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Data\Bahan Kuliah S1\TA\Results\"/>
    </mc:Choice>
  </mc:AlternateContent>
  <xr:revisionPtr revIDLastSave="0" documentId="13_ncr:1_{C69A51D4-27CA-4943-ACFA-80AD921D5B28}" xr6:coauthVersionLast="45" xr6:coauthVersionMax="45" xr10:uidLastSave="{00000000-0000-0000-0000-000000000000}"/>
  <bookViews>
    <workbookView xWindow="28680" yWindow="-120" windowWidth="29040" windowHeight="17640" activeTab="2" xr2:uid="{69B8F484-F6E2-4ACA-A8FE-D8C06A873DA3}"/>
  </bookViews>
  <sheets>
    <sheet name="Before" sheetId="1" r:id="rId1"/>
    <sheet name="NN 1 Data" sheetId="5" r:id="rId2"/>
    <sheet name="NN 1" sheetId="3" r:id="rId3"/>
    <sheet name="NN 1 Optimized" sheetId="8" r:id="rId4"/>
    <sheet name="NN 1 Optimized Final" sheetId="10" r:id="rId5"/>
    <sheet name="Results" sheetId="9" r:id="rId6"/>
    <sheet name="NN Revisi Layer 1" sheetId="12" r:id="rId7"/>
    <sheet name="NN Revisi Layer 2" sheetId="15" state="hidden" r:id="rId8"/>
    <sheet name="NN 2 Data" sheetId="6" state="hidden" r:id="rId9"/>
    <sheet name="NN 2" sheetId="4" state="hidden" r:id="rId10"/>
  </sheets>
  <externalReferences>
    <externalReference r:id="rId11"/>
  </externalReferences>
  <definedNames>
    <definedName name="_xlnm._FilterDatabase" localSheetId="2" hidden="1">'NN 1'!$U$2:$AA$1364</definedName>
    <definedName name="_xlnm._FilterDatabase" localSheetId="3" hidden="1">'NN 1 Optimized'!$U$8:$AA$1370</definedName>
    <definedName name="_xlnm._FilterDatabase" localSheetId="4" hidden="1">'NN 1 Optimized Final'!$U$8:$AA$1370</definedName>
    <definedName name="_xlnm._FilterDatabase" localSheetId="6" hidden="1">'NN Revisi Layer 1'!$AC$8:$AI$327</definedName>
    <definedName name="_xlnm._FilterDatabase" localSheetId="7" hidden="1">'NN Revisi Layer 2'!$AC$8:$AI$327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7" i="12" l="1"/>
  <c r="Y7" i="12"/>
  <c r="AH9" i="15"/>
  <c r="AH10" i="15"/>
  <c r="AH11" i="15"/>
  <c r="AH12" i="15"/>
  <c r="AH13" i="15"/>
  <c r="AH14" i="15"/>
  <c r="AH15" i="15"/>
  <c r="AH16" i="15"/>
  <c r="AH17" i="15"/>
  <c r="AH18" i="15"/>
  <c r="AH19" i="15"/>
  <c r="AH20" i="15"/>
  <c r="AH21" i="15"/>
  <c r="AH22" i="15"/>
  <c r="AH23" i="15"/>
  <c r="AH24" i="15"/>
  <c r="AH25" i="15"/>
  <c r="AH26" i="15"/>
  <c r="AH27" i="15"/>
  <c r="AH28" i="15"/>
  <c r="AH29" i="15"/>
  <c r="AH30" i="15"/>
  <c r="AH31" i="15"/>
  <c r="AH32" i="15"/>
  <c r="AH33" i="15"/>
  <c r="AH34" i="15"/>
  <c r="AH35" i="15"/>
  <c r="AH36" i="15"/>
  <c r="AH37" i="15"/>
  <c r="AH38" i="15"/>
  <c r="AH39" i="15"/>
  <c r="AH40" i="15"/>
  <c r="AH41" i="15"/>
  <c r="AH42" i="15"/>
  <c r="AH43" i="15"/>
  <c r="AH44" i="15"/>
  <c r="AH45" i="15"/>
  <c r="AH46" i="15"/>
  <c r="AH47" i="15"/>
  <c r="AH48" i="15"/>
  <c r="AH49" i="15"/>
  <c r="AH50" i="15"/>
  <c r="AH51" i="15"/>
  <c r="AH52" i="15"/>
  <c r="AH53" i="15"/>
  <c r="AH54" i="15"/>
  <c r="AH55" i="15"/>
  <c r="AH56" i="15"/>
  <c r="AH57" i="15"/>
  <c r="AH58" i="15"/>
  <c r="AH59" i="15"/>
  <c r="AH60" i="15"/>
  <c r="AH61" i="15"/>
  <c r="AH62" i="15"/>
  <c r="AH63" i="15"/>
  <c r="AH64" i="15"/>
  <c r="AH65" i="15"/>
  <c r="AH66" i="15"/>
  <c r="AH67" i="15"/>
  <c r="AH68" i="15"/>
  <c r="AH69" i="15"/>
  <c r="AH70" i="15"/>
  <c r="AH71" i="15"/>
  <c r="AH72" i="15"/>
  <c r="AH73" i="15"/>
  <c r="AH74" i="15"/>
  <c r="AH75" i="15"/>
  <c r="AH76" i="15"/>
  <c r="AH77" i="15"/>
  <c r="AH78" i="15"/>
  <c r="AH79" i="15"/>
  <c r="AH80" i="15"/>
  <c r="AH81" i="15"/>
  <c r="AH82" i="15"/>
  <c r="AH83" i="15"/>
  <c r="AH84" i="15"/>
  <c r="AH85" i="15"/>
  <c r="AH86" i="15"/>
  <c r="AH87" i="15"/>
  <c r="AH88" i="15"/>
  <c r="AH89" i="15"/>
  <c r="AH90" i="15"/>
  <c r="AH91" i="15"/>
  <c r="AH92" i="15"/>
  <c r="AH93" i="15"/>
  <c r="AH94" i="15"/>
  <c r="AH95" i="15"/>
  <c r="AH96" i="15"/>
  <c r="AH97" i="15"/>
  <c r="AH98" i="15"/>
  <c r="AH99" i="15"/>
  <c r="AH100" i="15"/>
  <c r="AH101" i="15"/>
  <c r="AH102" i="15"/>
  <c r="AH103" i="15"/>
  <c r="AH104" i="15"/>
  <c r="AH105" i="15"/>
  <c r="AH106" i="15"/>
  <c r="AH107" i="15"/>
  <c r="AH108" i="15"/>
  <c r="AH109" i="15"/>
  <c r="AH110" i="15"/>
  <c r="AH111" i="15"/>
  <c r="AH112" i="15"/>
  <c r="AH113" i="15"/>
  <c r="AH114" i="15"/>
  <c r="AH115" i="15"/>
  <c r="AH116" i="15"/>
  <c r="AH117" i="15"/>
  <c r="AH118" i="15"/>
  <c r="AH119" i="15"/>
  <c r="AH120" i="15"/>
  <c r="AH121" i="15"/>
  <c r="AH122" i="15"/>
  <c r="AH123" i="15"/>
  <c r="AH124" i="15"/>
  <c r="AH125" i="15"/>
  <c r="AH126" i="15"/>
  <c r="AH127" i="15"/>
  <c r="AH128" i="15"/>
  <c r="AH129" i="15"/>
  <c r="AH130" i="15"/>
  <c r="AH131" i="15"/>
  <c r="AH132" i="15"/>
  <c r="AH133" i="15"/>
  <c r="AH134" i="15"/>
  <c r="AH135" i="15"/>
  <c r="AH136" i="15"/>
  <c r="AH137" i="15"/>
  <c r="AH138" i="15"/>
  <c r="AH139" i="15"/>
  <c r="AH140" i="15"/>
  <c r="AH141" i="15"/>
  <c r="AH142" i="15"/>
  <c r="AH143" i="15"/>
  <c r="AH144" i="15"/>
  <c r="AH145" i="15"/>
  <c r="AH146" i="15"/>
  <c r="AH147" i="15"/>
  <c r="AH148" i="15"/>
  <c r="AH149" i="15"/>
  <c r="AH150" i="15"/>
  <c r="AH151" i="15"/>
  <c r="AH152" i="15"/>
  <c r="AH153" i="15"/>
  <c r="AH154" i="15"/>
  <c r="AH155" i="15"/>
  <c r="AH156" i="15"/>
  <c r="AH157" i="15"/>
  <c r="AH158" i="15"/>
  <c r="AH159" i="15"/>
  <c r="AH160" i="15"/>
  <c r="AH161" i="15"/>
  <c r="AH162" i="15"/>
  <c r="AH163" i="15"/>
  <c r="AH164" i="15"/>
  <c r="AH165" i="15"/>
  <c r="AH166" i="15"/>
  <c r="AH167" i="15"/>
  <c r="AH168" i="15"/>
  <c r="AH169" i="15"/>
  <c r="AH170" i="15"/>
  <c r="AH171" i="15"/>
  <c r="AH172" i="15"/>
  <c r="AH173" i="15"/>
  <c r="AH174" i="15"/>
  <c r="AH175" i="15"/>
  <c r="AH176" i="15"/>
  <c r="AH177" i="15"/>
  <c r="AH178" i="15"/>
  <c r="AH179" i="15"/>
  <c r="AH180" i="15"/>
  <c r="AH181" i="15"/>
  <c r="AH182" i="15"/>
  <c r="AH183" i="15"/>
  <c r="AH184" i="15"/>
  <c r="AH185" i="15"/>
  <c r="AH186" i="15"/>
  <c r="AH187" i="15"/>
  <c r="AH188" i="15"/>
  <c r="AH189" i="15"/>
  <c r="AH190" i="15"/>
  <c r="AH191" i="15"/>
  <c r="AH192" i="15"/>
  <c r="AH193" i="15"/>
  <c r="AH194" i="15"/>
  <c r="AH195" i="15"/>
  <c r="AH196" i="15"/>
  <c r="AH197" i="15"/>
  <c r="AH198" i="15"/>
  <c r="AH199" i="15"/>
  <c r="AH200" i="15"/>
  <c r="AH201" i="15"/>
  <c r="AH202" i="15"/>
  <c r="AH203" i="15"/>
  <c r="AH204" i="15"/>
  <c r="AH205" i="15"/>
  <c r="AH206" i="15"/>
  <c r="AH207" i="15"/>
  <c r="AH208" i="15"/>
  <c r="AH209" i="15"/>
  <c r="AH210" i="15"/>
  <c r="AH211" i="15"/>
  <c r="AH212" i="15"/>
  <c r="AH213" i="15"/>
  <c r="AH214" i="15"/>
  <c r="AH215" i="15"/>
  <c r="AH216" i="15"/>
  <c r="AH217" i="15"/>
  <c r="AH218" i="15"/>
  <c r="AH219" i="15"/>
  <c r="AH220" i="15"/>
  <c r="AH221" i="15"/>
  <c r="AH222" i="15"/>
  <c r="AH223" i="15"/>
  <c r="AH224" i="15"/>
  <c r="AH225" i="15"/>
  <c r="AH226" i="15"/>
  <c r="AH227" i="15"/>
  <c r="AH228" i="15"/>
  <c r="AH229" i="15"/>
  <c r="AH230" i="15"/>
  <c r="AH231" i="15"/>
  <c r="AH232" i="15"/>
  <c r="AH233" i="15"/>
  <c r="AH234" i="15"/>
  <c r="AH235" i="15"/>
  <c r="AH236" i="15"/>
  <c r="AH237" i="15"/>
  <c r="AH238" i="15"/>
  <c r="AH239" i="15"/>
  <c r="AH240" i="15"/>
  <c r="AH241" i="15"/>
  <c r="AH242" i="15"/>
  <c r="AH243" i="15"/>
  <c r="AH244" i="15"/>
  <c r="AH245" i="15"/>
  <c r="AH246" i="15"/>
  <c r="AH247" i="15"/>
  <c r="AH248" i="15"/>
  <c r="AH249" i="15"/>
  <c r="AH250" i="15"/>
  <c r="AH251" i="15"/>
  <c r="AH252" i="15"/>
  <c r="AH253" i="15"/>
  <c r="AH254" i="15"/>
  <c r="AH255" i="15"/>
  <c r="AH256" i="15"/>
  <c r="AH257" i="15"/>
  <c r="AH258" i="15"/>
  <c r="AH259" i="15"/>
  <c r="AH260" i="15"/>
  <c r="AH261" i="15"/>
  <c r="AH262" i="15"/>
  <c r="AH263" i="15"/>
  <c r="AH264" i="15"/>
  <c r="AH265" i="15"/>
  <c r="AH266" i="15"/>
  <c r="AH267" i="15"/>
  <c r="AH268" i="15"/>
  <c r="AH269" i="15"/>
  <c r="AH270" i="15"/>
  <c r="AH271" i="15"/>
  <c r="AH272" i="15"/>
  <c r="AH273" i="15"/>
  <c r="AH274" i="15"/>
  <c r="AH275" i="15"/>
  <c r="AH276" i="15"/>
  <c r="AH277" i="15"/>
  <c r="AH278" i="15"/>
  <c r="AH279" i="15"/>
  <c r="AH280" i="15"/>
  <c r="AH281" i="15"/>
  <c r="AH282" i="15"/>
  <c r="AH283" i="15"/>
  <c r="AH284" i="15"/>
  <c r="AH285" i="15"/>
  <c r="AH286" i="15"/>
  <c r="AH287" i="15"/>
  <c r="AH288" i="15"/>
  <c r="AH289" i="15"/>
  <c r="AH290" i="15"/>
  <c r="AH291" i="15"/>
  <c r="AH292" i="15"/>
  <c r="AH293" i="15"/>
  <c r="AH294" i="15"/>
  <c r="AH295" i="15"/>
  <c r="AH296" i="15"/>
  <c r="AH297" i="15"/>
  <c r="AH298" i="15"/>
  <c r="AH299" i="15"/>
  <c r="AH300" i="15"/>
  <c r="AH301" i="15"/>
  <c r="AH302" i="15"/>
  <c r="AH303" i="15"/>
  <c r="AH304" i="15"/>
  <c r="AH305" i="15"/>
  <c r="AH306" i="15"/>
  <c r="AH307" i="15"/>
  <c r="AH308" i="15"/>
  <c r="AH309" i="15"/>
  <c r="AH310" i="15"/>
  <c r="AH311" i="15"/>
  <c r="AH312" i="15"/>
  <c r="AH313" i="15"/>
  <c r="AH314" i="15"/>
  <c r="AH315" i="15"/>
  <c r="AH316" i="15"/>
  <c r="AH317" i="15"/>
  <c r="AH318" i="15"/>
  <c r="AH319" i="15"/>
  <c r="AH320" i="15"/>
  <c r="AH321" i="15"/>
  <c r="AH322" i="15"/>
  <c r="AH323" i="15"/>
  <c r="AH324" i="15"/>
  <c r="AH325"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Z131" i="15"/>
  <c r="Z132" i="15"/>
  <c r="Z133" i="15"/>
  <c r="Z134" i="15"/>
  <c r="Z135" i="15"/>
  <c r="Z136" i="15"/>
  <c r="Z137" i="15"/>
  <c r="Z138" i="15"/>
  <c r="Z139" i="15"/>
  <c r="Z140" i="15"/>
  <c r="Z141" i="15"/>
  <c r="Z142" i="15"/>
  <c r="Z143" i="15"/>
  <c r="Z144" i="15"/>
  <c r="Z145" i="15"/>
  <c r="Z146" i="15"/>
  <c r="Z147" i="15"/>
  <c r="Z148" i="15"/>
  <c r="Z149" i="15"/>
  <c r="Z150" i="15"/>
  <c r="Z151" i="15"/>
  <c r="Z152" i="15"/>
  <c r="Z153" i="15"/>
  <c r="Z154" i="15"/>
  <c r="Z155" i="15"/>
  <c r="Z156" i="15"/>
  <c r="Z157" i="15"/>
  <c r="Z158" i="15"/>
  <c r="Z159" i="15"/>
  <c r="Z160" i="15"/>
  <c r="Z161" i="15"/>
  <c r="Z162" i="15"/>
  <c r="Z163" i="15"/>
  <c r="Z164" i="15"/>
  <c r="Z165" i="15"/>
  <c r="Z166" i="15"/>
  <c r="Z167" i="15"/>
  <c r="Z168" i="15"/>
  <c r="Z169" i="15"/>
  <c r="Z170" i="15"/>
  <c r="Z171" i="15"/>
  <c r="Z172" i="15"/>
  <c r="Z173" i="15"/>
  <c r="Z174" i="15"/>
  <c r="Z175" i="15"/>
  <c r="Z176" i="15"/>
  <c r="Z177" i="15"/>
  <c r="Z178" i="15"/>
  <c r="Z179" i="15"/>
  <c r="Z180" i="15"/>
  <c r="Z181" i="15"/>
  <c r="Z182" i="15"/>
  <c r="Z183" i="15"/>
  <c r="Z184" i="15"/>
  <c r="Z185" i="15"/>
  <c r="Z186" i="15"/>
  <c r="Z187" i="15"/>
  <c r="Z188" i="15"/>
  <c r="Z189" i="15"/>
  <c r="Z190" i="15"/>
  <c r="Z191" i="15"/>
  <c r="Z192" i="15"/>
  <c r="Z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Z219" i="15"/>
  <c r="Z220" i="15"/>
  <c r="Z221" i="15"/>
  <c r="Z222" i="15"/>
  <c r="Z223" i="15"/>
  <c r="Z224" i="15"/>
  <c r="Z225" i="15"/>
  <c r="Z226" i="15"/>
  <c r="Z227" i="15"/>
  <c r="Z228" i="15"/>
  <c r="Z229" i="15"/>
  <c r="Z230" i="15"/>
  <c r="Z231" i="15"/>
  <c r="Z232" i="15"/>
  <c r="Z233" i="15"/>
  <c r="Z234" i="15"/>
  <c r="Z235" i="15"/>
  <c r="Z236" i="15"/>
  <c r="Z237" i="15"/>
  <c r="Z238" i="15"/>
  <c r="Z239" i="15"/>
  <c r="Z240" i="15"/>
  <c r="Z241" i="15"/>
  <c r="Z242" i="15"/>
  <c r="Z243" i="15"/>
  <c r="Z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7" i="15"/>
  <c r="Z278" i="15"/>
  <c r="Z279" i="15"/>
  <c r="Z280" i="15"/>
  <c r="Z281" i="15"/>
  <c r="Z282" i="15"/>
  <c r="Z283" i="15"/>
  <c r="Z284" i="15"/>
  <c r="Z285" i="15"/>
  <c r="Z286" i="15"/>
  <c r="Z287" i="15"/>
  <c r="Z288" i="15"/>
  <c r="Z289" i="15"/>
  <c r="Z290" i="15"/>
  <c r="Z291" i="15"/>
  <c r="Z292" i="15"/>
  <c r="Z293" i="15"/>
  <c r="Z294" i="15"/>
  <c r="Z295" i="15"/>
  <c r="Z296" i="15"/>
  <c r="Z297" i="15"/>
  <c r="Z298" i="15"/>
  <c r="Z299" i="15"/>
  <c r="Z300" i="15"/>
  <c r="Z301" i="15"/>
  <c r="Z302" i="15"/>
  <c r="Z303" i="15"/>
  <c r="Z304" i="15"/>
  <c r="Z305" i="15"/>
  <c r="Z306" i="15"/>
  <c r="Z307" i="15"/>
  <c r="Z308" i="15"/>
  <c r="Z309" i="15"/>
  <c r="Z310" i="15"/>
  <c r="Z311" i="15"/>
  <c r="Z312" i="15"/>
  <c r="Z313" i="15"/>
  <c r="Z314" i="15"/>
  <c r="Z315" i="15"/>
  <c r="Z316" i="15"/>
  <c r="Z317" i="15"/>
  <c r="Z318" i="15"/>
  <c r="Z319" i="15"/>
  <c r="Z320" i="15"/>
  <c r="Z321" i="15"/>
  <c r="Z322" i="15"/>
  <c r="Z323" i="15"/>
  <c r="Z324" i="15"/>
  <c r="Z325" i="15"/>
  <c r="Z326" i="15"/>
  <c r="Z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Z358" i="15"/>
  <c r="Z359" i="15"/>
  <c r="Z360" i="15"/>
  <c r="Z361" i="15"/>
  <c r="Z362" i="15"/>
  <c r="Z363" i="15"/>
  <c r="Z364" i="15"/>
  <c r="Z365" i="15"/>
  <c r="Z366" i="15"/>
  <c r="Z367" i="15"/>
  <c r="Z368" i="15"/>
  <c r="Z369" i="15"/>
  <c r="Z370" i="15"/>
  <c r="Z371" i="15"/>
  <c r="Z372" i="15"/>
  <c r="Z373" i="15"/>
  <c r="Z374" i="15"/>
  <c r="Z375" i="15"/>
  <c r="Z376" i="15"/>
  <c r="Z377" i="15"/>
  <c r="Z378" i="15"/>
  <c r="Z379" i="15"/>
  <c r="Z380" i="15"/>
  <c r="Z381" i="15"/>
  <c r="Z382" i="15"/>
  <c r="Z383" i="15"/>
  <c r="Z384" i="15"/>
  <c r="Z385" i="15"/>
  <c r="Z386" i="15"/>
  <c r="Z387" i="15"/>
  <c r="Z388" i="15"/>
  <c r="Z389" i="15"/>
  <c r="Z390" i="15"/>
  <c r="Z391" i="15"/>
  <c r="Z392" i="15"/>
  <c r="Z393" i="15"/>
  <c r="Z394" i="15"/>
  <c r="Z395" i="15"/>
  <c r="Z396" i="15"/>
  <c r="Z397" i="15"/>
  <c r="Z398" i="15"/>
  <c r="Z399" i="15"/>
  <c r="Z400" i="15"/>
  <c r="Z401" i="15"/>
  <c r="Z402" i="15"/>
  <c r="Z403" i="15"/>
  <c r="Z404" i="15"/>
  <c r="Z405" i="15"/>
  <c r="Z406" i="15"/>
  <c r="Z407" i="15"/>
  <c r="Z408" i="15"/>
  <c r="Z409" i="15"/>
  <c r="Z410" i="15"/>
  <c r="Z411" i="15"/>
  <c r="Z412" i="15"/>
  <c r="Z413" i="15"/>
  <c r="Z414" i="15"/>
  <c r="Z415" i="15"/>
  <c r="Z416" i="15"/>
  <c r="Z417" i="15"/>
  <c r="Z418" i="15"/>
  <c r="Z419" i="15"/>
  <c r="Z420" i="15"/>
  <c r="Z421" i="15"/>
  <c r="Z422" i="15"/>
  <c r="Z423" i="15"/>
  <c r="Z424" i="15"/>
  <c r="Z425" i="15"/>
  <c r="Z426" i="15"/>
  <c r="Z427" i="15"/>
  <c r="Z428" i="15"/>
  <c r="Z429" i="15"/>
  <c r="Z430" i="15"/>
  <c r="Z431" i="15"/>
  <c r="Z432" i="15"/>
  <c r="Z433" i="15"/>
  <c r="Z434" i="15"/>
  <c r="Z435" i="15"/>
  <c r="Z436" i="15"/>
  <c r="Z437" i="15"/>
  <c r="Z438" i="15"/>
  <c r="Z439" i="15"/>
  <c r="Z440" i="15"/>
  <c r="Z441" i="15"/>
  <c r="Z442" i="15"/>
  <c r="Z443" i="15"/>
  <c r="Z444" i="15"/>
  <c r="Z445" i="15"/>
  <c r="Z446" i="15"/>
  <c r="Z447" i="15"/>
  <c r="Z448" i="15"/>
  <c r="Z449" i="15"/>
  <c r="Z450" i="15"/>
  <c r="Z451" i="15"/>
  <c r="Z452" i="15"/>
  <c r="Z453" i="15"/>
  <c r="Z454" i="15"/>
  <c r="Z455" i="15"/>
  <c r="Z456" i="15"/>
  <c r="Z457" i="15"/>
  <c r="Z458" i="15"/>
  <c r="Z459" i="15"/>
  <c r="Z460" i="15"/>
  <c r="Z461" i="15"/>
  <c r="Z462" i="15"/>
  <c r="Z463" i="15"/>
  <c r="Z464" i="15"/>
  <c r="Z465" i="15"/>
  <c r="Z466" i="15"/>
  <c r="Z467" i="15"/>
  <c r="Z468" i="15"/>
  <c r="Z469" i="15"/>
  <c r="Z470" i="15"/>
  <c r="Z471" i="15"/>
  <c r="Z472" i="15"/>
  <c r="Z473" i="15"/>
  <c r="Z474" i="15"/>
  <c r="Z475" i="15"/>
  <c r="Z476" i="15"/>
  <c r="Z477" i="15"/>
  <c r="Z478" i="15"/>
  <c r="Z479" i="15"/>
  <c r="Z480" i="15"/>
  <c r="Z481" i="15"/>
  <c r="Z482" i="15"/>
  <c r="Z483" i="15"/>
  <c r="Z484" i="15"/>
  <c r="Z485" i="15"/>
  <c r="Z486" i="15"/>
  <c r="Z487" i="15"/>
  <c r="Z488" i="15"/>
  <c r="Z489" i="15"/>
  <c r="Z490" i="15"/>
  <c r="Z491" i="15"/>
  <c r="Z492" i="15"/>
  <c r="Z493" i="15"/>
  <c r="Z494" i="15"/>
  <c r="Z495" i="15"/>
  <c r="Z496" i="15"/>
  <c r="Z497" i="15"/>
  <c r="Z498" i="15"/>
  <c r="Z499" i="15"/>
  <c r="Z500" i="15"/>
  <c r="Z501" i="15"/>
  <c r="Z502" i="15"/>
  <c r="Z503" i="15"/>
  <c r="Z504" i="15"/>
  <c r="Z505" i="15"/>
  <c r="Z506" i="15"/>
  <c r="Z507" i="15"/>
  <c r="Z508" i="15"/>
  <c r="Z509" i="15"/>
  <c r="Z510" i="15"/>
  <c r="Z511" i="15"/>
  <c r="Z512" i="15"/>
  <c r="Z513" i="15"/>
  <c r="Z514" i="15"/>
  <c r="Z515" i="15"/>
  <c r="Z516" i="15"/>
  <c r="Z517" i="15"/>
  <c r="Z518" i="15"/>
  <c r="Z519" i="15"/>
  <c r="Z520" i="15"/>
  <c r="Z521" i="15"/>
  <c r="Z522" i="15"/>
  <c r="Z523" i="15"/>
  <c r="Z524" i="15"/>
  <c r="Z525" i="15"/>
  <c r="Z526" i="15"/>
  <c r="Z527" i="15"/>
  <c r="Z528" i="15"/>
  <c r="Z529" i="15"/>
  <c r="Z530" i="15"/>
  <c r="Z531" i="15"/>
  <c r="Z532" i="15"/>
  <c r="Z533" i="15"/>
  <c r="Z534" i="15"/>
  <c r="Z535" i="15"/>
  <c r="Z536" i="15"/>
  <c r="Z537" i="15"/>
  <c r="Z538" i="15"/>
  <c r="Z539" i="15"/>
  <c r="Z540" i="15"/>
  <c r="Z541" i="15"/>
  <c r="Z542" i="15"/>
  <c r="Z543" i="15"/>
  <c r="Z544" i="15"/>
  <c r="Z545" i="15"/>
  <c r="Z546" i="15"/>
  <c r="Z547" i="15"/>
  <c r="Z548" i="15"/>
  <c r="Z549" i="15"/>
  <c r="Z550" i="15"/>
  <c r="Z551" i="15"/>
  <c r="Z552" i="15"/>
  <c r="Z553" i="15"/>
  <c r="Z554" i="15"/>
  <c r="Z555" i="15"/>
  <c r="Z556" i="15"/>
  <c r="Z557" i="15"/>
  <c r="Z558" i="15"/>
  <c r="Z559" i="15"/>
  <c r="Z560" i="15"/>
  <c r="Z561" i="15"/>
  <c r="Z562" i="15"/>
  <c r="Z563" i="15"/>
  <c r="Z564" i="15"/>
  <c r="Z565" i="15"/>
  <c r="Z566" i="15"/>
  <c r="Z567" i="15"/>
  <c r="Z568" i="15"/>
  <c r="Z569" i="15"/>
  <c r="Z570" i="15"/>
  <c r="Z571" i="15"/>
  <c r="Z572" i="15"/>
  <c r="Z573" i="15"/>
  <c r="Z574" i="15"/>
  <c r="Z575" i="15"/>
  <c r="Z576" i="15"/>
  <c r="Z577" i="15"/>
  <c r="Z578" i="15"/>
  <c r="Z579" i="15"/>
  <c r="Z580" i="15"/>
  <c r="Z581" i="15"/>
  <c r="Z582" i="15"/>
  <c r="Z583" i="15"/>
  <c r="Z584" i="15"/>
  <c r="Z585" i="15"/>
  <c r="Z586" i="15"/>
  <c r="Z587" i="15"/>
  <c r="Z588"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Z621" i="15"/>
  <c r="Z622" i="15"/>
  <c r="Z623" i="15"/>
  <c r="Z624" i="15"/>
  <c r="Z625" i="15"/>
  <c r="Z626" i="15"/>
  <c r="Z627" i="15"/>
  <c r="Z628" i="15"/>
  <c r="Z629" i="15"/>
  <c r="Z630" i="15"/>
  <c r="Z631" i="15"/>
  <c r="Z632" i="15"/>
  <c r="Z633" i="15"/>
  <c r="Z634" i="15"/>
  <c r="Z635" i="15"/>
  <c r="Z636" i="15"/>
  <c r="Z637" i="15"/>
  <c r="Z638" i="15"/>
  <c r="Z639" i="15"/>
  <c r="Z640" i="15"/>
  <c r="Z641" i="15"/>
  <c r="Z642" i="15"/>
  <c r="Z643" i="15"/>
  <c r="Z644" i="15"/>
  <c r="Z645" i="15"/>
  <c r="Z646" i="15"/>
  <c r="Z647"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Z699" i="15"/>
  <c r="Z700" i="15"/>
  <c r="Z701" i="15"/>
  <c r="Z702" i="15"/>
  <c r="Z703" i="15"/>
  <c r="Z704" i="15"/>
  <c r="Z705" i="15"/>
  <c r="Z706" i="15"/>
  <c r="Z707" i="15"/>
  <c r="Z708" i="15"/>
  <c r="Z709" i="15"/>
  <c r="Z710" i="15"/>
  <c r="Z711" i="15"/>
  <c r="Z712" i="15"/>
  <c r="Z713" i="15"/>
  <c r="Z714" i="15"/>
  <c r="Z715" i="15"/>
  <c r="Z716" i="15"/>
  <c r="Z717" i="15"/>
  <c r="Z718" i="15"/>
  <c r="Z719" i="15"/>
  <c r="Z720" i="15"/>
  <c r="Z721" i="15"/>
  <c r="Z722" i="15"/>
  <c r="Z723" i="15"/>
  <c r="Z724" i="15"/>
  <c r="Z725" i="15"/>
  <c r="Z726" i="15"/>
  <c r="Z727" i="15"/>
  <c r="Z728" i="15"/>
  <c r="Z729" i="15"/>
  <c r="Z730" i="15"/>
  <c r="Z731" i="15"/>
  <c r="Z732" i="15"/>
  <c r="Z733" i="15"/>
  <c r="Z734" i="15"/>
  <c r="Z735" i="15"/>
  <c r="Z736" i="15"/>
  <c r="Z737" i="15"/>
  <c r="Z738" i="15"/>
  <c r="Z739" i="15"/>
  <c r="Z740" i="15"/>
  <c r="Z741" i="15"/>
  <c r="Z742" i="15"/>
  <c r="Z743" i="15"/>
  <c r="Z744" i="15"/>
  <c r="Z745" i="15"/>
  <c r="Z746" i="15"/>
  <c r="Z747" i="15"/>
  <c r="Z748" i="15"/>
  <c r="Z749" i="15"/>
  <c r="Z750" i="15"/>
  <c r="Z751" i="15"/>
  <c r="Z752" i="15"/>
  <c r="Z753" i="15"/>
  <c r="Z754" i="15"/>
  <c r="Z755" i="15"/>
  <c r="Z756" i="15"/>
  <c r="Z757" i="15"/>
  <c r="Z758" i="15"/>
  <c r="Z759" i="15"/>
  <c r="Z760" i="15"/>
  <c r="Z761" i="15"/>
  <c r="Z762" i="15"/>
  <c r="Z763" i="15"/>
  <c r="Z764" i="15"/>
  <c r="Z765" i="15"/>
  <c r="Z766" i="15"/>
  <c r="Z767" i="15"/>
  <c r="Z768" i="15"/>
  <c r="Z769" i="15"/>
  <c r="Z770" i="15"/>
  <c r="Z771" i="15"/>
  <c r="Z772" i="15"/>
  <c r="Z773" i="15"/>
  <c r="Z774" i="15"/>
  <c r="Z775" i="15"/>
  <c r="Z776" i="15"/>
  <c r="Z777" i="15"/>
  <c r="Z778" i="15"/>
  <c r="Z779" i="15"/>
  <c r="Z780" i="15"/>
  <c r="Z781" i="15"/>
  <c r="Z782" i="15"/>
  <c r="Z783" i="15"/>
  <c r="Z784" i="15"/>
  <c r="Z785" i="15"/>
  <c r="Z786" i="15"/>
  <c r="Z787" i="15"/>
  <c r="Z788" i="15"/>
  <c r="Z789" i="15"/>
  <c r="Z790" i="15"/>
  <c r="Z791" i="15"/>
  <c r="Z792" i="15"/>
  <c r="Z793" i="15"/>
  <c r="Z794" i="15"/>
  <c r="Z795" i="15"/>
  <c r="Z796" i="15"/>
  <c r="Z797" i="15"/>
  <c r="Z798" i="15"/>
  <c r="Z799" i="15"/>
  <c r="Z800" i="15"/>
  <c r="Z801" i="15"/>
  <c r="Z802" i="15"/>
  <c r="Z803" i="15"/>
  <c r="Z804" i="15"/>
  <c r="Z805" i="15"/>
  <c r="Z806" i="15"/>
  <c r="Z807" i="15"/>
  <c r="Z808" i="15"/>
  <c r="Z809" i="15"/>
  <c r="Z810" i="15"/>
  <c r="Z811" i="15"/>
  <c r="Z812" i="15"/>
  <c r="Z813" i="15"/>
  <c r="Z814" i="15"/>
  <c r="Z815" i="15"/>
  <c r="Z816" i="15"/>
  <c r="Z817" i="15"/>
  <c r="Z818" i="15"/>
  <c r="Z819" i="15"/>
  <c r="Z820" i="15"/>
  <c r="Z821" i="15"/>
  <c r="Z822" i="15"/>
  <c r="Z823" i="15"/>
  <c r="Z824" i="15"/>
  <c r="Z825" i="15"/>
  <c r="Z826" i="15"/>
  <c r="Z827" i="15"/>
  <c r="Z828" i="15"/>
  <c r="Z829" i="15"/>
  <c r="Z830" i="15"/>
  <c r="Z831" i="15"/>
  <c r="Z832" i="15"/>
  <c r="Z833" i="15"/>
  <c r="Z834" i="15"/>
  <c r="Z835" i="15"/>
  <c r="Z836" i="15"/>
  <c r="Z837" i="15"/>
  <c r="Z838" i="15"/>
  <c r="Z839" i="15"/>
  <c r="Z840" i="15"/>
  <c r="Z841" i="15"/>
  <c r="Z842" i="15"/>
  <c r="Z843" i="15"/>
  <c r="Z844" i="15"/>
  <c r="Z845" i="15"/>
  <c r="Z846" i="15"/>
  <c r="Z847" i="15"/>
  <c r="Z848" i="15"/>
  <c r="Z849" i="15"/>
  <c r="Z850" i="15"/>
  <c r="Z851" i="15"/>
  <c r="Z852" i="15"/>
  <c r="Z853" i="15"/>
  <c r="Z854" i="15"/>
  <c r="Z855" i="15"/>
  <c r="Z856" i="15"/>
  <c r="Z857" i="15"/>
  <c r="Z858" i="15"/>
  <c r="Z859" i="15"/>
  <c r="Z860" i="15"/>
  <c r="Z861" i="15"/>
  <c r="Z862" i="15"/>
  <c r="Z863" i="15"/>
  <c r="Z864" i="15"/>
  <c r="Z865" i="15"/>
  <c r="Z866" i="15"/>
  <c r="Z867" i="15"/>
  <c r="Z868" i="15"/>
  <c r="Z869" i="15"/>
  <c r="Z870" i="15"/>
  <c r="Z871" i="15"/>
  <c r="Z872" i="15"/>
  <c r="Z873" i="15"/>
  <c r="Z874" i="15"/>
  <c r="Z875" i="15"/>
  <c r="Z876" i="15"/>
  <c r="Z877" i="15"/>
  <c r="Z878" i="15"/>
  <c r="Z879" i="15"/>
  <c r="Z880" i="15"/>
  <c r="Z881" i="15"/>
  <c r="Z882" i="15"/>
  <c r="Z883" i="15"/>
  <c r="Z884" i="15"/>
  <c r="Z885" i="15"/>
  <c r="Z886" i="15"/>
  <c r="Z887" i="15"/>
  <c r="Z888" i="15"/>
  <c r="Z889" i="15"/>
  <c r="Z890" i="15"/>
  <c r="Z891" i="15"/>
  <c r="Z892" i="15"/>
  <c r="Z893" i="15"/>
  <c r="Z894" i="15"/>
  <c r="Z895" i="15"/>
  <c r="Z896" i="15"/>
  <c r="Z897" i="15"/>
  <c r="Z898" i="15"/>
  <c r="Z899" i="15"/>
  <c r="Z900" i="15"/>
  <c r="Z901" i="15"/>
  <c r="Z902" i="15"/>
  <c r="Z903" i="15"/>
  <c r="Z904" i="15"/>
  <c r="Z905" i="15"/>
  <c r="Z906" i="15"/>
  <c r="Z907" i="15"/>
  <c r="Z908" i="15"/>
  <c r="Z909" i="15"/>
  <c r="Z910" i="15"/>
  <c r="Z911" i="15"/>
  <c r="Z912" i="15"/>
  <c r="Z913" i="15"/>
  <c r="Z914" i="15"/>
  <c r="Z915" i="15"/>
  <c r="Z916" i="15"/>
  <c r="Z917" i="15"/>
  <c r="Z918" i="15"/>
  <c r="Z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5" i="15"/>
  <c r="Z996" i="15"/>
  <c r="Z997" i="15"/>
  <c r="Z998" i="15"/>
  <c r="Z999" i="15"/>
  <c r="Z1000" i="15"/>
  <c r="Z1001" i="15"/>
  <c r="Z1002" i="15"/>
  <c r="Z1003" i="15"/>
  <c r="Z1004" i="15"/>
  <c r="Z1005" i="15"/>
  <c r="Z1006" i="15"/>
  <c r="Z1007" i="15"/>
  <c r="Z1008" i="15"/>
  <c r="Z1009" i="15"/>
  <c r="Z1010" i="15"/>
  <c r="Z1011" i="15"/>
  <c r="Z1012" i="15"/>
  <c r="Z1013" i="15"/>
  <c r="Z1014" i="15"/>
  <c r="Z1015" i="15"/>
  <c r="Z1016" i="15"/>
  <c r="Z1017" i="15"/>
  <c r="Z1018" i="15"/>
  <c r="Z1019" i="15"/>
  <c r="Z1020" i="15"/>
  <c r="Z1021" i="15"/>
  <c r="Z1022" i="15"/>
  <c r="Z1023" i="15"/>
  <c r="Z1024" i="15"/>
  <c r="Z1025" i="15"/>
  <c r="Z1026" i="15"/>
  <c r="Z1027" i="15"/>
  <c r="Z1028" i="15"/>
  <c r="Z1029" i="15"/>
  <c r="Z1030" i="15"/>
  <c r="Z1031" i="15"/>
  <c r="Z1032" i="15"/>
  <c r="Z1033" i="15"/>
  <c r="Z1034" i="15"/>
  <c r="Z1035" i="15"/>
  <c r="Z1036" i="15"/>
  <c r="Z1037"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39" i="15"/>
  <c r="Z1140" i="15"/>
  <c r="Z1141" i="15"/>
  <c r="Z1142" i="15"/>
  <c r="Z1143" i="15"/>
  <c r="Z1144" i="15"/>
  <c r="Z1145" i="15"/>
  <c r="Z1146" i="15"/>
  <c r="Z1147" i="15"/>
  <c r="Z1148" i="15"/>
  <c r="Z1149" i="15"/>
  <c r="Z1150" i="15"/>
  <c r="Z1151" i="15"/>
  <c r="Z1152" i="15"/>
  <c r="Z1153" i="15"/>
  <c r="Z1154" i="15"/>
  <c r="Z1155" i="15"/>
  <c r="Z1156" i="15"/>
  <c r="Z1157" i="15"/>
  <c r="Z1158" i="15"/>
  <c r="Z1159" i="15"/>
  <c r="Z1160" i="15"/>
  <c r="Z1161" i="15"/>
  <c r="Z1162" i="15"/>
  <c r="Z1163" i="15"/>
  <c r="Z1164" i="15"/>
  <c r="Z1165" i="15"/>
  <c r="Z1166" i="15"/>
  <c r="Z1167" i="15"/>
  <c r="Z1168" i="15"/>
  <c r="Z1169" i="15"/>
  <c r="Z1170" i="15"/>
  <c r="Z1171" i="15"/>
  <c r="Z1172" i="15"/>
  <c r="Z1173" i="15"/>
  <c r="Z1174" i="15"/>
  <c r="Z1175" i="15"/>
  <c r="Z1176" i="15"/>
  <c r="Z1177" i="15"/>
  <c r="Z1178" i="15"/>
  <c r="Z1179" i="15"/>
  <c r="Z1180" i="15"/>
  <c r="Z1181" i="15"/>
  <c r="Z1182" i="15"/>
  <c r="Z1183" i="15"/>
  <c r="Z1184" i="15"/>
  <c r="Z1185" i="15"/>
  <c r="Z1186" i="15"/>
  <c r="Z1187" i="15"/>
  <c r="Z1188" i="15"/>
  <c r="Z1189" i="15"/>
  <c r="Z1190" i="15"/>
  <c r="Z1191" i="15"/>
  <c r="Z1192" i="15"/>
  <c r="Z1193" i="15"/>
  <c r="Z1194" i="15"/>
  <c r="Z1195" i="15"/>
  <c r="Z1196" i="15"/>
  <c r="Z1197" i="15"/>
  <c r="Z1198" i="15"/>
  <c r="Z1199" i="15"/>
  <c r="Z1200" i="15"/>
  <c r="Z1201" i="15"/>
  <c r="Z1202" i="15"/>
  <c r="Z1203" i="15"/>
  <c r="Z1204" i="15"/>
  <c r="Z1205" i="15"/>
  <c r="Z1206" i="15"/>
  <c r="Z1207" i="15"/>
  <c r="Z1208" i="15"/>
  <c r="Z1209" i="15"/>
  <c r="Z1210" i="15"/>
  <c r="Z1211" i="15"/>
  <c r="Z1212" i="15"/>
  <c r="Z1213" i="15"/>
  <c r="Z1214" i="15"/>
  <c r="Z1215" i="15"/>
  <c r="Z1216" i="15"/>
  <c r="Z1217" i="15"/>
  <c r="Z1218" i="15"/>
  <c r="Z1219" i="15"/>
  <c r="Z1220" i="15"/>
  <c r="Z1221" i="15"/>
  <c r="Z1222" i="15"/>
  <c r="Z1223" i="15"/>
  <c r="Z1224" i="15"/>
  <c r="Z1225" i="15"/>
  <c r="Z1226" i="15"/>
  <c r="Z1227" i="15"/>
  <c r="Z1228" i="15"/>
  <c r="Z1229" i="15"/>
  <c r="Z1230" i="15"/>
  <c r="Z1231" i="15"/>
  <c r="Z1232" i="15"/>
  <c r="Z1233" i="15"/>
  <c r="Z1234" i="15"/>
  <c r="Z1235" i="15"/>
  <c r="Z1236" i="15"/>
  <c r="Z1237" i="15"/>
  <c r="Z1238" i="15"/>
  <c r="Z1239" i="15"/>
  <c r="Z1240" i="15"/>
  <c r="Z1241" i="15"/>
  <c r="Z1242" i="15"/>
  <c r="Z1243" i="15"/>
  <c r="Z1244" i="15"/>
  <c r="Z1245" i="15"/>
  <c r="Z1246" i="15"/>
  <c r="Z1247" i="15"/>
  <c r="Z1248" i="15"/>
  <c r="Z1249" i="15"/>
  <c r="Z1250" i="15"/>
  <c r="Z1251" i="15"/>
  <c r="Z1252" i="15"/>
  <c r="Z1253" i="15"/>
  <c r="Z1254" i="15"/>
  <c r="Z1255" i="15"/>
  <c r="Z1256" i="15"/>
  <c r="Z1257" i="15"/>
  <c r="Z1258" i="15"/>
  <c r="Z1259" i="15"/>
  <c r="Z1260" i="15"/>
  <c r="Z1261" i="15"/>
  <c r="Z1262" i="15"/>
  <c r="Z1263" i="15"/>
  <c r="Z1264" i="15"/>
  <c r="Z1265" i="15"/>
  <c r="Z1266" i="15"/>
  <c r="Z1267" i="15"/>
  <c r="Z1268" i="15"/>
  <c r="Z1269" i="15"/>
  <c r="Z1270" i="15"/>
  <c r="Z1271" i="15"/>
  <c r="Z1272" i="15"/>
  <c r="Z1273" i="15"/>
  <c r="Z1274" i="15"/>
  <c r="Z1275" i="15"/>
  <c r="Z1276" i="15"/>
  <c r="Z1277" i="15"/>
  <c r="Z1278" i="15"/>
  <c r="Z1279" i="15"/>
  <c r="Z1280" i="15"/>
  <c r="Z1281" i="15"/>
  <c r="Z1282" i="15"/>
  <c r="Z1283" i="15"/>
  <c r="Z1284" i="15"/>
  <c r="Z1285" i="15"/>
  <c r="Z1286" i="15"/>
  <c r="Z1287" i="15"/>
  <c r="Z1288" i="15"/>
  <c r="Z1289" i="15"/>
  <c r="Z1290" i="15"/>
  <c r="Z1291" i="15"/>
  <c r="Z1292" i="15"/>
  <c r="Z1293" i="15"/>
  <c r="Z1294" i="15"/>
  <c r="Z1295" i="15"/>
  <c r="Z1296" i="15"/>
  <c r="Z1297" i="15"/>
  <c r="Z1298" i="15"/>
  <c r="Z1299" i="15"/>
  <c r="Z1300" i="15"/>
  <c r="Z1301" i="15"/>
  <c r="Z1302" i="15"/>
  <c r="Z1303" i="15"/>
  <c r="Z1304" i="15"/>
  <c r="Z1305" i="15"/>
  <c r="Z1306" i="15"/>
  <c r="Z1307" i="15"/>
  <c r="Z1308" i="15"/>
  <c r="Z1309" i="15"/>
  <c r="Z1310" i="15"/>
  <c r="Z1311" i="15"/>
  <c r="Z1312" i="15"/>
  <c r="Z1313" i="15"/>
  <c r="Z1314" i="15"/>
  <c r="Z1315" i="15"/>
  <c r="Z1316" i="15"/>
  <c r="Z1317" i="15"/>
  <c r="Z1318" i="15"/>
  <c r="Z1319" i="15"/>
  <c r="Z1320" i="15"/>
  <c r="Z1321" i="15"/>
  <c r="Z1322" i="15"/>
  <c r="Z1323" i="15"/>
  <c r="Z1324" i="15"/>
  <c r="Z1325" i="15"/>
  <c r="Z1326" i="15"/>
  <c r="Z1327" i="15"/>
  <c r="Z1328" i="15"/>
  <c r="Z1329" i="15"/>
  <c r="Z1330" i="15"/>
  <c r="Z1331" i="15"/>
  <c r="Z1332" i="15"/>
  <c r="Z1333" i="15"/>
  <c r="Z1334" i="15"/>
  <c r="Z1335" i="15"/>
  <c r="Z1336" i="15"/>
  <c r="Z1337" i="15"/>
  <c r="Z1338" i="15"/>
  <c r="Z1339" i="15"/>
  <c r="Z1340" i="15"/>
  <c r="Z1341" i="15"/>
  <c r="Z1342" i="15"/>
  <c r="Z1343" i="15"/>
  <c r="Z1344" i="15"/>
  <c r="Z1345" i="15"/>
  <c r="Z1346" i="15"/>
  <c r="Z1347" i="15"/>
  <c r="Z1348" i="15"/>
  <c r="Z1349" i="15"/>
  <c r="Z1350" i="15"/>
  <c r="Z1351" i="15"/>
  <c r="Z1352" i="15"/>
  <c r="Z1353" i="15"/>
  <c r="Z1354" i="15"/>
  <c r="Z1355" i="15"/>
  <c r="Z1356" i="15"/>
  <c r="Z1357" i="15"/>
  <c r="Z1358" i="15"/>
  <c r="Z1370" i="15" l="1"/>
  <c r="Z1369" i="15"/>
  <c r="Z1368" i="15"/>
  <c r="Z1367" i="15"/>
  <c r="Z1366" i="15"/>
  <c r="Z1365" i="15"/>
  <c r="Z1364" i="15"/>
  <c r="Z1363" i="15"/>
  <c r="Z1362" i="15"/>
  <c r="Z1361" i="15"/>
  <c r="Z7" i="15" s="1"/>
  <c r="Z1360" i="15"/>
  <c r="Z1359" i="15"/>
  <c r="AP327" i="15"/>
  <c r="AH327" i="15"/>
  <c r="AP326" i="15"/>
  <c r="AH326" i="15"/>
  <c r="AP325" i="15"/>
  <c r="AP324" i="15"/>
  <c r="AP323" i="15"/>
  <c r="AP322" i="15"/>
  <c r="AP321" i="15"/>
  <c r="AP320" i="15"/>
  <c r="AP319" i="15"/>
  <c r="AP318" i="15"/>
  <c r="AP317" i="15"/>
  <c r="AP316" i="15"/>
  <c r="AP315" i="15"/>
  <c r="AP314" i="15"/>
  <c r="AP313" i="15"/>
  <c r="AP312" i="15"/>
  <c r="AP311" i="15"/>
  <c r="AP310" i="15"/>
  <c r="AP309" i="15"/>
  <c r="AP308" i="15"/>
  <c r="AP307" i="15"/>
  <c r="AP306" i="15"/>
  <c r="AP305" i="15"/>
  <c r="AP304" i="15"/>
  <c r="AP303" i="15"/>
  <c r="AP302" i="15"/>
  <c r="AP301" i="15"/>
  <c r="AP300" i="15"/>
  <c r="AP299" i="15"/>
  <c r="AP298" i="15"/>
  <c r="AP297" i="15"/>
  <c r="AP296" i="15"/>
  <c r="AP295" i="15"/>
  <c r="AP294" i="15"/>
  <c r="AP293" i="15"/>
  <c r="AP292" i="15"/>
  <c r="AP291" i="15"/>
  <c r="AP290" i="15"/>
  <c r="AP289" i="15"/>
  <c r="AP288" i="15"/>
  <c r="AP287" i="15"/>
  <c r="AP286" i="15"/>
  <c r="AP285" i="15"/>
  <c r="AP284" i="15"/>
  <c r="AP283" i="15"/>
  <c r="AP282" i="15"/>
  <c r="AP281" i="15"/>
  <c r="AP280" i="15"/>
  <c r="AP279" i="15"/>
  <c r="AP278" i="15"/>
  <c r="AP277" i="15"/>
  <c r="AP276" i="15"/>
  <c r="AP275" i="15"/>
  <c r="AP274" i="15"/>
  <c r="AP273" i="15"/>
  <c r="AP272" i="15"/>
  <c r="AP271" i="15"/>
  <c r="AP270" i="15"/>
  <c r="AP269" i="15"/>
  <c r="AP268" i="15"/>
  <c r="AP267" i="15"/>
  <c r="AP266" i="15"/>
  <c r="AP265" i="15"/>
  <c r="AP264" i="15"/>
  <c r="AP263" i="15"/>
  <c r="AP262" i="15"/>
  <c r="AP261" i="15"/>
  <c r="AP260" i="15"/>
  <c r="AP259" i="15"/>
  <c r="AP258" i="15"/>
  <c r="AP257" i="15"/>
  <c r="AP256" i="15"/>
  <c r="AP255" i="15"/>
  <c r="AP254" i="15"/>
  <c r="AP253" i="15"/>
  <c r="AP252" i="15"/>
  <c r="AP251" i="15"/>
  <c r="AP250" i="15"/>
  <c r="AP249" i="15"/>
  <c r="AP248" i="15"/>
  <c r="AP247" i="15"/>
  <c r="AP246" i="15"/>
  <c r="AP245" i="15"/>
  <c r="AP244" i="15"/>
  <c r="AP243" i="15"/>
  <c r="AP242" i="15"/>
  <c r="AP241" i="15"/>
  <c r="AP240" i="15"/>
  <c r="AP239" i="15"/>
  <c r="AP238" i="15"/>
  <c r="AP237" i="15"/>
  <c r="AP236" i="15"/>
  <c r="AP235" i="15"/>
  <c r="AP234" i="15"/>
  <c r="AP233" i="15"/>
  <c r="AP232" i="15"/>
  <c r="AP231" i="15"/>
  <c r="AP230" i="15"/>
  <c r="AP229" i="15"/>
  <c r="AP228" i="15"/>
  <c r="AP227" i="15"/>
  <c r="AP226" i="15"/>
  <c r="AP225" i="15"/>
  <c r="AP224" i="15"/>
  <c r="AP223" i="15"/>
  <c r="AP222" i="15"/>
  <c r="AP221" i="15"/>
  <c r="AP220" i="15"/>
  <c r="AP219" i="15"/>
  <c r="AP218" i="15"/>
  <c r="AP217" i="15"/>
  <c r="AP216" i="15"/>
  <c r="AP215" i="15"/>
  <c r="AP214" i="15"/>
  <c r="AP213" i="15"/>
  <c r="AP212" i="15"/>
  <c r="AP211" i="15"/>
  <c r="AP210" i="15"/>
  <c r="AP209" i="15"/>
  <c r="AP208" i="15"/>
  <c r="AP207" i="15"/>
  <c r="AP206" i="15"/>
  <c r="AP205" i="15"/>
  <c r="AP204" i="15"/>
  <c r="AP203" i="15"/>
  <c r="AP202" i="15"/>
  <c r="AP201" i="15"/>
  <c r="AP200" i="15"/>
  <c r="AP199" i="15"/>
  <c r="AP198" i="15"/>
  <c r="AP197" i="15"/>
  <c r="AP196" i="15"/>
  <c r="AP195" i="15"/>
  <c r="AP194" i="15"/>
  <c r="AP193" i="15"/>
  <c r="AP192" i="15"/>
  <c r="AP191" i="15"/>
  <c r="AP190" i="15"/>
  <c r="AP189" i="15"/>
  <c r="AP188" i="15"/>
  <c r="AP187" i="15"/>
  <c r="AP186" i="15"/>
  <c r="AP185" i="15"/>
  <c r="AP184" i="15"/>
  <c r="AP183" i="15"/>
  <c r="AP182" i="15"/>
  <c r="AP181" i="15"/>
  <c r="AP180" i="15"/>
  <c r="AP179" i="15"/>
  <c r="AP178" i="15"/>
  <c r="AP177" i="15"/>
  <c r="AP176" i="15"/>
  <c r="AP175" i="15"/>
  <c r="AP174" i="15"/>
  <c r="AP173" i="15"/>
  <c r="AP172" i="15"/>
  <c r="AP171" i="15"/>
  <c r="AP170" i="15"/>
  <c r="AP169" i="15"/>
  <c r="AP168" i="15"/>
  <c r="AP167" i="15"/>
  <c r="AP166" i="15"/>
  <c r="AP165" i="15"/>
  <c r="AP164" i="15"/>
  <c r="AP163" i="15"/>
  <c r="AP162" i="15"/>
  <c r="AP161" i="15"/>
  <c r="AP160" i="15"/>
  <c r="AP159" i="15"/>
  <c r="AP158" i="15"/>
  <c r="AP157" i="15"/>
  <c r="AP156" i="15"/>
  <c r="AP155" i="15"/>
  <c r="AP154" i="15"/>
  <c r="AP153" i="15"/>
  <c r="AP152" i="15"/>
  <c r="AP151" i="15"/>
  <c r="AP150" i="15"/>
  <c r="AP149" i="15"/>
  <c r="AP148" i="15"/>
  <c r="AP147" i="15"/>
  <c r="AP146" i="15"/>
  <c r="AP145" i="15"/>
  <c r="AP144" i="15"/>
  <c r="AP143" i="15"/>
  <c r="AP142" i="15"/>
  <c r="AP141" i="15"/>
  <c r="AP140" i="15"/>
  <c r="AP139" i="15"/>
  <c r="AP138" i="15"/>
  <c r="AP137" i="15"/>
  <c r="AP136" i="15"/>
  <c r="AP135" i="15"/>
  <c r="AP134" i="15"/>
  <c r="AP133" i="15"/>
  <c r="AP132" i="15"/>
  <c r="AP131" i="15"/>
  <c r="AP130" i="15"/>
  <c r="AP129" i="15"/>
  <c r="AP128" i="15"/>
  <c r="AP127" i="15"/>
  <c r="AP126" i="15"/>
  <c r="AP125" i="15"/>
  <c r="AP124" i="15"/>
  <c r="AP123" i="15"/>
  <c r="AP122" i="15"/>
  <c r="AP121" i="15"/>
  <c r="AP120" i="15"/>
  <c r="AP119" i="15"/>
  <c r="AP118" i="15"/>
  <c r="AP117" i="15"/>
  <c r="AP116" i="15"/>
  <c r="AP115" i="15"/>
  <c r="AP114" i="15"/>
  <c r="AP113" i="15"/>
  <c r="AP112" i="15"/>
  <c r="AP111" i="15"/>
  <c r="AP110" i="15"/>
  <c r="AP109" i="15"/>
  <c r="AP108" i="15"/>
  <c r="AP107" i="15"/>
  <c r="AP106" i="15"/>
  <c r="AP105" i="15"/>
  <c r="AP104" i="15"/>
  <c r="AP103" i="15"/>
  <c r="AP102" i="15"/>
  <c r="AP101" i="15"/>
  <c r="AP100" i="15"/>
  <c r="AP99" i="15"/>
  <c r="AP98" i="15"/>
  <c r="AP97" i="15"/>
  <c r="AP96" i="15"/>
  <c r="AP95" i="15"/>
  <c r="AP94" i="15"/>
  <c r="AP93" i="15"/>
  <c r="AP92" i="15"/>
  <c r="AP91" i="15"/>
  <c r="AP90" i="15"/>
  <c r="AP89" i="15"/>
  <c r="AP88" i="15"/>
  <c r="AP87" i="15"/>
  <c r="AP86" i="15"/>
  <c r="AP85" i="15"/>
  <c r="AP84" i="15"/>
  <c r="AP83" i="15"/>
  <c r="AP82" i="15"/>
  <c r="AP81" i="15"/>
  <c r="AP80" i="15"/>
  <c r="AP79" i="15"/>
  <c r="AP78" i="15"/>
  <c r="AP77" i="15"/>
  <c r="AP76" i="15"/>
  <c r="AP75" i="15"/>
  <c r="AP74" i="15"/>
  <c r="AP73" i="15"/>
  <c r="Z5" i="15"/>
  <c r="AP72" i="15"/>
  <c r="AP71" i="15"/>
  <c r="AP70" i="15"/>
  <c r="AP69" i="15"/>
  <c r="AP68" i="15"/>
  <c r="AP67" i="15"/>
  <c r="AP66" i="15"/>
  <c r="AP65" i="15"/>
  <c r="AP64" i="15"/>
  <c r="AP63" i="15"/>
  <c r="AP62" i="15"/>
  <c r="AP61" i="15"/>
  <c r="AP60" i="15"/>
  <c r="AP59" i="15"/>
  <c r="AP58" i="15"/>
  <c r="AP57" i="15"/>
  <c r="AP56" i="15"/>
  <c r="AP55" i="15"/>
  <c r="AP54" i="15"/>
  <c r="AP53" i="15"/>
  <c r="AP52" i="15"/>
  <c r="AP51" i="15"/>
  <c r="AP50" i="15"/>
  <c r="AP49" i="15"/>
  <c r="AP48" i="15"/>
  <c r="AP47" i="15"/>
  <c r="AP46" i="15"/>
  <c r="AP45" i="15"/>
  <c r="AP44" i="15"/>
  <c r="AP43" i="15"/>
  <c r="AP42" i="15"/>
  <c r="AP41" i="15"/>
  <c r="AP40" i="15"/>
  <c r="AP39" i="15"/>
  <c r="AP38" i="15"/>
  <c r="AP37" i="15"/>
  <c r="AP36" i="15"/>
  <c r="AP35" i="15"/>
  <c r="AP34" i="15"/>
  <c r="AP33" i="15"/>
  <c r="AP32" i="15"/>
  <c r="AP31" i="15"/>
  <c r="AP30" i="15"/>
  <c r="AP29" i="15"/>
  <c r="AP28" i="15"/>
  <c r="AP27" i="15"/>
  <c r="AP26" i="15"/>
  <c r="AP25" i="15"/>
  <c r="AP24" i="15"/>
  <c r="AP23" i="15"/>
  <c r="AP22" i="15"/>
  <c r="AP21" i="15"/>
  <c r="AP20" i="15"/>
  <c r="AP19" i="15"/>
  <c r="AP18" i="15"/>
  <c r="AP17" i="15"/>
  <c r="AP16" i="15"/>
  <c r="AP15" i="15"/>
  <c r="AP14" i="15"/>
  <c r="AP13" i="15"/>
  <c r="AP12" i="15"/>
  <c r="AP11" i="15"/>
  <c r="AP10" i="15"/>
  <c r="AP9" i="15"/>
  <c r="AG7" i="15"/>
  <c r="Y7" i="15"/>
  <c r="AG6" i="15"/>
  <c r="AG6" i="12"/>
  <c r="AI6" i="12"/>
  <c r="AH266" i="12"/>
  <c r="AH36" i="12"/>
  <c r="AH251" i="12"/>
  <c r="AH9" i="12"/>
  <c r="AH35" i="12"/>
  <c r="AH5" i="15" l="1"/>
  <c r="Z6" i="15"/>
  <c r="AP198" i="12"/>
  <c r="AP313" i="12"/>
  <c r="AP290" i="12"/>
  <c r="AP12" i="12"/>
  <c r="AP100" i="12"/>
  <c r="AP203" i="12"/>
  <c r="AP219" i="12"/>
  <c r="AP190" i="12"/>
  <c r="AP237" i="12"/>
  <c r="AP270" i="12"/>
  <c r="AP114" i="12"/>
  <c r="AP191" i="12"/>
  <c r="AP14" i="12"/>
  <c r="AP295" i="12"/>
  <c r="AP195" i="12"/>
  <c r="AP284" i="12"/>
  <c r="AP257" i="12"/>
  <c r="AP280" i="12"/>
  <c r="AP77" i="12"/>
  <c r="AP91" i="12"/>
  <c r="AP76" i="12"/>
  <c r="AP133" i="12"/>
  <c r="AP13" i="12"/>
  <c r="AP233" i="12"/>
  <c r="AP25" i="12"/>
  <c r="AP282" i="12"/>
  <c r="AP273" i="12"/>
  <c r="AP267" i="12"/>
  <c r="AP129" i="12"/>
  <c r="AP262" i="12"/>
  <c r="AP324" i="12"/>
  <c r="AP243" i="12"/>
  <c r="AP224" i="12"/>
  <c r="AP162" i="12"/>
  <c r="AP109" i="12"/>
  <c r="AP111" i="12"/>
  <c r="AP115" i="12"/>
  <c r="AP179" i="12"/>
  <c r="AP53" i="12"/>
  <c r="AP60" i="12"/>
  <c r="AP116" i="12"/>
  <c r="AP213" i="12"/>
  <c r="AP79" i="12"/>
  <c r="AP38" i="12"/>
  <c r="AP131" i="12"/>
  <c r="AP199" i="12"/>
  <c r="AP151" i="12"/>
  <c r="AP34" i="12"/>
  <c r="AP123" i="12"/>
  <c r="AP260" i="12"/>
  <c r="AP239" i="12"/>
  <c r="AP274" i="12"/>
  <c r="AP98" i="12"/>
  <c r="AP110" i="12"/>
  <c r="AP165" i="12"/>
  <c r="AP232" i="12"/>
  <c r="AP33" i="12"/>
  <c r="AP130" i="12"/>
  <c r="AP108" i="12"/>
  <c r="AP265" i="12"/>
  <c r="AP300" i="12"/>
  <c r="AP120" i="12"/>
  <c r="AP89" i="12"/>
  <c r="AP252" i="12"/>
  <c r="AP73" i="12"/>
  <c r="AP193" i="12"/>
  <c r="AP212" i="12"/>
  <c r="AP55" i="12"/>
  <c r="AP202" i="12"/>
  <c r="AP187" i="12"/>
  <c r="AP327" i="12"/>
  <c r="AP261" i="12"/>
  <c r="AP10" i="12"/>
  <c r="AP214" i="12"/>
  <c r="AP236" i="12"/>
  <c r="AP44" i="12"/>
  <c r="AP209" i="12"/>
  <c r="AP99" i="12"/>
  <c r="AP140" i="12"/>
  <c r="AP277" i="12"/>
  <c r="AP211" i="12"/>
  <c r="AP275" i="12"/>
  <c r="AP272" i="12"/>
  <c r="AP222" i="12"/>
  <c r="AP117" i="12"/>
  <c r="AP43" i="12"/>
  <c r="AP64" i="12"/>
  <c r="AP21" i="12"/>
  <c r="AP171" i="12"/>
  <c r="AP84" i="12"/>
  <c r="AP154" i="12"/>
  <c r="AP95" i="12"/>
  <c r="AP240" i="12"/>
  <c r="AP106" i="12"/>
  <c r="AP75" i="12"/>
  <c r="AP167" i="12"/>
  <c r="AP150" i="12"/>
  <c r="AP51" i="12"/>
  <c r="AP48" i="12"/>
  <c r="AP45" i="12"/>
  <c r="AP56" i="12"/>
  <c r="AP57" i="12"/>
  <c r="AP152" i="12"/>
  <c r="AP121" i="12"/>
  <c r="AP303" i="12"/>
  <c r="AP271" i="12"/>
  <c r="AP96" i="12"/>
  <c r="AP101" i="12"/>
  <c r="AP137" i="12"/>
  <c r="AP184" i="12"/>
  <c r="AP160" i="12"/>
  <c r="AP285" i="12"/>
  <c r="AP102" i="12"/>
  <c r="AP135" i="12"/>
  <c r="AP229" i="12"/>
  <c r="AP125" i="12"/>
  <c r="AP210" i="12"/>
  <c r="AP174" i="12"/>
  <c r="AP156" i="12"/>
  <c r="AP218" i="12"/>
  <c r="AP207" i="12"/>
  <c r="AP279" i="12"/>
  <c r="AP24" i="12"/>
  <c r="AP223" i="12"/>
  <c r="AP155" i="12"/>
  <c r="AP66" i="12"/>
  <c r="AP173" i="12"/>
  <c r="AP113" i="12"/>
  <c r="AP134" i="12"/>
  <c r="AP208" i="12"/>
  <c r="AP30" i="12"/>
  <c r="AP321" i="12"/>
  <c r="AP186" i="12"/>
  <c r="AP153" i="12"/>
  <c r="AP169" i="12"/>
  <c r="AP61" i="12"/>
  <c r="AP216" i="12"/>
  <c r="AP127" i="12"/>
  <c r="AP141" i="12"/>
  <c r="AP37" i="12"/>
  <c r="AP104" i="12"/>
  <c r="AP258" i="12"/>
  <c r="AP172" i="12"/>
  <c r="AP289" i="12"/>
  <c r="AP307" i="12"/>
  <c r="AP49" i="12"/>
  <c r="AP286" i="12"/>
  <c r="AP269" i="12"/>
  <c r="AP206" i="12"/>
  <c r="AP188" i="12"/>
  <c r="AP185" i="12"/>
  <c r="AP92" i="12"/>
  <c r="AP230" i="12"/>
  <c r="AP42" i="12"/>
  <c r="AP326" i="12"/>
  <c r="AP85" i="12"/>
  <c r="AP94" i="12"/>
  <c r="AP196" i="12"/>
  <c r="AP164" i="12"/>
  <c r="AP31" i="12"/>
  <c r="AP292" i="12"/>
  <c r="AP149" i="12"/>
  <c r="AP245" i="12"/>
  <c r="AP205" i="12"/>
  <c r="AP58" i="12"/>
  <c r="AP68" i="12"/>
  <c r="AP72" i="12"/>
  <c r="AP118" i="12"/>
  <c r="AP161" i="12"/>
  <c r="AP145" i="12"/>
  <c r="AP11" i="12"/>
  <c r="AP217" i="12"/>
  <c r="AP299" i="12"/>
  <c r="AP201" i="12"/>
  <c r="AP256" i="12"/>
  <c r="AP69" i="12"/>
  <c r="AP305" i="12"/>
  <c r="AP225" i="12"/>
  <c r="AP294" i="12"/>
  <c r="AP35" i="12"/>
  <c r="AP90" i="12"/>
  <c r="AP241" i="12"/>
  <c r="AP36" i="12"/>
  <c r="AP136" i="12"/>
  <c r="AP320" i="12"/>
  <c r="AP74" i="12"/>
  <c r="AP142" i="12"/>
  <c r="AP86" i="12"/>
  <c r="AP148" i="12"/>
  <c r="AP81" i="12"/>
  <c r="AP52" i="12"/>
  <c r="AP215" i="12"/>
  <c r="AP82" i="12"/>
  <c r="AP244" i="12"/>
  <c r="AP278" i="12"/>
  <c r="AP166" i="12"/>
  <c r="AP119" i="12"/>
  <c r="AP70" i="12"/>
  <c r="AP112" i="12"/>
  <c r="AP248" i="12"/>
  <c r="AP143" i="12"/>
  <c r="AP46" i="12"/>
  <c r="AP235" i="12"/>
  <c r="AP204" i="12"/>
  <c r="AP178" i="12"/>
  <c r="AP65" i="12"/>
  <c r="AP124" i="12"/>
  <c r="AP316" i="12"/>
  <c r="AP293" i="12"/>
  <c r="AP59" i="12"/>
  <c r="AP291" i="12"/>
  <c r="AP263" i="12"/>
  <c r="AP310" i="12"/>
  <c r="AP139" i="12"/>
  <c r="AP234" i="12"/>
  <c r="AP22" i="12"/>
  <c r="AP39" i="12"/>
  <c r="AP176" i="12"/>
  <c r="AP146" i="12"/>
  <c r="AP254" i="12"/>
  <c r="AP182" i="12"/>
  <c r="AP288" i="12"/>
  <c r="AP281" i="12"/>
  <c r="AP88" i="12"/>
  <c r="AP318" i="12"/>
  <c r="AP306" i="12"/>
  <c r="AP54" i="12"/>
  <c r="AP246" i="12"/>
  <c r="AP138" i="12"/>
  <c r="AP71" i="12"/>
  <c r="AP175" i="12"/>
  <c r="AP15" i="12"/>
  <c r="AP26" i="12"/>
  <c r="AP319" i="12"/>
  <c r="AP62" i="12"/>
  <c r="AP315" i="12"/>
  <c r="AP47" i="12"/>
  <c r="AP255" i="12"/>
  <c r="AP128" i="12"/>
  <c r="AP283" i="12"/>
  <c r="AP105" i="12"/>
  <c r="AP253" i="12"/>
  <c r="AP297" i="12"/>
  <c r="AP157" i="12"/>
  <c r="AP80" i="12"/>
  <c r="AP298" i="12"/>
  <c r="AP23" i="12"/>
  <c r="AP158" i="12"/>
  <c r="AP126" i="12"/>
  <c r="AP221" i="12"/>
  <c r="AP242" i="12"/>
  <c r="AP317" i="12"/>
  <c r="AP311" i="12"/>
  <c r="AP18" i="12"/>
  <c r="AP268" i="12"/>
  <c r="AP276" i="12"/>
  <c r="AP28" i="12"/>
  <c r="AP17" i="12"/>
  <c r="AP323" i="12"/>
  <c r="AP177" i="12"/>
  <c r="AP63" i="12"/>
  <c r="AP170" i="12"/>
  <c r="AP147" i="12"/>
  <c r="AP287" i="12"/>
  <c r="AP322" i="12"/>
  <c r="AP20" i="12"/>
  <c r="AP314" i="12"/>
  <c r="AP264" i="12"/>
  <c r="AP67" i="12"/>
  <c r="AP32" i="12"/>
  <c r="AP309" i="12"/>
  <c r="AP122" i="12"/>
  <c r="AP40" i="12"/>
  <c r="AP189" i="12"/>
  <c r="AP159" i="12"/>
  <c r="AP226" i="12"/>
  <c r="AP183" i="12"/>
  <c r="AP50" i="12"/>
  <c r="AP312" i="12"/>
  <c r="AP29" i="12"/>
  <c r="AP227" i="12"/>
  <c r="AP93" i="12"/>
  <c r="AP266" i="12"/>
  <c r="AP144" i="12"/>
  <c r="AP200" i="12"/>
  <c r="AP27" i="12"/>
  <c r="AP19" i="12"/>
  <c r="AP9" i="12"/>
  <c r="AP180" i="12"/>
  <c r="AP231" i="12"/>
  <c r="AP103" i="12"/>
  <c r="AP87" i="12"/>
  <c r="AP107" i="12"/>
  <c r="AP192" i="12"/>
  <c r="AP304" i="12"/>
  <c r="AP16" i="12"/>
  <c r="AP228" i="12"/>
  <c r="AP163" i="12"/>
  <c r="AP259" i="12"/>
  <c r="AP97" i="12"/>
  <c r="AP325" i="12"/>
  <c r="AP250" i="12"/>
  <c r="AP238" i="12"/>
  <c r="AP41" i="12"/>
  <c r="AP132" i="12"/>
  <c r="AP247" i="12"/>
  <c r="AP168" i="12"/>
  <c r="AP220" i="12"/>
  <c r="AP296" i="12"/>
  <c r="AP181" i="12"/>
  <c r="AP249" i="12"/>
  <c r="AP251" i="12"/>
  <c r="AP302" i="12"/>
  <c r="AP197" i="12"/>
  <c r="AP301" i="12"/>
  <c r="AP308" i="12"/>
  <c r="AP194" i="12"/>
  <c r="AP83" i="12"/>
  <c r="AP7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13" i="12"/>
  <c r="Z314" i="12"/>
  <c r="Z315" i="12"/>
  <c r="Z316" i="12"/>
  <c r="Z317" i="12"/>
  <c r="Z318" i="12"/>
  <c r="Z319" i="12"/>
  <c r="Z320" i="12"/>
  <c r="Z321" i="12"/>
  <c r="Z322" i="12"/>
  <c r="Z323" i="12"/>
  <c r="Z324" i="12"/>
  <c r="Z325" i="12"/>
  <c r="Z326" i="12"/>
  <c r="Z327" i="12"/>
  <c r="Z328" i="12"/>
  <c r="Z329" i="12"/>
  <c r="Z330" i="12"/>
  <c r="Z331" i="12"/>
  <c r="Z332" i="12"/>
  <c r="Z333" i="12"/>
  <c r="Z334" i="12"/>
  <c r="Z335" i="12"/>
  <c r="Z336" i="12"/>
  <c r="Z337" i="12"/>
  <c r="Z338" i="12"/>
  <c r="Z339" i="12"/>
  <c r="Z340" i="12"/>
  <c r="Z341" i="12"/>
  <c r="Z342" i="12"/>
  <c r="Z343" i="12"/>
  <c r="Z344" i="12"/>
  <c r="Z345" i="12"/>
  <c r="Z346" i="12"/>
  <c r="Z347" i="12"/>
  <c r="Z348" i="12"/>
  <c r="Z349" i="12"/>
  <c r="Z350" i="12"/>
  <c r="Z351" i="12"/>
  <c r="Z352" i="12"/>
  <c r="Z353" i="12"/>
  <c r="Z354" i="12"/>
  <c r="Z355" i="12"/>
  <c r="Z356" i="12"/>
  <c r="Z357" i="12"/>
  <c r="Z358" i="12"/>
  <c r="Z359" i="12"/>
  <c r="Z360" i="12"/>
  <c r="Z361" i="12"/>
  <c r="Z362" i="12"/>
  <c r="Z363" i="12"/>
  <c r="Z364" i="12"/>
  <c r="Z365" i="12"/>
  <c r="Z366" i="12"/>
  <c r="Z367" i="12"/>
  <c r="Z368" i="12"/>
  <c r="Z369" i="12"/>
  <c r="Z370" i="12"/>
  <c r="Z371" i="12"/>
  <c r="Z372" i="12"/>
  <c r="Z373" i="12"/>
  <c r="Z374" i="12"/>
  <c r="Z375" i="12"/>
  <c r="Z376" i="12"/>
  <c r="Z377" i="12"/>
  <c r="Z378" i="12"/>
  <c r="Z379" i="12"/>
  <c r="Z380" i="12"/>
  <c r="Z381" i="12"/>
  <c r="Z382"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437" i="12"/>
  <c r="Z438" i="12"/>
  <c r="Z439" i="12"/>
  <c r="Z440" i="12"/>
  <c r="Z441" i="12"/>
  <c r="Z442" i="12"/>
  <c r="Z443" i="12"/>
  <c r="Z444" i="12"/>
  <c r="Z445" i="12"/>
  <c r="Z446" i="12"/>
  <c r="Z447" i="12"/>
  <c r="Z448" i="12"/>
  <c r="Z449" i="12"/>
  <c r="Z450" i="12"/>
  <c r="Z451" i="12"/>
  <c r="Z452" i="12"/>
  <c r="Z453" i="12"/>
  <c r="Z454" i="12"/>
  <c r="Z455" i="12"/>
  <c r="Z456" i="12"/>
  <c r="Z457" i="12"/>
  <c r="Z458" i="12"/>
  <c r="Z459" i="12"/>
  <c r="Z460" i="12"/>
  <c r="Z461" i="12"/>
  <c r="Z462" i="12"/>
  <c r="Z463" i="12"/>
  <c r="Z464" i="12"/>
  <c r="Z465" i="12"/>
  <c r="Z466" i="12"/>
  <c r="Z467" i="12"/>
  <c r="Z468" i="12"/>
  <c r="Z469" i="12"/>
  <c r="Z470" i="12"/>
  <c r="Z471" i="12"/>
  <c r="Z472" i="12"/>
  <c r="Z473" i="12"/>
  <c r="Z474" i="12"/>
  <c r="Z475" i="12"/>
  <c r="Z476" i="12"/>
  <c r="Z477" i="12"/>
  <c r="Z478" i="12"/>
  <c r="Z479" i="12"/>
  <c r="Z480" i="12"/>
  <c r="Z481" i="12"/>
  <c r="Z482" i="12"/>
  <c r="Z483" i="12"/>
  <c r="Z484" i="12"/>
  <c r="Z485" i="12"/>
  <c r="Z486" i="12"/>
  <c r="Z487" i="12"/>
  <c r="Z488"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Z545" i="12"/>
  <c r="Z546" i="12"/>
  <c r="Z547" i="12"/>
  <c r="Z548" i="12"/>
  <c r="Z549" i="12"/>
  <c r="Z550" i="12"/>
  <c r="Z551" i="12"/>
  <c r="Z552" i="12"/>
  <c r="Z553" i="12"/>
  <c r="Z554" i="12"/>
  <c r="Z555" i="12"/>
  <c r="Z556" i="12"/>
  <c r="Z557" i="12"/>
  <c r="Z558" i="12"/>
  <c r="Z559" i="12"/>
  <c r="Z560" i="12"/>
  <c r="Z561" i="12"/>
  <c r="Z562" i="12"/>
  <c r="Z563" i="12"/>
  <c r="Z564" i="12"/>
  <c r="Z565" i="12"/>
  <c r="Z566" i="12"/>
  <c r="Z567" i="12"/>
  <c r="Z568" i="12"/>
  <c r="Z569" i="12"/>
  <c r="Z570" i="12"/>
  <c r="Z571" i="12"/>
  <c r="Z572" i="12"/>
  <c r="Z573" i="12"/>
  <c r="Z574" i="12"/>
  <c r="Z575" i="12"/>
  <c r="Z576" i="12"/>
  <c r="Z577" i="12"/>
  <c r="Z578" i="12"/>
  <c r="Z579" i="12"/>
  <c r="Z580" i="12"/>
  <c r="Z581" i="12"/>
  <c r="Z582" i="12"/>
  <c r="Z583" i="12"/>
  <c r="Z584" i="12"/>
  <c r="Z585" i="12"/>
  <c r="Z586" i="12"/>
  <c r="Z587" i="12"/>
  <c r="Z588" i="12"/>
  <c r="Z589" i="12"/>
  <c r="Z590" i="12"/>
  <c r="Z591" i="12"/>
  <c r="Z592" i="12"/>
  <c r="Z593" i="12"/>
  <c r="Z594" i="12"/>
  <c r="Z595" i="12"/>
  <c r="Z596" i="12"/>
  <c r="Z597" i="12"/>
  <c r="Z598" i="12"/>
  <c r="Z599" i="12"/>
  <c r="Z600" i="12"/>
  <c r="Z601" i="12"/>
  <c r="Z602" i="12"/>
  <c r="Z603" i="12"/>
  <c r="Z604" i="12"/>
  <c r="Z605" i="12"/>
  <c r="Z606" i="12"/>
  <c r="Z607" i="12"/>
  <c r="Z608" i="12"/>
  <c r="Z609" i="12"/>
  <c r="Z610" i="12"/>
  <c r="Z611" i="12"/>
  <c r="Z612" i="12"/>
  <c r="Z613" i="12"/>
  <c r="Z614" i="12"/>
  <c r="Z615" i="12"/>
  <c r="Z616" i="12"/>
  <c r="Z617" i="12"/>
  <c r="Z618" i="12"/>
  <c r="Z619" i="12"/>
  <c r="Z620" i="12"/>
  <c r="Z621" i="12"/>
  <c r="Z622" i="12"/>
  <c r="Z623" i="12"/>
  <c r="Z624" i="12"/>
  <c r="Z625" i="12"/>
  <c r="Z626" i="12"/>
  <c r="Z627" i="12"/>
  <c r="Z628" i="12"/>
  <c r="Z629" i="12"/>
  <c r="Z630" i="12"/>
  <c r="Z631" i="12"/>
  <c r="Z632" i="12"/>
  <c r="Z633" i="12"/>
  <c r="Z634" i="12"/>
  <c r="Z635" i="12"/>
  <c r="Z636" i="12"/>
  <c r="Z637" i="12"/>
  <c r="Z638" i="12"/>
  <c r="Z639" i="12"/>
  <c r="Z640" i="12"/>
  <c r="Z641" i="12"/>
  <c r="Z642" i="12"/>
  <c r="Z643" i="12"/>
  <c r="Z644" i="12"/>
  <c r="Z645" i="12"/>
  <c r="Z646" i="12"/>
  <c r="Z647" i="12"/>
  <c r="Z648" i="12"/>
  <c r="Z649" i="12"/>
  <c r="Z650" i="12"/>
  <c r="Z651" i="12"/>
  <c r="Z652" i="12"/>
  <c r="Z653" i="12"/>
  <c r="Z654" i="12"/>
  <c r="Z655" i="12"/>
  <c r="Z656" i="12"/>
  <c r="Z657" i="12"/>
  <c r="Z658" i="12"/>
  <c r="Z659" i="12"/>
  <c r="Z660" i="12"/>
  <c r="Z661" i="12"/>
  <c r="Z662" i="12"/>
  <c r="Z663" i="12"/>
  <c r="Z664" i="12"/>
  <c r="Z665" i="12"/>
  <c r="Z666" i="12"/>
  <c r="Z667" i="12"/>
  <c r="Z668" i="12"/>
  <c r="Z669" i="12"/>
  <c r="Z670" i="12"/>
  <c r="Z671" i="12"/>
  <c r="Z672" i="12"/>
  <c r="Z673" i="12"/>
  <c r="Z674" i="12"/>
  <c r="Z675" i="12"/>
  <c r="Z676" i="12"/>
  <c r="Z677" i="12"/>
  <c r="Z678" i="12"/>
  <c r="Z679" i="12"/>
  <c r="Z680" i="12"/>
  <c r="Z681" i="12"/>
  <c r="Z682" i="12"/>
  <c r="Z683" i="12"/>
  <c r="Z684" i="12"/>
  <c r="Z685" i="12"/>
  <c r="Z686" i="12"/>
  <c r="Z687" i="12"/>
  <c r="Z688" i="12"/>
  <c r="Z689" i="12"/>
  <c r="Z690" i="12"/>
  <c r="Z691" i="12"/>
  <c r="Z692" i="12"/>
  <c r="Z693" i="12"/>
  <c r="Z694" i="12"/>
  <c r="Z695" i="12"/>
  <c r="Z696" i="12"/>
  <c r="Z697" i="12"/>
  <c r="Z698" i="12"/>
  <c r="Z699" i="12"/>
  <c r="Z700" i="12"/>
  <c r="Z701" i="12"/>
  <c r="Z702" i="12"/>
  <c r="Z703" i="12"/>
  <c r="Z704" i="12"/>
  <c r="Z705" i="12"/>
  <c r="Z706" i="12"/>
  <c r="Z707" i="12"/>
  <c r="Z708" i="12"/>
  <c r="Z709" i="12"/>
  <c r="Z710" i="12"/>
  <c r="Z711" i="12"/>
  <c r="Z712" i="12"/>
  <c r="Z713" i="12"/>
  <c r="Z714" i="12"/>
  <c r="Z715" i="12"/>
  <c r="Z716" i="12"/>
  <c r="Z717" i="12"/>
  <c r="Z718" i="12"/>
  <c r="Z719" i="12"/>
  <c r="Z720" i="12"/>
  <c r="Z721" i="12"/>
  <c r="Z722" i="12"/>
  <c r="Z723" i="12"/>
  <c r="Z724" i="12"/>
  <c r="Z725" i="12"/>
  <c r="Z726" i="12"/>
  <c r="Z727" i="12"/>
  <c r="Z728" i="12"/>
  <c r="Z729" i="12"/>
  <c r="Z730" i="12"/>
  <c r="Z731" i="12"/>
  <c r="Z732" i="12"/>
  <c r="Z733" i="12"/>
  <c r="Z734" i="12"/>
  <c r="Z735" i="12"/>
  <c r="Z736" i="12"/>
  <c r="Z737" i="12"/>
  <c r="Z738" i="12"/>
  <c r="Z739" i="12"/>
  <c r="Z740" i="12"/>
  <c r="Z741" i="12"/>
  <c r="Z742" i="12"/>
  <c r="Z743" i="12"/>
  <c r="Z744" i="12"/>
  <c r="Z745" i="12"/>
  <c r="Z746" i="12"/>
  <c r="Z747" i="12"/>
  <c r="Z748" i="12"/>
  <c r="Z749" i="12"/>
  <c r="Z750" i="12"/>
  <c r="Z751" i="12"/>
  <c r="Z752" i="12"/>
  <c r="Z753" i="12"/>
  <c r="Z754" i="12"/>
  <c r="Z755" i="12"/>
  <c r="Z756" i="12"/>
  <c r="Z757" i="12"/>
  <c r="Z758" i="12"/>
  <c r="Z759" i="12"/>
  <c r="Z760" i="12"/>
  <c r="Z761" i="12"/>
  <c r="Z762" i="12"/>
  <c r="Z763" i="12"/>
  <c r="Z764" i="12"/>
  <c r="Z765" i="12"/>
  <c r="Z766" i="12"/>
  <c r="Z767" i="12"/>
  <c r="Z768" i="12"/>
  <c r="Z769" i="12"/>
  <c r="Z770" i="12"/>
  <c r="Z771" i="12"/>
  <c r="Z772" i="12"/>
  <c r="Z773" i="12"/>
  <c r="Z774" i="12"/>
  <c r="Z775" i="12"/>
  <c r="Z776" i="12"/>
  <c r="Z777" i="12"/>
  <c r="Z778" i="12"/>
  <c r="Z779" i="12"/>
  <c r="Z780" i="12"/>
  <c r="Z781" i="12"/>
  <c r="Z782" i="12"/>
  <c r="Z783" i="12"/>
  <c r="Z784" i="12"/>
  <c r="Z785" i="12"/>
  <c r="Z786" i="12"/>
  <c r="Z787" i="12"/>
  <c r="Z788" i="12"/>
  <c r="Z789" i="12"/>
  <c r="Z790" i="12"/>
  <c r="Z791" i="12"/>
  <c r="Z792" i="12"/>
  <c r="Z793" i="12"/>
  <c r="Z794" i="12"/>
  <c r="Z795" i="12"/>
  <c r="Z796" i="12"/>
  <c r="Z797" i="12"/>
  <c r="Z798" i="12"/>
  <c r="Z799" i="12"/>
  <c r="Z800" i="12"/>
  <c r="Z801" i="12"/>
  <c r="Z802" i="12"/>
  <c r="Z803" i="12"/>
  <c r="Z804" i="12"/>
  <c r="Z805" i="12"/>
  <c r="Z806" i="12"/>
  <c r="Z807" i="12"/>
  <c r="Z808" i="12"/>
  <c r="Z809" i="12"/>
  <c r="Z810" i="12"/>
  <c r="Z811" i="12"/>
  <c r="Z812" i="12"/>
  <c r="Z813" i="12"/>
  <c r="Z814" i="12"/>
  <c r="Z815" i="12"/>
  <c r="Z816" i="12"/>
  <c r="Z817" i="12"/>
  <c r="Z818" i="12"/>
  <c r="Z819" i="12"/>
  <c r="Z820" i="12"/>
  <c r="Z821" i="12"/>
  <c r="Z822" i="12"/>
  <c r="Z823" i="12"/>
  <c r="Z824" i="12"/>
  <c r="Z825" i="12"/>
  <c r="Z826" i="12"/>
  <c r="Z827" i="12"/>
  <c r="Z828" i="12"/>
  <c r="Z829" i="12"/>
  <c r="Z830" i="12"/>
  <c r="Z831" i="12"/>
  <c r="Z832" i="12"/>
  <c r="Z833" i="12"/>
  <c r="Z834" i="12"/>
  <c r="Z835" i="12"/>
  <c r="Z836" i="12"/>
  <c r="Z837" i="12"/>
  <c r="Z838" i="12"/>
  <c r="Z839" i="12"/>
  <c r="Z840" i="12"/>
  <c r="Z841" i="12"/>
  <c r="Z842" i="12"/>
  <c r="Z843" i="12"/>
  <c r="Z844" i="12"/>
  <c r="Z845" i="12"/>
  <c r="Z846" i="12"/>
  <c r="Z847" i="12"/>
  <c r="Z848" i="12"/>
  <c r="Z849" i="12"/>
  <c r="Z850" i="12"/>
  <c r="Z851" i="12"/>
  <c r="Z852" i="12"/>
  <c r="Z853" i="12"/>
  <c r="Z854" i="12"/>
  <c r="Z855" i="12"/>
  <c r="Z856" i="12"/>
  <c r="Z857" i="12"/>
  <c r="Z858" i="12"/>
  <c r="Z859" i="12"/>
  <c r="Z860" i="12"/>
  <c r="Z861" i="12"/>
  <c r="Z862" i="12"/>
  <c r="Z863" i="12"/>
  <c r="Z864" i="12"/>
  <c r="Z865" i="12"/>
  <c r="Z866" i="12"/>
  <c r="Z867" i="12"/>
  <c r="Z868" i="12"/>
  <c r="Z869" i="12"/>
  <c r="Z870" i="12"/>
  <c r="Z871" i="12"/>
  <c r="Z872" i="12"/>
  <c r="Z873" i="12"/>
  <c r="Z874" i="12"/>
  <c r="Z875" i="12"/>
  <c r="Z876" i="12"/>
  <c r="Z877" i="12"/>
  <c r="Z878" i="12"/>
  <c r="Z879" i="12"/>
  <c r="Z880" i="12"/>
  <c r="Z881" i="12"/>
  <c r="Z882" i="12"/>
  <c r="Z883" i="12"/>
  <c r="Z884" i="12"/>
  <c r="Z885" i="12"/>
  <c r="Z886" i="12"/>
  <c r="Z887" i="12"/>
  <c r="Z888" i="12"/>
  <c r="Z889" i="12"/>
  <c r="Z890" i="12"/>
  <c r="Z891" i="12"/>
  <c r="Z892" i="12"/>
  <c r="Z893" i="12"/>
  <c r="Z894" i="12"/>
  <c r="Z895" i="12"/>
  <c r="Z896" i="12"/>
  <c r="Z897" i="12"/>
  <c r="Z898" i="12"/>
  <c r="Z899" i="12"/>
  <c r="Z900" i="12"/>
  <c r="Z901" i="12"/>
  <c r="Z902" i="12"/>
  <c r="Z903" i="12"/>
  <c r="Z904" i="12"/>
  <c r="Z905" i="12"/>
  <c r="Z906" i="12"/>
  <c r="Z907" i="12"/>
  <c r="Z908" i="12"/>
  <c r="Z909" i="12"/>
  <c r="Z910" i="12"/>
  <c r="Z911" i="12"/>
  <c r="Z912" i="12"/>
  <c r="Z913" i="12"/>
  <c r="Z914" i="12"/>
  <c r="Z915" i="12"/>
  <c r="Z916" i="12"/>
  <c r="Z917" i="12"/>
  <c r="Z918" i="12"/>
  <c r="Z919" i="12"/>
  <c r="Z920" i="12"/>
  <c r="Z921" i="12"/>
  <c r="Z922" i="12"/>
  <c r="Z923" i="12"/>
  <c r="Z924" i="12"/>
  <c r="Z925" i="12"/>
  <c r="Z926" i="12"/>
  <c r="Z927" i="12"/>
  <c r="Z928" i="12"/>
  <c r="Z929" i="12"/>
  <c r="Z930" i="12"/>
  <c r="Z931" i="12"/>
  <c r="Z932" i="12"/>
  <c r="Z933" i="12"/>
  <c r="Z934" i="12"/>
  <c r="Z935" i="12"/>
  <c r="Z936" i="12"/>
  <c r="Z937" i="12"/>
  <c r="Z938" i="12"/>
  <c r="Z939" i="12"/>
  <c r="Z940" i="12"/>
  <c r="Z941" i="12"/>
  <c r="Z942" i="12"/>
  <c r="Z943" i="12"/>
  <c r="Z944" i="12"/>
  <c r="Z945" i="12"/>
  <c r="Z946" i="12"/>
  <c r="Z947" i="12"/>
  <c r="Z948" i="12"/>
  <c r="Z949" i="12"/>
  <c r="Z950" i="12"/>
  <c r="Z951" i="12"/>
  <c r="Z952" i="12"/>
  <c r="Z953" i="12"/>
  <c r="Z954" i="12"/>
  <c r="Z955" i="12"/>
  <c r="Z956" i="12"/>
  <c r="Z957" i="12"/>
  <c r="Z958" i="12"/>
  <c r="Z959" i="12"/>
  <c r="Z960" i="12"/>
  <c r="Z961" i="12"/>
  <c r="Z962" i="12"/>
  <c r="Z963" i="12"/>
  <c r="Z964" i="12"/>
  <c r="Z965" i="12"/>
  <c r="Z966" i="12"/>
  <c r="Z967" i="12"/>
  <c r="Z968" i="12"/>
  <c r="Z969" i="12"/>
  <c r="Z970" i="12"/>
  <c r="Z971" i="12"/>
  <c r="Z972" i="12"/>
  <c r="Z973" i="12"/>
  <c r="Z974" i="12"/>
  <c r="Z975" i="12"/>
  <c r="Z976" i="12"/>
  <c r="Z977" i="12"/>
  <c r="Z978" i="12"/>
  <c r="Z979" i="12"/>
  <c r="Z980" i="12"/>
  <c r="Z981" i="12"/>
  <c r="Z982" i="12"/>
  <c r="Z983" i="12"/>
  <c r="Z984" i="12"/>
  <c r="Z985" i="12"/>
  <c r="Z986" i="12"/>
  <c r="Z987" i="12"/>
  <c r="Z988" i="12"/>
  <c r="Z989" i="12"/>
  <c r="Z990" i="12"/>
  <c r="Z991" i="12"/>
  <c r="Z992" i="12"/>
  <c r="Z993" i="12"/>
  <c r="Z994" i="12"/>
  <c r="Z995" i="12"/>
  <c r="Z996" i="12"/>
  <c r="Z997" i="12"/>
  <c r="Z998" i="12"/>
  <c r="Z999" i="12"/>
  <c r="Z1000" i="12"/>
  <c r="Z1001" i="12"/>
  <c r="Z1002" i="12"/>
  <c r="Z1003" i="12"/>
  <c r="Z1004" i="12"/>
  <c r="Z1005" i="12"/>
  <c r="Z1006" i="12"/>
  <c r="Z1007" i="12"/>
  <c r="Z1008" i="12"/>
  <c r="Z1009" i="12"/>
  <c r="Z1010" i="12"/>
  <c r="Z1011" i="12"/>
  <c r="Z1012" i="12"/>
  <c r="Z1013" i="12"/>
  <c r="Z1014" i="12"/>
  <c r="Z1015" i="12"/>
  <c r="Z1016" i="12"/>
  <c r="Z1017" i="12"/>
  <c r="Z1018" i="12"/>
  <c r="Z1019" i="12"/>
  <c r="Z1020" i="12"/>
  <c r="Z1021" i="12"/>
  <c r="Z1022" i="12"/>
  <c r="Z1023" i="12"/>
  <c r="Z1024" i="12"/>
  <c r="Z1025" i="12"/>
  <c r="Z1026" i="12"/>
  <c r="Z1027" i="12"/>
  <c r="Z1028" i="12"/>
  <c r="Z1029" i="12"/>
  <c r="Z1030" i="12"/>
  <c r="Z1031" i="12"/>
  <c r="Z1032" i="12"/>
  <c r="Z1033" i="12"/>
  <c r="Z1034" i="12"/>
  <c r="Z1035" i="12"/>
  <c r="Z1036" i="12"/>
  <c r="Z1037" i="12"/>
  <c r="Z1038" i="12"/>
  <c r="Z1039" i="12"/>
  <c r="Z1040" i="12"/>
  <c r="Z1041" i="12"/>
  <c r="Z1042" i="12"/>
  <c r="Z1043" i="12"/>
  <c r="Z1044" i="12"/>
  <c r="Z1045" i="12"/>
  <c r="Z1046" i="12"/>
  <c r="Z1047" i="12"/>
  <c r="Z1048" i="12"/>
  <c r="Z1049" i="12"/>
  <c r="Z1050" i="12"/>
  <c r="Z1051" i="12"/>
  <c r="Z1052" i="12"/>
  <c r="Z1053" i="12"/>
  <c r="Z1054" i="12"/>
  <c r="Z1055" i="12"/>
  <c r="Z1056" i="12"/>
  <c r="Z1057" i="12"/>
  <c r="Z1058" i="12"/>
  <c r="Z1059" i="12"/>
  <c r="Z1060" i="12"/>
  <c r="Z1061" i="12"/>
  <c r="Z1062" i="12"/>
  <c r="Z1063" i="12"/>
  <c r="Z1064" i="12"/>
  <c r="Z1065" i="12"/>
  <c r="Z1066" i="12"/>
  <c r="Z1067" i="12"/>
  <c r="Z1068" i="12"/>
  <c r="Z1069" i="12"/>
  <c r="Z1070" i="12"/>
  <c r="Z1071" i="12"/>
  <c r="Z1072" i="12"/>
  <c r="Z1073" i="12"/>
  <c r="Z1074" i="12"/>
  <c r="Z1075" i="12"/>
  <c r="Z1076" i="12"/>
  <c r="Z1077" i="12"/>
  <c r="Z1078" i="12"/>
  <c r="Z1079" i="12"/>
  <c r="Z1080" i="12"/>
  <c r="Z1081" i="12"/>
  <c r="Z1082" i="12"/>
  <c r="Z1083" i="12"/>
  <c r="Z1084" i="12"/>
  <c r="Z1085" i="12"/>
  <c r="Z1086" i="12"/>
  <c r="Z1087" i="12"/>
  <c r="Z1088" i="12"/>
  <c r="Z1089" i="12"/>
  <c r="Z1090" i="12"/>
  <c r="Z1091" i="12"/>
  <c r="Z1092" i="12"/>
  <c r="Z1093" i="12"/>
  <c r="Z1094" i="12"/>
  <c r="Z1095" i="12"/>
  <c r="Z1096" i="12"/>
  <c r="Z1097" i="12"/>
  <c r="Z1098" i="12"/>
  <c r="Z1099" i="12"/>
  <c r="Z1100" i="12"/>
  <c r="Z1101" i="12"/>
  <c r="Z1102" i="12"/>
  <c r="Z1103" i="12"/>
  <c r="Z1104" i="12"/>
  <c r="Z1105" i="12"/>
  <c r="Z1106" i="12"/>
  <c r="Z1107" i="12"/>
  <c r="Z1108" i="12"/>
  <c r="Z1109" i="12"/>
  <c r="Z1110" i="12"/>
  <c r="Z1111" i="12"/>
  <c r="Z1112" i="12"/>
  <c r="Z1113" i="12"/>
  <c r="Z1114" i="12"/>
  <c r="Z1115" i="12"/>
  <c r="Z1116" i="12"/>
  <c r="Z1117" i="12"/>
  <c r="Z1118" i="12"/>
  <c r="Z1119" i="12"/>
  <c r="Z1120" i="12"/>
  <c r="Z1121" i="12"/>
  <c r="Z1122" i="12"/>
  <c r="Z1123" i="12"/>
  <c r="Z1124" i="12"/>
  <c r="Z1125" i="12"/>
  <c r="Z1126" i="12"/>
  <c r="Z1127" i="12"/>
  <c r="Z1128" i="12"/>
  <c r="Z1129" i="12"/>
  <c r="Z1130" i="12"/>
  <c r="Z1131" i="12"/>
  <c r="Z1132" i="12"/>
  <c r="Z1133" i="12"/>
  <c r="Z1134" i="12"/>
  <c r="Z1135" i="12"/>
  <c r="Z1136" i="12"/>
  <c r="Z1137" i="12"/>
  <c r="Z1138" i="12"/>
  <c r="Z1139" i="12"/>
  <c r="Z1140" i="12"/>
  <c r="Z1141" i="12"/>
  <c r="Z1142" i="12"/>
  <c r="Z1143" i="12"/>
  <c r="Z1144" i="12"/>
  <c r="Z1145" i="12"/>
  <c r="Z1146" i="12"/>
  <c r="Z1147" i="12"/>
  <c r="Z1148" i="12"/>
  <c r="Z1149" i="12"/>
  <c r="Z1150" i="12"/>
  <c r="Z1151" i="12"/>
  <c r="Z1152" i="12"/>
  <c r="Z1153" i="12"/>
  <c r="Z1154" i="12"/>
  <c r="Z1155" i="12"/>
  <c r="Z1156" i="12"/>
  <c r="Z1157" i="12"/>
  <c r="Z1158" i="12"/>
  <c r="Z1159" i="12"/>
  <c r="Z1160" i="12"/>
  <c r="Z1161" i="12"/>
  <c r="Z1162" i="12"/>
  <c r="Z1163" i="12"/>
  <c r="Z1164" i="12"/>
  <c r="Z1165" i="12"/>
  <c r="Z1166" i="12"/>
  <c r="Z1167" i="12"/>
  <c r="Z1168" i="12"/>
  <c r="Z1169" i="12"/>
  <c r="Z1170" i="12"/>
  <c r="Z1171" i="12"/>
  <c r="Z1172" i="12"/>
  <c r="Z1173" i="12"/>
  <c r="Z1174" i="12"/>
  <c r="Z1175" i="12"/>
  <c r="Z1176" i="12"/>
  <c r="Z1177" i="12"/>
  <c r="Z1178" i="12"/>
  <c r="Z1179" i="12"/>
  <c r="Z1180" i="12"/>
  <c r="Z1181" i="12"/>
  <c r="Z1182" i="12"/>
  <c r="Z1183" i="12"/>
  <c r="Z1184" i="12"/>
  <c r="Z1185" i="12"/>
  <c r="Z1186" i="12"/>
  <c r="Z1187" i="12"/>
  <c r="Z1188" i="12"/>
  <c r="Z1189" i="12"/>
  <c r="Z1190" i="12"/>
  <c r="Z1191" i="12"/>
  <c r="Z1192" i="12"/>
  <c r="Z1193" i="12"/>
  <c r="Z1194" i="12"/>
  <c r="Z1195" i="12"/>
  <c r="Z1196" i="12"/>
  <c r="Z1197" i="12"/>
  <c r="Z1198" i="12"/>
  <c r="Z1199" i="12"/>
  <c r="Z1200" i="12"/>
  <c r="Z1201" i="12"/>
  <c r="Z1202" i="12"/>
  <c r="Z1203" i="12"/>
  <c r="Z1204" i="12"/>
  <c r="Z1205" i="12"/>
  <c r="Z1206" i="12"/>
  <c r="Z1207" i="12"/>
  <c r="Z1208" i="12"/>
  <c r="Z1209" i="12"/>
  <c r="Z1210" i="12"/>
  <c r="Z1211" i="12"/>
  <c r="Z1212" i="12"/>
  <c r="Z1213" i="12"/>
  <c r="Z1214" i="12"/>
  <c r="Z1215" i="12"/>
  <c r="Z1216" i="12"/>
  <c r="Z1217" i="12"/>
  <c r="Z1218" i="12"/>
  <c r="Z1219" i="12"/>
  <c r="Z1220" i="12"/>
  <c r="Z1221" i="12"/>
  <c r="Z1222" i="12"/>
  <c r="Z1223" i="12"/>
  <c r="Z1224" i="12"/>
  <c r="Z1225" i="12"/>
  <c r="Z1226" i="12"/>
  <c r="Z1227" i="12"/>
  <c r="Z1228" i="12"/>
  <c r="Z1229" i="12"/>
  <c r="Z1230" i="12"/>
  <c r="Z1231" i="12"/>
  <c r="Z1232" i="12"/>
  <c r="Z1233" i="12"/>
  <c r="Z1234" i="12"/>
  <c r="Z1235" i="12"/>
  <c r="Z1236" i="12"/>
  <c r="Z1237" i="12"/>
  <c r="Z1238" i="12"/>
  <c r="Z1239" i="12"/>
  <c r="Z1240" i="12"/>
  <c r="Z1241" i="12"/>
  <c r="Z1242" i="12"/>
  <c r="Z1243" i="12"/>
  <c r="Z1244" i="12"/>
  <c r="Z1245" i="12"/>
  <c r="Z1246" i="12"/>
  <c r="Z1247" i="12"/>
  <c r="Z1248" i="12"/>
  <c r="Z1249" i="12"/>
  <c r="Z1250" i="12"/>
  <c r="Z1251" i="12"/>
  <c r="Z1252" i="12"/>
  <c r="Z1253" i="12"/>
  <c r="Z1254" i="12"/>
  <c r="Z1255" i="12"/>
  <c r="Z1256" i="12"/>
  <c r="Z1257" i="12"/>
  <c r="Z1258" i="12"/>
  <c r="Z1259" i="12"/>
  <c r="Z1260" i="12"/>
  <c r="Z1261" i="12"/>
  <c r="Z1262" i="12"/>
  <c r="Z1263" i="12"/>
  <c r="Z1264" i="12"/>
  <c r="Z1265" i="12"/>
  <c r="Z1266" i="12"/>
  <c r="Z1267" i="12"/>
  <c r="Z1268" i="12"/>
  <c r="Z1269" i="12"/>
  <c r="Z1270" i="12"/>
  <c r="Z1271" i="12"/>
  <c r="Z1272" i="12"/>
  <c r="Z1273" i="12"/>
  <c r="Z1274" i="12"/>
  <c r="Z1275" i="12"/>
  <c r="Z1276" i="12"/>
  <c r="Z1277" i="12"/>
  <c r="Z1278" i="12"/>
  <c r="Z1279" i="12"/>
  <c r="Z1280" i="12"/>
  <c r="Z1281" i="12"/>
  <c r="Z1282" i="12"/>
  <c r="Z1283" i="12"/>
  <c r="Z1284" i="12"/>
  <c r="Z1285" i="12"/>
  <c r="Z1286" i="12"/>
  <c r="Z1287" i="12"/>
  <c r="Z1288" i="12"/>
  <c r="Z1289" i="12"/>
  <c r="Z1290" i="12"/>
  <c r="Z1291" i="12"/>
  <c r="Z1292" i="12"/>
  <c r="Z1293" i="12"/>
  <c r="Z1294" i="12"/>
  <c r="Z1295" i="12"/>
  <c r="Z1296" i="12"/>
  <c r="Z1297" i="12"/>
  <c r="Z1298" i="12"/>
  <c r="Z1299" i="12"/>
  <c r="Z1300" i="12"/>
  <c r="Z1301" i="12"/>
  <c r="Z1302" i="12"/>
  <c r="Z1303" i="12"/>
  <c r="Z1304" i="12"/>
  <c r="Z1305" i="12"/>
  <c r="Z1306" i="12"/>
  <c r="Z1307" i="12"/>
  <c r="Z1308" i="12"/>
  <c r="Z1309" i="12"/>
  <c r="Z1310" i="12"/>
  <c r="Z1311" i="12"/>
  <c r="Z1312" i="12"/>
  <c r="Z1313" i="12"/>
  <c r="Z1314" i="12"/>
  <c r="Z1315" i="12"/>
  <c r="Z1316" i="12"/>
  <c r="Z1317" i="12"/>
  <c r="Z1318" i="12"/>
  <c r="Z1319" i="12"/>
  <c r="Z1320" i="12"/>
  <c r="Z1321" i="12"/>
  <c r="Z1322" i="12"/>
  <c r="Z1323" i="12"/>
  <c r="Z1324" i="12"/>
  <c r="Z1325" i="12"/>
  <c r="Z1326" i="12"/>
  <c r="Z1327" i="12"/>
  <c r="Z1328" i="12"/>
  <c r="Z1329" i="12"/>
  <c r="Z1330" i="12"/>
  <c r="Z1331" i="12"/>
  <c r="Z1332" i="12"/>
  <c r="Z1333" i="12"/>
  <c r="Z1334" i="12"/>
  <c r="Z1335" i="12"/>
  <c r="Z1336" i="12"/>
  <c r="Z1337" i="12"/>
  <c r="Z1338" i="12"/>
  <c r="Z1339" i="12"/>
  <c r="Z1340" i="12"/>
  <c r="Z1341" i="12"/>
  <c r="Z1342" i="12"/>
  <c r="Z1343" i="12"/>
  <c r="Z1344" i="12"/>
  <c r="Z1345" i="12"/>
  <c r="Z1346" i="12"/>
  <c r="Z1347" i="12"/>
  <c r="Z1348" i="12"/>
  <c r="Z1349" i="12"/>
  <c r="Z1350" i="12"/>
  <c r="Z1351" i="12"/>
  <c r="Z1352" i="12"/>
  <c r="Z1353" i="12"/>
  <c r="Z1354" i="12"/>
  <c r="Z1355" i="12"/>
  <c r="Z1356" i="12"/>
  <c r="Z1357" i="12"/>
  <c r="Z1358" i="12"/>
  <c r="Z1359" i="12"/>
  <c r="Z1360" i="12"/>
  <c r="Z1361" i="12"/>
  <c r="Z1362" i="12"/>
  <c r="Z1363" i="12"/>
  <c r="Z1364" i="12"/>
  <c r="Z1365" i="12"/>
  <c r="Z1366" i="12"/>
  <c r="Z1367" i="12"/>
  <c r="Z1368" i="12"/>
  <c r="Z1369" i="12"/>
  <c r="Z1370" i="12"/>
  <c r="AH229" i="12"/>
  <c r="AH162" i="12"/>
  <c r="AH67" i="12"/>
  <c r="AH78" i="12"/>
  <c r="AH12" i="12"/>
  <c r="AH213" i="12"/>
  <c r="AH14" i="12"/>
  <c r="AH129" i="12"/>
  <c r="AH76" i="12"/>
  <c r="AH141" i="12"/>
  <c r="AH295" i="12"/>
  <c r="AH293" i="12"/>
  <c r="AH308" i="12"/>
  <c r="AH285" i="12"/>
  <c r="AH46" i="12"/>
  <c r="AH60" i="12"/>
  <c r="AH49" i="12"/>
  <c r="AH153" i="12"/>
  <c r="AH279" i="12"/>
  <c r="AH143" i="12"/>
  <c r="AH34" i="12"/>
  <c r="AH96" i="12"/>
  <c r="AH240" i="12"/>
  <c r="AH95" i="12"/>
  <c r="AH231" i="12"/>
  <c r="AH158" i="12"/>
  <c r="AH272" i="12"/>
  <c r="AH321" i="12"/>
  <c r="AH28" i="12"/>
  <c r="AH222" i="12"/>
  <c r="AH238" i="12"/>
  <c r="AH273" i="12"/>
  <c r="AH323" i="12"/>
  <c r="AH29" i="12"/>
  <c r="AH74" i="12"/>
  <c r="AH112" i="12"/>
  <c r="AH258" i="12"/>
  <c r="AH23" i="12"/>
  <c r="AH106" i="12"/>
  <c r="AH271" i="12"/>
  <c r="AH284" i="12"/>
  <c r="AH154" i="12"/>
  <c r="AH277" i="12"/>
  <c r="AH217" i="12"/>
  <c r="AH122" i="12"/>
  <c r="AH185" i="12"/>
  <c r="AH202" i="12"/>
  <c r="AH171" i="12"/>
  <c r="AH168" i="12"/>
  <c r="AH267" i="12"/>
  <c r="AH136" i="12"/>
  <c r="AH62" i="12"/>
  <c r="AH259" i="12"/>
  <c r="AH102" i="12"/>
  <c r="AH287" i="12"/>
  <c r="AH25" i="12"/>
  <c r="AH70" i="12"/>
  <c r="AH209" i="12"/>
  <c r="AH241" i="12"/>
  <c r="AH237" i="12"/>
  <c r="AH313" i="12"/>
  <c r="AH316" i="12"/>
  <c r="AH19" i="12"/>
  <c r="AH214" i="12"/>
  <c r="AH201" i="12"/>
  <c r="AH215" i="12"/>
  <c r="AH39" i="12"/>
  <c r="AH263" i="12"/>
  <c r="AH301" i="12"/>
  <c r="AH274" i="12"/>
  <c r="AH105" i="12"/>
  <c r="AH310" i="12"/>
  <c r="AH145" i="12"/>
  <c r="AH97" i="12"/>
  <c r="AH43" i="12"/>
  <c r="AH144" i="12"/>
  <c r="AH50" i="12"/>
  <c r="AH223" i="12"/>
  <c r="AH249" i="12"/>
  <c r="AH167" i="12"/>
  <c r="AH280" i="12"/>
  <c r="AH264" i="12"/>
  <c r="AH327" i="12"/>
  <c r="AH166" i="12"/>
  <c r="AH252" i="12"/>
  <c r="AH15" i="12"/>
  <c r="AH232" i="12"/>
  <c r="AH219" i="12"/>
  <c r="AH104" i="12"/>
  <c r="AH269" i="12"/>
  <c r="AH286" i="12"/>
  <c r="AH220" i="12"/>
  <c r="AH132" i="12"/>
  <c r="AH256" i="12"/>
  <c r="AH175" i="12"/>
  <c r="AH147" i="12"/>
  <c r="AH61" i="12"/>
  <c r="AH139" i="12"/>
  <c r="AH300" i="12"/>
  <c r="AH253" i="12"/>
  <c r="AH161" i="12"/>
  <c r="AH42" i="12"/>
  <c r="AH92" i="12"/>
  <c r="AH183" i="12"/>
  <c r="AH317" i="12"/>
  <c r="AH169" i="12"/>
  <c r="AH124" i="12"/>
  <c r="AH243" i="12"/>
  <c r="AH24" i="12"/>
  <c r="AH298" i="12"/>
  <c r="AH45" i="12"/>
  <c r="AH224" i="12"/>
  <c r="AH179" i="12"/>
  <c r="AH225" i="12"/>
  <c r="AH87" i="12"/>
  <c r="AH270" i="12"/>
  <c r="AH174" i="12"/>
  <c r="AH103" i="12"/>
  <c r="AH63" i="12"/>
  <c r="AH261" i="12"/>
  <c r="AH278" i="12"/>
  <c r="AH83" i="12"/>
  <c r="AH315" i="12"/>
  <c r="AH110" i="12"/>
  <c r="AH195" i="12"/>
  <c r="AH318" i="12"/>
  <c r="AH245" i="12"/>
  <c r="AH290" i="12"/>
  <c r="AH297" i="12"/>
  <c r="AH150" i="12"/>
  <c r="AH230" i="12"/>
  <c r="AH135" i="12"/>
  <c r="AH152" i="12"/>
  <c r="AH250" i="12"/>
  <c r="AH228" i="12"/>
  <c r="AH305" i="12"/>
  <c r="AH57" i="12"/>
  <c r="AH194" i="12"/>
  <c r="AH11" i="12"/>
  <c r="AH324" i="12"/>
  <c r="AH81" i="12"/>
  <c r="AH198" i="12"/>
  <c r="AH199" i="12"/>
  <c r="AH260" i="12"/>
  <c r="AH163" i="12"/>
  <c r="AH197" i="12"/>
  <c r="AH73" i="12"/>
  <c r="AH254" i="12"/>
  <c r="AH99" i="12"/>
  <c r="AH186" i="12"/>
  <c r="AH311" i="12"/>
  <c r="AH68" i="12"/>
  <c r="AH156" i="12"/>
  <c r="AH177" i="12"/>
  <c r="AH234" i="12"/>
  <c r="AH107" i="12"/>
  <c r="AH13" i="12"/>
  <c r="AH307" i="12"/>
  <c r="AH113" i="12"/>
  <c r="AH138" i="12"/>
  <c r="AH93" i="12"/>
  <c r="AH182" i="12"/>
  <c r="AH184" i="12"/>
  <c r="AH84" i="12"/>
  <c r="AH140" i="12"/>
  <c r="AH160" i="12"/>
  <c r="AH85" i="12"/>
  <c r="AH131" i="12"/>
  <c r="AH52" i="12"/>
  <c r="AH77" i="12"/>
  <c r="AH203" i="12"/>
  <c r="AH275" i="12"/>
  <c r="AH148" i="12"/>
  <c r="AH80" i="12"/>
  <c r="AH282" i="12"/>
  <c r="AH133" i="12"/>
  <c r="AH257" i="12"/>
  <c r="AH109" i="12"/>
  <c r="AH44" i="12"/>
  <c r="AH164" i="12"/>
  <c r="AH322" i="12"/>
  <c r="AH208" i="12"/>
  <c r="AH137" i="12"/>
  <c r="AH204" i="12"/>
  <c r="AH111" i="12"/>
  <c r="AH155" i="12"/>
  <c r="AH17" i="12"/>
  <c r="AH325" i="12"/>
  <c r="AH235" i="12"/>
  <c r="AH268" i="12"/>
  <c r="AH306" i="12"/>
  <c r="AH32" i="12"/>
  <c r="AH221" i="12"/>
  <c r="AH47" i="12"/>
  <c r="AH218" i="12"/>
  <c r="AH22" i="12"/>
  <c r="AH40" i="12"/>
  <c r="AH309" i="12"/>
  <c r="AH173" i="12"/>
  <c r="AH72" i="12"/>
  <c r="AH172" i="12"/>
  <c r="AH187" i="12"/>
  <c r="AH236" i="12"/>
  <c r="AH119" i="12"/>
  <c r="AH26" i="12"/>
  <c r="AH94" i="12"/>
  <c r="AH212" i="12"/>
  <c r="AH247" i="12"/>
  <c r="AH115" i="12"/>
  <c r="AH239" i="12"/>
  <c r="AH75" i="12"/>
  <c r="AH165" i="12"/>
  <c r="AH303" i="12"/>
  <c r="AH319" i="12"/>
  <c r="AH159" i="12"/>
  <c r="AH65" i="12"/>
  <c r="AH191" i="12"/>
  <c r="AH27" i="12"/>
  <c r="AH291" i="12"/>
  <c r="AH100" i="12"/>
  <c r="AH255" i="12"/>
  <c r="AH226" i="12"/>
  <c r="AH320" i="12"/>
  <c r="AH55" i="12"/>
  <c r="AH288" i="12"/>
  <c r="AH142" i="12"/>
  <c r="AH294" i="12"/>
  <c r="AH205" i="12"/>
  <c r="AH123" i="12"/>
  <c r="AH134" i="12"/>
  <c r="AH207" i="12"/>
  <c r="AH66" i="12"/>
  <c r="AH192" i="12"/>
  <c r="AH114" i="12"/>
  <c r="AH151" i="12"/>
  <c r="AH128" i="12"/>
  <c r="AH188" i="12"/>
  <c r="AH206" i="12"/>
  <c r="AH299" i="12"/>
  <c r="AH127" i="12"/>
  <c r="AH181" i="12"/>
  <c r="AH33" i="12"/>
  <c r="AH227" i="12"/>
  <c r="AH233" i="12"/>
  <c r="AH31" i="12"/>
  <c r="AH101" i="12"/>
  <c r="AH79" i="12"/>
  <c r="AH98" i="12"/>
  <c r="AH248" i="12"/>
  <c r="AH37" i="12"/>
  <c r="AH246" i="12"/>
  <c r="AH244" i="12"/>
  <c r="AH180" i="12"/>
  <c r="AH302" i="12"/>
  <c r="AH41" i="12"/>
  <c r="AH296" i="12"/>
  <c r="AH20" i="12"/>
  <c r="AH189" i="12"/>
  <c r="AH281" i="12"/>
  <c r="AH314" i="12"/>
  <c r="AH289" i="12"/>
  <c r="AH53" i="12"/>
  <c r="AH312" i="12"/>
  <c r="AH59" i="12"/>
  <c r="AH16" i="12"/>
  <c r="AH126" i="12"/>
  <c r="AH90" i="12"/>
  <c r="AH157" i="12"/>
  <c r="AH69" i="12"/>
  <c r="AH30" i="12"/>
  <c r="AH88" i="12"/>
  <c r="AH120" i="12"/>
  <c r="AH190" i="12"/>
  <c r="AH178" i="12"/>
  <c r="AH54" i="12"/>
  <c r="AH262" i="12"/>
  <c r="AH18" i="12"/>
  <c r="AH146" i="12"/>
  <c r="AH56" i="12"/>
  <c r="AH71" i="12"/>
  <c r="AH51" i="12"/>
  <c r="AH210" i="12"/>
  <c r="AH116" i="12"/>
  <c r="AH326" i="12"/>
  <c r="AH196" i="12"/>
  <c r="AH200" i="12"/>
  <c r="AH117" i="12"/>
  <c r="AH283" i="12"/>
  <c r="AH276" i="12"/>
  <c r="AH48" i="12"/>
  <c r="AH21" i="12"/>
  <c r="AH121" i="12"/>
  <c r="AH91" i="12"/>
  <c r="AH265" i="12"/>
  <c r="AH82" i="12"/>
  <c r="AH149" i="12"/>
  <c r="AH64" i="12"/>
  <c r="AH242" i="12"/>
  <c r="AH211" i="12"/>
  <c r="AH58" i="12"/>
  <c r="AH176" i="12"/>
  <c r="AH38" i="12"/>
  <c r="AH304" i="12"/>
  <c r="AH86" i="12"/>
  <c r="AH125" i="12"/>
  <c r="AH118" i="12"/>
  <c r="AH193" i="12"/>
  <c r="AH108" i="12"/>
  <c r="AH130" i="12"/>
  <c r="AH216" i="12"/>
  <c r="AH170" i="12"/>
  <c r="AH10" i="12"/>
  <c r="AH5" i="12" s="1"/>
  <c r="AH89" i="12"/>
  <c r="AH292" i="12"/>
  <c r="Z5" i="12" l="1"/>
  <c r="Z7" i="12"/>
  <c r="Z6" i="12"/>
  <c r="R7" i="9"/>
  <c r="AG7" i="10"/>
  <c r="Y7"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Z109" i="10"/>
  <c r="Z110" i="10"/>
  <c r="Z111" i="10"/>
  <c r="Z112" i="10"/>
  <c r="Z113" i="10"/>
  <c r="Z114" i="10"/>
  <c r="Z115" i="10"/>
  <c r="Z116" i="10"/>
  <c r="Z117" i="10"/>
  <c r="Z118" i="10"/>
  <c r="Z119" i="10"/>
  <c r="Z120" i="10"/>
  <c r="Z121" i="10"/>
  <c r="Z122" i="10"/>
  <c r="Z123" i="10"/>
  <c r="Z124" i="10"/>
  <c r="Z125" i="10"/>
  <c r="Z126" i="10"/>
  <c r="Z127" i="10"/>
  <c r="Z128" i="10"/>
  <c r="Z129" i="10"/>
  <c r="Z130" i="10"/>
  <c r="Z131" i="10"/>
  <c r="Z132" i="10"/>
  <c r="Z133" i="10"/>
  <c r="Z134" i="10"/>
  <c r="Z135" i="10"/>
  <c r="Z136" i="10"/>
  <c r="Z137" i="10"/>
  <c r="Z138" i="10"/>
  <c r="Z139" i="10"/>
  <c r="Z140" i="10"/>
  <c r="Z141" i="10"/>
  <c r="Z142" i="10"/>
  <c r="Z143" i="10"/>
  <c r="Z144" i="10"/>
  <c r="Z145" i="10"/>
  <c r="Z146" i="10"/>
  <c r="Z147" i="10"/>
  <c r="Z148" i="10"/>
  <c r="Z149" i="10"/>
  <c r="Z150" i="10"/>
  <c r="Z151" i="10"/>
  <c r="Z152" i="10"/>
  <c r="Z153" i="10"/>
  <c r="Z154" i="10"/>
  <c r="Z155" i="10"/>
  <c r="Z156" i="10"/>
  <c r="Z157" i="10"/>
  <c r="Z158" i="10"/>
  <c r="Z159" i="10"/>
  <c r="Z160" i="10"/>
  <c r="Z161" i="10"/>
  <c r="Z162" i="10"/>
  <c r="Z163" i="10"/>
  <c r="Z164" i="10"/>
  <c r="Z165" i="10"/>
  <c r="Z166" i="10"/>
  <c r="Z167" i="10"/>
  <c r="Z168" i="10"/>
  <c r="Z169" i="10"/>
  <c r="Z170" i="10"/>
  <c r="Z171" i="10"/>
  <c r="Z172" i="10"/>
  <c r="Z173" i="10"/>
  <c r="Z174" i="10"/>
  <c r="Z175" i="10"/>
  <c r="Z176" i="10"/>
  <c r="Z177" i="10"/>
  <c r="Z178" i="10"/>
  <c r="Z179" i="10"/>
  <c r="Z180" i="10"/>
  <c r="Z181" i="10"/>
  <c r="Z182" i="10"/>
  <c r="Z183" i="10"/>
  <c r="Z184" i="10"/>
  <c r="Z185" i="10"/>
  <c r="Z186" i="10"/>
  <c r="Z187" i="10"/>
  <c r="Z188" i="10"/>
  <c r="Z189" i="10"/>
  <c r="Z190" i="10"/>
  <c r="Z191" i="10"/>
  <c r="Z192" i="10"/>
  <c r="Z193" i="10"/>
  <c r="Z194" i="10"/>
  <c r="Z195" i="10"/>
  <c r="Z196" i="10"/>
  <c r="Z197" i="10"/>
  <c r="Z198" i="10"/>
  <c r="Z199" i="10"/>
  <c r="Z200" i="10"/>
  <c r="Z201" i="10"/>
  <c r="Z202" i="10"/>
  <c r="Z203" i="10"/>
  <c r="Z204" i="10"/>
  <c r="Z205" i="10"/>
  <c r="Z206" i="10"/>
  <c r="Z207" i="10"/>
  <c r="Z208" i="10"/>
  <c r="Z209" i="10"/>
  <c r="Z210" i="10"/>
  <c r="Z211" i="10"/>
  <c r="Z212" i="10"/>
  <c r="Z213" i="10"/>
  <c r="Z214" i="10"/>
  <c r="Z215" i="10"/>
  <c r="Z216" i="10"/>
  <c r="Z217" i="10"/>
  <c r="Z218" i="10"/>
  <c r="Z219" i="10"/>
  <c r="Z220" i="10"/>
  <c r="Z221" i="10"/>
  <c r="Z222" i="10"/>
  <c r="Z223" i="10"/>
  <c r="Z224" i="10"/>
  <c r="Z225" i="10"/>
  <c r="Z226" i="10"/>
  <c r="Z227" i="10"/>
  <c r="Z228" i="10"/>
  <c r="Z229" i="10"/>
  <c r="Z230" i="10"/>
  <c r="Z231" i="10"/>
  <c r="Z232" i="10"/>
  <c r="Z233" i="10"/>
  <c r="Z234" i="10"/>
  <c r="Z235" i="10"/>
  <c r="Z236" i="10"/>
  <c r="Z237" i="10"/>
  <c r="Z238" i="10"/>
  <c r="Z239" i="10"/>
  <c r="Z240" i="10"/>
  <c r="Z241" i="10"/>
  <c r="Z242" i="10"/>
  <c r="Z243" i="10"/>
  <c r="Z244" i="10"/>
  <c r="Z245" i="10"/>
  <c r="Z246" i="10"/>
  <c r="Z247" i="10"/>
  <c r="Z248" i="10"/>
  <c r="Z249" i="10"/>
  <c r="Z250" i="10"/>
  <c r="Z251" i="10"/>
  <c r="Z252" i="10"/>
  <c r="Z253" i="10"/>
  <c r="Z254" i="10"/>
  <c r="Z255" i="10"/>
  <c r="Z256" i="10"/>
  <c r="Z257" i="10"/>
  <c r="Z258" i="10"/>
  <c r="Z259" i="10"/>
  <c r="Z260" i="10"/>
  <c r="Z261" i="10"/>
  <c r="Z262" i="10"/>
  <c r="Z263" i="10"/>
  <c r="Z264" i="10"/>
  <c r="Z265" i="10"/>
  <c r="Z266" i="10"/>
  <c r="Z267" i="10"/>
  <c r="Z268" i="10"/>
  <c r="Z269" i="10"/>
  <c r="Z270" i="10"/>
  <c r="Z271" i="10"/>
  <c r="Z272" i="10"/>
  <c r="Z273" i="10"/>
  <c r="Z274" i="10"/>
  <c r="Z275" i="10"/>
  <c r="Z276" i="10"/>
  <c r="Z277" i="10"/>
  <c r="Z278" i="10"/>
  <c r="Z279" i="10"/>
  <c r="Z280" i="10"/>
  <c r="Z281" i="10"/>
  <c r="Z282" i="10"/>
  <c r="Z283" i="10"/>
  <c r="Z284" i="10"/>
  <c r="Z285" i="10"/>
  <c r="Z286" i="10"/>
  <c r="Z287" i="10"/>
  <c r="Z288" i="10"/>
  <c r="Z289" i="10"/>
  <c r="Z290" i="10"/>
  <c r="Z291" i="10"/>
  <c r="Z292" i="10"/>
  <c r="Z293" i="10"/>
  <c r="Z294" i="10"/>
  <c r="Z295" i="10"/>
  <c r="Z296" i="10"/>
  <c r="Z297" i="10"/>
  <c r="Z298" i="10"/>
  <c r="Z299" i="10"/>
  <c r="Z300" i="10"/>
  <c r="Z301" i="10"/>
  <c r="Z302" i="10"/>
  <c r="Z303" i="10"/>
  <c r="Z304" i="10"/>
  <c r="Z305" i="10"/>
  <c r="Z306" i="10"/>
  <c r="Z307" i="10"/>
  <c r="Z308" i="10"/>
  <c r="Z309" i="10"/>
  <c r="Z310" i="10"/>
  <c r="Z311" i="10"/>
  <c r="Z312" i="10"/>
  <c r="Z313" i="10"/>
  <c r="Z314" i="10"/>
  <c r="Z315" i="10"/>
  <c r="Z316" i="10"/>
  <c r="Z317" i="10"/>
  <c r="Z318" i="10"/>
  <c r="Z319" i="10"/>
  <c r="Z320" i="10"/>
  <c r="Z321" i="10"/>
  <c r="Z322" i="10"/>
  <c r="Z323" i="10"/>
  <c r="Z324" i="10"/>
  <c r="Z325" i="10"/>
  <c r="Z326" i="10"/>
  <c r="Z327" i="10"/>
  <c r="Z328" i="10"/>
  <c r="Z329" i="10"/>
  <c r="Z330" i="10"/>
  <c r="Z331" i="10"/>
  <c r="Z332" i="10"/>
  <c r="Z333" i="10"/>
  <c r="Z334" i="10"/>
  <c r="Z335" i="10"/>
  <c r="Z336" i="10"/>
  <c r="Z337" i="10"/>
  <c r="Z338" i="10"/>
  <c r="Z339" i="10"/>
  <c r="Z340" i="10"/>
  <c r="Z341" i="10"/>
  <c r="Z342" i="10"/>
  <c r="Z343" i="10"/>
  <c r="Z344" i="10"/>
  <c r="Z345" i="10"/>
  <c r="Z346" i="10"/>
  <c r="Z347" i="10"/>
  <c r="Z348" i="10"/>
  <c r="Z349" i="10"/>
  <c r="Z350" i="10"/>
  <c r="Z351" i="10"/>
  <c r="Z352" i="10"/>
  <c r="Z353" i="10"/>
  <c r="Z354" i="10"/>
  <c r="Z355" i="10"/>
  <c r="Z356" i="10"/>
  <c r="Z357" i="10"/>
  <c r="Z358" i="10"/>
  <c r="Z359" i="10"/>
  <c r="Z360" i="10"/>
  <c r="Z361" i="10"/>
  <c r="Z362" i="10"/>
  <c r="Z363" i="10"/>
  <c r="Z364" i="10"/>
  <c r="Z365" i="10"/>
  <c r="Z366" i="10"/>
  <c r="Z367" i="10"/>
  <c r="Z368" i="10"/>
  <c r="Z369" i="10"/>
  <c r="Z370" i="10"/>
  <c r="Z371" i="10"/>
  <c r="Z372" i="10"/>
  <c r="Z373" i="10"/>
  <c r="Z374" i="10"/>
  <c r="Z375" i="10"/>
  <c r="Z376" i="10"/>
  <c r="Z377" i="10"/>
  <c r="Z378" i="10"/>
  <c r="Z379" i="10"/>
  <c r="Z380" i="10"/>
  <c r="Z381" i="10"/>
  <c r="Z382" i="10"/>
  <c r="Z383" i="10"/>
  <c r="Z384" i="10"/>
  <c r="Z385" i="10"/>
  <c r="Z386" i="10"/>
  <c r="Z387" i="10"/>
  <c r="Z388" i="10"/>
  <c r="Z389" i="10"/>
  <c r="Z390" i="10"/>
  <c r="Z391" i="10"/>
  <c r="Z392" i="10"/>
  <c r="Z393" i="10"/>
  <c r="Z394" i="10"/>
  <c r="Z395" i="10"/>
  <c r="Z396" i="10"/>
  <c r="Z397" i="10"/>
  <c r="Z398" i="10"/>
  <c r="Z399" i="10"/>
  <c r="Z400" i="10"/>
  <c r="Z401" i="10"/>
  <c r="Z402" i="10"/>
  <c r="Z403" i="10"/>
  <c r="Z404" i="10"/>
  <c r="Z405" i="10"/>
  <c r="Z406" i="10"/>
  <c r="Z407" i="10"/>
  <c r="Z408" i="10"/>
  <c r="Z409" i="10"/>
  <c r="Z410" i="10"/>
  <c r="Z411" i="10"/>
  <c r="Z412" i="10"/>
  <c r="Z413" i="10"/>
  <c r="Z414" i="10"/>
  <c r="Z415" i="10"/>
  <c r="Z416" i="10"/>
  <c r="Z417" i="10"/>
  <c r="Z418" i="10"/>
  <c r="Z419" i="10"/>
  <c r="Z420" i="10"/>
  <c r="Z421" i="10"/>
  <c r="Z422" i="10"/>
  <c r="Z423" i="10"/>
  <c r="Z424" i="10"/>
  <c r="Z425" i="10"/>
  <c r="Z426" i="10"/>
  <c r="Z427" i="10"/>
  <c r="Z428" i="10"/>
  <c r="Z429" i="10"/>
  <c r="Z430" i="10"/>
  <c r="Z431" i="10"/>
  <c r="Z432" i="10"/>
  <c r="Z433" i="10"/>
  <c r="Z434" i="10"/>
  <c r="Z435" i="10"/>
  <c r="Z436" i="10"/>
  <c r="Z437" i="10"/>
  <c r="Z438" i="10"/>
  <c r="Z439" i="10"/>
  <c r="Z440" i="10"/>
  <c r="Z441" i="10"/>
  <c r="Z442" i="10"/>
  <c r="Z443" i="10"/>
  <c r="Z444" i="10"/>
  <c r="Z445" i="10"/>
  <c r="Z446" i="10"/>
  <c r="Z447" i="10"/>
  <c r="Z448" i="10"/>
  <c r="Z449" i="10"/>
  <c r="Z450" i="10"/>
  <c r="Z451" i="10"/>
  <c r="Z452" i="10"/>
  <c r="Z453" i="10"/>
  <c r="Z454" i="10"/>
  <c r="Z455" i="10"/>
  <c r="Z456" i="10"/>
  <c r="Z457" i="10"/>
  <c r="Z458" i="10"/>
  <c r="Z459" i="10"/>
  <c r="Z460" i="10"/>
  <c r="Z461" i="10"/>
  <c r="Z462" i="10"/>
  <c r="Z463" i="10"/>
  <c r="Z464" i="10"/>
  <c r="Z465" i="10"/>
  <c r="Z466" i="10"/>
  <c r="Z467" i="10"/>
  <c r="Z468" i="10"/>
  <c r="Z469" i="10"/>
  <c r="Z470" i="10"/>
  <c r="Z471" i="10"/>
  <c r="Z472" i="10"/>
  <c r="Z473" i="10"/>
  <c r="Z474" i="10"/>
  <c r="Z475" i="10"/>
  <c r="Z476" i="10"/>
  <c r="Z477" i="10"/>
  <c r="Z478" i="10"/>
  <c r="Z479" i="10"/>
  <c r="Z480" i="10"/>
  <c r="Z481" i="10"/>
  <c r="Z482" i="10"/>
  <c r="Z483" i="10"/>
  <c r="Z484" i="10"/>
  <c r="Z485" i="10"/>
  <c r="Z486" i="10"/>
  <c r="Z487" i="10"/>
  <c r="Z488" i="10"/>
  <c r="Z489" i="10"/>
  <c r="Z490" i="10"/>
  <c r="Z491" i="10"/>
  <c r="Z492" i="10"/>
  <c r="Z493" i="10"/>
  <c r="Z494" i="10"/>
  <c r="Z495" i="10"/>
  <c r="Z496" i="10"/>
  <c r="Z497" i="10"/>
  <c r="Z498" i="10"/>
  <c r="Z499" i="10"/>
  <c r="Z500" i="10"/>
  <c r="Z501" i="10"/>
  <c r="Z502" i="10"/>
  <c r="Z503" i="10"/>
  <c r="Z504" i="10"/>
  <c r="Z505" i="10"/>
  <c r="Z506" i="10"/>
  <c r="Z507" i="10"/>
  <c r="Z508" i="10"/>
  <c r="Z509" i="10"/>
  <c r="Z510" i="10"/>
  <c r="Z511" i="10"/>
  <c r="Z512" i="10"/>
  <c r="Z513" i="10"/>
  <c r="Z514" i="10"/>
  <c r="Z515" i="10"/>
  <c r="Z516" i="10"/>
  <c r="Z517" i="10"/>
  <c r="Z518" i="10"/>
  <c r="Z519" i="10"/>
  <c r="Z520" i="10"/>
  <c r="Z521" i="10"/>
  <c r="Z522" i="10"/>
  <c r="Z523" i="10"/>
  <c r="Z524" i="10"/>
  <c r="Z525" i="10"/>
  <c r="Z526" i="10"/>
  <c r="Z527" i="10"/>
  <c r="Z528" i="10"/>
  <c r="Z529" i="10"/>
  <c r="Z530" i="10"/>
  <c r="Z531" i="10"/>
  <c r="Z532" i="10"/>
  <c r="Z533" i="10"/>
  <c r="Z534" i="10"/>
  <c r="Z535" i="10"/>
  <c r="Z536" i="10"/>
  <c r="Z537" i="10"/>
  <c r="Z538" i="10"/>
  <c r="Z539" i="10"/>
  <c r="Z540" i="10"/>
  <c r="Z541" i="10"/>
  <c r="Z542" i="10"/>
  <c r="Z543" i="10"/>
  <c r="Z544" i="10"/>
  <c r="Z545" i="10"/>
  <c r="Z546" i="10"/>
  <c r="Z547" i="10"/>
  <c r="Z548" i="10"/>
  <c r="Z549" i="10"/>
  <c r="Z550" i="10"/>
  <c r="Z551" i="10"/>
  <c r="Z552" i="10"/>
  <c r="Z553" i="10"/>
  <c r="Z554" i="10"/>
  <c r="Z555" i="10"/>
  <c r="Z556" i="10"/>
  <c r="Z557" i="10"/>
  <c r="Z558" i="10"/>
  <c r="Z559" i="10"/>
  <c r="Z560" i="10"/>
  <c r="Z561" i="10"/>
  <c r="Z562" i="10"/>
  <c r="Z563" i="10"/>
  <c r="Z564" i="10"/>
  <c r="Z565" i="10"/>
  <c r="Z566" i="10"/>
  <c r="Z567" i="10"/>
  <c r="Z568" i="10"/>
  <c r="Z569" i="10"/>
  <c r="Z570" i="10"/>
  <c r="Z571" i="10"/>
  <c r="Z572" i="10"/>
  <c r="Z573" i="10"/>
  <c r="Z574" i="10"/>
  <c r="Z575" i="10"/>
  <c r="Z576" i="10"/>
  <c r="Z577" i="10"/>
  <c r="Z578" i="10"/>
  <c r="Z579" i="10"/>
  <c r="Z580" i="10"/>
  <c r="Z581" i="10"/>
  <c r="Z582" i="10"/>
  <c r="Z583" i="10"/>
  <c r="Z584" i="10"/>
  <c r="Z585" i="10"/>
  <c r="Z586" i="10"/>
  <c r="Z587" i="10"/>
  <c r="Z588" i="10"/>
  <c r="Z589" i="10"/>
  <c r="Z590" i="10"/>
  <c r="Z591" i="10"/>
  <c r="Z592" i="10"/>
  <c r="Z593" i="10"/>
  <c r="Z594" i="10"/>
  <c r="Z595" i="10"/>
  <c r="Z596" i="10"/>
  <c r="Z597" i="10"/>
  <c r="Z598" i="10"/>
  <c r="Z599" i="10"/>
  <c r="Z600" i="10"/>
  <c r="Z601" i="10"/>
  <c r="Z602" i="10"/>
  <c r="Z603" i="10"/>
  <c r="Z604" i="10"/>
  <c r="Z605" i="10"/>
  <c r="Z606" i="10"/>
  <c r="Z607" i="10"/>
  <c r="Z608" i="10"/>
  <c r="Z609" i="10"/>
  <c r="Z610" i="10"/>
  <c r="Z611" i="10"/>
  <c r="Z612" i="10"/>
  <c r="Z613" i="10"/>
  <c r="Z614" i="10"/>
  <c r="Z615" i="10"/>
  <c r="Z616" i="10"/>
  <c r="Z617" i="10"/>
  <c r="Z618" i="10"/>
  <c r="Z619" i="10"/>
  <c r="Z620" i="10"/>
  <c r="Z621" i="10"/>
  <c r="Z622" i="10"/>
  <c r="Z623" i="10"/>
  <c r="Z624" i="10"/>
  <c r="Z625" i="10"/>
  <c r="Z626" i="10"/>
  <c r="Z627" i="10"/>
  <c r="Z628" i="10"/>
  <c r="Z629" i="10"/>
  <c r="Z630" i="10"/>
  <c r="Z631" i="10"/>
  <c r="Z632" i="10"/>
  <c r="Z633" i="10"/>
  <c r="Z634" i="10"/>
  <c r="Z635" i="10"/>
  <c r="Z636" i="10"/>
  <c r="Z637" i="10"/>
  <c r="Z638" i="10"/>
  <c r="Z639" i="10"/>
  <c r="Z640" i="10"/>
  <c r="Z641" i="10"/>
  <c r="Z642" i="10"/>
  <c r="Z643" i="10"/>
  <c r="Z644" i="10"/>
  <c r="Z645" i="10"/>
  <c r="Z646" i="10"/>
  <c r="Z647" i="10"/>
  <c r="Z648" i="10"/>
  <c r="Z649" i="10"/>
  <c r="Z650" i="10"/>
  <c r="Z651" i="10"/>
  <c r="Z652" i="10"/>
  <c r="Z653" i="10"/>
  <c r="Z654" i="10"/>
  <c r="Z655" i="10"/>
  <c r="Z656" i="10"/>
  <c r="Z657" i="10"/>
  <c r="Z658" i="10"/>
  <c r="Z659" i="10"/>
  <c r="Z660" i="10"/>
  <c r="Z661" i="10"/>
  <c r="Z662" i="10"/>
  <c r="Z663" i="10"/>
  <c r="Z664" i="10"/>
  <c r="Z665" i="10"/>
  <c r="Z666" i="10"/>
  <c r="Z667" i="10"/>
  <c r="Z668" i="10"/>
  <c r="Z669" i="10"/>
  <c r="Z670" i="10"/>
  <c r="Z671" i="10"/>
  <c r="Z672" i="10"/>
  <c r="Z673" i="10"/>
  <c r="Z674" i="10"/>
  <c r="Z675" i="10"/>
  <c r="Z676" i="10"/>
  <c r="Z677" i="10"/>
  <c r="Z678" i="10"/>
  <c r="Z679" i="10"/>
  <c r="Z680" i="10"/>
  <c r="Z681" i="10"/>
  <c r="Z682" i="10"/>
  <c r="Z683" i="10"/>
  <c r="Z684" i="10"/>
  <c r="Z685" i="10"/>
  <c r="Z686" i="10"/>
  <c r="Z687" i="10"/>
  <c r="Z688" i="10"/>
  <c r="Z689" i="10"/>
  <c r="Z690" i="10"/>
  <c r="Z691" i="10"/>
  <c r="Z692" i="10"/>
  <c r="Z693" i="10"/>
  <c r="Z694" i="10"/>
  <c r="Z695" i="10"/>
  <c r="Z696" i="10"/>
  <c r="Z697" i="10"/>
  <c r="Z698" i="10"/>
  <c r="Z699" i="10"/>
  <c r="Z700" i="10"/>
  <c r="Z701" i="10"/>
  <c r="Z702" i="10"/>
  <c r="Z703" i="10"/>
  <c r="Z704" i="10"/>
  <c r="Z705" i="10"/>
  <c r="Z706" i="10"/>
  <c r="Z707" i="10"/>
  <c r="Z708" i="10"/>
  <c r="Z709" i="10"/>
  <c r="Z710" i="10"/>
  <c r="Z711" i="10"/>
  <c r="Z712" i="10"/>
  <c r="Z713" i="10"/>
  <c r="Z714" i="10"/>
  <c r="Z715" i="10"/>
  <c r="Z716" i="10"/>
  <c r="Z717" i="10"/>
  <c r="Z718" i="10"/>
  <c r="Z719" i="10"/>
  <c r="Z720" i="10"/>
  <c r="Z721" i="10"/>
  <c r="Z722" i="10"/>
  <c r="Z723" i="10"/>
  <c r="Z724" i="10"/>
  <c r="Z725" i="10"/>
  <c r="Z726" i="10"/>
  <c r="Z727" i="10"/>
  <c r="Z728" i="10"/>
  <c r="Z729" i="10"/>
  <c r="Z730" i="10"/>
  <c r="Z731" i="10"/>
  <c r="Z732" i="10"/>
  <c r="Z733" i="10"/>
  <c r="Z734" i="10"/>
  <c r="Z735" i="10"/>
  <c r="Z736" i="10"/>
  <c r="Z737" i="10"/>
  <c r="Z738" i="10"/>
  <c r="Z739" i="10"/>
  <c r="Z740" i="10"/>
  <c r="Z741" i="10"/>
  <c r="Z742" i="10"/>
  <c r="Z743" i="10"/>
  <c r="Z744" i="10"/>
  <c r="Z745" i="10"/>
  <c r="Z746" i="10"/>
  <c r="Z747" i="10"/>
  <c r="Z748" i="10"/>
  <c r="Z749" i="10"/>
  <c r="Z750" i="10"/>
  <c r="Z751" i="10"/>
  <c r="Z752" i="10"/>
  <c r="Z753" i="10"/>
  <c r="Z754" i="10"/>
  <c r="Z755" i="10"/>
  <c r="Z756" i="10"/>
  <c r="Z757" i="10"/>
  <c r="Z758" i="10"/>
  <c r="Z759" i="10"/>
  <c r="Z760" i="10"/>
  <c r="Z761" i="10"/>
  <c r="Z762" i="10"/>
  <c r="Z763" i="10"/>
  <c r="Z764" i="10"/>
  <c r="Z765" i="10"/>
  <c r="Z766" i="10"/>
  <c r="Z767" i="10"/>
  <c r="Z768" i="10"/>
  <c r="Z769" i="10"/>
  <c r="Z770" i="10"/>
  <c r="Z771" i="10"/>
  <c r="Z772" i="10"/>
  <c r="Z773" i="10"/>
  <c r="Z774" i="10"/>
  <c r="Z775" i="10"/>
  <c r="Z776" i="10"/>
  <c r="Z777" i="10"/>
  <c r="Z778" i="10"/>
  <c r="Z779" i="10"/>
  <c r="Z780" i="10"/>
  <c r="Z781" i="10"/>
  <c r="Z782" i="10"/>
  <c r="Z783" i="10"/>
  <c r="Z784" i="10"/>
  <c r="Z785" i="10"/>
  <c r="Z786" i="10"/>
  <c r="Z787" i="10"/>
  <c r="Z788" i="10"/>
  <c r="Z789" i="10"/>
  <c r="Z790" i="10"/>
  <c r="Z791" i="10"/>
  <c r="Z792" i="10"/>
  <c r="Z793" i="10"/>
  <c r="Z794" i="10"/>
  <c r="Z795" i="10"/>
  <c r="Z796" i="10"/>
  <c r="Z797" i="10"/>
  <c r="Z798" i="10"/>
  <c r="Z799" i="10"/>
  <c r="Z800" i="10"/>
  <c r="Z801" i="10"/>
  <c r="Z802" i="10"/>
  <c r="Z803" i="10"/>
  <c r="Z804" i="10"/>
  <c r="Z805" i="10"/>
  <c r="Z806" i="10"/>
  <c r="Z807" i="10"/>
  <c r="Z808" i="10"/>
  <c r="Z809" i="10"/>
  <c r="Z810" i="10"/>
  <c r="Z811" i="10"/>
  <c r="Z812" i="10"/>
  <c r="Z813" i="10"/>
  <c r="Z814" i="10"/>
  <c r="Z815" i="10"/>
  <c r="Z816" i="10"/>
  <c r="Z817" i="10"/>
  <c r="Z818" i="10"/>
  <c r="Z819" i="10"/>
  <c r="Z820" i="10"/>
  <c r="Z821" i="10"/>
  <c r="Z822" i="10"/>
  <c r="Z823" i="10"/>
  <c r="Z824" i="10"/>
  <c r="Z825" i="10"/>
  <c r="Z826" i="10"/>
  <c r="Z827" i="10"/>
  <c r="Z828" i="10"/>
  <c r="Z829" i="10"/>
  <c r="Z830" i="10"/>
  <c r="Z831" i="10"/>
  <c r="Z832" i="10"/>
  <c r="Z833" i="10"/>
  <c r="Z834" i="10"/>
  <c r="Z835" i="10"/>
  <c r="Z836" i="10"/>
  <c r="Z837" i="10"/>
  <c r="Z838" i="10"/>
  <c r="Z839" i="10"/>
  <c r="Z840" i="10"/>
  <c r="Z841" i="10"/>
  <c r="Z842" i="10"/>
  <c r="Z843" i="10"/>
  <c r="Z844" i="10"/>
  <c r="Z845" i="10"/>
  <c r="Z846" i="10"/>
  <c r="Z847" i="10"/>
  <c r="Z848" i="10"/>
  <c r="Z849" i="10"/>
  <c r="Z850" i="10"/>
  <c r="Z851" i="10"/>
  <c r="Z852" i="10"/>
  <c r="Z853" i="10"/>
  <c r="Z854" i="10"/>
  <c r="Z855" i="10"/>
  <c r="Z856" i="10"/>
  <c r="Z857" i="10"/>
  <c r="Z858" i="10"/>
  <c r="Z859" i="10"/>
  <c r="Z860" i="10"/>
  <c r="Z861" i="10"/>
  <c r="Z862" i="10"/>
  <c r="Z863" i="10"/>
  <c r="Z864" i="10"/>
  <c r="Z865" i="10"/>
  <c r="Z866" i="10"/>
  <c r="Z867" i="10"/>
  <c r="Z868" i="10"/>
  <c r="Z869" i="10"/>
  <c r="Z870" i="10"/>
  <c r="Z871" i="10"/>
  <c r="Z872" i="10"/>
  <c r="Z873" i="10"/>
  <c r="Z874" i="10"/>
  <c r="Z875" i="10"/>
  <c r="Z876" i="10"/>
  <c r="Z877" i="10"/>
  <c r="Z878" i="10"/>
  <c r="Z879" i="10"/>
  <c r="Z880" i="10"/>
  <c r="Z881" i="10"/>
  <c r="Z882" i="10"/>
  <c r="Z883" i="10"/>
  <c r="Z884" i="10"/>
  <c r="Z885" i="10"/>
  <c r="Z886" i="10"/>
  <c r="Z887" i="10"/>
  <c r="Z888" i="10"/>
  <c r="Z889" i="10"/>
  <c r="Z890" i="10"/>
  <c r="Z891" i="10"/>
  <c r="Z892" i="10"/>
  <c r="Z893" i="10"/>
  <c r="Z894" i="10"/>
  <c r="Z895" i="10"/>
  <c r="Z896" i="10"/>
  <c r="Z897" i="10"/>
  <c r="Z898" i="10"/>
  <c r="Z899" i="10"/>
  <c r="Z900" i="10"/>
  <c r="Z901" i="10"/>
  <c r="Z902" i="10"/>
  <c r="Z903" i="10"/>
  <c r="Z904" i="10"/>
  <c r="Z905" i="10"/>
  <c r="Z906" i="10"/>
  <c r="Z907" i="10"/>
  <c r="Z908" i="10"/>
  <c r="Z909" i="10"/>
  <c r="Z910" i="10"/>
  <c r="Z911" i="10"/>
  <c r="Z912" i="10"/>
  <c r="Z913" i="10"/>
  <c r="Z914" i="10"/>
  <c r="Z915" i="10"/>
  <c r="Z916" i="10"/>
  <c r="Z917" i="10"/>
  <c r="Z918" i="10"/>
  <c r="Z919" i="10"/>
  <c r="Z920" i="10"/>
  <c r="Z921" i="10"/>
  <c r="Z922" i="10"/>
  <c r="Z923" i="10"/>
  <c r="Z924" i="10"/>
  <c r="Z925" i="10"/>
  <c r="Z926" i="10"/>
  <c r="Z927" i="10"/>
  <c r="Z928" i="10"/>
  <c r="Z929" i="10"/>
  <c r="Z930" i="10"/>
  <c r="Z931" i="10"/>
  <c r="Z932" i="10"/>
  <c r="Z933" i="10"/>
  <c r="Z934" i="10"/>
  <c r="Z935" i="10"/>
  <c r="Z936" i="10"/>
  <c r="Z937" i="10"/>
  <c r="Z938" i="10"/>
  <c r="Z939" i="10"/>
  <c r="Z940" i="10"/>
  <c r="Z941" i="10"/>
  <c r="Z942" i="10"/>
  <c r="Z943" i="10"/>
  <c r="Z944" i="10"/>
  <c r="Z945" i="10"/>
  <c r="Z946" i="10"/>
  <c r="Z947" i="10"/>
  <c r="Z948" i="10"/>
  <c r="Z949" i="10"/>
  <c r="Z950" i="10"/>
  <c r="Z951" i="10"/>
  <c r="Z952" i="10"/>
  <c r="Z953" i="10"/>
  <c r="Z954" i="10"/>
  <c r="Z955" i="10"/>
  <c r="Z956" i="10"/>
  <c r="Z957" i="10"/>
  <c r="Z958" i="10"/>
  <c r="Z959" i="10"/>
  <c r="Z960" i="10"/>
  <c r="Z961" i="10"/>
  <c r="Z962" i="10"/>
  <c r="Z963" i="10"/>
  <c r="Z964" i="10"/>
  <c r="Z965" i="10"/>
  <c r="Z966" i="10"/>
  <c r="Z967" i="10"/>
  <c r="Z968" i="10"/>
  <c r="Z969" i="10"/>
  <c r="Z970" i="10"/>
  <c r="Z971" i="10"/>
  <c r="Z972" i="10"/>
  <c r="Z973" i="10"/>
  <c r="Z974" i="10"/>
  <c r="Z975" i="10"/>
  <c r="Z976" i="10"/>
  <c r="Z977" i="10"/>
  <c r="Z978" i="10"/>
  <c r="Z979" i="10"/>
  <c r="Z980" i="10"/>
  <c r="Z981" i="10"/>
  <c r="Z982" i="10"/>
  <c r="Z983" i="10"/>
  <c r="Z984" i="10"/>
  <c r="Z985" i="10"/>
  <c r="Z986" i="10"/>
  <c r="Z987" i="10"/>
  <c r="Z988" i="10"/>
  <c r="Z989" i="10"/>
  <c r="Z990" i="10"/>
  <c r="Z991" i="10"/>
  <c r="Z992" i="10"/>
  <c r="Z993" i="10"/>
  <c r="Z994" i="10"/>
  <c r="Z995" i="10"/>
  <c r="Z996" i="10"/>
  <c r="Z997" i="10"/>
  <c r="Z998" i="10"/>
  <c r="Z999" i="10"/>
  <c r="Z1000" i="10"/>
  <c r="Z1001" i="10"/>
  <c r="Z1002" i="10"/>
  <c r="Z1003" i="10"/>
  <c r="Z1004" i="10"/>
  <c r="Z1005" i="10"/>
  <c r="Z1006" i="10"/>
  <c r="Z1007" i="10"/>
  <c r="Z1008" i="10"/>
  <c r="Z1009" i="10"/>
  <c r="Z1010" i="10"/>
  <c r="Z1011" i="10"/>
  <c r="Z1012" i="10"/>
  <c r="Z1013" i="10"/>
  <c r="Z1014" i="10"/>
  <c r="Z1015" i="10"/>
  <c r="Z1016" i="10"/>
  <c r="Z1017" i="10"/>
  <c r="Z1018" i="10"/>
  <c r="Z1019" i="10"/>
  <c r="Z1020" i="10"/>
  <c r="Z1021" i="10"/>
  <c r="Z1022" i="10"/>
  <c r="Z1023" i="10"/>
  <c r="Z1024" i="10"/>
  <c r="Z1025" i="10"/>
  <c r="Z1026" i="10"/>
  <c r="Z1027" i="10"/>
  <c r="Z1028" i="10"/>
  <c r="Z1029" i="10"/>
  <c r="Z1030" i="10"/>
  <c r="Z1031" i="10"/>
  <c r="Z1032" i="10"/>
  <c r="Z1033" i="10"/>
  <c r="Z1034" i="10"/>
  <c r="Z1035" i="10"/>
  <c r="Z1036" i="10"/>
  <c r="Z1037" i="10"/>
  <c r="Z1038" i="10"/>
  <c r="Z1039" i="10"/>
  <c r="Z1040" i="10"/>
  <c r="Z1041" i="10"/>
  <c r="Z1042" i="10"/>
  <c r="Z1043" i="10"/>
  <c r="Z1044" i="10"/>
  <c r="Z1045" i="10"/>
  <c r="Z1046" i="10"/>
  <c r="Z1047" i="10"/>
  <c r="Z1048" i="10"/>
  <c r="Z1049" i="10"/>
  <c r="Z1050" i="10"/>
  <c r="Z1051" i="10"/>
  <c r="Z1052" i="10"/>
  <c r="Z1053" i="10"/>
  <c r="Z1054" i="10"/>
  <c r="Z1055" i="10"/>
  <c r="Z1056" i="10"/>
  <c r="Z1057" i="10"/>
  <c r="Z1058" i="10"/>
  <c r="Z1059" i="10"/>
  <c r="Z1060" i="10"/>
  <c r="Z1061" i="10"/>
  <c r="Z1062" i="10"/>
  <c r="Z1063" i="10"/>
  <c r="Z1064" i="10"/>
  <c r="Z1065" i="10"/>
  <c r="Z1066" i="10"/>
  <c r="Z1067" i="10"/>
  <c r="Z1068" i="10"/>
  <c r="Z1069" i="10"/>
  <c r="Z1070" i="10"/>
  <c r="Z1071" i="10"/>
  <c r="Z1072" i="10"/>
  <c r="Z1073" i="10"/>
  <c r="Z1074" i="10"/>
  <c r="Z1075" i="10"/>
  <c r="Z1076" i="10"/>
  <c r="Z1077" i="10"/>
  <c r="Z1078" i="10"/>
  <c r="Z1079" i="10"/>
  <c r="Z1080" i="10"/>
  <c r="Z1081" i="10"/>
  <c r="Z1082" i="10"/>
  <c r="Z1083" i="10"/>
  <c r="Z1084" i="10"/>
  <c r="Z1085" i="10"/>
  <c r="Z1086" i="10"/>
  <c r="Z1087" i="10"/>
  <c r="Z1088" i="10"/>
  <c r="Z1089" i="10"/>
  <c r="Z1090" i="10"/>
  <c r="Z1091" i="10"/>
  <c r="Z1092" i="10"/>
  <c r="Z1093" i="10"/>
  <c r="Z1094" i="10"/>
  <c r="Z1095" i="10"/>
  <c r="Z1096" i="10"/>
  <c r="Z1097" i="10"/>
  <c r="Z1098" i="10"/>
  <c r="Z1099" i="10"/>
  <c r="Z1100" i="10"/>
  <c r="Z1101" i="10"/>
  <c r="Z1102" i="10"/>
  <c r="Z1103" i="10"/>
  <c r="Z1104" i="10"/>
  <c r="Z1105" i="10"/>
  <c r="Z1106" i="10"/>
  <c r="Z1107" i="10"/>
  <c r="Z1108" i="10"/>
  <c r="Z1109" i="10"/>
  <c r="Z1110" i="10"/>
  <c r="Z1111" i="10"/>
  <c r="Z1112" i="10"/>
  <c r="Z1113" i="10"/>
  <c r="Z1114" i="10"/>
  <c r="Z1115" i="10"/>
  <c r="Z1116" i="10"/>
  <c r="Z1117" i="10"/>
  <c r="Z1118" i="10"/>
  <c r="Z1119" i="10"/>
  <c r="Z1120" i="10"/>
  <c r="Z1121" i="10"/>
  <c r="Z1122" i="10"/>
  <c r="Z1123" i="10"/>
  <c r="Z1124" i="10"/>
  <c r="Z1125" i="10"/>
  <c r="Z1126" i="10"/>
  <c r="Z1127" i="10"/>
  <c r="Z1128" i="10"/>
  <c r="Z1129" i="10"/>
  <c r="Z1130" i="10"/>
  <c r="Z1131" i="10"/>
  <c r="Z1132" i="10"/>
  <c r="Z1133" i="10"/>
  <c r="Z1134" i="10"/>
  <c r="Z1135" i="10"/>
  <c r="Z1136" i="10"/>
  <c r="Z1137" i="10"/>
  <c r="Z1138" i="10"/>
  <c r="Z1139" i="10"/>
  <c r="Z1140" i="10"/>
  <c r="Z1141" i="10"/>
  <c r="Z1142" i="10"/>
  <c r="Z1143" i="10"/>
  <c r="Z1144" i="10"/>
  <c r="Z1145" i="10"/>
  <c r="Z1146" i="10"/>
  <c r="Z1147" i="10"/>
  <c r="Z1148" i="10"/>
  <c r="Z1149" i="10"/>
  <c r="Z1150" i="10"/>
  <c r="Z1151" i="10"/>
  <c r="Z1152" i="10"/>
  <c r="Z1153" i="10"/>
  <c r="Z1154" i="10"/>
  <c r="Z1155" i="10"/>
  <c r="Z1156" i="10"/>
  <c r="Z1157" i="10"/>
  <c r="Z1158" i="10"/>
  <c r="Z1159" i="10"/>
  <c r="Z1160" i="10"/>
  <c r="Z1161" i="10"/>
  <c r="Z1162" i="10"/>
  <c r="Z1163" i="10"/>
  <c r="Z1164" i="10"/>
  <c r="Z1165" i="10"/>
  <c r="Z1166" i="10"/>
  <c r="Z1167" i="10"/>
  <c r="Z1168" i="10"/>
  <c r="Z1169" i="10"/>
  <c r="Z1170" i="10"/>
  <c r="Z1171" i="10"/>
  <c r="Z1172" i="10"/>
  <c r="Z1173" i="10"/>
  <c r="Z1174" i="10"/>
  <c r="Z1175" i="10"/>
  <c r="Z1176" i="10"/>
  <c r="Z1177" i="10"/>
  <c r="Z1178" i="10"/>
  <c r="Z1179" i="10"/>
  <c r="Z1180" i="10"/>
  <c r="Z1181" i="10"/>
  <c r="Z1182" i="10"/>
  <c r="Z1183" i="10"/>
  <c r="Z1184" i="10"/>
  <c r="Z1185" i="10"/>
  <c r="Z1186" i="10"/>
  <c r="Z1187" i="10"/>
  <c r="Z1188" i="10"/>
  <c r="Z1189" i="10"/>
  <c r="Z1190" i="10"/>
  <c r="Z1191" i="10"/>
  <c r="Z1192" i="10"/>
  <c r="Z1193" i="10"/>
  <c r="Z1194" i="10"/>
  <c r="Z1195" i="10"/>
  <c r="Z1196" i="10"/>
  <c r="Z1197" i="10"/>
  <c r="Z1198" i="10"/>
  <c r="Z1199" i="10"/>
  <c r="Z1200" i="10"/>
  <c r="Z1201" i="10"/>
  <c r="Z1202" i="10"/>
  <c r="Z1203" i="10"/>
  <c r="Z1204" i="10"/>
  <c r="Z1205" i="10"/>
  <c r="Z1206" i="10"/>
  <c r="Z1207" i="10"/>
  <c r="Z1208" i="10"/>
  <c r="Z1209" i="10"/>
  <c r="Z1210" i="10"/>
  <c r="Z1211" i="10"/>
  <c r="Z1212" i="10"/>
  <c r="Z1213" i="10"/>
  <c r="Z1214" i="10"/>
  <c r="Z1215" i="10"/>
  <c r="Z1216" i="10"/>
  <c r="Z1217" i="10"/>
  <c r="Z1218" i="10"/>
  <c r="Z1219" i="10"/>
  <c r="Z1220" i="10"/>
  <c r="Z1221" i="10"/>
  <c r="Z1222" i="10"/>
  <c r="Z1223" i="10"/>
  <c r="Z1224" i="10"/>
  <c r="Z1225" i="10"/>
  <c r="Z1226" i="10"/>
  <c r="Z1227" i="10"/>
  <c r="Z1228" i="10"/>
  <c r="Z1229" i="10"/>
  <c r="Z1230" i="10"/>
  <c r="Z1231" i="10"/>
  <c r="Z1232" i="10"/>
  <c r="Z1233" i="10"/>
  <c r="Z1234" i="10"/>
  <c r="Z1235" i="10"/>
  <c r="Z1236" i="10"/>
  <c r="Z1237" i="10"/>
  <c r="Z1238" i="10"/>
  <c r="Z1239" i="10"/>
  <c r="Z1240" i="10"/>
  <c r="Z1241" i="10"/>
  <c r="Z1242" i="10"/>
  <c r="Z1243" i="10"/>
  <c r="Z1244" i="10"/>
  <c r="Z1245" i="10"/>
  <c r="Z1246" i="10"/>
  <c r="Z1247" i="10"/>
  <c r="Z1248" i="10"/>
  <c r="Z1249" i="10"/>
  <c r="Z1250" i="10"/>
  <c r="Z1251" i="10"/>
  <c r="Z1252" i="10"/>
  <c r="Z1253" i="10"/>
  <c r="Z1254" i="10"/>
  <c r="Z1255" i="10"/>
  <c r="Z1256" i="10"/>
  <c r="Z1257" i="10"/>
  <c r="Z1258" i="10"/>
  <c r="Z1259" i="10"/>
  <c r="Z1260" i="10"/>
  <c r="Z1261" i="10"/>
  <c r="Z1262" i="10"/>
  <c r="Z1263" i="10"/>
  <c r="Z1264" i="10"/>
  <c r="Z1265" i="10"/>
  <c r="Z1266" i="10"/>
  <c r="Z1267" i="10"/>
  <c r="Z1268" i="10"/>
  <c r="Z1269" i="10"/>
  <c r="Z1270" i="10"/>
  <c r="Z1271" i="10"/>
  <c r="Z1272" i="10"/>
  <c r="Z1273" i="10"/>
  <c r="Z1274" i="10"/>
  <c r="Z1275" i="10"/>
  <c r="Z1276" i="10"/>
  <c r="Z1277" i="10"/>
  <c r="Z1278" i="10"/>
  <c r="Z1279" i="10"/>
  <c r="Z1280" i="10"/>
  <c r="Z1281" i="10"/>
  <c r="Z1282" i="10"/>
  <c r="Z1283" i="10"/>
  <c r="Z1284" i="10"/>
  <c r="Z1285" i="10"/>
  <c r="Z1286" i="10"/>
  <c r="Z1287" i="10"/>
  <c r="Z1288" i="10"/>
  <c r="Z1289" i="10"/>
  <c r="Z1290" i="10"/>
  <c r="Z1291" i="10"/>
  <c r="Z1292" i="10"/>
  <c r="Z1293" i="10"/>
  <c r="Z1294" i="10"/>
  <c r="Z1295" i="10"/>
  <c r="Z1296" i="10"/>
  <c r="Z1297" i="10"/>
  <c r="Z1298" i="10"/>
  <c r="Z1299" i="10"/>
  <c r="Z1300" i="10"/>
  <c r="Z1301" i="10"/>
  <c r="Z1302" i="10"/>
  <c r="Z1303" i="10"/>
  <c r="Z1304" i="10"/>
  <c r="Z1305" i="10"/>
  <c r="Z1306" i="10"/>
  <c r="Z1307" i="10"/>
  <c r="Z1308" i="10"/>
  <c r="Z1309" i="10"/>
  <c r="Z1310" i="10"/>
  <c r="Z1311" i="10"/>
  <c r="Z1312" i="10"/>
  <c r="Z1313" i="10"/>
  <c r="Z1314" i="10"/>
  <c r="Z1315" i="10"/>
  <c r="Z1316" i="10"/>
  <c r="Z1317" i="10"/>
  <c r="Z1318" i="10"/>
  <c r="Z1319" i="10"/>
  <c r="Z1320" i="10"/>
  <c r="Z1321" i="10"/>
  <c r="Z1322" i="10"/>
  <c r="Z1323" i="10"/>
  <c r="Z1324" i="10"/>
  <c r="Z1325" i="10"/>
  <c r="Z1326" i="10"/>
  <c r="Z1327" i="10"/>
  <c r="Z1328" i="10"/>
  <c r="Z1329" i="10"/>
  <c r="Z1330" i="10"/>
  <c r="Z1331" i="10"/>
  <c r="Z1332" i="10"/>
  <c r="Z1333" i="10"/>
  <c r="Z1334" i="10"/>
  <c r="Z1335" i="10"/>
  <c r="Z1336" i="10"/>
  <c r="Z1337" i="10"/>
  <c r="Z1338" i="10"/>
  <c r="Z1339" i="10"/>
  <c r="Z1340" i="10"/>
  <c r="Z1341" i="10"/>
  <c r="Z1342" i="10"/>
  <c r="Z1343" i="10"/>
  <c r="Z1344" i="10"/>
  <c r="Z1345" i="10"/>
  <c r="Z1346" i="10"/>
  <c r="Z1347" i="10"/>
  <c r="Z1348" i="10"/>
  <c r="Z1349" i="10"/>
  <c r="Z1350" i="10"/>
  <c r="Z1351" i="10"/>
  <c r="Z1352" i="10"/>
  <c r="Z1353" i="10"/>
  <c r="Z1354" i="10"/>
  <c r="Z1355" i="10"/>
  <c r="Z1356" i="10"/>
  <c r="Z1357" i="10"/>
  <c r="Z1358" i="10"/>
  <c r="Z1359" i="10"/>
  <c r="Z1360" i="10"/>
  <c r="Z1361" i="10"/>
  <c r="Z1362" i="10"/>
  <c r="Z1363" i="10"/>
  <c r="Z1364" i="10"/>
  <c r="Z1365" i="10"/>
  <c r="Z1366" i="10"/>
  <c r="Z1367" i="10"/>
  <c r="Z1368" i="10"/>
  <c r="Z1369" i="10"/>
  <c r="Z1370" i="10"/>
  <c r="AP327" i="10"/>
  <c r="AP326" i="10"/>
  <c r="AP325" i="10"/>
  <c r="AP324" i="10"/>
  <c r="AH324" i="10"/>
  <c r="AP323" i="10"/>
  <c r="AH323" i="10"/>
  <c r="AP322" i="10"/>
  <c r="AH322" i="10"/>
  <c r="AP321" i="10"/>
  <c r="AH321" i="10"/>
  <c r="AP320" i="10"/>
  <c r="AH320" i="10"/>
  <c r="AP319" i="10"/>
  <c r="AH319" i="10"/>
  <c r="AP318" i="10"/>
  <c r="AH318" i="10"/>
  <c r="AP317" i="10"/>
  <c r="AH317" i="10"/>
  <c r="AP316" i="10"/>
  <c r="AH316" i="10"/>
  <c r="AP315" i="10"/>
  <c r="AH315" i="10"/>
  <c r="AP314" i="10"/>
  <c r="AH314" i="10"/>
  <c r="AP313" i="10"/>
  <c r="AH313" i="10"/>
  <c r="AP312" i="10"/>
  <c r="AH312" i="10"/>
  <c r="AP311" i="10"/>
  <c r="AH311" i="10"/>
  <c r="AP310" i="10"/>
  <c r="AH310" i="10"/>
  <c r="AP309" i="10"/>
  <c r="AH309" i="10"/>
  <c r="AP308" i="10"/>
  <c r="AH308" i="10"/>
  <c r="AP307" i="10"/>
  <c r="AH307" i="10"/>
  <c r="AP306" i="10"/>
  <c r="AH306" i="10"/>
  <c r="AP305" i="10"/>
  <c r="AH305" i="10"/>
  <c r="AP304" i="10"/>
  <c r="AH304" i="10"/>
  <c r="AP303" i="10"/>
  <c r="AH303" i="10"/>
  <c r="AP302" i="10"/>
  <c r="AH302" i="10"/>
  <c r="AP301" i="10"/>
  <c r="AH301" i="10"/>
  <c r="AP300" i="10"/>
  <c r="AH300" i="10"/>
  <c r="AP299" i="10"/>
  <c r="AH299" i="10"/>
  <c r="AP298" i="10"/>
  <c r="AH298" i="10"/>
  <c r="AP297" i="10"/>
  <c r="AH297" i="10"/>
  <c r="AP296" i="10"/>
  <c r="AH296" i="10"/>
  <c r="AP295" i="10"/>
  <c r="AH295" i="10"/>
  <c r="AP294" i="10"/>
  <c r="AH294" i="10"/>
  <c r="AP293" i="10"/>
  <c r="AH293" i="10"/>
  <c r="AP292" i="10"/>
  <c r="AH292" i="10"/>
  <c r="AP291" i="10"/>
  <c r="AH291" i="10"/>
  <c r="AP290" i="10"/>
  <c r="AH290" i="10"/>
  <c r="AP289" i="10"/>
  <c r="AH289" i="10"/>
  <c r="AP288" i="10"/>
  <c r="AH288" i="10"/>
  <c r="AP287" i="10"/>
  <c r="AH287" i="10"/>
  <c r="AP286" i="10"/>
  <c r="AH286" i="10"/>
  <c r="AP285" i="10"/>
  <c r="AH285" i="10"/>
  <c r="AP284" i="10"/>
  <c r="AH284" i="10"/>
  <c r="AP283" i="10"/>
  <c r="AH283" i="10"/>
  <c r="AP282" i="10"/>
  <c r="AH282" i="10"/>
  <c r="AP281" i="10"/>
  <c r="AH281" i="10"/>
  <c r="AP280" i="10"/>
  <c r="AH280" i="10"/>
  <c r="AP279" i="10"/>
  <c r="AH279" i="10"/>
  <c r="AP278" i="10"/>
  <c r="AH278" i="10"/>
  <c r="AP277" i="10"/>
  <c r="AH277" i="10"/>
  <c r="AP276" i="10"/>
  <c r="AH276" i="10"/>
  <c r="AP275" i="10"/>
  <c r="AH275" i="10"/>
  <c r="AP274" i="10"/>
  <c r="AH274" i="10"/>
  <c r="AP273" i="10"/>
  <c r="AH273" i="10"/>
  <c r="AP272" i="10"/>
  <c r="AH272" i="10"/>
  <c r="AP271" i="10"/>
  <c r="AH271" i="10"/>
  <c r="AP270" i="10"/>
  <c r="AH270" i="10"/>
  <c r="AP269" i="10"/>
  <c r="AH269" i="10"/>
  <c r="AP268" i="10"/>
  <c r="AH268" i="10"/>
  <c r="AP267" i="10"/>
  <c r="AH267" i="10"/>
  <c r="AP266" i="10"/>
  <c r="AH266" i="10"/>
  <c r="AP265" i="10"/>
  <c r="AH265" i="10"/>
  <c r="AP264" i="10"/>
  <c r="AH264" i="10"/>
  <c r="AP263" i="10"/>
  <c r="AH263" i="10"/>
  <c r="AP262" i="10"/>
  <c r="AH262" i="10"/>
  <c r="AP261" i="10"/>
  <c r="AH261" i="10"/>
  <c r="AP260" i="10"/>
  <c r="AH260" i="10"/>
  <c r="AP259" i="10"/>
  <c r="AH259" i="10"/>
  <c r="AP258" i="10"/>
  <c r="AH258" i="10"/>
  <c r="AP257" i="10"/>
  <c r="AH257" i="10"/>
  <c r="AP256" i="10"/>
  <c r="AH256" i="10"/>
  <c r="AP255" i="10"/>
  <c r="AH255" i="10"/>
  <c r="AP254" i="10"/>
  <c r="AH254" i="10"/>
  <c r="AP253" i="10"/>
  <c r="AH253" i="10"/>
  <c r="AP252" i="10"/>
  <c r="AH252" i="10"/>
  <c r="AP251" i="10"/>
  <c r="AH251" i="10"/>
  <c r="AP250" i="10"/>
  <c r="AH250" i="10"/>
  <c r="AP249" i="10"/>
  <c r="AH249" i="10"/>
  <c r="AP248" i="10"/>
  <c r="AH248" i="10"/>
  <c r="AP247" i="10"/>
  <c r="AH247" i="10"/>
  <c r="AP246" i="10"/>
  <c r="AH246" i="10"/>
  <c r="AP245" i="10"/>
  <c r="AH245" i="10"/>
  <c r="AP244" i="10"/>
  <c r="AH244" i="10"/>
  <c r="AP243" i="10"/>
  <c r="AH243" i="10"/>
  <c r="AP242" i="10"/>
  <c r="AH242" i="10"/>
  <c r="AP241" i="10"/>
  <c r="AH241" i="10"/>
  <c r="AP240" i="10"/>
  <c r="AH240" i="10"/>
  <c r="AP239" i="10"/>
  <c r="AH239" i="10"/>
  <c r="AP238" i="10"/>
  <c r="AH238" i="10"/>
  <c r="AP237" i="10"/>
  <c r="AH237" i="10"/>
  <c r="AP236" i="10"/>
  <c r="AH236" i="10"/>
  <c r="AP235" i="10"/>
  <c r="AH235" i="10"/>
  <c r="AP234" i="10"/>
  <c r="AH234" i="10"/>
  <c r="AP233" i="10"/>
  <c r="AH233" i="10"/>
  <c r="AP232" i="10"/>
  <c r="AH232" i="10"/>
  <c r="AP231" i="10"/>
  <c r="AH231" i="10"/>
  <c r="AP230" i="10"/>
  <c r="AH230" i="10"/>
  <c r="AP229" i="10"/>
  <c r="AH229" i="10"/>
  <c r="AP228" i="10"/>
  <c r="AH228" i="10"/>
  <c r="AP227" i="10"/>
  <c r="AH227" i="10"/>
  <c r="AP226" i="10"/>
  <c r="AH226" i="10"/>
  <c r="AP225" i="10"/>
  <c r="AH225" i="10"/>
  <c r="AP224" i="10"/>
  <c r="AH224" i="10"/>
  <c r="AP223" i="10"/>
  <c r="AH223" i="10"/>
  <c r="AP222" i="10"/>
  <c r="AH222" i="10"/>
  <c r="AP221" i="10"/>
  <c r="AH221" i="10"/>
  <c r="AP220" i="10"/>
  <c r="AH220" i="10"/>
  <c r="AP219" i="10"/>
  <c r="AH219" i="10"/>
  <c r="AP218" i="10"/>
  <c r="AH218" i="10"/>
  <c r="AP217" i="10"/>
  <c r="AH217" i="10"/>
  <c r="AP216" i="10"/>
  <c r="AH216" i="10"/>
  <c r="AP215" i="10"/>
  <c r="AH215" i="10"/>
  <c r="AP214" i="10"/>
  <c r="AH214" i="10"/>
  <c r="AP213" i="10"/>
  <c r="AH213" i="10"/>
  <c r="AP212" i="10"/>
  <c r="AH212" i="10"/>
  <c r="AP211" i="10"/>
  <c r="AH211" i="10"/>
  <c r="AP210" i="10"/>
  <c r="AH210" i="10"/>
  <c r="AP209" i="10"/>
  <c r="AH209" i="10"/>
  <c r="AP208" i="10"/>
  <c r="AH208" i="10"/>
  <c r="AP207" i="10"/>
  <c r="AH207" i="10"/>
  <c r="AP206" i="10"/>
  <c r="AH206" i="10"/>
  <c r="AP205" i="10"/>
  <c r="AH205" i="10"/>
  <c r="AP204" i="10"/>
  <c r="AH204" i="10"/>
  <c r="AP203" i="10"/>
  <c r="AH203" i="10"/>
  <c r="AP202" i="10"/>
  <c r="AH202" i="10"/>
  <c r="AP201" i="10"/>
  <c r="AH201" i="10"/>
  <c r="AP200" i="10"/>
  <c r="AH200" i="10"/>
  <c r="AP199" i="10"/>
  <c r="AH199" i="10"/>
  <c r="AP198" i="10"/>
  <c r="AH198" i="10"/>
  <c r="AP197" i="10"/>
  <c r="AH197" i="10"/>
  <c r="AP196" i="10"/>
  <c r="AH196" i="10"/>
  <c r="AP195" i="10"/>
  <c r="AH195" i="10"/>
  <c r="AP194" i="10"/>
  <c r="AH194" i="10"/>
  <c r="AP193" i="10"/>
  <c r="AH193" i="10"/>
  <c r="AP192" i="10"/>
  <c r="AH192" i="10"/>
  <c r="AP191" i="10"/>
  <c r="AH191" i="10"/>
  <c r="AP190" i="10"/>
  <c r="AH190" i="10"/>
  <c r="AP189" i="10"/>
  <c r="AH189" i="10"/>
  <c r="AP188" i="10"/>
  <c r="AH188" i="10"/>
  <c r="AP187" i="10"/>
  <c r="AH187" i="10"/>
  <c r="AP186" i="10"/>
  <c r="AH186" i="10"/>
  <c r="AP185" i="10"/>
  <c r="AH185" i="10"/>
  <c r="AP184" i="10"/>
  <c r="AH184" i="10"/>
  <c r="AP183" i="10"/>
  <c r="AH183" i="10"/>
  <c r="AP182" i="10"/>
  <c r="AH182" i="10"/>
  <c r="AP181" i="10"/>
  <c r="AH181" i="10"/>
  <c r="AP180" i="10"/>
  <c r="AH180" i="10"/>
  <c r="AP179" i="10"/>
  <c r="AH179" i="10"/>
  <c r="AP178" i="10"/>
  <c r="AH178" i="10"/>
  <c r="AP177" i="10"/>
  <c r="AH177" i="10"/>
  <c r="AP176" i="10"/>
  <c r="AH176" i="10"/>
  <c r="AP175" i="10"/>
  <c r="AH175" i="10"/>
  <c r="AP174" i="10"/>
  <c r="AH174" i="10"/>
  <c r="AP173" i="10"/>
  <c r="AH173" i="10"/>
  <c r="AP172" i="10"/>
  <c r="AH172" i="10"/>
  <c r="AP171" i="10"/>
  <c r="AH171" i="10"/>
  <c r="AP170" i="10"/>
  <c r="AH170" i="10"/>
  <c r="AP169" i="10"/>
  <c r="AH169" i="10"/>
  <c r="AP168" i="10"/>
  <c r="AH168" i="10"/>
  <c r="AP167" i="10"/>
  <c r="AH167" i="10"/>
  <c r="AP166" i="10"/>
  <c r="AH166" i="10"/>
  <c r="AP165" i="10"/>
  <c r="AH165" i="10"/>
  <c r="AP164" i="10"/>
  <c r="AH164" i="10"/>
  <c r="AP163" i="10"/>
  <c r="AH163" i="10"/>
  <c r="AP162" i="10"/>
  <c r="AH162" i="10"/>
  <c r="AP161" i="10"/>
  <c r="AH161" i="10"/>
  <c r="AP160" i="10"/>
  <c r="AH160" i="10"/>
  <c r="AP159" i="10"/>
  <c r="AH159" i="10"/>
  <c r="AP158" i="10"/>
  <c r="AH158" i="10"/>
  <c r="AP157" i="10"/>
  <c r="AH157" i="10"/>
  <c r="AP156" i="10"/>
  <c r="AH156" i="10"/>
  <c r="AP155" i="10"/>
  <c r="AH155" i="10"/>
  <c r="AP154" i="10"/>
  <c r="AH154" i="10"/>
  <c r="AP153" i="10"/>
  <c r="AH153" i="10"/>
  <c r="AP152" i="10"/>
  <c r="AH152" i="10"/>
  <c r="AP151" i="10"/>
  <c r="AH151" i="10"/>
  <c r="AP150" i="10"/>
  <c r="AH150" i="10"/>
  <c r="AP149" i="10"/>
  <c r="AH149" i="10"/>
  <c r="AP148" i="10"/>
  <c r="AH148" i="10"/>
  <c r="AP147" i="10"/>
  <c r="AH147" i="10"/>
  <c r="AP146" i="10"/>
  <c r="AH146" i="10"/>
  <c r="AP145" i="10"/>
  <c r="AH145" i="10"/>
  <c r="AP144" i="10"/>
  <c r="AH144" i="10"/>
  <c r="AP143" i="10"/>
  <c r="AH143" i="10"/>
  <c r="AP142" i="10"/>
  <c r="AH142" i="10"/>
  <c r="AP141" i="10"/>
  <c r="AH141" i="10"/>
  <c r="AP140" i="10"/>
  <c r="AH140" i="10"/>
  <c r="AP139" i="10"/>
  <c r="AH139" i="10"/>
  <c r="AP138" i="10"/>
  <c r="AH138" i="10"/>
  <c r="AP137" i="10"/>
  <c r="AH137" i="10"/>
  <c r="AP136" i="10"/>
  <c r="AH136" i="10"/>
  <c r="AP135" i="10"/>
  <c r="AH135" i="10"/>
  <c r="AP134" i="10"/>
  <c r="AH134" i="10"/>
  <c r="AP133" i="10"/>
  <c r="AH133" i="10"/>
  <c r="AP132" i="10"/>
  <c r="AH132" i="10"/>
  <c r="AP131" i="10"/>
  <c r="AH131" i="10"/>
  <c r="AP130" i="10"/>
  <c r="AH130" i="10"/>
  <c r="AP129" i="10"/>
  <c r="AH129" i="10"/>
  <c r="AP128" i="10"/>
  <c r="AH128" i="10"/>
  <c r="AP127" i="10"/>
  <c r="AH127" i="10"/>
  <c r="AP126" i="10"/>
  <c r="AH126" i="10"/>
  <c r="AP125" i="10"/>
  <c r="AH125" i="10"/>
  <c r="AP124" i="10"/>
  <c r="AH124" i="10"/>
  <c r="AP123" i="10"/>
  <c r="AH123" i="10"/>
  <c r="AP122" i="10"/>
  <c r="AH122" i="10"/>
  <c r="AP121" i="10"/>
  <c r="AH121" i="10"/>
  <c r="AP120" i="10"/>
  <c r="AH120" i="10"/>
  <c r="AP119" i="10"/>
  <c r="AH119" i="10"/>
  <c r="AP118" i="10"/>
  <c r="AH118" i="10"/>
  <c r="AP117" i="10"/>
  <c r="AH117" i="10"/>
  <c r="AP116" i="10"/>
  <c r="AH116" i="10"/>
  <c r="AP115" i="10"/>
  <c r="AH115" i="10"/>
  <c r="AP114" i="10"/>
  <c r="AH114" i="10"/>
  <c r="AP113" i="10"/>
  <c r="AH113" i="10"/>
  <c r="AP112" i="10"/>
  <c r="AH112" i="10"/>
  <c r="AP111" i="10"/>
  <c r="AH111" i="10"/>
  <c r="AP110" i="10"/>
  <c r="AH110" i="10"/>
  <c r="AP109" i="10"/>
  <c r="AH109" i="10"/>
  <c r="AP108" i="10"/>
  <c r="AH108" i="10"/>
  <c r="AP107" i="10"/>
  <c r="AH107" i="10"/>
  <c r="AP106" i="10"/>
  <c r="AH106" i="10"/>
  <c r="AP105" i="10"/>
  <c r="AH105" i="10"/>
  <c r="AP104" i="10"/>
  <c r="AH104" i="10"/>
  <c r="AP103" i="10"/>
  <c r="AH103" i="10"/>
  <c r="AP102" i="10"/>
  <c r="AH102" i="10"/>
  <c r="AP101" i="10"/>
  <c r="AH101" i="10"/>
  <c r="AP100" i="10"/>
  <c r="AH100" i="10"/>
  <c r="AP99" i="10"/>
  <c r="AH99" i="10"/>
  <c r="AP98" i="10"/>
  <c r="AH98" i="10"/>
  <c r="AP97" i="10"/>
  <c r="AH97" i="10"/>
  <c r="AP96" i="10"/>
  <c r="AH96" i="10"/>
  <c r="AP95" i="10"/>
  <c r="AH95" i="10"/>
  <c r="AP94" i="10"/>
  <c r="AH94" i="10"/>
  <c r="AP93" i="10"/>
  <c r="AH93" i="10"/>
  <c r="AP92" i="10"/>
  <c r="AH92" i="10"/>
  <c r="AP91" i="10"/>
  <c r="AH91" i="10"/>
  <c r="AP90" i="10"/>
  <c r="AH90" i="10"/>
  <c r="AP89" i="10"/>
  <c r="AH89" i="10"/>
  <c r="AP88" i="10"/>
  <c r="AH88" i="10"/>
  <c r="AP87" i="10"/>
  <c r="AH87" i="10"/>
  <c r="AP86" i="10"/>
  <c r="AH86" i="10"/>
  <c r="AP85" i="10"/>
  <c r="AH85" i="10"/>
  <c r="AP84" i="10"/>
  <c r="AH84" i="10"/>
  <c r="AP83" i="10"/>
  <c r="AH83" i="10"/>
  <c r="AP82" i="10"/>
  <c r="AH82" i="10"/>
  <c r="AP81" i="10"/>
  <c r="AH81" i="10"/>
  <c r="AP80" i="10"/>
  <c r="AH80" i="10"/>
  <c r="AP79" i="10"/>
  <c r="AH79" i="10"/>
  <c r="AP78" i="10"/>
  <c r="AH78" i="10"/>
  <c r="AP77" i="10"/>
  <c r="AH77" i="10"/>
  <c r="AP76" i="10"/>
  <c r="AH76" i="10"/>
  <c r="AP75" i="10"/>
  <c r="AH75" i="10"/>
  <c r="AP74" i="10"/>
  <c r="AH74" i="10"/>
  <c r="AP73" i="10"/>
  <c r="AH73" i="10"/>
  <c r="AP72" i="10"/>
  <c r="AH72" i="10"/>
  <c r="AP71" i="10"/>
  <c r="AH71" i="10"/>
  <c r="AP70" i="10"/>
  <c r="AH70" i="10"/>
  <c r="AP69" i="10"/>
  <c r="AH69" i="10"/>
  <c r="AP68" i="10"/>
  <c r="AH68" i="10"/>
  <c r="AP67" i="10"/>
  <c r="AH67" i="10"/>
  <c r="AP66" i="10"/>
  <c r="AH66" i="10"/>
  <c r="AP65" i="10"/>
  <c r="AH65" i="10"/>
  <c r="AP64" i="10"/>
  <c r="AH64" i="10"/>
  <c r="AP63" i="10"/>
  <c r="AH63" i="10"/>
  <c r="AP62" i="10"/>
  <c r="AH62" i="10"/>
  <c r="AP61" i="10"/>
  <c r="AH61" i="10"/>
  <c r="AP60" i="10"/>
  <c r="AH60" i="10"/>
  <c r="AP59" i="10"/>
  <c r="AH59" i="10"/>
  <c r="AP58" i="10"/>
  <c r="AH58" i="10"/>
  <c r="AP57" i="10"/>
  <c r="AH57" i="10"/>
  <c r="AP56" i="10"/>
  <c r="AH56" i="10"/>
  <c r="AP55" i="10"/>
  <c r="AH55" i="10"/>
  <c r="AP54" i="10"/>
  <c r="AH54" i="10"/>
  <c r="AP53" i="10"/>
  <c r="AH53" i="10"/>
  <c r="AP52" i="10"/>
  <c r="AH52" i="10"/>
  <c r="AP51" i="10"/>
  <c r="AH51" i="10"/>
  <c r="AP50" i="10"/>
  <c r="AH50" i="10"/>
  <c r="AP49" i="10"/>
  <c r="AH49" i="10"/>
  <c r="AP48" i="10"/>
  <c r="AH48" i="10"/>
  <c r="AP47" i="10"/>
  <c r="AH47" i="10"/>
  <c r="AP46" i="10"/>
  <c r="AH46" i="10"/>
  <c r="AP45" i="10"/>
  <c r="AH45" i="10"/>
  <c r="AP44" i="10"/>
  <c r="AH44" i="10"/>
  <c r="AP43" i="10"/>
  <c r="AH43" i="10"/>
  <c r="AP42" i="10"/>
  <c r="AH42" i="10"/>
  <c r="AP41" i="10"/>
  <c r="AH41" i="10"/>
  <c r="AP40" i="10"/>
  <c r="AH40" i="10"/>
  <c r="AP39" i="10"/>
  <c r="AH39" i="10"/>
  <c r="AP38" i="10"/>
  <c r="AH38" i="10"/>
  <c r="AP37" i="10"/>
  <c r="AH37" i="10"/>
  <c r="AP36" i="10"/>
  <c r="AH36" i="10"/>
  <c r="AP35" i="10"/>
  <c r="AH35" i="10"/>
  <c r="AP34" i="10"/>
  <c r="AH34" i="10"/>
  <c r="AP33" i="10"/>
  <c r="AH33" i="10"/>
  <c r="AP32" i="10"/>
  <c r="AH32" i="10"/>
  <c r="AP31" i="10"/>
  <c r="AH31" i="10"/>
  <c r="AP30" i="10"/>
  <c r="AH30" i="10"/>
  <c r="AP29" i="10"/>
  <c r="AH29" i="10"/>
  <c r="AP28" i="10"/>
  <c r="AH28" i="10"/>
  <c r="AP27" i="10"/>
  <c r="AH27" i="10"/>
  <c r="AP26" i="10"/>
  <c r="AH26" i="10"/>
  <c r="AP25" i="10"/>
  <c r="AH25" i="10"/>
  <c r="AP24" i="10"/>
  <c r="AH24" i="10"/>
  <c r="AP23" i="10"/>
  <c r="AH23" i="10"/>
  <c r="AP22" i="10"/>
  <c r="AH22" i="10"/>
  <c r="AP21" i="10"/>
  <c r="AH21" i="10"/>
  <c r="AP20" i="10"/>
  <c r="AH20" i="10"/>
  <c r="AP19" i="10"/>
  <c r="AH19" i="10"/>
  <c r="AP18" i="10"/>
  <c r="AH18" i="10"/>
  <c r="AP17" i="10"/>
  <c r="AH17" i="10"/>
  <c r="AP16" i="10"/>
  <c r="AH16" i="10"/>
  <c r="AP15" i="10"/>
  <c r="AH15" i="10"/>
  <c r="AP14" i="10"/>
  <c r="AH14" i="10"/>
  <c r="AP13" i="10"/>
  <c r="AH13" i="10"/>
  <c r="AP12" i="10"/>
  <c r="AH12" i="10"/>
  <c r="AP11" i="10"/>
  <c r="AH11" i="10"/>
  <c r="AP10" i="10"/>
  <c r="AH10" i="10"/>
  <c r="AP9" i="10"/>
  <c r="AH9" i="10"/>
  <c r="AA7" i="10"/>
  <c r="AA6" i="10"/>
  <c r="AA5" i="10"/>
  <c r="AH5" i="10" l="1"/>
  <c r="Z5" i="10"/>
  <c r="Z6" i="10"/>
  <c r="Z7" i="10"/>
  <c r="C25" i="9"/>
  <c r="R33" i="9" l="1"/>
  <c r="W7" i="9" l="1"/>
  <c r="W8" i="9" s="1"/>
  <c r="W29" i="9"/>
  <c r="V29" i="9"/>
  <c r="V8" i="9"/>
  <c r="V7" i="9"/>
  <c r="R29" i="9"/>
  <c r="T7" i="9"/>
  <c r="U7" i="9"/>
  <c r="T29" i="9"/>
  <c r="U29" i="9"/>
  <c r="S29" i="9"/>
  <c r="S7" i="9"/>
  <c r="M4" i="9"/>
  <c r="N4" i="9"/>
  <c r="O4" i="9"/>
  <c r="L4" i="9"/>
  <c r="AG7" i="8"/>
  <c r="Z29" i="8"/>
  <c r="Y7" i="8"/>
  <c r="V9" i="9" l="1"/>
  <c r="U8" i="9"/>
  <c r="U33" i="9"/>
  <c r="S33" i="9"/>
  <c r="S8" i="9"/>
  <c r="T8" i="9"/>
  <c r="T33" i="9"/>
  <c r="V33" i="9"/>
  <c r="V34" i="9"/>
  <c r="W9" i="9"/>
  <c r="R8" i="9"/>
  <c r="R9" i="9" s="1"/>
  <c r="U9" i="9"/>
  <c r="Z9" i="8"/>
  <c r="Z10" i="8"/>
  <c r="Z11" i="8"/>
  <c r="Z12" i="8"/>
  <c r="Z13" i="8"/>
  <c r="Z14" i="8"/>
  <c r="Z15" i="8"/>
  <c r="Z16" i="8"/>
  <c r="Z17" i="8"/>
  <c r="Z18" i="8"/>
  <c r="Z19" i="8"/>
  <c r="Z20" i="8"/>
  <c r="Z21" i="8"/>
  <c r="Z22" i="8"/>
  <c r="Z23" i="8"/>
  <c r="Z24" i="8"/>
  <c r="Z25" i="8"/>
  <c r="Z26" i="8"/>
  <c r="Z27" i="8"/>
  <c r="Z28" i="8"/>
  <c r="Z30" i="8"/>
  <c r="Z31" i="8"/>
  <c r="Z32" i="8"/>
  <c r="Z33" i="8"/>
  <c r="Z34" i="8"/>
  <c r="AA6" i="8"/>
  <c r="AA5" i="8"/>
  <c r="AA7" i="8"/>
  <c r="V35" i="9" l="1"/>
  <c r="T34" i="9"/>
  <c r="U35" i="9"/>
  <c r="S34" i="9"/>
  <c r="T9" i="9"/>
  <c r="S9" i="9"/>
  <c r="S11" i="9"/>
  <c r="S10" i="9"/>
  <c r="S36" i="9"/>
  <c r="U34" i="9"/>
  <c r="V10" i="9"/>
  <c r="S37" i="9"/>
  <c r="R34" i="9"/>
  <c r="R35" i="9"/>
  <c r="W10" i="9"/>
  <c r="R10" i="9"/>
  <c r="T10" i="9"/>
  <c r="U10" i="9"/>
  <c r="AP10" i="8"/>
  <c r="AP11" i="8"/>
  <c r="AP12" i="8"/>
  <c r="AP13" i="8"/>
  <c r="AP14" i="8"/>
  <c r="AP15" i="8"/>
  <c r="AP16" i="8"/>
  <c r="AP17" i="8"/>
  <c r="AP18" i="8"/>
  <c r="AP19"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51" i="8"/>
  <c r="AP52" i="8"/>
  <c r="AP53" i="8"/>
  <c r="AP54" i="8"/>
  <c r="AP55" i="8"/>
  <c r="AP56" i="8"/>
  <c r="AP57" i="8"/>
  <c r="AP58" i="8"/>
  <c r="AP59" i="8"/>
  <c r="AP60" i="8"/>
  <c r="AP61" i="8"/>
  <c r="AP62" i="8"/>
  <c r="AP63" i="8"/>
  <c r="AP64" i="8"/>
  <c r="AP65" i="8"/>
  <c r="AP66" i="8"/>
  <c r="AP67" i="8"/>
  <c r="AP68" i="8"/>
  <c r="AP69" i="8"/>
  <c r="AP70" i="8"/>
  <c r="AP71" i="8"/>
  <c r="AP72" i="8"/>
  <c r="AP73" i="8"/>
  <c r="AP74" i="8"/>
  <c r="AP75" i="8"/>
  <c r="AP76" i="8"/>
  <c r="AP77" i="8"/>
  <c r="AP78" i="8"/>
  <c r="AP79" i="8"/>
  <c r="AP80" i="8"/>
  <c r="AP81" i="8"/>
  <c r="AP82" i="8"/>
  <c r="AP83" i="8"/>
  <c r="AP84" i="8"/>
  <c r="AP85" i="8"/>
  <c r="AP86" i="8"/>
  <c r="AP87" i="8"/>
  <c r="AP88" i="8"/>
  <c r="AP89" i="8"/>
  <c r="AP90" i="8"/>
  <c r="AP91" i="8"/>
  <c r="AP92" i="8"/>
  <c r="AP93" i="8"/>
  <c r="AP94" i="8"/>
  <c r="AP95" i="8"/>
  <c r="AP96" i="8"/>
  <c r="AP97" i="8"/>
  <c r="AP98" i="8"/>
  <c r="AP99" i="8"/>
  <c r="AP100" i="8"/>
  <c r="AP101" i="8"/>
  <c r="AP102" i="8"/>
  <c r="AP103" i="8"/>
  <c r="AP104" i="8"/>
  <c r="AP105" i="8"/>
  <c r="AP106" i="8"/>
  <c r="AP107" i="8"/>
  <c r="AP108" i="8"/>
  <c r="AP109" i="8"/>
  <c r="AP110" i="8"/>
  <c r="AP111" i="8"/>
  <c r="AP112" i="8"/>
  <c r="AP113" i="8"/>
  <c r="AP114" i="8"/>
  <c r="AP115" i="8"/>
  <c r="AP116" i="8"/>
  <c r="AP117" i="8"/>
  <c r="AP118" i="8"/>
  <c r="AP119" i="8"/>
  <c r="AP120" i="8"/>
  <c r="AP121" i="8"/>
  <c r="AP122" i="8"/>
  <c r="AP123" i="8"/>
  <c r="AP124" i="8"/>
  <c r="AP125" i="8"/>
  <c r="AP126" i="8"/>
  <c r="AP127" i="8"/>
  <c r="AP128" i="8"/>
  <c r="AP129" i="8"/>
  <c r="AP130" i="8"/>
  <c r="AP131" i="8"/>
  <c r="AP132" i="8"/>
  <c r="AP133" i="8"/>
  <c r="AP134" i="8"/>
  <c r="AP135" i="8"/>
  <c r="AP136" i="8"/>
  <c r="AP137" i="8"/>
  <c r="AP138" i="8"/>
  <c r="AP139" i="8"/>
  <c r="AP140" i="8"/>
  <c r="AP141" i="8"/>
  <c r="AP142" i="8"/>
  <c r="AP143" i="8"/>
  <c r="AP144" i="8"/>
  <c r="AP145" i="8"/>
  <c r="AP146" i="8"/>
  <c r="AP147" i="8"/>
  <c r="AP148" i="8"/>
  <c r="AP149" i="8"/>
  <c r="AP150" i="8"/>
  <c r="AP151" i="8"/>
  <c r="AP152" i="8"/>
  <c r="AP153" i="8"/>
  <c r="AP154" i="8"/>
  <c r="AP155" i="8"/>
  <c r="AP156" i="8"/>
  <c r="AP157" i="8"/>
  <c r="AP158" i="8"/>
  <c r="AP159" i="8"/>
  <c r="AP160" i="8"/>
  <c r="AP161" i="8"/>
  <c r="AP162" i="8"/>
  <c r="AP163" i="8"/>
  <c r="AP164" i="8"/>
  <c r="AP165" i="8"/>
  <c r="AP166" i="8"/>
  <c r="AP167" i="8"/>
  <c r="AP168" i="8"/>
  <c r="AP169" i="8"/>
  <c r="AP170" i="8"/>
  <c r="AP171" i="8"/>
  <c r="AP172" i="8"/>
  <c r="AP173" i="8"/>
  <c r="AP174" i="8"/>
  <c r="AP175" i="8"/>
  <c r="AP176" i="8"/>
  <c r="AP177" i="8"/>
  <c r="AP178" i="8"/>
  <c r="AP179" i="8"/>
  <c r="AP180" i="8"/>
  <c r="AP181" i="8"/>
  <c r="AP182" i="8"/>
  <c r="AP183" i="8"/>
  <c r="AP184" i="8"/>
  <c r="AP185" i="8"/>
  <c r="AP186" i="8"/>
  <c r="AP187" i="8"/>
  <c r="AP188" i="8"/>
  <c r="AP189" i="8"/>
  <c r="AP190" i="8"/>
  <c r="AP191" i="8"/>
  <c r="AP192" i="8"/>
  <c r="AP193" i="8"/>
  <c r="AP194" i="8"/>
  <c r="AP195" i="8"/>
  <c r="AP196" i="8"/>
  <c r="AP197" i="8"/>
  <c r="AP198" i="8"/>
  <c r="AP199" i="8"/>
  <c r="AP200" i="8"/>
  <c r="AP201" i="8"/>
  <c r="AP202" i="8"/>
  <c r="AP203" i="8"/>
  <c r="AP204" i="8"/>
  <c r="AP205" i="8"/>
  <c r="AP206" i="8"/>
  <c r="AP207" i="8"/>
  <c r="AP208" i="8"/>
  <c r="AP209" i="8"/>
  <c r="AP210" i="8"/>
  <c r="AP211" i="8"/>
  <c r="AP212" i="8"/>
  <c r="AP213" i="8"/>
  <c r="AP214" i="8"/>
  <c r="AP215" i="8"/>
  <c r="AP216" i="8"/>
  <c r="AP217" i="8"/>
  <c r="AP218" i="8"/>
  <c r="AP219" i="8"/>
  <c r="AP220" i="8"/>
  <c r="AP221" i="8"/>
  <c r="AP222" i="8"/>
  <c r="AP223" i="8"/>
  <c r="AP224" i="8"/>
  <c r="AP225" i="8"/>
  <c r="AP226" i="8"/>
  <c r="AP227" i="8"/>
  <c r="AP228" i="8"/>
  <c r="AP229" i="8"/>
  <c r="AP230" i="8"/>
  <c r="AP231" i="8"/>
  <c r="AP232" i="8"/>
  <c r="AP233" i="8"/>
  <c r="AP234" i="8"/>
  <c r="AP235" i="8"/>
  <c r="AP236" i="8"/>
  <c r="AP237" i="8"/>
  <c r="AP238" i="8"/>
  <c r="AP239" i="8"/>
  <c r="AP240" i="8"/>
  <c r="AP241" i="8"/>
  <c r="AP242" i="8"/>
  <c r="AP243" i="8"/>
  <c r="AP244" i="8"/>
  <c r="AP245" i="8"/>
  <c r="AP246" i="8"/>
  <c r="AP247" i="8"/>
  <c r="AP248" i="8"/>
  <c r="AP249" i="8"/>
  <c r="AP250" i="8"/>
  <c r="AP251" i="8"/>
  <c r="AP252" i="8"/>
  <c r="AP253" i="8"/>
  <c r="AP254" i="8"/>
  <c r="AP255" i="8"/>
  <c r="AP256" i="8"/>
  <c r="AP257" i="8"/>
  <c r="AP258" i="8"/>
  <c r="AP259" i="8"/>
  <c r="AP260" i="8"/>
  <c r="AP261" i="8"/>
  <c r="AP262" i="8"/>
  <c r="AP263" i="8"/>
  <c r="AP264" i="8"/>
  <c r="AP265" i="8"/>
  <c r="AP266" i="8"/>
  <c r="AP267" i="8"/>
  <c r="AP268" i="8"/>
  <c r="AP269" i="8"/>
  <c r="AP270" i="8"/>
  <c r="AP271" i="8"/>
  <c r="AP272" i="8"/>
  <c r="AP273" i="8"/>
  <c r="AP274" i="8"/>
  <c r="AP275" i="8"/>
  <c r="AP276" i="8"/>
  <c r="AP277" i="8"/>
  <c r="AP278" i="8"/>
  <c r="AP279" i="8"/>
  <c r="AP280" i="8"/>
  <c r="AP281" i="8"/>
  <c r="AP282" i="8"/>
  <c r="AP283" i="8"/>
  <c r="AP284" i="8"/>
  <c r="AP285" i="8"/>
  <c r="AP286" i="8"/>
  <c r="AP287" i="8"/>
  <c r="AP288" i="8"/>
  <c r="AP289" i="8"/>
  <c r="AP290" i="8"/>
  <c r="AP291" i="8"/>
  <c r="AP292" i="8"/>
  <c r="AP293" i="8"/>
  <c r="AP294" i="8"/>
  <c r="AP295" i="8"/>
  <c r="AP296" i="8"/>
  <c r="AP297" i="8"/>
  <c r="AP298" i="8"/>
  <c r="AP299" i="8"/>
  <c r="AP300" i="8"/>
  <c r="AP301" i="8"/>
  <c r="AP302" i="8"/>
  <c r="AP303" i="8"/>
  <c r="AP304" i="8"/>
  <c r="AP305" i="8"/>
  <c r="AP306" i="8"/>
  <c r="AP307" i="8"/>
  <c r="AP308" i="8"/>
  <c r="AP309" i="8"/>
  <c r="AP310" i="8"/>
  <c r="AP311" i="8"/>
  <c r="AP312" i="8"/>
  <c r="AP313" i="8"/>
  <c r="AP314" i="8"/>
  <c r="AP315" i="8"/>
  <c r="AP316" i="8"/>
  <c r="AP317" i="8"/>
  <c r="AP318" i="8"/>
  <c r="AP319" i="8"/>
  <c r="AP320" i="8"/>
  <c r="AP321" i="8"/>
  <c r="AP322" i="8"/>
  <c r="AP323" i="8"/>
  <c r="AP324" i="8"/>
  <c r="AP325" i="8"/>
  <c r="AP326" i="8"/>
  <c r="AP327" i="8"/>
  <c r="AP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3" i="8"/>
  <c r="AH54" i="8"/>
  <c r="AH55" i="8"/>
  <c r="AH56" i="8"/>
  <c r="AH57" i="8"/>
  <c r="AH58" i="8"/>
  <c r="AH59" i="8"/>
  <c r="AH60" i="8"/>
  <c r="AH61" i="8"/>
  <c r="AH62" i="8"/>
  <c r="AH63" i="8"/>
  <c r="AH64" i="8"/>
  <c r="AH65" i="8"/>
  <c r="AH66" i="8"/>
  <c r="AH67" i="8"/>
  <c r="AH68" i="8"/>
  <c r="AH69" i="8"/>
  <c r="AH70" i="8"/>
  <c r="AH71" i="8"/>
  <c r="AH72" i="8"/>
  <c r="AH73" i="8"/>
  <c r="AH74" i="8"/>
  <c r="AH75" i="8"/>
  <c r="AH76" i="8"/>
  <c r="AH77" i="8"/>
  <c r="AH78" i="8"/>
  <c r="AH79" i="8"/>
  <c r="AH80" i="8"/>
  <c r="AH81" i="8"/>
  <c r="AH82" i="8"/>
  <c r="AH83" i="8"/>
  <c r="AH84" i="8"/>
  <c r="AH85" i="8"/>
  <c r="AH86" i="8"/>
  <c r="AH87" i="8"/>
  <c r="AH88" i="8"/>
  <c r="AH89" i="8"/>
  <c r="AH90" i="8"/>
  <c r="AH91" i="8"/>
  <c r="AH92" i="8"/>
  <c r="AH93" i="8"/>
  <c r="AH94" i="8"/>
  <c r="AH95" i="8"/>
  <c r="AH96" i="8"/>
  <c r="AH97" i="8"/>
  <c r="AH98" i="8"/>
  <c r="AH99" i="8"/>
  <c r="AH100" i="8"/>
  <c r="AH101" i="8"/>
  <c r="AH102" i="8"/>
  <c r="AH103" i="8"/>
  <c r="AH104" i="8"/>
  <c r="AH105" i="8"/>
  <c r="AH106" i="8"/>
  <c r="AH107" i="8"/>
  <c r="AH108" i="8"/>
  <c r="AH109" i="8"/>
  <c r="AH110" i="8"/>
  <c r="AH111" i="8"/>
  <c r="AH112" i="8"/>
  <c r="AH113" i="8"/>
  <c r="AH114" i="8"/>
  <c r="AH115" i="8"/>
  <c r="AH116" i="8"/>
  <c r="AH117" i="8"/>
  <c r="AH118" i="8"/>
  <c r="AH119" i="8"/>
  <c r="AH120" i="8"/>
  <c r="AH121" i="8"/>
  <c r="AH122" i="8"/>
  <c r="AH123" i="8"/>
  <c r="AH124" i="8"/>
  <c r="AH125" i="8"/>
  <c r="AH126" i="8"/>
  <c r="AH127" i="8"/>
  <c r="AH128" i="8"/>
  <c r="AH129" i="8"/>
  <c r="AH130" i="8"/>
  <c r="AH131" i="8"/>
  <c r="AH132" i="8"/>
  <c r="AH133" i="8"/>
  <c r="AH134" i="8"/>
  <c r="AH135" i="8"/>
  <c r="AH136" i="8"/>
  <c r="AH137" i="8"/>
  <c r="AH138" i="8"/>
  <c r="AH139" i="8"/>
  <c r="AH140" i="8"/>
  <c r="AH141" i="8"/>
  <c r="AH142" i="8"/>
  <c r="AH143" i="8"/>
  <c r="AH144" i="8"/>
  <c r="AH145" i="8"/>
  <c r="AH146" i="8"/>
  <c r="AH147" i="8"/>
  <c r="AH148" i="8"/>
  <c r="AH149" i="8"/>
  <c r="AH150" i="8"/>
  <c r="AH151" i="8"/>
  <c r="AH152" i="8"/>
  <c r="AH153" i="8"/>
  <c r="AH154" i="8"/>
  <c r="AH155" i="8"/>
  <c r="AH156" i="8"/>
  <c r="AH157" i="8"/>
  <c r="AH158" i="8"/>
  <c r="AH159" i="8"/>
  <c r="AH160" i="8"/>
  <c r="AH161" i="8"/>
  <c r="AH162" i="8"/>
  <c r="AH163" i="8"/>
  <c r="AH164" i="8"/>
  <c r="AH165" i="8"/>
  <c r="AH166" i="8"/>
  <c r="AH167" i="8"/>
  <c r="AH168" i="8"/>
  <c r="AH169" i="8"/>
  <c r="AH170" i="8"/>
  <c r="AH171" i="8"/>
  <c r="AH172" i="8"/>
  <c r="AH173" i="8"/>
  <c r="AH174" i="8"/>
  <c r="AH175" i="8"/>
  <c r="AH176" i="8"/>
  <c r="AH177" i="8"/>
  <c r="AH178" i="8"/>
  <c r="AH179" i="8"/>
  <c r="AH180" i="8"/>
  <c r="AH181" i="8"/>
  <c r="AH182" i="8"/>
  <c r="AH183" i="8"/>
  <c r="AH184" i="8"/>
  <c r="AH185" i="8"/>
  <c r="AH186" i="8"/>
  <c r="AH187" i="8"/>
  <c r="AH188" i="8"/>
  <c r="AH189" i="8"/>
  <c r="AH190" i="8"/>
  <c r="AH191" i="8"/>
  <c r="AH192" i="8"/>
  <c r="AH193" i="8"/>
  <c r="AH194" i="8"/>
  <c r="AH195" i="8"/>
  <c r="AH196" i="8"/>
  <c r="AH197" i="8"/>
  <c r="AH198" i="8"/>
  <c r="AH199" i="8"/>
  <c r="AH200" i="8"/>
  <c r="AH201" i="8"/>
  <c r="AH202" i="8"/>
  <c r="AH203" i="8"/>
  <c r="AH204" i="8"/>
  <c r="AH205" i="8"/>
  <c r="AH206" i="8"/>
  <c r="AH207" i="8"/>
  <c r="AH208" i="8"/>
  <c r="AH209" i="8"/>
  <c r="AH210" i="8"/>
  <c r="AH211" i="8"/>
  <c r="AH212" i="8"/>
  <c r="AH213" i="8"/>
  <c r="AH214" i="8"/>
  <c r="AH215" i="8"/>
  <c r="AH216" i="8"/>
  <c r="AH217" i="8"/>
  <c r="AH218" i="8"/>
  <c r="AH219" i="8"/>
  <c r="AH220" i="8"/>
  <c r="AH221" i="8"/>
  <c r="AH222" i="8"/>
  <c r="AH223" i="8"/>
  <c r="AH224" i="8"/>
  <c r="AH225" i="8"/>
  <c r="AH226" i="8"/>
  <c r="AH227" i="8"/>
  <c r="AH228" i="8"/>
  <c r="AH229" i="8"/>
  <c r="AH230" i="8"/>
  <c r="AH231" i="8"/>
  <c r="AH232" i="8"/>
  <c r="AH233" i="8"/>
  <c r="AH234" i="8"/>
  <c r="AH235" i="8"/>
  <c r="AH236" i="8"/>
  <c r="AH237" i="8"/>
  <c r="AH238" i="8"/>
  <c r="AH239" i="8"/>
  <c r="AH240" i="8"/>
  <c r="AH241" i="8"/>
  <c r="AH242" i="8"/>
  <c r="AH243" i="8"/>
  <c r="AH244" i="8"/>
  <c r="AH245" i="8"/>
  <c r="AH246" i="8"/>
  <c r="AH247" i="8"/>
  <c r="AH248" i="8"/>
  <c r="AH249" i="8"/>
  <c r="AH250" i="8"/>
  <c r="AH251" i="8"/>
  <c r="AH252" i="8"/>
  <c r="AH253" i="8"/>
  <c r="AH254" i="8"/>
  <c r="AH255" i="8"/>
  <c r="AH256" i="8"/>
  <c r="AH257" i="8"/>
  <c r="AH258" i="8"/>
  <c r="AH259" i="8"/>
  <c r="AH260" i="8"/>
  <c r="AH261" i="8"/>
  <c r="AH262" i="8"/>
  <c r="AH263" i="8"/>
  <c r="AH264" i="8"/>
  <c r="AH265" i="8"/>
  <c r="AH266" i="8"/>
  <c r="AH267" i="8"/>
  <c r="AH268" i="8"/>
  <c r="AH269" i="8"/>
  <c r="AH270" i="8"/>
  <c r="AH271" i="8"/>
  <c r="AH272" i="8"/>
  <c r="AH273" i="8"/>
  <c r="AH274" i="8"/>
  <c r="AH275" i="8"/>
  <c r="AH276" i="8"/>
  <c r="AH277" i="8"/>
  <c r="AH278" i="8"/>
  <c r="AH279" i="8"/>
  <c r="AH280" i="8"/>
  <c r="AH281" i="8"/>
  <c r="AH282" i="8"/>
  <c r="AH283" i="8"/>
  <c r="AH284" i="8"/>
  <c r="AH285" i="8"/>
  <c r="AH286" i="8"/>
  <c r="AH287" i="8"/>
  <c r="AH288" i="8"/>
  <c r="AH289" i="8"/>
  <c r="AH290" i="8"/>
  <c r="AH291" i="8"/>
  <c r="AH292" i="8"/>
  <c r="AH293" i="8"/>
  <c r="AH294" i="8"/>
  <c r="AH295" i="8"/>
  <c r="AH296" i="8"/>
  <c r="AH297" i="8"/>
  <c r="AH298" i="8"/>
  <c r="AH299" i="8"/>
  <c r="AH300" i="8"/>
  <c r="AH301" i="8"/>
  <c r="AH302" i="8"/>
  <c r="AH303" i="8"/>
  <c r="AH304" i="8"/>
  <c r="AH305" i="8"/>
  <c r="AH306" i="8"/>
  <c r="AH307" i="8"/>
  <c r="AH308" i="8"/>
  <c r="AH309" i="8"/>
  <c r="AH310" i="8"/>
  <c r="AH311" i="8"/>
  <c r="AH312" i="8"/>
  <c r="AH313" i="8"/>
  <c r="AH314" i="8"/>
  <c r="AH315" i="8"/>
  <c r="AH316" i="8"/>
  <c r="AH317" i="8"/>
  <c r="AH318" i="8"/>
  <c r="AH319" i="8"/>
  <c r="AH320" i="8"/>
  <c r="AH321" i="8"/>
  <c r="AH322" i="8"/>
  <c r="AH323" i="8"/>
  <c r="AH324" i="8"/>
  <c r="AH325" i="8"/>
  <c r="AH326" i="8"/>
  <c r="AH327" i="8"/>
  <c r="AH9" i="8"/>
  <c r="Z125" i="8"/>
  <c r="Z123" i="8"/>
  <c r="Z121" i="8"/>
  <c r="Z120" i="8"/>
  <c r="Z119" i="8"/>
  <c r="Z118" i="8"/>
  <c r="Z117" i="8"/>
  <c r="Z115" i="8"/>
  <c r="Z114" i="8"/>
  <c r="Z112" i="8"/>
  <c r="Z110" i="8"/>
  <c r="Z109" i="8"/>
  <c r="Z107" i="8"/>
  <c r="Z105" i="8"/>
  <c r="Z132" i="8"/>
  <c r="Z104" i="8"/>
  <c r="Z103" i="8"/>
  <c r="Z134" i="8"/>
  <c r="Z135" i="8"/>
  <c r="Z102" i="8"/>
  <c r="Z136" i="8"/>
  <c r="Z138" i="8"/>
  <c r="Z101" i="8"/>
  <c r="Z100" i="8"/>
  <c r="Z140" i="8"/>
  <c r="Z142" i="8"/>
  <c r="Z99" i="8"/>
  <c r="Z98" i="8"/>
  <c r="Z97" i="8"/>
  <c r="Z95" i="8"/>
  <c r="Z94" i="8"/>
  <c r="Z92" i="8"/>
  <c r="Z89" i="8"/>
  <c r="Z88" i="8"/>
  <c r="Z87" i="8"/>
  <c r="Z146" i="8"/>
  <c r="Z148" i="8"/>
  <c r="Z151" i="8"/>
  <c r="Z152" i="8"/>
  <c r="Z153" i="8"/>
  <c r="Z82" i="8"/>
  <c r="Z81" i="8"/>
  <c r="Z156" i="8"/>
  <c r="Z80" i="8"/>
  <c r="Z79" i="8"/>
  <c r="Z78" i="8"/>
  <c r="Z157" i="8"/>
  <c r="Z75" i="8"/>
  <c r="Z159" i="8"/>
  <c r="Z161" i="8"/>
  <c r="Z162" i="8"/>
  <c r="Z73" i="8"/>
  <c r="Z72" i="8"/>
  <c r="Z71" i="8"/>
  <c r="Z70" i="8"/>
  <c r="Z166" i="8"/>
  <c r="Z69" i="8"/>
  <c r="Z168" i="8"/>
  <c r="Z65" i="8"/>
  <c r="Z169" i="8"/>
  <c r="Z170" i="8"/>
  <c r="Z171" i="8"/>
  <c r="Z63" i="8"/>
  <c r="Z173" i="8"/>
  <c r="Z176" i="8"/>
  <c r="Z60" i="8"/>
  <c r="Z59" i="8"/>
  <c r="Z178" i="8"/>
  <c r="Z179" i="8"/>
  <c r="Z56" i="8"/>
  <c r="Z180" i="8"/>
  <c r="Z181" i="8"/>
  <c r="Z55" i="8"/>
  <c r="Z182" i="8"/>
  <c r="Z185" i="8"/>
  <c r="Z187" i="8"/>
  <c r="Z188" i="8"/>
  <c r="Z42" i="8"/>
  <c r="Z190" i="8"/>
  <c r="Z41" i="8"/>
  <c r="Z191" i="8"/>
  <c r="Z192" i="8"/>
  <c r="Z38" i="8"/>
  <c r="Z195" i="8"/>
  <c r="Z199" i="8"/>
  <c r="Z200" i="8"/>
  <c r="Z204" i="8"/>
  <c r="Z205" i="8"/>
  <c r="Z206" i="8"/>
  <c r="Z207" i="8"/>
  <c r="Z208" i="8"/>
  <c r="Z209" i="8"/>
  <c r="Z210" i="8"/>
  <c r="Z214" i="8"/>
  <c r="Z215" i="8"/>
  <c r="Z216" i="8"/>
  <c r="Z217" i="8"/>
  <c r="Z218" i="8"/>
  <c r="Z219" i="8"/>
  <c r="Z222" i="8"/>
  <c r="Z223" i="8"/>
  <c r="Z224" i="8"/>
  <c r="Z225" i="8"/>
  <c r="Z227" i="8"/>
  <c r="Z228" i="8"/>
  <c r="Z229" i="8"/>
  <c r="Z35" i="8"/>
  <c r="Z5" i="8" s="1"/>
  <c r="Z36" i="8"/>
  <c r="Z37" i="8"/>
  <c r="Z39" i="8"/>
  <c r="Z40" i="8"/>
  <c r="Z239" i="8"/>
  <c r="Z242" i="8"/>
  <c r="Z43" i="8"/>
  <c r="Z44" i="8"/>
  <c r="Z45" i="8"/>
  <c r="Z46" i="8"/>
  <c r="Z245" i="8"/>
  <c r="Z246" i="8"/>
  <c r="Z47" i="8"/>
  <c r="Z247" i="8"/>
  <c r="Z48" i="8"/>
  <c r="Z49" i="8"/>
  <c r="Z50" i="8"/>
  <c r="Z249" i="8"/>
  <c r="Z51" i="8"/>
  <c r="Z52" i="8"/>
  <c r="Z53" i="8"/>
  <c r="Z54" i="8"/>
  <c r="Z252" i="8"/>
  <c r="Z253" i="8"/>
  <c r="Z254" i="8"/>
  <c r="Z255" i="8"/>
  <c r="Z57" i="8"/>
  <c r="Z256" i="8"/>
  <c r="Z58" i="8"/>
  <c r="Z257" i="8"/>
  <c r="Z258" i="8"/>
  <c r="Z259" i="8"/>
  <c r="Z261" i="8"/>
  <c r="Z61" i="8"/>
  <c r="Z62" i="8"/>
  <c r="Z264" i="8"/>
  <c r="Z64" i="8"/>
  <c r="Z267" i="8"/>
  <c r="Z271" i="8"/>
  <c r="Z66" i="8"/>
  <c r="Z67" i="8"/>
  <c r="Z272" i="8"/>
  <c r="Z68" i="8"/>
  <c r="Z274" i="8"/>
  <c r="Z275" i="8"/>
  <c r="Z276" i="8"/>
  <c r="Z74" i="8"/>
  <c r="Z280" i="8"/>
  <c r="Z76" i="8"/>
  <c r="Z77" i="8"/>
  <c r="Z284" i="8"/>
  <c r="Z287" i="8"/>
  <c r="Z288" i="8"/>
  <c r="Z83" i="8"/>
  <c r="Z84" i="8"/>
  <c r="Z85" i="8"/>
  <c r="Z289" i="8"/>
  <c r="Z290" i="8"/>
  <c r="Z86" i="8"/>
  <c r="Z90" i="8"/>
  <c r="Z91" i="8"/>
  <c r="Z93" i="8"/>
  <c r="Z293" i="8"/>
  <c r="Z294" i="8"/>
  <c r="Z96" i="8"/>
  <c r="Z296" i="8"/>
  <c r="Z299" i="8"/>
  <c r="Z300" i="8"/>
  <c r="Z302" i="8"/>
  <c r="Z303" i="8"/>
  <c r="Z304" i="8"/>
  <c r="Z306" i="8"/>
  <c r="Z106" i="8"/>
  <c r="Z108" i="8"/>
  <c r="Z309" i="8"/>
  <c r="Z311" i="8"/>
  <c r="Z111" i="8"/>
  <c r="Z313" i="8"/>
  <c r="Z314" i="8"/>
  <c r="Z113" i="8"/>
  <c r="Z316" i="8"/>
  <c r="Z116" i="8"/>
  <c r="Z317" i="8"/>
  <c r="Z319" i="8"/>
  <c r="Z320" i="8"/>
  <c r="Z122" i="8"/>
  <c r="Z325" i="8"/>
  <c r="Z326" i="8"/>
  <c r="Z327" i="8"/>
  <c r="Z328" i="8"/>
  <c r="Z330" i="8"/>
  <c r="Z126" i="8"/>
  <c r="Z331" i="8"/>
  <c r="Z332" i="8"/>
  <c r="Z127" i="8"/>
  <c r="Z128" i="8"/>
  <c r="Z129" i="8"/>
  <c r="Z130" i="8"/>
  <c r="Z336" i="8"/>
  <c r="Z131" i="8"/>
  <c r="Z340" i="8"/>
  <c r="Z133" i="8"/>
  <c r="Z341" i="8"/>
  <c r="Z137" i="8"/>
  <c r="Z139" i="8"/>
  <c r="Z344" i="8"/>
  <c r="Z141" i="8"/>
  <c r="Z345" i="8"/>
  <c r="Z346" i="8"/>
  <c r="Z143" i="8"/>
  <c r="Z347" i="8"/>
  <c r="Z144" i="8"/>
  <c r="Z348" i="8"/>
  <c r="Z145" i="8"/>
  <c r="Z147" i="8"/>
  <c r="Z350" i="8"/>
  <c r="Z149" i="8"/>
  <c r="Z150" i="8"/>
  <c r="Z154" i="8"/>
  <c r="Z351" i="8"/>
  <c r="Z155" i="8"/>
  <c r="Z354" i="8"/>
  <c r="Z355" i="8"/>
  <c r="Z356" i="8"/>
  <c r="Z158" i="8"/>
  <c r="Z359" i="8"/>
  <c r="Z160" i="8"/>
  <c r="Z163" i="8"/>
  <c r="Z360" i="8"/>
  <c r="Z164" i="8"/>
  <c r="Z361" i="8"/>
  <c r="Z165" i="8"/>
  <c r="Z362" i="8"/>
  <c r="Z363" i="8"/>
  <c r="Z167" i="8"/>
  <c r="Z364" i="8"/>
  <c r="Z367" i="8"/>
  <c r="Z172" i="8"/>
  <c r="Z368" i="8"/>
  <c r="Z174" i="8"/>
  <c r="Z175" i="8"/>
  <c r="Z370" i="8"/>
  <c r="Z371" i="8"/>
  <c r="Z372" i="8"/>
  <c r="Z373" i="8"/>
  <c r="Z375" i="8"/>
  <c r="Z177" i="8"/>
  <c r="Z376" i="8"/>
  <c r="Z183" i="8"/>
  <c r="Z184" i="8"/>
  <c r="Z383" i="8"/>
  <c r="Z186" i="8"/>
  <c r="Z385" i="8"/>
  <c r="Z189" i="8"/>
  <c r="Z391" i="8"/>
  <c r="Z392" i="8"/>
  <c r="Z393" i="8"/>
  <c r="Z395" i="8"/>
  <c r="Z396" i="8"/>
  <c r="Z193" i="8"/>
  <c r="Z398" i="8"/>
  <c r="Z194" i="8"/>
  <c r="Z399" i="8"/>
  <c r="Z196" i="8"/>
  <c r="Z197" i="8"/>
  <c r="Z400" i="8"/>
  <c r="Z198" i="8"/>
  <c r="Z401" i="8"/>
  <c r="Z201" i="8"/>
  <c r="Z202" i="8"/>
  <c r="Z203" i="8"/>
  <c r="Z404" i="8"/>
  <c r="Z211" i="8"/>
  <c r="Z407" i="8"/>
  <c r="Z212" i="8"/>
  <c r="Z213" i="8"/>
  <c r="Z410" i="8"/>
  <c r="Z411" i="8"/>
  <c r="Z413" i="8"/>
  <c r="Z220" i="8"/>
  <c r="Z221" i="8"/>
  <c r="Z414" i="8"/>
  <c r="Z418" i="8"/>
  <c r="Z419" i="8"/>
  <c r="Z226" i="8"/>
  <c r="Z420" i="8"/>
  <c r="Z421" i="8"/>
  <c r="Z422" i="8"/>
  <c r="Z230" i="8"/>
  <c r="Z231" i="8"/>
  <c r="Z232" i="8"/>
  <c r="Z233" i="8"/>
  <c r="Z424" i="8"/>
  <c r="Z425" i="8"/>
  <c r="Z234" i="8"/>
  <c r="Z426" i="8"/>
  <c r="Z235" i="8"/>
  <c r="Z236" i="8"/>
  <c r="Z429" i="8"/>
  <c r="Z237" i="8"/>
  <c r="Z430" i="8"/>
  <c r="Z238" i="8"/>
  <c r="Z431" i="8"/>
  <c r="Z240" i="8"/>
  <c r="Z241" i="8"/>
  <c r="Z433" i="8"/>
  <c r="Z434" i="8"/>
  <c r="Z435" i="8"/>
  <c r="Z243" i="8"/>
  <c r="Z436" i="8"/>
  <c r="Z244" i="8"/>
  <c r="Z437" i="8"/>
  <c r="Z248" i="8"/>
  <c r="Z438" i="8"/>
  <c r="Z250" i="8"/>
  <c r="Z439" i="8"/>
  <c r="Z440" i="8"/>
  <c r="Z251" i="8"/>
  <c r="Z441" i="8"/>
  <c r="Z443" i="8"/>
  <c r="Z445" i="8"/>
  <c r="Z446" i="8"/>
  <c r="Z260" i="8"/>
  <c r="Z447" i="8"/>
  <c r="Z448" i="8"/>
  <c r="Z449" i="8"/>
  <c r="Z450" i="8"/>
  <c r="Z451" i="8"/>
  <c r="Z452" i="8"/>
  <c r="Z262" i="8"/>
  <c r="Z263" i="8"/>
  <c r="Z265" i="8"/>
  <c r="Z266" i="8"/>
  <c r="Z455" i="8"/>
  <c r="Z268" i="8"/>
  <c r="Z456" i="8"/>
  <c r="Z269" i="8"/>
  <c r="Z270" i="8"/>
  <c r="Z457" i="8"/>
  <c r="Z273" i="8"/>
  <c r="Z458" i="8"/>
  <c r="Z277" i="8"/>
  <c r="Z278" i="8"/>
  <c r="Z279" i="8"/>
  <c r="Z462" i="8"/>
  <c r="Z463" i="8"/>
  <c r="Z465" i="8"/>
  <c r="Z281" i="8"/>
  <c r="Z466" i="8"/>
  <c r="Z282" i="8"/>
  <c r="Z283" i="8"/>
  <c r="Z468" i="8"/>
  <c r="Z469" i="8"/>
  <c r="Z285" i="8"/>
  <c r="Z470" i="8"/>
  <c r="Z286" i="8"/>
  <c r="Z472" i="8"/>
  <c r="Z291" i="8"/>
  <c r="Z292" i="8"/>
  <c r="Z295" i="8"/>
  <c r="Z476" i="8"/>
  <c r="Z297" i="8"/>
  <c r="Z477" i="8"/>
  <c r="Z298" i="8"/>
  <c r="Z301" i="8"/>
  <c r="Z479" i="8"/>
  <c r="Z481" i="8"/>
  <c r="Z483" i="8"/>
  <c r="Z305" i="8"/>
  <c r="Z307" i="8"/>
  <c r="Z308" i="8"/>
  <c r="Z310" i="8"/>
  <c r="Z312" i="8"/>
  <c r="Z493" i="8"/>
  <c r="Z494" i="8"/>
  <c r="Z315" i="8"/>
  <c r="Z496" i="8"/>
  <c r="Z318" i="8"/>
  <c r="Z321" i="8"/>
  <c r="Z322" i="8"/>
  <c r="Z323" i="8"/>
  <c r="Z324" i="8"/>
  <c r="Z498" i="8"/>
  <c r="Z329" i="8"/>
  <c r="Z500" i="8"/>
  <c r="Z501" i="8"/>
  <c r="Z333" i="8"/>
  <c r="Z334" i="8"/>
  <c r="Z335" i="8"/>
  <c r="Z503" i="8"/>
  <c r="Z337" i="8"/>
  <c r="Z338" i="8"/>
  <c r="Z339" i="8"/>
  <c r="Z342" i="8"/>
  <c r="Z343" i="8"/>
  <c r="Z505" i="8"/>
  <c r="Z508" i="8"/>
  <c r="Z510" i="8"/>
  <c r="Z511" i="8"/>
  <c r="Z512" i="8"/>
  <c r="Z513" i="8"/>
  <c r="Z349" i="8"/>
  <c r="Z519" i="8"/>
  <c r="Z521" i="8"/>
  <c r="Z352" i="8"/>
  <c r="Z353" i="8"/>
  <c r="Z526" i="8"/>
  <c r="Z528" i="8"/>
  <c r="Z357" i="8"/>
  <c r="Z530" i="8"/>
  <c r="Z358" i="8"/>
  <c r="Z532" i="8"/>
  <c r="Z533" i="8"/>
  <c r="Z535" i="8"/>
  <c r="Z536" i="8"/>
  <c r="Z537" i="8"/>
  <c r="Z538" i="8"/>
  <c r="Z365" i="8"/>
  <c r="Z366" i="8"/>
  <c r="Z539" i="8"/>
  <c r="Z369" i="8"/>
  <c r="Z540" i="8"/>
  <c r="Z541" i="8"/>
  <c r="Z542" i="8"/>
  <c r="Z543" i="8"/>
  <c r="Z545" i="8"/>
  <c r="Z374" i="8"/>
  <c r="Z546" i="8"/>
  <c r="Z547" i="8"/>
  <c r="Z377" i="8"/>
  <c r="Z548" i="8"/>
  <c r="Z550" i="8"/>
  <c r="Z378" i="8"/>
  <c r="Z379" i="8"/>
  <c r="Z551" i="8"/>
  <c r="Z552" i="8"/>
  <c r="Z553" i="8"/>
  <c r="Z554" i="8"/>
  <c r="Z380" i="8"/>
  <c r="Z381" i="8"/>
  <c r="Z382" i="8"/>
  <c r="Z384" i="8"/>
  <c r="Z386" i="8"/>
  <c r="Z387" i="8"/>
  <c r="Z388" i="8"/>
  <c r="Z559" i="8"/>
  <c r="Z389" i="8"/>
  <c r="Z561" i="8"/>
  <c r="Z390" i="8"/>
  <c r="Z394" i="8"/>
  <c r="Z563" i="8"/>
  <c r="Z397" i="8"/>
  <c r="Z564" i="8"/>
  <c r="Z565" i="8"/>
  <c r="Z402" i="8"/>
  <c r="Z403" i="8"/>
  <c r="Z405" i="8"/>
  <c r="Z568" i="8"/>
  <c r="Z406" i="8"/>
  <c r="Z571" i="8"/>
  <c r="Z572" i="8"/>
  <c r="Z574" i="8"/>
  <c r="Z408" i="8"/>
  <c r="Z409" i="8"/>
  <c r="Z412" i="8"/>
  <c r="Z415" i="8"/>
  <c r="Z416" i="8"/>
  <c r="Z417" i="8"/>
  <c r="Z584" i="8"/>
  <c r="Z585" i="8"/>
  <c r="Z586" i="8"/>
  <c r="Z423" i="8"/>
  <c r="Z587" i="8"/>
  <c r="Z589" i="8"/>
  <c r="Z590" i="8"/>
  <c r="Z427" i="8"/>
  <c r="Z428" i="8"/>
  <c r="Z432" i="8"/>
  <c r="Z591" i="8"/>
  <c r="Z592" i="8"/>
  <c r="Z593" i="8"/>
  <c r="Z594" i="8"/>
  <c r="Z595" i="8"/>
  <c r="Z596" i="8"/>
  <c r="Z597" i="8"/>
  <c r="Z442" i="8"/>
  <c r="Z444" i="8"/>
  <c r="Z601" i="8"/>
  <c r="Z453" i="8"/>
  <c r="Z454" i="8"/>
  <c r="Z604" i="8"/>
  <c r="Z605" i="8"/>
  <c r="Z606" i="8"/>
  <c r="Z607" i="8"/>
  <c r="Z609" i="8"/>
  <c r="Z611" i="8"/>
  <c r="Z459" i="8"/>
  <c r="Z612" i="8"/>
  <c r="Z613" i="8"/>
  <c r="Z460" i="8"/>
  <c r="Z461" i="8"/>
  <c r="Z464" i="8"/>
  <c r="Z614" i="8"/>
  <c r="Z615" i="8"/>
  <c r="Z467" i="8"/>
  <c r="Z471" i="8"/>
  <c r="Z617" i="8"/>
  <c r="Z473" i="8"/>
  <c r="Z474" i="8"/>
  <c r="Z619" i="8"/>
  <c r="Z620" i="8"/>
  <c r="Z475" i="8"/>
  <c r="Z478" i="8"/>
  <c r="Z480" i="8"/>
  <c r="Z622" i="8"/>
  <c r="Z482" i="8"/>
  <c r="Z484" i="8"/>
  <c r="Z485" i="8"/>
  <c r="Z486" i="8"/>
  <c r="Z487" i="8"/>
  <c r="Z488" i="8"/>
  <c r="Z489" i="8"/>
  <c r="Z624" i="8"/>
  <c r="Z625" i="8"/>
  <c r="Z490" i="8"/>
  <c r="Z491" i="8"/>
  <c r="Z626" i="8"/>
  <c r="Z492" i="8"/>
  <c r="Z627" i="8"/>
  <c r="Z495" i="8"/>
  <c r="Z629" i="8"/>
  <c r="Z497" i="8"/>
  <c r="Z631" i="8"/>
  <c r="Z633" i="8"/>
  <c r="Z634" i="8"/>
  <c r="Z635" i="8"/>
  <c r="Z499" i="8"/>
  <c r="Z637" i="8"/>
  <c r="Z502" i="8"/>
  <c r="Z638" i="8"/>
  <c r="Z639" i="8"/>
  <c r="Z640" i="8"/>
  <c r="Z641" i="8"/>
  <c r="Z504" i="8"/>
  <c r="Z506" i="8"/>
  <c r="Z507" i="8"/>
  <c r="Z509" i="8"/>
  <c r="Z644" i="8"/>
  <c r="Z646" i="8"/>
  <c r="Z514" i="8"/>
  <c r="Z515" i="8"/>
  <c r="Z516" i="8"/>
  <c r="Z517" i="8"/>
  <c r="Z647" i="8"/>
  <c r="Z518" i="8"/>
  <c r="Z520" i="8"/>
  <c r="Z522" i="8"/>
  <c r="Z523" i="8"/>
  <c r="Z524" i="8"/>
  <c r="Z525" i="8"/>
  <c r="Z648" i="8"/>
  <c r="Z527" i="8"/>
  <c r="Z649" i="8"/>
  <c r="Z529" i="8"/>
  <c r="Z531" i="8"/>
  <c r="Z651" i="8"/>
  <c r="Z534" i="8"/>
  <c r="Z652" i="8"/>
  <c r="Z653" i="8"/>
  <c r="Z655" i="8"/>
  <c r="Z656" i="8"/>
  <c r="Z657" i="8"/>
  <c r="Z659" i="8"/>
  <c r="Z660" i="8"/>
  <c r="Z662" i="8"/>
  <c r="Z544" i="8"/>
  <c r="Z549" i="8"/>
  <c r="Z666" i="8"/>
  <c r="Z668" i="8"/>
  <c r="Z669" i="8"/>
  <c r="Z555" i="8"/>
  <c r="Z556" i="8"/>
  <c r="Z557" i="8"/>
  <c r="Z558" i="8"/>
  <c r="Z560" i="8"/>
  <c r="Z673" i="8"/>
  <c r="Z562" i="8"/>
  <c r="Z677" i="8"/>
  <c r="Z566" i="8"/>
  <c r="Z567" i="8"/>
  <c r="Z680" i="8"/>
  <c r="Z569" i="8"/>
  <c r="Z570" i="8"/>
  <c r="Z681" i="8"/>
  <c r="Z682" i="8"/>
  <c r="Z573" i="8"/>
  <c r="Z683" i="8"/>
  <c r="Z684" i="8"/>
  <c r="Z686" i="8"/>
  <c r="Z575" i="8"/>
  <c r="Z576" i="8"/>
  <c r="Z577" i="8"/>
  <c r="Z578" i="8"/>
  <c r="Z689" i="8"/>
  <c r="Z579" i="8"/>
  <c r="Z580" i="8"/>
  <c r="Z581" i="8"/>
  <c r="Z582" i="8"/>
  <c r="Z692" i="8"/>
  <c r="Z583" i="8"/>
  <c r="Z696" i="8"/>
  <c r="Z588" i="8"/>
  <c r="Z697" i="8"/>
  <c r="Z698" i="8"/>
  <c r="Z704" i="8"/>
  <c r="Z706" i="8"/>
  <c r="Z707" i="8"/>
  <c r="Z598" i="8"/>
  <c r="Z599" i="8"/>
  <c r="Z600" i="8"/>
  <c r="Z602" i="8"/>
  <c r="Z711" i="8"/>
  <c r="Z603" i="8"/>
  <c r="Z608" i="8"/>
  <c r="Z714" i="8"/>
  <c r="Z610" i="8"/>
  <c r="Z715" i="8"/>
  <c r="Z720" i="8"/>
  <c r="Z722" i="8"/>
  <c r="Z616" i="8"/>
  <c r="Z725" i="8"/>
  <c r="Z618" i="8"/>
  <c r="Z728" i="8"/>
  <c r="Z729" i="8"/>
  <c r="Z621" i="8"/>
  <c r="Z623" i="8"/>
  <c r="Z734" i="8"/>
  <c r="Z736" i="8"/>
  <c r="Z628" i="8"/>
  <c r="Z630" i="8"/>
  <c r="Z739" i="8"/>
  <c r="Z740" i="8"/>
  <c r="Z632" i="8"/>
  <c r="Z741" i="8"/>
  <c r="Z636" i="8"/>
  <c r="Z743" i="8"/>
  <c r="Z744" i="8"/>
  <c r="Z745" i="8"/>
  <c r="Z746" i="8"/>
  <c r="Z642" i="8"/>
  <c r="Z748" i="8"/>
  <c r="Z749" i="8"/>
  <c r="Z643" i="8"/>
  <c r="Z645" i="8"/>
  <c r="Z750" i="8"/>
  <c r="Z757" i="8"/>
  <c r="Z650" i="8"/>
  <c r="Z759" i="8"/>
  <c r="Z760" i="8"/>
  <c r="Z654" i="8"/>
  <c r="Z761" i="8"/>
  <c r="Z658" i="8"/>
  <c r="Z764" i="8"/>
  <c r="Z765" i="8"/>
  <c r="Z766" i="8"/>
  <c r="Z661" i="8"/>
  <c r="Z663" i="8"/>
  <c r="Z767" i="8"/>
  <c r="Z664" i="8"/>
  <c r="Z768" i="8"/>
  <c r="Z769" i="8"/>
  <c r="Z665" i="8"/>
  <c r="Z770" i="8"/>
  <c r="Z667" i="8"/>
  <c r="Z771" i="8"/>
  <c r="Z773" i="8"/>
  <c r="Z774" i="8"/>
  <c r="Z670" i="8"/>
  <c r="Z671" i="8"/>
  <c r="Z775" i="8"/>
  <c r="Z776" i="8"/>
  <c r="Z672" i="8"/>
  <c r="Z777" i="8"/>
  <c r="Z674" i="8"/>
  <c r="Z675" i="8"/>
  <c r="Z779" i="8"/>
  <c r="Z780" i="8"/>
  <c r="Z676" i="8"/>
  <c r="Z678" i="8"/>
  <c r="Z782" i="8"/>
  <c r="Z679" i="8"/>
  <c r="Z783" i="8"/>
  <c r="Z786" i="8"/>
  <c r="Z685" i="8"/>
  <c r="Z790" i="8"/>
  <c r="Z687" i="8"/>
  <c r="Z688" i="8"/>
  <c r="Z690" i="8"/>
  <c r="Z793" i="8"/>
  <c r="Z691" i="8"/>
  <c r="Z693" i="8"/>
  <c r="Z694" i="8"/>
  <c r="Z695" i="8"/>
  <c r="Z795" i="8"/>
  <c r="Z796" i="8"/>
  <c r="Z800" i="8"/>
  <c r="Z699" i="8"/>
  <c r="Z700" i="8"/>
  <c r="Z701" i="8"/>
  <c r="Z702" i="8"/>
  <c r="Z703" i="8"/>
  <c r="Z705" i="8"/>
  <c r="Z805" i="8"/>
  <c r="Z708" i="8"/>
  <c r="Z806" i="8"/>
  <c r="Z709" i="8"/>
  <c r="Z710" i="8"/>
  <c r="Z712" i="8"/>
  <c r="Z808" i="8"/>
  <c r="Z809" i="8"/>
  <c r="Z810" i="8"/>
  <c r="Z811" i="8"/>
  <c r="Z813" i="8"/>
  <c r="Z814" i="8"/>
  <c r="Z815" i="8"/>
  <c r="Z713" i="8"/>
  <c r="Z817" i="8"/>
  <c r="Z818" i="8"/>
  <c r="Z820" i="8"/>
  <c r="Z821" i="8"/>
  <c r="Z824" i="8"/>
  <c r="Z716" i="8"/>
  <c r="Z717" i="8"/>
  <c r="Z718" i="8"/>
  <c r="Z719" i="8"/>
  <c r="Z721" i="8"/>
  <c r="Z723" i="8"/>
  <c r="Z724" i="8"/>
  <c r="Z726" i="8"/>
  <c r="Z727" i="8"/>
  <c r="Z730" i="8"/>
  <c r="Z829" i="8"/>
  <c r="Z731" i="8"/>
  <c r="Z732" i="8"/>
  <c r="Z733" i="8"/>
  <c r="Z735" i="8"/>
  <c r="Z835" i="8"/>
  <c r="Z737" i="8"/>
  <c r="Z836" i="8"/>
  <c r="Z738" i="8"/>
  <c r="Z838" i="8"/>
  <c r="Z742" i="8"/>
  <c r="Z839" i="8"/>
  <c r="Z840" i="8"/>
  <c r="Z841" i="8"/>
  <c r="Z842" i="8"/>
  <c r="Z843" i="8"/>
  <c r="Z747" i="8"/>
  <c r="Z844" i="8"/>
  <c r="Z846" i="8"/>
  <c r="Z751" i="8"/>
  <c r="Z752" i="8"/>
  <c r="Z753" i="8"/>
  <c r="Z850" i="8"/>
  <c r="Z754" i="8"/>
  <c r="Z851" i="8"/>
  <c r="Z755" i="8"/>
  <c r="Z756" i="8"/>
  <c r="Z758" i="8"/>
  <c r="Z762" i="8"/>
  <c r="Z763" i="8"/>
  <c r="Z856" i="8"/>
  <c r="Z860" i="8"/>
  <c r="Z772" i="8"/>
  <c r="Z861" i="8"/>
  <c r="Z862" i="8"/>
  <c r="Z778" i="8"/>
  <c r="Z866" i="8"/>
  <c r="Z781" i="8"/>
  <c r="Z784" i="8"/>
  <c r="Z785" i="8"/>
  <c r="Z787" i="8"/>
  <c r="Z869" i="8"/>
  <c r="Z870" i="8"/>
  <c r="Z871" i="8"/>
  <c r="Z788" i="8"/>
  <c r="Z872" i="8"/>
  <c r="Z873" i="8"/>
  <c r="Z789" i="8"/>
  <c r="Z791" i="8"/>
  <c r="Z792" i="8"/>
  <c r="Z794" i="8"/>
  <c r="Z875" i="8"/>
  <c r="Z797" i="8"/>
  <c r="Z798" i="8"/>
  <c r="Z799" i="8"/>
  <c r="Z801" i="8"/>
  <c r="Z876" i="8"/>
  <c r="Z802" i="8"/>
  <c r="Z803" i="8"/>
  <c r="Z878" i="8"/>
  <c r="Z804" i="8"/>
  <c r="Z882" i="8"/>
  <c r="Z807" i="8"/>
  <c r="Z812" i="8"/>
  <c r="Z816" i="8"/>
  <c r="Z819" i="8"/>
  <c r="Z822" i="8"/>
  <c r="Z823" i="8"/>
  <c r="Z825" i="8"/>
  <c r="Z826" i="8"/>
  <c r="Z887" i="8"/>
  <c r="Z827" i="8"/>
  <c r="Z888" i="8"/>
  <c r="Z828" i="8"/>
  <c r="Z890" i="8"/>
  <c r="Z830" i="8"/>
  <c r="Z831" i="8"/>
  <c r="Z832" i="8"/>
  <c r="Z892" i="8"/>
  <c r="Z833" i="8"/>
  <c r="Z894" i="8"/>
  <c r="Z834" i="8"/>
  <c r="Z896" i="8"/>
  <c r="Z837" i="8"/>
  <c r="Z898" i="8"/>
  <c r="Z900" i="8"/>
  <c r="Z845" i="8"/>
  <c r="Z902" i="8"/>
  <c r="Z847" i="8"/>
  <c r="Z848" i="8"/>
  <c r="Z904" i="8"/>
  <c r="Z849" i="8"/>
  <c r="Z907" i="8"/>
  <c r="Z852" i="8"/>
  <c r="Z853" i="8"/>
  <c r="Z908" i="8"/>
  <c r="Z854" i="8"/>
  <c r="Z910" i="8"/>
  <c r="Z855" i="8"/>
  <c r="Z912" i="8"/>
  <c r="Z914" i="8"/>
  <c r="Z915" i="8"/>
  <c r="Z857" i="8"/>
  <c r="Z916" i="8"/>
  <c r="Z858" i="8"/>
  <c r="Z859" i="8"/>
  <c r="Z863" i="8"/>
  <c r="Z919" i="8"/>
  <c r="Z920" i="8"/>
  <c r="Z864" i="8"/>
  <c r="Z865" i="8"/>
  <c r="Z921" i="8"/>
  <c r="Z867" i="8"/>
  <c r="Z868" i="8"/>
  <c r="Z924" i="8"/>
  <c r="Z874" i="8"/>
  <c r="Z927" i="8"/>
  <c r="Z928" i="8"/>
  <c r="Z877" i="8"/>
  <c r="Z879" i="8"/>
  <c r="Z929" i="8"/>
  <c r="Z880" i="8"/>
  <c r="Z881" i="8"/>
  <c r="Z931" i="8"/>
  <c r="Z932" i="8"/>
  <c r="Z883" i="8"/>
  <c r="Z933" i="8"/>
  <c r="Z934" i="8"/>
  <c r="Z935" i="8"/>
  <c r="Z884" i="8"/>
  <c r="Z937" i="8"/>
  <c r="Z885" i="8"/>
  <c r="Z886" i="8"/>
  <c r="Z939" i="8"/>
  <c r="Z941" i="8"/>
  <c r="Z889" i="8"/>
  <c r="Z942" i="8"/>
  <c r="Z943" i="8"/>
  <c r="Z891" i="8"/>
  <c r="Z944" i="8"/>
  <c r="Z893" i="8"/>
  <c r="Z945" i="8"/>
  <c r="Z946" i="8"/>
  <c r="Z895" i="8"/>
  <c r="Z947" i="8"/>
  <c r="Z897" i="8"/>
  <c r="Z948" i="8"/>
  <c r="Z949" i="8"/>
  <c r="Z899" i="8"/>
  <c r="Z950" i="8"/>
  <c r="Z901" i="8"/>
  <c r="Z953" i="8"/>
  <c r="Z903" i="8"/>
  <c r="Z905" i="8"/>
  <c r="Z906" i="8"/>
  <c r="Z957" i="8"/>
  <c r="Z958" i="8"/>
  <c r="Z909" i="8"/>
  <c r="Z960" i="8"/>
  <c r="Z911" i="8"/>
  <c r="Z913" i="8"/>
  <c r="Z962" i="8"/>
  <c r="Z917" i="8"/>
  <c r="Z918" i="8"/>
  <c r="Z963" i="8"/>
  <c r="Z922" i="8"/>
  <c r="Z964" i="8"/>
  <c r="Z923" i="8"/>
  <c r="Z925" i="8"/>
  <c r="Z926" i="8"/>
  <c r="Z969" i="8"/>
  <c r="Z970" i="8"/>
  <c r="Z971" i="8"/>
  <c r="Z972" i="8"/>
  <c r="Z973" i="8"/>
  <c r="Z974" i="8"/>
  <c r="Z930" i="8"/>
  <c r="Z976" i="8"/>
  <c r="Z936" i="8"/>
  <c r="Z938" i="8"/>
  <c r="Z940" i="8"/>
  <c r="Z981" i="8"/>
  <c r="Z983" i="8"/>
  <c r="Z984" i="8"/>
  <c r="Z986" i="8"/>
  <c r="Z989" i="8"/>
  <c r="Z951" i="8"/>
  <c r="Z952" i="8"/>
  <c r="Z991" i="8"/>
  <c r="Z992" i="8"/>
  <c r="Z954" i="8"/>
  <c r="Z955" i="8"/>
  <c r="Z956" i="8"/>
  <c r="Z994" i="8"/>
  <c r="Z996" i="8"/>
  <c r="Z959" i="8"/>
  <c r="Z997" i="8"/>
  <c r="Z998" i="8"/>
  <c r="Z999" i="8"/>
  <c r="Z961" i="8"/>
  <c r="Z1001" i="8"/>
  <c r="Z1002" i="8"/>
  <c r="Z1003" i="8"/>
  <c r="Z1007" i="8"/>
  <c r="Z1011" i="8"/>
  <c r="Z965" i="8"/>
  <c r="Z1013" i="8"/>
  <c r="Z1014" i="8"/>
  <c r="Z966" i="8"/>
  <c r="Z967" i="8"/>
  <c r="Z968" i="8"/>
  <c r="Z1015" i="8"/>
  <c r="Z1016" i="8"/>
  <c r="Z1017" i="8"/>
  <c r="Z1020" i="8"/>
  <c r="Z1022" i="8"/>
  <c r="Z975" i="8"/>
  <c r="Z1024" i="8"/>
  <c r="Z977" i="8"/>
  <c r="Z1028" i="8"/>
  <c r="Z1029" i="8"/>
  <c r="Z978" i="8"/>
  <c r="Z979" i="8"/>
  <c r="Z980" i="8"/>
  <c r="Z1030" i="8"/>
  <c r="Z982" i="8"/>
  <c r="Z1031" i="8"/>
  <c r="Z985" i="8"/>
  <c r="Z987" i="8"/>
  <c r="Z988" i="8"/>
  <c r="Z990" i="8"/>
  <c r="Z1035" i="8"/>
  <c r="Z993" i="8"/>
  <c r="Z1040" i="8"/>
  <c r="Z1041" i="8"/>
  <c r="Z995" i="8"/>
  <c r="Z1043" i="8"/>
  <c r="Z1044" i="8"/>
  <c r="Z1000" i="8"/>
  <c r="Z1004" i="8"/>
  <c r="Z1047" i="8"/>
  <c r="Z1005" i="8"/>
  <c r="Z1006" i="8"/>
  <c r="Z1008" i="8"/>
  <c r="Z1050" i="8"/>
  <c r="Z1051" i="8"/>
  <c r="Z1009" i="8"/>
  <c r="Z1053" i="8"/>
  <c r="Z1010" i="8"/>
  <c r="Z1054" i="8"/>
  <c r="Z1012" i="8"/>
  <c r="Z1055" i="8"/>
  <c r="Z1056" i="8"/>
  <c r="Z1057" i="8"/>
  <c r="Z1018" i="8"/>
  <c r="Z1019" i="8"/>
  <c r="Z1058" i="8"/>
  <c r="Z1021" i="8"/>
  <c r="Z1023" i="8"/>
  <c r="Z1025" i="8"/>
  <c r="Z1026" i="8"/>
  <c r="Z1027" i="8"/>
  <c r="Z1062" i="8"/>
  <c r="Z1063" i="8"/>
  <c r="Z1064" i="8"/>
  <c r="Z1068" i="8"/>
  <c r="Z1032" i="8"/>
  <c r="Z1070" i="8"/>
  <c r="Z1033" i="8"/>
  <c r="Z1034" i="8"/>
  <c r="Z1073" i="8"/>
  <c r="Z1036" i="8"/>
  <c r="Z1037" i="8"/>
  <c r="Z1075" i="8"/>
  <c r="Z1038" i="8"/>
  <c r="Z1039" i="8"/>
  <c r="Z1042" i="8"/>
  <c r="Z1078" i="8"/>
  <c r="Z1080" i="8"/>
  <c r="Z1045" i="8"/>
  <c r="Z1081" i="8"/>
  <c r="Z1046" i="8"/>
  <c r="Z1048" i="8"/>
  <c r="Z1049" i="8"/>
  <c r="Z1082" i="8"/>
  <c r="Z1052" i="8"/>
  <c r="Z1085" i="8"/>
  <c r="Z1086" i="8"/>
  <c r="Z1087" i="8"/>
  <c r="Z1088" i="8"/>
  <c r="Z1090" i="8"/>
  <c r="Z1059" i="8"/>
  <c r="Z1092" i="8"/>
  <c r="Z1060" i="8"/>
  <c r="Z1061" i="8"/>
  <c r="Z1093" i="8"/>
  <c r="Z1094" i="8"/>
  <c r="Z1065" i="8"/>
  <c r="Z1066" i="8"/>
  <c r="Z1095" i="8"/>
  <c r="Z1067" i="8"/>
  <c r="Z1069" i="8"/>
  <c r="Z1071" i="8"/>
  <c r="Z1072" i="8"/>
  <c r="Z1074" i="8"/>
  <c r="Z1097" i="8"/>
  <c r="Z1076" i="8"/>
  <c r="Z1077" i="8"/>
  <c r="Z1099" i="8"/>
  <c r="Z1079" i="8"/>
  <c r="Z1101" i="8"/>
  <c r="Z1103" i="8"/>
  <c r="Z1105" i="8"/>
  <c r="Z1083" i="8"/>
  <c r="Z1084" i="8"/>
  <c r="Z1089" i="8"/>
  <c r="Z1107" i="8"/>
  <c r="Z1108" i="8"/>
  <c r="Z1091" i="8"/>
  <c r="Z1111" i="8"/>
  <c r="Z1112" i="8"/>
  <c r="Z1096" i="8"/>
  <c r="Z1113" i="8"/>
  <c r="Z1114" i="8"/>
  <c r="Z1098" i="8"/>
  <c r="Z1116" i="8"/>
  <c r="Z1117" i="8"/>
  <c r="Z1100" i="8"/>
  <c r="Z1102" i="8"/>
  <c r="Z1120" i="8"/>
  <c r="Z1104" i="8"/>
  <c r="Z1124" i="8"/>
  <c r="Z1126" i="8"/>
  <c r="Z1106" i="8"/>
  <c r="Z1128" i="8"/>
  <c r="Z1109" i="8"/>
  <c r="Z1129" i="8"/>
  <c r="Z1110" i="8"/>
  <c r="Z1131" i="8"/>
  <c r="Z1134" i="8"/>
  <c r="Z1135" i="8"/>
  <c r="Z1137" i="8"/>
  <c r="Z1115" i="8"/>
  <c r="Z1139" i="8"/>
  <c r="Z1140" i="8"/>
  <c r="Z1141" i="8"/>
  <c r="Z1143" i="8"/>
  <c r="Z1118" i="8"/>
  <c r="Z1119" i="8"/>
  <c r="Z1121" i="8"/>
  <c r="Z1144" i="8"/>
  <c r="Z1122" i="8"/>
  <c r="Z1146" i="8"/>
  <c r="Z1123" i="8"/>
  <c r="Z1147" i="8"/>
  <c r="Z1125" i="8"/>
  <c r="Z1127" i="8"/>
  <c r="Z1149" i="8"/>
  <c r="Z1130" i="8"/>
  <c r="Z1152" i="8"/>
  <c r="Z1132" i="8"/>
  <c r="Z1133" i="8"/>
  <c r="Z1154" i="8"/>
  <c r="Z1155" i="8"/>
  <c r="Z1156" i="8"/>
  <c r="Z1136" i="8"/>
  <c r="Z1138" i="8"/>
  <c r="Z1142" i="8"/>
  <c r="Z1145" i="8"/>
  <c r="Z1160" i="8"/>
  <c r="Z1148" i="8"/>
  <c r="Z1162" i="8"/>
  <c r="Z1150" i="8"/>
  <c r="Z1151" i="8"/>
  <c r="Z1163" i="8"/>
  <c r="Z1153" i="8"/>
  <c r="Z1167" i="8"/>
  <c r="Z1169" i="8"/>
  <c r="Z1170" i="8"/>
  <c r="Z1157" i="8"/>
  <c r="Z1158" i="8"/>
  <c r="Z1159" i="8"/>
  <c r="Z1171" i="8"/>
  <c r="Z1161" i="8"/>
  <c r="Z1174" i="8"/>
  <c r="Z1175" i="8"/>
  <c r="Z1164" i="8"/>
  <c r="Z1165" i="8"/>
  <c r="Z1166" i="8"/>
  <c r="Z1168" i="8"/>
  <c r="Z1177" i="8"/>
  <c r="Z1184" i="8"/>
  <c r="Z1172" i="8"/>
  <c r="Z1173" i="8"/>
  <c r="Z1185" i="8"/>
  <c r="Z1186" i="8"/>
  <c r="Z1176" i="8"/>
  <c r="Z1189" i="8"/>
  <c r="Z1190" i="8"/>
  <c r="Z1178" i="8"/>
  <c r="Z1179" i="8"/>
  <c r="Z1180" i="8"/>
  <c r="Z1191" i="8"/>
  <c r="Z1181" i="8"/>
  <c r="Z1192" i="8"/>
  <c r="Z1182" i="8"/>
  <c r="Z1194" i="8"/>
  <c r="Z1183" i="8"/>
  <c r="Z1195" i="8"/>
  <c r="Z1196" i="8"/>
  <c r="Z1198" i="8"/>
  <c r="Z1199" i="8"/>
  <c r="Z1200" i="8"/>
  <c r="Z1187" i="8"/>
  <c r="Z1188" i="8"/>
  <c r="Z1202" i="8"/>
  <c r="Z1203" i="8"/>
  <c r="Z1193" i="8"/>
  <c r="Z1206" i="8"/>
  <c r="Z1197" i="8"/>
  <c r="Z1208" i="8"/>
  <c r="Z1209" i="8"/>
  <c r="Z1211" i="8"/>
  <c r="Z1201" i="8"/>
  <c r="Z1214" i="8"/>
  <c r="Z1216" i="8"/>
  <c r="Z1204" i="8"/>
  <c r="Z1205" i="8"/>
  <c r="Z1217" i="8"/>
  <c r="Z1207" i="8"/>
  <c r="Z1210" i="8"/>
  <c r="Z1212" i="8"/>
  <c r="Z1213" i="8"/>
  <c r="Z1215" i="8"/>
  <c r="Z1218" i="8"/>
  <c r="Z1220" i="8"/>
  <c r="Z1223" i="8"/>
  <c r="Z1224" i="8"/>
  <c r="Z1219" i="8"/>
  <c r="Z1221" i="8"/>
  <c r="Z1226" i="8"/>
  <c r="Z1222" i="8"/>
  <c r="Z1225" i="8"/>
  <c r="Z1228" i="8"/>
  <c r="Z1229" i="8"/>
  <c r="Z1227" i="8"/>
  <c r="Z1231" i="8"/>
  <c r="Z1232" i="8"/>
  <c r="Z1235" i="8"/>
  <c r="Z1230" i="8"/>
  <c r="Z1239" i="8"/>
  <c r="Z1240" i="8"/>
  <c r="Z1241" i="8"/>
  <c r="Z1233" i="8"/>
  <c r="Z1242" i="8"/>
  <c r="Z1234" i="8"/>
  <c r="Z1244" i="8"/>
  <c r="Z1245" i="8"/>
  <c r="Z1246" i="8"/>
  <c r="Z1236" i="8"/>
  <c r="Z1248" i="8"/>
  <c r="Z1237" i="8"/>
  <c r="Z1238" i="8"/>
  <c r="Z1249" i="8"/>
  <c r="Z1250" i="8"/>
  <c r="Z1251" i="8"/>
  <c r="Z1243" i="8"/>
  <c r="Z1252" i="8"/>
  <c r="Z1254" i="8"/>
  <c r="Z1255" i="8"/>
  <c r="Z1247" i="8"/>
  <c r="Z1257" i="8"/>
  <c r="Z1253" i="8"/>
  <c r="Z1258" i="8"/>
  <c r="Z1256" i="8"/>
  <c r="Z1261" i="8"/>
  <c r="Z1262" i="8"/>
  <c r="Z1263" i="8"/>
  <c r="Z1259" i="8"/>
  <c r="Z1260" i="8"/>
  <c r="Z1264" i="8"/>
  <c r="Z1265" i="8"/>
  <c r="Z1266" i="8"/>
  <c r="Z1267" i="8"/>
  <c r="Z1268" i="8"/>
  <c r="Z1269" i="8"/>
  <c r="Z1270" i="8"/>
  <c r="Z1271" i="8"/>
  <c r="Z1272" i="8"/>
  <c r="Z1273" i="8"/>
  <c r="Z1274" i="8"/>
  <c r="Z1276" i="8"/>
  <c r="Z1275" i="8"/>
  <c r="Z1277" i="8"/>
  <c r="Z1278" i="8"/>
  <c r="Z1279" i="8"/>
  <c r="Z1281" i="8"/>
  <c r="Z1284" i="8"/>
  <c r="Z1280" i="8"/>
  <c r="Z1282" i="8"/>
  <c r="Z1283" i="8"/>
  <c r="Z1286" i="8"/>
  <c r="Z1285" i="8"/>
  <c r="Z1287" i="8"/>
  <c r="Z1288" i="8"/>
  <c r="Z1290" i="8"/>
  <c r="Z1289" i="8"/>
  <c r="Z1291" i="8"/>
  <c r="Z1292" i="8"/>
  <c r="Z1293" i="8"/>
  <c r="Z1294" i="8"/>
  <c r="Z1295" i="8"/>
  <c r="Z1296" i="8"/>
  <c r="Z1297" i="8"/>
  <c r="Z1298" i="8"/>
  <c r="Z1299" i="8"/>
  <c r="Z1301" i="8"/>
  <c r="Z1300" i="8"/>
  <c r="Z1302" i="8"/>
  <c r="Z1305" i="8"/>
  <c r="Z1303" i="8"/>
  <c r="Z1304" i="8"/>
  <c r="Z1306" i="8"/>
  <c r="Z1308" i="8"/>
  <c r="Z1307" i="8"/>
  <c r="Z1309" i="8"/>
  <c r="Z1310" i="8"/>
  <c r="Z1311" i="8"/>
  <c r="Z1312" i="8"/>
  <c r="Z1314" i="8"/>
  <c r="Z1313" i="8"/>
  <c r="Z1315" i="8"/>
  <c r="Z1317" i="8"/>
  <c r="Z1316" i="8"/>
  <c r="Z1318" i="8"/>
  <c r="Z1319" i="8"/>
  <c r="Z1320" i="8"/>
  <c r="Z1321" i="8"/>
  <c r="Z1322" i="8"/>
  <c r="Z1323" i="8"/>
  <c r="Z1324" i="8"/>
  <c r="Z1325" i="8"/>
  <c r="Z1326" i="8"/>
  <c r="Z1327" i="8"/>
  <c r="Z1328" i="8"/>
  <c r="Z1329" i="8"/>
  <c r="Z1330" i="8"/>
  <c r="Z1331" i="8"/>
  <c r="Z1332" i="8"/>
  <c r="Z1334" i="8"/>
  <c r="Z1333" i="8"/>
  <c r="Z1335" i="8"/>
  <c r="Z1336" i="8"/>
  <c r="Z1337" i="8"/>
  <c r="Z1338" i="8"/>
  <c r="Z1339" i="8"/>
  <c r="Z1340" i="8"/>
  <c r="Z1341" i="8"/>
  <c r="Z1342" i="8"/>
  <c r="Z1343" i="8"/>
  <c r="Z1344" i="8"/>
  <c r="Z1345" i="8"/>
  <c r="Z1346" i="8"/>
  <c r="Z1347" i="8"/>
  <c r="Z1348" i="8"/>
  <c r="Z1349" i="8"/>
  <c r="Z1350" i="8"/>
  <c r="Z1351" i="8"/>
  <c r="Z1352" i="8"/>
  <c r="Z1353" i="8"/>
  <c r="Z1354" i="8"/>
  <c r="Z1355" i="8"/>
  <c r="Z1356" i="8"/>
  <c r="Z1357" i="8"/>
  <c r="Z1358" i="8"/>
  <c r="Z1359" i="8"/>
  <c r="Z1360" i="8"/>
  <c r="Z1361" i="8"/>
  <c r="Z1362" i="8"/>
  <c r="Z1363" i="8"/>
  <c r="Z1364" i="8"/>
  <c r="Z1365" i="8"/>
  <c r="Z1366" i="8"/>
  <c r="Z1367" i="8"/>
  <c r="Z1368" i="8"/>
  <c r="Z1369" i="8"/>
  <c r="Z1370" i="8"/>
  <c r="Z124" i="8"/>
  <c r="V13" i="9" l="1"/>
  <c r="V12" i="9"/>
  <c r="T36" i="9"/>
  <c r="V11" i="9"/>
  <c r="V38" i="9" s="1"/>
  <c r="U36" i="9"/>
  <c r="V36" i="9"/>
  <c r="T35" i="9"/>
  <c r="AH5" i="8"/>
  <c r="S12" i="9"/>
  <c r="S38" i="9" s="1"/>
  <c r="S35" i="9"/>
  <c r="R36" i="9"/>
  <c r="W11" i="9"/>
  <c r="R11" i="9"/>
  <c r="U11" i="9"/>
  <c r="T11" i="9"/>
  <c r="Z6" i="8"/>
  <c r="Z7" i="8"/>
  <c r="T37" i="9" l="1"/>
  <c r="S13" i="9"/>
  <c r="V37" i="9"/>
  <c r="T12" i="9"/>
  <c r="V39" i="9"/>
  <c r="V15" i="9"/>
  <c r="U37" i="9"/>
  <c r="V14" i="9"/>
  <c r="V16" i="9"/>
  <c r="V40" i="9"/>
  <c r="R37" i="9"/>
  <c r="W12" i="9"/>
  <c r="W13" i="9"/>
  <c r="R12" i="9"/>
  <c r="R13" i="9" s="1"/>
  <c r="U12" i="9"/>
  <c r="Z706" i="3"/>
  <c r="Z201" i="3"/>
  <c r="Z318" i="3"/>
  <c r="Z1303" i="3"/>
  <c r="Z805" i="3"/>
  <c r="Z1256" i="3"/>
  <c r="Z185" i="3"/>
  <c r="Z591" i="3"/>
  <c r="Z784" i="3"/>
  <c r="Z403" i="3"/>
  <c r="Z592" i="3"/>
  <c r="Z576" i="3"/>
  <c r="Z914" i="3"/>
  <c r="Z1290" i="3"/>
  <c r="Z1205" i="3"/>
  <c r="Z1037" i="3"/>
  <c r="Z1074" i="3"/>
  <c r="Z266" i="3"/>
  <c r="Z1240" i="3"/>
  <c r="Z396" i="3"/>
  <c r="Z1057" i="3"/>
  <c r="Z668" i="3"/>
  <c r="Z3" i="3"/>
  <c r="Z1259" i="3"/>
  <c r="Z1058" i="3"/>
  <c r="Z1309" i="3"/>
  <c r="Z683" i="3"/>
  <c r="Z831" i="3"/>
  <c r="Z1004" i="3"/>
  <c r="Z847" i="3"/>
  <c r="Z4" i="3"/>
  <c r="Z814" i="3"/>
  <c r="Z167" i="3"/>
  <c r="Z1068" i="3"/>
  <c r="Z804" i="3"/>
  <c r="Z1005" i="3"/>
  <c r="Z408" i="3"/>
  <c r="Z662" i="3"/>
  <c r="Z1054" i="3"/>
  <c r="Z697" i="3"/>
  <c r="Z546" i="3"/>
  <c r="Z762" i="3"/>
  <c r="Z597" i="3"/>
  <c r="Z234" i="3"/>
  <c r="Z336" i="3"/>
  <c r="Z615" i="3"/>
  <c r="Z5" i="3"/>
  <c r="Z498" i="3"/>
  <c r="Z958" i="3"/>
  <c r="Z6" i="3"/>
  <c r="Z1062" i="3"/>
  <c r="Z7" i="3"/>
  <c r="Z761" i="3"/>
  <c r="Z825" i="3"/>
  <c r="Z1055" i="3"/>
  <c r="Z242" i="3"/>
  <c r="Z360" i="3"/>
  <c r="Z8" i="3"/>
  <c r="Z779" i="3"/>
  <c r="Z9" i="3"/>
  <c r="Z645" i="3"/>
  <c r="Z611" i="3"/>
  <c r="Z856" i="3"/>
  <c r="Z665" i="3"/>
  <c r="Z1356" i="3"/>
  <c r="Z1168" i="3"/>
  <c r="Z248" i="3"/>
  <c r="Z1198" i="3"/>
  <c r="Z510" i="3"/>
  <c r="Z720" i="3"/>
  <c r="Z214" i="3"/>
  <c r="Z589" i="3"/>
  <c r="Z10" i="3"/>
  <c r="Z466" i="3"/>
  <c r="Z765" i="3"/>
  <c r="Z521" i="3"/>
  <c r="Z844" i="3"/>
  <c r="Z911" i="3"/>
  <c r="Z1231" i="3"/>
  <c r="Z584" i="3"/>
  <c r="Z11" i="3"/>
  <c r="Z12" i="3"/>
  <c r="Z288" i="3"/>
  <c r="Z755" i="3"/>
  <c r="Z898" i="3"/>
  <c r="Z608" i="3"/>
  <c r="Z209" i="3"/>
  <c r="Z837" i="3"/>
  <c r="Z13" i="3"/>
  <c r="Z1078" i="3"/>
  <c r="Z217" i="3"/>
  <c r="Z807" i="3"/>
  <c r="Z329" i="3"/>
  <c r="Z1289" i="3"/>
  <c r="Z571" i="3"/>
  <c r="Z1080" i="3"/>
  <c r="Z710" i="3"/>
  <c r="Z428" i="3"/>
  <c r="Z535" i="3"/>
  <c r="Z654" i="3"/>
  <c r="Z712" i="3"/>
  <c r="Z1311" i="3"/>
  <c r="Z14" i="3"/>
  <c r="Z1214" i="3"/>
  <c r="Z562" i="3"/>
  <c r="Z1302" i="3"/>
  <c r="Z1119" i="3"/>
  <c r="Z928" i="3"/>
  <c r="Z669" i="3"/>
  <c r="Z1293" i="3"/>
  <c r="Z565" i="3"/>
  <c r="Z991" i="3"/>
  <c r="Z716" i="3"/>
  <c r="Z578" i="3"/>
  <c r="Z682" i="3"/>
  <c r="Z993" i="3"/>
  <c r="Z763" i="3"/>
  <c r="Z455" i="3"/>
  <c r="Z1041" i="3"/>
  <c r="Z1178" i="3"/>
  <c r="Z15" i="3"/>
  <c r="Z883" i="3"/>
  <c r="Z495" i="3"/>
  <c r="Z358" i="3"/>
  <c r="Z803" i="3"/>
  <c r="Z178" i="3"/>
  <c r="Z810" i="3"/>
  <c r="Z1236" i="3"/>
  <c r="Z567" i="3"/>
  <c r="Z472" i="3"/>
  <c r="Z893" i="3"/>
  <c r="Z1102" i="3"/>
  <c r="Z485" i="3"/>
  <c r="Z1177" i="3"/>
  <c r="Z912" i="3"/>
  <c r="Z840" i="3"/>
  <c r="Z1007" i="3"/>
  <c r="Z612" i="3"/>
  <c r="Z1319" i="3"/>
  <c r="Z212" i="3"/>
  <c r="Z1157" i="3"/>
  <c r="Z878" i="3"/>
  <c r="Z1070" i="3"/>
  <c r="Z347" i="3"/>
  <c r="Z188" i="3"/>
  <c r="Z1197" i="3"/>
  <c r="Z970" i="3"/>
  <c r="Z850" i="3"/>
  <c r="Z1189" i="3"/>
  <c r="Z389" i="3"/>
  <c r="Z939" i="3"/>
  <c r="Z1040" i="3"/>
  <c r="Z426" i="3"/>
  <c r="Z519" i="3"/>
  <c r="Z1035" i="3"/>
  <c r="Z16" i="3"/>
  <c r="Z158" i="3"/>
  <c r="Z1018" i="3"/>
  <c r="Z353" i="3"/>
  <c r="Z149" i="3"/>
  <c r="Z808" i="3"/>
  <c r="Z17" i="3"/>
  <c r="Z724" i="3"/>
  <c r="Z582" i="3"/>
  <c r="Z874" i="3"/>
  <c r="Z767" i="3"/>
  <c r="Z516" i="3"/>
  <c r="Z588" i="3"/>
  <c r="Z435" i="3"/>
  <c r="Z404" i="3"/>
  <c r="Z249" i="3"/>
  <c r="Z1248" i="3"/>
  <c r="Z184" i="3"/>
  <c r="Z18" i="3"/>
  <c r="Z19" i="3"/>
  <c r="Z401" i="3"/>
  <c r="Z913" i="3"/>
  <c r="Z1024" i="3"/>
  <c r="Z920" i="3"/>
  <c r="Z1064" i="3"/>
  <c r="Z200" i="3"/>
  <c r="Z788" i="3"/>
  <c r="Z593" i="3"/>
  <c r="Z1073" i="3"/>
  <c r="Z172" i="3"/>
  <c r="Z412" i="3"/>
  <c r="Z726" i="3"/>
  <c r="Z826" i="3"/>
  <c r="Z20" i="3"/>
  <c r="Z199" i="3"/>
  <c r="Z554" i="3"/>
  <c r="Z21" i="3"/>
  <c r="Z568" i="3"/>
  <c r="Z845" i="3"/>
  <c r="Z880" i="3"/>
  <c r="Z1049" i="3"/>
  <c r="Z1175" i="3"/>
  <c r="Z942" i="3"/>
  <c r="Z162" i="3"/>
  <c r="Z22" i="3"/>
  <c r="Z526" i="3"/>
  <c r="Z793" i="3"/>
  <c r="Z164" i="3"/>
  <c r="Z177" i="3"/>
  <c r="Z980" i="3"/>
  <c r="Z1100" i="3"/>
  <c r="Z388" i="3"/>
  <c r="Z23" i="3"/>
  <c r="Z179" i="3"/>
  <c r="Z24" i="3"/>
  <c r="Z1306" i="3"/>
  <c r="Z1233" i="3"/>
  <c r="Z1261" i="3"/>
  <c r="Z321" i="3"/>
  <c r="Z604" i="3"/>
  <c r="Z298" i="3"/>
  <c r="Z1150" i="3"/>
  <c r="Z1230" i="3"/>
  <c r="Z25" i="3"/>
  <c r="Z750" i="3"/>
  <c r="Z698" i="3"/>
  <c r="Z1345" i="3"/>
  <c r="Z414" i="3"/>
  <c r="Z1165" i="3"/>
  <c r="Z518" i="3"/>
  <c r="Z910" i="3"/>
  <c r="Z458" i="3"/>
  <c r="Z1146" i="3"/>
  <c r="Z783" i="3"/>
  <c r="Z26" i="3"/>
  <c r="Z27" i="3"/>
  <c r="Z1314" i="3"/>
  <c r="Z1352" i="3"/>
  <c r="Z1271" i="3"/>
  <c r="Z583" i="3"/>
  <c r="Z979" i="3"/>
  <c r="Z1190" i="3"/>
  <c r="Z28" i="3"/>
  <c r="Z560" i="3"/>
  <c r="Z501" i="3"/>
  <c r="Z29" i="3"/>
  <c r="Z619" i="3"/>
  <c r="Z30" i="3"/>
  <c r="Z817" i="3"/>
  <c r="Z988" i="3"/>
  <c r="Z679" i="3"/>
  <c r="Z811" i="3"/>
  <c r="Z885" i="3"/>
  <c r="Z902" i="3"/>
  <c r="Z708" i="3"/>
  <c r="Z1217" i="3"/>
  <c r="Z570" i="3"/>
  <c r="Z987" i="3"/>
  <c r="Z469" i="3"/>
  <c r="Z678" i="3"/>
  <c r="Z544" i="3"/>
  <c r="Z251" i="3"/>
  <c r="Z965" i="3"/>
  <c r="Z31" i="3"/>
  <c r="Z144" i="3"/>
  <c r="Z729" i="3"/>
  <c r="Z558" i="3"/>
  <c r="Z357" i="3"/>
  <c r="Z453" i="3"/>
  <c r="Z1089" i="3"/>
  <c r="Z1335" i="3"/>
  <c r="Z1021" i="3"/>
  <c r="Z936" i="3"/>
  <c r="Z32" i="3"/>
  <c r="Z702" i="3"/>
  <c r="Z950" i="3"/>
  <c r="Z33" i="3"/>
  <c r="Z1308" i="3"/>
  <c r="Z1038" i="3"/>
  <c r="Z1364" i="3"/>
  <c r="Z34" i="3"/>
  <c r="Z986" i="3"/>
  <c r="Z395" i="3"/>
  <c r="Z900" i="3"/>
  <c r="Z552" i="3"/>
  <c r="Z587" i="3"/>
  <c r="Z1315" i="3"/>
  <c r="Z462" i="3"/>
  <c r="Z391" i="3"/>
  <c r="Z792" i="3"/>
  <c r="Z1301" i="3"/>
  <c r="Z493" i="3"/>
  <c r="Z35" i="3"/>
  <c r="Z204" i="3"/>
  <c r="Z1249" i="3"/>
  <c r="Z946" i="3"/>
  <c r="Z1200" i="3"/>
  <c r="Z36" i="3"/>
  <c r="Z1105" i="3"/>
  <c r="Z919" i="3"/>
  <c r="Z923" i="3"/>
  <c r="Z882" i="3"/>
  <c r="Z857" i="3"/>
  <c r="Z409" i="3"/>
  <c r="Z1343" i="3"/>
  <c r="Z1195" i="3"/>
  <c r="Z1333" i="3"/>
  <c r="Z1277" i="3"/>
  <c r="Z561" i="3"/>
  <c r="Z926" i="3"/>
  <c r="Z163" i="3"/>
  <c r="Z746" i="3"/>
  <c r="Z1284" i="3"/>
  <c r="Z37" i="3"/>
  <c r="Z38" i="3"/>
  <c r="Z1221" i="3"/>
  <c r="Z700" i="3"/>
  <c r="Z718" i="3"/>
  <c r="Z1201" i="3"/>
  <c r="Z1334" i="3"/>
  <c r="Z1325" i="3"/>
  <c r="Z1208" i="3"/>
  <c r="Z598" i="3"/>
  <c r="Z1034" i="3"/>
  <c r="Z606" i="3"/>
  <c r="Z1075" i="3"/>
  <c r="Z1001" i="3"/>
  <c r="Z479" i="3"/>
  <c r="Z195" i="3"/>
  <c r="Z664" i="3"/>
  <c r="Z855" i="3"/>
  <c r="Z385" i="3"/>
  <c r="Z1131" i="3"/>
  <c r="Z413" i="3"/>
  <c r="Z1132" i="3"/>
  <c r="Z1010" i="3"/>
  <c r="Z520" i="3"/>
  <c r="Z156" i="3"/>
  <c r="Z564" i="3"/>
  <c r="Z1020" i="3"/>
  <c r="Z1193" i="3"/>
  <c r="Z1182" i="3"/>
  <c r="Z1123" i="3"/>
  <c r="Z140" i="3"/>
  <c r="Z379" i="3"/>
  <c r="Z842" i="3"/>
  <c r="Z284" i="3"/>
  <c r="Z1211" i="3"/>
  <c r="Z951" i="3"/>
  <c r="Z138" i="3"/>
  <c r="Z542" i="3"/>
  <c r="Z1337" i="3"/>
  <c r="Z1307" i="3"/>
  <c r="Z330" i="3"/>
  <c r="Z1059" i="3"/>
  <c r="Z440" i="3"/>
  <c r="Z1222" i="3"/>
  <c r="Z429" i="3"/>
  <c r="Z1269" i="3"/>
  <c r="Z703" i="3"/>
  <c r="Z187" i="3"/>
  <c r="Z320" i="3"/>
  <c r="Z781" i="3"/>
  <c r="Z228" i="3"/>
  <c r="Z186" i="3"/>
  <c r="Z891" i="3"/>
  <c r="Z737" i="3"/>
  <c r="Z1331" i="3"/>
  <c r="Z624" i="3"/>
  <c r="Z39" i="3"/>
  <c r="Z40" i="3"/>
  <c r="Z864" i="3"/>
  <c r="Z707" i="3"/>
  <c r="Z514" i="3"/>
  <c r="Z41" i="3"/>
  <c r="Z853" i="3"/>
  <c r="Z504" i="3"/>
  <c r="Z978" i="3"/>
  <c r="Z742" i="3"/>
  <c r="Z285" i="3"/>
  <c r="Z1196" i="3"/>
  <c r="Z1237" i="3"/>
  <c r="Z1117" i="3"/>
  <c r="Z1292" i="3"/>
  <c r="Z42" i="3"/>
  <c r="Z648" i="3"/>
  <c r="Z43" i="3"/>
  <c r="Z282" i="3"/>
  <c r="Z239" i="3"/>
  <c r="Z240" i="3"/>
  <c r="Z1179" i="3"/>
  <c r="Z723" i="3"/>
  <c r="Z194" i="3"/>
  <c r="Z1125" i="3"/>
  <c r="Z310" i="3"/>
  <c r="Z687" i="3"/>
  <c r="Z828" i="3"/>
  <c r="Z681" i="3"/>
  <c r="Z250" i="3"/>
  <c r="Z418" i="3"/>
  <c r="Z44" i="3"/>
  <c r="Z1044" i="3"/>
  <c r="Z820" i="3"/>
  <c r="Z1318" i="3"/>
  <c r="Z137" i="3"/>
  <c r="Z641" i="3"/>
  <c r="Z551" i="3"/>
  <c r="Z1244" i="3"/>
  <c r="Z45" i="3"/>
  <c r="Z968" i="3"/>
  <c r="Z473" i="3"/>
  <c r="Z1215" i="3"/>
  <c r="Z947" i="3"/>
  <c r="Z411" i="3"/>
  <c r="Z151" i="3"/>
  <c r="Z1156" i="3"/>
  <c r="Z760" i="3"/>
  <c r="Z1077" i="3"/>
  <c r="Z966" i="3"/>
  <c r="Z344" i="3"/>
  <c r="Z629" i="3"/>
  <c r="Z871" i="3"/>
  <c r="Z815" i="3"/>
  <c r="Z977" i="3"/>
  <c r="Z625" i="3"/>
  <c r="Z181" i="3"/>
  <c r="Z1081" i="3"/>
  <c r="Z688" i="3"/>
  <c r="Z1042" i="3"/>
  <c r="Z713" i="3"/>
  <c r="Z1360" i="3"/>
  <c r="Z235" i="3"/>
  <c r="Z1285" i="3"/>
  <c r="Z696" i="3"/>
  <c r="Z1107" i="3"/>
  <c r="Z1085" i="3"/>
  <c r="Z46" i="3"/>
  <c r="Z508" i="3"/>
  <c r="Z1219" i="3"/>
  <c r="Z1076" i="3"/>
  <c r="Z794" i="3"/>
  <c r="Z643" i="3"/>
  <c r="Z833" i="3"/>
  <c r="Z594" i="3"/>
  <c r="Z47" i="3"/>
  <c r="Z260" i="3"/>
  <c r="Z802" i="3"/>
  <c r="Z1090" i="3"/>
  <c r="Z675" i="3"/>
  <c r="Z48" i="3"/>
  <c r="Z49" i="3"/>
  <c r="Z1282" i="3"/>
  <c r="Z695" i="3"/>
  <c r="Z1148" i="3"/>
  <c r="Z477" i="3"/>
  <c r="Z1103" i="3"/>
  <c r="Z232" i="3"/>
  <c r="Z1298" i="3"/>
  <c r="Z894" i="3"/>
  <c r="Z557" i="3"/>
  <c r="Z376" i="3"/>
  <c r="Z343" i="3"/>
  <c r="Z430" i="3"/>
  <c r="Z50" i="3"/>
  <c r="Z417" i="3"/>
  <c r="Z549" i="3"/>
  <c r="Z51" i="3"/>
  <c r="Z897" i="3"/>
  <c r="Z795" i="3"/>
  <c r="Z838" i="3"/>
  <c r="Z1267" i="3"/>
  <c r="Z661" i="3"/>
  <c r="Z296" i="3"/>
  <c r="Z626" i="3"/>
  <c r="Z393" i="3"/>
  <c r="Z1207" i="3"/>
  <c r="Z1224" i="3"/>
  <c r="Z599" i="3"/>
  <c r="Z259" i="3"/>
  <c r="Z52" i="3"/>
  <c r="Z154" i="3"/>
  <c r="Z595" i="3"/>
  <c r="Z1060" i="3"/>
  <c r="Z747" i="3"/>
  <c r="Z1122" i="3"/>
  <c r="Z941" i="3"/>
  <c r="Z218" i="3"/>
  <c r="Z377" i="3"/>
  <c r="Z809" i="3"/>
  <c r="Z459" i="3"/>
  <c r="Z984" i="3"/>
  <c r="Z1341" i="3"/>
  <c r="Z789" i="3"/>
  <c r="Z610" i="3"/>
  <c r="Z1310" i="3"/>
  <c r="Z819" i="3"/>
  <c r="Z1296" i="3"/>
  <c r="Z830" i="3"/>
  <c r="Z728" i="3"/>
  <c r="Z975" i="3"/>
  <c r="Z271" i="3"/>
  <c r="Z537" i="3"/>
  <c r="Z1043" i="3"/>
  <c r="Z146" i="3"/>
  <c r="Z1002" i="3"/>
  <c r="Z1362" i="3"/>
  <c r="Z324" i="3"/>
  <c r="Z373" i="3"/>
  <c r="Z749" i="3"/>
  <c r="Z933" i="3"/>
  <c r="Z929" i="3"/>
  <c r="Z989" i="3"/>
  <c r="Z478" i="3"/>
  <c r="Z921" i="3"/>
  <c r="Z135" i="3"/>
  <c r="Z770" i="3"/>
  <c r="Z967" i="3"/>
  <c r="Z964" i="3"/>
  <c r="Z822" i="3"/>
  <c r="Z1226" i="3"/>
  <c r="Z257" i="3"/>
  <c r="Z527" i="3"/>
  <c r="Z134" i="3"/>
  <c r="Z237" i="3"/>
  <c r="Z148" i="3"/>
  <c r="Z1065" i="3"/>
  <c r="Z1279" i="3"/>
  <c r="Z233" i="3"/>
  <c r="Z776" i="3"/>
  <c r="Z553" i="3"/>
  <c r="Z1268" i="3"/>
  <c r="Z53" i="3"/>
  <c r="Z174" i="3"/>
  <c r="Z658" i="3"/>
  <c r="Z881" i="3"/>
  <c r="Z173" i="3"/>
  <c r="Z370" i="3"/>
  <c r="Z954" i="3"/>
  <c r="Z152" i="3"/>
  <c r="Z1072" i="3"/>
  <c r="Z422" i="3"/>
  <c r="Z457" i="3"/>
  <c r="Z1351" i="3"/>
  <c r="Z1295" i="3"/>
  <c r="Z168" i="3"/>
  <c r="Z1361" i="3"/>
  <c r="Z957" i="3"/>
  <c r="Z380" i="3"/>
  <c r="Z465" i="3"/>
  <c r="Z262" i="3"/>
  <c r="Z522" i="3"/>
  <c r="Z368" i="3"/>
  <c r="Z1313" i="3"/>
  <c r="Z517" i="3"/>
  <c r="Z949" i="3"/>
  <c r="Z515" i="3"/>
  <c r="Z439" i="3"/>
  <c r="Z1235" i="3"/>
  <c r="Z983" i="3"/>
  <c r="Z447" i="3"/>
  <c r="Z932" i="3"/>
  <c r="Z342" i="3"/>
  <c r="Z638" i="3"/>
  <c r="Z454" i="3"/>
  <c r="Z381" i="3"/>
  <c r="Z996" i="3"/>
  <c r="Z532" i="3"/>
  <c r="Z901" i="3"/>
  <c r="Z402" i="3"/>
  <c r="Z689" i="3"/>
  <c r="Z474" i="3"/>
  <c r="Z650" i="3"/>
  <c r="Z877" i="3"/>
  <c r="Z431" i="3"/>
  <c r="Z676" i="3"/>
  <c r="Z425" i="3"/>
  <c r="Z1350" i="3"/>
  <c r="Z286" i="3"/>
  <c r="Z851" i="3"/>
  <c r="Z896" i="3"/>
  <c r="Z54" i="3"/>
  <c r="Z775" i="3"/>
  <c r="Z738" i="3"/>
  <c r="Z383" i="3"/>
  <c r="Z166" i="3"/>
  <c r="Z721" i="3"/>
  <c r="Z348" i="3"/>
  <c r="Z1151" i="3"/>
  <c r="Z796" i="3"/>
  <c r="Z1229" i="3"/>
  <c r="Z1252" i="3"/>
  <c r="Z563" i="3"/>
  <c r="Z585" i="3"/>
  <c r="Z55" i="3"/>
  <c r="Z1116" i="3"/>
  <c r="Z836" i="3"/>
  <c r="Z1012" i="3"/>
  <c r="Z349" i="3"/>
  <c r="Z308" i="3"/>
  <c r="Z1183" i="3"/>
  <c r="Z1033" i="3"/>
  <c r="Z821" i="3"/>
  <c r="Z133" i="3"/>
  <c r="Z735" i="3"/>
  <c r="Z580" i="3"/>
  <c r="Z56" i="3"/>
  <c r="Z215" i="3"/>
  <c r="Z1136" i="3"/>
  <c r="Z636" i="3"/>
  <c r="Z354" i="3"/>
  <c r="Z1320" i="3"/>
  <c r="Z1287" i="3"/>
  <c r="Z1023" i="3"/>
  <c r="Z265" i="3"/>
  <c r="Z541" i="3"/>
  <c r="Z1174" i="3"/>
  <c r="Z57" i="3"/>
  <c r="Z1257" i="3"/>
  <c r="Z58" i="3"/>
  <c r="Z59" i="3"/>
  <c r="Z963" i="3"/>
  <c r="Z60" i="3"/>
  <c r="Z768" i="3"/>
  <c r="Z291" i="3"/>
  <c r="Z786" i="3"/>
  <c r="Z1120" i="3"/>
  <c r="Z326" i="3"/>
  <c r="Z528" i="3"/>
  <c r="Z423" i="3"/>
  <c r="Z295" i="3"/>
  <c r="Z1028" i="3"/>
  <c r="Z973" i="3"/>
  <c r="Z969" i="3"/>
  <c r="Z1155" i="3"/>
  <c r="Z741" i="3"/>
  <c r="Z61" i="3"/>
  <c r="Z879" i="3"/>
  <c r="Z732" i="3"/>
  <c r="Z229" i="3"/>
  <c r="Z62" i="3"/>
  <c r="Z992" i="3"/>
  <c r="Z829" i="3"/>
  <c r="Z63" i="3"/>
  <c r="Z267" i="3"/>
  <c r="Z985" i="3"/>
  <c r="Z1053" i="3"/>
  <c r="Z461" i="3"/>
  <c r="Z1329" i="3"/>
  <c r="Z899" i="3"/>
  <c r="Z863" i="3"/>
  <c r="Z632" i="3"/>
  <c r="Z386" i="3"/>
  <c r="Z325" i="3"/>
  <c r="Z627" i="3"/>
  <c r="Z1013" i="3"/>
  <c r="Z64" i="3"/>
  <c r="Z1113" i="3"/>
  <c r="Z938" i="3"/>
  <c r="Z1109" i="3"/>
  <c r="Z421" i="3"/>
  <c r="Z848" i="3"/>
  <c r="Z1108" i="3"/>
  <c r="Z677" i="3"/>
  <c r="Z1128" i="3"/>
  <c r="Z1203" i="3"/>
  <c r="Z575" i="3"/>
  <c r="Z908" i="3"/>
  <c r="Z1330" i="3"/>
  <c r="Z1220" i="3"/>
  <c r="Z743" i="3"/>
  <c r="Z834" i="3"/>
  <c r="Z1114" i="3"/>
  <c r="Z252" i="3"/>
  <c r="Z1263" i="3"/>
  <c r="Z935" i="3"/>
  <c r="Z438" i="3"/>
  <c r="Z244" i="3"/>
  <c r="Z1015" i="3"/>
  <c r="Z246" i="3"/>
  <c r="Z65" i="3"/>
  <c r="Z502" i="3"/>
  <c r="Z66" i="3"/>
  <c r="Z268" i="3"/>
  <c r="Z953" i="3"/>
  <c r="Z787" i="3"/>
  <c r="Z143" i="3"/>
  <c r="Z832" i="3"/>
  <c r="Z1209" i="3"/>
  <c r="Z452" i="3"/>
  <c r="Z67" i="3"/>
  <c r="Z1186" i="3"/>
  <c r="Z245" i="3"/>
  <c r="Z674" i="3"/>
  <c r="Z1274" i="3"/>
  <c r="Z1127" i="3"/>
  <c r="Z680" i="3"/>
  <c r="Z684" i="3"/>
  <c r="Z1199" i="3"/>
  <c r="Z443" i="3"/>
  <c r="Z630" i="3"/>
  <c r="Z254" i="3"/>
  <c r="Z997" i="3"/>
  <c r="Z1204" i="3"/>
  <c r="Z364" i="3"/>
  <c r="Z226" i="3"/>
  <c r="Z539" i="3"/>
  <c r="Z785" i="3"/>
  <c r="Z468" i="3"/>
  <c r="Z930" i="3"/>
  <c r="Z1363" i="3"/>
  <c r="Z378" i="3"/>
  <c r="Z995" i="3"/>
  <c r="Z157" i="3"/>
  <c r="Z361" i="3"/>
  <c r="Z1079" i="3"/>
  <c r="Z338" i="3"/>
  <c r="Z1086" i="3"/>
  <c r="Z731" i="3"/>
  <c r="Z1045" i="3"/>
  <c r="Z490" i="3"/>
  <c r="Z1170" i="3"/>
  <c r="Z415" i="3"/>
  <c r="Z210" i="3"/>
  <c r="Z1036" i="3"/>
  <c r="Z406" i="3"/>
  <c r="Z843" i="3"/>
  <c r="Z1232" i="3"/>
  <c r="Z272" i="3"/>
  <c r="Z1288" i="3"/>
  <c r="Z1332" i="3"/>
  <c r="Z405" i="3"/>
  <c r="Z68" i="3"/>
  <c r="Z322" i="3"/>
  <c r="Z69" i="3"/>
  <c r="Z666" i="3"/>
  <c r="Z221" i="3"/>
  <c r="Z236" i="3"/>
  <c r="Z647" i="3"/>
  <c r="Z382" i="3"/>
  <c r="Z1130" i="3"/>
  <c r="Z142" i="3"/>
  <c r="Z180" i="3"/>
  <c r="Z596" i="3"/>
  <c r="Z337" i="3"/>
  <c r="Z448" i="3"/>
  <c r="Z727" i="3"/>
  <c r="Z759" i="3"/>
  <c r="Z70" i="3"/>
  <c r="Z609" i="3"/>
  <c r="Z876" i="3"/>
  <c r="Z269" i="3"/>
  <c r="Z71" i="3"/>
  <c r="Z205" i="3"/>
  <c r="Z1134" i="3"/>
  <c r="Z509" i="3"/>
  <c r="Z390" i="3"/>
  <c r="Z1355" i="3"/>
  <c r="Z1063" i="3"/>
  <c r="Z1093" i="3"/>
  <c r="Z193" i="3"/>
  <c r="Z937" i="3"/>
  <c r="Z1106" i="3"/>
  <c r="Z300" i="3"/>
  <c r="Z334" i="3"/>
  <c r="Z617" i="3"/>
  <c r="Z72" i="3"/>
  <c r="Z1149" i="3"/>
  <c r="Z1046" i="3"/>
  <c r="Z1326" i="3"/>
  <c r="Z1265" i="3"/>
  <c r="Z730" i="3"/>
  <c r="Z1161" i="3"/>
  <c r="Z73" i="3"/>
  <c r="Z640" i="3"/>
  <c r="Z751" i="3"/>
  <c r="Z693" i="3"/>
  <c r="Z1254" i="3"/>
  <c r="Z1210" i="3"/>
  <c r="Z685" i="3"/>
  <c r="Z290" i="3"/>
  <c r="Z672" i="3"/>
  <c r="Z944" i="3"/>
  <c r="Z1327" i="3"/>
  <c r="Z1323" i="3"/>
  <c r="Z667" i="3"/>
  <c r="Z673" i="3"/>
  <c r="Z657" i="3"/>
  <c r="Z543" i="3"/>
  <c r="Z895" i="3"/>
  <c r="Z1104" i="3"/>
  <c r="Z483" i="3"/>
  <c r="Z1145" i="3"/>
  <c r="Z446" i="3"/>
  <c r="Z1353" i="3"/>
  <c r="Z1163" i="3"/>
  <c r="Z782" i="3"/>
  <c r="Z224" i="3"/>
  <c r="Z227" i="3"/>
  <c r="Z1098" i="3"/>
  <c r="Z1234" i="3"/>
  <c r="Z1147" i="3"/>
  <c r="Z74" i="3"/>
  <c r="Z75" i="3"/>
  <c r="Z1294" i="3"/>
  <c r="Z566" i="3"/>
  <c r="Z1167" i="3"/>
  <c r="Z275" i="3"/>
  <c r="Z76" i="3"/>
  <c r="Z971" i="3"/>
  <c r="Z499" i="3"/>
  <c r="Z311" i="3"/>
  <c r="Z169" i="3"/>
  <c r="Z1206" i="3"/>
  <c r="Z934" i="3"/>
  <c r="Z1184" i="3"/>
  <c r="Z1243" i="3"/>
  <c r="Z258" i="3"/>
  <c r="Z213" i="3"/>
  <c r="Z1014" i="3"/>
  <c r="Z586" i="3"/>
  <c r="Z434" i="3"/>
  <c r="Z1137" i="3"/>
  <c r="Z644" i="3"/>
  <c r="Z1338" i="3"/>
  <c r="Z274" i="3"/>
  <c r="Z77" i="3"/>
  <c r="Z147" i="3"/>
  <c r="Z981" i="3"/>
  <c r="Z884" i="3"/>
  <c r="Z339" i="3"/>
  <c r="Z766" i="3"/>
  <c r="Z1071" i="3"/>
  <c r="Z994" i="3"/>
  <c r="Z1115" i="3"/>
  <c r="Z1359" i="3"/>
  <c r="Z1212" i="3"/>
  <c r="Z432" i="3"/>
  <c r="Z523" i="3"/>
  <c r="Z482" i="3"/>
  <c r="Z1051" i="3"/>
  <c r="Z618" i="3"/>
  <c r="Z1158" i="3"/>
  <c r="Z346" i="3"/>
  <c r="Z960" i="3"/>
  <c r="Z1172" i="3"/>
  <c r="Z316" i="3"/>
  <c r="Z253" i="3"/>
  <c r="Z862" i="3"/>
  <c r="Z78" i="3"/>
  <c r="Z916" i="3"/>
  <c r="Z827" i="3"/>
  <c r="Z709" i="3"/>
  <c r="Z1173" i="3"/>
  <c r="Z79" i="3"/>
  <c r="Z1032" i="3"/>
  <c r="Z1095" i="3"/>
  <c r="Z313" i="3"/>
  <c r="Z931" i="3"/>
  <c r="Z1133" i="3"/>
  <c r="Z1118" i="3"/>
  <c r="Z1022" i="3"/>
  <c r="Z283" i="3"/>
  <c r="Z80" i="3"/>
  <c r="Z1008" i="3"/>
  <c r="Z433" i="3"/>
  <c r="Z1187" i="3"/>
  <c r="Z223" i="3"/>
  <c r="Z671" i="3"/>
  <c r="Z813" i="3"/>
  <c r="Z959" i="3"/>
  <c r="Z663" i="3"/>
  <c r="Z870" i="3"/>
  <c r="Z359" i="3"/>
  <c r="Z758" i="3"/>
  <c r="Z1239" i="3"/>
  <c r="Z1322" i="3"/>
  <c r="Z81" i="3"/>
  <c r="Z506" i="3"/>
  <c r="Z812" i="3"/>
  <c r="Z451" i="3"/>
  <c r="Z355" i="3"/>
  <c r="Z790" i="3"/>
  <c r="Z579" i="3"/>
  <c r="Z278" i="3"/>
  <c r="Z1253" i="3"/>
  <c r="Z82" i="3"/>
  <c r="Z442" i="3"/>
  <c r="Z1347" i="3"/>
  <c r="Z890" i="3"/>
  <c r="Z1262" i="3"/>
  <c r="Z1188" i="3"/>
  <c r="Z1272" i="3"/>
  <c r="Z756" i="3"/>
  <c r="Z659" i="3"/>
  <c r="Z1258" i="3"/>
  <c r="Z1066" i="3"/>
  <c r="Z83" i="3"/>
  <c r="Z363" i="3"/>
  <c r="Z1000" i="3"/>
  <c r="Z538" i="3"/>
  <c r="Z84" i="3"/>
  <c r="Z496" i="3"/>
  <c r="Z511" i="3"/>
  <c r="Z1084" i="3"/>
  <c r="Z287" i="3"/>
  <c r="Z653" i="3"/>
  <c r="Z1312" i="3"/>
  <c r="Z686" i="3"/>
  <c r="Z859" i="3"/>
  <c r="Z1316" i="3"/>
  <c r="Z1245" i="3"/>
  <c r="Z289" i="3"/>
  <c r="Z460" i="3"/>
  <c r="Z1009" i="3"/>
  <c r="Z550" i="3"/>
  <c r="Z547" i="3"/>
  <c r="Z769" i="3"/>
  <c r="Z85" i="3"/>
  <c r="Z491" i="3"/>
  <c r="Z153" i="3"/>
  <c r="Z86" i="3"/>
  <c r="Z1094" i="3"/>
  <c r="Z725" i="3"/>
  <c r="Z256" i="3"/>
  <c r="Z1321" i="3"/>
  <c r="Z601" i="3"/>
  <c r="Z573" i="3"/>
  <c r="Z972" i="3"/>
  <c r="Z1135" i="3"/>
  <c r="Z192" i="3"/>
  <c r="Z500" i="3"/>
  <c r="Z622" i="3"/>
  <c r="Z1141" i="3"/>
  <c r="Z545" i="3"/>
  <c r="Z581" i="3"/>
  <c r="Z1304" i="3"/>
  <c r="Z464" i="3"/>
  <c r="Z1082" i="3"/>
  <c r="Z333" i="3"/>
  <c r="Z328" i="3"/>
  <c r="Z87" i="3"/>
  <c r="Z208" i="3"/>
  <c r="Z365" i="3"/>
  <c r="Z635" i="3"/>
  <c r="Z487" i="3"/>
  <c r="Z441" i="3"/>
  <c r="Z1328" i="3"/>
  <c r="Z170" i="3"/>
  <c r="Z198" i="3"/>
  <c r="Z471" i="3"/>
  <c r="Z220" i="3"/>
  <c r="Z1138" i="3"/>
  <c r="Z903" i="3"/>
  <c r="Z614" i="3"/>
  <c r="Z705" i="3"/>
  <c r="Z1273" i="3"/>
  <c r="Z719" i="3"/>
  <c r="Z480" i="3"/>
  <c r="Z577" i="3"/>
  <c r="Z1346" i="3"/>
  <c r="Z865" i="3"/>
  <c r="Z800" i="3"/>
  <c r="Z1121" i="3"/>
  <c r="Z524" i="3"/>
  <c r="Z387" i="3"/>
  <c r="Z704" i="3"/>
  <c r="Z740" i="3"/>
  <c r="Z1067" i="3"/>
  <c r="Z136" i="3"/>
  <c r="Z281" i="3"/>
  <c r="Z312" i="3"/>
  <c r="Z203" i="3"/>
  <c r="Z1087" i="3"/>
  <c r="Z798" i="3"/>
  <c r="Z1340" i="3"/>
  <c r="Z778" i="3"/>
  <c r="Z854" i="3"/>
  <c r="Z602" i="3"/>
  <c r="Z88" i="3"/>
  <c r="Z196" i="3"/>
  <c r="Z303" i="3"/>
  <c r="Z89" i="3"/>
  <c r="Z317" i="3"/>
  <c r="Z1039" i="3"/>
  <c r="Z1003" i="3"/>
  <c r="Z945" i="3"/>
  <c r="Z90" i="3"/>
  <c r="Z394" i="3"/>
  <c r="Z574" i="3"/>
  <c r="Z419" i="3"/>
  <c r="Z556" i="3"/>
  <c r="Z230" i="3"/>
  <c r="Z739" i="3"/>
  <c r="Z621" i="3"/>
  <c r="Z1124" i="3"/>
  <c r="Z91" i="3"/>
  <c r="Z92" i="3"/>
  <c r="Z160" i="3"/>
  <c r="Z660" i="3"/>
  <c r="Z93" i="3"/>
  <c r="Z860" i="3"/>
  <c r="Z1052" i="3"/>
  <c r="Z407" i="3"/>
  <c r="Z350" i="3"/>
  <c r="Z922" i="3"/>
  <c r="Z1339" i="3"/>
  <c r="Z131" i="3"/>
  <c r="Z691" i="3"/>
  <c r="Z924" i="3"/>
  <c r="Z940" i="3"/>
  <c r="Z736" i="3"/>
  <c r="Z315" i="3"/>
  <c r="Z799" i="3"/>
  <c r="Z652" i="3"/>
  <c r="Z1112" i="3"/>
  <c r="Z961" i="3"/>
  <c r="Z94" i="3"/>
  <c r="Z757" i="3"/>
  <c r="Z774" i="3"/>
  <c r="Z633" i="3"/>
  <c r="Z463" i="3"/>
  <c r="Z293" i="3"/>
  <c r="Z1191" i="3"/>
  <c r="Z1247" i="3"/>
  <c r="Z1297" i="3"/>
  <c r="Z1025" i="3"/>
  <c r="Z95" i="3"/>
  <c r="Z1358" i="3"/>
  <c r="Z263" i="3"/>
  <c r="Z302" i="3"/>
  <c r="Z1171" i="3"/>
  <c r="Z1270" i="3"/>
  <c r="Z273" i="3"/>
  <c r="Z888" i="3"/>
  <c r="Z1143" i="3"/>
  <c r="Z145" i="3"/>
  <c r="Z475" i="3"/>
  <c r="Z892" i="3"/>
  <c r="Z1006" i="3"/>
  <c r="Z219" i="3"/>
  <c r="Z907" i="3"/>
  <c r="Z646" i="3"/>
  <c r="Z176" i="3"/>
  <c r="Z155" i="3"/>
  <c r="Z470" i="3"/>
  <c r="Z1159" i="3"/>
  <c r="Z292" i="3"/>
  <c r="Z886" i="3"/>
  <c r="Z613" i="3"/>
  <c r="Z868" i="3"/>
  <c r="Z906" i="3"/>
  <c r="Z1153" i="3"/>
  <c r="Z410" i="3"/>
  <c r="Z141" i="3"/>
  <c r="Z372" i="3"/>
  <c r="Z512" i="3"/>
  <c r="Z96" i="3"/>
  <c r="Z639" i="3"/>
  <c r="Z600" i="3"/>
  <c r="Z1246" i="3"/>
  <c r="Z1031" i="3"/>
  <c r="Z999" i="3"/>
  <c r="Z875" i="3"/>
  <c r="Z351" i="3"/>
  <c r="Z375" i="3"/>
  <c r="Z861" i="3"/>
  <c r="Z488" i="3"/>
  <c r="Z216" i="3"/>
  <c r="Z887" i="3"/>
  <c r="Z1164" i="3"/>
  <c r="Z97" i="3"/>
  <c r="Z247" i="3"/>
  <c r="Z191" i="3"/>
  <c r="Z197" i="3"/>
  <c r="Z489" i="3"/>
  <c r="Z1166" i="3"/>
  <c r="Z694" i="3"/>
  <c r="Z98" i="3"/>
  <c r="Z925" i="3"/>
  <c r="Z1344" i="3"/>
  <c r="Z99" i="3"/>
  <c r="Z649" i="3"/>
  <c r="Z1242" i="3"/>
  <c r="Z1030" i="3"/>
  <c r="Z367" i="3"/>
  <c r="Z642" i="3"/>
  <c r="Z905" i="3"/>
  <c r="Z1278" i="3"/>
  <c r="Z456" i="3"/>
  <c r="Z371" i="3"/>
  <c r="Z189" i="3"/>
  <c r="Z238" i="3"/>
  <c r="Z505" i="3"/>
  <c r="Z569" i="3"/>
  <c r="Z816" i="3"/>
  <c r="Z1088" i="3"/>
  <c r="Z335" i="3"/>
  <c r="Z100" i="3"/>
  <c r="Z1069" i="3"/>
  <c r="Z1342" i="3"/>
  <c r="Z701" i="3"/>
  <c r="Z211" i="3"/>
  <c r="Z444" i="3"/>
  <c r="Z101" i="3"/>
  <c r="Z340" i="3"/>
  <c r="Z616" i="3"/>
  <c r="Z620" i="3"/>
  <c r="Z559" i="3"/>
  <c r="Z182" i="3"/>
  <c r="Z866" i="3"/>
  <c r="Z1142" i="3"/>
  <c r="Z1241" i="3"/>
  <c r="Z1152" i="3"/>
  <c r="Z869" i="3"/>
  <c r="Z1213" i="3"/>
  <c r="Z858" i="3"/>
  <c r="Z917" i="3"/>
  <c r="Z956" i="3"/>
  <c r="Z889" i="3"/>
  <c r="Z1349" i="3"/>
  <c r="Z307" i="3"/>
  <c r="Z484" i="3"/>
  <c r="Z102" i="3"/>
  <c r="Z1091" i="3"/>
  <c r="Z637" i="3"/>
  <c r="Z530" i="3"/>
  <c r="Z1181" i="3"/>
  <c r="Z715" i="3"/>
  <c r="Z314" i="3"/>
  <c r="Z1180" i="3"/>
  <c r="Z909" i="3"/>
  <c r="Z202" i="3"/>
  <c r="Z1317" i="3"/>
  <c r="Z103" i="3"/>
  <c r="Z132" i="3"/>
  <c r="Z555" i="3"/>
  <c r="Z301" i="3"/>
  <c r="Z449" i="3"/>
  <c r="Z277" i="3"/>
  <c r="Z206" i="3"/>
  <c r="Z943" i="3"/>
  <c r="Z952" i="3"/>
  <c r="Z264" i="3"/>
  <c r="Z1047" i="3"/>
  <c r="Z104" i="3"/>
  <c r="Z948" i="3"/>
  <c r="Z867" i="3"/>
  <c r="Z748" i="3"/>
  <c r="Z1029" i="3"/>
  <c r="Z1357" i="3"/>
  <c r="Z306" i="3"/>
  <c r="Z982" i="3"/>
  <c r="Z105" i="3"/>
  <c r="Z427" i="3"/>
  <c r="Z400" i="3"/>
  <c r="Z450" i="3"/>
  <c r="Z915" i="3"/>
  <c r="Z106" i="3"/>
  <c r="Z607" i="3"/>
  <c r="Z605" i="3"/>
  <c r="Z1223" i="3"/>
  <c r="Z279" i="3"/>
  <c r="Z392" i="3"/>
  <c r="Z497" i="3"/>
  <c r="Z1099" i="3"/>
  <c r="Z1283" i="3"/>
  <c r="Z107" i="3"/>
  <c r="Z590" i="3"/>
  <c r="Z108" i="3"/>
  <c r="Z1354" i="3"/>
  <c r="Z745" i="3"/>
  <c r="Z1250" i="3"/>
  <c r="Z492" i="3"/>
  <c r="Z1126" i="3"/>
  <c r="Z270" i="3"/>
  <c r="Z109" i="3"/>
  <c r="Z161" i="3"/>
  <c r="Z797" i="3"/>
  <c r="Z540" i="3"/>
  <c r="Z222" i="3"/>
  <c r="Z332" i="3"/>
  <c r="Z1266" i="3"/>
  <c r="Z806" i="3"/>
  <c r="Z399" i="3"/>
  <c r="Z1097" i="3"/>
  <c r="Z722" i="3"/>
  <c r="Z1101" i="3"/>
  <c r="Z955" i="3"/>
  <c r="Z110" i="3"/>
  <c r="Z1185" i="3"/>
  <c r="Z533" i="3"/>
  <c r="Z1228" i="3"/>
  <c r="Z631" i="3"/>
  <c r="Z111" i="3"/>
  <c r="Z714" i="3"/>
  <c r="Z112" i="3"/>
  <c r="Z255" i="3"/>
  <c r="Z331" i="3"/>
  <c r="Z801" i="3"/>
  <c r="Z670" i="3"/>
  <c r="Z113" i="3"/>
  <c r="Z753" i="3"/>
  <c r="Z352" i="3"/>
  <c r="Z1218" i="3"/>
  <c r="Z1019" i="3"/>
  <c r="Z513" i="3"/>
  <c r="Z962" i="3"/>
  <c r="Z486" i="3"/>
  <c r="Z1017" i="3"/>
  <c r="Z319" i="3"/>
  <c r="Z1096" i="3"/>
  <c r="Z356" i="3"/>
  <c r="Z734" i="3"/>
  <c r="Z299" i="3"/>
  <c r="Z345" i="3"/>
  <c r="Z655" i="3"/>
  <c r="Z114" i="3"/>
  <c r="Z873" i="3"/>
  <c r="Z1026" i="3"/>
  <c r="Z1129" i="3"/>
  <c r="Z1225" i="3"/>
  <c r="Z150" i="3"/>
  <c r="Z1176" i="3"/>
  <c r="Z115" i="3"/>
  <c r="Z467" i="3"/>
  <c r="Z531" i="3"/>
  <c r="Z823" i="3"/>
  <c r="Z690" i="3"/>
  <c r="Z171" i="3"/>
  <c r="Z872" i="3"/>
  <c r="Z476" i="3"/>
  <c r="Z116" i="3"/>
  <c r="Z1227" i="3"/>
  <c r="Z651" i="3"/>
  <c r="Z437" i="3"/>
  <c r="Z818" i="3"/>
  <c r="Z165" i="3"/>
  <c r="Z1299" i="3"/>
  <c r="Z773" i="3"/>
  <c r="Z603" i="3"/>
  <c r="Z117" i="3"/>
  <c r="Z918" i="3"/>
  <c r="Z623" i="3"/>
  <c r="Z1056" i="3"/>
  <c r="Z1286" i="3"/>
  <c r="Z1275" i="3"/>
  <c r="Z1202" i="3"/>
  <c r="Z525" i="3"/>
  <c r="Z323" i="3"/>
  <c r="Z839" i="3"/>
  <c r="Z1160" i="3"/>
  <c r="Z1027" i="3"/>
  <c r="Z362" i="3"/>
  <c r="Z1216" i="3"/>
  <c r="Z398" i="3"/>
  <c r="Z397" i="3"/>
  <c r="Z241" i="3"/>
  <c r="Z835" i="3"/>
  <c r="Z374" i="3"/>
  <c r="Z118" i="3"/>
  <c r="Z231" i="3"/>
  <c r="Z852" i="3"/>
  <c r="Z998" i="3"/>
  <c r="Z1169" i="3"/>
  <c r="Z119" i="3"/>
  <c r="Z1048" i="3"/>
  <c r="Z791" i="3"/>
  <c r="Z1194" i="3"/>
  <c r="Z1280" i="3"/>
  <c r="Z225" i="3"/>
  <c r="Z503" i="3"/>
  <c r="Z1300" i="3"/>
  <c r="Z841" i="3"/>
  <c r="Z207" i="3"/>
  <c r="Z139" i="3"/>
  <c r="Z772" i="3"/>
  <c r="Z120" i="3"/>
  <c r="Z341" i="3"/>
  <c r="Z243" i="3"/>
  <c r="Z1016" i="3"/>
  <c r="Z1276" i="3"/>
  <c r="Z1092" i="3"/>
  <c r="Z159" i="3"/>
  <c r="Z1083" i="3"/>
  <c r="Z294" i="3"/>
  <c r="Z276" i="3"/>
  <c r="Z1336" i="3"/>
  <c r="Z771" i="3"/>
  <c r="Z1154" i="3"/>
  <c r="Z824" i="3"/>
  <c r="Z529" i="3"/>
  <c r="Z121" i="3"/>
  <c r="Z1324" i="3"/>
  <c r="Z1192" i="3"/>
  <c r="Z309" i="3"/>
  <c r="Z190" i="3"/>
  <c r="Z1305" i="3"/>
  <c r="Z780" i="3"/>
  <c r="Z634" i="3"/>
  <c r="Z1011" i="3"/>
  <c r="Z904" i="3"/>
  <c r="Z974" i="3"/>
  <c r="Z297" i="3"/>
  <c r="Z507" i="3"/>
  <c r="Z711" i="3"/>
  <c r="Z744" i="3"/>
  <c r="Z122" i="3"/>
  <c r="Z1255" i="3"/>
  <c r="Z436" i="3"/>
  <c r="Z481" i="3"/>
  <c r="Z1139" i="3"/>
  <c r="Z175" i="3"/>
  <c r="Z123" i="3"/>
  <c r="Z369" i="3"/>
  <c r="Z754" i="3"/>
  <c r="Z183" i="3"/>
  <c r="Z1251" i="3"/>
  <c r="Z717" i="3"/>
  <c r="Z1264" i="3"/>
  <c r="Z1260" i="3"/>
  <c r="Z1291" i="3"/>
  <c r="Z990" i="3"/>
  <c r="Z366" i="3"/>
  <c r="Z304" i="3"/>
  <c r="Z927" i="3"/>
  <c r="Z384" i="3"/>
  <c r="Z692" i="3"/>
  <c r="Z1050" i="3"/>
  <c r="Z752" i="3"/>
  <c r="Z534" i="3"/>
  <c r="Z124" i="3"/>
  <c r="Z280" i="3"/>
  <c r="Z261" i="3"/>
  <c r="Z424" i="3"/>
  <c r="Z849" i="3"/>
  <c r="Z125" i="3"/>
  <c r="Z548" i="3"/>
  <c r="Z536" i="3"/>
  <c r="Z1348" i="3"/>
  <c r="Z126" i="3"/>
  <c r="Z1238" i="3"/>
  <c r="Z777" i="3"/>
  <c r="Z733" i="3"/>
  <c r="Z656" i="3"/>
  <c r="Z628" i="3"/>
  <c r="Z494" i="3"/>
  <c r="Z764" i="3"/>
  <c r="Z1110" i="3"/>
  <c r="Z305" i="3"/>
  <c r="Z420" i="3"/>
  <c r="Z127" i="3"/>
  <c r="Z1281" i="3"/>
  <c r="Z976" i="3"/>
  <c r="Z1144" i="3"/>
  <c r="Z1140" i="3"/>
  <c r="Z572" i="3"/>
  <c r="Z128" i="3"/>
  <c r="Z129" i="3"/>
  <c r="Z130" i="3"/>
  <c r="Z1111" i="3"/>
  <c r="Z445" i="3"/>
  <c r="Z1061" i="3"/>
  <c r="Z1162" i="3"/>
  <c r="Z699" i="3"/>
  <c r="Z327" i="3"/>
  <c r="Z846" i="3"/>
  <c r="Z416" i="3"/>
  <c r="U14" i="9" l="1"/>
  <c r="U15" i="9" s="1"/>
  <c r="U41" i="9" s="1"/>
  <c r="S39" i="9"/>
  <c r="S14" i="9"/>
  <c r="T38" i="9"/>
  <c r="V41" i="9"/>
  <c r="V42" i="9"/>
  <c r="V17" i="9"/>
  <c r="U38" i="9"/>
  <c r="S15" i="9"/>
  <c r="Z1" i="3"/>
  <c r="T13" i="9"/>
  <c r="T39" i="9"/>
  <c r="R38" i="9"/>
  <c r="R39" i="9"/>
  <c r="W14" i="9"/>
  <c r="R14" i="9"/>
  <c r="U13" i="9"/>
  <c r="U39" i="9" s="1"/>
  <c r="AH4" i="3"/>
  <c r="AH1" i="3" s="1"/>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 i="3"/>
  <c r="S17" i="9" l="1"/>
  <c r="S18" i="9" s="1"/>
  <c r="V43" i="9"/>
  <c r="S16" i="9"/>
  <c r="S42" i="9" s="1"/>
  <c r="S41" i="9"/>
  <c r="V18" i="9"/>
  <c r="V19" i="9" s="1"/>
  <c r="T14" i="9"/>
  <c r="U40" i="9"/>
  <c r="S40" i="9"/>
  <c r="V44" i="9"/>
  <c r="R40" i="9"/>
  <c r="W15" i="9"/>
  <c r="R15" i="9"/>
  <c r="R41" i="9" s="1"/>
  <c r="U16" i="9"/>
  <c r="S19" i="9" l="1"/>
  <c r="S43" i="9"/>
  <c r="S44" i="9"/>
  <c r="T15" i="9"/>
  <c r="T16" i="9" s="1"/>
  <c r="T42" i="9" s="1"/>
  <c r="T40" i="9"/>
  <c r="U17" i="9"/>
  <c r="U42" i="9"/>
  <c r="V20" i="9"/>
  <c r="V45" i="9"/>
  <c r="W16" i="9"/>
  <c r="W17" i="9" s="1"/>
  <c r="W18" i="9" s="1"/>
  <c r="W19" i="9" s="1"/>
  <c r="W20" i="9" s="1"/>
  <c r="W21" i="9" s="1"/>
  <c r="W22" i="9" s="1"/>
  <c r="W23" i="9" s="1"/>
  <c r="W24" i="9" s="1"/>
  <c r="W25" i="9" s="1"/>
  <c r="W26" i="9" s="1"/>
  <c r="W27" i="9" s="1"/>
  <c r="W28" i="9" s="1"/>
  <c r="W30" i="9" s="1"/>
  <c r="R16" i="9"/>
  <c r="U18" i="9" l="1"/>
  <c r="U43" i="9"/>
  <c r="T17" i="9"/>
  <c r="T43" i="9" s="1"/>
  <c r="V46" i="9"/>
  <c r="V21" i="9"/>
  <c r="T41" i="9"/>
  <c r="S20" i="9"/>
  <c r="S45" i="9"/>
  <c r="R17" i="9"/>
  <c r="R42" i="9"/>
  <c r="S46" i="9" l="1"/>
  <c r="S21" i="9"/>
  <c r="T18" i="9"/>
  <c r="V47" i="9"/>
  <c r="V22" i="9"/>
  <c r="U19" i="9"/>
  <c r="U44" i="9"/>
  <c r="R18" i="9"/>
  <c r="R44" i="9" s="1"/>
  <c r="R43" i="9"/>
  <c r="U20" i="9" l="1"/>
  <c r="U45" i="9"/>
  <c r="V48" i="9"/>
  <c r="V23" i="9"/>
  <c r="T19" i="9"/>
  <c r="T44" i="9"/>
  <c r="S22" i="9"/>
  <c r="S48" i="9" s="1"/>
  <c r="S47" i="9"/>
  <c r="R19" i="9"/>
  <c r="R20" i="9" s="1"/>
  <c r="R46" i="9" s="1"/>
  <c r="T20" i="9" l="1"/>
  <c r="T45" i="9"/>
  <c r="V49" i="9"/>
  <c r="V24" i="9"/>
  <c r="S23" i="9"/>
  <c r="U21" i="9"/>
  <c r="U46" i="9"/>
  <c r="R45" i="9"/>
  <c r="R21" i="9"/>
  <c r="S24" i="9" l="1"/>
  <c r="S49" i="9"/>
  <c r="U22" i="9"/>
  <c r="U47" i="9"/>
  <c r="V25" i="9"/>
  <c r="V50" i="9"/>
  <c r="T21" i="9"/>
  <c r="T46" i="9"/>
  <c r="R22" i="9"/>
  <c r="R48" i="9" s="1"/>
  <c r="R47" i="9"/>
  <c r="R23" i="9"/>
  <c r="T22" i="9" l="1"/>
  <c r="T47" i="9"/>
  <c r="V51" i="9"/>
  <c r="V26" i="9"/>
  <c r="U23" i="9"/>
  <c r="U48" i="9"/>
  <c r="S25" i="9"/>
  <c r="S50" i="9"/>
  <c r="R24" i="9"/>
  <c r="R49" i="9"/>
  <c r="S26" i="9" l="1"/>
  <c r="S51" i="9"/>
  <c r="V27" i="9"/>
  <c r="V52" i="9"/>
  <c r="U24" i="9"/>
  <c r="U49" i="9"/>
  <c r="T23" i="9"/>
  <c r="T48" i="9"/>
  <c r="R25" i="9"/>
  <c r="R50" i="9"/>
  <c r="T24" i="9" l="1"/>
  <c r="T49" i="9"/>
  <c r="U25" i="9"/>
  <c r="U50" i="9"/>
  <c r="V28" i="9"/>
  <c r="V53" i="9"/>
  <c r="S27" i="9"/>
  <c r="S52" i="9"/>
  <c r="R26" i="9"/>
  <c r="R51" i="9"/>
  <c r="S28" i="9" l="1"/>
  <c r="S53" i="9"/>
  <c r="U26" i="9"/>
  <c r="U51" i="9"/>
  <c r="V55" i="9"/>
  <c r="V54" i="9"/>
  <c r="V30" i="9"/>
  <c r="T25" i="9"/>
  <c r="T50" i="9"/>
  <c r="R27" i="9"/>
  <c r="R52" i="9"/>
  <c r="T26" i="9" l="1"/>
  <c r="T51" i="9"/>
  <c r="U27" i="9"/>
  <c r="U52" i="9"/>
  <c r="S55" i="9"/>
  <c r="S30" i="9"/>
  <c r="S54" i="9"/>
  <c r="R28" i="9"/>
  <c r="R53" i="9"/>
  <c r="U28" i="9" l="1"/>
  <c r="U53" i="9"/>
  <c r="T27" i="9"/>
  <c r="T52" i="9"/>
  <c r="R30" i="9"/>
  <c r="R54" i="9"/>
  <c r="R55" i="9"/>
  <c r="T28" i="9" l="1"/>
  <c r="T53" i="9"/>
  <c r="U30" i="9"/>
  <c r="U55" i="9"/>
  <c r="U54" i="9"/>
  <c r="C11" i="9"/>
  <c r="E11" i="9"/>
  <c r="T30" i="9" l="1"/>
  <c r="T54" i="9"/>
  <c r="T55" i="9"/>
  <c r="C10" i="9"/>
  <c r="D12" i="9"/>
  <c r="D10" i="9"/>
  <c r="D11" i="9"/>
  <c r="E12" i="9"/>
  <c r="C12" i="9"/>
  <c r="E10" i="9"/>
</calcChain>
</file>

<file path=xl/sharedStrings.xml><?xml version="1.0" encoding="utf-8"?>
<sst xmlns="http://schemas.openxmlformats.org/spreadsheetml/2006/main" count="23131" uniqueCount="183">
  <si>
    <t>Input column name</t>
  </si>
  <si>
    <t>Importance, %</t>
  </si>
  <si>
    <t>API</t>
  </si>
  <si>
    <t>Area</t>
  </si>
  <si>
    <t>h</t>
  </si>
  <si>
    <t>POR</t>
  </si>
  <si>
    <t>Depth</t>
  </si>
  <si>
    <t>Krocw</t>
  </si>
  <si>
    <t>Krwiro</t>
  </si>
  <si>
    <t>Krgcl</t>
  </si>
  <si>
    <t>Nw</t>
  </si>
  <si>
    <t>Now</t>
  </si>
  <si>
    <t>Ng</t>
  </si>
  <si>
    <t>Nog</t>
  </si>
  <si>
    <t>Sgcon</t>
  </si>
  <si>
    <t>Sorg</t>
  </si>
  <si>
    <t>Sorw</t>
  </si>
  <si>
    <t>Swcon</t>
  </si>
  <si>
    <t>Pres</t>
  </si>
  <si>
    <t>Swinit</t>
  </si>
  <si>
    <t>OilPrice</t>
  </si>
  <si>
    <t>Qinj</t>
  </si>
  <si>
    <t>Min</t>
  </si>
  <si>
    <t>Max</t>
  </si>
  <si>
    <t>Number of errors</t>
  </si>
  <si>
    <t>Bias</t>
  </si>
  <si>
    <t>Architecture</t>
  </si>
  <si>
    <t># of Weights</t>
  </si>
  <si>
    <t>Fitness</t>
  </si>
  <si>
    <t>AIC</t>
  </si>
  <si>
    <t>Correlation</t>
  </si>
  <si>
    <t>R-Squared</t>
  </si>
  <si>
    <t>[20-12-7-1]</t>
  </si>
  <si>
    <t>[20-12-8-1]</t>
  </si>
  <si>
    <t>[20-5-1]</t>
  </si>
  <si>
    <t>[20-12-1]</t>
  </si>
  <si>
    <t>[20-7-1]</t>
  </si>
  <si>
    <t>[20-11-1]</t>
  </si>
  <si>
    <t>[20-12-4-1]</t>
  </si>
  <si>
    <t>[20-14-1]</t>
  </si>
  <si>
    <t>[20-10-1]</t>
  </si>
  <si>
    <t>[20-12-6-1]</t>
  </si>
  <si>
    <t>[20-4-1]</t>
  </si>
  <si>
    <t>[20-15-1]</t>
  </si>
  <si>
    <t>[20-12-2-1]</t>
  </si>
  <si>
    <t>[20-12-5-1]</t>
  </si>
  <si>
    <t>[20-12-10-1]</t>
  </si>
  <si>
    <t>[20-12-3-1]</t>
  </si>
  <si>
    <t>[20-9-1]</t>
  </si>
  <si>
    <t>[20-3-1]</t>
  </si>
  <si>
    <t>[20-17-1]</t>
  </si>
  <si>
    <t>[20-19-1]</t>
  </si>
  <si>
    <t>[20-6-1]</t>
  </si>
  <si>
    <t>[20-16-1]</t>
  </si>
  <si>
    <t>[20-13-1]</t>
  </si>
  <si>
    <t>[20-12-1-1]</t>
  </si>
  <si>
    <t>[20-12-9-1]</t>
  </si>
  <si>
    <t>[20-20-1]</t>
  </si>
  <si>
    <t>[20-8-1]</t>
  </si>
  <si>
    <t>[20-18-1]</t>
  </si>
  <si>
    <t>[20-2-1]</t>
  </si>
  <si>
    <t>[20-1-1]</t>
  </si>
  <si>
    <t>Test error: the smaller the error on the test set the better the network. This parameter is calculated as inversed mean absolute network error on the test set.</t>
  </si>
  <si>
    <t>Akaike criterion: the bigger the criterion the better the network. See AIC for more information.</t>
  </si>
  <si>
    <t>R-squared: the closer the parameter to 1 the better the network. See R-squared for more information.</t>
  </si>
  <si>
    <t>Validation</t>
  </si>
  <si>
    <t>Training</t>
  </si>
  <si>
    <t>Testing</t>
  </si>
  <si>
    <t>[20-12-11-1]</t>
  </si>
  <si>
    <t>[20-12-12-1]</t>
  </si>
  <si>
    <t>Neuron</t>
  </si>
  <si>
    <t>Row</t>
  </si>
  <si>
    <t>Target</t>
  </si>
  <si>
    <t>Output</t>
  </si>
  <si>
    <t>AE</t>
  </si>
  <si>
    <t>ARE</t>
  </si>
  <si>
    <t>TRN</t>
  </si>
  <si>
    <t>&gt;100</t>
  </si>
  <si>
    <t>VLD</t>
  </si>
  <si>
    <t>Mean:</t>
  </si>
  <si>
    <t>Std Dev:</t>
  </si>
  <si>
    <t>Min:</t>
  </si>
  <si>
    <t>Max:</t>
  </si>
  <si>
    <t>TST</t>
  </si>
  <si>
    <t>PERMI</t>
  </si>
  <si>
    <t>AH</t>
  </si>
  <si>
    <t>Number of weights</t>
  </si>
  <si>
    <t>NPV</t>
  </si>
  <si>
    <t>Predicted NPV</t>
  </si>
  <si>
    <t>Value</t>
  </si>
  <si>
    <t>Input activation FX</t>
  </si>
  <si>
    <t>Logistic</t>
  </si>
  <si>
    <t>Output name</t>
  </si>
  <si>
    <t>Output error FX</t>
  </si>
  <si>
    <t>Sum-of-squares</t>
  </si>
  <si>
    <t>Output activation FX</t>
  </si>
  <si>
    <t xml:space="preserve">Parameter    </t>
  </si>
  <si>
    <t>Verification</t>
  </si>
  <si>
    <t>Test</t>
  </si>
  <si>
    <t>All Data</t>
  </si>
  <si>
    <t>[5-1-1]</t>
  </si>
  <si>
    <t>[5-2-1]</t>
  </si>
  <si>
    <t>[5-3-1]</t>
  </si>
  <si>
    <t>[5-4-1]</t>
  </si>
  <si>
    <t>[5-5-1]</t>
  </si>
  <si>
    <t>[5-5-1-1]</t>
  </si>
  <si>
    <t>[5-5-2-1]</t>
  </si>
  <si>
    <t>[5-5-3-1]</t>
  </si>
  <si>
    <t>[5-5-4-1]</t>
  </si>
  <si>
    <t>[5-2-1-1]</t>
  </si>
  <si>
    <t>[5-2-2-1]</t>
  </si>
  <si>
    <t>validation</t>
  </si>
  <si>
    <t>training</t>
  </si>
  <si>
    <t>POR AH</t>
  </si>
  <si>
    <t>error</t>
  </si>
  <si>
    <t>All data</t>
  </si>
  <si>
    <t>Error</t>
  </si>
  <si>
    <r>
      <t xml:space="preserve">Stands for Absolute Relative </t>
    </r>
    <r>
      <rPr>
        <sz val="11"/>
        <color rgb="FFFFFFFF"/>
        <rFont val="Calibri"/>
        <family val="2"/>
        <scheme val="minor"/>
      </rPr>
      <t>Error</t>
    </r>
    <r>
      <rPr>
        <sz val="11"/>
        <color theme="1"/>
        <rFont val="Calibri"/>
        <family val="2"/>
        <scheme val="minor"/>
      </rPr>
      <t xml:space="preserve">. ARE is an </t>
    </r>
    <r>
      <rPr>
        <sz val="11"/>
        <color rgb="FFFFFFFF"/>
        <rFont val="Calibri"/>
        <family val="2"/>
        <scheme val="minor"/>
      </rPr>
      <t>error</t>
    </r>
    <r>
      <rPr>
        <sz val="11"/>
        <color theme="1"/>
        <rFont val="Calibri"/>
        <family val="2"/>
        <scheme val="minor"/>
      </rPr>
      <t xml:space="preserve"> value that indicates the "quality" of the neural network training. This index is calculated by dividing the difference between actual and desired output values by the module of the desired output value.</t>
    </r>
  </si>
  <si>
    <r>
      <t xml:space="preserve">The smaller the network </t>
    </r>
    <r>
      <rPr>
        <sz val="11"/>
        <color rgb="FFFFFFFF"/>
        <rFont val="Calibri"/>
        <family val="2"/>
        <scheme val="minor"/>
      </rPr>
      <t>error</t>
    </r>
    <r>
      <rPr>
        <sz val="11"/>
        <color theme="1"/>
        <rFont val="Calibri"/>
        <family val="2"/>
        <scheme val="minor"/>
      </rPr>
      <t xml:space="preserve"> is, the better the network had been trained.</t>
    </r>
  </si>
  <si>
    <t>Proxy</t>
  </si>
  <si>
    <t>Statistics</t>
  </si>
  <si>
    <t>Linear</t>
  </si>
  <si>
    <t>Sim Quad</t>
  </si>
  <si>
    <t>Quad</t>
  </si>
  <si>
    <t>CMG Quad</t>
  </si>
  <si>
    <t>CMG RBF NN</t>
  </si>
  <si>
    <t>ANN</t>
  </si>
  <si>
    <t>R square</t>
  </si>
  <si>
    <t>1st Quartile</t>
  </si>
  <si>
    <t>2nd Quartile</t>
  </si>
  <si>
    <t>3rd Quartile</t>
  </si>
  <si>
    <t>1st Layer Nodes</t>
  </si>
  <si>
    <t>Input Nodes</t>
  </si>
  <si>
    <t>2nd Layer Nodes</t>
  </si>
  <si>
    <t>e linear</t>
  </si>
  <si>
    <t>e SQ</t>
  </si>
  <si>
    <t>e Q</t>
  </si>
  <si>
    <t>ANN Error</t>
  </si>
  <si>
    <t>linear</t>
  </si>
  <si>
    <t>sq</t>
  </si>
  <si>
    <t>q</t>
  </si>
  <si>
    <t>e CMG</t>
  </si>
  <si>
    <t>e RBF</t>
  </si>
  <si>
    <t>rbf</t>
  </si>
  <si>
    <t>RBF</t>
  </si>
  <si>
    <t>CMG</t>
  </si>
  <si>
    <t>Avg Abs Error</t>
  </si>
  <si>
    <t>Max Abs Error</t>
  </si>
  <si>
    <t>&gt;2</t>
  </si>
  <si>
    <t>Linear Regression</t>
  </si>
  <si>
    <t>Simple Quadratic Regression</t>
  </si>
  <si>
    <t>Quadratic Regression</t>
  </si>
  <si>
    <t>CMG Regression</t>
  </si>
  <si>
    <t>MMP</t>
  </si>
  <si>
    <t>Yellig Metcalfe</t>
  </si>
  <si>
    <t>CO2</t>
  </si>
  <si>
    <t>Hydrocarbon</t>
  </si>
  <si>
    <t>WAG</t>
  </si>
  <si>
    <t>Nitrogen</t>
  </si>
  <si>
    <t>Polymer</t>
  </si>
  <si>
    <t>ASP</t>
  </si>
  <si>
    <t>Surfactant</t>
  </si>
  <si>
    <t>Combustion</t>
  </si>
  <si>
    <t>Steam</t>
  </si>
  <si>
    <t>Hot Water</t>
  </si>
  <si>
    <t>Microbial</t>
  </si>
  <si>
    <t xml:space="preserve">   AE</t>
  </si>
  <si>
    <t>R Square</t>
  </si>
  <si>
    <t>ID</t>
  </si>
  <si>
    <t>Train Error</t>
  </si>
  <si>
    <t>Validation Error</t>
  </si>
  <si>
    <t>Test Error</t>
  </si>
  <si>
    <t>[20-9-1-1]</t>
  </si>
  <si>
    <t>[20-9-2-1]</t>
  </si>
  <si>
    <t>[20-9-3-1]</t>
  </si>
  <si>
    <t>[20-9-4-1]</t>
  </si>
  <si>
    <t>[20-9-5-1]</t>
  </si>
  <si>
    <t>[20-9-6-1]</t>
  </si>
  <si>
    <t>[20-9-7-1]</t>
  </si>
  <si>
    <t>[20-9-8-1]</t>
  </si>
  <si>
    <t>Pred NPV</t>
  </si>
  <si>
    <t>AHPOR</t>
  </si>
  <si>
    <t>Multilayer ANN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</si>
</sst>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6" formatCode="0.000"/>
  </numFmts>
  <fonts count="12" x14ac:knownFonts="1">
    <font>
      <sz val="11"/>
      <color theme="1"/>
      <name val="Calibri"/>
      <family val="2"/>
      <scheme val="minor"/>
    </font>
    <font>
      <sz val="8"/>
      <name val="Calibri"/>
      <family val="2"/>
      <scheme val="minor"/>
    </font>
    <font>
      <sz val="11"/>
      <color theme="1"/>
      <name val="Times New Roman"/>
      <family val="1"/>
    </font>
    <font>
      <b/>
      <sz val="11"/>
      <color rgb="FF000000"/>
      <name val="Times New Roman"/>
      <family val="1"/>
    </font>
    <font>
      <sz val="11"/>
      <color theme="1"/>
      <name val="Calibri"/>
      <family val="2"/>
      <scheme val="minor"/>
    </font>
    <font>
      <sz val="11"/>
      <color rgb="FFFFFFFF"/>
      <name val="Calibri"/>
      <family val="2"/>
      <scheme val="minor"/>
    </font>
    <font>
      <b/>
      <sz val="9"/>
      <color theme="1"/>
      <name val="Times New Roman"/>
      <family val="1"/>
    </font>
    <font>
      <b/>
      <sz val="9"/>
      <color rgb="FF000000"/>
      <name val="Times New Roman"/>
      <family val="1"/>
    </font>
    <font>
      <sz val="9"/>
      <color theme="1"/>
      <name val="Times New Roman"/>
      <family val="1"/>
    </font>
    <font>
      <b/>
      <sz val="8"/>
      <color theme="1"/>
      <name val="Times New Roman"/>
      <family val="1"/>
    </font>
    <font>
      <b/>
      <sz val="8"/>
      <color rgb="FF000000"/>
      <name val="Times New Roman"/>
      <family val="1"/>
    </font>
    <font>
      <sz val="8"/>
      <color theme="1"/>
      <name val="Times New Roman"/>
      <family val="1"/>
    </font>
  </fonts>
  <fills count="3">
    <fill>
      <patternFill patternType="none"/>
    </fill>
    <fill>
      <patternFill patternType="gray125"/>
    </fill>
    <fill>
      <patternFill patternType="solid">
        <fgColor rgb="FF92D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90">
    <xf numFmtId="0" fontId="0" fillId="0" borderId="0" xfId="0"/>
    <xf numFmtId="0" fontId="2" fillId="0" borderId="1" xfId="0" applyFont="1" applyBorder="1" applyAlignment="1">
      <alignment horizontal="center"/>
    </xf>
    <xf numFmtId="0" fontId="2" fillId="0" borderId="1" xfId="0" quotePrefix="1" applyFont="1" applyBorder="1" applyAlignment="1">
      <alignment horizontal="center"/>
    </xf>
    <xf numFmtId="0" fontId="3" fillId="0" borderId="1" xfId="0" applyFont="1" applyBorder="1" applyAlignment="1">
      <alignment horizontal="center" vertical="center"/>
    </xf>
    <xf numFmtId="164" fontId="2" fillId="0" borderId="1" xfId="0" applyNumberFormat="1" applyFont="1" applyBorder="1" applyAlignment="1">
      <alignment horizontal="center"/>
    </xf>
    <xf numFmtId="0" fontId="3" fillId="0" borderId="1" xfId="0" applyFont="1" applyBorder="1" applyAlignment="1">
      <alignment horizontal="center"/>
    </xf>
    <xf numFmtId="0" fontId="2" fillId="0" borderId="0" xfId="0" applyFont="1"/>
    <xf numFmtId="0" fontId="2" fillId="0" borderId="2" xfId="0" quotePrefix="1" applyFont="1" applyBorder="1" applyAlignment="1">
      <alignment horizontal="center"/>
    </xf>
    <xf numFmtId="164" fontId="2" fillId="0" borderId="2" xfId="0" applyNumberFormat="1" applyFont="1" applyBorder="1" applyAlignment="1">
      <alignment horizontal="center"/>
    </xf>
    <xf numFmtId="0" fontId="2" fillId="0" borderId="2" xfId="0" applyFont="1" applyBorder="1" applyAlignment="1">
      <alignment horizontal="center"/>
    </xf>
    <xf numFmtId="0" fontId="0" fillId="0" borderId="1" xfId="0" applyBorder="1"/>
    <xf numFmtId="0" fontId="0" fillId="0" borderId="1" xfId="0" applyBorder="1" applyAlignment="1">
      <alignment horizontal="center"/>
    </xf>
    <xf numFmtId="0" fontId="0" fillId="2" borderId="1" xfId="0" applyFill="1" applyBorder="1" applyAlignment="1">
      <alignment horizontal="center"/>
    </xf>
    <xf numFmtId="0" fontId="0" fillId="0" borderId="1" xfId="0" applyFill="1" applyBorder="1" applyAlignment="1">
      <alignment horizontal="center"/>
    </xf>
    <xf numFmtId="0" fontId="0" fillId="0" borderId="0" xfId="0" applyAlignment="1">
      <alignment horizontal="left" vertical="center" indent="1"/>
    </xf>
    <xf numFmtId="0" fontId="0" fillId="0" borderId="3" xfId="0" applyBorder="1"/>
    <xf numFmtId="0" fontId="0" fillId="0" borderId="4" xfId="0" applyBorder="1"/>
    <xf numFmtId="0" fontId="0" fillId="0" borderId="2" xfId="0" applyBorder="1"/>
    <xf numFmtId="9" fontId="0" fillId="0" borderId="1" xfId="1" applyFont="1" applyBorder="1" applyAlignment="1">
      <alignment horizontal="center"/>
    </xf>
    <xf numFmtId="9" fontId="0" fillId="0" borderId="0" xfId="0" applyNumberFormat="1"/>
    <xf numFmtId="0" fontId="0" fillId="0" borderId="5" xfId="0" applyFill="1" applyBorder="1" applyAlignment="1">
      <alignment horizontal="center"/>
    </xf>
    <xf numFmtId="0" fontId="0" fillId="0" borderId="0" xfId="1" applyNumberFormat="1" applyFont="1"/>
    <xf numFmtId="10" fontId="0" fillId="0" borderId="1" xfId="0" applyNumberFormat="1" applyBorder="1" applyAlignment="1">
      <alignment horizontal="center"/>
    </xf>
    <xf numFmtId="9" fontId="0" fillId="0" borderId="1" xfId="0" applyNumberFormat="1" applyBorder="1" applyAlignment="1">
      <alignment horizontal="center"/>
    </xf>
    <xf numFmtId="0" fontId="0" fillId="0" borderId="0" xfId="0"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6" fillId="0" borderId="1" xfId="0" applyFont="1" applyBorder="1" applyAlignment="1">
      <alignment horizontal="center" vertical="center"/>
    </xf>
    <xf numFmtId="165" fontId="8" fillId="0" borderId="1" xfId="0" applyNumberFormat="1" applyFont="1" applyBorder="1" applyAlignment="1">
      <alignment horizontal="center" vertical="center"/>
    </xf>
    <xf numFmtId="0" fontId="6" fillId="0" borderId="6" xfId="0" applyFont="1" applyBorder="1" applyAlignment="1">
      <alignment horizontal="center" vertical="center"/>
    </xf>
    <xf numFmtId="165" fontId="8" fillId="0" borderId="6" xfId="0" applyNumberFormat="1" applyFont="1" applyBorder="1" applyAlignment="1">
      <alignment horizontal="center" vertical="center"/>
    </xf>
    <xf numFmtId="0" fontId="6" fillId="0" borderId="4" xfId="0" applyFont="1" applyFill="1" applyBorder="1" applyAlignment="1">
      <alignment horizontal="center" vertical="center"/>
    </xf>
    <xf numFmtId="165" fontId="8" fillId="0" borderId="4" xfId="0" applyNumberFormat="1" applyFont="1" applyBorder="1" applyAlignment="1">
      <alignment horizontal="center" vertical="center"/>
    </xf>
    <xf numFmtId="0" fontId="8" fillId="0" borderId="0" xfId="0" applyFont="1"/>
    <xf numFmtId="0" fontId="7" fillId="0" borderId="6" xfId="0" applyFont="1" applyBorder="1" applyAlignment="1">
      <alignment horizontal="center" vertical="center"/>
    </xf>
    <xf numFmtId="0" fontId="6" fillId="0" borderId="4" xfId="0" applyFont="1" applyBorder="1" applyAlignment="1">
      <alignment horizontal="center" vertical="center"/>
    </xf>
    <xf numFmtId="0" fontId="6" fillId="0" borderId="1" xfId="0" applyFont="1" applyBorder="1" applyAlignment="1">
      <alignment horizontal="center" vertical="center" wrapText="1"/>
    </xf>
    <xf numFmtId="0" fontId="9" fillId="0" borderId="1" xfId="0" applyFont="1" applyBorder="1" applyAlignment="1">
      <alignment horizontal="center" vertical="center"/>
    </xf>
    <xf numFmtId="0" fontId="10" fillId="0" borderId="1" xfId="0" applyFont="1" applyBorder="1" applyAlignment="1">
      <alignment horizontal="center" vertical="center"/>
    </xf>
    <xf numFmtId="165" fontId="11" fillId="0" borderId="1" xfId="0" applyNumberFormat="1" applyFont="1" applyBorder="1" applyAlignment="1">
      <alignment horizontal="center" vertical="center"/>
    </xf>
    <xf numFmtId="0" fontId="10" fillId="0" borderId="6" xfId="0" applyFont="1" applyBorder="1" applyAlignment="1">
      <alignment horizontal="center" vertical="center"/>
    </xf>
    <xf numFmtId="165" fontId="11" fillId="0" borderId="6" xfId="0" applyNumberFormat="1" applyFont="1" applyBorder="1" applyAlignment="1">
      <alignment horizontal="center" vertical="center"/>
    </xf>
    <xf numFmtId="0" fontId="9" fillId="0" borderId="4" xfId="0" applyFont="1" applyBorder="1" applyAlignment="1">
      <alignment horizontal="center" vertical="center"/>
    </xf>
    <xf numFmtId="165" fontId="11" fillId="0" borderId="4" xfId="0" applyNumberFormat="1" applyFont="1" applyBorder="1" applyAlignment="1">
      <alignment horizontal="center" vertical="center"/>
    </xf>
    <xf numFmtId="166"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left"/>
    </xf>
    <xf numFmtId="166" fontId="0" fillId="0" borderId="1" xfId="1" applyNumberFormat="1" applyFont="1" applyBorder="1" applyAlignment="1">
      <alignment horizontal="center"/>
    </xf>
    <xf numFmtId="9" fontId="0" fillId="0" borderId="1" xfId="1" applyNumberFormat="1" applyFont="1" applyBorder="1" applyAlignment="1">
      <alignment horizontal="center"/>
    </xf>
    <xf numFmtId="11" fontId="0" fillId="0" borderId="1" xfId="0" applyNumberFormat="1" applyBorder="1" applyAlignment="1">
      <alignment horizontal="center"/>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0" fillId="0" borderId="9" xfId="0" applyFill="1" applyBorder="1" applyAlignment="1">
      <alignment horizontal="center"/>
    </xf>
    <xf numFmtId="165" fontId="0" fillId="0" borderId="0" xfId="0" applyNumberFormat="1"/>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0" fillId="0" borderId="0" xfId="0" applyFill="1"/>
    <xf numFmtId="0" fontId="6" fillId="0" borderId="1" xfId="0" applyFont="1" applyBorder="1" applyAlignment="1">
      <alignment horizontal="center" vertical="center"/>
    </xf>
    <xf numFmtId="0" fontId="0" fillId="0" borderId="0" xfId="0" applyAlignment="1">
      <alignment vertical="center"/>
    </xf>
    <xf numFmtId="0" fontId="7" fillId="0" borderId="1" xfId="0" applyFont="1" applyFill="1" applyBorder="1" applyAlignment="1">
      <alignment horizontal="center" vertical="center"/>
    </xf>
    <xf numFmtId="165" fontId="8" fillId="0" borderId="1" xfId="0" applyNumberFormat="1" applyFont="1" applyFill="1" applyBorder="1" applyAlignment="1">
      <alignment horizontal="center" vertical="center"/>
    </xf>
    <xf numFmtId="165" fontId="8" fillId="0" borderId="4" xfId="0" applyNumberFormat="1" applyFont="1" applyFill="1" applyBorder="1" applyAlignment="1">
      <alignment horizontal="center" vertical="center"/>
    </xf>
    <xf numFmtId="0" fontId="10" fillId="0" borderId="1" xfId="0" applyFont="1" applyFill="1" applyBorder="1" applyAlignment="1">
      <alignment horizontal="center" vertical="center"/>
    </xf>
    <xf numFmtId="165" fontId="11" fillId="0" borderId="1" xfId="0" applyNumberFormat="1" applyFont="1" applyFill="1" applyBorder="1" applyAlignment="1">
      <alignment horizontal="center" vertical="center"/>
    </xf>
    <xf numFmtId="0" fontId="8" fillId="0" borderId="0" xfId="0" applyFont="1" applyFill="1"/>
    <xf numFmtId="165" fontId="8" fillId="0" borderId="6" xfId="0" applyNumberFormat="1" applyFont="1" applyFill="1" applyBorder="1" applyAlignment="1">
      <alignment horizontal="center" vertical="center"/>
    </xf>
    <xf numFmtId="0" fontId="10" fillId="0" borderId="4" xfId="0" applyFont="1" applyFill="1" applyBorder="1" applyAlignment="1">
      <alignment horizontal="center" vertical="center"/>
    </xf>
    <xf numFmtId="165" fontId="11" fillId="0" borderId="4" xfId="0" applyNumberFormat="1" applyFont="1" applyFill="1" applyBorder="1" applyAlignment="1">
      <alignment horizontal="center" vertical="center"/>
    </xf>
    <xf numFmtId="0" fontId="10" fillId="0" borderId="6" xfId="0" applyFont="1" applyFill="1" applyBorder="1" applyAlignment="1">
      <alignment horizontal="center" vertical="center"/>
    </xf>
    <xf numFmtId="165" fontId="11" fillId="0" borderId="6" xfId="0" applyNumberFormat="1" applyFont="1" applyFill="1" applyBorder="1" applyAlignment="1">
      <alignment horizontal="center" vertical="center"/>
    </xf>
    <xf numFmtId="0" fontId="7" fillId="0" borderId="6" xfId="0" applyFont="1" applyFill="1" applyBorder="1" applyAlignment="1">
      <alignment horizontal="center" vertical="center"/>
    </xf>
    <xf numFmtId="0" fontId="7" fillId="0" borderId="4" xfId="0" applyFont="1" applyFill="1" applyBorder="1" applyAlignment="1">
      <alignment horizontal="center" vertical="center"/>
    </xf>
    <xf numFmtId="166" fontId="8" fillId="0" borderId="1" xfId="0" applyNumberFormat="1" applyFont="1" applyFill="1" applyBorder="1" applyAlignment="1">
      <alignment horizontal="center" vertical="center"/>
    </xf>
    <xf numFmtId="166" fontId="8" fillId="0" borderId="6" xfId="0" applyNumberFormat="1" applyFont="1" applyFill="1" applyBorder="1" applyAlignment="1">
      <alignment horizontal="center" vertical="center"/>
    </xf>
    <xf numFmtId="166" fontId="8" fillId="0" borderId="4" xfId="0" applyNumberFormat="1" applyFont="1" applyFill="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xf>
    <xf numFmtId="0" fontId="9" fillId="0" borderId="7" xfId="0" applyFont="1" applyBorder="1" applyAlignment="1">
      <alignment horizontal="center" vertical="center"/>
    </xf>
    <xf numFmtId="0" fontId="9" fillId="0" borderId="3" xfId="0" applyFont="1" applyBorder="1" applyAlignment="1">
      <alignment horizontal="center" vertical="center"/>
    </xf>
    <xf numFmtId="0" fontId="6" fillId="0" borderId="8" xfId="0" applyFont="1" applyBorder="1" applyAlignment="1">
      <alignment horizontal="center" vertical="center" wrapText="1"/>
    </xf>
    <xf numFmtId="0" fontId="6" fillId="0" borderId="4" xfId="0" applyFont="1" applyBorder="1" applyAlignment="1">
      <alignment horizontal="center" vertical="center" wrapText="1"/>
    </xf>
    <xf numFmtId="0" fontId="6" fillId="0" borderId="2" xfId="0" applyFont="1" applyBorder="1" applyAlignment="1">
      <alignment horizontal="center" vertical="center"/>
    </xf>
    <xf numFmtId="0" fontId="6" fillId="0" borderId="7" xfId="0" applyFont="1" applyBorder="1" applyAlignment="1">
      <alignment horizontal="center" vertical="center"/>
    </xf>
    <xf numFmtId="0" fontId="6" fillId="0" borderId="3" xfId="0" applyFont="1" applyBorder="1" applyAlignment="1">
      <alignment horizontal="center" vertical="center"/>
    </xf>
    <xf numFmtId="0" fontId="9" fillId="0" borderId="1" xfId="0" applyFont="1" applyBorder="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66FF6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'NN 1'!$F$2</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1'!$B$3:$B$22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1'!$F$3:$F$22</c:f>
              <c:numCache>
                <c:formatCode>General</c:formatCode>
                <c:ptCount val="20"/>
                <c:pt idx="0">
                  <c:v>7.4693990000000001</c:v>
                </c:pt>
                <c:pt idx="1">
                  <c:v>6.0701200000000002</c:v>
                </c:pt>
                <c:pt idx="2">
                  <c:v>5.2176349999999996</c:v>
                </c:pt>
                <c:pt idx="3">
                  <c:v>4.4642429999999997</c:v>
                </c:pt>
                <c:pt idx="4">
                  <c:v>4.3729620000000002</c:v>
                </c:pt>
                <c:pt idx="5">
                  <c:v>3.9008189999999998</c:v>
                </c:pt>
                <c:pt idx="6">
                  <c:v>3.6912609999999999</c:v>
                </c:pt>
                <c:pt idx="7">
                  <c:v>3.746899</c:v>
                </c:pt>
                <c:pt idx="8">
                  <c:v>4.0673500000000002</c:v>
                </c:pt>
                <c:pt idx="9">
                  <c:v>3.8259599999999998</c:v>
                </c:pt>
                <c:pt idx="10">
                  <c:v>3.6201539999999999</c:v>
                </c:pt>
                <c:pt idx="11">
                  <c:v>3.4105470000000002</c:v>
                </c:pt>
                <c:pt idx="12">
                  <c:v>3.637534</c:v>
                </c:pt>
                <c:pt idx="13">
                  <c:v>3.8920490000000001</c:v>
                </c:pt>
                <c:pt idx="14">
                  <c:v>3.3549910000000001</c:v>
                </c:pt>
                <c:pt idx="15">
                  <c:v>3.4176440000000001</c:v>
                </c:pt>
                <c:pt idx="16">
                  <c:v>3.2775280000000002</c:v>
                </c:pt>
                <c:pt idx="17">
                  <c:v>3.483568</c:v>
                </c:pt>
                <c:pt idx="18">
                  <c:v>3.1432289999999998</c:v>
                </c:pt>
                <c:pt idx="19">
                  <c:v>3.303248</c:v>
                </c:pt>
              </c:numCache>
            </c:numRef>
          </c:yVal>
          <c:smooth val="0"/>
          <c:extLst>
            <c:ext xmlns:c16="http://schemas.microsoft.com/office/drawing/2014/chart" uri="{C3380CC4-5D6E-409C-BE32-E72D297353CC}">
              <c16:uniqueId val="{00000000-90FA-45B1-B632-8DBAA2E872F4}"/>
            </c:ext>
          </c:extLst>
        </c:ser>
        <c:ser>
          <c:idx val="1"/>
          <c:order val="1"/>
          <c:tx>
            <c:strRef>
              <c:f>'NN 1'!$G$2</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1'!$B$3:$B$22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1'!$G$3:$G$22</c:f>
              <c:numCache>
                <c:formatCode>General</c:formatCode>
                <c:ptCount val="20"/>
                <c:pt idx="0">
                  <c:v>8.486777</c:v>
                </c:pt>
                <c:pt idx="1">
                  <c:v>7.1590920000000002</c:v>
                </c:pt>
                <c:pt idx="2">
                  <c:v>5.7823580000000003</c:v>
                </c:pt>
                <c:pt idx="3">
                  <c:v>5.2008530000000004</c:v>
                </c:pt>
                <c:pt idx="4">
                  <c:v>5.1450699999999996</c:v>
                </c:pt>
                <c:pt idx="5">
                  <c:v>4.551412</c:v>
                </c:pt>
                <c:pt idx="6">
                  <c:v>4.6999890000000004</c:v>
                </c:pt>
                <c:pt idx="7">
                  <c:v>4.7601459999999998</c:v>
                </c:pt>
                <c:pt idx="8">
                  <c:v>4.8795380000000002</c:v>
                </c:pt>
                <c:pt idx="9">
                  <c:v>4.5700440000000002</c:v>
                </c:pt>
                <c:pt idx="10">
                  <c:v>4.5796380000000001</c:v>
                </c:pt>
                <c:pt idx="11">
                  <c:v>4.338813</c:v>
                </c:pt>
                <c:pt idx="12">
                  <c:v>4.4542529999999996</c:v>
                </c:pt>
                <c:pt idx="13">
                  <c:v>4.9470780000000003</c:v>
                </c:pt>
                <c:pt idx="14">
                  <c:v>4.501843</c:v>
                </c:pt>
                <c:pt idx="15">
                  <c:v>4.765536</c:v>
                </c:pt>
                <c:pt idx="16">
                  <c:v>4.5735340000000004</c:v>
                </c:pt>
                <c:pt idx="17">
                  <c:v>4.7178440000000004</c:v>
                </c:pt>
                <c:pt idx="18">
                  <c:v>4.5748509999999998</c:v>
                </c:pt>
                <c:pt idx="19">
                  <c:v>4.7704399999999998</c:v>
                </c:pt>
              </c:numCache>
            </c:numRef>
          </c:yVal>
          <c:smooth val="0"/>
          <c:extLst>
            <c:ext xmlns:c16="http://schemas.microsoft.com/office/drawing/2014/chart" uri="{C3380CC4-5D6E-409C-BE32-E72D297353CC}">
              <c16:uniqueId val="{00000001-90FA-45B1-B632-8DBAA2E872F4}"/>
            </c:ext>
          </c:extLst>
        </c:ser>
        <c:dLbls>
          <c:showLegendKey val="0"/>
          <c:showVal val="0"/>
          <c:showCatName val="0"/>
          <c:showSerName val="0"/>
          <c:showPercent val="0"/>
          <c:showBubbleSize val="0"/>
        </c:dLbls>
        <c:axId val="676040840"/>
        <c:axId val="676038216"/>
      </c:scatterChart>
      <c:valAx>
        <c:axId val="6760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38216"/>
        <c:crosses val="autoZero"/>
        <c:crossBetween val="midCat"/>
      </c:valAx>
      <c:valAx>
        <c:axId val="676038216"/>
        <c:scaling>
          <c:orientation val="minMax"/>
          <c:max val="8"/>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40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'NN 1'!$F$29</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1'!$B$30:$B$42</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1'!$F$30:$F$42</c:f>
              <c:numCache>
                <c:formatCode>General</c:formatCode>
                <c:ptCount val="13"/>
                <c:pt idx="0">
                  <c:v>3.4105470000000002</c:v>
                </c:pt>
                <c:pt idx="1">
                  <c:v>3.7408830000000002</c:v>
                </c:pt>
                <c:pt idx="2">
                  <c:v>3.4481649999999999</c:v>
                </c:pt>
                <c:pt idx="3">
                  <c:v>3.3563320000000001</c:v>
                </c:pt>
                <c:pt idx="4">
                  <c:v>3.357189</c:v>
                </c:pt>
                <c:pt idx="5">
                  <c:v>3.598112</c:v>
                </c:pt>
                <c:pt idx="6">
                  <c:v>3.5576439999999998</c:v>
                </c:pt>
                <c:pt idx="7">
                  <c:v>3.2230300000000001</c:v>
                </c:pt>
                <c:pt idx="8">
                  <c:v>3.019282</c:v>
                </c:pt>
                <c:pt idx="9">
                  <c:v>3.5582919999999998</c:v>
                </c:pt>
                <c:pt idx="10">
                  <c:v>3.2307619999999999</c:v>
                </c:pt>
                <c:pt idx="11">
                  <c:v>3.1704949999999998</c:v>
                </c:pt>
                <c:pt idx="12">
                  <c:v>3.4233739999999999</c:v>
                </c:pt>
              </c:numCache>
            </c:numRef>
          </c:yVal>
          <c:smooth val="0"/>
          <c:extLst>
            <c:ext xmlns:c16="http://schemas.microsoft.com/office/drawing/2014/chart" uri="{C3380CC4-5D6E-409C-BE32-E72D297353CC}">
              <c16:uniqueId val="{00000000-A3B8-4189-A43F-B384002292A1}"/>
            </c:ext>
          </c:extLst>
        </c:ser>
        <c:ser>
          <c:idx val="1"/>
          <c:order val="1"/>
          <c:tx>
            <c:strRef>
              <c:f>'NN 1'!$G$29</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1'!$B$30:$B$42</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1'!$G$30:$G$42</c:f>
              <c:numCache>
                <c:formatCode>General</c:formatCode>
                <c:ptCount val="13"/>
                <c:pt idx="0">
                  <c:v>4.338813</c:v>
                </c:pt>
                <c:pt idx="1">
                  <c:v>5.0485819999999997</c:v>
                </c:pt>
                <c:pt idx="2">
                  <c:v>4.5866870000000004</c:v>
                </c:pt>
                <c:pt idx="3">
                  <c:v>4.7134530000000003</c:v>
                </c:pt>
                <c:pt idx="4">
                  <c:v>4.6514439999999997</c:v>
                </c:pt>
                <c:pt idx="5">
                  <c:v>4.5538999999999996</c:v>
                </c:pt>
                <c:pt idx="6">
                  <c:v>5.409573</c:v>
                </c:pt>
                <c:pt idx="7">
                  <c:v>4.1941810000000004</c:v>
                </c:pt>
                <c:pt idx="8">
                  <c:v>4.2033069999999997</c:v>
                </c:pt>
                <c:pt idx="9">
                  <c:v>4.6496000000000004</c:v>
                </c:pt>
                <c:pt idx="10">
                  <c:v>4.7495659999999997</c:v>
                </c:pt>
                <c:pt idx="11">
                  <c:v>4.5086139999999997</c:v>
                </c:pt>
                <c:pt idx="12">
                  <c:v>4.7968669999999998</c:v>
                </c:pt>
              </c:numCache>
            </c:numRef>
          </c:yVal>
          <c:smooth val="0"/>
          <c:extLst>
            <c:ext xmlns:c16="http://schemas.microsoft.com/office/drawing/2014/chart" uri="{C3380CC4-5D6E-409C-BE32-E72D297353CC}">
              <c16:uniqueId val="{00000001-A3B8-4189-A43F-B384002292A1}"/>
            </c:ext>
          </c:extLst>
        </c:ser>
        <c:dLbls>
          <c:showLegendKey val="0"/>
          <c:showVal val="0"/>
          <c:showCatName val="0"/>
          <c:showSerName val="0"/>
          <c:showPercent val="0"/>
          <c:showBubbleSize val="0"/>
        </c:dLbls>
        <c:axId val="606044616"/>
        <c:axId val="606047240"/>
      </c:scatterChart>
      <c:valAx>
        <c:axId val="60604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047240"/>
        <c:crosses val="autoZero"/>
        <c:crossBetween val="midCat"/>
      </c:valAx>
      <c:valAx>
        <c:axId val="606047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0446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'NN 1'!$BJ$38:$BJ$48</c:f>
              <c:strCache>
                <c:ptCount val="11"/>
                <c:pt idx="0">
                  <c:v>Steam</c:v>
                </c:pt>
                <c:pt idx="1">
                  <c:v>CO2</c:v>
                </c:pt>
                <c:pt idx="2">
                  <c:v>Hydrocarbon</c:v>
                </c:pt>
                <c:pt idx="3">
                  <c:v>Polymer</c:v>
                </c:pt>
                <c:pt idx="4">
                  <c:v>Combustion</c:v>
                </c:pt>
                <c:pt idx="5">
                  <c:v>ASP</c:v>
                </c:pt>
                <c:pt idx="6">
                  <c:v>Nitrogen</c:v>
                </c:pt>
                <c:pt idx="7">
                  <c:v>Hot Water</c:v>
                </c:pt>
                <c:pt idx="8">
                  <c:v>WAG</c:v>
                </c:pt>
                <c:pt idx="9">
                  <c:v>Microbial</c:v>
                </c:pt>
                <c:pt idx="10">
                  <c:v>Surfactant</c:v>
                </c:pt>
              </c:strCache>
            </c:strRef>
          </c:cat>
          <c:val>
            <c:numRef>
              <c:f>'NN 1'!$BK$38:$BK$48</c:f>
              <c:numCache>
                <c:formatCode>General</c:formatCode>
                <c:ptCount val="11"/>
                <c:pt idx="0">
                  <c:v>271</c:v>
                </c:pt>
                <c:pt idx="1">
                  <c:v>155</c:v>
                </c:pt>
                <c:pt idx="2">
                  <c:v>84</c:v>
                </c:pt>
                <c:pt idx="3">
                  <c:v>52</c:v>
                </c:pt>
                <c:pt idx="4">
                  <c:v>27</c:v>
                </c:pt>
                <c:pt idx="5">
                  <c:v>13</c:v>
                </c:pt>
                <c:pt idx="6">
                  <c:v>11</c:v>
                </c:pt>
                <c:pt idx="7">
                  <c:v>10</c:v>
                </c:pt>
                <c:pt idx="8">
                  <c:v>5</c:v>
                </c:pt>
                <c:pt idx="9">
                  <c:v>4</c:v>
                </c:pt>
                <c:pt idx="10">
                  <c:v>3</c:v>
                </c:pt>
              </c:numCache>
            </c:numRef>
          </c:val>
          <c:extLst>
            <c:ext xmlns:c16="http://schemas.microsoft.com/office/drawing/2014/chart" uri="{C3380CC4-5D6E-409C-BE32-E72D297353CC}">
              <c16:uniqueId val="{00000000-165F-4ED6-8AC4-97A3B36F88C3}"/>
            </c:ext>
          </c:extLst>
        </c:ser>
        <c:dLbls>
          <c:showLegendKey val="0"/>
          <c:showVal val="0"/>
          <c:showCatName val="0"/>
          <c:showSerName val="0"/>
          <c:showPercent val="0"/>
          <c:showBubbleSize val="0"/>
        </c:dLbls>
        <c:gapWidth val="182"/>
        <c:axId val="516778280"/>
        <c:axId val="514218040"/>
      </c:barChart>
      <c:catAx>
        <c:axId val="516778280"/>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4218040"/>
        <c:crosses val="autoZero"/>
        <c:auto val="1"/>
        <c:lblAlgn val="ctr"/>
        <c:lblOffset val="100"/>
        <c:noMultiLvlLbl val="0"/>
      </c:catAx>
      <c:valAx>
        <c:axId val="514218040"/>
        <c:scaling>
          <c:orientation val="minMax"/>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Number of Projects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6778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1 Optimized'!$F$8</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 Optimized'!$B$9:$B$28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 Optimized'!$F$9:$F$28</c:f>
              <c:numCache>
                <c:formatCode>General</c:formatCode>
                <c:ptCount val="20"/>
                <c:pt idx="0">
                  <c:v>7.4693990000000001</c:v>
                </c:pt>
                <c:pt idx="1">
                  <c:v>6.0701200000000002</c:v>
                </c:pt>
                <c:pt idx="2">
                  <c:v>5.2176349999999996</c:v>
                </c:pt>
                <c:pt idx="3">
                  <c:v>4.4642429999999997</c:v>
                </c:pt>
                <c:pt idx="4">
                  <c:v>4.3729620000000002</c:v>
                </c:pt>
                <c:pt idx="5">
                  <c:v>3.9008189999999998</c:v>
                </c:pt>
                <c:pt idx="6">
                  <c:v>3.6912609999999999</c:v>
                </c:pt>
                <c:pt idx="7">
                  <c:v>3.746899</c:v>
                </c:pt>
                <c:pt idx="8">
                  <c:v>4.0673500000000002</c:v>
                </c:pt>
                <c:pt idx="9">
                  <c:v>3.8259599999999998</c:v>
                </c:pt>
                <c:pt idx="10">
                  <c:v>3.6201539999999999</c:v>
                </c:pt>
                <c:pt idx="11">
                  <c:v>3.4105470000000002</c:v>
                </c:pt>
                <c:pt idx="12">
                  <c:v>3.637534</c:v>
                </c:pt>
                <c:pt idx="13">
                  <c:v>3.8920490000000001</c:v>
                </c:pt>
                <c:pt idx="14">
                  <c:v>3.3549910000000001</c:v>
                </c:pt>
                <c:pt idx="15">
                  <c:v>3.4176440000000001</c:v>
                </c:pt>
                <c:pt idx="16">
                  <c:v>3.2775280000000002</c:v>
                </c:pt>
                <c:pt idx="17">
                  <c:v>3.483568</c:v>
                </c:pt>
                <c:pt idx="18">
                  <c:v>3.1432289999999998</c:v>
                </c:pt>
                <c:pt idx="19">
                  <c:v>3.303248</c:v>
                </c:pt>
              </c:numCache>
            </c:numRef>
          </c:yVal>
          <c:smooth val="0"/>
          <c:extLst>
            <c:ext xmlns:c16="http://schemas.microsoft.com/office/drawing/2014/chart" uri="{C3380CC4-5D6E-409C-BE32-E72D297353CC}">
              <c16:uniqueId val="{00000000-C925-4681-9E4A-24D8A015FBC2}"/>
            </c:ext>
          </c:extLst>
        </c:ser>
        <c:ser>
          <c:idx val="1"/>
          <c:order val="1"/>
          <c:tx>
            <c:strRef>
              <c:f>'NN 1 Optimized'!$G$8</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 Optimized'!$B$9:$B$28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 Optimized'!$G$9:$G$28</c:f>
              <c:numCache>
                <c:formatCode>General</c:formatCode>
                <c:ptCount val="20"/>
                <c:pt idx="0">
                  <c:v>8.486777</c:v>
                </c:pt>
                <c:pt idx="1">
                  <c:v>7.1590920000000002</c:v>
                </c:pt>
                <c:pt idx="2">
                  <c:v>5.7823580000000003</c:v>
                </c:pt>
                <c:pt idx="3">
                  <c:v>5.2008530000000004</c:v>
                </c:pt>
                <c:pt idx="4">
                  <c:v>5.1450699999999996</c:v>
                </c:pt>
                <c:pt idx="5">
                  <c:v>4.551412</c:v>
                </c:pt>
                <c:pt idx="6">
                  <c:v>4.6999890000000004</c:v>
                </c:pt>
                <c:pt idx="7">
                  <c:v>4.7601459999999998</c:v>
                </c:pt>
                <c:pt idx="8">
                  <c:v>4.8795380000000002</c:v>
                </c:pt>
                <c:pt idx="9">
                  <c:v>4.5700440000000002</c:v>
                </c:pt>
                <c:pt idx="10">
                  <c:v>4.5796380000000001</c:v>
                </c:pt>
                <c:pt idx="11">
                  <c:v>4.338813</c:v>
                </c:pt>
                <c:pt idx="12">
                  <c:v>4.4542529999999996</c:v>
                </c:pt>
                <c:pt idx="13">
                  <c:v>4.9470780000000003</c:v>
                </c:pt>
                <c:pt idx="14">
                  <c:v>4.501843</c:v>
                </c:pt>
                <c:pt idx="15">
                  <c:v>4.765536</c:v>
                </c:pt>
                <c:pt idx="16">
                  <c:v>4.5735340000000004</c:v>
                </c:pt>
                <c:pt idx="17">
                  <c:v>4.7178440000000004</c:v>
                </c:pt>
                <c:pt idx="18">
                  <c:v>4.5748509999999998</c:v>
                </c:pt>
                <c:pt idx="19">
                  <c:v>4.7704399999999998</c:v>
                </c:pt>
              </c:numCache>
            </c:numRef>
          </c:yVal>
          <c:smooth val="0"/>
          <c:extLst>
            <c:ext xmlns:c16="http://schemas.microsoft.com/office/drawing/2014/chart" uri="{C3380CC4-5D6E-409C-BE32-E72D297353CC}">
              <c16:uniqueId val="{00000001-C925-4681-9E4A-24D8A015FBC2}"/>
            </c:ext>
          </c:extLst>
        </c:ser>
        <c:dLbls>
          <c:showLegendKey val="0"/>
          <c:showVal val="0"/>
          <c:showCatName val="0"/>
          <c:showSerName val="0"/>
          <c:showPercent val="0"/>
          <c:showBubbleSize val="0"/>
        </c:dLbls>
        <c:axId val="676040840"/>
        <c:axId val="676038216"/>
      </c:scatterChart>
      <c:valAx>
        <c:axId val="676040840"/>
        <c:scaling>
          <c:orientation val="minMax"/>
          <c:max val="2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38216"/>
        <c:crosses val="autoZero"/>
        <c:crossBetween val="midCat"/>
      </c:valAx>
      <c:valAx>
        <c:axId val="676038216"/>
        <c:scaling>
          <c:orientation val="minMax"/>
          <c:max val="9"/>
          <c:min val="3"/>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40840"/>
        <c:crosses val="autoZero"/>
        <c:crossBetween val="midCat"/>
      </c:valAx>
      <c:spPr>
        <a:noFill/>
        <a:ln>
          <a:solidFill>
            <a:schemeClr val="tx1"/>
          </a:solidFill>
        </a:ln>
        <a:effectLst/>
      </c:spPr>
    </c:plotArea>
    <c:legend>
      <c:legendPos val="b"/>
      <c:layout>
        <c:manualLayout>
          <c:xMode val="edge"/>
          <c:yMode val="edge"/>
          <c:x val="0.35346775640386718"/>
          <c:y val="0.87567494331116402"/>
          <c:w val="0.34876068972391111"/>
          <c:h val="6.38172616947244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1 Optimized'!$F$35</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 Optimized'!$B$36:$B$48</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 Optimized'!$F$36:$F$48</c:f>
              <c:numCache>
                <c:formatCode>General</c:formatCode>
                <c:ptCount val="13"/>
                <c:pt idx="0">
                  <c:v>3.4105470000000002</c:v>
                </c:pt>
                <c:pt idx="1">
                  <c:v>3.7408830000000002</c:v>
                </c:pt>
                <c:pt idx="2">
                  <c:v>3.4481649999999999</c:v>
                </c:pt>
                <c:pt idx="3">
                  <c:v>3.3563320000000001</c:v>
                </c:pt>
                <c:pt idx="4">
                  <c:v>3.357189</c:v>
                </c:pt>
                <c:pt idx="5">
                  <c:v>3.598112</c:v>
                </c:pt>
                <c:pt idx="6">
                  <c:v>3.5576439999999998</c:v>
                </c:pt>
                <c:pt idx="7">
                  <c:v>3.2230300000000001</c:v>
                </c:pt>
                <c:pt idx="8">
                  <c:v>3.019282</c:v>
                </c:pt>
                <c:pt idx="9">
                  <c:v>3.5582919999999998</c:v>
                </c:pt>
                <c:pt idx="10">
                  <c:v>3.2307619999999999</c:v>
                </c:pt>
                <c:pt idx="11">
                  <c:v>3.1704949999999998</c:v>
                </c:pt>
                <c:pt idx="12">
                  <c:v>3.4233739999999999</c:v>
                </c:pt>
              </c:numCache>
            </c:numRef>
          </c:yVal>
          <c:smooth val="0"/>
          <c:extLst>
            <c:ext xmlns:c16="http://schemas.microsoft.com/office/drawing/2014/chart" uri="{C3380CC4-5D6E-409C-BE32-E72D297353CC}">
              <c16:uniqueId val="{00000000-E14C-4F0C-B0C8-39D2A3B2DFB0}"/>
            </c:ext>
          </c:extLst>
        </c:ser>
        <c:ser>
          <c:idx val="1"/>
          <c:order val="1"/>
          <c:tx>
            <c:strRef>
              <c:f>'NN 1 Optimized'!$G$35</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 Optimized'!$B$36:$B$48</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 Optimized'!$G$36:$G$48</c:f>
              <c:numCache>
                <c:formatCode>General</c:formatCode>
                <c:ptCount val="13"/>
                <c:pt idx="0">
                  <c:v>4.338813</c:v>
                </c:pt>
                <c:pt idx="1">
                  <c:v>5.0485819999999997</c:v>
                </c:pt>
                <c:pt idx="2">
                  <c:v>4.5866870000000004</c:v>
                </c:pt>
                <c:pt idx="3">
                  <c:v>4.7134530000000003</c:v>
                </c:pt>
                <c:pt idx="4">
                  <c:v>4.6514439999999997</c:v>
                </c:pt>
                <c:pt idx="5">
                  <c:v>4.5538999999999996</c:v>
                </c:pt>
                <c:pt idx="6">
                  <c:v>5.409573</c:v>
                </c:pt>
                <c:pt idx="7">
                  <c:v>4.1941810000000004</c:v>
                </c:pt>
                <c:pt idx="8">
                  <c:v>4.2033069999999997</c:v>
                </c:pt>
                <c:pt idx="9">
                  <c:v>4.6496000000000004</c:v>
                </c:pt>
                <c:pt idx="10">
                  <c:v>4.7495659999999997</c:v>
                </c:pt>
                <c:pt idx="11">
                  <c:v>4.5086139999999997</c:v>
                </c:pt>
                <c:pt idx="12">
                  <c:v>4.7968669999999998</c:v>
                </c:pt>
              </c:numCache>
            </c:numRef>
          </c:yVal>
          <c:smooth val="0"/>
          <c:extLst>
            <c:ext xmlns:c16="http://schemas.microsoft.com/office/drawing/2014/chart" uri="{C3380CC4-5D6E-409C-BE32-E72D297353CC}">
              <c16:uniqueId val="{00000001-E14C-4F0C-B0C8-39D2A3B2DFB0}"/>
            </c:ext>
          </c:extLst>
        </c:ser>
        <c:dLbls>
          <c:showLegendKey val="0"/>
          <c:showVal val="0"/>
          <c:showCatName val="0"/>
          <c:showSerName val="0"/>
          <c:showPercent val="0"/>
          <c:showBubbleSize val="0"/>
        </c:dLbls>
        <c:axId val="606044616"/>
        <c:axId val="606047240"/>
      </c:scatterChart>
      <c:valAx>
        <c:axId val="606044616"/>
        <c:scaling>
          <c:orientation val="minMax"/>
          <c:max val="12"/>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7240"/>
        <c:crosses val="autoZero"/>
        <c:crossBetween val="midCat"/>
      </c:valAx>
      <c:valAx>
        <c:axId val="60604724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4616"/>
        <c:crosses val="autoZero"/>
        <c:crossBetween val="midCat"/>
      </c:valAx>
      <c:spPr>
        <a:noFill/>
        <a:ln>
          <a:solidFill>
            <a:sysClr val="windowText" lastClr="000000"/>
          </a:solidFill>
        </a:ln>
        <a:effectLst/>
      </c:spPr>
    </c:plotArea>
    <c:legend>
      <c:legendPos val="b"/>
      <c:layout>
        <c:manualLayout>
          <c:xMode val="edge"/>
          <c:yMode val="edge"/>
          <c:x val="0.33922154170219643"/>
          <c:y val="0.86010628281771884"/>
          <c:w val="0.38266797900262467"/>
          <c:h val="7.81255752863718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Training</c:v>
          </c:tx>
          <c:spPr>
            <a:ln w="25400" cap="rnd">
              <a:noFill/>
              <a:round/>
            </a:ln>
            <a:effectLst/>
          </c:spPr>
          <c:marker>
            <c:symbol val="circle"/>
            <c:size val="3"/>
            <c:spPr>
              <a:solidFill>
                <a:srgbClr val="0000FF"/>
              </a:solidFill>
              <a:ln w="9525">
                <a:noFill/>
              </a:ln>
              <a:effectLst/>
            </c:spPr>
          </c:marker>
          <c:xVal>
            <c:numRef>
              <c:f>'NN 1 Optimized'!$X$9:$X$1370</c:f>
              <c:numCache>
                <c:formatCode>General</c:formatCode>
                <c:ptCount val="1362"/>
                <c:pt idx="0">
                  <c:v>-1.501957</c:v>
                </c:pt>
                <c:pt idx="1">
                  <c:v>-5.2952690000000002</c:v>
                </c:pt>
                <c:pt idx="2">
                  <c:v>-4.3678480000000004</c:v>
                </c:pt>
                <c:pt idx="3">
                  <c:v>1.323223</c:v>
                </c:pt>
                <c:pt idx="4">
                  <c:v>-2.0924499999999999</c:v>
                </c:pt>
                <c:pt idx="5">
                  <c:v>-1.2242230000000001</c:v>
                </c:pt>
                <c:pt idx="6">
                  <c:v>-6.6477870000000001</c:v>
                </c:pt>
                <c:pt idx="7">
                  <c:v>-0.52346499999999996</c:v>
                </c:pt>
                <c:pt idx="8">
                  <c:v>0.39144299999999999</c:v>
                </c:pt>
                <c:pt idx="9">
                  <c:v>0.96518800000000005</c:v>
                </c:pt>
                <c:pt idx="10">
                  <c:v>-2.8089849999999998</c:v>
                </c:pt>
                <c:pt idx="11">
                  <c:v>-6.5677880000000002</c:v>
                </c:pt>
                <c:pt idx="12">
                  <c:v>1.6887380000000001</c:v>
                </c:pt>
                <c:pt idx="13">
                  <c:v>2.6408</c:v>
                </c:pt>
                <c:pt idx="14">
                  <c:v>-4.2412089999999996</c:v>
                </c:pt>
                <c:pt idx="15">
                  <c:v>-1.264025</c:v>
                </c:pt>
                <c:pt idx="16">
                  <c:v>0.79213500000000003</c:v>
                </c:pt>
                <c:pt idx="17">
                  <c:v>-2.0493899999999998</c:v>
                </c:pt>
                <c:pt idx="18">
                  <c:v>-2.4363670000000002</c:v>
                </c:pt>
                <c:pt idx="19">
                  <c:v>1.669851</c:v>
                </c:pt>
                <c:pt idx="20">
                  <c:v>-0.428004</c:v>
                </c:pt>
                <c:pt idx="21">
                  <c:v>-3.5647319999999998</c:v>
                </c:pt>
                <c:pt idx="22">
                  <c:v>-4.2368030000000001</c:v>
                </c:pt>
                <c:pt idx="23">
                  <c:v>3.8725420000000002</c:v>
                </c:pt>
                <c:pt idx="24">
                  <c:v>-2.2695500000000002</c:v>
                </c:pt>
                <c:pt idx="25">
                  <c:v>3.089372</c:v>
                </c:pt>
                <c:pt idx="26">
                  <c:v>-2.8317730000000001</c:v>
                </c:pt>
                <c:pt idx="27">
                  <c:v>-0.82135000000000002</c:v>
                </c:pt>
                <c:pt idx="28">
                  <c:v>-2.877049</c:v>
                </c:pt>
                <c:pt idx="29">
                  <c:v>-2.323976</c:v>
                </c:pt>
                <c:pt idx="30">
                  <c:v>-2.5018739999999999</c:v>
                </c:pt>
                <c:pt idx="31">
                  <c:v>-3.3303039999999999</c:v>
                </c:pt>
                <c:pt idx="32">
                  <c:v>-0.96285600000000005</c:v>
                </c:pt>
                <c:pt idx="33">
                  <c:v>-3.0620210000000001</c:v>
                </c:pt>
                <c:pt idx="34">
                  <c:v>2.164517</c:v>
                </c:pt>
                <c:pt idx="35">
                  <c:v>-4.4394270000000002</c:v>
                </c:pt>
                <c:pt idx="36">
                  <c:v>3.4391029999999998</c:v>
                </c:pt>
                <c:pt idx="37">
                  <c:v>1.6777010000000001</c:v>
                </c:pt>
                <c:pt idx="38">
                  <c:v>-3.011171</c:v>
                </c:pt>
                <c:pt idx="39">
                  <c:v>-2.7936939999999999</c:v>
                </c:pt>
                <c:pt idx="40">
                  <c:v>3.2678069999999999</c:v>
                </c:pt>
                <c:pt idx="41">
                  <c:v>3.9619399999999998</c:v>
                </c:pt>
                <c:pt idx="42">
                  <c:v>2.368401</c:v>
                </c:pt>
                <c:pt idx="43">
                  <c:v>2.8425600000000002</c:v>
                </c:pt>
                <c:pt idx="44">
                  <c:v>3.6413289999999998</c:v>
                </c:pt>
                <c:pt idx="45">
                  <c:v>-5.8509739999999999</c:v>
                </c:pt>
                <c:pt idx="46">
                  <c:v>-1.2566170000000001</c:v>
                </c:pt>
                <c:pt idx="47">
                  <c:v>1.1079159999999999</c:v>
                </c:pt>
                <c:pt idx="48">
                  <c:v>2.0929880000000001</c:v>
                </c:pt>
                <c:pt idx="49">
                  <c:v>-0.96941600000000006</c:v>
                </c:pt>
                <c:pt idx="50">
                  <c:v>-2.0874299999999999</c:v>
                </c:pt>
                <c:pt idx="51">
                  <c:v>-1.2972410000000001</c:v>
                </c:pt>
                <c:pt idx="52">
                  <c:v>8.1187450000000005</c:v>
                </c:pt>
                <c:pt idx="53">
                  <c:v>-2.6341860000000001</c:v>
                </c:pt>
                <c:pt idx="54">
                  <c:v>1.9705090000000001</c:v>
                </c:pt>
                <c:pt idx="55">
                  <c:v>2.246651</c:v>
                </c:pt>
                <c:pt idx="56">
                  <c:v>-1.94025</c:v>
                </c:pt>
                <c:pt idx="57">
                  <c:v>0.74303799999999998</c:v>
                </c:pt>
                <c:pt idx="58">
                  <c:v>7.6002039999999997</c:v>
                </c:pt>
                <c:pt idx="59">
                  <c:v>5.0550430000000004</c:v>
                </c:pt>
                <c:pt idx="60">
                  <c:v>0.54852999999999996</c:v>
                </c:pt>
                <c:pt idx="61">
                  <c:v>0.40579399999999999</c:v>
                </c:pt>
                <c:pt idx="62">
                  <c:v>-1.959913</c:v>
                </c:pt>
                <c:pt idx="63">
                  <c:v>1.73221</c:v>
                </c:pt>
                <c:pt idx="64">
                  <c:v>-0.80345100000000003</c:v>
                </c:pt>
                <c:pt idx="65">
                  <c:v>10.593643999999999</c:v>
                </c:pt>
                <c:pt idx="66">
                  <c:v>0.45899699999999999</c:v>
                </c:pt>
                <c:pt idx="67">
                  <c:v>-2.1893560000000001</c:v>
                </c:pt>
                <c:pt idx="68">
                  <c:v>-1.235935</c:v>
                </c:pt>
                <c:pt idx="69">
                  <c:v>1.3551660000000001</c:v>
                </c:pt>
                <c:pt idx="70">
                  <c:v>0.25732100000000002</c:v>
                </c:pt>
                <c:pt idx="71">
                  <c:v>-0.73583299999999996</c:v>
                </c:pt>
                <c:pt idx="72">
                  <c:v>-1.5599069999999999</c:v>
                </c:pt>
                <c:pt idx="73">
                  <c:v>-1.314038</c:v>
                </c:pt>
                <c:pt idx="74">
                  <c:v>6.8592610000000001</c:v>
                </c:pt>
                <c:pt idx="75">
                  <c:v>2.8233929999999998</c:v>
                </c:pt>
                <c:pt idx="76">
                  <c:v>-4.7605680000000001</c:v>
                </c:pt>
                <c:pt idx="77">
                  <c:v>-1.75308</c:v>
                </c:pt>
                <c:pt idx="78">
                  <c:v>-0.27103100000000002</c:v>
                </c:pt>
                <c:pt idx="79">
                  <c:v>-0.801512</c:v>
                </c:pt>
                <c:pt idx="80">
                  <c:v>1.024459</c:v>
                </c:pt>
                <c:pt idx="81">
                  <c:v>1.6696800000000001</c:v>
                </c:pt>
                <c:pt idx="82">
                  <c:v>-3.8193239999999999</c:v>
                </c:pt>
                <c:pt idx="83">
                  <c:v>-1.645939</c:v>
                </c:pt>
                <c:pt idx="84">
                  <c:v>3.9620359999999999</c:v>
                </c:pt>
                <c:pt idx="85">
                  <c:v>-1.819556</c:v>
                </c:pt>
                <c:pt idx="86">
                  <c:v>0.24977199999999999</c:v>
                </c:pt>
                <c:pt idx="87">
                  <c:v>-8.4960050000000003</c:v>
                </c:pt>
                <c:pt idx="88">
                  <c:v>1.009763</c:v>
                </c:pt>
                <c:pt idx="89">
                  <c:v>-0.62635300000000005</c:v>
                </c:pt>
                <c:pt idx="90">
                  <c:v>-1.172623</c:v>
                </c:pt>
                <c:pt idx="91">
                  <c:v>0.44501600000000002</c:v>
                </c:pt>
                <c:pt idx="92">
                  <c:v>-0.35108800000000001</c:v>
                </c:pt>
                <c:pt idx="93">
                  <c:v>0.21558099999999999</c:v>
                </c:pt>
                <c:pt idx="94">
                  <c:v>1.1688099999999999</c:v>
                </c:pt>
                <c:pt idx="95">
                  <c:v>0.45786300000000002</c:v>
                </c:pt>
                <c:pt idx="96">
                  <c:v>-0.43411</c:v>
                </c:pt>
                <c:pt idx="97">
                  <c:v>-8.0322150000000008</c:v>
                </c:pt>
                <c:pt idx="98">
                  <c:v>-0.13632900000000001</c:v>
                </c:pt>
                <c:pt idx="99">
                  <c:v>-14.549643</c:v>
                </c:pt>
                <c:pt idx="100">
                  <c:v>0.404109</c:v>
                </c:pt>
                <c:pt idx="101">
                  <c:v>0.104313</c:v>
                </c:pt>
                <c:pt idx="102">
                  <c:v>6.5413389999999998</c:v>
                </c:pt>
                <c:pt idx="103">
                  <c:v>-0.50426000000000004</c:v>
                </c:pt>
                <c:pt idx="104">
                  <c:v>-4.6189559999999998</c:v>
                </c:pt>
                <c:pt idx="105">
                  <c:v>0.33852300000000002</c:v>
                </c:pt>
                <c:pt idx="106">
                  <c:v>0.150146</c:v>
                </c:pt>
                <c:pt idx="107">
                  <c:v>2.4782549999999999</c:v>
                </c:pt>
                <c:pt idx="108">
                  <c:v>-0.198405</c:v>
                </c:pt>
                <c:pt idx="109">
                  <c:v>-0.16047900000000001</c:v>
                </c:pt>
                <c:pt idx="110">
                  <c:v>0.18038100000000001</c:v>
                </c:pt>
                <c:pt idx="111">
                  <c:v>4.8710000000000003E-2</c:v>
                </c:pt>
                <c:pt idx="112">
                  <c:v>-7.7349000000000001E-2</c:v>
                </c:pt>
                <c:pt idx="113">
                  <c:v>4.1208349999999996</c:v>
                </c:pt>
                <c:pt idx="114">
                  <c:v>5.3434000000000002E-2</c:v>
                </c:pt>
                <c:pt idx="115">
                  <c:v>-8.0149999999999996E-3</c:v>
                </c:pt>
                <c:pt idx="116">
                  <c:v>1.6732E-2</c:v>
                </c:pt>
                <c:pt idx="117">
                  <c:v>-13.869713000000001</c:v>
                </c:pt>
                <c:pt idx="118">
                  <c:v>2.4430930000000002</c:v>
                </c:pt>
                <c:pt idx="119">
                  <c:v>-5.1975410000000002</c:v>
                </c:pt>
                <c:pt idx="120">
                  <c:v>-5.8473959999999998</c:v>
                </c:pt>
                <c:pt idx="121">
                  <c:v>-1.880417</c:v>
                </c:pt>
                <c:pt idx="122">
                  <c:v>-3.9014250000000001</c:v>
                </c:pt>
                <c:pt idx="123">
                  <c:v>-0.46329300000000001</c:v>
                </c:pt>
                <c:pt idx="124">
                  <c:v>-0.58998300000000004</c:v>
                </c:pt>
                <c:pt idx="125">
                  <c:v>-0.23919699999999999</c:v>
                </c:pt>
                <c:pt idx="126">
                  <c:v>-0.359595</c:v>
                </c:pt>
                <c:pt idx="127">
                  <c:v>-0.47936099999999998</c:v>
                </c:pt>
                <c:pt idx="128">
                  <c:v>4.1649029999999998</c:v>
                </c:pt>
                <c:pt idx="129">
                  <c:v>0.81740599999999997</c:v>
                </c:pt>
                <c:pt idx="130">
                  <c:v>-3.2538800000000001</c:v>
                </c:pt>
                <c:pt idx="131">
                  <c:v>-0.41426099999999999</c:v>
                </c:pt>
                <c:pt idx="132">
                  <c:v>-3.5969799999999998</c:v>
                </c:pt>
                <c:pt idx="133">
                  <c:v>-0.26213199999999998</c:v>
                </c:pt>
                <c:pt idx="134">
                  <c:v>-1.3466089999999999</c:v>
                </c:pt>
                <c:pt idx="135">
                  <c:v>-5.1750790000000002</c:v>
                </c:pt>
                <c:pt idx="136">
                  <c:v>-7.8218050000000003</c:v>
                </c:pt>
                <c:pt idx="137">
                  <c:v>-1.6640269999999999</c:v>
                </c:pt>
                <c:pt idx="138">
                  <c:v>-12.185981</c:v>
                </c:pt>
                <c:pt idx="139">
                  <c:v>1.8573949999999999</c:v>
                </c:pt>
                <c:pt idx="140">
                  <c:v>7.3168740000000003</c:v>
                </c:pt>
                <c:pt idx="141">
                  <c:v>8.5038309999999999</c:v>
                </c:pt>
                <c:pt idx="142">
                  <c:v>0.61144900000000002</c:v>
                </c:pt>
                <c:pt idx="143">
                  <c:v>1.0015559999999999</c:v>
                </c:pt>
                <c:pt idx="144">
                  <c:v>-0.68014799999999997</c:v>
                </c:pt>
                <c:pt idx="145">
                  <c:v>4.4837720000000001</c:v>
                </c:pt>
                <c:pt idx="146">
                  <c:v>-2.1126849999999999</c:v>
                </c:pt>
                <c:pt idx="147">
                  <c:v>-0.65390199999999998</c:v>
                </c:pt>
                <c:pt idx="148">
                  <c:v>0.170349</c:v>
                </c:pt>
                <c:pt idx="149">
                  <c:v>-5.2572679999999998</c:v>
                </c:pt>
                <c:pt idx="150">
                  <c:v>-0.715113</c:v>
                </c:pt>
                <c:pt idx="151">
                  <c:v>10.834806</c:v>
                </c:pt>
                <c:pt idx="152">
                  <c:v>-1.380466</c:v>
                </c:pt>
                <c:pt idx="153">
                  <c:v>0.69913499999999995</c:v>
                </c:pt>
                <c:pt idx="154">
                  <c:v>-16.600964000000001</c:v>
                </c:pt>
                <c:pt idx="155">
                  <c:v>2.4103059999999998</c:v>
                </c:pt>
                <c:pt idx="156">
                  <c:v>-4.0561030000000002</c:v>
                </c:pt>
                <c:pt idx="157">
                  <c:v>-0.681149</c:v>
                </c:pt>
                <c:pt idx="158">
                  <c:v>-6.3117070000000002</c:v>
                </c:pt>
                <c:pt idx="159">
                  <c:v>-1.1594640000000001</c:v>
                </c:pt>
                <c:pt idx="160">
                  <c:v>1.4812860000000001</c:v>
                </c:pt>
                <c:pt idx="161">
                  <c:v>1.0406310000000001</c:v>
                </c:pt>
                <c:pt idx="162">
                  <c:v>1.8711549999999999</c:v>
                </c:pt>
                <c:pt idx="163">
                  <c:v>11.361435</c:v>
                </c:pt>
                <c:pt idx="164">
                  <c:v>2.4137719999999998</c:v>
                </c:pt>
                <c:pt idx="165">
                  <c:v>3.9989810000000001</c:v>
                </c:pt>
                <c:pt idx="166">
                  <c:v>-17.238164999999999</c:v>
                </c:pt>
                <c:pt idx="167">
                  <c:v>-3.461039</c:v>
                </c:pt>
                <c:pt idx="168">
                  <c:v>-9.8974469999999997</c:v>
                </c:pt>
                <c:pt idx="169">
                  <c:v>2.9649939999999999</c:v>
                </c:pt>
                <c:pt idx="170">
                  <c:v>-2.5563410000000002</c:v>
                </c:pt>
                <c:pt idx="171">
                  <c:v>1.0265979999999999</c:v>
                </c:pt>
                <c:pt idx="172">
                  <c:v>0.36133799999999999</c:v>
                </c:pt>
                <c:pt idx="173">
                  <c:v>-1.6755949999999999</c:v>
                </c:pt>
                <c:pt idx="174">
                  <c:v>-2.2642370000000001</c:v>
                </c:pt>
                <c:pt idx="175">
                  <c:v>-4.0926770000000001</c:v>
                </c:pt>
                <c:pt idx="176">
                  <c:v>-4.2063620000000004</c:v>
                </c:pt>
                <c:pt idx="177">
                  <c:v>-7.3273169999999999</c:v>
                </c:pt>
                <c:pt idx="178">
                  <c:v>-2.625543</c:v>
                </c:pt>
                <c:pt idx="179">
                  <c:v>-3.4183119999999998</c:v>
                </c:pt>
                <c:pt idx="180">
                  <c:v>6.2185050000000004</c:v>
                </c:pt>
                <c:pt idx="181">
                  <c:v>-3.1013959999999998</c:v>
                </c:pt>
                <c:pt idx="182">
                  <c:v>-1.1149800000000001</c:v>
                </c:pt>
                <c:pt idx="183">
                  <c:v>0.84489800000000004</c:v>
                </c:pt>
                <c:pt idx="184">
                  <c:v>-4.2070379999999998</c:v>
                </c:pt>
                <c:pt idx="185">
                  <c:v>-6.6498470000000003</c:v>
                </c:pt>
                <c:pt idx="186">
                  <c:v>-1.170615</c:v>
                </c:pt>
                <c:pt idx="187">
                  <c:v>24.474295999999999</c:v>
                </c:pt>
                <c:pt idx="188">
                  <c:v>-6.0636210000000004</c:v>
                </c:pt>
                <c:pt idx="189">
                  <c:v>6.0371980000000001</c:v>
                </c:pt>
                <c:pt idx="190">
                  <c:v>-1.6048199999999999</c:v>
                </c:pt>
                <c:pt idx="191">
                  <c:v>6.9391790000000002</c:v>
                </c:pt>
                <c:pt idx="192">
                  <c:v>4.6029</c:v>
                </c:pt>
                <c:pt idx="193">
                  <c:v>-2.0211589999999999</c:v>
                </c:pt>
                <c:pt idx="194">
                  <c:v>-3.492299</c:v>
                </c:pt>
                <c:pt idx="195">
                  <c:v>-1.7541389999999999</c:v>
                </c:pt>
                <c:pt idx="196">
                  <c:v>-1.0170920000000001</c:v>
                </c:pt>
                <c:pt idx="197">
                  <c:v>-4.6183870000000002</c:v>
                </c:pt>
                <c:pt idx="198">
                  <c:v>2.4986619999999999</c:v>
                </c:pt>
                <c:pt idx="199">
                  <c:v>-2.4142969999999999</c:v>
                </c:pt>
                <c:pt idx="200">
                  <c:v>2.9368129999999999</c:v>
                </c:pt>
                <c:pt idx="201">
                  <c:v>1.198482</c:v>
                </c:pt>
                <c:pt idx="202">
                  <c:v>-3.7746409999999999</c:v>
                </c:pt>
                <c:pt idx="203">
                  <c:v>-9.1385199999999998</c:v>
                </c:pt>
                <c:pt idx="204">
                  <c:v>8.7636479999999999</c:v>
                </c:pt>
                <c:pt idx="205">
                  <c:v>-1.440375</c:v>
                </c:pt>
                <c:pt idx="206">
                  <c:v>-2.6575000000000002</c:v>
                </c:pt>
                <c:pt idx="207">
                  <c:v>7.0692700000000004</c:v>
                </c:pt>
                <c:pt idx="208">
                  <c:v>3.3223560000000001</c:v>
                </c:pt>
                <c:pt idx="209">
                  <c:v>-3.5799050000000001</c:v>
                </c:pt>
                <c:pt idx="210">
                  <c:v>-2.4821749999999998</c:v>
                </c:pt>
                <c:pt idx="211">
                  <c:v>7.5644470000000004</c:v>
                </c:pt>
                <c:pt idx="212">
                  <c:v>23.640955999999999</c:v>
                </c:pt>
                <c:pt idx="213">
                  <c:v>4.1236740000000003</c:v>
                </c:pt>
                <c:pt idx="214">
                  <c:v>3.9168509999999999</c:v>
                </c:pt>
                <c:pt idx="215">
                  <c:v>-2.357882</c:v>
                </c:pt>
                <c:pt idx="216">
                  <c:v>3.0166369999999998</c:v>
                </c:pt>
                <c:pt idx="217">
                  <c:v>-11.963079</c:v>
                </c:pt>
                <c:pt idx="218">
                  <c:v>-4.4371159999999996</c:v>
                </c:pt>
                <c:pt idx="219">
                  <c:v>2.4587249999999998</c:v>
                </c:pt>
                <c:pt idx="220">
                  <c:v>1.547418</c:v>
                </c:pt>
                <c:pt idx="221">
                  <c:v>7.9990069999999998</c:v>
                </c:pt>
                <c:pt idx="222">
                  <c:v>-3.045553</c:v>
                </c:pt>
                <c:pt idx="223">
                  <c:v>-5.2266870000000001</c:v>
                </c:pt>
                <c:pt idx="224">
                  <c:v>14.095212</c:v>
                </c:pt>
                <c:pt idx="225">
                  <c:v>-10.041365000000001</c:v>
                </c:pt>
                <c:pt idx="226">
                  <c:v>-4.5139519999999997</c:v>
                </c:pt>
                <c:pt idx="227">
                  <c:v>8.9610330000000005</c:v>
                </c:pt>
                <c:pt idx="228">
                  <c:v>11.010902</c:v>
                </c:pt>
                <c:pt idx="229">
                  <c:v>-10.405479</c:v>
                </c:pt>
                <c:pt idx="230">
                  <c:v>4.2278180000000001</c:v>
                </c:pt>
                <c:pt idx="231">
                  <c:v>11.630575</c:v>
                </c:pt>
                <c:pt idx="232">
                  <c:v>4.2489970000000001</c:v>
                </c:pt>
                <c:pt idx="233">
                  <c:v>3.1037140000000001</c:v>
                </c:pt>
                <c:pt idx="234">
                  <c:v>-7.0651910000000004</c:v>
                </c:pt>
                <c:pt idx="235">
                  <c:v>11.177968999999999</c:v>
                </c:pt>
                <c:pt idx="236">
                  <c:v>-3.3858269999999999</c:v>
                </c:pt>
                <c:pt idx="237">
                  <c:v>-1.2584409999999999</c:v>
                </c:pt>
                <c:pt idx="238">
                  <c:v>-2.2728429999999999</c:v>
                </c:pt>
                <c:pt idx="239">
                  <c:v>10.139832</c:v>
                </c:pt>
                <c:pt idx="240">
                  <c:v>-3.407791</c:v>
                </c:pt>
                <c:pt idx="241">
                  <c:v>9.4564269999999997</c:v>
                </c:pt>
                <c:pt idx="242">
                  <c:v>-13.606643</c:v>
                </c:pt>
                <c:pt idx="243">
                  <c:v>3.6032199999999999</c:v>
                </c:pt>
                <c:pt idx="244">
                  <c:v>-4.8485300000000002</c:v>
                </c:pt>
                <c:pt idx="245">
                  <c:v>0.64811700000000005</c:v>
                </c:pt>
                <c:pt idx="246">
                  <c:v>-4.1138589999999997</c:v>
                </c:pt>
                <c:pt idx="247">
                  <c:v>-4.0310220000000001</c:v>
                </c:pt>
                <c:pt idx="248">
                  <c:v>3.47479</c:v>
                </c:pt>
                <c:pt idx="249">
                  <c:v>3.9669970000000001</c:v>
                </c:pt>
                <c:pt idx="250">
                  <c:v>1.8333189999999999</c:v>
                </c:pt>
                <c:pt idx="251">
                  <c:v>6.1427870000000002</c:v>
                </c:pt>
                <c:pt idx="252">
                  <c:v>-2.4723760000000001</c:v>
                </c:pt>
                <c:pt idx="253">
                  <c:v>-11.027165</c:v>
                </c:pt>
                <c:pt idx="254">
                  <c:v>-4.5255890000000001</c:v>
                </c:pt>
                <c:pt idx="255">
                  <c:v>-5.5408020000000002</c:v>
                </c:pt>
                <c:pt idx="256">
                  <c:v>-5.3069240000000004</c:v>
                </c:pt>
                <c:pt idx="257">
                  <c:v>-9.1972210000000008</c:v>
                </c:pt>
                <c:pt idx="258">
                  <c:v>-8.4581929999999996</c:v>
                </c:pt>
                <c:pt idx="259">
                  <c:v>2.1803599999999999</c:v>
                </c:pt>
                <c:pt idx="260">
                  <c:v>-7.6889450000000004</c:v>
                </c:pt>
                <c:pt idx="261">
                  <c:v>-9.163119</c:v>
                </c:pt>
                <c:pt idx="262">
                  <c:v>-3.53416</c:v>
                </c:pt>
                <c:pt idx="263">
                  <c:v>2.942199</c:v>
                </c:pt>
                <c:pt idx="264">
                  <c:v>-6.3775890000000004</c:v>
                </c:pt>
                <c:pt idx="265">
                  <c:v>2.6042239999999999</c:v>
                </c:pt>
                <c:pt idx="266">
                  <c:v>-6.9851049999999999</c:v>
                </c:pt>
                <c:pt idx="267">
                  <c:v>4.7832420000000004</c:v>
                </c:pt>
                <c:pt idx="268">
                  <c:v>-10.376519999999999</c:v>
                </c:pt>
                <c:pt idx="269">
                  <c:v>-7.9314229999999997</c:v>
                </c:pt>
                <c:pt idx="270">
                  <c:v>6.9909290000000004</c:v>
                </c:pt>
                <c:pt idx="271">
                  <c:v>-3.7679269999999998</c:v>
                </c:pt>
                <c:pt idx="272">
                  <c:v>-2.9190339999999999</c:v>
                </c:pt>
                <c:pt idx="273">
                  <c:v>-5.1039669999999999</c:v>
                </c:pt>
                <c:pt idx="274">
                  <c:v>-2.6145900000000002</c:v>
                </c:pt>
                <c:pt idx="275">
                  <c:v>3.3307410000000002</c:v>
                </c:pt>
                <c:pt idx="276">
                  <c:v>-5.6687409999999998</c:v>
                </c:pt>
                <c:pt idx="277">
                  <c:v>-7.4661429999999998</c:v>
                </c:pt>
                <c:pt idx="278">
                  <c:v>-7.005077</c:v>
                </c:pt>
                <c:pt idx="279">
                  <c:v>3.100552</c:v>
                </c:pt>
                <c:pt idx="280">
                  <c:v>-3.6554009999999999</c:v>
                </c:pt>
                <c:pt idx="281">
                  <c:v>4.1642970000000004</c:v>
                </c:pt>
                <c:pt idx="282">
                  <c:v>10.484429</c:v>
                </c:pt>
                <c:pt idx="283">
                  <c:v>-5.6459339999999996</c:v>
                </c:pt>
                <c:pt idx="284">
                  <c:v>1.6559269999999999</c:v>
                </c:pt>
                <c:pt idx="285">
                  <c:v>-1.4289970000000001</c:v>
                </c:pt>
                <c:pt idx="286">
                  <c:v>11.216512</c:v>
                </c:pt>
                <c:pt idx="287">
                  <c:v>-8.1751310000000004</c:v>
                </c:pt>
                <c:pt idx="288">
                  <c:v>-10.580603999999999</c:v>
                </c:pt>
                <c:pt idx="289">
                  <c:v>-4.9050690000000001</c:v>
                </c:pt>
                <c:pt idx="290">
                  <c:v>-8.6257940000000008</c:v>
                </c:pt>
                <c:pt idx="291">
                  <c:v>-4.1056109999999997</c:v>
                </c:pt>
                <c:pt idx="292">
                  <c:v>-4.6489570000000002</c:v>
                </c:pt>
                <c:pt idx="293">
                  <c:v>4.9042909999999997</c:v>
                </c:pt>
                <c:pt idx="294">
                  <c:v>-1.9941709999999999</c:v>
                </c:pt>
                <c:pt idx="295">
                  <c:v>-0.42947299999999999</c:v>
                </c:pt>
                <c:pt idx="296">
                  <c:v>-15.304133</c:v>
                </c:pt>
                <c:pt idx="297">
                  <c:v>-1.238291</c:v>
                </c:pt>
                <c:pt idx="298">
                  <c:v>33.820667999999998</c:v>
                </c:pt>
                <c:pt idx="299">
                  <c:v>7.3502650000000003</c:v>
                </c:pt>
                <c:pt idx="300">
                  <c:v>3.4085939999999999</c:v>
                </c:pt>
                <c:pt idx="301">
                  <c:v>-7.1523839999999996</c:v>
                </c:pt>
                <c:pt idx="302">
                  <c:v>-2.6258539999999999</c:v>
                </c:pt>
                <c:pt idx="303">
                  <c:v>-9.2819590000000005</c:v>
                </c:pt>
                <c:pt idx="304">
                  <c:v>5.6938510000000004</c:v>
                </c:pt>
                <c:pt idx="305">
                  <c:v>-1.8809750000000001</c:v>
                </c:pt>
                <c:pt idx="306">
                  <c:v>3.4518800000000001</c:v>
                </c:pt>
                <c:pt idx="307">
                  <c:v>-5.4867670000000004</c:v>
                </c:pt>
                <c:pt idx="308">
                  <c:v>-5.6819759999999997</c:v>
                </c:pt>
                <c:pt idx="309">
                  <c:v>2.7523819999999999</c:v>
                </c:pt>
                <c:pt idx="310">
                  <c:v>-4.0206989999999996</c:v>
                </c:pt>
                <c:pt idx="311">
                  <c:v>0.82174999999999998</c:v>
                </c:pt>
                <c:pt idx="312">
                  <c:v>-14.263287</c:v>
                </c:pt>
                <c:pt idx="313">
                  <c:v>7.9499459999999997</c:v>
                </c:pt>
                <c:pt idx="314">
                  <c:v>-0.52332000000000001</c:v>
                </c:pt>
                <c:pt idx="315">
                  <c:v>-12.467370000000001</c:v>
                </c:pt>
                <c:pt idx="316">
                  <c:v>-5.0595049999999997</c:v>
                </c:pt>
                <c:pt idx="317">
                  <c:v>3.6860710000000001</c:v>
                </c:pt>
                <c:pt idx="318">
                  <c:v>3.5319440000000002</c:v>
                </c:pt>
                <c:pt idx="319">
                  <c:v>10.417933</c:v>
                </c:pt>
                <c:pt idx="320">
                  <c:v>-11.124821000000001</c:v>
                </c:pt>
                <c:pt idx="321">
                  <c:v>-8.0243660000000006</c:v>
                </c:pt>
                <c:pt idx="322">
                  <c:v>5.3280659999999997</c:v>
                </c:pt>
                <c:pt idx="323">
                  <c:v>13.979137</c:v>
                </c:pt>
                <c:pt idx="324">
                  <c:v>10.37631</c:v>
                </c:pt>
                <c:pt idx="325">
                  <c:v>-7.3092110000000003</c:v>
                </c:pt>
                <c:pt idx="326">
                  <c:v>-9.8856599999999997</c:v>
                </c:pt>
                <c:pt idx="327">
                  <c:v>-6.0261699999999996</c:v>
                </c:pt>
                <c:pt idx="328">
                  <c:v>21.478974999999998</c:v>
                </c:pt>
                <c:pt idx="329">
                  <c:v>-1.403875</c:v>
                </c:pt>
                <c:pt idx="330">
                  <c:v>-8.7636859999999999</c:v>
                </c:pt>
                <c:pt idx="331">
                  <c:v>-1.925087</c:v>
                </c:pt>
                <c:pt idx="332">
                  <c:v>-5.74695</c:v>
                </c:pt>
                <c:pt idx="333">
                  <c:v>7.0059620000000002</c:v>
                </c:pt>
                <c:pt idx="334">
                  <c:v>11.511091</c:v>
                </c:pt>
                <c:pt idx="335">
                  <c:v>9.732113</c:v>
                </c:pt>
                <c:pt idx="336">
                  <c:v>-5.4900419999999999</c:v>
                </c:pt>
                <c:pt idx="337">
                  <c:v>-0.81427799999999995</c:v>
                </c:pt>
                <c:pt idx="338">
                  <c:v>6.027863</c:v>
                </c:pt>
                <c:pt idx="339">
                  <c:v>4.7100540000000004</c:v>
                </c:pt>
                <c:pt idx="340">
                  <c:v>13.089759000000001</c:v>
                </c:pt>
                <c:pt idx="341">
                  <c:v>4.6850630000000004</c:v>
                </c:pt>
                <c:pt idx="342">
                  <c:v>5.1135780000000004</c:v>
                </c:pt>
                <c:pt idx="343">
                  <c:v>-10.394244</c:v>
                </c:pt>
                <c:pt idx="344">
                  <c:v>8.0637640000000008</c:v>
                </c:pt>
                <c:pt idx="345">
                  <c:v>8.6658799999999996</c:v>
                </c:pt>
                <c:pt idx="346">
                  <c:v>-8.0176119999999997</c:v>
                </c:pt>
                <c:pt idx="347">
                  <c:v>3.0787960000000001</c:v>
                </c:pt>
                <c:pt idx="348">
                  <c:v>11.774210999999999</c:v>
                </c:pt>
                <c:pt idx="349">
                  <c:v>4.799245</c:v>
                </c:pt>
                <c:pt idx="350">
                  <c:v>-3.7494710000000002</c:v>
                </c:pt>
                <c:pt idx="351">
                  <c:v>4.3256009999999998</c:v>
                </c:pt>
                <c:pt idx="352">
                  <c:v>4.761234</c:v>
                </c:pt>
                <c:pt idx="353">
                  <c:v>7.6806159999999997</c:v>
                </c:pt>
                <c:pt idx="354">
                  <c:v>-8.1219420000000007</c:v>
                </c:pt>
                <c:pt idx="355">
                  <c:v>-3.5763379999999998</c:v>
                </c:pt>
                <c:pt idx="356">
                  <c:v>-8.23766</c:v>
                </c:pt>
                <c:pt idx="357">
                  <c:v>-4.812379</c:v>
                </c:pt>
                <c:pt idx="358">
                  <c:v>-5.0218559999999997</c:v>
                </c:pt>
                <c:pt idx="359">
                  <c:v>-6.3598499999999998</c:v>
                </c:pt>
                <c:pt idx="360">
                  <c:v>-8.8920910000000006</c:v>
                </c:pt>
                <c:pt idx="361">
                  <c:v>18.251207000000001</c:v>
                </c:pt>
                <c:pt idx="362">
                  <c:v>0.51334299999999999</c:v>
                </c:pt>
                <c:pt idx="363">
                  <c:v>10.479756</c:v>
                </c:pt>
                <c:pt idx="364">
                  <c:v>6.3215469999999998</c:v>
                </c:pt>
                <c:pt idx="365">
                  <c:v>-5.888801</c:v>
                </c:pt>
                <c:pt idx="366">
                  <c:v>-2.2036739999999999</c:v>
                </c:pt>
                <c:pt idx="367">
                  <c:v>2.344147</c:v>
                </c:pt>
                <c:pt idx="368">
                  <c:v>-5.6617179999999996</c:v>
                </c:pt>
                <c:pt idx="369">
                  <c:v>-5.5457390000000002</c:v>
                </c:pt>
                <c:pt idx="370">
                  <c:v>15.696618000000001</c:v>
                </c:pt>
                <c:pt idx="371">
                  <c:v>-17.284931</c:v>
                </c:pt>
                <c:pt idx="372">
                  <c:v>-8.8091170000000005</c:v>
                </c:pt>
                <c:pt idx="373">
                  <c:v>-6.5166469999999999</c:v>
                </c:pt>
                <c:pt idx="374">
                  <c:v>-8.4025010000000009</c:v>
                </c:pt>
                <c:pt idx="375">
                  <c:v>11.582141</c:v>
                </c:pt>
                <c:pt idx="376">
                  <c:v>-2.6058720000000002</c:v>
                </c:pt>
                <c:pt idx="377">
                  <c:v>3.7213449999999999</c:v>
                </c:pt>
                <c:pt idx="378">
                  <c:v>13.258203</c:v>
                </c:pt>
                <c:pt idx="379">
                  <c:v>12.717879</c:v>
                </c:pt>
                <c:pt idx="380">
                  <c:v>18.223641000000001</c:v>
                </c:pt>
                <c:pt idx="381">
                  <c:v>-12.173626000000001</c:v>
                </c:pt>
                <c:pt idx="382">
                  <c:v>-3.5829490000000002</c:v>
                </c:pt>
                <c:pt idx="383">
                  <c:v>-7.5222720000000001</c:v>
                </c:pt>
                <c:pt idx="384">
                  <c:v>-6.1812189999999996</c:v>
                </c:pt>
                <c:pt idx="385">
                  <c:v>-13.094763</c:v>
                </c:pt>
                <c:pt idx="386">
                  <c:v>-13.536697</c:v>
                </c:pt>
                <c:pt idx="387">
                  <c:v>-6.9215220000000004</c:v>
                </c:pt>
                <c:pt idx="388">
                  <c:v>12.793810000000001</c:v>
                </c:pt>
                <c:pt idx="389">
                  <c:v>-8.0719410000000007</c:v>
                </c:pt>
                <c:pt idx="390">
                  <c:v>13.135557</c:v>
                </c:pt>
                <c:pt idx="391">
                  <c:v>-4.3178869999999998</c:v>
                </c:pt>
                <c:pt idx="392">
                  <c:v>6.745107</c:v>
                </c:pt>
                <c:pt idx="393">
                  <c:v>-2.225635</c:v>
                </c:pt>
                <c:pt idx="394">
                  <c:v>2.4151210000000001</c:v>
                </c:pt>
                <c:pt idx="395">
                  <c:v>-2.4805030000000001</c:v>
                </c:pt>
                <c:pt idx="396">
                  <c:v>-7.0048349999999999</c:v>
                </c:pt>
                <c:pt idx="397">
                  <c:v>-5.1645799999999999</c:v>
                </c:pt>
                <c:pt idx="398">
                  <c:v>10.620523</c:v>
                </c:pt>
                <c:pt idx="399">
                  <c:v>-10.579836999999999</c:v>
                </c:pt>
                <c:pt idx="400">
                  <c:v>-7.020664</c:v>
                </c:pt>
                <c:pt idx="401">
                  <c:v>-7.0690119999999999</c:v>
                </c:pt>
                <c:pt idx="402">
                  <c:v>-3.234416</c:v>
                </c:pt>
                <c:pt idx="403">
                  <c:v>9.5251049999999999</c:v>
                </c:pt>
                <c:pt idx="404">
                  <c:v>2.8816630000000001</c:v>
                </c:pt>
                <c:pt idx="405">
                  <c:v>3.245492</c:v>
                </c:pt>
                <c:pt idx="406">
                  <c:v>-26.042546000000002</c:v>
                </c:pt>
                <c:pt idx="407">
                  <c:v>-0.64925699999999997</c:v>
                </c:pt>
                <c:pt idx="408">
                  <c:v>15.621817999999999</c:v>
                </c:pt>
                <c:pt idx="409">
                  <c:v>9.2185980000000001</c:v>
                </c:pt>
                <c:pt idx="410">
                  <c:v>-1.1594420000000001</c:v>
                </c:pt>
                <c:pt idx="411">
                  <c:v>-7.3773479999999996</c:v>
                </c:pt>
                <c:pt idx="412">
                  <c:v>-7.2501150000000001</c:v>
                </c:pt>
                <c:pt idx="413">
                  <c:v>-5.6879520000000001</c:v>
                </c:pt>
                <c:pt idx="414">
                  <c:v>23.290168999999999</c:v>
                </c:pt>
                <c:pt idx="415">
                  <c:v>7.0668610000000003</c:v>
                </c:pt>
                <c:pt idx="416">
                  <c:v>-15.863498999999999</c:v>
                </c:pt>
                <c:pt idx="417">
                  <c:v>-4.768961</c:v>
                </c:pt>
                <c:pt idx="418">
                  <c:v>-18.426770999999999</c:v>
                </c:pt>
                <c:pt idx="419">
                  <c:v>-11.138076999999999</c:v>
                </c:pt>
                <c:pt idx="420">
                  <c:v>-4.7116870000000004</c:v>
                </c:pt>
                <c:pt idx="421">
                  <c:v>5.7225419999999998</c:v>
                </c:pt>
                <c:pt idx="422">
                  <c:v>-8.3732860000000002</c:v>
                </c:pt>
                <c:pt idx="423">
                  <c:v>-14.739152000000001</c:v>
                </c:pt>
                <c:pt idx="424">
                  <c:v>-2.8277640000000002</c:v>
                </c:pt>
                <c:pt idx="425">
                  <c:v>-8.3487790000000004</c:v>
                </c:pt>
                <c:pt idx="426">
                  <c:v>9.0464249999999993</c:v>
                </c:pt>
                <c:pt idx="427">
                  <c:v>-15.208854000000001</c:v>
                </c:pt>
                <c:pt idx="428">
                  <c:v>-7.8330500000000001</c:v>
                </c:pt>
                <c:pt idx="429">
                  <c:v>-13.215363</c:v>
                </c:pt>
                <c:pt idx="430">
                  <c:v>-14.175907</c:v>
                </c:pt>
                <c:pt idx="431">
                  <c:v>-11.516042000000001</c:v>
                </c:pt>
                <c:pt idx="432">
                  <c:v>1.8576280000000001</c:v>
                </c:pt>
                <c:pt idx="433">
                  <c:v>-6.548565</c:v>
                </c:pt>
                <c:pt idx="434">
                  <c:v>-9.7697979999999998</c:v>
                </c:pt>
                <c:pt idx="435">
                  <c:v>-7.62859</c:v>
                </c:pt>
                <c:pt idx="436">
                  <c:v>9.0578050000000001</c:v>
                </c:pt>
                <c:pt idx="437">
                  <c:v>-11.144111000000001</c:v>
                </c:pt>
                <c:pt idx="438">
                  <c:v>15.38</c:v>
                </c:pt>
                <c:pt idx="439">
                  <c:v>17.014218</c:v>
                </c:pt>
                <c:pt idx="440">
                  <c:v>-0.80198100000000005</c:v>
                </c:pt>
                <c:pt idx="441">
                  <c:v>13.1472</c:v>
                </c:pt>
                <c:pt idx="442">
                  <c:v>8.5378699999999998</c:v>
                </c:pt>
                <c:pt idx="443">
                  <c:v>-6.55321</c:v>
                </c:pt>
                <c:pt idx="444">
                  <c:v>-9.9244889999999995</c:v>
                </c:pt>
                <c:pt idx="445">
                  <c:v>10.962156</c:v>
                </c:pt>
                <c:pt idx="446">
                  <c:v>-7.190264</c:v>
                </c:pt>
                <c:pt idx="447">
                  <c:v>-4.3357659999999996</c:v>
                </c:pt>
                <c:pt idx="448">
                  <c:v>1.9481999999999999</c:v>
                </c:pt>
                <c:pt idx="449">
                  <c:v>-8.7969500000000007</c:v>
                </c:pt>
                <c:pt idx="450">
                  <c:v>11.213167</c:v>
                </c:pt>
                <c:pt idx="451">
                  <c:v>-8.1704380000000008</c:v>
                </c:pt>
                <c:pt idx="452">
                  <c:v>-6.8290600000000001</c:v>
                </c:pt>
                <c:pt idx="453">
                  <c:v>1.214888</c:v>
                </c:pt>
                <c:pt idx="454">
                  <c:v>-0.52276100000000003</c:v>
                </c:pt>
                <c:pt idx="455">
                  <c:v>-15.702071</c:v>
                </c:pt>
                <c:pt idx="456">
                  <c:v>9.5192630000000005</c:v>
                </c:pt>
                <c:pt idx="457">
                  <c:v>12.748137</c:v>
                </c:pt>
                <c:pt idx="458">
                  <c:v>6.8059430000000001</c:v>
                </c:pt>
                <c:pt idx="459">
                  <c:v>11.634179</c:v>
                </c:pt>
                <c:pt idx="460">
                  <c:v>1.3908199999999999</c:v>
                </c:pt>
                <c:pt idx="461">
                  <c:v>16.216342000000001</c:v>
                </c:pt>
                <c:pt idx="462">
                  <c:v>10.625945</c:v>
                </c:pt>
                <c:pt idx="463">
                  <c:v>13.223464999999999</c:v>
                </c:pt>
                <c:pt idx="464">
                  <c:v>14.294105999999999</c:v>
                </c:pt>
                <c:pt idx="465">
                  <c:v>-6.5921019999999997</c:v>
                </c:pt>
                <c:pt idx="466">
                  <c:v>17.30416</c:v>
                </c:pt>
                <c:pt idx="467">
                  <c:v>-3.8442970000000001</c:v>
                </c:pt>
                <c:pt idx="468">
                  <c:v>-2.203077</c:v>
                </c:pt>
                <c:pt idx="469">
                  <c:v>-10.904388000000001</c:v>
                </c:pt>
                <c:pt idx="470">
                  <c:v>3.7291189999999999</c:v>
                </c:pt>
                <c:pt idx="471">
                  <c:v>-7.3018479999999997</c:v>
                </c:pt>
                <c:pt idx="472">
                  <c:v>-16.527449000000001</c:v>
                </c:pt>
                <c:pt idx="473">
                  <c:v>-9.4746930000000003</c:v>
                </c:pt>
                <c:pt idx="474">
                  <c:v>-9.8279630000000004</c:v>
                </c:pt>
                <c:pt idx="475">
                  <c:v>-6.8428500000000003</c:v>
                </c:pt>
                <c:pt idx="476">
                  <c:v>-6.0374379999999999</c:v>
                </c:pt>
                <c:pt idx="477">
                  <c:v>-14.663040000000001</c:v>
                </c:pt>
                <c:pt idx="478">
                  <c:v>-5.9331240000000003</c:v>
                </c:pt>
                <c:pt idx="479">
                  <c:v>-11.561191000000001</c:v>
                </c:pt>
                <c:pt idx="480">
                  <c:v>-13.204124</c:v>
                </c:pt>
                <c:pt idx="481">
                  <c:v>-9.5859170000000002</c:v>
                </c:pt>
                <c:pt idx="482">
                  <c:v>19.546047000000002</c:v>
                </c:pt>
                <c:pt idx="483">
                  <c:v>42.910848999999999</c:v>
                </c:pt>
                <c:pt idx="484">
                  <c:v>-6.4044509999999999</c:v>
                </c:pt>
                <c:pt idx="485">
                  <c:v>-3.7064490000000001</c:v>
                </c:pt>
                <c:pt idx="486">
                  <c:v>3.8314300000000001</c:v>
                </c:pt>
                <c:pt idx="487">
                  <c:v>-14.322239</c:v>
                </c:pt>
                <c:pt idx="488">
                  <c:v>-4.8646219999999998</c:v>
                </c:pt>
                <c:pt idx="489">
                  <c:v>19.76418</c:v>
                </c:pt>
                <c:pt idx="490">
                  <c:v>-1.916831</c:v>
                </c:pt>
                <c:pt idx="491">
                  <c:v>-5.2257879999999997</c:v>
                </c:pt>
                <c:pt idx="492">
                  <c:v>-10.039975999999999</c:v>
                </c:pt>
                <c:pt idx="493">
                  <c:v>6.9793799999999999</c:v>
                </c:pt>
                <c:pt idx="494">
                  <c:v>-10.469331</c:v>
                </c:pt>
                <c:pt idx="495">
                  <c:v>-0.98801499999999998</c:v>
                </c:pt>
                <c:pt idx="496">
                  <c:v>-15.138610999999999</c:v>
                </c:pt>
                <c:pt idx="497">
                  <c:v>15.212431</c:v>
                </c:pt>
                <c:pt idx="498">
                  <c:v>15.409129999999999</c:v>
                </c:pt>
                <c:pt idx="499">
                  <c:v>-9.7608119999999996</c:v>
                </c:pt>
                <c:pt idx="500">
                  <c:v>-7.0550800000000002</c:v>
                </c:pt>
                <c:pt idx="501">
                  <c:v>-13.767675000000001</c:v>
                </c:pt>
                <c:pt idx="502">
                  <c:v>15.759345</c:v>
                </c:pt>
                <c:pt idx="503">
                  <c:v>-6.7677449999999997</c:v>
                </c:pt>
                <c:pt idx="504">
                  <c:v>-8.4358160000000009</c:v>
                </c:pt>
                <c:pt idx="505">
                  <c:v>-6.6382810000000001</c:v>
                </c:pt>
                <c:pt idx="506">
                  <c:v>-7.276961</c:v>
                </c:pt>
                <c:pt idx="507">
                  <c:v>-5.7825730000000002</c:v>
                </c:pt>
                <c:pt idx="508">
                  <c:v>19.496807</c:v>
                </c:pt>
                <c:pt idx="509">
                  <c:v>15.327764</c:v>
                </c:pt>
                <c:pt idx="510">
                  <c:v>-9.9990330000000007</c:v>
                </c:pt>
                <c:pt idx="511">
                  <c:v>-9.6373510000000007</c:v>
                </c:pt>
                <c:pt idx="512">
                  <c:v>-6.1984849999999998</c:v>
                </c:pt>
                <c:pt idx="513">
                  <c:v>-25.659389000000001</c:v>
                </c:pt>
                <c:pt idx="514">
                  <c:v>-8.7007689999999993</c:v>
                </c:pt>
                <c:pt idx="515">
                  <c:v>-18.484597999999998</c:v>
                </c:pt>
                <c:pt idx="516">
                  <c:v>-10.865423</c:v>
                </c:pt>
                <c:pt idx="517">
                  <c:v>-23.518080000000001</c:v>
                </c:pt>
                <c:pt idx="518">
                  <c:v>-5.2247320000000004</c:v>
                </c:pt>
                <c:pt idx="519">
                  <c:v>1.0682400000000001</c:v>
                </c:pt>
                <c:pt idx="520">
                  <c:v>7.7175900000000004</c:v>
                </c:pt>
                <c:pt idx="521">
                  <c:v>12.110201</c:v>
                </c:pt>
                <c:pt idx="522">
                  <c:v>-7.339607</c:v>
                </c:pt>
                <c:pt idx="523">
                  <c:v>-7.4516450000000001</c:v>
                </c:pt>
                <c:pt idx="524">
                  <c:v>-7.7092470000000004</c:v>
                </c:pt>
                <c:pt idx="525">
                  <c:v>23.235023999999999</c:v>
                </c:pt>
                <c:pt idx="526">
                  <c:v>-8.6252099999999992</c:v>
                </c:pt>
                <c:pt idx="527">
                  <c:v>-5.9284790000000003</c:v>
                </c:pt>
                <c:pt idx="528">
                  <c:v>13.489193999999999</c:v>
                </c:pt>
                <c:pt idx="529">
                  <c:v>-12.261234</c:v>
                </c:pt>
                <c:pt idx="530">
                  <c:v>23.817191999999999</c:v>
                </c:pt>
                <c:pt idx="531">
                  <c:v>19.702773000000001</c:v>
                </c:pt>
                <c:pt idx="532">
                  <c:v>8.0028310000000005</c:v>
                </c:pt>
                <c:pt idx="533">
                  <c:v>-6.107634</c:v>
                </c:pt>
                <c:pt idx="534">
                  <c:v>10.071084000000001</c:v>
                </c:pt>
                <c:pt idx="535">
                  <c:v>2.1880500000000001</c:v>
                </c:pt>
                <c:pt idx="536">
                  <c:v>-7.5897389999999998</c:v>
                </c:pt>
                <c:pt idx="537">
                  <c:v>11.520533</c:v>
                </c:pt>
                <c:pt idx="538">
                  <c:v>7.4711369999999997</c:v>
                </c:pt>
                <c:pt idx="539">
                  <c:v>-3.1517539999999999</c:v>
                </c:pt>
                <c:pt idx="540">
                  <c:v>-5.5371370000000004</c:v>
                </c:pt>
                <c:pt idx="541">
                  <c:v>-11.014708000000001</c:v>
                </c:pt>
                <c:pt idx="542">
                  <c:v>24.391832000000001</c:v>
                </c:pt>
                <c:pt idx="543">
                  <c:v>-24.284796</c:v>
                </c:pt>
                <c:pt idx="544">
                  <c:v>22.826944999999998</c:v>
                </c:pt>
                <c:pt idx="545">
                  <c:v>8.2012839999999994</c:v>
                </c:pt>
                <c:pt idx="546">
                  <c:v>12.526379</c:v>
                </c:pt>
                <c:pt idx="547">
                  <c:v>3.7503060000000001</c:v>
                </c:pt>
                <c:pt idx="548">
                  <c:v>-4.9648260000000004</c:v>
                </c:pt>
                <c:pt idx="549">
                  <c:v>-12.965297</c:v>
                </c:pt>
                <c:pt idx="550">
                  <c:v>-4.9214729999999998</c:v>
                </c:pt>
                <c:pt idx="551">
                  <c:v>26.598196000000002</c:v>
                </c:pt>
                <c:pt idx="552">
                  <c:v>-18.842151000000001</c:v>
                </c:pt>
                <c:pt idx="553">
                  <c:v>-4.738785</c:v>
                </c:pt>
                <c:pt idx="554">
                  <c:v>-12.633896</c:v>
                </c:pt>
                <c:pt idx="555">
                  <c:v>18.564606000000001</c:v>
                </c:pt>
                <c:pt idx="556">
                  <c:v>11.539967000000001</c:v>
                </c:pt>
                <c:pt idx="557">
                  <c:v>11.610340000000001</c:v>
                </c:pt>
                <c:pt idx="558">
                  <c:v>3.7573460000000001</c:v>
                </c:pt>
                <c:pt idx="559">
                  <c:v>-6.7974309999999996</c:v>
                </c:pt>
                <c:pt idx="560">
                  <c:v>27.111848999999999</c:v>
                </c:pt>
                <c:pt idx="561">
                  <c:v>22.220521000000002</c:v>
                </c:pt>
                <c:pt idx="562">
                  <c:v>-15.050177</c:v>
                </c:pt>
                <c:pt idx="563">
                  <c:v>4.9008209999999996</c:v>
                </c:pt>
                <c:pt idx="564">
                  <c:v>-24.209582000000001</c:v>
                </c:pt>
                <c:pt idx="565">
                  <c:v>-5.4710359999999998</c:v>
                </c:pt>
                <c:pt idx="566">
                  <c:v>-15.186572</c:v>
                </c:pt>
                <c:pt idx="567">
                  <c:v>-22.244990999999999</c:v>
                </c:pt>
                <c:pt idx="568">
                  <c:v>16.008123999999999</c:v>
                </c:pt>
                <c:pt idx="569">
                  <c:v>-11.191784</c:v>
                </c:pt>
                <c:pt idx="570">
                  <c:v>-13.511405999999999</c:v>
                </c:pt>
                <c:pt idx="571">
                  <c:v>-18.981076999999999</c:v>
                </c:pt>
                <c:pt idx="572">
                  <c:v>26.356297000000001</c:v>
                </c:pt>
                <c:pt idx="573">
                  <c:v>-6.7617450000000003</c:v>
                </c:pt>
                <c:pt idx="574">
                  <c:v>-6.2621089999999997</c:v>
                </c:pt>
                <c:pt idx="575">
                  <c:v>-16.504280999999999</c:v>
                </c:pt>
                <c:pt idx="576">
                  <c:v>16.605072</c:v>
                </c:pt>
                <c:pt idx="577">
                  <c:v>-7.6435120000000003</c:v>
                </c:pt>
                <c:pt idx="578">
                  <c:v>12.318892</c:v>
                </c:pt>
                <c:pt idx="579">
                  <c:v>-10.044214999999999</c:v>
                </c:pt>
                <c:pt idx="580">
                  <c:v>-6.7692379999999996</c:v>
                </c:pt>
                <c:pt idx="581">
                  <c:v>-4.4179830000000004</c:v>
                </c:pt>
                <c:pt idx="582">
                  <c:v>-6.8829789999999997</c:v>
                </c:pt>
                <c:pt idx="583">
                  <c:v>-6.3566380000000002</c:v>
                </c:pt>
                <c:pt idx="584">
                  <c:v>-6.5709330000000001</c:v>
                </c:pt>
                <c:pt idx="585">
                  <c:v>-7.8364209999999996</c:v>
                </c:pt>
                <c:pt idx="586">
                  <c:v>6.0213140000000003</c:v>
                </c:pt>
                <c:pt idx="587">
                  <c:v>15.142239999999999</c:v>
                </c:pt>
                <c:pt idx="588">
                  <c:v>-15.387988</c:v>
                </c:pt>
                <c:pt idx="589">
                  <c:v>-19.145662999999999</c:v>
                </c:pt>
                <c:pt idx="590">
                  <c:v>13.377580999999999</c:v>
                </c:pt>
                <c:pt idx="591">
                  <c:v>-5.7026500000000002</c:v>
                </c:pt>
                <c:pt idx="592">
                  <c:v>-4.2129830000000004</c:v>
                </c:pt>
                <c:pt idx="593">
                  <c:v>-4.7106370000000002</c:v>
                </c:pt>
                <c:pt idx="594">
                  <c:v>-12.204677999999999</c:v>
                </c:pt>
                <c:pt idx="595">
                  <c:v>10.394218</c:v>
                </c:pt>
                <c:pt idx="596">
                  <c:v>-4.7582550000000001</c:v>
                </c:pt>
                <c:pt idx="597">
                  <c:v>-10.927668000000001</c:v>
                </c:pt>
                <c:pt idx="598">
                  <c:v>-13.00338</c:v>
                </c:pt>
                <c:pt idx="599">
                  <c:v>-13.549569999999999</c:v>
                </c:pt>
                <c:pt idx="600">
                  <c:v>-16.915880999999999</c:v>
                </c:pt>
                <c:pt idx="601">
                  <c:v>16.351119000000001</c:v>
                </c:pt>
                <c:pt idx="602">
                  <c:v>-2.2623229999999999</c:v>
                </c:pt>
                <c:pt idx="603">
                  <c:v>-14.598511</c:v>
                </c:pt>
                <c:pt idx="604">
                  <c:v>3.1744409999999998</c:v>
                </c:pt>
                <c:pt idx="605">
                  <c:v>-9.3401650000000007</c:v>
                </c:pt>
                <c:pt idx="606">
                  <c:v>-3.8581699999999999</c:v>
                </c:pt>
                <c:pt idx="607">
                  <c:v>33.877940000000002</c:v>
                </c:pt>
                <c:pt idx="608">
                  <c:v>-18.018972000000002</c:v>
                </c:pt>
                <c:pt idx="609">
                  <c:v>-2.2954680000000001</c:v>
                </c:pt>
                <c:pt idx="610">
                  <c:v>-7.382091</c:v>
                </c:pt>
                <c:pt idx="611">
                  <c:v>-7.0259640000000001</c:v>
                </c:pt>
                <c:pt idx="612">
                  <c:v>16.265992000000001</c:v>
                </c:pt>
                <c:pt idx="613">
                  <c:v>4.242534</c:v>
                </c:pt>
                <c:pt idx="614">
                  <c:v>-9.8844119999999993</c:v>
                </c:pt>
                <c:pt idx="615">
                  <c:v>10.609016</c:v>
                </c:pt>
                <c:pt idx="616">
                  <c:v>-21.481909000000002</c:v>
                </c:pt>
                <c:pt idx="617">
                  <c:v>-7.9424219999999996</c:v>
                </c:pt>
                <c:pt idx="618">
                  <c:v>-9.9790109999999999</c:v>
                </c:pt>
                <c:pt idx="619">
                  <c:v>-7.7704979999999999</c:v>
                </c:pt>
                <c:pt idx="620">
                  <c:v>15.244267000000001</c:v>
                </c:pt>
                <c:pt idx="621">
                  <c:v>42.206037999999999</c:v>
                </c:pt>
                <c:pt idx="622">
                  <c:v>11.881677</c:v>
                </c:pt>
                <c:pt idx="623">
                  <c:v>15.219841000000001</c:v>
                </c:pt>
                <c:pt idx="624">
                  <c:v>-10.57521</c:v>
                </c:pt>
                <c:pt idx="625">
                  <c:v>-13.13688</c:v>
                </c:pt>
                <c:pt idx="626">
                  <c:v>7.5457960000000002</c:v>
                </c:pt>
                <c:pt idx="627">
                  <c:v>25.704640000000001</c:v>
                </c:pt>
                <c:pt idx="628">
                  <c:v>5.2544120000000003</c:v>
                </c:pt>
                <c:pt idx="629">
                  <c:v>-7.5366030000000004</c:v>
                </c:pt>
                <c:pt idx="630">
                  <c:v>-15.210371</c:v>
                </c:pt>
                <c:pt idx="631">
                  <c:v>-17.167999999999999</c:v>
                </c:pt>
                <c:pt idx="632">
                  <c:v>-11.401077000000001</c:v>
                </c:pt>
                <c:pt idx="633">
                  <c:v>20.319427000000001</c:v>
                </c:pt>
                <c:pt idx="634">
                  <c:v>4.6006790000000004</c:v>
                </c:pt>
                <c:pt idx="635">
                  <c:v>16.242287999999999</c:v>
                </c:pt>
                <c:pt idx="636">
                  <c:v>10.194856</c:v>
                </c:pt>
                <c:pt idx="637">
                  <c:v>18.815733000000002</c:v>
                </c:pt>
                <c:pt idx="638">
                  <c:v>-22.208105</c:v>
                </c:pt>
                <c:pt idx="639">
                  <c:v>-4.1010980000000004</c:v>
                </c:pt>
                <c:pt idx="640">
                  <c:v>12.437358</c:v>
                </c:pt>
                <c:pt idx="641">
                  <c:v>-11.029017</c:v>
                </c:pt>
                <c:pt idx="642">
                  <c:v>-12.487083</c:v>
                </c:pt>
                <c:pt idx="643">
                  <c:v>12.874363000000001</c:v>
                </c:pt>
                <c:pt idx="644">
                  <c:v>-10.106757999999999</c:v>
                </c:pt>
                <c:pt idx="645">
                  <c:v>-14.561168</c:v>
                </c:pt>
                <c:pt idx="646">
                  <c:v>-7.8296979999999996</c:v>
                </c:pt>
                <c:pt idx="647">
                  <c:v>-12.06578</c:v>
                </c:pt>
                <c:pt idx="648">
                  <c:v>29.010684999999999</c:v>
                </c:pt>
                <c:pt idx="649">
                  <c:v>6.2790119999999998</c:v>
                </c:pt>
                <c:pt idx="650">
                  <c:v>-8.9612379999999998</c:v>
                </c:pt>
                <c:pt idx="651">
                  <c:v>-6.1652199999999997</c:v>
                </c:pt>
                <c:pt idx="652">
                  <c:v>-12.746204000000001</c:v>
                </c:pt>
                <c:pt idx="653">
                  <c:v>-23.218838000000002</c:v>
                </c:pt>
                <c:pt idx="654">
                  <c:v>-3.3821620000000001</c:v>
                </c:pt>
                <c:pt idx="655">
                  <c:v>-15.162871000000001</c:v>
                </c:pt>
                <c:pt idx="656">
                  <c:v>-7.7701549999999999</c:v>
                </c:pt>
                <c:pt idx="657">
                  <c:v>-12.504547000000001</c:v>
                </c:pt>
                <c:pt idx="658">
                  <c:v>36.323945999999999</c:v>
                </c:pt>
                <c:pt idx="659">
                  <c:v>-10.580871999999999</c:v>
                </c:pt>
                <c:pt idx="660">
                  <c:v>8.9708900000000007</c:v>
                </c:pt>
                <c:pt idx="661">
                  <c:v>-11.320097000000001</c:v>
                </c:pt>
                <c:pt idx="662">
                  <c:v>31.917308999999999</c:v>
                </c:pt>
                <c:pt idx="663">
                  <c:v>-5.0565939999999996</c:v>
                </c:pt>
                <c:pt idx="664">
                  <c:v>-7.2597969999999998</c:v>
                </c:pt>
                <c:pt idx="665">
                  <c:v>-8.7336980000000004</c:v>
                </c:pt>
                <c:pt idx="666">
                  <c:v>13.230081</c:v>
                </c:pt>
                <c:pt idx="667">
                  <c:v>-8.4336219999999997</c:v>
                </c:pt>
                <c:pt idx="668">
                  <c:v>-18.626439000000001</c:v>
                </c:pt>
                <c:pt idx="669">
                  <c:v>-1.8157399999999999</c:v>
                </c:pt>
                <c:pt idx="670">
                  <c:v>-12.513254999999999</c:v>
                </c:pt>
                <c:pt idx="671">
                  <c:v>38.502211000000003</c:v>
                </c:pt>
                <c:pt idx="672">
                  <c:v>-6.6989359999999998</c:v>
                </c:pt>
                <c:pt idx="673">
                  <c:v>-2.6252710000000001</c:v>
                </c:pt>
                <c:pt idx="674">
                  <c:v>-13.841416000000001</c:v>
                </c:pt>
                <c:pt idx="675">
                  <c:v>-8.1063489999999998</c:v>
                </c:pt>
                <c:pt idx="676">
                  <c:v>38.662359000000002</c:v>
                </c:pt>
                <c:pt idx="677">
                  <c:v>-11.030813</c:v>
                </c:pt>
                <c:pt idx="678">
                  <c:v>-12.570307</c:v>
                </c:pt>
                <c:pt idx="679">
                  <c:v>7.2662690000000003</c:v>
                </c:pt>
                <c:pt idx="680">
                  <c:v>10.572639000000001</c:v>
                </c:pt>
                <c:pt idx="681">
                  <c:v>-9.6768040000000006</c:v>
                </c:pt>
                <c:pt idx="682">
                  <c:v>-13.445398000000001</c:v>
                </c:pt>
                <c:pt idx="683">
                  <c:v>-5.516324</c:v>
                </c:pt>
                <c:pt idx="684">
                  <c:v>25.909319</c:v>
                </c:pt>
                <c:pt idx="685">
                  <c:v>34.559016999999997</c:v>
                </c:pt>
                <c:pt idx="686">
                  <c:v>-9.4170490000000004</c:v>
                </c:pt>
                <c:pt idx="687">
                  <c:v>-16.000377</c:v>
                </c:pt>
                <c:pt idx="688">
                  <c:v>-11.130298</c:v>
                </c:pt>
                <c:pt idx="689">
                  <c:v>-13.135666000000001</c:v>
                </c:pt>
                <c:pt idx="690">
                  <c:v>6.3374189999999997</c:v>
                </c:pt>
                <c:pt idx="691">
                  <c:v>-16.402204000000001</c:v>
                </c:pt>
                <c:pt idx="692">
                  <c:v>3.9756580000000001</c:v>
                </c:pt>
                <c:pt idx="693">
                  <c:v>-10.251082</c:v>
                </c:pt>
                <c:pt idx="694">
                  <c:v>23.592307999999999</c:v>
                </c:pt>
                <c:pt idx="695">
                  <c:v>1.1495150000000001</c:v>
                </c:pt>
                <c:pt idx="696">
                  <c:v>-10.736637999999999</c:v>
                </c:pt>
                <c:pt idx="697">
                  <c:v>-5.8107240000000004</c:v>
                </c:pt>
                <c:pt idx="698">
                  <c:v>5.1744839999999996</c:v>
                </c:pt>
                <c:pt idx="699">
                  <c:v>-10.844860000000001</c:v>
                </c:pt>
                <c:pt idx="700">
                  <c:v>-14.604986</c:v>
                </c:pt>
                <c:pt idx="701">
                  <c:v>15.755158</c:v>
                </c:pt>
                <c:pt idx="702">
                  <c:v>27.595907</c:v>
                </c:pt>
                <c:pt idx="703">
                  <c:v>-13.640924999999999</c:v>
                </c:pt>
                <c:pt idx="704">
                  <c:v>-2.562875</c:v>
                </c:pt>
                <c:pt idx="705">
                  <c:v>40.876345000000001</c:v>
                </c:pt>
                <c:pt idx="706">
                  <c:v>28.482908999999999</c:v>
                </c:pt>
                <c:pt idx="707">
                  <c:v>-10.278382000000001</c:v>
                </c:pt>
                <c:pt idx="708">
                  <c:v>-14.300818</c:v>
                </c:pt>
                <c:pt idx="709">
                  <c:v>27.489001999999999</c:v>
                </c:pt>
                <c:pt idx="710">
                  <c:v>28.917791000000001</c:v>
                </c:pt>
                <c:pt idx="711">
                  <c:v>38.144934999999997</c:v>
                </c:pt>
                <c:pt idx="712">
                  <c:v>-16.460274999999999</c:v>
                </c:pt>
                <c:pt idx="713">
                  <c:v>-25.328092999999999</c:v>
                </c:pt>
                <c:pt idx="714">
                  <c:v>23.973499</c:v>
                </c:pt>
                <c:pt idx="715">
                  <c:v>-3.2646630000000001</c:v>
                </c:pt>
                <c:pt idx="716">
                  <c:v>15.114915</c:v>
                </c:pt>
                <c:pt idx="717">
                  <c:v>-10.904885</c:v>
                </c:pt>
                <c:pt idx="718">
                  <c:v>24.460086</c:v>
                </c:pt>
                <c:pt idx="719">
                  <c:v>-15.639332</c:v>
                </c:pt>
                <c:pt idx="720">
                  <c:v>-5.592676</c:v>
                </c:pt>
                <c:pt idx="721">
                  <c:v>-5.3087520000000001</c:v>
                </c:pt>
                <c:pt idx="722">
                  <c:v>-16.480991</c:v>
                </c:pt>
                <c:pt idx="723">
                  <c:v>-5.41249</c:v>
                </c:pt>
                <c:pt idx="724">
                  <c:v>-10.805872000000001</c:v>
                </c:pt>
                <c:pt idx="725">
                  <c:v>-8.5379869999999993</c:v>
                </c:pt>
                <c:pt idx="726">
                  <c:v>-18.357040999999999</c:v>
                </c:pt>
                <c:pt idx="727">
                  <c:v>0.95288700000000004</c:v>
                </c:pt>
                <c:pt idx="728">
                  <c:v>9.5928989999999992</c:v>
                </c:pt>
                <c:pt idx="729">
                  <c:v>6.5002750000000002</c:v>
                </c:pt>
                <c:pt idx="730">
                  <c:v>21.078382999999999</c:v>
                </c:pt>
                <c:pt idx="731">
                  <c:v>-7.0465499999999999</c:v>
                </c:pt>
                <c:pt idx="732">
                  <c:v>24.110126999999999</c:v>
                </c:pt>
                <c:pt idx="733">
                  <c:v>16.867426999999999</c:v>
                </c:pt>
                <c:pt idx="734">
                  <c:v>21.337088000000001</c:v>
                </c:pt>
                <c:pt idx="735">
                  <c:v>11.292183</c:v>
                </c:pt>
                <c:pt idx="736">
                  <c:v>-14.347149999999999</c:v>
                </c:pt>
                <c:pt idx="737">
                  <c:v>21.821135999999999</c:v>
                </c:pt>
                <c:pt idx="738">
                  <c:v>30.659690000000001</c:v>
                </c:pt>
                <c:pt idx="739">
                  <c:v>13.068457</c:v>
                </c:pt>
                <c:pt idx="740">
                  <c:v>17.045594999999999</c:v>
                </c:pt>
                <c:pt idx="741">
                  <c:v>38.11383</c:v>
                </c:pt>
                <c:pt idx="742">
                  <c:v>-21.835329000000002</c:v>
                </c:pt>
                <c:pt idx="743">
                  <c:v>-13.333254</c:v>
                </c:pt>
                <c:pt idx="744">
                  <c:v>41.782286999999997</c:v>
                </c:pt>
                <c:pt idx="745">
                  <c:v>-19.296175000000002</c:v>
                </c:pt>
                <c:pt idx="746">
                  <c:v>8.9785550000000001</c:v>
                </c:pt>
                <c:pt idx="747">
                  <c:v>-17.854523</c:v>
                </c:pt>
                <c:pt idx="748">
                  <c:v>10.683986000000001</c:v>
                </c:pt>
                <c:pt idx="749">
                  <c:v>-26.664411000000001</c:v>
                </c:pt>
                <c:pt idx="750">
                  <c:v>-9.0456710000000005</c:v>
                </c:pt>
                <c:pt idx="751">
                  <c:v>-5.2514919999999998</c:v>
                </c:pt>
                <c:pt idx="752">
                  <c:v>-14.681172</c:v>
                </c:pt>
                <c:pt idx="753">
                  <c:v>-8.8345559999999992</c:v>
                </c:pt>
                <c:pt idx="754">
                  <c:v>17.248866</c:v>
                </c:pt>
                <c:pt idx="755">
                  <c:v>-11.161977</c:v>
                </c:pt>
                <c:pt idx="756">
                  <c:v>7.7632880000000002</c:v>
                </c:pt>
                <c:pt idx="757">
                  <c:v>22.855581000000001</c:v>
                </c:pt>
                <c:pt idx="758">
                  <c:v>-10.219372</c:v>
                </c:pt>
                <c:pt idx="759">
                  <c:v>25.478551</c:v>
                </c:pt>
                <c:pt idx="760">
                  <c:v>43.739578999999999</c:v>
                </c:pt>
                <c:pt idx="761">
                  <c:v>19.427299000000001</c:v>
                </c:pt>
                <c:pt idx="762">
                  <c:v>23.885404000000001</c:v>
                </c:pt>
                <c:pt idx="763">
                  <c:v>-23.428661000000002</c:v>
                </c:pt>
                <c:pt idx="764">
                  <c:v>-13.908314000000001</c:v>
                </c:pt>
                <c:pt idx="765">
                  <c:v>9.2915229999999998</c:v>
                </c:pt>
                <c:pt idx="766">
                  <c:v>23.991544000000001</c:v>
                </c:pt>
                <c:pt idx="767">
                  <c:v>-26.855775000000001</c:v>
                </c:pt>
                <c:pt idx="768">
                  <c:v>-14.049908</c:v>
                </c:pt>
                <c:pt idx="769">
                  <c:v>-6.8093510000000004</c:v>
                </c:pt>
                <c:pt idx="770">
                  <c:v>-8.4179549999999992</c:v>
                </c:pt>
                <c:pt idx="771">
                  <c:v>8.0757539999999999</c:v>
                </c:pt>
                <c:pt idx="772">
                  <c:v>21.650803</c:v>
                </c:pt>
                <c:pt idx="773">
                  <c:v>-16.256616999999999</c:v>
                </c:pt>
                <c:pt idx="774">
                  <c:v>-9.2483609999999992</c:v>
                </c:pt>
                <c:pt idx="775">
                  <c:v>33.599684000000003</c:v>
                </c:pt>
                <c:pt idx="776">
                  <c:v>20.348894000000001</c:v>
                </c:pt>
                <c:pt idx="777">
                  <c:v>-18.365914</c:v>
                </c:pt>
                <c:pt idx="778">
                  <c:v>-15.910311999999999</c:v>
                </c:pt>
                <c:pt idx="779">
                  <c:v>-21.587277</c:v>
                </c:pt>
                <c:pt idx="780">
                  <c:v>-5.3550589999999998</c:v>
                </c:pt>
                <c:pt idx="781">
                  <c:v>-15.713874000000001</c:v>
                </c:pt>
                <c:pt idx="782">
                  <c:v>-5.7807719999999998</c:v>
                </c:pt>
                <c:pt idx="783">
                  <c:v>14.987859</c:v>
                </c:pt>
                <c:pt idx="784">
                  <c:v>-24.362103999999999</c:v>
                </c:pt>
                <c:pt idx="785">
                  <c:v>-20.604156</c:v>
                </c:pt>
                <c:pt idx="786">
                  <c:v>7.9885109999999999</c:v>
                </c:pt>
                <c:pt idx="787">
                  <c:v>-14.725057</c:v>
                </c:pt>
                <c:pt idx="788">
                  <c:v>-3.3585349999999998</c:v>
                </c:pt>
                <c:pt idx="789">
                  <c:v>26.868631000000001</c:v>
                </c:pt>
                <c:pt idx="790">
                  <c:v>-21.223952000000001</c:v>
                </c:pt>
                <c:pt idx="791">
                  <c:v>-15.313824</c:v>
                </c:pt>
                <c:pt idx="792">
                  <c:v>4.5399180000000001</c:v>
                </c:pt>
                <c:pt idx="793">
                  <c:v>-11.057952999999999</c:v>
                </c:pt>
                <c:pt idx="794">
                  <c:v>33.892496999999999</c:v>
                </c:pt>
                <c:pt idx="795">
                  <c:v>-12.782325</c:v>
                </c:pt>
                <c:pt idx="796">
                  <c:v>-6.398504</c:v>
                </c:pt>
                <c:pt idx="797">
                  <c:v>33.899312000000002</c:v>
                </c:pt>
                <c:pt idx="798">
                  <c:v>-29.189858000000001</c:v>
                </c:pt>
                <c:pt idx="799">
                  <c:v>16.919228</c:v>
                </c:pt>
                <c:pt idx="800">
                  <c:v>-11.307289000000001</c:v>
                </c:pt>
                <c:pt idx="801">
                  <c:v>-27.375755999999999</c:v>
                </c:pt>
                <c:pt idx="802">
                  <c:v>11.929149000000001</c:v>
                </c:pt>
                <c:pt idx="803">
                  <c:v>23.017949999999999</c:v>
                </c:pt>
                <c:pt idx="804">
                  <c:v>-11.410386000000001</c:v>
                </c:pt>
                <c:pt idx="805">
                  <c:v>34.880706000000004</c:v>
                </c:pt>
                <c:pt idx="806">
                  <c:v>-18.357956000000001</c:v>
                </c:pt>
                <c:pt idx="807">
                  <c:v>-22.715093</c:v>
                </c:pt>
                <c:pt idx="808">
                  <c:v>-9.0442699999999991</c:v>
                </c:pt>
                <c:pt idx="809">
                  <c:v>-20.635221999999999</c:v>
                </c:pt>
                <c:pt idx="810">
                  <c:v>13.486457</c:v>
                </c:pt>
                <c:pt idx="811">
                  <c:v>-13.753669</c:v>
                </c:pt>
                <c:pt idx="812">
                  <c:v>-16.304444</c:v>
                </c:pt>
                <c:pt idx="813">
                  <c:v>8.6430070000000008</c:v>
                </c:pt>
                <c:pt idx="814">
                  <c:v>-10.111606</c:v>
                </c:pt>
                <c:pt idx="815">
                  <c:v>-14.405298999999999</c:v>
                </c:pt>
                <c:pt idx="816">
                  <c:v>-18.977404</c:v>
                </c:pt>
                <c:pt idx="817">
                  <c:v>-1.971454</c:v>
                </c:pt>
                <c:pt idx="818">
                  <c:v>-16.719353000000002</c:v>
                </c:pt>
                <c:pt idx="819">
                  <c:v>-22.641307000000001</c:v>
                </c:pt>
                <c:pt idx="820">
                  <c:v>-17.088289</c:v>
                </c:pt>
                <c:pt idx="821">
                  <c:v>30.778693000000001</c:v>
                </c:pt>
                <c:pt idx="822">
                  <c:v>-18.359299</c:v>
                </c:pt>
                <c:pt idx="823">
                  <c:v>-12.946980999999999</c:v>
                </c:pt>
                <c:pt idx="824">
                  <c:v>21.751624</c:v>
                </c:pt>
                <c:pt idx="825">
                  <c:v>-15.140123000000001</c:v>
                </c:pt>
                <c:pt idx="826">
                  <c:v>-6.9900339999999996</c:v>
                </c:pt>
                <c:pt idx="827">
                  <c:v>38.809137999999997</c:v>
                </c:pt>
                <c:pt idx="828">
                  <c:v>29.453714999999999</c:v>
                </c:pt>
                <c:pt idx="829">
                  <c:v>-16.558508</c:v>
                </c:pt>
                <c:pt idx="830">
                  <c:v>-21.288034</c:v>
                </c:pt>
                <c:pt idx="831">
                  <c:v>-8.0043819999999997</c:v>
                </c:pt>
                <c:pt idx="832">
                  <c:v>6.1117039999999996</c:v>
                </c:pt>
                <c:pt idx="833">
                  <c:v>-2.1670609999999999</c:v>
                </c:pt>
                <c:pt idx="834">
                  <c:v>-5.5968330000000002</c:v>
                </c:pt>
                <c:pt idx="835">
                  <c:v>37.712097</c:v>
                </c:pt>
                <c:pt idx="836">
                  <c:v>7.1169529999999996</c:v>
                </c:pt>
                <c:pt idx="837">
                  <c:v>-12.245009</c:v>
                </c:pt>
                <c:pt idx="838">
                  <c:v>-19.438564</c:v>
                </c:pt>
                <c:pt idx="839">
                  <c:v>-9.7089040000000004</c:v>
                </c:pt>
                <c:pt idx="840">
                  <c:v>-5.9326559999999997</c:v>
                </c:pt>
                <c:pt idx="841">
                  <c:v>34.203946999999999</c:v>
                </c:pt>
                <c:pt idx="842">
                  <c:v>32.703153</c:v>
                </c:pt>
                <c:pt idx="843">
                  <c:v>-12.351834</c:v>
                </c:pt>
                <c:pt idx="844">
                  <c:v>27.702085</c:v>
                </c:pt>
                <c:pt idx="845">
                  <c:v>22.382135000000002</c:v>
                </c:pt>
                <c:pt idx="846">
                  <c:v>30.297460000000001</c:v>
                </c:pt>
                <c:pt idx="847">
                  <c:v>-24.798746000000001</c:v>
                </c:pt>
                <c:pt idx="848">
                  <c:v>35.768470000000001</c:v>
                </c:pt>
                <c:pt idx="849">
                  <c:v>-13.625508</c:v>
                </c:pt>
                <c:pt idx="850">
                  <c:v>-12.68699</c:v>
                </c:pt>
                <c:pt idx="851">
                  <c:v>-18.518902000000001</c:v>
                </c:pt>
                <c:pt idx="852">
                  <c:v>-25.169791</c:v>
                </c:pt>
                <c:pt idx="853">
                  <c:v>9.9869920000000008</c:v>
                </c:pt>
                <c:pt idx="854">
                  <c:v>18.385356000000002</c:v>
                </c:pt>
                <c:pt idx="855">
                  <c:v>-10.957388</c:v>
                </c:pt>
                <c:pt idx="856">
                  <c:v>-19.160274000000001</c:v>
                </c:pt>
                <c:pt idx="857">
                  <c:v>27.996684999999999</c:v>
                </c:pt>
                <c:pt idx="858">
                  <c:v>12.815117000000001</c:v>
                </c:pt>
                <c:pt idx="859">
                  <c:v>-4.8304270000000002</c:v>
                </c:pt>
                <c:pt idx="860">
                  <c:v>-12.759971</c:v>
                </c:pt>
                <c:pt idx="861">
                  <c:v>18.036823999999999</c:v>
                </c:pt>
                <c:pt idx="862">
                  <c:v>-10.306177</c:v>
                </c:pt>
                <c:pt idx="863">
                  <c:v>30.398161999999999</c:v>
                </c:pt>
                <c:pt idx="864">
                  <c:v>-2.2922419999999999</c:v>
                </c:pt>
                <c:pt idx="865">
                  <c:v>14.416592</c:v>
                </c:pt>
                <c:pt idx="866">
                  <c:v>11.195764</c:v>
                </c:pt>
                <c:pt idx="867">
                  <c:v>43.728957000000001</c:v>
                </c:pt>
                <c:pt idx="868">
                  <c:v>29.478838</c:v>
                </c:pt>
                <c:pt idx="869">
                  <c:v>10.641437</c:v>
                </c:pt>
                <c:pt idx="870">
                  <c:v>14.400313000000001</c:v>
                </c:pt>
                <c:pt idx="871">
                  <c:v>-11.689427</c:v>
                </c:pt>
                <c:pt idx="872">
                  <c:v>-21.717328999999999</c:v>
                </c:pt>
                <c:pt idx="873">
                  <c:v>-19.512359</c:v>
                </c:pt>
                <c:pt idx="874">
                  <c:v>28.326657999999998</c:v>
                </c:pt>
                <c:pt idx="875">
                  <c:v>21.532836</c:v>
                </c:pt>
                <c:pt idx="876">
                  <c:v>-17.111035999999999</c:v>
                </c:pt>
                <c:pt idx="877">
                  <c:v>36.223101</c:v>
                </c:pt>
                <c:pt idx="878">
                  <c:v>21.741268000000002</c:v>
                </c:pt>
                <c:pt idx="879">
                  <c:v>31.821785999999999</c:v>
                </c:pt>
                <c:pt idx="880">
                  <c:v>-7.3553100000000002</c:v>
                </c:pt>
                <c:pt idx="881">
                  <c:v>-22.038575999999999</c:v>
                </c:pt>
                <c:pt idx="882">
                  <c:v>33.042065999999998</c:v>
                </c:pt>
                <c:pt idx="883">
                  <c:v>9.9587339999999998</c:v>
                </c:pt>
                <c:pt idx="884">
                  <c:v>26.518508000000001</c:v>
                </c:pt>
                <c:pt idx="885">
                  <c:v>-10.331595999999999</c:v>
                </c:pt>
                <c:pt idx="886">
                  <c:v>-16.716702999999999</c:v>
                </c:pt>
                <c:pt idx="887">
                  <c:v>-7.2713450000000002</c:v>
                </c:pt>
                <c:pt idx="888">
                  <c:v>36.278472999999998</c:v>
                </c:pt>
                <c:pt idx="889">
                  <c:v>-2.3389660000000001</c:v>
                </c:pt>
                <c:pt idx="890">
                  <c:v>-22.046250000000001</c:v>
                </c:pt>
                <c:pt idx="891">
                  <c:v>33.008056000000003</c:v>
                </c:pt>
                <c:pt idx="892">
                  <c:v>-23.550350999999999</c:v>
                </c:pt>
                <c:pt idx="893">
                  <c:v>22.281108</c:v>
                </c:pt>
                <c:pt idx="894">
                  <c:v>34.601236</c:v>
                </c:pt>
                <c:pt idx="895">
                  <c:v>-14.255155</c:v>
                </c:pt>
                <c:pt idx="896">
                  <c:v>9.1460910000000002</c:v>
                </c:pt>
                <c:pt idx="897">
                  <c:v>-22.994084999999998</c:v>
                </c:pt>
                <c:pt idx="898">
                  <c:v>-22.778962</c:v>
                </c:pt>
                <c:pt idx="899">
                  <c:v>-20.928612000000001</c:v>
                </c:pt>
                <c:pt idx="900">
                  <c:v>-22.846205999999999</c:v>
                </c:pt>
                <c:pt idx="901">
                  <c:v>23.194071000000001</c:v>
                </c:pt>
                <c:pt idx="902">
                  <c:v>-16.282813999999998</c:v>
                </c:pt>
                <c:pt idx="903">
                  <c:v>-12.040559999999999</c:v>
                </c:pt>
                <c:pt idx="904">
                  <c:v>-10.546260999999999</c:v>
                </c:pt>
                <c:pt idx="905">
                  <c:v>-21.209629</c:v>
                </c:pt>
                <c:pt idx="906">
                  <c:v>40.597337000000003</c:v>
                </c:pt>
                <c:pt idx="907">
                  <c:v>-7.7434139999999996</c:v>
                </c:pt>
                <c:pt idx="908">
                  <c:v>16.968626</c:v>
                </c:pt>
                <c:pt idx="909">
                  <c:v>-3.8313730000000001</c:v>
                </c:pt>
                <c:pt idx="910">
                  <c:v>-23.800674000000001</c:v>
                </c:pt>
                <c:pt idx="911">
                  <c:v>27.642240999999999</c:v>
                </c:pt>
                <c:pt idx="912">
                  <c:v>-15.191636000000001</c:v>
                </c:pt>
                <c:pt idx="913">
                  <c:v>-20.863486999999999</c:v>
                </c:pt>
                <c:pt idx="914">
                  <c:v>-14.605365000000001</c:v>
                </c:pt>
                <c:pt idx="915">
                  <c:v>-3.1441560000000002</c:v>
                </c:pt>
                <c:pt idx="916">
                  <c:v>19.180948999999998</c:v>
                </c:pt>
                <c:pt idx="917">
                  <c:v>-21.999143</c:v>
                </c:pt>
                <c:pt idx="918">
                  <c:v>-27.662009999999999</c:v>
                </c:pt>
                <c:pt idx="919">
                  <c:v>-8.2084050000000008</c:v>
                </c:pt>
                <c:pt idx="920">
                  <c:v>23.231112</c:v>
                </c:pt>
                <c:pt idx="921">
                  <c:v>19.23179</c:v>
                </c:pt>
                <c:pt idx="922">
                  <c:v>-27.018616000000002</c:v>
                </c:pt>
                <c:pt idx="923">
                  <c:v>-7.6242229999999998</c:v>
                </c:pt>
                <c:pt idx="924">
                  <c:v>7.5124719999999998</c:v>
                </c:pt>
                <c:pt idx="925">
                  <c:v>43.713312000000002</c:v>
                </c:pt>
                <c:pt idx="926">
                  <c:v>-15.007046000000001</c:v>
                </c:pt>
                <c:pt idx="927">
                  <c:v>17.192316999999999</c:v>
                </c:pt>
                <c:pt idx="928">
                  <c:v>-24.147943000000001</c:v>
                </c:pt>
                <c:pt idx="929">
                  <c:v>25.569237000000001</c:v>
                </c:pt>
                <c:pt idx="930">
                  <c:v>-22.034023000000001</c:v>
                </c:pt>
                <c:pt idx="931">
                  <c:v>15.282192999999999</c:v>
                </c:pt>
                <c:pt idx="932">
                  <c:v>34.561236000000001</c:v>
                </c:pt>
                <c:pt idx="933">
                  <c:v>12.969206</c:v>
                </c:pt>
                <c:pt idx="934">
                  <c:v>-12.351127</c:v>
                </c:pt>
                <c:pt idx="935">
                  <c:v>-6.8085839999999997</c:v>
                </c:pt>
                <c:pt idx="936">
                  <c:v>-10.087306999999999</c:v>
                </c:pt>
                <c:pt idx="937">
                  <c:v>13.616600999999999</c:v>
                </c:pt>
                <c:pt idx="938">
                  <c:v>39.086221999999999</c:v>
                </c:pt>
                <c:pt idx="939">
                  <c:v>-10.829152000000001</c:v>
                </c:pt>
                <c:pt idx="940">
                  <c:v>-13.581429</c:v>
                </c:pt>
                <c:pt idx="941">
                  <c:v>-17.365748</c:v>
                </c:pt>
                <c:pt idx="942">
                  <c:v>20.724539</c:v>
                </c:pt>
                <c:pt idx="943">
                  <c:v>-13.100235</c:v>
                </c:pt>
                <c:pt idx="944">
                  <c:v>19.628743</c:v>
                </c:pt>
                <c:pt idx="945">
                  <c:v>-16.42709</c:v>
                </c:pt>
                <c:pt idx="946">
                  <c:v>-20.251647999999999</c:v>
                </c:pt>
                <c:pt idx="947">
                  <c:v>12.705398000000001</c:v>
                </c:pt>
                <c:pt idx="948">
                  <c:v>-26.296554</c:v>
                </c:pt>
                <c:pt idx="949">
                  <c:v>-10.798416</c:v>
                </c:pt>
                <c:pt idx="950">
                  <c:v>5.2882189999999998</c:v>
                </c:pt>
                <c:pt idx="951">
                  <c:v>12.603595</c:v>
                </c:pt>
                <c:pt idx="952">
                  <c:v>33.607818999999999</c:v>
                </c:pt>
                <c:pt idx="953">
                  <c:v>-6.3082440000000002</c:v>
                </c:pt>
                <c:pt idx="954">
                  <c:v>-11.502623</c:v>
                </c:pt>
                <c:pt idx="955">
                  <c:v>-17.655574999999999</c:v>
                </c:pt>
                <c:pt idx="956">
                  <c:v>22.493721000000001</c:v>
                </c:pt>
                <c:pt idx="957">
                  <c:v>-9.316217</c:v>
                </c:pt>
                <c:pt idx="958">
                  <c:v>-19.379957999999998</c:v>
                </c:pt>
                <c:pt idx="959">
                  <c:v>-4.9702330000000003</c:v>
                </c:pt>
                <c:pt idx="960">
                  <c:v>-19.978957999999999</c:v>
                </c:pt>
                <c:pt idx="961">
                  <c:v>-15.559087999999999</c:v>
                </c:pt>
                <c:pt idx="962">
                  <c:v>-14.430334</c:v>
                </c:pt>
                <c:pt idx="963">
                  <c:v>-8.6013570000000001</c:v>
                </c:pt>
                <c:pt idx="964">
                  <c:v>-7.8372979999999997</c:v>
                </c:pt>
                <c:pt idx="965">
                  <c:v>-19.410072</c:v>
                </c:pt>
                <c:pt idx="966">
                  <c:v>23.172436999999999</c:v>
                </c:pt>
                <c:pt idx="967">
                  <c:v>38.810895000000002</c:v>
                </c:pt>
                <c:pt idx="968">
                  <c:v>-9.9317519999999995</c:v>
                </c:pt>
                <c:pt idx="969">
                  <c:v>28.899823999999999</c:v>
                </c:pt>
                <c:pt idx="970">
                  <c:v>-10.009493000000001</c:v>
                </c:pt>
                <c:pt idx="971">
                  <c:v>-9.8343340000000001</c:v>
                </c:pt>
                <c:pt idx="972">
                  <c:v>-5.4853699999999996</c:v>
                </c:pt>
                <c:pt idx="973">
                  <c:v>16.063058999999999</c:v>
                </c:pt>
                <c:pt idx="974">
                  <c:v>18.517386999999999</c:v>
                </c:pt>
                <c:pt idx="975">
                  <c:v>22.904408</c:v>
                </c:pt>
                <c:pt idx="976">
                  <c:v>-7.2855980000000002</c:v>
                </c:pt>
                <c:pt idx="977">
                  <c:v>-17.355474000000001</c:v>
                </c:pt>
                <c:pt idx="978">
                  <c:v>21.029872000000001</c:v>
                </c:pt>
                <c:pt idx="979">
                  <c:v>-16.814312999999999</c:v>
                </c:pt>
                <c:pt idx="980">
                  <c:v>18.227270000000001</c:v>
                </c:pt>
                <c:pt idx="981">
                  <c:v>-12.836029</c:v>
                </c:pt>
                <c:pt idx="982">
                  <c:v>24.330209</c:v>
                </c:pt>
                <c:pt idx="983">
                  <c:v>-14.824061</c:v>
                </c:pt>
                <c:pt idx="984">
                  <c:v>16.194776999999998</c:v>
                </c:pt>
                <c:pt idx="985">
                  <c:v>-23.660433000000001</c:v>
                </c:pt>
                <c:pt idx="986">
                  <c:v>-5.0810789999999999</c:v>
                </c:pt>
                <c:pt idx="987">
                  <c:v>-23.865613</c:v>
                </c:pt>
                <c:pt idx="988">
                  <c:v>32.012515</c:v>
                </c:pt>
                <c:pt idx="989">
                  <c:v>-14.919897000000001</c:v>
                </c:pt>
                <c:pt idx="990">
                  <c:v>10.115926999999999</c:v>
                </c:pt>
                <c:pt idx="991">
                  <c:v>-10.470238999999999</c:v>
                </c:pt>
                <c:pt idx="992">
                  <c:v>35.073776000000002</c:v>
                </c:pt>
                <c:pt idx="993">
                  <c:v>25.617021000000001</c:v>
                </c:pt>
                <c:pt idx="994">
                  <c:v>28.097933999999999</c:v>
                </c:pt>
                <c:pt idx="995">
                  <c:v>-10.246867</c:v>
                </c:pt>
                <c:pt idx="996">
                  <c:v>-18.503792000000001</c:v>
                </c:pt>
                <c:pt idx="997">
                  <c:v>32.609656999999999</c:v>
                </c:pt>
                <c:pt idx="998">
                  <c:v>-7.3495949999999999</c:v>
                </c:pt>
                <c:pt idx="999">
                  <c:v>-16.921282999999999</c:v>
                </c:pt>
                <c:pt idx="1000">
                  <c:v>-21.546196999999999</c:v>
                </c:pt>
                <c:pt idx="1001">
                  <c:v>-18.160637000000001</c:v>
                </c:pt>
                <c:pt idx="1002">
                  <c:v>19.106480999999999</c:v>
                </c:pt>
                <c:pt idx="1003">
                  <c:v>-12.798565</c:v>
                </c:pt>
                <c:pt idx="1004">
                  <c:v>9.0381990000000005</c:v>
                </c:pt>
                <c:pt idx="1005">
                  <c:v>3.5219109999999998</c:v>
                </c:pt>
                <c:pt idx="1006">
                  <c:v>-3.0868639999999998</c:v>
                </c:pt>
                <c:pt idx="1007">
                  <c:v>-14.884501</c:v>
                </c:pt>
                <c:pt idx="1008">
                  <c:v>20.018650999999998</c:v>
                </c:pt>
                <c:pt idx="1009">
                  <c:v>-9.1778980000000008</c:v>
                </c:pt>
                <c:pt idx="1010">
                  <c:v>14.930064</c:v>
                </c:pt>
                <c:pt idx="1011">
                  <c:v>18.045597000000001</c:v>
                </c:pt>
                <c:pt idx="1012">
                  <c:v>26.649795999999998</c:v>
                </c:pt>
                <c:pt idx="1013">
                  <c:v>-24.372810999999999</c:v>
                </c:pt>
                <c:pt idx="1014">
                  <c:v>-15.630613</c:v>
                </c:pt>
                <c:pt idx="1015">
                  <c:v>-11.320952999999999</c:v>
                </c:pt>
                <c:pt idx="1016">
                  <c:v>-13.753663</c:v>
                </c:pt>
                <c:pt idx="1017">
                  <c:v>-7.9836419999999997</c:v>
                </c:pt>
                <c:pt idx="1018">
                  <c:v>26.398441999999999</c:v>
                </c:pt>
                <c:pt idx="1019">
                  <c:v>17.244015999999998</c:v>
                </c:pt>
                <c:pt idx="1020">
                  <c:v>-17.126581999999999</c:v>
                </c:pt>
                <c:pt idx="1021">
                  <c:v>-17.674196999999999</c:v>
                </c:pt>
                <c:pt idx="1022">
                  <c:v>-15.718741</c:v>
                </c:pt>
                <c:pt idx="1023">
                  <c:v>-10.276638999999999</c:v>
                </c:pt>
                <c:pt idx="1024">
                  <c:v>-17.935662000000001</c:v>
                </c:pt>
                <c:pt idx="1025">
                  <c:v>-14.869429</c:v>
                </c:pt>
                <c:pt idx="1026">
                  <c:v>-11.050893</c:v>
                </c:pt>
                <c:pt idx="1027">
                  <c:v>-17.624935000000001</c:v>
                </c:pt>
                <c:pt idx="1028">
                  <c:v>-22.847577999999999</c:v>
                </c:pt>
                <c:pt idx="1029">
                  <c:v>13.222856</c:v>
                </c:pt>
                <c:pt idx="1030">
                  <c:v>41.444237000000001</c:v>
                </c:pt>
                <c:pt idx="1031">
                  <c:v>17.926341000000001</c:v>
                </c:pt>
                <c:pt idx="1032">
                  <c:v>-17.959575999999998</c:v>
                </c:pt>
                <c:pt idx="1033">
                  <c:v>13.55767</c:v>
                </c:pt>
                <c:pt idx="1034">
                  <c:v>-12.457027</c:v>
                </c:pt>
                <c:pt idx="1035">
                  <c:v>-12.834325</c:v>
                </c:pt>
                <c:pt idx="1036">
                  <c:v>-11.389151</c:v>
                </c:pt>
                <c:pt idx="1037">
                  <c:v>10.873924000000001</c:v>
                </c:pt>
                <c:pt idx="1038">
                  <c:v>-15.950771</c:v>
                </c:pt>
                <c:pt idx="1039">
                  <c:v>11.630720999999999</c:v>
                </c:pt>
                <c:pt idx="1040">
                  <c:v>-15.716494000000001</c:v>
                </c:pt>
                <c:pt idx="1041">
                  <c:v>-8.2618919999999996</c:v>
                </c:pt>
                <c:pt idx="1042">
                  <c:v>40.970199999999998</c:v>
                </c:pt>
                <c:pt idx="1043">
                  <c:v>12.855295</c:v>
                </c:pt>
                <c:pt idx="1044">
                  <c:v>40.128466000000003</c:v>
                </c:pt>
                <c:pt idx="1045">
                  <c:v>-9.3989460000000005</c:v>
                </c:pt>
                <c:pt idx="1046">
                  <c:v>19.951062</c:v>
                </c:pt>
                <c:pt idx="1047">
                  <c:v>17.035996999999998</c:v>
                </c:pt>
                <c:pt idx="1048">
                  <c:v>-20.542926999999999</c:v>
                </c:pt>
                <c:pt idx="1049">
                  <c:v>-13.474231</c:v>
                </c:pt>
                <c:pt idx="1050">
                  <c:v>-6.9621360000000001</c:v>
                </c:pt>
                <c:pt idx="1051">
                  <c:v>-11.331699</c:v>
                </c:pt>
                <c:pt idx="1052">
                  <c:v>-13.338290000000001</c:v>
                </c:pt>
                <c:pt idx="1053">
                  <c:v>-12.143273000000001</c:v>
                </c:pt>
                <c:pt idx="1054">
                  <c:v>-16.045444</c:v>
                </c:pt>
                <c:pt idx="1055">
                  <c:v>-8.4247789999999991</c:v>
                </c:pt>
                <c:pt idx="1056">
                  <c:v>-11.962046000000001</c:v>
                </c:pt>
                <c:pt idx="1057">
                  <c:v>38.725687000000001</c:v>
                </c:pt>
                <c:pt idx="1058">
                  <c:v>19.708390000000001</c:v>
                </c:pt>
                <c:pt idx="1059">
                  <c:v>15.489091</c:v>
                </c:pt>
                <c:pt idx="1060">
                  <c:v>-11.083994000000001</c:v>
                </c:pt>
                <c:pt idx="1061">
                  <c:v>-13.244567999999999</c:v>
                </c:pt>
                <c:pt idx="1062">
                  <c:v>-15.86467</c:v>
                </c:pt>
                <c:pt idx="1063">
                  <c:v>13.125245</c:v>
                </c:pt>
                <c:pt idx="1064">
                  <c:v>-20.094801</c:v>
                </c:pt>
                <c:pt idx="1065">
                  <c:v>-15.174598</c:v>
                </c:pt>
                <c:pt idx="1066">
                  <c:v>-7.8234469999999998</c:v>
                </c:pt>
                <c:pt idx="1067">
                  <c:v>1.18161</c:v>
                </c:pt>
                <c:pt idx="1068">
                  <c:v>-19.267745000000001</c:v>
                </c:pt>
                <c:pt idx="1069">
                  <c:v>-13.377851</c:v>
                </c:pt>
                <c:pt idx="1070">
                  <c:v>-8.4768620000000006</c:v>
                </c:pt>
                <c:pt idx="1071">
                  <c:v>-9.0866450000000007</c:v>
                </c:pt>
                <c:pt idx="1072">
                  <c:v>-12.448725</c:v>
                </c:pt>
                <c:pt idx="1073">
                  <c:v>-27.004346999999999</c:v>
                </c:pt>
                <c:pt idx="1074">
                  <c:v>15.217487999999999</c:v>
                </c:pt>
                <c:pt idx="1075">
                  <c:v>21.644770000000001</c:v>
                </c:pt>
                <c:pt idx="1076">
                  <c:v>-7.136952</c:v>
                </c:pt>
                <c:pt idx="1077">
                  <c:v>10.668362999999999</c:v>
                </c:pt>
                <c:pt idx="1078">
                  <c:v>-17.246345000000002</c:v>
                </c:pt>
                <c:pt idx="1079">
                  <c:v>-14.676767999999999</c:v>
                </c:pt>
                <c:pt idx="1080">
                  <c:v>-18.387217</c:v>
                </c:pt>
                <c:pt idx="1081">
                  <c:v>31.913716000000001</c:v>
                </c:pt>
                <c:pt idx="1082">
                  <c:v>-15.286282999999999</c:v>
                </c:pt>
                <c:pt idx="1083">
                  <c:v>37.509180999999998</c:v>
                </c:pt>
                <c:pt idx="1084">
                  <c:v>-1.6995039999999999</c:v>
                </c:pt>
                <c:pt idx="1085">
                  <c:v>35.207071999999997</c:v>
                </c:pt>
                <c:pt idx="1086">
                  <c:v>-10.218813000000001</c:v>
                </c:pt>
                <c:pt idx="1087">
                  <c:v>19.205017999999999</c:v>
                </c:pt>
                <c:pt idx="1088">
                  <c:v>23.501968999999999</c:v>
                </c:pt>
                <c:pt idx="1089">
                  <c:v>-27.354761</c:v>
                </c:pt>
                <c:pt idx="1090">
                  <c:v>22.190249999999999</c:v>
                </c:pt>
                <c:pt idx="1091">
                  <c:v>22.942663</c:v>
                </c:pt>
                <c:pt idx="1092">
                  <c:v>11.574216</c:v>
                </c:pt>
                <c:pt idx="1093">
                  <c:v>-19.860544000000001</c:v>
                </c:pt>
                <c:pt idx="1094">
                  <c:v>-19.461347</c:v>
                </c:pt>
                <c:pt idx="1095">
                  <c:v>10.840577</c:v>
                </c:pt>
                <c:pt idx="1096">
                  <c:v>-9.9460110000000004</c:v>
                </c:pt>
                <c:pt idx="1097">
                  <c:v>2.6505589999999999</c:v>
                </c:pt>
                <c:pt idx="1098">
                  <c:v>-7.4192999999999998</c:v>
                </c:pt>
                <c:pt idx="1099">
                  <c:v>-4.5648309999999999</c:v>
                </c:pt>
                <c:pt idx="1100">
                  <c:v>-13.902342000000001</c:v>
                </c:pt>
                <c:pt idx="1101">
                  <c:v>-9.6237790000000007</c:v>
                </c:pt>
                <c:pt idx="1102">
                  <c:v>-17.373359000000001</c:v>
                </c:pt>
                <c:pt idx="1103">
                  <c:v>-17.773334999999999</c:v>
                </c:pt>
                <c:pt idx="1104">
                  <c:v>-29.301959</c:v>
                </c:pt>
                <c:pt idx="1105">
                  <c:v>-23.780767999999998</c:v>
                </c:pt>
                <c:pt idx="1106">
                  <c:v>-5.7549640000000002</c:v>
                </c:pt>
                <c:pt idx="1107">
                  <c:v>18.333192</c:v>
                </c:pt>
                <c:pt idx="1108">
                  <c:v>-5.6473750000000003</c:v>
                </c:pt>
                <c:pt idx="1109">
                  <c:v>-6.6987360000000002</c:v>
                </c:pt>
                <c:pt idx="1110">
                  <c:v>-24.153628000000001</c:v>
                </c:pt>
                <c:pt idx="1111">
                  <c:v>5.0730630000000003</c:v>
                </c:pt>
                <c:pt idx="1112">
                  <c:v>-16.573077000000001</c:v>
                </c:pt>
                <c:pt idx="1113">
                  <c:v>-14.426379000000001</c:v>
                </c:pt>
                <c:pt idx="1114">
                  <c:v>15.836562000000001</c:v>
                </c:pt>
                <c:pt idx="1115">
                  <c:v>12.813575999999999</c:v>
                </c:pt>
                <c:pt idx="1116">
                  <c:v>-13.205647000000001</c:v>
                </c:pt>
                <c:pt idx="1117">
                  <c:v>31.837917000000001</c:v>
                </c:pt>
                <c:pt idx="1118">
                  <c:v>16.179995999999999</c:v>
                </c:pt>
                <c:pt idx="1119">
                  <c:v>-22.997629</c:v>
                </c:pt>
                <c:pt idx="1120">
                  <c:v>1.200108</c:v>
                </c:pt>
                <c:pt idx="1121">
                  <c:v>-21.161518999999998</c:v>
                </c:pt>
                <c:pt idx="1122">
                  <c:v>-12.252703</c:v>
                </c:pt>
                <c:pt idx="1123">
                  <c:v>-19.082094999999999</c:v>
                </c:pt>
                <c:pt idx="1124">
                  <c:v>-17.691020999999999</c:v>
                </c:pt>
                <c:pt idx="1125">
                  <c:v>15.677973</c:v>
                </c:pt>
                <c:pt idx="1126">
                  <c:v>39.150492</c:v>
                </c:pt>
                <c:pt idx="1127">
                  <c:v>-24.97625</c:v>
                </c:pt>
                <c:pt idx="1128">
                  <c:v>-25.543451000000001</c:v>
                </c:pt>
                <c:pt idx="1129">
                  <c:v>15.104850000000001</c:v>
                </c:pt>
                <c:pt idx="1130">
                  <c:v>-23.142762999999999</c:v>
                </c:pt>
                <c:pt idx="1131">
                  <c:v>-10.282816</c:v>
                </c:pt>
                <c:pt idx="1132">
                  <c:v>-20.570177999999999</c:v>
                </c:pt>
                <c:pt idx="1133">
                  <c:v>23.618044999999999</c:v>
                </c:pt>
                <c:pt idx="1134">
                  <c:v>-5.6586610000000004</c:v>
                </c:pt>
                <c:pt idx="1135">
                  <c:v>3.8482599999999998</c:v>
                </c:pt>
                <c:pt idx="1136">
                  <c:v>9.5278179999999999</c:v>
                </c:pt>
                <c:pt idx="1137">
                  <c:v>-14.433655</c:v>
                </c:pt>
                <c:pt idx="1138">
                  <c:v>45.542791999999999</c:v>
                </c:pt>
                <c:pt idx="1139">
                  <c:v>-18.891662</c:v>
                </c:pt>
                <c:pt idx="1140">
                  <c:v>-1.7187380000000001</c:v>
                </c:pt>
                <c:pt idx="1141">
                  <c:v>8.6288809999999998</c:v>
                </c:pt>
                <c:pt idx="1142">
                  <c:v>-5.632009</c:v>
                </c:pt>
                <c:pt idx="1143">
                  <c:v>5.013547</c:v>
                </c:pt>
                <c:pt idx="1144">
                  <c:v>-23.236519000000001</c:v>
                </c:pt>
                <c:pt idx="1145">
                  <c:v>-11.439404</c:v>
                </c:pt>
                <c:pt idx="1146">
                  <c:v>44.291361999999999</c:v>
                </c:pt>
                <c:pt idx="1147">
                  <c:v>19.787108</c:v>
                </c:pt>
                <c:pt idx="1148">
                  <c:v>-7.7921019999999999</c:v>
                </c:pt>
                <c:pt idx="1149">
                  <c:v>12.018848999999999</c:v>
                </c:pt>
                <c:pt idx="1150">
                  <c:v>9.7529430000000001</c:v>
                </c:pt>
                <c:pt idx="1151">
                  <c:v>19.818439000000001</c:v>
                </c:pt>
                <c:pt idx="1152">
                  <c:v>5.4960889999999996</c:v>
                </c:pt>
                <c:pt idx="1153">
                  <c:v>17.413869999999999</c:v>
                </c:pt>
                <c:pt idx="1154">
                  <c:v>-24.606197999999999</c:v>
                </c:pt>
                <c:pt idx="1155">
                  <c:v>37.947353</c:v>
                </c:pt>
                <c:pt idx="1156">
                  <c:v>19.415787000000002</c:v>
                </c:pt>
                <c:pt idx="1157">
                  <c:v>34.197637999999998</c:v>
                </c:pt>
                <c:pt idx="1158">
                  <c:v>-24.438544</c:v>
                </c:pt>
                <c:pt idx="1159">
                  <c:v>35.284686000000001</c:v>
                </c:pt>
                <c:pt idx="1160">
                  <c:v>-8.8176939999999995</c:v>
                </c:pt>
                <c:pt idx="1161">
                  <c:v>25.252168999999999</c:v>
                </c:pt>
                <c:pt idx="1162">
                  <c:v>-15.656157</c:v>
                </c:pt>
                <c:pt idx="1163">
                  <c:v>38.064425999999997</c:v>
                </c:pt>
                <c:pt idx="1164">
                  <c:v>5.8611490000000002</c:v>
                </c:pt>
                <c:pt idx="1165">
                  <c:v>-8.1885980000000007</c:v>
                </c:pt>
                <c:pt idx="1166">
                  <c:v>22.194628999999999</c:v>
                </c:pt>
                <c:pt idx="1167">
                  <c:v>40.767209999999999</c:v>
                </c:pt>
                <c:pt idx="1168">
                  <c:v>-12.282665</c:v>
                </c:pt>
                <c:pt idx="1169">
                  <c:v>17.515823000000001</c:v>
                </c:pt>
                <c:pt idx="1170">
                  <c:v>-3.860973</c:v>
                </c:pt>
                <c:pt idx="1171">
                  <c:v>-12.402711</c:v>
                </c:pt>
                <c:pt idx="1172">
                  <c:v>-9.420617</c:v>
                </c:pt>
                <c:pt idx="1173">
                  <c:v>38.015197999999998</c:v>
                </c:pt>
                <c:pt idx="1174">
                  <c:v>-13.597757</c:v>
                </c:pt>
                <c:pt idx="1175">
                  <c:v>-17.562331</c:v>
                </c:pt>
                <c:pt idx="1176">
                  <c:v>-14.173752</c:v>
                </c:pt>
                <c:pt idx="1177">
                  <c:v>-16.415696000000001</c:v>
                </c:pt>
                <c:pt idx="1178">
                  <c:v>-20.358456</c:v>
                </c:pt>
                <c:pt idx="1179">
                  <c:v>-17.707550000000001</c:v>
                </c:pt>
                <c:pt idx="1180">
                  <c:v>-12.715429</c:v>
                </c:pt>
                <c:pt idx="1181">
                  <c:v>6.6922139999999999</c:v>
                </c:pt>
                <c:pt idx="1182">
                  <c:v>-17.777982000000002</c:v>
                </c:pt>
                <c:pt idx="1183">
                  <c:v>-17.693701999999998</c:v>
                </c:pt>
                <c:pt idx="1184">
                  <c:v>30.429344</c:v>
                </c:pt>
                <c:pt idx="1185">
                  <c:v>40.545794000000001</c:v>
                </c:pt>
                <c:pt idx="1186">
                  <c:v>-8.7031620000000007</c:v>
                </c:pt>
                <c:pt idx="1187">
                  <c:v>-25.210159000000001</c:v>
                </c:pt>
                <c:pt idx="1188">
                  <c:v>38.682239000000003</c:v>
                </c:pt>
                <c:pt idx="1189">
                  <c:v>-17.934059999999999</c:v>
                </c:pt>
                <c:pt idx="1190">
                  <c:v>-13.693681</c:v>
                </c:pt>
                <c:pt idx="1191">
                  <c:v>-17.756056999999998</c:v>
                </c:pt>
                <c:pt idx="1192">
                  <c:v>-15.182414</c:v>
                </c:pt>
                <c:pt idx="1193">
                  <c:v>40.894700999999998</c:v>
                </c:pt>
                <c:pt idx="1194">
                  <c:v>-17.756872999999999</c:v>
                </c:pt>
                <c:pt idx="1195">
                  <c:v>13.752397999999999</c:v>
                </c:pt>
                <c:pt idx="1196">
                  <c:v>-21.983740000000001</c:v>
                </c:pt>
                <c:pt idx="1197">
                  <c:v>-12.312452</c:v>
                </c:pt>
                <c:pt idx="1198">
                  <c:v>24.146211000000001</c:v>
                </c:pt>
                <c:pt idx="1199">
                  <c:v>21.450803000000001</c:v>
                </c:pt>
                <c:pt idx="1200">
                  <c:v>-23.899975000000001</c:v>
                </c:pt>
                <c:pt idx="1201">
                  <c:v>-16.273734000000001</c:v>
                </c:pt>
                <c:pt idx="1202">
                  <c:v>44.615209999999998</c:v>
                </c:pt>
                <c:pt idx="1203">
                  <c:v>-25.314038</c:v>
                </c:pt>
                <c:pt idx="1204">
                  <c:v>-23.392196999999999</c:v>
                </c:pt>
                <c:pt idx="1205">
                  <c:v>35.095719000000003</c:v>
                </c:pt>
                <c:pt idx="1206">
                  <c:v>27.062616999999999</c:v>
                </c:pt>
                <c:pt idx="1207">
                  <c:v>36.93665</c:v>
                </c:pt>
                <c:pt idx="1208">
                  <c:v>34.684162999999998</c:v>
                </c:pt>
                <c:pt idx="1209">
                  <c:v>-13.151025000000001</c:v>
                </c:pt>
                <c:pt idx="1210">
                  <c:v>-22.627378</c:v>
                </c:pt>
                <c:pt idx="1211">
                  <c:v>37.230573999999997</c:v>
                </c:pt>
                <c:pt idx="1212">
                  <c:v>7.6291440000000001</c:v>
                </c:pt>
                <c:pt idx="1213">
                  <c:v>7.0312890000000001</c:v>
                </c:pt>
                <c:pt idx="1214">
                  <c:v>46.558399999999999</c:v>
                </c:pt>
                <c:pt idx="1215">
                  <c:v>-18.208344</c:v>
                </c:pt>
                <c:pt idx="1216">
                  <c:v>25.592054999999998</c:v>
                </c:pt>
                <c:pt idx="1217">
                  <c:v>14.762217</c:v>
                </c:pt>
                <c:pt idx="1218">
                  <c:v>-5.8492009999999999</c:v>
                </c:pt>
                <c:pt idx="1219">
                  <c:v>24.834441999999999</c:v>
                </c:pt>
                <c:pt idx="1220">
                  <c:v>-17.234214999999999</c:v>
                </c:pt>
                <c:pt idx="1221">
                  <c:v>-20.565837999999999</c:v>
                </c:pt>
                <c:pt idx="1222">
                  <c:v>37.834668000000001</c:v>
                </c:pt>
                <c:pt idx="1223">
                  <c:v>-19.243165999999999</c:v>
                </c:pt>
                <c:pt idx="1224">
                  <c:v>-19.002801999999999</c:v>
                </c:pt>
                <c:pt idx="1225">
                  <c:v>27.544307</c:v>
                </c:pt>
                <c:pt idx="1226">
                  <c:v>16.953078999999999</c:v>
                </c:pt>
                <c:pt idx="1227">
                  <c:v>-10.186075000000001</c:v>
                </c:pt>
                <c:pt idx="1228">
                  <c:v>-25.357792</c:v>
                </c:pt>
                <c:pt idx="1229">
                  <c:v>-21.562083999999999</c:v>
                </c:pt>
                <c:pt idx="1230">
                  <c:v>-23.274930999999999</c:v>
                </c:pt>
                <c:pt idx="1231">
                  <c:v>-20.254282</c:v>
                </c:pt>
                <c:pt idx="1232">
                  <c:v>-19.033814</c:v>
                </c:pt>
                <c:pt idx="1233">
                  <c:v>32.713475000000003</c:v>
                </c:pt>
                <c:pt idx="1234">
                  <c:v>-6.5592730000000001</c:v>
                </c:pt>
                <c:pt idx="1235">
                  <c:v>-12.648263999999999</c:v>
                </c:pt>
                <c:pt idx="1236">
                  <c:v>-24.705691000000002</c:v>
                </c:pt>
                <c:pt idx="1237">
                  <c:v>-12.472676999999999</c:v>
                </c:pt>
                <c:pt idx="1238">
                  <c:v>-13.592479000000001</c:v>
                </c:pt>
                <c:pt idx="1239">
                  <c:v>33.585030000000003</c:v>
                </c:pt>
                <c:pt idx="1240">
                  <c:v>28.213774000000001</c:v>
                </c:pt>
                <c:pt idx="1241">
                  <c:v>14.98099</c:v>
                </c:pt>
                <c:pt idx="1242">
                  <c:v>-13.607196</c:v>
                </c:pt>
                <c:pt idx="1243">
                  <c:v>-25.210666</c:v>
                </c:pt>
                <c:pt idx="1244">
                  <c:v>25.705573999999999</c:v>
                </c:pt>
                <c:pt idx="1245">
                  <c:v>-13.207196</c:v>
                </c:pt>
                <c:pt idx="1246">
                  <c:v>-21.480653</c:v>
                </c:pt>
                <c:pt idx="1247">
                  <c:v>22.465482000000002</c:v>
                </c:pt>
                <c:pt idx="1248">
                  <c:v>17.264619</c:v>
                </c:pt>
                <c:pt idx="1249">
                  <c:v>6.9158390000000001</c:v>
                </c:pt>
                <c:pt idx="1250">
                  <c:v>3.8082400000000001</c:v>
                </c:pt>
                <c:pt idx="1251">
                  <c:v>19.849337999999999</c:v>
                </c:pt>
                <c:pt idx="1252">
                  <c:v>10.469158999999999</c:v>
                </c:pt>
                <c:pt idx="1253">
                  <c:v>-24.296576000000002</c:v>
                </c:pt>
                <c:pt idx="1254">
                  <c:v>-12.583437</c:v>
                </c:pt>
                <c:pt idx="1255">
                  <c:v>-20.078112000000001</c:v>
                </c:pt>
                <c:pt idx="1256">
                  <c:v>-23.821791000000001</c:v>
                </c:pt>
                <c:pt idx="1257">
                  <c:v>-11.949642000000001</c:v>
                </c:pt>
                <c:pt idx="1258">
                  <c:v>-6.8989079999999996</c:v>
                </c:pt>
                <c:pt idx="1259">
                  <c:v>-19.245387999999998</c:v>
                </c:pt>
                <c:pt idx="1260">
                  <c:v>40.268557000000001</c:v>
                </c:pt>
                <c:pt idx="1261">
                  <c:v>-13.162559</c:v>
                </c:pt>
                <c:pt idx="1262">
                  <c:v>24.074811</c:v>
                </c:pt>
                <c:pt idx="1263">
                  <c:v>-14.336588000000001</c:v>
                </c:pt>
                <c:pt idx="1264">
                  <c:v>-8.2532379999999996</c:v>
                </c:pt>
                <c:pt idx="1265">
                  <c:v>-19.628727999999999</c:v>
                </c:pt>
                <c:pt idx="1266">
                  <c:v>-24.216894</c:v>
                </c:pt>
                <c:pt idx="1267">
                  <c:v>21.332764999999998</c:v>
                </c:pt>
                <c:pt idx="1268">
                  <c:v>15.115296000000001</c:v>
                </c:pt>
                <c:pt idx="1269">
                  <c:v>26.441866999999998</c:v>
                </c:pt>
                <c:pt idx="1270">
                  <c:v>-19.397307000000001</c:v>
                </c:pt>
                <c:pt idx="1271">
                  <c:v>15.556196999999999</c:v>
                </c:pt>
                <c:pt idx="1272">
                  <c:v>-15.364713</c:v>
                </c:pt>
                <c:pt idx="1273">
                  <c:v>-27.04336</c:v>
                </c:pt>
                <c:pt idx="1274">
                  <c:v>34.409692</c:v>
                </c:pt>
                <c:pt idx="1275">
                  <c:v>-26.483141</c:v>
                </c:pt>
                <c:pt idx="1276">
                  <c:v>-5.0454230000000004</c:v>
                </c:pt>
                <c:pt idx="1277">
                  <c:v>-10.316604999999999</c:v>
                </c:pt>
                <c:pt idx="1278">
                  <c:v>-15.215911</c:v>
                </c:pt>
                <c:pt idx="1279">
                  <c:v>-9.4791709999999991</c:v>
                </c:pt>
                <c:pt idx="1280">
                  <c:v>-18.720213999999999</c:v>
                </c:pt>
                <c:pt idx="1281">
                  <c:v>-19.740586</c:v>
                </c:pt>
                <c:pt idx="1282">
                  <c:v>-16.305122999999998</c:v>
                </c:pt>
                <c:pt idx="1283">
                  <c:v>-9.4142349999999997</c:v>
                </c:pt>
                <c:pt idx="1284">
                  <c:v>-11.69624</c:v>
                </c:pt>
                <c:pt idx="1285">
                  <c:v>40.759146000000001</c:v>
                </c:pt>
                <c:pt idx="1286">
                  <c:v>-19.978372</c:v>
                </c:pt>
                <c:pt idx="1287">
                  <c:v>4.2617029999999998</c:v>
                </c:pt>
                <c:pt idx="1288">
                  <c:v>-5.2382600000000004</c:v>
                </c:pt>
                <c:pt idx="1289">
                  <c:v>-10.616084000000001</c:v>
                </c:pt>
                <c:pt idx="1290">
                  <c:v>16.528977999999999</c:v>
                </c:pt>
                <c:pt idx="1291">
                  <c:v>8.5427239999999998</c:v>
                </c:pt>
                <c:pt idx="1292">
                  <c:v>27.282691</c:v>
                </c:pt>
                <c:pt idx="1293">
                  <c:v>-9.3057890000000008</c:v>
                </c:pt>
                <c:pt idx="1294">
                  <c:v>12.490066000000001</c:v>
                </c:pt>
                <c:pt idx="1295">
                  <c:v>-18.209696999999998</c:v>
                </c:pt>
                <c:pt idx="1296">
                  <c:v>7.6807460000000001</c:v>
                </c:pt>
                <c:pt idx="1297">
                  <c:v>-1.9900150000000001</c:v>
                </c:pt>
                <c:pt idx="1298">
                  <c:v>21.703468999999998</c:v>
                </c:pt>
                <c:pt idx="1299">
                  <c:v>-10.804527999999999</c:v>
                </c:pt>
                <c:pt idx="1300">
                  <c:v>48.511246</c:v>
                </c:pt>
                <c:pt idx="1301">
                  <c:v>7.3902780000000003</c:v>
                </c:pt>
                <c:pt idx="1302">
                  <c:v>-11.584898000000001</c:v>
                </c:pt>
                <c:pt idx="1303">
                  <c:v>-20.644659999999998</c:v>
                </c:pt>
                <c:pt idx="1304">
                  <c:v>-20.904855000000001</c:v>
                </c:pt>
                <c:pt idx="1305">
                  <c:v>34.271920999999999</c:v>
                </c:pt>
                <c:pt idx="1306">
                  <c:v>22.326138</c:v>
                </c:pt>
                <c:pt idx="1307">
                  <c:v>-15.042659</c:v>
                </c:pt>
                <c:pt idx="1308">
                  <c:v>-14.284777</c:v>
                </c:pt>
                <c:pt idx="1309">
                  <c:v>-13.797000000000001</c:v>
                </c:pt>
                <c:pt idx="1310">
                  <c:v>-10.418697</c:v>
                </c:pt>
                <c:pt idx="1311">
                  <c:v>32.429228000000002</c:v>
                </c:pt>
                <c:pt idx="1312">
                  <c:v>-6.8895140000000001</c:v>
                </c:pt>
                <c:pt idx="1313">
                  <c:v>23.043821000000001</c:v>
                </c:pt>
                <c:pt idx="1314">
                  <c:v>24.151389000000002</c:v>
                </c:pt>
                <c:pt idx="1315">
                  <c:v>25.211117999999999</c:v>
                </c:pt>
                <c:pt idx="1316">
                  <c:v>-6.3281619999999998</c:v>
                </c:pt>
                <c:pt idx="1317">
                  <c:v>-14.883948</c:v>
                </c:pt>
                <c:pt idx="1318">
                  <c:v>8.7757819999999995</c:v>
                </c:pt>
                <c:pt idx="1319">
                  <c:v>37.730724000000002</c:v>
                </c:pt>
                <c:pt idx="1320">
                  <c:v>21.915759999999999</c:v>
                </c:pt>
                <c:pt idx="1321">
                  <c:v>-11.139646000000001</c:v>
                </c:pt>
                <c:pt idx="1322">
                  <c:v>22.265701</c:v>
                </c:pt>
                <c:pt idx="1323">
                  <c:v>24.752282999999998</c:v>
                </c:pt>
                <c:pt idx="1324">
                  <c:v>-11.466749</c:v>
                </c:pt>
                <c:pt idx="1325">
                  <c:v>-9.5865229999999997</c:v>
                </c:pt>
                <c:pt idx="1326">
                  <c:v>-27.374787999999999</c:v>
                </c:pt>
                <c:pt idx="1327">
                  <c:v>9.3224990000000005</c:v>
                </c:pt>
                <c:pt idx="1328">
                  <c:v>15.521694999999999</c:v>
                </c:pt>
                <c:pt idx="1329">
                  <c:v>-19.020150000000001</c:v>
                </c:pt>
                <c:pt idx="1330">
                  <c:v>-10.402156</c:v>
                </c:pt>
                <c:pt idx="1331">
                  <c:v>25.803939</c:v>
                </c:pt>
                <c:pt idx="1332">
                  <c:v>8.6057559999999995</c:v>
                </c:pt>
                <c:pt idx="1333">
                  <c:v>19.708126</c:v>
                </c:pt>
                <c:pt idx="1334">
                  <c:v>26.472560000000001</c:v>
                </c:pt>
                <c:pt idx="1335">
                  <c:v>-16.630203000000002</c:v>
                </c:pt>
                <c:pt idx="1336">
                  <c:v>-5.5405879999999996</c:v>
                </c:pt>
                <c:pt idx="1337">
                  <c:v>-5.1021619999999999</c:v>
                </c:pt>
                <c:pt idx="1338">
                  <c:v>-9.7959929999999993</c:v>
                </c:pt>
                <c:pt idx="1339">
                  <c:v>-14.956436999999999</c:v>
                </c:pt>
                <c:pt idx="1340">
                  <c:v>-9.1162159999999997</c:v>
                </c:pt>
                <c:pt idx="1341">
                  <c:v>-18.342136</c:v>
                </c:pt>
                <c:pt idx="1342">
                  <c:v>17.426164</c:v>
                </c:pt>
                <c:pt idx="1343">
                  <c:v>10.146238</c:v>
                </c:pt>
                <c:pt idx="1344">
                  <c:v>-5.0468719999999996</c:v>
                </c:pt>
                <c:pt idx="1345">
                  <c:v>46.232267</c:v>
                </c:pt>
                <c:pt idx="1346">
                  <c:v>37.499502</c:v>
                </c:pt>
                <c:pt idx="1347">
                  <c:v>-18.137121</c:v>
                </c:pt>
                <c:pt idx="1348">
                  <c:v>-19.491406000000001</c:v>
                </c:pt>
                <c:pt idx="1349">
                  <c:v>7.6065930000000002</c:v>
                </c:pt>
                <c:pt idx="1350">
                  <c:v>-15.891427</c:v>
                </c:pt>
                <c:pt idx="1351">
                  <c:v>28.328351999999999</c:v>
                </c:pt>
                <c:pt idx="1352">
                  <c:v>21.188558</c:v>
                </c:pt>
                <c:pt idx="1353">
                  <c:v>-14.398880999999999</c:v>
                </c:pt>
                <c:pt idx="1354">
                  <c:v>32.626032000000002</c:v>
                </c:pt>
                <c:pt idx="1355">
                  <c:v>23.493675</c:v>
                </c:pt>
                <c:pt idx="1356">
                  <c:v>3.5208349999999999</c:v>
                </c:pt>
                <c:pt idx="1357">
                  <c:v>13.019007</c:v>
                </c:pt>
                <c:pt idx="1358">
                  <c:v>20.819365000000001</c:v>
                </c:pt>
                <c:pt idx="1359">
                  <c:v>-11.535779</c:v>
                </c:pt>
                <c:pt idx="1360">
                  <c:v>6.8670710000000001</c:v>
                </c:pt>
                <c:pt idx="1361">
                  <c:v>-9.8370519999999999</c:v>
                </c:pt>
              </c:numCache>
            </c:numRef>
          </c:xVal>
          <c:yVal>
            <c:numRef>
              <c:f>'NN 1 Optimized'!$W$9:$W$1370</c:f>
              <c:numCache>
                <c:formatCode>General</c:formatCode>
                <c:ptCount val="1362"/>
                <c:pt idx="0">
                  <c:v>-8.2299999999999995E-4</c:v>
                </c:pt>
                <c:pt idx="1">
                  <c:v>-5.6446999999999997E-2</c:v>
                </c:pt>
                <c:pt idx="2">
                  <c:v>-5.5185999999999999E-2</c:v>
                </c:pt>
                <c:pt idx="3">
                  <c:v>-7.9944000000000001E-2</c:v>
                </c:pt>
                <c:pt idx="4">
                  <c:v>0.13136999999999999</c:v>
                </c:pt>
                <c:pt idx="5">
                  <c:v>-7.1629999999999999E-2</c:v>
                </c:pt>
                <c:pt idx="6">
                  <c:v>0.48729</c:v>
                </c:pt>
                <c:pt idx="7">
                  <c:v>3.9971E-2</c:v>
                </c:pt>
                <c:pt idx="8">
                  <c:v>-2.9892999999999999E-2</c:v>
                </c:pt>
                <c:pt idx="9">
                  <c:v>-9.3006000000000005E-2</c:v>
                </c:pt>
                <c:pt idx="10">
                  <c:v>-0.24173</c:v>
                </c:pt>
                <c:pt idx="11">
                  <c:v>-0.58435700000000002</c:v>
                </c:pt>
                <c:pt idx="12">
                  <c:v>0.150784</c:v>
                </c:pt>
                <c:pt idx="13">
                  <c:v>0.24215300000000001</c:v>
                </c:pt>
                <c:pt idx="14">
                  <c:v>0.48798900000000001</c:v>
                </c:pt>
                <c:pt idx="15">
                  <c:v>-0.122101</c:v>
                </c:pt>
                <c:pt idx="16">
                  <c:v>-9.5092999999999997E-2</c:v>
                </c:pt>
                <c:pt idx="17">
                  <c:v>0.259988</c:v>
                </c:pt>
                <c:pt idx="18">
                  <c:v>-0.28403299999999998</c:v>
                </c:pt>
                <c:pt idx="19">
                  <c:v>-0.28054000000000001</c:v>
                </c:pt>
                <c:pt idx="20">
                  <c:v>7.3565000000000005E-2</c:v>
                </c:pt>
                <c:pt idx="21">
                  <c:v>-0.46666000000000002</c:v>
                </c:pt>
                <c:pt idx="22">
                  <c:v>-0.58572500000000005</c:v>
                </c:pt>
                <c:pt idx="23">
                  <c:v>-0.75430200000000003</c:v>
                </c:pt>
                <c:pt idx="24">
                  <c:v>-0.32068600000000003</c:v>
                </c:pt>
                <c:pt idx="25">
                  <c:v>0.43968200000000002</c:v>
                </c:pt>
                <c:pt idx="26">
                  <c:v>-0.41518899999999997</c:v>
                </c:pt>
                <c:pt idx="27">
                  <c:v>-0.123305</c:v>
                </c:pt>
                <c:pt idx="28">
                  <c:v>-0.43588100000000002</c:v>
                </c:pt>
                <c:pt idx="29">
                  <c:v>0.51191200000000003</c:v>
                </c:pt>
                <c:pt idx="30">
                  <c:v>-0.40360200000000002</c:v>
                </c:pt>
                <c:pt idx="31">
                  <c:v>-0.57385200000000003</c:v>
                </c:pt>
                <c:pt idx="32">
                  <c:v>0.25838699999999998</c:v>
                </c:pt>
                <c:pt idx="33">
                  <c:v>0.88745700000000005</c:v>
                </c:pt>
                <c:pt idx="34">
                  <c:v>0.41817500000000002</c:v>
                </c:pt>
                <c:pt idx="35">
                  <c:v>-0.87268199999999996</c:v>
                </c:pt>
                <c:pt idx="36">
                  <c:v>0.68534300000000004</c:v>
                </c:pt>
                <c:pt idx="37">
                  <c:v>0.33733299999999999</c:v>
                </c:pt>
                <c:pt idx="38">
                  <c:v>-0.63110500000000003</c:v>
                </c:pt>
                <c:pt idx="39">
                  <c:v>-0.59752300000000003</c:v>
                </c:pt>
                <c:pt idx="40">
                  <c:v>0.70515000000000005</c:v>
                </c:pt>
                <c:pt idx="41">
                  <c:v>0.85638999999999998</c:v>
                </c:pt>
                <c:pt idx="42">
                  <c:v>0.55194200000000004</c:v>
                </c:pt>
                <c:pt idx="43">
                  <c:v>0.67351899999999998</c:v>
                </c:pt>
                <c:pt idx="44">
                  <c:v>0.884019</c:v>
                </c:pt>
                <c:pt idx="45">
                  <c:v>-1.4484239999999999</c:v>
                </c:pt>
                <c:pt idx="46">
                  <c:v>0.65207300000000001</c:v>
                </c:pt>
                <c:pt idx="47">
                  <c:v>-0.61571600000000004</c:v>
                </c:pt>
                <c:pt idx="48">
                  <c:v>0.58257000000000003</c:v>
                </c:pt>
                <c:pt idx="49">
                  <c:v>-0.27221600000000001</c:v>
                </c:pt>
                <c:pt idx="50">
                  <c:v>1.3524830000000001</c:v>
                </c:pt>
                <c:pt idx="51">
                  <c:v>0.86477099999999996</c:v>
                </c:pt>
                <c:pt idx="52">
                  <c:v>2.3844609999999999</c:v>
                </c:pt>
                <c:pt idx="53">
                  <c:v>-0.78740100000000002</c:v>
                </c:pt>
                <c:pt idx="54">
                  <c:v>-1.575223</c:v>
                </c:pt>
                <c:pt idx="55">
                  <c:v>0.71248599999999995</c:v>
                </c:pt>
                <c:pt idx="56">
                  <c:v>1.7783789999999999</c:v>
                </c:pt>
                <c:pt idx="57">
                  <c:v>0.24315700000000001</c:v>
                </c:pt>
                <c:pt idx="58">
                  <c:v>2.5237940000000001</c:v>
                </c:pt>
                <c:pt idx="59">
                  <c:v>1.702998</c:v>
                </c:pt>
                <c:pt idx="60">
                  <c:v>-0.57325899999999996</c:v>
                </c:pt>
                <c:pt idx="61">
                  <c:v>-0.45098899999999997</c:v>
                </c:pt>
                <c:pt idx="62">
                  <c:v>2.1910829999999999</c:v>
                </c:pt>
                <c:pt idx="63">
                  <c:v>-2.0825979999999999</c:v>
                </c:pt>
                <c:pt idx="64">
                  <c:v>1.05375</c:v>
                </c:pt>
                <c:pt idx="65">
                  <c:v>3.913564</c:v>
                </c:pt>
                <c:pt idx="66">
                  <c:v>-0.70452400000000004</c:v>
                </c:pt>
                <c:pt idx="67">
                  <c:v>-0.82759300000000002</c:v>
                </c:pt>
                <c:pt idx="68">
                  <c:v>-0.47265499999999999</c:v>
                </c:pt>
                <c:pt idx="69">
                  <c:v>-2.4412240000000001</c:v>
                </c:pt>
                <c:pt idx="70">
                  <c:v>-0.47786400000000001</c:v>
                </c:pt>
                <c:pt idx="71">
                  <c:v>1.4040509999999999</c:v>
                </c:pt>
                <c:pt idx="72">
                  <c:v>3.1214140000000001</c:v>
                </c:pt>
                <c:pt idx="73">
                  <c:v>2.7806069999999998</c:v>
                </c:pt>
                <c:pt idx="74">
                  <c:v>2.7791030000000001</c:v>
                </c:pt>
                <c:pt idx="75">
                  <c:v>1.1493390000000001</c:v>
                </c:pt>
                <c:pt idx="76">
                  <c:v>-1.9506520000000001</c:v>
                </c:pt>
                <c:pt idx="77">
                  <c:v>-0.72483399999999998</c:v>
                </c:pt>
                <c:pt idx="78">
                  <c:v>0.67710800000000004</c:v>
                </c:pt>
                <c:pt idx="79">
                  <c:v>2.0318909999999999</c:v>
                </c:pt>
                <c:pt idx="80">
                  <c:v>-2.6021679999999998</c:v>
                </c:pt>
                <c:pt idx="81">
                  <c:v>0.69762900000000005</c:v>
                </c:pt>
                <c:pt idx="82">
                  <c:v>-1.5969359999999999</c:v>
                </c:pt>
                <c:pt idx="83">
                  <c:v>4.3964720000000002</c:v>
                </c:pt>
                <c:pt idx="84">
                  <c:v>1.6689130000000001</c:v>
                </c:pt>
                <c:pt idx="85">
                  <c:v>5.21347</c:v>
                </c:pt>
                <c:pt idx="86">
                  <c:v>-0.74564399999999997</c:v>
                </c:pt>
                <c:pt idx="87">
                  <c:v>-3.6459000000000001</c:v>
                </c:pt>
                <c:pt idx="88">
                  <c:v>-3.1172789999999999</c:v>
                </c:pt>
                <c:pt idx="89">
                  <c:v>2.0621209999999999</c:v>
                </c:pt>
                <c:pt idx="90">
                  <c:v>4.1693490000000004</c:v>
                </c:pt>
                <c:pt idx="91">
                  <c:v>-1.8338840000000001</c:v>
                </c:pt>
                <c:pt idx="92">
                  <c:v>1.501992</c:v>
                </c:pt>
                <c:pt idx="93">
                  <c:v>-1.1922839999999999</c:v>
                </c:pt>
                <c:pt idx="94">
                  <c:v>-7.5056859999999999</c:v>
                </c:pt>
                <c:pt idx="95">
                  <c:v>-2.9978250000000002</c:v>
                </c:pt>
                <c:pt idx="96">
                  <c:v>3.209822</c:v>
                </c:pt>
                <c:pt idx="97">
                  <c:v>-3.7627489999999999</c:v>
                </c:pt>
                <c:pt idx="98">
                  <c:v>1.025099</c:v>
                </c:pt>
                <c:pt idx="99">
                  <c:v>-6.8420680000000003</c:v>
                </c:pt>
                <c:pt idx="100">
                  <c:v>-3.3267509999999998</c:v>
                </c:pt>
                <c:pt idx="101">
                  <c:v>-0.89905199999999996</c:v>
                </c:pt>
                <c:pt idx="102">
                  <c:v>3.0983939999999999</c:v>
                </c:pt>
                <c:pt idx="103">
                  <c:v>5.9400069999999996</c:v>
                </c:pt>
                <c:pt idx="104">
                  <c:v>-2.2154790000000002</c:v>
                </c:pt>
                <c:pt idx="105">
                  <c:v>-4.0344230000000003</c:v>
                </c:pt>
                <c:pt idx="106">
                  <c:v>-2.498812</c:v>
                </c:pt>
                <c:pt idx="107">
                  <c:v>1.2031879999999999</c:v>
                </c:pt>
                <c:pt idx="108">
                  <c:v>3.3932910000000001</c:v>
                </c:pt>
                <c:pt idx="109">
                  <c:v>2.8589159999999998</c:v>
                </c:pt>
                <c:pt idx="110">
                  <c:v>-3.635513</c:v>
                </c:pt>
                <c:pt idx="111">
                  <c:v>-1.040036</c:v>
                </c:pt>
                <c:pt idx="112">
                  <c:v>3.0382470000000001</c:v>
                </c:pt>
                <c:pt idx="113">
                  <c:v>2.0413670000000002</c:v>
                </c:pt>
                <c:pt idx="114">
                  <c:v>-3.7783630000000001</c:v>
                </c:pt>
                <c:pt idx="115">
                  <c:v>-2.1295860000000002</c:v>
                </c:pt>
                <c:pt idx="116">
                  <c:v>2.9467249999999998</c:v>
                </c:pt>
                <c:pt idx="117">
                  <c:v>-7.0437419999999999</c:v>
                </c:pt>
                <c:pt idx="118">
                  <c:v>1.264103</c:v>
                </c:pt>
                <c:pt idx="119">
                  <c:v>-2.6907830000000001</c:v>
                </c:pt>
                <c:pt idx="120">
                  <c:v>-3.0424530000000001</c:v>
                </c:pt>
                <c:pt idx="121">
                  <c:v>-0.98538899999999996</c:v>
                </c:pt>
                <c:pt idx="122">
                  <c:v>-2.053957</c:v>
                </c:pt>
                <c:pt idx="123">
                  <c:v>-3.9742109999999999</c:v>
                </c:pt>
                <c:pt idx="124">
                  <c:v>-0.313971</c:v>
                </c:pt>
                <c:pt idx="125">
                  <c:v>-1.9679489999999999</c:v>
                </c:pt>
                <c:pt idx="126">
                  <c:v>-2.9194399999999998</c:v>
                </c:pt>
                <c:pt idx="127">
                  <c:v>-3.573966</c:v>
                </c:pt>
                <c:pt idx="128">
                  <c:v>2.2345410000000001</c:v>
                </c:pt>
                <c:pt idx="129">
                  <c:v>5.8172050000000004</c:v>
                </c:pt>
                <c:pt idx="130">
                  <c:v>-1.754537</c:v>
                </c:pt>
                <c:pt idx="131">
                  <c:v>-2.450008</c:v>
                </c:pt>
                <c:pt idx="132">
                  <c:v>-1.9663040000000001</c:v>
                </c:pt>
                <c:pt idx="133">
                  <c:v>-1.5219510000000001</c:v>
                </c:pt>
                <c:pt idx="134">
                  <c:v>-0.74763299999999999</c:v>
                </c:pt>
                <c:pt idx="135">
                  <c:v>-2.8812139999999999</c:v>
                </c:pt>
                <c:pt idx="136">
                  <c:v>-4.4061139999999996</c:v>
                </c:pt>
                <c:pt idx="137">
                  <c:v>-7.3941679999999996</c:v>
                </c:pt>
                <c:pt idx="138">
                  <c:v>-6.8680760000000003</c:v>
                </c:pt>
                <c:pt idx="139">
                  <c:v>8.1817519999999995</c:v>
                </c:pt>
                <c:pt idx="140">
                  <c:v>4.1342800000000004</c:v>
                </c:pt>
                <c:pt idx="141">
                  <c:v>4.8074479999999999</c:v>
                </c:pt>
                <c:pt idx="142">
                  <c:v>2.625235</c:v>
                </c:pt>
                <c:pt idx="143">
                  <c:v>4.2672049999999997</c:v>
                </c:pt>
                <c:pt idx="144">
                  <c:v>-2.8863690000000002</c:v>
                </c:pt>
                <c:pt idx="145">
                  <c:v>2.5460699999999998</c:v>
                </c:pt>
                <c:pt idx="146">
                  <c:v>-1.206734</c:v>
                </c:pt>
                <c:pt idx="147">
                  <c:v>-2.6089639999999998</c:v>
                </c:pt>
                <c:pt idx="148">
                  <c:v>0.639513</c:v>
                </c:pt>
                <c:pt idx="149">
                  <c:v>-3.061099</c:v>
                </c:pt>
                <c:pt idx="150">
                  <c:v>-2.465592</c:v>
                </c:pt>
                <c:pt idx="151">
                  <c:v>6.3721819999999996</c:v>
                </c:pt>
                <c:pt idx="152">
                  <c:v>-4.6018720000000002</c:v>
                </c:pt>
                <c:pt idx="153">
                  <c:v>2.3186559999999998</c:v>
                </c:pt>
                <c:pt idx="154">
                  <c:v>-9.7752949999999998</c:v>
                </c:pt>
                <c:pt idx="155">
                  <c:v>1.426892</c:v>
                </c:pt>
                <c:pt idx="156">
                  <c:v>-2.4120970000000002</c:v>
                </c:pt>
                <c:pt idx="157">
                  <c:v>-2.0814569999999999</c:v>
                </c:pt>
                <c:pt idx="158">
                  <c:v>-3.775077</c:v>
                </c:pt>
                <c:pt idx="159">
                  <c:v>-3.4879950000000002</c:v>
                </c:pt>
                <c:pt idx="160">
                  <c:v>4.2915429999999999</c:v>
                </c:pt>
                <c:pt idx="161">
                  <c:v>2.9993340000000002</c:v>
                </c:pt>
                <c:pt idx="162">
                  <c:v>5.2836530000000002</c:v>
                </c:pt>
                <c:pt idx="163">
                  <c:v>6.9422860000000002</c:v>
                </c:pt>
                <c:pt idx="164">
                  <c:v>6.5748439999999997</c:v>
                </c:pt>
                <c:pt idx="165">
                  <c:v>2.4497200000000001</c:v>
                </c:pt>
                <c:pt idx="166">
                  <c:v>-10.576288</c:v>
                </c:pt>
                <c:pt idx="167">
                  <c:v>-9.2758289999999999</c:v>
                </c:pt>
                <c:pt idx="168">
                  <c:v>-6.12629</c:v>
                </c:pt>
                <c:pt idx="169">
                  <c:v>7.6784819999999998</c:v>
                </c:pt>
                <c:pt idx="170">
                  <c:v>-6.5449120000000001</c:v>
                </c:pt>
                <c:pt idx="171">
                  <c:v>2.6167099999999999</c:v>
                </c:pt>
                <c:pt idx="172">
                  <c:v>0.91169900000000004</c:v>
                </c:pt>
                <c:pt idx="173">
                  <c:v>-4.1752260000000003</c:v>
                </c:pt>
                <c:pt idx="174">
                  <c:v>-1.420094</c:v>
                </c:pt>
                <c:pt idx="175">
                  <c:v>-2.5827309999999999</c:v>
                </c:pt>
                <c:pt idx="176">
                  <c:v>-10.039426000000001</c:v>
                </c:pt>
                <c:pt idx="177">
                  <c:v>-4.6377189999999997</c:v>
                </c:pt>
                <c:pt idx="178">
                  <c:v>-6.083259</c:v>
                </c:pt>
                <c:pt idx="179">
                  <c:v>-7.8877680000000003</c:v>
                </c:pt>
                <c:pt idx="180">
                  <c:v>3.978389</c:v>
                </c:pt>
                <c:pt idx="181">
                  <c:v>-7.0418919999999998</c:v>
                </c:pt>
                <c:pt idx="182">
                  <c:v>-2.520254</c:v>
                </c:pt>
                <c:pt idx="183">
                  <c:v>1.8804380000000001</c:v>
                </c:pt>
                <c:pt idx="184">
                  <c:v>-2.7283629999999999</c:v>
                </c:pt>
                <c:pt idx="185">
                  <c:v>-4.3130470000000001</c:v>
                </c:pt>
                <c:pt idx="186">
                  <c:v>-2.5491999999999999</c:v>
                </c:pt>
                <c:pt idx="187">
                  <c:v>15.894481000000001</c:v>
                </c:pt>
                <c:pt idx="188">
                  <c:v>-3.9477370000000001</c:v>
                </c:pt>
                <c:pt idx="189">
                  <c:v>3.9377399999999998</c:v>
                </c:pt>
                <c:pt idx="190">
                  <c:v>-3.4259050000000002</c:v>
                </c:pt>
                <c:pt idx="191">
                  <c:v>14.750677</c:v>
                </c:pt>
                <c:pt idx="192">
                  <c:v>3.0119560000000001</c:v>
                </c:pt>
                <c:pt idx="193">
                  <c:v>-1.322632</c:v>
                </c:pt>
                <c:pt idx="194">
                  <c:v>-2.2884829999999998</c:v>
                </c:pt>
                <c:pt idx="195">
                  <c:v>-3.6279620000000001</c:v>
                </c:pt>
                <c:pt idx="196">
                  <c:v>-2.0943640000000001</c:v>
                </c:pt>
                <c:pt idx="197">
                  <c:v>-9.4627610000000004</c:v>
                </c:pt>
                <c:pt idx="198">
                  <c:v>5.111205</c:v>
                </c:pt>
                <c:pt idx="199">
                  <c:v>-4.9317250000000001</c:v>
                </c:pt>
                <c:pt idx="200">
                  <c:v>5.9925930000000003</c:v>
                </c:pt>
                <c:pt idx="201">
                  <c:v>2.4415619999999998</c:v>
                </c:pt>
                <c:pt idx="202">
                  <c:v>-2.5028980000000001</c:v>
                </c:pt>
                <c:pt idx="203">
                  <c:v>-6.0711830000000004</c:v>
                </c:pt>
                <c:pt idx="204">
                  <c:v>5.8267410000000002</c:v>
                </c:pt>
                <c:pt idx="205">
                  <c:v>-2.901875</c:v>
                </c:pt>
                <c:pt idx="206">
                  <c:v>-5.334581</c:v>
                </c:pt>
                <c:pt idx="207">
                  <c:v>14.097816999999999</c:v>
                </c:pt>
                <c:pt idx="208">
                  <c:v>6.6176870000000001</c:v>
                </c:pt>
                <c:pt idx="209">
                  <c:v>-7.1119300000000001</c:v>
                </c:pt>
                <c:pt idx="210">
                  <c:v>-4.8866120000000004</c:v>
                </c:pt>
                <c:pt idx="211">
                  <c:v>5.0742159999999998</c:v>
                </c:pt>
                <c:pt idx="212">
                  <c:v>15.880642999999999</c:v>
                </c:pt>
                <c:pt idx="213">
                  <c:v>8.0351239999999997</c:v>
                </c:pt>
                <c:pt idx="214">
                  <c:v>7.5448769999999996</c:v>
                </c:pt>
                <c:pt idx="215">
                  <c:v>-4.52637</c:v>
                </c:pt>
                <c:pt idx="216">
                  <c:v>5.7335229999999999</c:v>
                </c:pt>
                <c:pt idx="217">
                  <c:v>-8.1258859999999995</c:v>
                </c:pt>
                <c:pt idx="218">
                  <c:v>-8.4013439999999999</c:v>
                </c:pt>
                <c:pt idx="219">
                  <c:v>4.6349099999999996</c:v>
                </c:pt>
                <c:pt idx="220">
                  <c:v>2.915003</c:v>
                </c:pt>
                <c:pt idx="221">
                  <c:v>5.4491490000000002</c:v>
                </c:pt>
                <c:pt idx="222">
                  <c:v>-2.079844</c:v>
                </c:pt>
                <c:pt idx="223">
                  <c:v>-3.5746699999999998</c:v>
                </c:pt>
                <c:pt idx="224">
                  <c:v>9.6410479999999996</c:v>
                </c:pt>
                <c:pt idx="225">
                  <c:v>-6.8929010000000002</c:v>
                </c:pt>
                <c:pt idx="226">
                  <c:v>-3.1006640000000001</c:v>
                </c:pt>
                <c:pt idx="227">
                  <c:v>6.1561430000000001</c:v>
                </c:pt>
                <c:pt idx="228">
                  <c:v>7.5732799999999996</c:v>
                </c:pt>
                <c:pt idx="229">
                  <c:v>-7.1594749999999996</c:v>
                </c:pt>
                <c:pt idx="230">
                  <c:v>7.722137</c:v>
                </c:pt>
                <c:pt idx="231">
                  <c:v>8.014011</c:v>
                </c:pt>
                <c:pt idx="232">
                  <c:v>2.9286819999999998</c:v>
                </c:pt>
                <c:pt idx="233">
                  <c:v>5.6132150000000003</c:v>
                </c:pt>
                <c:pt idx="234">
                  <c:v>-4.888916</c:v>
                </c:pt>
                <c:pt idx="235">
                  <c:v>7.7477850000000004</c:v>
                </c:pt>
                <c:pt idx="236">
                  <c:v>-6.0735520000000003</c:v>
                </c:pt>
                <c:pt idx="237">
                  <c:v>-2.2574019999999999</c:v>
                </c:pt>
                <c:pt idx="238">
                  <c:v>-4.0682900000000002</c:v>
                </c:pt>
                <c:pt idx="239">
                  <c:v>7.053477</c:v>
                </c:pt>
                <c:pt idx="240">
                  <c:v>-6.0442080000000002</c:v>
                </c:pt>
                <c:pt idx="241">
                  <c:v>6.5978680000000001</c:v>
                </c:pt>
                <c:pt idx="242">
                  <c:v>-9.5262180000000001</c:v>
                </c:pt>
                <c:pt idx="243">
                  <c:v>6.2975899999999996</c:v>
                </c:pt>
                <c:pt idx="244">
                  <c:v>-8.4216730000000002</c:v>
                </c:pt>
                <c:pt idx="245">
                  <c:v>1.1207290000000001</c:v>
                </c:pt>
                <c:pt idx="246">
                  <c:v>-7.109273</c:v>
                </c:pt>
                <c:pt idx="247">
                  <c:v>-6.9346949999999996</c:v>
                </c:pt>
                <c:pt idx="248">
                  <c:v>5.9713130000000003</c:v>
                </c:pt>
                <c:pt idx="249">
                  <c:v>6.8157220000000001</c:v>
                </c:pt>
                <c:pt idx="250">
                  <c:v>3.1496599999999999</c:v>
                </c:pt>
                <c:pt idx="251">
                  <c:v>4.3333009999999996</c:v>
                </c:pt>
                <c:pt idx="252">
                  <c:v>-4.2277389999999997</c:v>
                </c:pt>
                <c:pt idx="253">
                  <c:v>-7.8161630000000004</c:v>
                </c:pt>
                <c:pt idx="254">
                  <c:v>-3.2083469999999998</c:v>
                </c:pt>
                <c:pt idx="255">
                  <c:v>-9.3993719999999996</c:v>
                </c:pt>
                <c:pt idx="256">
                  <c:v>-3.765053</c:v>
                </c:pt>
                <c:pt idx="257">
                  <c:v>-6.537363</c:v>
                </c:pt>
                <c:pt idx="258">
                  <c:v>-14.22817</c:v>
                </c:pt>
                <c:pt idx="259">
                  <c:v>1.5518289999999999</c:v>
                </c:pt>
                <c:pt idx="260">
                  <c:v>-5.4754529999999999</c:v>
                </c:pt>
                <c:pt idx="261">
                  <c:v>-6.5276730000000001</c:v>
                </c:pt>
                <c:pt idx="262">
                  <c:v>-5.918806</c:v>
                </c:pt>
                <c:pt idx="263">
                  <c:v>4.8989640000000003</c:v>
                </c:pt>
                <c:pt idx="264">
                  <c:v>-4.5597580000000004</c:v>
                </c:pt>
                <c:pt idx="265">
                  <c:v>4.3257190000000003</c:v>
                </c:pt>
                <c:pt idx="266">
                  <c:v>-11.576318000000001</c:v>
                </c:pt>
                <c:pt idx="267">
                  <c:v>7.9253410000000004</c:v>
                </c:pt>
                <c:pt idx="268">
                  <c:v>-7.4508760000000001</c:v>
                </c:pt>
                <c:pt idx="269">
                  <c:v>-5.7012049999999999</c:v>
                </c:pt>
                <c:pt idx="270">
                  <c:v>5.0396999999999998</c:v>
                </c:pt>
                <c:pt idx="271">
                  <c:v>-6.1181809999999999</c:v>
                </c:pt>
                <c:pt idx="272">
                  <c:v>-2.1124939999999999</c:v>
                </c:pt>
                <c:pt idx="273">
                  <c:v>-3.6956989999999998</c:v>
                </c:pt>
                <c:pt idx="274">
                  <c:v>-1.8965780000000001</c:v>
                </c:pt>
                <c:pt idx="275">
                  <c:v>5.3525119999999999</c:v>
                </c:pt>
                <c:pt idx="276">
                  <c:v>-4.1194379999999997</c:v>
                </c:pt>
                <c:pt idx="277">
                  <c:v>-5.4351370000000001</c:v>
                </c:pt>
                <c:pt idx="278">
                  <c:v>-11.177104</c:v>
                </c:pt>
                <c:pt idx="279">
                  <c:v>4.9451929999999997</c:v>
                </c:pt>
                <c:pt idx="280">
                  <c:v>-5.8072359999999996</c:v>
                </c:pt>
                <c:pt idx="281">
                  <c:v>6.6074960000000003</c:v>
                </c:pt>
                <c:pt idx="282">
                  <c:v>7.6774990000000001</c:v>
                </c:pt>
                <c:pt idx="283">
                  <c:v>-4.1368330000000002</c:v>
                </c:pt>
                <c:pt idx="284">
                  <c:v>2.6067520000000002</c:v>
                </c:pt>
                <c:pt idx="285">
                  <c:v>-2.246772</c:v>
                </c:pt>
                <c:pt idx="286">
                  <c:v>8.2267229999999998</c:v>
                </c:pt>
                <c:pt idx="287">
                  <c:v>-12.830450000000001</c:v>
                </c:pt>
                <c:pt idx="288">
                  <c:v>-7.7736619999999998</c:v>
                </c:pt>
                <c:pt idx="289">
                  <c:v>-3.6051069999999998</c:v>
                </c:pt>
                <c:pt idx="290">
                  <c:v>-13.464442999999999</c:v>
                </c:pt>
                <c:pt idx="291">
                  <c:v>-6.4077789999999997</c:v>
                </c:pt>
                <c:pt idx="292">
                  <c:v>-3.4201809999999999</c:v>
                </c:pt>
                <c:pt idx="293">
                  <c:v>7.6541759999999996</c:v>
                </c:pt>
                <c:pt idx="294">
                  <c:v>-3.0923799999999999</c:v>
                </c:pt>
                <c:pt idx="295">
                  <c:v>-0.66161999999999999</c:v>
                </c:pt>
                <c:pt idx="296">
                  <c:v>-11.334235</c:v>
                </c:pt>
                <c:pt idx="297">
                  <c:v>-1.9022680000000001</c:v>
                </c:pt>
                <c:pt idx="298">
                  <c:v>25.078426</c:v>
                </c:pt>
                <c:pt idx="299">
                  <c:v>5.4542489999999999</c:v>
                </c:pt>
                <c:pt idx="300">
                  <c:v>5.2096619999999998</c:v>
                </c:pt>
                <c:pt idx="301">
                  <c:v>-5.3152340000000002</c:v>
                </c:pt>
                <c:pt idx="302">
                  <c:v>-4.0090890000000003</c:v>
                </c:pt>
                <c:pt idx="303">
                  <c:v>-6.9012390000000003</c:v>
                </c:pt>
                <c:pt idx="304">
                  <c:v>8.6810949999999991</c:v>
                </c:pt>
                <c:pt idx="305">
                  <c:v>-2.8643339999999999</c:v>
                </c:pt>
                <c:pt idx="306">
                  <c:v>2.5716779999999999</c:v>
                </c:pt>
                <c:pt idx="307">
                  <c:v>-8.3119510000000005</c:v>
                </c:pt>
                <c:pt idx="308">
                  <c:v>-8.5656619999999997</c:v>
                </c:pt>
                <c:pt idx="309">
                  <c:v>2.05965</c:v>
                </c:pt>
                <c:pt idx="310">
                  <c:v>-6.0578849999999997</c:v>
                </c:pt>
                <c:pt idx="311">
                  <c:v>1.237347</c:v>
                </c:pt>
                <c:pt idx="312">
                  <c:v>-10.680009999999999</c:v>
                </c:pt>
                <c:pt idx="313">
                  <c:v>5.9529800000000002</c:v>
                </c:pt>
                <c:pt idx="314">
                  <c:v>-0.39201399999999997</c:v>
                </c:pt>
                <c:pt idx="315">
                  <c:v>-9.3438960000000009</c:v>
                </c:pt>
                <c:pt idx="316">
                  <c:v>-7.5886360000000002</c:v>
                </c:pt>
                <c:pt idx="317">
                  <c:v>5.5271299999999997</c:v>
                </c:pt>
                <c:pt idx="318">
                  <c:v>5.2953210000000004</c:v>
                </c:pt>
                <c:pt idx="319">
                  <c:v>15.568040999999999</c:v>
                </c:pt>
                <c:pt idx="320">
                  <c:v>-8.3610620000000004</c:v>
                </c:pt>
                <c:pt idx="321">
                  <c:v>-11.976899</c:v>
                </c:pt>
                <c:pt idx="322">
                  <c:v>7.9328969999999996</c:v>
                </c:pt>
                <c:pt idx="323">
                  <c:v>20.789746000000001</c:v>
                </c:pt>
                <c:pt idx="324">
                  <c:v>7.8257690000000002</c:v>
                </c:pt>
                <c:pt idx="325">
                  <c:v>-5.5127129999999998</c:v>
                </c:pt>
                <c:pt idx="326">
                  <c:v>-7.4601800000000003</c:v>
                </c:pt>
                <c:pt idx="327">
                  <c:v>-8.8923869999999994</c:v>
                </c:pt>
                <c:pt idx="328">
                  <c:v>16.247948999999998</c:v>
                </c:pt>
                <c:pt idx="329">
                  <c:v>-1.0630999999999999</c:v>
                </c:pt>
                <c:pt idx="330">
                  <c:v>-6.6377620000000004</c:v>
                </c:pt>
                <c:pt idx="331">
                  <c:v>-2.8320069999999999</c:v>
                </c:pt>
                <c:pt idx="332">
                  <c:v>-8.4220819999999996</c:v>
                </c:pt>
                <c:pt idx="333">
                  <c:v>5.3228350000000004</c:v>
                </c:pt>
                <c:pt idx="334">
                  <c:v>8.7466699999999999</c:v>
                </c:pt>
                <c:pt idx="335">
                  <c:v>14.154169</c:v>
                </c:pt>
                <c:pt idx="336">
                  <c:v>-7.9691989999999997</c:v>
                </c:pt>
                <c:pt idx="337">
                  <c:v>-1.179778</c:v>
                </c:pt>
                <c:pt idx="338">
                  <c:v>8.7058809999999998</c:v>
                </c:pt>
                <c:pt idx="339">
                  <c:v>6.7693729999999999</c:v>
                </c:pt>
                <c:pt idx="340">
                  <c:v>10.043393</c:v>
                </c:pt>
                <c:pt idx="341">
                  <c:v>6.7242119999999996</c:v>
                </c:pt>
                <c:pt idx="342">
                  <c:v>7.3144479999999996</c:v>
                </c:pt>
                <c:pt idx="343">
                  <c:v>-7.9908419999999998</c:v>
                </c:pt>
                <c:pt idx="344">
                  <c:v>6.2019679999999999</c:v>
                </c:pt>
                <c:pt idx="345">
                  <c:v>12.362731</c:v>
                </c:pt>
                <c:pt idx="346">
                  <c:v>-11.426062</c:v>
                </c:pt>
                <c:pt idx="347">
                  <c:v>4.3818250000000001</c:v>
                </c:pt>
                <c:pt idx="348">
                  <c:v>9.0961339999999993</c:v>
                </c:pt>
                <c:pt idx="349">
                  <c:v>3.7116660000000001</c:v>
                </c:pt>
                <c:pt idx="350">
                  <c:v>-5.3028899999999997</c:v>
                </c:pt>
                <c:pt idx="351">
                  <c:v>6.0908199999999999</c:v>
                </c:pt>
                <c:pt idx="352">
                  <c:v>6.6966520000000003</c:v>
                </c:pt>
                <c:pt idx="353">
                  <c:v>10.78018</c:v>
                </c:pt>
                <c:pt idx="354">
                  <c:v>-11.395830999999999</c:v>
                </c:pt>
                <c:pt idx="355">
                  <c:v>-5.0097310000000004</c:v>
                </c:pt>
                <c:pt idx="356">
                  <c:v>-6.4205800000000002</c:v>
                </c:pt>
                <c:pt idx="357">
                  <c:v>-3.7535280000000002</c:v>
                </c:pt>
                <c:pt idx="358">
                  <c:v>-6.989484</c:v>
                </c:pt>
                <c:pt idx="359">
                  <c:v>-8.8324599999999993</c:v>
                </c:pt>
                <c:pt idx="360">
                  <c:v>-6.9479499999999996</c:v>
                </c:pt>
                <c:pt idx="361">
                  <c:v>25.298271</c:v>
                </c:pt>
                <c:pt idx="362">
                  <c:v>0.71074700000000002</c:v>
                </c:pt>
                <c:pt idx="363">
                  <c:v>14.490536000000001</c:v>
                </c:pt>
                <c:pt idx="364">
                  <c:v>8.7397139999999993</c:v>
                </c:pt>
                <c:pt idx="365">
                  <c:v>-4.6138820000000003</c:v>
                </c:pt>
                <c:pt idx="366">
                  <c:v>-3.0439080000000001</c:v>
                </c:pt>
                <c:pt idx="367">
                  <c:v>3.2369370000000002</c:v>
                </c:pt>
                <c:pt idx="368">
                  <c:v>-4.4401570000000001</c:v>
                </c:pt>
                <c:pt idx="369">
                  <c:v>-4.3566310000000001</c:v>
                </c:pt>
                <c:pt idx="370">
                  <c:v>12.335269</c:v>
                </c:pt>
                <c:pt idx="371">
                  <c:v>-13.603344999999999</c:v>
                </c:pt>
                <c:pt idx="372">
                  <c:v>-6.9390530000000004</c:v>
                </c:pt>
                <c:pt idx="373">
                  <c:v>-5.1347759999999996</c:v>
                </c:pt>
                <c:pt idx="374">
                  <c:v>-11.492134</c:v>
                </c:pt>
                <c:pt idx="375">
                  <c:v>9.1286470000000008</c:v>
                </c:pt>
                <c:pt idx="376">
                  <c:v>-3.5617489999999998</c:v>
                </c:pt>
                <c:pt idx="377">
                  <c:v>2.935171</c:v>
                </c:pt>
                <c:pt idx="378">
                  <c:v>10.459899</c:v>
                </c:pt>
                <c:pt idx="379">
                  <c:v>10.034045000000001</c:v>
                </c:pt>
                <c:pt idx="380">
                  <c:v>14.395471000000001</c:v>
                </c:pt>
                <c:pt idx="381">
                  <c:v>-9.6236619999999995</c:v>
                </c:pt>
                <c:pt idx="382">
                  <c:v>-4.8721329999999998</c:v>
                </c:pt>
                <c:pt idx="383">
                  <c:v>-10.221755999999999</c:v>
                </c:pt>
                <c:pt idx="384">
                  <c:v>-8.3936600000000006</c:v>
                </c:pt>
                <c:pt idx="385">
                  <c:v>-10.364591000000001</c:v>
                </c:pt>
                <c:pt idx="386">
                  <c:v>-18.344054</c:v>
                </c:pt>
                <c:pt idx="387">
                  <c:v>-9.3770699999999998</c:v>
                </c:pt>
                <c:pt idx="388">
                  <c:v>10.147152999999999</c:v>
                </c:pt>
                <c:pt idx="389">
                  <c:v>-10.909029</c:v>
                </c:pt>
                <c:pt idx="390">
                  <c:v>17.749988999999999</c:v>
                </c:pt>
                <c:pt idx="391">
                  <c:v>-5.8232590000000002</c:v>
                </c:pt>
                <c:pt idx="392">
                  <c:v>9.0774340000000002</c:v>
                </c:pt>
                <c:pt idx="393">
                  <c:v>-1.771325</c:v>
                </c:pt>
                <c:pt idx="394">
                  <c:v>1.9223060000000001</c:v>
                </c:pt>
                <c:pt idx="395">
                  <c:v>-3.3330820000000001</c:v>
                </c:pt>
                <c:pt idx="396">
                  <c:v>-5.5814349999999999</c:v>
                </c:pt>
                <c:pt idx="397">
                  <c:v>-4.1211929999999999</c:v>
                </c:pt>
                <c:pt idx="398">
                  <c:v>14.188022999999999</c:v>
                </c:pt>
                <c:pt idx="399">
                  <c:v>-8.4585709999999992</c:v>
                </c:pt>
                <c:pt idx="400">
                  <c:v>-5.6130959999999996</c:v>
                </c:pt>
                <c:pt idx="401">
                  <c:v>-9.4263680000000001</c:v>
                </c:pt>
                <c:pt idx="402">
                  <c:v>-4.3057249999999998</c:v>
                </c:pt>
                <c:pt idx="403">
                  <c:v>7.6301030000000001</c:v>
                </c:pt>
                <c:pt idx="404">
                  <c:v>3.8310300000000002</c:v>
                </c:pt>
                <c:pt idx="405">
                  <c:v>4.3065699999999998</c:v>
                </c:pt>
                <c:pt idx="406">
                  <c:v>-20.926839000000001</c:v>
                </c:pt>
                <c:pt idx="407">
                  <c:v>-0.52178800000000003</c:v>
                </c:pt>
                <c:pt idx="408">
                  <c:v>12.558578000000001</c:v>
                </c:pt>
                <c:pt idx="409">
                  <c:v>12.191338</c:v>
                </c:pt>
                <c:pt idx="410">
                  <c:v>-1.5317590000000001</c:v>
                </c:pt>
                <c:pt idx="411">
                  <c:v>-9.7352720000000001</c:v>
                </c:pt>
                <c:pt idx="412">
                  <c:v>-9.5663099999999996</c:v>
                </c:pt>
                <c:pt idx="413">
                  <c:v>-7.5035449999999999</c:v>
                </c:pt>
                <c:pt idx="414">
                  <c:v>18.773045</c:v>
                </c:pt>
                <c:pt idx="415">
                  <c:v>9.2922759999999993</c:v>
                </c:pt>
                <c:pt idx="416">
                  <c:v>-20.842867999999999</c:v>
                </c:pt>
                <c:pt idx="417">
                  <c:v>-6.2641229999999997</c:v>
                </c:pt>
                <c:pt idx="418">
                  <c:v>-14.881705999999999</c:v>
                </c:pt>
                <c:pt idx="419">
                  <c:v>-8.996022</c:v>
                </c:pt>
                <c:pt idx="420">
                  <c:v>-6.1838810000000004</c:v>
                </c:pt>
                <c:pt idx="421">
                  <c:v>7.5079690000000001</c:v>
                </c:pt>
                <c:pt idx="422">
                  <c:v>-10.978566000000001</c:v>
                </c:pt>
                <c:pt idx="423">
                  <c:v>-11.920992999999999</c:v>
                </c:pt>
                <c:pt idx="424">
                  <c:v>-3.7007129999999999</c:v>
                </c:pt>
                <c:pt idx="425">
                  <c:v>-10.921120999999999</c:v>
                </c:pt>
                <c:pt idx="426">
                  <c:v>11.833558</c:v>
                </c:pt>
                <c:pt idx="427">
                  <c:v>-19.889282000000001</c:v>
                </c:pt>
                <c:pt idx="428">
                  <c:v>-10.227795</c:v>
                </c:pt>
                <c:pt idx="429">
                  <c:v>-17.221042000000001</c:v>
                </c:pt>
                <c:pt idx="430">
                  <c:v>-18.447082000000002</c:v>
                </c:pt>
                <c:pt idx="431">
                  <c:v>-14.983388</c:v>
                </c:pt>
                <c:pt idx="432">
                  <c:v>2.413808</c:v>
                </c:pt>
                <c:pt idx="433">
                  <c:v>-5.3234310000000002</c:v>
                </c:pt>
                <c:pt idx="434">
                  <c:v>-12.685109000000001</c:v>
                </c:pt>
                <c:pt idx="435">
                  <c:v>-6.2032860000000003</c:v>
                </c:pt>
                <c:pt idx="436">
                  <c:v>11.756548</c:v>
                </c:pt>
                <c:pt idx="437">
                  <c:v>-14.447442000000001</c:v>
                </c:pt>
                <c:pt idx="438">
                  <c:v>19.908487000000001</c:v>
                </c:pt>
                <c:pt idx="439">
                  <c:v>22.007073999999999</c:v>
                </c:pt>
                <c:pt idx="440">
                  <c:v>-1.0361929999999999</c:v>
                </c:pt>
                <c:pt idx="441">
                  <c:v>16.984908999999998</c:v>
                </c:pt>
                <c:pt idx="442">
                  <c:v>11.028454999999999</c:v>
                </c:pt>
                <c:pt idx="443">
                  <c:v>-8.4624159999999993</c:v>
                </c:pt>
                <c:pt idx="444">
                  <c:v>-8.1048950000000008</c:v>
                </c:pt>
                <c:pt idx="445">
                  <c:v>8.9524100000000004</c:v>
                </c:pt>
                <c:pt idx="446">
                  <c:v>-9.2660789999999995</c:v>
                </c:pt>
                <c:pt idx="447">
                  <c:v>-5.5839590000000001</c:v>
                </c:pt>
                <c:pt idx="448">
                  <c:v>2.5039899999999999</c:v>
                </c:pt>
                <c:pt idx="449">
                  <c:v>-11.286861</c:v>
                </c:pt>
                <c:pt idx="450">
                  <c:v>9.1883250000000007</c:v>
                </c:pt>
                <c:pt idx="451">
                  <c:v>-6.7111660000000004</c:v>
                </c:pt>
                <c:pt idx="452">
                  <c:v>-5.6095889999999997</c:v>
                </c:pt>
                <c:pt idx="453">
                  <c:v>1.5523359999999999</c:v>
                </c:pt>
                <c:pt idx="454">
                  <c:v>-0.667883</c:v>
                </c:pt>
                <c:pt idx="455">
                  <c:v>-12.903981999999999</c:v>
                </c:pt>
                <c:pt idx="456">
                  <c:v>12.152301</c:v>
                </c:pt>
                <c:pt idx="457">
                  <c:v>16.270267</c:v>
                </c:pt>
                <c:pt idx="458">
                  <c:v>5.6009089999999997</c:v>
                </c:pt>
                <c:pt idx="459">
                  <c:v>14.818960000000001</c:v>
                </c:pt>
                <c:pt idx="460">
                  <c:v>1.7712129999999999</c:v>
                </c:pt>
                <c:pt idx="461">
                  <c:v>20.645841000000001</c:v>
                </c:pt>
                <c:pt idx="462">
                  <c:v>8.7508839999999992</c:v>
                </c:pt>
                <c:pt idx="463">
                  <c:v>16.765041</c:v>
                </c:pt>
                <c:pt idx="464">
                  <c:v>11.802282999999999</c:v>
                </c:pt>
                <c:pt idx="465">
                  <c:v>-5.4434519999999997</c:v>
                </c:pt>
                <c:pt idx="466">
                  <c:v>14.300805</c:v>
                </c:pt>
                <c:pt idx="467">
                  <c:v>-4.8649659999999999</c:v>
                </c:pt>
                <c:pt idx="468">
                  <c:v>-2.7870520000000001</c:v>
                </c:pt>
                <c:pt idx="469">
                  <c:v>-9.0206920000000004</c:v>
                </c:pt>
                <c:pt idx="470">
                  <c:v>4.7124990000000002</c:v>
                </c:pt>
                <c:pt idx="471">
                  <c:v>-6.0412530000000002</c:v>
                </c:pt>
                <c:pt idx="472">
                  <c:v>-20.870867000000001</c:v>
                </c:pt>
                <c:pt idx="473">
                  <c:v>-7.8469410000000002</c:v>
                </c:pt>
                <c:pt idx="474">
                  <c:v>-12.394152999999999</c:v>
                </c:pt>
                <c:pt idx="475">
                  <c:v>-5.673807</c:v>
                </c:pt>
                <c:pt idx="476">
                  <c:v>-5.0065980000000003</c:v>
                </c:pt>
                <c:pt idx="477">
                  <c:v>-12.162314</c:v>
                </c:pt>
                <c:pt idx="478">
                  <c:v>-4.9220309999999996</c:v>
                </c:pt>
                <c:pt idx="479">
                  <c:v>-9.5921140000000005</c:v>
                </c:pt>
                <c:pt idx="480">
                  <c:v>-10.955285</c:v>
                </c:pt>
                <c:pt idx="481">
                  <c:v>-7.9562780000000002</c:v>
                </c:pt>
                <c:pt idx="482">
                  <c:v>16.225491000000002</c:v>
                </c:pt>
                <c:pt idx="483">
                  <c:v>35.625236000000001</c:v>
                </c:pt>
                <c:pt idx="484">
                  <c:v>-8.0469840000000001</c:v>
                </c:pt>
                <c:pt idx="485">
                  <c:v>-4.656301</c:v>
                </c:pt>
                <c:pt idx="486">
                  <c:v>3.1826180000000002</c:v>
                </c:pt>
                <c:pt idx="487">
                  <c:v>-17.969712999999999</c:v>
                </c:pt>
                <c:pt idx="488">
                  <c:v>-4.044969</c:v>
                </c:pt>
                <c:pt idx="489">
                  <c:v>24.702656000000001</c:v>
                </c:pt>
                <c:pt idx="490">
                  <c:v>-1.5998600000000001</c:v>
                </c:pt>
                <c:pt idx="491">
                  <c:v>-6.5137720000000003</c:v>
                </c:pt>
                <c:pt idx="492">
                  <c:v>-12.513859</c:v>
                </c:pt>
                <c:pt idx="493">
                  <c:v>5.8279829999999997</c:v>
                </c:pt>
                <c:pt idx="494">
                  <c:v>-13.025342</c:v>
                </c:pt>
                <c:pt idx="495">
                  <c:v>-0.82812699999999995</c:v>
                </c:pt>
                <c:pt idx="496">
                  <c:v>-18.748633999999999</c:v>
                </c:pt>
                <c:pt idx="497">
                  <c:v>12.757092</c:v>
                </c:pt>
                <c:pt idx="498">
                  <c:v>12.926610999999999</c:v>
                </c:pt>
                <c:pt idx="499">
                  <c:v>-12.074774</c:v>
                </c:pt>
                <c:pt idx="500">
                  <c:v>-5.9216620000000004</c:v>
                </c:pt>
                <c:pt idx="501">
                  <c:v>-17.016832999999998</c:v>
                </c:pt>
                <c:pt idx="502">
                  <c:v>19.468736</c:v>
                </c:pt>
                <c:pt idx="503">
                  <c:v>-8.3533919999999995</c:v>
                </c:pt>
                <c:pt idx="504">
                  <c:v>-10.411277</c:v>
                </c:pt>
                <c:pt idx="505">
                  <c:v>-5.5799630000000002</c:v>
                </c:pt>
                <c:pt idx="506">
                  <c:v>-6.1174999999999997</c:v>
                </c:pt>
                <c:pt idx="507">
                  <c:v>-4.8615490000000001</c:v>
                </c:pt>
                <c:pt idx="508">
                  <c:v>16.399538</c:v>
                </c:pt>
                <c:pt idx="509">
                  <c:v>12.893927</c:v>
                </c:pt>
                <c:pt idx="510">
                  <c:v>-12.322281</c:v>
                </c:pt>
                <c:pt idx="511">
                  <c:v>-8.1100560000000002</c:v>
                </c:pt>
                <c:pt idx="512">
                  <c:v>-7.6354660000000001</c:v>
                </c:pt>
                <c:pt idx="513">
                  <c:v>-21.597999000000002</c:v>
                </c:pt>
                <c:pt idx="514">
                  <c:v>-7.3247799999999996</c:v>
                </c:pt>
                <c:pt idx="515">
                  <c:v>-15.563302</c:v>
                </c:pt>
                <c:pt idx="516">
                  <c:v>-9.1571709999999999</c:v>
                </c:pt>
                <c:pt idx="517">
                  <c:v>-28.907007</c:v>
                </c:pt>
                <c:pt idx="518">
                  <c:v>-4.4042070000000004</c:v>
                </c:pt>
                <c:pt idx="519">
                  <c:v>1.312557</c:v>
                </c:pt>
                <c:pt idx="520">
                  <c:v>6.5115129999999999</c:v>
                </c:pt>
                <c:pt idx="521">
                  <c:v>14.855521</c:v>
                </c:pt>
                <c:pt idx="522">
                  <c:v>-6.1966799999999997</c:v>
                </c:pt>
                <c:pt idx="523">
                  <c:v>-9.1349459999999993</c:v>
                </c:pt>
                <c:pt idx="524">
                  <c:v>-9.4442939999999993</c:v>
                </c:pt>
                <c:pt idx="525">
                  <c:v>19.630198</c:v>
                </c:pt>
                <c:pt idx="526">
                  <c:v>-10.554828000000001</c:v>
                </c:pt>
                <c:pt idx="527">
                  <c:v>-7.2541690000000001</c:v>
                </c:pt>
                <c:pt idx="528">
                  <c:v>16.499051000000001</c:v>
                </c:pt>
                <c:pt idx="529">
                  <c:v>-14.986554</c:v>
                </c:pt>
                <c:pt idx="530">
                  <c:v>29.050954999999998</c:v>
                </c:pt>
                <c:pt idx="531">
                  <c:v>24.008037999999999</c:v>
                </c:pt>
                <c:pt idx="532">
                  <c:v>9.7504650000000002</c:v>
                </c:pt>
                <c:pt idx="533">
                  <c:v>-7.4358700000000004</c:v>
                </c:pt>
                <c:pt idx="534">
                  <c:v>12.259681</c:v>
                </c:pt>
                <c:pt idx="535">
                  <c:v>1.8570139999999999</c:v>
                </c:pt>
                <c:pt idx="536">
                  <c:v>-9.2337430000000005</c:v>
                </c:pt>
                <c:pt idx="537">
                  <c:v>14.008404000000001</c:v>
                </c:pt>
                <c:pt idx="538">
                  <c:v>9.0836279999999991</c:v>
                </c:pt>
                <c:pt idx="539">
                  <c:v>-3.831194</c:v>
                </c:pt>
                <c:pt idx="540">
                  <c:v>-4.7035830000000001</c:v>
                </c:pt>
                <c:pt idx="541">
                  <c:v>-13.384454</c:v>
                </c:pt>
                <c:pt idx="542">
                  <c:v>29.605202999999999</c:v>
                </c:pt>
                <c:pt idx="543">
                  <c:v>-29.472563999999998</c:v>
                </c:pt>
                <c:pt idx="544">
                  <c:v>27.701115000000001</c:v>
                </c:pt>
                <c:pt idx="545">
                  <c:v>9.9490610000000004</c:v>
                </c:pt>
                <c:pt idx="546">
                  <c:v>10.658231000000001</c:v>
                </c:pt>
                <c:pt idx="547">
                  <c:v>3.1910400000000001</c:v>
                </c:pt>
                <c:pt idx="548">
                  <c:v>-4.2248320000000001</c:v>
                </c:pt>
                <c:pt idx="549">
                  <c:v>-11.038328999999999</c:v>
                </c:pt>
                <c:pt idx="550">
                  <c:v>-5.9590449999999997</c:v>
                </c:pt>
                <c:pt idx="551">
                  <c:v>22.654111</c:v>
                </c:pt>
                <c:pt idx="552">
                  <c:v>-22.793457</c:v>
                </c:pt>
                <c:pt idx="553">
                  <c:v>-4.0432860000000002</c:v>
                </c:pt>
                <c:pt idx="554">
                  <c:v>-15.251932999999999</c:v>
                </c:pt>
                <c:pt idx="555">
                  <c:v>22.384405999999998</c:v>
                </c:pt>
                <c:pt idx="556">
                  <c:v>13.902877999999999</c:v>
                </c:pt>
                <c:pt idx="557">
                  <c:v>9.9298380000000002</c:v>
                </c:pt>
                <c:pt idx="558">
                  <c:v>3.2140629999999999</c:v>
                </c:pt>
                <c:pt idx="559">
                  <c:v>-8.1780259999999991</c:v>
                </c:pt>
                <c:pt idx="560">
                  <c:v>23.199414000000001</c:v>
                </c:pt>
                <c:pt idx="561">
                  <c:v>19.015872999999999</c:v>
                </c:pt>
                <c:pt idx="562">
                  <c:v>-18.084078000000002</c:v>
                </c:pt>
                <c:pt idx="563">
                  <c:v>5.8876299999999997</c:v>
                </c:pt>
                <c:pt idx="564">
                  <c:v>-20.738759000000002</c:v>
                </c:pt>
                <c:pt idx="565">
                  <c:v>-6.5687059999999997</c:v>
                </c:pt>
                <c:pt idx="566">
                  <c:v>-13.030972999999999</c:v>
                </c:pt>
                <c:pt idx="567">
                  <c:v>-19.087956999999999</c:v>
                </c:pt>
                <c:pt idx="568">
                  <c:v>13.738144</c:v>
                </c:pt>
                <c:pt idx="569">
                  <c:v>-9.6051029999999997</c:v>
                </c:pt>
                <c:pt idx="570">
                  <c:v>-11.606959</c:v>
                </c:pt>
                <c:pt idx="571">
                  <c:v>-16.310863999999999</c:v>
                </c:pt>
                <c:pt idx="572">
                  <c:v>22.653614000000001</c:v>
                </c:pt>
                <c:pt idx="573">
                  <c:v>-5.811928</c:v>
                </c:pt>
                <c:pt idx="574">
                  <c:v>-5.3832440000000004</c:v>
                </c:pt>
                <c:pt idx="575">
                  <c:v>-19.718275999999999</c:v>
                </c:pt>
                <c:pt idx="576">
                  <c:v>19.837999</c:v>
                </c:pt>
                <c:pt idx="577">
                  <c:v>-9.1288389999999993</c:v>
                </c:pt>
                <c:pt idx="578">
                  <c:v>14.698546</c:v>
                </c:pt>
                <c:pt idx="579">
                  <c:v>-8.6453140000000008</c:v>
                </c:pt>
                <c:pt idx="580">
                  <c:v>-8.0737989999999993</c:v>
                </c:pt>
                <c:pt idx="581">
                  <c:v>-5.2688639999999998</c:v>
                </c:pt>
                <c:pt idx="582">
                  <c:v>-8.1916799999999999</c:v>
                </c:pt>
                <c:pt idx="583">
                  <c:v>-7.5650510000000004</c:v>
                </c:pt>
                <c:pt idx="584">
                  <c:v>-7.8150579999999996</c:v>
                </c:pt>
                <c:pt idx="585">
                  <c:v>-9.314012</c:v>
                </c:pt>
                <c:pt idx="586">
                  <c:v>7.156358</c:v>
                </c:pt>
                <c:pt idx="587">
                  <c:v>17.988040000000002</c:v>
                </c:pt>
                <c:pt idx="588">
                  <c:v>-18.278714000000001</c:v>
                </c:pt>
                <c:pt idx="589">
                  <c:v>-16.539725000000001</c:v>
                </c:pt>
                <c:pt idx="590">
                  <c:v>11.558488000000001</c:v>
                </c:pt>
                <c:pt idx="591">
                  <c:v>-4.9272580000000001</c:v>
                </c:pt>
                <c:pt idx="592">
                  <c:v>-4.9985600000000003</c:v>
                </c:pt>
                <c:pt idx="593">
                  <c:v>-4.0728569999999999</c:v>
                </c:pt>
                <c:pt idx="594">
                  <c:v>-10.556694999999999</c:v>
                </c:pt>
                <c:pt idx="595">
                  <c:v>12.298313</c:v>
                </c:pt>
                <c:pt idx="596">
                  <c:v>-5.6293939999999996</c:v>
                </c:pt>
                <c:pt idx="597">
                  <c:v>-12.923302</c:v>
                </c:pt>
                <c:pt idx="598">
                  <c:v>-15.374359999999999</c:v>
                </c:pt>
                <c:pt idx="599">
                  <c:v>-11.739525</c:v>
                </c:pt>
                <c:pt idx="600">
                  <c:v>-19.988793000000001</c:v>
                </c:pt>
                <c:pt idx="601">
                  <c:v>14.177001000000001</c:v>
                </c:pt>
                <c:pt idx="602">
                  <c:v>-2.6715</c:v>
                </c:pt>
                <c:pt idx="603">
                  <c:v>-17.230056000000001</c:v>
                </c:pt>
                <c:pt idx="604">
                  <c:v>3.7422939999999998</c:v>
                </c:pt>
                <c:pt idx="605">
                  <c:v>-11.002980000000001</c:v>
                </c:pt>
                <c:pt idx="606">
                  <c:v>-4.543971</c:v>
                </c:pt>
                <c:pt idx="607">
                  <c:v>29.473148999999999</c:v>
                </c:pt>
                <c:pt idx="608">
                  <c:v>-21.170624</c:v>
                </c:pt>
                <c:pt idx="609">
                  <c:v>-1.9983040000000001</c:v>
                </c:pt>
                <c:pt idx="610">
                  <c:v>-8.6665690000000009</c:v>
                </c:pt>
                <c:pt idx="611">
                  <c:v>-8.2463499999999996</c:v>
                </c:pt>
                <c:pt idx="612">
                  <c:v>14.180713000000001</c:v>
                </c:pt>
                <c:pt idx="613">
                  <c:v>4.9722460000000002</c:v>
                </c:pt>
                <c:pt idx="614">
                  <c:v>-8.6234190000000002</c:v>
                </c:pt>
                <c:pt idx="615">
                  <c:v>12.413755999999999</c:v>
                </c:pt>
                <c:pt idx="616">
                  <c:v>-25.134502999999999</c:v>
                </c:pt>
                <c:pt idx="617">
                  <c:v>-9.2913899999999998</c:v>
                </c:pt>
                <c:pt idx="618">
                  <c:v>-11.669286</c:v>
                </c:pt>
                <c:pt idx="619">
                  <c:v>-6.7897949999999998</c:v>
                </c:pt>
                <c:pt idx="620">
                  <c:v>17.814706000000001</c:v>
                </c:pt>
                <c:pt idx="621">
                  <c:v>36.893889000000001</c:v>
                </c:pt>
                <c:pt idx="622">
                  <c:v>13.867467</c:v>
                </c:pt>
                <c:pt idx="623">
                  <c:v>13.313897000000001</c:v>
                </c:pt>
                <c:pt idx="624">
                  <c:v>-12.340273</c:v>
                </c:pt>
                <c:pt idx="625">
                  <c:v>-15.325621999999999</c:v>
                </c:pt>
                <c:pt idx="626">
                  <c:v>8.8007120000000008</c:v>
                </c:pt>
                <c:pt idx="627">
                  <c:v>22.49888</c:v>
                </c:pt>
                <c:pt idx="628">
                  <c:v>6.1232670000000002</c:v>
                </c:pt>
                <c:pt idx="629">
                  <c:v>-8.7702910000000003</c:v>
                </c:pt>
                <c:pt idx="630">
                  <c:v>-17.695615</c:v>
                </c:pt>
                <c:pt idx="631">
                  <c:v>-19.962741000000001</c:v>
                </c:pt>
                <c:pt idx="632">
                  <c:v>-13.250176</c:v>
                </c:pt>
                <c:pt idx="633">
                  <c:v>17.833043</c:v>
                </c:pt>
                <c:pt idx="634">
                  <c:v>4.0392859999999997</c:v>
                </c:pt>
                <c:pt idx="635">
                  <c:v>18.850676</c:v>
                </c:pt>
                <c:pt idx="636">
                  <c:v>8.9560929999999992</c:v>
                </c:pt>
                <c:pt idx="637">
                  <c:v>21.830159999999999</c:v>
                </c:pt>
                <c:pt idx="638">
                  <c:v>-25.735512</c:v>
                </c:pt>
                <c:pt idx="639">
                  <c:v>-4.7453149999999997</c:v>
                </c:pt>
                <c:pt idx="640">
                  <c:v>14.384335</c:v>
                </c:pt>
                <c:pt idx="641">
                  <c:v>-9.7190750000000001</c:v>
                </c:pt>
                <c:pt idx="642">
                  <c:v>-14.427858000000001</c:v>
                </c:pt>
                <c:pt idx="643">
                  <c:v>14.869598999999999</c:v>
                </c:pt>
                <c:pt idx="644">
                  <c:v>-11.672689999999999</c:v>
                </c:pt>
                <c:pt idx="645">
                  <c:v>-12.838832999999999</c:v>
                </c:pt>
                <c:pt idx="646">
                  <c:v>-9.0422530000000005</c:v>
                </c:pt>
                <c:pt idx="647">
                  <c:v>-13.933903000000001</c:v>
                </c:pt>
                <c:pt idx="648">
                  <c:v>33.484381999999997</c:v>
                </c:pt>
                <c:pt idx="649">
                  <c:v>5.5394680000000003</c:v>
                </c:pt>
                <c:pt idx="650">
                  <c:v>-10.335281999999999</c:v>
                </c:pt>
                <c:pt idx="651">
                  <c:v>-7.1077199999999996</c:v>
                </c:pt>
                <c:pt idx="652">
                  <c:v>-11.256482999999999</c:v>
                </c:pt>
                <c:pt idx="653">
                  <c:v>-26.759566</c:v>
                </c:pt>
                <c:pt idx="654">
                  <c:v>-2.987006</c:v>
                </c:pt>
                <c:pt idx="655">
                  <c:v>-13.401296</c:v>
                </c:pt>
                <c:pt idx="656">
                  <c:v>-6.8699519999999996</c:v>
                </c:pt>
                <c:pt idx="657">
                  <c:v>-14.383495999999999</c:v>
                </c:pt>
                <c:pt idx="658">
                  <c:v>32.129637000000002</c:v>
                </c:pt>
                <c:pt idx="659">
                  <c:v>-12.163256000000001</c:v>
                </c:pt>
                <c:pt idx="660">
                  <c:v>10.310015</c:v>
                </c:pt>
                <c:pt idx="661">
                  <c:v>-10.024051999999999</c:v>
                </c:pt>
                <c:pt idx="662">
                  <c:v>28.263824</c:v>
                </c:pt>
                <c:pt idx="663">
                  <c:v>-4.4791920000000003</c:v>
                </c:pt>
                <c:pt idx="664">
                  <c:v>-8.3315699999999993</c:v>
                </c:pt>
                <c:pt idx="665">
                  <c:v>-7.7389929999999998</c:v>
                </c:pt>
                <c:pt idx="666">
                  <c:v>11.723839999999999</c:v>
                </c:pt>
                <c:pt idx="667">
                  <c:v>-7.4775520000000002</c:v>
                </c:pt>
                <c:pt idx="668">
                  <c:v>-21.355920999999999</c:v>
                </c:pt>
                <c:pt idx="669">
                  <c:v>-1.610549</c:v>
                </c:pt>
                <c:pt idx="670">
                  <c:v>-11.107547</c:v>
                </c:pt>
                <c:pt idx="671">
                  <c:v>44.061002999999999</c:v>
                </c:pt>
                <c:pt idx="672">
                  <c:v>-7.6639939999999998</c:v>
                </c:pt>
                <c:pt idx="673">
                  <c:v>-3.0021330000000002</c:v>
                </c:pt>
                <c:pt idx="674">
                  <c:v>-15.819611999999999</c:v>
                </c:pt>
                <c:pt idx="675">
                  <c:v>-9.2600230000000003</c:v>
                </c:pt>
                <c:pt idx="676">
                  <c:v>34.382548999999997</c:v>
                </c:pt>
                <c:pt idx="677">
                  <c:v>-12.596781999999999</c:v>
                </c:pt>
                <c:pt idx="678">
                  <c:v>-11.181685999999999</c:v>
                </c:pt>
                <c:pt idx="679">
                  <c:v>6.4671130000000003</c:v>
                </c:pt>
                <c:pt idx="680">
                  <c:v>12.063098999999999</c:v>
                </c:pt>
                <c:pt idx="681">
                  <c:v>-8.615475</c:v>
                </c:pt>
                <c:pt idx="682">
                  <c:v>-11.971337</c:v>
                </c:pt>
                <c:pt idx="683">
                  <c:v>-6.2907500000000001</c:v>
                </c:pt>
                <c:pt idx="684">
                  <c:v>23.074245999999999</c:v>
                </c:pt>
                <c:pt idx="685">
                  <c:v>30.780394999999999</c:v>
                </c:pt>
                <c:pt idx="686">
                  <c:v>-8.3874139999999997</c:v>
                </c:pt>
                <c:pt idx="687">
                  <c:v>-18.239225999999999</c:v>
                </c:pt>
                <c:pt idx="688">
                  <c:v>-12.680225999999999</c:v>
                </c:pt>
                <c:pt idx="689">
                  <c:v>-14.960800000000001</c:v>
                </c:pt>
                <c:pt idx="690">
                  <c:v>5.64846</c:v>
                </c:pt>
                <c:pt idx="691">
                  <c:v>-14.622871999999999</c:v>
                </c:pt>
                <c:pt idx="692">
                  <c:v>3.5462340000000001</c:v>
                </c:pt>
                <c:pt idx="693">
                  <c:v>-9.1443320000000003</c:v>
                </c:pt>
                <c:pt idx="694">
                  <c:v>21.046102999999999</c:v>
                </c:pt>
                <c:pt idx="695">
                  <c:v>1.30759</c:v>
                </c:pt>
                <c:pt idx="696">
                  <c:v>-9.5813220000000001</c:v>
                </c:pt>
                <c:pt idx="697">
                  <c:v>-6.6043180000000001</c:v>
                </c:pt>
                <c:pt idx="698">
                  <c:v>5.8811090000000004</c:v>
                </c:pt>
                <c:pt idx="699">
                  <c:v>-9.6836330000000004</c:v>
                </c:pt>
                <c:pt idx="700">
                  <c:v>-13.046925999999999</c:v>
                </c:pt>
                <c:pt idx="701">
                  <c:v>14.075151</c:v>
                </c:pt>
                <c:pt idx="702">
                  <c:v>31.329267999999999</c:v>
                </c:pt>
                <c:pt idx="703">
                  <c:v>-12.188603000000001</c:v>
                </c:pt>
                <c:pt idx="704">
                  <c:v>-2.2930220000000001</c:v>
                </c:pt>
                <c:pt idx="705">
                  <c:v>46.321792000000002</c:v>
                </c:pt>
                <c:pt idx="706">
                  <c:v>32.245933999999998</c:v>
                </c:pt>
                <c:pt idx="707">
                  <c:v>-9.2085489999999997</c:v>
                </c:pt>
                <c:pt idx="708">
                  <c:v>-12.812360999999999</c:v>
                </c:pt>
                <c:pt idx="709">
                  <c:v>24.629518000000001</c:v>
                </c:pt>
                <c:pt idx="710">
                  <c:v>25.909725999999999</c:v>
                </c:pt>
                <c:pt idx="711">
                  <c:v>43.137594</c:v>
                </c:pt>
                <c:pt idx="712">
                  <c:v>-14.754204</c:v>
                </c:pt>
                <c:pt idx="713">
                  <c:v>-28.629916999999999</c:v>
                </c:pt>
                <c:pt idx="714">
                  <c:v>21.499669999999998</c:v>
                </c:pt>
                <c:pt idx="715">
                  <c:v>-2.9280650000000001</c:v>
                </c:pt>
                <c:pt idx="716">
                  <c:v>17.077787000000001</c:v>
                </c:pt>
                <c:pt idx="717">
                  <c:v>-9.7835599999999996</c:v>
                </c:pt>
                <c:pt idx="718">
                  <c:v>21.951172</c:v>
                </c:pt>
                <c:pt idx="719">
                  <c:v>-17.653448999999998</c:v>
                </c:pt>
                <c:pt idx="720">
                  <c:v>-6.312754</c:v>
                </c:pt>
                <c:pt idx="721">
                  <c:v>-4.7652190000000001</c:v>
                </c:pt>
                <c:pt idx="722">
                  <c:v>-14.801750999999999</c:v>
                </c:pt>
                <c:pt idx="723">
                  <c:v>-4.8622550000000002</c:v>
                </c:pt>
                <c:pt idx="724">
                  <c:v>-9.7079350000000009</c:v>
                </c:pt>
                <c:pt idx="725">
                  <c:v>-9.6237270000000006</c:v>
                </c:pt>
                <c:pt idx="726">
                  <c:v>-16.496708000000002</c:v>
                </c:pt>
                <c:pt idx="727">
                  <c:v>1.073299</c:v>
                </c:pt>
                <c:pt idx="728">
                  <c:v>8.6264120000000002</c:v>
                </c:pt>
                <c:pt idx="729">
                  <c:v>5.8466620000000002</c:v>
                </c:pt>
                <c:pt idx="730">
                  <c:v>23.730615</c:v>
                </c:pt>
                <c:pt idx="731">
                  <c:v>-7.9300610000000002</c:v>
                </c:pt>
                <c:pt idx="732">
                  <c:v>27.120856</c:v>
                </c:pt>
                <c:pt idx="733">
                  <c:v>15.185259</c:v>
                </c:pt>
                <c:pt idx="734">
                  <c:v>23.976329</c:v>
                </c:pt>
                <c:pt idx="735">
                  <c:v>12.685236</c:v>
                </c:pt>
                <c:pt idx="736">
                  <c:v>-16.113778</c:v>
                </c:pt>
                <c:pt idx="737">
                  <c:v>24.507104999999999</c:v>
                </c:pt>
                <c:pt idx="738">
                  <c:v>27.639258999999999</c:v>
                </c:pt>
                <c:pt idx="739">
                  <c:v>14.666199000000001</c:v>
                </c:pt>
                <c:pt idx="740">
                  <c:v>19.128329000000001</c:v>
                </c:pt>
                <c:pt idx="741">
                  <c:v>42.738514000000002</c:v>
                </c:pt>
                <c:pt idx="742">
                  <c:v>-19.712478000000001</c:v>
                </c:pt>
                <c:pt idx="743">
                  <c:v>-12.042495000000001</c:v>
                </c:pt>
                <c:pt idx="744">
                  <c:v>37.740775999999997</c:v>
                </c:pt>
                <c:pt idx="745">
                  <c:v>-17.429986</c:v>
                </c:pt>
                <c:pt idx="746">
                  <c:v>8.1136499999999998</c:v>
                </c:pt>
                <c:pt idx="747">
                  <c:v>-16.135653999999999</c:v>
                </c:pt>
                <c:pt idx="748">
                  <c:v>11.956548</c:v>
                </c:pt>
                <c:pt idx="749">
                  <c:v>-24.105225000000001</c:v>
                </c:pt>
                <c:pt idx="750">
                  <c:v>-10.118220000000001</c:v>
                </c:pt>
                <c:pt idx="751">
                  <c:v>-5.8735140000000001</c:v>
                </c:pt>
                <c:pt idx="752">
                  <c:v>-16.415751</c:v>
                </c:pt>
                <c:pt idx="753">
                  <c:v>-7.9914389999999997</c:v>
                </c:pt>
                <c:pt idx="754">
                  <c:v>15.603255000000001</c:v>
                </c:pt>
                <c:pt idx="755">
                  <c:v>-12.473988</c:v>
                </c:pt>
                <c:pt idx="756">
                  <c:v>8.6756949999999993</c:v>
                </c:pt>
                <c:pt idx="757">
                  <c:v>25.534354</c:v>
                </c:pt>
                <c:pt idx="758">
                  <c:v>-11.412879</c:v>
                </c:pt>
                <c:pt idx="759">
                  <c:v>28.438172000000002</c:v>
                </c:pt>
                <c:pt idx="760">
                  <c:v>48.818244</c:v>
                </c:pt>
                <c:pt idx="761">
                  <c:v>21.676881999999999</c:v>
                </c:pt>
                <c:pt idx="762">
                  <c:v>26.638183000000001</c:v>
                </c:pt>
                <c:pt idx="763">
                  <c:v>-21.234705000000002</c:v>
                </c:pt>
                <c:pt idx="764">
                  <c:v>-15.510438000000001</c:v>
                </c:pt>
                <c:pt idx="765">
                  <c:v>10.360741000000001</c:v>
                </c:pt>
                <c:pt idx="766">
                  <c:v>26.737473000000001</c:v>
                </c:pt>
                <c:pt idx="767">
                  <c:v>-29.923511999999999</c:v>
                </c:pt>
                <c:pt idx="768">
                  <c:v>-15.653625999999999</c:v>
                </c:pt>
                <c:pt idx="769">
                  <c:v>-6.1785100000000002</c:v>
                </c:pt>
                <c:pt idx="770">
                  <c:v>-9.3746019999999994</c:v>
                </c:pt>
                <c:pt idx="771">
                  <c:v>8.9912650000000003</c:v>
                </c:pt>
                <c:pt idx="772">
                  <c:v>19.658044</c:v>
                </c:pt>
                <c:pt idx="773">
                  <c:v>-18.083659999999998</c:v>
                </c:pt>
                <c:pt idx="774">
                  <c:v>-10.28402</c:v>
                </c:pt>
                <c:pt idx="775">
                  <c:v>30.525901000000001</c:v>
                </c:pt>
                <c:pt idx="776">
                  <c:v>18.487376000000001</c:v>
                </c:pt>
                <c:pt idx="777">
                  <c:v>-20.419794</c:v>
                </c:pt>
                <c:pt idx="778">
                  <c:v>-14.456421000000001</c:v>
                </c:pt>
                <c:pt idx="779">
                  <c:v>-19.623607</c:v>
                </c:pt>
                <c:pt idx="780">
                  <c:v>-4.8695209999999998</c:v>
                </c:pt>
                <c:pt idx="781">
                  <c:v>-17.451089</c:v>
                </c:pt>
                <c:pt idx="782">
                  <c:v>-5.2576980000000004</c:v>
                </c:pt>
                <c:pt idx="783">
                  <c:v>13.633941999999999</c:v>
                </c:pt>
                <c:pt idx="784">
                  <c:v>-27.033852</c:v>
                </c:pt>
                <c:pt idx="785">
                  <c:v>-18.751042000000002</c:v>
                </c:pt>
                <c:pt idx="786">
                  <c:v>8.8608720000000005</c:v>
                </c:pt>
                <c:pt idx="787">
                  <c:v>-16.332522000000001</c:v>
                </c:pt>
                <c:pt idx="788">
                  <c:v>-3.0578370000000001</c:v>
                </c:pt>
                <c:pt idx="789">
                  <c:v>24.463186</c:v>
                </c:pt>
                <c:pt idx="790">
                  <c:v>-19.32413</c:v>
                </c:pt>
                <c:pt idx="791">
                  <c:v>-16.981551</c:v>
                </c:pt>
                <c:pt idx="792">
                  <c:v>4.13422</c:v>
                </c:pt>
                <c:pt idx="793">
                  <c:v>-10.070982000000001</c:v>
                </c:pt>
                <c:pt idx="794">
                  <c:v>30.869617999999999</c:v>
                </c:pt>
                <c:pt idx="795">
                  <c:v>-11.65131</c:v>
                </c:pt>
                <c:pt idx="796">
                  <c:v>-7.0861660000000004</c:v>
                </c:pt>
                <c:pt idx="797">
                  <c:v>37.5246</c:v>
                </c:pt>
                <c:pt idx="798">
                  <c:v>-26.630438999999999</c:v>
                </c:pt>
                <c:pt idx="799">
                  <c:v>18.718059</c:v>
                </c:pt>
                <c:pt idx="800">
                  <c:v>-12.509375</c:v>
                </c:pt>
                <c:pt idx="801">
                  <c:v>-30.285043000000002</c:v>
                </c:pt>
                <c:pt idx="802">
                  <c:v>13.196586</c:v>
                </c:pt>
                <c:pt idx="803">
                  <c:v>21.001676</c:v>
                </c:pt>
                <c:pt idx="804">
                  <c:v>-12.619154999999999</c:v>
                </c:pt>
                <c:pt idx="805">
                  <c:v>38.566324999999999</c:v>
                </c:pt>
                <c:pt idx="806">
                  <c:v>-20.291001999999999</c:v>
                </c:pt>
                <c:pt idx="807">
                  <c:v>-20.740324000000001</c:v>
                </c:pt>
                <c:pt idx="808">
                  <c:v>-9.9956600000000009</c:v>
                </c:pt>
                <c:pt idx="809">
                  <c:v>-22.801639000000002</c:v>
                </c:pt>
                <c:pt idx="810">
                  <c:v>12.31696</c:v>
                </c:pt>
                <c:pt idx="811">
                  <c:v>-15.195759000000001</c:v>
                </c:pt>
                <c:pt idx="812">
                  <c:v>-18.013960999999998</c:v>
                </c:pt>
                <c:pt idx="813">
                  <c:v>7.895651</c:v>
                </c:pt>
                <c:pt idx="814">
                  <c:v>-9.2372669999999992</c:v>
                </c:pt>
                <c:pt idx="815">
                  <c:v>-15.907970000000001</c:v>
                </c:pt>
                <c:pt idx="816">
                  <c:v>-17.339655</c:v>
                </c:pt>
                <c:pt idx="817">
                  <c:v>-1.801704</c:v>
                </c:pt>
                <c:pt idx="818">
                  <c:v>-15.28196</c:v>
                </c:pt>
                <c:pt idx="819">
                  <c:v>-20.699881999999999</c:v>
                </c:pt>
                <c:pt idx="820">
                  <c:v>-18.837067999999999</c:v>
                </c:pt>
                <c:pt idx="821">
                  <c:v>28.164109</c:v>
                </c:pt>
                <c:pt idx="822">
                  <c:v>-16.802810999999998</c:v>
                </c:pt>
                <c:pt idx="823">
                  <c:v>-11.849656</c:v>
                </c:pt>
                <c:pt idx="824">
                  <c:v>19.910730999999998</c:v>
                </c:pt>
                <c:pt idx="825">
                  <c:v>-13.864331999999999</c:v>
                </c:pt>
                <c:pt idx="826">
                  <c:v>-7.6970140000000002</c:v>
                </c:pt>
                <c:pt idx="827">
                  <c:v>42.716597999999998</c:v>
                </c:pt>
                <c:pt idx="828">
                  <c:v>26.994305000000001</c:v>
                </c:pt>
                <c:pt idx="829">
                  <c:v>-18.210640000000001</c:v>
                </c:pt>
                <c:pt idx="830">
                  <c:v>-23.401862000000001</c:v>
                </c:pt>
                <c:pt idx="831">
                  <c:v>-8.7984919999999995</c:v>
                </c:pt>
                <c:pt idx="832">
                  <c:v>6.7156770000000003</c:v>
                </c:pt>
                <c:pt idx="833">
                  <c:v>-2.380865</c:v>
                </c:pt>
                <c:pt idx="834">
                  <c:v>-6.148809</c:v>
                </c:pt>
                <c:pt idx="835">
                  <c:v>41.418604000000002</c:v>
                </c:pt>
                <c:pt idx="836">
                  <c:v>6.5329030000000001</c:v>
                </c:pt>
                <c:pt idx="837">
                  <c:v>-13.44197</c:v>
                </c:pt>
                <c:pt idx="838">
                  <c:v>-17.850999999999999</c:v>
                </c:pt>
                <c:pt idx="839">
                  <c:v>-8.9170370000000005</c:v>
                </c:pt>
                <c:pt idx="840">
                  <c:v>-5.4489429999999999</c:v>
                </c:pt>
                <c:pt idx="841">
                  <c:v>37.512250999999999</c:v>
                </c:pt>
                <c:pt idx="842">
                  <c:v>35.853574999999999</c:v>
                </c:pt>
                <c:pt idx="843">
                  <c:v>-11.354638</c:v>
                </c:pt>
                <c:pt idx="844">
                  <c:v>25.470227000000001</c:v>
                </c:pt>
                <c:pt idx="845">
                  <c:v>20.584275999999999</c:v>
                </c:pt>
                <c:pt idx="846">
                  <c:v>27.873360999999999</c:v>
                </c:pt>
                <c:pt idx="847">
                  <c:v>-27.157923</c:v>
                </c:pt>
                <c:pt idx="848">
                  <c:v>32.927098999999998</c:v>
                </c:pt>
                <c:pt idx="849">
                  <c:v>-12.549219000000001</c:v>
                </c:pt>
                <c:pt idx="850">
                  <c:v>-11.685997</c:v>
                </c:pt>
                <c:pt idx="851">
                  <c:v>-20.253613000000001</c:v>
                </c:pt>
                <c:pt idx="852">
                  <c:v>-27.519521000000001</c:v>
                </c:pt>
                <c:pt idx="853">
                  <c:v>10.918232</c:v>
                </c:pt>
                <c:pt idx="854">
                  <c:v>16.942854000000001</c:v>
                </c:pt>
                <c:pt idx="855">
                  <c:v>-10.102698999999999</c:v>
                </c:pt>
                <c:pt idx="856">
                  <c:v>-17.668804999999999</c:v>
                </c:pt>
                <c:pt idx="857">
                  <c:v>30.575572000000001</c:v>
                </c:pt>
                <c:pt idx="858">
                  <c:v>11.822417</c:v>
                </c:pt>
                <c:pt idx="859">
                  <c:v>-4.4570410000000003</c:v>
                </c:pt>
                <c:pt idx="860">
                  <c:v>-13.925762000000001</c:v>
                </c:pt>
                <c:pt idx="861">
                  <c:v>19.680250000000001</c:v>
                </c:pt>
                <c:pt idx="862">
                  <c:v>-11.2445</c:v>
                </c:pt>
                <c:pt idx="863">
                  <c:v>33.158107999999999</c:v>
                </c:pt>
                <c:pt idx="864">
                  <c:v>-2.500302</c:v>
                </c:pt>
                <c:pt idx="865">
                  <c:v>13.316686000000001</c:v>
                </c:pt>
                <c:pt idx="866">
                  <c:v>12.200735</c:v>
                </c:pt>
                <c:pt idx="867">
                  <c:v>47.633825000000002</c:v>
                </c:pt>
                <c:pt idx="868">
                  <c:v>27.257624</c:v>
                </c:pt>
                <c:pt idx="869">
                  <c:v>11.584414000000001</c:v>
                </c:pt>
                <c:pt idx="870">
                  <c:v>13.318808000000001</c:v>
                </c:pt>
                <c:pt idx="871">
                  <c:v>-10.812124000000001</c:v>
                </c:pt>
                <c:pt idx="872">
                  <c:v>-20.096979999999999</c:v>
                </c:pt>
                <c:pt idx="873">
                  <c:v>-21.223306999999998</c:v>
                </c:pt>
                <c:pt idx="874">
                  <c:v>26.22373</c:v>
                </c:pt>
                <c:pt idx="875">
                  <c:v>19.938717</c:v>
                </c:pt>
                <c:pt idx="876">
                  <c:v>-15.848229999999999</c:v>
                </c:pt>
                <c:pt idx="877">
                  <c:v>33.551676</c:v>
                </c:pt>
                <c:pt idx="878">
                  <c:v>23.610544000000001</c:v>
                </c:pt>
                <c:pt idx="879">
                  <c:v>34.554572999999998</c:v>
                </c:pt>
                <c:pt idx="880">
                  <c:v>-6.8173009999999996</c:v>
                </c:pt>
                <c:pt idx="881">
                  <c:v>-23.918755000000001</c:v>
                </c:pt>
                <c:pt idx="882">
                  <c:v>30.63701</c:v>
                </c:pt>
                <c:pt idx="883">
                  <c:v>10.802</c:v>
                </c:pt>
                <c:pt idx="884">
                  <c:v>24.600066999999999</c:v>
                </c:pt>
                <c:pt idx="885">
                  <c:v>-11.204769000000001</c:v>
                </c:pt>
                <c:pt idx="886">
                  <c:v>-15.518653</c:v>
                </c:pt>
                <c:pt idx="887">
                  <c:v>-7.8791789999999997</c:v>
                </c:pt>
                <c:pt idx="888">
                  <c:v>33.684393999999998</c:v>
                </c:pt>
                <c:pt idx="889">
                  <c:v>-2.5333079999999999</c:v>
                </c:pt>
                <c:pt idx="890">
                  <c:v>-20.475832</c:v>
                </c:pt>
                <c:pt idx="891">
                  <c:v>35.730269</c:v>
                </c:pt>
                <c:pt idx="892">
                  <c:v>-21.884741999999999</c:v>
                </c:pt>
                <c:pt idx="893">
                  <c:v>24.107120999999999</c:v>
                </c:pt>
                <c:pt idx="894">
                  <c:v>32.170338999999998</c:v>
                </c:pt>
                <c:pt idx="895">
                  <c:v>-15.417593</c:v>
                </c:pt>
                <c:pt idx="896">
                  <c:v>8.5059179999999994</c:v>
                </c:pt>
                <c:pt idx="897">
                  <c:v>-21.385774000000001</c:v>
                </c:pt>
                <c:pt idx="898">
                  <c:v>-24.627403000000001</c:v>
                </c:pt>
                <c:pt idx="899">
                  <c:v>-22.612950000000001</c:v>
                </c:pt>
                <c:pt idx="900">
                  <c:v>-21.262616999999999</c:v>
                </c:pt>
                <c:pt idx="901">
                  <c:v>25.051268</c:v>
                </c:pt>
                <c:pt idx="902">
                  <c:v>-15.159326</c:v>
                </c:pt>
                <c:pt idx="903">
                  <c:v>-13.003603999999999</c:v>
                </c:pt>
                <c:pt idx="904">
                  <c:v>-9.8198170000000005</c:v>
                </c:pt>
                <c:pt idx="905">
                  <c:v>-22.901322</c:v>
                </c:pt>
                <c:pt idx="906">
                  <c:v>43.824829999999999</c:v>
                </c:pt>
                <c:pt idx="907">
                  <c:v>-8.3578030000000005</c:v>
                </c:pt>
                <c:pt idx="908">
                  <c:v>15.810784</c:v>
                </c:pt>
                <c:pt idx="909">
                  <c:v>-3.5711029999999999</c:v>
                </c:pt>
                <c:pt idx="910">
                  <c:v>-25.663853</c:v>
                </c:pt>
                <c:pt idx="911">
                  <c:v>29.803657999999999</c:v>
                </c:pt>
                <c:pt idx="912">
                  <c:v>-16.371442999999999</c:v>
                </c:pt>
                <c:pt idx="913">
                  <c:v>-19.468398000000001</c:v>
                </c:pt>
                <c:pt idx="914">
                  <c:v>-13.632199999999999</c:v>
                </c:pt>
                <c:pt idx="915">
                  <c:v>-3.3841800000000002</c:v>
                </c:pt>
                <c:pt idx="916">
                  <c:v>17.911442000000001</c:v>
                </c:pt>
                <c:pt idx="917">
                  <c:v>-20.544703999999999</c:v>
                </c:pt>
                <c:pt idx="918">
                  <c:v>-29.764112999999998</c:v>
                </c:pt>
                <c:pt idx="919">
                  <c:v>-8.8282550000000004</c:v>
                </c:pt>
                <c:pt idx="920">
                  <c:v>24.975504000000001</c:v>
                </c:pt>
                <c:pt idx="921">
                  <c:v>17.985374</c:v>
                </c:pt>
                <c:pt idx="922">
                  <c:v>-29.027856</c:v>
                </c:pt>
                <c:pt idx="923">
                  <c:v>-8.1904199999999996</c:v>
                </c:pt>
                <c:pt idx="924">
                  <c:v>8.0701420000000006</c:v>
                </c:pt>
                <c:pt idx="925">
                  <c:v>46.955241000000001</c:v>
                </c:pt>
                <c:pt idx="926">
                  <c:v>-16.119582000000001</c:v>
                </c:pt>
                <c:pt idx="927">
                  <c:v>16.083310000000001</c:v>
                </c:pt>
                <c:pt idx="928">
                  <c:v>-25.932147000000001</c:v>
                </c:pt>
                <c:pt idx="929">
                  <c:v>23.924035</c:v>
                </c:pt>
                <c:pt idx="930">
                  <c:v>-23.657972000000001</c:v>
                </c:pt>
                <c:pt idx="931">
                  <c:v>14.301392</c:v>
                </c:pt>
                <c:pt idx="932">
                  <c:v>37.089599999999997</c:v>
                </c:pt>
                <c:pt idx="933">
                  <c:v>13.917495000000001</c:v>
                </c:pt>
                <c:pt idx="934">
                  <c:v>-13.250303000000001</c:v>
                </c:pt>
                <c:pt idx="935">
                  <c:v>-7.3033530000000004</c:v>
                </c:pt>
                <c:pt idx="936">
                  <c:v>-10.812478</c:v>
                </c:pt>
                <c:pt idx="937">
                  <c:v>14.593870000000001</c:v>
                </c:pt>
                <c:pt idx="938">
                  <c:v>41.883006000000002</c:v>
                </c:pt>
                <c:pt idx="939">
                  <c:v>-11.602532999999999</c:v>
                </c:pt>
                <c:pt idx="940">
                  <c:v>-14.550800000000001</c:v>
                </c:pt>
                <c:pt idx="941">
                  <c:v>-18.597588999999999</c:v>
                </c:pt>
                <c:pt idx="942">
                  <c:v>19.438851</c:v>
                </c:pt>
                <c:pt idx="943">
                  <c:v>-12.289236000000001</c:v>
                </c:pt>
                <c:pt idx="944">
                  <c:v>21.015294000000001</c:v>
                </c:pt>
                <c:pt idx="945">
                  <c:v>-15.411343</c:v>
                </c:pt>
                <c:pt idx="946">
                  <c:v>-19.001394000000001</c:v>
                </c:pt>
                <c:pt idx="947">
                  <c:v>11.922309</c:v>
                </c:pt>
                <c:pt idx="948">
                  <c:v>-28.134475999999999</c:v>
                </c:pt>
                <c:pt idx="949">
                  <c:v>-11.550065999999999</c:v>
                </c:pt>
                <c:pt idx="950">
                  <c:v>4.9655659999999999</c:v>
                </c:pt>
                <c:pt idx="951">
                  <c:v>13.475819</c:v>
                </c:pt>
                <c:pt idx="952">
                  <c:v>31.569842999999999</c:v>
                </c:pt>
                <c:pt idx="953">
                  <c:v>-6.7414540000000001</c:v>
                </c:pt>
                <c:pt idx="954">
                  <c:v>-12.280234</c:v>
                </c:pt>
                <c:pt idx="955">
                  <c:v>-18.836134000000001</c:v>
                </c:pt>
                <c:pt idx="956">
                  <c:v>21.178502000000002</c:v>
                </c:pt>
                <c:pt idx="957">
                  <c:v>-8.7720380000000002</c:v>
                </c:pt>
                <c:pt idx="958">
                  <c:v>-18.248622000000001</c:v>
                </c:pt>
                <c:pt idx="959">
                  <c:v>-4.6801469999999998</c:v>
                </c:pt>
                <c:pt idx="960">
                  <c:v>-21.297578000000001</c:v>
                </c:pt>
                <c:pt idx="961">
                  <c:v>-16.581782</c:v>
                </c:pt>
                <c:pt idx="962">
                  <c:v>-15.37721</c:v>
                </c:pt>
                <c:pt idx="963">
                  <c:v>-9.164593</c:v>
                </c:pt>
                <c:pt idx="964">
                  <c:v>-8.3482140000000005</c:v>
                </c:pt>
                <c:pt idx="965">
                  <c:v>-20.672352</c:v>
                </c:pt>
                <c:pt idx="966">
                  <c:v>21.83935</c:v>
                </c:pt>
                <c:pt idx="967">
                  <c:v>41.324047999999998</c:v>
                </c:pt>
                <c:pt idx="968">
                  <c:v>-9.3646919999999998</c:v>
                </c:pt>
                <c:pt idx="969">
                  <c:v>27.255751</c:v>
                </c:pt>
                <c:pt idx="970">
                  <c:v>-9.4414400000000001</c:v>
                </c:pt>
                <c:pt idx="971">
                  <c:v>-9.2777410000000007</c:v>
                </c:pt>
                <c:pt idx="972">
                  <c:v>-5.8351920000000002</c:v>
                </c:pt>
                <c:pt idx="973">
                  <c:v>15.154709</c:v>
                </c:pt>
                <c:pt idx="974">
                  <c:v>19.695332000000001</c:v>
                </c:pt>
                <c:pt idx="975">
                  <c:v>24.356370999999999</c:v>
                </c:pt>
                <c:pt idx="976">
                  <c:v>-6.876093</c:v>
                </c:pt>
                <c:pt idx="977">
                  <c:v>-18.452394000000002</c:v>
                </c:pt>
                <c:pt idx="978">
                  <c:v>19.850728</c:v>
                </c:pt>
                <c:pt idx="979">
                  <c:v>-15.874509</c:v>
                </c:pt>
                <c:pt idx="980">
                  <c:v>19.366142</c:v>
                </c:pt>
                <c:pt idx="981">
                  <c:v>-12.124343</c:v>
                </c:pt>
                <c:pt idx="982">
                  <c:v>25.835742</c:v>
                </c:pt>
                <c:pt idx="983">
                  <c:v>-15.740849000000001</c:v>
                </c:pt>
                <c:pt idx="984">
                  <c:v>15.303824000000001</c:v>
                </c:pt>
                <c:pt idx="985">
                  <c:v>-25.116727999999998</c:v>
                </c:pt>
                <c:pt idx="986">
                  <c:v>-4.8031389999999998</c:v>
                </c:pt>
                <c:pt idx="987">
                  <c:v>-25.330169999999999</c:v>
                </c:pt>
                <c:pt idx="988">
                  <c:v>33.964556000000002</c:v>
                </c:pt>
                <c:pt idx="989">
                  <c:v>-15.826700000000001</c:v>
                </c:pt>
                <c:pt idx="990">
                  <c:v>10.730331</c:v>
                </c:pt>
                <c:pt idx="991">
                  <c:v>-9.9037129999999998</c:v>
                </c:pt>
                <c:pt idx="992">
                  <c:v>37.197873999999999</c:v>
                </c:pt>
                <c:pt idx="993">
                  <c:v>27.166114</c:v>
                </c:pt>
                <c:pt idx="994">
                  <c:v>29.791526000000001</c:v>
                </c:pt>
                <c:pt idx="995">
                  <c:v>-9.6976399999999998</c:v>
                </c:pt>
                <c:pt idx="996">
                  <c:v>-17.514295000000001</c:v>
                </c:pt>
                <c:pt idx="997">
                  <c:v>30.874583999999999</c:v>
                </c:pt>
                <c:pt idx="998">
                  <c:v>-7.7862830000000001</c:v>
                </c:pt>
                <c:pt idx="999">
                  <c:v>-16.024688999999999</c:v>
                </c:pt>
                <c:pt idx="1000">
                  <c:v>-20.407712</c:v>
                </c:pt>
                <c:pt idx="1001">
                  <c:v>-17.202969</c:v>
                </c:pt>
                <c:pt idx="1002">
                  <c:v>20.227356</c:v>
                </c:pt>
                <c:pt idx="1003">
                  <c:v>-12.128259999999999</c:v>
                </c:pt>
                <c:pt idx="1004">
                  <c:v>9.5665560000000003</c:v>
                </c:pt>
                <c:pt idx="1005">
                  <c:v>3.7276570000000002</c:v>
                </c:pt>
                <c:pt idx="1006">
                  <c:v>-3.266785</c:v>
                </c:pt>
                <c:pt idx="1007">
                  <c:v>-15.75196</c:v>
                </c:pt>
                <c:pt idx="1008">
                  <c:v>21.184054</c:v>
                </c:pt>
                <c:pt idx="1009">
                  <c:v>-8.6999980000000008</c:v>
                </c:pt>
                <c:pt idx="1010">
                  <c:v>14.153036999999999</c:v>
                </c:pt>
                <c:pt idx="1011">
                  <c:v>19.092559999999999</c:v>
                </c:pt>
                <c:pt idx="1012">
                  <c:v>25.267164000000001</c:v>
                </c:pt>
                <c:pt idx="1013">
                  <c:v>-25.779021</c:v>
                </c:pt>
                <c:pt idx="1014">
                  <c:v>-14.82366</c:v>
                </c:pt>
                <c:pt idx="1015">
                  <c:v>-11.970299000000001</c:v>
                </c:pt>
                <c:pt idx="1016">
                  <c:v>-13.046500999999999</c:v>
                </c:pt>
                <c:pt idx="1017">
                  <c:v>-7.5736559999999997</c:v>
                </c:pt>
                <c:pt idx="1018">
                  <c:v>25.04599</c:v>
                </c:pt>
                <c:pt idx="1019">
                  <c:v>18.226600999999999</c:v>
                </c:pt>
                <c:pt idx="1020">
                  <c:v>-18.102049999999998</c:v>
                </c:pt>
                <c:pt idx="1021">
                  <c:v>-18.673983</c:v>
                </c:pt>
                <c:pt idx="1022">
                  <c:v>-16.602826</c:v>
                </c:pt>
                <c:pt idx="1023">
                  <c:v>-9.7593519999999998</c:v>
                </c:pt>
                <c:pt idx="1024">
                  <c:v>-17.038771000000001</c:v>
                </c:pt>
                <c:pt idx="1025">
                  <c:v>-14.126464</c:v>
                </c:pt>
                <c:pt idx="1026">
                  <c:v>-11.662931</c:v>
                </c:pt>
                <c:pt idx="1027">
                  <c:v>-16.747799000000001</c:v>
                </c:pt>
                <c:pt idx="1028">
                  <c:v>-21.713104000000001</c:v>
                </c:pt>
                <c:pt idx="1029">
                  <c:v>12.568467999999999</c:v>
                </c:pt>
                <c:pt idx="1030">
                  <c:v>39.393416999999999</c:v>
                </c:pt>
                <c:pt idx="1031">
                  <c:v>18.909914000000001</c:v>
                </c:pt>
                <c:pt idx="1032">
                  <c:v>-18.944637</c:v>
                </c:pt>
                <c:pt idx="1033">
                  <c:v>12.889233000000001</c:v>
                </c:pt>
                <c:pt idx="1034">
                  <c:v>-13.137783000000001</c:v>
                </c:pt>
                <c:pt idx="1035">
                  <c:v>-13.529259</c:v>
                </c:pt>
                <c:pt idx="1036">
                  <c:v>-10.835008999999999</c:v>
                </c:pt>
                <c:pt idx="1037">
                  <c:v>10.347981000000001</c:v>
                </c:pt>
                <c:pt idx="1038">
                  <c:v>-16.803809999999999</c:v>
                </c:pt>
                <c:pt idx="1039">
                  <c:v>11.070084</c:v>
                </c:pt>
                <c:pt idx="1040">
                  <c:v>-14.961084</c:v>
                </c:pt>
                <c:pt idx="1041">
                  <c:v>-8.6990289999999995</c:v>
                </c:pt>
                <c:pt idx="1042">
                  <c:v>43.136203999999999</c:v>
                </c:pt>
                <c:pt idx="1043">
                  <c:v>12.241179000000001</c:v>
                </c:pt>
                <c:pt idx="1044">
                  <c:v>42.245258</c:v>
                </c:pt>
                <c:pt idx="1045">
                  <c:v>-9.8920309999999994</c:v>
                </c:pt>
                <c:pt idx="1046">
                  <c:v>20.995474999999999</c:v>
                </c:pt>
                <c:pt idx="1047">
                  <c:v>17.925328</c:v>
                </c:pt>
                <c:pt idx="1048">
                  <c:v>-21.613581</c:v>
                </c:pt>
                <c:pt idx="1049">
                  <c:v>-14.174974000000001</c:v>
                </c:pt>
                <c:pt idx="1050">
                  <c:v>-6.637734</c:v>
                </c:pt>
                <c:pt idx="1051">
                  <c:v>-10.808282999999999</c:v>
                </c:pt>
                <c:pt idx="1052">
                  <c:v>-12.722656000000001</c:v>
                </c:pt>
                <c:pt idx="1053">
                  <c:v>-12.760541</c:v>
                </c:pt>
                <c:pt idx="1054">
                  <c:v>-16.860586000000001</c:v>
                </c:pt>
                <c:pt idx="1055">
                  <c:v>-8.8518399999999993</c:v>
                </c:pt>
                <c:pt idx="1056">
                  <c:v>-11.412694999999999</c:v>
                </c:pt>
                <c:pt idx="1057">
                  <c:v>36.947374000000003</c:v>
                </c:pt>
                <c:pt idx="1058">
                  <c:v>18.804472000000001</c:v>
                </c:pt>
                <c:pt idx="1059">
                  <c:v>16.271142000000001</c:v>
                </c:pt>
                <c:pt idx="1060">
                  <c:v>-10.577339</c:v>
                </c:pt>
                <c:pt idx="1061">
                  <c:v>-13.906905999999999</c:v>
                </c:pt>
                <c:pt idx="1062">
                  <c:v>-15.143913</c:v>
                </c:pt>
                <c:pt idx="1063">
                  <c:v>12.529083</c:v>
                </c:pt>
                <c:pt idx="1064">
                  <c:v>-21.095513</c:v>
                </c:pt>
                <c:pt idx="1065">
                  <c:v>-14.489381</c:v>
                </c:pt>
                <c:pt idx="1066">
                  <c:v>-8.2108279999999993</c:v>
                </c:pt>
                <c:pt idx="1067">
                  <c:v>1.1283939999999999</c:v>
                </c:pt>
                <c:pt idx="1068">
                  <c:v>-18.403502</c:v>
                </c:pt>
                <c:pt idx="1069">
                  <c:v>-14.034015999999999</c:v>
                </c:pt>
                <c:pt idx="1070">
                  <c:v>-8.0988849999999992</c:v>
                </c:pt>
                <c:pt idx="1071">
                  <c:v>-9.5304160000000007</c:v>
                </c:pt>
                <c:pt idx="1072">
                  <c:v>-13.054339000000001</c:v>
                </c:pt>
                <c:pt idx="1073">
                  <c:v>-28.296673999999999</c:v>
                </c:pt>
                <c:pt idx="1074">
                  <c:v>14.557460000000001</c:v>
                </c:pt>
                <c:pt idx="1075">
                  <c:v>20.706011</c:v>
                </c:pt>
                <c:pt idx="1076">
                  <c:v>-7.4757379999999998</c:v>
                </c:pt>
                <c:pt idx="1077">
                  <c:v>11.174137999999999</c:v>
                </c:pt>
                <c:pt idx="1078">
                  <c:v>-18.063223000000001</c:v>
                </c:pt>
                <c:pt idx="1079">
                  <c:v>-15.364791</c:v>
                </c:pt>
                <c:pt idx="1080">
                  <c:v>-17.600338000000001</c:v>
                </c:pt>
                <c:pt idx="1081">
                  <c:v>33.402866000000003</c:v>
                </c:pt>
                <c:pt idx="1082">
                  <c:v>-14.63504</c:v>
                </c:pt>
                <c:pt idx="1083">
                  <c:v>39.247126000000002</c:v>
                </c:pt>
                <c:pt idx="1084">
                  <c:v>-1.7777940000000001</c:v>
                </c:pt>
                <c:pt idx="1085">
                  <c:v>36.828735999999999</c:v>
                </c:pt>
                <c:pt idx="1086">
                  <c:v>-10.688036</c:v>
                </c:pt>
                <c:pt idx="1087">
                  <c:v>18.398558999999999</c:v>
                </c:pt>
                <c:pt idx="1088">
                  <c:v>24.561682999999999</c:v>
                </c:pt>
                <c:pt idx="1089">
                  <c:v>-26.224986000000001</c:v>
                </c:pt>
                <c:pt idx="1090">
                  <c:v>23.179763000000001</c:v>
                </c:pt>
                <c:pt idx="1091">
                  <c:v>22.004522999999999</c:v>
                </c:pt>
                <c:pt idx="1092">
                  <c:v>12.089613999999999</c:v>
                </c:pt>
                <c:pt idx="1093">
                  <c:v>-19.051511999999999</c:v>
                </c:pt>
                <c:pt idx="1094">
                  <c:v>-20.317793999999999</c:v>
                </c:pt>
                <c:pt idx="1095">
                  <c:v>10.402203999999999</c:v>
                </c:pt>
                <c:pt idx="1096">
                  <c:v>-10.383357</c:v>
                </c:pt>
                <c:pt idx="1097">
                  <c:v>2.545191</c:v>
                </c:pt>
                <c:pt idx="1098">
                  <c:v>-7.7367619999999997</c:v>
                </c:pt>
                <c:pt idx="1099">
                  <c:v>-4.7601129999999996</c:v>
                </c:pt>
                <c:pt idx="1100">
                  <c:v>-13.355874</c:v>
                </c:pt>
                <c:pt idx="1101">
                  <c:v>-9.2469669999999997</c:v>
                </c:pt>
                <c:pt idx="1102">
                  <c:v>-18.109643999999999</c:v>
                </c:pt>
                <c:pt idx="1103">
                  <c:v>-18.524007000000001</c:v>
                </c:pt>
                <c:pt idx="1104">
                  <c:v>-30.526700000000002</c:v>
                </c:pt>
                <c:pt idx="1105">
                  <c:v>-24.767512</c:v>
                </c:pt>
                <c:pt idx="1106">
                  <c:v>-5.5364610000000001</c:v>
                </c:pt>
                <c:pt idx="1107">
                  <c:v>19.085464999999999</c:v>
                </c:pt>
                <c:pt idx="1108">
                  <c:v>-5.8789819999999997</c:v>
                </c:pt>
                <c:pt idx="1109">
                  <c:v>-6.4463699999999999</c:v>
                </c:pt>
                <c:pt idx="1110">
                  <c:v>-23.243689</c:v>
                </c:pt>
                <c:pt idx="1111">
                  <c:v>5.279598</c:v>
                </c:pt>
                <c:pt idx="1112">
                  <c:v>-15.950837999999999</c:v>
                </c:pt>
                <c:pt idx="1113">
                  <c:v>-13.88777</c:v>
                </c:pt>
                <c:pt idx="1114">
                  <c:v>15.247558</c:v>
                </c:pt>
                <c:pt idx="1115">
                  <c:v>13.328025</c:v>
                </c:pt>
                <c:pt idx="1116">
                  <c:v>-12.716116</c:v>
                </c:pt>
                <c:pt idx="1117">
                  <c:v>33.104604000000002</c:v>
                </c:pt>
                <c:pt idx="1118">
                  <c:v>15.589172</c:v>
                </c:pt>
                <c:pt idx="1119">
                  <c:v>-23.902934999999999</c:v>
                </c:pt>
                <c:pt idx="1120">
                  <c:v>1.2471319999999999</c:v>
                </c:pt>
                <c:pt idx="1121">
                  <c:v>-20.393024</c:v>
                </c:pt>
                <c:pt idx="1122">
                  <c:v>-12.730684999999999</c:v>
                </c:pt>
                <c:pt idx="1123">
                  <c:v>-18.394615999999999</c:v>
                </c:pt>
                <c:pt idx="1124">
                  <c:v>-17.055793000000001</c:v>
                </c:pt>
                <c:pt idx="1125">
                  <c:v>16.283577999999999</c:v>
                </c:pt>
                <c:pt idx="1126">
                  <c:v>40.645659999999999</c:v>
                </c:pt>
                <c:pt idx="1127">
                  <c:v>-24.091933999999998</c:v>
                </c:pt>
                <c:pt idx="1128">
                  <c:v>-26.515522000000001</c:v>
                </c:pt>
                <c:pt idx="1129">
                  <c:v>14.570971999999999</c:v>
                </c:pt>
                <c:pt idx="1130">
                  <c:v>-24.021127</c:v>
                </c:pt>
                <c:pt idx="1131">
                  <c:v>-10.67291</c:v>
                </c:pt>
                <c:pt idx="1132">
                  <c:v>-21.350076999999999</c:v>
                </c:pt>
                <c:pt idx="1133">
                  <c:v>22.787648000000001</c:v>
                </c:pt>
                <c:pt idx="1134">
                  <c:v>-5.8723660000000004</c:v>
                </c:pt>
                <c:pt idx="1135">
                  <c:v>3.9924409999999999</c:v>
                </c:pt>
                <c:pt idx="1136">
                  <c:v>9.1970849999999995</c:v>
                </c:pt>
                <c:pt idx="1137">
                  <c:v>-14.971152999999999</c:v>
                </c:pt>
                <c:pt idx="1138">
                  <c:v>47.233393999999997</c:v>
                </c:pt>
                <c:pt idx="1139">
                  <c:v>-18.244009999999999</c:v>
                </c:pt>
                <c:pt idx="1140">
                  <c:v>-1.781417</c:v>
                </c:pt>
                <c:pt idx="1141">
                  <c:v>8.3357480000000006</c:v>
                </c:pt>
                <c:pt idx="1142">
                  <c:v>-5.4410920000000003</c:v>
                </c:pt>
                <c:pt idx="1143">
                  <c:v>5.1954630000000002</c:v>
                </c:pt>
                <c:pt idx="1144">
                  <c:v>-22.455905999999999</c:v>
                </c:pt>
                <c:pt idx="1145">
                  <c:v>-11.847433000000001</c:v>
                </c:pt>
                <c:pt idx="1146">
                  <c:v>45.867353000000001</c:v>
                </c:pt>
                <c:pt idx="1147">
                  <c:v>20.488717999999999</c:v>
                </c:pt>
                <c:pt idx="1148">
                  <c:v>-7.5391430000000001</c:v>
                </c:pt>
                <c:pt idx="1149">
                  <c:v>11.629096000000001</c:v>
                </c:pt>
                <c:pt idx="1150">
                  <c:v>9.4367459999999994</c:v>
                </c:pt>
                <c:pt idx="1151">
                  <c:v>20.504725000000001</c:v>
                </c:pt>
                <c:pt idx="1152">
                  <c:v>5.3193840000000003</c:v>
                </c:pt>
                <c:pt idx="1153">
                  <c:v>18.007328999999999</c:v>
                </c:pt>
                <c:pt idx="1154">
                  <c:v>-25.440152000000001</c:v>
                </c:pt>
                <c:pt idx="1155">
                  <c:v>36.749133</c:v>
                </c:pt>
                <c:pt idx="1156">
                  <c:v>18.803121000000001</c:v>
                </c:pt>
                <c:pt idx="1157">
                  <c:v>33.124020999999999</c:v>
                </c:pt>
                <c:pt idx="1158">
                  <c:v>-25.246511999999999</c:v>
                </c:pt>
                <c:pt idx="1159">
                  <c:v>34.190496000000003</c:v>
                </c:pt>
                <c:pt idx="1160">
                  <c:v>-9.1069779999999998</c:v>
                </c:pt>
                <c:pt idx="1161">
                  <c:v>26.072914000000001</c:v>
                </c:pt>
                <c:pt idx="1162">
                  <c:v>-16.163713000000001</c:v>
                </c:pt>
                <c:pt idx="1163">
                  <c:v>36.919381999999999</c:v>
                </c:pt>
                <c:pt idx="1164">
                  <c:v>5.6851690000000001</c:v>
                </c:pt>
                <c:pt idx="1165">
                  <c:v>-8.4482379999999999</c:v>
                </c:pt>
                <c:pt idx="1166">
                  <c:v>22.897628999999998</c:v>
                </c:pt>
                <c:pt idx="1167">
                  <c:v>39.558692000000001</c:v>
                </c:pt>
                <c:pt idx="1168">
                  <c:v>-12.659546000000001</c:v>
                </c:pt>
                <c:pt idx="1169">
                  <c:v>17.011997999999998</c:v>
                </c:pt>
                <c:pt idx="1170">
                  <c:v>-3.7500529999999999</c:v>
                </c:pt>
                <c:pt idx="1171">
                  <c:v>-12.046526</c:v>
                </c:pt>
                <c:pt idx="1172">
                  <c:v>-9.1505310000000009</c:v>
                </c:pt>
                <c:pt idx="1173">
                  <c:v>36.927143999999998</c:v>
                </c:pt>
                <c:pt idx="1174">
                  <c:v>-13.210397</c:v>
                </c:pt>
                <c:pt idx="1175">
                  <c:v>-18.091754999999999</c:v>
                </c:pt>
                <c:pt idx="1176">
                  <c:v>-14.595969999999999</c:v>
                </c:pt>
                <c:pt idx="1177">
                  <c:v>-16.903946000000001</c:v>
                </c:pt>
                <c:pt idx="1178">
                  <c:v>-19.789788999999999</c:v>
                </c:pt>
                <c:pt idx="1179">
                  <c:v>-17.212972000000001</c:v>
                </c:pt>
                <c:pt idx="1180">
                  <c:v>-13.083125000000001</c:v>
                </c:pt>
                <c:pt idx="1181">
                  <c:v>6.8856539999999997</c:v>
                </c:pt>
                <c:pt idx="1182">
                  <c:v>-18.288532</c:v>
                </c:pt>
                <c:pt idx="1183">
                  <c:v>-18.200841</c:v>
                </c:pt>
                <c:pt idx="1184">
                  <c:v>29.606238999999999</c:v>
                </c:pt>
                <c:pt idx="1185">
                  <c:v>41.704106000000003</c:v>
                </c:pt>
                <c:pt idx="1186">
                  <c:v>-8.9503520000000005</c:v>
                </c:pt>
                <c:pt idx="1187">
                  <c:v>-25.925511</c:v>
                </c:pt>
                <c:pt idx="1188">
                  <c:v>37.645397000000003</c:v>
                </c:pt>
                <c:pt idx="1189">
                  <c:v>-18.441852000000001</c:v>
                </c:pt>
                <c:pt idx="1190">
                  <c:v>-14.07878</c:v>
                </c:pt>
                <c:pt idx="1191">
                  <c:v>-18.253171999999999</c:v>
                </c:pt>
                <c:pt idx="1192">
                  <c:v>-14.780429</c:v>
                </c:pt>
                <c:pt idx="1193">
                  <c:v>42.014929000000002</c:v>
                </c:pt>
                <c:pt idx="1194">
                  <c:v>-18.241643</c:v>
                </c:pt>
                <c:pt idx="1195">
                  <c:v>13.397648</c:v>
                </c:pt>
                <c:pt idx="1196">
                  <c:v>-21.417884000000001</c:v>
                </c:pt>
                <c:pt idx="1197">
                  <c:v>-12.64453</c:v>
                </c:pt>
                <c:pt idx="1198">
                  <c:v>23.531108</c:v>
                </c:pt>
                <c:pt idx="1199">
                  <c:v>22.024476</c:v>
                </c:pt>
                <c:pt idx="1200">
                  <c:v>-24.538743</c:v>
                </c:pt>
                <c:pt idx="1201">
                  <c:v>-15.861185000000001</c:v>
                </c:pt>
                <c:pt idx="1202">
                  <c:v>45.798746000000001</c:v>
                </c:pt>
                <c:pt idx="1203">
                  <c:v>-24.678408000000001</c:v>
                </c:pt>
                <c:pt idx="1204">
                  <c:v>-22.804857999999999</c:v>
                </c:pt>
                <c:pt idx="1205">
                  <c:v>36.011550999999997</c:v>
                </c:pt>
                <c:pt idx="1206">
                  <c:v>26.393166999999998</c:v>
                </c:pt>
                <c:pt idx="1207">
                  <c:v>37.896954000000001</c:v>
                </c:pt>
                <c:pt idx="1208">
                  <c:v>35.569473000000002</c:v>
                </c:pt>
                <c:pt idx="1209">
                  <c:v>-13.472830999999999</c:v>
                </c:pt>
                <c:pt idx="1210">
                  <c:v>-22.102084999999999</c:v>
                </c:pt>
                <c:pt idx="1211">
                  <c:v>38.134428</c:v>
                </c:pt>
                <c:pt idx="1212">
                  <c:v>7.4526389999999996</c:v>
                </c:pt>
                <c:pt idx="1213">
                  <c:v>6.8693900000000001</c:v>
                </c:pt>
                <c:pt idx="1214">
                  <c:v>47.679831</c:v>
                </c:pt>
                <c:pt idx="1215">
                  <c:v>-18.644434</c:v>
                </c:pt>
                <c:pt idx="1216">
                  <c:v>25.010012</c:v>
                </c:pt>
                <c:pt idx="1217">
                  <c:v>15.102905</c:v>
                </c:pt>
                <c:pt idx="1218">
                  <c:v>-5.7217529999999996</c:v>
                </c:pt>
                <c:pt idx="1219">
                  <c:v>25.389848000000001</c:v>
                </c:pt>
                <c:pt idx="1220">
                  <c:v>-17.613109000000001</c:v>
                </c:pt>
                <c:pt idx="1221">
                  <c:v>-20.135921</c:v>
                </c:pt>
                <c:pt idx="1222">
                  <c:v>38.655335000000001</c:v>
                </c:pt>
                <c:pt idx="1223">
                  <c:v>-19.65681</c:v>
                </c:pt>
                <c:pt idx="1224">
                  <c:v>-18.615259000000002</c:v>
                </c:pt>
                <c:pt idx="1225">
                  <c:v>26.983523999999999</c:v>
                </c:pt>
                <c:pt idx="1226">
                  <c:v>17.308562999999999</c:v>
                </c:pt>
                <c:pt idx="1227">
                  <c:v>-9.9817470000000004</c:v>
                </c:pt>
                <c:pt idx="1228">
                  <c:v>-24.855944000000001</c:v>
                </c:pt>
                <c:pt idx="1229">
                  <c:v>-21.135766</c:v>
                </c:pt>
                <c:pt idx="1230">
                  <c:v>-23.752359999999999</c:v>
                </c:pt>
                <c:pt idx="1231">
                  <c:v>-20.668959999999998</c:v>
                </c:pt>
                <c:pt idx="1232">
                  <c:v>-19.422284999999999</c:v>
                </c:pt>
                <c:pt idx="1233">
                  <c:v>33.379958999999999</c:v>
                </c:pt>
                <c:pt idx="1234">
                  <c:v>-6.4316089999999999</c:v>
                </c:pt>
                <c:pt idx="1235">
                  <c:v>-12.903853</c:v>
                </c:pt>
                <c:pt idx="1236">
                  <c:v>-25.204325000000001</c:v>
                </c:pt>
                <c:pt idx="1237">
                  <c:v>-12.723036</c:v>
                </c:pt>
                <c:pt idx="1238">
                  <c:v>-13.33075</c:v>
                </c:pt>
                <c:pt idx="1239">
                  <c:v>34.256106000000003</c:v>
                </c:pt>
                <c:pt idx="1240">
                  <c:v>28.770213999999999</c:v>
                </c:pt>
                <c:pt idx="1241">
                  <c:v>15.276178</c:v>
                </c:pt>
                <c:pt idx="1242">
                  <c:v>-13.874362</c:v>
                </c:pt>
                <c:pt idx="1243">
                  <c:v>-25.701074999999999</c:v>
                </c:pt>
                <c:pt idx="1244">
                  <c:v>25.225428999999998</c:v>
                </c:pt>
                <c:pt idx="1245">
                  <c:v>-13.462653</c:v>
                </c:pt>
                <c:pt idx="1246">
                  <c:v>-21.895136000000001</c:v>
                </c:pt>
                <c:pt idx="1247">
                  <c:v>22.055084000000001</c:v>
                </c:pt>
                <c:pt idx="1248">
                  <c:v>17.589628000000001</c:v>
                </c:pt>
                <c:pt idx="1249">
                  <c:v>7.0432420000000002</c:v>
                </c:pt>
                <c:pt idx="1250">
                  <c:v>3.7416719999999999</c:v>
                </c:pt>
                <c:pt idx="1251">
                  <c:v>19.502383999999999</c:v>
                </c:pt>
                <c:pt idx="1252">
                  <c:v>10.658747</c:v>
                </c:pt>
                <c:pt idx="1253">
                  <c:v>-24.733128000000001</c:v>
                </c:pt>
                <c:pt idx="1254">
                  <c:v>-12.803485</c:v>
                </c:pt>
                <c:pt idx="1255">
                  <c:v>-19.740341999999998</c:v>
                </c:pt>
                <c:pt idx="1256">
                  <c:v>-23.423978999999999</c:v>
                </c:pt>
                <c:pt idx="1257">
                  <c:v>-11.750545000000001</c:v>
                </c:pt>
                <c:pt idx="1258">
                  <c:v>-6.7840740000000004</c:v>
                </c:pt>
                <c:pt idx="1259">
                  <c:v>-18.931712000000001</c:v>
                </c:pt>
                <c:pt idx="1260">
                  <c:v>39.614305000000002</c:v>
                </c:pt>
                <c:pt idx="1261">
                  <c:v>-12.949426000000001</c:v>
                </c:pt>
                <c:pt idx="1262">
                  <c:v>23.685293999999999</c:v>
                </c:pt>
                <c:pt idx="1263">
                  <c:v>-14.105993</c:v>
                </c:pt>
                <c:pt idx="1264">
                  <c:v>-8.1217249999999996</c:v>
                </c:pt>
                <c:pt idx="1265">
                  <c:v>-19.318019</c:v>
                </c:pt>
                <c:pt idx="1266">
                  <c:v>-23.848094</c:v>
                </c:pt>
                <c:pt idx="1267">
                  <c:v>21.666509000000001</c:v>
                </c:pt>
                <c:pt idx="1268">
                  <c:v>15.33971</c:v>
                </c:pt>
                <c:pt idx="1269">
                  <c:v>26.828135</c:v>
                </c:pt>
                <c:pt idx="1270">
                  <c:v>-19.679691999999999</c:v>
                </c:pt>
                <c:pt idx="1271">
                  <c:v>15.336323999999999</c:v>
                </c:pt>
                <c:pt idx="1272">
                  <c:v>-15.587782000000001</c:v>
                </c:pt>
                <c:pt idx="1273">
                  <c:v>-26.6645</c:v>
                </c:pt>
                <c:pt idx="1274">
                  <c:v>33.929074999999997</c:v>
                </c:pt>
                <c:pt idx="1275">
                  <c:v>-26.859324000000001</c:v>
                </c:pt>
                <c:pt idx="1276">
                  <c:v>-4.9769819999999996</c:v>
                </c:pt>
                <c:pt idx="1277">
                  <c:v>-10.459244</c:v>
                </c:pt>
                <c:pt idx="1278">
                  <c:v>-15.421530000000001</c:v>
                </c:pt>
                <c:pt idx="1279">
                  <c:v>-9.6069230000000001</c:v>
                </c:pt>
                <c:pt idx="1280">
                  <c:v>-18.475027999999998</c:v>
                </c:pt>
                <c:pt idx="1281">
                  <c:v>-19.999869</c:v>
                </c:pt>
                <c:pt idx="1282">
                  <c:v>-16.517707000000001</c:v>
                </c:pt>
                <c:pt idx="1283">
                  <c:v>-9.295693</c:v>
                </c:pt>
                <c:pt idx="1284">
                  <c:v>-11.842287000000001</c:v>
                </c:pt>
                <c:pt idx="1285">
                  <c:v>41.262552999999997</c:v>
                </c:pt>
                <c:pt idx="1286">
                  <c:v>-20.224142000000001</c:v>
                </c:pt>
                <c:pt idx="1287">
                  <c:v>4.3138439999999996</c:v>
                </c:pt>
                <c:pt idx="1288">
                  <c:v>-5.3019860000000003</c:v>
                </c:pt>
                <c:pt idx="1289">
                  <c:v>-10.743325</c:v>
                </c:pt>
                <c:pt idx="1290">
                  <c:v>16.335968999999999</c:v>
                </c:pt>
                <c:pt idx="1291">
                  <c:v>8.44956</c:v>
                </c:pt>
                <c:pt idx="1292">
                  <c:v>27.584444000000001</c:v>
                </c:pt>
                <c:pt idx="1293">
                  <c:v>-9.4063429999999997</c:v>
                </c:pt>
                <c:pt idx="1294">
                  <c:v>12.360836000000001</c:v>
                </c:pt>
                <c:pt idx="1295">
                  <c:v>-18.022468</c:v>
                </c:pt>
                <c:pt idx="1296">
                  <c:v>7.7610229999999998</c:v>
                </c:pt>
                <c:pt idx="1297">
                  <c:v>-1.969762</c:v>
                </c:pt>
                <c:pt idx="1298">
                  <c:v>21.485229</c:v>
                </c:pt>
                <c:pt idx="1299">
                  <c:v>-10.913594</c:v>
                </c:pt>
                <c:pt idx="1300">
                  <c:v>48.997317000000002</c:v>
                </c:pt>
                <c:pt idx="1301">
                  <c:v>7.4609360000000002</c:v>
                </c:pt>
                <c:pt idx="1302">
                  <c:v>-11.694125</c:v>
                </c:pt>
                <c:pt idx="1303">
                  <c:v>-20.838068</c:v>
                </c:pt>
                <c:pt idx="1304">
                  <c:v>-20.715026000000002</c:v>
                </c:pt>
                <c:pt idx="1305">
                  <c:v>34.588205000000002</c:v>
                </c:pt>
                <c:pt idx="1306">
                  <c:v>22.125105999999999</c:v>
                </c:pt>
                <c:pt idx="1307">
                  <c:v>-14.909034999999999</c:v>
                </c:pt>
                <c:pt idx="1308">
                  <c:v>-14.41305</c:v>
                </c:pt>
                <c:pt idx="1309">
                  <c:v>-13.918725999999999</c:v>
                </c:pt>
                <c:pt idx="1310">
                  <c:v>-10.510576</c:v>
                </c:pt>
                <c:pt idx="1311">
                  <c:v>32.156211999999996</c:v>
                </c:pt>
                <c:pt idx="1312">
                  <c:v>-6.8380239999999999</c:v>
                </c:pt>
                <c:pt idx="1313">
                  <c:v>22.873882999999999</c:v>
                </c:pt>
                <c:pt idx="1314">
                  <c:v>23.973832000000002</c:v>
                </c:pt>
                <c:pt idx="1315">
                  <c:v>25.392941</c:v>
                </c:pt>
                <c:pt idx="1316">
                  <c:v>-6.3737050000000002</c:v>
                </c:pt>
                <c:pt idx="1317">
                  <c:v>-14.985847</c:v>
                </c:pt>
                <c:pt idx="1318">
                  <c:v>8.7176829999999992</c:v>
                </c:pt>
                <c:pt idx="1319">
                  <c:v>37.485413000000001</c:v>
                </c:pt>
                <c:pt idx="1320">
                  <c:v>22.053481999999999</c:v>
                </c:pt>
                <c:pt idx="1321">
                  <c:v>-11.209175999999999</c:v>
                </c:pt>
                <c:pt idx="1322">
                  <c:v>22.130001</c:v>
                </c:pt>
                <c:pt idx="1323">
                  <c:v>24.601806</c:v>
                </c:pt>
                <c:pt idx="1324">
                  <c:v>-11.398179000000001</c:v>
                </c:pt>
                <c:pt idx="1325">
                  <c:v>-9.6444320000000001</c:v>
                </c:pt>
                <c:pt idx="1326">
                  <c:v>-27.227321</c:v>
                </c:pt>
                <c:pt idx="1327">
                  <c:v>9.2764229999999994</c:v>
                </c:pt>
                <c:pt idx="1328">
                  <c:v>15.597052</c:v>
                </c:pt>
                <c:pt idx="1329">
                  <c:v>-19.110294</c:v>
                </c:pt>
                <c:pt idx="1330">
                  <c:v>-10.450430000000001</c:v>
                </c:pt>
                <c:pt idx="1331">
                  <c:v>25.687427</c:v>
                </c:pt>
                <c:pt idx="1332">
                  <c:v>8.5671029999999995</c:v>
                </c:pt>
                <c:pt idx="1333">
                  <c:v>19.796144999999999</c:v>
                </c:pt>
                <c:pt idx="1334">
                  <c:v>26.588013</c:v>
                </c:pt>
                <c:pt idx="1335">
                  <c:v>-16.560282999999998</c:v>
                </c:pt>
                <c:pt idx="1336">
                  <c:v>-5.5176309999999997</c:v>
                </c:pt>
                <c:pt idx="1337">
                  <c:v>-5.0810820000000003</c:v>
                </c:pt>
                <c:pt idx="1338">
                  <c:v>-9.8359070000000006</c:v>
                </c:pt>
                <c:pt idx="1339">
                  <c:v>-15.016741</c:v>
                </c:pt>
                <c:pt idx="1340">
                  <c:v>-9.1473870000000002</c:v>
                </c:pt>
                <c:pt idx="1341">
                  <c:v>-18.287040000000001</c:v>
                </c:pt>
                <c:pt idx="1342">
                  <c:v>17.376546999999999</c:v>
                </c:pt>
                <c:pt idx="1343">
                  <c:v>10.173621000000001</c:v>
                </c:pt>
                <c:pt idx="1344">
                  <c:v>-5.0336999999999996</c:v>
                </c:pt>
                <c:pt idx="1345">
                  <c:v>46.349941999999999</c:v>
                </c:pt>
                <c:pt idx="1346">
                  <c:v>37.406767000000002</c:v>
                </c:pt>
                <c:pt idx="1347">
                  <c:v>-18.093882000000001</c:v>
                </c:pt>
                <c:pt idx="1348">
                  <c:v>-19.449786</c:v>
                </c:pt>
                <c:pt idx="1349">
                  <c:v>7.622134</c:v>
                </c:pt>
                <c:pt idx="1350">
                  <c:v>-15.862178</c:v>
                </c:pt>
                <c:pt idx="1351">
                  <c:v>28.379981999999998</c:v>
                </c:pt>
                <c:pt idx="1352">
                  <c:v>21.226165000000002</c:v>
                </c:pt>
                <c:pt idx="1353">
                  <c:v>-14.376827</c:v>
                </c:pt>
                <c:pt idx="1354">
                  <c:v>32.578378999999998</c:v>
                </c:pt>
                <c:pt idx="1355">
                  <c:v>23.517845999999999</c:v>
                </c:pt>
                <c:pt idx="1356">
                  <c:v>3.5238999999999998</c:v>
                </c:pt>
                <c:pt idx="1357">
                  <c:v>13.009988</c:v>
                </c:pt>
                <c:pt idx="1358">
                  <c:v>20.80959</c:v>
                </c:pt>
                <c:pt idx="1359">
                  <c:v>-11.539883</c:v>
                </c:pt>
                <c:pt idx="1360">
                  <c:v>6.8691310000000003</c:v>
                </c:pt>
                <c:pt idx="1361">
                  <c:v>-9.8346929999999997</c:v>
                </c:pt>
              </c:numCache>
            </c:numRef>
          </c:yVal>
          <c:smooth val="0"/>
          <c:extLst>
            <c:ext xmlns:c16="http://schemas.microsoft.com/office/drawing/2014/chart" uri="{C3380CC4-5D6E-409C-BE32-E72D297353CC}">
              <c16:uniqueId val="{00000000-1198-4D03-BA76-5176F9FCF845}"/>
            </c:ext>
          </c:extLst>
        </c:ser>
        <c:ser>
          <c:idx val="1"/>
          <c:order val="1"/>
          <c:tx>
            <c:v>Validation</c:v>
          </c:tx>
          <c:spPr>
            <a:ln w="25400" cap="rnd">
              <a:noFill/>
              <a:round/>
            </a:ln>
            <a:effectLst/>
          </c:spPr>
          <c:marker>
            <c:symbol val="circle"/>
            <c:size val="4"/>
            <c:spPr>
              <a:solidFill>
                <a:srgbClr val="66FF66"/>
              </a:solidFill>
              <a:ln w="9525">
                <a:noFill/>
              </a:ln>
              <a:effectLst/>
            </c:spPr>
          </c:marker>
          <c:xVal>
            <c:numRef>
              <c:f>'NN 1 Optimized'!$AF$9:$AF$327</c:f>
              <c:numCache>
                <c:formatCode>General</c:formatCode>
                <c:ptCount val="319"/>
                <c:pt idx="0">
                  <c:v>-5.8139539999999998</c:v>
                </c:pt>
                <c:pt idx="1">
                  <c:v>-3.4485489999999999</c:v>
                </c:pt>
                <c:pt idx="2">
                  <c:v>-8.8935340000000007</c:v>
                </c:pt>
                <c:pt idx="3">
                  <c:v>-13.880824</c:v>
                </c:pt>
                <c:pt idx="4">
                  <c:v>-4.5901839999999998</c:v>
                </c:pt>
                <c:pt idx="5">
                  <c:v>8.2752000000000006E-2</c:v>
                </c:pt>
                <c:pt idx="6">
                  <c:v>-5.9183370000000002</c:v>
                </c:pt>
                <c:pt idx="7">
                  <c:v>-7.1953709999999997</c:v>
                </c:pt>
                <c:pt idx="8">
                  <c:v>-7.7287730000000003</c:v>
                </c:pt>
                <c:pt idx="9">
                  <c:v>-2.4889230000000002</c:v>
                </c:pt>
                <c:pt idx="10">
                  <c:v>-10.949109</c:v>
                </c:pt>
                <c:pt idx="11">
                  <c:v>9.8117470000000004</c:v>
                </c:pt>
                <c:pt idx="12">
                  <c:v>-6.6260079999999997</c:v>
                </c:pt>
                <c:pt idx="13">
                  <c:v>21.684237</c:v>
                </c:pt>
                <c:pt idx="14">
                  <c:v>42.213737999999999</c:v>
                </c:pt>
                <c:pt idx="15">
                  <c:v>19.881761000000001</c:v>
                </c:pt>
                <c:pt idx="16">
                  <c:v>24.769099000000001</c:v>
                </c:pt>
                <c:pt idx="17">
                  <c:v>1.3202940000000001</c:v>
                </c:pt>
                <c:pt idx="18">
                  <c:v>-1.9205179999999999</c:v>
                </c:pt>
                <c:pt idx="19">
                  <c:v>-11.013237999999999</c:v>
                </c:pt>
                <c:pt idx="20">
                  <c:v>22.714922999999999</c:v>
                </c:pt>
                <c:pt idx="21">
                  <c:v>-15.341267999999999</c:v>
                </c:pt>
                <c:pt idx="22">
                  <c:v>4.2806649999999999</c:v>
                </c:pt>
                <c:pt idx="23">
                  <c:v>-6.8267290000000003</c:v>
                </c:pt>
                <c:pt idx="24">
                  <c:v>31.011288</c:v>
                </c:pt>
                <c:pt idx="25">
                  <c:v>39.285477999999998</c:v>
                </c:pt>
                <c:pt idx="26">
                  <c:v>27.625540000000001</c:v>
                </c:pt>
                <c:pt idx="27">
                  <c:v>-2.687198</c:v>
                </c:pt>
                <c:pt idx="28">
                  <c:v>6.3734830000000002</c:v>
                </c:pt>
                <c:pt idx="29">
                  <c:v>3.6877589999999998</c:v>
                </c:pt>
                <c:pt idx="30">
                  <c:v>14.321749000000001</c:v>
                </c:pt>
                <c:pt idx="31">
                  <c:v>11.206407</c:v>
                </c:pt>
                <c:pt idx="32">
                  <c:v>1.2642979999999999</c:v>
                </c:pt>
                <c:pt idx="33">
                  <c:v>-11.760600999999999</c:v>
                </c:pt>
                <c:pt idx="34">
                  <c:v>-6.8950420000000001</c:v>
                </c:pt>
                <c:pt idx="35">
                  <c:v>-13.838937</c:v>
                </c:pt>
                <c:pt idx="36">
                  <c:v>11.901996</c:v>
                </c:pt>
                <c:pt idx="37">
                  <c:v>30.013916999999999</c:v>
                </c:pt>
                <c:pt idx="38">
                  <c:v>13.076129</c:v>
                </c:pt>
                <c:pt idx="39">
                  <c:v>11.077743999999999</c:v>
                </c:pt>
                <c:pt idx="40">
                  <c:v>-13.008084999999999</c:v>
                </c:pt>
                <c:pt idx="41">
                  <c:v>-17.891567999999999</c:v>
                </c:pt>
                <c:pt idx="42">
                  <c:v>-22.787227000000001</c:v>
                </c:pt>
                <c:pt idx="43">
                  <c:v>14.10981</c:v>
                </c:pt>
                <c:pt idx="44">
                  <c:v>23.573367000000001</c:v>
                </c:pt>
                <c:pt idx="45">
                  <c:v>13.188357</c:v>
                </c:pt>
                <c:pt idx="46">
                  <c:v>3.0453809999999999</c:v>
                </c:pt>
                <c:pt idx="47">
                  <c:v>4.7906050000000002</c:v>
                </c:pt>
                <c:pt idx="48">
                  <c:v>2.2510219999999999</c:v>
                </c:pt>
                <c:pt idx="49">
                  <c:v>29.943152000000001</c:v>
                </c:pt>
                <c:pt idx="50">
                  <c:v>15.675945</c:v>
                </c:pt>
                <c:pt idx="51">
                  <c:v>-1.371766</c:v>
                </c:pt>
                <c:pt idx="52">
                  <c:v>22.701930999999998</c:v>
                </c:pt>
                <c:pt idx="53">
                  <c:v>-6.0287569999999997</c:v>
                </c:pt>
                <c:pt idx="54">
                  <c:v>-4.3624150000000004</c:v>
                </c:pt>
                <c:pt idx="55">
                  <c:v>-0.151731</c:v>
                </c:pt>
                <c:pt idx="56">
                  <c:v>4.4408760000000003</c:v>
                </c:pt>
                <c:pt idx="57">
                  <c:v>-9.7596959999999999</c:v>
                </c:pt>
                <c:pt idx="58">
                  <c:v>-20.375585000000001</c:v>
                </c:pt>
                <c:pt idx="59">
                  <c:v>28.349392000000002</c:v>
                </c:pt>
                <c:pt idx="60">
                  <c:v>25.680875</c:v>
                </c:pt>
                <c:pt idx="61">
                  <c:v>-16.059363000000001</c:v>
                </c:pt>
                <c:pt idx="62">
                  <c:v>-21.508842000000001</c:v>
                </c:pt>
                <c:pt idx="63">
                  <c:v>-8.2626310000000007</c:v>
                </c:pt>
                <c:pt idx="64">
                  <c:v>-22.905432000000001</c:v>
                </c:pt>
                <c:pt idx="65">
                  <c:v>-6.5227599999999999</c:v>
                </c:pt>
                <c:pt idx="66">
                  <c:v>0.132303</c:v>
                </c:pt>
                <c:pt idx="67">
                  <c:v>5.0303389999999997</c:v>
                </c:pt>
                <c:pt idx="68">
                  <c:v>-11.428978000000001</c:v>
                </c:pt>
                <c:pt idx="69">
                  <c:v>-4.7565799999999996</c:v>
                </c:pt>
                <c:pt idx="70">
                  <c:v>21.833544</c:v>
                </c:pt>
                <c:pt idx="71">
                  <c:v>-20.789707</c:v>
                </c:pt>
                <c:pt idx="72">
                  <c:v>-15.028518</c:v>
                </c:pt>
                <c:pt idx="73">
                  <c:v>-17.807722999999999</c:v>
                </c:pt>
                <c:pt idx="74">
                  <c:v>24.129463999999999</c:v>
                </c:pt>
                <c:pt idx="75">
                  <c:v>3.7731880000000002</c:v>
                </c:pt>
                <c:pt idx="76">
                  <c:v>7.4908070000000002</c:v>
                </c:pt>
                <c:pt idx="77">
                  <c:v>36.348948</c:v>
                </c:pt>
                <c:pt idx="78">
                  <c:v>-9.0415449999999993</c:v>
                </c:pt>
                <c:pt idx="79">
                  <c:v>11.253524000000001</c:v>
                </c:pt>
                <c:pt idx="80">
                  <c:v>38.885520999999997</c:v>
                </c:pt>
                <c:pt idx="81">
                  <c:v>-3.462154</c:v>
                </c:pt>
                <c:pt idx="82">
                  <c:v>-19.131454999999999</c:v>
                </c:pt>
                <c:pt idx="83">
                  <c:v>-4.9814990000000003</c:v>
                </c:pt>
                <c:pt idx="84">
                  <c:v>-15.210042</c:v>
                </c:pt>
                <c:pt idx="85">
                  <c:v>-15.439207</c:v>
                </c:pt>
                <c:pt idx="86">
                  <c:v>-17.537253</c:v>
                </c:pt>
                <c:pt idx="87">
                  <c:v>-10.996608999999999</c:v>
                </c:pt>
                <c:pt idx="88">
                  <c:v>11.058948000000001</c:v>
                </c:pt>
                <c:pt idx="89">
                  <c:v>-9.4255359999999992</c:v>
                </c:pt>
                <c:pt idx="90">
                  <c:v>-2.5488209999999998</c:v>
                </c:pt>
                <c:pt idx="91">
                  <c:v>-17.163581000000001</c:v>
                </c:pt>
                <c:pt idx="92">
                  <c:v>-20.022877999999999</c:v>
                </c:pt>
                <c:pt idx="93">
                  <c:v>16.663440999999999</c:v>
                </c:pt>
                <c:pt idx="94">
                  <c:v>-15.278275000000001</c:v>
                </c:pt>
                <c:pt idx="95">
                  <c:v>-7.7435369999999999</c:v>
                </c:pt>
                <c:pt idx="96">
                  <c:v>0.51869100000000001</c:v>
                </c:pt>
                <c:pt idx="97">
                  <c:v>-0.74063800000000002</c:v>
                </c:pt>
                <c:pt idx="98">
                  <c:v>26.290818999999999</c:v>
                </c:pt>
                <c:pt idx="99">
                  <c:v>-12.777616999999999</c:v>
                </c:pt>
                <c:pt idx="100">
                  <c:v>-7.1292809999999998</c:v>
                </c:pt>
                <c:pt idx="101">
                  <c:v>28.437025999999999</c:v>
                </c:pt>
                <c:pt idx="102">
                  <c:v>-17.520059</c:v>
                </c:pt>
                <c:pt idx="103">
                  <c:v>13.617825</c:v>
                </c:pt>
                <c:pt idx="104">
                  <c:v>21.509091000000002</c:v>
                </c:pt>
                <c:pt idx="105">
                  <c:v>7.7791449999999998</c:v>
                </c:pt>
                <c:pt idx="106">
                  <c:v>2.5650729999999999</c:v>
                </c:pt>
                <c:pt idx="107">
                  <c:v>-0.76795999999999998</c:v>
                </c:pt>
                <c:pt idx="108">
                  <c:v>-4.9981350000000004</c:v>
                </c:pt>
                <c:pt idx="109">
                  <c:v>-1.123828</c:v>
                </c:pt>
                <c:pt idx="110">
                  <c:v>-2.04948</c:v>
                </c:pt>
                <c:pt idx="111">
                  <c:v>3.6353620000000002</c:v>
                </c:pt>
                <c:pt idx="112">
                  <c:v>-12.775905</c:v>
                </c:pt>
                <c:pt idx="113">
                  <c:v>0.16326499999999999</c:v>
                </c:pt>
                <c:pt idx="114">
                  <c:v>-12.986846</c:v>
                </c:pt>
                <c:pt idx="115">
                  <c:v>5.1045959999999999</c:v>
                </c:pt>
                <c:pt idx="116">
                  <c:v>15.744529999999999</c:v>
                </c:pt>
                <c:pt idx="117">
                  <c:v>31.172781000000001</c:v>
                </c:pt>
                <c:pt idx="118">
                  <c:v>39.250984000000003</c:v>
                </c:pt>
                <c:pt idx="119">
                  <c:v>12.069509</c:v>
                </c:pt>
                <c:pt idx="120">
                  <c:v>12.279292</c:v>
                </c:pt>
                <c:pt idx="121">
                  <c:v>-18.653752000000001</c:v>
                </c:pt>
                <c:pt idx="122">
                  <c:v>17.009453000000001</c:v>
                </c:pt>
                <c:pt idx="123">
                  <c:v>-3.1774659999999999</c:v>
                </c:pt>
                <c:pt idx="124">
                  <c:v>-11.274114000000001</c:v>
                </c:pt>
                <c:pt idx="125">
                  <c:v>-5.1182150000000002</c:v>
                </c:pt>
                <c:pt idx="126">
                  <c:v>16.625729</c:v>
                </c:pt>
                <c:pt idx="127">
                  <c:v>-19.588376</c:v>
                </c:pt>
                <c:pt idx="128">
                  <c:v>1.887656</c:v>
                </c:pt>
                <c:pt idx="129">
                  <c:v>35.317922000000003</c:v>
                </c:pt>
                <c:pt idx="130">
                  <c:v>-1.497638</c:v>
                </c:pt>
                <c:pt idx="131">
                  <c:v>11.106621000000001</c:v>
                </c:pt>
                <c:pt idx="132">
                  <c:v>-21.841321000000001</c:v>
                </c:pt>
                <c:pt idx="133">
                  <c:v>-8.5142159999999993</c:v>
                </c:pt>
                <c:pt idx="134">
                  <c:v>-2.3092090000000001</c:v>
                </c:pt>
                <c:pt idx="135">
                  <c:v>-3.8155619999999999</c:v>
                </c:pt>
                <c:pt idx="136">
                  <c:v>20.662227000000001</c:v>
                </c:pt>
                <c:pt idx="137">
                  <c:v>-18.541188999999999</c:v>
                </c:pt>
                <c:pt idx="138">
                  <c:v>-8.5276960000000006</c:v>
                </c:pt>
                <c:pt idx="139">
                  <c:v>-1.14507</c:v>
                </c:pt>
                <c:pt idx="140">
                  <c:v>-0.46224399999999999</c:v>
                </c:pt>
                <c:pt idx="141">
                  <c:v>10.956476</c:v>
                </c:pt>
                <c:pt idx="142">
                  <c:v>22.450800000000001</c:v>
                </c:pt>
                <c:pt idx="143">
                  <c:v>-17.284497000000002</c:v>
                </c:pt>
                <c:pt idx="144">
                  <c:v>47.436579000000002</c:v>
                </c:pt>
                <c:pt idx="145">
                  <c:v>-10.700210999999999</c:v>
                </c:pt>
                <c:pt idx="146">
                  <c:v>31.268203</c:v>
                </c:pt>
                <c:pt idx="147">
                  <c:v>-14.262903</c:v>
                </c:pt>
                <c:pt idx="148">
                  <c:v>-10.044812</c:v>
                </c:pt>
                <c:pt idx="149">
                  <c:v>40.820917000000001</c:v>
                </c:pt>
                <c:pt idx="150">
                  <c:v>-21.018597</c:v>
                </c:pt>
                <c:pt idx="151">
                  <c:v>-25.203692</c:v>
                </c:pt>
                <c:pt idx="152">
                  <c:v>16.099143999999999</c:v>
                </c:pt>
                <c:pt idx="153">
                  <c:v>-7.70505</c:v>
                </c:pt>
                <c:pt idx="154">
                  <c:v>-8.6098160000000004</c:v>
                </c:pt>
                <c:pt idx="155">
                  <c:v>36.181820999999999</c:v>
                </c:pt>
                <c:pt idx="156">
                  <c:v>31.768176</c:v>
                </c:pt>
                <c:pt idx="157">
                  <c:v>-8.5231499999999993</c:v>
                </c:pt>
                <c:pt idx="158">
                  <c:v>1.371737</c:v>
                </c:pt>
                <c:pt idx="159">
                  <c:v>-5.5396809999999999</c:v>
                </c:pt>
                <c:pt idx="160">
                  <c:v>-7.8589729999999998</c:v>
                </c:pt>
                <c:pt idx="161">
                  <c:v>-0.89500599999999997</c:v>
                </c:pt>
                <c:pt idx="162">
                  <c:v>-2.8655369999999998</c:v>
                </c:pt>
                <c:pt idx="163">
                  <c:v>-11.154522999999999</c:v>
                </c:pt>
                <c:pt idx="164">
                  <c:v>4.3915569999999997</c:v>
                </c:pt>
                <c:pt idx="165">
                  <c:v>0.56282699999999997</c:v>
                </c:pt>
                <c:pt idx="166">
                  <c:v>25.439485999999999</c:v>
                </c:pt>
                <c:pt idx="167">
                  <c:v>19.745179</c:v>
                </c:pt>
                <c:pt idx="168">
                  <c:v>-4.5863519999999998</c:v>
                </c:pt>
                <c:pt idx="169">
                  <c:v>-3.3512420000000001</c:v>
                </c:pt>
                <c:pt idx="170">
                  <c:v>29.971377</c:v>
                </c:pt>
                <c:pt idx="171">
                  <c:v>-10.649865</c:v>
                </c:pt>
                <c:pt idx="172">
                  <c:v>5.7493460000000001</c:v>
                </c:pt>
                <c:pt idx="173">
                  <c:v>-26.181808</c:v>
                </c:pt>
                <c:pt idx="174">
                  <c:v>-8.3702129999999997</c:v>
                </c:pt>
                <c:pt idx="175">
                  <c:v>-9.3114530000000002</c:v>
                </c:pt>
                <c:pt idx="176">
                  <c:v>-13.939588000000001</c:v>
                </c:pt>
                <c:pt idx="177">
                  <c:v>-13.063862</c:v>
                </c:pt>
                <c:pt idx="178">
                  <c:v>6.7651000000000003</c:v>
                </c:pt>
                <c:pt idx="179">
                  <c:v>9.888579</c:v>
                </c:pt>
                <c:pt idx="180">
                  <c:v>10.193116</c:v>
                </c:pt>
                <c:pt idx="181">
                  <c:v>28.560599</c:v>
                </c:pt>
                <c:pt idx="182">
                  <c:v>36.157102000000002</c:v>
                </c:pt>
                <c:pt idx="183">
                  <c:v>18.205639999999999</c:v>
                </c:pt>
                <c:pt idx="184">
                  <c:v>0.84254399999999996</c:v>
                </c:pt>
                <c:pt idx="185">
                  <c:v>-11.405485000000001</c:v>
                </c:pt>
                <c:pt idx="186">
                  <c:v>-3.235754</c:v>
                </c:pt>
                <c:pt idx="187">
                  <c:v>30.928667999999998</c:v>
                </c:pt>
                <c:pt idx="188">
                  <c:v>3.3936700000000002</c:v>
                </c:pt>
                <c:pt idx="189">
                  <c:v>-12.700557</c:v>
                </c:pt>
                <c:pt idx="190">
                  <c:v>-10.433657</c:v>
                </c:pt>
                <c:pt idx="191">
                  <c:v>-14.423852</c:v>
                </c:pt>
                <c:pt idx="192">
                  <c:v>-3.9487519999999998</c:v>
                </c:pt>
                <c:pt idx="193">
                  <c:v>-1.785669</c:v>
                </c:pt>
                <c:pt idx="194">
                  <c:v>-8.2505749999999995</c:v>
                </c:pt>
                <c:pt idx="195">
                  <c:v>3.6139969999999999</c:v>
                </c:pt>
                <c:pt idx="196">
                  <c:v>-5.0584850000000001</c:v>
                </c:pt>
                <c:pt idx="197">
                  <c:v>-4.2337350000000002</c:v>
                </c:pt>
                <c:pt idx="198">
                  <c:v>-10.000499</c:v>
                </c:pt>
                <c:pt idx="199">
                  <c:v>12.981033</c:v>
                </c:pt>
                <c:pt idx="200">
                  <c:v>12.584168</c:v>
                </c:pt>
                <c:pt idx="201">
                  <c:v>8.1633549999999993</c:v>
                </c:pt>
                <c:pt idx="202">
                  <c:v>5.305809</c:v>
                </c:pt>
                <c:pt idx="203">
                  <c:v>-12.64561</c:v>
                </c:pt>
                <c:pt idx="204">
                  <c:v>-28.773043000000001</c:v>
                </c:pt>
                <c:pt idx="205">
                  <c:v>11.241232</c:v>
                </c:pt>
                <c:pt idx="206">
                  <c:v>1.945473</c:v>
                </c:pt>
                <c:pt idx="207">
                  <c:v>12.864549</c:v>
                </c:pt>
                <c:pt idx="208">
                  <c:v>-2.9852289999999999</c:v>
                </c:pt>
                <c:pt idx="209">
                  <c:v>-18.489370999999998</c:v>
                </c:pt>
                <c:pt idx="210">
                  <c:v>-5.1551429999999998</c:v>
                </c:pt>
                <c:pt idx="211">
                  <c:v>-6.8008670000000002</c:v>
                </c:pt>
                <c:pt idx="212">
                  <c:v>-3.692971</c:v>
                </c:pt>
                <c:pt idx="213">
                  <c:v>-23.619613000000001</c:v>
                </c:pt>
                <c:pt idx="214">
                  <c:v>-21.144254</c:v>
                </c:pt>
                <c:pt idx="215">
                  <c:v>-19.936716000000001</c:v>
                </c:pt>
                <c:pt idx="216">
                  <c:v>-5.8324210000000001</c:v>
                </c:pt>
                <c:pt idx="217">
                  <c:v>-8.1496980000000008</c:v>
                </c:pt>
                <c:pt idx="218">
                  <c:v>-19.512343999999999</c:v>
                </c:pt>
                <c:pt idx="219">
                  <c:v>-17.646978000000001</c:v>
                </c:pt>
                <c:pt idx="220">
                  <c:v>-2.6131489999999999</c:v>
                </c:pt>
                <c:pt idx="221">
                  <c:v>-15.139994</c:v>
                </c:pt>
                <c:pt idx="222">
                  <c:v>-15.001087</c:v>
                </c:pt>
                <c:pt idx="223">
                  <c:v>30.911266000000001</c:v>
                </c:pt>
                <c:pt idx="224">
                  <c:v>0.75508799999999998</c:v>
                </c:pt>
                <c:pt idx="225">
                  <c:v>26.643844999999999</c:v>
                </c:pt>
                <c:pt idx="226">
                  <c:v>21.254828</c:v>
                </c:pt>
                <c:pt idx="227">
                  <c:v>10.627418</c:v>
                </c:pt>
                <c:pt idx="228">
                  <c:v>-4.5275679999999996</c:v>
                </c:pt>
                <c:pt idx="229">
                  <c:v>-11.368137000000001</c:v>
                </c:pt>
                <c:pt idx="230">
                  <c:v>-24.315602999999999</c:v>
                </c:pt>
                <c:pt idx="231">
                  <c:v>5.8568579999999999</c:v>
                </c:pt>
                <c:pt idx="232">
                  <c:v>-2.2179549999999999</c:v>
                </c:pt>
                <c:pt idx="233">
                  <c:v>1.320214</c:v>
                </c:pt>
                <c:pt idx="234">
                  <c:v>16.800219999999999</c:v>
                </c:pt>
                <c:pt idx="235">
                  <c:v>1.7099040000000001</c:v>
                </c:pt>
                <c:pt idx="236">
                  <c:v>31.848075999999999</c:v>
                </c:pt>
                <c:pt idx="237">
                  <c:v>-18.523012999999999</c:v>
                </c:pt>
                <c:pt idx="238">
                  <c:v>12.001004999999999</c:v>
                </c:pt>
                <c:pt idx="239">
                  <c:v>-26.878094000000001</c:v>
                </c:pt>
                <c:pt idx="240">
                  <c:v>-15.174794</c:v>
                </c:pt>
                <c:pt idx="241">
                  <c:v>10.448149000000001</c:v>
                </c:pt>
                <c:pt idx="242">
                  <c:v>-5.4067059999999998</c:v>
                </c:pt>
                <c:pt idx="243">
                  <c:v>25.512598000000001</c:v>
                </c:pt>
                <c:pt idx="244">
                  <c:v>-17.533128000000001</c:v>
                </c:pt>
                <c:pt idx="245">
                  <c:v>10.286109</c:v>
                </c:pt>
                <c:pt idx="246">
                  <c:v>3.1958E-2</c:v>
                </c:pt>
                <c:pt idx="247">
                  <c:v>14.781855</c:v>
                </c:pt>
                <c:pt idx="248">
                  <c:v>11.976794</c:v>
                </c:pt>
                <c:pt idx="249">
                  <c:v>12.418715000000001</c:v>
                </c:pt>
                <c:pt idx="250">
                  <c:v>2.5094319999999999</c:v>
                </c:pt>
                <c:pt idx="251">
                  <c:v>25.790579000000001</c:v>
                </c:pt>
                <c:pt idx="252">
                  <c:v>3.792462</c:v>
                </c:pt>
                <c:pt idx="253">
                  <c:v>-8.2065710000000003</c:v>
                </c:pt>
                <c:pt idx="254">
                  <c:v>24.882888000000001</c:v>
                </c:pt>
                <c:pt idx="255">
                  <c:v>24.456679000000001</c:v>
                </c:pt>
                <c:pt idx="256">
                  <c:v>-21.558973999999999</c:v>
                </c:pt>
                <c:pt idx="257">
                  <c:v>27.016276999999999</c:v>
                </c:pt>
                <c:pt idx="258">
                  <c:v>-15.635298000000001</c:v>
                </c:pt>
                <c:pt idx="259">
                  <c:v>-20.085944999999999</c:v>
                </c:pt>
                <c:pt idx="260">
                  <c:v>5.1957719999999998</c:v>
                </c:pt>
                <c:pt idx="261">
                  <c:v>-2.2798929999999999</c:v>
                </c:pt>
                <c:pt idx="262">
                  <c:v>-3.234283</c:v>
                </c:pt>
                <c:pt idx="263">
                  <c:v>-9.0704550000000008</c:v>
                </c:pt>
                <c:pt idx="264">
                  <c:v>-7.2392820000000002</c:v>
                </c:pt>
                <c:pt idx="265">
                  <c:v>-10.501206</c:v>
                </c:pt>
                <c:pt idx="266">
                  <c:v>6.6014900000000001</c:v>
                </c:pt>
                <c:pt idx="267">
                  <c:v>13.196339999999999</c:v>
                </c:pt>
                <c:pt idx="268">
                  <c:v>-6.8140130000000001</c:v>
                </c:pt>
                <c:pt idx="269">
                  <c:v>-7.4608210000000001</c:v>
                </c:pt>
                <c:pt idx="270">
                  <c:v>15.71651</c:v>
                </c:pt>
                <c:pt idx="271">
                  <c:v>-0.92070200000000002</c:v>
                </c:pt>
                <c:pt idx="272">
                  <c:v>-20.329602999999999</c:v>
                </c:pt>
                <c:pt idx="273">
                  <c:v>-13.314527999999999</c:v>
                </c:pt>
                <c:pt idx="274">
                  <c:v>-11.721754000000001</c:v>
                </c:pt>
                <c:pt idx="275">
                  <c:v>-19.246986</c:v>
                </c:pt>
                <c:pt idx="276">
                  <c:v>47.519416999999997</c:v>
                </c:pt>
                <c:pt idx="277">
                  <c:v>-21.730402999999999</c:v>
                </c:pt>
                <c:pt idx="278">
                  <c:v>13.809265</c:v>
                </c:pt>
                <c:pt idx="279">
                  <c:v>-3.587977</c:v>
                </c:pt>
                <c:pt idx="280">
                  <c:v>43.492559</c:v>
                </c:pt>
                <c:pt idx="281">
                  <c:v>33.346304000000003</c:v>
                </c:pt>
                <c:pt idx="282">
                  <c:v>13.618888999999999</c:v>
                </c:pt>
                <c:pt idx="283">
                  <c:v>-12.184568000000001</c:v>
                </c:pt>
                <c:pt idx="284">
                  <c:v>9.1396370000000005</c:v>
                </c:pt>
                <c:pt idx="285">
                  <c:v>3.0099209999999998</c:v>
                </c:pt>
                <c:pt idx="286">
                  <c:v>4.8675100000000002</c:v>
                </c:pt>
                <c:pt idx="287">
                  <c:v>47.523797000000002</c:v>
                </c:pt>
                <c:pt idx="288">
                  <c:v>-11.530138000000001</c:v>
                </c:pt>
                <c:pt idx="289">
                  <c:v>24.902346999999999</c:v>
                </c:pt>
                <c:pt idx="290">
                  <c:v>-6.8392850000000003</c:v>
                </c:pt>
                <c:pt idx="291">
                  <c:v>5.2866</c:v>
                </c:pt>
                <c:pt idx="292">
                  <c:v>-26.145916</c:v>
                </c:pt>
                <c:pt idx="293">
                  <c:v>-13.519536</c:v>
                </c:pt>
                <c:pt idx="294">
                  <c:v>-13.855347</c:v>
                </c:pt>
                <c:pt idx="295">
                  <c:v>-5.7138640000000001</c:v>
                </c:pt>
                <c:pt idx="296">
                  <c:v>14.879163999999999</c:v>
                </c:pt>
                <c:pt idx="297">
                  <c:v>28.891044000000001</c:v>
                </c:pt>
                <c:pt idx="298">
                  <c:v>21.431298999999999</c:v>
                </c:pt>
                <c:pt idx="299">
                  <c:v>-15.479105000000001</c:v>
                </c:pt>
                <c:pt idx="300">
                  <c:v>-13.086370000000001</c:v>
                </c:pt>
                <c:pt idx="301">
                  <c:v>-3.0478239999999999</c:v>
                </c:pt>
                <c:pt idx="302">
                  <c:v>7.5229200000000001</c:v>
                </c:pt>
                <c:pt idx="303">
                  <c:v>14.239492</c:v>
                </c:pt>
                <c:pt idx="304">
                  <c:v>-0.22334300000000001</c:v>
                </c:pt>
                <c:pt idx="305">
                  <c:v>26.043873999999999</c:v>
                </c:pt>
                <c:pt idx="306">
                  <c:v>-4.2065960000000002</c:v>
                </c:pt>
                <c:pt idx="307">
                  <c:v>-21.837396999999999</c:v>
                </c:pt>
                <c:pt idx="308">
                  <c:v>-17.947990999999998</c:v>
                </c:pt>
                <c:pt idx="309">
                  <c:v>-26.072566999999999</c:v>
                </c:pt>
                <c:pt idx="310">
                  <c:v>-7.9982749999999996</c:v>
                </c:pt>
                <c:pt idx="311">
                  <c:v>3.4324870000000001</c:v>
                </c:pt>
                <c:pt idx="312">
                  <c:v>8.5335269999999994</c:v>
                </c:pt>
                <c:pt idx="313">
                  <c:v>-17.841612999999999</c:v>
                </c:pt>
                <c:pt idx="314">
                  <c:v>6.6033160000000004</c:v>
                </c:pt>
                <c:pt idx="315">
                  <c:v>-12.14265</c:v>
                </c:pt>
                <c:pt idx="316">
                  <c:v>2.0007670000000002</c:v>
                </c:pt>
                <c:pt idx="317">
                  <c:v>-3.3204859999999998</c:v>
                </c:pt>
                <c:pt idx="318">
                  <c:v>-19.106064</c:v>
                </c:pt>
              </c:numCache>
            </c:numRef>
          </c:xVal>
          <c:yVal>
            <c:numRef>
              <c:f>'NN 1 Optimized'!$AE$9:$AE$327</c:f>
              <c:numCache>
                <c:formatCode>General</c:formatCode>
                <c:ptCount val="319"/>
                <c:pt idx="0">
                  <c:v>-6.4981299999999997</c:v>
                </c:pt>
                <c:pt idx="1">
                  <c:v>-1.05962</c:v>
                </c:pt>
                <c:pt idx="2">
                  <c:v>-7.8109830000000002</c:v>
                </c:pt>
                <c:pt idx="3">
                  <c:v>-16.629328999999998</c:v>
                </c:pt>
                <c:pt idx="4">
                  <c:v>-4.0105950000000004</c:v>
                </c:pt>
                <c:pt idx="5">
                  <c:v>-0.77175700000000003</c:v>
                </c:pt>
                <c:pt idx="6">
                  <c:v>-7.6928150000000004</c:v>
                </c:pt>
                <c:pt idx="7">
                  <c:v>-5.5950290000000003</c:v>
                </c:pt>
                <c:pt idx="8">
                  <c:v>-7.1532999999999998</c:v>
                </c:pt>
                <c:pt idx="9">
                  <c:v>-2.7633369999999999</c:v>
                </c:pt>
                <c:pt idx="10">
                  <c:v>-12.527137</c:v>
                </c:pt>
                <c:pt idx="11">
                  <c:v>9.2889490000000006</c:v>
                </c:pt>
                <c:pt idx="12">
                  <c:v>-4.997776</c:v>
                </c:pt>
                <c:pt idx="13">
                  <c:v>28.809314000000001</c:v>
                </c:pt>
                <c:pt idx="14">
                  <c:v>45.219368000000003</c:v>
                </c:pt>
                <c:pt idx="15">
                  <c:v>13.535052</c:v>
                </c:pt>
                <c:pt idx="16">
                  <c:v>21.528189999999999</c:v>
                </c:pt>
                <c:pt idx="17">
                  <c:v>15.022112999999999</c:v>
                </c:pt>
                <c:pt idx="18">
                  <c:v>-4.619707</c:v>
                </c:pt>
                <c:pt idx="19">
                  <c:v>-11.630428</c:v>
                </c:pt>
                <c:pt idx="20">
                  <c:v>19.607475999999998</c:v>
                </c:pt>
                <c:pt idx="21">
                  <c:v>-19.281893</c:v>
                </c:pt>
                <c:pt idx="22">
                  <c:v>3.9142009999999998</c:v>
                </c:pt>
                <c:pt idx="23">
                  <c:v>-3.5510100000000002</c:v>
                </c:pt>
                <c:pt idx="24">
                  <c:v>23.934573</c:v>
                </c:pt>
                <c:pt idx="25">
                  <c:v>29.973773999999999</c:v>
                </c:pt>
                <c:pt idx="26">
                  <c:v>31.990188</c:v>
                </c:pt>
                <c:pt idx="27">
                  <c:v>-5.5978029999999999</c:v>
                </c:pt>
                <c:pt idx="28">
                  <c:v>6.5484090000000004</c:v>
                </c:pt>
                <c:pt idx="29">
                  <c:v>2.2070620000000001</c:v>
                </c:pt>
                <c:pt idx="30">
                  <c:v>11.690051</c:v>
                </c:pt>
                <c:pt idx="31">
                  <c:v>6.4600499999999998</c:v>
                </c:pt>
                <c:pt idx="32">
                  <c:v>10.987543000000001</c:v>
                </c:pt>
                <c:pt idx="33">
                  <c:v>-13.288501999999999</c:v>
                </c:pt>
                <c:pt idx="34">
                  <c:v>-7.4276759999999999</c:v>
                </c:pt>
                <c:pt idx="35">
                  <c:v>-17.134519999999998</c:v>
                </c:pt>
                <c:pt idx="36">
                  <c:v>11.904704000000001</c:v>
                </c:pt>
                <c:pt idx="37">
                  <c:v>18.964124999999999</c:v>
                </c:pt>
                <c:pt idx="38">
                  <c:v>10.601723</c:v>
                </c:pt>
                <c:pt idx="39">
                  <c:v>13.126238000000001</c:v>
                </c:pt>
                <c:pt idx="40">
                  <c:v>-12.129910000000001</c:v>
                </c:pt>
                <c:pt idx="41">
                  <c:v>-18.296968</c:v>
                </c:pt>
                <c:pt idx="42">
                  <c:v>-23.175948000000002</c:v>
                </c:pt>
                <c:pt idx="43">
                  <c:v>17.227540999999999</c:v>
                </c:pt>
                <c:pt idx="44">
                  <c:v>20.957706000000002</c:v>
                </c:pt>
                <c:pt idx="45">
                  <c:v>14.551418</c:v>
                </c:pt>
                <c:pt idx="46">
                  <c:v>-8.7481000000000003E-2</c:v>
                </c:pt>
                <c:pt idx="47">
                  <c:v>2.922301</c:v>
                </c:pt>
                <c:pt idx="48">
                  <c:v>1.994191</c:v>
                </c:pt>
                <c:pt idx="49">
                  <c:v>24.281880999999998</c:v>
                </c:pt>
                <c:pt idx="50">
                  <c:v>19.361224</c:v>
                </c:pt>
                <c:pt idx="51">
                  <c:v>-2.3859400000000002</c:v>
                </c:pt>
                <c:pt idx="52">
                  <c:v>19.897093000000002</c:v>
                </c:pt>
                <c:pt idx="53">
                  <c:v>-3.6962860000000002</c:v>
                </c:pt>
                <c:pt idx="54">
                  <c:v>-5.2350349999999999</c:v>
                </c:pt>
                <c:pt idx="55">
                  <c:v>7.5125539999999997</c:v>
                </c:pt>
                <c:pt idx="56">
                  <c:v>-3.1831469999999999</c:v>
                </c:pt>
                <c:pt idx="57">
                  <c:v>-9.9131590000000003</c:v>
                </c:pt>
                <c:pt idx="58">
                  <c:v>-20.129937999999999</c:v>
                </c:pt>
                <c:pt idx="59">
                  <c:v>32.421599999999998</c:v>
                </c:pt>
                <c:pt idx="60">
                  <c:v>25.455532999999999</c:v>
                </c:pt>
                <c:pt idx="61">
                  <c:v>-14.314443000000001</c:v>
                </c:pt>
                <c:pt idx="62">
                  <c:v>-20.588045999999999</c:v>
                </c:pt>
                <c:pt idx="63">
                  <c:v>-7.8095739999999996</c:v>
                </c:pt>
                <c:pt idx="64">
                  <c:v>-29.005407000000002</c:v>
                </c:pt>
                <c:pt idx="65">
                  <c:v>-3.6277469999999998</c:v>
                </c:pt>
                <c:pt idx="66">
                  <c:v>5.0499169999999998</c:v>
                </c:pt>
                <c:pt idx="67">
                  <c:v>11.663629999999999</c:v>
                </c:pt>
                <c:pt idx="68">
                  <c:v>-8.9886979999999994</c:v>
                </c:pt>
                <c:pt idx="69">
                  <c:v>-4.3210090000000001</c:v>
                </c:pt>
                <c:pt idx="70">
                  <c:v>25.147779</c:v>
                </c:pt>
                <c:pt idx="71">
                  <c:v>-12.621231</c:v>
                </c:pt>
                <c:pt idx="72">
                  <c:v>-15.257368</c:v>
                </c:pt>
                <c:pt idx="73">
                  <c:v>-14.882253</c:v>
                </c:pt>
                <c:pt idx="74">
                  <c:v>23.187225999999999</c:v>
                </c:pt>
                <c:pt idx="75">
                  <c:v>1.820098</c:v>
                </c:pt>
                <c:pt idx="76">
                  <c:v>2.8720720000000002</c:v>
                </c:pt>
                <c:pt idx="77">
                  <c:v>29.220742000000001</c:v>
                </c:pt>
                <c:pt idx="78">
                  <c:v>-8.2496259999999992</c:v>
                </c:pt>
                <c:pt idx="79">
                  <c:v>12.702261999999999</c:v>
                </c:pt>
                <c:pt idx="80">
                  <c:v>35.912047999999999</c:v>
                </c:pt>
                <c:pt idx="81">
                  <c:v>-6.1482559999999999</c:v>
                </c:pt>
                <c:pt idx="82">
                  <c:v>6.4572880000000001</c:v>
                </c:pt>
                <c:pt idx="83">
                  <c:v>-2.4406189999999999</c:v>
                </c:pt>
                <c:pt idx="84">
                  <c:v>-14.895963999999999</c:v>
                </c:pt>
                <c:pt idx="85">
                  <c:v>2.5958190000000001</c:v>
                </c:pt>
                <c:pt idx="86">
                  <c:v>-19.223925000000001</c:v>
                </c:pt>
                <c:pt idx="87">
                  <c:v>-11.839487999999999</c:v>
                </c:pt>
                <c:pt idx="88">
                  <c:v>14.342285</c:v>
                </c:pt>
                <c:pt idx="89">
                  <c:v>-14.731870000000001</c:v>
                </c:pt>
                <c:pt idx="90">
                  <c:v>-2.764205</c:v>
                </c:pt>
                <c:pt idx="91">
                  <c:v>-19.688058000000002</c:v>
                </c:pt>
                <c:pt idx="92">
                  <c:v>-22.907442</c:v>
                </c:pt>
                <c:pt idx="93">
                  <c:v>21.350960000000001</c:v>
                </c:pt>
                <c:pt idx="94">
                  <c:v>-15.391109</c:v>
                </c:pt>
                <c:pt idx="95">
                  <c:v>-5.0124219999999999</c:v>
                </c:pt>
                <c:pt idx="96">
                  <c:v>1.01325</c:v>
                </c:pt>
                <c:pt idx="97">
                  <c:v>0.116276</c:v>
                </c:pt>
                <c:pt idx="98">
                  <c:v>35.626842000000003</c:v>
                </c:pt>
                <c:pt idx="99">
                  <c:v>-16.195889000000001</c:v>
                </c:pt>
                <c:pt idx="100">
                  <c:v>-7.9184330000000003</c:v>
                </c:pt>
                <c:pt idx="101">
                  <c:v>26.354607999999999</c:v>
                </c:pt>
                <c:pt idx="102">
                  <c:v>-12.690384999999999</c:v>
                </c:pt>
                <c:pt idx="103">
                  <c:v>10.062450999999999</c:v>
                </c:pt>
                <c:pt idx="104">
                  <c:v>24.786035999999999</c:v>
                </c:pt>
                <c:pt idx="105">
                  <c:v>-6.4986249999999997</c:v>
                </c:pt>
                <c:pt idx="106">
                  <c:v>1.7376339999999999</c:v>
                </c:pt>
                <c:pt idx="107">
                  <c:v>-4.3792249999999999</c:v>
                </c:pt>
                <c:pt idx="108">
                  <c:v>-10.189697000000001</c:v>
                </c:pt>
                <c:pt idx="109">
                  <c:v>1.2160439999999999</c:v>
                </c:pt>
                <c:pt idx="110">
                  <c:v>-1.751007</c:v>
                </c:pt>
                <c:pt idx="111">
                  <c:v>4.6645560000000001</c:v>
                </c:pt>
                <c:pt idx="112">
                  <c:v>-11.539313</c:v>
                </c:pt>
                <c:pt idx="113">
                  <c:v>-0.19413</c:v>
                </c:pt>
                <c:pt idx="114">
                  <c:v>-15.474970000000001</c:v>
                </c:pt>
                <c:pt idx="115">
                  <c:v>4.2446429999999999</c:v>
                </c:pt>
                <c:pt idx="116">
                  <c:v>17.388373999999999</c:v>
                </c:pt>
                <c:pt idx="117">
                  <c:v>26.609836999999999</c:v>
                </c:pt>
                <c:pt idx="118">
                  <c:v>30.242445</c:v>
                </c:pt>
                <c:pt idx="119">
                  <c:v>8.9580839999999995</c:v>
                </c:pt>
                <c:pt idx="120">
                  <c:v>13.587001000000001</c:v>
                </c:pt>
                <c:pt idx="121">
                  <c:v>-21.288281999999999</c:v>
                </c:pt>
                <c:pt idx="122">
                  <c:v>31.279515</c:v>
                </c:pt>
                <c:pt idx="123">
                  <c:v>-1.4501440000000001</c:v>
                </c:pt>
                <c:pt idx="124">
                  <c:v>-15.656535</c:v>
                </c:pt>
                <c:pt idx="125">
                  <c:v>-10.479879</c:v>
                </c:pt>
                <c:pt idx="126">
                  <c:v>15.022062</c:v>
                </c:pt>
                <c:pt idx="127">
                  <c:v>-17.54034</c:v>
                </c:pt>
                <c:pt idx="128">
                  <c:v>8.7597810000000003</c:v>
                </c:pt>
                <c:pt idx="129">
                  <c:v>27.679860999999999</c:v>
                </c:pt>
                <c:pt idx="130">
                  <c:v>-3.4596399999999998</c:v>
                </c:pt>
                <c:pt idx="131">
                  <c:v>30.155512000000002</c:v>
                </c:pt>
                <c:pt idx="132">
                  <c:v>-19.010242999999999</c:v>
                </c:pt>
                <c:pt idx="133">
                  <c:v>-9.2190010000000004</c:v>
                </c:pt>
                <c:pt idx="134">
                  <c:v>-8.9022559999999995</c:v>
                </c:pt>
                <c:pt idx="135">
                  <c:v>-7.09971</c:v>
                </c:pt>
                <c:pt idx="136">
                  <c:v>16.577248000000001</c:v>
                </c:pt>
                <c:pt idx="137">
                  <c:v>-24.307666999999999</c:v>
                </c:pt>
                <c:pt idx="138">
                  <c:v>-4.6714310000000001</c:v>
                </c:pt>
                <c:pt idx="139">
                  <c:v>-1.6911210000000001</c:v>
                </c:pt>
                <c:pt idx="140">
                  <c:v>-0.80939499999999998</c:v>
                </c:pt>
                <c:pt idx="141">
                  <c:v>9.0118919999999996</c:v>
                </c:pt>
                <c:pt idx="142">
                  <c:v>14.810432</c:v>
                </c:pt>
                <c:pt idx="143">
                  <c:v>-18.093404</c:v>
                </c:pt>
                <c:pt idx="144">
                  <c:v>48.901119000000001</c:v>
                </c:pt>
                <c:pt idx="145">
                  <c:v>-9.7875770000000006</c:v>
                </c:pt>
                <c:pt idx="146">
                  <c:v>37.718161000000002</c:v>
                </c:pt>
                <c:pt idx="147">
                  <c:v>-10.617820999999999</c:v>
                </c:pt>
                <c:pt idx="148">
                  <c:v>-5.0156510000000001</c:v>
                </c:pt>
                <c:pt idx="149">
                  <c:v>43.170561999999997</c:v>
                </c:pt>
                <c:pt idx="150">
                  <c:v>-21.066108</c:v>
                </c:pt>
                <c:pt idx="151">
                  <c:v>-27.238420999999999</c:v>
                </c:pt>
                <c:pt idx="152">
                  <c:v>18.711037000000001</c:v>
                </c:pt>
                <c:pt idx="153">
                  <c:v>-6.1615900000000003</c:v>
                </c:pt>
                <c:pt idx="154">
                  <c:v>-7.506621</c:v>
                </c:pt>
                <c:pt idx="155">
                  <c:v>34.305484</c:v>
                </c:pt>
                <c:pt idx="156">
                  <c:v>37.293101</c:v>
                </c:pt>
                <c:pt idx="157">
                  <c:v>-6.4848489999999996</c:v>
                </c:pt>
                <c:pt idx="158">
                  <c:v>-0.80345</c:v>
                </c:pt>
                <c:pt idx="159">
                  <c:v>-5.5408540000000004</c:v>
                </c:pt>
                <c:pt idx="160">
                  <c:v>2.1582309999999998</c:v>
                </c:pt>
                <c:pt idx="161">
                  <c:v>-9.4178160000000002</c:v>
                </c:pt>
                <c:pt idx="162">
                  <c:v>-2.8768120000000001</c:v>
                </c:pt>
                <c:pt idx="163">
                  <c:v>-10.279315</c:v>
                </c:pt>
                <c:pt idx="164">
                  <c:v>8.3410569999999993</c:v>
                </c:pt>
                <c:pt idx="165">
                  <c:v>-9.9748789999999996</c:v>
                </c:pt>
                <c:pt idx="166">
                  <c:v>24.778690000000001</c:v>
                </c:pt>
                <c:pt idx="167">
                  <c:v>21.981414000000001</c:v>
                </c:pt>
                <c:pt idx="168">
                  <c:v>-5.6243860000000003</c:v>
                </c:pt>
                <c:pt idx="169">
                  <c:v>-5.3260079999999999</c:v>
                </c:pt>
                <c:pt idx="170">
                  <c:v>30.254773</c:v>
                </c:pt>
                <c:pt idx="171">
                  <c:v>-14.592271</c:v>
                </c:pt>
                <c:pt idx="172">
                  <c:v>11.461133999999999</c:v>
                </c:pt>
                <c:pt idx="173">
                  <c:v>-28.851130999999999</c:v>
                </c:pt>
                <c:pt idx="174">
                  <c:v>-11.572661</c:v>
                </c:pt>
                <c:pt idx="175">
                  <c:v>-9.2762010000000004</c:v>
                </c:pt>
                <c:pt idx="176">
                  <c:v>-18.372833</c:v>
                </c:pt>
                <c:pt idx="177">
                  <c:v>-9.6034629999999996</c:v>
                </c:pt>
                <c:pt idx="178">
                  <c:v>3.1768019999999999</c:v>
                </c:pt>
                <c:pt idx="179">
                  <c:v>15.843137</c:v>
                </c:pt>
                <c:pt idx="180">
                  <c:v>12.959911999999999</c:v>
                </c:pt>
                <c:pt idx="181">
                  <c:v>41.406509</c:v>
                </c:pt>
                <c:pt idx="182">
                  <c:v>31.286014000000002</c:v>
                </c:pt>
                <c:pt idx="183">
                  <c:v>17.223662999999998</c:v>
                </c:pt>
                <c:pt idx="184">
                  <c:v>0.58506499999999995</c:v>
                </c:pt>
                <c:pt idx="185">
                  <c:v>-12.434941</c:v>
                </c:pt>
                <c:pt idx="186">
                  <c:v>-4.5438109999999998</c:v>
                </c:pt>
                <c:pt idx="187">
                  <c:v>35.334656000000003</c:v>
                </c:pt>
                <c:pt idx="188">
                  <c:v>-0.89038700000000004</c:v>
                </c:pt>
                <c:pt idx="189">
                  <c:v>-17.420559000000001</c:v>
                </c:pt>
                <c:pt idx="190">
                  <c:v>-9.7927820000000008</c:v>
                </c:pt>
                <c:pt idx="191">
                  <c:v>-14.229507</c:v>
                </c:pt>
                <c:pt idx="192">
                  <c:v>-11.540352</c:v>
                </c:pt>
                <c:pt idx="193">
                  <c:v>-1.3815310000000001</c:v>
                </c:pt>
                <c:pt idx="194">
                  <c:v>-6.9154790000000004</c:v>
                </c:pt>
                <c:pt idx="195">
                  <c:v>5.5339960000000001</c:v>
                </c:pt>
                <c:pt idx="196">
                  <c:v>-5.8034420000000004</c:v>
                </c:pt>
                <c:pt idx="197">
                  <c:v>-1.1241019999999999</c:v>
                </c:pt>
                <c:pt idx="198">
                  <c:v>-10.197464999999999</c:v>
                </c:pt>
                <c:pt idx="199">
                  <c:v>6.0765700000000002</c:v>
                </c:pt>
                <c:pt idx="200">
                  <c:v>27.826844000000001</c:v>
                </c:pt>
                <c:pt idx="201">
                  <c:v>7.3212320000000002</c:v>
                </c:pt>
                <c:pt idx="202">
                  <c:v>3.8293529999999998</c:v>
                </c:pt>
                <c:pt idx="203">
                  <c:v>-13.66816</c:v>
                </c:pt>
                <c:pt idx="204">
                  <c:v>-26.416132999999999</c:v>
                </c:pt>
                <c:pt idx="205">
                  <c:v>7.7318819999999997</c:v>
                </c:pt>
                <c:pt idx="206">
                  <c:v>-0.34906999999999999</c:v>
                </c:pt>
                <c:pt idx="207">
                  <c:v>4.741269</c:v>
                </c:pt>
                <c:pt idx="208">
                  <c:v>-3.73062</c:v>
                </c:pt>
                <c:pt idx="209">
                  <c:v>-19.204613999999999</c:v>
                </c:pt>
                <c:pt idx="210">
                  <c:v>-6.8248119999999997</c:v>
                </c:pt>
                <c:pt idx="211">
                  <c:v>-11.321259</c:v>
                </c:pt>
                <c:pt idx="212">
                  <c:v>-3.151043</c:v>
                </c:pt>
                <c:pt idx="213">
                  <c:v>-25.319186999999999</c:v>
                </c:pt>
                <c:pt idx="214">
                  <c:v>-21.006347999999999</c:v>
                </c:pt>
                <c:pt idx="215">
                  <c:v>-20.426879</c:v>
                </c:pt>
                <c:pt idx="216">
                  <c:v>13.80556</c:v>
                </c:pt>
                <c:pt idx="217">
                  <c:v>-7.3566849999999997</c:v>
                </c:pt>
                <c:pt idx="218">
                  <c:v>-18.642968</c:v>
                </c:pt>
                <c:pt idx="219">
                  <c:v>-16.700534999999999</c:v>
                </c:pt>
                <c:pt idx="220">
                  <c:v>-1.49109</c:v>
                </c:pt>
                <c:pt idx="221">
                  <c:v>-12.461762999999999</c:v>
                </c:pt>
                <c:pt idx="222">
                  <c:v>-13.636975</c:v>
                </c:pt>
                <c:pt idx="223">
                  <c:v>26.602138</c:v>
                </c:pt>
                <c:pt idx="224">
                  <c:v>0.93180399999999997</c:v>
                </c:pt>
                <c:pt idx="225">
                  <c:v>29.374624000000001</c:v>
                </c:pt>
                <c:pt idx="226">
                  <c:v>5.5579619999999998</c:v>
                </c:pt>
                <c:pt idx="227">
                  <c:v>14.819341</c:v>
                </c:pt>
                <c:pt idx="228">
                  <c:v>-0.40947699999999998</c:v>
                </c:pt>
                <c:pt idx="229">
                  <c:v>-10.427467</c:v>
                </c:pt>
                <c:pt idx="230">
                  <c:v>-24.910805</c:v>
                </c:pt>
                <c:pt idx="231">
                  <c:v>1.4354899999999999</c:v>
                </c:pt>
                <c:pt idx="232">
                  <c:v>0.78847</c:v>
                </c:pt>
                <c:pt idx="233">
                  <c:v>11.514934999999999</c:v>
                </c:pt>
                <c:pt idx="234">
                  <c:v>14.743259</c:v>
                </c:pt>
                <c:pt idx="235">
                  <c:v>-3.823264</c:v>
                </c:pt>
                <c:pt idx="236">
                  <c:v>23.739319999999999</c:v>
                </c:pt>
                <c:pt idx="237">
                  <c:v>-17.201619999999998</c:v>
                </c:pt>
                <c:pt idx="238">
                  <c:v>12.231638</c:v>
                </c:pt>
                <c:pt idx="239">
                  <c:v>-29.157173</c:v>
                </c:pt>
                <c:pt idx="240">
                  <c:v>-16.029074000000001</c:v>
                </c:pt>
                <c:pt idx="241">
                  <c:v>12.646782999999999</c:v>
                </c:pt>
                <c:pt idx="242">
                  <c:v>-2.9120159999999999</c:v>
                </c:pt>
                <c:pt idx="243">
                  <c:v>16.039904</c:v>
                </c:pt>
                <c:pt idx="244">
                  <c:v>-16.997067000000001</c:v>
                </c:pt>
                <c:pt idx="245">
                  <c:v>7.4707059999999998</c:v>
                </c:pt>
                <c:pt idx="246">
                  <c:v>-1.866581</c:v>
                </c:pt>
                <c:pt idx="247">
                  <c:v>15.728339999999999</c:v>
                </c:pt>
                <c:pt idx="248">
                  <c:v>9.3602500000000006</c:v>
                </c:pt>
                <c:pt idx="249">
                  <c:v>22.824621</c:v>
                </c:pt>
                <c:pt idx="250">
                  <c:v>3.1144259999999999</c:v>
                </c:pt>
                <c:pt idx="251">
                  <c:v>25.538392000000002</c:v>
                </c:pt>
                <c:pt idx="252">
                  <c:v>4.5630050000000004</c:v>
                </c:pt>
                <c:pt idx="253">
                  <c:v>-8.5048119999999994</c:v>
                </c:pt>
                <c:pt idx="254">
                  <c:v>24.028873999999998</c:v>
                </c:pt>
                <c:pt idx="255">
                  <c:v>25.235147000000001</c:v>
                </c:pt>
                <c:pt idx="256">
                  <c:v>-21.321736000000001</c:v>
                </c:pt>
                <c:pt idx="257">
                  <c:v>34.745434000000003</c:v>
                </c:pt>
                <c:pt idx="258">
                  <c:v>-12.001927999999999</c:v>
                </c:pt>
                <c:pt idx="259">
                  <c:v>-26.460493</c:v>
                </c:pt>
                <c:pt idx="260">
                  <c:v>7.4554580000000001</c:v>
                </c:pt>
                <c:pt idx="261">
                  <c:v>-12.032608</c:v>
                </c:pt>
                <c:pt idx="262">
                  <c:v>-4.7795209999999999</c:v>
                </c:pt>
                <c:pt idx="263">
                  <c:v>-10.531153</c:v>
                </c:pt>
                <c:pt idx="264">
                  <c:v>-8.4437979999999992</c:v>
                </c:pt>
                <c:pt idx="265">
                  <c:v>-12.494472999999999</c:v>
                </c:pt>
                <c:pt idx="266">
                  <c:v>26.301157</c:v>
                </c:pt>
                <c:pt idx="267">
                  <c:v>8.4942349999999998</c:v>
                </c:pt>
                <c:pt idx="268">
                  <c:v>-6.1274519999999999</c:v>
                </c:pt>
                <c:pt idx="269">
                  <c:v>-4.7604090000000001</c:v>
                </c:pt>
                <c:pt idx="270">
                  <c:v>25.161348</c:v>
                </c:pt>
                <c:pt idx="271">
                  <c:v>2.8803649999999998</c:v>
                </c:pt>
                <c:pt idx="272">
                  <c:v>-20.824469000000001</c:v>
                </c:pt>
                <c:pt idx="273">
                  <c:v>-10.846223999999999</c:v>
                </c:pt>
                <c:pt idx="274">
                  <c:v>-11.964368</c:v>
                </c:pt>
                <c:pt idx="275">
                  <c:v>-14.788142000000001</c:v>
                </c:pt>
                <c:pt idx="276">
                  <c:v>47.679518000000002</c:v>
                </c:pt>
                <c:pt idx="277">
                  <c:v>-21.038829</c:v>
                </c:pt>
                <c:pt idx="278">
                  <c:v>14.634372000000001</c:v>
                </c:pt>
                <c:pt idx="279">
                  <c:v>-3.9140630000000001</c:v>
                </c:pt>
                <c:pt idx="280">
                  <c:v>42.291603000000002</c:v>
                </c:pt>
                <c:pt idx="281">
                  <c:v>25.868110000000001</c:v>
                </c:pt>
                <c:pt idx="282">
                  <c:v>4.2265560000000004</c:v>
                </c:pt>
                <c:pt idx="283">
                  <c:v>-12.193872000000001</c:v>
                </c:pt>
                <c:pt idx="284">
                  <c:v>7.8350710000000001</c:v>
                </c:pt>
                <c:pt idx="285">
                  <c:v>1.2632570000000001</c:v>
                </c:pt>
                <c:pt idx="286">
                  <c:v>-10.263318</c:v>
                </c:pt>
                <c:pt idx="287">
                  <c:v>38.982244999999999</c:v>
                </c:pt>
                <c:pt idx="288">
                  <c:v>-13.148728</c:v>
                </c:pt>
                <c:pt idx="289">
                  <c:v>28.326969999999999</c:v>
                </c:pt>
                <c:pt idx="290">
                  <c:v>-8.9382809999999999</c:v>
                </c:pt>
                <c:pt idx="291">
                  <c:v>12.291214</c:v>
                </c:pt>
                <c:pt idx="292">
                  <c:v>-27.707571000000002</c:v>
                </c:pt>
                <c:pt idx="293">
                  <c:v>-14.128337</c:v>
                </c:pt>
                <c:pt idx="294">
                  <c:v>-13.103964</c:v>
                </c:pt>
                <c:pt idx="295">
                  <c:v>1.2002139999999999</c:v>
                </c:pt>
                <c:pt idx="296">
                  <c:v>22.361530999999999</c:v>
                </c:pt>
                <c:pt idx="297">
                  <c:v>38.623873000000003</c:v>
                </c:pt>
                <c:pt idx="298">
                  <c:v>12.769209999999999</c:v>
                </c:pt>
                <c:pt idx="299">
                  <c:v>-12.73724</c:v>
                </c:pt>
                <c:pt idx="300">
                  <c:v>-13.168417</c:v>
                </c:pt>
                <c:pt idx="301">
                  <c:v>-1.2165239999999999</c:v>
                </c:pt>
                <c:pt idx="302">
                  <c:v>10.543498</c:v>
                </c:pt>
                <c:pt idx="303">
                  <c:v>11.460786000000001</c:v>
                </c:pt>
                <c:pt idx="304">
                  <c:v>1.370382</c:v>
                </c:pt>
                <c:pt idx="305">
                  <c:v>27.147193999999999</c:v>
                </c:pt>
                <c:pt idx="306">
                  <c:v>-3.425287</c:v>
                </c:pt>
                <c:pt idx="307">
                  <c:v>-22.621603</c:v>
                </c:pt>
                <c:pt idx="308">
                  <c:v>-18.346181999999999</c:v>
                </c:pt>
                <c:pt idx="309">
                  <c:v>-26.070291999999998</c:v>
                </c:pt>
                <c:pt idx="310">
                  <c:v>-9.0448459999999997</c:v>
                </c:pt>
                <c:pt idx="311">
                  <c:v>7.9976510000000003</c:v>
                </c:pt>
                <c:pt idx="312">
                  <c:v>7.5394449999999997</c:v>
                </c:pt>
                <c:pt idx="313">
                  <c:v>-22.788001999999999</c:v>
                </c:pt>
                <c:pt idx="314">
                  <c:v>7.6998709999999999</c:v>
                </c:pt>
                <c:pt idx="315">
                  <c:v>-12.01193</c:v>
                </c:pt>
                <c:pt idx="316">
                  <c:v>-9.0869739999999997</c:v>
                </c:pt>
                <c:pt idx="317">
                  <c:v>-1.1826110000000001</c:v>
                </c:pt>
                <c:pt idx="318">
                  <c:v>-15.926197999999999</c:v>
                </c:pt>
              </c:numCache>
            </c:numRef>
          </c:yVal>
          <c:smooth val="0"/>
          <c:extLst>
            <c:ext xmlns:c16="http://schemas.microsoft.com/office/drawing/2014/chart" uri="{C3380CC4-5D6E-409C-BE32-E72D297353CC}">
              <c16:uniqueId val="{00000003-1198-4D03-BA76-5176F9FCF845}"/>
            </c:ext>
          </c:extLst>
        </c:ser>
        <c:ser>
          <c:idx val="2"/>
          <c:order val="2"/>
          <c:spPr>
            <a:ln w="25400" cap="rnd">
              <a:noFill/>
              <a:round/>
            </a:ln>
            <a:effectLst/>
          </c:spPr>
          <c:marker>
            <c:symbol val="circle"/>
            <c:size val="5"/>
            <c:spPr>
              <a:noFill/>
              <a:ln w="9525">
                <a:noFill/>
              </a:ln>
              <a:effectLst/>
            </c:spPr>
          </c:marker>
          <c:trendline>
            <c:spPr>
              <a:ln w="19050" cap="rnd">
                <a:solidFill>
                  <a:srgbClr val="FF0000"/>
                </a:solidFill>
                <a:prstDash val="sysDot"/>
              </a:ln>
              <a:effectLst/>
            </c:spPr>
            <c:trendlineType val="linear"/>
            <c:dispRSqr val="0"/>
            <c:dispEq val="0"/>
          </c:trendline>
          <c:xVal>
            <c:numRef>
              <c:f>'NN 1 Optimized'!$BC$6:$BC$7</c:f>
              <c:numCache>
                <c:formatCode>General</c:formatCode>
                <c:ptCount val="2"/>
                <c:pt idx="0">
                  <c:v>-31</c:v>
                </c:pt>
                <c:pt idx="1">
                  <c:v>49</c:v>
                </c:pt>
              </c:numCache>
            </c:numRef>
          </c:xVal>
          <c:yVal>
            <c:numRef>
              <c:f>'NN 1 Optimized'!$BD$6:$BD$7</c:f>
              <c:numCache>
                <c:formatCode>General</c:formatCode>
                <c:ptCount val="2"/>
                <c:pt idx="0">
                  <c:v>-31</c:v>
                </c:pt>
                <c:pt idx="1">
                  <c:v>49</c:v>
                </c:pt>
              </c:numCache>
            </c:numRef>
          </c:yVal>
          <c:smooth val="0"/>
          <c:extLst>
            <c:ext xmlns:c16="http://schemas.microsoft.com/office/drawing/2014/chart" uri="{C3380CC4-5D6E-409C-BE32-E72D297353CC}">
              <c16:uniqueId val="{00000004-1198-4D03-BA76-5176F9FCF845}"/>
            </c:ext>
          </c:extLst>
        </c:ser>
        <c:dLbls>
          <c:showLegendKey val="0"/>
          <c:showVal val="0"/>
          <c:showCatName val="0"/>
          <c:showSerName val="0"/>
          <c:showPercent val="0"/>
          <c:showBubbleSize val="0"/>
        </c:dLbls>
        <c:axId val="582021368"/>
        <c:axId val="582025304"/>
      </c:scatterChart>
      <c:valAx>
        <c:axId val="582021368"/>
        <c:scaling>
          <c:orientation val="minMax"/>
          <c:max val="50"/>
          <c:min val="-35"/>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Proxy Predicted NPV (MMUSD)</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5304"/>
        <c:crossesAt val="-40"/>
        <c:crossBetween val="midCat"/>
        <c:majorUnit val="5"/>
      </c:valAx>
      <c:valAx>
        <c:axId val="582025304"/>
        <c:scaling>
          <c:orientation val="minMax"/>
          <c:max val="50"/>
          <c:min val="-35"/>
        </c:scaling>
        <c:delete val="0"/>
        <c:axPos val="l"/>
        <c:majorGridlines>
          <c:spPr>
            <a:ln w="9525" cap="flat" cmpd="sng" algn="ctr">
              <a:solidFill>
                <a:schemeClr val="bg1">
                  <a:lumMod val="85000"/>
                  <a:alpha val="99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Simulated</a:t>
                </a:r>
                <a:r>
                  <a:rPr lang="en-US" baseline="0">
                    <a:solidFill>
                      <a:sysClr val="windowText" lastClr="000000"/>
                    </a:solidFill>
                    <a:latin typeface="Times New Roman" panose="02020603050405020304" pitchFamily="18" charset="0"/>
                    <a:cs typeface="Times New Roman" panose="02020603050405020304" pitchFamily="18" charset="0"/>
                  </a:rPr>
                  <a:t> NPV (MMUSD)</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1368"/>
        <c:crossesAt val="-40"/>
        <c:crossBetween val="midCat"/>
        <c:majorUnit val="5"/>
      </c:valAx>
      <c:spPr>
        <a:noFill/>
        <a:ln>
          <a:solidFill>
            <a:sysClr val="windowText" lastClr="000000"/>
          </a:solidFill>
        </a:ln>
        <a:effectLst/>
      </c:spPr>
    </c:plotArea>
    <c:legend>
      <c:legendPos val="b"/>
      <c:legendEntry>
        <c:idx val="2"/>
        <c:delete val="1"/>
      </c:legendEntry>
      <c:legendEntry>
        <c:idx val="3"/>
        <c:delete val="1"/>
      </c:legendEntry>
      <c:layout>
        <c:manualLayout>
          <c:xMode val="edge"/>
          <c:yMode val="edge"/>
          <c:x val="0.43815465168205647"/>
          <c:y val="0.91653457262560623"/>
          <c:w val="0.15675011457900542"/>
          <c:h val="4.189626717962164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1 Optimized Final'!$F$8</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 Optimized Final'!$B$9:$B$28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 Optimized Final'!$F$9:$F$28</c:f>
              <c:numCache>
                <c:formatCode>General</c:formatCode>
                <c:ptCount val="20"/>
                <c:pt idx="0">
                  <c:v>7.4693990000000001</c:v>
                </c:pt>
                <c:pt idx="1">
                  <c:v>6.0701200000000002</c:v>
                </c:pt>
                <c:pt idx="2">
                  <c:v>5.2176349999999996</c:v>
                </c:pt>
                <c:pt idx="3">
                  <c:v>4.4642429999999997</c:v>
                </c:pt>
                <c:pt idx="4">
                  <c:v>4.3729620000000002</c:v>
                </c:pt>
                <c:pt idx="5">
                  <c:v>3.9008189999999998</c:v>
                </c:pt>
                <c:pt idx="6">
                  <c:v>3.6912609999999999</c:v>
                </c:pt>
                <c:pt idx="7">
                  <c:v>3.746899</c:v>
                </c:pt>
                <c:pt idx="8">
                  <c:v>4.0673500000000002</c:v>
                </c:pt>
                <c:pt idx="9">
                  <c:v>3.8259599999999998</c:v>
                </c:pt>
                <c:pt idx="10">
                  <c:v>3.6201539999999999</c:v>
                </c:pt>
                <c:pt idx="11">
                  <c:v>3.4105470000000002</c:v>
                </c:pt>
                <c:pt idx="12">
                  <c:v>3.637534</c:v>
                </c:pt>
                <c:pt idx="13">
                  <c:v>3.8920490000000001</c:v>
                </c:pt>
                <c:pt idx="14">
                  <c:v>3.3549910000000001</c:v>
                </c:pt>
                <c:pt idx="15">
                  <c:v>3.4176440000000001</c:v>
                </c:pt>
                <c:pt idx="16">
                  <c:v>3.2775280000000002</c:v>
                </c:pt>
                <c:pt idx="17">
                  <c:v>3.483568</c:v>
                </c:pt>
                <c:pt idx="18">
                  <c:v>3.1432289999999998</c:v>
                </c:pt>
                <c:pt idx="19">
                  <c:v>3.303248</c:v>
                </c:pt>
              </c:numCache>
            </c:numRef>
          </c:yVal>
          <c:smooth val="0"/>
          <c:extLst>
            <c:ext xmlns:c16="http://schemas.microsoft.com/office/drawing/2014/chart" uri="{C3380CC4-5D6E-409C-BE32-E72D297353CC}">
              <c16:uniqueId val="{00000000-E930-41B2-AFCF-0205064EB056}"/>
            </c:ext>
          </c:extLst>
        </c:ser>
        <c:ser>
          <c:idx val="1"/>
          <c:order val="1"/>
          <c:tx>
            <c:strRef>
              <c:f>'NN 1 Optimized Final'!$G$8</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 Optimized Final'!$B$9:$B$28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1 Optimized Final'!$G$9:$G$28</c:f>
              <c:numCache>
                <c:formatCode>General</c:formatCode>
                <c:ptCount val="20"/>
                <c:pt idx="0">
                  <c:v>8.486777</c:v>
                </c:pt>
                <c:pt idx="1">
                  <c:v>7.1590920000000002</c:v>
                </c:pt>
                <c:pt idx="2">
                  <c:v>5.7823580000000003</c:v>
                </c:pt>
                <c:pt idx="3">
                  <c:v>5.2008530000000004</c:v>
                </c:pt>
                <c:pt idx="4">
                  <c:v>5.1450699999999996</c:v>
                </c:pt>
                <c:pt idx="5">
                  <c:v>4.551412</c:v>
                </c:pt>
                <c:pt idx="6">
                  <c:v>4.6999890000000004</c:v>
                </c:pt>
                <c:pt idx="7">
                  <c:v>4.7601459999999998</c:v>
                </c:pt>
                <c:pt idx="8">
                  <c:v>4.8795380000000002</c:v>
                </c:pt>
                <c:pt idx="9">
                  <c:v>4.5700440000000002</c:v>
                </c:pt>
                <c:pt idx="10">
                  <c:v>4.5796380000000001</c:v>
                </c:pt>
                <c:pt idx="11">
                  <c:v>4.338813</c:v>
                </c:pt>
                <c:pt idx="12">
                  <c:v>4.4542529999999996</c:v>
                </c:pt>
                <c:pt idx="13">
                  <c:v>4.9470780000000003</c:v>
                </c:pt>
                <c:pt idx="14">
                  <c:v>4.501843</c:v>
                </c:pt>
                <c:pt idx="15">
                  <c:v>4.765536</c:v>
                </c:pt>
                <c:pt idx="16">
                  <c:v>4.5735340000000004</c:v>
                </c:pt>
                <c:pt idx="17">
                  <c:v>4.7178440000000004</c:v>
                </c:pt>
                <c:pt idx="18">
                  <c:v>4.5748509999999998</c:v>
                </c:pt>
                <c:pt idx="19">
                  <c:v>4.7704399999999998</c:v>
                </c:pt>
              </c:numCache>
            </c:numRef>
          </c:yVal>
          <c:smooth val="0"/>
          <c:extLst>
            <c:ext xmlns:c16="http://schemas.microsoft.com/office/drawing/2014/chart" uri="{C3380CC4-5D6E-409C-BE32-E72D297353CC}">
              <c16:uniqueId val="{00000001-E930-41B2-AFCF-0205064EB056}"/>
            </c:ext>
          </c:extLst>
        </c:ser>
        <c:dLbls>
          <c:showLegendKey val="0"/>
          <c:showVal val="0"/>
          <c:showCatName val="0"/>
          <c:showSerName val="0"/>
          <c:showPercent val="0"/>
          <c:showBubbleSize val="0"/>
        </c:dLbls>
        <c:axId val="676040840"/>
        <c:axId val="676038216"/>
      </c:scatterChart>
      <c:valAx>
        <c:axId val="676040840"/>
        <c:scaling>
          <c:orientation val="minMax"/>
          <c:max val="2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38216"/>
        <c:crosses val="autoZero"/>
        <c:crossBetween val="midCat"/>
      </c:valAx>
      <c:valAx>
        <c:axId val="676038216"/>
        <c:scaling>
          <c:orientation val="minMax"/>
          <c:max val="9"/>
          <c:min val="3"/>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40840"/>
        <c:crosses val="autoZero"/>
        <c:crossBetween val="midCat"/>
      </c:valAx>
      <c:spPr>
        <a:noFill/>
        <a:ln>
          <a:solidFill>
            <a:schemeClr val="tx1"/>
          </a:solidFill>
        </a:ln>
        <a:effectLst/>
      </c:spPr>
    </c:plotArea>
    <c:legend>
      <c:legendPos val="b"/>
      <c:layout>
        <c:manualLayout>
          <c:xMode val="edge"/>
          <c:yMode val="edge"/>
          <c:x val="0.35346775640386718"/>
          <c:y val="0.87567494331116402"/>
          <c:w val="0.34876068972391111"/>
          <c:h val="6.38172616947244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1 Optimized Final'!$F$35</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1 Optimized Final'!$B$36:$B$48</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 Optimized Final'!$F$36:$F$48</c:f>
              <c:numCache>
                <c:formatCode>General</c:formatCode>
                <c:ptCount val="13"/>
                <c:pt idx="0">
                  <c:v>3.4105470000000002</c:v>
                </c:pt>
                <c:pt idx="1">
                  <c:v>3.7408830000000002</c:v>
                </c:pt>
                <c:pt idx="2">
                  <c:v>3.4481649999999999</c:v>
                </c:pt>
                <c:pt idx="3">
                  <c:v>3.3563320000000001</c:v>
                </c:pt>
                <c:pt idx="4">
                  <c:v>3.357189</c:v>
                </c:pt>
                <c:pt idx="5">
                  <c:v>3.598112</c:v>
                </c:pt>
                <c:pt idx="6">
                  <c:v>3.5576439999999998</c:v>
                </c:pt>
                <c:pt idx="7">
                  <c:v>3.2230300000000001</c:v>
                </c:pt>
                <c:pt idx="8">
                  <c:v>3.019282</c:v>
                </c:pt>
                <c:pt idx="9">
                  <c:v>3.5582919999999998</c:v>
                </c:pt>
                <c:pt idx="10">
                  <c:v>3.2307619999999999</c:v>
                </c:pt>
                <c:pt idx="11">
                  <c:v>3.1704949999999998</c:v>
                </c:pt>
                <c:pt idx="12">
                  <c:v>3.4233739999999999</c:v>
                </c:pt>
              </c:numCache>
            </c:numRef>
          </c:yVal>
          <c:smooth val="0"/>
          <c:extLst>
            <c:ext xmlns:c16="http://schemas.microsoft.com/office/drawing/2014/chart" uri="{C3380CC4-5D6E-409C-BE32-E72D297353CC}">
              <c16:uniqueId val="{00000000-EE92-4150-9C17-F77F319109C4}"/>
            </c:ext>
          </c:extLst>
        </c:ser>
        <c:ser>
          <c:idx val="1"/>
          <c:order val="1"/>
          <c:tx>
            <c:strRef>
              <c:f>'NN 1 Optimized Final'!$G$35</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1 Optimized Final'!$B$36:$B$48</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'NN 1 Optimized Final'!$G$36:$G$48</c:f>
              <c:numCache>
                <c:formatCode>General</c:formatCode>
                <c:ptCount val="13"/>
                <c:pt idx="0">
                  <c:v>4.338813</c:v>
                </c:pt>
                <c:pt idx="1">
                  <c:v>5.0485819999999997</c:v>
                </c:pt>
                <c:pt idx="2">
                  <c:v>4.5866870000000004</c:v>
                </c:pt>
                <c:pt idx="3">
                  <c:v>4.7134530000000003</c:v>
                </c:pt>
                <c:pt idx="4">
                  <c:v>4.6514439999999997</c:v>
                </c:pt>
                <c:pt idx="5">
                  <c:v>4.5538999999999996</c:v>
                </c:pt>
                <c:pt idx="6">
                  <c:v>5.409573</c:v>
                </c:pt>
                <c:pt idx="7">
                  <c:v>4.1941810000000004</c:v>
                </c:pt>
                <c:pt idx="8">
                  <c:v>4.2033069999999997</c:v>
                </c:pt>
                <c:pt idx="9">
                  <c:v>4.6496000000000004</c:v>
                </c:pt>
                <c:pt idx="10">
                  <c:v>4.7495659999999997</c:v>
                </c:pt>
                <c:pt idx="11">
                  <c:v>4.5086139999999997</c:v>
                </c:pt>
                <c:pt idx="12">
                  <c:v>4.7968669999999998</c:v>
                </c:pt>
              </c:numCache>
            </c:numRef>
          </c:yVal>
          <c:smooth val="0"/>
          <c:extLst>
            <c:ext xmlns:c16="http://schemas.microsoft.com/office/drawing/2014/chart" uri="{C3380CC4-5D6E-409C-BE32-E72D297353CC}">
              <c16:uniqueId val="{00000001-EE92-4150-9C17-F77F319109C4}"/>
            </c:ext>
          </c:extLst>
        </c:ser>
        <c:dLbls>
          <c:showLegendKey val="0"/>
          <c:showVal val="0"/>
          <c:showCatName val="0"/>
          <c:showSerName val="0"/>
          <c:showPercent val="0"/>
          <c:showBubbleSize val="0"/>
        </c:dLbls>
        <c:axId val="606044616"/>
        <c:axId val="606047240"/>
      </c:scatterChart>
      <c:valAx>
        <c:axId val="606044616"/>
        <c:scaling>
          <c:orientation val="minMax"/>
          <c:max val="12"/>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7240"/>
        <c:crosses val="autoZero"/>
        <c:crossBetween val="midCat"/>
      </c:valAx>
      <c:valAx>
        <c:axId val="60604724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4616"/>
        <c:crosses val="autoZero"/>
        <c:crossBetween val="midCat"/>
      </c:valAx>
      <c:spPr>
        <a:noFill/>
        <a:ln>
          <a:solidFill>
            <a:sysClr val="windowText" lastClr="000000"/>
          </a:solidFill>
        </a:ln>
        <a:effectLst/>
      </c:spPr>
    </c:plotArea>
    <c:legend>
      <c:legendPos val="b"/>
      <c:layout>
        <c:manualLayout>
          <c:xMode val="edge"/>
          <c:yMode val="edge"/>
          <c:x val="0.33922154170219643"/>
          <c:y val="0.86010628281771884"/>
          <c:w val="0.38266797900262467"/>
          <c:h val="7.81255752863718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Training</c:v>
          </c:tx>
          <c:spPr>
            <a:ln w="25400" cap="rnd">
              <a:noFill/>
              <a:round/>
            </a:ln>
            <a:effectLst/>
          </c:spPr>
          <c:marker>
            <c:symbol val="circle"/>
            <c:size val="3"/>
            <c:spPr>
              <a:solidFill>
                <a:srgbClr val="0000FF"/>
              </a:solidFill>
              <a:ln w="9525">
                <a:noFill/>
              </a:ln>
              <a:effectLst/>
            </c:spPr>
          </c:marker>
          <c:xVal>
            <c:numRef>
              <c:f>'NN 1 Optimized Final'!$X$9:$X$1370</c:f>
              <c:numCache>
                <c:formatCode>General</c:formatCode>
                <c:ptCount val="1362"/>
                <c:pt idx="0">
                  <c:v>-15.516633000000001</c:v>
                </c:pt>
                <c:pt idx="1">
                  <c:v>-5.2724630000000001</c:v>
                </c:pt>
                <c:pt idx="2">
                  <c:v>-6.1345169999999998</c:v>
                </c:pt>
                <c:pt idx="3">
                  <c:v>-0.96938400000000002</c:v>
                </c:pt>
                <c:pt idx="4">
                  <c:v>22.835792000000001</c:v>
                </c:pt>
                <c:pt idx="5">
                  <c:v>-21.565372</c:v>
                </c:pt>
                <c:pt idx="6">
                  <c:v>16.616520000000001</c:v>
                </c:pt>
                <c:pt idx="7">
                  <c:v>-4.6146209999999996</c:v>
                </c:pt>
                <c:pt idx="8">
                  <c:v>3.0488110000000002</c:v>
                </c:pt>
                <c:pt idx="9">
                  <c:v>38.912377999999997</c:v>
                </c:pt>
                <c:pt idx="10">
                  <c:v>-4.8997169999999999</c:v>
                </c:pt>
                <c:pt idx="11">
                  <c:v>-9.6610960000000006</c:v>
                </c:pt>
                <c:pt idx="12">
                  <c:v>19.874801000000001</c:v>
                </c:pt>
                <c:pt idx="13">
                  <c:v>-17.237966</c:v>
                </c:pt>
                <c:pt idx="14">
                  <c:v>-10.565994</c:v>
                </c:pt>
                <c:pt idx="15">
                  <c:v>21.029581</c:v>
                </c:pt>
                <c:pt idx="16">
                  <c:v>47.460070999999999</c:v>
                </c:pt>
                <c:pt idx="17">
                  <c:v>-4.4180460000000004</c:v>
                </c:pt>
                <c:pt idx="18">
                  <c:v>-14.09628</c:v>
                </c:pt>
                <c:pt idx="19">
                  <c:v>-20.334931000000001</c:v>
                </c:pt>
                <c:pt idx="20">
                  <c:v>-6.5912810000000004</c:v>
                </c:pt>
                <c:pt idx="21">
                  <c:v>-8.3726479999999999</c:v>
                </c:pt>
                <c:pt idx="22">
                  <c:v>37.068233999999997</c:v>
                </c:pt>
                <c:pt idx="23">
                  <c:v>33.052439</c:v>
                </c:pt>
                <c:pt idx="24">
                  <c:v>2.4089230000000001</c:v>
                </c:pt>
                <c:pt idx="25">
                  <c:v>-3.496041</c:v>
                </c:pt>
                <c:pt idx="26">
                  <c:v>-7.5704940000000001</c:v>
                </c:pt>
                <c:pt idx="27">
                  <c:v>0.82374899999999995</c:v>
                </c:pt>
                <c:pt idx="28">
                  <c:v>4.5990539999999998</c:v>
                </c:pt>
                <c:pt idx="29">
                  <c:v>-26.325462999999999</c:v>
                </c:pt>
                <c:pt idx="30">
                  <c:v>6.3609419999999997</c:v>
                </c:pt>
                <c:pt idx="31">
                  <c:v>-5.3950630000000004</c:v>
                </c:pt>
                <c:pt idx="32">
                  <c:v>2.9978370000000001</c:v>
                </c:pt>
                <c:pt idx="33">
                  <c:v>41.078215</c:v>
                </c:pt>
                <c:pt idx="34">
                  <c:v>31.044820000000001</c:v>
                </c:pt>
                <c:pt idx="35">
                  <c:v>4.9672960000000002</c:v>
                </c:pt>
                <c:pt idx="36">
                  <c:v>-5.8513650000000004</c:v>
                </c:pt>
                <c:pt idx="37">
                  <c:v>-16.646097999999999</c:v>
                </c:pt>
                <c:pt idx="38">
                  <c:v>4.1586499999999997</c:v>
                </c:pt>
                <c:pt idx="39">
                  <c:v>13.337164</c:v>
                </c:pt>
                <c:pt idx="40">
                  <c:v>-13.551644</c:v>
                </c:pt>
                <c:pt idx="41">
                  <c:v>35.404107000000003</c:v>
                </c:pt>
                <c:pt idx="42">
                  <c:v>-8.4596020000000003</c:v>
                </c:pt>
                <c:pt idx="43">
                  <c:v>-4.7306749999999997</c:v>
                </c:pt>
                <c:pt idx="44">
                  <c:v>-2.4458319999999998</c:v>
                </c:pt>
                <c:pt idx="45">
                  <c:v>20.926721000000001</c:v>
                </c:pt>
                <c:pt idx="46">
                  <c:v>0.77729700000000002</c:v>
                </c:pt>
                <c:pt idx="47">
                  <c:v>8.515409</c:v>
                </c:pt>
                <c:pt idx="48">
                  <c:v>-3.9791850000000002</c:v>
                </c:pt>
                <c:pt idx="49">
                  <c:v>-14.652773</c:v>
                </c:pt>
                <c:pt idx="50">
                  <c:v>-1.227975</c:v>
                </c:pt>
                <c:pt idx="51">
                  <c:v>36.891173000000002</c:v>
                </c:pt>
                <c:pt idx="52">
                  <c:v>25.082224</c:v>
                </c:pt>
                <c:pt idx="53">
                  <c:v>-13.163181</c:v>
                </c:pt>
                <c:pt idx="54">
                  <c:v>-6.400423</c:v>
                </c:pt>
                <c:pt idx="55">
                  <c:v>21.215568999999999</c:v>
                </c:pt>
                <c:pt idx="56">
                  <c:v>10.305202</c:v>
                </c:pt>
                <c:pt idx="57">
                  <c:v>7.5754359999999998</c:v>
                </c:pt>
                <c:pt idx="58">
                  <c:v>-7.3777559999999998</c:v>
                </c:pt>
                <c:pt idx="59">
                  <c:v>-7.5268519999999999</c:v>
                </c:pt>
                <c:pt idx="60">
                  <c:v>-3.545766</c:v>
                </c:pt>
                <c:pt idx="61">
                  <c:v>-10.102537</c:v>
                </c:pt>
                <c:pt idx="62">
                  <c:v>6.2837180000000004</c:v>
                </c:pt>
                <c:pt idx="63">
                  <c:v>21.314091000000001</c:v>
                </c:pt>
                <c:pt idx="64">
                  <c:v>-5.650226</c:v>
                </c:pt>
                <c:pt idx="65">
                  <c:v>-23.603102</c:v>
                </c:pt>
                <c:pt idx="66">
                  <c:v>-6.2848550000000003</c:v>
                </c:pt>
                <c:pt idx="67">
                  <c:v>24.920351</c:v>
                </c:pt>
                <c:pt idx="68">
                  <c:v>-15.075188000000001</c:v>
                </c:pt>
                <c:pt idx="69">
                  <c:v>-3.0626769999999999</c:v>
                </c:pt>
                <c:pt idx="70">
                  <c:v>-12.506869999999999</c:v>
                </c:pt>
                <c:pt idx="71">
                  <c:v>40.597636000000001</c:v>
                </c:pt>
                <c:pt idx="72">
                  <c:v>10.69974</c:v>
                </c:pt>
                <c:pt idx="73">
                  <c:v>-16.762114</c:v>
                </c:pt>
                <c:pt idx="74">
                  <c:v>-3.2704819999999999</c:v>
                </c:pt>
                <c:pt idx="75">
                  <c:v>30.197395</c:v>
                </c:pt>
                <c:pt idx="76">
                  <c:v>-7.4897799999999997</c:v>
                </c:pt>
                <c:pt idx="77">
                  <c:v>12.669616</c:v>
                </c:pt>
                <c:pt idx="78">
                  <c:v>-5.8921070000000002</c:v>
                </c:pt>
                <c:pt idx="79">
                  <c:v>-17.344951999999999</c:v>
                </c:pt>
                <c:pt idx="80">
                  <c:v>21.073702000000001</c:v>
                </c:pt>
                <c:pt idx="81">
                  <c:v>17.227791</c:v>
                </c:pt>
                <c:pt idx="82">
                  <c:v>-3.797266</c:v>
                </c:pt>
                <c:pt idx="83">
                  <c:v>-0.15360399999999999</c:v>
                </c:pt>
                <c:pt idx="84">
                  <c:v>-4.8979540000000004</c:v>
                </c:pt>
                <c:pt idx="85">
                  <c:v>3.411845</c:v>
                </c:pt>
                <c:pt idx="86">
                  <c:v>-18.494961</c:v>
                </c:pt>
                <c:pt idx="87">
                  <c:v>-6.1181349999999997</c:v>
                </c:pt>
                <c:pt idx="88">
                  <c:v>14.357808</c:v>
                </c:pt>
                <c:pt idx="89">
                  <c:v>-2.7268210000000002</c:v>
                </c:pt>
                <c:pt idx="90">
                  <c:v>6.5572080000000001</c:v>
                </c:pt>
                <c:pt idx="91">
                  <c:v>-1.5164359999999999</c:v>
                </c:pt>
                <c:pt idx="92">
                  <c:v>-3.8706269999999998</c:v>
                </c:pt>
                <c:pt idx="93">
                  <c:v>-5.4747070000000004</c:v>
                </c:pt>
                <c:pt idx="94">
                  <c:v>-17.423416</c:v>
                </c:pt>
                <c:pt idx="95">
                  <c:v>-6.0668709999999999</c:v>
                </c:pt>
                <c:pt idx="96">
                  <c:v>33.455143</c:v>
                </c:pt>
                <c:pt idx="97">
                  <c:v>3.42665</c:v>
                </c:pt>
                <c:pt idx="98">
                  <c:v>-6.4079480000000002</c:v>
                </c:pt>
                <c:pt idx="99">
                  <c:v>-15.119633</c:v>
                </c:pt>
                <c:pt idx="100">
                  <c:v>-3.88578</c:v>
                </c:pt>
                <c:pt idx="101">
                  <c:v>19.792808999999998</c:v>
                </c:pt>
                <c:pt idx="102">
                  <c:v>-3.6143109999999998</c:v>
                </c:pt>
                <c:pt idx="103">
                  <c:v>-8.175414</c:v>
                </c:pt>
                <c:pt idx="104">
                  <c:v>-7.0901899999999998</c:v>
                </c:pt>
                <c:pt idx="105">
                  <c:v>-8.1555859999999996</c:v>
                </c:pt>
                <c:pt idx="106">
                  <c:v>-15.687374999999999</c:v>
                </c:pt>
                <c:pt idx="107">
                  <c:v>-17.274801</c:v>
                </c:pt>
                <c:pt idx="108">
                  <c:v>-9.1700630000000007</c:v>
                </c:pt>
                <c:pt idx="109">
                  <c:v>15.079622000000001</c:v>
                </c:pt>
                <c:pt idx="110">
                  <c:v>7.3250039999999998</c:v>
                </c:pt>
                <c:pt idx="111">
                  <c:v>20.529968</c:v>
                </c:pt>
                <c:pt idx="112">
                  <c:v>1.0542860000000001</c:v>
                </c:pt>
                <c:pt idx="113">
                  <c:v>27.191125</c:v>
                </c:pt>
                <c:pt idx="114">
                  <c:v>-2.8257400000000001</c:v>
                </c:pt>
                <c:pt idx="115">
                  <c:v>-22.650734</c:v>
                </c:pt>
                <c:pt idx="116">
                  <c:v>-7.6812329999999998</c:v>
                </c:pt>
                <c:pt idx="117">
                  <c:v>-10.02135</c:v>
                </c:pt>
                <c:pt idx="118">
                  <c:v>-8.2006230000000002</c:v>
                </c:pt>
                <c:pt idx="119">
                  <c:v>13.975239</c:v>
                </c:pt>
                <c:pt idx="120">
                  <c:v>-3.066011</c:v>
                </c:pt>
                <c:pt idx="121">
                  <c:v>18.243158999999999</c:v>
                </c:pt>
                <c:pt idx="122">
                  <c:v>-20.378554000000001</c:v>
                </c:pt>
                <c:pt idx="123">
                  <c:v>-6.4435370000000001</c:v>
                </c:pt>
                <c:pt idx="124">
                  <c:v>7.3651140000000002</c:v>
                </c:pt>
                <c:pt idx="125">
                  <c:v>35.623795999999999</c:v>
                </c:pt>
                <c:pt idx="126">
                  <c:v>6.0021380000000004</c:v>
                </c:pt>
                <c:pt idx="127">
                  <c:v>-9.7379099999999994</c:v>
                </c:pt>
                <c:pt idx="128">
                  <c:v>-6.0488670000000004</c:v>
                </c:pt>
                <c:pt idx="129">
                  <c:v>-20.661071</c:v>
                </c:pt>
                <c:pt idx="130">
                  <c:v>-10.780075</c:v>
                </c:pt>
                <c:pt idx="131">
                  <c:v>9.0208359999999992</c:v>
                </c:pt>
                <c:pt idx="132">
                  <c:v>-9.3256069999999998</c:v>
                </c:pt>
                <c:pt idx="133">
                  <c:v>35.989237000000003</c:v>
                </c:pt>
                <c:pt idx="134">
                  <c:v>-5.7190009999999996</c:v>
                </c:pt>
                <c:pt idx="135">
                  <c:v>-4.6092649999999997</c:v>
                </c:pt>
                <c:pt idx="136">
                  <c:v>-15.772539</c:v>
                </c:pt>
                <c:pt idx="137">
                  <c:v>-17.640618</c:v>
                </c:pt>
                <c:pt idx="138">
                  <c:v>-9.5074079999999999</c:v>
                </c:pt>
                <c:pt idx="139">
                  <c:v>-20.290361000000001</c:v>
                </c:pt>
                <c:pt idx="140">
                  <c:v>11.575243</c:v>
                </c:pt>
                <c:pt idx="141">
                  <c:v>6.0421899999999997</c:v>
                </c:pt>
                <c:pt idx="142">
                  <c:v>-21.994489000000002</c:v>
                </c:pt>
                <c:pt idx="143">
                  <c:v>25.31175</c:v>
                </c:pt>
                <c:pt idx="144">
                  <c:v>20.549866000000002</c:v>
                </c:pt>
                <c:pt idx="145">
                  <c:v>-2.3641369999999999</c:v>
                </c:pt>
                <c:pt idx="146">
                  <c:v>-14.783025</c:v>
                </c:pt>
                <c:pt idx="147">
                  <c:v>-12.464059000000001</c:v>
                </c:pt>
                <c:pt idx="148">
                  <c:v>14.397368999999999</c:v>
                </c:pt>
                <c:pt idx="149">
                  <c:v>2.2621229999999999</c:v>
                </c:pt>
                <c:pt idx="150">
                  <c:v>4.4266680000000003</c:v>
                </c:pt>
                <c:pt idx="151">
                  <c:v>8.3244959999999999</c:v>
                </c:pt>
                <c:pt idx="152">
                  <c:v>42.028584000000002</c:v>
                </c:pt>
                <c:pt idx="153">
                  <c:v>12.577265000000001</c:v>
                </c:pt>
                <c:pt idx="154">
                  <c:v>-3.3061159999999998</c:v>
                </c:pt>
                <c:pt idx="155">
                  <c:v>-14.573385</c:v>
                </c:pt>
                <c:pt idx="156">
                  <c:v>-14.387157999999999</c:v>
                </c:pt>
                <c:pt idx="157">
                  <c:v>10.794733000000001</c:v>
                </c:pt>
                <c:pt idx="158">
                  <c:v>-2.546214</c:v>
                </c:pt>
                <c:pt idx="159">
                  <c:v>-0.66548600000000002</c:v>
                </c:pt>
                <c:pt idx="160">
                  <c:v>-10.181393</c:v>
                </c:pt>
                <c:pt idx="161">
                  <c:v>-1.4877689999999999</c:v>
                </c:pt>
                <c:pt idx="162">
                  <c:v>-5.9008029999999998</c:v>
                </c:pt>
                <c:pt idx="163">
                  <c:v>-4.3059219999999998</c:v>
                </c:pt>
                <c:pt idx="164">
                  <c:v>7.6860229999999996</c:v>
                </c:pt>
                <c:pt idx="165">
                  <c:v>8.219989</c:v>
                </c:pt>
                <c:pt idx="166">
                  <c:v>-7.709937</c:v>
                </c:pt>
                <c:pt idx="167">
                  <c:v>-15.406708999999999</c:v>
                </c:pt>
                <c:pt idx="168">
                  <c:v>-5.3439509999999997</c:v>
                </c:pt>
                <c:pt idx="169">
                  <c:v>-11.379784000000001</c:v>
                </c:pt>
                <c:pt idx="170">
                  <c:v>8.4101189999999999</c:v>
                </c:pt>
                <c:pt idx="171">
                  <c:v>-16.485185999999999</c:v>
                </c:pt>
                <c:pt idx="172">
                  <c:v>-6.9842380000000004</c:v>
                </c:pt>
                <c:pt idx="173">
                  <c:v>0.55525800000000003</c:v>
                </c:pt>
                <c:pt idx="174">
                  <c:v>-15.762574000000001</c:v>
                </c:pt>
                <c:pt idx="175">
                  <c:v>2.5451589999999999</c:v>
                </c:pt>
                <c:pt idx="176">
                  <c:v>1.847072</c:v>
                </c:pt>
                <c:pt idx="177">
                  <c:v>9.8629390000000008</c:v>
                </c:pt>
                <c:pt idx="178">
                  <c:v>21.966173999999999</c:v>
                </c:pt>
                <c:pt idx="179">
                  <c:v>-6.0685589999999996</c:v>
                </c:pt>
                <c:pt idx="180">
                  <c:v>-29.212835999999999</c:v>
                </c:pt>
                <c:pt idx="181">
                  <c:v>-3.1737660000000001</c:v>
                </c:pt>
                <c:pt idx="182">
                  <c:v>-3.4340480000000002</c:v>
                </c:pt>
                <c:pt idx="183">
                  <c:v>21.138482</c:v>
                </c:pt>
                <c:pt idx="184">
                  <c:v>-11.544485</c:v>
                </c:pt>
                <c:pt idx="185">
                  <c:v>-3.0664920000000002</c:v>
                </c:pt>
                <c:pt idx="186">
                  <c:v>-20.500845000000002</c:v>
                </c:pt>
                <c:pt idx="187">
                  <c:v>-19.230584</c:v>
                </c:pt>
                <c:pt idx="188">
                  <c:v>17.677976000000001</c:v>
                </c:pt>
                <c:pt idx="189">
                  <c:v>19.294706000000001</c:v>
                </c:pt>
                <c:pt idx="190">
                  <c:v>-0.63378199999999996</c:v>
                </c:pt>
                <c:pt idx="191">
                  <c:v>-1.820948</c:v>
                </c:pt>
                <c:pt idx="192">
                  <c:v>-2.7784019999999998</c:v>
                </c:pt>
                <c:pt idx="193">
                  <c:v>-3.490297</c:v>
                </c:pt>
                <c:pt idx="194">
                  <c:v>3.2271800000000002</c:v>
                </c:pt>
                <c:pt idx="195">
                  <c:v>4.1528669999999996</c:v>
                </c:pt>
                <c:pt idx="196">
                  <c:v>19.063424000000001</c:v>
                </c:pt>
                <c:pt idx="197">
                  <c:v>8.0675439999999998</c:v>
                </c:pt>
                <c:pt idx="198">
                  <c:v>24.756253999999998</c:v>
                </c:pt>
                <c:pt idx="199">
                  <c:v>3.1267589999999998</c:v>
                </c:pt>
                <c:pt idx="200">
                  <c:v>-5.4551470000000002</c:v>
                </c:pt>
                <c:pt idx="201">
                  <c:v>1.550116</c:v>
                </c:pt>
                <c:pt idx="202">
                  <c:v>-12.508127</c:v>
                </c:pt>
                <c:pt idx="203">
                  <c:v>-0.994695</c:v>
                </c:pt>
                <c:pt idx="204">
                  <c:v>-2.4201890000000001</c:v>
                </c:pt>
                <c:pt idx="205">
                  <c:v>-15.771649</c:v>
                </c:pt>
                <c:pt idx="206">
                  <c:v>-7.0253940000000004</c:v>
                </c:pt>
                <c:pt idx="207">
                  <c:v>26.741050000000001</c:v>
                </c:pt>
                <c:pt idx="208">
                  <c:v>8.0599340000000002</c:v>
                </c:pt>
                <c:pt idx="209">
                  <c:v>3.7534260000000002</c:v>
                </c:pt>
                <c:pt idx="210">
                  <c:v>9.0165400000000009</c:v>
                </c:pt>
                <c:pt idx="211">
                  <c:v>1.913864</c:v>
                </c:pt>
                <c:pt idx="212">
                  <c:v>22.730709000000001</c:v>
                </c:pt>
                <c:pt idx="213">
                  <c:v>19.512478999999999</c:v>
                </c:pt>
                <c:pt idx="214">
                  <c:v>7.0540190000000003</c:v>
                </c:pt>
                <c:pt idx="215">
                  <c:v>6.4820729999999998</c:v>
                </c:pt>
                <c:pt idx="216">
                  <c:v>-8.225123</c:v>
                </c:pt>
                <c:pt idx="217">
                  <c:v>27.339409</c:v>
                </c:pt>
                <c:pt idx="218">
                  <c:v>-11.939443000000001</c:v>
                </c:pt>
                <c:pt idx="219">
                  <c:v>2.9449930000000002</c:v>
                </c:pt>
                <c:pt idx="220">
                  <c:v>5.0843170000000004</c:v>
                </c:pt>
                <c:pt idx="221">
                  <c:v>-17.165141999999999</c:v>
                </c:pt>
                <c:pt idx="222">
                  <c:v>-11.747128</c:v>
                </c:pt>
                <c:pt idx="223">
                  <c:v>22.200983000000001</c:v>
                </c:pt>
                <c:pt idx="224">
                  <c:v>-4.2425430000000004</c:v>
                </c:pt>
                <c:pt idx="225">
                  <c:v>-9.6786899999999996</c:v>
                </c:pt>
                <c:pt idx="226">
                  <c:v>-17.121891999999999</c:v>
                </c:pt>
                <c:pt idx="227">
                  <c:v>-12.011272</c:v>
                </c:pt>
                <c:pt idx="228">
                  <c:v>30.130374</c:v>
                </c:pt>
                <c:pt idx="229">
                  <c:v>17.694413999999998</c:v>
                </c:pt>
                <c:pt idx="230">
                  <c:v>-0.46637200000000001</c:v>
                </c:pt>
                <c:pt idx="231">
                  <c:v>-1.7365409999999999</c:v>
                </c:pt>
                <c:pt idx="232">
                  <c:v>23.320976000000002</c:v>
                </c:pt>
                <c:pt idx="233">
                  <c:v>1.8407260000000001</c:v>
                </c:pt>
                <c:pt idx="234">
                  <c:v>-11.847533</c:v>
                </c:pt>
                <c:pt idx="235">
                  <c:v>-3.7072500000000002</c:v>
                </c:pt>
                <c:pt idx="236">
                  <c:v>30.182189000000001</c:v>
                </c:pt>
                <c:pt idx="237">
                  <c:v>10.836876</c:v>
                </c:pt>
                <c:pt idx="238">
                  <c:v>-22.392196999999999</c:v>
                </c:pt>
                <c:pt idx="239">
                  <c:v>1.856223</c:v>
                </c:pt>
                <c:pt idx="240">
                  <c:v>-21.821919000000001</c:v>
                </c:pt>
                <c:pt idx="241">
                  <c:v>15.201924999999999</c:v>
                </c:pt>
                <c:pt idx="242">
                  <c:v>-1.1399760000000001</c:v>
                </c:pt>
                <c:pt idx="243">
                  <c:v>0.56086800000000003</c:v>
                </c:pt>
                <c:pt idx="244">
                  <c:v>-8.5201060000000002</c:v>
                </c:pt>
                <c:pt idx="245">
                  <c:v>24.826478999999999</c:v>
                </c:pt>
                <c:pt idx="246">
                  <c:v>23.291198999999999</c:v>
                </c:pt>
                <c:pt idx="247">
                  <c:v>-14.117056</c:v>
                </c:pt>
                <c:pt idx="248">
                  <c:v>1.0268470000000001</c:v>
                </c:pt>
                <c:pt idx="249">
                  <c:v>-13.895517</c:v>
                </c:pt>
                <c:pt idx="250">
                  <c:v>-19.709005999999999</c:v>
                </c:pt>
                <c:pt idx="251">
                  <c:v>-15.061394</c:v>
                </c:pt>
                <c:pt idx="252">
                  <c:v>-12.439438000000001</c:v>
                </c:pt>
                <c:pt idx="253">
                  <c:v>2.3475100000000002</c:v>
                </c:pt>
                <c:pt idx="254">
                  <c:v>-13.038703999999999</c:v>
                </c:pt>
                <c:pt idx="255">
                  <c:v>-10.931704</c:v>
                </c:pt>
                <c:pt idx="256">
                  <c:v>-15.625831</c:v>
                </c:pt>
                <c:pt idx="257">
                  <c:v>-6.8416620000000004</c:v>
                </c:pt>
                <c:pt idx="258">
                  <c:v>2.4930829999999999</c:v>
                </c:pt>
                <c:pt idx="259">
                  <c:v>4.3109479999999998</c:v>
                </c:pt>
                <c:pt idx="260">
                  <c:v>-1.4086959999999999</c:v>
                </c:pt>
                <c:pt idx="261">
                  <c:v>31.293244000000001</c:v>
                </c:pt>
                <c:pt idx="262">
                  <c:v>8.543927</c:v>
                </c:pt>
                <c:pt idx="263">
                  <c:v>15.071815000000001</c:v>
                </c:pt>
                <c:pt idx="264">
                  <c:v>-10.506186</c:v>
                </c:pt>
                <c:pt idx="265">
                  <c:v>19.785261999999999</c:v>
                </c:pt>
                <c:pt idx="266">
                  <c:v>-7.3521039999999998</c:v>
                </c:pt>
                <c:pt idx="267">
                  <c:v>22.170203999999998</c:v>
                </c:pt>
                <c:pt idx="268">
                  <c:v>0.40273100000000001</c:v>
                </c:pt>
                <c:pt idx="269">
                  <c:v>5.4534739999999999</c:v>
                </c:pt>
                <c:pt idx="270">
                  <c:v>17.3003</c:v>
                </c:pt>
                <c:pt idx="271">
                  <c:v>-3.727624</c:v>
                </c:pt>
                <c:pt idx="272">
                  <c:v>-3.9694759999999998</c:v>
                </c:pt>
                <c:pt idx="273">
                  <c:v>16.504974000000001</c:v>
                </c:pt>
                <c:pt idx="274">
                  <c:v>32.556176999999998</c:v>
                </c:pt>
                <c:pt idx="275">
                  <c:v>-15.240632</c:v>
                </c:pt>
                <c:pt idx="276">
                  <c:v>27.994430000000001</c:v>
                </c:pt>
                <c:pt idx="277">
                  <c:v>3.8974540000000002</c:v>
                </c:pt>
                <c:pt idx="278">
                  <c:v>-7.0762890000000001</c:v>
                </c:pt>
                <c:pt idx="279">
                  <c:v>19.191573999999999</c:v>
                </c:pt>
                <c:pt idx="280">
                  <c:v>-5.6390859999999998</c:v>
                </c:pt>
                <c:pt idx="281">
                  <c:v>-21.421362999999999</c:v>
                </c:pt>
                <c:pt idx="282">
                  <c:v>-1.754901</c:v>
                </c:pt>
                <c:pt idx="283">
                  <c:v>-10.559623</c:v>
                </c:pt>
                <c:pt idx="284">
                  <c:v>-11.22303</c:v>
                </c:pt>
                <c:pt idx="285">
                  <c:v>4.6202569999999996</c:v>
                </c:pt>
                <c:pt idx="286">
                  <c:v>-18.552541000000002</c:v>
                </c:pt>
                <c:pt idx="287">
                  <c:v>15.022428</c:v>
                </c:pt>
                <c:pt idx="288">
                  <c:v>-2.0916199999999998</c:v>
                </c:pt>
                <c:pt idx="289">
                  <c:v>-6.8293000000000006E-2</c:v>
                </c:pt>
                <c:pt idx="290">
                  <c:v>27.105768000000001</c:v>
                </c:pt>
                <c:pt idx="291">
                  <c:v>-23.528544</c:v>
                </c:pt>
                <c:pt idx="292">
                  <c:v>20.735569000000002</c:v>
                </c:pt>
                <c:pt idx="293">
                  <c:v>3.1934719999999999</c:v>
                </c:pt>
                <c:pt idx="294">
                  <c:v>-11.562905000000001</c:v>
                </c:pt>
                <c:pt idx="295">
                  <c:v>30.275597000000001</c:v>
                </c:pt>
                <c:pt idx="296">
                  <c:v>38.423243999999997</c:v>
                </c:pt>
                <c:pt idx="297">
                  <c:v>-8.814254</c:v>
                </c:pt>
                <c:pt idx="298">
                  <c:v>-6.9097200000000001</c:v>
                </c:pt>
                <c:pt idx="299">
                  <c:v>-16.223002000000001</c:v>
                </c:pt>
                <c:pt idx="300">
                  <c:v>35.752684000000002</c:v>
                </c:pt>
                <c:pt idx="301">
                  <c:v>33.838545000000003</c:v>
                </c:pt>
                <c:pt idx="302">
                  <c:v>28.781693000000001</c:v>
                </c:pt>
                <c:pt idx="303">
                  <c:v>-12.541043</c:v>
                </c:pt>
                <c:pt idx="304">
                  <c:v>13.955247</c:v>
                </c:pt>
                <c:pt idx="305">
                  <c:v>-7.983244</c:v>
                </c:pt>
                <c:pt idx="306">
                  <c:v>-6.797866</c:v>
                </c:pt>
                <c:pt idx="307">
                  <c:v>-7.1757770000000001</c:v>
                </c:pt>
                <c:pt idx="308">
                  <c:v>-16.126279</c:v>
                </c:pt>
                <c:pt idx="309">
                  <c:v>10.711346000000001</c:v>
                </c:pt>
                <c:pt idx="310">
                  <c:v>-16.631412000000001</c:v>
                </c:pt>
                <c:pt idx="311">
                  <c:v>35.508924999999998</c:v>
                </c:pt>
                <c:pt idx="312">
                  <c:v>-22.464623</c:v>
                </c:pt>
                <c:pt idx="313">
                  <c:v>-7.066592</c:v>
                </c:pt>
                <c:pt idx="314">
                  <c:v>1.3632839999999999</c:v>
                </c:pt>
                <c:pt idx="315">
                  <c:v>-4.7445579999999996</c:v>
                </c:pt>
                <c:pt idx="316">
                  <c:v>-7.3819679999999996</c:v>
                </c:pt>
                <c:pt idx="317">
                  <c:v>14.390859000000001</c:v>
                </c:pt>
                <c:pt idx="318">
                  <c:v>16.032499000000001</c:v>
                </c:pt>
                <c:pt idx="319">
                  <c:v>-16.090706000000001</c:v>
                </c:pt>
                <c:pt idx="320">
                  <c:v>-7.7636149999999997</c:v>
                </c:pt>
                <c:pt idx="321">
                  <c:v>14.954941</c:v>
                </c:pt>
                <c:pt idx="322">
                  <c:v>-25.596487</c:v>
                </c:pt>
                <c:pt idx="323">
                  <c:v>-4.5142540000000002</c:v>
                </c:pt>
                <c:pt idx="324">
                  <c:v>-23.077836999999999</c:v>
                </c:pt>
                <c:pt idx="325">
                  <c:v>3.3913099999999998</c:v>
                </c:pt>
                <c:pt idx="326">
                  <c:v>14.920007999999999</c:v>
                </c:pt>
                <c:pt idx="327">
                  <c:v>-5.5953869999999997</c:v>
                </c:pt>
                <c:pt idx="328">
                  <c:v>-3.0899809999999999</c:v>
                </c:pt>
                <c:pt idx="329">
                  <c:v>5.9613180000000003</c:v>
                </c:pt>
                <c:pt idx="330">
                  <c:v>47.856850000000001</c:v>
                </c:pt>
                <c:pt idx="331">
                  <c:v>-19.459156</c:v>
                </c:pt>
                <c:pt idx="332">
                  <c:v>-17.084485000000001</c:v>
                </c:pt>
                <c:pt idx="333">
                  <c:v>4.0816239999999997</c:v>
                </c:pt>
                <c:pt idx="334">
                  <c:v>1.7702819999999999</c:v>
                </c:pt>
                <c:pt idx="335">
                  <c:v>37.378430999999999</c:v>
                </c:pt>
                <c:pt idx="336">
                  <c:v>-17.842649999999999</c:v>
                </c:pt>
                <c:pt idx="337">
                  <c:v>8.7472010000000004</c:v>
                </c:pt>
                <c:pt idx="338">
                  <c:v>-5.6312160000000002</c:v>
                </c:pt>
                <c:pt idx="339">
                  <c:v>-25.135262000000001</c:v>
                </c:pt>
                <c:pt idx="340">
                  <c:v>1.9515720000000001</c:v>
                </c:pt>
                <c:pt idx="341">
                  <c:v>-6.1727790000000002</c:v>
                </c:pt>
                <c:pt idx="342">
                  <c:v>-25.10699</c:v>
                </c:pt>
                <c:pt idx="343">
                  <c:v>-9.1253989999999998</c:v>
                </c:pt>
                <c:pt idx="344">
                  <c:v>-8.1412659999999999</c:v>
                </c:pt>
                <c:pt idx="345">
                  <c:v>8.649222</c:v>
                </c:pt>
                <c:pt idx="346">
                  <c:v>41.411338000000001</c:v>
                </c:pt>
                <c:pt idx="347">
                  <c:v>-23.863498</c:v>
                </c:pt>
                <c:pt idx="348">
                  <c:v>-5.9548629999999996</c:v>
                </c:pt>
                <c:pt idx="349">
                  <c:v>-6.3107369999999996</c:v>
                </c:pt>
                <c:pt idx="350">
                  <c:v>-22.484369000000001</c:v>
                </c:pt>
                <c:pt idx="351">
                  <c:v>10.411454000000001</c:v>
                </c:pt>
                <c:pt idx="352">
                  <c:v>21.967358999999998</c:v>
                </c:pt>
                <c:pt idx="353">
                  <c:v>28.574468</c:v>
                </c:pt>
                <c:pt idx="354">
                  <c:v>18.070402000000001</c:v>
                </c:pt>
                <c:pt idx="355">
                  <c:v>-14.173802999999999</c:v>
                </c:pt>
                <c:pt idx="356">
                  <c:v>12.710356000000001</c:v>
                </c:pt>
                <c:pt idx="357">
                  <c:v>7.0058809999999996</c:v>
                </c:pt>
                <c:pt idx="358">
                  <c:v>2.182639</c:v>
                </c:pt>
                <c:pt idx="359">
                  <c:v>-21.285855999999999</c:v>
                </c:pt>
                <c:pt idx="360">
                  <c:v>-16.677911000000002</c:v>
                </c:pt>
                <c:pt idx="361">
                  <c:v>-10.729979</c:v>
                </c:pt>
                <c:pt idx="362">
                  <c:v>-2.6728360000000002</c:v>
                </c:pt>
                <c:pt idx="363">
                  <c:v>-18.244748999999999</c:v>
                </c:pt>
                <c:pt idx="364">
                  <c:v>-16.214980000000001</c:v>
                </c:pt>
                <c:pt idx="365">
                  <c:v>-8.5582259999999994</c:v>
                </c:pt>
                <c:pt idx="366">
                  <c:v>-0.28930899999999998</c:v>
                </c:pt>
                <c:pt idx="367">
                  <c:v>-16.222591000000001</c:v>
                </c:pt>
                <c:pt idx="368">
                  <c:v>-24.633047000000001</c:v>
                </c:pt>
                <c:pt idx="369">
                  <c:v>5.3381319999999999</c:v>
                </c:pt>
                <c:pt idx="370">
                  <c:v>2.671367</c:v>
                </c:pt>
                <c:pt idx="371">
                  <c:v>-16.588829</c:v>
                </c:pt>
                <c:pt idx="372">
                  <c:v>-11.941376999999999</c:v>
                </c:pt>
                <c:pt idx="373">
                  <c:v>28.894113000000001</c:v>
                </c:pt>
                <c:pt idx="374">
                  <c:v>19.771533000000002</c:v>
                </c:pt>
                <c:pt idx="375">
                  <c:v>-10.801854000000001</c:v>
                </c:pt>
                <c:pt idx="376">
                  <c:v>41.399469000000003</c:v>
                </c:pt>
                <c:pt idx="377">
                  <c:v>-21.717693000000001</c:v>
                </c:pt>
                <c:pt idx="378">
                  <c:v>0.124177</c:v>
                </c:pt>
                <c:pt idx="379">
                  <c:v>-6.765911</c:v>
                </c:pt>
                <c:pt idx="380">
                  <c:v>2.0333939999999999</c:v>
                </c:pt>
                <c:pt idx="381">
                  <c:v>-17.318349999999999</c:v>
                </c:pt>
                <c:pt idx="382">
                  <c:v>0.64747699999999997</c:v>
                </c:pt>
                <c:pt idx="383">
                  <c:v>-6.2937190000000003</c:v>
                </c:pt>
                <c:pt idx="384">
                  <c:v>-9.3940249999999992</c:v>
                </c:pt>
                <c:pt idx="385">
                  <c:v>-5.3533030000000004</c:v>
                </c:pt>
                <c:pt idx="386">
                  <c:v>-18.144497000000001</c:v>
                </c:pt>
                <c:pt idx="387">
                  <c:v>-24.205670999999999</c:v>
                </c:pt>
                <c:pt idx="388">
                  <c:v>33.049964000000003</c:v>
                </c:pt>
                <c:pt idx="389">
                  <c:v>31.202546999999999</c:v>
                </c:pt>
                <c:pt idx="390">
                  <c:v>-2.7332939999999999</c:v>
                </c:pt>
                <c:pt idx="391">
                  <c:v>-9.9098839999999999</c:v>
                </c:pt>
                <c:pt idx="392">
                  <c:v>6.625623</c:v>
                </c:pt>
                <c:pt idx="393">
                  <c:v>-12.903511</c:v>
                </c:pt>
                <c:pt idx="394">
                  <c:v>-3.7428170000000001</c:v>
                </c:pt>
                <c:pt idx="395">
                  <c:v>-7.9321719999999996</c:v>
                </c:pt>
                <c:pt idx="396">
                  <c:v>-4.9651969999999999</c:v>
                </c:pt>
                <c:pt idx="397">
                  <c:v>26.807804999999998</c:v>
                </c:pt>
                <c:pt idx="398">
                  <c:v>-6.602703</c:v>
                </c:pt>
                <c:pt idx="399">
                  <c:v>-23.652666</c:v>
                </c:pt>
                <c:pt idx="400">
                  <c:v>34.490144999999998</c:v>
                </c:pt>
                <c:pt idx="401">
                  <c:v>-7.8603930000000002</c:v>
                </c:pt>
                <c:pt idx="402">
                  <c:v>13.222989999999999</c:v>
                </c:pt>
                <c:pt idx="403">
                  <c:v>23.673680000000001</c:v>
                </c:pt>
                <c:pt idx="404">
                  <c:v>-6.7894199999999998</c:v>
                </c:pt>
                <c:pt idx="405">
                  <c:v>-10.666845</c:v>
                </c:pt>
                <c:pt idx="406">
                  <c:v>-2.1278920000000001</c:v>
                </c:pt>
                <c:pt idx="407">
                  <c:v>31.518377000000001</c:v>
                </c:pt>
                <c:pt idx="408">
                  <c:v>-6.0086789999999999</c:v>
                </c:pt>
                <c:pt idx="409">
                  <c:v>0.15404699999999999</c:v>
                </c:pt>
                <c:pt idx="410">
                  <c:v>-7.7758909999999997</c:v>
                </c:pt>
                <c:pt idx="411">
                  <c:v>6.280405</c:v>
                </c:pt>
                <c:pt idx="412">
                  <c:v>0.122711</c:v>
                </c:pt>
                <c:pt idx="413">
                  <c:v>24.755137000000001</c:v>
                </c:pt>
                <c:pt idx="414">
                  <c:v>-11.337997</c:v>
                </c:pt>
                <c:pt idx="415">
                  <c:v>-3.8538060000000001</c:v>
                </c:pt>
                <c:pt idx="416">
                  <c:v>-7.2033709999999997</c:v>
                </c:pt>
                <c:pt idx="417">
                  <c:v>-5.7325689999999998</c:v>
                </c:pt>
                <c:pt idx="418">
                  <c:v>28.823374999999999</c:v>
                </c:pt>
                <c:pt idx="419">
                  <c:v>-13.659261000000001</c:v>
                </c:pt>
                <c:pt idx="420">
                  <c:v>-10.190591</c:v>
                </c:pt>
                <c:pt idx="421">
                  <c:v>33.140090999999998</c:v>
                </c:pt>
                <c:pt idx="422">
                  <c:v>-11.38142</c:v>
                </c:pt>
                <c:pt idx="423">
                  <c:v>-0.81759999999999999</c:v>
                </c:pt>
                <c:pt idx="424">
                  <c:v>16.590422</c:v>
                </c:pt>
                <c:pt idx="425">
                  <c:v>-6.9987709999999996</c:v>
                </c:pt>
                <c:pt idx="426">
                  <c:v>15.858381</c:v>
                </c:pt>
                <c:pt idx="427">
                  <c:v>-1.0776380000000001</c:v>
                </c:pt>
                <c:pt idx="428">
                  <c:v>3.2658809999999998</c:v>
                </c:pt>
                <c:pt idx="429">
                  <c:v>36.254016</c:v>
                </c:pt>
                <c:pt idx="430">
                  <c:v>-19.002697000000001</c:v>
                </c:pt>
                <c:pt idx="431">
                  <c:v>-11.062533999999999</c:v>
                </c:pt>
                <c:pt idx="432">
                  <c:v>-12.128409</c:v>
                </c:pt>
                <c:pt idx="433">
                  <c:v>10.750697000000001</c:v>
                </c:pt>
                <c:pt idx="434">
                  <c:v>-6.7472700000000003</c:v>
                </c:pt>
                <c:pt idx="435">
                  <c:v>-15.750014</c:v>
                </c:pt>
                <c:pt idx="436">
                  <c:v>16.099630999999999</c:v>
                </c:pt>
                <c:pt idx="437">
                  <c:v>-11.081704</c:v>
                </c:pt>
                <c:pt idx="438">
                  <c:v>28.312463000000001</c:v>
                </c:pt>
                <c:pt idx="439">
                  <c:v>40.102986000000001</c:v>
                </c:pt>
                <c:pt idx="440">
                  <c:v>15.904909999999999</c:v>
                </c:pt>
                <c:pt idx="441">
                  <c:v>4.2441199999999997</c:v>
                </c:pt>
                <c:pt idx="442">
                  <c:v>-13.435893</c:v>
                </c:pt>
                <c:pt idx="443">
                  <c:v>-11.553934999999999</c:v>
                </c:pt>
                <c:pt idx="444">
                  <c:v>-12.616854</c:v>
                </c:pt>
                <c:pt idx="445">
                  <c:v>1.4347110000000001</c:v>
                </c:pt>
                <c:pt idx="446">
                  <c:v>-1.421238</c:v>
                </c:pt>
                <c:pt idx="447">
                  <c:v>-13.219431</c:v>
                </c:pt>
                <c:pt idx="448">
                  <c:v>-20.564775999999998</c:v>
                </c:pt>
                <c:pt idx="449">
                  <c:v>-7.4937639999999996</c:v>
                </c:pt>
                <c:pt idx="450">
                  <c:v>-24.187533999999999</c:v>
                </c:pt>
                <c:pt idx="451">
                  <c:v>-3.2202130000000002</c:v>
                </c:pt>
                <c:pt idx="452">
                  <c:v>35.014735000000002</c:v>
                </c:pt>
                <c:pt idx="453">
                  <c:v>-14.945363</c:v>
                </c:pt>
                <c:pt idx="454">
                  <c:v>-11.591518000000001</c:v>
                </c:pt>
                <c:pt idx="455">
                  <c:v>-6.2568950000000001</c:v>
                </c:pt>
                <c:pt idx="456">
                  <c:v>12.134861000000001</c:v>
                </c:pt>
                <c:pt idx="457">
                  <c:v>-27.107157999999998</c:v>
                </c:pt>
                <c:pt idx="458">
                  <c:v>23.277946</c:v>
                </c:pt>
                <c:pt idx="459">
                  <c:v>-1.5712999999999999</c:v>
                </c:pt>
                <c:pt idx="460">
                  <c:v>-17.042891999999998</c:v>
                </c:pt>
                <c:pt idx="461">
                  <c:v>20.844003000000001</c:v>
                </c:pt>
                <c:pt idx="462">
                  <c:v>0.88407599999999997</c:v>
                </c:pt>
                <c:pt idx="463">
                  <c:v>-5.677943</c:v>
                </c:pt>
                <c:pt idx="464">
                  <c:v>-26.512896000000001</c:v>
                </c:pt>
                <c:pt idx="465">
                  <c:v>39.951619999999998</c:v>
                </c:pt>
                <c:pt idx="466">
                  <c:v>27.535965999999998</c:v>
                </c:pt>
                <c:pt idx="467">
                  <c:v>17.71142</c:v>
                </c:pt>
                <c:pt idx="468">
                  <c:v>-1.5892999999999999</c:v>
                </c:pt>
                <c:pt idx="469">
                  <c:v>-6.7146470000000003</c:v>
                </c:pt>
                <c:pt idx="470">
                  <c:v>-8.5656870000000005</c:v>
                </c:pt>
                <c:pt idx="471">
                  <c:v>-18.418479999999999</c:v>
                </c:pt>
                <c:pt idx="472">
                  <c:v>-0.38936500000000002</c:v>
                </c:pt>
                <c:pt idx="473">
                  <c:v>-8.9173620000000007</c:v>
                </c:pt>
                <c:pt idx="474">
                  <c:v>-4.3567770000000001</c:v>
                </c:pt>
                <c:pt idx="475">
                  <c:v>0.24140200000000001</c:v>
                </c:pt>
                <c:pt idx="476">
                  <c:v>-7.3893060000000004</c:v>
                </c:pt>
                <c:pt idx="477">
                  <c:v>0.43907099999999999</c:v>
                </c:pt>
                <c:pt idx="478">
                  <c:v>-14.502678</c:v>
                </c:pt>
                <c:pt idx="479">
                  <c:v>-16.717704999999999</c:v>
                </c:pt>
                <c:pt idx="480">
                  <c:v>-26.765352</c:v>
                </c:pt>
                <c:pt idx="481">
                  <c:v>35.941505999999997</c:v>
                </c:pt>
                <c:pt idx="482">
                  <c:v>8.9236699999999995</c:v>
                </c:pt>
                <c:pt idx="483">
                  <c:v>-26.268118999999999</c:v>
                </c:pt>
                <c:pt idx="484">
                  <c:v>31.682523</c:v>
                </c:pt>
                <c:pt idx="485">
                  <c:v>-0.11243599999999999</c:v>
                </c:pt>
                <c:pt idx="486">
                  <c:v>-9.8515669999999993</c:v>
                </c:pt>
                <c:pt idx="487">
                  <c:v>-10.473008999999999</c:v>
                </c:pt>
                <c:pt idx="488">
                  <c:v>-19.363599000000001</c:v>
                </c:pt>
                <c:pt idx="489">
                  <c:v>6.6943929999999998</c:v>
                </c:pt>
                <c:pt idx="490">
                  <c:v>21.828921999999999</c:v>
                </c:pt>
                <c:pt idx="491">
                  <c:v>-7.1234700000000002</c:v>
                </c:pt>
                <c:pt idx="492">
                  <c:v>-11.76313</c:v>
                </c:pt>
                <c:pt idx="493">
                  <c:v>7.1937939999999996</c:v>
                </c:pt>
                <c:pt idx="494">
                  <c:v>-14.779375</c:v>
                </c:pt>
                <c:pt idx="495">
                  <c:v>-17.540212</c:v>
                </c:pt>
                <c:pt idx="496">
                  <c:v>-2.9655130000000001</c:v>
                </c:pt>
                <c:pt idx="497">
                  <c:v>-11.563022</c:v>
                </c:pt>
                <c:pt idx="498">
                  <c:v>-16.267443</c:v>
                </c:pt>
                <c:pt idx="499">
                  <c:v>1.7156450000000001</c:v>
                </c:pt>
                <c:pt idx="500">
                  <c:v>-18.990736999999999</c:v>
                </c:pt>
                <c:pt idx="501">
                  <c:v>26.441811999999999</c:v>
                </c:pt>
                <c:pt idx="502">
                  <c:v>25.546669000000001</c:v>
                </c:pt>
                <c:pt idx="503">
                  <c:v>-6.6963739999999996</c:v>
                </c:pt>
                <c:pt idx="504">
                  <c:v>45.400666999999999</c:v>
                </c:pt>
                <c:pt idx="505">
                  <c:v>46.003577999999997</c:v>
                </c:pt>
                <c:pt idx="506">
                  <c:v>37.970967999999999</c:v>
                </c:pt>
                <c:pt idx="507">
                  <c:v>-11.042735</c:v>
                </c:pt>
                <c:pt idx="508">
                  <c:v>-6.8151380000000001</c:v>
                </c:pt>
                <c:pt idx="509">
                  <c:v>-0.93403999999999998</c:v>
                </c:pt>
                <c:pt idx="510">
                  <c:v>16.765094000000001</c:v>
                </c:pt>
                <c:pt idx="511">
                  <c:v>11.027844999999999</c:v>
                </c:pt>
                <c:pt idx="512">
                  <c:v>-12.068242</c:v>
                </c:pt>
                <c:pt idx="513">
                  <c:v>0.64411499999999999</c:v>
                </c:pt>
                <c:pt idx="514">
                  <c:v>-26.407594</c:v>
                </c:pt>
                <c:pt idx="515">
                  <c:v>-10.076419</c:v>
                </c:pt>
                <c:pt idx="516">
                  <c:v>43.014648999999999</c:v>
                </c:pt>
                <c:pt idx="517">
                  <c:v>-3.5455269999999999</c:v>
                </c:pt>
                <c:pt idx="518">
                  <c:v>-6.913767</c:v>
                </c:pt>
                <c:pt idx="519">
                  <c:v>4.2636940000000001</c:v>
                </c:pt>
                <c:pt idx="520">
                  <c:v>32.026107000000003</c:v>
                </c:pt>
                <c:pt idx="521">
                  <c:v>-6.3549889999999998</c:v>
                </c:pt>
                <c:pt idx="522">
                  <c:v>-11.981418</c:v>
                </c:pt>
                <c:pt idx="523">
                  <c:v>-11.926435</c:v>
                </c:pt>
                <c:pt idx="524">
                  <c:v>0.67039599999999999</c:v>
                </c:pt>
                <c:pt idx="525">
                  <c:v>27.495304999999998</c:v>
                </c:pt>
                <c:pt idx="526">
                  <c:v>-17.895598</c:v>
                </c:pt>
                <c:pt idx="527">
                  <c:v>-6.8923880000000004</c:v>
                </c:pt>
                <c:pt idx="528">
                  <c:v>-15.155388</c:v>
                </c:pt>
                <c:pt idx="529">
                  <c:v>-17.567678999999998</c:v>
                </c:pt>
                <c:pt idx="530">
                  <c:v>10.325272</c:v>
                </c:pt>
                <c:pt idx="531">
                  <c:v>-8.1856950000000008</c:v>
                </c:pt>
                <c:pt idx="532">
                  <c:v>-5.7840579999999999</c:v>
                </c:pt>
                <c:pt idx="533">
                  <c:v>-11.401726</c:v>
                </c:pt>
                <c:pt idx="534">
                  <c:v>-6.8831860000000002</c:v>
                </c:pt>
                <c:pt idx="535">
                  <c:v>-3.3903089999999998</c:v>
                </c:pt>
                <c:pt idx="536">
                  <c:v>-12.087729</c:v>
                </c:pt>
                <c:pt idx="537">
                  <c:v>-10.535009000000001</c:v>
                </c:pt>
                <c:pt idx="538">
                  <c:v>-19.306108999999999</c:v>
                </c:pt>
                <c:pt idx="539">
                  <c:v>-15.49686</c:v>
                </c:pt>
                <c:pt idx="540">
                  <c:v>0.86207</c:v>
                </c:pt>
                <c:pt idx="541">
                  <c:v>-19.409956999999999</c:v>
                </c:pt>
                <c:pt idx="542">
                  <c:v>-11.888140999999999</c:v>
                </c:pt>
                <c:pt idx="543">
                  <c:v>-24.545362000000001</c:v>
                </c:pt>
                <c:pt idx="544">
                  <c:v>13.071966</c:v>
                </c:pt>
                <c:pt idx="545">
                  <c:v>5.5174459999999996</c:v>
                </c:pt>
                <c:pt idx="546">
                  <c:v>-8.3672090000000008</c:v>
                </c:pt>
                <c:pt idx="547">
                  <c:v>-3.542106</c:v>
                </c:pt>
                <c:pt idx="548">
                  <c:v>-6.4092169999999999</c:v>
                </c:pt>
                <c:pt idx="549">
                  <c:v>9.9666519999999998</c:v>
                </c:pt>
                <c:pt idx="550">
                  <c:v>-18.933233000000001</c:v>
                </c:pt>
                <c:pt idx="551">
                  <c:v>-9.5332249999999998</c:v>
                </c:pt>
                <c:pt idx="552">
                  <c:v>22.126383000000001</c:v>
                </c:pt>
                <c:pt idx="553">
                  <c:v>-6.8587030000000002</c:v>
                </c:pt>
                <c:pt idx="554">
                  <c:v>25.704397</c:v>
                </c:pt>
                <c:pt idx="555">
                  <c:v>11.163819</c:v>
                </c:pt>
                <c:pt idx="556">
                  <c:v>-6.291372</c:v>
                </c:pt>
                <c:pt idx="557">
                  <c:v>-12.347807</c:v>
                </c:pt>
                <c:pt idx="558">
                  <c:v>-4.6387210000000003</c:v>
                </c:pt>
                <c:pt idx="559">
                  <c:v>31.746570999999999</c:v>
                </c:pt>
                <c:pt idx="560">
                  <c:v>-0.15560499999999999</c:v>
                </c:pt>
                <c:pt idx="561">
                  <c:v>-15.794833000000001</c:v>
                </c:pt>
                <c:pt idx="562">
                  <c:v>-9.5812790000000003</c:v>
                </c:pt>
                <c:pt idx="563">
                  <c:v>-21.649930000000001</c:v>
                </c:pt>
                <c:pt idx="564">
                  <c:v>-9.2386280000000003</c:v>
                </c:pt>
                <c:pt idx="565">
                  <c:v>8.9187049999999992</c:v>
                </c:pt>
                <c:pt idx="566">
                  <c:v>11.343548</c:v>
                </c:pt>
                <c:pt idx="567">
                  <c:v>9.8384</c:v>
                </c:pt>
                <c:pt idx="568">
                  <c:v>-19.456199000000002</c:v>
                </c:pt>
                <c:pt idx="569">
                  <c:v>12.277558000000001</c:v>
                </c:pt>
                <c:pt idx="570">
                  <c:v>-22.581305</c:v>
                </c:pt>
                <c:pt idx="571">
                  <c:v>-7.829688</c:v>
                </c:pt>
                <c:pt idx="572">
                  <c:v>-2.347693</c:v>
                </c:pt>
                <c:pt idx="573">
                  <c:v>-10.755822999999999</c:v>
                </c:pt>
                <c:pt idx="574">
                  <c:v>-27.139247000000001</c:v>
                </c:pt>
                <c:pt idx="575">
                  <c:v>3.875156</c:v>
                </c:pt>
                <c:pt idx="576">
                  <c:v>26.903326</c:v>
                </c:pt>
                <c:pt idx="577">
                  <c:v>3.4006210000000001</c:v>
                </c:pt>
                <c:pt idx="578">
                  <c:v>-6.85717</c:v>
                </c:pt>
                <c:pt idx="579">
                  <c:v>-2.4023870000000001</c:v>
                </c:pt>
                <c:pt idx="580">
                  <c:v>-3.2889949999999999</c:v>
                </c:pt>
                <c:pt idx="581">
                  <c:v>-8.5919139999999992</c:v>
                </c:pt>
                <c:pt idx="582">
                  <c:v>8.1196830000000002</c:v>
                </c:pt>
                <c:pt idx="583">
                  <c:v>-6.2842390000000004</c:v>
                </c:pt>
                <c:pt idx="584">
                  <c:v>-21.939297</c:v>
                </c:pt>
                <c:pt idx="585">
                  <c:v>-18.579243999999999</c:v>
                </c:pt>
                <c:pt idx="586">
                  <c:v>-9.2309780000000003</c:v>
                </c:pt>
                <c:pt idx="587">
                  <c:v>-7.961805</c:v>
                </c:pt>
                <c:pt idx="588">
                  <c:v>-22.978691999999999</c:v>
                </c:pt>
                <c:pt idx="589">
                  <c:v>-0.85601300000000002</c:v>
                </c:pt>
                <c:pt idx="590">
                  <c:v>10.378399999999999</c:v>
                </c:pt>
                <c:pt idx="591">
                  <c:v>8.1500140000000005</c:v>
                </c:pt>
                <c:pt idx="592">
                  <c:v>15.491523000000001</c:v>
                </c:pt>
                <c:pt idx="593">
                  <c:v>-3.3208679999999999</c:v>
                </c:pt>
                <c:pt idx="594">
                  <c:v>-2.938679</c:v>
                </c:pt>
                <c:pt idx="595">
                  <c:v>22.871365999999998</c:v>
                </c:pt>
                <c:pt idx="596">
                  <c:v>-9.2323690000000003</c:v>
                </c:pt>
                <c:pt idx="597">
                  <c:v>-20.474954</c:v>
                </c:pt>
                <c:pt idx="598">
                  <c:v>2.6483539999999999</c:v>
                </c:pt>
                <c:pt idx="599">
                  <c:v>-0.71815499999999999</c:v>
                </c:pt>
                <c:pt idx="600">
                  <c:v>-8.5959850000000007</c:v>
                </c:pt>
                <c:pt idx="601">
                  <c:v>-2.7892860000000002</c:v>
                </c:pt>
                <c:pt idx="602">
                  <c:v>-8.4828580000000002</c:v>
                </c:pt>
                <c:pt idx="603">
                  <c:v>33.459341999999999</c:v>
                </c:pt>
                <c:pt idx="604">
                  <c:v>3.6487050000000001</c:v>
                </c:pt>
                <c:pt idx="605">
                  <c:v>-7.6187300000000002</c:v>
                </c:pt>
                <c:pt idx="606">
                  <c:v>-18.614236999999999</c:v>
                </c:pt>
                <c:pt idx="607">
                  <c:v>-2.762632</c:v>
                </c:pt>
                <c:pt idx="608">
                  <c:v>16.104942999999999</c:v>
                </c:pt>
                <c:pt idx="609">
                  <c:v>10.73222</c:v>
                </c:pt>
                <c:pt idx="610">
                  <c:v>2.91405</c:v>
                </c:pt>
                <c:pt idx="611">
                  <c:v>-19.659388</c:v>
                </c:pt>
                <c:pt idx="612">
                  <c:v>0.28859899999999999</c:v>
                </c:pt>
                <c:pt idx="613">
                  <c:v>-25.271934999999999</c:v>
                </c:pt>
                <c:pt idx="614">
                  <c:v>-1.118668</c:v>
                </c:pt>
                <c:pt idx="615">
                  <c:v>-0.51245700000000005</c:v>
                </c:pt>
                <c:pt idx="616">
                  <c:v>-7.4948600000000001</c:v>
                </c:pt>
                <c:pt idx="617">
                  <c:v>0.45554299999999998</c:v>
                </c:pt>
                <c:pt idx="618">
                  <c:v>-5.5103070000000001</c:v>
                </c:pt>
                <c:pt idx="619">
                  <c:v>-6.9362839999999997</c:v>
                </c:pt>
                <c:pt idx="620">
                  <c:v>-10.426322000000001</c:v>
                </c:pt>
                <c:pt idx="621">
                  <c:v>-17.249634</c:v>
                </c:pt>
                <c:pt idx="622">
                  <c:v>4.2864529999999998</c:v>
                </c:pt>
                <c:pt idx="623">
                  <c:v>-7.9099459999999997</c:v>
                </c:pt>
                <c:pt idx="624">
                  <c:v>5.7617310000000002</c:v>
                </c:pt>
                <c:pt idx="625">
                  <c:v>-3.238029</c:v>
                </c:pt>
                <c:pt idx="626">
                  <c:v>-8.4157519999999995</c:v>
                </c:pt>
                <c:pt idx="627">
                  <c:v>-18.080693</c:v>
                </c:pt>
                <c:pt idx="628">
                  <c:v>-16.104904000000001</c:v>
                </c:pt>
                <c:pt idx="629">
                  <c:v>-3.75597</c:v>
                </c:pt>
                <c:pt idx="630">
                  <c:v>-20.775765</c:v>
                </c:pt>
                <c:pt idx="631">
                  <c:v>-9.8029130000000002</c:v>
                </c:pt>
                <c:pt idx="632">
                  <c:v>16.791678999999998</c:v>
                </c:pt>
                <c:pt idx="633">
                  <c:v>-18.112655</c:v>
                </c:pt>
                <c:pt idx="634">
                  <c:v>-20.462157999999999</c:v>
                </c:pt>
                <c:pt idx="635">
                  <c:v>-20.816106999999999</c:v>
                </c:pt>
                <c:pt idx="636">
                  <c:v>-0.40984100000000001</c:v>
                </c:pt>
                <c:pt idx="637">
                  <c:v>12.344101</c:v>
                </c:pt>
                <c:pt idx="638">
                  <c:v>-1.3008459999999999</c:v>
                </c:pt>
                <c:pt idx="639">
                  <c:v>0.63989200000000002</c:v>
                </c:pt>
                <c:pt idx="640">
                  <c:v>-6.3835920000000002</c:v>
                </c:pt>
                <c:pt idx="641">
                  <c:v>32.594653999999998</c:v>
                </c:pt>
                <c:pt idx="642">
                  <c:v>15.783645</c:v>
                </c:pt>
                <c:pt idx="643">
                  <c:v>-20.820709999999998</c:v>
                </c:pt>
                <c:pt idx="644">
                  <c:v>-3.7906080000000002</c:v>
                </c:pt>
                <c:pt idx="645">
                  <c:v>-18.698077000000001</c:v>
                </c:pt>
                <c:pt idx="646">
                  <c:v>35.181516999999999</c:v>
                </c:pt>
                <c:pt idx="647">
                  <c:v>-2.6649500000000002</c:v>
                </c:pt>
                <c:pt idx="648">
                  <c:v>-16.880713</c:v>
                </c:pt>
                <c:pt idx="649">
                  <c:v>14.578992</c:v>
                </c:pt>
                <c:pt idx="650">
                  <c:v>-11.069049</c:v>
                </c:pt>
                <c:pt idx="651">
                  <c:v>0.66178700000000001</c:v>
                </c:pt>
                <c:pt idx="652">
                  <c:v>-20.510352000000001</c:v>
                </c:pt>
                <c:pt idx="653">
                  <c:v>13.876128</c:v>
                </c:pt>
                <c:pt idx="654">
                  <c:v>13.850364000000001</c:v>
                </c:pt>
                <c:pt idx="655">
                  <c:v>-23.855384999999998</c:v>
                </c:pt>
                <c:pt idx="656">
                  <c:v>-10.339159</c:v>
                </c:pt>
                <c:pt idx="657">
                  <c:v>-24.190919999999998</c:v>
                </c:pt>
                <c:pt idx="658">
                  <c:v>-16.039978999999999</c:v>
                </c:pt>
                <c:pt idx="659">
                  <c:v>35.705720999999997</c:v>
                </c:pt>
                <c:pt idx="660">
                  <c:v>-16.279160000000001</c:v>
                </c:pt>
                <c:pt idx="661">
                  <c:v>8.4153909999999996</c:v>
                </c:pt>
                <c:pt idx="662">
                  <c:v>-9.4899179999999994</c:v>
                </c:pt>
                <c:pt idx="663">
                  <c:v>23.331344000000001</c:v>
                </c:pt>
                <c:pt idx="664">
                  <c:v>25.481663999999999</c:v>
                </c:pt>
                <c:pt idx="665">
                  <c:v>38.164383999999998</c:v>
                </c:pt>
                <c:pt idx="666">
                  <c:v>-8.0768339999999998</c:v>
                </c:pt>
                <c:pt idx="667">
                  <c:v>-19.832417</c:v>
                </c:pt>
                <c:pt idx="668">
                  <c:v>-12.404066</c:v>
                </c:pt>
                <c:pt idx="669">
                  <c:v>22.583656000000001</c:v>
                </c:pt>
                <c:pt idx="670">
                  <c:v>27.702788000000002</c:v>
                </c:pt>
                <c:pt idx="671">
                  <c:v>18.840029000000001</c:v>
                </c:pt>
                <c:pt idx="672">
                  <c:v>14.135439999999999</c:v>
                </c:pt>
                <c:pt idx="673">
                  <c:v>-17.644943999999999</c:v>
                </c:pt>
                <c:pt idx="674">
                  <c:v>5.3841020000000004</c:v>
                </c:pt>
                <c:pt idx="675">
                  <c:v>21.542968999999999</c:v>
                </c:pt>
                <c:pt idx="676">
                  <c:v>29.678951000000001</c:v>
                </c:pt>
                <c:pt idx="677">
                  <c:v>-2.266527</c:v>
                </c:pt>
                <c:pt idx="678">
                  <c:v>10.185093999999999</c:v>
                </c:pt>
                <c:pt idx="679">
                  <c:v>-4.0011169999999998</c:v>
                </c:pt>
                <c:pt idx="680">
                  <c:v>29.125484</c:v>
                </c:pt>
                <c:pt idx="681">
                  <c:v>-8.2378699999999991</c:v>
                </c:pt>
                <c:pt idx="682">
                  <c:v>9.0057449999999992</c:v>
                </c:pt>
                <c:pt idx="683">
                  <c:v>-14.127996</c:v>
                </c:pt>
                <c:pt idx="684">
                  <c:v>10.677261</c:v>
                </c:pt>
                <c:pt idx="685">
                  <c:v>-2.8924820000000002</c:v>
                </c:pt>
                <c:pt idx="686">
                  <c:v>-19.390642</c:v>
                </c:pt>
                <c:pt idx="687">
                  <c:v>-19.073840000000001</c:v>
                </c:pt>
                <c:pt idx="688">
                  <c:v>-17.677516000000001</c:v>
                </c:pt>
                <c:pt idx="689">
                  <c:v>23.094498999999999</c:v>
                </c:pt>
                <c:pt idx="690">
                  <c:v>-12.398728999999999</c:v>
                </c:pt>
                <c:pt idx="691">
                  <c:v>-24.590873999999999</c:v>
                </c:pt>
                <c:pt idx="692">
                  <c:v>-17.160634999999999</c:v>
                </c:pt>
                <c:pt idx="693">
                  <c:v>6.550084</c:v>
                </c:pt>
                <c:pt idx="694">
                  <c:v>-13.221036</c:v>
                </c:pt>
                <c:pt idx="695">
                  <c:v>-10.596811000000001</c:v>
                </c:pt>
                <c:pt idx="696">
                  <c:v>-12.370054</c:v>
                </c:pt>
                <c:pt idx="697">
                  <c:v>-13.431884999999999</c:v>
                </c:pt>
                <c:pt idx="698">
                  <c:v>30.657162</c:v>
                </c:pt>
                <c:pt idx="699">
                  <c:v>-5.6147460000000002</c:v>
                </c:pt>
                <c:pt idx="700">
                  <c:v>14.09845</c:v>
                </c:pt>
                <c:pt idx="701">
                  <c:v>-8.9263490000000001</c:v>
                </c:pt>
                <c:pt idx="702">
                  <c:v>-7.5639710000000004</c:v>
                </c:pt>
                <c:pt idx="703">
                  <c:v>-14.899210999999999</c:v>
                </c:pt>
                <c:pt idx="704">
                  <c:v>32.7973</c:v>
                </c:pt>
                <c:pt idx="705">
                  <c:v>-11.652545</c:v>
                </c:pt>
                <c:pt idx="706">
                  <c:v>7.1207260000000003</c:v>
                </c:pt>
                <c:pt idx="707">
                  <c:v>-15.155720000000001</c:v>
                </c:pt>
                <c:pt idx="708">
                  <c:v>-8.4857130000000005</c:v>
                </c:pt>
                <c:pt idx="709">
                  <c:v>31.034127000000002</c:v>
                </c:pt>
                <c:pt idx="710">
                  <c:v>-10.252051</c:v>
                </c:pt>
                <c:pt idx="711">
                  <c:v>-6.3758239999999997</c:v>
                </c:pt>
                <c:pt idx="712">
                  <c:v>-2.628555</c:v>
                </c:pt>
                <c:pt idx="713">
                  <c:v>29.14161</c:v>
                </c:pt>
                <c:pt idx="714">
                  <c:v>-4.0001939999999996</c:v>
                </c:pt>
                <c:pt idx="715">
                  <c:v>-2.1190289999999998</c:v>
                </c:pt>
                <c:pt idx="716">
                  <c:v>-3.7459020000000001</c:v>
                </c:pt>
                <c:pt idx="717">
                  <c:v>8.9931079999999994</c:v>
                </c:pt>
                <c:pt idx="718">
                  <c:v>-23.309656</c:v>
                </c:pt>
                <c:pt idx="719">
                  <c:v>-9.1948910000000001</c:v>
                </c:pt>
                <c:pt idx="720">
                  <c:v>-3.0597799999999999</c:v>
                </c:pt>
                <c:pt idx="721">
                  <c:v>8.2964070000000003</c:v>
                </c:pt>
                <c:pt idx="722">
                  <c:v>39.785718000000003</c:v>
                </c:pt>
                <c:pt idx="723">
                  <c:v>19.651581</c:v>
                </c:pt>
                <c:pt idx="724">
                  <c:v>-5.417567</c:v>
                </c:pt>
                <c:pt idx="725">
                  <c:v>0.25901299999999999</c:v>
                </c:pt>
                <c:pt idx="726">
                  <c:v>-0.89462600000000003</c:v>
                </c:pt>
                <c:pt idx="727">
                  <c:v>0.207451</c:v>
                </c:pt>
                <c:pt idx="728">
                  <c:v>3.1307049999999998</c:v>
                </c:pt>
                <c:pt idx="729">
                  <c:v>2.1830970000000001</c:v>
                </c:pt>
                <c:pt idx="730">
                  <c:v>-3.4165230000000002</c:v>
                </c:pt>
                <c:pt idx="731">
                  <c:v>-12.094605</c:v>
                </c:pt>
                <c:pt idx="732">
                  <c:v>-7.3673929999999999</c:v>
                </c:pt>
                <c:pt idx="733">
                  <c:v>4.4901369999999998</c:v>
                </c:pt>
                <c:pt idx="734">
                  <c:v>6.3698090000000001</c:v>
                </c:pt>
                <c:pt idx="735">
                  <c:v>0.63343499999999997</c:v>
                </c:pt>
                <c:pt idx="736">
                  <c:v>-1.724197</c:v>
                </c:pt>
                <c:pt idx="737">
                  <c:v>27.440279</c:v>
                </c:pt>
                <c:pt idx="738">
                  <c:v>-9.8259279999999993</c:v>
                </c:pt>
                <c:pt idx="739">
                  <c:v>2.2741289999999998</c:v>
                </c:pt>
                <c:pt idx="740">
                  <c:v>-13.924911</c:v>
                </c:pt>
                <c:pt idx="741">
                  <c:v>-16.963045000000001</c:v>
                </c:pt>
                <c:pt idx="742">
                  <c:v>7.3923160000000001</c:v>
                </c:pt>
                <c:pt idx="743">
                  <c:v>0.51667600000000002</c:v>
                </c:pt>
                <c:pt idx="744">
                  <c:v>5.9229950000000002</c:v>
                </c:pt>
                <c:pt idx="745">
                  <c:v>11.949026</c:v>
                </c:pt>
                <c:pt idx="746">
                  <c:v>8.6763250000000003</c:v>
                </c:pt>
                <c:pt idx="747">
                  <c:v>-1.002623</c:v>
                </c:pt>
                <c:pt idx="748">
                  <c:v>-9.6096749999999993</c:v>
                </c:pt>
                <c:pt idx="749">
                  <c:v>8.1851789999999998</c:v>
                </c:pt>
                <c:pt idx="750">
                  <c:v>-11.470731000000001</c:v>
                </c:pt>
                <c:pt idx="751">
                  <c:v>-11.891222000000001</c:v>
                </c:pt>
                <c:pt idx="752">
                  <c:v>23.898882</c:v>
                </c:pt>
                <c:pt idx="753">
                  <c:v>6.3484480000000003</c:v>
                </c:pt>
                <c:pt idx="754">
                  <c:v>-12.227429000000001</c:v>
                </c:pt>
                <c:pt idx="755">
                  <c:v>27.317764</c:v>
                </c:pt>
                <c:pt idx="756">
                  <c:v>23.915202000000001</c:v>
                </c:pt>
                <c:pt idx="757">
                  <c:v>2.433649</c:v>
                </c:pt>
                <c:pt idx="758">
                  <c:v>-5.4957649999999996</c:v>
                </c:pt>
                <c:pt idx="759">
                  <c:v>3.7672439999999998</c:v>
                </c:pt>
                <c:pt idx="760">
                  <c:v>-0.32316299999999998</c:v>
                </c:pt>
                <c:pt idx="761">
                  <c:v>-3.8118249999999998</c:v>
                </c:pt>
                <c:pt idx="762">
                  <c:v>-22.186171000000002</c:v>
                </c:pt>
                <c:pt idx="763">
                  <c:v>-25.1815</c:v>
                </c:pt>
                <c:pt idx="764">
                  <c:v>-9.9031500000000001</c:v>
                </c:pt>
                <c:pt idx="765">
                  <c:v>-7.7382270000000002</c:v>
                </c:pt>
                <c:pt idx="766">
                  <c:v>-3.9725570000000001</c:v>
                </c:pt>
                <c:pt idx="767">
                  <c:v>33.064365000000002</c:v>
                </c:pt>
                <c:pt idx="768">
                  <c:v>29.618948</c:v>
                </c:pt>
                <c:pt idx="769">
                  <c:v>-8.1320630000000005</c:v>
                </c:pt>
                <c:pt idx="770">
                  <c:v>-17.157741999999999</c:v>
                </c:pt>
                <c:pt idx="771">
                  <c:v>-12.815757</c:v>
                </c:pt>
                <c:pt idx="772">
                  <c:v>20.198682000000002</c:v>
                </c:pt>
                <c:pt idx="773">
                  <c:v>25.075222</c:v>
                </c:pt>
                <c:pt idx="774">
                  <c:v>44.394644999999997</c:v>
                </c:pt>
                <c:pt idx="775">
                  <c:v>5.5807440000000001</c:v>
                </c:pt>
                <c:pt idx="776">
                  <c:v>10.951643000000001</c:v>
                </c:pt>
                <c:pt idx="777">
                  <c:v>17.8186</c:v>
                </c:pt>
                <c:pt idx="778">
                  <c:v>-17.818833999999999</c:v>
                </c:pt>
                <c:pt idx="779">
                  <c:v>-14.697787</c:v>
                </c:pt>
                <c:pt idx="780">
                  <c:v>-1.411465</c:v>
                </c:pt>
                <c:pt idx="781">
                  <c:v>6.8333300000000001</c:v>
                </c:pt>
                <c:pt idx="782">
                  <c:v>-11.822846</c:v>
                </c:pt>
                <c:pt idx="783">
                  <c:v>-15.314216999999999</c:v>
                </c:pt>
                <c:pt idx="784">
                  <c:v>-7.3703719999999997</c:v>
                </c:pt>
                <c:pt idx="785">
                  <c:v>20.509339000000001</c:v>
                </c:pt>
                <c:pt idx="786">
                  <c:v>-1.0127740000000001</c:v>
                </c:pt>
                <c:pt idx="787">
                  <c:v>-4.0129809999999999</c:v>
                </c:pt>
                <c:pt idx="788">
                  <c:v>-14.177783</c:v>
                </c:pt>
                <c:pt idx="789">
                  <c:v>-10.937360999999999</c:v>
                </c:pt>
                <c:pt idx="790">
                  <c:v>-11.781269999999999</c:v>
                </c:pt>
                <c:pt idx="791">
                  <c:v>-8.5500349999999994</c:v>
                </c:pt>
                <c:pt idx="792">
                  <c:v>3.0786760000000002</c:v>
                </c:pt>
                <c:pt idx="793">
                  <c:v>2.8268629999999999</c:v>
                </c:pt>
                <c:pt idx="794">
                  <c:v>9.8637300000000003</c:v>
                </c:pt>
                <c:pt idx="795">
                  <c:v>-13.280791000000001</c:v>
                </c:pt>
                <c:pt idx="796">
                  <c:v>-10.616336</c:v>
                </c:pt>
                <c:pt idx="797">
                  <c:v>-2.7723000000000001E-2</c:v>
                </c:pt>
                <c:pt idx="798">
                  <c:v>-10.867037</c:v>
                </c:pt>
                <c:pt idx="799">
                  <c:v>5.3973570000000004</c:v>
                </c:pt>
                <c:pt idx="800">
                  <c:v>0.249774</c:v>
                </c:pt>
                <c:pt idx="801">
                  <c:v>11.218626</c:v>
                </c:pt>
                <c:pt idx="802">
                  <c:v>8.8194820000000007</c:v>
                </c:pt>
                <c:pt idx="803">
                  <c:v>-3.1633960000000001</c:v>
                </c:pt>
                <c:pt idx="804">
                  <c:v>-22.208219</c:v>
                </c:pt>
                <c:pt idx="805">
                  <c:v>-26.284825999999999</c:v>
                </c:pt>
                <c:pt idx="806">
                  <c:v>12.382472</c:v>
                </c:pt>
                <c:pt idx="807">
                  <c:v>13.260289</c:v>
                </c:pt>
                <c:pt idx="808">
                  <c:v>-1.4926820000000001</c:v>
                </c:pt>
                <c:pt idx="809">
                  <c:v>-25.304084</c:v>
                </c:pt>
                <c:pt idx="810">
                  <c:v>34.710478999999999</c:v>
                </c:pt>
                <c:pt idx="811">
                  <c:v>-11.714304</c:v>
                </c:pt>
                <c:pt idx="812">
                  <c:v>-8.2895369999999993</c:v>
                </c:pt>
                <c:pt idx="813">
                  <c:v>8.5109870000000001</c:v>
                </c:pt>
                <c:pt idx="814">
                  <c:v>-15.354749999999999</c:v>
                </c:pt>
                <c:pt idx="815">
                  <c:v>19.963194999999999</c:v>
                </c:pt>
                <c:pt idx="816">
                  <c:v>4.6233310000000003</c:v>
                </c:pt>
                <c:pt idx="817">
                  <c:v>37.457861000000001</c:v>
                </c:pt>
                <c:pt idx="818">
                  <c:v>-6.9157789999999997</c:v>
                </c:pt>
                <c:pt idx="819">
                  <c:v>-3.9101029999999999</c:v>
                </c:pt>
                <c:pt idx="820">
                  <c:v>33.517997999999999</c:v>
                </c:pt>
                <c:pt idx="821">
                  <c:v>-13.61031</c:v>
                </c:pt>
                <c:pt idx="822">
                  <c:v>0.22589999999999999</c:v>
                </c:pt>
                <c:pt idx="823">
                  <c:v>11.142944</c:v>
                </c:pt>
                <c:pt idx="824">
                  <c:v>4.179087</c:v>
                </c:pt>
                <c:pt idx="825">
                  <c:v>-1.2199009999999999</c:v>
                </c:pt>
                <c:pt idx="826">
                  <c:v>31.039448</c:v>
                </c:pt>
                <c:pt idx="827">
                  <c:v>-8.4615489999999998</c:v>
                </c:pt>
                <c:pt idx="828">
                  <c:v>33.578625000000002</c:v>
                </c:pt>
                <c:pt idx="829">
                  <c:v>-21.334423000000001</c:v>
                </c:pt>
                <c:pt idx="830">
                  <c:v>-3.8034669999999999</c:v>
                </c:pt>
                <c:pt idx="831">
                  <c:v>14.225066999999999</c:v>
                </c:pt>
                <c:pt idx="832">
                  <c:v>-15.240563</c:v>
                </c:pt>
                <c:pt idx="833">
                  <c:v>11.493684</c:v>
                </c:pt>
                <c:pt idx="834">
                  <c:v>13.249136</c:v>
                </c:pt>
                <c:pt idx="835">
                  <c:v>34.496133</c:v>
                </c:pt>
                <c:pt idx="836">
                  <c:v>-20.321905999999998</c:v>
                </c:pt>
                <c:pt idx="837">
                  <c:v>21.007514</c:v>
                </c:pt>
                <c:pt idx="838">
                  <c:v>-3.8956940000000002</c:v>
                </c:pt>
                <c:pt idx="839">
                  <c:v>7.7473380000000001</c:v>
                </c:pt>
                <c:pt idx="840">
                  <c:v>28.390934999999999</c:v>
                </c:pt>
                <c:pt idx="841">
                  <c:v>-15.7944</c:v>
                </c:pt>
                <c:pt idx="842">
                  <c:v>-15.769227000000001</c:v>
                </c:pt>
                <c:pt idx="843">
                  <c:v>-1.069917</c:v>
                </c:pt>
                <c:pt idx="844">
                  <c:v>-3.556476</c:v>
                </c:pt>
                <c:pt idx="845">
                  <c:v>-14.530085</c:v>
                </c:pt>
                <c:pt idx="846">
                  <c:v>-19.777877</c:v>
                </c:pt>
                <c:pt idx="847">
                  <c:v>11.402518000000001</c:v>
                </c:pt>
                <c:pt idx="848">
                  <c:v>25.450234999999999</c:v>
                </c:pt>
                <c:pt idx="849">
                  <c:v>11.468584999999999</c:v>
                </c:pt>
                <c:pt idx="850">
                  <c:v>-9.8069869999999995</c:v>
                </c:pt>
                <c:pt idx="851">
                  <c:v>7.6241510000000003</c:v>
                </c:pt>
                <c:pt idx="852">
                  <c:v>-23.276613000000001</c:v>
                </c:pt>
                <c:pt idx="853">
                  <c:v>-14.061317000000001</c:v>
                </c:pt>
                <c:pt idx="854">
                  <c:v>-11.163074999999999</c:v>
                </c:pt>
                <c:pt idx="855">
                  <c:v>17.917818</c:v>
                </c:pt>
                <c:pt idx="856">
                  <c:v>-7.1142779999999997</c:v>
                </c:pt>
                <c:pt idx="857">
                  <c:v>-5.0110669999999997</c:v>
                </c:pt>
                <c:pt idx="858">
                  <c:v>-19.128036000000002</c:v>
                </c:pt>
                <c:pt idx="859">
                  <c:v>26.781229</c:v>
                </c:pt>
                <c:pt idx="860">
                  <c:v>4.3021820000000002</c:v>
                </c:pt>
                <c:pt idx="861">
                  <c:v>26.665196999999999</c:v>
                </c:pt>
                <c:pt idx="862">
                  <c:v>-6.312227</c:v>
                </c:pt>
                <c:pt idx="863">
                  <c:v>-19.465052</c:v>
                </c:pt>
                <c:pt idx="864">
                  <c:v>-5.7805419999999996</c:v>
                </c:pt>
                <c:pt idx="865">
                  <c:v>34.678770999999998</c:v>
                </c:pt>
                <c:pt idx="866">
                  <c:v>-14.635465999999999</c:v>
                </c:pt>
                <c:pt idx="867">
                  <c:v>-5.2513810000000003</c:v>
                </c:pt>
                <c:pt idx="868">
                  <c:v>-21.651754</c:v>
                </c:pt>
                <c:pt idx="869">
                  <c:v>4.5893129999999998</c:v>
                </c:pt>
                <c:pt idx="870">
                  <c:v>-15.300433</c:v>
                </c:pt>
                <c:pt idx="871">
                  <c:v>-10.269983999999999</c:v>
                </c:pt>
                <c:pt idx="872">
                  <c:v>-12.037209000000001</c:v>
                </c:pt>
                <c:pt idx="873">
                  <c:v>-2.0856629999999998</c:v>
                </c:pt>
                <c:pt idx="874">
                  <c:v>-1.1779900000000001</c:v>
                </c:pt>
                <c:pt idx="875">
                  <c:v>5.9579079999999998</c:v>
                </c:pt>
                <c:pt idx="876">
                  <c:v>22.523933</c:v>
                </c:pt>
                <c:pt idx="877">
                  <c:v>-22.440844999999999</c:v>
                </c:pt>
                <c:pt idx="878">
                  <c:v>-10.493836999999999</c:v>
                </c:pt>
                <c:pt idx="879">
                  <c:v>-9.7716410000000007</c:v>
                </c:pt>
                <c:pt idx="880">
                  <c:v>-10.5313</c:v>
                </c:pt>
                <c:pt idx="881">
                  <c:v>-0.52192899999999998</c:v>
                </c:pt>
                <c:pt idx="882">
                  <c:v>6.5588050000000004</c:v>
                </c:pt>
                <c:pt idx="883">
                  <c:v>-13.599117</c:v>
                </c:pt>
                <c:pt idx="884">
                  <c:v>-16.340736</c:v>
                </c:pt>
                <c:pt idx="885">
                  <c:v>3.901732</c:v>
                </c:pt>
                <c:pt idx="886">
                  <c:v>25.604959000000001</c:v>
                </c:pt>
                <c:pt idx="887">
                  <c:v>-10.104869000000001</c:v>
                </c:pt>
                <c:pt idx="888">
                  <c:v>-2.6034639999999998</c:v>
                </c:pt>
                <c:pt idx="889">
                  <c:v>-16.426278</c:v>
                </c:pt>
                <c:pt idx="890">
                  <c:v>-10.491847999999999</c:v>
                </c:pt>
                <c:pt idx="891">
                  <c:v>-17.913321</c:v>
                </c:pt>
                <c:pt idx="892">
                  <c:v>4.5287439999999997</c:v>
                </c:pt>
                <c:pt idx="893">
                  <c:v>6.3325760000000004</c:v>
                </c:pt>
                <c:pt idx="894">
                  <c:v>13.578967</c:v>
                </c:pt>
                <c:pt idx="895">
                  <c:v>0.78354199999999996</c:v>
                </c:pt>
                <c:pt idx="896">
                  <c:v>-14.954197000000001</c:v>
                </c:pt>
                <c:pt idx="897">
                  <c:v>-24.105986000000001</c:v>
                </c:pt>
                <c:pt idx="898">
                  <c:v>6.5806430000000002</c:v>
                </c:pt>
                <c:pt idx="899">
                  <c:v>14.343073</c:v>
                </c:pt>
                <c:pt idx="900">
                  <c:v>20.137917000000002</c:v>
                </c:pt>
                <c:pt idx="901">
                  <c:v>-14.742562</c:v>
                </c:pt>
                <c:pt idx="902">
                  <c:v>-6.1247319999999998</c:v>
                </c:pt>
                <c:pt idx="903">
                  <c:v>-6.8424060000000004</c:v>
                </c:pt>
                <c:pt idx="904">
                  <c:v>-15.195702000000001</c:v>
                </c:pt>
                <c:pt idx="905">
                  <c:v>-20.17662</c:v>
                </c:pt>
                <c:pt idx="906">
                  <c:v>15.906480999999999</c:v>
                </c:pt>
                <c:pt idx="907">
                  <c:v>-6.7869409999999997</c:v>
                </c:pt>
                <c:pt idx="908">
                  <c:v>-14.875521000000001</c:v>
                </c:pt>
                <c:pt idx="909">
                  <c:v>-3.3380390000000002</c:v>
                </c:pt>
                <c:pt idx="910">
                  <c:v>-7.8171840000000001</c:v>
                </c:pt>
                <c:pt idx="911">
                  <c:v>-4.0788140000000004</c:v>
                </c:pt>
                <c:pt idx="912">
                  <c:v>-0.23444300000000001</c:v>
                </c:pt>
                <c:pt idx="913">
                  <c:v>-17.990599</c:v>
                </c:pt>
                <c:pt idx="914">
                  <c:v>19.126927999999999</c:v>
                </c:pt>
                <c:pt idx="915">
                  <c:v>5.8499020000000002</c:v>
                </c:pt>
                <c:pt idx="916">
                  <c:v>-7.3768289999999999</c:v>
                </c:pt>
                <c:pt idx="917">
                  <c:v>1.807396</c:v>
                </c:pt>
                <c:pt idx="918">
                  <c:v>-10.493103</c:v>
                </c:pt>
                <c:pt idx="919">
                  <c:v>36.000402999999999</c:v>
                </c:pt>
                <c:pt idx="920">
                  <c:v>-17.904606999999999</c:v>
                </c:pt>
                <c:pt idx="921">
                  <c:v>-9.7496279999999995</c:v>
                </c:pt>
                <c:pt idx="922">
                  <c:v>-15.092110999999999</c:v>
                </c:pt>
                <c:pt idx="923">
                  <c:v>-23.331019000000001</c:v>
                </c:pt>
                <c:pt idx="924">
                  <c:v>-20.387537999999999</c:v>
                </c:pt>
                <c:pt idx="925">
                  <c:v>-20.634035000000001</c:v>
                </c:pt>
                <c:pt idx="926">
                  <c:v>1.5542229999999999</c:v>
                </c:pt>
                <c:pt idx="927">
                  <c:v>-7.4446389999999996</c:v>
                </c:pt>
                <c:pt idx="928">
                  <c:v>-13.828143000000001</c:v>
                </c:pt>
                <c:pt idx="929">
                  <c:v>-22.832287000000001</c:v>
                </c:pt>
                <c:pt idx="930">
                  <c:v>-23.880956000000001</c:v>
                </c:pt>
                <c:pt idx="931">
                  <c:v>34.623078999999997</c:v>
                </c:pt>
                <c:pt idx="932">
                  <c:v>-13.365990999999999</c:v>
                </c:pt>
                <c:pt idx="933">
                  <c:v>-4.4958460000000002</c:v>
                </c:pt>
                <c:pt idx="934">
                  <c:v>1.6116140000000001</c:v>
                </c:pt>
                <c:pt idx="935">
                  <c:v>-14.819518</c:v>
                </c:pt>
                <c:pt idx="936">
                  <c:v>-3.1642899999999998</c:v>
                </c:pt>
                <c:pt idx="937">
                  <c:v>-0.82167000000000001</c:v>
                </c:pt>
                <c:pt idx="938">
                  <c:v>-22.304766999999998</c:v>
                </c:pt>
                <c:pt idx="939">
                  <c:v>-9.8002300000000009</c:v>
                </c:pt>
                <c:pt idx="940">
                  <c:v>14.842603</c:v>
                </c:pt>
                <c:pt idx="941">
                  <c:v>6.5410149999999998</c:v>
                </c:pt>
                <c:pt idx="942">
                  <c:v>20.820820999999999</c:v>
                </c:pt>
                <c:pt idx="943">
                  <c:v>-2.0829559999999998</c:v>
                </c:pt>
                <c:pt idx="944">
                  <c:v>1.0043869999999999</c:v>
                </c:pt>
                <c:pt idx="945">
                  <c:v>10.071002</c:v>
                </c:pt>
                <c:pt idx="946">
                  <c:v>-22.201499999999999</c:v>
                </c:pt>
                <c:pt idx="947">
                  <c:v>-20.171265999999999</c:v>
                </c:pt>
                <c:pt idx="948">
                  <c:v>22.377775</c:v>
                </c:pt>
                <c:pt idx="949">
                  <c:v>1.1845870000000001</c:v>
                </c:pt>
                <c:pt idx="950">
                  <c:v>-16.723023000000001</c:v>
                </c:pt>
                <c:pt idx="951">
                  <c:v>-13.351646000000001</c:v>
                </c:pt>
                <c:pt idx="952">
                  <c:v>-6.4464680000000003</c:v>
                </c:pt>
                <c:pt idx="953">
                  <c:v>-12.069502</c:v>
                </c:pt>
                <c:pt idx="954">
                  <c:v>-1.6228800000000001</c:v>
                </c:pt>
                <c:pt idx="955">
                  <c:v>-14.553977</c:v>
                </c:pt>
                <c:pt idx="956">
                  <c:v>-21.157143999999999</c:v>
                </c:pt>
                <c:pt idx="957">
                  <c:v>-6.8037729999999996</c:v>
                </c:pt>
                <c:pt idx="958">
                  <c:v>-17.702380999999999</c:v>
                </c:pt>
                <c:pt idx="959">
                  <c:v>-3.0714760000000001</c:v>
                </c:pt>
                <c:pt idx="960">
                  <c:v>-16.209938999999999</c:v>
                </c:pt>
                <c:pt idx="961">
                  <c:v>-9.7687340000000003</c:v>
                </c:pt>
                <c:pt idx="962">
                  <c:v>-19.227343000000001</c:v>
                </c:pt>
                <c:pt idx="963">
                  <c:v>-19.596451999999999</c:v>
                </c:pt>
                <c:pt idx="964">
                  <c:v>-2.859912</c:v>
                </c:pt>
                <c:pt idx="965">
                  <c:v>-9.9244909999999997</c:v>
                </c:pt>
                <c:pt idx="966">
                  <c:v>-8.3408909999999992</c:v>
                </c:pt>
                <c:pt idx="967">
                  <c:v>-7.1665510000000001</c:v>
                </c:pt>
                <c:pt idx="968">
                  <c:v>39.506740000000001</c:v>
                </c:pt>
                <c:pt idx="969">
                  <c:v>-12.583295</c:v>
                </c:pt>
                <c:pt idx="970">
                  <c:v>-26.336577999999999</c:v>
                </c:pt>
                <c:pt idx="971">
                  <c:v>-19.196826000000001</c:v>
                </c:pt>
                <c:pt idx="972">
                  <c:v>-22.308302000000001</c:v>
                </c:pt>
                <c:pt idx="973">
                  <c:v>-9.4418559999999996</c:v>
                </c:pt>
                <c:pt idx="974">
                  <c:v>1.636334</c:v>
                </c:pt>
                <c:pt idx="975">
                  <c:v>-13.302198000000001</c:v>
                </c:pt>
                <c:pt idx="976">
                  <c:v>-3.7657539999999998</c:v>
                </c:pt>
                <c:pt idx="977">
                  <c:v>4.493798</c:v>
                </c:pt>
                <c:pt idx="978">
                  <c:v>3.7324489999999999</c:v>
                </c:pt>
                <c:pt idx="979">
                  <c:v>11.506845</c:v>
                </c:pt>
                <c:pt idx="980">
                  <c:v>27.283954000000001</c:v>
                </c:pt>
                <c:pt idx="981">
                  <c:v>7.7437120000000004</c:v>
                </c:pt>
                <c:pt idx="982">
                  <c:v>-1.0779890000000001</c:v>
                </c:pt>
                <c:pt idx="983">
                  <c:v>-1.5486800000000001</c:v>
                </c:pt>
                <c:pt idx="984">
                  <c:v>12.460148</c:v>
                </c:pt>
                <c:pt idx="985">
                  <c:v>-3.4039899999999998</c:v>
                </c:pt>
                <c:pt idx="986">
                  <c:v>36.488933000000003</c:v>
                </c:pt>
                <c:pt idx="987">
                  <c:v>3.3702100000000002</c:v>
                </c:pt>
                <c:pt idx="988">
                  <c:v>-0.35297800000000001</c:v>
                </c:pt>
                <c:pt idx="989">
                  <c:v>31.061184000000001</c:v>
                </c:pt>
                <c:pt idx="990">
                  <c:v>-24.924016999999999</c:v>
                </c:pt>
                <c:pt idx="991">
                  <c:v>-0.105202</c:v>
                </c:pt>
                <c:pt idx="992">
                  <c:v>14.848155</c:v>
                </c:pt>
                <c:pt idx="993">
                  <c:v>6.1549199999999997</c:v>
                </c:pt>
                <c:pt idx="994">
                  <c:v>-14.561757999999999</c:v>
                </c:pt>
                <c:pt idx="995">
                  <c:v>-3.2721439999999999</c:v>
                </c:pt>
                <c:pt idx="996">
                  <c:v>8.5775360000000003</c:v>
                </c:pt>
                <c:pt idx="997">
                  <c:v>15.038043999999999</c:v>
                </c:pt>
                <c:pt idx="998">
                  <c:v>-16.604600999999999</c:v>
                </c:pt>
                <c:pt idx="999">
                  <c:v>-3.175592</c:v>
                </c:pt>
                <c:pt idx="1000">
                  <c:v>18.294727000000002</c:v>
                </c:pt>
                <c:pt idx="1001">
                  <c:v>-22.530995000000001</c:v>
                </c:pt>
                <c:pt idx="1002">
                  <c:v>-3.9024190000000001</c:v>
                </c:pt>
                <c:pt idx="1003">
                  <c:v>43.872051999999996</c:v>
                </c:pt>
                <c:pt idx="1004">
                  <c:v>22.552537999999998</c:v>
                </c:pt>
                <c:pt idx="1005">
                  <c:v>4.7946929999999996</c:v>
                </c:pt>
                <c:pt idx="1006">
                  <c:v>-21.519507999999998</c:v>
                </c:pt>
                <c:pt idx="1007">
                  <c:v>-5.7652809999999999</c:v>
                </c:pt>
                <c:pt idx="1008">
                  <c:v>-7.9655469999999999</c:v>
                </c:pt>
                <c:pt idx="1009">
                  <c:v>44.999035999999997</c:v>
                </c:pt>
                <c:pt idx="1010">
                  <c:v>43.396213000000003</c:v>
                </c:pt>
                <c:pt idx="1011">
                  <c:v>-1.556149</c:v>
                </c:pt>
                <c:pt idx="1012">
                  <c:v>-11.605407</c:v>
                </c:pt>
                <c:pt idx="1013">
                  <c:v>-0.423653</c:v>
                </c:pt>
                <c:pt idx="1014">
                  <c:v>-12.695561</c:v>
                </c:pt>
                <c:pt idx="1015">
                  <c:v>-25.267154000000001</c:v>
                </c:pt>
                <c:pt idx="1016">
                  <c:v>-16.880762000000001</c:v>
                </c:pt>
                <c:pt idx="1017">
                  <c:v>-3.4614669999999998</c:v>
                </c:pt>
                <c:pt idx="1018">
                  <c:v>15.591281</c:v>
                </c:pt>
                <c:pt idx="1019">
                  <c:v>-5.2018870000000001</c:v>
                </c:pt>
                <c:pt idx="1020">
                  <c:v>-8.1877030000000008</c:v>
                </c:pt>
                <c:pt idx="1021">
                  <c:v>-8.4085800000000006</c:v>
                </c:pt>
                <c:pt idx="1022">
                  <c:v>0.14684700000000001</c:v>
                </c:pt>
                <c:pt idx="1023">
                  <c:v>-8.4768000000000008</c:v>
                </c:pt>
                <c:pt idx="1024">
                  <c:v>17.606521999999998</c:v>
                </c:pt>
                <c:pt idx="1025">
                  <c:v>4.7406180000000004</c:v>
                </c:pt>
                <c:pt idx="1026">
                  <c:v>-9.3618330000000007</c:v>
                </c:pt>
                <c:pt idx="1027">
                  <c:v>11.649132</c:v>
                </c:pt>
                <c:pt idx="1028">
                  <c:v>-22.067736</c:v>
                </c:pt>
                <c:pt idx="1029">
                  <c:v>13.619303</c:v>
                </c:pt>
                <c:pt idx="1030">
                  <c:v>12.906018</c:v>
                </c:pt>
                <c:pt idx="1031">
                  <c:v>0.616039</c:v>
                </c:pt>
                <c:pt idx="1032">
                  <c:v>6.2858669999999996</c:v>
                </c:pt>
                <c:pt idx="1033">
                  <c:v>27.517320999999999</c:v>
                </c:pt>
                <c:pt idx="1034">
                  <c:v>12.758827999999999</c:v>
                </c:pt>
                <c:pt idx="1035">
                  <c:v>-3.2439680000000002</c:v>
                </c:pt>
                <c:pt idx="1036">
                  <c:v>-8.2373060000000002</c:v>
                </c:pt>
                <c:pt idx="1037">
                  <c:v>-13.419847000000001</c:v>
                </c:pt>
                <c:pt idx="1038">
                  <c:v>-2.4681099999999998</c:v>
                </c:pt>
                <c:pt idx="1039">
                  <c:v>10.482849</c:v>
                </c:pt>
                <c:pt idx="1040">
                  <c:v>22.962605</c:v>
                </c:pt>
                <c:pt idx="1041">
                  <c:v>-26.195034</c:v>
                </c:pt>
                <c:pt idx="1042">
                  <c:v>-5.566046</c:v>
                </c:pt>
                <c:pt idx="1043">
                  <c:v>-28.276671</c:v>
                </c:pt>
                <c:pt idx="1044">
                  <c:v>0.91179299999999996</c:v>
                </c:pt>
                <c:pt idx="1045">
                  <c:v>-24.062562</c:v>
                </c:pt>
                <c:pt idx="1046">
                  <c:v>-13.772365000000001</c:v>
                </c:pt>
                <c:pt idx="1047">
                  <c:v>29.476970000000001</c:v>
                </c:pt>
                <c:pt idx="1048">
                  <c:v>36.570084000000001</c:v>
                </c:pt>
                <c:pt idx="1049">
                  <c:v>-1.0279879999999999</c:v>
                </c:pt>
                <c:pt idx="1050">
                  <c:v>16.027611</c:v>
                </c:pt>
                <c:pt idx="1051">
                  <c:v>19.108335</c:v>
                </c:pt>
                <c:pt idx="1052">
                  <c:v>0.74929199999999996</c:v>
                </c:pt>
                <c:pt idx="1053">
                  <c:v>-8.0020229999999994</c:v>
                </c:pt>
                <c:pt idx="1054">
                  <c:v>-12.829214</c:v>
                </c:pt>
                <c:pt idx="1055">
                  <c:v>-3.125445</c:v>
                </c:pt>
                <c:pt idx="1056">
                  <c:v>-9.5096589999999992</c:v>
                </c:pt>
                <c:pt idx="1057">
                  <c:v>10.433612999999999</c:v>
                </c:pt>
                <c:pt idx="1058">
                  <c:v>-9.2884620000000009</c:v>
                </c:pt>
                <c:pt idx="1059">
                  <c:v>2.6033439999999999</c:v>
                </c:pt>
                <c:pt idx="1060">
                  <c:v>34.838281000000002</c:v>
                </c:pt>
                <c:pt idx="1061">
                  <c:v>13.237577999999999</c:v>
                </c:pt>
                <c:pt idx="1062">
                  <c:v>13.345333999999999</c:v>
                </c:pt>
                <c:pt idx="1063">
                  <c:v>-20.637207</c:v>
                </c:pt>
                <c:pt idx="1064">
                  <c:v>-4.3238120000000002</c:v>
                </c:pt>
                <c:pt idx="1065">
                  <c:v>21.116631999999999</c:v>
                </c:pt>
                <c:pt idx="1066">
                  <c:v>-0.45312000000000002</c:v>
                </c:pt>
                <c:pt idx="1067">
                  <c:v>7.4640069999999996</c:v>
                </c:pt>
                <c:pt idx="1068">
                  <c:v>-5.8210990000000002</c:v>
                </c:pt>
                <c:pt idx="1069">
                  <c:v>2.1911239999999998</c:v>
                </c:pt>
                <c:pt idx="1070">
                  <c:v>11.409879</c:v>
                </c:pt>
                <c:pt idx="1071">
                  <c:v>-18.471211</c:v>
                </c:pt>
                <c:pt idx="1072">
                  <c:v>4.1209629999999997</c:v>
                </c:pt>
                <c:pt idx="1073">
                  <c:v>2.6935660000000001</c:v>
                </c:pt>
                <c:pt idx="1074">
                  <c:v>-11.988104</c:v>
                </c:pt>
                <c:pt idx="1075">
                  <c:v>17.953707999999999</c:v>
                </c:pt>
                <c:pt idx="1076">
                  <c:v>33.627040000000001</c:v>
                </c:pt>
                <c:pt idx="1077">
                  <c:v>-8.6703849999999996</c:v>
                </c:pt>
                <c:pt idx="1078">
                  <c:v>-18.647894000000001</c:v>
                </c:pt>
                <c:pt idx="1079">
                  <c:v>5.7465330000000003</c:v>
                </c:pt>
                <c:pt idx="1080">
                  <c:v>-17.291585000000001</c:v>
                </c:pt>
                <c:pt idx="1081">
                  <c:v>4.7555170000000002</c:v>
                </c:pt>
                <c:pt idx="1082">
                  <c:v>-8.0705439999999999</c:v>
                </c:pt>
                <c:pt idx="1083">
                  <c:v>-19.265799000000001</c:v>
                </c:pt>
                <c:pt idx="1084">
                  <c:v>-9.8404740000000004</c:v>
                </c:pt>
                <c:pt idx="1085">
                  <c:v>9.6151970000000002</c:v>
                </c:pt>
                <c:pt idx="1086">
                  <c:v>5.5311539999999999</c:v>
                </c:pt>
                <c:pt idx="1087">
                  <c:v>10.726998999999999</c:v>
                </c:pt>
                <c:pt idx="1088">
                  <c:v>-0.33443200000000001</c:v>
                </c:pt>
                <c:pt idx="1089">
                  <c:v>-20.281307000000002</c:v>
                </c:pt>
                <c:pt idx="1090">
                  <c:v>-21.918274</c:v>
                </c:pt>
                <c:pt idx="1091">
                  <c:v>4.6152889999999998</c:v>
                </c:pt>
                <c:pt idx="1092">
                  <c:v>13.373663000000001</c:v>
                </c:pt>
                <c:pt idx="1093">
                  <c:v>-1.186315</c:v>
                </c:pt>
                <c:pt idx="1094">
                  <c:v>11.357125</c:v>
                </c:pt>
                <c:pt idx="1095">
                  <c:v>-4.7880070000000003</c:v>
                </c:pt>
                <c:pt idx="1096">
                  <c:v>-9.6935179999999992</c:v>
                </c:pt>
                <c:pt idx="1097">
                  <c:v>-17.097197999999999</c:v>
                </c:pt>
                <c:pt idx="1098">
                  <c:v>-6.3597169999999998</c:v>
                </c:pt>
                <c:pt idx="1099">
                  <c:v>-5.6525829999999999</c:v>
                </c:pt>
                <c:pt idx="1100">
                  <c:v>0.35420600000000002</c:v>
                </c:pt>
                <c:pt idx="1101">
                  <c:v>-10.627317</c:v>
                </c:pt>
                <c:pt idx="1102">
                  <c:v>-7.0886589999999998</c:v>
                </c:pt>
                <c:pt idx="1103">
                  <c:v>4.983231</c:v>
                </c:pt>
                <c:pt idx="1104">
                  <c:v>-13.510130999999999</c:v>
                </c:pt>
                <c:pt idx="1105">
                  <c:v>-22.584852000000001</c:v>
                </c:pt>
                <c:pt idx="1106">
                  <c:v>-22.433969000000001</c:v>
                </c:pt>
                <c:pt idx="1107">
                  <c:v>19.419906000000001</c:v>
                </c:pt>
                <c:pt idx="1108">
                  <c:v>-15.369066</c:v>
                </c:pt>
                <c:pt idx="1109">
                  <c:v>-12.802711</c:v>
                </c:pt>
                <c:pt idx="1110">
                  <c:v>36.076166999999998</c:v>
                </c:pt>
                <c:pt idx="1111">
                  <c:v>3.9216690000000001</c:v>
                </c:pt>
                <c:pt idx="1112">
                  <c:v>-20.602623999999999</c:v>
                </c:pt>
                <c:pt idx="1113">
                  <c:v>-5.0818709999999996</c:v>
                </c:pt>
                <c:pt idx="1114">
                  <c:v>-12.985374999999999</c:v>
                </c:pt>
                <c:pt idx="1115">
                  <c:v>-20.403438999999999</c:v>
                </c:pt>
                <c:pt idx="1116">
                  <c:v>-2.0324279999999999</c:v>
                </c:pt>
                <c:pt idx="1117">
                  <c:v>0.19100200000000001</c:v>
                </c:pt>
                <c:pt idx="1118">
                  <c:v>22.281533</c:v>
                </c:pt>
                <c:pt idx="1119">
                  <c:v>19.725352000000001</c:v>
                </c:pt>
                <c:pt idx="1120">
                  <c:v>-12.373381</c:v>
                </c:pt>
                <c:pt idx="1121">
                  <c:v>-11.501526999999999</c:v>
                </c:pt>
                <c:pt idx="1122">
                  <c:v>6.2756829999999999</c:v>
                </c:pt>
                <c:pt idx="1123">
                  <c:v>-24.780843999999998</c:v>
                </c:pt>
                <c:pt idx="1124">
                  <c:v>-7.796246</c:v>
                </c:pt>
                <c:pt idx="1125">
                  <c:v>24.211703</c:v>
                </c:pt>
                <c:pt idx="1126">
                  <c:v>-15.777777</c:v>
                </c:pt>
                <c:pt idx="1127">
                  <c:v>3.223039</c:v>
                </c:pt>
                <c:pt idx="1128">
                  <c:v>32.125000999999997</c:v>
                </c:pt>
                <c:pt idx="1129">
                  <c:v>-7.1337760000000001</c:v>
                </c:pt>
                <c:pt idx="1130">
                  <c:v>3.7475969999999998</c:v>
                </c:pt>
                <c:pt idx="1131">
                  <c:v>-22.441129</c:v>
                </c:pt>
                <c:pt idx="1132">
                  <c:v>-6.1444390000000002</c:v>
                </c:pt>
                <c:pt idx="1133">
                  <c:v>-5.0612589999999997</c:v>
                </c:pt>
                <c:pt idx="1134">
                  <c:v>-3.2265799999999998</c:v>
                </c:pt>
                <c:pt idx="1135">
                  <c:v>2.5787170000000001</c:v>
                </c:pt>
                <c:pt idx="1136">
                  <c:v>-11.761267999999999</c:v>
                </c:pt>
                <c:pt idx="1137">
                  <c:v>35.919732000000003</c:v>
                </c:pt>
                <c:pt idx="1138">
                  <c:v>-0.90859299999999998</c:v>
                </c:pt>
                <c:pt idx="1139">
                  <c:v>-20.936561000000001</c:v>
                </c:pt>
                <c:pt idx="1140">
                  <c:v>-0.17244899999999999</c:v>
                </c:pt>
                <c:pt idx="1141">
                  <c:v>-13.172914</c:v>
                </c:pt>
                <c:pt idx="1142">
                  <c:v>-10.031891999999999</c:v>
                </c:pt>
                <c:pt idx="1143">
                  <c:v>-15.085006999999999</c:v>
                </c:pt>
                <c:pt idx="1144">
                  <c:v>-5.8387799999999999</c:v>
                </c:pt>
                <c:pt idx="1145">
                  <c:v>-1.242685</c:v>
                </c:pt>
                <c:pt idx="1146">
                  <c:v>-6.3867789999999998</c:v>
                </c:pt>
                <c:pt idx="1147">
                  <c:v>1.234532</c:v>
                </c:pt>
                <c:pt idx="1148">
                  <c:v>-3.9989180000000002</c:v>
                </c:pt>
                <c:pt idx="1149">
                  <c:v>-11.162785</c:v>
                </c:pt>
                <c:pt idx="1150">
                  <c:v>-1.3775219999999999</c:v>
                </c:pt>
                <c:pt idx="1151">
                  <c:v>-1.3775839999999999</c:v>
                </c:pt>
                <c:pt idx="1152">
                  <c:v>-5.2518750000000001</c:v>
                </c:pt>
                <c:pt idx="1153">
                  <c:v>1.5688230000000001</c:v>
                </c:pt>
                <c:pt idx="1154">
                  <c:v>21.101065999999999</c:v>
                </c:pt>
                <c:pt idx="1155">
                  <c:v>-19.008348000000002</c:v>
                </c:pt>
                <c:pt idx="1156">
                  <c:v>-18.522396000000001</c:v>
                </c:pt>
                <c:pt idx="1157">
                  <c:v>1.329135</c:v>
                </c:pt>
                <c:pt idx="1158">
                  <c:v>-7.3772950000000002</c:v>
                </c:pt>
                <c:pt idx="1159">
                  <c:v>-7.4151210000000001</c:v>
                </c:pt>
                <c:pt idx="1160">
                  <c:v>-18.634415000000001</c:v>
                </c:pt>
                <c:pt idx="1161">
                  <c:v>-2.2871589999999999</c:v>
                </c:pt>
                <c:pt idx="1162">
                  <c:v>9.4061450000000004</c:v>
                </c:pt>
                <c:pt idx="1163">
                  <c:v>-5.1659090000000001</c:v>
                </c:pt>
                <c:pt idx="1164">
                  <c:v>-2.1109710000000002</c:v>
                </c:pt>
                <c:pt idx="1165">
                  <c:v>-11.908083</c:v>
                </c:pt>
                <c:pt idx="1166">
                  <c:v>5.0874509999999997</c:v>
                </c:pt>
                <c:pt idx="1167">
                  <c:v>-5.7709250000000001</c:v>
                </c:pt>
                <c:pt idx="1168">
                  <c:v>-14.264587000000001</c:v>
                </c:pt>
                <c:pt idx="1169">
                  <c:v>2.936464</c:v>
                </c:pt>
                <c:pt idx="1170">
                  <c:v>-12.064189000000001</c:v>
                </c:pt>
                <c:pt idx="1171">
                  <c:v>-1.286842</c:v>
                </c:pt>
                <c:pt idx="1172">
                  <c:v>-7.3237819999999996</c:v>
                </c:pt>
                <c:pt idx="1173">
                  <c:v>13.735405</c:v>
                </c:pt>
                <c:pt idx="1174">
                  <c:v>-1.022251</c:v>
                </c:pt>
                <c:pt idx="1175">
                  <c:v>14.217943</c:v>
                </c:pt>
                <c:pt idx="1176">
                  <c:v>18.697648000000001</c:v>
                </c:pt>
                <c:pt idx="1177">
                  <c:v>-20.043227999999999</c:v>
                </c:pt>
                <c:pt idx="1178">
                  <c:v>-4.3641930000000002</c:v>
                </c:pt>
                <c:pt idx="1179">
                  <c:v>-10.243717999999999</c:v>
                </c:pt>
                <c:pt idx="1180">
                  <c:v>-20.866942999999999</c:v>
                </c:pt>
                <c:pt idx="1181">
                  <c:v>5.3557920000000001</c:v>
                </c:pt>
                <c:pt idx="1182">
                  <c:v>11.719493</c:v>
                </c:pt>
                <c:pt idx="1183">
                  <c:v>14.887384000000001</c:v>
                </c:pt>
                <c:pt idx="1184">
                  <c:v>-1.5756239999999999</c:v>
                </c:pt>
                <c:pt idx="1185">
                  <c:v>19.483401000000001</c:v>
                </c:pt>
                <c:pt idx="1186">
                  <c:v>21.615849000000001</c:v>
                </c:pt>
                <c:pt idx="1187">
                  <c:v>2.9440940000000002</c:v>
                </c:pt>
                <c:pt idx="1188">
                  <c:v>-10.775758</c:v>
                </c:pt>
                <c:pt idx="1189">
                  <c:v>3.2556000000000002E-2</c:v>
                </c:pt>
                <c:pt idx="1190">
                  <c:v>15.441979999999999</c:v>
                </c:pt>
                <c:pt idx="1191">
                  <c:v>1.275809</c:v>
                </c:pt>
                <c:pt idx="1192">
                  <c:v>9.225244</c:v>
                </c:pt>
                <c:pt idx="1193">
                  <c:v>6.8018720000000004</c:v>
                </c:pt>
                <c:pt idx="1194">
                  <c:v>23.406946999999999</c:v>
                </c:pt>
                <c:pt idx="1195">
                  <c:v>-5.2924119999999997</c:v>
                </c:pt>
                <c:pt idx="1196">
                  <c:v>-15.195921</c:v>
                </c:pt>
                <c:pt idx="1197">
                  <c:v>-18.976762000000001</c:v>
                </c:pt>
                <c:pt idx="1198">
                  <c:v>-3.2875830000000001</c:v>
                </c:pt>
                <c:pt idx="1199">
                  <c:v>-9.9954719999999995</c:v>
                </c:pt>
                <c:pt idx="1200">
                  <c:v>-8.4753790000000002</c:v>
                </c:pt>
                <c:pt idx="1201">
                  <c:v>15.538652000000001</c:v>
                </c:pt>
                <c:pt idx="1202">
                  <c:v>-8.4087829999999997</c:v>
                </c:pt>
                <c:pt idx="1203">
                  <c:v>-7.1534009999999997</c:v>
                </c:pt>
                <c:pt idx="1204">
                  <c:v>28.245963</c:v>
                </c:pt>
                <c:pt idx="1205">
                  <c:v>-2.4857960000000001</c:v>
                </c:pt>
                <c:pt idx="1206">
                  <c:v>-15.822566</c:v>
                </c:pt>
                <c:pt idx="1207">
                  <c:v>41.044817999999999</c:v>
                </c:pt>
                <c:pt idx="1208">
                  <c:v>16.234245999999999</c:v>
                </c:pt>
                <c:pt idx="1209">
                  <c:v>5.6288239999999998</c:v>
                </c:pt>
                <c:pt idx="1210">
                  <c:v>-16.696403</c:v>
                </c:pt>
                <c:pt idx="1211">
                  <c:v>-10.416168000000001</c:v>
                </c:pt>
                <c:pt idx="1212">
                  <c:v>-18.522245000000002</c:v>
                </c:pt>
                <c:pt idx="1213">
                  <c:v>-14.076466999999999</c:v>
                </c:pt>
                <c:pt idx="1214">
                  <c:v>2.441662</c:v>
                </c:pt>
                <c:pt idx="1215">
                  <c:v>26.156863999999999</c:v>
                </c:pt>
                <c:pt idx="1216">
                  <c:v>20.644977000000001</c:v>
                </c:pt>
                <c:pt idx="1217">
                  <c:v>-5.2344160000000004</c:v>
                </c:pt>
                <c:pt idx="1218">
                  <c:v>2.0956670000000002</c:v>
                </c:pt>
                <c:pt idx="1219">
                  <c:v>11.65935</c:v>
                </c:pt>
                <c:pt idx="1220">
                  <c:v>-12.479566</c:v>
                </c:pt>
                <c:pt idx="1221">
                  <c:v>-12.114499</c:v>
                </c:pt>
                <c:pt idx="1222">
                  <c:v>9.9957480000000007</c:v>
                </c:pt>
                <c:pt idx="1223">
                  <c:v>13.776725000000001</c:v>
                </c:pt>
                <c:pt idx="1224">
                  <c:v>20.198979000000001</c:v>
                </c:pt>
                <c:pt idx="1225">
                  <c:v>11.880013999999999</c:v>
                </c:pt>
                <c:pt idx="1226">
                  <c:v>22.974153000000001</c:v>
                </c:pt>
                <c:pt idx="1227">
                  <c:v>16.039812999999999</c:v>
                </c:pt>
                <c:pt idx="1228">
                  <c:v>1.4913289999999999</c:v>
                </c:pt>
                <c:pt idx="1229">
                  <c:v>24.166879000000002</c:v>
                </c:pt>
                <c:pt idx="1230">
                  <c:v>7.8040250000000002</c:v>
                </c:pt>
                <c:pt idx="1231">
                  <c:v>-7.8050230000000003</c:v>
                </c:pt>
                <c:pt idx="1232">
                  <c:v>-0.70025400000000004</c:v>
                </c:pt>
                <c:pt idx="1233">
                  <c:v>-21.250177999999998</c:v>
                </c:pt>
                <c:pt idx="1234">
                  <c:v>42.323157000000002</c:v>
                </c:pt>
                <c:pt idx="1235">
                  <c:v>41.456845999999999</c:v>
                </c:pt>
                <c:pt idx="1236">
                  <c:v>-9.9205129999999997</c:v>
                </c:pt>
                <c:pt idx="1237">
                  <c:v>33.842086999999999</c:v>
                </c:pt>
                <c:pt idx="1238">
                  <c:v>-8.7451089999999994</c:v>
                </c:pt>
                <c:pt idx="1239">
                  <c:v>-19.403936000000002</c:v>
                </c:pt>
                <c:pt idx="1240">
                  <c:v>-10.506318</c:v>
                </c:pt>
                <c:pt idx="1241">
                  <c:v>-19.156009999999998</c:v>
                </c:pt>
                <c:pt idx="1242">
                  <c:v>-12.603889000000001</c:v>
                </c:pt>
                <c:pt idx="1243">
                  <c:v>-5.2852249999999996</c:v>
                </c:pt>
                <c:pt idx="1244">
                  <c:v>-10.582217999999999</c:v>
                </c:pt>
                <c:pt idx="1245">
                  <c:v>-16.253567</c:v>
                </c:pt>
                <c:pt idx="1246">
                  <c:v>14.219341</c:v>
                </c:pt>
                <c:pt idx="1247">
                  <c:v>-8.0554380000000005</c:v>
                </c:pt>
                <c:pt idx="1248">
                  <c:v>-18.328344000000001</c:v>
                </c:pt>
                <c:pt idx="1249">
                  <c:v>20.975949</c:v>
                </c:pt>
                <c:pt idx="1250">
                  <c:v>15.067259999999999</c:v>
                </c:pt>
                <c:pt idx="1251">
                  <c:v>10.765784999999999</c:v>
                </c:pt>
                <c:pt idx="1252">
                  <c:v>-9.2618240000000007</c:v>
                </c:pt>
                <c:pt idx="1253">
                  <c:v>1.9011400000000001</c:v>
                </c:pt>
                <c:pt idx="1254">
                  <c:v>-16.089699</c:v>
                </c:pt>
                <c:pt idx="1255">
                  <c:v>2.3684620000000001</c:v>
                </c:pt>
                <c:pt idx="1256">
                  <c:v>5.4946489999999999</c:v>
                </c:pt>
                <c:pt idx="1257">
                  <c:v>-22.309287999999999</c:v>
                </c:pt>
                <c:pt idx="1258">
                  <c:v>-26.709893000000001</c:v>
                </c:pt>
                <c:pt idx="1259">
                  <c:v>3.851016</c:v>
                </c:pt>
                <c:pt idx="1260">
                  <c:v>-13.917505</c:v>
                </c:pt>
                <c:pt idx="1261">
                  <c:v>-17.270902</c:v>
                </c:pt>
                <c:pt idx="1262">
                  <c:v>-1.248454</c:v>
                </c:pt>
                <c:pt idx="1263">
                  <c:v>-13.108019000000001</c:v>
                </c:pt>
                <c:pt idx="1264">
                  <c:v>36.741612000000003</c:v>
                </c:pt>
                <c:pt idx="1265">
                  <c:v>-18.390066000000001</c:v>
                </c:pt>
                <c:pt idx="1266">
                  <c:v>8.5282730000000004</c:v>
                </c:pt>
                <c:pt idx="1267">
                  <c:v>-14.384790000000001</c:v>
                </c:pt>
                <c:pt idx="1268">
                  <c:v>7.4708300000000003</c:v>
                </c:pt>
                <c:pt idx="1269">
                  <c:v>-3.7858269999999998</c:v>
                </c:pt>
                <c:pt idx="1270">
                  <c:v>-4.4426819999999996</c:v>
                </c:pt>
                <c:pt idx="1271">
                  <c:v>11.420980999999999</c:v>
                </c:pt>
                <c:pt idx="1272">
                  <c:v>-1.892755</c:v>
                </c:pt>
                <c:pt idx="1273">
                  <c:v>21.924994000000002</c:v>
                </c:pt>
                <c:pt idx="1274">
                  <c:v>-17.041083</c:v>
                </c:pt>
                <c:pt idx="1275">
                  <c:v>35.813583999999999</c:v>
                </c:pt>
                <c:pt idx="1276">
                  <c:v>-5.2800060000000002</c:v>
                </c:pt>
                <c:pt idx="1277">
                  <c:v>15.626013</c:v>
                </c:pt>
                <c:pt idx="1278">
                  <c:v>28.191884000000002</c:v>
                </c:pt>
                <c:pt idx="1279">
                  <c:v>0.25317099999999998</c:v>
                </c:pt>
                <c:pt idx="1280">
                  <c:v>-5.2939400000000001</c:v>
                </c:pt>
                <c:pt idx="1281">
                  <c:v>-12.076608</c:v>
                </c:pt>
                <c:pt idx="1282">
                  <c:v>-24.116133000000001</c:v>
                </c:pt>
                <c:pt idx="1283">
                  <c:v>13.858677</c:v>
                </c:pt>
                <c:pt idx="1284">
                  <c:v>-11.635161999999999</c:v>
                </c:pt>
                <c:pt idx="1285">
                  <c:v>20.446622000000001</c:v>
                </c:pt>
                <c:pt idx="1286">
                  <c:v>-11.514398</c:v>
                </c:pt>
                <c:pt idx="1287">
                  <c:v>32.072975</c:v>
                </c:pt>
                <c:pt idx="1288">
                  <c:v>-10.573798</c:v>
                </c:pt>
                <c:pt idx="1289">
                  <c:v>22.894677000000001</c:v>
                </c:pt>
                <c:pt idx="1290">
                  <c:v>-10.496062</c:v>
                </c:pt>
                <c:pt idx="1291">
                  <c:v>-4.1996450000000003</c:v>
                </c:pt>
                <c:pt idx="1292">
                  <c:v>10.24663</c:v>
                </c:pt>
                <c:pt idx="1293">
                  <c:v>12.174602999999999</c:v>
                </c:pt>
                <c:pt idx="1294">
                  <c:v>10.660997</c:v>
                </c:pt>
                <c:pt idx="1295">
                  <c:v>-7.736815</c:v>
                </c:pt>
                <c:pt idx="1296">
                  <c:v>-15.696529999999999</c:v>
                </c:pt>
                <c:pt idx="1297">
                  <c:v>20.195805</c:v>
                </c:pt>
                <c:pt idx="1298">
                  <c:v>1.6258319999999999</c:v>
                </c:pt>
                <c:pt idx="1299">
                  <c:v>12.421777000000001</c:v>
                </c:pt>
                <c:pt idx="1300">
                  <c:v>15.525942000000001</c:v>
                </c:pt>
                <c:pt idx="1301">
                  <c:v>16.111011999999999</c:v>
                </c:pt>
                <c:pt idx="1302">
                  <c:v>-0.980522</c:v>
                </c:pt>
                <c:pt idx="1303">
                  <c:v>5.6261960000000002</c:v>
                </c:pt>
                <c:pt idx="1304">
                  <c:v>-6.395918</c:v>
                </c:pt>
                <c:pt idx="1305">
                  <c:v>-3.553512</c:v>
                </c:pt>
                <c:pt idx="1306">
                  <c:v>-5.969487</c:v>
                </c:pt>
                <c:pt idx="1307">
                  <c:v>45.454475000000002</c:v>
                </c:pt>
                <c:pt idx="1308">
                  <c:v>2.8776290000000002</c:v>
                </c:pt>
                <c:pt idx="1309">
                  <c:v>-7.7642629999999997</c:v>
                </c:pt>
                <c:pt idx="1310">
                  <c:v>15.912564</c:v>
                </c:pt>
                <c:pt idx="1311">
                  <c:v>-6.5289960000000002</c:v>
                </c:pt>
                <c:pt idx="1312">
                  <c:v>-11.657826999999999</c:v>
                </c:pt>
                <c:pt idx="1313">
                  <c:v>39.618960000000001</c:v>
                </c:pt>
                <c:pt idx="1314">
                  <c:v>-20.992235000000001</c:v>
                </c:pt>
                <c:pt idx="1315">
                  <c:v>-12.537020999999999</c:v>
                </c:pt>
                <c:pt idx="1316">
                  <c:v>-15.399642999999999</c:v>
                </c:pt>
                <c:pt idx="1317">
                  <c:v>36.644871000000002</c:v>
                </c:pt>
                <c:pt idx="1318">
                  <c:v>8.1224539999999994</c:v>
                </c:pt>
                <c:pt idx="1319">
                  <c:v>-17.180503000000002</c:v>
                </c:pt>
                <c:pt idx="1320">
                  <c:v>6.9769540000000001</c:v>
                </c:pt>
                <c:pt idx="1321">
                  <c:v>-7.7713929999999998</c:v>
                </c:pt>
                <c:pt idx="1322">
                  <c:v>2.0745420000000001</c:v>
                </c:pt>
                <c:pt idx="1323">
                  <c:v>2.6489410000000002</c:v>
                </c:pt>
                <c:pt idx="1324">
                  <c:v>8.3348490000000002</c:v>
                </c:pt>
                <c:pt idx="1325">
                  <c:v>4.1820170000000001</c:v>
                </c:pt>
                <c:pt idx="1326">
                  <c:v>-8.4166799999999995</c:v>
                </c:pt>
                <c:pt idx="1327">
                  <c:v>-1.879902</c:v>
                </c:pt>
                <c:pt idx="1328">
                  <c:v>-7.0327630000000001</c:v>
                </c:pt>
                <c:pt idx="1329">
                  <c:v>-8.7109620000000003</c:v>
                </c:pt>
                <c:pt idx="1330">
                  <c:v>2.6929880000000002</c:v>
                </c:pt>
                <c:pt idx="1331">
                  <c:v>-5.7728950000000001</c:v>
                </c:pt>
                <c:pt idx="1332">
                  <c:v>-4.1728149999999999</c:v>
                </c:pt>
                <c:pt idx="1333">
                  <c:v>14.869863</c:v>
                </c:pt>
                <c:pt idx="1334">
                  <c:v>-3.3103959999999999</c:v>
                </c:pt>
                <c:pt idx="1335">
                  <c:v>8.5982219999999998</c:v>
                </c:pt>
                <c:pt idx="1336">
                  <c:v>-14.787103</c:v>
                </c:pt>
                <c:pt idx="1337">
                  <c:v>0.95996000000000004</c:v>
                </c:pt>
                <c:pt idx="1338">
                  <c:v>-20.468440999999999</c:v>
                </c:pt>
                <c:pt idx="1339">
                  <c:v>-23.625786000000002</c:v>
                </c:pt>
                <c:pt idx="1340">
                  <c:v>-15.796500999999999</c:v>
                </c:pt>
                <c:pt idx="1341">
                  <c:v>-7.7578009999999997</c:v>
                </c:pt>
                <c:pt idx="1342">
                  <c:v>4.8663429999999996</c:v>
                </c:pt>
                <c:pt idx="1343">
                  <c:v>21.933012999999999</c:v>
                </c:pt>
                <c:pt idx="1344">
                  <c:v>-5.7884039999999999</c:v>
                </c:pt>
                <c:pt idx="1345">
                  <c:v>9.3950750000000003</c:v>
                </c:pt>
                <c:pt idx="1346">
                  <c:v>1.524241</c:v>
                </c:pt>
                <c:pt idx="1347">
                  <c:v>26.741437999999999</c:v>
                </c:pt>
                <c:pt idx="1348">
                  <c:v>-6.7156539999999998</c:v>
                </c:pt>
                <c:pt idx="1349">
                  <c:v>31.869655999999999</c:v>
                </c:pt>
                <c:pt idx="1350">
                  <c:v>-6.9564389999999996</c:v>
                </c:pt>
                <c:pt idx="1351">
                  <c:v>-1.1966270000000001</c:v>
                </c:pt>
                <c:pt idx="1352">
                  <c:v>-0.59986399999999995</c:v>
                </c:pt>
                <c:pt idx="1353">
                  <c:v>-7.1009060000000002</c:v>
                </c:pt>
                <c:pt idx="1354">
                  <c:v>-3.189136</c:v>
                </c:pt>
                <c:pt idx="1355">
                  <c:v>-10.023339</c:v>
                </c:pt>
                <c:pt idx="1356">
                  <c:v>-9.1464359999999996</c:v>
                </c:pt>
                <c:pt idx="1357">
                  <c:v>7.7598029999999998</c:v>
                </c:pt>
                <c:pt idx="1358">
                  <c:v>2.2502399999999998</c:v>
                </c:pt>
                <c:pt idx="1359">
                  <c:v>-4.0835619999999997</c:v>
                </c:pt>
                <c:pt idx="1360">
                  <c:v>-13.166430999999999</c:v>
                </c:pt>
                <c:pt idx="1361">
                  <c:v>-12.780390000000001</c:v>
                </c:pt>
              </c:numCache>
            </c:numRef>
          </c:xVal>
          <c:yVal>
            <c:numRef>
              <c:f>'NN 1 Optimized Final'!$W$9:$W$1370</c:f>
              <c:numCache>
                <c:formatCode>General</c:formatCode>
                <c:ptCount val="1362"/>
                <c:pt idx="0">
                  <c:v>-17.246738000000001</c:v>
                </c:pt>
                <c:pt idx="1">
                  <c:v>-5.3832399999999998</c:v>
                </c:pt>
                <c:pt idx="2">
                  <c:v>-6.4981249999999999</c:v>
                </c:pt>
                <c:pt idx="3">
                  <c:v>-2.5003000000000002</c:v>
                </c:pt>
                <c:pt idx="4">
                  <c:v>22.897618999999999</c:v>
                </c:pt>
                <c:pt idx="5">
                  <c:v>-22.102073000000001</c:v>
                </c:pt>
                <c:pt idx="6">
                  <c:v>18.013643999999999</c:v>
                </c:pt>
                <c:pt idx="7">
                  <c:v>-1.0596190000000001</c:v>
                </c:pt>
                <c:pt idx="8">
                  <c:v>0.55194299999999996</c:v>
                </c:pt>
                <c:pt idx="9">
                  <c:v>32.578364000000001</c:v>
                </c:pt>
                <c:pt idx="10">
                  <c:v>-5.6293899999999999</c:v>
                </c:pt>
                <c:pt idx="11">
                  <c:v>-5.2950980000000003</c:v>
                </c:pt>
                <c:pt idx="12">
                  <c:v>15.597046000000001</c:v>
                </c:pt>
                <c:pt idx="13">
                  <c:v>-14.456413</c:v>
                </c:pt>
                <c:pt idx="14">
                  <c:v>-7.8109780000000004</c:v>
                </c:pt>
                <c:pt idx="15">
                  <c:v>18.803113</c:v>
                </c:pt>
                <c:pt idx="16">
                  <c:v>47.679808999999999</c:v>
                </c:pt>
                <c:pt idx="17">
                  <c:v>-5.5176270000000001</c:v>
                </c:pt>
                <c:pt idx="18">
                  <c:v>-16.62932</c:v>
                </c:pt>
                <c:pt idx="19">
                  <c:v>-20.740313</c:v>
                </c:pt>
                <c:pt idx="20">
                  <c:v>-7.4358649999999997</c:v>
                </c:pt>
                <c:pt idx="21">
                  <c:v>-9.1288339999999994</c:v>
                </c:pt>
                <c:pt idx="22">
                  <c:v>35.625219999999999</c:v>
                </c:pt>
                <c:pt idx="23">
                  <c:v>33.379944000000002</c:v>
                </c:pt>
                <c:pt idx="24">
                  <c:v>4.7493990000000004</c:v>
                </c:pt>
                <c:pt idx="25">
                  <c:v>-4.0105919999999999</c:v>
                </c:pt>
                <c:pt idx="26">
                  <c:v>-5.4351330000000004</c:v>
                </c:pt>
                <c:pt idx="27">
                  <c:v>-0.77175499999999997</c:v>
                </c:pt>
                <c:pt idx="28">
                  <c:v>7.1563559999999997</c:v>
                </c:pt>
                <c:pt idx="29">
                  <c:v>-29.923496</c:v>
                </c:pt>
                <c:pt idx="30">
                  <c:v>12.152296</c:v>
                </c:pt>
                <c:pt idx="31">
                  <c:v>-7.6928099999999997</c:v>
                </c:pt>
                <c:pt idx="32">
                  <c:v>-1.0400339999999999</c:v>
                </c:pt>
                <c:pt idx="33">
                  <c:v>42.738494000000003</c:v>
                </c:pt>
                <c:pt idx="34">
                  <c:v>34.554557000000003</c:v>
                </c:pt>
                <c:pt idx="35">
                  <c:v>3.6706859999999999</c:v>
                </c:pt>
                <c:pt idx="36">
                  <c:v>-5.5950249999999997</c:v>
                </c:pt>
                <c:pt idx="37">
                  <c:v>-18.394606</c:v>
                </c:pt>
                <c:pt idx="38">
                  <c:v>6.123265</c:v>
                </c:pt>
                <c:pt idx="39">
                  <c:v>14.869593</c:v>
                </c:pt>
                <c:pt idx="40">
                  <c:v>-13.925754</c:v>
                </c:pt>
                <c:pt idx="41">
                  <c:v>25.078415</c:v>
                </c:pt>
                <c:pt idx="42">
                  <c:v>-8.1048899999999993</c:v>
                </c:pt>
                <c:pt idx="43">
                  <c:v>-9.2758230000000008</c:v>
                </c:pt>
                <c:pt idx="44">
                  <c:v>-2.6714980000000002</c:v>
                </c:pt>
                <c:pt idx="45">
                  <c:v>21.839341000000001</c:v>
                </c:pt>
                <c:pt idx="46">
                  <c:v>-2.763334</c:v>
                </c:pt>
                <c:pt idx="47">
                  <c:v>7.4629669999999999</c:v>
                </c:pt>
                <c:pt idx="48">
                  <c:v>0.24215400000000001</c:v>
                </c:pt>
                <c:pt idx="49">
                  <c:v>-14.801743</c:v>
                </c:pt>
                <c:pt idx="50">
                  <c:v>1.025099</c:v>
                </c:pt>
                <c:pt idx="51">
                  <c:v>37.512233999999999</c:v>
                </c:pt>
                <c:pt idx="52">
                  <c:v>20.995466</c:v>
                </c:pt>
                <c:pt idx="53">
                  <c:v>-12.52713</c:v>
                </c:pt>
                <c:pt idx="54">
                  <c:v>-6.9479449999999998</c:v>
                </c:pt>
                <c:pt idx="55">
                  <c:v>24.753564000000001</c:v>
                </c:pt>
                <c:pt idx="56">
                  <c:v>9.2889459999999993</c:v>
                </c:pt>
                <c:pt idx="57">
                  <c:v>7.6784790000000003</c:v>
                </c:pt>
                <c:pt idx="58">
                  <c:v>-7.8791739999999999</c:v>
                </c:pt>
                <c:pt idx="59">
                  <c:v>-7.1594699999999998</c:v>
                </c:pt>
                <c:pt idx="60">
                  <c:v>-0.28403200000000001</c:v>
                </c:pt>
                <c:pt idx="61">
                  <c:v>-8.2463449999999998</c:v>
                </c:pt>
                <c:pt idx="62">
                  <c:v>6.8693879999999998</c:v>
                </c:pt>
                <c:pt idx="63">
                  <c:v>22.384395999999999</c:v>
                </c:pt>
                <c:pt idx="64">
                  <c:v>-4.9977720000000003</c:v>
                </c:pt>
                <c:pt idx="65">
                  <c:v>-25.440138000000001</c:v>
                </c:pt>
                <c:pt idx="66">
                  <c:v>-3.0424509999999998</c:v>
                </c:pt>
                <c:pt idx="67">
                  <c:v>28.809301000000001</c:v>
                </c:pt>
                <c:pt idx="68">
                  <c:v>-13.874354</c:v>
                </c:pt>
                <c:pt idx="69">
                  <c:v>-5.5839549999999996</c:v>
                </c:pt>
                <c:pt idx="70">
                  <c:v>-11.750538000000001</c:v>
                </c:pt>
                <c:pt idx="71">
                  <c:v>45.219346999999999</c:v>
                </c:pt>
                <c:pt idx="72">
                  <c:v>16.283570999999998</c:v>
                </c:pt>
                <c:pt idx="73">
                  <c:v>-16.827528999999998</c:v>
                </c:pt>
                <c:pt idx="74">
                  <c:v>2.7806060000000001</c:v>
                </c:pt>
                <c:pt idx="75">
                  <c:v>29.791512999999998</c:v>
                </c:pt>
                <c:pt idx="76">
                  <c:v>-6.4316040000000001</c:v>
                </c:pt>
                <c:pt idx="77">
                  <c:v>13.535047</c:v>
                </c:pt>
                <c:pt idx="78">
                  <c:v>-6.2610349999999997</c:v>
                </c:pt>
                <c:pt idx="79">
                  <c:v>-19.468387</c:v>
                </c:pt>
                <c:pt idx="80">
                  <c:v>21.528181</c:v>
                </c:pt>
                <c:pt idx="81">
                  <c:v>15.185252999999999</c:v>
                </c:pt>
                <c:pt idx="82">
                  <c:v>-1.0901689999999999</c:v>
                </c:pt>
                <c:pt idx="83">
                  <c:v>-2.2573989999999999</c:v>
                </c:pt>
                <c:pt idx="84">
                  <c:v>-5.0336959999999999</c:v>
                </c:pt>
                <c:pt idx="85">
                  <c:v>6.5748420000000003</c:v>
                </c:pt>
                <c:pt idx="86">
                  <c:v>-18.097021000000002</c:v>
                </c:pt>
                <c:pt idx="87">
                  <c:v>-9.291385</c:v>
                </c:pt>
                <c:pt idx="88">
                  <c:v>15.022107</c:v>
                </c:pt>
                <c:pt idx="89">
                  <c:v>-7.505681</c:v>
                </c:pt>
                <c:pt idx="90">
                  <c:v>11.756543000000001</c:v>
                </c:pt>
                <c:pt idx="91">
                  <c:v>-4.9317209999999996</c:v>
                </c:pt>
                <c:pt idx="92">
                  <c:v>-5.3345779999999996</c:v>
                </c:pt>
                <c:pt idx="93">
                  <c:v>-6.3127490000000002</c:v>
                </c:pt>
                <c:pt idx="94">
                  <c:v>-17.472543000000002</c:v>
                </c:pt>
                <c:pt idx="95">
                  <c:v>-7.324776</c:v>
                </c:pt>
                <c:pt idx="96">
                  <c:v>37.197856999999999</c:v>
                </c:pt>
                <c:pt idx="97">
                  <c:v>2.1254840000000002</c:v>
                </c:pt>
                <c:pt idx="98">
                  <c:v>-6.1488040000000002</c:v>
                </c:pt>
                <c:pt idx="99">
                  <c:v>-15.374351000000001</c:v>
                </c:pt>
                <c:pt idx="100">
                  <c:v>-4.0432829999999997</c:v>
                </c:pt>
                <c:pt idx="101">
                  <c:v>19.607468000000001</c:v>
                </c:pt>
                <c:pt idx="102">
                  <c:v>-3.831191</c:v>
                </c:pt>
                <c:pt idx="103">
                  <c:v>-11.729321000000001</c:v>
                </c:pt>
                <c:pt idx="104">
                  <c:v>-8.0988799999999994</c:v>
                </c:pt>
                <c:pt idx="105">
                  <c:v>-9.8346870000000006</c:v>
                </c:pt>
                <c:pt idx="106">
                  <c:v>-19.281882</c:v>
                </c:pt>
                <c:pt idx="107">
                  <c:v>-18.063213000000001</c:v>
                </c:pt>
                <c:pt idx="108">
                  <c:v>-8.4585659999999994</c:v>
                </c:pt>
                <c:pt idx="109">
                  <c:v>12.893922</c:v>
                </c:pt>
                <c:pt idx="110">
                  <c:v>15.765541000000001</c:v>
                </c:pt>
                <c:pt idx="111">
                  <c:v>23.730605000000001</c:v>
                </c:pt>
                <c:pt idx="112">
                  <c:v>3.9142009999999998</c:v>
                </c:pt>
                <c:pt idx="113">
                  <c:v>25.909714999999998</c:v>
                </c:pt>
                <c:pt idx="114">
                  <c:v>-2.6021649999999998</c:v>
                </c:pt>
                <c:pt idx="115">
                  <c:v>-25.403737</c:v>
                </c:pt>
                <c:pt idx="116">
                  <c:v>-4.8889120000000004</c:v>
                </c:pt>
                <c:pt idx="117">
                  <c:v>-9.2956880000000002</c:v>
                </c:pt>
                <c:pt idx="118">
                  <c:v>-11.204762000000001</c:v>
                </c:pt>
                <c:pt idx="119">
                  <c:v>15.247552000000001</c:v>
                </c:pt>
                <c:pt idx="120">
                  <c:v>-0.82759199999999999</c:v>
                </c:pt>
                <c:pt idx="121">
                  <c:v>19.910723000000001</c:v>
                </c:pt>
                <c:pt idx="122">
                  <c:v>-24.889641000000001</c:v>
                </c:pt>
                <c:pt idx="123">
                  <c:v>-9.1473809999999993</c:v>
                </c:pt>
                <c:pt idx="124">
                  <c:v>9.7504620000000006</c:v>
                </c:pt>
                <c:pt idx="125">
                  <c:v>36.947356999999997</c:v>
                </c:pt>
                <c:pt idx="126">
                  <c:v>8.3357449999999993</c:v>
                </c:pt>
                <c:pt idx="127">
                  <c:v>-9.6444270000000003</c:v>
                </c:pt>
                <c:pt idx="128">
                  <c:v>-8.1217199999999998</c:v>
                </c:pt>
                <c:pt idx="129">
                  <c:v>-18.137561999999999</c:v>
                </c:pt>
                <c:pt idx="130">
                  <c:v>-11.539876</c:v>
                </c:pt>
                <c:pt idx="131">
                  <c:v>10.658742999999999</c:v>
                </c:pt>
                <c:pt idx="132">
                  <c:v>-11.976891999999999</c:v>
                </c:pt>
                <c:pt idx="133">
                  <c:v>33.964540999999997</c:v>
                </c:pt>
                <c:pt idx="134">
                  <c:v>-1.8766320000000001</c:v>
                </c:pt>
                <c:pt idx="135">
                  <c:v>-5.5977990000000002</c:v>
                </c:pt>
                <c:pt idx="136">
                  <c:v>-17.429976</c:v>
                </c:pt>
                <c:pt idx="137">
                  <c:v>-18.447071999999999</c:v>
                </c:pt>
                <c:pt idx="138">
                  <c:v>-12.685102000000001</c:v>
                </c:pt>
                <c:pt idx="139">
                  <c:v>-20.576923000000001</c:v>
                </c:pt>
                <c:pt idx="140">
                  <c:v>12.544397999999999</c:v>
                </c:pt>
                <c:pt idx="141">
                  <c:v>6.5484070000000001</c:v>
                </c:pt>
                <c:pt idx="142">
                  <c:v>-21.417871999999999</c:v>
                </c:pt>
                <c:pt idx="143">
                  <c:v>25.225418000000001</c:v>
                </c:pt>
                <c:pt idx="144">
                  <c:v>16.399531</c:v>
                </c:pt>
                <c:pt idx="145">
                  <c:v>-0.61571500000000001</c:v>
                </c:pt>
                <c:pt idx="146">
                  <c:v>-14.909027</c:v>
                </c:pt>
                <c:pt idx="147">
                  <c:v>-12.644523</c:v>
                </c:pt>
                <c:pt idx="148">
                  <c:v>16.335961999999999</c:v>
                </c:pt>
                <c:pt idx="149">
                  <c:v>-0.60953599999999997</c:v>
                </c:pt>
                <c:pt idx="150">
                  <c:v>2.2070620000000001</c:v>
                </c:pt>
                <c:pt idx="151">
                  <c:v>10.780176000000001</c:v>
                </c:pt>
                <c:pt idx="152">
                  <c:v>39.614286999999997</c:v>
                </c:pt>
                <c:pt idx="153">
                  <c:v>10.402200000000001</c:v>
                </c:pt>
                <c:pt idx="154">
                  <c:v>-5.2806350000000002</c:v>
                </c:pt>
                <c:pt idx="155">
                  <c:v>-13.083117</c:v>
                </c:pt>
                <c:pt idx="156">
                  <c:v>-9.5813170000000003</c:v>
                </c:pt>
                <c:pt idx="157">
                  <c:v>6.4600479999999996</c:v>
                </c:pt>
                <c:pt idx="158">
                  <c:v>-3.0439059999999998</c:v>
                </c:pt>
                <c:pt idx="159">
                  <c:v>0.26799899999999999</c:v>
                </c:pt>
                <c:pt idx="160">
                  <c:v>-5.4434480000000001</c:v>
                </c:pt>
                <c:pt idx="161">
                  <c:v>0.13137099999999999</c:v>
                </c:pt>
                <c:pt idx="162">
                  <c:v>-4.4791879999999997</c:v>
                </c:pt>
                <c:pt idx="163">
                  <c:v>-5.3932089999999997</c:v>
                </c:pt>
                <c:pt idx="164">
                  <c:v>10.987539</c:v>
                </c:pt>
                <c:pt idx="165">
                  <c:v>13.902872</c:v>
                </c:pt>
                <c:pt idx="166">
                  <c:v>-7.9562730000000004</c:v>
                </c:pt>
                <c:pt idx="167">
                  <c:v>-14.635032000000001</c:v>
                </c:pt>
                <c:pt idx="168">
                  <c:v>-10.159632999999999</c:v>
                </c:pt>
                <c:pt idx="169">
                  <c:v>-13.288494</c:v>
                </c:pt>
                <c:pt idx="170">
                  <c:v>11.174134</c:v>
                </c:pt>
                <c:pt idx="171">
                  <c:v>-9.7079299999999993</c:v>
                </c:pt>
                <c:pt idx="172">
                  <c:v>-7.4276710000000001</c:v>
                </c:pt>
                <c:pt idx="173">
                  <c:v>-0.320685</c:v>
                </c:pt>
                <c:pt idx="174">
                  <c:v>-10.676826</c:v>
                </c:pt>
                <c:pt idx="175">
                  <c:v>2.9467249999999998</c:v>
                </c:pt>
                <c:pt idx="176">
                  <c:v>6.5115109999999996</c:v>
                </c:pt>
                <c:pt idx="177">
                  <c:v>9.1691190000000002</c:v>
                </c:pt>
                <c:pt idx="178">
                  <c:v>28.438158999999999</c:v>
                </c:pt>
                <c:pt idx="179">
                  <c:v>-6.8699469999999998</c:v>
                </c:pt>
                <c:pt idx="180">
                  <c:v>-26.630424999999999</c:v>
                </c:pt>
                <c:pt idx="181">
                  <c:v>-2.2309450000000002</c:v>
                </c:pt>
                <c:pt idx="182">
                  <c:v>-1.1797759999999999</c:v>
                </c:pt>
                <c:pt idx="183">
                  <c:v>20.504715999999998</c:v>
                </c:pt>
                <c:pt idx="184">
                  <c:v>-9.3993660000000006</c:v>
                </c:pt>
                <c:pt idx="185">
                  <c:v>-6.0735469999999996</c:v>
                </c:pt>
                <c:pt idx="186">
                  <c:v>-16.496699</c:v>
                </c:pt>
                <c:pt idx="187">
                  <c:v>-18.931702000000001</c:v>
                </c:pt>
                <c:pt idx="188">
                  <c:v>18.964117000000002</c:v>
                </c:pt>
                <c:pt idx="189">
                  <c:v>20.524595000000001</c:v>
                </c:pt>
                <c:pt idx="190">
                  <c:v>3.1496599999999999</c:v>
                </c:pt>
                <c:pt idx="191">
                  <c:v>-2.8643320000000001</c:v>
                </c:pt>
                <c:pt idx="192">
                  <c:v>-2.3909729999999998</c:v>
                </c:pt>
                <c:pt idx="193">
                  <c:v>-3.6051039999999999</c:v>
                </c:pt>
                <c:pt idx="194">
                  <c:v>5.2953200000000002</c:v>
                </c:pt>
                <c:pt idx="195">
                  <c:v>4.4891889999999997</c:v>
                </c:pt>
                <c:pt idx="196">
                  <c:v>21.178493</c:v>
                </c:pt>
                <c:pt idx="197">
                  <c:v>13.126232999999999</c:v>
                </c:pt>
                <c:pt idx="198">
                  <c:v>24.008027999999999</c:v>
                </c:pt>
                <c:pt idx="199">
                  <c:v>1.55183</c:v>
                </c:pt>
                <c:pt idx="200">
                  <c:v>-4.4659319999999996</c:v>
                </c:pt>
                <c:pt idx="201">
                  <c:v>2.625235</c:v>
                </c:pt>
                <c:pt idx="202">
                  <c:v>-10.680004</c:v>
                </c:pt>
                <c:pt idx="203">
                  <c:v>-1.5969340000000001</c:v>
                </c:pt>
                <c:pt idx="204">
                  <c:v>-4.2277360000000002</c:v>
                </c:pt>
                <c:pt idx="205">
                  <c:v>-18.296958</c:v>
                </c:pt>
                <c:pt idx="206">
                  <c:v>-12.473981</c:v>
                </c:pt>
                <c:pt idx="207">
                  <c:v>23.074235999999999</c:v>
                </c:pt>
                <c:pt idx="208">
                  <c:v>7.0778819999999998</c:v>
                </c:pt>
                <c:pt idx="209">
                  <c:v>0.85639100000000001</c:v>
                </c:pt>
                <c:pt idx="210">
                  <c:v>9.9729849999999995</c:v>
                </c:pt>
                <c:pt idx="211">
                  <c:v>0.68534399999999995</c:v>
                </c:pt>
                <c:pt idx="212">
                  <c:v>18.226593000000001</c:v>
                </c:pt>
                <c:pt idx="213">
                  <c:v>19.695323999999999</c:v>
                </c:pt>
                <c:pt idx="214">
                  <c:v>5.6851669999999999</c:v>
                </c:pt>
                <c:pt idx="215">
                  <c:v>5.2096600000000004</c:v>
                </c:pt>
                <c:pt idx="216">
                  <c:v>-10.03942</c:v>
                </c:pt>
                <c:pt idx="217">
                  <c:v>28.113204</c:v>
                </c:pt>
                <c:pt idx="218">
                  <c:v>-9.6050970000000007</c:v>
                </c:pt>
                <c:pt idx="219">
                  <c:v>-0.28053899999999998</c:v>
                </c:pt>
                <c:pt idx="220">
                  <c:v>8.1817489999999999</c:v>
                </c:pt>
                <c:pt idx="221">
                  <c:v>-15.325613000000001</c:v>
                </c:pt>
                <c:pt idx="222">
                  <c:v>-12.188596</c:v>
                </c:pt>
                <c:pt idx="223">
                  <c:v>20.957697</c:v>
                </c:pt>
                <c:pt idx="224">
                  <c:v>-5.878978</c:v>
                </c:pt>
                <c:pt idx="225">
                  <c:v>-7.4601759999999997</c:v>
                </c:pt>
                <c:pt idx="226">
                  <c:v>-15.965579</c:v>
                </c:pt>
                <c:pt idx="227">
                  <c:v>-7.6639889999999999</c:v>
                </c:pt>
                <c:pt idx="228">
                  <c:v>34.256090999999998</c:v>
                </c:pt>
                <c:pt idx="229">
                  <c:v>14.551411999999999</c:v>
                </c:pt>
                <c:pt idx="230">
                  <c:v>-8.7480000000000002E-2</c:v>
                </c:pt>
                <c:pt idx="231">
                  <c:v>1.8804380000000001</c:v>
                </c:pt>
                <c:pt idx="232">
                  <c:v>21.485220000000002</c:v>
                </c:pt>
                <c:pt idx="233">
                  <c:v>2.353793</c:v>
                </c:pt>
                <c:pt idx="234">
                  <c:v>-10.383350999999999</c:v>
                </c:pt>
                <c:pt idx="235">
                  <c:v>-2.7283599999999999</c:v>
                </c:pt>
                <c:pt idx="236">
                  <c:v>26.737461</c:v>
                </c:pt>
                <c:pt idx="237">
                  <c:v>8.7039460000000002</c:v>
                </c:pt>
                <c:pt idx="238">
                  <c:v>-25.779007</c:v>
                </c:pt>
                <c:pt idx="239">
                  <c:v>2.922301</c:v>
                </c:pt>
                <c:pt idx="240">
                  <c:v>-28.629902000000001</c:v>
                </c:pt>
                <c:pt idx="241">
                  <c:v>16.225484000000002</c:v>
                </c:pt>
                <c:pt idx="242">
                  <c:v>-0.43587900000000002</c:v>
                </c:pt>
                <c:pt idx="243">
                  <c:v>1.994192</c:v>
                </c:pt>
                <c:pt idx="244">
                  <c:v>-8.3577969999999997</c:v>
                </c:pt>
                <c:pt idx="245">
                  <c:v>24.281870000000001</c:v>
                </c:pt>
                <c:pt idx="246">
                  <c:v>23.179753000000002</c:v>
                </c:pt>
                <c:pt idx="247">
                  <c:v>-15.907961</c:v>
                </c:pt>
                <c:pt idx="248">
                  <c:v>-8.7607000000000004E-2</c:v>
                </c:pt>
                <c:pt idx="249">
                  <c:v>-13.529251</c:v>
                </c:pt>
                <c:pt idx="250">
                  <c:v>-16.539715999999999</c:v>
                </c:pt>
                <c:pt idx="251">
                  <c:v>-14.105985</c:v>
                </c:pt>
                <c:pt idx="252">
                  <c:v>-13.054330999999999</c:v>
                </c:pt>
                <c:pt idx="253">
                  <c:v>5.992591</c:v>
                </c:pt>
                <c:pt idx="254">
                  <c:v>-12.544411</c:v>
                </c:pt>
                <c:pt idx="255">
                  <c:v>-9.3646860000000007</c:v>
                </c:pt>
                <c:pt idx="256">
                  <c:v>-15.364782</c:v>
                </c:pt>
                <c:pt idx="257">
                  <c:v>-5.5814310000000003</c:v>
                </c:pt>
                <c:pt idx="258">
                  <c:v>4.6410239999999998</c:v>
                </c:pt>
                <c:pt idx="259">
                  <c:v>0.67351899999999998</c:v>
                </c:pt>
                <c:pt idx="260">
                  <c:v>-2.4500060000000001</c:v>
                </c:pt>
                <c:pt idx="261">
                  <c:v>29.050941999999999</c:v>
                </c:pt>
                <c:pt idx="262">
                  <c:v>4.1060080000000001</c:v>
                </c:pt>
                <c:pt idx="263">
                  <c:v>12.241174000000001</c:v>
                </c:pt>
                <c:pt idx="264">
                  <c:v>-9.6836269999999995</c:v>
                </c:pt>
                <c:pt idx="265">
                  <c:v>19.908479</c:v>
                </c:pt>
                <c:pt idx="266">
                  <c:v>-7.6354610000000003</c:v>
                </c:pt>
                <c:pt idx="267">
                  <c:v>21.499661</c:v>
                </c:pt>
                <c:pt idx="268">
                  <c:v>0.71248699999999998</c:v>
                </c:pt>
                <c:pt idx="269">
                  <c:v>10.716246999999999</c:v>
                </c:pt>
                <c:pt idx="270">
                  <c:v>19.512623999999999</c:v>
                </c:pt>
                <c:pt idx="271">
                  <c:v>-3.6962830000000002</c:v>
                </c:pt>
                <c:pt idx="272">
                  <c:v>-5.2350310000000002</c:v>
                </c:pt>
                <c:pt idx="273">
                  <c:v>15.102899000000001</c:v>
                </c:pt>
                <c:pt idx="274">
                  <c:v>26.983512000000001</c:v>
                </c:pt>
                <c:pt idx="275">
                  <c:v>-14.986546000000001</c:v>
                </c:pt>
                <c:pt idx="276">
                  <c:v>27.584432</c:v>
                </c:pt>
                <c:pt idx="277">
                  <c:v>7.5125520000000003</c:v>
                </c:pt>
                <c:pt idx="278">
                  <c:v>-9.0422469999999997</c:v>
                </c:pt>
                <c:pt idx="279">
                  <c:v>22.129991</c:v>
                </c:pt>
                <c:pt idx="280">
                  <c:v>-6.7414490000000002</c:v>
                </c:pt>
                <c:pt idx="281">
                  <c:v>-18.244</c:v>
                </c:pt>
                <c:pt idx="282">
                  <c:v>-3.183144</c:v>
                </c:pt>
                <c:pt idx="283">
                  <c:v>-8.8923819999999996</c:v>
                </c:pt>
                <c:pt idx="284">
                  <c:v>-10.688029999999999</c:v>
                </c:pt>
                <c:pt idx="285">
                  <c:v>4.2533159999999999</c:v>
                </c:pt>
                <c:pt idx="286">
                  <c:v>-16.371434000000001</c:v>
                </c:pt>
                <c:pt idx="287">
                  <c:v>16.765034</c:v>
                </c:pt>
                <c:pt idx="288">
                  <c:v>-0.47265299999999999</c:v>
                </c:pt>
                <c:pt idx="289">
                  <c:v>1.3075909999999999</c:v>
                </c:pt>
                <c:pt idx="290">
                  <c:v>26.60568</c:v>
                </c:pt>
                <c:pt idx="291">
                  <c:v>-25.246499</c:v>
                </c:pt>
                <c:pt idx="292">
                  <c:v>21.951163000000001</c:v>
                </c:pt>
                <c:pt idx="293">
                  <c:v>2.0621209999999999</c:v>
                </c:pt>
                <c:pt idx="294">
                  <c:v>-12.659539000000001</c:v>
                </c:pt>
                <c:pt idx="295">
                  <c:v>32.421585</c:v>
                </c:pt>
                <c:pt idx="296">
                  <c:v>46.321770999999998</c:v>
                </c:pt>
                <c:pt idx="297">
                  <c:v>-7.4114940000000002</c:v>
                </c:pt>
                <c:pt idx="298">
                  <c:v>-4.8695180000000002</c:v>
                </c:pt>
                <c:pt idx="299">
                  <c:v>-18.523997000000001</c:v>
                </c:pt>
                <c:pt idx="300">
                  <c:v>43.137574000000001</c:v>
                </c:pt>
                <c:pt idx="301">
                  <c:v>33.92906</c:v>
                </c:pt>
                <c:pt idx="302">
                  <c:v>25.455521999999998</c:v>
                </c:pt>
                <c:pt idx="303">
                  <c:v>-12.949419000000001</c:v>
                </c:pt>
                <c:pt idx="304">
                  <c:v>15.154703</c:v>
                </c:pt>
                <c:pt idx="305">
                  <c:v>-8.6234140000000004</c:v>
                </c:pt>
                <c:pt idx="306">
                  <c:v>-3.6956959999999999</c:v>
                </c:pt>
                <c:pt idx="307">
                  <c:v>-6.2032819999999997</c:v>
                </c:pt>
                <c:pt idx="308">
                  <c:v>-18.084067999999998</c:v>
                </c:pt>
                <c:pt idx="309">
                  <c:v>3.9135629999999999</c:v>
                </c:pt>
                <c:pt idx="310">
                  <c:v>-15.377200999999999</c:v>
                </c:pt>
                <c:pt idx="311">
                  <c:v>37.524583</c:v>
                </c:pt>
                <c:pt idx="312">
                  <c:v>-20.588035000000001</c:v>
                </c:pt>
                <c:pt idx="313">
                  <c:v>-11.177097</c:v>
                </c:pt>
                <c:pt idx="314">
                  <c:v>2.6841279999999998</c:v>
                </c:pt>
                <c:pt idx="315">
                  <c:v>-4.8721300000000003</c:v>
                </c:pt>
                <c:pt idx="316">
                  <c:v>-7.8095689999999998</c:v>
                </c:pt>
                <c:pt idx="317">
                  <c:v>12.448899000000001</c:v>
                </c:pt>
                <c:pt idx="318">
                  <c:v>18.398551000000001</c:v>
                </c:pt>
                <c:pt idx="319">
                  <c:v>-14.622864</c:v>
                </c:pt>
                <c:pt idx="320">
                  <c:v>-8.3533860000000004</c:v>
                </c:pt>
                <c:pt idx="321">
                  <c:v>16.499044000000001</c:v>
                </c:pt>
                <c:pt idx="322">
                  <c:v>-29.005392000000001</c:v>
                </c:pt>
                <c:pt idx="323">
                  <c:v>-7.8877629999999996</c:v>
                </c:pt>
                <c:pt idx="324">
                  <c:v>-27.17876</c:v>
                </c:pt>
                <c:pt idx="325">
                  <c:v>5.5827540000000004</c:v>
                </c:pt>
                <c:pt idx="326">
                  <c:v>15.339703999999999</c:v>
                </c:pt>
                <c:pt idx="327">
                  <c:v>-5.609585</c:v>
                </c:pt>
                <c:pt idx="328">
                  <c:v>-3.6277439999999999</c:v>
                </c:pt>
                <c:pt idx="329">
                  <c:v>4.3065689999999996</c:v>
                </c:pt>
                <c:pt idx="330">
                  <c:v>45.867331999999998</c:v>
                </c:pt>
                <c:pt idx="331">
                  <c:v>-15.950829000000001</c:v>
                </c:pt>
                <c:pt idx="332">
                  <c:v>-15.880617000000001</c:v>
                </c:pt>
                <c:pt idx="333">
                  <c:v>2.3186559999999998</c:v>
                </c:pt>
                <c:pt idx="334">
                  <c:v>-6.0578810000000001</c:v>
                </c:pt>
                <c:pt idx="335">
                  <c:v>38.566307000000002</c:v>
                </c:pt>
                <c:pt idx="336">
                  <c:v>-18.288522</c:v>
                </c:pt>
                <c:pt idx="337">
                  <c:v>11.663626000000001</c:v>
                </c:pt>
                <c:pt idx="338">
                  <c:v>-4.0449659999999996</c:v>
                </c:pt>
                <c:pt idx="339">
                  <c:v>-25.925497</c:v>
                </c:pt>
                <c:pt idx="340">
                  <c:v>6.607494</c:v>
                </c:pt>
                <c:pt idx="341">
                  <c:v>-3.6458970000000002</c:v>
                </c:pt>
                <c:pt idx="342">
                  <c:v>-23.583470999999999</c:v>
                </c:pt>
                <c:pt idx="343">
                  <c:v>-9.6976340000000008</c:v>
                </c:pt>
                <c:pt idx="344">
                  <c:v>-8.9886920000000003</c:v>
                </c:pt>
                <c:pt idx="345">
                  <c:v>7.5448740000000001</c:v>
                </c:pt>
                <c:pt idx="346">
                  <c:v>36.927126999999999</c:v>
                </c:pt>
                <c:pt idx="347">
                  <c:v>-24.538730000000001</c:v>
                </c:pt>
                <c:pt idx="348">
                  <c:v>-4.3210059999999997</c:v>
                </c:pt>
                <c:pt idx="349">
                  <c:v>-7.1077149999999998</c:v>
                </c:pt>
                <c:pt idx="350">
                  <c:v>-22.801627</c:v>
                </c:pt>
                <c:pt idx="351">
                  <c:v>9.197082</c:v>
                </c:pt>
                <c:pt idx="352">
                  <c:v>22.873873</c:v>
                </c:pt>
                <c:pt idx="353">
                  <c:v>29.320732</c:v>
                </c:pt>
                <c:pt idx="354">
                  <c:v>25.147767999999999</c:v>
                </c:pt>
                <c:pt idx="355">
                  <c:v>-12.621224</c:v>
                </c:pt>
                <c:pt idx="356">
                  <c:v>14.698539999999999</c:v>
                </c:pt>
                <c:pt idx="357">
                  <c:v>3.0983939999999999</c:v>
                </c:pt>
                <c:pt idx="358">
                  <c:v>1.247133</c:v>
                </c:pt>
                <c:pt idx="359">
                  <c:v>-21.955015</c:v>
                </c:pt>
                <c:pt idx="360">
                  <c:v>-14.754196</c:v>
                </c:pt>
                <c:pt idx="361">
                  <c:v>-9.8927479999999992</c:v>
                </c:pt>
                <c:pt idx="362">
                  <c:v>-2.0814550000000001</c:v>
                </c:pt>
                <c:pt idx="363">
                  <c:v>-18.253162</c:v>
                </c:pt>
                <c:pt idx="364">
                  <c:v>-15.257358999999999</c:v>
                </c:pt>
                <c:pt idx="365">
                  <c:v>-1.448423</c:v>
                </c:pt>
                <c:pt idx="366">
                  <c:v>-2.0825960000000001</c:v>
                </c:pt>
                <c:pt idx="367">
                  <c:v>-16.581772999999998</c:v>
                </c:pt>
                <c:pt idx="368">
                  <c:v>-19.087947</c:v>
                </c:pt>
                <c:pt idx="369">
                  <c:v>7.4614279999999997</c:v>
                </c:pt>
                <c:pt idx="370">
                  <c:v>0.53184200000000004</c:v>
                </c:pt>
                <c:pt idx="371">
                  <c:v>-19.988782</c:v>
                </c:pt>
                <c:pt idx="372">
                  <c:v>-11.412872</c:v>
                </c:pt>
                <c:pt idx="373">
                  <c:v>24.629507</c:v>
                </c:pt>
                <c:pt idx="374">
                  <c:v>23.187215999999999</c:v>
                </c:pt>
                <c:pt idx="375">
                  <c:v>-6.9390489999999998</c:v>
                </c:pt>
                <c:pt idx="376">
                  <c:v>39.558674000000003</c:v>
                </c:pt>
                <c:pt idx="377">
                  <c:v>-22.455894000000001</c:v>
                </c:pt>
                <c:pt idx="378">
                  <c:v>3.0874470000000001</c:v>
                </c:pt>
                <c:pt idx="379">
                  <c:v>-4.7652159999999997</c:v>
                </c:pt>
                <c:pt idx="380">
                  <c:v>-0.89905000000000002</c:v>
                </c:pt>
                <c:pt idx="381">
                  <c:v>-12.289229000000001</c:v>
                </c:pt>
                <c:pt idx="382">
                  <c:v>0.67710800000000004</c:v>
                </c:pt>
                <c:pt idx="383">
                  <c:v>-5.721749</c:v>
                </c:pt>
                <c:pt idx="384">
                  <c:v>-7.8161579999999997</c:v>
                </c:pt>
                <c:pt idx="385">
                  <c:v>-6.9894800000000004</c:v>
                </c:pt>
                <c:pt idx="386">
                  <c:v>-18.063220000000001</c:v>
                </c:pt>
                <c:pt idx="387">
                  <c:v>-24.021114000000001</c:v>
                </c:pt>
                <c:pt idx="388">
                  <c:v>30.869603999999999</c:v>
                </c:pt>
                <c:pt idx="389">
                  <c:v>29.220728999999999</c:v>
                </c:pt>
                <c:pt idx="390">
                  <c:v>-2.881211</c:v>
                </c:pt>
                <c:pt idx="391">
                  <c:v>-8.2496209999999994</c:v>
                </c:pt>
                <c:pt idx="392">
                  <c:v>8.7508800000000004</c:v>
                </c:pt>
                <c:pt idx="393">
                  <c:v>-14.447433999999999</c:v>
                </c:pt>
                <c:pt idx="394">
                  <c:v>-6.5687009999999999</c:v>
                </c:pt>
                <c:pt idx="395">
                  <c:v>-8.9503470000000007</c:v>
                </c:pt>
                <c:pt idx="396">
                  <c:v>-2.832004</c:v>
                </c:pt>
                <c:pt idx="397">
                  <c:v>32.288352000000003</c:v>
                </c:pt>
                <c:pt idx="398">
                  <c:v>-6.6377579999999998</c:v>
                </c:pt>
                <c:pt idx="399">
                  <c:v>-24.091920999999999</c:v>
                </c:pt>
                <c:pt idx="400">
                  <c:v>35.912032000000004</c:v>
                </c:pt>
                <c:pt idx="401">
                  <c:v>-8.5283499999999997</c:v>
                </c:pt>
                <c:pt idx="402">
                  <c:v>11.822412</c:v>
                </c:pt>
                <c:pt idx="403">
                  <c:v>25.045978999999999</c:v>
                </c:pt>
                <c:pt idx="404">
                  <c:v>-4.9220280000000001</c:v>
                </c:pt>
                <c:pt idx="405">
                  <c:v>-9.5315370000000001</c:v>
                </c:pt>
                <c:pt idx="406">
                  <c:v>-3.0923769999999999</c:v>
                </c:pt>
                <c:pt idx="407">
                  <c:v>34.588189</c:v>
                </c:pt>
                <c:pt idx="408">
                  <c:v>-6.1482510000000001</c:v>
                </c:pt>
                <c:pt idx="409">
                  <c:v>3.711665</c:v>
                </c:pt>
                <c:pt idx="410">
                  <c:v>-7.221889</c:v>
                </c:pt>
                <c:pt idx="411">
                  <c:v>6.4572859999999999</c:v>
                </c:pt>
                <c:pt idx="412">
                  <c:v>-4.6018689999999998</c:v>
                </c:pt>
                <c:pt idx="413">
                  <c:v>23.685283999999999</c:v>
                </c:pt>
                <c:pt idx="414">
                  <c:v>-10.808277</c:v>
                </c:pt>
                <c:pt idx="415">
                  <c:v>-4.4473779999999996</c:v>
                </c:pt>
                <c:pt idx="416">
                  <c:v>-2.4406159999999999</c:v>
                </c:pt>
                <c:pt idx="417">
                  <c:v>-3.208345</c:v>
                </c:pt>
                <c:pt idx="418">
                  <c:v>23.976319</c:v>
                </c:pt>
                <c:pt idx="419">
                  <c:v>-16.602817000000002</c:v>
                </c:pt>
                <c:pt idx="420">
                  <c:v>-14.895956</c:v>
                </c:pt>
                <c:pt idx="421">
                  <c:v>29.793453</c:v>
                </c:pt>
                <c:pt idx="422">
                  <c:v>-12.812353999999999</c:v>
                </c:pt>
                <c:pt idx="423">
                  <c:v>-1.902266</c:v>
                </c:pt>
                <c:pt idx="424">
                  <c:v>18.487368</c:v>
                </c:pt>
                <c:pt idx="425">
                  <c:v>-3.7007099999999999</c:v>
                </c:pt>
                <c:pt idx="426">
                  <c:v>15.603249</c:v>
                </c:pt>
                <c:pt idx="427">
                  <c:v>-0.78685099999999997</c:v>
                </c:pt>
                <c:pt idx="428">
                  <c:v>2.595818</c:v>
                </c:pt>
                <c:pt idx="429">
                  <c:v>36.749116000000001</c:v>
                </c:pt>
                <c:pt idx="430">
                  <c:v>-17.498598000000001</c:v>
                </c:pt>
                <c:pt idx="431">
                  <c:v>-8.3936550000000008</c:v>
                </c:pt>
                <c:pt idx="432">
                  <c:v>-3.7627459999999999</c:v>
                </c:pt>
                <c:pt idx="433">
                  <c:v>12.20073</c:v>
                </c:pt>
                <c:pt idx="434">
                  <c:v>-11.550058999999999</c:v>
                </c:pt>
                <c:pt idx="435">
                  <c:v>-17.055783999999999</c:v>
                </c:pt>
                <c:pt idx="436">
                  <c:v>17.465202000000001</c:v>
                </c:pt>
                <c:pt idx="437">
                  <c:v>-10.672904000000001</c:v>
                </c:pt>
                <c:pt idx="438">
                  <c:v>27.257612000000002</c:v>
                </c:pt>
                <c:pt idx="439">
                  <c:v>45.399968999999999</c:v>
                </c:pt>
                <c:pt idx="440">
                  <c:v>14.342279</c:v>
                </c:pt>
                <c:pt idx="441">
                  <c:v>0.88402000000000003</c:v>
                </c:pt>
                <c:pt idx="442">
                  <c:v>-16.332512999999999</c:v>
                </c:pt>
                <c:pt idx="443">
                  <c:v>-10.554822</c:v>
                </c:pt>
                <c:pt idx="444">
                  <c:v>-14.731862</c:v>
                </c:pt>
                <c:pt idx="445">
                  <c:v>2.5039899999999999</c:v>
                </c:pt>
                <c:pt idx="446">
                  <c:v>-2.4988100000000002</c:v>
                </c:pt>
                <c:pt idx="447">
                  <c:v>-11.811802</c:v>
                </c:pt>
                <c:pt idx="448">
                  <c:v>-20.135909999999999</c:v>
                </c:pt>
                <c:pt idx="449">
                  <c:v>-9.4263619999999992</c:v>
                </c:pt>
                <c:pt idx="450">
                  <c:v>-25.13449</c:v>
                </c:pt>
                <c:pt idx="451">
                  <c:v>-1.781415</c:v>
                </c:pt>
                <c:pt idx="452">
                  <c:v>32.927084000000001</c:v>
                </c:pt>
                <c:pt idx="453">
                  <c:v>-19.688047000000001</c:v>
                </c:pt>
                <c:pt idx="454">
                  <c:v>-12.046519</c:v>
                </c:pt>
                <c:pt idx="455">
                  <c:v>-6.4205759999999996</c:v>
                </c:pt>
                <c:pt idx="456">
                  <c:v>10.043388999999999</c:v>
                </c:pt>
                <c:pt idx="457">
                  <c:v>-29.054089999999999</c:v>
                </c:pt>
                <c:pt idx="458">
                  <c:v>21.350950999999998</c:v>
                </c:pt>
                <c:pt idx="459">
                  <c:v>-0.1221</c:v>
                </c:pt>
                <c:pt idx="460">
                  <c:v>-18.278704000000001</c:v>
                </c:pt>
                <c:pt idx="461">
                  <c:v>23.610534000000001</c:v>
                </c:pt>
                <c:pt idx="462">
                  <c:v>2.8589159999999998</c:v>
                </c:pt>
                <c:pt idx="463">
                  <c:v>-8.191675</c:v>
                </c:pt>
                <c:pt idx="464">
                  <c:v>-26.967115</c:v>
                </c:pt>
                <c:pt idx="465">
                  <c:v>39.393399000000002</c:v>
                </c:pt>
                <c:pt idx="466">
                  <c:v>29.606225999999999</c:v>
                </c:pt>
                <c:pt idx="467">
                  <c:v>21.383324000000002</c:v>
                </c:pt>
                <c:pt idx="468">
                  <c:v>-0.98538800000000004</c:v>
                </c:pt>
                <c:pt idx="469">
                  <c:v>-5.0124180000000003</c:v>
                </c:pt>
                <c:pt idx="470">
                  <c:v>-8.7720319999999994</c:v>
                </c:pt>
                <c:pt idx="471">
                  <c:v>-17.600328000000001</c:v>
                </c:pt>
                <c:pt idx="472">
                  <c:v>1.0132509999999999</c:v>
                </c:pt>
                <c:pt idx="473">
                  <c:v>-9.6069169999999993</c:v>
                </c:pt>
                <c:pt idx="474">
                  <c:v>-8.6453089999999992</c:v>
                </c:pt>
                <c:pt idx="475">
                  <c:v>0.41817599999999999</c:v>
                </c:pt>
                <c:pt idx="476">
                  <c:v>-6.9346909999999999</c:v>
                </c:pt>
                <c:pt idx="477">
                  <c:v>-1.246294</c:v>
                </c:pt>
                <c:pt idx="478">
                  <c:v>-18.946076999999999</c:v>
                </c:pt>
                <c:pt idx="479">
                  <c:v>-17.668794999999999</c:v>
                </c:pt>
                <c:pt idx="480">
                  <c:v>-27.227307</c:v>
                </c:pt>
                <c:pt idx="481">
                  <c:v>37.485396000000001</c:v>
                </c:pt>
                <c:pt idx="482">
                  <c:v>7.7477819999999999</c:v>
                </c:pt>
                <c:pt idx="483">
                  <c:v>-22.522328000000002</c:v>
                </c:pt>
                <c:pt idx="484">
                  <c:v>28.263811</c:v>
                </c:pt>
                <c:pt idx="485">
                  <c:v>-3.3841770000000002</c:v>
                </c:pt>
                <c:pt idx="486">
                  <c:v>-7.9184279999999996</c:v>
                </c:pt>
                <c:pt idx="487">
                  <c:v>-12.830443000000001</c:v>
                </c:pt>
                <c:pt idx="488">
                  <c:v>-19.051501999999999</c:v>
                </c:pt>
                <c:pt idx="489">
                  <c:v>7.6749020000000003</c:v>
                </c:pt>
                <c:pt idx="490">
                  <c:v>26.354596000000001</c:v>
                </c:pt>
                <c:pt idx="491">
                  <c:v>-5.909694</c:v>
                </c:pt>
                <c:pt idx="492">
                  <c:v>-10.411270999999999</c:v>
                </c:pt>
                <c:pt idx="493">
                  <c:v>8.4495570000000004</c:v>
                </c:pt>
                <c:pt idx="494">
                  <c:v>-12.353956</c:v>
                </c:pt>
                <c:pt idx="495">
                  <c:v>-12.690378000000001</c:v>
                </c:pt>
                <c:pt idx="496">
                  <c:v>-3.6279590000000002</c:v>
                </c:pt>
                <c:pt idx="497">
                  <c:v>-13.046918</c:v>
                </c:pt>
                <c:pt idx="498">
                  <c:v>-16.747789999999998</c:v>
                </c:pt>
                <c:pt idx="499">
                  <c:v>1.2031890000000001</c:v>
                </c:pt>
                <c:pt idx="500">
                  <c:v>-18.241633</c:v>
                </c:pt>
                <c:pt idx="501">
                  <c:v>26.828123000000001</c:v>
                </c:pt>
                <c:pt idx="502">
                  <c:v>24.600055999999999</c:v>
                </c:pt>
                <c:pt idx="503">
                  <c:v>-4.8615449999999996</c:v>
                </c:pt>
                <c:pt idx="504">
                  <c:v>45.650072999999999</c:v>
                </c:pt>
                <c:pt idx="505">
                  <c:v>48.997293999999997</c:v>
                </c:pt>
                <c:pt idx="506">
                  <c:v>41.418585</c:v>
                </c:pt>
                <c:pt idx="507">
                  <c:v>-11.395823999999999</c:v>
                </c:pt>
                <c:pt idx="508">
                  <c:v>-4.7453120000000002</c:v>
                </c:pt>
                <c:pt idx="509">
                  <c:v>-6.498621</c:v>
                </c:pt>
                <c:pt idx="510">
                  <c:v>15.520875</c:v>
                </c:pt>
                <c:pt idx="511">
                  <c:v>9.0961300000000005</c:v>
                </c:pt>
                <c:pt idx="512">
                  <c:v>-12.716108999999999</c:v>
                </c:pt>
                <c:pt idx="513">
                  <c:v>1.7376339999999999</c:v>
                </c:pt>
                <c:pt idx="514">
                  <c:v>-24.105212000000002</c:v>
                </c:pt>
                <c:pt idx="515">
                  <c:v>-10.102693</c:v>
                </c:pt>
                <c:pt idx="516">
                  <c:v>39.852576999999997</c:v>
                </c:pt>
                <c:pt idx="517">
                  <c:v>-4.3792220000000004</c:v>
                </c:pt>
                <c:pt idx="518">
                  <c:v>-10.189691</c:v>
                </c:pt>
                <c:pt idx="519">
                  <c:v>1.8570139999999999</c:v>
                </c:pt>
                <c:pt idx="520">
                  <c:v>34.584670000000003</c:v>
                </c:pt>
                <c:pt idx="521">
                  <c:v>-4.637715</c:v>
                </c:pt>
                <c:pt idx="522">
                  <c:v>-12.803478</c:v>
                </c:pt>
                <c:pt idx="523">
                  <c:v>-14.174966</c:v>
                </c:pt>
                <c:pt idx="524">
                  <c:v>1.216045</c:v>
                </c:pt>
                <c:pt idx="525">
                  <c:v>32.245919999999998</c:v>
                </c:pt>
                <c:pt idx="526">
                  <c:v>-15.56762</c:v>
                </c:pt>
                <c:pt idx="527">
                  <c:v>-1.7510049999999999</c:v>
                </c:pt>
                <c:pt idx="528">
                  <c:v>-9.7752890000000008</c:v>
                </c:pt>
                <c:pt idx="529">
                  <c:v>-19.718264999999999</c:v>
                </c:pt>
                <c:pt idx="530">
                  <c:v>11.028451</c:v>
                </c:pt>
                <c:pt idx="531">
                  <c:v>-10.221741</c:v>
                </c:pt>
                <c:pt idx="532">
                  <c:v>-5.257695</c:v>
                </c:pt>
                <c:pt idx="533">
                  <c:v>-11.286854</c:v>
                </c:pt>
                <c:pt idx="534">
                  <c:v>-5.959041</c:v>
                </c:pt>
                <c:pt idx="535">
                  <c:v>-0.15624099999999999</c:v>
                </c:pt>
                <c:pt idx="536">
                  <c:v>-11.539306</c:v>
                </c:pt>
                <c:pt idx="537">
                  <c:v>-11.10754</c:v>
                </c:pt>
                <c:pt idx="538">
                  <c:v>-21.895123999999999</c:v>
                </c:pt>
                <c:pt idx="539">
                  <c:v>-17.038761999999998</c:v>
                </c:pt>
                <c:pt idx="540">
                  <c:v>5.8172030000000001</c:v>
                </c:pt>
                <c:pt idx="541">
                  <c:v>-18.837057999999999</c:v>
                </c:pt>
                <c:pt idx="542">
                  <c:v>-15.474961</c:v>
                </c:pt>
                <c:pt idx="543">
                  <c:v>-25.116714999999999</c:v>
                </c:pt>
                <c:pt idx="544">
                  <c:v>13.397643</c:v>
                </c:pt>
                <c:pt idx="545">
                  <c:v>5.5394670000000001</c:v>
                </c:pt>
                <c:pt idx="546">
                  <c:v>-7.6970090000000004</c:v>
                </c:pt>
                <c:pt idx="547">
                  <c:v>-3.0578340000000002</c:v>
                </c:pt>
                <c:pt idx="548">
                  <c:v>-5.6808529999999999</c:v>
                </c:pt>
                <c:pt idx="549">
                  <c:v>11.558484</c:v>
                </c:pt>
                <c:pt idx="550">
                  <c:v>-19.422274000000002</c:v>
                </c:pt>
                <c:pt idx="551">
                  <c:v>-8.6999929999999992</c:v>
                </c:pt>
                <c:pt idx="552">
                  <c:v>20.559449000000001</c:v>
                </c:pt>
                <c:pt idx="553">
                  <c:v>-5.5799589999999997</c:v>
                </c:pt>
                <c:pt idx="554">
                  <c:v>25.687415999999999</c:v>
                </c:pt>
                <c:pt idx="555">
                  <c:v>17.376539999999999</c:v>
                </c:pt>
                <c:pt idx="556">
                  <c:v>-6.1966760000000001</c:v>
                </c:pt>
                <c:pt idx="557">
                  <c:v>-12.257956999999999</c:v>
                </c:pt>
                <c:pt idx="558">
                  <c:v>-6.1838769999999998</c:v>
                </c:pt>
                <c:pt idx="559">
                  <c:v>30.242431</c:v>
                </c:pt>
                <c:pt idx="560">
                  <c:v>-1.8017019999999999</c:v>
                </c:pt>
                <c:pt idx="561">
                  <c:v>-15.587773</c:v>
                </c:pt>
                <c:pt idx="562">
                  <c:v>-9.0817700000000006</c:v>
                </c:pt>
                <c:pt idx="563">
                  <c:v>-18.615248999999999</c:v>
                </c:pt>
                <c:pt idx="564">
                  <c:v>-7.773657</c:v>
                </c:pt>
                <c:pt idx="565">
                  <c:v>8.1136479999999995</c:v>
                </c:pt>
                <c:pt idx="566">
                  <c:v>13.480463</c:v>
                </c:pt>
                <c:pt idx="567">
                  <c:v>13.586995999999999</c:v>
                </c:pt>
                <c:pt idx="568">
                  <c:v>-21.355909</c:v>
                </c:pt>
                <c:pt idx="569">
                  <c:v>16.27026</c:v>
                </c:pt>
                <c:pt idx="570">
                  <c:v>-22.279333000000001</c:v>
                </c:pt>
                <c:pt idx="571">
                  <c:v>-8.3119460000000007</c:v>
                </c:pt>
                <c:pt idx="572">
                  <c:v>-3.63551</c:v>
                </c:pt>
                <c:pt idx="573">
                  <c:v>-10.118214</c:v>
                </c:pt>
                <c:pt idx="574">
                  <c:v>-30.285026999999999</c:v>
                </c:pt>
                <c:pt idx="575">
                  <c:v>2.7791030000000001</c:v>
                </c:pt>
                <c:pt idx="576">
                  <c:v>29.96228</c:v>
                </c:pt>
                <c:pt idx="577">
                  <c:v>3.9377399999999998</c:v>
                </c:pt>
                <c:pt idx="578">
                  <c:v>-5.0810779999999998</c:v>
                </c:pt>
                <c:pt idx="579">
                  <c:v>-4.119434</c:v>
                </c:pt>
                <c:pt idx="580">
                  <c:v>-1.450142</c:v>
                </c:pt>
                <c:pt idx="581">
                  <c:v>-9.3745960000000004</c:v>
                </c:pt>
                <c:pt idx="582">
                  <c:v>2.5237940000000001</c:v>
                </c:pt>
                <c:pt idx="583">
                  <c:v>-11.010816999999999</c:v>
                </c:pt>
                <c:pt idx="584">
                  <c:v>-20.096969000000001</c:v>
                </c:pt>
                <c:pt idx="585">
                  <c:v>-15.656525999999999</c:v>
                </c:pt>
                <c:pt idx="586">
                  <c:v>-8.1258809999999997</c:v>
                </c:pt>
                <c:pt idx="587">
                  <c:v>-9.2411239999999992</c:v>
                </c:pt>
                <c:pt idx="588">
                  <c:v>-25.932133</c:v>
                </c:pt>
                <c:pt idx="589">
                  <c:v>-2.9891999999999998E-2</c:v>
                </c:pt>
                <c:pt idx="590">
                  <c:v>10.310010999999999</c:v>
                </c:pt>
                <c:pt idx="591">
                  <c:v>7.046125</c:v>
                </c:pt>
                <c:pt idx="592">
                  <c:v>15.022055999999999</c:v>
                </c:pt>
                <c:pt idx="593">
                  <c:v>-1.754535</c:v>
                </c:pt>
                <c:pt idx="594">
                  <c:v>-3.5617459999999999</c:v>
                </c:pt>
                <c:pt idx="595">
                  <c:v>23.531098</c:v>
                </c:pt>
                <c:pt idx="596">
                  <c:v>-9.6236560000000004</c:v>
                </c:pt>
                <c:pt idx="597">
                  <c:v>-17.540330000000001</c:v>
                </c:pt>
                <c:pt idx="598">
                  <c:v>1.426892</c:v>
                </c:pt>
                <c:pt idx="599">
                  <c:v>1.0771710000000001</c:v>
                </c:pt>
                <c:pt idx="600">
                  <c:v>-13.384446000000001</c:v>
                </c:pt>
                <c:pt idx="601">
                  <c:v>-2.9280629999999999</c:v>
                </c:pt>
                <c:pt idx="602">
                  <c:v>-9.9817409999999995</c:v>
                </c:pt>
                <c:pt idx="603">
                  <c:v>27.679849000000001</c:v>
                </c:pt>
                <c:pt idx="604">
                  <c:v>2.5460699999999998</c:v>
                </c:pt>
                <c:pt idx="605">
                  <c:v>-6.3121169999999998</c:v>
                </c:pt>
                <c:pt idx="606">
                  <c:v>-19.712467</c:v>
                </c:pt>
                <c:pt idx="607">
                  <c:v>-3.4596369999999999</c:v>
                </c:pt>
                <c:pt idx="608">
                  <c:v>17.911434</c:v>
                </c:pt>
                <c:pt idx="609">
                  <c:v>12.335264</c:v>
                </c:pt>
                <c:pt idx="610">
                  <c:v>4.3257180000000002</c:v>
                </c:pt>
                <c:pt idx="611">
                  <c:v>-19.999858</c:v>
                </c:pt>
                <c:pt idx="612">
                  <c:v>-1.771323</c:v>
                </c:pt>
                <c:pt idx="613">
                  <c:v>-26.224972000000001</c:v>
                </c:pt>
                <c:pt idx="614">
                  <c:v>-0.74763199999999996</c:v>
                </c:pt>
                <c:pt idx="615">
                  <c:v>0.48798999999999998</c:v>
                </c:pt>
                <c:pt idx="616">
                  <c:v>-7.0861609999999997</c:v>
                </c:pt>
                <c:pt idx="617">
                  <c:v>-0.123303</c:v>
                </c:pt>
                <c:pt idx="618">
                  <c:v>-6.6377290000000002</c:v>
                </c:pt>
                <c:pt idx="619">
                  <c:v>-5.8119240000000003</c:v>
                </c:pt>
                <c:pt idx="620">
                  <c:v>-9.2189949999999996</c:v>
                </c:pt>
                <c:pt idx="621">
                  <c:v>-14.960792</c:v>
                </c:pt>
                <c:pt idx="622">
                  <c:v>0.43968299999999999</c:v>
                </c:pt>
                <c:pt idx="623">
                  <c:v>-8.9022500000000004</c:v>
                </c:pt>
                <c:pt idx="624">
                  <c:v>3.831029</c:v>
                </c:pt>
                <c:pt idx="625">
                  <c:v>-6.8172969999999999</c:v>
                </c:pt>
                <c:pt idx="626">
                  <c:v>-9.150525</c:v>
                </c:pt>
                <c:pt idx="627">
                  <c:v>-15.563293</c:v>
                </c:pt>
                <c:pt idx="628">
                  <c:v>-16.803801</c:v>
                </c:pt>
                <c:pt idx="629">
                  <c:v>-7.0997050000000002</c:v>
                </c:pt>
                <c:pt idx="630">
                  <c:v>-20.317782999999999</c:v>
                </c:pt>
                <c:pt idx="631">
                  <c:v>-6.8680719999999997</c:v>
                </c:pt>
                <c:pt idx="632">
                  <c:v>16.577241000000001</c:v>
                </c:pt>
                <c:pt idx="633">
                  <c:v>-18.239215999999999</c:v>
                </c:pt>
                <c:pt idx="634">
                  <c:v>-24.307653999999999</c:v>
                </c:pt>
                <c:pt idx="635">
                  <c:v>-21.902661999999999</c:v>
                </c:pt>
                <c:pt idx="636">
                  <c:v>-0.66161899999999996</c:v>
                </c:pt>
                <c:pt idx="637">
                  <c:v>10.918227999999999</c:v>
                </c:pt>
                <c:pt idx="638">
                  <c:v>-4.6714270000000004</c:v>
                </c:pt>
                <c:pt idx="639">
                  <c:v>-0.74564200000000003</c:v>
                </c:pt>
                <c:pt idx="640">
                  <c:v>-3.9477340000000001</c:v>
                </c:pt>
                <c:pt idx="641">
                  <c:v>31.329253999999999</c:v>
                </c:pt>
                <c:pt idx="642">
                  <c:v>13.316681000000001</c:v>
                </c:pt>
                <c:pt idx="643">
                  <c:v>-23.082205999999999</c:v>
                </c:pt>
                <c:pt idx="644">
                  <c:v>-1.691119</c:v>
                </c:pt>
                <c:pt idx="645">
                  <c:v>-17.212962000000001</c:v>
                </c:pt>
                <c:pt idx="646">
                  <c:v>30.636996</c:v>
                </c:pt>
                <c:pt idx="647">
                  <c:v>-8.1890649999999994</c:v>
                </c:pt>
                <c:pt idx="648">
                  <c:v>-20.870856</c:v>
                </c:pt>
                <c:pt idx="649">
                  <c:v>13.633937</c:v>
                </c:pt>
                <c:pt idx="650">
                  <c:v>-11.842280000000001</c:v>
                </c:pt>
                <c:pt idx="651">
                  <c:v>-2.4412219999999998</c:v>
                </c:pt>
                <c:pt idx="652">
                  <c:v>-17.339645000000001</c:v>
                </c:pt>
                <c:pt idx="653">
                  <c:v>14.384328999999999</c:v>
                </c:pt>
                <c:pt idx="654">
                  <c:v>15.276172000000001</c:v>
                </c:pt>
                <c:pt idx="655">
                  <c:v>-20.396999000000001</c:v>
                </c:pt>
                <c:pt idx="656">
                  <c:v>-9.0206859999999995</c:v>
                </c:pt>
                <c:pt idx="657">
                  <c:v>-24.767499000000001</c:v>
                </c:pt>
                <c:pt idx="658">
                  <c:v>-18.093394</c:v>
                </c:pt>
                <c:pt idx="659">
                  <c:v>37.089582999999998</c:v>
                </c:pt>
                <c:pt idx="660">
                  <c:v>-18.944627000000001</c:v>
                </c:pt>
                <c:pt idx="661">
                  <c:v>6.8856520000000003</c:v>
                </c:pt>
                <c:pt idx="662">
                  <c:v>-12.240748</c:v>
                </c:pt>
                <c:pt idx="663">
                  <c:v>22.125095999999999</c:v>
                </c:pt>
                <c:pt idx="664">
                  <c:v>25.470216000000001</c:v>
                </c:pt>
                <c:pt idx="665">
                  <c:v>37.406750000000002</c:v>
                </c:pt>
                <c:pt idx="666">
                  <c:v>-8.4013390000000001</c:v>
                </c:pt>
                <c:pt idx="667">
                  <c:v>-19.740331000000001</c:v>
                </c:pt>
                <c:pt idx="668">
                  <c:v>-9.7875709999999998</c:v>
                </c:pt>
                <c:pt idx="669">
                  <c:v>27.219177999999999</c:v>
                </c:pt>
                <c:pt idx="670">
                  <c:v>28.379968999999999</c:v>
                </c:pt>
                <c:pt idx="671">
                  <c:v>12.360830999999999</c:v>
                </c:pt>
                <c:pt idx="672">
                  <c:v>12.274279</c:v>
                </c:pt>
                <c:pt idx="673">
                  <c:v>-15.518644</c:v>
                </c:pt>
                <c:pt idx="674">
                  <c:v>5.3228330000000001</c:v>
                </c:pt>
                <c:pt idx="675">
                  <c:v>22.053471999999999</c:v>
                </c:pt>
                <c:pt idx="676">
                  <c:v>29.983926</c:v>
                </c:pt>
                <c:pt idx="677">
                  <c:v>-5.6446000000000003E-2</c:v>
                </c:pt>
                <c:pt idx="678">
                  <c:v>12.629984</c:v>
                </c:pt>
                <c:pt idx="679">
                  <c:v>-3.775074</c:v>
                </c:pt>
                <c:pt idx="680">
                  <c:v>27.639247000000001</c:v>
                </c:pt>
                <c:pt idx="681">
                  <c:v>-13.025335</c:v>
                </c:pt>
                <c:pt idx="682">
                  <c:v>9.2317219999999995</c:v>
                </c:pt>
                <c:pt idx="683">
                  <c:v>-13.933895</c:v>
                </c:pt>
                <c:pt idx="684">
                  <c:v>8.6264079999999996</c:v>
                </c:pt>
                <c:pt idx="685">
                  <c:v>-1.833882</c:v>
                </c:pt>
                <c:pt idx="686">
                  <c:v>-21.066096999999999</c:v>
                </c:pt>
                <c:pt idx="687">
                  <c:v>-20.655255</c:v>
                </c:pt>
                <c:pt idx="688">
                  <c:v>-16.415742000000002</c:v>
                </c:pt>
                <c:pt idx="689">
                  <c:v>26.393155</c:v>
                </c:pt>
                <c:pt idx="690">
                  <c:v>-12.128253000000001</c:v>
                </c:pt>
                <c:pt idx="691">
                  <c:v>-27.238406999999999</c:v>
                </c:pt>
                <c:pt idx="692">
                  <c:v>-16.310855</c:v>
                </c:pt>
                <c:pt idx="693">
                  <c:v>5.8279810000000003</c:v>
                </c:pt>
                <c:pt idx="694">
                  <c:v>-13.472823</c:v>
                </c:pt>
                <c:pt idx="695">
                  <c:v>-10.024046</c:v>
                </c:pt>
                <c:pt idx="696">
                  <c:v>-9.7593460000000007</c:v>
                </c:pt>
                <c:pt idx="697">
                  <c:v>-15.19575</c:v>
                </c:pt>
                <c:pt idx="698">
                  <c:v>31.569828999999999</c:v>
                </c:pt>
                <c:pt idx="699">
                  <c:v>-8.1904149999999998</c:v>
                </c:pt>
                <c:pt idx="700">
                  <c:v>15.568035</c:v>
                </c:pt>
                <c:pt idx="701">
                  <c:v>-6.1615859999999998</c:v>
                </c:pt>
                <c:pt idx="702">
                  <c:v>-7.5066160000000002</c:v>
                </c:pt>
                <c:pt idx="703">
                  <c:v>-16.072665000000001</c:v>
                </c:pt>
                <c:pt idx="704">
                  <c:v>30.575558000000001</c:v>
                </c:pt>
                <c:pt idx="705">
                  <c:v>-11.662924</c:v>
                </c:pt>
                <c:pt idx="706">
                  <c:v>12.362726</c:v>
                </c:pt>
                <c:pt idx="707">
                  <c:v>-16.981542000000001</c:v>
                </c:pt>
                <c:pt idx="708">
                  <c:v>-8.7149020000000004</c:v>
                </c:pt>
                <c:pt idx="709">
                  <c:v>34.305469000000002</c:v>
                </c:pt>
                <c:pt idx="710">
                  <c:v>-10.812118</c:v>
                </c:pt>
                <c:pt idx="711">
                  <c:v>-7.5886310000000003</c:v>
                </c:pt>
                <c:pt idx="712">
                  <c:v>-5.2688600000000001</c:v>
                </c:pt>
                <c:pt idx="713">
                  <c:v>27.873349000000001</c:v>
                </c:pt>
                <c:pt idx="714">
                  <c:v>-6.4848439999999998</c:v>
                </c:pt>
                <c:pt idx="715">
                  <c:v>-0.18998000000000001</c:v>
                </c:pt>
                <c:pt idx="716">
                  <c:v>-2.0798420000000002</c:v>
                </c:pt>
                <c:pt idx="717">
                  <c:v>8.9560890000000004</c:v>
                </c:pt>
                <c:pt idx="718">
                  <c:v>-25.330157</c:v>
                </c:pt>
                <c:pt idx="719">
                  <c:v>-8.028181</c:v>
                </c:pt>
                <c:pt idx="720">
                  <c:v>-0.80344899999999997</c:v>
                </c:pt>
                <c:pt idx="721">
                  <c:v>6.7242100000000002</c:v>
                </c:pt>
                <c:pt idx="722">
                  <c:v>47.233372000000003</c:v>
                </c:pt>
                <c:pt idx="723">
                  <c:v>14.731196000000001</c:v>
                </c:pt>
                <c:pt idx="724">
                  <c:v>-5.5408499999999998</c:v>
                </c:pt>
                <c:pt idx="725">
                  <c:v>-2.9978229999999999</c:v>
                </c:pt>
                <c:pt idx="726">
                  <c:v>-3.0021300000000002</c:v>
                </c:pt>
                <c:pt idx="727">
                  <c:v>-2.1295839999999999</c:v>
                </c:pt>
                <c:pt idx="728">
                  <c:v>3.9783879999999998</c:v>
                </c:pt>
                <c:pt idx="729">
                  <c:v>1.668914</c:v>
                </c:pt>
                <c:pt idx="730">
                  <c:v>-9.4178099999999993</c:v>
                </c:pt>
                <c:pt idx="731">
                  <c:v>-12.589878000000001</c:v>
                </c:pt>
                <c:pt idx="732">
                  <c:v>-6.6043139999999996</c:v>
                </c:pt>
                <c:pt idx="733">
                  <c:v>3.546233</c:v>
                </c:pt>
                <c:pt idx="734">
                  <c:v>6.4671110000000001</c:v>
                </c:pt>
                <c:pt idx="735">
                  <c:v>-1.96976</c:v>
                </c:pt>
                <c:pt idx="736">
                  <c:v>-2.8768090000000002</c:v>
                </c:pt>
                <c:pt idx="737">
                  <c:v>27.757629999999999</c:v>
                </c:pt>
                <c:pt idx="738">
                  <c:v>-10.279309</c:v>
                </c:pt>
                <c:pt idx="739">
                  <c:v>5.2134689999999999</c:v>
                </c:pt>
                <c:pt idx="740">
                  <c:v>-16.248009</c:v>
                </c:pt>
                <c:pt idx="741">
                  <c:v>-16.135645</c:v>
                </c:pt>
                <c:pt idx="742">
                  <c:v>8.3410539999999997</c:v>
                </c:pt>
                <c:pt idx="743">
                  <c:v>-7.9943E-2</c:v>
                </c:pt>
                <c:pt idx="744">
                  <c:v>7.4526370000000002</c:v>
                </c:pt>
                <c:pt idx="745">
                  <c:v>10.459894999999999</c:v>
                </c:pt>
                <c:pt idx="746">
                  <c:v>6.8157199999999998</c:v>
                </c:pt>
                <c:pt idx="747">
                  <c:v>-5.8072330000000001</c:v>
                </c:pt>
                <c:pt idx="748">
                  <c:v>-10.835003</c:v>
                </c:pt>
                <c:pt idx="749">
                  <c:v>10.658227</c:v>
                </c:pt>
                <c:pt idx="750">
                  <c:v>-9.9748730000000005</c:v>
                </c:pt>
                <c:pt idx="751">
                  <c:v>-12.467699</c:v>
                </c:pt>
                <c:pt idx="752">
                  <c:v>24.778679</c:v>
                </c:pt>
                <c:pt idx="753">
                  <c:v>5.8876289999999996</c:v>
                </c:pt>
                <c:pt idx="754">
                  <c:v>-12.619147999999999</c:v>
                </c:pt>
                <c:pt idx="755">
                  <c:v>23.973821999999998</c:v>
                </c:pt>
                <c:pt idx="756">
                  <c:v>21.981404000000001</c:v>
                </c:pt>
                <c:pt idx="757">
                  <c:v>7.0432399999999999</c:v>
                </c:pt>
                <c:pt idx="758">
                  <c:v>-6.4077739999999999</c:v>
                </c:pt>
                <c:pt idx="759">
                  <c:v>4.13422</c:v>
                </c:pt>
                <c:pt idx="760">
                  <c:v>-1.531757</c:v>
                </c:pt>
                <c:pt idx="761">
                  <c:v>-5.6243819999999998</c:v>
                </c:pt>
                <c:pt idx="762">
                  <c:v>-23.902922</c:v>
                </c:pt>
                <c:pt idx="763">
                  <c:v>-25.204312000000002</c:v>
                </c:pt>
                <c:pt idx="764">
                  <c:v>-11.97133</c:v>
                </c:pt>
                <c:pt idx="765">
                  <c:v>-5.067475</c:v>
                </c:pt>
                <c:pt idx="766">
                  <c:v>-5.3260040000000002</c:v>
                </c:pt>
                <c:pt idx="767">
                  <c:v>36.919364999999999</c:v>
                </c:pt>
                <c:pt idx="768">
                  <c:v>30.254759</c:v>
                </c:pt>
                <c:pt idx="769">
                  <c:v>-4.1752219999999998</c:v>
                </c:pt>
                <c:pt idx="770">
                  <c:v>-17.969702999999999</c:v>
                </c:pt>
                <c:pt idx="771">
                  <c:v>-14.592263000000001</c:v>
                </c:pt>
                <c:pt idx="772">
                  <c:v>21.666499999999999</c:v>
                </c:pt>
                <c:pt idx="773">
                  <c:v>26.223718000000002</c:v>
                </c:pt>
                <c:pt idx="774">
                  <c:v>43.824809999999999</c:v>
                </c:pt>
                <c:pt idx="775">
                  <c:v>8.0351210000000002</c:v>
                </c:pt>
                <c:pt idx="776">
                  <c:v>11.461130000000001</c:v>
                </c:pt>
                <c:pt idx="777">
                  <c:v>17.985365999999999</c:v>
                </c:pt>
                <c:pt idx="778">
                  <c:v>-16.802802</c:v>
                </c:pt>
                <c:pt idx="779">
                  <c:v>-15.826691</c:v>
                </c:pt>
                <c:pt idx="780">
                  <c:v>4.2672040000000004</c:v>
                </c:pt>
                <c:pt idx="781">
                  <c:v>7.573277</c:v>
                </c:pt>
                <c:pt idx="782">
                  <c:v>-11.572654</c:v>
                </c:pt>
                <c:pt idx="783">
                  <c:v>-13.538414</c:v>
                </c:pt>
                <c:pt idx="784">
                  <c:v>-9.1571650000000009</c:v>
                </c:pt>
                <c:pt idx="785">
                  <c:v>21.676873000000001</c:v>
                </c:pt>
                <c:pt idx="786">
                  <c:v>-2.3808630000000002</c:v>
                </c:pt>
                <c:pt idx="787">
                  <c:v>-3.356611</c:v>
                </c:pt>
                <c:pt idx="788">
                  <c:v>-13.355866000000001</c:v>
                </c:pt>
                <c:pt idx="789">
                  <c:v>-9.2761960000000006</c:v>
                </c:pt>
                <c:pt idx="790">
                  <c:v>-18.372823</c:v>
                </c:pt>
                <c:pt idx="791">
                  <c:v>-8.3315649999999994</c:v>
                </c:pt>
                <c:pt idx="792">
                  <c:v>5.7335219999999998</c:v>
                </c:pt>
                <c:pt idx="793">
                  <c:v>4.3138439999999996</c:v>
                </c:pt>
                <c:pt idx="794">
                  <c:v>12.063094</c:v>
                </c:pt>
                <c:pt idx="795">
                  <c:v>-14.498925</c:v>
                </c:pt>
                <c:pt idx="796">
                  <c:v>-9.8198109999999996</c:v>
                </c:pt>
                <c:pt idx="797">
                  <c:v>2.1910829999999999</c:v>
                </c:pt>
                <c:pt idx="798">
                  <c:v>-11.697361000000001</c:v>
                </c:pt>
                <c:pt idx="799">
                  <c:v>3.1768019999999999</c:v>
                </c:pt>
                <c:pt idx="800">
                  <c:v>-0.70452199999999998</c:v>
                </c:pt>
                <c:pt idx="801">
                  <c:v>19.085457000000002</c:v>
                </c:pt>
                <c:pt idx="802">
                  <c:v>7.9328940000000001</c:v>
                </c:pt>
                <c:pt idx="803">
                  <c:v>0.25838800000000001</c:v>
                </c:pt>
                <c:pt idx="804">
                  <c:v>-21.350065000000001</c:v>
                </c:pt>
                <c:pt idx="805">
                  <c:v>-20.926828</c:v>
                </c:pt>
                <c:pt idx="806">
                  <c:v>14.037858</c:v>
                </c:pt>
                <c:pt idx="807">
                  <c:v>12.959906999999999</c:v>
                </c:pt>
                <c:pt idx="808">
                  <c:v>-6.1181770000000002</c:v>
                </c:pt>
                <c:pt idx="809">
                  <c:v>-28.296658999999998</c:v>
                </c:pt>
                <c:pt idx="810">
                  <c:v>41.406489999999998</c:v>
                </c:pt>
                <c:pt idx="811">
                  <c:v>-11.847426</c:v>
                </c:pt>
                <c:pt idx="812">
                  <c:v>-7.9300560000000004</c:v>
                </c:pt>
                <c:pt idx="813">
                  <c:v>7.6221319999999997</c:v>
                </c:pt>
                <c:pt idx="814">
                  <c:v>-15.098373</c:v>
                </c:pt>
                <c:pt idx="815">
                  <c:v>20.645831999999999</c:v>
                </c:pt>
                <c:pt idx="816">
                  <c:v>6.6176849999999998</c:v>
                </c:pt>
                <c:pt idx="817">
                  <c:v>31.286000000000001</c:v>
                </c:pt>
                <c:pt idx="818">
                  <c:v>-5.8112320000000004</c:v>
                </c:pt>
                <c:pt idx="819">
                  <c:v>-4.6562979999999996</c:v>
                </c:pt>
                <c:pt idx="820">
                  <c:v>37.740758999999997</c:v>
                </c:pt>
                <c:pt idx="821">
                  <c:v>-7.8469360000000004</c:v>
                </c:pt>
                <c:pt idx="822">
                  <c:v>-1.1922820000000001</c:v>
                </c:pt>
                <c:pt idx="823">
                  <c:v>11.802277999999999</c:v>
                </c:pt>
                <c:pt idx="824">
                  <c:v>0.58506599999999997</c:v>
                </c:pt>
                <c:pt idx="825">
                  <c:v>-1.896576</c:v>
                </c:pt>
                <c:pt idx="826">
                  <c:v>30.315048999999998</c:v>
                </c:pt>
                <c:pt idx="827">
                  <c:v>-8.6990230000000004</c:v>
                </c:pt>
                <c:pt idx="828">
                  <c:v>33.402850999999998</c:v>
                </c:pt>
                <c:pt idx="829">
                  <c:v>-18.441842000000001</c:v>
                </c:pt>
                <c:pt idx="830">
                  <c:v>-4.5438070000000002</c:v>
                </c:pt>
                <c:pt idx="831">
                  <c:v>16.083303000000001</c:v>
                </c:pt>
                <c:pt idx="832">
                  <c:v>-13.401287999999999</c:v>
                </c:pt>
                <c:pt idx="833">
                  <c:v>12.780072000000001</c:v>
                </c:pt>
                <c:pt idx="834">
                  <c:v>14.593864</c:v>
                </c:pt>
                <c:pt idx="835">
                  <c:v>35.33464</c:v>
                </c:pt>
                <c:pt idx="836">
                  <c:v>-19.324119</c:v>
                </c:pt>
                <c:pt idx="837">
                  <c:v>18.850667999999999</c:v>
                </c:pt>
                <c:pt idx="838">
                  <c:v>-3.4259019999999998</c:v>
                </c:pt>
                <c:pt idx="839">
                  <c:v>8.5059149999999999</c:v>
                </c:pt>
                <c:pt idx="840">
                  <c:v>22.297920999999999</c:v>
                </c:pt>
                <c:pt idx="841">
                  <c:v>-15.417584</c:v>
                </c:pt>
                <c:pt idx="842">
                  <c:v>-8.6154700000000002</c:v>
                </c:pt>
                <c:pt idx="843">
                  <c:v>2.4415619999999998</c:v>
                </c:pt>
                <c:pt idx="844">
                  <c:v>1.0537510000000001</c:v>
                </c:pt>
                <c:pt idx="845">
                  <c:v>-17.420549000000001</c:v>
                </c:pt>
                <c:pt idx="846">
                  <c:v>-23.401848999999999</c:v>
                </c:pt>
                <c:pt idx="847">
                  <c:v>11.534846999999999</c:v>
                </c:pt>
                <c:pt idx="848">
                  <c:v>25.835730999999999</c:v>
                </c:pt>
                <c:pt idx="849">
                  <c:v>5.8267389999999999</c:v>
                </c:pt>
                <c:pt idx="850">
                  <c:v>-12.074767</c:v>
                </c:pt>
                <c:pt idx="851">
                  <c:v>14.154163</c:v>
                </c:pt>
                <c:pt idx="852">
                  <c:v>-25.007536999999999</c:v>
                </c:pt>
                <c:pt idx="853">
                  <c:v>-14.229499000000001</c:v>
                </c:pt>
                <c:pt idx="854">
                  <c:v>-11.540345</c:v>
                </c:pt>
                <c:pt idx="855">
                  <c:v>14.075144999999999</c:v>
                </c:pt>
                <c:pt idx="856">
                  <c:v>-4.7601100000000001</c:v>
                </c:pt>
                <c:pt idx="857">
                  <c:v>-6.7840689999999997</c:v>
                </c:pt>
                <c:pt idx="858">
                  <c:v>-19.562863</c:v>
                </c:pt>
                <c:pt idx="859">
                  <c:v>25.534343</c:v>
                </c:pt>
                <c:pt idx="860">
                  <c:v>4.1342790000000003</c:v>
                </c:pt>
                <c:pt idx="861">
                  <c:v>23.924025</c:v>
                </c:pt>
                <c:pt idx="862">
                  <c:v>-4.4401539999999997</c:v>
                </c:pt>
                <c:pt idx="863">
                  <c:v>-22.901309999999999</c:v>
                </c:pt>
                <c:pt idx="864">
                  <c:v>-6.844805</c:v>
                </c:pt>
                <c:pt idx="865">
                  <c:v>36.828719</c:v>
                </c:pt>
                <c:pt idx="866">
                  <c:v>-15.266681999999999</c:v>
                </c:pt>
                <c:pt idx="867">
                  <c:v>-8.2108229999999995</c:v>
                </c:pt>
                <c:pt idx="868">
                  <c:v>-21.613568999999998</c:v>
                </c:pt>
                <c:pt idx="869">
                  <c:v>2.9351699999999998</c:v>
                </c:pt>
                <c:pt idx="870">
                  <c:v>-17.515461999999999</c:v>
                </c:pt>
                <c:pt idx="871">
                  <c:v>-13.464435</c:v>
                </c:pt>
                <c:pt idx="872">
                  <c:v>-10.955279000000001</c:v>
                </c:pt>
                <c:pt idx="873">
                  <c:v>-0.46665899999999999</c:v>
                </c:pt>
                <c:pt idx="874">
                  <c:v>-1.1241000000000001</c:v>
                </c:pt>
                <c:pt idx="875">
                  <c:v>5.4542479999999998</c:v>
                </c:pt>
                <c:pt idx="876">
                  <c:v>18.773036999999999</c:v>
                </c:pt>
                <c:pt idx="877">
                  <c:v>-23.918742000000002</c:v>
                </c:pt>
                <c:pt idx="878">
                  <c:v>-11.256475999999999</c:v>
                </c:pt>
                <c:pt idx="879">
                  <c:v>-11.426055</c:v>
                </c:pt>
                <c:pt idx="880">
                  <c:v>-10.197459</c:v>
                </c:pt>
                <c:pt idx="881">
                  <c:v>0.86477099999999996</c:v>
                </c:pt>
                <c:pt idx="882">
                  <c:v>5.2878400000000001</c:v>
                </c:pt>
                <c:pt idx="883">
                  <c:v>-15.281950999999999</c:v>
                </c:pt>
                <c:pt idx="884">
                  <c:v>-17.514285000000001</c:v>
                </c:pt>
                <c:pt idx="885">
                  <c:v>2.2345410000000001</c:v>
                </c:pt>
                <c:pt idx="886">
                  <c:v>27.826832</c:v>
                </c:pt>
                <c:pt idx="887">
                  <c:v>-9.7835540000000005</c:v>
                </c:pt>
                <c:pt idx="888">
                  <c:v>-6.0442039999999997</c:v>
                </c:pt>
                <c:pt idx="889">
                  <c:v>-14.383488</c:v>
                </c:pt>
                <c:pt idx="890">
                  <c:v>-12.730677999999999</c:v>
                </c:pt>
                <c:pt idx="891">
                  <c:v>-16.119572999999999</c:v>
                </c:pt>
                <c:pt idx="892">
                  <c:v>1.5019929999999999</c:v>
                </c:pt>
                <c:pt idx="893">
                  <c:v>5.9529779999999999</c:v>
                </c:pt>
                <c:pt idx="894">
                  <c:v>12.558573000000001</c:v>
                </c:pt>
                <c:pt idx="895">
                  <c:v>1.4040509999999999</c:v>
                </c:pt>
                <c:pt idx="896">
                  <c:v>-13.003596999999999</c:v>
                </c:pt>
                <c:pt idx="897">
                  <c:v>-26.108346000000001</c:v>
                </c:pt>
                <c:pt idx="898">
                  <c:v>3.8293520000000001</c:v>
                </c:pt>
                <c:pt idx="899">
                  <c:v>16.984902000000002</c:v>
                </c:pt>
                <c:pt idx="900">
                  <c:v>24.702645</c:v>
                </c:pt>
                <c:pt idx="901">
                  <c:v>-13.668151999999999</c:v>
                </c:pt>
                <c:pt idx="902">
                  <c:v>-8.1100510000000003</c:v>
                </c:pt>
                <c:pt idx="903">
                  <c:v>-9.9336769999999994</c:v>
                </c:pt>
                <c:pt idx="904">
                  <c:v>-18.083649999999999</c:v>
                </c:pt>
                <c:pt idx="905">
                  <c:v>-19.656798999999999</c:v>
                </c:pt>
                <c:pt idx="906">
                  <c:v>15.739401000000001</c:v>
                </c:pt>
                <c:pt idx="907">
                  <c:v>-3.7535249999999998</c:v>
                </c:pt>
                <c:pt idx="908">
                  <c:v>-18.013950999999999</c:v>
                </c:pt>
                <c:pt idx="909">
                  <c:v>-5.0065949999999999</c:v>
                </c:pt>
                <c:pt idx="910">
                  <c:v>-8.7702849999999994</c:v>
                </c:pt>
                <c:pt idx="911">
                  <c:v>-5.1396930000000003</c:v>
                </c:pt>
                <c:pt idx="912">
                  <c:v>-0.34906900000000002</c:v>
                </c:pt>
                <c:pt idx="913">
                  <c:v>-15.016733</c:v>
                </c:pt>
                <c:pt idx="914">
                  <c:v>14.300799</c:v>
                </c:pt>
                <c:pt idx="915">
                  <c:v>4.7412679999999998</c:v>
                </c:pt>
                <c:pt idx="916">
                  <c:v>-4.6138789999999998</c:v>
                </c:pt>
                <c:pt idx="917">
                  <c:v>2.0413670000000002</c:v>
                </c:pt>
                <c:pt idx="918">
                  <c:v>-10.556689</c:v>
                </c:pt>
                <c:pt idx="919">
                  <c:v>32.170324999999998</c:v>
                </c:pt>
                <c:pt idx="920">
                  <c:v>-16.191589</c:v>
                </c:pt>
                <c:pt idx="921">
                  <c:v>-9.1443259999999995</c:v>
                </c:pt>
                <c:pt idx="922">
                  <c:v>-15.874499999999999</c:v>
                </c:pt>
                <c:pt idx="923">
                  <c:v>-26.515508000000001</c:v>
                </c:pt>
                <c:pt idx="924">
                  <c:v>-19.204602999999999</c:v>
                </c:pt>
                <c:pt idx="925">
                  <c:v>-19.456046000000001</c:v>
                </c:pt>
                <c:pt idx="926">
                  <c:v>0.85675599999999996</c:v>
                </c:pt>
                <c:pt idx="927">
                  <c:v>-6.824808</c:v>
                </c:pt>
                <c:pt idx="928">
                  <c:v>-14.376818999999999</c:v>
                </c:pt>
                <c:pt idx="929">
                  <c:v>-23.243677000000002</c:v>
                </c:pt>
                <c:pt idx="930">
                  <c:v>-25.701060999999999</c:v>
                </c:pt>
                <c:pt idx="931">
                  <c:v>37.911704999999998</c:v>
                </c:pt>
                <c:pt idx="932">
                  <c:v>-10.364585</c:v>
                </c:pt>
                <c:pt idx="933">
                  <c:v>-11.321251999999999</c:v>
                </c:pt>
                <c:pt idx="934">
                  <c:v>-3.326749</c:v>
                </c:pt>
                <c:pt idx="935">
                  <c:v>-15.007154999999999</c:v>
                </c:pt>
                <c:pt idx="936">
                  <c:v>-3.1510400000000001</c:v>
                </c:pt>
                <c:pt idx="937">
                  <c:v>3.9972000000000001E-2</c:v>
                </c:pt>
                <c:pt idx="938">
                  <c:v>-25.319174</c:v>
                </c:pt>
                <c:pt idx="939">
                  <c:v>-10.743319</c:v>
                </c:pt>
                <c:pt idx="940">
                  <c:v>14.188017</c:v>
                </c:pt>
                <c:pt idx="941">
                  <c:v>3.209822</c:v>
                </c:pt>
                <c:pt idx="942">
                  <c:v>24.356359999999999</c:v>
                </c:pt>
                <c:pt idx="943">
                  <c:v>-5.0097269999999998</c:v>
                </c:pt>
                <c:pt idx="944">
                  <c:v>-7.3941629999999998</c:v>
                </c:pt>
                <c:pt idx="945">
                  <c:v>11.833553</c:v>
                </c:pt>
                <c:pt idx="946">
                  <c:v>-20.426867999999999</c:v>
                </c:pt>
                <c:pt idx="947">
                  <c:v>-20.94416</c:v>
                </c:pt>
                <c:pt idx="948">
                  <c:v>22.49887</c:v>
                </c:pt>
                <c:pt idx="949">
                  <c:v>4.396471</c:v>
                </c:pt>
                <c:pt idx="950">
                  <c:v>-15.819603000000001</c:v>
                </c:pt>
                <c:pt idx="951">
                  <c:v>-13.250168</c:v>
                </c:pt>
                <c:pt idx="952">
                  <c:v>-8.8324549999999995</c:v>
                </c:pt>
                <c:pt idx="953">
                  <c:v>-8.8282489999999996</c:v>
                </c:pt>
                <c:pt idx="954">
                  <c:v>0.72424999999999995</c:v>
                </c:pt>
                <c:pt idx="955">
                  <c:v>-16.163703999999999</c:v>
                </c:pt>
                <c:pt idx="956">
                  <c:v>-20.838056999999999</c:v>
                </c:pt>
                <c:pt idx="957">
                  <c:v>-7.3566799999999999</c:v>
                </c:pt>
                <c:pt idx="958">
                  <c:v>-18.642958</c:v>
                </c:pt>
                <c:pt idx="959">
                  <c:v>-3.0397660000000002</c:v>
                </c:pt>
                <c:pt idx="960">
                  <c:v>-15.74084</c:v>
                </c:pt>
                <c:pt idx="961">
                  <c:v>-9.2777349999999998</c:v>
                </c:pt>
                <c:pt idx="962">
                  <c:v>-18.638497000000001</c:v>
                </c:pt>
                <c:pt idx="963">
                  <c:v>-16.700526</c:v>
                </c:pt>
                <c:pt idx="964">
                  <c:v>-4.4042029999999999</c:v>
                </c:pt>
                <c:pt idx="965">
                  <c:v>-9.9956530000000008</c:v>
                </c:pt>
                <c:pt idx="966">
                  <c:v>-8.4624109999999995</c:v>
                </c:pt>
                <c:pt idx="967">
                  <c:v>-6.78979</c:v>
                </c:pt>
                <c:pt idx="968">
                  <c:v>41.704087000000001</c:v>
                </c:pt>
                <c:pt idx="969">
                  <c:v>-12.923295</c:v>
                </c:pt>
                <c:pt idx="970">
                  <c:v>-29.100663000000001</c:v>
                </c:pt>
                <c:pt idx="971">
                  <c:v>-14.881698</c:v>
                </c:pt>
                <c:pt idx="972">
                  <c:v>-20.253602000000001</c:v>
                </c:pt>
                <c:pt idx="973">
                  <c:v>-9.34389</c:v>
                </c:pt>
                <c:pt idx="974">
                  <c:v>2.733622</c:v>
                </c:pt>
                <c:pt idx="975">
                  <c:v>-13.636967</c:v>
                </c:pt>
                <c:pt idx="976">
                  <c:v>-2.112492</c:v>
                </c:pt>
                <c:pt idx="977">
                  <c:v>1.312557</c:v>
                </c:pt>
                <c:pt idx="978">
                  <c:v>1.3200909999999999</c:v>
                </c:pt>
                <c:pt idx="979">
                  <c:v>8.7466659999999994</c:v>
                </c:pt>
                <c:pt idx="980">
                  <c:v>26.602125999999998</c:v>
                </c:pt>
                <c:pt idx="981">
                  <c:v>6.869129</c:v>
                </c:pt>
                <c:pt idx="982">
                  <c:v>0.93180499999999999</c:v>
                </c:pt>
                <c:pt idx="983">
                  <c:v>-6.5449070000000003</c:v>
                </c:pt>
                <c:pt idx="984">
                  <c:v>13.917489</c:v>
                </c:pt>
                <c:pt idx="985">
                  <c:v>-2.9018730000000001</c:v>
                </c:pt>
                <c:pt idx="986">
                  <c:v>33.684379</c:v>
                </c:pt>
                <c:pt idx="987">
                  <c:v>3.5238990000000001</c:v>
                </c:pt>
                <c:pt idx="988">
                  <c:v>0.146422</c:v>
                </c:pt>
                <c:pt idx="989">
                  <c:v>29.374611000000002</c:v>
                </c:pt>
                <c:pt idx="990">
                  <c:v>-23.752347</c:v>
                </c:pt>
                <c:pt idx="991">
                  <c:v>-0.415188</c:v>
                </c:pt>
                <c:pt idx="992">
                  <c:v>5.5579599999999996</c:v>
                </c:pt>
                <c:pt idx="993">
                  <c:v>4.9811940000000003</c:v>
                </c:pt>
                <c:pt idx="994">
                  <c:v>-17.230046000000002</c:v>
                </c:pt>
                <c:pt idx="995">
                  <c:v>7.3566000000000006E-2</c:v>
                </c:pt>
                <c:pt idx="996">
                  <c:v>2.6886109999999999</c:v>
                </c:pt>
                <c:pt idx="997">
                  <c:v>14.819335000000001</c:v>
                </c:pt>
                <c:pt idx="998">
                  <c:v>-19.889271000000001</c:v>
                </c:pt>
                <c:pt idx="999">
                  <c:v>-0.40947600000000001</c:v>
                </c:pt>
                <c:pt idx="1000">
                  <c:v>19.438842999999999</c:v>
                </c:pt>
                <c:pt idx="1001">
                  <c:v>-26.759551999999999</c:v>
                </c:pt>
                <c:pt idx="1002">
                  <c:v>-3.5710999999999999</c:v>
                </c:pt>
                <c:pt idx="1003">
                  <c:v>38.134411</c:v>
                </c:pt>
                <c:pt idx="1004">
                  <c:v>21.830151000000001</c:v>
                </c:pt>
                <c:pt idx="1005">
                  <c:v>2.3102299999999998</c:v>
                </c:pt>
                <c:pt idx="1006">
                  <c:v>-21.144386000000001</c:v>
                </c:pt>
                <c:pt idx="1007">
                  <c:v>-4.8649630000000004</c:v>
                </c:pt>
                <c:pt idx="1008">
                  <c:v>-7.738988</c:v>
                </c:pt>
                <c:pt idx="1009">
                  <c:v>46.955219</c:v>
                </c:pt>
                <c:pt idx="1010">
                  <c:v>46.349921000000002</c:v>
                </c:pt>
                <c:pt idx="1011">
                  <c:v>-0.52178599999999997</c:v>
                </c:pt>
                <c:pt idx="1012">
                  <c:v>-14.034008</c:v>
                </c:pt>
                <c:pt idx="1013">
                  <c:v>1.4354910000000001</c:v>
                </c:pt>
                <c:pt idx="1014">
                  <c:v>-10.909363000000001</c:v>
                </c:pt>
                <c:pt idx="1015">
                  <c:v>-27.033837999999999</c:v>
                </c:pt>
                <c:pt idx="1016">
                  <c:v>-15.848221000000001</c:v>
                </c:pt>
                <c:pt idx="1017">
                  <c:v>-1.4200919999999999</c:v>
                </c:pt>
                <c:pt idx="1018">
                  <c:v>20.227347000000002</c:v>
                </c:pt>
                <c:pt idx="1019">
                  <c:v>-4.7934830000000002</c:v>
                </c:pt>
                <c:pt idx="1020">
                  <c:v>-11.244493</c:v>
                </c:pt>
                <c:pt idx="1021">
                  <c:v>-9.106973</c:v>
                </c:pt>
                <c:pt idx="1022">
                  <c:v>-6.1878000000000002E-2</c:v>
                </c:pt>
                <c:pt idx="1023">
                  <c:v>-9.8359009999999998</c:v>
                </c:pt>
                <c:pt idx="1024">
                  <c:v>15.880636000000001</c:v>
                </c:pt>
                <c:pt idx="1025">
                  <c:v>5.6009080000000004</c:v>
                </c:pt>
                <c:pt idx="1026">
                  <c:v>-7.3825960000000004</c:v>
                </c:pt>
                <c:pt idx="1027">
                  <c:v>13.32802</c:v>
                </c:pt>
                <c:pt idx="1028">
                  <c:v>-20.407700999999999</c:v>
                </c:pt>
                <c:pt idx="1029">
                  <c:v>9.9298350000000006</c:v>
                </c:pt>
                <c:pt idx="1030">
                  <c:v>14.557454</c:v>
                </c:pt>
                <c:pt idx="1031">
                  <c:v>5.9400060000000003</c:v>
                </c:pt>
                <c:pt idx="1032">
                  <c:v>9.0887709999999995</c:v>
                </c:pt>
                <c:pt idx="1033">
                  <c:v>23.73931</c:v>
                </c:pt>
                <c:pt idx="1034">
                  <c:v>10.347977</c:v>
                </c:pt>
                <c:pt idx="1035">
                  <c:v>-2.520251</c:v>
                </c:pt>
                <c:pt idx="1036">
                  <c:v>-10.909022999999999</c:v>
                </c:pt>
                <c:pt idx="1037">
                  <c:v>-14.144403000000001</c:v>
                </c:pt>
                <c:pt idx="1038">
                  <c:v>-2.2930199999999998</c:v>
                </c:pt>
                <c:pt idx="1039">
                  <c:v>12.685231</c:v>
                </c:pt>
                <c:pt idx="1040">
                  <c:v>20.656659999999999</c:v>
                </c:pt>
                <c:pt idx="1041">
                  <c:v>-28.134461000000002</c:v>
                </c:pt>
                <c:pt idx="1042">
                  <c:v>-4.8866079999999998</c:v>
                </c:pt>
                <c:pt idx="1043">
                  <c:v>-30.526683999999999</c:v>
                </c:pt>
                <c:pt idx="1044">
                  <c:v>-1.201425</c:v>
                </c:pt>
                <c:pt idx="1045">
                  <c:v>-29.157157999999999</c:v>
                </c:pt>
                <c:pt idx="1046">
                  <c:v>-11.353173999999999</c:v>
                </c:pt>
                <c:pt idx="1047">
                  <c:v>30.874569999999999</c:v>
                </c:pt>
                <c:pt idx="1048">
                  <c:v>30.780380999999998</c:v>
                </c:pt>
                <c:pt idx="1049">
                  <c:v>-3.5739640000000001</c:v>
                </c:pt>
                <c:pt idx="1050">
                  <c:v>13.738139</c:v>
                </c:pt>
                <c:pt idx="1051">
                  <c:v>16.942847</c:v>
                </c:pt>
                <c:pt idx="1052">
                  <c:v>0.58257099999999995</c:v>
                </c:pt>
                <c:pt idx="1053">
                  <c:v>-12.625397</c:v>
                </c:pt>
                <c:pt idx="1054">
                  <c:v>-11.651303</c:v>
                </c:pt>
                <c:pt idx="1055">
                  <c:v>-2.9120140000000001</c:v>
                </c:pt>
                <c:pt idx="1056">
                  <c:v>-10.921115</c:v>
                </c:pt>
                <c:pt idx="1057">
                  <c:v>9.2922720000000005</c:v>
                </c:pt>
                <c:pt idx="1058">
                  <c:v>-10.978559000000001</c:v>
                </c:pt>
                <c:pt idx="1059">
                  <c:v>5.3525109999999998</c:v>
                </c:pt>
                <c:pt idx="1060">
                  <c:v>33.963259000000001</c:v>
                </c:pt>
                <c:pt idx="1061">
                  <c:v>11.070080000000001</c:v>
                </c:pt>
                <c:pt idx="1062">
                  <c:v>12.298308</c:v>
                </c:pt>
                <c:pt idx="1063">
                  <c:v>-16.997057999999999</c:v>
                </c:pt>
                <c:pt idx="1064">
                  <c:v>-2.0539550000000002</c:v>
                </c:pt>
                <c:pt idx="1065">
                  <c:v>19.850719999999999</c:v>
                </c:pt>
                <c:pt idx="1066">
                  <c:v>2.0318909999999999</c:v>
                </c:pt>
                <c:pt idx="1067">
                  <c:v>7.0534749999999997</c:v>
                </c:pt>
                <c:pt idx="1068">
                  <c:v>-5.1436289999999998</c:v>
                </c:pt>
                <c:pt idx="1069">
                  <c:v>2.413808</c:v>
                </c:pt>
                <c:pt idx="1070">
                  <c:v>7.6774969999999998</c:v>
                </c:pt>
                <c:pt idx="1071">
                  <c:v>-18.109634</c:v>
                </c:pt>
                <c:pt idx="1072">
                  <c:v>-1.866579</c:v>
                </c:pt>
                <c:pt idx="1073">
                  <c:v>3.1826180000000002</c:v>
                </c:pt>
                <c:pt idx="1074">
                  <c:v>-11.210952000000001</c:v>
                </c:pt>
                <c:pt idx="1075">
                  <c:v>15.728334</c:v>
                </c:pt>
                <c:pt idx="1076">
                  <c:v>35.730252999999998</c:v>
                </c:pt>
                <c:pt idx="1077">
                  <c:v>-8.3610570000000006</c:v>
                </c:pt>
                <c:pt idx="1078">
                  <c:v>-18.344044</c:v>
                </c:pt>
                <c:pt idx="1079">
                  <c:v>9.3602460000000001</c:v>
                </c:pt>
                <c:pt idx="1080">
                  <c:v>-18.475017999999999</c:v>
                </c:pt>
                <c:pt idx="1081">
                  <c:v>8.0701389999999993</c:v>
                </c:pt>
                <c:pt idx="1082">
                  <c:v>-11.779344999999999</c:v>
                </c:pt>
                <c:pt idx="1083">
                  <c:v>-20.672340999999999</c:v>
                </c:pt>
                <c:pt idx="1084">
                  <c:v>-9.7294689999999999</c:v>
                </c:pt>
                <c:pt idx="1085">
                  <c:v>7.7610210000000004</c:v>
                </c:pt>
                <c:pt idx="1086">
                  <c:v>5.84666</c:v>
                </c:pt>
                <c:pt idx="1087">
                  <c:v>10.282937</c:v>
                </c:pt>
                <c:pt idx="1088">
                  <c:v>0.33733400000000002</c:v>
                </c:pt>
                <c:pt idx="1089">
                  <c:v>-19.962730000000001</c:v>
                </c:pt>
                <c:pt idx="1090">
                  <c:v>-20.224131</c:v>
                </c:pt>
                <c:pt idx="1091">
                  <c:v>4.9451919999999996</c:v>
                </c:pt>
                <c:pt idx="1092">
                  <c:v>15.398835999999999</c:v>
                </c:pt>
                <c:pt idx="1093">
                  <c:v>-0.87268100000000004</c:v>
                </c:pt>
                <c:pt idx="1094">
                  <c:v>4.5630040000000003</c:v>
                </c:pt>
                <c:pt idx="1095">
                  <c:v>-7.1092690000000003</c:v>
                </c:pt>
                <c:pt idx="1096">
                  <c:v>-8.1371690000000001</c:v>
                </c:pt>
                <c:pt idx="1097">
                  <c:v>-10.576282000000001</c:v>
                </c:pt>
                <c:pt idx="1098">
                  <c:v>-9.3770640000000007</c:v>
                </c:pt>
                <c:pt idx="1099">
                  <c:v>-2.2154769999999999</c:v>
                </c:pt>
                <c:pt idx="1100">
                  <c:v>1.702998</c:v>
                </c:pt>
                <c:pt idx="1101">
                  <c:v>-8.5048069999999996</c:v>
                </c:pt>
                <c:pt idx="1102">
                  <c:v>-7.5035400000000001</c:v>
                </c:pt>
                <c:pt idx="1103">
                  <c:v>7.3144460000000002</c:v>
                </c:pt>
                <c:pt idx="1104">
                  <c:v>-9.1645869999999992</c:v>
                </c:pt>
                <c:pt idx="1105">
                  <c:v>-20.738748000000001</c:v>
                </c:pt>
                <c:pt idx="1106">
                  <c:v>-20.475821</c:v>
                </c:pt>
                <c:pt idx="1107">
                  <c:v>25.235136000000001</c:v>
                </c:pt>
                <c:pt idx="1108">
                  <c:v>-13.271007000000001</c:v>
                </c:pt>
                <c:pt idx="1109">
                  <c:v>-13.210388999999999</c:v>
                </c:pt>
                <c:pt idx="1110">
                  <c:v>36.011535000000002</c:v>
                </c:pt>
                <c:pt idx="1111">
                  <c:v>5.971311</c:v>
                </c:pt>
                <c:pt idx="1112">
                  <c:v>-21.321724</c:v>
                </c:pt>
                <c:pt idx="1113">
                  <c:v>-6.1785059999999996</c:v>
                </c:pt>
                <c:pt idx="1114">
                  <c:v>-15.143903999999999</c:v>
                </c:pt>
                <c:pt idx="1115">
                  <c:v>-20.290991000000002</c:v>
                </c:pt>
                <c:pt idx="1116">
                  <c:v>-7.041887</c:v>
                </c:pt>
                <c:pt idx="1117">
                  <c:v>1.073299</c:v>
                </c:pt>
                <c:pt idx="1118">
                  <c:v>22.733093</c:v>
                </c:pt>
                <c:pt idx="1119">
                  <c:v>17.925319999999999</c:v>
                </c:pt>
                <c:pt idx="1120">
                  <c:v>-12.001920999999999</c:v>
                </c:pt>
                <c:pt idx="1121">
                  <c:v>-12.042488000000001</c:v>
                </c:pt>
                <c:pt idx="1122">
                  <c:v>6.3721800000000002</c:v>
                </c:pt>
                <c:pt idx="1123">
                  <c:v>-26.460478999999999</c:v>
                </c:pt>
                <c:pt idx="1124">
                  <c:v>-6.4463660000000003</c:v>
                </c:pt>
                <c:pt idx="1125">
                  <c:v>22.787638000000001</c:v>
                </c:pt>
                <c:pt idx="1126">
                  <c:v>-14.823651999999999</c:v>
                </c:pt>
                <c:pt idx="1127">
                  <c:v>2.5716779999999999</c:v>
                </c:pt>
                <c:pt idx="1128">
                  <c:v>32.156198000000003</c:v>
                </c:pt>
                <c:pt idx="1129">
                  <c:v>-9.4627549999999996</c:v>
                </c:pt>
                <c:pt idx="1130">
                  <c:v>5.1112039999999999</c:v>
                </c:pt>
                <c:pt idx="1131">
                  <c:v>-24.627389999999998</c:v>
                </c:pt>
                <c:pt idx="1132">
                  <c:v>-5.7012010000000002</c:v>
                </c:pt>
                <c:pt idx="1133">
                  <c:v>-12.032601</c:v>
                </c:pt>
                <c:pt idx="1134">
                  <c:v>-4.7795180000000004</c:v>
                </c:pt>
                <c:pt idx="1135">
                  <c:v>4.6349090000000004</c:v>
                </c:pt>
                <c:pt idx="1136">
                  <c:v>-15.251924000000001</c:v>
                </c:pt>
                <c:pt idx="1137">
                  <c:v>37.714677999999999</c:v>
                </c:pt>
                <c:pt idx="1138">
                  <c:v>-2.4655900000000002</c:v>
                </c:pt>
                <c:pt idx="1139">
                  <c:v>-20.544692999999999</c:v>
                </c:pt>
                <c:pt idx="1140">
                  <c:v>0.24315800000000001</c:v>
                </c:pt>
                <c:pt idx="1141">
                  <c:v>-16.560274</c:v>
                </c:pt>
                <c:pt idx="1142">
                  <c:v>-10.531147000000001</c:v>
                </c:pt>
                <c:pt idx="1143">
                  <c:v>-15.653617000000001</c:v>
                </c:pt>
                <c:pt idx="1144">
                  <c:v>-8.4437920000000002</c:v>
                </c:pt>
                <c:pt idx="1145">
                  <c:v>-1.7440009999999999</c:v>
                </c:pt>
                <c:pt idx="1146">
                  <c:v>-6.0711789999999999</c:v>
                </c:pt>
                <c:pt idx="1147">
                  <c:v>-5.5184999999999998E-2</c:v>
                </c:pt>
                <c:pt idx="1148">
                  <c:v>-3.2667820000000001</c:v>
                </c:pt>
                <c:pt idx="1149">
                  <c:v>-12.494465999999999</c:v>
                </c:pt>
                <c:pt idx="1150">
                  <c:v>-1.32263</c:v>
                </c:pt>
                <c:pt idx="1151">
                  <c:v>-2.9820259999999998</c:v>
                </c:pt>
                <c:pt idx="1152">
                  <c:v>-4.3130430000000004</c:v>
                </c:pt>
                <c:pt idx="1153">
                  <c:v>3.3932899999999999</c:v>
                </c:pt>
                <c:pt idx="1154">
                  <c:v>18.804463999999999</c:v>
                </c:pt>
                <c:pt idx="1155">
                  <c:v>-19.110284</c:v>
                </c:pt>
                <c:pt idx="1156">
                  <c:v>-17.613098999999998</c:v>
                </c:pt>
                <c:pt idx="1157">
                  <c:v>-3.8939360000000001</c:v>
                </c:pt>
                <c:pt idx="1158">
                  <c:v>-9.5663040000000006</c:v>
                </c:pt>
                <c:pt idx="1159">
                  <c:v>-6.1274480000000002</c:v>
                </c:pt>
                <c:pt idx="1160">
                  <c:v>-18.248612000000001</c:v>
                </c:pt>
                <c:pt idx="1161">
                  <c:v>-4.2328130000000002</c:v>
                </c:pt>
                <c:pt idx="1162">
                  <c:v>8.8608689999999992</c:v>
                </c:pt>
                <c:pt idx="1163">
                  <c:v>-4.7604059999999997</c:v>
                </c:pt>
                <c:pt idx="1164">
                  <c:v>-0.72483200000000003</c:v>
                </c:pt>
                <c:pt idx="1165">
                  <c:v>-9.7190689999999993</c:v>
                </c:pt>
                <c:pt idx="1166">
                  <c:v>6.0908179999999996</c:v>
                </c:pt>
                <c:pt idx="1167">
                  <c:v>-5.6738030000000004</c:v>
                </c:pt>
                <c:pt idx="1168">
                  <c:v>-11.849648999999999</c:v>
                </c:pt>
                <c:pt idx="1169">
                  <c:v>0.35682199999999997</c:v>
                </c:pt>
                <c:pt idx="1170">
                  <c:v>-11.330550000000001</c:v>
                </c:pt>
                <c:pt idx="1171">
                  <c:v>-8.2100000000000001E-4</c:v>
                </c:pt>
                <c:pt idx="1172">
                  <c:v>-4.5597539999999999</c:v>
                </c:pt>
                <c:pt idx="1173">
                  <c:v>13.009983</c:v>
                </c:pt>
                <c:pt idx="1174">
                  <c:v>-1.9679469999999999</c:v>
                </c:pt>
                <c:pt idx="1175">
                  <c:v>9.1286430000000003</c:v>
                </c:pt>
                <c:pt idx="1176">
                  <c:v>17.428149000000001</c:v>
                </c:pt>
                <c:pt idx="1177">
                  <c:v>-20.824458</c:v>
                </c:pt>
                <c:pt idx="1178">
                  <c:v>-4.8544900000000002</c:v>
                </c:pt>
                <c:pt idx="1179">
                  <c:v>-5.8735099999999996</c:v>
                </c:pt>
                <c:pt idx="1180">
                  <c:v>-20.419782999999999</c:v>
                </c:pt>
                <c:pt idx="1181">
                  <c:v>5.0396989999999997</c:v>
                </c:pt>
                <c:pt idx="1182">
                  <c:v>14.855515</c:v>
                </c:pt>
                <c:pt idx="1183">
                  <c:v>14.395465</c:v>
                </c:pt>
                <c:pt idx="1184">
                  <c:v>-0.66788099999999995</c:v>
                </c:pt>
                <c:pt idx="1185">
                  <c:v>19.658035999999999</c:v>
                </c:pt>
                <c:pt idx="1186">
                  <c:v>21.226156</c:v>
                </c:pt>
                <c:pt idx="1187">
                  <c:v>5.195462</c:v>
                </c:pt>
                <c:pt idx="1188">
                  <c:v>-7.8348589999999998</c:v>
                </c:pt>
                <c:pt idx="1189">
                  <c:v>-3.974208</c:v>
                </c:pt>
                <c:pt idx="1190">
                  <c:v>14.570966</c:v>
                </c:pt>
                <c:pt idx="1191">
                  <c:v>1.2373479999999999</c:v>
                </c:pt>
                <c:pt idx="1192">
                  <c:v>12.089608999999999</c:v>
                </c:pt>
                <c:pt idx="1193">
                  <c:v>4.0560960000000001</c:v>
                </c:pt>
                <c:pt idx="1194">
                  <c:v>23.517835999999999</c:v>
                </c:pt>
                <c:pt idx="1195">
                  <c:v>-0.27221499999999998</c:v>
                </c:pt>
                <c:pt idx="1196">
                  <c:v>-13.864324</c:v>
                </c:pt>
                <c:pt idx="1197">
                  <c:v>-21.038817999999999</c:v>
                </c:pt>
                <c:pt idx="1198">
                  <c:v>-4.5263660000000003</c:v>
                </c:pt>
                <c:pt idx="1199">
                  <c:v>-11.68599</c:v>
                </c:pt>
                <c:pt idx="1200">
                  <c:v>-8.666563</c:v>
                </c:pt>
                <c:pt idx="1201">
                  <c:v>14.634366</c:v>
                </c:pt>
                <c:pt idx="1202">
                  <c:v>-7.7367569999999999</c:v>
                </c:pt>
                <c:pt idx="1203">
                  <c:v>-2.4120949999999999</c:v>
                </c:pt>
                <c:pt idx="1204">
                  <c:v>24.463175</c:v>
                </c:pt>
                <c:pt idx="1205">
                  <c:v>-3.9140600000000001</c:v>
                </c:pt>
                <c:pt idx="1206">
                  <c:v>-18.836124000000002</c:v>
                </c:pt>
                <c:pt idx="1207">
                  <c:v>42.291584</c:v>
                </c:pt>
                <c:pt idx="1208">
                  <c:v>15.810777</c:v>
                </c:pt>
                <c:pt idx="1209">
                  <c:v>8.8007089999999994</c:v>
                </c:pt>
                <c:pt idx="1210">
                  <c:v>-17.264388</c:v>
                </c:pt>
                <c:pt idx="1211">
                  <c:v>-14.228161999999999</c:v>
                </c:pt>
                <c:pt idx="1212">
                  <c:v>-18.751031999999999</c:v>
                </c:pt>
                <c:pt idx="1213">
                  <c:v>-12.903846</c:v>
                </c:pt>
                <c:pt idx="1214">
                  <c:v>4.2265550000000003</c:v>
                </c:pt>
                <c:pt idx="1215">
                  <c:v>27.166101999999999</c:v>
                </c:pt>
                <c:pt idx="1216">
                  <c:v>19.092552000000001</c:v>
                </c:pt>
                <c:pt idx="1217">
                  <c:v>-5.4410879999999997</c:v>
                </c:pt>
                <c:pt idx="1218">
                  <c:v>0.70515099999999997</c:v>
                </c:pt>
                <c:pt idx="1219">
                  <c:v>11.58441</c:v>
                </c:pt>
                <c:pt idx="1220">
                  <c:v>-12.193865000000001</c:v>
                </c:pt>
                <c:pt idx="1221">
                  <c:v>-8.0469790000000003</c:v>
                </c:pt>
                <c:pt idx="1222">
                  <c:v>7.8350689999999998</c:v>
                </c:pt>
                <c:pt idx="1223">
                  <c:v>17.308555999999999</c:v>
                </c:pt>
                <c:pt idx="1224">
                  <c:v>19.978717</c:v>
                </c:pt>
                <c:pt idx="1225">
                  <c:v>9.2764199999999999</c:v>
                </c:pt>
                <c:pt idx="1226">
                  <c:v>27.346737999999998</c:v>
                </c:pt>
                <c:pt idx="1227">
                  <c:v>16.247941999999998</c:v>
                </c:pt>
                <c:pt idx="1228">
                  <c:v>0.51191299999999995</c:v>
                </c:pt>
                <c:pt idx="1229">
                  <c:v>26.072903</c:v>
                </c:pt>
                <c:pt idx="1230">
                  <c:v>8.6810919999999996</c:v>
                </c:pt>
                <c:pt idx="1231">
                  <c:v>-6.8928969999999996</c:v>
                </c:pt>
                <c:pt idx="1232">
                  <c:v>-10.263312000000001</c:v>
                </c:pt>
                <c:pt idx="1233">
                  <c:v>-19.449774999999999</c:v>
                </c:pt>
                <c:pt idx="1234">
                  <c:v>42.245238999999998</c:v>
                </c:pt>
                <c:pt idx="1235">
                  <c:v>38.982227000000002</c:v>
                </c:pt>
                <c:pt idx="1236">
                  <c:v>-3.061096</c:v>
                </c:pt>
                <c:pt idx="1237">
                  <c:v>33.484366999999999</c:v>
                </c:pt>
                <c:pt idx="1238">
                  <c:v>-8.0737939999999995</c:v>
                </c:pt>
                <c:pt idx="1239">
                  <c:v>-18.200831000000001</c:v>
                </c:pt>
                <c:pt idx="1240">
                  <c:v>-9.2372610000000002</c:v>
                </c:pt>
                <c:pt idx="1241">
                  <c:v>-18.79767</c:v>
                </c:pt>
                <c:pt idx="1242">
                  <c:v>-13.148720000000001</c:v>
                </c:pt>
                <c:pt idx="1243">
                  <c:v>-11.576311</c:v>
                </c:pt>
                <c:pt idx="1244">
                  <c:v>-12.680218999999999</c:v>
                </c:pt>
                <c:pt idx="1245">
                  <c:v>-15.421521</c:v>
                </c:pt>
                <c:pt idx="1246">
                  <c:v>13.867461</c:v>
                </c:pt>
                <c:pt idx="1247">
                  <c:v>-8.9382760000000001</c:v>
                </c:pt>
                <c:pt idx="1248">
                  <c:v>-16.02468</c:v>
                </c:pt>
                <c:pt idx="1249">
                  <c:v>25.298259999999999</c:v>
                </c:pt>
                <c:pt idx="1250">
                  <c:v>12.291209</c:v>
                </c:pt>
                <c:pt idx="1251">
                  <c:v>9.9490580000000008</c:v>
                </c:pt>
                <c:pt idx="1252">
                  <c:v>-6.117496</c:v>
                </c:pt>
                <c:pt idx="1253">
                  <c:v>-0.313969</c:v>
                </c:pt>
                <c:pt idx="1254">
                  <c:v>-18.597579</c:v>
                </c:pt>
                <c:pt idx="1255">
                  <c:v>3.7416710000000002</c:v>
                </c:pt>
                <c:pt idx="1256">
                  <c:v>6.7693700000000003</c:v>
                </c:pt>
                <c:pt idx="1257">
                  <c:v>-20.699871000000002</c:v>
                </c:pt>
                <c:pt idx="1258">
                  <c:v>-29.764097</c:v>
                </c:pt>
                <c:pt idx="1259">
                  <c:v>-0.59752099999999997</c:v>
                </c:pt>
                <c:pt idx="1260">
                  <c:v>-15.862169</c:v>
                </c:pt>
                <c:pt idx="1261">
                  <c:v>-18.785699999999999</c:v>
                </c:pt>
                <c:pt idx="1262">
                  <c:v>-1.2067319999999999</c:v>
                </c:pt>
                <c:pt idx="1263">
                  <c:v>-13.103956</c:v>
                </c:pt>
                <c:pt idx="1264">
                  <c:v>36.893872000000002</c:v>
                </c:pt>
                <c:pt idx="1265">
                  <c:v>-18.022458</c:v>
                </c:pt>
                <c:pt idx="1266">
                  <c:v>9.0836249999999996</c:v>
                </c:pt>
                <c:pt idx="1267">
                  <c:v>-17.451079</c:v>
                </c:pt>
                <c:pt idx="1268">
                  <c:v>6.9422839999999999</c:v>
                </c:pt>
                <c:pt idx="1269">
                  <c:v>-7.8921939999999999</c:v>
                </c:pt>
                <c:pt idx="1270">
                  <c:v>-1.610547</c:v>
                </c:pt>
                <c:pt idx="1271">
                  <c:v>14.585025</c:v>
                </c:pt>
                <c:pt idx="1272">
                  <c:v>1.128395</c:v>
                </c:pt>
                <c:pt idx="1273">
                  <c:v>22.361521</c:v>
                </c:pt>
                <c:pt idx="1274">
                  <c:v>-11.334228</c:v>
                </c:pt>
                <c:pt idx="1275">
                  <c:v>38.623854999999999</c:v>
                </c:pt>
                <c:pt idx="1276">
                  <c:v>-7.3033489999999999</c:v>
                </c:pt>
                <c:pt idx="1277">
                  <c:v>13.445914999999999</c:v>
                </c:pt>
                <c:pt idx="1278">
                  <c:v>29.803644999999999</c:v>
                </c:pt>
                <c:pt idx="1279">
                  <c:v>-4.0344199999999999</c:v>
                </c:pt>
                <c:pt idx="1280">
                  <c:v>-5.9216579999999999</c:v>
                </c:pt>
                <c:pt idx="1281">
                  <c:v>-11.538916</c:v>
                </c:pt>
                <c:pt idx="1282">
                  <c:v>-25.467860000000002</c:v>
                </c:pt>
                <c:pt idx="1283">
                  <c:v>12.769204999999999</c:v>
                </c:pt>
                <c:pt idx="1284">
                  <c:v>-12.737233</c:v>
                </c:pt>
                <c:pt idx="1285">
                  <c:v>22.004512999999999</c:v>
                </c:pt>
                <c:pt idx="1286">
                  <c:v>-13.168409</c:v>
                </c:pt>
                <c:pt idx="1287">
                  <c:v>33.104588999999997</c:v>
                </c:pt>
                <c:pt idx="1288">
                  <c:v>-11.116978</c:v>
                </c:pt>
                <c:pt idx="1289">
                  <c:v>26.588000999999998</c:v>
                </c:pt>
                <c:pt idx="1290">
                  <c:v>-11.648057</c:v>
                </c:pt>
                <c:pt idx="1291">
                  <c:v>-1.2165220000000001</c:v>
                </c:pt>
                <c:pt idx="1292">
                  <c:v>7.925338</c:v>
                </c:pt>
                <c:pt idx="1293">
                  <c:v>12.529078</c:v>
                </c:pt>
                <c:pt idx="1294">
                  <c:v>10.543494000000001</c:v>
                </c:pt>
                <c:pt idx="1295">
                  <c:v>-7.4220249999999997</c:v>
                </c:pt>
                <c:pt idx="1296">
                  <c:v>-11.398172000000001</c:v>
                </c:pt>
                <c:pt idx="1297">
                  <c:v>19.796137000000002</c:v>
                </c:pt>
                <c:pt idx="1298">
                  <c:v>6.5978659999999998</c:v>
                </c:pt>
                <c:pt idx="1299">
                  <c:v>16.271135000000001</c:v>
                </c:pt>
                <c:pt idx="1300">
                  <c:v>17.814699000000001</c:v>
                </c:pt>
                <c:pt idx="1301">
                  <c:v>14.180707</c:v>
                </c:pt>
                <c:pt idx="1302">
                  <c:v>-1.998302</c:v>
                </c:pt>
                <c:pt idx="1303">
                  <c:v>5.3193820000000001</c:v>
                </c:pt>
                <c:pt idx="1304">
                  <c:v>-4.2248289999999997</c:v>
                </c:pt>
                <c:pt idx="1305">
                  <c:v>-3.76505</c:v>
                </c:pt>
                <c:pt idx="1306">
                  <c:v>-2.6907809999999999</c:v>
                </c:pt>
                <c:pt idx="1307">
                  <c:v>49.875287</c:v>
                </c:pt>
                <c:pt idx="1308">
                  <c:v>-1.575221</c:v>
                </c:pt>
                <c:pt idx="1309">
                  <c:v>-9.2085439999999998</c:v>
                </c:pt>
                <c:pt idx="1310">
                  <c:v>13.834104</c:v>
                </c:pt>
                <c:pt idx="1311">
                  <c:v>-4.1211900000000004</c:v>
                </c:pt>
                <c:pt idx="1312">
                  <c:v>-5.4489390000000002</c:v>
                </c:pt>
                <c:pt idx="1313">
                  <c:v>41.262534000000002</c:v>
                </c:pt>
                <c:pt idx="1314">
                  <c:v>-22.621590999999999</c:v>
                </c:pt>
                <c:pt idx="1315">
                  <c:v>-14.98338</c:v>
                </c:pt>
                <c:pt idx="1316">
                  <c:v>-17.142714000000002</c:v>
                </c:pt>
                <c:pt idx="1317">
                  <c:v>40.645640999999998</c:v>
                </c:pt>
                <c:pt idx="1318">
                  <c:v>14.750671000000001</c:v>
                </c:pt>
                <c:pt idx="1319">
                  <c:v>-18.346171999999999</c:v>
                </c:pt>
                <c:pt idx="1320">
                  <c:v>6.69665</c:v>
                </c:pt>
                <c:pt idx="1321">
                  <c:v>-11.492127</c:v>
                </c:pt>
                <c:pt idx="1322">
                  <c:v>1.6738</c:v>
                </c:pt>
                <c:pt idx="1323">
                  <c:v>4.3818239999999999</c:v>
                </c:pt>
                <c:pt idx="1324">
                  <c:v>8.7176799999999997</c:v>
                </c:pt>
                <c:pt idx="1325">
                  <c:v>5.8811070000000001</c:v>
                </c:pt>
                <c:pt idx="1326">
                  <c:v>-9.0448409999999999</c:v>
                </c:pt>
                <c:pt idx="1327">
                  <c:v>-0.631104</c:v>
                </c:pt>
                <c:pt idx="1328">
                  <c:v>-3.8710840000000002</c:v>
                </c:pt>
                <c:pt idx="1329">
                  <c:v>-9.4442889999999995</c:v>
                </c:pt>
                <c:pt idx="1330">
                  <c:v>7.997649</c:v>
                </c:pt>
                <c:pt idx="1331">
                  <c:v>-4.1368299999999998</c:v>
                </c:pt>
                <c:pt idx="1332">
                  <c:v>1.7783800000000001</c:v>
                </c:pt>
                <c:pt idx="1333">
                  <c:v>10.378347</c:v>
                </c:pt>
                <c:pt idx="1334">
                  <c:v>-0.40360000000000001</c:v>
                </c:pt>
                <c:pt idx="1335">
                  <c:v>7.5394420000000002</c:v>
                </c:pt>
                <c:pt idx="1336">
                  <c:v>-12.838825999999999</c:v>
                </c:pt>
                <c:pt idx="1337">
                  <c:v>3.1214140000000001</c:v>
                </c:pt>
                <c:pt idx="1338">
                  <c:v>-19.679680999999999</c:v>
                </c:pt>
                <c:pt idx="1339">
                  <c:v>-24.417867999999999</c:v>
                </c:pt>
                <c:pt idx="1340">
                  <c:v>-13.137775</c:v>
                </c:pt>
                <c:pt idx="1341">
                  <c:v>-5.8723619999999999</c:v>
                </c:pt>
                <c:pt idx="1342">
                  <c:v>7.6998680000000004</c:v>
                </c:pt>
                <c:pt idx="1343">
                  <c:v>22.024466</c:v>
                </c:pt>
                <c:pt idx="1344">
                  <c:v>-5.8232549999999996</c:v>
                </c:pt>
                <c:pt idx="1345">
                  <c:v>8.8369239999999998</c:v>
                </c:pt>
                <c:pt idx="1346">
                  <c:v>1.1207290000000001</c:v>
                </c:pt>
                <c:pt idx="1347">
                  <c:v>24.601794999999999</c:v>
                </c:pt>
                <c:pt idx="1348">
                  <c:v>-7.475733</c:v>
                </c:pt>
                <c:pt idx="1349">
                  <c:v>33.124006000000001</c:v>
                </c:pt>
                <c:pt idx="1350">
                  <c:v>-9.2337369999999996</c:v>
                </c:pt>
                <c:pt idx="1351">
                  <c:v>1.5523370000000001</c:v>
                </c:pt>
                <c:pt idx="1352">
                  <c:v>-0.57325700000000002</c:v>
                </c:pt>
                <c:pt idx="1353">
                  <c:v>-7.7216389999999997</c:v>
                </c:pt>
                <c:pt idx="1354">
                  <c:v>-4.3057220000000003</c:v>
                </c:pt>
                <c:pt idx="1355">
                  <c:v>-12.513852</c:v>
                </c:pt>
                <c:pt idx="1356">
                  <c:v>-10.070976</c:v>
                </c:pt>
                <c:pt idx="1357">
                  <c:v>7.6300999999999997</c:v>
                </c:pt>
                <c:pt idx="1358">
                  <c:v>2.0596510000000001</c:v>
                </c:pt>
                <c:pt idx="1359">
                  <c:v>-3.4201779999999999</c:v>
                </c:pt>
                <c:pt idx="1360">
                  <c:v>-13.441962</c:v>
                </c:pt>
                <c:pt idx="1361">
                  <c:v>-12.394021</c:v>
                </c:pt>
              </c:numCache>
            </c:numRef>
          </c:yVal>
          <c:smooth val="0"/>
          <c:extLst>
            <c:ext xmlns:c16="http://schemas.microsoft.com/office/drawing/2014/chart" uri="{C3380CC4-5D6E-409C-BE32-E72D297353CC}">
              <c16:uniqueId val="{00000000-23BB-4482-82E4-BB0A6D8D8CDB}"/>
            </c:ext>
          </c:extLst>
        </c:ser>
        <c:ser>
          <c:idx val="1"/>
          <c:order val="1"/>
          <c:tx>
            <c:v>Validation</c:v>
          </c:tx>
          <c:spPr>
            <a:ln w="25400" cap="rnd">
              <a:noFill/>
              <a:round/>
            </a:ln>
            <a:effectLst/>
          </c:spPr>
          <c:marker>
            <c:symbol val="circle"/>
            <c:size val="4"/>
            <c:spPr>
              <a:solidFill>
                <a:srgbClr val="66FF66"/>
              </a:solidFill>
              <a:ln w="9525">
                <a:noFill/>
              </a:ln>
              <a:effectLst/>
            </c:spPr>
          </c:marker>
          <c:xVal>
            <c:numRef>
              <c:f>'NN 1 Optimized Final'!$AF$9:$AF$327</c:f>
              <c:numCache>
                <c:formatCode>General</c:formatCode>
                <c:ptCount val="319"/>
                <c:pt idx="0">
                  <c:v>-8.92239</c:v>
                </c:pt>
                <c:pt idx="1">
                  <c:v>-2.6359249999999999</c:v>
                </c:pt>
                <c:pt idx="2">
                  <c:v>-20.101551000000001</c:v>
                </c:pt>
                <c:pt idx="3">
                  <c:v>-3.759004</c:v>
                </c:pt>
                <c:pt idx="4">
                  <c:v>-17.946009</c:v>
                </c:pt>
                <c:pt idx="5">
                  <c:v>-0.83384199999999997</c:v>
                </c:pt>
                <c:pt idx="6">
                  <c:v>-12.523923999999999</c:v>
                </c:pt>
                <c:pt idx="7">
                  <c:v>-4.9350620000000003</c:v>
                </c:pt>
                <c:pt idx="8">
                  <c:v>-12.058659</c:v>
                </c:pt>
                <c:pt idx="9">
                  <c:v>-4.8719089999999996</c:v>
                </c:pt>
                <c:pt idx="10">
                  <c:v>-11.282563</c:v>
                </c:pt>
                <c:pt idx="11">
                  <c:v>14.198947</c:v>
                </c:pt>
                <c:pt idx="12">
                  <c:v>-5.1970359999999998</c:v>
                </c:pt>
                <c:pt idx="13">
                  <c:v>-4.6559400000000002</c:v>
                </c:pt>
                <c:pt idx="14">
                  <c:v>-3.218556</c:v>
                </c:pt>
                <c:pt idx="15">
                  <c:v>-8.7246190000000006</c:v>
                </c:pt>
                <c:pt idx="16">
                  <c:v>7.6070180000000001</c:v>
                </c:pt>
                <c:pt idx="17">
                  <c:v>-10.086669000000001</c:v>
                </c:pt>
                <c:pt idx="18">
                  <c:v>-6.3066620000000002</c:v>
                </c:pt>
                <c:pt idx="19">
                  <c:v>-15.227855</c:v>
                </c:pt>
                <c:pt idx="20">
                  <c:v>24.128323999999999</c:v>
                </c:pt>
                <c:pt idx="21">
                  <c:v>25.179853000000001</c:v>
                </c:pt>
                <c:pt idx="22">
                  <c:v>-2.0470579999999998</c:v>
                </c:pt>
                <c:pt idx="23">
                  <c:v>-9.3515669999999993</c:v>
                </c:pt>
                <c:pt idx="24">
                  <c:v>1.6142190000000001</c:v>
                </c:pt>
                <c:pt idx="25">
                  <c:v>-4.6460869999999996</c:v>
                </c:pt>
                <c:pt idx="26">
                  <c:v>3.6909800000000001</c:v>
                </c:pt>
                <c:pt idx="27">
                  <c:v>-10.945614000000001</c:v>
                </c:pt>
                <c:pt idx="28">
                  <c:v>-10.004082</c:v>
                </c:pt>
                <c:pt idx="29">
                  <c:v>20.280448</c:v>
                </c:pt>
                <c:pt idx="30">
                  <c:v>-17.254954999999999</c:v>
                </c:pt>
                <c:pt idx="31">
                  <c:v>-17.453742999999999</c:v>
                </c:pt>
                <c:pt idx="32">
                  <c:v>-11.992112000000001</c:v>
                </c:pt>
                <c:pt idx="33">
                  <c:v>-12.097094</c:v>
                </c:pt>
                <c:pt idx="34">
                  <c:v>-23.227879999999999</c:v>
                </c:pt>
                <c:pt idx="35">
                  <c:v>-17.657995</c:v>
                </c:pt>
                <c:pt idx="36">
                  <c:v>-10.887732</c:v>
                </c:pt>
                <c:pt idx="37">
                  <c:v>-12.892580000000001</c:v>
                </c:pt>
                <c:pt idx="38">
                  <c:v>-19.446064</c:v>
                </c:pt>
                <c:pt idx="39">
                  <c:v>-10.755618999999999</c:v>
                </c:pt>
                <c:pt idx="40">
                  <c:v>-7.064603</c:v>
                </c:pt>
                <c:pt idx="41">
                  <c:v>-13.648215</c:v>
                </c:pt>
                <c:pt idx="42">
                  <c:v>5.6741270000000004</c:v>
                </c:pt>
                <c:pt idx="43">
                  <c:v>0.43272500000000003</c:v>
                </c:pt>
                <c:pt idx="44">
                  <c:v>-28.358062</c:v>
                </c:pt>
                <c:pt idx="45">
                  <c:v>-21.504297999999999</c:v>
                </c:pt>
                <c:pt idx="46">
                  <c:v>-0.35797200000000001</c:v>
                </c:pt>
                <c:pt idx="47">
                  <c:v>-11.096973999999999</c:v>
                </c:pt>
                <c:pt idx="48">
                  <c:v>0.97443900000000006</c:v>
                </c:pt>
                <c:pt idx="49">
                  <c:v>-3.8785669999999999</c:v>
                </c:pt>
                <c:pt idx="50">
                  <c:v>-2.339054</c:v>
                </c:pt>
                <c:pt idx="51">
                  <c:v>-9.5762870000000007</c:v>
                </c:pt>
                <c:pt idx="52">
                  <c:v>-18.704169</c:v>
                </c:pt>
                <c:pt idx="53">
                  <c:v>-13.882326000000001</c:v>
                </c:pt>
                <c:pt idx="54">
                  <c:v>-11.633508000000001</c:v>
                </c:pt>
                <c:pt idx="55">
                  <c:v>-13.277241999999999</c:v>
                </c:pt>
                <c:pt idx="56">
                  <c:v>-14.329326</c:v>
                </c:pt>
                <c:pt idx="57">
                  <c:v>12.038814</c:v>
                </c:pt>
                <c:pt idx="58">
                  <c:v>-25.133652000000001</c:v>
                </c:pt>
                <c:pt idx="59">
                  <c:v>-7.715497</c:v>
                </c:pt>
                <c:pt idx="60">
                  <c:v>-8.7324579999999994</c:v>
                </c:pt>
                <c:pt idx="61">
                  <c:v>-4.2531230000000004</c:v>
                </c:pt>
                <c:pt idx="62">
                  <c:v>-24.173266000000002</c:v>
                </c:pt>
                <c:pt idx="63">
                  <c:v>-8.2594809999999992</c:v>
                </c:pt>
                <c:pt idx="64">
                  <c:v>-3.9906220000000001</c:v>
                </c:pt>
                <c:pt idx="65">
                  <c:v>-3.3736229999999998</c:v>
                </c:pt>
                <c:pt idx="66">
                  <c:v>-20.576433999999999</c:v>
                </c:pt>
                <c:pt idx="67">
                  <c:v>-3.8127879999999998</c:v>
                </c:pt>
                <c:pt idx="68">
                  <c:v>-1.1903079999999999</c:v>
                </c:pt>
                <c:pt idx="69">
                  <c:v>-9.7020330000000001</c:v>
                </c:pt>
                <c:pt idx="70">
                  <c:v>-7.6105679999999998</c:v>
                </c:pt>
                <c:pt idx="71">
                  <c:v>22.795242999999999</c:v>
                </c:pt>
                <c:pt idx="72">
                  <c:v>-9.5887429999999991</c:v>
                </c:pt>
                <c:pt idx="73">
                  <c:v>-2.086897</c:v>
                </c:pt>
                <c:pt idx="74">
                  <c:v>-11.497659000000001</c:v>
                </c:pt>
                <c:pt idx="75">
                  <c:v>-13.567054000000001</c:v>
                </c:pt>
                <c:pt idx="76">
                  <c:v>44.019536000000002</c:v>
                </c:pt>
                <c:pt idx="77">
                  <c:v>-7.7111919999999996</c:v>
                </c:pt>
                <c:pt idx="78">
                  <c:v>-11.13406</c:v>
                </c:pt>
                <c:pt idx="79">
                  <c:v>11.273611000000001</c:v>
                </c:pt>
                <c:pt idx="80">
                  <c:v>-9.8099679999999996</c:v>
                </c:pt>
                <c:pt idx="81">
                  <c:v>-16.859708000000001</c:v>
                </c:pt>
                <c:pt idx="82">
                  <c:v>13.803933000000001</c:v>
                </c:pt>
                <c:pt idx="83">
                  <c:v>-1.072327</c:v>
                </c:pt>
                <c:pt idx="84">
                  <c:v>-11.114466</c:v>
                </c:pt>
                <c:pt idx="85">
                  <c:v>-12.598117</c:v>
                </c:pt>
                <c:pt idx="86">
                  <c:v>-16.037834</c:v>
                </c:pt>
                <c:pt idx="87">
                  <c:v>-15.859419000000001</c:v>
                </c:pt>
                <c:pt idx="88">
                  <c:v>26.078814000000001</c:v>
                </c:pt>
                <c:pt idx="89">
                  <c:v>17.935828999999998</c:v>
                </c:pt>
                <c:pt idx="90">
                  <c:v>12.566644999999999</c:v>
                </c:pt>
                <c:pt idx="91">
                  <c:v>-4.7279669999999996</c:v>
                </c:pt>
                <c:pt idx="92">
                  <c:v>-9.8040850000000006</c:v>
                </c:pt>
                <c:pt idx="93">
                  <c:v>-10.554015</c:v>
                </c:pt>
                <c:pt idx="94">
                  <c:v>-3.8228620000000002</c:v>
                </c:pt>
                <c:pt idx="95">
                  <c:v>16.878145</c:v>
                </c:pt>
                <c:pt idx="96">
                  <c:v>15.28416</c:v>
                </c:pt>
                <c:pt idx="97">
                  <c:v>-13.090498999999999</c:v>
                </c:pt>
                <c:pt idx="98">
                  <c:v>15.457117</c:v>
                </c:pt>
                <c:pt idx="99">
                  <c:v>-20.077914</c:v>
                </c:pt>
                <c:pt idx="100">
                  <c:v>1.861893</c:v>
                </c:pt>
                <c:pt idx="101">
                  <c:v>-5.3217600000000003</c:v>
                </c:pt>
                <c:pt idx="102">
                  <c:v>18.224872000000001</c:v>
                </c:pt>
                <c:pt idx="103">
                  <c:v>-20.847456999999999</c:v>
                </c:pt>
                <c:pt idx="104">
                  <c:v>40.642592</c:v>
                </c:pt>
                <c:pt idx="105">
                  <c:v>-19.850570999999999</c:v>
                </c:pt>
                <c:pt idx="106">
                  <c:v>2.5163180000000001</c:v>
                </c:pt>
                <c:pt idx="107">
                  <c:v>10.691952000000001</c:v>
                </c:pt>
                <c:pt idx="108">
                  <c:v>-14.576534000000001</c:v>
                </c:pt>
                <c:pt idx="109">
                  <c:v>20.759613999999999</c:v>
                </c:pt>
                <c:pt idx="110">
                  <c:v>34.463307</c:v>
                </c:pt>
                <c:pt idx="111">
                  <c:v>-16.762070000000001</c:v>
                </c:pt>
                <c:pt idx="112">
                  <c:v>-1.7795380000000001</c:v>
                </c:pt>
                <c:pt idx="113">
                  <c:v>-5.2874309999999998</c:v>
                </c:pt>
                <c:pt idx="114">
                  <c:v>-0.11092</c:v>
                </c:pt>
                <c:pt idx="115">
                  <c:v>-9.2122259999999994</c:v>
                </c:pt>
                <c:pt idx="116">
                  <c:v>-16.362895000000002</c:v>
                </c:pt>
                <c:pt idx="117">
                  <c:v>-9.5532369999999993</c:v>
                </c:pt>
                <c:pt idx="118">
                  <c:v>-10.575479</c:v>
                </c:pt>
                <c:pt idx="119">
                  <c:v>-26.776965000000001</c:v>
                </c:pt>
                <c:pt idx="120">
                  <c:v>-6.7670490000000001</c:v>
                </c:pt>
                <c:pt idx="121">
                  <c:v>-17.186136000000001</c:v>
                </c:pt>
                <c:pt idx="122">
                  <c:v>1.7240219999999999</c:v>
                </c:pt>
                <c:pt idx="123">
                  <c:v>13.194381999999999</c:v>
                </c:pt>
                <c:pt idx="124">
                  <c:v>-15.601519</c:v>
                </c:pt>
                <c:pt idx="125">
                  <c:v>-7.2811630000000003</c:v>
                </c:pt>
                <c:pt idx="126">
                  <c:v>25.993490000000001</c:v>
                </c:pt>
                <c:pt idx="127">
                  <c:v>-3.2112099999999999</c:v>
                </c:pt>
                <c:pt idx="128">
                  <c:v>-2.5614729999999999</c:v>
                </c:pt>
                <c:pt idx="129">
                  <c:v>-9.6717239999999993</c:v>
                </c:pt>
                <c:pt idx="130">
                  <c:v>14.509134</c:v>
                </c:pt>
                <c:pt idx="131">
                  <c:v>-0.27544099999999999</c:v>
                </c:pt>
                <c:pt idx="132">
                  <c:v>-5.3781309999999998</c:v>
                </c:pt>
                <c:pt idx="133">
                  <c:v>0.49727199999999999</c:v>
                </c:pt>
                <c:pt idx="134">
                  <c:v>-14.289813000000001</c:v>
                </c:pt>
                <c:pt idx="135">
                  <c:v>-15.552680000000001</c:v>
                </c:pt>
                <c:pt idx="136">
                  <c:v>3.68987</c:v>
                </c:pt>
                <c:pt idx="137">
                  <c:v>-8.9770719999999997</c:v>
                </c:pt>
                <c:pt idx="138">
                  <c:v>-0.271646</c:v>
                </c:pt>
                <c:pt idx="139">
                  <c:v>18.193940999999999</c:v>
                </c:pt>
                <c:pt idx="140">
                  <c:v>-5.6718510000000002</c:v>
                </c:pt>
                <c:pt idx="141">
                  <c:v>-0.885019</c:v>
                </c:pt>
                <c:pt idx="142">
                  <c:v>-7.7328989999999997</c:v>
                </c:pt>
                <c:pt idx="143">
                  <c:v>-8.7657229999999995</c:v>
                </c:pt>
                <c:pt idx="144">
                  <c:v>3.8269319999999998</c:v>
                </c:pt>
                <c:pt idx="145">
                  <c:v>2.3582079999999999</c:v>
                </c:pt>
                <c:pt idx="146">
                  <c:v>-8.5976470000000003</c:v>
                </c:pt>
                <c:pt idx="147">
                  <c:v>12.470610000000001</c:v>
                </c:pt>
                <c:pt idx="148">
                  <c:v>13.392849999999999</c:v>
                </c:pt>
                <c:pt idx="149">
                  <c:v>28.814753</c:v>
                </c:pt>
                <c:pt idx="150">
                  <c:v>-7.1298260000000004</c:v>
                </c:pt>
                <c:pt idx="151">
                  <c:v>-9.2170369999999995</c:v>
                </c:pt>
                <c:pt idx="152">
                  <c:v>-17.718005000000002</c:v>
                </c:pt>
                <c:pt idx="153">
                  <c:v>17.844152000000001</c:v>
                </c:pt>
                <c:pt idx="154">
                  <c:v>6.1783950000000001</c:v>
                </c:pt>
                <c:pt idx="155">
                  <c:v>1.3845769999999999</c:v>
                </c:pt>
                <c:pt idx="156">
                  <c:v>1.1097809999999999</c:v>
                </c:pt>
                <c:pt idx="157">
                  <c:v>-5.5727979999999997</c:v>
                </c:pt>
                <c:pt idx="158">
                  <c:v>24.687844999999999</c:v>
                </c:pt>
                <c:pt idx="159">
                  <c:v>-7.3330159999999998</c:v>
                </c:pt>
                <c:pt idx="160">
                  <c:v>-4.7289110000000001</c:v>
                </c:pt>
                <c:pt idx="161">
                  <c:v>7.1671680000000002</c:v>
                </c:pt>
                <c:pt idx="162">
                  <c:v>39.297293000000003</c:v>
                </c:pt>
                <c:pt idx="163">
                  <c:v>-10.542021999999999</c:v>
                </c:pt>
                <c:pt idx="164">
                  <c:v>-2.927082</c:v>
                </c:pt>
                <c:pt idx="165">
                  <c:v>-16.192838999999999</c:v>
                </c:pt>
                <c:pt idx="166">
                  <c:v>-6.3068330000000001</c:v>
                </c:pt>
                <c:pt idx="167">
                  <c:v>26.251995999999998</c:v>
                </c:pt>
                <c:pt idx="168">
                  <c:v>6.5150629999999996</c:v>
                </c:pt>
                <c:pt idx="169">
                  <c:v>-23.496682</c:v>
                </c:pt>
                <c:pt idx="170">
                  <c:v>-1.5430060000000001</c:v>
                </c:pt>
                <c:pt idx="171">
                  <c:v>-10.187965</c:v>
                </c:pt>
                <c:pt idx="172">
                  <c:v>0.32893899999999998</c:v>
                </c:pt>
                <c:pt idx="173">
                  <c:v>39.794722999999998</c:v>
                </c:pt>
                <c:pt idx="174">
                  <c:v>-20.372002999999999</c:v>
                </c:pt>
                <c:pt idx="175">
                  <c:v>17.116498</c:v>
                </c:pt>
                <c:pt idx="176">
                  <c:v>-5.8988909999999999</c:v>
                </c:pt>
                <c:pt idx="177">
                  <c:v>-16.120622000000001</c:v>
                </c:pt>
                <c:pt idx="178">
                  <c:v>-14.730881999999999</c:v>
                </c:pt>
                <c:pt idx="179">
                  <c:v>36.703890999999999</c:v>
                </c:pt>
                <c:pt idx="180">
                  <c:v>-1.387391</c:v>
                </c:pt>
                <c:pt idx="181">
                  <c:v>-9.5419160000000005</c:v>
                </c:pt>
                <c:pt idx="182">
                  <c:v>14.578006</c:v>
                </c:pt>
                <c:pt idx="183">
                  <c:v>5.3297759999999998</c:v>
                </c:pt>
                <c:pt idx="184">
                  <c:v>-3.9417819999999999</c:v>
                </c:pt>
                <c:pt idx="185">
                  <c:v>-4.1575379999999997</c:v>
                </c:pt>
                <c:pt idx="186">
                  <c:v>-14.160572</c:v>
                </c:pt>
                <c:pt idx="187">
                  <c:v>24.553387000000001</c:v>
                </c:pt>
                <c:pt idx="188">
                  <c:v>-14.508087</c:v>
                </c:pt>
                <c:pt idx="189">
                  <c:v>-25.007536999999999</c:v>
                </c:pt>
                <c:pt idx="190">
                  <c:v>-4.3616450000000002</c:v>
                </c:pt>
                <c:pt idx="191">
                  <c:v>-4.8775620000000002</c:v>
                </c:pt>
                <c:pt idx="192">
                  <c:v>-6.3838800000000004</c:v>
                </c:pt>
                <c:pt idx="193">
                  <c:v>-5.2850020000000004</c:v>
                </c:pt>
                <c:pt idx="194">
                  <c:v>-9.5657350000000001</c:v>
                </c:pt>
                <c:pt idx="195">
                  <c:v>7.2067230000000002</c:v>
                </c:pt>
                <c:pt idx="196">
                  <c:v>-11.780635</c:v>
                </c:pt>
                <c:pt idx="197">
                  <c:v>6.1740909999999998</c:v>
                </c:pt>
                <c:pt idx="198">
                  <c:v>-1.662917</c:v>
                </c:pt>
                <c:pt idx="199">
                  <c:v>-14.703467</c:v>
                </c:pt>
                <c:pt idx="200">
                  <c:v>5.1011959999999998</c:v>
                </c:pt>
                <c:pt idx="201">
                  <c:v>2.0039940000000001</c:v>
                </c:pt>
                <c:pt idx="202">
                  <c:v>-8.6283239999999992</c:v>
                </c:pt>
                <c:pt idx="203">
                  <c:v>38.632354999999997</c:v>
                </c:pt>
                <c:pt idx="204">
                  <c:v>0.18862699999999999</c:v>
                </c:pt>
                <c:pt idx="205">
                  <c:v>-9.7589629999999996</c:v>
                </c:pt>
                <c:pt idx="206">
                  <c:v>-9.4967050000000004</c:v>
                </c:pt>
                <c:pt idx="207">
                  <c:v>1.5819209999999999</c:v>
                </c:pt>
                <c:pt idx="208">
                  <c:v>8.5745330000000006</c:v>
                </c:pt>
                <c:pt idx="209">
                  <c:v>-9.1258330000000001</c:v>
                </c:pt>
                <c:pt idx="210">
                  <c:v>-8.2032509999999998</c:v>
                </c:pt>
                <c:pt idx="211">
                  <c:v>-7.0212950000000003</c:v>
                </c:pt>
                <c:pt idx="212">
                  <c:v>-2.4410790000000002</c:v>
                </c:pt>
                <c:pt idx="213">
                  <c:v>9.4052469999999992</c:v>
                </c:pt>
                <c:pt idx="214">
                  <c:v>-19.809367999999999</c:v>
                </c:pt>
                <c:pt idx="215">
                  <c:v>-4.1909799999999997</c:v>
                </c:pt>
                <c:pt idx="216">
                  <c:v>-5.9469060000000002</c:v>
                </c:pt>
                <c:pt idx="217">
                  <c:v>11.070235</c:v>
                </c:pt>
                <c:pt idx="218">
                  <c:v>12.348519</c:v>
                </c:pt>
                <c:pt idx="219">
                  <c:v>-15.133915999999999</c:v>
                </c:pt>
                <c:pt idx="220">
                  <c:v>24.815719999999999</c:v>
                </c:pt>
                <c:pt idx="221">
                  <c:v>9.7842979999999997</c:v>
                </c:pt>
                <c:pt idx="222">
                  <c:v>-6.3475450000000002</c:v>
                </c:pt>
                <c:pt idx="223">
                  <c:v>-9.0052789999999998</c:v>
                </c:pt>
                <c:pt idx="224">
                  <c:v>18.406606</c:v>
                </c:pt>
                <c:pt idx="225">
                  <c:v>-23.064063000000001</c:v>
                </c:pt>
                <c:pt idx="226">
                  <c:v>-3.5058379999999998</c:v>
                </c:pt>
                <c:pt idx="227">
                  <c:v>-3.245225</c:v>
                </c:pt>
                <c:pt idx="228">
                  <c:v>-24.857918000000002</c:v>
                </c:pt>
                <c:pt idx="229">
                  <c:v>-18.546081999999998</c:v>
                </c:pt>
                <c:pt idx="230">
                  <c:v>35.574207999999999</c:v>
                </c:pt>
                <c:pt idx="231">
                  <c:v>9.4802510000000009</c:v>
                </c:pt>
                <c:pt idx="232">
                  <c:v>2.8607490000000002</c:v>
                </c:pt>
                <c:pt idx="233">
                  <c:v>-7.6918470000000001</c:v>
                </c:pt>
                <c:pt idx="234">
                  <c:v>-12.80029</c:v>
                </c:pt>
                <c:pt idx="235">
                  <c:v>-17.457888000000001</c:v>
                </c:pt>
                <c:pt idx="236">
                  <c:v>1.040897</c:v>
                </c:pt>
                <c:pt idx="237">
                  <c:v>-16.430204</c:v>
                </c:pt>
                <c:pt idx="238">
                  <c:v>-11.512013</c:v>
                </c:pt>
                <c:pt idx="239">
                  <c:v>-13.679919</c:v>
                </c:pt>
                <c:pt idx="240">
                  <c:v>-14.687863</c:v>
                </c:pt>
                <c:pt idx="241">
                  <c:v>-6.9522170000000001</c:v>
                </c:pt>
                <c:pt idx="242">
                  <c:v>5.0994520000000003</c:v>
                </c:pt>
                <c:pt idx="243">
                  <c:v>6.5912670000000002</c:v>
                </c:pt>
                <c:pt idx="244">
                  <c:v>12.636649</c:v>
                </c:pt>
                <c:pt idx="245">
                  <c:v>24.553737000000002</c:v>
                </c:pt>
                <c:pt idx="246">
                  <c:v>14.819493</c:v>
                </c:pt>
                <c:pt idx="247">
                  <c:v>32.726087</c:v>
                </c:pt>
                <c:pt idx="248">
                  <c:v>-7.1236170000000003</c:v>
                </c:pt>
                <c:pt idx="249">
                  <c:v>13.684459</c:v>
                </c:pt>
                <c:pt idx="250">
                  <c:v>-3.7987479999999998</c:v>
                </c:pt>
                <c:pt idx="251">
                  <c:v>-16.617609000000002</c:v>
                </c:pt>
                <c:pt idx="252">
                  <c:v>12.470556</c:v>
                </c:pt>
                <c:pt idx="253">
                  <c:v>-11.680680000000001</c:v>
                </c:pt>
                <c:pt idx="254">
                  <c:v>-4.6824279999999998</c:v>
                </c:pt>
                <c:pt idx="255">
                  <c:v>29.731300999999998</c:v>
                </c:pt>
                <c:pt idx="256">
                  <c:v>31.566033000000001</c:v>
                </c:pt>
                <c:pt idx="257">
                  <c:v>14.363645999999999</c:v>
                </c:pt>
                <c:pt idx="258">
                  <c:v>-9.4415940000000003</c:v>
                </c:pt>
                <c:pt idx="259">
                  <c:v>-0.44342300000000001</c:v>
                </c:pt>
                <c:pt idx="260">
                  <c:v>-3.6228000000000003E-2</c:v>
                </c:pt>
                <c:pt idx="261">
                  <c:v>-12.017595</c:v>
                </c:pt>
                <c:pt idx="262">
                  <c:v>-13.138775000000001</c:v>
                </c:pt>
                <c:pt idx="263">
                  <c:v>18.975192</c:v>
                </c:pt>
                <c:pt idx="264">
                  <c:v>16.716024000000001</c:v>
                </c:pt>
                <c:pt idx="265">
                  <c:v>-1.051866</c:v>
                </c:pt>
                <c:pt idx="266">
                  <c:v>38.800131999999998</c:v>
                </c:pt>
                <c:pt idx="267">
                  <c:v>-21.801774999999999</c:v>
                </c:pt>
                <c:pt idx="268">
                  <c:v>11.632600999999999</c:v>
                </c:pt>
                <c:pt idx="269">
                  <c:v>15.788679999999999</c:v>
                </c:pt>
                <c:pt idx="270">
                  <c:v>8.6997199999999992</c:v>
                </c:pt>
                <c:pt idx="271">
                  <c:v>23.019454</c:v>
                </c:pt>
                <c:pt idx="272">
                  <c:v>16.733557000000001</c:v>
                </c:pt>
                <c:pt idx="273">
                  <c:v>6.2131319999999999</c:v>
                </c:pt>
                <c:pt idx="274">
                  <c:v>25.123303</c:v>
                </c:pt>
                <c:pt idx="275">
                  <c:v>37.584603999999999</c:v>
                </c:pt>
                <c:pt idx="276">
                  <c:v>16.456239</c:v>
                </c:pt>
                <c:pt idx="277">
                  <c:v>3.3073579999999998</c:v>
                </c:pt>
                <c:pt idx="278">
                  <c:v>0.87426999999999999</c:v>
                </c:pt>
                <c:pt idx="279">
                  <c:v>4.2667200000000003</c:v>
                </c:pt>
                <c:pt idx="280">
                  <c:v>36.098439999999997</c:v>
                </c:pt>
                <c:pt idx="281">
                  <c:v>14.553749</c:v>
                </c:pt>
                <c:pt idx="282">
                  <c:v>40.798200000000001</c:v>
                </c:pt>
                <c:pt idx="283">
                  <c:v>-2.7161629999999999</c:v>
                </c:pt>
                <c:pt idx="284">
                  <c:v>-4.4023180000000002</c:v>
                </c:pt>
                <c:pt idx="285">
                  <c:v>-13.872462000000001</c:v>
                </c:pt>
                <c:pt idx="286">
                  <c:v>-21.503672999999999</c:v>
                </c:pt>
                <c:pt idx="287">
                  <c:v>-6.8954519999999997</c:v>
                </c:pt>
                <c:pt idx="288">
                  <c:v>3.7905660000000001</c:v>
                </c:pt>
                <c:pt idx="289">
                  <c:v>30.349516999999999</c:v>
                </c:pt>
                <c:pt idx="290">
                  <c:v>-8.8129899999999992</c:v>
                </c:pt>
                <c:pt idx="291">
                  <c:v>15.563060999999999</c:v>
                </c:pt>
                <c:pt idx="292">
                  <c:v>30.452228999999999</c:v>
                </c:pt>
                <c:pt idx="293">
                  <c:v>-15.338918</c:v>
                </c:pt>
                <c:pt idx="294">
                  <c:v>18.950523</c:v>
                </c:pt>
                <c:pt idx="295">
                  <c:v>18.425189</c:v>
                </c:pt>
                <c:pt idx="296">
                  <c:v>22.535516999999999</c:v>
                </c:pt>
                <c:pt idx="297">
                  <c:v>21.766206</c:v>
                </c:pt>
                <c:pt idx="298">
                  <c:v>-0.49857499999999999</c:v>
                </c:pt>
                <c:pt idx="299">
                  <c:v>39.166977000000003</c:v>
                </c:pt>
                <c:pt idx="300">
                  <c:v>7.8098169999999998</c:v>
                </c:pt>
                <c:pt idx="301">
                  <c:v>1.2633989999999999</c:v>
                </c:pt>
                <c:pt idx="302">
                  <c:v>-2.6761050000000002</c:v>
                </c:pt>
                <c:pt idx="303">
                  <c:v>-4.056063</c:v>
                </c:pt>
                <c:pt idx="304">
                  <c:v>23.081890999999999</c:v>
                </c:pt>
                <c:pt idx="305">
                  <c:v>12.785258000000001</c:v>
                </c:pt>
                <c:pt idx="306">
                  <c:v>24.761223999999999</c:v>
                </c:pt>
                <c:pt idx="307">
                  <c:v>34.114733000000001</c:v>
                </c:pt>
                <c:pt idx="308">
                  <c:v>25.653569999999998</c:v>
                </c:pt>
                <c:pt idx="309">
                  <c:v>29.575536</c:v>
                </c:pt>
                <c:pt idx="310">
                  <c:v>-4.9389469999999998</c:v>
                </c:pt>
                <c:pt idx="311">
                  <c:v>28.031649000000002</c:v>
                </c:pt>
                <c:pt idx="312">
                  <c:v>30.010145999999999</c:v>
                </c:pt>
                <c:pt idx="313">
                  <c:v>27.841087000000002</c:v>
                </c:pt>
                <c:pt idx="314">
                  <c:v>4.1570910000000003</c:v>
                </c:pt>
                <c:pt idx="315">
                  <c:v>-4.6834689999999997</c:v>
                </c:pt>
              </c:numCache>
            </c:numRef>
          </c:xVal>
          <c:yVal>
            <c:numRef>
              <c:f>'NN 1 Optimized Final'!$AE$9:$AE$327</c:f>
              <c:numCache>
                <c:formatCode>General</c:formatCode>
                <c:ptCount val="319"/>
                <c:pt idx="0">
                  <c:v>-8.9170320000000007</c:v>
                </c:pt>
                <c:pt idx="1">
                  <c:v>-2.6089609999999999</c:v>
                </c:pt>
                <c:pt idx="2">
                  <c:v>-20.129926999999999</c:v>
                </c:pt>
                <c:pt idx="3">
                  <c:v>-3.7306170000000001</c:v>
                </c:pt>
                <c:pt idx="4">
                  <c:v>-17.980584</c:v>
                </c:pt>
                <c:pt idx="5">
                  <c:v>-0.78739999999999999</c:v>
                </c:pt>
                <c:pt idx="6">
                  <c:v>-12.461755999999999</c:v>
                </c:pt>
                <c:pt idx="7">
                  <c:v>-4.9985559999999998</c:v>
                </c:pt>
                <c:pt idx="8">
                  <c:v>-12.124336</c:v>
                </c:pt>
                <c:pt idx="9">
                  <c:v>-4.8031360000000003</c:v>
                </c:pt>
                <c:pt idx="10">
                  <c:v>-11.354630999999999</c:v>
                </c:pt>
                <c:pt idx="11">
                  <c:v>14.097811</c:v>
                </c:pt>
                <c:pt idx="12">
                  <c:v>-5.3019819999999998</c:v>
                </c:pt>
                <c:pt idx="13">
                  <c:v>-4.7622439999999999</c:v>
                </c:pt>
                <c:pt idx="14">
                  <c:v>-3.1006619999999998</c:v>
                </c:pt>
                <c:pt idx="15">
                  <c:v>-8.8518349999999995</c:v>
                </c:pt>
                <c:pt idx="16">
                  <c:v>7.4707039999999996</c:v>
                </c:pt>
                <c:pt idx="17">
                  <c:v>-9.9131529999999994</c:v>
                </c:pt>
                <c:pt idx="18">
                  <c:v>-6.1262860000000003</c:v>
                </c:pt>
                <c:pt idx="19">
                  <c:v>-15.411334</c:v>
                </c:pt>
                <c:pt idx="20">
                  <c:v>23.934563000000001</c:v>
                </c:pt>
                <c:pt idx="21">
                  <c:v>25.39293</c:v>
                </c:pt>
                <c:pt idx="22">
                  <c:v>-2.288481</c:v>
                </c:pt>
                <c:pt idx="23">
                  <c:v>-9.6034579999999998</c:v>
                </c:pt>
                <c:pt idx="24">
                  <c:v>1.868039</c:v>
                </c:pt>
                <c:pt idx="25">
                  <c:v>-4.3566269999999996</c:v>
                </c:pt>
                <c:pt idx="26">
                  <c:v>3.9924400000000002</c:v>
                </c:pt>
                <c:pt idx="27">
                  <c:v>-10.617815</c:v>
                </c:pt>
                <c:pt idx="28">
                  <c:v>-9.6237209999999997</c:v>
                </c:pt>
                <c:pt idx="29">
                  <c:v>19.897085000000001</c:v>
                </c:pt>
                <c:pt idx="30">
                  <c:v>-16.860576999999999</c:v>
                </c:pt>
                <c:pt idx="31">
                  <c:v>-17.850989999999999</c:v>
                </c:pt>
                <c:pt idx="32">
                  <c:v>-12.394145999999999</c:v>
                </c:pt>
                <c:pt idx="33">
                  <c:v>-12.509368</c:v>
                </c:pt>
                <c:pt idx="34">
                  <c:v>-22.804846000000001</c:v>
                </c:pt>
                <c:pt idx="35">
                  <c:v>-18.091745</c:v>
                </c:pt>
                <c:pt idx="36">
                  <c:v>-10.450424</c:v>
                </c:pt>
                <c:pt idx="37">
                  <c:v>-13.330742000000001</c:v>
                </c:pt>
                <c:pt idx="38">
                  <c:v>-19.001384000000002</c:v>
                </c:pt>
                <c:pt idx="39">
                  <c:v>-11.209168999999999</c:v>
                </c:pt>
                <c:pt idx="40">
                  <c:v>-7.5361099999999999</c:v>
                </c:pt>
                <c:pt idx="41">
                  <c:v>-14.126455999999999</c:v>
                </c:pt>
                <c:pt idx="42">
                  <c:v>6.1529059999999998</c:v>
                </c:pt>
                <c:pt idx="43">
                  <c:v>0.91169999999999995</c:v>
                </c:pt>
                <c:pt idx="44">
                  <c:v>-28.851116000000001</c:v>
                </c:pt>
                <c:pt idx="45">
                  <c:v>-21.006336999999998</c:v>
                </c:pt>
                <c:pt idx="46">
                  <c:v>0.150785</c:v>
                </c:pt>
                <c:pt idx="47">
                  <c:v>-11.606952</c:v>
                </c:pt>
                <c:pt idx="48">
                  <c:v>0.45885500000000001</c:v>
                </c:pt>
                <c:pt idx="49">
                  <c:v>-4.3958649999999997</c:v>
                </c:pt>
                <c:pt idx="50">
                  <c:v>-1.7799849999999999</c:v>
                </c:pt>
                <c:pt idx="51">
                  <c:v>-10.167123</c:v>
                </c:pt>
                <c:pt idx="52">
                  <c:v>-18.102039999999999</c:v>
                </c:pt>
                <c:pt idx="53">
                  <c:v>-13.279930999999999</c:v>
                </c:pt>
                <c:pt idx="54">
                  <c:v>-11.002973000000001</c:v>
                </c:pt>
                <c:pt idx="55">
                  <c:v>-13.918718</c:v>
                </c:pt>
                <c:pt idx="56">
                  <c:v>-14.971145</c:v>
                </c:pt>
                <c:pt idx="57">
                  <c:v>12.702256999999999</c:v>
                </c:pt>
                <c:pt idx="58">
                  <c:v>-25.80425</c:v>
                </c:pt>
                <c:pt idx="59">
                  <c:v>-7.0437380000000003</c:v>
                </c:pt>
                <c:pt idx="60">
                  <c:v>-9.4063370000000006</c:v>
                </c:pt>
                <c:pt idx="61">
                  <c:v>-4.9272549999999997</c:v>
                </c:pt>
                <c:pt idx="62">
                  <c:v>-24.855931000000002</c:v>
                </c:pt>
                <c:pt idx="63">
                  <c:v>-7.5736509999999999</c:v>
                </c:pt>
                <c:pt idx="64">
                  <c:v>-4.6801430000000002</c:v>
                </c:pt>
                <c:pt idx="65">
                  <c:v>-4.0728540000000004</c:v>
                </c:pt>
                <c:pt idx="66">
                  <c:v>-19.859331999999998</c:v>
                </c:pt>
                <c:pt idx="67">
                  <c:v>-4.5439670000000003</c:v>
                </c:pt>
                <c:pt idx="68">
                  <c:v>-0.41512900000000003</c:v>
                </c:pt>
                <c:pt idx="69">
                  <c:v>-10.479873</c:v>
                </c:pt>
                <c:pt idx="70">
                  <c:v>-6.8249469999999999</c:v>
                </c:pt>
                <c:pt idx="71">
                  <c:v>22.007064</c:v>
                </c:pt>
                <c:pt idx="72">
                  <c:v>-8.7984869999999997</c:v>
                </c:pt>
                <c:pt idx="73">
                  <c:v>-2.8863660000000002</c:v>
                </c:pt>
                <c:pt idx="74">
                  <c:v>-12.340266</c:v>
                </c:pt>
                <c:pt idx="75">
                  <c:v>-12.723029</c:v>
                </c:pt>
                <c:pt idx="76">
                  <c:v>43.170541999999998</c:v>
                </c:pt>
                <c:pt idx="77">
                  <c:v>-8.6030270000000009</c:v>
                </c:pt>
                <c:pt idx="78">
                  <c:v>-10.227789</c:v>
                </c:pt>
                <c:pt idx="79">
                  <c:v>12.191333</c:v>
                </c:pt>
                <c:pt idx="80">
                  <c:v>-8.8777100000000004</c:v>
                </c:pt>
                <c:pt idx="81">
                  <c:v>-15.926189000000001</c:v>
                </c:pt>
                <c:pt idx="82">
                  <c:v>14.743252999999999</c:v>
                </c:pt>
                <c:pt idx="83">
                  <c:v>-9.3005000000000004E-2</c:v>
                </c:pt>
                <c:pt idx="84">
                  <c:v>-12.129903000000001</c:v>
                </c:pt>
                <c:pt idx="85">
                  <c:v>-13.632192</c:v>
                </c:pt>
                <c:pt idx="86">
                  <c:v>-14.990496</c:v>
                </c:pt>
                <c:pt idx="87">
                  <c:v>-14.800044</c:v>
                </c:pt>
                <c:pt idx="88">
                  <c:v>27.147182000000001</c:v>
                </c:pt>
                <c:pt idx="89">
                  <c:v>19.015865000000002</c:v>
                </c:pt>
                <c:pt idx="90">
                  <c:v>11.460782</c:v>
                </c:pt>
                <c:pt idx="91">
                  <c:v>-5.8351879999999996</c:v>
                </c:pt>
                <c:pt idx="92">
                  <c:v>-10.913588000000001</c:v>
                </c:pt>
                <c:pt idx="93">
                  <c:v>-11.669279</c:v>
                </c:pt>
                <c:pt idx="94">
                  <c:v>-2.694499</c:v>
                </c:pt>
                <c:pt idx="95">
                  <c:v>18.007321000000001</c:v>
                </c:pt>
                <c:pt idx="96">
                  <c:v>14.153031</c:v>
                </c:pt>
                <c:pt idx="97">
                  <c:v>-11.949434999999999</c:v>
                </c:pt>
                <c:pt idx="98">
                  <c:v>14.301386000000001</c:v>
                </c:pt>
                <c:pt idx="99">
                  <c:v>-21.253205000000001</c:v>
                </c:pt>
                <c:pt idx="100">
                  <c:v>3.038246</c:v>
                </c:pt>
                <c:pt idx="101">
                  <c:v>-6.5137679999999998</c:v>
                </c:pt>
                <c:pt idx="102">
                  <c:v>17.011990999999998</c:v>
                </c:pt>
                <c:pt idx="103">
                  <c:v>-19.623595999999999</c:v>
                </c:pt>
                <c:pt idx="104">
                  <c:v>41.882987</c:v>
                </c:pt>
                <c:pt idx="105">
                  <c:v>-21.095502</c:v>
                </c:pt>
                <c:pt idx="106">
                  <c:v>1.2632570000000001</c:v>
                </c:pt>
                <c:pt idx="107">
                  <c:v>11.956543</c:v>
                </c:pt>
                <c:pt idx="108">
                  <c:v>-15.861176</c:v>
                </c:pt>
                <c:pt idx="109">
                  <c:v>19.468727999999999</c:v>
                </c:pt>
                <c:pt idx="110">
                  <c:v>33.158093000000001</c:v>
                </c:pt>
                <c:pt idx="111">
                  <c:v>-15.443396999999999</c:v>
                </c:pt>
                <c:pt idx="112">
                  <c:v>-0.450988</c:v>
                </c:pt>
                <c:pt idx="113">
                  <c:v>-3.9585499999999998</c:v>
                </c:pt>
                <c:pt idx="114">
                  <c:v>-1.491088</c:v>
                </c:pt>
                <c:pt idx="115">
                  <c:v>-7.8150529999999998</c:v>
                </c:pt>
                <c:pt idx="116">
                  <c:v>-14.961076</c:v>
                </c:pt>
                <c:pt idx="117">
                  <c:v>-10.957143</c:v>
                </c:pt>
                <c:pt idx="118">
                  <c:v>-12.011922999999999</c:v>
                </c:pt>
                <c:pt idx="119">
                  <c:v>-28.223452999999999</c:v>
                </c:pt>
                <c:pt idx="120">
                  <c:v>-5.3152309999999998</c:v>
                </c:pt>
                <c:pt idx="121">
                  <c:v>-18.644424000000001</c:v>
                </c:pt>
                <c:pt idx="122">
                  <c:v>3.191039</c:v>
                </c:pt>
                <c:pt idx="123">
                  <c:v>14.666193</c:v>
                </c:pt>
                <c:pt idx="124">
                  <c:v>-14.128329000000001</c:v>
                </c:pt>
                <c:pt idx="125">
                  <c:v>-5.8034379999999999</c:v>
                </c:pt>
                <c:pt idx="126">
                  <c:v>24.507093999999999</c:v>
                </c:pt>
                <c:pt idx="127">
                  <c:v>-4.7035799999999997</c:v>
                </c:pt>
                <c:pt idx="128">
                  <c:v>-4.0682869999999998</c:v>
                </c:pt>
                <c:pt idx="129">
                  <c:v>-11.181679000000001</c:v>
                </c:pt>
                <c:pt idx="130">
                  <c:v>16.039897</c:v>
                </c:pt>
                <c:pt idx="131">
                  <c:v>1.2641039999999999</c:v>
                </c:pt>
                <c:pt idx="132">
                  <c:v>-3.823261</c:v>
                </c:pt>
                <c:pt idx="133">
                  <c:v>-1.0630980000000001</c:v>
                </c:pt>
                <c:pt idx="134">
                  <c:v>-12.722649000000001</c:v>
                </c:pt>
                <c:pt idx="135">
                  <c:v>-13.967108</c:v>
                </c:pt>
                <c:pt idx="136">
                  <c:v>5.2795969999999999</c:v>
                </c:pt>
                <c:pt idx="137">
                  <c:v>-10.577332999999999</c:v>
                </c:pt>
                <c:pt idx="138">
                  <c:v>1.370382</c:v>
                </c:pt>
                <c:pt idx="139">
                  <c:v>19.837990999999999</c:v>
                </c:pt>
                <c:pt idx="140">
                  <c:v>-4.0186820000000001</c:v>
                </c:pt>
                <c:pt idx="141">
                  <c:v>-2.5491980000000001</c:v>
                </c:pt>
                <c:pt idx="142">
                  <c:v>-6.0412489999999996</c:v>
                </c:pt>
                <c:pt idx="143">
                  <c:v>-10.459237999999999</c:v>
                </c:pt>
                <c:pt idx="144">
                  <c:v>5.5271280000000003</c:v>
                </c:pt>
                <c:pt idx="145">
                  <c:v>0.62615600000000005</c:v>
                </c:pt>
                <c:pt idx="146">
                  <c:v>-10.332667000000001</c:v>
                </c:pt>
                <c:pt idx="147">
                  <c:v>10.730327000000001</c:v>
                </c:pt>
                <c:pt idx="148">
                  <c:v>11.629092</c:v>
                </c:pt>
                <c:pt idx="149">
                  <c:v>30.604431000000002</c:v>
                </c:pt>
                <c:pt idx="150">
                  <c:v>-5.3234269999999997</c:v>
                </c:pt>
                <c:pt idx="151">
                  <c:v>-7.3973959999999996</c:v>
                </c:pt>
                <c:pt idx="152">
                  <c:v>-19.547561000000002</c:v>
                </c:pt>
                <c:pt idx="153">
                  <c:v>19.680242</c:v>
                </c:pt>
                <c:pt idx="154">
                  <c:v>4.3333000000000004</c:v>
                </c:pt>
                <c:pt idx="155">
                  <c:v>-0.47786299999999998</c:v>
                </c:pt>
                <c:pt idx="156">
                  <c:v>-0.75429999999999997</c:v>
                </c:pt>
                <c:pt idx="157">
                  <c:v>-7.4508710000000002</c:v>
                </c:pt>
                <c:pt idx="158">
                  <c:v>26.638171</c:v>
                </c:pt>
                <c:pt idx="159">
                  <c:v>-9.2873959999999993</c:v>
                </c:pt>
                <c:pt idx="160">
                  <c:v>-6.7058540000000004</c:v>
                </c:pt>
                <c:pt idx="161">
                  <c:v>5.1872189999999998</c:v>
                </c:pt>
                <c:pt idx="162">
                  <c:v>37.293084</c:v>
                </c:pt>
                <c:pt idx="163">
                  <c:v>-8.5354759999999992</c:v>
                </c:pt>
                <c:pt idx="164">
                  <c:v>-4.9769779999999999</c:v>
                </c:pt>
                <c:pt idx="165">
                  <c:v>-14.078772000000001</c:v>
                </c:pt>
                <c:pt idx="166">
                  <c:v>-8.4220769999999998</c:v>
                </c:pt>
                <c:pt idx="167">
                  <c:v>24.107109999999999</c:v>
                </c:pt>
                <c:pt idx="168">
                  <c:v>8.6756919999999997</c:v>
                </c:pt>
                <c:pt idx="169">
                  <c:v>-25.663838999999999</c:v>
                </c:pt>
                <c:pt idx="170">
                  <c:v>0.65207400000000004</c:v>
                </c:pt>
                <c:pt idx="171">
                  <c:v>-7.9914339999999999</c:v>
                </c:pt>
                <c:pt idx="172">
                  <c:v>2.545191</c:v>
                </c:pt>
                <c:pt idx="173">
                  <c:v>42.01491</c:v>
                </c:pt>
                <c:pt idx="174">
                  <c:v>-22.612938</c:v>
                </c:pt>
                <c:pt idx="175">
                  <c:v>19.366133999999999</c:v>
                </c:pt>
                <c:pt idx="176">
                  <c:v>-8.1780209999999993</c:v>
                </c:pt>
                <c:pt idx="177">
                  <c:v>-13.828695</c:v>
                </c:pt>
                <c:pt idx="178">
                  <c:v>-12.434934</c:v>
                </c:pt>
                <c:pt idx="179">
                  <c:v>34.382533000000002</c:v>
                </c:pt>
                <c:pt idx="180">
                  <c:v>-3.7114470000000002</c:v>
                </c:pt>
                <c:pt idx="181">
                  <c:v>-11.886906</c:v>
                </c:pt>
                <c:pt idx="182">
                  <c:v>12.231633</c:v>
                </c:pt>
                <c:pt idx="183">
                  <c:v>2.9286819999999998</c:v>
                </c:pt>
                <c:pt idx="184">
                  <c:v>-1.521949</c:v>
                </c:pt>
                <c:pt idx="185">
                  <c:v>-1.717492</c:v>
                </c:pt>
                <c:pt idx="186">
                  <c:v>-11.672682999999999</c:v>
                </c:pt>
                <c:pt idx="187">
                  <c:v>22.055074000000001</c:v>
                </c:pt>
                <c:pt idx="188">
                  <c:v>-17.016824</c:v>
                </c:pt>
                <c:pt idx="189">
                  <c:v>-27.519506</c:v>
                </c:pt>
                <c:pt idx="190">
                  <c:v>-6.8760880000000002</c:v>
                </c:pt>
                <c:pt idx="191">
                  <c:v>-2.355953</c:v>
                </c:pt>
                <c:pt idx="192">
                  <c:v>-8.9497769999999992</c:v>
                </c:pt>
                <c:pt idx="193">
                  <c:v>-2.5827279999999999</c:v>
                </c:pt>
                <c:pt idx="194">
                  <c:v>-12.322274</c:v>
                </c:pt>
                <c:pt idx="195">
                  <c:v>10.012454999999999</c:v>
                </c:pt>
                <c:pt idx="196">
                  <c:v>-14.595962</c:v>
                </c:pt>
                <c:pt idx="197">
                  <c:v>9.0118880000000008</c:v>
                </c:pt>
                <c:pt idx="198">
                  <c:v>1.200215</c:v>
                </c:pt>
                <c:pt idx="199">
                  <c:v>-11.839480999999999</c:v>
                </c:pt>
                <c:pt idx="200">
                  <c:v>8.0140080000000005</c:v>
                </c:pt>
                <c:pt idx="201">
                  <c:v>4.9722439999999999</c:v>
                </c:pt>
                <c:pt idx="202">
                  <c:v>-11.602525999999999</c:v>
                </c:pt>
                <c:pt idx="203">
                  <c:v>41.626705999999999</c:v>
                </c:pt>
                <c:pt idx="204">
                  <c:v>-2.8061069999999999</c:v>
                </c:pt>
                <c:pt idx="205">
                  <c:v>-6.7111609999999997</c:v>
                </c:pt>
                <c:pt idx="206">
                  <c:v>-12.549212000000001</c:v>
                </c:pt>
                <c:pt idx="207">
                  <c:v>4.664555</c:v>
                </c:pt>
                <c:pt idx="208">
                  <c:v>11.723834999999999</c:v>
                </c:pt>
                <c:pt idx="209">
                  <c:v>-5.9730600000000003</c:v>
                </c:pt>
                <c:pt idx="210">
                  <c:v>-4.9952759999999996</c:v>
                </c:pt>
                <c:pt idx="211">
                  <c:v>-10.284014000000001</c:v>
                </c:pt>
                <c:pt idx="212">
                  <c:v>0.88745799999999997</c:v>
                </c:pt>
                <c:pt idx="213">
                  <c:v>6.0765690000000001</c:v>
                </c:pt>
                <c:pt idx="214">
                  <c:v>-23.175936</c:v>
                </c:pt>
                <c:pt idx="215">
                  <c:v>-7.5650459999999997</c:v>
                </c:pt>
                <c:pt idx="216">
                  <c:v>-2.5333049999999999</c:v>
                </c:pt>
                <c:pt idx="217">
                  <c:v>14.49053</c:v>
                </c:pt>
                <c:pt idx="218">
                  <c:v>15.84313</c:v>
                </c:pt>
                <c:pt idx="219">
                  <c:v>-11.630421</c:v>
                </c:pt>
                <c:pt idx="220">
                  <c:v>28.326957</c:v>
                </c:pt>
                <c:pt idx="221">
                  <c:v>13.313891999999999</c:v>
                </c:pt>
                <c:pt idx="222">
                  <c:v>-9.8920250000000003</c:v>
                </c:pt>
                <c:pt idx="223">
                  <c:v>-12.596774999999999</c:v>
                </c:pt>
                <c:pt idx="224">
                  <c:v>14.810426</c:v>
                </c:pt>
                <c:pt idx="225">
                  <c:v>-26.664486</c:v>
                </c:pt>
                <c:pt idx="226">
                  <c:v>-7.1119260000000004</c:v>
                </c:pt>
                <c:pt idx="227">
                  <c:v>0.36289300000000002</c:v>
                </c:pt>
                <c:pt idx="228">
                  <c:v>-21.234694000000001</c:v>
                </c:pt>
                <c:pt idx="229">
                  <c:v>-14.882244999999999</c:v>
                </c:pt>
                <c:pt idx="230">
                  <c:v>39.247107999999997</c:v>
                </c:pt>
                <c:pt idx="231">
                  <c:v>13.196581</c:v>
                </c:pt>
                <c:pt idx="232">
                  <c:v>-0.89038600000000001</c:v>
                </c:pt>
                <c:pt idx="233">
                  <c:v>-3.9372370000000001</c:v>
                </c:pt>
                <c:pt idx="234">
                  <c:v>-8.9655710000000006</c:v>
                </c:pt>
                <c:pt idx="235">
                  <c:v>-13.603337</c:v>
                </c:pt>
                <c:pt idx="236">
                  <c:v>4.9655649999999998</c:v>
                </c:pt>
                <c:pt idx="237">
                  <c:v>-20.393013</c:v>
                </c:pt>
                <c:pt idx="238">
                  <c:v>-15.510429</c:v>
                </c:pt>
                <c:pt idx="239">
                  <c:v>-17.695605</c:v>
                </c:pt>
                <c:pt idx="240">
                  <c:v>-18.748624</c:v>
                </c:pt>
                <c:pt idx="241">
                  <c:v>-2.8853399999999998</c:v>
                </c:pt>
                <c:pt idx="242">
                  <c:v>9.1883219999999994</c:v>
                </c:pt>
                <c:pt idx="243">
                  <c:v>2.4497200000000001</c:v>
                </c:pt>
                <c:pt idx="244">
                  <c:v>8.4634579999999993</c:v>
                </c:pt>
                <c:pt idx="245">
                  <c:v>28.770201</c:v>
                </c:pt>
                <c:pt idx="246">
                  <c:v>19.128321</c:v>
                </c:pt>
                <c:pt idx="247">
                  <c:v>28.164096000000001</c:v>
                </c:pt>
                <c:pt idx="248">
                  <c:v>-11.694118</c:v>
                </c:pt>
                <c:pt idx="249">
                  <c:v>9.0774310000000007</c:v>
                </c:pt>
                <c:pt idx="250">
                  <c:v>-8.4216680000000004</c:v>
                </c:pt>
                <c:pt idx="251">
                  <c:v>-21.288270000000001</c:v>
                </c:pt>
                <c:pt idx="252">
                  <c:v>7.7318800000000003</c:v>
                </c:pt>
                <c:pt idx="253">
                  <c:v>-6.9154739999999997</c:v>
                </c:pt>
                <c:pt idx="254">
                  <c:v>-9.5262119999999992</c:v>
                </c:pt>
                <c:pt idx="255">
                  <c:v>24.786024999999999</c:v>
                </c:pt>
                <c:pt idx="256">
                  <c:v>26.609825000000001</c:v>
                </c:pt>
                <c:pt idx="257">
                  <c:v>19.361215999999999</c:v>
                </c:pt>
                <c:pt idx="258">
                  <c:v>-14.489373000000001</c:v>
                </c:pt>
                <c:pt idx="259">
                  <c:v>4.6083360000000004</c:v>
                </c:pt>
                <c:pt idx="260">
                  <c:v>5.0499159999999996</c:v>
                </c:pt>
                <c:pt idx="261">
                  <c:v>-6.9012339999999996</c:v>
                </c:pt>
                <c:pt idx="262">
                  <c:v>-7.9691939999999999</c:v>
                </c:pt>
                <c:pt idx="263">
                  <c:v>13.805554000000001</c:v>
                </c:pt>
                <c:pt idx="264">
                  <c:v>11.514931000000001</c:v>
                </c:pt>
                <c:pt idx="265">
                  <c:v>-6.264119</c:v>
                </c:pt>
                <c:pt idx="266">
                  <c:v>33.551661000000003</c:v>
                </c:pt>
                <c:pt idx="267">
                  <c:v>-27.157909</c:v>
                </c:pt>
                <c:pt idx="268">
                  <c:v>6.1561409999999999</c:v>
                </c:pt>
                <c:pt idx="269">
                  <c:v>10.062447000000001</c:v>
                </c:pt>
                <c:pt idx="270">
                  <c:v>14.515995</c:v>
                </c:pt>
                <c:pt idx="271">
                  <c:v>17.133282000000001</c:v>
                </c:pt>
                <c:pt idx="272">
                  <c:v>10.601718999999999</c:v>
                </c:pt>
                <c:pt idx="273">
                  <c:v>12.413751</c:v>
                </c:pt>
                <c:pt idx="274">
                  <c:v>18.909905999999999</c:v>
                </c:pt>
                <c:pt idx="275">
                  <c:v>31.279501</c:v>
                </c:pt>
                <c:pt idx="276">
                  <c:v>22.824611000000001</c:v>
                </c:pt>
                <c:pt idx="277">
                  <c:v>-3.1172759999999999</c:v>
                </c:pt>
                <c:pt idx="278">
                  <c:v>7.3769770000000001</c:v>
                </c:pt>
                <c:pt idx="279">
                  <c:v>10.801996000000001</c:v>
                </c:pt>
                <c:pt idx="280">
                  <c:v>29.473136</c:v>
                </c:pt>
                <c:pt idx="281">
                  <c:v>7.8257659999999998</c:v>
                </c:pt>
                <c:pt idx="282">
                  <c:v>47.633803</c:v>
                </c:pt>
                <c:pt idx="283">
                  <c:v>4.1693480000000003</c:v>
                </c:pt>
                <c:pt idx="284">
                  <c:v>2.6167099999999999</c:v>
                </c:pt>
                <c:pt idx="285">
                  <c:v>-6.5373580000000002</c:v>
                </c:pt>
                <c:pt idx="286">
                  <c:v>-28.906991999999999</c:v>
                </c:pt>
                <c:pt idx="287">
                  <c:v>-14.413042000000001</c:v>
                </c:pt>
                <c:pt idx="288">
                  <c:v>-3.7783600000000002</c:v>
                </c:pt>
                <c:pt idx="289">
                  <c:v>22.654101000000001</c:v>
                </c:pt>
                <c:pt idx="290">
                  <c:v>-0.58435599999999999</c:v>
                </c:pt>
                <c:pt idx="291">
                  <c:v>7.3212299999999999</c:v>
                </c:pt>
                <c:pt idx="292">
                  <c:v>38.760128999999999</c:v>
                </c:pt>
                <c:pt idx="293">
                  <c:v>-6.8420639999999997</c:v>
                </c:pt>
                <c:pt idx="294">
                  <c:v>27.701103</c:v>
                </c:pt>
                <c:pt idx="295">
                  <c:v>9.6410440000000008</c:v>
                </c:pt>
                <c:pt idx="296">
                  <c:v>13.475814</c:v>
                </c:pt>
                <c:pt idx="297">
                  <c:v>12.316955</c:v>
                </c:pt>
                <c:pt idx="298">
                  <c:v>9.0632190000000001</c:v>
                </c:pt>
                <c:pt idx="299">
                  <c:v>48.901096000000003</c:v>
                </c:pt>
                <c:pt idx="300">
                  <c:v>17.833036</c:v>
                </c:pt>
                <c:pt idx="301">
                  <c:v>-9.0869689999999999</c:v>
                </c:pt>
                <c:pt idx="302">
                  <c:v>7.7221349999999997</c:v>
                </c:pt>
                <c:pt idx="303">
                  <c:v>6.7156750000000001</c:v>
                </c:pt>
                <c:pt idx="304">
                  <c:v>34.190480999999998</c:v>
                </c:pt>
                <c:pt idx="305">
                  <c:v>24.975493</c:v>
                </c:pt>
                <c:pt idx="306">
                  <c:v>37.718144000000002</c:v>
                </c:pt>
                <c:pt idx="307">
                  <c:v>21.046094</c:v>
                </c:pt>
                <c:pt idx="308">
                  <c:v>12.568462999999999</c:v>
                </c:pt>
                <c:pt idx="309">
                  <c:v>15.894474000000001</c:v>
                </c:pt>
                <c:pt idx="310">
                  <c:v>10.034041</c:v>
                </c:pt>
                <c:pt idx="311">
                  <c:v>43.136184</c:v>
                </c:pt>
                <c:pt idx="312">
                  <c:v>14.818954</c:v>
                </c:pt>
                <c:pt idx="313">
                  <c:v>44.060983</c:v>
                </c:pt>
                <c:pt idx="314">
                  <c:v>20.789736999999999</c:v>
                </c:pt>
                <c:pt idx="315">
                  <c:v>14.176995</c:v>
                </c:pt>
              </c:numCache>
            </c:numRef>
          </c:yVal>
          <c:smooth val="0"/>
          <c:extLst>
            <c:ext xmlns:c16="http://schemas.microsoft.com/office/drawing/2014/chart" uri="{C3380CC4-5D6E-409C-BE32-E72D297353CC}">
              <c16:uniqueId val="{00000001-23BB-4482-82E4-BB0A6D8D8CDB}"/>
            </c:ext>
          </c:extLst>
        </c:ser>
        <c:ser>
          <c:idx val="2"/>
          <c:order val="2"/>
          <c:spPr>
            <a:ln w="25400" cap="rnd">
              <a:noFill/>
              <a:round/>
            </a:ln>
            <a:effectLst/>
          </c:spPr>
          <c:marker>
            <c:symbol val="circle"/>
            <c:size val="5"/>
            <c:spPr>
              <a:noFill/>
              <a:ln w="9525">
                <a:noFill/>
              </a:ln>
              <a:effectLst/>
            </c:spPr>
          </c:marker>
          <c:trendline>
            <c:spPr>
              <a:ln w="19050" cap="rnd">
                <a:solidFill>
                  <a:srgbClr val="FF0000"/>
                </a:solidFill>
                <a:prstDash val="sysDot"/>
              </a:ln>
              <a:effectLst/>
            </c:spPr>
            <c:trendlineType val="linear"/>
            <c:dispRSqr val="0"/>
            <c:dispEq val="0"/>
          </c:trendline>
          <c:xVal>
            <c:numRef>
              <c:f>'NN 1 Optimized Final'!$BC$6:$BC$7</c:f>
              <c:numCache>
                <c:formatCode>General</c:formatCode>
                <c:ptCount val="2"/>
                <c:pt idx="0">
                  <c:v>-31</c:v>
                </c:pt>
                <c:pt idx="1">
                  <c:v>49</c:v>
                </c:pt>
              </c:numCache>
            </c:numRef>
          </c:xVal>
          <c:yVal>
            <c:numRef>
              <c:f>'NN 1 Optimized Final'!$BD$6:$BD$7</c:f>
              <c:numCache>
                <c:formatCode>General</c:formatCode>
                <c:ptCount val="2"/>
                <c:pt idx="0">
                  <c:v>-31</c:v>
                </c:pt>
                <c:pt idx="1">
                  <c:v>49</c:v>
                </c:pt>
              </c:numCache>
            </c:numRef>
          </c:yVal>
          <c:smooth val="0"/>
          <c:extLst>
            <c:ext xmlns:c16="http://schemas.microsoft.com/office/drawing/2014/chart" uri="{C3380CC4-5D6E-409C-BE32-E72D297353CC}">
              <c16:uniqueId val="{00000003-23BB-4482-82E4-BB0A6D8D8CDB}"/>
            </c:ext>
          </c:extLst>
        </c:ser>
        <c:dLbls>
          <c:showLegendKey val="0"/>
          <c:showVal val="0"/>
          <c:showCatName val="0"/>
          <c:showSerName val="0"/>
          <c:showPercent val="0"/>
          <c:showBubbleSize val="0"/>
        </c:dLbls>
        <c:axId val="582021368"/>
        <c:axId val="582025304"/>
      </c:scatterChart>
      <c:valAx>
        <c:axId val="582021368"/>
        <c:scaling>
          <c:orientation val="minMax"/>
          <c:max val="50"/>
          <c:min val="-35"/>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Proxy Predicted NPV (MMUSD)</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5304"/>
        <c:crossesAt val="-40"/>
        <c:crossBetween val="midCat"/>
        <c:majorUnit val="5"/>
      </c:valAx>
      <c:valAx>
        <c:axId val="582025304"/>
        <c:scaling>
          <c:orientation val="minMax"/>
          <c:max val="50"/>
          <c:min val="-35"/>
        </c:scaling>
        <c:delete val="0"/>
        <c:axPos val="l"/>
        <c:majorGridlines>
          <c:spPr>
            <a:ln w="9525" cap="flat" cmpd="sng" algn="ctr">
              <a:solidFill>
                <a:schemeClr val="bg1">
                  <a:lumMod val="85000"/>
                  <a:alpha val="99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Simulated</a:t>
                </a:r>
                <a:r>
                  <a:rPr lang="en-US" baseline="0">
                    <a:solidFill>
                      <a:sysClr val="windowText" lastClr="000000"/>
                    </a:solidFill>
                    <a:latin typeface="Times New Roman" panose="02020603050405020304" pitchFamily="18" charset="0"/>
                    <a:cs typeface="Times New Roman" panose="02020603050405020304" pitchFamily="18" charset="0"/>
                  </a:rPr>
                  <a:t> NPV (MMUSD)</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1368"/>
        <c:crossesAt val="-40"/>
        <c:crossBetween val="midCat"/>
        <c:majorUnit val="5"/>
      </c:valAx>
      <c:spPr>
        <a:noFill/>
        <a:ln>
          <a:solidFill>
            <a:sysClr val="windowText" lastClr="000000"/>
          </a:solidFill>
        </a:ln>
        <a:effectLst/>
      </c:spPr>
    </c:plotArea>
    <c:legend>
      <c:legendPos val="b"/>
      <c:legendEntry>
        <c:idx val="2"/>
        <c:delete val="1"/>
      </c:legendEntry>
      <c:legendEntry>
        <c:idx val="3"/>
        <c:delete val="1"/>
      </c:legendEntry>
      <c:layout>
        <c:manualLayout>
          <c:xMode val="edge"/>
          <c:yMode val="edge"/>
          <c:x val="0.43815465168205647"/>
          <c:y val="0.91653457262560623"/>
          <c:w val="0.15675011457900542"/>
          <c:h val="4.189626717962164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Results!$R$6</c:f>
              <c:strCache>
                <c:ptCount val="1"/>
                <c:pt idx="0">
                  <c:v>Multilayer ANN</c:v>
                </c:pt>
              </c:strCache>
            </c:strRef>
          </c:tx>
          <c:spPr>
            <a:ln w="19050" cap="rnd">
              <a:solidFill>
                <a:srgbClr val="0070C0"/>
              </a:solidFill>
              <a:round/>
            </a:ln>
            <a:effectLst/>
          </c:spPr>
          <c:marker>
            <c:symbol val="none"/>
          </c:marker>
          <c:xVal>
            <c:numRef>
              <c:f>Results!$Q$7:$Q$28</c:f>
              <c:numCache>
                <c:formatCode>General</c:formatCode>
                <c:ptCount val="22"/>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numCache>
            </c:numRef>
          </c:xVal>
          <c:yVal>
            <c:numRef>
              <c:f>Results!$R$7:$R$28</c:f>
              <c:numCache>
                <c:formatCode>General</c:formatCode>
                <c:ptCount val="22"/>
                <c:pt idx="0">
                  <c:v>663</c:v>
                </c:pt>
                <c:pt idx="1">
                  <c:v>470</c:v>
                </c:pt>
                <c:pt idx="2">
                  <c:v>316</c:v>
                </c:pt>
                <c:pt idx="3">
                  <c:v>247</c:v>
                </c:pt>
                <c:pt idx="4">
                  <c:v>277</c:v>
                </c:pt>
                <c:pt idx="5">
                  <c:v>147</c:v>
                </c:pt>
                <c:pt idx="6">
                  <c:v>90</c:v>
                </c:pt>
                <c:pt idx="7">
                  <c:v>78</c:v>
                </c:pt>
                <c:pt idx="8">
                  <c:v>59</c:v>
                </c:pt>
                <c:pt idx="9">
                  <c:v>27</c:v>
                </c:pt>
                <c:pt idx="10">
                  <c:v>29</c:v>
                </c:pt>
                <c:pt idx="11">
                  <c:v>28</c:v>
                </c:pt>
                <c:pt idx="12">
                  <c:v>25</c:v>
                </c:pt>
                <c:pt idx="13">
                  <c:v>4</c:v>
                </c:pt>
                <c:pt idx="14">
                  <c:v>10</c:v>
                </c:pt>
                <c:pt idx="15">
                  <c:v>12</c:v>
                </c:pt>
                <c:pt idx="16">
                  <c:v>7</c:v>
                </c:pt>
                <c:pt idx="17">
                  <c:v>14</c:v>
                </c:pt>
                <c:pt idx="18">
                  <c:v>2</c:v>
                </c:pt>
                <c:pt idx="19">
                  <c:v>2</c:v>
                </c:pt>
                <c:pt idx="20">
                  <c:v>12</c:v>
                </c:pt>
                <c:pt idx="21">
                  <c:v>8</c:v>
                </c:pt>
              </c:numCache>
            </c:numRef>
          </c:yVal>
          <c:smooth val="0"/>
          <c:extLst>
            <c:ext xmlns:c16="http://schemas.microsoft.com/office/drawing/2014/chart" uri="{C3380CC4-5D6E-409C-BE32-E72D297353CC}">
              <c16:uniqueId val="{00000000-546C-496F-8F7B-5A8D7EB0A89E}"/>
            </c:ext>
          </c:extLst>
        </c:ser>
        <c:ser>
          <c:idx val="1"/>
          <c:order val="1"/>
          <c:tx>
            <c:strRef>
              <c:f>Results!$S$6</c:f>
              <c:strCache>
                <c:ptCount val="1"/>
                <c:pt idx="0">
                  <c:v>Linear Regression</c:v>
                </c:pt>
              </c:strCache>
            </c:strRef>
          </c:tx>
          <c:spPr>
            <a:ln w="19050" cap="rnd">
              <a:solidFill>
                <a:srgbClr val="FF0000"/>
              </a:solidFill>
              <a:round/>
            </a:ln>
            <a:effectLst/>
          </c:spPr>
          <c:marker>
            <c:symbol val="none"/>
          </c:marker>
          <c:xVal>
            <c:numRef>
              <c:f>Results!$Q$7:$Q$28</c:f>
              <c:numCache>
                <c:formatCode>General</c:formatCode>
                <c:ptCount val="22"/>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numCache>
            </c:numRef>
          </c:xVal>
          <c:yVal>
            <c:numRef>
              <c:f>Results!$S$7:$S$28</c:f>
              <c:numCache>
                <c:formatCode>General</c:formatCode>
                <c:ptCount val="22"/>
                <c:pt idx="0">
                  <c:v>87</c:v>
                </c:pt>
                <c:pt idx="1">
                  <c:v>81</c:v>
                </c:pt>
                <c:pt idx="2">
                  <c:v>88</c:v>
                </c:pt>
                <c:pt idx="3">
                  <c:v>91</c:v>
                </c:pt>
                <c:pt idx="4">
                  <c:v>193</c:v>
                </c:pt>
                <c:pt idx="5">
                  <c:v>228</c:v>
                </c:pt>
                <c:pt idx="6">
                  <c:v>249</c:v>
                </c:pt>
                <c:pt idx="7">
                  <c:v>286</c:v>
                </c:pt>
                <c:pt idx="8">
                  <c:v>257</c:v>
                </c:pt>
                <c:pt idx="9">
                  <c:v>159</c:v>
                </c:pt>
                <c:pt idx="10">
                  <c:v>136</c:v>
                </c:pt>
                <c:pt idx="11">
                  <c:v>93</c:v>
                </c:pt>
                <c:pt idx="12">
                  <c:v>84</c:v>
                </c:pt>
                <c:pt idx="13">
                  <c:v>60</c:v>
                </c:pt>
                <c:pt idx="14">
                  <c:v>53</c:v>
                </c:pt>
                <c:pt idx="15">
                  <c:v>35</c:v>
                </c:pt>
                <c:pt idx="16">
                  <c:v>31</c:v>
                </c:pt>
                <c:pt idx="17">
                  <c:v>27</c:v>
                </c:pt>
                <c:pt idx="18">
                  <c:v>28</c:v>
                </c:pt>
                <c:pt idx="19">
                  <c:v>24</c:v>
                </c:pt>
                <c:pt idx="20">
                  <c:v>19</c:v>
                </c:pt>
                <c:pt idx="21">
                  <c:v>19</c:v>
                </c:pt>
              </c:numCache>
            </c:numRef>
          </c:yVal>
          <c:smooth val="0"/>
          <c:extLst>
            <c:ext xmlns:c16="http://schemas.microsoft.com/office/drawing/2014/chart" uri="{C3380CC4-5D6E-409C-BE32-E72D297353CC}">
              <c16:uniqueId val="{00000001-546C-496F-8F7B-5A8D7EB0A89E}"/>
            </c:ext>
          </c:extLst>
        </c:ser>
        <c:ser>
          <c:idx val="2"/>
          <c:order val="2"/>
          <c:tx>
            <c:strRef>
              <c:f>Results!$T$6</c:f>
              <c:strCache>
                <c:ptCount val="1"/>
                <c:pt idx="0">
                  <c:v>Simple Quadratic Regression</c:v>
                </c:pt>
              </c:strCache>
            </c:strRef>
          </c:tx>
          <c:spPr>
            <a:ln w="19050" cap="rnd">
              <a:solidFill>
                <a:schemeClr val="tx1"/>
              </a:solidFill>
              <a:round/>
            </a:ln>
            <a:effectLst/>
          </c:spPr>
          <c:marker>
            <c:symbol val="none"/>
          </c:marker>
          <c:xVal>
            <c:numRef>
              <c:f>Results!$Q$7:$Q$28</c:f>
              <c:numCache>
                <c:formatCode>General</c:formatCode>
                <c:ptCount val="22"/>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numCache>
            </c:numRef>
          </c:xVal>
          <c:yVal>
            <c:numRef>
              <c:f>Results!$T$7:$T$28</c:f>
              <c:numCache>
                <c:formatCode>General</c:formatCode>
                <c:ptCount val="22"/>
                <c:pt idx="0">
                  <c:v>149</c:v>
                </c:pt>
                <c:pt idx="1">
                  <c:v>138</c:v>
                </c:pt>
                <c:pt idx="2">
                  <c:v>151</c:v>
                </c:pt>
                <c:pt idx="3">
                  <c:v>146</c:v>
                </c:pt>
                <c:pt idx="4">
                  <c:v>294</c:v>
                </c:pt>
                <c:pt idx="5">
                  <c:v>308</c:v>
                </c:pt>
                <c:pt idx="6">
                  <c:v>217</c:v>
                </c:pt>
                <c:pt idx="7">
                  <c:v>207</c:v>
                </c:pt>
                <c:pt idx="8">
                  <c:v>132</c:v>
                </c:pt>
                <c:pt idx="9">
                  <c:v>115</c:v>
                </c:pt>
                <c:pt idx="10">
                  <c:v>72</c:v>
                </c:pt>
                <c:pt idx="11">
                  <c:v>68</c:v>
                </c:pt>
                <c:pt idx="12">
                  <c:v>53</c:v>
                </c:pt>
                <c:pt idx="13">
                  <c:v>51</c:v>
                </c:pt>
                <c:pt idx="14">
                  <c:v>39</c:v>
                </c:pt>
                <c:pt idx="15">
                  <c:v>54</c:v>
                </c:pt>
                <c:pt idx="16">
                  <c:v>30</c:v>
                </c:pt>
                <c:pt idx="17">
                  <c:v>28</c:v>
                </c:pt>
                <c:pt idx="18">
                  <c:v>24</c:v>
                </c:pt>
                <c:pt idx="19">
                  <c:v>22</c:v>
                </c:pt>
                <c:pt idx="20">
                  <c:v>17</c:v>
                </c:pt>
                <c:pt idx="21">
                  <c:v>17</c:v>
                </c:pt>
              </c:numCache>
            </c:numRef>
          </c:yVal>
          <c:smooth val="0"/>
          <c:extLst>
            <c:ext xmlns:c16="http://schemas.microsoft.com/office/drawing/2014/chart" uri="{C3380CC4-5D6E-409C-BE32-E72D297353CC}">
              <c16:uniqueId val="{00000002-546C-496F-8F7B-5A8D7EB0A89E}"/>
            </c:ext>
          </c:extLst>
        </c:ser>
        <c:ser>
          <c:idx val="3"/>
          <c:order val="3"/>
          <c:tx>
            <c:strRef>
              <c:f>Results!$U$6</c:f>
              <c:strCache>
                <c:ptCount val="1"/>
                <c:pt idx="0">
                  <c:v>Quadratic Regression</c:v>
                </c:pt>
              </c:strCache>
            </c:strRef>
          </c:tx>
          <c:spPr>
            <a:ln w="19050" cap="rnd">
              <a:solidFill>
                <a:schemeClr val="accent4"/>
              </a:solidFill>
              <a:round/>
            </a:ln>
            <a:effectLst/>
          </c:spPr>
          <c:marker>
            <c:symbol val="none"/>
          </c:marker>
          <c:xVal>
            <c:numRef>
              <c:f>Results!$Q$7:$Q$28</c:f>
              <c:numCache>
                <c:formatCode>General</c:formatCode>
                <c:ptCount val="22"/>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numCache>
            </c:numRef>
          </c:xVal>
          <c:yVal>
            <c:numRef>
              <c:f>Results!$U$7:$U$28</c:f>
              <c:numCache>
                <c:formatCode>General</c:formatCode>
                <c:ptCount val="22"/>
                <c:pt idx="0">
                  <c:v>181</c:v>
                </c:pt>
                <c:pt idx="1">
                  <c:v>160</c:v>
                </c:pt>
                <c:pt idx="2">
                  <c:v>195</c:v>
                </c:pt>
                <c:pt idx="3">
                  <c:v>183</c:v>
                </c:pt>
                <c:pt idx="4">
                  <c:v>325</c:v>
                </c:pt>
                <c:pt idx="5">
                  <c:v>291</c:v>
                </c:pt>
                <c:pt idx="6">
                  <c:v>202</c:v>
                </c:pt>
                <c:pt idx="7">
                  <c:v>176</c:v>
                </c:pt>
                <c:pt idx="8">
                  <c:v>122</c:v>
                </c:pt>
                <c:pt idx="9">
                  <c:v>88</c:v>
                </c:pt>
                <c:pt idx="10">
                  <c:v>79</c:v>
                </c:pt>
                <c:pt idx="11">
                  <c:v>65</c:v>
                </c:pt>
                <c:pt idx="12">
                  <c:v>51</c:v>
                </c:pt>
                <c:pt idx="13">
                  <c:v>39</c:v>
                </c:pt>
                <c:pt idx="14">
                  <c:v>39</c:v>
                </c:pt>
                <c:pt idx="15">
                  <c:v>25</c:v>
                </c:pt>
                <c:pt idx="16">
                  <c:v>31</c:v>
                </c:pt>
                <c:pt idx="17">
                  <c:v>18</c:v>
                </c:pt>
                <c:pt idx="18">
                  <c:v>22</c:v>
                </c:pt>
                <c:pt idx="19">
                  <c:v>24</c:v>
                </c:pt>
                <c:pt idx="20">
                  <c:v>16</c:v>
                </c:pt>
                <c:pt idx="21">
                  <c:v>15</c:v>
                </c:pt>
              </c:numCache>
            </c:numRef>
          </c:yVal>
          <c:smooth val="0"/>
          <c:extLst>
            <c:ext xmlns:c16="http://schemas.microsoft.com/office/drawing/2014/chart" uri="{C3380CC4-5D6E-409C-BE32-E72D297353CC}">
              <c16:uniqueId val="{00000003-546C-496F-8F7B-5A8D7EB0A89E}"/>
            </c:ext>
          </c:extLst>
        </c:ser>
        <c:ser>
          <c:idx val="4"/>
          <c:order val="4"/>
          <c:tx>
            <c:strRef>
              <c:f>Results!$V$6</c:f>
              <c:strCache>
                <c:ptCount val="1"/>
                <c:pt idx="0">
                  <c:v>CMG Regression</c:v>
                </c:pt>
              </c:strCache>
            </c:strRef>
          </c:tx>
          <c:spPr>
            <a:ln w="19050" cap="rnd">
              <a:solidFill>
                <a:srgbClr val="00B050"/>
              </a:solidFill>
              <a:round/>
            </a:ln>
            <a:effectLst/>
          </c:spPr>
          <c:marker>
            <c:symbol val="none"/>
          </c:marker>
          <c:xVal>
            <c:numRef>
              <c:f>Results!$Q$7:$Q$28</c:f>
              <c:numCache>
                <c:formatCode>General</c:formatCode>
                <c:ptCount val="22"/>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numCache>
            </c:numRef>
          </c:xVal>
          <c:yVal>
            <c:numRef>
              <c:f>Results!$V$7:$V$28</c:f>
              <c:numCache>
                <c:formatCode>General</c:formatCode>
                <c:ptCount val="22"/>
                <c:pt idx="0">
                  <c:v>189</c:v>
                </c:pt>
                <c:pt idx="1">
                  <c:v>206</c:v>
                </c:pt>
                <c:pt idx="2">
                  <c:v>205</c:v>
                </c:pt>
                <c:pt idx="3">
                  <c:v>202</c:v>
                </c:pt>
                <c:pt idx="4">
                  <c:v>363</c:v>
                </c:pt>
                <c:pt idx="5">
                  <c:v>293</c:v>
                </c:pt>
                <c:pt idx="6">
                  <c:v>225</c:v>
                </c:pt>
                <c:pt idx="7">
                  <c:v>151</c:v>
                </c:pt>
                <c:pt idx="8">
                  <c:v>129</c:v>
                </c:pt>
                <c:pt idx="9">
                  <c:v>94</c:v>
                </c:pt>
                <c:pt idx="10">
                  <c:v>63</c:v>
                </c:pt>
                <c:pt idx="11">
                  <c:v>49</c:v>
                </c:pt>
                <c:pt idx="12">
                  <c:v>37</c:v>
                </c:pt>
                <c:pt idx="13">
                  <c:v>38</c:v>
                </c:pt>
                <c:pt idx="14">
                  <c:v>25</c:v>
                </c:pt>
                <c:pt idx="15">
                  <c:v>24</c:v>
                </c:pt>
                <c:pt idx="16">
                  <c:v>37</c:v>
                </c:pt>
                <c:pt idx="17">
                  <c:v>24</c:v>
                </c:pt>
                <c:pt idx="18">
                  <c:v>25</c:v>
                </c:pt>
                <c:pt idx="19">
                  <c:v>16</c:v>
                </c:pt>
                <c:pt idx="20">
                  <c:v>16</c:v>
                </c:pt>
                <c:pt idx="21">
                  <c:v>25</c:v>
                </c:pt>
              </c:numCache>
            </c:numRef>
          </c:yVal>
          <c:smooth val="0"/>
          <c:extLst>
            <c:ext xmlns:c16="http://schemas.microsoft.com/office/drawing/2014/chart" uri="{C3380CC4-5D6E-409C-BE32-E72D297353CC}">
              <c16:uniqueId val="{00000004-546C-496F-8F7B-5A8D7EB0A89E}"/>
            </c:ext>
          </c:extLst>
        </c:ser>
        <c:dLbls>
          <c:showLegendKey val="0"/>
          <c:showVal val="0"/>
          <c:showCatName val="0"/>
          <c:showSerName val="0"/>
          <c:showPercent val="0"/>
          <c:showBubbleSize val="0"/>
        </c:dLbls>
        <c:axId val="698651592"/>
        <c:axId val="698651920"/>
      </c:scatterChart>
      <c:valAx>
        <c:axId val="698651592"/>
        <c:scaling>
          <c:orientation val="minMax"/>
          <c:max val="2"/>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Relative Error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8651920"/>
        <c:crosses val="autoZero"/>
        <c:crossBetween val="midCat"/>
      </c:valAx>
      <c:valAx>
        <c:axId val="69865192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Number</a:t>
                </a:r>
                <a:r>
                  <a:rPr lang="en-US" baseline="0"/>
                  <a:t> of Data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8651592"/>
        <c:crosses val="autoZero"/>
        <c:crossBetween val="midCat"/>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Results!$R$6</c:f>
              <c:strCache>
                <c:ptCount val="1"/>
                <c:pt idx="0">
                  <c:v>Multilayer ANN</c:v>
                </c:pt>
              </c:strCache>
            </c:strRef>
          </c:tx>
          <c:spPr>
            <a:ln w="19050" cap="rnd">
              <a:solidFill>
                <a:srgbClr val="0070C0"/>
              </a:solidFill>
              <a:round/>
            </a:ln>
            <a:effectLst/>
          </c:spPr>
          <c:marker>
            <c:symbol val="none"/>
          </c:marker>
          <c:xVal>
            <c:numRef>
              <c:f>Results!$Q$33:$Q$55</c:f>
              <c:numCache>
                <c:formatCode>General</c:formatCode>
                <c:ptCount val="23"/>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pt idx="22">
                  <c:v>5</c:v>
                </c:pt>
              </c:numCache>
            </c:numRef>
          </c:xVal>
          <c:yVal>
            <c:numRef>
              <c:f>Results!$R$33:$R$55</c:f>
              <c:numCache>
                <c:formatCode>General</c:formatCode>
                <c:ptCount val="23"/>
                <c:pt idx="0">
                  <c:v>0.24896733007885843</c:v>
                </c:pt>
                <c:pt idx="1">
                  <c:v>0.4254600075103267</c:v>
                </c:pt>
                <c:pt idx="2">
                  <c:v>0.54412316935786709</c:v>
                </c:pt>
                <c:pt idx="3">
                  <c:v>0.6368757040931281</c:v>
                </c:pt>
                <c:pt idx="4">
                  <c:v>0.74089372887720617</c:v>
                </c:pt>
                <c:pt idx="5">
                  <c:v>0.79609463011641002</c:v>
                </c:pt>
                <c:pt idx="6">
                  <c:v>0.82989110026286139</c:v>
                </c:pt>
                <c:pt idx="7">
                  <c:v>0.85918137438978592</c:v>
                </c:pt>
                <c:pt idx="8">
                  <c:v>0.88133683815245967</c:v>
                </c:pt>
                <c:pt idx="9">
                  <c:v>0.89147577919639509</c:v>
                </c:pt>
                <c:pt idx="10">
                  <c:v>0.90236575291025156</c:v>
                </c:pt>
                <c:pt idx="11">
                  <c:v>0.91288021028914756</c:v>
                </c:pt>
                <c:pt idx="12">
                  <c:v>0.92226811866316183</c:v>
                </c:pt>
                <c:pt idx="13">
                  <c:v>0.92377018400300415</c:v>
                </c:pt>
                <c:pt idx="14">
                  <c:v>0.92752534735260983</c:v>
                </c:pt>
                <c:pt idx="15">
                  <c:v>0.93203154337213667</c:v>
                </c:pt>
                <c:pt idx="16">
                  <c:v>0.93466015771686073</c:v>
                </c:pt>
                <c:pt idx="17">
                  <c:v>0.93991738640630862</c:v>
                </c:pt>
                <c:pt idx="18">
                  <c:v>0.94066841907622978</c:v>
                </c:pt>
                <c:pt idx="19">
                  <c:v>0.94141945174615094</c:v>
                </c:pt>
                <c:pt idx="20">
                  <c:v>0.94592564776567778</c:v>
                </c:pt>
                <c:pt idx="21">
                  <c:v>0.94892977844536242</c:v>
                </c:pt>
                <c:pt idx="22">
                  <c:v>1.0003755163349606</c:v>
                </c:pt>
              </c:numCache>
            </c:numRef>
          </c:yVal>
          <c:smooth val="0"/>
          <c:extLst>
            <c:ext xmlns:c16="http://schemas.microsoft.com/office/drawing/2014/chart" uri="{C3380CC4-5D6E-409C-BE32-E72D297353CC}">
              <c16:uniqueId val="{00000000-B9AA-4159-AFB9-927BB6821EAC}"/>
            </c:ext>
          </c:extLst>
        </c:ser>
        <c:ser>
          <c:idx val="1"/>
          <c:order val="1"/>
          <c:tx>
            <c:strRef>
              <c:f>Results!$S$6</c:f>
              <c:strCache>
                <c:ptCount val="1"/>
                <c:pt idx="0">
                  <c:v>Linear Regression</c:v>
                </c:pt>
              </c:strCache>
            </c:strRef>
          </c:tx>
          <c:spPr>
            <a:ln w="19050" cap="rnd">
              <a:solidFill>
                <a:srgbClr val="FF0000"/>
              </a:solidFill>
              <a:round/>
            </a:ln>
            <a:effectLst/>
          </c:spPr>
          <c:marker>
            <c:symbol val="none"/>
          </c:marker>
          <c:xVal>
            <c:numRef>
              <c:f>Results!$Q$33:$Q$55</c:f>
              <c:numCache>
                <c:formatCode>General</c:formatCode>
                <c:ptCount val="23"/>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pt idx="22">
                  <c:v>5</c:v>
                </c:pt>
              </c:numCache>
            </c:numRef>
          </c:xVal>
          <c:yVal>
            <c:numRef>
              <c:f>Results!$S$33:$S$55</c:f>
              <c:numCache>
                <c:formatCode>General</c:formatCode>
                <c:ptCount val="23"/>
                <c:pt idx="0">
                  <c:v>3.2669921141569656E-2</c:v>
                </c:pt>
                <c:pt idx="1">
                  <c:v>6.3086744273375892E-2</c:v>
                </c:pt>
                <c:pt idx="2">
                  <c:v>9.613218174990612E-2</c:v>
                </c:pt>
                <c:pt idx="3">
                  <c:v>0.13030416823131807</c:v>
                </c:pt>
                <c:pt idx="4">
                  <c:v>0.20277882087870822</c:v>
                </c:pt>
                <c:pt idx="5">
                  <c:v>0.28839654524971836</c:v>
                </c:pt>
                <c:pt idx="6">
                  <c:v>0.38190011265490048</c:v>
                </c:pt>
                <c:pt idx="7">
                  <c:v>0.48929778445362371</c:v>
                </c:pt>
                <c:pt idx="8">
                  <c:v>0.58580548253849041</c:v>
                </c:pt>
                <c:pt idx="9">
                  <c:v>0.64551257979722121</c:v>
                </c:pt>
                <c:pt idx="10">
                  <c:v>0.69658280135185879</c:v>
                </c:pt>
                <c:pt idx="11">
                  <c:v>0.73150582050319191</c:v>
                </c:pt>
                <c:pt idx="12">
                  <c:v>0.7630491926398798</c:v>
                </c:pt>
                <c:pt idx="13">
                  <c:v>0.78558017273751413</c:v>
                </c:pt>
                <c:pt idx="14">
                  <c:v>0.80548253849042428</c:v>
                </c:pt>
                <c:pt idx="15">
                  <c:v>0.81862561021404434</c:v>
                </c:pt>
                <c:pt idx="16">
                  <c:v>0.83026661659782197</c:v>
                </c:pt>
                <c:pt idx="17">
                  <c:v>0.84040555764175739</c:v>
                </c:pt>
                <c:pt idx="18">
                  <c:v>0.8509200150206534</c:v>
                </c:pt>
                <c:pt idx="19">
                  <c:v>0.85993240705970708</c:v>
                </c:pt>
                <c:pt idx="20">
                  <c:v>0.86706721742395798</c:v>
                </c:pt>
                <c:pt idx="21">
                  <c:v>0.87420202778820877</c:v>
                </c:pt>
                <c:pt idx="22">
                  <c:v>1</c:v>
                </c:pt>
              </c:numCache>
            </c:numRef>
          </c:yVal>
          <c:smooth val="0"/>
          <c:extLst>
            <c:ext xmlns:c16="http://schemas.microsoft.com/office/drawing/2014/chart" uri="{C3380CC4-5D6E-409C-BE32-E72D297353CC}">
              <c16:uniqueId val="{00000001-B9AA-4159-AFB9-927BB6821EAC}"/>
            </c:ext>
          </c:extLst>
        </c:ser>
        <c:ser>
          <c:idx val="2"/>
          <c:order val="2"/>
          <c:tx>
            <c:strRef>
              <c:f>Results!$T$6</c:f>
              <c:strCache>
                <c:ptCount val="1"/>
                <c:pt idx="0">
                  <c:v>Simple Quadratic Regression</c:v>
                </c:pt>
              </c:strCache>
            </c:strRef>
          </c:tx>
          <c:spPr>
            <a:ln w="19050" cap="rnd">
              <a:solidFill>
                <a:schemeClr val="tx1"/>
              </a:solidFill>
              <a:round/>
            </a:ln>
            <a:effectLst/>
          </c:spPr>
          <c:marker>
            <c:symbol val="none"/>
          </c:marker>
          <c:xVal>
            <c:numRef>
              <c:f>Results!$Q$33:$Q$55</c:f>
              <c:numCache>
                <c:formatCode>General</c:formatCode>
                <c:ptCount val="23"/>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pt idx="22">
                  <c:v>5</c:v>
                </c:pt>
              </c:numCache>
            </c:numRef>
          </c:xVal>
          <c:yVal>
            <c:numRef>
              <c:f>Results!$T$33:$T$55</c:f>
              <c:numCache>
                <c:formatCode>General</c:formatCode>
                <c:ptCount val="23"/>
                <c:pt idx="0">
                  <c:v>5.5951933909125048E-2</c:v>
                </c:pt>
                <c:pt idx="1">
                  <c:v>0.10777318813368382</c:v>
                </c:pt>
                <c:pt idx="2">
                  <c:v>0.16447615471273</c:v>
                </c:pt>
                <c:pt idx="3">
                  <c:v>0.21930153961697335</c:v>
                </c:pt>
                <c:pt idx="4">
                  <c:v>0.32970334209538116</c:v>
                </c:pt>
                <c:pt idx="5">
                  <c:v>0.44536237326323697</c:v>
                </c:pt>
                <c:pt idx="6">
                  <c:v>0.52684941794968077</c:v>
                </c:pt>
                <c:pt idx="7">
                  <c:v>0.60458129928651894</c:v>
                </c:pt>
                <c:pt idx="8">
                  <c:v>0.65414945550131431</c:v>
                </c:pt>
                <c:pt idx="9">
                  <c:v>0.69733383402177995</c:v>
                </c:pt>
                <c:pt idx="10">
                  <c:v>0.72437101013894101</c:v>
                </c:pt>
                <c:pt idx="11">
                  <c:v>0.74990612091625986</c:v>
                </c:pt>
                <c:pt idx="12">
                  <c:v>0.76980848666917012</c:v>
                </c:pt>
                <c:pt idx="13">
                  <c:v>0.78895981975215923</c:v>
                </c:pt>
                <c:pt idx="14">
                  <c:v>0.8036049568156215</c:v>
                </c:pt>
                <c:pt idx="15">
                  <c:v>0.82388283890349234</c:v>
                </c:pt>
                <c:pt idx="16">
                  <c:v>0.83514832895230939</c:v>
                </c:pt>
                <c:pt idx="17">
                  <c:v>0.8456627863312054</c:v>
                </c:pt>
                <c:pt idx="18">
                  <c:v>0.85467517837025908</c:v>
                </c:pt>
                <c:pt idx="19">
                  <c:v>0.86293653773939172</c:v>
                </c:pt>
                <c:pt idx="20">
                  <c:v>0.86932031543372135</c:v>
                </c:pt>
                <c:pt idx="21">
                  <c:v>0.87570409312805109</c:v>
                </c:pt>
                <c:pt idx="22">
                  <c:v>1</c:v>
                </c:pt>
              </c:numCache>
            </c:numRef>
          </c:yVal>
          <c:smooth val="0"/>
          <c:extLst>
            <c:ext xmlns:c16="http://schemas.microsoft.com/office/drawing/2014/chart" uri="{C3380CC4-5D6E-409C-BE32-E72D297353CC}">
              <c16:uniqueId val="{00000002-B9AA-4159-AFB9-927BB6821EAC}"/>
            </c:ext>
          </c:extLst>
        </c:ser>
        <c:ser>
          <c:idx val="3"/>
          <c:order val="3"/>
          <c:tx>
            <c:strRef>
              <c:f>Results!$U$6</c:f>
              <c:strCache>
                <c:ptCount val="1"/>
                <c:pt idx="0">
                  <c:v>Quadratic Regression</c:v>
                </c:pt>
              </c:strCache>
            </c:strRef>
          </c:tx>
          <c:spPr>
            <a:ln w="19050" cap="rnd">
              <a:solidFill>
                <a:schemeClr val="accent4"/>
              </a:solidFill>
              <a:round/>
            </a:ln>
            <a:effectLst/>
          </c:spPr>
          <c:marker>
            <c:symbol val="none"/>
          </c:marker>
          <c:xVal>
            <c:numRef>
              <c:f>Results!$Q$33:$Q$55</c:f>
              <c:numCache>
                <c:formatCode>General</c:formatCode>
                <c:ptCount val="23"/>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pt idx="22">
                  <c:v>5</c:v>
                </c:pt>
              </c:numCache>
            </c:numRef>
          </c:xVal>
          <c:yVal>
            <c:numRef>
              <c:f>Results!$U$33:$U$55</c:f>
              <c:numCache>
                <c:formatCode>General</c:formatCode>
                <c:ptCount val="23"/>
                <c:pt idx="0">
                  <c:v>6.7968456627863313E-2</c:v>
                </c:pt>
                <c:pt idx="1">
                  <c:v>0.12805107022155462</c:v>
                </c:pt>
                <c:pt idx="2">
                  <c:v>0.20127675553886595</c:v>
                </c:pt>
                <c:pt idx="3">
                  <c:v>0.26999624483665041</c:v>
                </c:pt>
                <c:pt idx="4">
                  <c:v>0.3920390536988359</c:v>
                </c:pt>
                <c:pt idx="5">
                  <c:v>0.50131430717236203</c:v>
                </c:pt>
                <c:pt idx="6">
                  <c:v>0.5771686068343973</c:v>
                </c:pt>
                <c:pt idx="7">
                  <c:v>0.64325948178745773</c:v>
                </c:pt>
                <c:pt idx="8">
                  <c:v>0.68907247465264743</c:v>
                </c:pt>
                <c:pt idx="9">
                  <c:v>0.72211791212917764</c:v>
                </c:pt>
                <c:pt idx="10">
                  <c:v>0.75178370259106275</c:v>
                </c:pt>
                <c:pt idx="11">
                  <c:v>0.77619226436349986</c:v>
                </c:pt>
                <c:pt idx="12">
                  <c:v>0.79534359744648897</c:v>
                </c:pt>
                <c:pt idx="13">
                  <c:v>0.80998873450995124</c:v>
                </c:pt>
                <c:pt idx="14">
                  <c:v>0.82463387157341339</c:v>
                </c:pt>
                <c:pt idx="15">
                  <c:v>0.83402177994742777</c:v>
                </c:pt>
                <c:pt idx="16">
                  <c:v>0.8456627863312054</c:v>
                </c:pt>
                <c:pt idx="17">
                  <c:v>0.85242208036049572</c:v>
                </c:pt>
                <c:pt idx="18">
                  <c:v>0.86068343972962824</c:v>
                </c:pt>
                <c:pt idx="19">
                  <c:v>0.86969583176868193</c:v>
                </c:pt>
                <c:pt idx="20">
                  <c:v>0.87570409312805109</c:v>
                </c:pt>
                <c:pt idx="21">
                  <c:v>0.88133683815245967</c:v>
                </c:pt>
                <c:pt idx="22">
                  <c:v>1</c:v>
                </c:pt>
              </c:numCache>
            </c:numRef>
          </c:yVal>
          <c:smooth val="0"/>
          <c:extLst>
            <c:ext xmlns:c16="http://schemas.microsoft.com/office/drawing/2014/chart" uri="{C3380CC4-5D6E-409C-BE32-E72D297353CC}">
              <c16:uniqueId val="{00000003-B9AA-4159-AFB9-927BB6821EAC}"/>
            </c:ext>
          </c:extLst>
        </c:ser>
        <c:ser>
          <c:idx val="4"/>
          <c:order val="4"/>
          <c:tx>
            <c:strRef>
              <c:f>Results!$V$6</c:f>
              <c:strCache>
                <c:ptCount val="1"/>
                <c:pt idx="0">
                  <c:v>CMG Regression</c:v>
                </c:pt>
              </c:strCache>
            </c:strRef>
          </c:tx>
          <c:spPr>
            <a:ln w="19050" cap="rnd">
              <a:solidFill>
                <a:srgbClr val="00B050"/>
              </a:solidFill>
              <a:round/>
            </a:ln>
            <a:effectLst/>
          </c:spPr>
          <c:marker>
            <c:symbol val="none"/>
          </c:marker>
          <c:xVal>
            <c:numRef>
              <c:f>Results!$Q$33:$Q$55</c:f>
              <c:numCache>
                <c:formatCode>General</c:formatCode>
                <c:ptCount val="23"/>
                <c:pt idx="0">
                  <c:v>0</c:v>
                </c:pt>
                <c:pt idx="1">
                  <c:v>0.1</c:v>
                </c:pt>
                <c:pt idx="2">
                  <c:v>0.15</c:v>
                </c:pt>
                <c:pt idx="3">
                  <c:v>0.2</c:v>
                </c:pt>
                <c:pt idx="4">
                  <c:v>0.3</c:v>
                </c:pt>
                <c:pt idx="5">
                  <c:v>0.4</c:v>
                </c:pt>
                <c:pt idx="6">
                  <c:v>0.5</c:v>
                </c:pt>
                <c:pt idx="7">
                  <c:v>0.6</c:v>
                </c:pt>
                <c:pt idx="8">
                  <c:v>0.7</c:v>
                </c:pt>
                <c:pt idx="9">
                  <c:v>0.8</c:v>
                </c:pt>
                <c:pt idx="10">
                  <c:v>0.9</c:v>
                </c:pt>
                <c:pt idx="11">
                  <c:v>1</c:v>
                </c:pt>
                <c:pt idx="12">
                  <c:v>1.1000000000000001</c:v>
                </c:pt>
                <c:pt idx="13">
                  <c:v>1.2</c:v>
                </c:pt>
                <c:pt idx="14">
                  <c:v>1.3</c:v>
                </c:pt>
                <c:pt idx="15">
                  <c:v>1.4</c:v>
                </c:pt>
                <c:pt idx="16">
                  <c:v>1.5</c:v>
                </c:pt>
                <c:pt idx="17">
                  <c:v>1.6</c:v>
                </c:pt>
                <c:pt idx="18">
                  <c:v>1.7</c:v>
                </c:pt>
                <c:pt idx="19">
                  <c:v>1.8</c:v>
                </c:pt>
                <c:pt idx="20">
                  <c:v>1.9</c:v>
                </c:pt>
                <c:pt idx="21">
                  <c:v>2</c:v>
                </c:pt>
                <c:pt idx="22">
                  <c:v>5</c:v>
                </c:pt>
              </c:numCache>
            </c:numRef>
          </c:xVal>
          <c:yVal>
            <c:numRef>
              <c:f>Results!$V$33:$V$55</c:f>
              <c:numCache>
                <c:formatCode>General</c:formatCode>
                <c:ptCount val="23"/>
                <c:pt idx="0">
                  <c:v>7.097258730754788E-2</c:v>
                </c:pt>
                <c:pt idx="1">
                  <c:v>0.14832895230942547</c:v>
                </c:pt>
                <c:pt idx="2">
                  <c:v>0.22530980097634248</c:v>
                </c:pt>
                <c:pt idx="3">
                  <c:v>0.30116410063837779</c:v>
                </c:pt>
                <c:pt idx="4">
                  <c:v>0.43747653022906496</c:v>
                </c:pt>
                <c:pt idx="5">
                  <c:v>0.54750281637251219</c:v>
                </c:pt>
                <c:pt idx="6">
                  <c:v>0.63199399173864068</c:v>
                </c:pt>
                <c:pt idx="7">
                  <c:v>0.68869695831768685</c:v>
                </c:pt>
                <c:pt idx="8">
                  <c:v>0.73713856552760049</c:v>
                </c:pt>
                <c:pt idx="9">
                  <c:v>0.77243710101389407</c:v>
                </c:pt>
                <c:pt idx="10">
                  <c:v>0.79609463011641002</c:v>
                </c:pt>
                <c:pt idx="11">
                  <c:v>0.81449493052947808</c:v>
                </c:pt>
                <c:pt idx="12">
                  <c:v>0.82838903492301919</c:v>
                </c:pt>
                <c:pt idx="13">
                  <c:v>0.84265865565152087</c:v>
                </c:pt>
                <c:pt idx="14">
                  <c:v>0.85204656402553514</c:v>
                </c:pt>
                <c:pt idx="15">
                  <c:v>0.86105895606458882</c:v>
                </c:pt>
                <c:pt idx="16">
                  <c:v>0.87495306045812993</c:v>
                </c:pt>
                <c:pt idx="17">
                  <c:v>0.88396545249718361</c:v>
                </c:pt>
                <c:pt idx="18">
                  <c:v>0.89335336087119788</c:v>
                </c:pt>
                <c:pt idx="19">
                  <c:v>0.89936162223056704</c:v>
                </c:pt>
                <c:pt idx="20">
                  <c:v>0.9053698835899362</c:v>
                </c:pt>
                <c:pt idx="21">
                  <c:v>0.91475779196395046</c:v>
                </c:pt>
                <c:pt idx="22">
                  <c:v>1.0003755163349606</c:v>
                </c:pt>
              </c:numCache>
            </c:numRef>
          </c:yVal>
          <c:smooth val="0"/>
          <c:extLst>
            <c:ext xmlns:c16="http://schemas.microsoft.com/office/drawing/2014/chart" uri="{C3380CC4-5D6E-409C-BE32-E72D297353CC}">
              <c16:uniqueId val="{00000004-B9AA-4159-AFB9-927BB6821EAC}"/>
            </c:ext>
          </c:extLst>
        </c:ser>
        <c:dLbls>
          <c:showLegendKey val="0"/>
          <c:showVal val="0"/>
          <c:showCatName val="0"/>
          <c:showSerName val="0"/>
          <c:showPercent val="0"/>
          <c:showBubbleSize val="0"/>
        </c:dLbls>
        <c:axId val="698651592"/>
        <c:axId val="698651920"/>
      </c:scatterChart>
      <c:valAx>
        <c:axId val="698651592"/>
        <c:scaling>
          <c:orientation val="minMax"/>
          <c:max val="5"/>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Relative Error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8651920"/>
        <c:crosses val="autoZero"/>
        <c:crossBetween val="midCat"/>
      </c:valAx>
      <c:valAx>
        <c:axId val="698651920"/>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Cumulative Probability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8651592"/>
        <c:crosses val="autoZero"/>
        <c:crossBetween val="midCat"/>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Revisi Layer 1'!$F$8</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Revisi Layer 1'!$B$9:$B$28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Revisi Layer 1'!$F$9:$F$28</c:f>
              <c:numCache>
                <c:formatCode>General</c:formatCode>
                <c:ptCount val="20"/>
                <c:pt idx="0">
                  <c:v>7.7229179999999999</c:v>
                </c:pt>
                <c:pt idx="1">
                  <c:v>6.0798940000000004</c:v>
                </c:pt>
                <c:pt idx="2">
                  <c:v>5.0639029999999998</c:v>
                </c:pt>
                <c:pt idx="3">
                  <c:v>4.3460809999999999</c:v>
                </c:pt>
                <c:pt idx="4">
                  <c:v>3.823455</c:v>
                </c:pt>
                <c:pt idx="5">
                  <c:v>3.6807720000000002</c:v>
                </c:pt>
                <c:pt idx="6">
                  <c:v>3.4520789999999999</c:v>
                </c:pt>
                <c:pt idx="7">
                  <c:v>3.4608460000000001</c:v>
                </c:pt>
                <c:pt idx="8">
                  <c:v>3.1119089999999998</c:v>
                </c:pt>
                <c:pt idx="9">
                  <c:v>3.2816100000000001</c:v>
                </c:pt>
                <c:pt idx="10">
                  <c:v>3.0166219999999999</c:v>
                </c:pt>
                <c:pt idx="11">
                  <c:v>3.1950310000000002</c:v>
                </c:pt>
                <c:pt idx="12">
                  <c:v>3.4995129999999999</c:v>
                </c:pt>
                <c:pt idx="13">
                  <c:v>3.099059</c:v>
                </c:pt>
                <c:pt idx="14">
                  <c:v>3.334187</c:v>
                </c:pt>
                <c:pt idx="15">
                  <c:v>2.7130230000000002</c:v>
                </c:pt>
                <c:pt idx="16">
                  <c:v>3.07741</c:v>
                </c:pt>
                <c:pt idx="17">
                  <c:v>2.957147</c:v>
                </c:pt>
                <c:pt idx="18">
                  <c:v>2.3487170000000002</c:v>
                </c:pt>
                <c:pt idx="19">
                  <c:v>2.7800639999999999</c:v>
                </c:pt>
              </c:numCache>
            </c:numRef>
          </c:yVal>
          <c:smooth val="0"/>
          <c:extLst>
            <c:ext xmlns:c16="http://schemas.microsoft.com/office/drawing/2014/chart" uri="{C3380CC4-5D6E-409C-BE32-E72D297353CC}">
              <c16:uniqueId val="{00000000-E489-4F46-A8AD-A9365C264CFC}"/>
            </c:ext>
          </c:extLst>
        </c:ser>
        <c:ser>
          <c:idx val="1"/>
          <c:order val="1"/>
          <c:tx>
            <c:strRef>
              <c:f>'NN Revisi Layer 1'!$G$8</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Revisi Layer 1'!$B$9:$B$28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Revisi Layer 1'!$G$9:$G$28</c:f>
              <c:numCache>
                <c:formatCode>General</c:formatCode>
                <c:ptCount val="20"/>
                <c:pt idx="0">
                  <c:v>7.6181910000000004</c:v>
                </c:pt>
                <c:pt idx="1">
                  <c:v>6.3476309999999998</c:v>
                </c:pt>
                <c:pt idx="2">
                  <c:v>4.9591979999999998</c:v>
                </c:pt>
                <c:pt idx="3">
                  <c:v>4.430631</c:v>
                </c:pt>
                <c:pt idx="4">
                  <c:v>3.8799250000000001</c:v>
                </c:pt>
                <c:pt idx="5">
                  <c:v>3.9505249999999998</c:v>
                </c:pt>
                <c:pt idx="6">
                  <c:v>3.740853</c:v>
                </c:pt>
                <c:pt idx="7">
                  <c:v>3.9189729999999998</c:v>
                </c:pt>
                <c:pt idx="8">
                  <c:v>3.4690270000000001</c:v>
                </c:pt>
                <c:pt idx="9">
                  <c:v>4.0130670000000004</c:v>
                </c:pt>
                <c:pt idx="10">
                  <c:v>3.860471</c:v>
                </c:pt>
                <c:pt idx="11">
                  <c:v>4.0932240000000002</c:v>
                </c:pt>
                <c:pt idx="12">
                  <c:v>4.2936389999999998</c:v>
                </c:pt>
                <c:pt idx="13">
                  <c:v>4.3260350000000001</c:v>
                </c:pt>
                <c:pt idx="14">
                  <c:v>3.9293070000000001</c:v>
                </c:pt>
                <c:pt idx="15">
                  <c:v>3.6353209999999998</c:v>
                </c:pt>
                <c:pt idx="16">
                  <c:v>4.1839519999999997</c:v>
                </c:pt>
                <c:pt idx="17">
                  <c:v>4.0976140000000001</c:v>
                </c:pt>
                <c:pt idx="18">
                  <c:v>3.842606</c:v>
                </c:pt>
                <c:pt idx="19">
                  <c:v>4.3626490000000002</c:v>
                </c:pt>
              </c:numCache>
            </c:numRef>
          </c:yVal>
          <c:smooth val="0"/>
          <c:extLst>
            <c:ext xmlns:c16="http://schemas.microsoft.com/office/drawing/2014/chart" uri="{C3380CC4-5D6E-409C-BE32-E72D297353CC}">
              <c16:uniqueId val="{00000001-E489-4F46-A8AD-A9365C264CFC}"/>
            </c:ext>
          </c:extLst>
        </c:ser>
        <c:dLbls>
          <c:showLegendKey val="0"/>
          <c:showVal val="0"/>
          <c:showCatName val="0"/>
          <c:showSerName val="0"/>
          <c:showPercent val="0"/>
          <c:showBubbleSize val="0"/>
        </c:dLbls>
        <c:axId val="676040840"/>
        <c:axId val="676038216"/>
      </c:scatterChart>
      <c:valAx>
        <c:axId val="676040840"/>
        <c:scaling>
          <c:orientation val="minMax"/>
          <c:max val="2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38216"/>
        <c:crosses val="autoZero"/>
        <c:crossBetween val="midCat"/>
      </c:valAx>
      <c:valAx>
        <c:axId val="676038216"/>
        <c:scaling>
          <c:orientation val="minMax"/>
          <c:max val="8"/>
          <c:min val="2"/>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40840"/>
        <c:crosses val="autoZero"/>
        <c:crossBetween val="midCat"/>
      </c:valAx>
      <c:spPr>
        <a:noFill/>
        <a:ln>
          <a:solidFill>
            <a:schemeClr val="tx1"/>
          </a:solidFill>
        </a:ln>
        <a:effectLst/>
      </c:spPr>
    </c:plotArea>
    <c:legend>
      <c:legendPos val="b"/>
      <c:layout>
        <c:manualLayout>
          <c:xMode val="edge"/>
          <c:yMode val="edge"/>
          <c:x val="0.35346775640386718"/>
          <c:y val="0.87567494331116402"/>
          <c:w val="0.34876068972391111"/>
          <c:h val="6.38172616947244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Revisi Layer 1'!$F$35</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Revisi Layer 1'!$B$36:$B$44</c:f>
              <c:numCache>
                <c:formatCode>General</c:formatCode>
                <c:ptCount val="9"/>
                <c:pt idx="0">
                  <c:v>0</c:v>
                </c:pt>
                <c:pt idx="1">
                  <c:v>1</c:v>
                </c:pt>
                <c:pt idx="2">
                  <c:v>2</c:v>
                </c:pt>
                <c:pt idx="3">
                  <c:v>3</c:v>
                </c:pt>
                <c:pt idx="4">
                  <c:v>4</c:v>
                </c:pt>
                <c:pt idx="5">
                  <c:v>5</c:v>
                </c:pt>
                <c:pt idx="6">
                  <c:v>6</c:v>
                </c:pt>
                <c:pt idx="7">
                  <c:v>7</c:v>
                </c:pt>
                <c:pt idx="8">
                  <c:v>8</c:v>
                </c:pt>
              </c:numCache>
            </c:numRef>
          </c:xVal>
          <c:yVal>
            <c:numRef>
              <c:f>'NN Revisi Layer 1'!$F$36:$F$44</c:f>
              <c:numCache>
                <c:formatCode>General</c:formatCode>
                <c:ptCount val="9"/>
                <c:pt idx="0">
                  <c:v>3.1119089999999998</c:v>
                </c:pt>
                <c:pt idx="1">
                  <c:v>3.3146010000000001</c:v>
                </c:pt>
                <c:pt idx="2">
                  <c:v>3.3747289999999999</c:v>
                </c:pt>
                <c:pt idx="3">
                  <c:v>3.1330100000000001</c:v>
                </c:pt>
                <c:pt idx="4">
                  <c:v>3.1996039999999999</c:v>
                </c:pt>
                <c:pt idx="5">
                  <c:v>2.865367</c:v>
                </c:pt>
                <c:pt idx="6">
                  <c:v>2.8564250000000002</c:v>
                </c:pt>
                <c:pt idx="7">
                  <c:v>3.424188</c:v>
                </c:pt>
                <c:pt idx="8">
                  <c:v>3.0355539999999999</c:v>
                </c:pt>
              </c:numCache>
            </c:numRef>
          </c:yVal>
          <c:smooth val="0"/>
          <c:extLst>
            <c:ext xmlns:c16="http://schemas.microsoft.com/office/drawing/2014/chart" uri="{C3380CC4-5D6E-409C-BE32-E72D297353CC}">
              <c16:uniqueId val="{00000000-DDFB-4AC8-98CC-DAD1C8A687A1}"/>
            </c:ext>
          </c:extLst>
        </c:ser>
        <c:ser>
          <c:idx val="1"/>
          <c:order val="1"/>
          <c:tx>
            <c:strRef>
              <c:f>'NN Revisi Layer 1'!$G$35</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Revisi Layer 1'!$B$36:$B$44</c:f>
              <c:numCache>
                <c:formatCode>General</c:formatCode>
                <c:ptCount val="9"/>
                <c:pt idx="0">
                  <c:v>0</c:v>
                </c:pt>
                <c:pt idx="1">
                  <c:v>1</c:v>
                </c:pt>
                <c:pt idx="2">
                  <c:v>2</c:v>
                </c:pt>
                <c:pt idx="3">
                  <c:v>3</c:v>
                </c:pt>
                <c:pt idx="4">
                  <c:v>4</c:v>
                </c:pt>
                <c:pt idx="5">
                  <c:v>5</c:v>
                </c:pt>
                <c:pt idx="6">
                  <c:v>6</c:v>
                </c:pt>
                <c:pt idx="7">
                  <c:v>7</c:v>
                </c:pt>
                <c:pt idx="8">
                  <c:v>8</c:v>
                </c:pt>
              </c:numCache>
            </c:numRef>
          </c:xVal>
          <c:yVal>
            <c:numRef>
              <c:f>'NN Revisi Layer 1'!$G$36:$G$44</c:f>
              <c:numCache>
                <c:formatCode>General</c:formatCode>
                <c:ptCount val="9"/>
                <c:pt idx="0">
                  <c:v>3.4690270000000001</c:v>
                </c:pt>
                <c:pt idx="1">
                  <c:v>3.9257170000000001</c:v>
                </c:pt>
                <c:pt idx="2">
                  <c:v>4.0773910000000004</c:v>
                </c:pt>
                <c:pt idx="3">
                  <c:v>4.2213219999999998</c:v>
                </c:pt>
                <c:pt idx="4">
                  <c:v>3.7574390000000002</c:v>
                </c:pt>
                <c:pt idx="5">
                  <c:v>3.428375</c:v>
                </c:pt>
                <c:pt idx="6">
                  <c:v>3.325812</c:v>
                </c:pt>
                <c:pt idx="7">
                  <c:v>3.9052799999999999</c:v>
                </c:pt>
                <c:pt idx="8">
                  <c:v>3.6964920000000001</c:v>
                </c:pt>
              </c:numCache>
            </c:numRef>
          </c:yVal>
          <c:smooth val="0"/>
          <c:extLst>
            <c:ext xmlns:c16="http://schemas.microsoft.com/office/drawing/2014/chart" uri="{C3380CC4-5D6E-409C-BE32-E72D297353CC}">
              <c16:uniqueId val="{00000001-DDFB-4AC8-98CC-DAD1C8A687A1}"/>
            </c:ext>
          </c:extLst>
        </c:ser>
        <c:dLbls>
          <c:showLegendKey val="0"/>
          <c:showVal val="0"/>
          <c:showCatName val="0"/>
          <c:showSerName val="0"/>
          <c:showPercent val="0"/>
          <c:showBubbleSize val="0"/>
        </c:dLbls>
        <c:axId val="606044616"/>
        <c:axId val="606047240"/>
      </c:scatterChart>
      <c:valAx>
        <c:axId val="606044616"/>
        <c:scaling>
          <c:orientation val="minMax"/>
          <c:max val="8"/>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7240"/>
        <c:crosses val="autoZero"/>
        <c:crossBetween val="midCat"/>
      </c:valAx>
      <c:valAx>
        <c:axId val="60604724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4616"/>
        <c:crosses val="autoZero"/>
        <c:crossBetween val="midCat"/>
      </c:valAx>
      <c:spPr>
        <a:noFill/>
        <a:ln>
          <a:solidFill>
            <a:sysClr val="windowText" lastClr="000000"/>
          </a:solidFill>
        </a:ln>
        <a:effectLst/>
      </c:spPr>
    </c:plotArea>
    <c:legend>
      <c:legendPos val="b"/>
      <c:layout>
        <c:manualLayout>
          <c:xMode val="edge"/>
          <c:yMode val="edge"/>
          <c:x val="0.33922154170219643"/>
          <c:y val="0.86010628281771884"/>
          <c:w val="0.38266797900262467"/>
          <c:h val="7.81255752863718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Training</c:v>
          </c:tx>
          <c:spPr>
            <a:ln w="25400" cap="rnd">
              <a:noFill/>
              <a:round/>
            </a:ln>
            <a:effectLst/>
          </c:spPr>
          <c:marker>
            <c:symbol val="circle"/>
            <c:size val="3"/>
            <c:spPr>
              <a:solidFill>
                <a:srgbClr val="0000FF"/>
              </a:solidFill>
              <a:ln w="9525">
                <a:noFill/>
              </a:ln>
              <a:effectLst/>
            </c:spPr>
          </c:marker>
          <c:xVal>
            <c:numRef>
              <c:f>'NN Revisi Layer 1'!$X$9:$X$1370</c:f>
              <c:numCache>
                <c:formatCode>General</c:formatCode>
                <c:ptCount val="1362"/>
                <c:pt idx="0">
                  <c:v>-16.701692000000001</c:v>
                </c:pt>
                <c:pt idx="1">
                  <c:v>-5.7553229999999997</c:v>
                </c:pt>
                <c:pt idx="2">
                  <c:v>-5.0884320000000001</c:v>
                </c:pt>
                <c:pt idx="3">
                  <c:v>-1.187689</c:v>
                </c:pt>
                <c:pt idx="4">
                  <c:v>24.815404000000001</c:v>
                </c:pt>
                <c:pt idx="5">
                  <c:v>-22.107713</c:v>
                </c:pt>
                <c:pt idx="6">
                  <c:v>15.591262</c:v>
                </c:pt>
                <c:pt idx="7">
                  <c:v>-3.4190489999999998</c:v>
                </c:pt>
                <c:pt idx="8">
                  <c:v>2.2703540000000002</c:v>
                </c:pt>
                <c:pt idx="9">
                  <c:v>41.521779000000002</c:v>
                </c:pt>
                <c:pt idx="10">
                  <c:v>-6.6478109999999999</c:v>
                </c:pt>
                <c:pt idx="11">
                  <c:v>-4.0619230000000002</c:v>
                </c:pt>
                <c:pt idx="12">
                  <c:v>14.918827</c:v>
                </c:pt>
                <c:pt idx="13">
                  <c:v>-19.168783999999999</c:v>
                </c:pt>
                <c:pt idx="14">
                  <c:v>-12.656821000000001</c:v>
                </c:pt>
                <c:pt idx="15">
                  <c:v>22.514838999999998</c:v>
                </c:pt>
                <c:pt idx="16">
                  <c:v>44.982576999999999</c:v>
                </c:pt>
                <c:pt idx="17">
                  <c:v>-4.6443440000000002</c:v>
                </c:pt>
                <c:pt idx="18">
                  <c:v>-16.723655999999998</c:v>
                </c:pt>
                <c:pt idx="19">
                  <c:v>-22.629293000000001</c:v>
                </c:pt>
                <c:pt idx="20">
                  <c:v>-6.1330280000000004</c:v>
                </c:pt>
                <c:pt idx="21">
                  <c:v>-10.101252000000001</c:v>
                </c:pt>
                <c:pt idx="22">
                  <c:v>43.963375999999997</c:v>
                </c:pt>
                <c:pt idx="23">
                  <c:v>32.591610000000003</c:v>
                </c:pt>
                <c:pt idx="24">
                  <c:v>4.7692480000000002</c:v>
                </c:pt>
                <c:pt idx="25">
                  <c:v>-4.7615879999999997</c:v>
                </c:pt>
                <c:pt idx="26">
                  <c:v>-6.8394459999999997</c:v>
                </c:pt>
                <c:pt idx="27">
                  <c:v>-1.315528</c:v>
                </c:pt>
                <c:pt idx="28">
                  <c:v>0.68124600000000002</c:v>
                </c:pt>
                <c:pt idx="29">
                  <c:v>-27.703617999999999</c:v>
                </c:pt>
                <c:pt idx="30">
                  <c:v>7.7488900000000003</c:v>
                </c:pt>
                <c:pt idx="31">
                  <c:v>-6.112571</c:v>
                </c:pt>
                <c:pt idx="32">
                  <c:v>2.0588139999999999</c:v>
                </c:pt>
                <c:pt idx="33">
                  <c:v>39.806657999999999</c:v>
                </c:pt>
                <c:pt idx="34">
                  <c:v>32.424143999999998</c:v>
                </c:pt>
                <c:pt idx="35">
                  <c:v>3.5956980000000001</c:v>
                </c:pt>
                <c:pt idx="36">
                  <c:v>-4.9580549999999999</c:v>
                </c:pt>
                <c:pt idx="37">
                  <c:v>-18.636915999999999</c:v>
                </c:pt>
                <c:pt idx="38">
                  <c:v>2.452607</c:v>
                </c:pt>
                <c:pt idx="39">
                  <c:v>11.112735000000001</c:v>
                </c:pt>
                <c:pt idx="40">
                  <c:v>-13.514893000000001</c:v>
                </c:pt>
                <c:pt idx="41">
                  <c:v>33.166195999999999</c:v>
                </c:pt>
                <c:pt idx="42">
                  <c:v>-9.1399760000000008</c:v>
                </c:pt>
                <c:pt idx="43">
                  <c:v>-5.5034650000000003</c:v>
                </c:pt>
                <c:pt idx="44">
                  <c:v>-3.2100490000000002</c:v>
                </c:pt>
                <c:pt idx="45">
                  <c:v>20.006364000000001</c:v>
                </c:pt>
                <c:pt idx="46">
                  <c:v>0.258855</c:v>
                </c:pt>
                <c:pt idx="47">
                  <c:v>7.0882050000000003</c:v>
                </c:pt>
                <c:pt idx="48">
                  <c:v>-3.3677389999999998</c:v>
                </c:pt>
                <c:pt idx="49">
                  <c:v>-14.60749</c:v>
                </c:pt>
                <c:pt idx="50">
                  <c:v>0.92550900000000003</c:v>
                </c:pt>
                <c:pt idx="51">
                  <c:v>34.581327000000002</c:v>
                </c:pt>
                <c:pt idx="52">
                  <c:v>20.379587000000001</c:v>
                </c:pt>
                <c:pt idx="53">
                  <c:v>-13.161932</c:v>
                </c:pt>
                <c:pt idx="54">
                  <c:v>-5.8633559999999996</c:v>
                </c:pt>
                <c:pt idx="55">
                  <c:v>20.870369</c:v>
                </c:pt>
                <c:pt idx="56">
                  <c:v>8.72654</c:v>
                </c:pt>
                <c:pt idx="57">
                  <c:v>4.9744120000000001</c:v>
                </c:pt>
                <c:pt idx="58">
                  <c:v>-9.790896</c:v>
                </c:pt>
                <c:pt idx="59">
                  <c:v>-9.675675</c:v>
                </c:pt>
                <c:pt idx="60">
                  <c:v>-2.8160440000000002</c:v>
                </c:pt>
                <c:pt idx="61">
                  <c:v>-8.3345149999999997</c:v>
                </c:pt>
                <c:pt idx="62">
                  <c:v>6.198537</c:v>
                </c:pt>
                <c:pt idx="63">
                  <c:v>19.350688999999999</c:v>
                </c:pt>
                <c:pt idx="64">
                  <c:v>-2.5992690000000001</c:v>
                </c:pt>
                <c:pt idx="65">
                  <c:v>-24.437244</c:v>
                </c:pt>
                <c:pt idx="66">
                  <c:v>-6.0242079999999998</c:v>
                </c:pt>
                <c:pt idx="67">
                  <c:v>25.400955</c:v>
                </c:pt>
                <c:pt idx="68">
                  <c:v>-14.735203</c:v>
                </c:pt>
                <c:pt idx="69">
                  <c:v>-7.2929440000000003</c:v>
                </c:pt>
                <c:pt idx="70">
                  <c:v>-14.957913</c:v>
                </c:pt>
                <c:pt idx="71">
                  <c:v>39.765670999999998</c:v>
                </c:pt>
                <c:pt idx="72">
                  <c:v>12.225913</c:v>
                </c:pt>
                <c:pt idx="73">
                  <c:v>-18.13852</c:v>
                </c:pt>
                <c:pt idx="74">
                  <c:v>2.0530870000000001</c:v>
                </c:pt>
                <c:pt idx="75">
                  <c:v>31.261569999999999</c:v>
                </c:pt>
                <c:pt idx="76">
                  <c:v>-6.013992</c:v>
                </c:pt>
                <c:pt idx="77">
                  <c:v>13.162800000000001</c:v>
                </c:pt>
                <c:pt idx="78">
                  <c:v>-4.7299639999999998</c:v>
                </c:pt>
                <c:pt idx="79">
                  <c:v>-19.477868999999998</c:v>
                </c:pt>
                <c:pt idx="80">
                  <c:v>21.398792</c:v>
                </c:pt>
                <c:pt idx="81">
                  <c:v>14.574303</c:v>
                </c:pt>
                <c:pt idx="82">
                  <c:v>-3.2704309999999999</c:v>
                </c:pt>
                <c:pt idx="83">
                  <c:v>-0.204537</c:v>
                </c:pt>
                <c:pt idx="84">
                  <c:v>-3.444318</c:v>
                </c:pt>
                <c:pt idx="85">
                  <c:v>2.6431010000000001</c:v>
                </c:pt>
                <c:pt idx="86">
                  <c:v>-18.237382</c:v>
                </c:pt>
                <c:pt idx="87">
                  <c:v>-9.501436</c:v>
                </c:pt>
                <c:pt idx="88">
                  <c:v>13.627449</c:v>
                </c:pt>
                <c:pt idx="89">
                  <c:v>-6.7720659999999997</c:v>
                </c:pt>
                <c:pt idx="90">
                  <c:v>8.5440769999999997</c:v>
                </c:pt>
                <c:pt idx="91">
                  <c:v>-3.3571080000000002</c:v>
                </c:pt>
                <c:pt idx="92">
                  <c:v>-4.5308710000000003</c:v>
                </c:pt>
                <c:pt idx="93">
                  <c:v>-5.8179959999999999</c:v>
                </c:pt>
                <c:pt idx="94">
                  <c:v>-18.445644000000001</c:v>
                </c:pt>
                <c:pt idx="95">
                  <c:v>-8.1363009999999996</c:v>
                </c:pt>
                <c:pt idx="96">
                  <c:v>34.661541</c:v>
                </c:pt>
                <c:pt idx="97">
                  <c:v>4.7526590000000004</c:v>
                </c:pt>
                <c:pt idx="98">
                  <c:v>-5.2487919999999999</c:v>
                </c:pt>
                <c:pt idx="99">
                  <c:v>-14.016192999999999</c:v>
                </c:pt>
                <c:pt idx="100">
                  <c:v>-3.326997</c:v>
                </c:pt>
                <c:pt idx="101">
                  <c:v>20.178231</c:v>
                </c:pt>
                <c:pt idx="102">
                  <c:v>-4.9417499999999999</c:v>
                </c:pt>
                <c:pt idx="103">
                  <c:v>-10.897068000000001</c:v>
                </c:pt>
                <c:pt idx="104">
                  <c:v>-8.0526719999999994</c:v>
                </c:pt>
                <c:pt idx="105">
                  <c:v>-11.978605999999999</c:v>
                </c:pt>
                <c:pt idx="106">
                  <c:v>-17.596150000000002</c:v>
                </c:pt>
                <c:pt idx="107">
                  <c:v>-17.701243000000002</c:v>
                </c:pt>
                <c:pt idx="108">
                  <c:v>-9.2176650000000002</c:v>
                </c:pt>
                <c:pt idx="109">
                  <c:v>15.674167000000001</c:v>
                </c:pt>
                <c:pt idx="110">
                  <c:v>8.7929110000000001</c:v>
                </c:pt>
                <c:pt idx="111">
                  <c:v>21.595483000000002</c:v>
                </c:pt>
                <c:pt idx="112">
                  <c:v>3.8010769999999998</c:v>
                </c:pt>
                <c:pt idx="113">
                  <c:v>27.892652999999999</c:v>
                </c:pt>
                <c:pt idx="114">
                  <c:v>1.0917939999999999</c:v>
                </c:pt>
                <c:pt idx="115">
                  <c:v>-24.616852000000002</c:v>
                </c:pt>
                <c:pt idx="116">
                  <c:v>-1.2808079999999999</c:v>
                </c:pt>
                <c:pt idx="117">
                  <c:v>-10.220457</c:v>
                </c:pt>
                <c:pt idx="118">
                  <c:v>-9.2241730000000004</c:v>
                </c:pt>
                <c:pt idx="119">
                  <c:v>13.291535</c:v>
                </c:pt>
                <c:pt idx="120">
                  <c:v>-1.6498109999999999</c:v>
                </c:pt>
                <c:pt idx="121">
                  <c:v>25.092559999999999</c:v>
                </c:pt>
                <c:pt idx="122">
                  <c:v>-21.286054</c:v>
                </c:pt>
                <c:pt idx="123">
                  <c:v>-9.0106009999999994</c:v>
                </c:pt>
                <c:pt idx="124">
                  <c:v>8.0094460000000005</c:v>
                </c:pt>
                <c:pt idx="125">
                  <c:v>38.436664999999998</c:v>
                </c:pt>
                <c:pt idx="126">
                  <c:v>8.6876350000000002</c:v>
                </c:pt>
                <c:pt idx="127">
                  <c:v>-9.9609330000000007</c:v>
                </c:pt>
                <c:pt idx="128">
                  <c:v>-10.958035000000001</c:v>
                </c:pt>
                <c:pt idx="129">
                  <c:v>-19.942513000000002</c:v>
                </c:pt>
                <c:pt idx="130">
                  <c:v>-11.049747</c:v>
                </c:pt>
                <c:pt idx="131">
                  <c:v>11.085597</c:v>
                </c:pt>
                <c:pt idx="132">
                  <c:v>-11.827114999999999</c:v>
                </c:pt>
                <c:pt idx="133">
                  <c:v>34.182645000000001</c:v>
                </c:pt>
                <c:pt idx="134">
                  <c:v>-4.8069389999999999</c:v>
                </c:pt>
                <c:pt idx="135">
                  <c:v>-5.5157249999999998</c:v>
                </c:pt>
                <c:pt idx="136">
                  <c:v>-17.339862</c:v>
                </c:pt>
                <c:pt idx="137">
                  <c:v>-16.772877999999999</c:v>
                </c:pt>
                <c:pt idx="138">
                  <c:v>-11.321241000000001</c:v>
                </c:pt>
                <c:pt idx="139">
                  <c:v>-20.335384000000001</c:v>
                </c:pt>
                <c:pt idx="140">
                  <c:v>12.518319</c:v>
                </c:pt>
                <c:pt idx="141">
                  <c:v>2.6783440000000001</c:v>
                </c:pt>
                <c:pt idx="142">
                  <c:v>-21.67257</c:v>
                </c:pt>
                <c:pt idx="143">
                  <c:v>27.781538000000001</c:v>
                </c:pt>
                <c:pt idx="144">
                  <c:v>19.321999000000002</c:v>
                </c:pt>
                <c:pt idx="145">
                  <c:v>-1.773971</c:v>
                </c:pt>
                <c:pt idx="146">
                  <c:v>-13.260771999999999</c:v>
                </c:pt>
                <c:pt idx="147">
                  <c:v>-12.090083</c:v>
                </c:pt>
                <c:pt idx="148">
                  <c:v>15.423601</c:v>
                </c:pt>
                <c:pt idx="149">
                  <c:v>-8.4231E-2</c:v>
                </c:pt>
                <c:pt idx="150">
                  <c:v>2.6405979999999998</c:v>
                </c:pt>
                <c:pt idx="151">
                  <c:v>10.132657999999999</c:v>
                </c:pt>
                <c:pt idx="152">
                  <c:v>38.765059000000001</c:v>
                </c:pt>
                <c:pt idx="153">
                  <c:v>8.5571950000000001</c:v>
                </c:pt>
                <c:pt idx="154">
                  <c:v>-4.4343909999999997</c:v>
                </c:pt>
                <c:pt idx="155">
                  <c:v>-14.067752</c:v>
                </c:pt>
                <c:pt idx="156">
                  <c:v>-14.151571000000001</c:v>
                </c:pt>
                <c:pt idx="157">
                  <c:v>8.8775209999999998</c:v>
                </c:pt>
                <c:pt idx="158">
                  <c:v>-5.0028959999999998</c:v>
                </c:pt>
                <c:pt idx="159">
                  <c:v>-1.2489060000000001</c:v>
                </c:pt>
                <c:pt idx="160">
                  <c:v>-6.178318</c:v>
                </c:pt>
                <c:pt idx="161">
                  <c:v>-0.84332799999999997</c:v>
                </c:pt>
                <c:pt idx="162">
                  <c:v>-4.1357549999999996</c:v>
                </c:pt>
                <c:pt idx="163">
                  <c:v>-3.22844</c:v>
                </c:pt>
                <c:pt idx="164">
                  <c:v>6.9287979999999996</c:v>
                </c:pt>
                <c:pt idx="165">
                  <c:v>10.186909999999999</c:v>
                </c:pt>
                <c:pt idx="166">
                  <c:v>-8.2557899999999993</c:v>
                </c:pt>
                <c:pt idx="167">
                  <c:v>-14.978574999999999</c:v>
                </c:pt>
                <c:pt idx="168">
                  <c:v>-3.4300540000000002</c:v>
                </c:pt>
                <c:pt idx="169">
                  <c:v>-13.957227</c:v>
                </c:pt>
                <c:pt idx="170">
                  <c:v>11.524751</c:v>
                </c:pt>
                <c:pt idx="171">
                  <c:v>-14.601208</c:v>
                </c:pt>
                <c:pt idx="172">
                  <c:v>-7.3461080000000001</c:v>
                </c:pt>
                <c:pt idx="173">
                  <c:v>-9.3039999999999998E-3</c:v>
                </c:pt>
                <c:pt idx="174">
                  <c:v>-15.410061000000001</c:v>
                </c:pt>
                <c:pt idx="175">
                  <c:v>-0.84344200000000003</c:v>
                </c:pt>
                <c:pt idx="176">
                  <c:v>6.0331080000000004</c:v>
                </c:pt>
                <c:pt idx="177">
                  <c:v>10.474161</c:v>
                </c:pt>
                <c:pt idx="178">
                  <c:v>24.115241999999999</c:v>
                </c:pt>
                <c:pt idx="179">
                  <c:v>-5.6497719999999996</c:v>
                </c:pt>
                <c:pt idx="180">
                  <c:v>-23.822552000000002</c:v>
                </c:pt>
                <c:pt idx="181">
                  <c:v>-2.1281439999999998</c:v>
                </c:pt>
                <c:pt idx="182">
                  <c:v>-0.86535099999999998</c:v>
                </c:pt>
                <c:pt idx="183">
                  <c:v>22.507622999999999</c:v>
                </c:pt>
                <c:pt idx="184">
                  <c:v>-4.8980030000000001</c:v>
                </c:pt>
                <c:pt idx="185">
                  <c:v>-3.485706</c:v>
                </c:pt>
                <c:pt idx="186">
                  <c:v>-18.527151</c:v>
                </c:pt>
                <c:pt idx="187">
                  <c:v>-17.889534000000001</c:v>
                </c:pt>
                <c:pt idx="188">
                  <c:v>18.347697</c:v>
                </c:pt>
                <c:pt idx="189">
                  <c:v>20.894089000000001</c:v>
                </c:pt>
                <c:pt idx="190">
                  <c:v>2.1288269999999998</c:v>
                </c:pt>
                <c:pt idx="191">
                  <c:v>-0.43673499999999998</c:v>
                </c:pt>
                <c:pt idx="192">
                  <c:v>-2.4369320000000001</c:v>
                </c:pt>
                <c:pt idx="193">
                  <c:v>-4.5796489999999999</c:v>
                </c:pt>
                <c:pt idx="194">
                  <c:v>2.8487360000000002</c:v>
                </c:pt>
                <c:pt idx="195">
                  <c:v>2.6932450000000001</c:v>
                </c:pt>
                <c:pt idx="196">
                  <c:v>19.451056999999999</c:v>
                </c:pt>
                <c:pt idx="197">
                  <c:v>11.257897</c:v>
                </c:pt>
                <c:pt idx="198">
                  <c:v>21.443949</c:v>
                </c:pt>
                <c:pt idx="199">
                  <c:v>0.78280000000000005</c:v>
                </c:pt>
                <c:pt idx="200">
                  <c:v>-4.0920579999999998</c:v>
                </c:pt>
                <c:pt idx="201">
                  <c:v>3.544915</c:v>
                </c:pt>
                <c:pt idx="202">
                  <c:v>-14.342012</c:v>
                </c:pt>
                <c:pt idx="203">
                  <c:v>1.1292E-2</c:v>
                </c:pt>
                <c:pt idx="204">
                  <c:v>-1.4344460000000001</c:v>
                </c:pt>
                <c:pt idx="205">
                  <c:v>-17.833912000000002</c:v>
                </c:pt>
                <c:pt idx="206">
                  <c:v>-9.7441689999999994</c:v>
                </c:pt>
                <c:pt idx="207">
                  <c:v>25.299961</c:v>
                </c:pt>
                <c:pt idx="208">
                  <c:v>7.9550859999999997</c:v>
                </c:pt>
                <c:pt idx="209">
                  <c:v>3.7102369999999998</c:v>
                </c:pt>
                <c:pt idx="210">
                  <c:v>4.8239369999999999</c:v>
                </c:pt>
                <c:pt idx="211">
                  <c:v>4.0739099999999997</c:v>
                </c:pt>
                <c:pt idx="212">
                  <c:v>16.648786999999999</c:v>
                </c:pt>
                <c:pt idx="213">
                  <c:v>22.439905</c:v>
                </c:pt>
                <c:pt idx="214">
                  <c:v>9.5537770000000002</c:v>
                </c:pt>
                <c:pt idx="215">
                  <c:v>5.2583339999999996</c:v>
                </c:pt>
                <c:pt idx="216">
                  <c:v>-10.663686</c:v>
                </c:pt>
                <c:pt idx="217">
                  <c:v>27.335412000000002</c:v>
                </c:pt>
                <c:pt idx="218">
                  <c:v>-8.6335309999999996</c:v>
                </c:pt>
                <c:pt idx="219">
                  <c:v>1.8761620000000001</c:v>
                </c:pt>
                <c:pt idx="220">
                  <c:v>1.895902</c:v>
                </c:pt>
                <c:pt idx="221">
                  <c:v>-15.473125</c:v>
                </c:pt>
                <c:pt idx="222">
                  <c:v>-13.320867</c:v>
                </c:pt>
                <c:pt idx="223">
                  <c:v>21.040614999999999</c:v>
                </c:pt>
                <c:pt idx="224">
                  <c:v>-6.9299330000000001</c:v>
                </c:pt>
                <c:pt idx="225">
                  <c:v>-8.5519090000000002</c:v>
                </c:pt>
                <c:pt idx="226">
                  <c:v>-13.636887</c:v>
                </c:pt>
                <c:pt idx="227">
                  <c:v>-11.509683000000001</c:v>
                </c:pt>
                <c:pt idx="228">
                  <c:v>31.574472</c:v>
                </c:pt>
                <c:pt idx="229">
                  <c:v>11.438677999999999</c:v>
                </c:pt>
                <c:pt idx="230">
                  <c:v>0.32313999999999998</c:v>
                </c:pt>
                <c:pt idx="231">
                  <c:v>8.5292999999999994E-2</c:v>
                </c:pt>
                <c:pt idx="232">
                  <c:v>23.972688999999999</c:v>
                </c:pt>
                <c:pt idx="233">
                  <c:v>3.5766629999999999</c:v>
                </c:pt>
                <c:pt idx="234">
                  <c:v>-11.502783000000001</c:v>
                </c:pt>
                <c:pt idx="235">
                  <c:v>-5.1389370000000003</c:v>
                </c:pt>
                <c:pt idx="236">
                  <c:v>26.007984</c:v>
                </c:pt>
                <c:pt idx="237">
                  <c:v>6.5206650000000002</c:v>
                </c:pt>
                <c:pt idx="238">
                  <c:v>-24.241655999999999</c:v>
                </c:pt>
                <c:pt idx="239">
                  <c:v>1.3343419999999999</c:v>
                </c:pt>
                <c:pt idx="240">
                  <c:v>-23.897653999999999</c:v>
                </c:pt>
                <c:pt idx="241">
                  <c:v>16.291698</c:v>
                </c:pt>
                <c:pt idx="242">
                  <c:v>-1.3218129999999999</c:v>
                </c:pt>
                <c:pt idx="243">
                  <c:v>2.4006989999999999</c:v>
                </c:pt>
                <c:pt idx="244">
                  <c:v>-7.8536590000000004</c:v>
                </c:pt>
                <c:pt idx="245">
                  <c:v>29.408861999999999</c:v>
                </c:pt>
                <c:pt idx="246">
                  <c:v>21.324968999999999</c:v>
                </c:pt>
                <c:pt idx="247">
                  <c:v>-15.615902999999999</c:v>
                </c:pt>
                <c:pt idx="248">
                  <c:v>7.3387999999999995E-2</c:v>
                </c:pt>
                <c:pt idx="249">
                  <c:v>-10.985989</c:v>
                </c:pt>
                <c:pt idx="250">
                  <c:v>-18.921188000000001</c:v>
                </c:pt>
                <c:pt idx="251">
                  <c:v>-13.353277</c:v>
                </c:pt>
                <c:pt idx="252">
                  <c:v>-12.831538</c:v>
                </c:pt>
                <c:pt idx="253">
                  <c:v>1.9170480000000001</c:v>
                </c:pt>
                <c:pt idx="254">
                  <c:v>-13.801845</c:v>
                </c:pt>
                <c:pt idx="255">
                  <c:v>-8.3254809999999999</c:v>
                </c:pt>
                <c:pt idx="256">
                  <c:v>-12.777953999999999</c:v>
                </c:pt>
                <c:pt idx="257">
                  <c:v>-7.9393229999999999</c:v>
                </c:pt>
                <c:pt idx="258">
                  <c:v>-0.11233899999999999</c:v>
                </c:pt>
                <c:pt idx="259">
                  <c:v>0.96488600000000002</c:v>
                </c:pt>
                <c:pt idx="260">
                  <c:v>-2.5068700000000002</c:v>
                </c:pt>
                <c:pt idx="261">
                  <c:v>25.018204999999998</c:v>
                </c:pt>
                <c:pt idx="262">
                  <c:v>4.722931</c:v>
                </c:pt>
                <c:pt idx="263">
                  <c:v>9.5877839999999992</c:v>
                </c:pt>
                <c:pt idx="264">
                  <c:v>-10.702375999999999</c:v>
                </c:pt>
                <c:pt idx="265">
                  <c:v>17.742314</c:v>
                </c:pt>
                <c:pt idx="266">
                  <c:v>-6.1267170000000002</c:v>
                </c:pt>
                <c:pt idx="267">
                  <c:v>21.653860000000002</c:v>
                </c:pt>
                <c:pt idx="268">
                  <c:v>-0.80385899999999999</c:v>
                </c:pt>
                <c:pt idx="269">
                  <c:v>6.7698200000000002</c:v>
                </c:pt>
                <c:pt idx="270">
                  <c:v>20.412381</c:v>
                </c:pt>
                <c:pt idx="271">
                  <c:v>-4.3279610000000002</c:v>
                </c:pt>
                <c:pt idx="272">
                  <c:v>-4.2533130000000003</c:v>
                </c:pt>
                <c:pt idx="273">
                  <c:v>16.018063999999999</c:v>
                </c:pt>
                <c:pt idx="274">
                  <c:v>29.641683</c:v>
                </c:pt>
                <c:pt idx="275">
                  <c:v>-15.294036</c:v>
                </c:pt>
                <c:pt idx="276">
                  <c:v>29.846332</c:v>
                </c:pt>
                <c:pt idx="277">
                  <c:v>4.4052049999999996</c:v>
                </c:pt>
                <c:pt idx="278">
                  <c:v>-7.6607529999999997</c:v>
                </c:pt>
                <c:pt idx="279">
                  <c:v>22.275278</c:v>
                </c:pt>
                <c:pt idx="280">
                  <c:v>-5.5759169999999996</c:v>
                </c:pt>
                <c:pt idx="281">
                  <c:v>-18.191299999999998</c:v>
                </c:pt>
                <c:pt idx="282">
                  <c:v>-2.2388509999999999</c:v>
                </c:pt>
                <c:pt idx="283">
                  <c:v>-12.143347</c:v>
                </c:pt>
                <c:pt idx="284">
                  <c:v>-10.182738000000001</c:v>
                </c:pt>
                <c:pt idx="285">
                  <c:v>6.4970829999999999</c:v>
                </c:pt>
                <c:pt idx="286">
                  <c:v>-17.838918</c:v>
                </c:pt>
                <c:pt idx="287">
                  <c:v>14.163928</c:v>
                </c:pt>
                <c:pt idx="288">
                  <c:v>-1.4951989999999999</c:v>
                </c:pt>
                <c:pt idx="289">
                  <c:v>2.3222E-2</c:v>
                </c:pt>
                <c:pt idx="290">
                  <c:v>26.461281</c:v>
                </c:pt>
                <c:pt idx="291">
                  <c:v>-23.446897</c:v>
                </c:pt>
                <c:pt idx="292">
                  <c:v>22.103660999999999</c:v>
                </c:pt>
                <c:pt idx="293">
                  <c:v>3.2056969999999998</c:v>
                </c:pt>
                <c:pt idx="294">
                  <c:v>-12.44801</c:v>
                </c:pt>
                <c:pt idx="295">
                  <c:v>32.052610000000001</c:v>
                </c:pt>
                <c:pt idx="296">
                  <c:v>41.593837000000001</c:v>
                </c:pt>
                <c:pt idx="297">
                  <c:v>-6.1011360000000003</c:v>
                </c:pt>
                <c:pt idx="298">
                  <c:v>-4.8021960000000004</c:v>
                </c:pt>
                <c:pt idx="299">
                  <c:v>-19.374383000000002</c:v>
                </c:pt>
                <c:pt idx="300">
                  <c:v>38.433635000000002</c:v>
                </c:pt>
                <c:pt idx="301">
                  <c:v>39.265642999999997</c:v>
                </c:pt>
                <c:pt idx="302">
                  <c:v>26.535412999999998</c:v>
                </c:pt>
                <c:pt idx="303">
                  <c:v>-12.241464000000001</c:v>
                </c:pt>
                <c:pt idx="304">
                  <c:v>14.521582</c:v>
                </c:pt>
                <c:pt idx="305">
                  <c:v>-6.6968360000000002</c:v>
                </c:pt>
                <c:pt idx="306">
                  <c:v>-4.5026859999999997</c:v>
                </c:pt>
                <c:pt idx="307">
                  <c:v>-6.3706829999999997</c:v>
                </c:pt>
                <c:pt idx="308">
                  <c:v>-15.474093999999999</c:v>
                </c:pt>
                <c:pt idx="309">
                  <c:v>9.0224790000000006</c:v>
                </c:pt>
                <c:pt idx="310">
                  <c:v>-15.732841000000001</c:v>
                </c:pt>
                <c:pt idx="311">
                  <c:v>32.935893999999998</c:v>
                </c:pt>
                <c:pt idx="312">
                  <c:v>-20.438967999999999</c:v>
                </c:pt>
                <c:pt idx="313">
                  <c:v>-7.275245</c:v>
                </c:pt>
                <c:pt idx="314">
                  <c:v>1.9148419999999999</c:v>
                </c:pt>
                <c:pt idx="315">
                  <c:v>-4.7701539999999998</c:v>
                </c:pt>
                <c:pt idx="316">
                  <c:v>-7.7108999999999996</c:v>
                </c:pt>
                <c:pt idx="317">
                  <c:v>9.6474130000000002</c:v>
                </c:pt>
                <c:pt idx="318">
                  <c:v>16.879536999999999</c:v>
                </c:pt>
                <c:pt idx="319">
                  <c:v>-15.312844999999999</c:v>
                </c:pt>
                <c:pt idx="320">
                  <c:v>-8.6139930000000007</c:v>
                </c:pt>
                <c:pt idx="321">
                  <c:v>14.465581</c:v>
                </c:pt>
                <c:pt idx="322">
                  <c:v>-24.658289</c:v>
                </c:pt>
                <c:pt idx="323">
                  <c:v>-4.8152869999999997</c:v>
                </c:pt>
                <c:pt idx="324">
                  <c:v>-24.689408</c:v>
                </c:pt>
                <c:pt idx="325">
                  <c:v>9.0906880000000001</c:v>
                </c:pt>
                <c:pt idx="326">
                  <c:v>15.252427000000001</c:v>
                </c:pt>
                <c:pt idx="327">
                  <c:v>-6.8405100000000001</c:v>
                </c:pt>
                <c:pt idx="328">
                  <c:v>-4.1239809999999997</c:v>
                </c:pt>
                <c:pt idx="329">
                  <c:v>3.1527120000000002</c:v>
                </c:pt>
                <c:pt idx="330">
                  <c:v>42.749357000000003</c:v>
                </c:pt>
                <c:pt idx="331">
                  <c:v>-17.292539000000001</c:v>
                </c:pt>
                <c:pt idx="332">
                  <c:v>-13.897983999999999</c:v>
                </c:pt>
                <c:pt idx="333">
                  <c:v>3.2941129999999998</c:v>
                </c:pt>
                <c:pt idx="334">
                  <c:v>-4.2462049999999998</c:v>
                </c:pt>
                <c:pt idx="335">
                  <c:v>39.332841999999999</c:v>
                </c:pt>
                <c:pt idx="336">
                  <c:v>-18.424149</c:v>
                </c:pt>
                <c:pt idx="337">
                  <c:v>13.527739</c:v>
                </c:pt>
                <c:pt idx="338">
                  <c:v>-4.9322429999999997</c:v>
                </c:pt>
                <c:pt idx="339">
                  <c:v>-25.311534999999999</c:v>
                </c:pt>
                <c:pt idx="340">
                  <c:v>6.1512560000000001</c:v>
                </c:pt>
                <c:pt idx="341">
                  <c:v>-5.6906670000000004</c:v>
                </c:pt>
                <c:pt idx="342">
                  <c:v>-24.030792000000002</c:v>
                </c:pt>
                <c:pt idx="343">
                  <c:v>-9.2992410000000003</c:v>
                </c:pt>
                <c:pt idx="344">
                  <c:v>-10.054156000000001</c:v>
                </c:pt>
                <c:pt idx="345">
                  <c:v>5.6880199999999999</c:v>
                </c:pt>
                <c:pt idx="346">
                  <c:v>42.605494</c:v>
                </c:pt>
                <c:pt idx="347">
                  <c:v>-23.841481999999999</c:v>
                </c:pt>
                <c:pt idx="348">
                  <c:v>-6.0916980000000001</c:v>
                </c:pt>
                <c:pt idx="349">
                  <c:v>-6.1517119999999998</c:v>
                </c:pt>
                <c:pt idx="350">
                  <c:v>-22.337534999999999</c:v>
                </c:pt>
                <c:pt idx="351">
                  <c:v>9.4922799999999992</c:v>
                </c:pt>
                <c:pt idx="352">
                  <c:v>23.218813000000001</c:v>
                </c:pt>
                <c:pt idx="353">
                  <c:v>27.332885999999998</c:v>
                </c:pt>
                <c:pt idx="354">
                  <c:v>21.660630000000001</c:v>
                </c:pt>
                <c:pt idx="355">
                  <c:v>-13.508409</c:v>
                </c:pt>
                <c:pt idx="356">
                  <c:v>13.757591</c:v>
                </c:pt>
                <c:pt idx="357">
                  <c:v>3.413402</c:v>
                </c:pt>
                <c:pt idx="358">
                  <c:v>-0.61374399999999996</c:v>
                </c:pt>
                <c:pt idx="359">
                  <c:v>-22.309151</c:v>
                </c:pt>
                <c:pt idx="360">
                  <c:v>-14.797712000000001</c:v>
                </c:pt>
                <c:pt idx="361">
                  <c:v>-9.374803</c:v>
                </c:pt>
                <c:pt idx="362">
                  <c:v>2.1433499999999999</c:v>
                </c:pt>
                <c:pt idx="363">
                  <c:v>-17.312241</c:v>
                </c:pt>
                <c:pt idx="364">
                  <c:v>-15.989174</c:v>
                </c:pt>
                <c:pt idx="365">
                  <c:v>-4.5997380000000003</c:v>
                </c:pt>
                <c:pt idx="366">
                  <c:v>-3.2099099999999998</c:v>
                </c:pt>
                <c:pt idx="367">
                  <c:v>-17.606974000000001</c:v>
                </c:pt>
                <c:pt idx="368">
                  <c:v>-21.425532</c:v>
                </c:pt>
                <c:pt idx="369">
                  <c:v>6.3337859999999999</c:v>
                </c:pt>
                <c:pt idx="370">
                  <c:v>9.5316580000000002</c:v>
                </c:pt>
                <c:pt idx="371">
                  <c:v>-19.357676000000001</c:v>
                </c:pt>
                <c:pt idx="372">
                  <c:v>-9.6869720000000008</c:v>
                </c:pt>
                <c:pt idx="373">
                  <c:v>24.510757999999999</c:v>
                </c:pt>
                <c:pt idx="374">
                  <c:v>26.069101</c:v>
                </c:pt>
                <c:pt idx="375">
                  <c:v>-6.7745819999999997</c:v>
                </c:pt>
                <c:pt idx="376">
                  <c:v>36.576569999999997</c:v>
                </c:pt>
                <c:pt idx="377">
                  <c:v>-23.038298999999999</c:v>
                </c:pt>
                <c:pt idx="378">
                  <c:v>1.196869</c:v>
                </c:pt>
                <c:pt idx="379">
                  <c:v>-3.9126189999999998</c:v>
                </c:pt>
                <c:pt idx="380">
                  <c:v>1.2531600000000001</c:v>
                </c:pt>
                <c:pt idx="381">
                  <c:v>-9.8677949999999992</c:v>
                </c:pt>
                <c:pt idx="382">
                  <c:v>-1.180239</c:v>
                </c:pt>
                <c:pt idx="383">
                  <c:v>-8.8001670000000001</c:v>
                </c:pt>
                <c:pt idx="384">
                  <c:v>-12.63044</c:v>
                </c:pt>
                <c:pt idx="385">
                  <c:v>-8.2948900000000005</c:v>
                </c:pt>
                <c:pt idx="386">
                  <c:v>-17.694537</c:v>
                </c:pt>
                <c:pt idx="387">
                  <c:v>-21.064648999999999</c:v>
                </c:pt>
                <c:pt idx="388">
                  <c:v>33.102643</c:v>
                </c:pt>
                <c:pt idx="389">
                  <c:v>31.361246999999999</c:v>
                </c:pt>
                <c:pt idx="390">
                  <c:v>-2.707471</c:v>
                </c:pt>
                <c:pt idx="391">
                  <c:v>-8.2803039999999992</c:v>
                </c:pt>
                <c:pt idx="392">
                  <c:v>8.5637980000000002</c:v>
                </c:pt>
                <c:pt idx="393">
                  <c:v>-11.729851</c:v>
                </c:pt>
                <c:pt idx="394">
                  <c:v>-3.826686</c:v>
                </c:pt>
                <c:pt idx="395">
                  <c:v>-6.4726670000000004</c:v>
                </c:pt>
                <c:pt idx="396">
                  <c:v>-3.1626650000000001</c:v>
                </c:pt>
                <c:pt idx="397">
                  <c:v>25.080915000000001</c:v>
                </c:pt>
                <c:pt idx="398">
                  <c:v>-6.467727</c:v>
                </c:pt>
                <c:pt idx="399">
                  <c:v>-24.857994000000001</c:v>
                </c:pt>
                <c:pt idx="400">
                  <c:v>36.449952000000003</c:v>
                </c:pt>
                <c:pt idx="401">
                  <c:v>-6.4638140000000002</c:v>
                </c:pt>
                <c:pt idx="402">
                  <c:v>12.911327999999999</c:v>
                </c:pt>
                <c:pt idx="403">
                  <c:v>22.564588000000001</c:v>
                </c:pt>
                <c:pt idx="404">
                  <c:v>-6.1495879999999996</c:v>
                </c:pt>
                <c:pt idx="405">
                  <c:v>-8.9487410000000001</c:v>
                </c:pt>
                <c:pt idx="406">
                  <c:v>-0.77632699999999999</c:v>
                </c:pt>
                <c:pt idx="407">
                  <c:v>29.715927000000001</c:v>
                </c:pt>
                <c:pt idx="408">
                  <c:v>-6.0683170000000004</c:v>
                </c:pt>
                <c:pt idx="409">
                  <c:v>-1.442825</c:v>
                </c:pt>
                <c:pt idx="410">
                  <c:v>-8.617184</c:v>
                </c:pt>
                <c:pt idx="411">
                  <c:v>5.8589700000000002</c:v>
                </c:pt>
                <c:pt idx="412">
                  <c:v>0.29772900000000002</c:v>
                </c:pt>
                <c:pt idx="413">
                  <c:v>26.660353000000001</c:v>
                </c:pt>
                <c:pt idx="414">
                  <c:v>-10.151975</c:v>
                </c:pt>
                <c:pt idx="415">
                  <c:v>-3.4319920000000002</c:v>
                </c:pt>
                <c:pt idx="416">
                  <c:v>-8.1544380000000007</c:v>
                </c:pt>
                <c:pt idx="417">
                  <c:v>-4.6848999999999998</c:v>
                </c:pt>
                <c:pt idx="418">
                  <c:v>23.944785</c:v>
                </c:pt>
                <c:pt idx="419">
                  <c:v>-14.813969999999999</c:v>
                </c:pt>
                <c:pt idx="420">
                  <c:v>-16.070159</c:v>
                </c:pt>
                <c:pt idx="421">
                  <c:v>28.894133</c:v>
                </c:pt>
                <c:pt idx="422">
                  <c:v>-11.282991000000001</c:v>
                </c:pt>
                <c:pt idx="423">
                  <c:v>-1.127669</c:v>
                </c:pt>
                <c:pt idx="424">
                  <c:v>16.816960000000002</c:v>
                </c:pt>
                <c:pt idx="425">
                  <c:v>-3.668507</c:v>
                </c:pt>
                <c:pt idx="426">
                  <c:v>14.269614000000001</c:v>
                </c:pt>
                <c:pt idx="427">
                  <c:v>-2.267811</c:v>
                </c:pt>
                <c:pt idx="428">
                  <c:v>3.7223579999999998</c:v>
                </c:pt>
                <c:pt idx="429">
                  <c:v>41.494979000000001</c:v>
                </c:pt>
                <c:pt idx="430">
                  <c:v>-22.083741</c:v>
                </c:pt>
                <c:pt idx="431">
                  <c:v>-7.4048619999999996</c:v>
                </c:pt>
                <c:pt idx="432">
                  <c:v>-6.4403280000000001</c:v>
                </c:pt>
                <c:pt idx="433">
                  <c:v>11.054376</c:v>
                </c:pt>
                <c:pt idx="434">
                  <c:v>-9.1600780000000004</c:v>
                </c:pt>
                <c:pt idx="435">
                  <c:v>-17.401710999999999</c:v>
                </c:pt>
                <c:pt idx="436">
                  <c:v>9.9300899999999999</c:v>
                </c:pt>
                <c:pt idx="437">
                  <c:v>-11.072126000000001</c:v>
                </c:pt>
                <c:pt idx="438">
                  <c:v>27.896636000000001</c:v>
                </c:pt>
                <c:pt idx="439">
                  <c:v>40.911425999999999</c:v>
                </c:pt>
                <c:pt idx="440">
                  <c:v>17.36852</c:v>
                </c:pt>
                <c:pt idx="441">
                  <c:v>4.5794699999999997</c:v>
                </c:pt>
                <c:pt idx="442">
                  <c:v>-15.379083</c:v>
                </c:pt>
                <c:pt idx="443">
                  <c:v>-10.643941999999999</c:v>
                </c:pt>
                <c:pt idx="444">
                  <c:v>-14.808396</c:v>
                </c:pt>
                <c:pt idx="445">
                  <c:v>-7.3544999999999999E-2</c:v>
                </c:pt>
                <c:pt idx="446">
                  <c:v>-1.3799110000000001</c:v>
                </c:pt>
                <c:pt idx="447">
                  <c:v>-13.468439</c:v>
                </c:pt>
                <c:pt idx="448">
                  <c:v>-20.621725000000001</c:v>
                </c:pt>
                <c:pt idx="449">
                  <c:v>-9.9473719999999997</c:v>
                </c:pt>
                <c:pt idx="450">
                  <c:v>-24.382259999999999</c:v>
                </c:pt>
                <c:pt idx="451">
                  <c:v>-3.1491009999999999</c:v>
                </c:pt>
                <c:pt idx="452">
                  <c:v>32.207065999999998</c:v>
                </c:pt>
                <c:pt idx="453">
                  <c:v>-18.985965</c:v>
                </c:pt>
                <c:pt idx="454">
                  <c:v>-11.84581</c:v>
                </c:pt>
                <c:pt idx="455">
                  <c:v>-4.5946030000000002</c:v>
                </c:pt>
                <c:pt idx="456">
                  <c:v>9.9027259999999995</c:v>
                </c:pt>
                <c:pt idx="457">
                  <c:v>-28.095835999999998</c:v>
                </c:pt>
                <c:pt idx="458">
                  <c:v>20.873183999999998</c:v>
                </c:pt>
                <c:pt idx="459">
                  <c:v>-1.5873299999999999</c:v>
                </c:pt>
                <c:pt idx="460">
                  <c:v>-20.695643</c:v>
                </c:pt>
                <c:pt idx="461">
                  <c:v>18.170359999999999</c:v>
                </c:pt>
                <c:pt idx="462">
                  <c:v>1.6608810000000001</c:v>
                </c:pt>
                <c:pt idx="463">
                  <c:v>-6.9369059999999996</c:v>
                </c:pt>
                <c:pt idx="464">
                  <c:v>-27.491076</c:v>
                </c:pt>
                <c:pt idx="465">
                  <c:v>42.515948999999999</c:v>
                </c:pt>
                <c:pt idx="466">
                  <c:v>27.276367</c:v>
                </c:pt>
                <c:pt idx="467">
                  <c:v>16.902844000000002</c:v>
                </c:pt>
                <c:pt idx="468">
                  <c:v>-2.4387150000000002</c:v>
                </c:pt>
                <c:pt idx="469">
                  <c:v>-5.4434690000000003</c:v>
                </c:pt>
                <c:pt idx="470">
                  <c:v>-6.3027540000000002</c:v>
                </c:pt>
                <c:pt idx="471">
                  <c:v>-17.877690999999999</c:v>
                </c:pt>
                <c:pt idx="472">
                  <c:v>0.73950300000000002</c:v>
                </c:pt>
                <c:pt idx="473">
                  <c:v>-10.62588</c:v>
                </c:pt>
                <c:pt idx="474">
                  <c:v>-6.8078320000000003</c:v>
                </c:pt>
                <c:pt idx="475">
                  <c:v>1.4208559999999999</c:v>
                </c:pt>
                <c:pt idx="476">
                  <c:v>-6.3369489999999997</c:v>
                </c:pt>
                <c:pt idx="477">
                  <c:v>1.3041050000000001</c:v>
                </c:pt>
                <c:pt idx="478">
                  <c:v>-15.667752</c:v>
                </c:pt>
                <c:pt idx="479">
                  <c:v>-15.131144000000001</c:v>
                </c:pt>
                <c:pt idx="480">
                  <c:v>-27.527951999999999</c:v>
                </c:pt>
                <c:pt idx="481">
                  <c:v>36.571787999999998</c:v>
                </c:pt>
                <c:pt idx="482">
                  <c:v>8.9134039999999999</c:v>
                </c:pt>
                <c:pt idx="483">
                  <c:v>-24.6859</c:v>
                </c:pt>
                <c:pt idx="484">
                  <c:v>34.622070999999998</c:v>
                </c:pt>
                <c:pt idx="485">
                  <c:v>-2.4895529999999999</c:v>
                </c:pt>
                <c:pt idx="486">
                  <c:v>-7.6224059999999998</c:v>
                </c:pt>
                <c:pt idx="487">
                  <c:v>-9.5075990000000008</c:v>
                </c:pt>
                <c:pt idx="488">
                  <c:v>-19.449010999999999</c:v>
                </c:pt>
                <c:pt idx="489">
                  <c:v>7.6311159999999996</c:v>
                </c:pt>
                <c:pt idx="490">
                  <c:v>23.808790999999999</c:v>
                </c:pt>
                <c:pt idx="491">
                  <c:v>-5.6042569999999996</c:v>
                </c:pt>
                <c:pt idx="492">
                  <c:v>-14.017953</c:v>
                </c:pt>
                <c:pt idx="493">
                  <c:v>6.1249719999999996</c:v>
                </c:pt>
                <c:pt idx="494">
                  <c:v>-6.0481410000000002</c:v>
                </c:pt>
                <c:pt idx="495">
                  <c:v>-14.062580000000001</c:v>
                </c:pt>
                <c:pt idx="496">
                  <c:v>6.7129999999999995E-2</c:v>
                </c:pt>
                <c:pt idx="497">
                  <c:v>-12.372401</c:v>
                </c:pt>
                <c:pt idx="498">
                  <c:v>-18.099157000000002</c:v>
                </c:pt>
                <c:pt idx="499">
                  <c:v>-0.68984100000000004</c:v>
                </c:pt>
                <c:pt idx="500">
                  <c:v>-17.075596000000001</c:v>
                </c:pt>
                <c:pt idx="501">
                  <c:v>23.848751</c:v>
                </c:pt>
                <c:pt idx="502">
                  <c:v>26.201785999999998</c:v>
                </c:pt>
                <c:pt idx="503">
                  <c:v>-6.6620530000000002</c:v>
                </c:pt>
                <c:pt idx="504">
                  <c:v>41.368065000000001</c:v>
                </c:pt>
                <c:pt idx="505">
                  <c:v>41.896732999999998</c:v>
                </c:pt>
                <c:pt idx="506">
                  <c:v>40.439199000000002</c:v>
                </c:pt>
                <c:pt idx="507">
                  <c:v>-10.398049</c:v>
                </c:pt>
                <c:pt idx="508">
                  <c:v>-5.867235</c:v>
                </c:pt>
                <c:pt idx="509">
                  <c:v>-2.695214</c:v>
                </c:pt>
                <c:pt idx="510">
                  <c:v>13.219466000000001</c:v>
                </c:pt>
                <c:pt idx="511">
                  <c:v>9.4433659999999993</c:v>
                </c:pt>
                <c:pt idx="512">
                  <c:v>-12.318201999999999</c:v>
                </c:pt>
                <c:pt idx="513">
                  <c:v>1.66658</c:v>
                </c:pt>
                <c:pt idx="514">
                  <c:v>-25.099349</c:v>
                </c:pt>
                <c:pt idx="515">
                  <c:v>-9.9326620000000005</c:v>
                </c:pt>
                <c:pt idx="516">
                  <c:v>38.231560999999999</c:v>
                </c:pt>
                <c:pt idx="517">
                  <c:v>-1.071123</c:v>
                </c:pt>
                <c:pt idx="518">
                  <c:v>-7.6870890000000003</c:v>
                </c:pt>
                <c:pt idx="519">
                  <c:v>2.1722269999999999</c:v>
                </c:pt>
                <c:pt idx="520">
                  <c:v>27.449560000000002</c:v>
                </c:pt>
                <c:pt idx="521">
                  <c:v>-8.8484230000000004</c:v>
                </c:pt>
                <c:pt idx="522">
                  <c:v>-12.196073</c:v>
                </c:pt>
                <c:pt idx="523">
                  <c:v>-14.098042</c:v>
                </c:pt>
                <c:pt idx="524">
                  <c:v>8.6188000000000001E-2</c:v>
                </c:pt>
                <c:pt idx="525">
                  <c:v>26.045593</c:v>
                </c:pt>
                <c:pt idx="526">
                  <c:v>-16.242611</c:v>
                </c:pt>
                <c:pt idx="527">
                  <c:v>-4.7544310000000003</c:v>
                </c:pt>
                <c:pt idx="528">
                  <c:v>-5.924277</c:v>
                </c:pt>
                <c:pt idx="529">
                  <c:v>-18.852900999999999</c:v>
                </c:pt>
                <c:pt idx="530">
                  <c:v>10.583688</c:v>
                </c:pt>
                <c:pt idx="531">
                  <c:v>-9.0552879999999991</c:v>
                </c:pt>
                <c:pt idx="532">
                  <c:v>-5.2365700000000004</c:v>
                </c:pt>
                <c:pt idx="533">
                  <c:v>-10.365586</c:v>
                </c:pt>
                <c:pt idx="534">
                  <c:v>-5.9396709999999997</c:v>
                </c:pt>
                <c:pt idx="535">
                  <c:v>-2.667052</c:v>
                </c:pt>
                <c:pt idx="536">
                  <c:v>-12.274217999999999</c:v>
                </c:pt>
                <c:pt idx="537">
                  <c:v>-10.495179</c:v>
                </c:pt>
                <c:pt idx="538">
                  <c:v>-21.813523</c:v>
                </c:pt>
                <c:pt idx="539">
                  <c:v>-17.455957999999999</c:v>
                </c:pt>
                <c:pt idx="540">
                  <c:v>2.751512</c:v>
                </c:pt>
                <c:pt idx="541">
                  <c:v>-18.665303999999999</c:v>
                </c:pt>
                <c:pt idx="542">
                  <c:v>-11.943165</c:v>
                </c:pt>
                <c:pt idx="543">
                  <c:v>-23.721164999999999</c:v>
                </c:pt>
                <c:pt idx="544">
                  <c:v>15.602255</c:v>
                </c:pt>
                <c:pt idx="545">
                  <c:v>6.6701180000000004</c:v>
                </c:pt>
                <c:pt idx="546">
                  <c:v>-7.3099449999999999</c:v>
                </c:pt>
                <c:pt idx="547">
                  <c:v>-4.2925950000000004</c:v>
                </c:pt>
                <c:pt idx="548">
                  <c:v>-5.4320240000000002</c:v>
                </c:pt>
                <c:pt idx="549">
                  <c:v>15.794454</c:v>
                </c:pt>
                <c:pt idx="550">
                  <c:v>-19.453468000000001</c:v>
                </c:pt>
                <c:pt idx="551">
                  <c:v>-7.3553410000000001</c:v>
                </c:pt>
                <c:pt idx="552">
                  <c:v>21.110818999999999</c:v>
                </c:pt>
                <c:pt idx="553">
                  <c:v>-4.5684959999999997</c:v>
                </c:pt>
                <c:pt idx="554">
                  <c:v>24.642582000000001</c:v>
                </c:pt>
                <c:pt idx="555">
                  <c:v>13.999191</c:v>
                </c:pt>
                <c:pt idx="556">
                  <c:v>-6.0622170000000004</c:v>
                </c:pt>
                <c:pt idx="557">
                  <c:v>-12.043165</c:v>
                </c:pt>
                <c:pt idx="558">
                  <c:v>-3.70364</c:v>
                </c:pt>
                <c:pt idx="559">
                  <c:v>34.935718999999999</c:v>
                </c:pt>
                <c:pt idx="560">
                  <c:v>-1.8069919999999999</c:v>
                </c:pt>
                <c:pt idx="561">
                  <c:v>-14.316386</c:v>
                </c:pt>
                <c:pt idx="562">
                  <c:v>-11.45529</c:v>
                </c:pt>
                <c:pt idx="563">
                  <c:v>-20.325620000000001</c:v>
                </c:pt>
                <c:pt idx="564">
                  <c:v>-9.6753309999999999</c:v>
                </c:pt>
                <c:pt idx="565">
                  <c:v>10.569685</c:v>
                </c:pt>
                <c:pt idx="566">
                  <c:v>12.019443000000001</c:v>
                </c:pt>
                <c:pt idx="567">
                  <c:v>12.35647</c:v>
                </c:pt>
                <c:pt idx="568">
                  <c:v>-20.292114999999999</c:v>
                </c:pt>
                <c:pt idx="569">
                  <c:v>15.2951</c:v>
                </c:pt>
                <c:pt idx="570">
                  <c:v>-22.846813000000001</c:v>
                </c:pt>
                <c:pt idx="571">
                  <c:v>-6.6947549999999998</c:v>
                </c:pt>
                <c:pt idx="572">
                  <c:v>-4.2632859999999999</c:v>
                </c:pt>
                <c:pt idx="573">
                  <c:v>-8.2823390000000003</c:v>
                </c:pt>
                <c:pt idx="574">
                  <c:v>-28.336005</c:v>
                </c:pt>
                <c:pt idx="575">
                  <c:v>3.8719190000000001</c:v>
                </c:pt>
                <c:pt idx="576">
                  <c:v>26.865091</c:v>
                </c:pt>
                <c:pt idx="577">
                  <c:v>1.409697</c:v>
                </c:pt>
                <c:pt idx="578">
                  <c:v>-5.3297730000000003</c:v>
                </c:pt>
                <c:pt idx="579">
                  <c:v>-5.6305990000000001</c:v>
                </c:pt>
                <c:pt idx="580">
                  <c:v>-2.4254790000000002</c:v>
                </c:pt>
                <c:pt idx="581">
                  <c:v>-8.2801449999999992</c:v>
                </c:pt>
                <c:pt idx="582">
                  <c:v>8.1274359999999994</c:v>
                </c:pt>
                <c:pt idx="583">
                  <c:v>-9.5021100000000001</c:v>
                </c:pt>
                <c:pt idx="584">
                  <c:v>-20.482136000000001</c:v>
                </c:pt>
                <c:pt idx="585">
                  <c:v>-16.511825000000002</c:v>
                </c:pt>
                <c:pt idx="586">
                  <c:v>-10.662027999999999</c:v>
                </c:pt>
                <c:pt idx="587">
                  <c:v>-8.6226979999999998</c:v>
                </c:pt>
                <c:pt idx="588">
                  <c:v>-26.296586000000001</c:v>
                </c:pt>
                <c:pt idx="589">
                  <c:v>1.3968050000000001</c:v>
                </c:pt>
                <c:pt idx="590">
                  <c:v>12.927847</c:v>
                </c:pt>
                <c:pt idx="591">
                  <c:v>7.6658030000000004</c:v>
                </c:pt>
                <c:pt idx="592">
                  <c:v>15.852349999999999</c:v>
                </c:pt>
                <c:pt idx="593">
                  <c:v>-2.7996620000000001</c:v>
                </c:pt>
                <c:pt idx="594">
                  <c:v>-4.2163349999999999</c:v>
                </c:pt>
                <c:pt idx="595">
                  <c:v>23.771494000000001</c:v>
                </c:pt>
                <c:pt idx="596">
                  <c:v>-11.602945999999999</c:v>
                </c:pt>
                <c:pt idx="597">
                  <c:v>-18.484894000000001</c:v>
                </c:pt>
                <c:pt idx="598">
                  <c:v>6.0067510000000004</c:v>
                </c:pt>
                <c:pt idx="599">
                  <c:v>0.38020500000000002</c:v>
                </c:pt>
                <c:pt idx="600">
                  <c:v>-9.5643630000000002</c:v>
                </c:pt>
                <c:pt idx="601">
                  <c:v>-1.5090809999999999</c:v>
                </c:pt>
                <c:pt idx="602">
                  <c:v>-8.1867929999999998</c:v>
                </c:pt>
                <c:pt idx="603">
                  <c:v>33.280259000000001</c:v>
                </c:pt>
                <c:pt idx="604">
                  <c:v>3.9093490000000002</c:v>
                </c:pt>
                <c:pt idx="605">
                  <c:v>-4.5263910000000003</c:v>
                </c:pt>
                <c:pt idx="606">
                  <c:v>-19.927882</c:v>
                </c:pt>
                <c:pt idx="607">
                  <c:v>-4.1139770000000002</c:v>
                </c:pt>
                <c:pt idx="608">
                  <c:v>18.075944</c:v>
                </c:pt>
                <c:pt idx="609">
                  <c:v>15.310397</c:v>
                </c:pt>
                <c:pt idx="610">
                  <c:v>3.1926049999999999</c:v>
                </c:pt>
                <c:pt idx="611">
                  <c:v>-19.131606000000001</c:v>
                </c:pt>
                <c:pt idx="612">
                  <c:v>-0.29236499999999999</c:v>
                </c:pt>
                <c:pt idx="613">
                  <c:v>-26.886945000000001</c:v>
                </c:pt>
                <c:pt idx="614">
                  <c:v>-1.9204559999999999</c:v>
                </c:pt>
                <c:pt idx="615">
                  <c:v>-1.6453690000000001</c:v>
                </c:pt>
                <c:pt idx="616">
                  <c:v>-6.5006820000000003</c:v>
                </c:pt>
                <c:pt idx="617">
                  <c:v>-1.3390599999999999</c:v>
                </c:pt>
                <c:pt idx="618">
                  <c:v>-3.6340309999999998</c:v>
                </c:pt>
                <c:pt idx="619">
                  <c:v>-5.2556729999999998</c:v>
                </c:pt>
                <c:pt idx="620">
                  <c:v>-7.7792750000000002</c:v>
                </c:pt>
                <c:pt idx="621">
                  <c:v>-15.225846000000001</c:v>
                </c:pt>
                <c:pt idx="622">
                  <c:v>2.9878610000000001</c:v>
                </c:pt>
                <c:pt idx="623">
                  <c:v>-7.5582099999999999</c:v>
                </c:pt>
                <c:pt idx="624">
                  <c:v>4.4338569999999997</c:v>
                </c:pt>
                <c:pt idx="625">
                  <c:v>-7.6700869999999997</c:v>
                </c:pt>
                <c:pt idx="626">
                  <c:v>-9.5864030000000007</c:v>
                </c:pt>
                <c:pt idx="627">
                  <c:v>-17.362228999999999</c:v>
                </c:pt>
                <c:pt idx="628">
                  <c:v>-16.847739000000001</c:v>
                </c:pt>
                <c:pt idx="629">
                  <c:v>-4.9756530000000003</c:v>
                </c:pt>
                <c:pt idx="630">
                  <c:v>-22.274094999999999</c:v>
                </c:pt>
                <c:pt idx="631">
                  <c:v>-8.2468090000000007</c:v>
                </c:pt>
                <c:pt idx="632">
                  <c:v>18.749791999999999</c:v>
                </c:pt>
                <c:pt idx="633">
                  <c:v>-18.049696000000001</c:v>
                </c:pt>
                <c:pt idx="634">
                  <c:v>-20.724406999999999</c:v>
                </c:pt>
                <c:pt idx="635">
                  <c:v>-21.391555</c:v>
                </c:pt>
                <c:pt idx="636">
                  <c:v>-2.1203219999999998</c:v>
                </c:pt>
                <c:pt idx="637">
                  <c:v>12.175732999999999</c:v>
                </c:pt>
                <c:pt idx="638">
                  <c:v>-7.9338230000000003</c:v>
                </c:pt>
                <c:pt idx="639">
                  <c:v>0.94359400000000004</c:v>
                </c:pt>
                <c:pt idx="640">
                  <c:v>-3.7651279999999998</c:v>
                </c:pt>
                <c:pt idx="641">
                  <c:v>25.427596000000001</c:v>
                </c:pt>
                <c:pt idx="642">
                  <c:v>14.905894999999999</c:v>
                </c:pt>
                <c:pt idx="643">
                  <c:v>-22.401796000000001</c:v>
                </c:pt>
                <c:pt idx="644">
                  <c:v>-2.8425790000000002</c:v>
                </c:pt>
                <c:pt idx="645">
                  <c:v>-19.465195999999999</c:v>
                </c:pt>
                <c:pt idx="646">
                  <c:v>32.185809999999996</c:v>
                </c:pt>
                <c:pt idx="647">
                  <c:v>-2.9055430000000002</c:v>
                </c:pt>
                <c:pt idx="648">
                  <c:v>-18.279893000000001</c:v>
                </c:pt>
                <c:pt idx="649">
                  <c:v>14.182104000000001</c:v>
                </c:pt>
                <c:pt idx="650">
                  <c:v>-12.813261000000001</c:v>
                </c:pt>
                <c:pt idx="651">
                  <c:v>2.0976789999999998</c:v>
                </c:pt>
                <c:pt idx="652">
                  <c:v>-18.951347999999999</c:v>
                </c:pt>
                <c:pt idx="653">
                  <c:v>14.600574</c:v>
                </c:pt>
                <c:pt idx="654">
                  <c:v>14.711924</c:v>
                </c:pt>
                <c:pt idx="655">
                  <c:v>-23.180966999999999</c:v>
                </c:pt>
                <c:pt idx="656">
                  <c:v>-12.0374</c:v>
                </c:pt>
                <c:pt idx="657">
                  <c:v>-24.209468000000001</c:v>
                </c:pt>
                <c:pt idx="658">
                  <c:v>-18.763059999999999</c:v>
                </c:pt>
                <c:pt idx="659">
                  <c:v>36.399123000000003</c:v>
                </c:pt>
                <c:pt idx="660">
                  <c:v>-16.762644999999999</c:v>
                </c:pt>
                <c:pt idx="661">
                  <c:v>6.4117980000000001</c:v>
                </c:pt>
                <c:pt idx="662">
                  <c:v>-8.7407160000000008</c:v>
                </c:pt>
                <c:pt idx="663">
                  <c:v>27.113975</c:v>
                </c:pt>
                <c:pt idx="664">
                  <c:v>27.061902</c:v>
                </c:pt>
                <c:pt idx="665">
                  <c:v>38.107779000000001</c:v>
                </c:pt>
                <c:pt idx="666">
                  <c:v>-6.5765149999999997</c:v>
                </c:pt>
                <c:pt idx="667">
                  <c:v>-19.786553999999999</c:v>
                </c:pt>
                <c:pt idx="668">
                  <c:v>-12.703595999999999</c:v>
                </c:pt>
                <c:pt idx="669">
                  <c:v>24.710664000000001</c:v>
                </c:pt>
                <c:pt idx="670">
                  <c:v>27.522753000000002</c:v>
                </c:pt>
                <c:pt idx="671">
                  <c:v>16.185282000000001</c:v>
                </c:pt>
                <c:pt idx="672">
                  <c:v>15.667026999999999</c:v>
                </c:pt>
                <c:pt idx="673">
                  <c:v>-16.354016999999999</c:v>
                </c:pt>
                <c:pt idx="674">
                  <c:v>11.738848000000001</c:v>
                </c:pt>
                <c:pt idx="675">
                  <c:v>21.978763000000001</c:v>
                </c:pt>
                <c:pt idx="676">
                  <c:v>34.339700999999998</c:v>
                </c:pt>
                <c:pt idx="677">
                  <c:v>-3.5609679999999999</c:v>
                </c:pt>
                <c:pt idx="678">
                  <c:v>10.617997000000001</c:v>
                </c:pt>
                <c:pt idx="679">
                  <c:v>-3.4709340000000002</c:v>
                </c:pt>
                <c:pt idx="680">
                  <c:v>28.893584000000001</c:v>
                </c:pt>
                <c:pt idx="681">
                  <c:v>-11.077204</c:v>
                </c:pt>
                <c:pt idx="682">
                  <c:v>11.383661</c:v>
                </c:pt>
                <c:pt idx="683">
                  <c:v>-14.565866</c:v>
                </c:pt>
                <c:pt idx="684">
                  <c:v>11.59909</c:v>
                </c:pt>
                <c:pt idx="685">
                  <c:v>-5.751525</c:v>
                </c:pt>
                <c:pt idx="686">
                  <c:v>-21.185569000000001</c:v>
                </c:pt>
                <c:pt idx="687">
                  <c:v>-20.192326999999999</c:v>
                </c:pt>
                <c:pt idx="688">
                  <c:v>-15.792434</c:v>
                </c:pt>
                <c:pt idx="689">
                  <c:v>22.939897999999999</c:v>
                </c:pt>
                <c:pt idx="690">
                  <c:v>-14.091267999999999</c:v>
                </c:pt>
                <c:pt idx="691">
                  <c:v>-25.291029999999999</c:v>
                </c:pt>
                <c:pt idx="692">
                  <c:v>-16.720405</c:v>
                </c:pt>
                <c:pt idx="693">
                  <c:v>4.9175279999999999</c:v>
                </c:pt>
                <c:pt idx="694">
                  <c:v>-11.673693999999999</c:v>
                </c:pt>
                <c:pt idx="695">
                  <c:v>-11.513208000000001</c:v>
                </c:pt>
                <c:pt idx="696">
                  <c:v>-16.338903999999999</c:v>
                </c:pt>
                <c:pt idx="697">
                  <c:v>-15.672713999999999</c:v>
                </c:pt>
                <c:pt idx="698">
                  <c:v>31.232406999999998</c:v>
                </c:pt>
                <c:pt idx="699">
                  <c:v>-8.311693</c:v>
                </c:pt>
                <c:pt idx="700">
                  <c:v>11.144781999999999</c:v>
                </c:pt>
                <c:pt idx="701">
                  <c:v>-6.9920720000000003</c:v>
                </c:pt>
                <c:pt idx="702">
                  <c:v>-6.0116209999999999</c:v>
                </c:pt>
                <c:pt idx="703">
                  <c:v>-13.666986</c:v>
                </c:pt>
                <c:pt idx="704">
                  <c:v>30.133168999999999</c:v>
                </c:pt>
                <c:pt idx="705">
                  <c:v>-9.4199850000000005</c:v>
                </c:pt>
                <c:pt idx="706">
                  <c:v>8.0006419999999991</c:v>
                </c:pt>
                <c:pt idx="707">
                  <c:v>-14.924917000000001</c:v>
                </c:pt>
                <c:pt idx="708">
                  <c:v>-6.706887</c:v>
                </c:pt>
                <c:pt idx="709">
                  <c:v>33.957441000000003</c:v>
                </c:pt>
                <c:pt idx="710">
                  <c:v>-11.926652000000001</c:v>
                </c:pt>
                <c:pt idx="711">
                  <c:v>-8.1141520000000007</c:v>
                </c:pt>
                <c:pt idx="712">
                  <c:v>-3.4151419999999999</c:v>
                </c:pt>
                <c:pt idx="713">
                  <c:v>29.399933999999998</c:v>
                </c:pt>
                <c:pt idx="714">
                  <c:v>-5.5240390000000001</c:v>
                </c:pt>
                <c:pt idx="715">
                  <c:v>-5.8678359999999996</c:v>
                </c:pt>
                <c:pt idx="716">
                  <c:v>-0.65809799999999996</c:v>
                </c:pt>
                <c:pt idx="717">
                  <c:v>10.116294999999999</c:v>
                </c:pt>
                <c:pt idx="718">
                  <c:v>-24.113289999999999</c:v>
                </c:pt>
                <c:pt idx="719">
                  <c:v>-4.9682250000000003</c:v>
                </c:pt>
                <c:pt idx="720">
                  <c:v>-1.570789</c:v>
                </c:pt>
                <c:pt idx="721">
                  <c:v>7.7757389999999997</c:v>
                </c:pt>
                <c:pt idx="722">
                  <c:v>44.095222999999997</c:v>
                </c:pt>
                <c:pt idx="723">
                  <c:v>25.621801999999999</c:v>
                </c:pt>
                <c:pt idx="724">
                  <c:v>-3.9259490000000001</c:v>
                </c:pt>
                <c:pt idx="725">
                  <c:v>-3.9600580000000001</c:v>
                </c:pt>
                <c:pt idx="726">
                  <c:v>-1.5414870000000001</c:v>
                </c:pt>
                <c:pt idx="727">
                  <c:v>-4.7069099999999997</c:v>
                </c:pt>
                <c:pt idx="728">
                  <c:v>3.017083</c:v>
                </c:pt>
                <c:pt idx="729">
                  <c:v>5.1957380000000004</c:v>
                </c:pt>
                <c:pt idx="730">
                  <c:v>-5.6625829999999997</c:v>
                </c:pt>
                <c:pt idx="731">
                  <c:v>-12.776757</c:v>
                </c:pt>
                <c:pt idx="732">
                  <c:v>-6.3031059999999997</c:v>
                </c:pt>
                <c:pt idx="733">
                  <c:v>4.472118</c:v>
                </c:pt>
                <c:pt idx="734">
                  <c:v>4.0889810000000004</c:v>
                </c:pt>
                <c:pt idx="735">
                  <c:v>0.82288300000000003</c:v>
                </c:pt>
                <c:pt idx="736">
                  <c:v>-3.4202089999999998</c:v>
                </c:pt>
                <c:pt idx="737">
                  <c:v>29.201533000000001</c:v>
                </c:pt>
                <c:pt idx="738">
                  <c:v>-10.334541</c:v>
                </c:pt>
                <c:pt idx="739">
                  <c:v>3.6782300000000001</c:v>
                </c:pt>
                <c:pt idx="740">
                  <c:v>-15.336862999999999</c:v>
                </c:pt>
                <c:pt idx="741">
                  <c:v>-16.722929000000001</c:v>
                </c:pt>
                <c:pt idx="742">
                  <c:v>5.4394</c:v>
                </c:pt>
                <c:pt idx="743">
                  <c:v>2.535364</c:v>
                </c:pt>
                <c:pt idx="744">
                  <c:v>6.4001390000000002</c:v>
                </c:pt>
                <c:pt idx="745">
                  <c:v>14.410754000000001</c:v>
                </c:pt>
                <c:pt idx="746">
                  <c:v>6.6986220000000003</c:v>
                </c:pt>
                <c:pt idx="747">
                  <c:v>-3.4400439999999999</c:v>
                </c:pt>
                <c:pt idx="748">
                  <c:v>-11.758781000000001</c:v>
                </c:pt>
                <c:pt idx="749">
                  <c:v>8.7444389999999999</c:v>
                </c:pt>
                <c:pt idx="750">
                  <c:v>-12.110607</c:v>
                </c:pt>
                <c:pt idx="751">
                  <c:v>-12.640453000000001</c:v>
                </c:pt>
                <c:pt idx="752">
                  <c:v>29.377323000000001</c:v>
                </c:pt>
                <c:pt idx="753">
                  <c:v>2.903165</c:v>
                </c:pt>
                <c:pt idx="754">
                  <c:v>-11.740175000000001</c:v>
                </c:pt>
                <c:pt idx="755">
                  <c:v>22.938358999999998</c:v>
                </c:pt>
                <c:pt idx="756">
                  <c:v>20.934674000000001</c:v>
                </c:pt>
                <c:pt idx="757">
                  <c:v>7.2777669999999999</c:v>
                </c:pt>
                <c:pt idx="758">
                  <c:v>-5.4500909999999996</c:v>
                </c:pt>
                <c:pt idx="759">
                  <c:v>5.7679010000000002</c:v>
                </c:pt>
                <c:pt idx="760">
                  <c:v>-0.35078700000000002</c:v>
                </c:pt>
                <c:pt idx="761">
                  <c:v>-4.6766370000000004</c:v>
                </c:pt>
                <c:pt idx="762">
                  <c:v>-23.229507999999999</c:v>
                </c:pt>
                <c:pt idx="763">
                  <c:v>-23.885802000000002</c:v>
                </c:pt>
                <c:pt idx="764">
                  <c:v>-14.253721000000001</c:v>
                </c:pt>
                <c:pt idx="765">
                  <c:v>-7.1056290000000004</c:v>
                </c:pt>
                <c:pt idx="766">
                  <c:v>-5.4000490000000001</c:v>
                </c:pt>
                <c:pt idx="767">
                  <c:v>32.625694000000003</c:v>
                </c:pt>
                <c:pt idx="768">
                  <c:v>28.390317</c:v>
                </c:pt>
                <c:pt idx="769">
                  <c:v>-5.6505340000000004</c:v>
                </c:pt>
                <c:pt idx="770">
                  <c:v>-16.518298999999999</c:v>
                </c:pt>
                <c:pt idx="771">
                  <c:v>-12.45975</c:v>
                </c:pt>
                <c:pt idx="772">
                  <c:v>20.631796000000001</c:v>
                </c:pt>
                <c:pt idx="773">
                  <c:v>27.003105999999999</c:v>
                </c:pt>
                <c:pt idx="774">
                  <c:v>44.414898999999998</c:v>
                </c:pt>
                <c:pt idx="775">
                  <c:v>3.6634910000000001</c:v>
                </c:pt>
                <c:pt idx="776">
                  <c:v>10.276393000000001</c:v>
                </c:pt>
                <c:pt idx="777">
                  <c:v>15.948796</c:v>
                </c:pt>
                <c:pt idx="778">
                  <c:v>-18.444804000000001</c:v>
                </c:pt>
                <c:pt idx="779">
                  <c:v>-12.323643000000001</c:v>
                </c:pt>
                <c:pt idx="780">
                  <c:v>1.2794890000000001</c:v>
                </c:pt>
                <c:pt idx="781">
                  <c:v>14.135204</c:v>
                </c:pt>
                <c:pt idx="782">
                  <c:v>-10.359151000000001</c:v>
                </c:pt>
                <c:pt idx="783">
                  <c:v>-13.311069</c:v>
                </c:pt>
                <c:pt idx="784">
                  <c:v>-10.016867</c:v>
                </c:pt>
                <c:pt idx="785">
                  <c:v>17.632104999999999</c:v>
                </c:pt>
                <c:pt idx="786">
                  <c:v>-2.7795679999999998</c:v>
                </c:pt>
                <c:pt idx="787">
                  <c:v>-6.2873159999999997</c:v>
                </c:pt>
                <c:pt idx="788">
                  <c:v>-13.475683</c:v>
                </c:pt>
                <c:pt idx="789">
                  <c:v>-12.707366</c:v>
                </c:pt>
                <c:pt idx="790">
                  <c:v>-15.138457000000001</c:v>
                </c:pt>
                <c:pt idx="791">
                  <c:v>-7.0814300000000001</c:v>
                </c:pt>
                <c:pt idx="792">
                  <c:v>2.5487150000000001</c:v>
                </c:pt>
                <c:pt idx="793">
                  <c:v>4.8330880000000001</c:v>
                </c:pt>
                <c:pt idx="794">
                  <c:v>11.033396</c:v>
                </c:pt>
                <c:pt idx="795">
                  <c:v>-14.418347000000001</c:v>
                </c:pt>
                <c:pt idx="796">
                  <c:v>-11.78608</c:v>
                </c:pt>
                <c:pt idx="797">
                  <c:v>-1.892549</c:v>
                </c:pt>
                <c:pt idx="798">
                  <c:v>-11.975688999999999</c:v>
                </c:pt>
                <c:pt idx="799">
                  <c:v>3.8144209999999998</c:v>
                </c:pt>
                <c:pt idx="800">
                  <c:v>-8.7620000000000003E-2</c:v>
                </c:pt>
                <c:pt idx="801">
                  <c:v>22.636424999999999</c:v>
                </c:pt>
                <c:pt idx="802">
                  <c:v>6.4883050000000004</c:v>
                </c:pt>
                <c:pt idx="803">
                  <c:v>0.47186499999999998</c:v>
                </c:pt>
                <c:pt idx="804">
                  <c:v>-22.203475000000001</c:v>
                </c:pt>
                <c:pt idx="805">
                  <c:v>-25.820656</c:v>
                </c:pt>
                <c:pt idx="806">
                  <c:v>12.889855000000001</c:v>
                </c:pt>
                <c:pt idx="807">
                  <c:v>12.294249000000001</c:v>
                </c:pt>
                <c:pt idx="808">
                  <c:v>-5.7057729999999998</c:v>
                </c:pt>
                <c:pt idx="809">
                  <c:v>-27.004168</c:v>
                </c:pt>
                <c:pt idx="810">
                  <c:v>33.262101999999999</c:v>
                </c:pt>
                <c:pt idx="811">
                  <c:v>-11.379326000000001</c:v>
                </c:pt>
                <c:pt idx="812">
                  <c:v>-8.0278880000000008</c:v>
                </c:pt>
                <c:pt idx="813">
                  <c:v>5.4483509999999997</c:v>
                </c:pt>
                <c:pt idx="814">
                  <c:v>-15.274656</c:v>
                </c:pt>
                <c:pt idx="815">
                  <c:v>17.560777999999999</c:v>
                </c:pt>
                <c:pt idx="816">
                  <c:v>-1.438E-2</c:v>
                </c:pt>
                <c:pt idx="817">
                  <c:v>30.290582000000001</c:v>
                </c:pt>
                <c:pt idx="818">
                  <c:v>-5.5703189999999996</c:v>
                </c:pt>
                <c:pt idx="819">
                  <c:v>-2.7950650000000001</c:v>
                </c:pt>
                <c:pt idx="820">
                  <c:v>35.331718000000002</c:v>
                </c:pt>
                <c:pt idx="821">
                  <c:v>-11.162141</c:v>
                </c:pt>
                <c:pt idx="822">
                  <c:v>1.3650500000000001</c:v>
                </c:pt>
                <c:pt idx="823">
                  <c:v>13.522000999999999</c:v>
                </c:pt>
                <c:pt idx="824">
                  <c:v>1.9606030000000001</c:v>
                </c:pt>
                <c:pt idx="825">
                  <c:v>3.9972970000000001</c:v>
                </c:pt>
                <c:pt idx="826">
                  <c:v>30.777153999999999</c:v>
                </c:pt>
                <c:pt idx="827">
                  <c:v>-8.8313240000000004</c:v>
                </c:pt>
                <c:pt idx="828">
                  <c:v>34.755515000000003</c:v>
                </c:pt>
                <c:pt idx="829">
                  <c:v>-17.308026000000002</c:v>
                </c:pt>
                <c:pt idx="830">
                  <c:v>-5.2562749999999996</c:v>
                </c:pt>
                <c:pt idx="831">
                  <c:v>17.856138999999999</c:v>
                </c:pt>
                <c:pt idx="832">
                  <c:v>-14.051961</c:v>
                </c:pt>
                <c:pt idx="833">
                  <c:v>10.380357999999999</c:v>
                </c:pt>
                <c:pt idx="834">
                  <c:v>13.666067</c:v>
                </c:pt>
                <c:pt idx="835">
                  <c:v>35.058165000000002</c:v>
                </c:pt>
                <c:pt idx="836">
                  <c:v>-20.170582</c:v>
                </c:pt>
                <c:pt idx="837">
                  <c:v>18.509841000000002</c:v>
                </c:pt>
                <c:pt idx="838">
                  <c:v>-1.829529</c:v>
                </c:pt>
                <c:pt idx="839">
                  <c:v>6.3716390000000001</c:v>
                </c:pt>
                <c:pt idx="840">
                  <c:v>22.047799000000001</c:v>
                </c:pt>
                <c:pt idx="841">
                  <c:v>-14.396611999999999</c:v>
                </c:pt>
                <c:pt idx="842">
                  <c:v>-11.491083</c:v>
                </c:pt>
                <c:pt idx="843">
                  <c:v>-1.6860740000000001</c:v>
                </c:pt>
                <c:pt idx="844">
                  <c:v>-1.001916</c:v>
                </c:pt>
                <c:pt idx="845">
                  <c:v>-16.874506</c:v>
                </c:pt>
                <c:pt idx="846">
                  <c:v>-21.82208</c:v>
                </c:pt>
                <c:pt idx="847">
                  <c:v>11.521458000000001</c:v>
                </c:pt>
                <c:pt idx="848">
                  <c:v>31.072658000000001</c:v>
                </c:pt>
                <c:pt idx="849">
                  <c:v>10.643364999999999</c:v>
                </c:pt>
                <c:pt idx="850">
                  <c:v>-11.110123</c:v>
                </c:pt>
                <c:pt idx="851">
                  <c:v>9.2112049999999996</c:v>
                </c:pt>
                <c:pt idx="852">
                  <c:v>-26.244868</c:v>
                </c:pt>
                <c:pt idx="853">
                  <c:v>-13.836736</c:v>
                </c:pt>
                <c:pt idx="854">
                  <c:v>-10.978128999999999</c:v>
                </c:pt>
                <c:pt idx="855">
                  <c:v>16.681304999999998</c:v>
                </c:pt>
                <c:pt idx="856">
                  <c:v>-4.5138499999999997</c:v>
                </c:pt>
                <c:pt idx="857">
                  <c:v>-5.4150720000000003</c:v>
                </c:pt>
                <c:pt idx="858">
                  <c:v>-18.863752000000002</c:v>
                </c:pt>
                <c:pt idx="859">
                  <c:v>20.028335999999999</c:v>
                </c:pt>
                <c:pt idx="860">
                  <c:v>6.9157549999999999</c:v>
                </c:pt>
                <c:pt idx="861">
                  <c:v>25.905691000000001</c:v>
                </c:pt>
                <c:pt idx="862">
                  <c:v>-4.7934659999999996</c:v>
                </c:pt>
                <c:pt idx="863">
                  <c:v>-20.425249000000001</c:v>
                </c:pt>
                <c:pt idx="864">
                  <c:v>-6.4249210000000003</c:v>
                </c:pt>
                <c:pt idx="865">
                  <c:v>33.446874000000001</c:v>
                </c:pt>
                <c:pt idx="866">
                  <c:v>-12.462650999999999</c:v>
                </c:pt>
                <c:pt idx="867">
                  <c:v>-5.4987779999999997</c:v>
                </c:pt>
                <c:pt idx="868">
                  <c:v>-22.580069999999999</c:v>
                </c:pt>
                <c:pt idx="869">
                  <c:v>1.1140509999999999</c:v>
                </c:pt>
                <c:pt idx="870">
                  <c:v>-17.803502000000002</c:v>
                </c:pt>
                <c:pt idx="871">
                  <c:v>-6.3920380000000003</c:v>
                </c:pt>
                <c:pt idx="872">
                  <c:v>-12.37063</c:v>
                </c:pt>
                <c:pt idx="873">
                  <c:v>-1.3573679999999999</c:v>
                </c:pt>
                <c:pt idx="874">
                  <c:v>-0.96068200000000004</c:v>
                </c:pt>
                <c:pt idx="875">
                  <c:v>5.5019900000000002</c:v>
                </c:pt>
                <c:pt idx="876">
                  <c:v>22.533211999999999</c:v>
                </c:pt>
                <c:pt idx="877">
                  <c:v>-22.752435999999999</c:v>
                </c:pt>
                <c:pt idx="878">
                  <c:v>-11.652151999999999</c:v>
                </c:pt>
                <c:pt idx="879">
                  <c:v>-10.436465999999999</c:v>
                </c:pt>
                <c:pt idx="880">
                  <c:v>-9.6945189999999997</c:v>
                </c:pt>
                <c:pt idx="881">
                  <c:v>-1.613383</c:v>
                </c:pt>
                <c:pt idx="882">
                  <c:v>6.7308029999999999</c:v>
                </c:pt>
                <c:pt idx="883">
                  <c:v>-16.580507000000001</c:v>
                </c:pt>
                <c:pt idx="884">
                  <c:v>-16.844301000000002</c:v>
                </c:pt>
                <c:pt idx="885">
                  <c:v>2.8945810000000001</c:v>
                </c:pt>
                <c:pt idx="886">
                  <c:v>25.239011999999999</c:v>
                </c:pt>
                <c:pt idx="887">
                  <c:v>-10.649516</c:v>
                </c:pt>
                <c:pt idx="888">
                  <c:v>-2.9332020000000001</c:v>
                </c:pt>
                <c:pt idx="889">
                  <c:v>-15.030696000000001</c:v>
                </c:pt>
                <c:pt idx="890">
                  <c:v>-11.700671</c:v>
                </c:pt>
                <c:pt idx="891">
                  <c:v>-15.984116999999999</c:v>
                </c:pt>
                <c:pt idx="892">
                  <c:v>1.7475940000000001</c:v>
                </c:pt>
                <c:pt idx="893">
                  <c:v>5.251754</c:v>
                </c:pt>
                <c:pt idx="894">
                  <c:v>10.175541000000001</c:v>
                </c:pt>
                <c:pt idx="895">
                  <c:v>2.2577820000000002</c:v>
                </c:pt>
                <c:pt idx="896">
                  <c:v>-16.110137999999999</c:v>
                </c:pt>
                <c:pt idx="897">
                  <c:v>-25.275355999999999</c:v>
                </c:pt>
                <c:pt idx="898">
                  <c:v>4.3268909999999998</c:v>
                </c:pt>
                <c:pt idx="899">
                  <c:v>14.988507</c:v>
                </c:pt>
                <c:pt idx="900">
                  <c:v>18.267807000000001</c:v>
                </c:pt>
                <c:pt idx="901">
                  <c:v>-13.675026000000001</c:v>
                </c:pt>
                <c:pt idx="902">
                  <c:v>-8.5491050000000008</c:v>
                </c:pt>
                <c:pt idx="903">
                  <c:v>-10.935893999999999</c:v>
                </c:pt>
                <c:pt idx="904">
                  <c:v>-15.523382</c:v>
                </c:pt>
                <c:pt idx="905">
                  <c:v>-18.711828000000001</c:v>
                </c:pt>
                <c:pt idx="906">
                  <c:v>11.297922</c:v>
                </c:pt>
                <c:pt idx="907">
                  <c:v>-6.6685600000000003</c:v>
                </c:pt>
                <c:pt idx="908">
                  <c:v>-16.882584000000001</c:v>
                </c:pt>
                <c:pt idx="909">
                  <c:v>-4.1068850000000001</c:v>
                </c:pt>
                <c:pt idx="910">
                  <c:v>-8.0778090000000002</c:v>
                </c:pt>
                <c:pt idx="911">
                  <c:v>-5.9467350000000003</c:v>
                </c:pt>
                <c:pt idx="912">
                  <c:v>0.85561399999999999</c:v>
                </c:pt>
                <c:pt idx="913">
                  <c:v>-15.223743000000001</c:v>
                </c:pt>
                <c:pt idx="914">
                  <c:v>16.672326999999999</c:v>
                </c:pt>
                <c:pt idx="915">
                  <c:v>7.3762410000000003</c:v>
                </c:pt>
                <c:pt idx="916">
                  <c:v>-8.4682670000000009</c:v>
                </c:pt>
                <c:pt idx="917">
                  <c:v>1.4998149999999999</c:v>
                </c:pt>
                <c:pt idx="918">
                  <c:v>-10.237170000000001</c:v>
                </c:pt>
                <c:pt idx="919">
                  <c:v>32.866197999999997</c:v>
                </c:pt>
                <c:pt idx="920">
                  <c:v>-17.206399000000001</c:v>
                </c:pt>
                <c:pt idx="921">
                  <c:v>-10.301385</c:v>
                </c:pt>
                <c:pt idx="922">
                  <c:v>-13.987829</c:v>
                </c:pt>
                <c:pt idx="923">
                  <c:v>-26.030860000000001</c:v>
                </c:pt>
                <c:pt idx="924">
                  <c:v>-16.955559999999998</c:v>
                </c:pt>
                <c:pt idx="925">
                  <c:v>-20.282547000000001</c:v>
                </c:pt>
                <c:pt idx="926">
                  <c:v>-0.89284200000000002</c:v>
                </c:pt>
                <c:pt idx="927">
                  <c:v>-5.6686439999999996</c:v>
                </c:pt>
                <c:pt idx="928">
                  <c:v>-15.724981</c:v>
                </c:pt>
                <c:pt idx="929">
                  <c:v>-23.957059999999998</c:v>
                </c:pt>
                <c:pt idx="930">
                  <c:v>-26.124057000000001</c:v>
                </c:pt>
                <c:pt idx="931">
                  <c:v>36.741002000000002</c:v>
                </c:pt>
                <c:pt idx="932">
                  <c:v>-10.087773</c:v>
                </c:pt>
                <c:pt idx="933">
                  <c:v>-6.415807</c:v>
                </c:pt>
                <c:pt idx="934">
                  <c:v>1.2145889999999999</c:v>
                </c:pt>
                <c:pt idx="935">
                  <c:v>-11.336124999999999</c:v>
                </c:pt>
                <c:pt idx="936">
                  <c:v>-2.6434150000000001</c:v>
                </c:pt>
                <c:pt idx="937">
                  <c:v>-0.66581000000000001</c:v>
                </c:pt>
                <c:pt idx="938">
                  <c:v>-23.385023</c:v>
                </c:pt>
                <c:pt idx="939">
                  <c:v>-8.4915749999999992</c:v>
                </c:pt>
                <c:pt idx="940">
                  <c:v>12.223008999999999</c:v>
                </c:pt>
                <c:pt idx="941">
                  <c:v>1.381502</c:v>
                </c:pt>
                <c:pt idx="942">
                  <c:v>20.263686</c:v>
                </c:pt>
                <c:pt idx="943">
                  <c:v>-3.4143479999999999</c:v>
                </c:pt>
                <c:pt idx="944">
                  <c:v>-0.55865500000000001</c:v>
                </c:pt>
                <c:pt idx="945">
                  <c:v>12.806023</c:v>
                </c:pt>
                <c:pt idx="946">
                  <c:v>-20.957830999999999</c:v>
                </c:pt>
                <c:pt idx="947">
                  <c:v>-22.397144999999998</c:v>
                </c:pt>
                <c:pt idx="948">
                  <c:v>21.08859</c:v>
                </c:pt>
                <c:pt idx="949">
                  <c:v>1.5556220000000001</c:v>
                </c:pt>
                <c:pt idx="950">
                  <c:v>-15.857055000000001</c:v>
                </c:pt>
                <c:pt idx="951">
                  <c:v>-9.4408030000000007</c:v>
                </c:pt>
                <c:pt idx="952">
                  <c:v>-6.1291270000000004</c:v>
                </c:pt>
                <c:pt idx="953">
                  <c:v>-11.93421</c:v>
                </c:pt>
                <c:pt idx="954">
                  <c:v>-2.818343</c:v>
                </c:pt>
                <c:pt idx="955">
                  <c:v>-14.781765</c:v>
                </c:pt>
                <c:pt idx="956">
                  <c:v>-19.17474</c:v>
                </c:pt>
                <c:pt idx="957">
                  <c:v>-7.29291</c:v>
                </c:pt>
                <c:pt idx="958">
                  <c:v>-18.453386999999999</c:v>
                </c:pt>
                <c:pt idx="959">
                  <c:v>-0.94061799999999995</c:v>
                </c:pt>
                <c:pt idx="960">
                  <c:v>-15.767654</c:v>
                </c:pt>
                <c:pt idx="961">
                  <c:v>-7.5985659999999999</c:v>
                </c:pt>
                <c:pt idx="962">
                  <c:v>-19.490912999999999</c:v>
                </c:pt>
                <c:pt idx="963">
                  <c:v>-16.685182000000001</c:v>
                </c:pt>
                <c:pt idx="964">
                  <c:v>-4.858981</c:v>
                </c:pt>
                <c:pt idx="965">
                  <c:v>-10.088934</c:v>
                </c:pt>
                <c:pt idx="966">
                  <c:v>-5.8990590000000003</c:v>
                </c:pt>
                <c:pt idx="967">
                  <c:v>-7.9722109999999997</c:v>
                </c:pt>
                <c:pt idx="968">
                  <c:v>40.920777000000001</c:v>
                </c:pt>
                <c:pt idx="969">
                  <c:v>-12.521082</c:v>
                </c:pt>
                <c:pt idx="970">
                  <c:v>-27.080946999999998</c:v>
                </c:pt>
                <c:pt idx="971">
                  <c:v>-16.268830000000001</c:v>
                </c:pt>
                <c:pt idx="972">
                  <c:v>-20.481407000000001</c:v>
                </c:pt>
                <c:pt idx="973">
                  <c:v>-10.487266999999999</c:v>
                </c:pt>
                <c:pt idx="974">
                  <c:v>2.5713490000000001</c:v>
                </c:pt>
                <c:pt idx="975">
                  <c:v>-16.497371000000001</c:v>
                </c:pt>
                <c:pt idx="976">
                  <c:v>-6.5438369999999999</c:v>
                </c:pt>
                <c:pt idx="977">
                  <c:v>2.0008759999999999</c:v>
                </c:pt>
                <c:pt idx="978">
                  <c:v>2.138897</c:v>
                </c:pt>
                <c:pt idx="979">
                  <c:v>13.78256</c:v>
                </c:pt>
                <c:pt idx="980">
                  <c:v>29.443185</c:v>
                </c:pt>
                <c:pt idx="981">
                  <c:v>8.1064340000000001</c:v>
                </c:pt>
                <c:pt idx="982">
                  <c:v>0.68309900000000001</c:v>
                </c:pt>
                <c:pt idx="983">
                  <c:v>-5.3807919999999996</c:v>
                </c:pt>
                <c:pt idx="984">
                  <c:v>12.499215</c:v>
                </c:pt>
                <c:pt idx="985">
                  <c:v>-1.4425030000000001</c:v>
                </c:pt>
                <c:pt idx="986">
                  <c:v>35.722707999999997</c:v>
                </c:pt>
                <c:pt idx="987">
                  <c:v>1.983544</c:v>
                </c:pt>
                <c:pt idx="988">
                  <c:v>-1.5215749999999999</c:v>
                </c:pt>
                <c:pt idx="989">
                  <c:v>31.673559999999998</c:v>
                </c:pt>
                <c:pt idx="990">
                  <c:v>-24.509682999999999</c:v>
                </c:pt>
                <c:pt idx="991">
                  <c:v>-1.05307</c:v>
                </c:pt>
                <c:pt idx="992">
                  <c:v>15.637615</c:v>
                </c:pt>
                <c:pt idx="993">
                  <c:v>6.3525590000000003</c:v>
                </c:pt>
                <c:pt idx="994">
                  <c:v>-13.667828</c:v>
                </c:pt>
                <c:pt idx="995">
                  <c:v>-4.7295030000000002</c:v>
                </c:pt>
                <c:pt idx="996">
                  <c:v>6.9029150000000001</c:v>
                </c:pt>
                <c:pt idx="997">
                  <c:v>16.515149999999998</c:v>
                </c:pt>
                <c:pt idx="998">
                  <c:v>-16.028455000000001</c:v>
                </c:pt>
                <c:pt idx="999">
                  <c:v>-4.3841749999999999</c:v>
                </c:pt>
                <c:pt idx="1000">
                  <c:v>24.257199</c:v>
                </c:pt>
                <c:pt idx="1001">
                  <c:v>-26.080552999999998</c:v>
                </c:pt>
                <c:pt idx="1002">
                  <c:v>-1.178531</c:v>
                </c:pt>
                <c:pt idx="1003">
                  <c:v>37.125906999999998</c:v>
                </c:pt>
                <c:pt idx="1004">
                  <c:v>21.783193000000001</c:v>
                </c:pt>
                <c:pt idx="1005">
                  <c:v>0.409858</c:v>
                </c:pt>
                <c:pt idx="1006">
                  <c:v>-19.566047999999999</c:v>
                </c:pt>
                <c:pt idx="1007">
                  <c:v>-6.7266950000000003</c:v>
                </c:pt>
                <c:pt idx="1008">
                  <c:v>-8.0883610000000008</c:v>
                </c:pt>
                <c:pt idx="1009">
                  <c:v>44.880834999999998</c:v>
                </c:pt>
                <c:pt idx="1010">
                  <c:v>42.121935000000001</c:v>
                </c:pt>
                <c:pt idx="1011">
                  <c:v>-1.306136</c:v>
                </c:pt>
                <c:pt idx="1012">
                  <c:v>-14.146611999999999</c:v>
                </c:pt>
                <c:pt idx="1013">
                  <c:v>1.3750599999999999</c:v>
                </c:pt>
                <c:pt idx="1014">
                  <c:v>-11.131733000000001</c:v>
                </c:pt>
                <c:pt idx="1015">
                  <c:v>-22.745560000000001</c:v>
                </c:pt>
                <c:pt idx="1016">
                  <c:v>-19.691177</c:v>
                </c:pt>
                <c:pt idx="1017">
                  <c:v>-5.0678479999999997</c:v>
                </c:pt>
                <c:pt idx="1018">
                  <c:v>16.900463999999999</c:v>
                </c:pt>
                <c:pt idx="1019">
                  <c:v>-4.8929099999999996</c:v>
                </c:pt>
                <c:pt idx="1020">
                  <c:v>-11.145175</c:v>
                </c:pt>
                <c:pt idx="1021">
                  <c:v>-8.7216349999999991</c:v>
                </c:pt>
                <c:pt idx="1022">
                  <c:v>2.2243249999999999</c:v>
                </c:pt>
                <c:pt idx="1023">
                  <c:v>-9.7055070000000008</c:v>
                </c:pt>
                <c:pt idx="1024">
                  <c:v>24.567626000000001</c:v>
                </c:pt>
                <c:pt idx="1025">
                  <c:v>9.0956019999999995</c:v>
                </c:pt>
                <c:pt idx="1026">
                  <c:v>-8.6628819999999997</c:v>
                </c:pt>
                <c:pt idx="1027">
                  <c:v>16.581627000000001</c:v>
                </c:pt>
                <c:pt idx="1028">
                  <c:v>-20.761645000000001</c:v>
                </c:pt>
                <c:pt idx="1029">
                  <c:v>17.379366999999998</c:v>
                </c:pt>
                <c:pt idx="1030">
                  <c:v>12.520054</c:v>
                </c:pt>
                <c:pt idx="1031">
                  <c:v>4.8069389999999999</c:v>
                </c:pt>
                <c:pt idx="1032">
                  <c:v>9.2820020000000003</c:v>
                </c:pt>
                <c:pt idx="1033">
                  <c:v>29.369620999999999</c:v>
                </c:pt>
                <c:pt idx="1034">
                  <c:v>11.081968</c:v>
                </c:pt>
                <c:pt idx="1035">
                  <c:v>-3.1522960000000002</c:v>
                </c:pt>
                <c:pt idx="1036">
                  <c:v>-8.3037639999999993</c:v>
                </c:pt>
                <c:pt idx="1037">
                  <c:v>-11.169599</c:v>
                </c:pt>
                <c:pt idx="1038">
                  <c:v>-1.46746</c:v>
                </c:pt>
                <c:pt idx="1039">
                  <c:v>10.956816</c:v>
                </c:pt>
                <c:pt idx="1040">
                  <c:v>22.732786000000001</c:v>
                </c:pt>
                <c:pt idx="1041">
                  <c:v>-26.520603000000001</c:v>
                </c:pt>
                <c:pt idx="1042">
                  <c:v>-2.1072700000000002</c:v>
                </c:pt>
                <c:pt idx="1043">
                  <c:v>-28.931587</c:v>
                </c:pt>
                <c:pt idx="1044">
                  <c:v>4.021331</c:v>
                </c:pt>
                <c:pt idx="1045">
                  <c:v>-25.561592000000001</c:v>
                </c:pt>
                <c:pt idx="1046">
                  <c:v>-13.463732</c:v>
                </c:pt>
                <c:pt idx="1047">
                  <c:v>30.415330999999998</c:v>
                </c:pt>
                <c:pt idx="1048">
                  <c:v>36.562306</c:v>
                </c:pt>
                <c:pt idx="1049">
                  <c:v>0.114526</c:v>
                </c:pt>
                <c:pt idx="1050">
                  <c:v>13.868767</c:v>
                </c:pt>
                <c:pt idx="1051">
                  <c:v>21.252503000000001</c:v>
                </c:pt>
                <c:pt idx="1052">
                  <c:v>5.2220089999999999</c:v>
                </c:pt>
                <c:pt idx="1053">
                  <c:v>-8.8880420000000004</c:v>
                </c:pt>
                <c:pt idx="1054">
                  <c:v>-12.776624999999999</c:v>
                </c:pt>
                <c:pt idx="1055">
                  <c:v>-3.0314230000000002</c:v>
                </c:pt>
                <c:pt idx="1056">
                  <c:v>-8.0691020000000009</c:v>
                </c:pt>
                <c:pt idx="1057">
                  <c:v>7.7480330000000004</c:v>
                </c:pt>
                <c:pt idx="1058">
                  <c:v>-9.7532540000000001</c:v>
                </c:pt>
                <c:pt idx="1059">
                  <c:v>-1.6166389999999999</c:v>
                </c:pt>
                <c:pt idx="1060">
                  <c:v>31.863641000000001</c:v>
                </c:pt>
                <c:pt idx="1061">
                  <c:v>12.094182999999999</c:v>
                </c:pt>
                <c:pt idx="1062">
                  <c:v>9.1581969999999995</c:v>
                </c:pt>
                <c:pt idx="1063">
                  <c:v>-17.208179000000001</c:v>
                </c:pt>
                <c:pt idx="1064">
                  <c:v>-8.1766100000000002</c:v>
                </c:pt>
                <c:pt idx="1065">
                  <c:v>21.839417999999998</c:v>
                </c:pt>
                <c:pt idx="1066">
                  <c:v>2.9805079999999999</c:v>
                </c:pt>
                <c:pt idx="1067">
                  <c:v>5.3093500000000002</c:v>
                </c:pt>
                <c:pt idx="1068">
                  <c:v>-5.2330300000000003</c:v>
                </c:pt>
                <c:pt idx="1069">
                  <c:v>3.8571909999999998</c:v>
                </c:pt>
                <c:pt idx="1070">
                  <c:v>8.3879190000000001</c:v>
                </c:pt>
                <c:pt idx="1071">
                  <c:v>-17.228618000000001</c:v>
                </c:pt>
                <c:pt idx="1072">
                  <c:v>1.889761</c:v>
                </c:pt>
                <c:pt idx="1073">
                  <c:v>3.4672960000000002</c:v>
                </c:pt>
                <c:pt idx="1074">
                  <c:v>-12.753954</c:v>
                </c:pt>
                <c:pt idx="1075">
                  <c:v>20.226856000000002</c:v>
                </c:pt>
                <c:pt idx="1076">
                  <c:v>32.275049000000003</c:v>
                </c:pt>
                <c:pt idx="1077">
                  <c:v>-9.4405889999999992</c:v>
                </c:pt>
                <c:pt idx="1078">
                  <c:v>-15.281707000000001</c:v>
                </c:pt>
                <c:pt idx="1079">
                  <c:v>11.692214999999999</c:v>
                </c:pt>
                <c:pt idx="1080">
                  <c:v>-18.548416</c:v>
                </c:pt>
                <c:pt idx="1081">
                  <c:v>10.936272000000001</c:v>
                </c:pt>
                <c:pt idx="1082">
                  <c:v>-9.1266529999999992</c:v>
                </c:pt>
                <c:pt idx="1083">
                  <c:v>-20.068937999999999</c:v>
                </c:pt>
                <c:pt idx="1084">
                  <c:v>-10.96594</c:v>
                </c:pt>
                <c:pt idx="1085">
                  <c:v>5.5138179999999997</c:v>
                </c:pt>
                <c:pt idx="1086">
                  <c:v>4.7648820000000001</c:v>
                </c:pt>
                <c:pt idx="1087">
                  <c:v>10.042004</c:v>
                </c:pt>
                <c:pt idx="1088">
                  <c:v>0.463285</c:v>
                </c:pt>
                <c:pt idx="1089">
                  <c:v>-18.445201999999998</c:v>
                </c:pt>
                <c:pt idx="1090">
                  <c:v>-23.426708999999999</c:v>
                </c:pt>
                <c:pt idx="1091">
                  <c:v>5.6726970000000003</c:v>
                </c:pt>
                <c:pt idx="1092">
                  <c:v>17.232773000000002</c:v>
                </c:pt>
                <c:pt idx="1093">
                  <c:v>-4.5418620000000001</c:v>
                </c:pt>
                <c:pt idx="1094">
                  <c:v>6.8371420000000001</c:v>
                </c:pt>
                <c:pt idx="1095">
                  <c:v>-8.1690310000000004</c:v>
                </c:pt>
                <c:pt idx="1096">
                  <c:v>-8.7946279999999994</c:v>
                </c:pt>
                <c:pt idx="1097">
                  <c:v>-17.762671999999998</c:v>
                </c:pt>
                <c:pt idx="1098">
                  <c:v>-8.7750459999999997</c:v>
                </c:pt>
                <c:pt idx="1099">
                  <c:v>-2.1517179999999998</c:v>
                </c:pt>
                <c:pt idx="1100">
                  <c:v>5.2241419999999996</c:v>
                </c:pt>
                <c:pt idx="1101">
                  <c:v>-7.142963</c:v>
                </c:pt>
                <c:pt idx="1102">
                  <c:v>-5.081696</c:v>
                </c:pt>
                <c:pt idx="1103">
                  <c:v>4.8429869999999999</c:v>
                </c:pt>
                <c:pt idx="1104">
                  <c:v>-8.5909189999999995</c:v>
                </c:pt>
                <c:pt idx="1105">
                  <c:v>-23.208694000000001</c:v>
                </c:pt>
                <c:pt idx="1106">
                  <c:v>-21.523305000000001</c:v>
                </c:pt>
                <c:pt idx="1107">
                  <c:v>25.792293000000001</c:v>
                </c:pt>
                <c:pt idx="1108">
                  <c:v>-15.733242000000001</c:v>
                </c:pt>
                <c:pt idx="1109">
                  <c:v>-13.702486</c:v>
                </c:pt>
                <c:pt idx="1110">
                  <c:v>37.060949999999998</c:v>
                </c:pt>
                <c:pt idx="1111">
                  <c:v>5.6735829999999998</c:v>
                </c:pt>
                <c:pt idx="1112">
                  <c:v>-21.171351000000001</c:v>
                </c:pt>
                <c:pt idx="1113">
                  <c:v>-10.027414</c:v>
                </c:pt>
                <c:pt idx="1114">
                  <c:v>-15.510106</c:v>
                </c:pt>
                <c:pt idx="1115">
                  <c:v>-20.365328999999999</c:v>
                </c:pt>
                <c:pt idx="1116">
                  <c:v>-4.6866139999999996</c:v>
                </c:pt>
                <c:pt idx="1117">
                  <c:v>-5.4337999999999997E-2</c:v>
                </c:pt>
                <c:pt idx="1118">
                  <c:v>18.585325999999998</c:v>
                </c:pt>
                <c:pt idx="1119">
                  <c:v>14.182555000000001</c:v>
                </c:pt>
                <c:pt idx="1120">
                  <c:v>-13.111528</c:v>
                </c:pt>
                <c:pt idx="1121">
                  <c:v>-13.904123</c:v>
                </c:pt>
                <c:pt idx="1122">
                  <c:v>10.450544000000001</c:v>
                </c:pt>
                <c:pt idx="1123">
                  <c:v>-25.464248000000001</c:v>
                </c:pt>
                <c:pt idx="1124">
                  <c:v>-5.2399399999999998</c:v>
                </c:pt>
                <c:pt idx="1125">
                  <c:v>21.192589000000002</c:v>
                </c:pt>
                <c:pt idx="1126">
                  <c:v>-14.988918</c:v>
                </c:pt>
                <c:pt idx="1127">
                  <c:v>4.0078630000000004</c:v>
                </c:pt>
                <c:pt idx="1128">
                  <c:v>31.108820999999999</c:v>
                </c:pt>
                <c:pt idx="1129">
                  <c:v>-8.6035990000000009</c:v>
                </c:pt>
                <c:pt idx="1130">
                  <c:v>2.276367</c:v>
                </c:pt>
                <c:pt idx="1131">
                  <c:v>-21.856272000000001</c:v>
                </c:pt>
                <c:pt idx="1132">
                  <c:v>-4.8210670000000002</c:v>
                </c:pt>
                <c:pt idx="1133">
                  <c:v>-8.9687190000000001</c:v>
                </c:pt>
                <c:pt idx="1134">
                  <c:v>-3.0502590000000001</c:v>
                </c:pt>
                <c:pt idx="1135">
                  <c:v>2.9143810000000001</c:v>
                </c:pt>
                <c:pt idx="1136">
                  <c:v>-13.806101</c:v>
                </c:pt>
                <c:pt idx="1137">
                  <c:v>34.937980000000003</c:v>
                </c:pt>
                <c:pt idx="1138">
                  <c:v>-1.8121290000000001</c:v>
                </c:pt>
                <c:pt idx="1139">
                  <c:v>-21.849536000000001</c:v>
                </c:pt>
                <c:pt idx="1140">
                  <c:v>0.26682299999999998</c:v>
                </c:pt>
                <c:pt idx="1141">
                  <c:v>-14.606918</c:v>
                </c:pt>
                <c:pt idx="1142">
                  <c:v>-9.7639800000000001</c:v>
                </c:pt>
                <c:pt idx="1143">
                  <c:v>-16.547281000000002</c:v>
                </c:pt>
                <c:pt idx="1144">
                  <c:v>-8.5230530000000009</c:v>
                </c:pt>
                <c:pt idx="1145">
                  <c:v>-1.6881930000000001</c:v>
                </c:pt>
                <c:pt idx="1146">
                  <c:v>-7.8356769999999996</c:v>
                </c:pt>
                <c:pt idx="1147">
                  <c:v>-1.4088309999999999</c:v>
                </c:pt>
                <c:pt idx="1148">
                  <c:v>-3.6468970000000001</c:v>
                </c:pt>
                <c:pt idx="1149">
                  <c:v>-10.070448000000001</c:v>
                </c:pt>
                <c:pt idx="1150">
                  <c:v>-0.89983000000000002</c:v>
                </c:pt>
                <c:pt idx="1151">
                  <c:v>-0.27365</c:v>
                </c:pt>
                <c:pt idx="1152">
                  <c:v>-6.0193209999999997</c:v>
                </c:pt>
                <c:pt idx="1153">
                  <c:v>-0.36032700000000001</c:v>
                </c:pt>
                <c:pt idx="1154">
                  <c:v>20.669725</c:v>
                </c:pt>
                <c:pt idx="1155">
                  <c:v>-20.897943999999999</c:v>
                </c:pt>
                <c:pt idx="1156">
                  <c:v>-19.160696000000002</c:v>
                </c:pt>
                <c:pt idx="1157">
                  <c:v>-1.8282659999999999</c:v>
                </c:pt>
                <c:pt idx="1158">
                  <c:v>-8.189686</c:v>
                </c:pt>
                <c:pt idx="1159">
                  <c:v>-5.6367979999999998</c:v>
                </c:pt>
                <c:pt idx="1160">
                  <c:v>-17.486519999999999</c:v>
                </c:pt>
                <c:pt idx="1161">
                  <c:v>-3.1069770000000001</c:v>
                </c:pt>
                <c:pt idx="1162">
                  <c:v>9.2871109999999994</c:v>
                </c:pt>
                <c:pt idx="1163">
                  <c:v>-7.2503599999999997</c:v>
                </c:pt>
                <c:pt idx="1164">
                  <c:v>-1.4252400000000001</c:v>
                </c:pt>
                <c:pt idx="1165">
                  <c:v>-10.517284999999999</c:v>
                </c:pt>
                <c:pt idx="1166">
                  <c:v>5.5484049999999998</c:v>
                </c:pt>
                <c:pt idx="1167">
                  <c:v>-5.5250329999999996</c:v>
                </c:pt>
                <c:pt idx="1168">
                  <c:v>-13.230568</c:v>
                </c:pt>
                <c:pt idx="1169">
                  <c:v>3.1694650000000002</c:v>
                </c:pt>
                <c:pt idx="1170">
                  <c:v>-11.402874000000001</c:v>
                </c:pt>
                <c:pt idx="1171">
                  <c:v>-2.6107819999999999</c:v>
                </c:pt>
                <c:pt idx="1172">
                  <c:v>-3.898857</c:v>
                </c:pt>
                <c:pt idx="1173">
                  <c:v>17.105084000000002</c:v>
                </c:pt>
                <c:pt idx="1174">
                  <c:v>-2.4278770000000001</c:v>
                </c:pt>
                <c:pt idx="1175">
                  <c:v>13.358335</c:v>
                </c:pt>
                <c:pt idx="1176">
                  <c:v>23.555102000000002</c:v>
                </c:pt>
                <c:pt idx="1177">
                  <c:v>-21.401249</c:v>
                </c:pt>
                <c:pt idx="1178">
                  <c:v>-3.0355279999999998</c:v>
                </c:pt>
                <c:pt idx="1179">
                  <c:v>-6.3538629999999996</c:v>
                </c:pt>
                <c:pt idx="1180">
                  <c:v>-19.258393000000002</c:v>
                </c:pt>
                <c:pt idx="1181">
                  <c:v>3.2194539999999998</c:v>
                </c:pt>
                <c:pt idx="1182">
                  <c:v>16.260681999999999</c:v>
                </c:pt>
                <c:pt idx="1183">
                  <c:v>16.942626000000001</c:v>
                </c:pt>
                <c:pt idx="1184">
                  <c:v>-0.20955799999999999</c:v>
                </c:pt>
                <c:pt idx="1185">
                  <c:v>19.501975000000002</c:v>
                </c:pt>
                <c:pt idx="1186">
                  <c:v>20.982386999999999</c:v>
                </c:pt>
                <c:pt idx="1187">
                  <c:v>4.4804890000000004</c:v>
                </c:pt>
                <c:pt idx="1188">
                  <c:v>-11.214888999999999</c:v>
                </c:pt>
                <c:pt idx="1189">
                  <c:v>-0.43302200000000002</c:v>
                </c:pt>
                <c:pt idx="1190">
                  <c:v>13.484766</c:v>
                </c:pt>
                <c:pt idx="1191">
                  <c:v>-0.411804</c:v>
                </c:pt>
                <c:pt idx="1192">
                  <c:v>7.2403659999999999</c:v>
                </c:pt>
                <c:pt idx="1193">
                  <c:v>3.6337320000000002</c:v>
                </c:pt>
                <c:pt idx="1194">
                  <c:v>18.565843000000001</c:v>
                </c:pt>
                <c:pt idx="1195">
                  <c:v>-2.2911619999999999</c:v>
                </c:pt>
                <c:pt idx="1196">
                  <c:v>-14.566604</c:v>
                </c:pt>
                <c:pt idx="1197">
                  <c:v>-20.862089000000001</c:v>
                </c:pt>
                <c:pt idx="1198">
                  <c:v>-2.2370380000000001</c:v>
                </c:pt>
                <c:pt idx="1199">
                  <c:v>-11.290827999999999</c:v>
                </c:pt>
                <c:pt idx="1200">
                  <c:v>-7.9057969999999997</c:v>
                </c:pt>
                <c:pt idx="1201">
                  <c:v>14.227992</c:v>
                </c:pt>
                <c:pt idx="1202">
                  <c:v>-7.1460990000000004</c:v>
                </c:pt>
                <c:pt idx="1203">
                  <c:v>-1.73905</c:v>
                </c:pt>
                <c:pt idx="1204">
                  <c:v>27.172294000000001</c:v>
                </c:pt>
                <c:pt idx="1205">
                  <c:v>-0.59360800000000002</c:v>
                </c:pt>
                <c:pt idx="1206">
                  <c:v>-17.906763999999999</c:v>
                </c:pt>
                <c:pt idx="1207">
                  <c:v>42.101143</c:v>
                </c:pt>
                <c:pt idx="1208">
                  <c:v>15.013541999999999</c:v>
                </c:pt>
                <c:pt idx="1209">
                  <c:v>9.3767680000000002</c:v>
                </c:pt>
                <c:pt idx="1210">
                  <c:v>-15.878052</c:v>
                </c:pt>
                <c:pt idx="1211">
                  <c:v>-8.4641339999999996</c:v>
                </c:pt>
                <c:pt idx="1212">
                  <c:v>-19.086456999999999</c:v>
                </c:pt>
                <c:pt idx="1213">
                  <c:v>-13.701181999999999</c:v>
                </c:pt>
                <c:pt idx="1214">
                  <c:v>10.766437</c:v>
                </c:pt>
                <c:pt idx="1215">
                  <c:v>24.088899000000001</c:v>
                </c:pt>
                <c:pt idx="1216">
                  <c:v>17.22063</c:v>
                </c:pt>
                <c:pt idx="1217">
                  <c:v>-5.9092469999999997</c:v>
                </c:pt>
                <c:pt idx="1218">
                  <c:v>2.3939490000000001</c:v>
                </c:pt>
                <c:pt idx="1219">
                  <c:v>9.0575050000000008</c:v>
                </c:pt>
                <c:pt idx="1220">
                  <c:v>-12.945214</c:v>
                </c:pt>
                <c:pt idx="1221">
                  <c:v>-10.540675999999999</c:v>
                </c:pt>
                <c:pt idx="1222">
                  <c:v>11.624370000000001</c:v>
                </c:pt>
                <c:pt idx="1223">
                  <c:v>14.833804000000001</c:v>
                </c:pt>
                <c:pt idx="1224">
                  <c:v>18.493656999999999</c:v>
                </c:pt>
                <c:pt idx="1225">
                  <c:v>10.29618</c:v>
                </c:pt>
                <c:pt idx="1226">
                  <c:v>28.615711999999998</c:v>
                </c:pt>
                <c:pt idx="1227">
                  <c:v>17.338000000000001</c:v>
                </c:pt>
                <c:pt idx="1228">
                  <c:v>0.312608</c:v>
                </c:pt>
                <c:pt idx="1229">
                  <c:v>24.356313</c:v>
                </c:pt>
                <c:pt idx="1230">
                  <c:v>6.3800489999999996</c:v>
                </c:pt>
                <c:pt idx="1231">
                  <c:v>-7.9860090000000001</c:v>
                </c:pt>
                <c:pt idx="1232">
                  <c:v>-1.6747609999999999</c:v>
                </c:pt>
                <c:pt idx="1233">
                  <c:v>-20.343126999999999</c:v>
                </c:pt>
                <c:pt idx="1234">
                  <c:v>40.317722000000003</c:v>
                </c:pt>
                <c:pt idx="1235">
                  <c:v>37.243070000000003</c:v>
                </c:pt>
                <c:pt idx="1236">
                  <c:v>-6.4608720000000002</c:v>
                </c:pt>
                <c:pt idx="1237">
                  <c:v>29.086708999999999</c:v>
                </c:pt>
                <c:pt idx="1238">
                  <c:v>-8.3504699999999996</c:v>
                </c:pt>
                <c:pt idx="1239">
                  <c:v>-19.329443000000001</c:v>
                </c:pt>
                <c:pt idx="1240">
                  <c:v>-10.595931</c:v>
                </c:pt>
                <c:pt idx="1241">
                  <c:v>-19.068448</c:v>
                </c:pt>
                <c:pt idx="1242">
                  <c:v>-11.160164</c:v>
                </c:pt>
                <c:pt idx="1243">
                  <c:v>-9.5525739999999999</c:v>
                </c:pt>
                <c:pt idx="1244">
                  <c:v>-8.9386270000000003</c:v>
                </c:pt>
                <c:pt idx="1245">
                  <c:v>-14.551883</c:v>
                </c:pt>
                <c:pt idx="1246">
                  <c:v>11.883971000000001</c:v>
                </c:pt>
                <c:pt idx="1247">
                  <c:v>-7.263433</c:v>
                </c:pt>
                <c:pt idx="1248">
                  <c:v>-18.581728999999999</c:v>
                </c:pt>
                <c:pt idx="1249">
                  <c:v>24.819946000000002</c:v>
                </c:pt>
                <c:pt idx="1250">
                  <c:v>14.731154</c:v>
                </c:pt>
                <c:pt idx="1251">
                  <c:v>9.7154229999999995</c:v>
                </c:pt>
                <c:pt idx="1252">
                  <c:v>-6.0134850000000002</c:v>
                </c:pt>
                <c:pt idx="1253">
                  <c:v>2.4600780000000002</c:v>
                </c:pt>
                <c:pt idx="1254">
                  <c:v>-17.461849000000001</c:v>
                </c:pt>
                <c:pt idx="1255">
                  <c:v>-0.98371900000000001</c:v>
                </c:pt>
                <c:pt idx="1256">
                  <c:v>5.897678</c:v>
                </c:pt>
                <c:pt idx="1257">
                  <c:v>-22.750506999999999</c:v>
                </c:pt>
                <c:pt idx="1258">
                  <c:v>-28.350442999999999</c:v>
                </c:pt>
                <c:pt idx="1259">
                  <c:v>3.585464</c:v>
                </c:pt>
                <c:pt idx="1260">
                  <c:v>-14.60244</c:v>
                </c:pt>
                <c:pt idx="1261">
                  <c:v>-17.391428999999999</c:v>
                </c:pt>
                <c:pt idx="1262">
                  <c:v>-2.438059</c:v>
                </c:pt>
                <c:pt idx="1263">
                  <c:v>-11.810506</c:v>
                </c:pt>
                <c:pt idx="1264">
                  <c:v>36.758567999999997</c:v>
                </c:pt>
                <c:pt idx="1265">
                  <c:v>-18.460163000000001</c:v>
                </c:pt>
                <c:pt idx="1266">
                  <c:v>9.3278060000000007</c:v>
                </c:pt>
                <c:pt idx="1267">
                  <c:v>-15.494493</c:v>
                </c:pt>
                <c:pt idx="1268">
                  <c:v>12.526324000000001</c:v>
                </c:pt>
                <c:pt idx="1269">
                  <c:v>-3.5127410000000001</c:v>
                </c:pt>
                <c:pt idx="1270">
                  <c:v>-5.7042979999999996</c:v>
                </c:pt>
                <c:pt idx="1271">
                  <c:v>9.7317</c:v>
                </c:pt>
                <c:pt idx="1272">
                  <c:v>-1.5622E-2</c:v>
                </c:pt>
                <c:pt idx="1273">
                  <c:v>21.182770999999999</c:v>
                </c:pt>
                <c:pt idx="1274">
                  <c:v>-14.986314999999999</c:v>
                </c:pt>
                <c:pt idx="1275">
                  <c:v>35.143149000000001</c:v>
                </c:pt>
                <c:pt idx="1276">
                  <c:v>-6.1067369999999999</c:v>
                </c:pt>
                <c:pt idx="1277">
                  <c:v>17.553656</c:v>
                </c:pt>
                <c:pt idx="1278">
                  <c:v>28.008144999999999</c:v>
                </c:pt>
                <c:pt idx="1279">
                  <c:v>-2.1192060000000001</c:v>
                </c:pt>
                <c:pt idx="1280">
                  <c:v>-7.1698550000000001</c:v>
                </c:pt>
                <c:pt idx="1281">
                  <c:v>-9.8567450000000001</c:v>
                </c:pt>
                <c:pt idx="1282">
                  <c:v>-25.350750000000001</c:v>
                </c:pt>
                <c:pt idx="1283">
                  <c:v>16.821448</c:v>
                </c:pt>
                <c:pt idx="1284">
                  <c:v>-14.510346999999999</c:v>
                </c:pt>
                <c:pt idx="1285">
                  <c:v>24.857990999999998</c:v>
                </c:pt>
                <c:pt idx="1286">
                  <c:v>-11.947217</c:v>
                </c:pt>
                <c:pt idx="1287">
                  <c:v>31.137542</c:v>
                </c:pt>
                <c:pt idx="1288">
                  <c:v>-12.651217000000001</c:v>
                </c:pt>
                <c:pt idx="1289">
                  <c:v>22.196835</c:v>
                </c:pt>
                <c:pt idx="1290">
                  <c:v>-11.945812</c:v>
                </c:pt>
                <c:pt idx="1291">
                  <c:v>-4.7432059999999998</c:v>
                </c:pt>
                <c:pt idx="1292">
                  <c:v>12.971109</c:v>
                </c:pt>
                <c:pt idx="1293">
                  <c:v>7.2739010000000004</c:v>
                </c:pt>
                <c:pt idx="1294">
                  <c:v>14.468373</c:v>
                </c:pt>
                <c:pt idx="1295">
                  <c:v>-8.1928169999999998</c:v>
                </c:pt>
                <c:pt idx="1296">
                  <c:v>-12.677151</c:v>
                </c:pt>
                <c:pt idx="1297">
                  <c:v>23.210961000000001</c:v>
                </c:pt>
                <c:pt idx="1298">
                  <c:v>1.7829379999999999</c:v>
                </c:pt>
                <c:pt idx="1299">
                  <c:v>11.085565000000001</c:v>
                </c:pt>
                <c:pt idx="1300">
                  <c:v>15.36125</c:v>
                </c:pt>
                <c:pt idx="1301">
                  <c:v>16.736775999999999</c:v>
                </c:pt>
                <c:pt idx="1302">
                  <c:v>-2.0885310000000001</c:v>
                </c:pt>
                <c:pt idx="1303">
                  <c:v>7.5179539999999996</c:v>
                </c:pt>
                <c:pt idx="1304">
                  <c:v>-5.4685420000000002</c:v>
                </c:pt>
                <c:pt idx="1305">
                  <c:v>-2.2581419999999999</c:v>
                </c:pt>
                <c:pt idx="1306">
                  <c:v>-4.118932</c:v>
                </c:pt>
                <c:pt idx="1307">
                  <c:v>42.978991000000001</c:v>
                </c:pt>
                <c:pt idx="1308">
                  <c:v>0.48502400000000001</c:v>
                </c:pt>
                <c:pt idx="1309">
                  <c:v>-9.8692510000000002</c:v>
                </c:pt>
                <c:pt idx="1310">
                  <c:v>11.990912</c:v>
                </c:pt>
                <c:pt idx="1311">
                  <c:v>-5.8586520000000002</c:v>
                </c:pt>
                <c:pt idx="1312">
                  <c:v>-4.9601009999999999</c:v>
                </c:pt>
                <c:pt idx="1313">
                  <c:v>41.789738999999997</c:v>
                </c:pt>
                <c:pt idx="1314">
                  <c:v>-22.185348000000001</c:v>
                </c:pt>
                <c:pt idx="1315">
                  <c:v>-12.983282000000001</c:v>
                </c:pt>
                <c:pt idx="1316">
                  <c:v>-15.841561</c:v>
                </c:pt>
                <c:pt idx="1317">
                  <c:v>32.607368000000001</c:v>
                </c:pt>
                <c:pt idx="1318">
                  <c:v>11.614324</c:v>
                </c:pt>
                <c:pt idx="1319">
                  <c:v>-17.245633000000002</c:v>
                </c:pt>
                <c:pt idx="1320">
                  <c:v>6.776376</c:v>
                </c:pt>
                <c:pt idx="1321">
                  <c:v>-10.711940999999999</c:v>
                </c:pt>
                <c:pt idx="1322">
                  <c:v>3.2177820000000001</c:v>
                </c:pt>
                <c:pt idx="1323">
                  <c:v>3.3119230000000002</c:v>
                </c:pt>
                <c:pt idx="1324">
                  <c:v>7.0054809999999996</c:v>
                </c:pt>
                <c:pt idx="1325">
                  <c:v>5.1387169999999998</c:v>
                </c:pt>
                <c:pt idx="1326">
                  <c:v>-8.6409009999999995</c:v>
                </c:pt>
                <c:pt idx="1327">
                  <c:v>-3.5496629999999998</c:v>
                </c:pt>
                <c:pt idx="1328">
                  <c:v>-6.9634299999999998</c:v>
                </c:pt>
                <c:pt idx="1329">
                  <c:v>-10.684041000000001</c:v>
                </c:pt>
                <c:pt idx="1330">
                  <c:v>6.4391220000000002</c:v>
                </c:pt>
                <c:pt idx="1331">
                  <c:v>-4.3733789999999999</c:v>
                </c:pt>
                <c:pt idx="1332">
                  <c:v>-1.8104199999999999</c:v>
                </c:pt>
                <c:pt idx="1333">
                  <c:v>11.661292</c:v>
                </c:pt>
                <c:pt idx="1334">
                  <c:v>-1.1842649999999999</c:v>
                </c:pt>
                <c:pt idx="1335">
                  <c:v>9.0727679999999999</c:v>
                </c:pt>
                <c:pt idx="1336">
                  <c:v>-13.785136</c:v>
                </c:pt>
                <c:pt idx="1337">
                  <c:v>-0.18373700000000001</c:v>
                </c:pt>
                <c:pt idx="1338">
                  <c:v>-20.354728000000001</c:v>
                </c:pt>
                <c:pt idx="1339">
                  <c:v>-22.531079999999999</c:v>
                </c:pt>
                <c:pt idx="1340">
                  <c:v>-11.992307</c:v>
                </c:pt>
                <c:pt idx="1341">
                  <c:v>-7.4956500000000004</c:v>
                </c:pt>
                <c:pt idx="1342">
                  <c:v>4.6886000000000001</c:v>
                </c:pt>
                <c:pt idx="1343">
                  <c:v>22.409655000000001</c:v>
                </c:pt>
                <c:pt idx="1344">
                  <c:v>-7.1440830000000002</c:v>
                </c:pt>
                <c:pt idx="1345">
                  <c:v>6.2037950000000004</c:v>
                </c:pt>
                <c:pt idx="1346">
                  <c:v>1.256847</c:v>
                </c:pt>
                <c:pt idx="1347">
                  <c:v>27.603553000000002</c:v>
                </c:pt>
                <c:pt idx="1348">
                  <c:v>-7.2146020000000002</c:v>
                </c:pt>
                <c:pt idx="1349">
                  <c:v>33.822865</c:v>
                </c:pt>
                <c:pt idx="1350">
                  <c:v>-6.1830429999999996</c:v>
                </c:pt>
                <c:pt idx="1351">
                  <c:v>-0.14641399999999999</c:v>
                </c:pt>
                <c:pt idx="1352">
                  <c:v>0.83911000000000002</c:v>
                </c:pt>
                <c:pt idx="1353">
                  <c:v>-7.5528029999999999</c:v>
                </c:pt>
                <c:pt idx="1354">
                  <c:v>-2.1115659999999998</c:v>
                </c:pt>
                <c:pt idx="1355">
                  <c:v>-8.4050910000000005</c:v>
                </c:pt>
                <c:pt idx="1356">
                  <c:v>-10.431870999999999</c:v>
                </c:pt>
                <c:pt idx="1357">
                  <c:v>7.8951770000000003</c:v>
                </c:pt>
                <c:pt idx="1358">
                  <c:v>1.2825409999999999</c:v>
                </c:pt>
                <c:pt idx="1359">
                  <c:v>-3.4084059999999998</c:v>
                </c:pt>
                <c:pt idx="1360">
                  <c:v>-13.780709</c:v>
                </c:pt>
                <c:pt idx="1361">
                  <c:v>-13.150197</c:v>
                </c:pt>
              </c:numCache>
            </c:numRef>
          </c:xVal>
          <c:yVal>
            <c:numRef>
              <c:f>'NN Revisi Layer 1'!$W$9:$W$1370</c:f>
              <c:numCache>
                <c:formatCode>General</c:formatCode>
                <c:ptCount val="1362"/>
                <c:pt idx="0">
                  <c:v>-17.246748</c:v>
                </c:pt>
                <c:pt idx="1">
                  <c:v>-5.3832440000000004</c:v>
                </c:pt>
                <c:pt idx="2">
                  <c:v>-6.4981299999999997</c:v>
                </c:pt>
                <c:pt idx="3">
                  <c:v>-2.500302</c:v>
                </c:pt>
                <c:pt idx="4">
                  <c:v>22.897628999999998</c:v>
                </c:pt>
                <c:pt idx="5">
                  <c:v>-22.102084999999999</c:v>
                </c:pt>
                <c:pt idx="6">
                  <c:v>18.013652</c:v>
                </c:pt>
                <c:pt idx="7">
                  <c:v>-1.05962</c:v>
                </c:pt>
                <c:pt idx="8">
                  <c:v>0.55194200000000004</c:v>
                </c:pt>
                <c:pt idx="9">
                  <c:v>32.578378999999998</c:v>
                </c:pt>
                <c:pt idx="10">
                  <c:v>-5.6293939999999996</c:v>
                </c:pt>
                <c:pt idx="11">
                  <c:v>-5.295102</c:v>
                </c:pt>
                <c:pt idx="12">
                  <c:v>15.597052</c:v>
                </c:pt>
                <c:pt idx="13">
                  <c:v>-14.456421000000001</c:v>
                </c:pt>
                <c:pt idx="14">
                  <c:v>-7.8109830000000002</c:v>
                </c:pt>
                <c:pt idx="15">
                  <c:v>18.803121000000001</c:v>
                </c:pt>
                <c:pt idx="16">
                  <c:v>47.679831</c:v>
                </c:pt>
                <c:pt idx="17">
                  <c:v>-5.5176309999999997</c:v>
                </c:pt>
                <c:pt idx="18">
                  <c:v>-16.629328999999998</c:v>
                </c:pt>
                <c:pt idx="19">
                  <c:v>-20.740324000000001</c:v>
                </c:pt>
                <c:pt idx="20">
                  <c:v>-7.4358700000000004</c:v>
                </c:pt>
                <c:pt idx="21">
                  <c:v>-9.1288389999999993</c:v>
                </c:pt>
                <c:pt idx="22">
                  <c:v>35.625236000000001</c:v>
                </c:pt>
                <c:pt idx="23">
                  <c:v>33.379958999999999</c:v>
                </c:pt>
                <c:pt idx="24">
                  <c:v>4.7493999999999996</c:v>
                </c:pt>
                <c:pt idx="25">
                  <c:v>-4.0105950000000004</c:v>
                </c:pt>
                <c:pt idx="26">
                  <c:v>-5.4351370000000001</c:v>
                </c:pt>
                <c:pt idx="27">
                  <c:v>-0.77175700000000003</c:v>
                </c:pt>
                <c:pt idx="28">
                  <c:v>7.156358</c:v>
                </c:pt>
                <c:pt idx="29">
                  <c:v>-29.923511999999999</c:v>
                </c:pt>
                <c:pt idx="30">
                  <c:v>12.152301</c:v>
                </c:pt>
                <c:pt idx="31">
                  <c:v>-7.6928150000000004</c:v>
                </c:pt>
                <c:pt idx="32">
                  <c:v>-1.040036</c:v>
                </c:pt>
                <c:pt idx="33">
                  <c:v>42.738514000000002</c:v>
                </c:pt>
                <c:pt idx="34">
                  <c:v>34.554572999999998</c:v>
                </c:pt>
                <c:pt idx="35">
                  <c:v>3.670687</c:v>
                </c:pt>
                <c:pt idx="36">
                  <c:v>-5.5950290000000003</c:v>
                </c:pt>
                <c:pt idx="37">
                  <c:v>-18.394615999999999</c:v>
                </c:pt>
                <c:pt idx="38">
                  <c:v>6.1232670000000002</c:v>
                </c:pt>
                <c:pt idx="39">
                  <c:v>14.869598999999999</c:v>
                </c:pt>
                <c:pt idx="40">
                  <c:v>-13.925762000000001</c:v>
                </c:pt>
                <c:pt idx="41">
                  <c:v>25.078426</c:v>
                </c:pt>
                <c:pt idx="42">
                  <c:v>-8.1048950000000008</c:v>
                </c:pt>
                <c:pt idx="43">
                  <c:v>-9.2758289999999999</c:v>
                </c:pt>
                <c:pt idx="44">
                  <c:v>-2.6715</c:v>
                </c:pt>
                <c:pt idx="45">
                  <c:v>21.83935</c:v>
                </c:pt>
                <c:pt idx="46">
                  <c:v>-2.7633369999999999</c:v>
                </c:pt>
                <c:pt idx="47">
                  <c:v>7.4629700000000003</c:v>
                </c:pt>
                <c:pt idx="48">
                  <c:v>0.24215300000000001</c:v>
                </c:pt>
                <c:pt idx="49">
                  <c:v>-14.801750999999999</c:v>
                </c:pt>
                <c:pt idx="50">
                  <c:v>1.025099</c:v>
                </c:pt>
                <c:pt idx="51">
                  <c:v>37.512250999999999</c:v>
                </c:pt>
                <c:pt idx="52">
                  <c:v>20.995474999999999</c:v>
                </c:pt>
                <c:pt idx="53">
                  <c:v>-12.527137</c:v>
                </c:pt>
                <c:pt idx="54">
                  <c:v>-6.9479499999999996</c:v>
                </c:pt>
                <c:pt idx="55">
                  <c:v>24.753575000000001</c:v>
                </c:pt>
                <c:pt idx="56">
                  <c:v>9.2889490000000006</c:v>
                </c:pt>
                <c:pt idx="57">
                  <c:v>7.6784819999999998</c:v>
                </c:pt>
                <c:pt idx="58">
                  <c:v>-7.8791789999999997</c:v>
                </c:pt>
                <c:pt idx="59">
                  <c:v>-7.1594749999999996</c:v>
                </c:pt>
                <c:pt idx="60">
                  <c:v>-0.28403299999999998</c:v>
                </c:pt>
                <c:pt idx="61">
                  <c:v>-8.2463499999999996</c:v>
                </c:pt>
                <c:pt idx="62">
                  <c:v>6.8693900000000001</c:v>
                </c:pt>
                <c:pt idx="63">
                  <c:v>22.384405999999998</c:v>
                </c:pt>
                <c:pt idx="64">
                  <c:v>-4.997776</c:v>
                </c:pt>
                <c:pt idx="65">
                  <c:v>-25.440152000000001</c:v>
                </c:pt>
                <c:pt idx="66">
                  <c:v>-3.0424530000000001</c:v>
                </c:pt>
                <c:pt idx="67">
                  <c:v>28.809314000000001</c:v>
                </c:pt>
                <c:pt idx="68">
                  <c:v>-13.874362</c:v>
                </c:pt>
                <c:pt idx="69">
                  <c:v>-5.5839590000000001</c:v>
                </c:pt>
                <c:pt idx="70">
                  <c:v>-11.750545000000001</c:v>
                </c:pt>
                <c:pt idx="71">
                  <c:v>45.219368000000003</c:v>
                </c:pt>
                <c:pt idx="72">
                  <c:v>16.283577999999999</c:v>
                </c:pt>
                <c:pt idx="73">
                  <c:v>-16.827538000000001</c:v>
                </c:pt>
                <c:pt idx="74">
                  <c:v>2.7806069999999998</c:v>
                </c:pt>
                <c:pt idx="75">
                  <c:v>29.791526000000001</c:v>
                </c:pt>
                <c:pt idx="76">
                  <c:v>-6.4316089999999999</c:v>
                </c:pt>
                <c:pt idx="77">
                  <c:v>13.535052</c:v>
                </c:pt>
                <c:pt idx="78">
                  <c:v>-6.2610400000000004</c:v>
                </c:pt>
                <c:pt idx="79">
                  <c:v>-19.468398000000001</c:v>
                </c:pt>
                <c:pt idx="80">
                  <c:v>21.528189999999999</c:v>
                </c:pt>
                <c:pt idx="81">
                  <c:v>15.185259</c:v>
                </c:pt>
                <c:pt idx="82">
                  <c:v>-1.090171</c:v>
                </c:pt>
                <c:pt idx="83">
                  <c:v>-2.2574019999999999</c:v>
                </c:pt>
                <c:pt idx="84">
                  <c:v>-5.0336999999999996</c:v>
                </c:pt>
                <c:pt idx="85">
                  <c:v>6.5748439999999997</c:v>
                </c:pt>
                <c:pt idx="86">
                  <c:v>-18.097031000000001</c:v>
                </c:pt>
                <c:pt idx="87">
                  <c:v>-9.2913899999999998</c:v>
                </c:pt>
                <c:pt idx="88">
                  <c:v>15.022112999999999</c:v>
                </c:pt>
                <c:pt idx="89">
                  <c:v>-7.5056859999999999</c:v>
                </c:pt>
                <c:pt idx="90">
                  <c:v>11.756548</c:v>
                </c:pt>
                <c:pt idx="91">
                  <c:v>-4.9317250000000001</c:v>
                </c:pt>
                <c:pt idx="92">
                  <c:v>-5.334581</c:v>
                </c:pt>
                <c:pt idx="93">
                  <c:v>-6.312754</c:v>
                </c:pt>
                <c:pt idx="94">
                  <c:v>-17.472553000000001</c:v>
                </c:pt>
                <c:pt idx="95">
                  <c:v>-7.3247799999999996</c:v>
                </c:pt>
                <c:pt idx="96">
                  <c:v>37.197873999999999</c:v>
                </c:pt>
                <c:pt idx="97">
                  <c:v>2.1254840000000002</c:v>
                </c:pt>
                <c:pt idx="98">
                  <c:v>-6.148809</c:v>
                </c:pt>
                <c:pt idx="99">
                  <c:v>-15.374359999999999</c:v>
                </c:pt>
                <c:pt idx="100">
                  <c:v>-4.0432860000000002</c:v>
                </c:pt>
                <c:pt idx="101">
                  <c:v>19.607475999999998</c:v>
                </c:pt>
                <c:pt idx="102">
                  <c:v>-3.831194</c:v>
                </c:pt>
                <c:pt idx="103">
                  <c:v>-11.729328000000001</c:v>
                </c:pt>
                <c:pt idx="104">
                  <c:v>-8.0988849999999992</c:v>
                </c:pt>
                <c:pt idx="105">
                  <c:v>-9.8346929999999997</c:v>
                </c:pt>
                <c:pt idx="106">
                  <c:v>-19.281893</c:v>
                </c:pt>
                <c:pt idx="107">
                  <c:v>-18.063223000000001</c:v>
                </c:pt>
                <c:pt idx="108">
                  <c:v>-8.4585709999999992</c:v>
                </c:pt>
                <c:pt idx="109">
                  <c:v>12.893927</c:v>
                </c:pt>
                <c:pt idx="110">
                  <c:v>15.765547</c:v>
                </c:pt>
                <c:pt idx="111">
                  <c:v>23.730615</c:v>
                </c:pt>
                <c:pt idx="112">
                  <c:v>3.9142009999999998</c:v>
                </c:pt>
                <c:pt idx="113">
                  <c:v>25.909725999999999</c:v>
                </c:pt>
                <c:pt idx="114">
                  <c:v>-2.6021679999999998</c:v>
                </c:pt>
                <c:pt idx="115">
                  <c:v>-25.403751</c:v>
                </c:pt>
                <c:pt idx="116">
                  <c:v>-4.888916</c:v>
                </c:pt>
                <c:pt idx="117">
                  <c:v>-9.295693</c:v>
                </c:pt>
                <c:pt idx="118">
                  <c:v>-11.204769000000001</c:v>
                </c:pt>
                <c:pt idx="119">
                  <c:v>15.247558</c:v>
                </c:pt>
                <c:pt idx="120">
                  <c:v>-0.82759300000000002</c:v>
                </c:pt>
                <c:pt idx="121">
                  <c:v>19.910730999999998</c:v>
                </c:pt>
                <c:pt idx="122">
                  <c:v>-24.889654</c:v>
                </c:pt>
                <c:pt idx="123">
                  <c:v>-9.1473870000000002</c:v>
                </c:pt>
                <c:pt idx="124">
                  <c:v>9.7504650000000002</c:v>
                </c:pt>
                <c:pt idx="125">
                  <c:v>36.947374000000003</c:v>
                </c:pt>
                <c:pt idx="126">
                  <c:v>8.3357480000000006</c:v>
                </c:pt>
                <c:pt idx="127">
                  <c:v>-9.6444320000000001</c:v>
                </c:pt>
                <c:pt idx="128">
                  <c:v>-8.1217249999999996</c:v>
                </c:pt>
                <c:pt idx="129">
                  <c:v>-18.137571999999999</c:v>
                </c:pt>
                <c:pt idx="130">
                  <c:v>-11.539883</c:v>
                </c:pt>
                <c:pt idx="131">
                  <c:v>10.658747</c:v>
                </c:pt>
                <c:pt idx="132">
                  <c:v>-11.976899</c:v>
                </c:pt>
                <c:pt idx="133">
                  <c:v>33.964556000000002</c:v>
                </c:pt>
                <c:pt idx="134">
                  <c:v>-1.8766339999999999</c:v>
                </c:pt>
                <c:pt idx="135">
                  <c:v>-5.5978029999999999</c:v>
                </c:pt>
                <c:pt idx="136">
                  <c:v>-17.429986</c:v>
                </c:pt>
                <c:pt idx="137">
                  <c:v>-18.447082000000002</c:v>
                </c:pt>
                <c:pt idx="138">
                  <c:v>-12.685109000000001</c:v>
                </c:pt>
                <c:pt idx="139">
                  <c:v>-20.576934000000001</c:v>
                </c:pt>
                <c:pt idx="140">
                  <c:v>12.544403000000001</c:v>
                </c:pt>
                <c:pt idx="141">
                  <c:v>6.5484090000000004</c:v>
                </c:pt>
                <c:pt idx="142">
                  <c:v>-21.417884000000001</c:v>
                </c:pt>
                <c:pt idx="143">
                  <c:v>25.225428999999998</c:v>
                </c:pt>
                <c:pt idx="144">
                  <c:v>16.399538</c:v>
                </c:pt>
                <c:pt idx="145">
                  <c:v>-0.61571600000000004</c:v>
                </c:pt>
                <c:pt idx="146">
                  <c:v>-14.909034999999999</c:v>
                </c:pt>
                <c:pt idx="147">
                  <c:v>-12.64453</c:v>
                </c:pt>
                <c:pt idx="148">
                  <c:v>16.335968999999999</c:v>
                </c:pt>
                <c:pt idx="149">
                  <c:v>-0.60953800000000002</c:v>
                </c:pt>
                <c:pt idx="150">
                  <c:v>2.2070620000000001</c:v>
                </c:pt>
                <c:pt idx="151">
                  <c:v>10.78018</c:v>
                </c:pt>
                <c:pt idx="152">
                  <c:v>39.614305000000002</c:v>
                </c:pt>
                <c:pt idx="153">
                  <c:v>10.402203999999999</c:v>
                </c:pt>
                <c:pt idx="154">
                  <c:v>-5.2806389999999999</c:v>
                </c:pt>
                <c:pt idx="155">
                  <c:v>-13.083125000000001</c:v>
                </c:pt>
                <c:pt idx="156">
                  <c:v>-9.5813220000000001</c:v>
                </c:pt>
                <c:pt idx="157">
                  <c:v>6.4600499999999998</c:v>
                </c:pt>
                <c:pt idx="158">
                  <c:v>-3.0439080000000001</c:v>
                </c:pt>
                <c:pt idx="159">
                  <c:v>0.26799800000000001</c:v>
                </c:pt>
                <c:pt idx="160">
                  <c:v>-5.4434519999999997</c:v>
                </c:pt>
                <c:pt idx="161">
                  <c:v>0.13136999999999999</c:v>
                </c:pt>
                <c:pt idx="162">
                  <c:v>-4.4791920000000003</c:v>
                </c:pt>
                <c:pt idx="163">
                  <c:v>-5.3932130000000003</c:v>
                </c:pt>
                <c:pt idx="164">
                  <c:v>10.987543000000001</c:v>
                </c:pt>
                <c:pt idx="165">
                  <c:v>13.902877999999999</c:v>
                </c:pt>
                <c:pt idx="166">
                  <c:v>-7.9562780000000002</c:v>
                </c:pt>
                <c:pt idx="167">
                  <c:v>-14.63504</c:v>
                </c:pt>
                <c:pt idx="168">
                  <c:v>-10.159639</c:v>
                </c:pt>
                <c:pt idx="169">
                  <c:v>-13.288501999999999</c:v>
                </c:pt>
                <c:pt idx="170">
                  <c:v>11.174137999999999</c:v>
                </c:pt>
                <c:pt idx="171">
                  <c:v>-9.7079350000000009</c:v>
                </c:pt>
                <c:pt idx="172">
                  <c:v>-7.4276759999999999</c:v>
                </c:pt>
                <c:pt idx="173">
                  <c:v>-0.32068600000000003</c:v>
                </c:pt>
                <c:pt idx="174">
                  <c:v>-10.676831999999999</c:v>
                </c:pt>
                <c:pt idx="175">
                  <c:v>2.9467249999999998</c:v>
                </c:pt>
                <c:pt idx="176">
                  <c:v>6.5115129999999999</c:v>
                </c:pt>
                <c:pt idx="177">
                  <c:v>9.1691219999999998</c:v>
                </c:pt>
                <c:pt idx="178">
                  <c:v>28.438172000000002</c:v>
                </c:pt>
                <c:pt idx="179">
                  <c:v>-6.8699519999999996</c:v>
                </c:pt>
                <c:pt idx="180">
                  <c:v>-26.630438999999999</c:v>
                </c:pt>
                <c:pt idx="181">
                  <c:v>-2.230947</c:v>
                </c:pt>
                <c:pt idx="182">
                  <c:v>-1.179778</c:v>
                </c:pt>
                <c:pt idx="183">
                  <c:v>20.504725000000001</c:v>
                </c:pt>
                <c:pt idx="184">
                  <c:v>-9.3993719999999996</c:v>
                </c:pt>
                <c:pt idx="185">
                  <c:v>-6.0735520000000003</c:v>
                </c:pt>
                <c:pt idx="186">
                  <c:v>-16.496708000000002</c:v>
                </c:pt>
                <c:pt idx="187">
                  <c:v>-18.931712000000001</c:v>
                </c:pt>
                <c:pt idx="188">
                  <c:v>18.964124999999999</c:v>
                </c:pt>
                <c:pt idx="189">
                  <c:v>20.524604</c:v>
                </c:pt>
                <c:pt idx="190">
                  <c:v>3.1496599999999999</c:v>
                </c:pt>
                <c:pt idx="191">
                  <c:v>-2.8643339999999999</c:v>
                </c:pt>
                <c:pt idx="192">
                  <c:v>-2.3909760000000002</c:v>
                </c:pt>
                <c:pt idx="193">
                  <c:v>-3.6051069999999998</c:v>
                </c:pt>
                <c:pt idx="194">
                  <c:v>5.2953210000000004</c:v>
                </c:pt>
                <c:pt idx="195">
                  <c:v>4.4891899999999998</c:v>
                </c:pt>
                <c:pt idx="196">
                  <c:v>21.178502000000002</c:v>
                </c:pt>
                <c:pt idx="197">
                  <c:v>13.126238000000001</c:v>
                </c:pt>
                <c:pt idx="198">
                  <c:v>24.008037999999999</c:v>
                </c:pt>
                <c:pt idx="199">
                  <c:v>1.5518289999999999</c:v>
                </c:pt>
                <c:pt idx="200">
                  <c:v>-4.4659360000000001</c:v>
                </c:pt>
                <c:pt idx="201">
                  <c:v>2.625235</c:v>
                </c:pt>
                <c:pt idx="202">
                  <c:v>-10.680009999999999</c:v>
                </c:pt>
                <c:pt idx="203">
                  <c:v>-1.5969359999999999</c:v>
                </c:pt>
                <c:pt idx="204">
                  <c:v>-4.2277389999999997</c:v>
                </c:pt>
                <c:pt idx="205">
                  <c:v>-18.296968</c:v>
                </c:pt>
                <c:pt idx="206">
                  <c:v>-12.473988</c:v>
                </c:pt>
                <c:pt idx="207">
                  <c:v>23.074245999999999</c:v>
                </c:pt>
                <c:pt idx="208">
                  <c:v>7.0778840000000001</c:v>
                </c:pt>
                <c:pt idx="209">
                  <c:v>0.85638999999999998</c:v>
                </c:pt>
                <c:pt idx="210">
                  <c:v>9.9729880000000009</c:v>
                </c:pt>
                <c:pt idx="211">
                  <c:v>0.68534300000000004</c:v>
                </c:pt>
                <c:pt idx="212">
                  <c:v>18.226600999999999</c:v>
                </c:pt>
                <c:pt idx="213">
                  <c:v>19.695332000000001</c:v>
                </c:pt>
                <c:pt idx="214">
                  <c:v>5.6851690000000001</c:v>
                </c:pt>
                <c:pt idx="215">
                  <c:v>5.2096619999999998</c:v>
                </c:pt>
                <c:pt idx="216">
                  <c:v>-10.039426000000001</c:v>
                </c:pt>
                <c:pt idx="217">
                  <c:v>28.113216000000001</c:v>
                </c:pt>
                <c:pt idx="218">
                  <c:v>-9.6051029999999997</c:v>
                </c:pt>
                <c:pt idx="219">
                  <c:v>-0.28054000000000001</c:v>
                </c:pt>
                <c:pt idx="220">
                  <c:v>8.1817519999999995</c:v>
                </c:pt>
                <c:pt idx="221">
                  <c:v>-15.325621999999999</c:v>
                </c:pt>
                <c:pt idx="222">
                  <c:v>-12.188603000000001</c:v>
                </c:pt>
                <c:pt idx="223">
                  <c:v>20.957706000000002</c:v>
                </c:pt>
                <c:pt idx="224">
                  <c:v>-5.8789819999999997</c:v>
                </c:pt>
                <c:pt idx="225">
                  <c:v>-7.4601800000000003</c:v>
                </c:pt>
                <c:pt idx="226">
                  <c:v>-15.965588</c:v>
                </c:pt>
                <c:pt idx="227">
                  <c:v>-7.6639939999999998</c:v>
                </c:pt>
                <c:pt idx="228">
                  <c:v>34.256106000000003</c:v>
                </c:pt>
                <c:pt idx="229">
                  <c:v>14.551418</c:v>
                </c:pt>
                <c:pt idx="230">
                  <c:v>-8.7481000000000003E-2</c:v>
                </c:pt>
                <c:pt idx="231">
                  <c:v>1.8804380000000001</c:v>
                </c:pt>
                <c:pt idx="232">
                  <c:v>21.485229</c:v>
                </c:pt>
                <c:pt idx="233">
                  <c:v>2.353793</c:v>
                </c:pt>
                <c:pt idx="234">
                  <c:v>-10.383357</c:v>
                </c:pt>
                <c:pt idx="235">
                  <c:v>-2.7283629999999999</c:v>
                </c:pt>
                <c:pt idx="236">
                  <c:v>26.737473000000001</c:v>
                </c:pt>
                <c:pt idx="237">
                  <c:v>8.7039489999999997</c:v>
                </c:pt>
                <c:pt idx="238">
                  <c:v>-25.779021</c:v>
                </c:pt>
                <c:pt idx="239">
                  <c:v>2.922301</c:v>
                </c:pt>
                <c:pt idx="240">
                  <c:v>-28.629916999999999</c:v>
                </c:pt>
                <c:pt idx="241">
                  <c:v>16.225491000000002</c:v>
                </c:pt>
                <c:pt idx="242">
                  <c:v>-0.43588100000000002</c:v>
                </c:pt>
                <c:pt idx="243">
                  <c:v>1.994191</c:v>
                </c:pt>
                <c:pt idx="244">
                  <c:v>-8.3578030000000005</c:v>
                </c:pt>
                <c:pt idx="245">
                  <c:v>24.281880999999998</c:v>
                </c:pt>
                <c:pt idx="246">
                  <c:v>23.179763000000001</c:v>
                </c:pt>
                <c:pt idx="247">
                  <c:v>-15.907970000000001</c:v>
                </c:pt>
                <c:pt idx="248">
                  <c:v>-8.7609000000000006E-2</c:v>
                </c:pt>
                <c:pt idx="249">
                  <c:v>-13.529259</c:v>
                </c:pt>
                <c:pt idx="250">
                  <c:v>-16.539725000000001</c:v>
                </c:pt>
                <c:pt idx="251">
                  <c:v>-14.105993</c:v>
                </c:pt>
                <c:pt idx="252">
                  <c:v>-13.054339000000001</c:v>
                </c:pt>
                <c:pt idx="253">
                  <c:v>5.9925930000000003</c:v>
                </c:pt>
                <c:pt idx="254">
                  <c:v>-12.544418</c:v>
                </c:pt>
                <c:pt idx="255">
                  <c:v>-9.3646919999999998</c:v>
                </c:pt>
                <c:pt idx="256">
                  <c:v>-15.364791</c:v>
                </c:pt>
                <c:pt idx="257">
                  <c:v>-5.5814349999999999</c:v>
                </c:pt>
                <c:pt idx="258">
                  <c:v>4.641025</c:v>
                </c:pt>
                <c:pt idx="259">
                  <c:v>0.67351899999999998</c:v>
                </c:pt>
                <c:pt idx="260">
                  <c:v>-2.450008</c:v>
                </c:pt>
                <c:pt idx="261">
                  <c:v>29.050954999999998</c:v>
                </c:pt>
                <c:pt idx="262">
                  <c:v>4.1060090000000002</c:v>
                </c:pt>
                <c:pt idx="263">
                  <c:v>12.241179000000001</c:v>
                </c:pt>
                <c:pt idx="264">
                  <c:v>-9.6836330000000004</c:v>
                </c:pt>
                <c:pt idx="265">
                  <c:v>19.908487000000001</c:v>
                </c:pt>
                <c:pt idx="266">
                  <c:v>-7.6354660000000001</c:v>
                </c:pt>
                <c:pt idx="267">
                  <c:v>21.499669999999998</c:v>
                </c:pt>
                <c:pt idx="268">
                  <c:v>0.71248599999999995</c:v>
                </c:pt>
                <c:pt idx="269">
                  <c:v>10.716251</c:v>
                </c:pt>
                <c:pt idx="270">
                  <c:v>19.512632</c:v>
                </c:pt>
                <c:pt idx="271">
                  <c:v>-3.6962860000000002</c:v>
                </c:pt>
                <c:pt idx="272">
                  <c:v>-5.2350349999999999</c:v>
                </c:pt>
                <c:pt idx="273">
                  <c:v>15.102905</c:v>
                </c:pt>
                <c:pt idx="274">
                  <c:v>26.983523999999999</c:v>
                </c:pt>
                <c:pt idx="275">
                  <c:v>-14.986554</c:v>
                </c:pt>
                <c:pt idx="276">
                  <c:v>27.584444000000001</c:v>
                </c:pt>
                <c:pt idx="277">
                  <c:v>7.5125539999999997</c:v>
                </c:pt>
                <c:pt idx="278">
                  <c:v>-9.0422530000000005</c:v>
                </c:pt>
                <c:pt idx="279">
                  <c:v>22.130001</c:v>
                </c:pt>
                <c:pt idx="280">
                  <c:v>-6.7414540000000001</c:v>
                </c:pt>
                <c:pt idx="281">
                  <c:v>-18.244009999999999</c:v>
                </c:pt>
                <c:pt idx="282">
                  <c:v>-3.1831469999999999</c:v>
                </c:pt>
                <c:pt idx="283">
                  <c:v>-8.8923869999999994</c:v>
                </c:pt>
                <c:pt idx="284">
                  <c:v>-10.688036</c:v>
                </c:pt>
                <c:pt idx="285">
                  <c:v>4.253317</c:v>
                </c:pt>
                <c:pt idx="286">
                  <c:v>-16.371442999999999</c:v>
                </c:pt>
                <c:pt idx="287">
                  <c:v>16.765041</c:v>
                </c:pt>
                <c:pt idx="288">
                  <c:v>-0.47265499999999999</c:v>
                </c:pt>
                <c:pt idx="289">
                  <c:v>1.30759</c:v>
                </c:pt>
                <c:pt idx="290">
                  <c:v>26.605692000000001</c:v>
                </c:pt>
                <c:pt idx="291">
                  <c:v>-25.246511999999999</c:v>
                </c:pt>
                <c:pt idx="292">
                  <c:v>21.951172</c:v>
                </c:pt>
                <c:pt idx="293">
                  <c:v>2.0621209999999999</c:v>
                </c:pt>
                <c:pt idx="294">
                  <c:v>-12.659546000000001</c:v>
                </c:pt>
                <c:pt idx="295">
                  <c:v>32.421599999999998</c:v>
                </c:pt>
                <c:pt idx="296">
                  <c:v>46.321792000000002</c:v>
                </c:pt>
                <c:pt idx="297">
                  <c:v>-7.4114990000000001</c:v>
                </c:pt>
                <c:pt idx="298">
                  <c:v>-4.8695209999999998</c:v>
                </c:pt>
                <c:pt idx="299">
                  <c:v>-18.524007000000001</c:v>
                </c:pt>
                <c:pt idx="300">
                  <c:v>43.137594</c:v>
                </c:pt>
                <c:pt idx="301">
                  <c:v>33.929074999999997</c:v>
                </c:pt>
                <c:pt idx="302">
                  <c:v>25.455532999999999</c:v>
                </c:pt>
                <c:pt idx="303">
                  <c:v>-12.949426000000001</c:v>
                </c:pt>
                <c:pt idx="304">
                  <c:v>15.154709</c:v>
                </c:pt>
                <c:pt idx="305">
                  <c:v>-8.6234190000000002</c:v>
                </c:pt>
                <c:pt idx="306">
                  <c:v>-3.6956989999999998</c:v>
                </c:pt>
                <c:pt idx="307">
                  <c:v>-6.2032860000000003</c:v>
                </c:pt>
                <c:pt idx="308">
                  <c:v>-18.084078000000002</c:v>
                </c:pt>
                <c:pt idx="309">
                  <c:v>3.913564</c:v>
                </c:pt>
                <c:pt idx="310">
                  <c:v>-15.37721</c:v>
                </c:pt>
                <c:pt idx="311">
                  <c:v>37.5246</c:v>
                </c:pt>
                <c:pt idx="312">
                  <c:v>-20.588045999999999</c:v>
                </c:pt>
                <c:pt idx="313">
                  <c:v>-11.177104</c:v>
                </c:pt>
                <c:pt idx="314">
                  <c:v>2.6841279999999998</c:v>
                </c:pt>
                <c:pt idx="315">
                  <c:v>-4.8721329999999998</c:v>
                </c:pt>
                <c:pt idx="316">
                  <c:v>-7.8095739999999996</c:v>
                </c:pt>
                <c:pt idx="317">
                  <c:v>12.448904000000001</c:v>
                </c:pt>
                <c:pt idx="318">
                  <c:v>18.398558999999999</c:v>
                </c:pt>
                <c:pt idx="319">
                  <c:v>-14.622871999999999</c:v>
                </c:pt>
                <c:pt idx="320">
                  <c:v>-8.3533919999999995</c:v>
                </c:pt>
                <c:pt idx="321">
                  <c:v>16.499051000000001</c:v>
                </c:pt>
                <c:pt idx="322">
                  <c:v>-29.005407000000002</c:v>
                </c:pt>
                <c:pt idx="323">
                  <c:v>-7.8877680000000003</c:v>
                </c:pt>
                <c:pt idx="324">
                  <c:v>-27.178774000000001</c:v>
                </c:pt>
                <c:pt idx="325">
                  <c:v>5.5827559999999998</c:v>
                </c:pt>
                <c:pt idx="326">
                  <c:v>15.33971</c:v>
                </c:pt>
                <c:pt idx="327">
                  <c:v>-5.6095889999999997</c:v>
                </c:pt>
                <c:pt idx="328">
                  <c:v>-3.6277469999999998</c:v>
                </c:pt>
                <c:pt idx="329">
                  <c:v>4.3065699999999998</c:v>
                </c:pt>
                <c:pt idx="330">
                  <c:v>45.867353000000001</c:v>
                </c:pt>
                <c:pt idx="331">
                  <c:v>-15.950837999999999</c:v>
                </c:pt>
                <c:pt idx="332">
                  <c:v>-15.880625999999999</c:v>
                </c:pt>
                <c:pt idx="333">
                  <c:v>2.3186559999999998</c:v>
                </c:pt>
                <c:pt idx="334">
                  <c:v>-6.0578849999999997</c:v>
                </c:pt>
                <c:pt idx="335">
                  <c:v>38.566324999999999</c:v>
                </c:pt>
                <c:pt idx="336">
                  <c:v>-18.288532</c:v>
                </c:pt>
                <c:pt idx="337">
                  <c:v>11.663629999999999</c:v>
                </c:pt>
                <c:pt idx="338">
                  <c:v>-4.044969</c:v>
                </c:pt>
                <c:pt idx="339">
                  <c:v>-25.925511</c:v>
                </c:pt>
                <c:pt idx="340">
                  <c:v>6.6074960000000003</c:v>
                </c:pt>
                <c:pt idx="341">
                  <c:v>-3.6459000000000001</c:v>
                </c:pt>
                <c:pt idx="342">
                  <c:v>-23.583483999999999</c:v>
                </c:pt>
                <c:pt idx="343">
                  <c:v>-9.6976399999999998</c:v>
                </c:pt>
                <c:pt idx="344">
                  <c:v>-8.9886979999999994</c:v>
                </c:pt>
                <c:pt idx="345">
                  <c:v>7.5448769999999996</c:v>
                </c:pt>
                <c:pt idx="346">
                  <c:v>36.927143999999998</c:v>
                </c:pt>
                <c:pt idx="347">
                  <c:v>-24.538743</c:v>
                </c:pt>
                <c:pt idx="348">
                  <c:v>-4.3210090000000001</c:v>
                </c:pt>
                <c:pt idx="349">
                  <c:v>-7.1077199999999996</c:v>
                </c:pt>
                <c:pt idx="350">
                  <c:v>-22.801639000000002</c:v>
                </c:pt>
                <c:pt idx="351">
                  <c:v>9.1970849999999995</c:v>
                </c:pt>
                <c:pt idx="352">
                  <c:v>22.873882999999999</c:v>
                </c:pt>
                <c:pt idx="353">
                  <c:v>29.320744999999999</c:v>
                </c:pt>
                <c:pt idx="354">
                  <c:v>25.147779</c:v>
                </c:pt>
                <c:pt idx="355">
                  <c:v>-12.621231</c:v>
                </c:pt>
                <c:pt idx="356">
                  <c:v>14.698546</c:v>
                </c:pt>
                <c:pt idx="357">
                  <c:v>3.0983939999999999</c:v>
                </c:pt>
                <c:pt idx="358">
                  <c:v>1.2471319999999999</c:v>
                </c:pt>
                <c:pt idx="359">
                  <c:v>-21.955027000000001</c:v>
                </c:pt>
                <c:pt idx="360">
                  <c:v>-14.754204</c:v>
                </c:pt>
                <c:pt idx="361">
                  <c:v>-9.892754</c:v>
                </c:pt>
                <c:pt idx="362">
                  <c:v>-2.0814569999999999</c:v>
                </c:pt>
                <c:pt idx="363">
                  <c:v>-18.253171999999999</c:v>
                </c:pt>
                <c:pt idx="364">
                  <c:v>-15.257368</c:v>
                </c:pt>
                <c:pt idx="365">
                  <c:v>-1.4484239999999999</c:v>
                </c:pt>
                <c:pt idx="366">
                  <c:v>-2.0825979999999999</c:v>
                </c:pt>
                <c:pt idx="367">
                  <c:v>-16.581782</c:v>
                </c:pt>
                <c:pt idx="368">
                  <c:v>-19.087956999999999</c:v>
                </c:pt>
                <c:pt idx="369">
                  <c:v>7.46143</c:v>
                </c:pt>
                <c:pt idx="370">
                  <c:v>0.53184100000000001</c:v>
                </c:pt>
                <c:pt idx="371">
                  <c:v>-19.988793000000001</c:v>
                </c:pt>
                <c:pt idx="372">
                  <c:v>-11.412879</c:v>
                </c:pt>
                <c:pt idx="373">
                  <c:v>24.629518000000001</c:v>
                </c:pt>
                <c:pt idx="374">
                  <c:v>23.187225999999999</c:v>
                </c:pt>
                <c:pt idx="375">
                  <c:v>-6.9390530000000004</c:v>
                </c:pt>
                <c:pt idx="376">
                  <c:v>39.558692000000001</c:v>
                </c:pt>
                <c:pt idx="377">
                  <c:v>-22.455905999999999</c:v>
                </c:pt>
                <c:pt idx="378">
                  <c:v>3.0874480000000002</c:v>
                </c:pt>
                <c:pt idx="379">
                  <c:v>-4.7652190000000001</c:v>
                </c:pt>
                <c:pt idx="380">
                  <c:v>-0.89905199999999996</c:v>
                </c:pt>
                <c:pt idx="381">
                  <c:v>-12.289236000000001</c:v>
                </c:pt>
                <c:pt idx="382">
                  <c:v>0.67710800000000004</c:v>
                </c:pt>
                <c:pt idx="383">
                  <c:v>-5.7217529999999996</c:v>
                </c:pt>
                <c:pt idx="384">
                  <c:v>-7.8161630000000004</c:v>
                </c:pt>
                <c:pt idx="385">
                  <c:v>-6.989484</c:v>
                </c:pt>
                <c:pt idx="386">
                  <c:v>-18.063230000000001</c:v>
                </c:pt>
                <c:pt idx="387">
                  <c:v>-24.021127</c:v>
                </c:pt>
                <c:pt idx="388">
                  <c:v>30.869617999999999</c:v>
                </c:pt>
                <c:pt idx="389">
                  <c:v>29.220742000000001</c:v>
                </c:pt>
                <c:pt idx="390">
                  <c:v>-2.8812139999999999</c:v>
                </c:pt>
                <c:pt idx="391">
                  <c:v>-8.2496259999999992</c:v>
                </c:pt>
                <c:pt idx="392">
                  <c:v>8.7508839999999992</c:v>
                </c:pt>
                <c:pt idx="393">
                  <c:v>-14.447442000000001</c:v>
                </c:pt>
                <c:pt idx="394">
                  <c:v>-6.5687059999999997</c:v>
                </c:pt>
                <c:pt idx="395">
                  <c:v>-8.9503520000000005</c:v>
                </c:pt>
                <c:pt idx="396">
                  <c:v>-2.8320069999999999</c:v>
                </c:pt>
                <c:pt idx="397">
                  <c:v>32.288367000000001</c:v>
                </c:pt>
                <c:pt idx="398">
                  <c:v>-6.6377620000000004</c:v>
                </c:pt>
                <c:pt idx="399">
                  <c:v>-24.091933999999998</c:v>
                </c:pt>
                <c:pt idx="400">
                  <c:v>35.912047999999999</c:v>
                </c:pt>
                <c:pt idx="401">
                  <c:v>-8.5283560000000005</c:v>
                </c:pt>
                <c:pt idx="402">
                  <c:v>11.822417</c:v>
                </c:pt>
                <c:pt idx="403">
                  <c:v>25.04599</c:v>
                </c:pt>
                <c:pt idx="404">
                  <c:v>-4.9220309999999996</c:v>
                </c:pt>
                <c:pt idx="405">
                  <c:v>-9.5315429999999992</c:v>
                </c:pt>
                <c:pt idx="406">
                  <c:v>-3.0923799999999999</c:v>
                </c:pt>
                <c:pt idx="407">
                  <c:v>34.588205000000002</c:v>
                </c:pt>
                <c:pt idx="408">
                  <c:v>-6.1482559999999999</c:v>
                </c:pt>
                <c:pt idx="409">
                  <c:v>3.7116660000000001</c:v>
                </c:pt>
                <c:pt idx="410">
                  <c:v>-7.2218939999999998</c:v>
                </c:pt>
                <c:pt idx="411">
                  <c:v>6.4572880000000001</c:v>
                </c:pt>
                <c:pt idx="412">
                  <c:v>-4.6018720000000002</c:v>
                </c:pt>
                <c:pt idx="413">
                  <c:v>23.685293999999999</c:v>
                </c:pt>
                <c:pt idx="414">
                  <c:v>-10.808282999999999</c:v>
                </c:pt>
                <c:pt idx="415">
                  <c:v>-4.4473820000000002</c:v>
                </c:pt>
                <c:pt idx="416">
                  <c:v>-2.4406189999999999</c:v>
                </c:pt>
                <c:pt idx="417">
                  <c:v>-3.2083469999999998</c:v>
                </c:pt>
                <c:pt idx="418">
                  <c:v>23.976329</c:v>
                </c:pt>
                <c:pt idx="419">
                  <c:v>-16.602826</c:v>
                </c:pt>
                <c:pt idx="420">
                  <c:v>-14.895963999999999</c:v>
                </c:pt>
                <c:pt idx="421">
                  <c:v>29.793465999999999</c:v>
                </c:pt>
                <c:pt idx="422">
                  <c:v>-12.812360999999999</c:v>
                </c:pt>
                <c:pt idx="423">
                  <c:v>-1.9022680000000001</c:v>
                </c:pt>
                <c:pt idx="424">
                  <c:v>18.487376000000001</c:v>
                </c:pt>
                <c:pt idx="425">
                  <c:v>-3.7007129999999999</c:v>
                </c:pt>
                <c:pt idx="426">
                  <c:v>15.603255000000001</c:v>
                </c:pt>
                <c:pt idx="427">
                  <c:v>-0.786852</c:v>
                </c:pt>
                <c:pt idx="428">
                  <c:v>2.5958190000000001</c:v>
                </c:pt>
                <c:pt idx="429">
                  <c:v>36.749133</c:v>
                </c:pt>
                <c:pt idx="430">
                  <c:v>-17.498608000000001</c:v>
                </c:pt>
                <c:pt idx="431">
                  <c:v>-8.3936600000000006</c:v>
                </c:pt>
                <c:pt idx="432">
                  <c:v>-3.7627489999999999</c:v>
                </c:pt>
                <c:pt idx="433">
                  <c:v>12.200735</c:v>
                </c:pt>
                <c:pt idx="434">
                  <c:v>-11.550065999999999</c:v>
                </c:pt>
                <c:pt idx="435">
                  <c:v>-17.055793000000001</c:v>
                </c:pt>
                <c:pt idx="436">
                  <c:v>17.465209000000002</c:v>
                </c:pt>
                <c:pt idx="437">
                  <c:v>-10.67291</c:v>
                </c:pt>
                <c:pt idx="438">
                  <c:v>27.257624</c:v>
                </c:pt>
                <c:pt idx="439">
                  <c:v>45.399990000000003</c:v>
                </c:pt>
                <c:pt idx="440">
                  <c:v>14.342285</c:v>
                </c:pt>
                <c:pt idx="441">
                  <c:v>0.884019</c:v>
                </c:pt>
                <c:pt idx="442">
                  <c:v>-16.332522000000001</c:v>
                </c:pt>
                <c:pt idx="443">
                  <c:v>-10.554828000000001</c:v>
                </c:pt>
                <c:pt idx="444">
                  <c:v>-14.731870000000001</c:v>
                </c:pt>
                <c:pt idx="445">
                  <c:v>2.5039899999999999</c:v>
                </c:pt>
                <c:pt idx="446">
                  <c:v>-2.498812</c:v>
                </c:pt>
                <c:pt idx="447">
                  <c:v>-11.811809</c:v>
                </c:pt>
                <c:pt idx="448">
                  <c:v>-20.135921</c:v>
                </c:pt>
                <c:pt idx="449">
                  <c:v>-9.4263680000000001</c:v>
                </c:pt>
                <c:pt idx="450">
                  <c:v>-25.134502999999999</c:v>
                </c:pt>
                <c:pt idx="451">
                  <c:v>-1.781417</c:v>
                </c:pt>
                <c:pt idx="452">
                  <c:v>32.927098999999998</c:v>
                </c:pt>
                <c:pt idx="453">
                  <c:v>-19.688058000000002</c:v>
                </c:pt>
                <c:pt idx="454">
                  <c:v>-12.046526</c:v>
                </c:pt>
                <c:pt idx="455">
                  <c:v>-6.4205800000000002</c:v>
                </c:pt>
                <c:pt idx="456">
                  <c:v>10.043393</c:v>
                </c:pt>
                <c:pt idx="457">
                  <c:v>-29.054105</c:v>
                </c:pt>
                <c:pt idx="458">
                  <c:v>21.350960000000001</c:v>
                </c:pt>
                <c:pt idx="459">
                  <c:v>-0.122101</c:v>
                </c:pt>
                <c:pt idx="460">
                  <c:v>-18.278714000000001</c:v>
                </c:pt>
                <c:pt idx="461">
                  <c:v>23.610544000000001</c:v>
                </c:pt>
                <c:pt idx="462">
                  <c:v>2.8589159999999998</c:v>
                </c:pt>
                <c:pt idx="463">
                  <c:v>-8.1916799999999999</c:v>
                </c:pt>
                <c:pt idx="464">
                  <c:v>-26.967129</c:v>
                </c:pt>
                <c:pt idx="465">
                  <c:v>39.393416999999999</c:v>
                </c:pt>
                <c:pt idx="466">
                  <c:v>29.606238999999999</c:v>
                </c:pt>
                <c:pt idx="467">
                  <c:v>21.383333</c:v>
                </c:pt>
                <c:pt idx="468">
                  <c:v>-0.98538899999999996</c:v>
                </c:pt>
                <c:pt idx="469">
                  <c:v>-5.0124219999999999</c:v>
                </c:pt>
                <c:pt idx="470">
                  <c:v>-8.7720380000000002</c:v>
                </c:pt>
                <c:pt idx="471">
                  <c:v>-17.600338000000001</c:v>
                </c:pt>
                <c:pt idx="472">
                  <c:v>1.01325</c:v>
                </c:pt>
                <c:pt idx="473">
                  <c:v>-9.6069230000000001</c:v>
                </c:pt>
                <c:pt idx="474">
                  <c:v>-8.6453140000000008</c:v>
                </c:pt>
                <c:pt idx="475">
                  <c:v>0.41817500000000002</c:v>
                </c:pt>
                <c:pt idx="476">
                  <c:v>-6.9346949999999996</c:v>
                </c:pt>
                <c:pt idx="477">
                  <c:v>-1.2462960000000001</c:v>
                </c:pt>
                <c:pt idx="478">
                  <c:v>-18.946086999999999</c:v>
                </c:pt>
                <c:pt idx="479">
                  <c:v>-17.668804999999999</c:v>
                </c:pt>
                <c:pt idx="480">
                  <c:v>-27.227321</c:v>
                </c:pt>
                <c:pt idx="481">
                  <c:v>37.485413000000001</c:v>
                </c:pt>
                <c:pt idx="482">
                  <c:v>7.7477850000000004</c:v>
                </c:pt>
                <c:pt idx="483">
                  <c:v>-22.52234</c:v>
                </c:pt>
                <c:pt idx="484">
                  <c:v>28.263824</c:v>
                </c:pt>
                <c:pt idx="485">
                  <c:v>-3.3841800000000002</c:v>
                </c:pt>
                <c:pt idx="486">
                  <c:v>-7.9184330000000003</c:v>
                </c:pt>
                <c:pt idx="487">
                  <c:v>-12.830450000000001</c:v>
                </c:pt>
                <c:pt idx="488">
                  <c:v>-19.051511999999999</c:v>
                </c:pt>
                <c:pt idx="489">
                  <c:v>7.6749049999999999</c:v>
                </c:pt>
                <c:pt idx="490">
                  <c:v>26.354607999999999</c:v>
                </c:pt>
                <c:pt idx="491">
                  <c:v>-5.9096979999999997</c:v>
                </c:pt>
                <c:pt idx="492">
                  <c:v>-10.411277</c:v>
                </c:pt>
                <c:pt idx="493">
                  <c:v>8.44956</c:v>
                </c:pt>
                <c:pt idx="494">
                  <c:v>-12.353963</c:v>
                </c:pt>
                <c:pt idx="495">
                  <c:v>-12.690384999999999</c:v>
                </c:pt>
                <c:pt idx="496">
                  <c:v>-3.6279620000000001</c:v>
                </c:pt>
                <c:pt idx="497">
                  <c:v>-13.046925999999999</c:v>
                </c:pt>
                <c:pt idx="498">
                  <c:v>-16.747799000000001</c:v>
                </c:pt>
                <c:pt idx="499">
                  <c:v>1.2031879999999999</c:v>
                </c:pt>
                <c:pt idx="500">
                  <c:v>-18.241643</c:v>
                </c:pt>
                <c:pt idx="501">
                  <c:v>26.828135</c:v>
                </c:pt>
                <c:pt idx="502">
                  <c:v>24.600066999999999</c:v>
                </c:pt>
                <c:pt idx="503">
                  <c:v>-4.8615490000000001</c:v>
                </c:pt>
                <c:pt idx="504">
                  <c:v>45.650094000000003</c:v>
                </c:pt>
                <c:pt idx="505">
                  <c:v>48.997317000000002</c:v>
                </c:pt>
                <c:pt idx="506">
                  <c:v>41.418604000000002</c:v>
                </c:pt>
                <c:pt idx="507">
                  <c:v>-11.395830999999999</c:v>
                </c:pt>
                <c:pt idx="508">
                  <c:v>-4.7453149999999997</c:v>
                </c:pt>
                <c:pt idx="509">
                  <c:v>-6.4986249999999997</c:v>
                </c:pt>
                <c:pt idx="510">
                  <c:v>15.520880999999999</c:v>
                </c:pt>
                <c:pt idx="511">
                  <c:v>9.0961339999999993</c:v>
                </c:pt>
                <c:pt idx="512">
                  <c:v>-12.716116</c:v>
                </c:pt>
                <c:pt idx="513">
                  <c:v>1.7376339999999999</c:v>
                </c:pt>
                <c:pt idx="514">
                  <c:v>-24.105225000000001</c:v>
                </c:pt>
                <c:pt idx="515">
                  <c:v>-10.102698999999999</c:v>
                </c:pt>
                <c:pt idx="516">
                  <c:v>39.852595000000001</c:v>
                </c:pt>
                <c:pt idx="517">
                  <c:v>-4.3792249999999999</c:v>
                </c:pt>
                <c:pt idx="518">
                  <c:v>-10.189697000000001</c:v>
                </c:pt>
                <c:pt idx="519">
                  <c:v>1.8570139999999999</c:v>
                </c:pt>
                <c:pt idx="520">
                  <c:v>34.584685999999998</c:v>
                </c:pt>
                <c:pt idx="521">
                  <c:v>-4.6377189999999997</c:v>
                </c:pt>
                <c:pt idx="522">
                  <c:v>-12.803485</c:v>
                </c:pt>
                <c:pt idx="523">
                  <c:v>-14.174974000000001</c:v>
                </c:pt>
                <c:pt idx="524">
                  <c:v>1.2160439999999999</c:v>
                </c:pt>
                <c:pt idx="525">
                  <c:v>32.245933999999998</c:v>
                </c:pt>
                <c:pt idx="526">
                  <c:v>-15.567629</c:v>
                </c:pt>
                <c:pt idx="527">
                  <c:v>-1.751007</c:v>
                </c:pt>
                <c:pt idx="528">
                  <c:v>-9.7752949999999998</c:v>
                </c:pt>
                <c:pt idx="529">
                  <c:v>-19.718275999999999</c:v>
                </c:pt>
                <c:pt idx="530">
                  <c:v>11.028454999999999</c:v>
                </c:pt>
                <c:pt idx="531">
                  <c:v>-10.221747000000001</c:v>
                </c:pt>
                <c:pt idx="532">
                  <c:v>-5.2576980000000004</c:v>
                </c:pt>
                <c:pt idx="533">
                  <c:v>-11.286861</c:v>
                </c:pt>
                <c:pt idx="534">
                  <c:v>-5.9590449999999997</c:v>
                </c:pt>
                <c:pt idx="535">
                  <c:v>-0.15624299999999999</c:v>
                </c:pt>
                <c:pt idx="536">
                  <c:v>-11.539313</c:v>
                </c:pt>
                <c:pt idx="537">
                  <c:v>-11.107547</c:v>
                </c:pt>
                <c:pt idx="538">
                  <c:v>-21.895136000000001</c:v>
                </c:pt>
                <c:pt idx="539">
                  <c:v>-17.038771000000001</c:v>
                </c:pt>
                <c:pt idx="540">
                  <c:v>5.8172050000000004</c:v>
                </c:pt>
                <c:pt idx="541">
                  <c:v>-18.837067999999999</c:v>
                </c:pt>
                <c:pt idx="542">
                  <c:v>-15.474970000000001</c:v>
                </c:pt>
                <c:pt idx="543">
                  <c:v>-25.116727999999998</c:v>
                </c:pt>
                <c:pt idx="544">
                  <c:v>13.397648</c:v>
                </c:pt>
                <c:pt idx="545">
                  <c:v>5.5394680000000003</c:v>
                </c:pt>
                <c:pt idx="546">
                  <c:v>-7.6970140000000002</c:v>
                </c:pt>
                <c:pt idx="547">
                  <c:v>-3.0578370000000001</c:v>
                </c:pt>
                <c:pt idx="548">
                  <c:v>-5.6808569999999996</c:v>
                </c:pt>
                <c:pt idx="549">
                  <c:v>11.558488000000001</c:v>
                </c:pt>
                <c:pt idx="550">
                  <c:v>-19.422284999999999</c:v>
                </c:pt>
                <c:pt idx="551">
                  <c:v>-8.6999980000000008</c:v>
                </c:pt>
                <c:pt idx="552">
                  <c:v>20.559457999999999</c:v>
                </c:pt>
                <c:pt idx="553">
                  <c:v>-5.5799630000000002</c:v>
                </c:pt>
                <c:pt idx="554">
                  <c:v>25.687427</c:v>
                </c:pt>
                <c:pt idx="555">
                  <c:v>17.376546999999999</c:v>
                </c:pt>
                <c:pt idx="556">
                  <c:v>-6.1966799999999997</c:v>
                </c:pt>
                <c:pt idx="557">
                  <c:v>-12.257963999999999</c:v>
                </c:pt>
                <c:pt idx="558">
                  <c:v>-6.1838810000000004</c:v>
                </c:pt>
                <c:pt idx="559">
                  <c:v>30.242445</c:v>
                </c:pt>
                <c:pt idx="560">
                  <c:v>-1.801704</c:v>
                </c:pt>
                <c:pt idx="561">
                  <c:v>-15.587782000000001</c:v>
                </c:pt>
                <c:pt idx="562">
                  <c:v>-9.0817759999999996</c:v>
                </c:pt>
                <c:pt idx="563">
                  <c:v>-18.615259000000002</c:v>
                </c:pt>
                <c:pt idx="564">
                  <c:v>-7.7736619999999998</c:v>
                </c:pt>
                <c:pt idx="565">
                  <c:v>8.1136499999999998</c:v>
                </c:pt>
                <c:pt idx="566">
                  <c:v>13.480468</c:v>
                </c:pt>
                <c:pt idx="567">
                  <c:v>13.587001000000001</c:v>
                </c:pt>
                <c:pt idx="568">
                  <c:v>-21.355920999999999</c:v>
                </c:pt>
                <c:pt idx="569">
                  <c:v>16.270267</c:v>
                </c:pt>
                <c:pt idx="570">
                  <c:v>-22.279344999999999</c:v>
                </c:pt>
                <c:pt idx="571">
                  <c:v>-8.3119510000000005</c:v>
                </c:pt>
                <c:pt idx="572">
                  <c:v>-3.635513</c:v>
                </c:pt>
                <c:pt idx="573">
                  <c:v>-10.118220000000001</c:v>
                </c:pt>
                <c:pt idx="574">
                  <c:v>-30.285043000000002</c:v>
                </c:pt>
                <c:pt idx="575">
                  <c:v>2.7791030000000001</c:v>
                </c:pt>
                <c:pt idx="576">
                  <c:v>29.962292999999999</c:v>
                </c:pt>
                <c:pt idx="577">
                  <c:v>3.9377399999999998</c:v>
                </c:pt>
                <c:pt idx="578">
                  <c:v>-5.0810820000000003</c:v>
                </c:pt>
                <c:pt idx="579">
                  <c:v>-4.1194379999999997</c:v>
                </c:pt>
                <c:pt idx="580">
                  <c:v>-1.4501440000000001</c:v>
                </c:pt>
                <c:pt idx="581">
                  <c:v>-9.3746019999999994</c:v>
                </c:pt>
                <c:pt idx="582">
                  <c:v>2.5237940000000001</c:v>
                </c:pt>
                <c:pt idx="583">
                  <c:v>-11.010824</c:v>
                </c:pt>
                <c:pt idx="584">
                  <c:v>-20.096979999999999</c:v>
                </c:pt>
                <c:pt idx="585">
                  <c:v>-15.656535</c:v>
                </c:pt>
                <c:pt idx="586">
                  <c:v>-8.1258859999999995</c:v>
                </c:pt>
                <c:pt idx="587">
                  <c:v>-9.2411290000000008</c:v>
                </c:pt>
                <c:pt idx="588">
                  <c:v>-25.932147000000001</c:v>
                </c:pt>
                <c:pt idx="589">
                  <c:v>-2.9892999999999999E-2</c:v>
                </c:pt>
                <c:pt idx="590">
                  <c:v>10.310015</c:v>
                </c:pt>
                <c:pt idx="591">
                  <c:v>7.0461270000000003</c:v>
                </c:pt>
                <c:pt idx="592">
                  <c:v>15.022062</c:v>
                </c:pt>
                <c:pt idx="593">
                  <c:v>-1.754537</c:v>
                </c:pt>
                <c:pt idx="594">
                  <c:v>-3.5617489999999998</c:v>
                </c:pt>
                <c:pt idx="595">
                  <c:v>23.531108</c:v>
                </c:pt>
                <c:pt idx="596">
                  <c:v>-9.6236619999999995</c:v>
                </c:pt>
                <c:pt idx="597">
                  <c:v>-17.54034</c:v>
                </c:pt>
                <c:pt idx="598">
                  <c:v>1.426892</c:v>
                </c:pt>
                <c:pt idx="599">
                  <c:v>1.07717</c:v>
                </c:pt>
                <c:pt idx="600">
                  <c:v>-13.384454</c:v>
                </c:pt>
                <c:pt idx="601">
                  <c:v>-2.9280650000000001</c:v>
                </c:pt>
                <c:pt idx="602">
                  <c:v>-9.9817470000000004</c:v>
                </c:pt>
                <c:pt idx="603">
                  <c:v>27.679860999999999</c:v>
                </c:pt>
                <c:pt idx="604">
                  <c:v>2.5460699999999998</c:v>
                </c:pt>
                <c:pt idx="605">
                  <c:v>-6.3121219999999996</c:v>
                </c:pt>
                <c:pt idx="606">
                  <c:v>-19.712478000000001</c:v>
                </c:pt>
                <c:pt idx="607">
                  <c:v>-3.4596399999999998</c:v>
                </c:pt>
                <c:pt idx="608">
                  <c:v>17.911442000000001</c:v>
                </c:pt>
                <c:pt idx="609">
                  <c:v>12.335269</c:v>
                </c:pt>
                <c:pt idx="610">
                  <c:v>4.3257190000000003</c:v>
                </c:pt>
                <c:pt idx="611">
                  <c:v>-19.999869</c:v>
                </c:pt>
                <c:pt idx="612">
                  <c:v>-1.771325</c:v>
                </c:pt>
                <c:pt idx="613">
                  <c:v>-26.224986000000001</c:v>
                </c:pt>
                <c:pt idx="614">
                  <c:v>-0.74763299999999999</c:v>
                </c:pt>
                <c:pt idx="615">
                  <c:v>0.48798900000000001</c:v>
                </c:pt>
                <c:pt idx="616">
                  <c:v>-7.0861660000000004</c:v>
                </c:pt>
                <c:pt idx="617">
                  <c:v>-0.123305</c:v>
                </c:pt>
                <c:pt idx="618">
                  <c:v>-6.637734</c:v>
                </c:pt>
                <c:pt idx="619">
                  <c:v>-5.811928</c:v>
                </c:pt>
                <c:pt idx="620">
                  <c:v>-9.2190010000000004</c:v>
                </c:pt>
                <c:pt idx="621">
                  <c:v>-14.960800000000001</c:v>
                </c:pt>
                <c:pt idx="622">
                  <c:v>0.43968200000000002</c:v>
                </c:pt>
                <c:pt idx="623">
                  <c:v>-8.9022559999999995</c:v>
                </c:pt>
                <c:pt idx="624">
                  <c:v>3.8310300000000002</c:v>
                </c:pt>
                <c:pt idx="625">
                  <c:v>-6.8173009999999996</c:v>
                </c:pt>
                <c:pt idx="626">
                  <c:v>-9.1505310000000009</c:v>
                </c:pt>
                <c:pt idx="627">
                  <c:v>-15.563302</c:v>
                </c:pt>
                <c:pt idx="628">
                  <c:v>-16.803809999999999</c:v>
                </c:pt>
                <c:pt idx="629">
                  <c:v>-7.09971</c:v>
                </c:pt>
                <c:pt idx="630">
                  <c:v>-20.317793999999999</c:v>
                </c:pt>
                <c:pt idx="631">
                  <c:v>-6.8680760000000003</c:v>
                </c:pt>
                <c:pt idx="632">
                  <c:v>16.577248000000001</c:v>
                </c:pt>
                <c:pt idx="633">
                  <c:v>-18.239225999999999</c:v>
                </c:pt>
                <c:pt idx="634">
                  <c:v>-24.307666999999999</c:v>
                </c:pt>
                <c:pt idx="635">
                  <c:v>-21.902674000000001</c:v>
                </c:pt>
                <c:pt idx="636">
                  <c:v>-0.66161999999999999</c:v>
                </c:pt>
                <c:pt idx="637">
                  <c:v>10.918232</c:v>
                </c:pt>
                <c:pt idx="638">
                  <c:v>-4.6714310000000001</c:v>
                </c:pt>
                <c:pt idx="639">
                  <c:v>-0.74564399999999997</c:v>
                </c:pt>
                <c:pt idx="640">
                  <c:v>-3.9477370000000001</c:v>
                </c:pt>
                <c:pt idx="641">
                  <c:v>31.329267999999999</c:v>
                </c:pt>
                <c:pt idx="642">
                  <c:v>13.316686000000001</c:v>
                </c:pt>
                <c:pt idx="643">
                  <c:v>-23.082218000000001</c:v>
                </c:pt>
                <c:pt idx="644">
                  <c:v>-1.6911210000000001</c:v>
                </c:pt>
                <c:pt idx="645">
                  <c:v>-17.212972000000001</c:v>
                </c:pt>
                <c:pt idx="646">
                  <c:v>30.63701</c:v>
                </c:pt>
                <c:pt idx="647">
                  <c:v>-8.1890699999999992</c:v>
                </c:pt>
                <c:pt idx="648">
                  <c:v>-20.870867000000001</c:v>
                </c:pt>
                <c:pt idx="649">
                  <c:v>13.633941999999999</c:v>
                </c:pt>
                <c:pt idx="650">
                  <c:v>-11.842287000000001</c:v>
                </c:pt>
                <c:pt idx="651">
                  <c:v>-2.4412240000000001</c:v>
                </c:pt>
                <c:pt idx="652">
                  <c:v>-17.339655</c:v>
                </c:pt>
                <c:pt idx="653">
                  <c:v>14.384335</c:v>
                </c:pt>
                <c:pt idx="654">
                  <c:v>15.276178</c:v>
                </c:pt>
                <c:pt idx="655">
                  <c:v>-20.397010000000002</c:v>
                </c:pt>
                <c:pt idx="656">
                  <c:v>-9.0206920000000004</c:v>
                </c:pt>
                <c:pt idx="657">
                  <c:v>-24.767512</c:v>
                </c:pt>
                <c:pt idx="658">
                  <c:v>-18.093404</c:v>
                </c:pt>
                <c:pt idx="659">
                  <c:v>37.089599999999997</c:v>
                </c:pt>
                <c:pt idx="660">
                  <c:v>-18.944637</c:v>
                </c:pt>
                <c:pt idx="661">
                  <c:v>6.8856539999999997</c:v>
                </c:pt>
                <c:pt idx="662">
                  <c:v>-12.240755</c:v>
                </c:pt>
                <c:pt idx="663">
                  <c:v>22.125105999999999</c:v>
                </c:pt>
                <c:pt idx="664">
                  <c:v>25.470227000000001</c:v>
                </c:pt>
                <c:pt idx="665">
                  <c:v>37.406767000000002</c:v>
                </c:pt>
                <c:pt idx="666">
                  <c:v>-8.4013439999999999</c:v>
                </c:pt>
                <c:pt idx="667">
                  <c:v>-19.740341999999998</c:v>
                </c:pt>
                <c:pt idx="668">
                  <c:v>-9.7875770000000006</c:v>
                </c:pt>
                <c:pt idx="669">
                  <c:v>27.219190000000001</c:v>
                </c:pt>
                <c:pt idx="670">
                  <c:v>28.379981999999998</c:v>
                </c:pt>
                <c:pt idx="671">
                  <c:v>12.360836000000001</c:v>
                </c:pt>
                <c:pt idx="672">
                  <c:v>12.274284</c:v>
                </c:pt>
                <c:pt idx="673">
                  <c:v>-15.518653</c:v>
                </c:pt>
                <c:pt idx="674">
                  <c:v>5.3228350000000004</c:v>
                </c:pt>
                <c:pt idx="675">
                  <c:v>22.053481999999999</c:v>
                </c:pt>
                <c:pt idx="676">
                  <c:v>29.983938999999999</c:v>
                </c:pt>
                <c:pt idx="677">
                  <c:v>-5.6446999999999997E-2</c:v>
                </c:pt>
                <c:pt idx="678">
                  <c:v>12.629989</c:v>
                </c:pt>
                <c:pt idx="679">
                  <c:v>-3.775077</c:v>
                </c:pt>
                <c:pt idx="680">
                  <c:v>27.639258999999999</c:v>
                </c:pt>
                <c:pt idx="681">
                  <c:v>-13.025342</c:v>
                </c:pt>
                <c:pt idx="682">
                  <c:v>9.2317250000000008</c:v>
                </c:pt>
                <c:pt idx="683">
                  <c:v>-13.933903000000001</c:v>
                </c:pt>
                <c:pt idx="684">
                  <c:v>8.6264120000000002</c:v>
                </c:pt>
                <c:pt idx="685">
                  <c:v>-1.8338840000000001</c:v>
                </c:pt>
                <c:pt idx="686">
                  <c:v>-21.066108</c:v>
                </c:pt>
                <c:pt idx="687">
                  <c:v>-20.655266000000001</c:v>
                </c:pt>
                <c:pt idx="688">
                  <c:v>-16.415751</c:v>
                </c:pt>
                <c:pt idx="689">
                  <c:v>26.393166999999998</c:v>
                </c:pt>
                <c:pt idx="690">
                  <c:v>-12.128259999999999</c:v>
                </c:pt>
                <c:pt idx="691">
                  <c:v>-27.238420999999999</c:v>
                </c:pt>
                <c:pt idx="692">
                  <c:v>-16.310863999999999</c:v>
                </c:pt>
                <c:pt idx="693">
                  <c:v>5.8279829999999997</c:v>
                </c:pt>
                <c:pt idx="694">
                  <c:v>-13.472830999999999</c:v>
                </c:pt>
                <c:pt idx="695">
                  <c:v>-10.024051999999999</c:v>
                </c:pt>
                <c:pt idx="696">
                  <c:v>-9.7593519999999998</c:v>
                </c:pt>
                <c:pt idx="697">
                  <c:v>-15.195759000000001</c:v>
                </c:pt>
                <c:pt idx="698">
                  <c:v>31.569842999999999</c:v>
                </c:pt>
                <c:pt idx="699">
                  <c:v>-8.1904199999999996</c:v>
                </c:pt>
                <c:pt idx="700">
                  <c:v>15.568040999999999</c:v>
                </c:pt>
                <c:pt idx="701">
                  <c:v>-6.1615900000000003</c:v>
                </c:pt>
                <c:pt idx="702">
                  <c:v>-7.506621</c:v>
                </c:pt>
                <c:pt idx="703">
                  <c:v>-16.072673999999999</c:v>
                </c:pt>
                <c:pt idx="704">
                  <c:v>30.575572000000001</c:v>
                </c:pt>
                <c:pt idx="705">
                  <c:v>-11.662931</c:v>
                </c:pt>
                <c:pt idx="706">
                  <c:v>12.362731</c:v>
                </c:pt>
                <c:pt idx="707">
                  <c:v>-16.981551</c:v>
                </c:pt>
                <c:pt idx="708">
                  <c:v>-8.7149079999999994</c:v>
                </c:pt>
                <c:pt idx="709">
                  <c:v>34.305484</c:v>
                </c:pt>
                <c:pt idx="710">
                  <c:v>-10.812124000000001</c:v>
                </c:pt>
                <c:pt idx="711">
                  <c:v>-7.5886360000000002</c:v>
                </c:pt>
                <c:pt idx="712">
                  <c:v>-5.2688639999999998</c:v>
                </c:pt>
                <c:pt idx="713">
                  <c:v>27.873360999999999</c:v>
                </c:pt>
                <c:pt idx="714">
                  <c:v>-6.4848489999999996</c:v>
                </c:pt>
                <c:pt idx="715">
                  <c:v>-0.18998100000000001</c:v>
                </c:pt>
                <c:pt idx="716">
                  <c:v>-2.079844</c:v>
                </c:pt>
                <c:pt idx="717">
                  <c:v>8.9560929999999992</c:v>
                </c:pt>
                <c:pt idx="718">
                  <c:v>-25.330169999999999</c:v>
                </c:pt>
                <c:pt idx="719">
                  <c:v>-8.0281870000000009</c:v>
                </c:pt>
                <c:pt idx="720">
                  <c:v>-0.80345</c:v>
                </c:pt>
                <c:pt idx="721">
                  <c:v>6.7242119999999996</c:v>
                </c:pt>
                <c:pt idx="722">
                  <c:v>47.233393999999997</c:v>
                </c:pt>
                <c:pt idx="723">
                  <c:v>14.731202</c:v>
                </c:pt>
                <c:pt idx="724">
                  <c:v>-5.5408540000000004</c:v>
                </c:pt>
                <c:pt idx="725">
                  <c:v>-2.9978250000000002</c:v>
                </c:pt>
                <c:pt idx="726">
                  <c:v>-3.0021330000000002</c:v>
                </c:pt>
                <c:pt idx="727">
                  <c:v>-2.1295860000000002</c:v>
                </c:pt>
                <c:pt idx="728">
                  <c:v>3.978389</c:v>
                </c:pt>
                <c:pt idx="729">
                  <c:v>1.6689130000000001</c:v>
                </c:pt>
                <c:pt idx="730">
                  <c:v>-9.4178160000000002</c:v>
                </c:pt>
                <c:pt idx="731">
                  <c:v>-12.589885000000001</c:v>
                </c:pt>
                <c:pt idx="732">
                  <c:v>-6.6043180000000001</c:v>
                </c:pt>
                <c:pt idx="733">
                  <c:v>3.5462340000000001</c:v>
                </c:pt>
                <c:pt idx="734">
                  <c:v>6.4671130000000003</c:v>
                </c:pt>
                <c:pt idx="735">
                  <c:v>-1.969762</c:v>
                </c:pt>
                <c:pt idx="736">
                  <c:v>-2.8768120000000001</c:v>
                </c:pt>
                <c:pt idx="737">
                  <c:v>27.757642000000001</c:v>
                </c:pt>
                <c:pt idx="738">
                  <c:v>-10.279315</c:v>
                </c:pt>
                <c:pt idx="739">
                  <c:v>5.21347</c:v>
                </c:pt>
                <c:pt idx="740">
                  <c:v>-16.248017999999998</c:v>
                </c:pt>
                <c:pt idx="741">
                  <c:v>-16.135653999999999</c:v>
                </c:pt>
                <c:pt idx="742">
                  <c:v>8.3410569999999993</c:v>
                </c:pt>
                <c:pt idx="743">
                  <c:v>-7.9944000000000001E-2</c:v>
                </c:pt>
                <c:pt idx="744">
                  <c:v>7.4526389999999996</c:v>
                </c:pt>
                <c:pt idx="745">
                  <c:v>10.459899</c:v>
                </c:pt>
                <c:pt idx="746">
                  <c:v>6.8157220000000001</c:v>
                </c:pt>
                <c:pt idx="747">
                  <c:v>-5.8072359999999996</c:v>
                </c:pt>
                <c:pt idx="748">
                  <c:v>-10.835008999999999</c:v>
                </c:pt>
                <c:pt idx="749">
                  <c:v>10.658231000000001</c:v>
                </c:pt>
                <c:pt idx="750">
                  <c:v>-9.9748789999999996</c:v>
                </c:pt>
                <c:pt idx="751">
                  <c:v>-12.467706</c:v>
                </c:pt>
                <c:pt idx="752">
                  <c:v>24.778690000000001</c:v>
                </c:pt>
                <c:pt idx="753">
                  <c:v>5.8876299999999997</c:v>
                </c:pt>
                <c:pt idx="754">
                  <c:v>-12.619154999999999</c:v>
                </c:pt>
                <c:pt idx="755">
                  <c:v>23.973832000000002</c:v>
                </c:pt>
                <c:pt idx="756">
                  <c:v>21.981414000000001</c:v>
                </c:pt>
                <c:pt idx="757">
                  <c:v>7.0432420000000002</c:v>
                </c:pt>
                <c:pt idx="758">
                  <c:v>-6.4077789999999997</c:v>
                </c:pt>
                <c:pt idx="759">
                  <c:v>4.13422</c:v>
                </c:pt>
                <c:pt idx="760">
                  <c:v>-1.5317590000000001</c:v>
                </c:pt>
                <c:pt idx="761">
                  <c:v>-5.6243860000000003</c:v>
                </c:pt>
                <c:pt idx="762">
                  <c:v>-23.902934999999999</c:v>
                </c:pt>
                <c:pt idx="763">
                  <c:v>-25.204325000000001</c:v>
                </c:pt>
                <c:pt idx="764">
                  <c:v>-11.971337</c:v>
                </c:pt>
                <c:pt idx="765">
                  <c:v>-5.0674789999999996</c:v>
                </c:pt>
                <c:pt idx="766">
                  <c:v>-5.3260079999999999</c:v>
                </c:pt>
                <c:pt idx="767">
                  <c:v>36.919381999999999</c:v>
                </c:pt>
                <c:pt idx="768">
                  <c:v>30.254773</c:v>
                </c:pt>
                <c:pt idx="769">
                  <c:v>-4.1752260000000003</c:v>
                </c:pt>
                <c:pt idx="770">
                  <c:v>-17.969712999999999</c:v>
                </c:pt>
                <c:pt idx="771">
                  <c:v>-14.592271</c:v>
                </c:pt>
                <c:pt idx="772">
                  <c:v>21.666509000000001</c:v>
                </c:pt>
                <c:pt idx="773">
                  <c:v>26.22373</c:v>
                </c:pt>
                <c:pt idx="774">
                  <c:v>43.824829999999999</c:v>
                </c:pt>
                <c:pt idx="775">
                  <c:v>8.0351239999999997</c:v>
                </c:pt>
                <c:pt idx="776">
                  <c:v>11.461133999999999</c:v>
                </c:pt>
                <c:pt idx="777">
                  <c:v>17.985374</c:v>
                </c:pt>
                <c:pt idx="778">
                  <c:v>-16.802810999999998</c:v>
                </c:pt>
                <c:pt idx="779">
                  <c:v>-15.826700000000001</c:v>
                </c:pt>
                <c:pt idx="780">
                  <c:v>4.2672049999999997</c:v>
                </c:pt>
                <c:pt idx="781">
                  <c:v>7.5732799999999996</c:v>
                </c:pt>
                <c:pt idx="782">
                  <c:v>-11.572661</c:v>
                </c:pt>
                <c:pt idx="783">
                  <c:v>-13.538422000000001</c:v>
                </c:pt>
                <c:pt idx="784">
                  <c:v>-9.1571709999999999</c:v>
                </c:pt>
                <c:pt idx="785">
                  <c:v>21.676881999999999</c:v>
                </c:pt>
                <c:pt idx="786">
                  <c:v>-2.380865</c:v>
                </c:pt>
                <c:pt idx="787">
                  <c:v>-3.356614</c:v>
                </c:pt>
                <c:pt idx="788">
                  <c:v>-13.355874</c:v>
                </c:pt>
                <c:pt idx="789">
                  <c:v>-9.2762010000000004</c:v>
                </c:pt>
                <c:pt idx="790">
                  <c:v>-18.372833</c:v>
                </c:pt>
                <c:pt idx="791">
                  <c:v>-8.3315699999999993</c:v>
                </c:pt>
                <c:pt idx="792">
                  <c:v>5.7335229999999999</c:v>
                </c:pt>
                <c:pt idx="793">
                  <c:v>4.3138439999999996</c:v>
                </c:pt>
                <c:pt idx="794">
                  <c:v>12.063098999999999</c:v>
                </c:pt>
                <c:pt idx="795">
                  <c:v>-14.498932999999999</c:v>
                </c:pt>
                <c:pt idx="796">
                  <c:v>-9.8198170000000005</c:v>
                </c:pt>
                <c:pt idx="797">
                  <c:v>2.1910829999999999</c:v>
                </c:pt>
                <c:pt idx="798">
                  <c:v>-11.697368000000001</c:v>
                </c:pt>
                <c:pt idx="799">
                  <c:v>3.1768019999999999</c:v>
                </c:pt>
                <c:pt idx="800">
                  <c:v>-0.70452400000000004</c:v>
                </c:pt>
                <c:pt idx="801">
                  <c:v>19.085464999999999</c:v>
                </c:pt>
                <c:pt idx="802">
                  <c:v>7.9328969999999996</c:v>
                </c:pt>
                <c:pt idx="803">
                  <c:v>0.25838699999999998</c:v>
                </c:pt>
                <c:pt idx="804">
                  <c:v>-21.350076999999999</c:v>
                </c:pt>
                <c:pt idx="805">
                  <c:v>-20.926839000000001</c:v>
                </c:pt>
                <c:pt idx="806">
                  <c:v>14.037864000000001</c:v>
                </c:pt>
                <c:pt idx="807">
                  <c:v>12.959911999999999</c:v>
                </c:pt>
                <c:pt idx="808">
                  <c:v>-6.1181809999999999</c:v>
                </c:pt>
                <c:pt idx="809">
                  <c:v>-28.296673999999999</c:v>
                </c:pt>
                <c:pt idx="810">
                  <c:v>41.406509</c:v>
                </c:pt>
                <c:pt idx="811">
                  <c:v>-11.847433000000001</c:v>
                </c:pt>
                <c:pt idx="812">
                  <c:v>-7.9300610000000002</c:v>
                </c:pt>
                <c:pt idx="813">
                  <c:v>7.622134</c:v>
                </c:pt>
                <c:pt idx="814">
                  <c:v>-15.098382000000001</c:v>
                </c:pt>
                <c:pt idx="815">
                  <c:v>20.645841000000001</c:v>
                </c:pt>
                <c:pt idx="816">
                  <c:v>6.6176870000000001</c:v>
                </c:pt>
                <c:pt idx="817">
                  <c:v>31.286014000000002</c:v>
                </c:pt>
                <c:pt idx="818">
                  <c:v>-5.8112360000000001</c:v>
                </c:pt>
                <c:pt idx="819">
                  <c:v>-4.656301</c:v>
                </c:pt>
                <c:pt idx="820">
                  <c:v>37.740775999999997</c:v>
                </c:pt>
                <c:pt idx="821">
                  <c:v>-7.8469410000000002</c:v>
                </c:pt>
                <c:pt idx="822">
                  <c:v>-1.1922839999999999</c:v>
                </c:pt>
                <c:pt idx="823">
                  <c:v>11.802282999999999</c:v>
                </c:pt>
                <c:pt idx="824">
                  <c:v>0.58506499999999995</c:v>
                </c:pt>
                <c:pt idx="825">
                  <c:v>-1.8965780000000001</c:v>
                </c:pt>
                <c:pt idx="826">
                  <c:v>30.315062999999999</c:v>
                </c:pt>
                <c:pt idx="827">
                  <c:v>-8.6990289999999995</c:v>
                </c:pt>
                <c:pt idx="828">
                  <c:v>33.402866000000003</c:v>
                </c:pt>
                <c:pt idx="829">
                  <c:v>-18.441852000000001</c:v>
                </c:pt>
                <c:pt idx="830">
                  <c:v>-4.5438109999999998</c:v>
                </c:pt>
                <c:pt idx="831">
                  <c:v>16.083310000000001</c:v>
                </c:pt>
                <c:pt idx="832">
                  <c:v>-13.401296</c:v>
                </c:pt>
                <c:pt idx="833">
                  <c:v>12.780077</c:v>
                </c:pt>
                <c:pt idx="834">
                  <c:v>14.593870000000001</c:v>
                </c:pt>
                <c:pt idx="835">
                  <c:v>35.334656000000003</c:v>
                </c:pt>
                <c:pt idx="836">
                  <c:v>-19.32413</c:v>
                </c:pt>
                <c:pt idx="837">
                  <c:v>18.850676</c:v>
                </c:pt>
                <c:pt idx="838">
                  <c:v>-3.4259050000000002</c:v>
                </c:pt>
                <c:pt idx="839">
                  <c:v>8.5059179999999994</c:v>
                </c:pt>
                <c:pt idx="840">
                  <c:v>22.297930999999998</c:v>
                </c:pt>
                <c:pt idx="841">
                  <c:v>-15.417593</c:v>
                </c:pt>
                <c:pt idx="842">
                  <c:v>-8.615475</c:v>
                </c:pt>
                <c:pt idx="843">
                  <c:v>2.4415619999999998</c:v>
                </c:pt>
                <c:pt idx="844">
                  <c:v>1.05375</c:v>
                </c:pt>
                <c:pt idx="845">
                  <c:v>-17.420559000000001</c:v>
                </c:pt>
                <c:pt idx="846">
                  <c:v>-23.401862000000001</c:v>
                </c:pt>
                <c:pt idx="847">
                  <c:v>11.534851</c:v>
                </c:pt>
                <c:pt idx="848">
                  <c:v>25.835742</c:v>
                </c:pt>
                <c:pt idx="849">
                  <c:v>5.8267410000000002</c:v>
                </c:pt>
                <c:pt idx="850">
                  <c:v>-12.074774</c:v>
                </c:pt>
                <c:pt idx="851">
                  <c:v>14.154169</c:v>
                </c:pt>
                <c:pt idx="852">
                  <c:v>-25.007549999999998</c:v>
                </c:pt>
                <c:pt idx="853">
                  <c:v>-14.229507</c:v>
                </c:pt>
                <c:pt idx="854">
                  <c:v>-11.540352</c:v>
                </c:pt>
                <c:pt idx="855">
                  <c:v>14.075151</c:v>
                </c:pt>
                <c:pt idx="856">
                  <c:v>-4.7601129999999996</c:v>
                </c:pt>
                <c:pt idx="857">
                  <c:v>-6.7840740000000004</c:v>
                </c:pt>
                <c:pt idx="858">
                  <c:v>-19.562874000000001</c:v>
                </c:pt>
                <c:pt idx="859">
                  <c:v>25.534354</c:v>
                </c:pt>
                <c:pt idx="860">
                  <c:v>4.1342800000000004</c:v>
                </c:pt>
                <c:pt idx="861">
                  <c:v>23.924035</c:v>
                </c:pt>
                <c:pt idx="862">
                  <c:v>-4.4401570000000001</c:v>
                </c:pt>
                <c:pt idx="863">
                  <c:v>-22.901322</c:v>
                </c:pt>
                <c:pt idx="864">
                  <c:v>-6.8448099999999998</c:v>
                </c:pt>
                <c:pt idx="865">
                  <c:v>36.828735999999999</c:v>
                </c:pt>
                <c:pt idx="866">
                  <c:v>-15.266691</c:v>
                </c:pt>
                <c:pt idx="867">
                  <c:v>-8.2108279999999993</c:v>
                </c:pt>
                <c:pt idx="868">
                  <c:v>-21.613581</c:v>
                </c:pt>
                <c:pt idx="869">
                  <c:v>2.935171</c:v>
                </c:pt>
                <c:pt idx="870">
                  <c:v>-17.515471999999999</c:v>
                </c:pt>
                <c:pt idx="871">
                  <c:v>-13.464442999999999</c:v>
                </c:pt>
                <c:pt idx="872">
                  <c:v>-10.955285</c:v>
                </c:pt>
                <c:pt idx="873">
                  <c:v>-0.46666000000000002</c:v>
                </c:pt>
                <c:pt idx="874">
                  <c:v>-1.1241019999999999</c:v>
                </c:pt>
                <c:pt idx="875">
                  <c:v>5.4542489999999999</c:v>
                </c:pt>
                <c:pt idx="876">
                  <c:v>18.773045</c:v>
                </c:pt>
                <c:pt idx="877">
                  <c:v>-23.918755000000001</c:v>
                </c:pt>
                <c:pt idx="878">
                  <c:v>-11.256482999999999</c:v>
                </c:pt>
                <c:pt idx="879">
                  <c:v>-11.426062</c:v>
                </c:pt>
                <c:pt idx="880">
                  <c:v>-10.197464999999999</c:v>
                </c:pt>
                <c:pt idx="881">
                  <c:v>0.86477099999999996</c:v>
                </c:pt>
                <c:pt idx="882">
                  <c:v>5.2878420000000004</c:v>
                </c:pt>
                <c:pt idx="883">
                  <c:v>-15.28196</c:v>
                </c:pt>
                <c:pt idx="884">
                  <c:v>-17.514295000000001</c:v>
                </c:pt>
                <c:pt idx="885">
                  <c:v>2.2345410000000001</c:v>
                </c:pt>
                <c:pt idx="886">
                  <c:v>27.826844000000001</c:v>
                </c:pt>
                <c:pt idx="887">
                  <c:v>-9.7835599999999996</c:v>
                </c:pt>
                <c:pt idx="888">
                  <c:v>-6.0442080000000002</c:v>
                </c:pt>
                <c:pt idx="889">
                  <c:v>-14.383495999999999</c:v>
                </c:pt>
                <c:pt idx="890">
                  <c:v>-12.730684999999999</c:v>
                </c:pt>
                <c:pt idx="891">
                  <c:v>-16.119582000000001</c:v>
                </c:pt>
                <c:pt idx="892">
                  <c:v>1.501992</c:v>
                </c:pt>
                <c:pt idx="893">
                  <c:v>5.9529800000000002</c:v>
                </c:pt>
                <c:pt idx="894">
                  <c:v>12.558578000000001</c:v>
                </c:pt>
                <c:pt idx="895">
                  <c:v>1.4040509999999999</c:v>
                </c:pt>
                <c:pt idx="896">
                  <c:v>-13.003603999999999</c:v>
                </c:pt>
                <c:pt idx="897">
                  <c:v>-26.108360000000001</c:v>
                </c:pt>
                <c:pt idx="898">
                  <c:v>3.8293529999999998</c:v>
                </c:pt>
                <c:pt idx="899">
                  <c:v>16.984908999999998</c:v>
                </c:pt>
                <c:pt idx="900">
                  <c:v>24.702656000000001</c:v>
                </c:pt>
                <c:pt idx="901">
                  <c:v>-13.66816</c:v>
                </c:pt>
                <c:pt idx="902">
                  <c:v>-8.1100560000000002</c:v>
                </c:pt>
                <c:pt idx="903">
                  <c:v>-9.9336819999999992</c:v>
                </c:pt>
                <c:pt idx="904">
                  <c:v>-18.083659999999998</c:v>
                </c:pt>
                <c:pt idx="905">
                  <c:v>-19.65681</c:v>
                </c:pt>
                <c:pt idx="906">
                  <c:v>15.739407</c:v>
                </c:pt>
                <c:pt idx="907">
                  <c:v>-3.7535280000000002</c:v>
                </c:pt>
                <c:pt idx="908">
                  <c:v>-18.013960999999998</c:v>
                </c:pt>
                <c:pt idx="909">
                  <c:v>-5.0065980000000003</c:v>
                </c:pt>
                <c:pt idx="910">
                  <c:v>-8.7702910000000003</c:v>
                </c:pt>
                <c:pt idx="911">
                  <c:v>-5.1396959999999998</c:v>
                </c:pt>
                <c:pt idx="912">
                  <c:v>-0.34906999999999999</c:v>
                </c:pt>
                <c:pt idx="913">
                  <c:v>-15.016741</c:v>
                </c:pt>
                <c:pt idx="914">
                  <c:v>14.300805</c:v>
                </c:pt>
                <c:pt idx="915">
                  <c:v>4.741269</c:v>
                </c:pt>
                <c:pt idx="916">
                  <c:v>-4.6138820000000003</c:v>
                </c:pt>
                <c:pt idx="917">
                  <c:v>2.0413670000000002</c:v>
                </c:pt>
                <c:pt idx="918">
                  <c:v>-10.556694999999999</c:v>
                </c:pt>
                <c:pt idx="919">
                  <c:v>32.170338999999998</c:v>
                </c:pt>
                <c:pt idx="920">
                  <c:v>-16.191597999999999</c:v>
                </c:pt>
                <c:pt idx="921">
                  <c:v>-9.1443320000000003</c:v>
                </c:pt>
                <c:pt idx="922">
                  <c:v>-15.874509</c:v>
                </c:pt>
                <c:pt idx="923">
                  <c:v>-26.515522000000001</c:v>
                </c:pt>
                <c:pt idx="924">
                  <c:v>-19.204613999999999</c:v>
                </c:pt>
                <c:pt idx="925">
                  <c:v>-19.456057000000001</c:v>
                </c:pt>
                <c:pt idx="926">
                  <c:v>0.85675500000000004</c:v>
                </c:pt>
                <c:pt idx="927">
                  <c:v>-6.8248119999999997</c:v>
                </c:pt>
                <c:pt idx="928">
                  <c:v>-14.376827</c:v>
                </c:pt>
                <c:pt idx="929">
                  <c:v>-23.243689</c:v>
                </c:pt>
                <c:pt idx="930">
                  <c:v>-25.701074999999999</c:v>
                </c:pt>
                <c:pt idx="931">
                  <c:v>37.911721999999997</c:v>
                </c:pt>
                <c:pt idx="932">
                  <c:v>-10.364591000000001</c:v>
                </c:pt>
                <c:pt idx="933">
                  <c:v>-11.321259</c:v>
                </c:pt>
                <c:pt idx="934">
                  <c:v>-3.3267509999999998</c:v>
                </c:pt>
                <c:pt idx="935">
                  <c:v>-15.007163</c:v>
                </c:pt>
                <c:pt idx="936">
                  <c:v>-3.151043</c:v>
                </c:pt>
                <c:pt idx="937">
                  <c:v>3.9971E-2</c:v>
                </c:pt>
                <c:pt idx="938">
                  <c:v>-25.319186999999999</c:v>
                </c:pt>
                <c:pt idx="939">
                  <c:v>-10.743325</c:v>
                </c:pt>
                <c:pt idx="940">
                  <c:v>14.188022999999999</c:v>
                </c:pt>
                <c:pt idx="941">
                  <c:v>3.209822</c:v>
                </c:pt>
                <c:pt idx="942">
                  <c:v>24.356370999999999</c:v>
                </c:pt>
                <c:pt idx="943">
                  <c:v>-5.0097310000000004</c:v>
                </c:pt>
                <c:pt idx="944">
                  <c:v>-7.3941679999999996</c:v>
                </c:pt>
                <c:pt idx="945">
                  <c:v>11.833558</c:v>
                </c:pt>
                <c:pt idx="946">
                  <c:v>-20.426879</c:v>
                </c:pt>
                <c:pt idx="947">
                  <c:v>-20.944171000000001</c:v>
                </c:pt>
                <c:pt idx="948">
                  <c:v>22.49888</c:v>
                </c:pt>
                <c:pt idx="949">
                  <c:v>4.3964720000000002</c:v>
                </c:pt>
                <c:pt idx="950">
                  <c:v>-15.819611999999999</c:v>
                </c:pt>
                <c:pt idx="951">
                  <c:v>-13.250176</c:v>
                </c:pt>
                <c:pt idx="952">
                  <c:v>-8.8324599999999993</c:v>
                </c:pt>
                <c:pt idx="953">
                  <c:v>-8.8282550000000004</c:v>
                </c:pt>
                <c:pt idx="954">
                  <c:v>0.72424999999999995</c:v>
                </c:pt>
                <c:pt idx="955">
                  <c:v>-16.163713000000001</c:v>
                </c:pt>
                <c:pt idx="956">
                  <c:v>-20.838068</c:v>
                </c:pt>
                <c:pt idx="957">
                  <c:v>-7.3566849999999997</c:v>
                </c:pt>
                <c:pt idx="958">
                  <c:v>-18.642968</c:v>
                </c:pt>
                <c:pt idx="959">
                  <c:v>-3.0397690000000002</c:v>
                </c:pt>
                <c:pt idx="960">
                  <c:v>-15.740849000000001</c:v>
                </c:pt>
                <c:pt idx="961">
                  <c:v>-9.2777410000000007</c:v>
                </c:pt>
                <c:pt idx="962">
                  <c:v>-18.638507000000001</c:v>
                </c:pt>
                <c:pt idx="963">
                  <c:v>-16.700534999999999</c:v>
                </c:pt>
                <c:pt idx="964">
                  <c:v>-4.4042070000000004</c:v>
                </c:pt>
                <c:pt idx="965">
                  <c:v>-9.9956600000000009</c:v>
                </c:pt>
                <c:pt idx="966">
                  <c:v>-8.4624159999999993</c:v>
                </c:pt>
                <c:pt idx="967">
                  <c:v>-6.7897949999999998</c:v>
                </c:pt>
                <c:pt idx="968">
                  <c:v>41.704106000000003</c:v>
                </c:pt>
                <c:pt idx="969">
                  <c:v>-12.923302</c:v>
                </c:pt>
                <c:pt idx="970">
                  <c:v>-29.100677999999998</c:v>
                </c:pt>
                <c:pt idx="971">
                  <c:v>-14.881705999999999</c:v>
                </c:pt>
                <c:pt idx="972">
                  <c:v>-20.253613000000001</c:v>
                </c:pt>
                <c:pt idx="973">
                  <c:v>-9.3438960000000009</c:v>
                </c:pt>
                <c:pt idx="974">
                  <c:v>2.733622</c:v>
                </c:pt>
                <c:pt idx="975">
                  <c:v>-13.636975</c:v>
                </c:pt>
                <c:pt idx="976">
                  <c:v>-2.1124939999999999</c:v>
                </c:pt>
                <c:pt idx="977">
                  <c:v>1.312557</c:v>
                </c:pt>
                <c:pt idx="978">
                  <c:v>1.3200909999999999</c:v>
                </c:pt>
                <c:pt idx="979">
                  <c:v>8.7466699999999999</c:v>
                </c:pt>
                <c:pt idx="980">
                  <c:v>26.602138</c:v>
                </c:pt>
                <c:pt idx="981">
                  <c:v>6.8691310000000003</c:v>
                </c:pt>
                <c:pt idx="982">
                  <c:v>0.93180399999999997</c:v>
                </c:pt>
                <c:pt idx="983">
                  <c:v>-6.5449120000000001</c:v>
                </c:pt>
                <c:pt idx="984">
                  <c:v>13.917495000000001</c:v>
                </c:pt>
                <c:pt idx="985">
                  <c:v>-2.901875</c:v>
                </c:pt>
                <c:pt idx="986">
                  <c:v>33.684393999999998</c:v>
                </c:pt>
                <c:pt idx="987">
                  <c:v>3.5238999999999998</c:v>
                </c:pt>
                <c:pt idx="988">
                  <c:v>0.146421</c:v>
                </c:pt>
                <c:pt idx="989">
                  <c:v>29.374624000000001</c:v>
                </c:pt>
                <c:pt idx="990">
                  <c:v>-23.752359999999999</c:v>
                </c:pt>
                <c:pt idx="991">
                  <c:v>-0.41518899999999997</c:v>
                </c:pt>
                <c:pt idx="992">
                  <c:v>5.5579619999999998</c:v>
                </c:pt>
                <c:pt idx="993">
                  <c:v>4.9811959999999997</c:v>
                </c:pt>
                <c:pt idx="994">
                  <c:v>-17.230056000000001</c:v>
                </c:pt>
                <c:pt idx="995">
                  <c:v>7.3565000000000005E-2</c:v>
                </c:pt>
                <c:pt idx="996">
                  <c:v>2.6886109999999999</c:v>
                </c:pt>
                <c:pt idx="997">
                  <c:v>14.819341</c:v>
                </c:pt>
                <c:pt idx="998">
                  <c:v>-19.889282000000001</c:v>
                </c:pt>
                <c:pt idx="999">
                  <c:v>-0.40947699999999998</c:v>
                </c:pt>
                <c:pt idx="1000">
                  <c:v>19.438851</c:v>
                </c:pt>
                <c:pt idx="1001">
                  <c:v>-26.759566</c:v>
                </c:pt>
                <c:pt idx="1002">
                  <c:v>-3.5711029999999999</c:v>
                </c:pt>
                <c:pt idx="1003">
                  <c:v>38.134428</c:v>
                </c:pt>
                <c:pt idx="1004">
                  <c:v>21.830159999999999</c:v>
                </c:pt>
                <c:pt idx="1005">
                  <c:v>2.3102299999999998</c:v>
                </c:pt>
                <c:pt idx="1006">
                  <c:v>-21.144397000000001</c:v>
                </c:pt>
                <c:pt idx="1007">
                  <c:v>-4.8649659999999999</c:v>
                </c:pt>
                <c:pt idx="1008">
                  <c:v>-7.7389929999999998</c:v>
                </c:pt>
                <c:pt idx="1009">
                  <c:v>46.955241000000001</c:v>
                </c:pt>
                <c:pt idx="1010">
                  <c:v>46.349941999999999</c:v>
                </c:pt>
                <c:pt idx="1011">
                  <c:v>-0.52178800000000003</c:v>
                </c:pt>
                <c:pt idx="1012">
                  <c:v>-14.034015999999999</c:v>
                </c:pt>
                <c:pt idx="1013">
                  <c:v>1.4354899999999999</c:v>
                </c:pt>
                <c:pt idx="1014">
                  <c:v>-10.909369</c:v>
                </c:pt>
                <c:pt idx="1015">
                  <c:v>-27.033852</c:v>
                </c:pt>
                <c:pt idx="1016">
                  <c:v>-15.848229999999999</c:v>
                </c:pt>
                <c:pt idx="1017">
                  <c:v>-1.420094</c:v>
                </c:pt>
                <c:pt idx="1018">
                  <c:v>20.227356</c:v>
                </c:pt>
                <c:pt idx="1019">
                  <c:v>-4.7934869999999998</c:v>
                </c:pt>
                <c:pt idx="1020">
                  <c:v>-11.2445</c:v>
                </c:pt>
                <c:pt idx="1021">
                  <c:v>-9.1069779999999998</c:v>
                </c:pt>
                <c:pt idx="1022">
                  <c:v>-6.1879000000000003E-2</c:v>
                </c:pt>
                <c:pt idx="1023">
                  <c:v>-9.8359070000000006</c:v>
                </c:pt>
                <c:pt idx="1024">
                  <c:v>15.880642999999999</c:v>
                </c:pt>
                <c:pt idx="1025">
                  <c:v>5.6009089999999997</c:v>
                </c:pt>
                <c:pt idx="1026">
                  <c:v>-7.3826010000000002</c:v>
                </c:pt>
                <c:pt idx="1027">
                  <c:v>13.328025</c:v>
                </c:pt>
                <c:pt idx="1028">
                  <c:v>-20.407712</c:v>
                </c:pt>
                <c:pt idx="1029">
                  <c:v>9.9298380000000002</c:v>
                </c:pt>
                <c:pt idx="1030">
                  <c:v>14.557460000000001</c:v>
                </c:pt>
                <c:pt idx="1031">
                  <c:v>5.9400069999999996</c:v>
                </c:pt>
                <c:pt idx="1032">
                  <c:v>9.0887740000000008</c:v>
                </c:pt>
                <c:pt idx="1033">
                  <c:v>23.739319999999999</c:v>
                </c:pt>
                <c:pt idx="1034">
                  <c:v>10.347981000000001</c:v>
                </c:pt>
                <c:pt idx="1035">
                  <c:v>-2.520254</c:v>
                </c:pt>
                <c:pt idx="1036">
                  <c:v>-10.909029</c:v>
                </c:pt>
                <c:pt idx="1037">
                  <c:v>-14.144411</c:v>
                </c:pt>
                <c:pt idx="1038">
                  <c:v>-2.2930220000000001</c:v>
                </c:pt>
                <c:pt idx="1039">
                  <c:v>12.685236</c:v>
                </c:pt>
                <c:pt idx="1040">
                  <c:v>20.656669000000001</c:v>
                </c:pt>
                <c:pt idx="1041">
                  <c:v>-28.134475999999999</c:v>
                </c:pt>
                <c:pt idx="1042">
                  <c:v>-4.8866120000000004</c:v>
                </c:pt>
                <c:pt idx="1043">
                  <c:v>-30.526700000000002</c:v>
                </c:pt>
                <c:pt idx="1044">
                  <c:v>-1.2014260000000001</c:v>
                </c:pt>
                <c:pt idx="1045">
                  <c:v>-29.157173</c:v>
                </c:pt>
                <c:pt idx="1046">
                  <c:v>-11.353180999999999</c:v>
                </c:pt>
                <c:pt idx="1047">
                  <c:v>30.874583999999999</c:v>
                </c:pt>
                <c:pt idx="1048">
                  <c:v>30.780394999999999</c:v>
                </c:pt>
                <c:pt idx="1049">
                  <c:v>-3.573966</c:v>
                </c:pt>
                <c:pt idx="1050">
                  <c:v>13.738144</c:v>
                </c:pt>
                <c:pt idx="1051">
                  <c:v>16.942854000000001</c:v>
                </c:pt>
                <c:pt idx="1052">
                  <c:v>0.58257000000000003</c:v>
                </c:pt>
                <c:pt idx="1053">
                  <c:v>-12.625404</c:v>
                </c:pt>
                <c:pt idx="1054">
                  <c:v>-11.65131</c:v>
                </c:pt>
                <c:pt idx="1055">
                  <c:v>-2.9120159999999999</c:v>
                </c:pt>
                <c:pt idx="1056">
                  <c:v>-10.921120999999999</c:v>
                </c:pt>
                <c:pt idx="1057">
                  <c:v>9.2922759999999993</c:v>
                </c:pt>
                <c:pt idx="1058">
                  <c:v>-10.978566000000001</c:v>
                </c:pt>
                <c:pt idx="1059">
                  <c:v>5.3525119999999999</c:v>
                </c:pt>
                <c:pt idx="1060">
                  <c:v>33.963273999999998</c:v>
                </c:pt>
                <c:pt idx="1061">
                  <c:v>11.070084</c:v>
                </c:pt>
                <c:pt idx="1062">
                  <c:v>12.298313</c:v>
                </c:pt>
                <c:pt idx="1063">
                  <c:v>-16.997067000000001</c:v>
                </c:pt>
                <c:pt idx="1064">
                  <c:v>-2.053957</c:v>
                </c:pt>
                <c:pt idx="1065">
                  <c:v>19.850728</c:v>
                </c:pt>
                <c:pt idx="1066">
                  <c:v>2.0318909999999999</c:v>
                </c:pt>
                <c:pt idx="1067">
                  <c:v>7.053477</c:v>
                </c:pt>
                <c:pt idx="1068">
                  <c:v>-5.1436320000000002</c:v>
                </c:pt>
                <c:pt idx="1069">
                  <c:v>2.413808</c:v>
                </c:pt>
                <c:pt idx="1070">
                  <c:v>7.6774990000000001</c:v>
                </c:pt>
                <c:pt idx="1071">
                  <c:v>-18.109643999999999</c:v>
                </c:pt>
                <c:pt idx="1072">
                  <c:v>-1.866581</c:v>
                </c:pt>
                <c:pt idx="1073">
                  <c:v>3.1826180000000002</c:v>
                </c:pt>
                <c:pt idx="1074">
                  <c:v>-11.210959000000001</c:v>
                </c:pt>
                <c:pt idx="1075">
                  <c:v>15.728339999999999</c:v>
                </c:pt>
                <c:pt idx="1076">
                  <c:v>35.730269</c:v>
                </c:pt>
                <c:pt idx="1077">
                  <c:v>-8.3610620000000004</c:v>
                </c:pt>
                <c:pt idx="1078">
                  <c:v>-18.344054</c:v>
                </c:pt>
                <c:pt idx="1079">
                  <c:v>9.3602500000000006</c:v>
                </c:pt>
                <c:pt idx="1080">
                  <c:v>-18.475027999999998</c:v>
                </c:pt>
                <c:pt idx="1081">
                  <c:v>8.0701420000000006</c:v>
                </c:pt>
                <c:pt idx="1082">
                  <c:v>-11.779351999999999</c:v>
                </c:pt>
                <c:pt idx="1083">
                  <c:v>-20.672352</c:v>
                </c:pt>
                <c:pt idx="1084">
                  <c:v>-9.7294750000000008</c:v>
                </c:pt>
                <c:pt idx="1085">
                  <c:v>7.7610229999999998</c:v>
                </c:pt>
                <c:pt idx="1086">
                  <c:v>5.8466620000000002</c:v>
                </c:pt>
                <c:pt idx="1087">
                  <c:v>10.282940999999999</c:v>
                </c:pt>
                <c:pt idx="1088">
                  <c:v>0.33733299999999999</c:v>
                </c:pt>
                <c:pt idx="1089">
                  <c:v>-19.962741000000001</c:v>
                </c:pt>
                <c:pt idx="1090">
                  <c:v>-20.224142000000001</c:v>
                </c:pt>
                <c:pt idx="1091">
                  <c:v>4.9451929999999997</c:v>
                </c:pt>
                <c:pt idx="1092">
                  <c:v>15.398842</c:v>
                </c:pt>
                <c:pt idx="1093">
                  <c:v>-0.87268199999999996</c:v>
                </c:pt>
                <c:pt idx="1094">
                  <c:v>4.5630050000000004</c:v>
                </c:pt>
                <c:pt idx="1095">
                  <c:v>-7.109273</c:v>
                </c:pt>
                <c:pt idx="1096">
                  <c:v>-8.1371739999999999</c:v>
                </c:pt>
                <c:pt idx="1097">
                  <c:v>-10.576288</c:v>
                </c:pt>
                <c:pt idx="1098">
                  <c:v>-9.3770699999999998</c:v>
                </c:pt>
                <c:pt idx="1099">
                  <c:v>-2.2154790000000002</c:v>
                </c:pt>
                <c:pt idx="1100">
                  <c:v>1.702998</c:v>
                </c:pt>
                <c:pt idx="1101">
                  <c:v>-8.5048119999999994</c:v>
                </c:pt>
                <c:pt idx="1102">
                  <c:v>-7.5035449999999999</c:v>
                </c:pt>
                <c:pt idx="1103">
                  <c:v>7.3144479999999996</c:v>
                </c:pt>
                <c:pt idx="1104">
                  <c:v>-9.164593</c:v>
                </c:pt>
                <c:pt idx="1105">
                  <c:v>-20.738759000000002</c:v>
                </c:pt>
                <c:pt idx="1106">
                  <c:v>-20.475832</c:v>
                </c:pt>
                <c:pt idx="1107">
                  <c:v>25.235147000000001</c:v>
                </c:pt>
                <c:pt idx="1108">
                  <c:v>-13.271015</c:v>
                </c:pt>
                <c:pt idx="1109">
                  <c:v>-13.210397</c:v>
                </c:pt>
                <c:pt idx="1110">
                  <c:v>36.011550999999997</c:v>
                </c:pt>
                <c:pt idx="1111">
                  <c:v>5.9713130000000003</c:v>
                </c:pt>
                <c:pt idx="1112">
                  <c:v>-21.321736000000001</c:v>
                </c:pt>
                <c:pt idx="1113">
                  <c:v>-6.1785100000000002</c:v>
                </c:pt>
                <c:pt idx="1114">
                  <c:v>-15.143913</c:v>
                </c:pt>
                <c:pt idx="1115">
                  <c:v>-20.291001999999999</c:v>
                </c:pt>
                <c:pt idx="1116">
                  <c:v>-7.0418919999999998</c:v>
                </c:pt>
                <c:pt idx="1117">
                  <c:v>1.073299</c:v>
                </c:pt>
                <c:pt idx="1118">
                  <c:v>22.733103</c:v>
                </c:pt>
                <c:pt idx="1119">
                  <c:v>17.925328</c:v>
                </c:pt>
                <c:pt idx="1120">
                  <c:v>-12.001927999999999</c:v>
                </c:pt>
                <c:pt idx="1121">
                  <c:v>-12.042495000000001</c:v>
                </c:pt>
                <c:pt idx="1122">
                  <c:v>6.3721819999999996</c:v>
                </c:pt>
                <c:pt idx="1123">
                  <c:v>-26.460493</c:v>
                </c:pt>
                <c:pt idx="1124">
                  <c:v>-6.4463699999999999</c:v>
                </c:pt>
                <c:pt idx="1125">
                  <c:v>22.787648000000001</c:v>
                </c:pt>
                <c:pt idx="1126">
                  <c:v>-14.82366</c:v>
                </c:pt>
                <c:pt idx="1127">
                  <c:v>2.5716779999999999</c:v>
                </c:pt>
                <c:pt idx="1128">
                  <c:v>32.156211999999996</c:v>
                </c:pt>
                <c:pt idx="1129">
                  <c:v>-9.4627610000000004</c:v>
                </c:pt>
                <c:pt idx="1130">
                  <c:v>5.111205</c:v>
                </c:pt>
                <c:pt idx="1131">
                  <c:v>-24.627403000000001</c:v>
                </c:pt>
                <c:pt idx="1132">
                  <c:v>-5.7012049999999999</c:v>
                </c:pt>
                <c:pt idx="1133">
                  <c:v>-12.032608</c:v>
                </c:pt>
                <c:pt idx="1134">
                  <c:v>-4.7795209999999999</c:v>
                </c:pt>
                <c:pt idx="1135">
                  <c:v>4.6349099999999996</c:v>
                </c:pt>
                <c:pt idx="1136">
                  <c:v>-15.251932999999999</c:v>
                </c:pt>
                <c:pt idx="1137">
                  <c:v>37.714694999999999</c:v>
                </c:pt>
                <c:pt idx="1138">
                  <c:v>-2.465592</c:v>
                </c:pt>
                <c:pt idx="1139">
                  <c:v>-20.544703999999999</c:v>
                </c:pt>
                <c:pt idx="1140">
                  <c:v>0.24315700000000001</c:v>
                </c:pt>
                <c:pt idx="1141">
                  <c:v>-16.560282999999998</c:v>
                </c:pt>
                <c:pt idx="1142">
                  <c:v>-10.531153</c:v>
                </c:pt>
                <c:pt idx="1143">
                  <c:v>-15.653625999999999</c:v>
                </c:pt>
                <c:pt idx="1144">
                  <c:v>-8.4437979999999992</c:v>
                </c:pt>
                <c:pt idx="1145">
                  <c:v>-1.744003</c:v>
                </c:pt>
                <c:pt idx="1146">
                  <c:v>-6.0711830000000004</c:v>
                </c:pt>
                <c:pt idx="1147">
                  <c:v>-5.5185999999999999E-2</c:v>
                </c:pt>
                <c:pt idx="1148">
                  <c:v>-3.266785</c:v>
                </c:pt>
                <c:pt idx="1149">
                  <c:v>-12.494472999999999</c:v>
                </c:pt>
                <c:pt idx="1150">
                  <c:v>-1.322632</c:v>
                </c:pt>
                <c:pt idx="1151">
                  <c:v>-2.9820289999999998</c:v>
                </c:pt>
                <c:pt idx="1152">
                  <c:v>-4.3130470000000001</c:v>
                </c:pt>
                <c:pt idx="1153">
                  <c:v>3.3932910000000001</c:v>
                </c:pt>
                <c:pt idx="1154">
                  <c:v>18.804472000000001</c:v>
                </c:pt>
                <c:pt idx="1155">
                  <c:v>-19.110294</c:v>
                </c:pt>
                <c:pt idx="1156">
                  <c:v>-17.613109000000001</c:v>
                </c:pt>
                <c:pt idx="1157">
                  <c:v>-3.893939</c:v>
                </c:pt>
                <c:pt idx="1158">
                  <c:v>-9.5663099999999996</c:v>
                </c:pt>
                <c:pt idx="1159">
                  <c:v>-6.1274519999999999</c:v>
                </c:pt>
                <c:pt idx="1160">
                  <c:v>-18.248622000000001</c:v>
                </c:pt>
                <c:pt idx="1161">
                  <c:v>-4.2328159999999997</c:v>
                </c:pt>
                <c:pt idx="1162">
                  <c:v>8.8608720000000005</c:v>
                </c:pt>
                <c:pt idx="1163">
                  <c:v>-4.7604090000000001</c:v>
                </c:pt>
                <c:pt idx="1164">
                  <c:v>-0.72483399999999998</c:v>
                </c:pt>
                <c:pt idx="1165">
                  <c:v>-9.7190750000000001</c:v>
                </c:pt>
                <c:pt idx="1166">
                  <c:v>6.0908199999999999</c:v>
                </c:pt>
                <c:pt idx="1167">
                  <c:v>-5.673807</c:v>
                </c:pt>
                <c:pt idx="1168">
                  <c:v>-11.849656</c:v>
                </c:pt>
                <c:pt idx="1169">
                  <c:v>0.356821</c:v>
                </c:pt>
                <c:pt idx="1170">
                  <c:v>-11.330557000000001</c:v>
                </c:pt>
                <c:pt idx="1171">
                  <c:v>-8.2299999999999995E-4</c:v>
                </c:pt>
                <c:pt idx="1172">
                  <c:v>-4.5597580000000004</c:v>
                </c:pt>
                <c:pt idx="1173">
                  <c:v>13.009988</c:v>
                </c:pt>
                <c:pt idx="1174">
                  <c:v>-1.9679489999999999</c:v>
                </c:pt>
                <c:pt idx="1175">
                  <c:v>9.1286470000000008</c:v>
                </c:pt>
                <c:pt idx="1176">
                  <c:v>17.428156000000001</c:v>
                </c:pt>
                <c:pt idx="1177">
                  <c:v>-20.824469000000001</c:v>
                </c:pt>
                <c:pt idx="1178">
                  <c:v>-4.8544929999999997</c:v>
                </c:pt>
                <c:pt idx="1179">
                  <c:v>-5.8735140000000001</c:v>
                </c:pt>
                <c:pt idx="1180">
                  <c:v>-20.419794</c:v>
                </c:pt>
                <c:pt idx="1181">
                  <c:v>5.0396999999999998</c:v>
                </c:pt>
                <c:pt idx="1182">
                  <c:v>14.855521</c:v>
                </c:pt>
                <c:pt idx="1183">
                  <c:v>14.395471000000001</c:v>
                </c:pt>
                <c:pt idx="1184">
                  <c:v>-0.667883</c:v>
                </c:pt>
                <c:pt idx="1185">
                  <c:v>19.658044</c:v>
                </c:pt>
                <c:pt idx="1186">
                  <c:v>21.226165000000002</c:v>
                </c:pt>
                <c:pt idx="1187">
                  <c:v>5.1954630000000002</c:v>
                </c:pt>
                <c:pt idx="1188">
                  <c:v>-7.8348639999999996</c:v>
                </c:pt>
                <c:pt idx="1189">
                  <c:v>-3.9742109999999999</c:v>
                </c:pt>
                <c:pt idx="1190">
                  <c:v>14.570971999999999</c:v>
                </c:pt>
                <c:pt idx="1191">
                  <c:v>1.237347</c:v>
                </c:pt>
                <c:pt idx="1192">
                  <c:v>12.089613999999999</c:v>
                </c:pt>
                <c:pt idx="1193">
                  <c:v>4.0560960000000001</c:v>
                </c:pt>
                <c:pt idx="1194">
                  <c:v>23.517845999999999</c:v>
                </c:pt>
                <c:pt idx="1195">
                  <c:v>-0.27221600000000001</c:v>
                </c:pt>
                <c:pt idx="1196">
                  <c:v>-13.864331999999999</c:v>
                </c:pt>
                <c:pt idx="1197">
                  <c:v>-21.038829</c:v>
                </c:pt>
                <c:pt idx="1198">
                  <c:v>-4.52637</c:v>
                </c:pt>
                <c:pt idx="1199">
                  <c:v>-11.685997</c:v>
                </c:pt>
                <c:pt idx="1200">
                  <c:v>-8.6665690000000009</c:v>
                </c:pt>
                <c:pt idx="1201">
                  <c:v>14.634372000000001</c:v>
                </c:pt>
                <c:pt idx="1202">
                  <c:v>-7.7367619999999997</c:v>
                </c:pt>
                <c:pt idx="1203">
                  <c:v>-2.4120970000000002</c:v>
                </c:pt>
                <c:pt idx="1204">
                  <c:v>24.463186</c:v>
                </c:pt>
                <c:pt idx="1205">
                  <c:v>-3.9140630000000001</c:v>
                </c:pt>
                <c:pt idx="1206">
                  <c:v>-18.836134000000001</c:v>
                </c:pt>
                <c:pt idx="1207">
                  <c:v>42.291603000000002</c:v>
                </c:pt>
                <c:pt idx="1208">
                  <c:v>15.810784</c:v>
                </c:pt>
                <c:pt idx="1209">
                  <c:v>8.8007120000000008</c:v>
                </c:pt>
                <c:pt idx="1210">
                  <c:v>-17.264398</c:v>
                </c:pt>
                <c:pt idx="1211">
                  <c:v>-14.22817</c:v>
                </c:pt>
                <c:pt idx="1212">
                  <c:v>-18.751042000000002</c:v>
                </c:pt>
                <c:pt idx="1213">
                  <c:v>-12.903853</c:v>
                </c:pt>
                <c:pt idx="1214">
                  <c:v>4.2265560000000004</c:v>
                </c:pt>
                <c:pt idx="1215">
                  <c:v>27.166114</c:v>
                </c:pt>
                <c:pt idx="1216">
                  <c:v>19.092559999999999</c:v>
                </c:pt>
                <c:pt idx="1217">
                  <c:v>-5.4410920000000003</c:v>
                </c:pt>
                <c:pt idx="1218">
                  <c:v>0.70515000000000005</c:v>
                </c:pt>
                <c:pt idx="1219">
                  <c:v>11.584414000000001</c:v>
                </c:pt>
                <c:pt idx="1220">
                  <c:v>-12.193872000000001</c:v>
                </c:pt>
                <c:pt idx="1221">
                  <c:v>-8.0469840000000001</c:v>
                </c:pt>
                <c:pt idx="1222">
                  <c:v>7.8350710000000001</c:v>
                </c:pt>
                <c:pt idx="1223">
                  <c:v>17.308562999999999</c:v>
                </c:pt>
                <c:pt idx="1224">
                  <c:v>19.978726000000002</c:v>
                </c:pt>
                <c:pt idx="1225">
                  <c:v>9.2764229999999994</c:v>
                </c:pt>
                <c:pt idx="1226">
                  <c:v>27.34675</c:v>
                </c:pt>
                <c:pt idx="1227">
                  <c:v>16.247948999999998</c:v>
                </c:pt>
                <c:pt idx="1228">
                  <c:v>0.51191200000000003</c:v>
                </c:pt>
                <c:pt idx="1229">
                  <c:v>26.072914000000001</c:v>
                </c:pt>
                <c:pt idx="1230">
                  <c:v>8.6810949999999991</c:v>
                </c:pt>
                <c:pt idx="1231">
                  <c:v>-6.8929010000000002</c:v>
                </c:pt>
                <c:pt idx="1232">
                  <c:v>-10.263318</c:v>
                </c:pt>
                <c:pt idx="1233">
                  <c:v>-19.449786</c:v>
                </c:pt>
                <c:pt idx="1234">
                  <c:v>42.245258</c:v>
                </c:pt>
                <c:pt idx="1235">
                  <c:v>38.982244999999999</c:v>
                </c:pt>
                <c:pt idx="1236">
                  <c:v>-3.061099</c:v>
                </c:pt>
                <c:pt idx="1237">
                  <c:v>33.484381999999997</c:v>
                </c:pt>
                <c:pt idx="1238">
                  <c:v>-8.0737989999999993</c:v>
                </c:pt>
                <c:pt idx="1239">
                  <c:v>-18.200841</c:v>
                </c:pt>
                <c:pt idx="1240">
                  <c:v>-9.2372669999999992</c:v>
                </c:pt>
                <c:pt idx="1241">
                  <c:v>-18.79768</c:v>
                </c:pt>
                <c:pt idx="1242">
                  <c:v>-13.148728</c:v>
                </c:pt>
                <c:pt idx="1243">
                  <c:v>-11.576318000000001</c:v>
                </c:pt>
                <c:pt idx="1244">
                  <c:v>-12.680225999999999</c:v>
                </c:pt>
                <c:pt idx="1245">
                  <c:v>-15.421530000000001</c:v>
                </c:pt>
                <c:pt idx="1246">
                  <c:v>13.867467</c:v>
                </c:pt>
                <c:pt idx="1247">
                  <c:v>-8.9382809999999999</c:v>
                </c:pt>
                <c:pt idx="1248">
                  <c:v>-16.024688999999999</c:v>
                </c:pt>
                <c:pt idx="1249">
                  <c:v>25.298271</c:v>
                </c:pt>
                <c:pt idx="1250">
                  <c:v>12.291214</c:v>
                </c:pt>
                <c:pt idx="1251">
                  <c:v>9.9490610000000004</c:v>
                </c:pt>
                <c:pt idx="1252">
                  <c:v>-6.1174999999999997</c:v>
                </c:pt>
                <c:pt idx="1253">
                  <c:v>-0.313971</c:v>
                </c:pt>
                <c:pt idx="1254">
                  <c:v>-18.597588999999999</c:v>
                </c:pt>
                <c:pt idx="1255">
                  <c:v>3.7416719999999999</c:v>
                </c:pt>
                <c:pt idx="1256">
                  <c:v>6.7693729999999999</c:v>
                </c:pt>
                <c:pt idx="1257">
                  <c:v>-20.699881999999999</c:v>
                </c:pt>
                <c:pt idx="1258">
                  <c:v>-29.764112999999998</c:v>
                </c:pt>
                <c:pt idx="1259">
                  <c:v>-0.59752300000000003</c:v>
                </c:pt>
                <c:pt idx="1260">
                  <c:v>-15.862178</c:v>
                </c:pt>
                <c:pt idx="1261">
                  <c:v>-18.785710000000002</c:v>
                </c:pt>
                <c:pt idx="1262">
                  <c:v>-1.206734</c:v>
                </c:pt>
                <c:pt idx="1263">
                  <c:v>-13.103964</c:v>
                </c:pt>
                <c:pt idx="1264">
                  <c:v>36.893889000000001</c:v>
                </c:pt>
                <c:pt idx="1265">
                  <c:v>-18.022468</c:v>
                </c:pt>
                <c:pt idx="1266">
                  <c:v>9.0836279999999991</c:v>
                </c:pt>
                <c:pt idx="1267">
                  <c:v>-17.451089</c:v>
                </c:pt>
                <c:pt idx="1268">
                  <c:v>6.9422860000000002</c:v>
                </c:pt>
                <c:pt idx="1269">
                  <c:v>-7.8921989999999997</c:v>
                </c:pt>
                <c:pt idx="1270">
                  <c:v>-1.610549</c:v>
                </c:pt>
                <c:pt idx="1271">
                  <c:v>14.585031000000001</c:v>
                </c:pt>
                <c:pt idx="1272">
                  <c:v>1.1283939999999999</c:v>
                </c:pt>
                <c:pt idx="1273">
                  <c:v>22.361530999999999</c:v>
                </c:pt>
                <c:pt idx="1274">
                  <c:v>-11.334235</c:v>
                </c:pt>
                <c:pt idx="1275">
                  <c:v>38.623873000000003</c:v>
                </c:pt>
                <c:pt idx="1276">
                  <c:v>-7.3033530000000004</c:v>
                </c:pt>
                <c:pt idx="1277">
                  <c:v>13.445919999999999</c:v>
                </c:pt>
                <c:pt idx="1278">
                  <c:v>29.803657999999999</c:v>
                </c:pt>
                <c:pt idx="1279">
                  <c:v>-4.0344230000000003</c:v>
                </c:pt>
                <c:pt idx="1280">
                  <c:v>-5.9216620000000004</c:v>
                </c:pt>
                <c:pt idx="1281">
                  <c:v>-11.538923</c:v>
                </c:pt>
                <c:pt idx="1282">
                  <c:v>-25.467873999999998</c:v>
                </c:pt>
                <c:pt idx="1283">
                  <c:v>12.769209999999999</c:v>
                </c:pt>
                <c:pt idx="1284">
                  <c:v>-12.73724</c:v>
                </c:pt>
                <c:pt idx="1285">
                  <c:v>22.004522999999999</c:v>
                </c:pt>
                <c:pt idx="1286">
                  <c:v>-13.168417</c:v>
                </c:pt>
                <c:pt idx="1287">
                  <c:v>33.104604000000002</c:v>
                </c:pt>
                <c:pt idx="1288">
                  <c:v>-11.116985</c:v>
                </c:pt>
                <c:pt idx="1289">
                  <c:v>26.588013</c:v>
                </c:pt>
                <c:pt idx="1290">
                  <c:v>-11.648064</c:v>
                </c:pt>
                <c:pt idx="1291">
                  <c:v>-1.2165239999999999</c:v>
                </c:pt>
                <c:pt idx="1292">
                  <c:v>7.9253410000000004</c:v>
                </c:pt>
                <c:pt idx="1293">
                  <c:v>12.529083</c:v>
                </c:pt>
                <c:pt idx="1294">
                  <c:v>10.543498</c:v>
                </c:pt>
                <c:pt idx="1295">
                  <c:v>-7.4220300000000003</c:v>
                </c:pt>
                <c:pt idx="1296">
                  <c:v>-11.398179000000001</c:v>
                </c:pt>
                <c:pt idx="1297">
                  <c:v>19.796144999999999</c:v>
                </c:pt>
                <c:pt idx="1298">
                  <c:v>6.5978680000000001</c:v>
                </c:pt>
                <c:pt idx="1299">
                  <c:v>16.271142000000001</c:v>
                </c:pt>
                <c:pt idx="1300">
                  <c:v>17.814706000000001</c:v>
                </c:pt>
                <c:pt idx="1301">
                  <c:v>14.180713000000001</c:v>
                </c:pt>
                <c:pt idx="1302">
                  <c:v>-1.9983040000000001</c:v>
                </c:pt>
                <c:pt idx="1303">
                  <c:v>5.3193840000000003</c:v>
                </c:pt>
                <c:pt idx="1304">
                  <c:v>-4.2248320000000001</c:v>
                </c:pt>
                <c:pt idx="1305">
                  <c:v>-3.765053</c:v>
                </c:pt>
                <c:pt idx="1306">
                  <c:v>-2.6907830000000001</c:v>
                </c:pt>
                <c:pt idx="1307">
                  <c:v>49.875309999999999</c:v>
                </c:pt>
                <c:pt idx="1308">
                  <c:v>-1.575223</c:v>
                </c:pt>
                <c:pt idx="1309">
                  <c:v>-9.2085489999999997</c:v>
                </c:pt>
                <c:pt idx="1310">
                  <c:v>13.834110000000001</c:v>
                </c:pt>
                <c:pt idx="1311">
                  <c:v>-4.1211929999999999</c:v>
                </c:pt>
                <c:pt idx="1312">
                  <c:v>-5.4489429999999999</c:v>
                </c:pt>
                <c:pt idx="1313">
                  <c:v>41.262552999999997</c:v>
                </c:pt>
                <c:pt idx="1314">
                  <c:v>-22.621603</c:v>
                </c:pt>
                <c:pt idx="1315">
                  <c:v>-14.983388</c:v>
                </c:pt>
                <c:pt idx="1316">
                  <c:v>-17.142723</c:v>
                </c:pt>
                <c:pt idx="1317">
                  <c:v>40.645659999999999</c:v>
                </c:pt>
                <c:pt idx="1318">
                  <c:v>14.750677</c:v>
                </c:pt>
                <c:pt idx="1319">
                  <c:v>-18.346181999999999</c:v>
                </c:pt>
                <c:pt idx="1320">
                  <c:v>6.6966520000000003</c:v>
                </c:pt>
                <c:pt idx="1321">
                  <c:v>-11.492134</c:v>
                </c:pt>
                <c:pt idx="1322">
                  <c:v>1.6738</c:v>
                </c:pt>
                <c:pt idx="1323">
                  <c:v>4.3818250000000001</c:v>
                </c:pt>
                <c:pt idx="1324">
                  <c:v>8.7176829999999992</c:v>
                </c:pt>
                <c:pt idx="1325">
                  <c:v>5.8811090000000004</c:v>
                </c:pt>
                <c:pt idx="1326">
                  <c:v>-9.0448459999999997</c:v>
                </c:pt>
                <c:pt idx="1327">
                  <c:v>-0.63110500000000003</c:v>
                </c:pt>
                <c:pt idx="1328">
                  <c:v>-3.8710870000000002</c:v>
                </c:pt>
                <c:pt idx="1329">
                  <c:v>-9.4442939999999993</c:v>
                </c:pt>
                <c:pt idx="1330">
                  <c:v>7.9976510000000003</c:v>
                </c:pt>
                <c:pt idx="1331">
                  <c:v>-4.1368330000000002</c:v>
                </c:pt>
                <c:pt idx="1332">
                  <c:v>1.7783789999999999</c:v>
                </c:pt>
                <c:pt idx="1333">
                  <c:v>10.378351</c:v>
                </c:pt>
                <c:pt idx="1334">
                  <c:v>-0.40360200000000002</c:v>
                </c:pt>
                <c:pt idx="1335">
                  <c:v>7.5394449999999997</c:v>
                </c:pt>
                <c:pt idx="1336">
                  <c:v>-12.838832999999999</c:v>
                </c:pt>
                <c:pt idx="1337">
                  <c:v>3.1214140000000001</c:v>
                </c:pt>
                <c:pt idx="1338">
                  <c:v>-19.679691999999999</c:v>
                </c:pt>
                <c:pt idx="1339">
                  <c:v>-24.417881000000001</c:v>
                </c:pt>
                <c:pt idx="1340">
                  <c:v>-13.137783000000001</c:v>
                </c:pt>
                <c:pt idx="1341">
                  <c:v>-5.8723660000000004</c:v>
                </c:pt>
                <c:pt idx="1342">
                  <c:v>7.6998709999999999</c:v>
                </c:pt>
                <c:pt idx="1343">
                  <c:v>22.024476</c:v>
                </c:pt>
                <c:pt idx="1344">
                  <c:v>-5.8232590000000002</c:v>
                </c:pt>
                <c:pt idx="1345">
                  <c:v>8.8369269999999993</c:v>
                </c:pt>
                <c:pt idx="1346">
                  <c:v>1.1207290000000001</c:v>
                </c:pt>
                <c:pt idx="1347">
                  <c:v>24.601806</c:v>
                </c:pt>
                <c:pt idx="1348">
                  <c:v>-7.4757379999999998</c:v>
                </c:pt>
                <c:pt idx="1349">
                  <c:v>33.124020999999999</c:v>
                </c:pt>
                <c:pt idx="1350">
                  <c:v>-9.2337430000000005</c:v>
                </c:pt>
                <c:pt idx="1351">
                  <c:v>1.5523359999999999</c:v>
                </c:pt>
                <c:pt idx="1352">
                  <c:v>-0.57325899999999996</c:v>
                </c:pt>
                <c:pt idx="1353">
                  <c:v>-7.7216440000000004</c:v>
                </c:pt>
                <c:pt idx="1354">
                  <c:v>-4.3057249999999998</c:v>
                </c:pt>
                <c:pt idx="1355">
                  <c:v>-12.513859</c:v>
                </c:pt>
                <c:pt idx="1356">
                  <c:v>-10.070982000000001</c:v>
                </c:pt>
                <c:pt idx="1357">
                  <c:v>7.6301030000000001</c:v>
                </c:pt>
                <c:pt idx="1358">
                  <c:v>2.05965</c:v>
                </c:pt>
                <c:pt idx="1359">
                  <c:v>-3.4201809999999999</c:v>
                </c:pt>
                <c:pt idx="1360">
                  <c:v>-13.44197</c:v>
                </c:pt>
                <c:pt idx="1361">
                  <c:v>-12.394028</c:v>
                </c:pt>
              </c:numCache>
            </c:numRef>
          </c:yVal>
          <c:smooth val="0"/>
          <c:extLst>
            <c:ext xmlns:c16="http://schemas.microsoft.com/office/drawing/2014/chart" uri="{C3380CC4-5D6E-409C-BE32-E72D297353CC}">
              <c16:uniqueId val="{00000000-DD27-482D-8473-714C8D52BFFE}"/>
            </c:ext>
          </c:extLst>
        </c:ser>
        <c:ser>
          <c:idx val="1"/>
          <c:order val="1"/>
          <c:tx>
            <c:v>Validation</c:v>
          </c:tx>
          <c:spPr>
            <a:ln w="25400" cap="rnd">
              <a:noFill/>
              <a:round/>
            </a:ln>
            <a:effectLst/>
          </c:spPr>
          <c:marker>
            <c:symbol val="circle"/>
            <c:size val="4"/>
            <c:spPr>
              <a:solidFill>
                <a:srgbClr val="66FF66"/>
              </a:solidFill>
              <a:ln w="9525">
                <a:noFill/>
              </a:ln>
              <a:effectLst/>
            </c:spPr>
          </c:marker>
          <c:xVal>
            <c:numRef>
              <c:f>'NN Revisi Layer 1'!$AF$9:$AF$327</c:f>
              <c:numCache>
                <c:formatCode>General</c:formatCode>
                <c:ptCount val="319"/>
                <c:pt idx="0">
                  <c:v>11.300056</c:v>
                </c:pt>
                <c:pt idx="1">
                  <c:v>2.1940680000000001</c:v>
                </c:pt>
                <c:pt idx="2">
                  <c:v>-17.992093000000001</c:v>
                </c:pt>
                <c:pt idx="3">
                  <c:v>-11.537777999999999</c:v>
                </c:pt>
                <c:pt idx="4">
                  <c:v>0.58489800000000003</c:v>
                </c:pt>
                <c:pt idx="5">
                  <c:v>-16.274736000000001</c:v>
                </c:pt>
                <c:pt idx="6">
                  <c:v>-13.548598999999999</c:v>
                </c:pt>
                <c:pt idx="7">
                  <c:v>2.7346729999999999</c:v>
                </c:pt>
                <c:pt idx="8">
                  <c:v>4.2521370000000003</c:v>
                </c:pt>
                <c:pt idx="9">
                  <c:v>6.9570249999999998</c:v>
                </c:pt>
                <c:pt idx="10">
                  <c:v>-3.576813</c:v>
                </c:pt>
                <c:pt idx="11">
                  <c:v>-7.3099150000000002</c:v>
                </c:pt>
                <c:pt idx="12">
                  <c:v>-2.4403380000000001</c:v>
                </c:pt>
                <c:pt idx="13">
                  <c:v>2.9893139999999998</c:v>
                </c:pt>
                <c:pt idx="14">
                  <c:v>0.70052800000000004</c:v>
                </c:pt>
                <c:pt idx="15">
                  <c:v>-2.4469780000000001</c:v>
                </c:pt>
                <c:pt idx="16">
                  <c:v>2.4465409999999999</c:v>
                </c:pt>
                <c:pt idx="17">
                  <c:v>-2.8466550000000002</c:v>
                </c:pt>
                <c:pt idx="18">
                  <c:v>-3.471854</c:v>
                </c:pt>
                <c:pt idx="19">
                  <c:v>-1.8121100000000001</c:v>
                </c:pt>
                <c:pt idx="20">
                  <c:v>0.42751499999999998</c:v>
                </c:pt>
                <c:pt idx="21">
                  <c:v>2.140336</c:v>
                </c:pt>
                <c:pt idx="22">
                  <c:v>1.0743320000000001</c:v>
                </c:pt>
                <c:pt idx="23">
                  <c:v>-4.2036999999999998E-2</c:v>
                </c:pt>
                <c:pt idx="24">
                  <c:v>1.0135209999999999</c:v>
                </c:pt>
                <c:pt idx="25">
                  <c:v>-0.33213599999999999</c:v>
                </c:pt>
                <c:pt idx="26">
                  <c:v>4.3539000000000001E-2</c:v>
                </c:pt>
                <c:pt idx="27">
                  <c:v>5.2461000000000091E-2</c:v>
                </c:pt>
                <c:pt idx="28">
                  <c:v>0.32282100000000002</c:v>
                </c:pt>
                <c:pt idx="29">
                  <c:v>-0.26151000000000002</c:v>
                </c:pt>
                <c:pt idx="30">
                  <c:v>0.209395</c:v>
                </c:pt>
                <c:pt idx="31">
                  <c:v>-3.2723749999999998</c:v>
                </c:pt>
                <c:pt idx="32">
                  <c:v>16.110976000000001</c:v>
                </c:pt>
                <c:pt idx="33">
                  <c:v>19.034513</c:v>
                </c:pt>
                <c:pt idx="34">
                  <c:v>0.106735</c:v>
                </c:pt>
                <c:pt idx="35">
                  <c:v>0.44230399999999997</c:v>
                </c:pt>
                <c:pt idx="36">
                  <c:v>1.569876</c:v>
                </c:pt>
                <c:pt idx="37">
                  <c:v>5.3323989999999997</c:v>
                </c:pt>
                <c:pt idx="38">
                  <c:v>2.788751</c:v>
                </c:pt>
                <c:pt idx="39">
                  <c:v>3.2653560000000001</c:v>
                </c:pt>
                <c:pt idx="40">
                  <c:v>-4.6090580000000001</c:v>
                </c:pt>
                <c:pt idx="41">
                  <c:v>-4.9094490000000004</c:v>
                </c:pt>
                <c:pt idx="42">
                  <c:v>2.173619</c:v>
                </c:pt>
                <c:pt idx="43">
                  <c:v>0.19392899999999999</c:v>
                </c:pt>
                <c:pt idx="44">
                  <c:v>-1.567914</c:v>
                </c:pt>
                <c:pt idx="45">
                  <c:v>-2.378981</c:v>
                </c:pt>
                <c:pt idx="46">
                  <c:v>-1.208769</c:v>
                </c:pt>
                <c:pt idx="47">
                  <c:v>-0.77897799999999995</c:v>
                </c:pt>
                <c:pt idx="48">
                  <c:v>-7.7952760000000003</c:v>
                </c:pt>
                <c:pt idx="49">
                  <c:v>0.49141400000000002</c:v>
                </c:pt>
                <c:pt idx="50">
                  <c:v>-1.769495</c:v>
                </c:pt>
                <c:pt idx="51">
                  <c:v>1.8715999999999999</c:v>
                </c:pt>
                <c:pt idx="52">
                  <c:v>-2.386342</c:v>
                </c:pt>
                <c:pt idx="53">
                  <c:v>-2.853939</c:v>
                </c:pt>
                <c:pt idx="54">
                  <c:v>5.8785299999999996</c:v>
                </c:pt>
                <c:pt idx="55">
                  <c:v>-9.7592859999999995</c:v>
                </c:pt>
                <c:pt idx="56">
                  <c:v>33.334673000000002</c:v>
                </c:pt>
                <c:pt idx="57">
                  <c:v>6.1910439999999998</c:v>
                </c:pt>
                <c:pt idx="58">
                  <c:v>1.7544820000000001</c:v>
                </c:pt>
                <c:pt idx="59">
                  <c:v>2.4530050000000001</c:v>
                </c:pt>
                <c:pt idx="60">
                  <c:v>-4.2811680000000001</c:v>
                </c:pt>
                <c:pt idx="61">
                  <c:v>4.6760400000000004</c:v>
                </c:pt>
                <c:pt idx="62">
                  <c:v>-3.8819910000000002</c:v>
                </c:pt>
                <c:pt idx="63">
                  <c:v>11.184224</c:v>
                </c:pt>
                <c:pt idx="64">
                  <c:v>1.277865</c:v>
                </c:pt>
                <c:pt idx="65">
                  <c:v>3.9747020000000002</c:v>
                </c:pt>
                <c:pt idx="66">
                  <c:v>-1.487905</c:v>
                </c:pt>
                <c:pt idx="67">
                  <c:v>-7.3936140000000004</c:v>
                </c:pt>
                <c:pt idx="68">
                  <c:v>-19.663997999999999</c:v>
                </c:pt>
                <c:pt idx="69">
                  <c:v>-0.98980800000000002</c:v>
                </c:pt>
                <c:pt idx="70">
                  <c:v>-4.0020879999999996</c:v>
                </c:pt>
                <c:pt idx="71">
                  <c:v>2.9991979999999998</c:v>
                </c:pt>
                <c:pt idx="72">
                  <c:v>21.131644000000001</c:v>
                </c:pt>
                <c:pt idx="73">
                  <c:v>7.37066</c:v>
                </c:pt>
                <c:pt idx="74">
                  <c:v>2.782349</c:v>
                </c:pt>
                <c:pt idx="75">
                  <c:v>-1.4801839999999999</c:v>
                </c:pt>
                <c:pt idx="76">
                  <c:v>-14.525959</c:v>
                </c:pt>
                <c:pt idx="77">
                  <c:v>-14.282634</c:v>
                </c:pt>
                <c:pt idx="78">
                  <c:v>40.853850999999999</c:v>
                </c:pt>
                <c:pt idx="79">
                  <c:v>-2.9856950000000002</c:v>
                </c:pt>
                <c:pt idx="80">
                  <c:v>-5.4234169999999997</c:v>
                </c:pt>
                <c:pt idx="81">
                  <c:v>-10.972154</c:v>
                </c:pt>
                <c:pt idx="82">
                  <c:v>5.6828070000000004</c:v>
                </c:pt>
                <c:pt idx="83">
                  <c:v>33.796145000000003</c:v>
                </c:pt>
                <c:pt idx="84">
                  <c:v>-2.5924010000000002</c:v>
                </c:pt>
                <c:pt idx="85">
                  <c:v>-3.116412</c:v>
                </c:pt>
                <c:pt idx="86">
                  <c:v>13.290489000000001</c:v>
                </c:pt>
                <c:pt idx="87">
                  <c:v>-2.405907</c:v>
                </c:pt>
                <c:pt idx="88">
                  <c:v>-20.016711999999998</c:v>
                </c:pt>
                <c:pt idx="89">
                  <c:v>7.0882240000000003</c:v>
                </c:pt>
                <c:pt idx="90">
                  <c:v>12.487154</c:v>
                </c:pt>
                <c:pt idx="91">
                  <c:v>-4.1503540000000001</c:v>
                </c:pt>
                <c:pt idx="92">
                  <c:v>15.105428</c:v>
                </c:pt>
                <c:pt idx="93">
                  <c:v>12.874544</c:v>
                </c:pt>
                <c:pt idx="94">
                  <c:v>-6.5784140000000004</c:v>
                </c:pt>
                <c:pt idx="95">
                  <c:v>-5.7465640000000002</c:v>
                </c:pt>
                <c:pt idx="96">
                  <c:v>-8.8569549999999992</c:v>
                </c:pt>
                <c:pt idx="97">
                  <c:v>13.984047</c:v>
                </c:pt>
                <c:pt idx="98">
                  <c:v>-3.61185</c:v>
                </c:pt>
                <c:pt idx="99">
                  <c:v>15.315058000000001</c:v>
                </c:pt>
                <c:pt idx="100">
                  <c:v>10.915207000000001</c:v>
                </c:pt>
                <c:pt idx="101">
                  <c:v>-7.2256270000000002</c:v>
                </c:pt>
                <c:pt idx="102">
                  <c:v>-3.3824749999999999</c:v>
                </c:pt>
                <c:pt idx="103">
                  <c:v>-12.277433</c:v>
                </c:pt>
                <c:pt idx="104">
                  <c:v>1.2971200000000001</c:v>
                </c:pt>
                <c:pt idx="105">
                  <c:v>-8.9354899999999997</c:v>
                </c:pt>
                <c:pt idx="106">
                  <c:v>-13.187502</c:v>
                </c:pt>
                <c:pt idx="107">
                  <c:v>-3.135221</c:v>
                </c:pt>
                <c:pt idx="108">
                  <c:v>-9.0527630000000006</c:v>
                </c:pt>
                <c:pt idx="109">
                  <c:v>3.5550459999999999</c:v>
                </c:pt>
                <c:pt idx="110">
                  <c:v>9.9160240000000002</c:v>
                </c:pt>
                <c:pt idx="111">
                  <c:v>15.029804</c:v>
                </c:pt>
                <c:pt idx="112">
                  <c:v>14.409575</c:v>
                </c:pt>
                <c:pt idx="113">
                  <c:v>-19.018685000000001</c:v>
                </c:pt>
                <c:pt idx="114">
                  <c:v>8.8865979999999993</c:v>
                </c:pt>
                <c:pt idx="115">
                  <c:v>12.237805</c:v>
                </c:pt>
                <c:pt idx="116">
                  <c:v>-10.123533999999999</c:v>
                </c:pt>
                <c:pt idx="117">
                  <c:v>10.135870000000001</c:v>
                </c:pt>
                <c:pt idx="118">
                  <c:v>10.958603</c:v>
                </c:pt>
                <c:pt idx="119">
                  <c:v>9.0240869999999997</c:v>
                </c:pt>
                <c:pt idx="120">
                  <c:v>14.159551</c:v>
                </c:pt>
                <c:pt idx="121">
                  <c:v>-8.5904179999999997</c:v>
                </c:pt>
                <c:pt idx="122">
                  <c:v>-9.2628970000000006</c:v>
                </c:pt>
                <c:pt idx="123">
                  <c:v>7.7504410000000004</c:v>
                </c:pt>
                <c:pt idx="124">
                  <c:v>-12.089663</c:v>
                </c:pt>
                <c:pt idx="125">
                  <c:v>8.8890650000000004</c:v>
                </c:pt>
                <c:pt idx="126">
                  <c:v>6.5033349999999999</c:v>
                </c:pt>
                <c:pt idx="127">
                  <c:v>14.455571000000001</c:v>
                </c:pt>
                <c:pt idx="128">
                  <c:v>-8.1865819999999996</c:v>
                </c:pt>
                <c:pt idx="129">
                  <c:v>-8.3593600000000006</c:v>
                </c:pt>
                <c:pt idx="130">
                  <c:v>1.9101269999999999</c:v>
                </c:pt>
                <c:pt idx="131">
                  <c:v>28.099236000000001</c:v>
                </c:pt>
                <c:pt idx="132">
                  <c:v>23.585863</c:v>
                </c:pt>
                <c:pt idx="133">
                  <c:v>-4.8895210000000002</c:v>
                </c:pt>
                <c:pt idx="134">
                  <c:v>-14.360016</c:v>
                </c:pt>
                <c:pt idx="135">
                  <c:v>41.357840000000003</c:v>
                </c:pt>
                <c:pt idx="136">
                  <c:v>-3.4898850000000001</c:v>
                </c:pt>
                <c:pt idx="137">
                  <c:v>4.742184</c:v>
                </c:pt>
                <c:pt idx="138">
                  <c:v>-13.117846999999999</c:v>
                </c:pt>
                <c:pt idx="139">
                  <c:v>42.240144000000001</c:v>
                </c:pt>
                <c:pt idx="140">
                  <c:v>11.318114</c:v>
                </c:pt>
                <c:pt idx="141">
                  <c:v>21.397331000000001</c:v>
                </c:pt>
                <c:pt idx="142">
                  <c:v>19.298556999999999</c:v>
                </c:pt>
                <c:pt idx="143">
                  <c:v>-10.957148999999999</c:v>
                </c:pt>
                <c:pt idx="144">
                  <c:v>-21.193358</c:v>
                </c:pt>
                <c:pt idx="145">
                  <c:v>-13.666090000000001</c:v>
                </c:pt>
                <c:pt idx="146">
                  <c:v>-3.2788300000000001</c:v>
                </c:pt>
                <c:pt idx="147">
                  <c:v>-9.7175569999999993</c:v>
                </c:pt>
                <c:pt idx="148">
                  <c:v>-9.9378480000000007</c:v>
                </c:pt>
                <c:pt idx="149">
                  <c:v>16.287811999999999</c:v>
                </c:pt>
                <c:pt idx="150">
                  <c:v>11.100306</c:v>
                </c:pt>
                <c:pt idx="151">
                  <c:v>-6.530513</c:v>
                </c:pt>
                <c:pt idx="152">
                  <c:v>14.797413000000001</c:v>
                </c:pt>
                <c:pt idx="153">
                  <c:v>11.384313000000001</c:v>
                </c:pt>
                <c:pt idx="154">
                  <c:v>30.304608000000002</c:v>
                </c:pt>
                <c:pt idx="155">
                  <c:v>-8.2025880000000004</c:v>
                </c:pt>
                <c:pt idx="156">
                  <c:v>5.9629130000000004</c:v>
                </c:pt>
                <c:pt idx="157">
                  <c:v>11.403479000000001</c:v>
                </c:pt>
                <c:pt idx="158">
                  <c:v>10.287737</c:v>
                </c:pt>
                <c:pt idx="159">
                  <c:v>-16.441534000000001</c:v>
                </c:pt>
                <c:pt idx="160">
                  <c:v>5.451492</c:v>
                </c:pt>
                <c:pt idx="161">
                  <c:v>-9.7608250000000005</c:v>
                </c:pt>
                <c:pt idx="162">
                  <c:v>19.992255</c:v>
                </c:pt>
                <c:pt idx="163">
                  <c:v>10.767308</c:v>
                </c:pt>
                <c:pt idx="164">
                  <c:v>-17.343582000000001</c:v>
                </c:pt>
                <c:pt idx="165">
                  <c:v>-11.838903</c:v>
                </c:pt>
                <c:pt idx="166">
                  <c:v>15.748025</c:v>
                </c:pt>
                <c:pt idx="167">
                  <c:v>31.906694000000002</c:v>
                </c:pt>
                <c:pt idx="168">
                  <c:v>-6.9835539999999998</c:v>
                </c:pt>
                <c:pt idx="169">
                  <c:v>-4.6846920000000001</c:v>
                </c:pt>
                <c:pt idx="170">
                  <c:v>-5.0161959999999999</c:v>
                </c:pt>
                <c:pt idx="171">
                  <c:v>32.571365999999998</c:v>
                </c:pt>
                <c:pt idx="172">
                  <c:v>18.591148</c:v>
                </c:pt>
                <c:pt idx="173">
                  <c:v>18.345611999999999</c:v>
                </c:pt>
                <c:pt idx="174">
                  <c:v>-23.956610999999999</c:v>
                </c:pt>
                <c:pt idx="175">
                  <c:v>4.5924430000000003</c:v>
                </c:pt>
                <c:pt idx="176">
                  <c:v>-6.4629510000000003</c:v>
                </c:pt>
                <c:pt idx="177">
                  <c:v>-5.8353929999999998</c:v>
                </c:pt>
                <c:pt idx="178">
                  <c:v>-7.3635029999999997</c:v>
                </c:pt>
                <c:pt idx="179">
                  <c:v>16.157661000000001</c:v>
                </c:pt>
                <c:pt idx="180">
                  <c:v>36.009166</c:v>
                </c:pt>
                <c:pt idx="181">
                  <c:v>-13.624197000000001</c:v>
                </c:pt>
                <c:pt idx="182">
                  <c:v>-8.8853430000000007</c:v>
                </c:pt>
                <c:pt idx="183">
                  <c:v>-4.3421640000000004</c:v>
                </c:pt>
                <c:pt idx="184">
                  <c:v>41.238599000000001</c:v>
                </c:pt>
                <c:pt idx="185">
                  <c:v>23.101704999999999</c:v>
                </c:pt>
                <c:pt idx="186">
                  <c:v>-7.3740170000000003</c:v>
                </c:pt>
                <c:pt idx="187">
                  <c:v>24.598084</c:v>
                </c:pt>
                <c:pt idx="188">
                  <c:v>-12.010356</c:v>
                </c:pt>
                <c:pt idx="189">
                  <c:v>-5.3823569999999998</c:v>
                </c:pt>
                <c:pt idx="190">
                  <c:v>42.569687000000002</c:v>
                </c:pt>
                <c:pt idx="191">
                  <c:v>8.7813389999999991</c:v>
                </c:pt>
                <c:pt idx="192">
                  <c:v>13.025847000000001</c:v>
                </c:pt>
                <c:pt idx="193">
                  <c:v>30.135629999999999</c:v>
                </c:pt>
                <c:pt idx="194">
                  <c:v>-8.1887129999999999</c:v>
                </c:pt>
                <c:pt idx="195">
                  <c:v>-13.894048</c:v>
                </c:pt>
                <c:pt idx="196">
                  <c:v>-9.6701750000000004</c:v>
                </c:pt>
                <c:pt idx="197">
                  <c:v>-9.7672620000000006</c:v>
                </c:pt>
                <c:pt idx="198">
                  <c:v>10.250657</c:v>
                </c:pt>
                <c:pt idx="199">
                  <c:v>-8.8324909999999992</c:v>
                </c:pt>
                <c:pt idx="200">
                  <c:v>-8.8645379999999996</c:v>
                </c:pt>
                <c:pt idx="201">
                  <c:v>-25.884723999999999</c:v>
                </c:pt>
                <c:pt idx="202">
                  <c:v>12.648159</c:v>
                </c:pt>
                <c:pt idx="203">
                  <c:v>-3.3450500000000001</c:v>
                </c:pt>
                <c:pt idx="204">
                  <c:v>-10.674666999999999</c:v>
                </c:pt>
                <c:pt idx="205">
                  <c:v>35.254069999999999</c:v>
                </c:pt>
                <c:pt idx="206">
                  <c:v>-20.340066</c:v>
                </c:pt>
                <c:pt idx="207">
                  <c:v>-10.91245</c:v>
                </c:pt>
                <c:pt idx="208">
                  <c:v>-9.8068530000000003</c:v>
                </c:pt>
                <c:pt idx="209">
                  <c:v>-6.3544320000000001</c:v>
                </c:pt>
                <c:pt idx="210">
                  <c:v>-7.9671940000000001</c:v>
                </c:pt>
                <c:pt idx="211">
                  <c:v>-5.8155210000000004</c:v>
                </c:pt>
                <c:pt idx="212">
                  <c:v>-6.2686299999999999</c:v>
                </c:pt>
                <c:pt idx="213">
                  <c:v>-10.297407</c:v>
                </c:pt>
                <c:pt idx="214">
                  <c:v>-9.4942100000000007</c:v>
                </c:pt>
                <c:pt idx="215">
                  <c:v>-14.475142</c:v>
                </c:pt>
                <c:pt idx="216">
                  <c:v>16.410807999999999</c:v>
                </c:pt>
                <c:pt idx="217">
                  <c:v>38.016294000000002</c:v>
                </c:pt>
                <c:pt idx="218">
                  <c:v>8.1185290000000006</c:v>
                </c:pt>
                <c:pt idx="219">
                  <c:v>20.146896999999999</c:v>
                </c:pt>
                <c:pt idx="220">
                  <c:v>-5.3349589999999996</c:v>
                </c:pt>
                <c:pt idx="221">
                  <c:v>-11.215802999999999</c:v>
                </c:pt>
                <c:pt idx="222">
                  <c:v>21.916698</c:v>
                </c:pt>
                <c:pt idx="223">
                  <c:v>-12.819651</c:v>
                </c:pt>
                <c:pt idx="224">
                  <c:v>-13.398186000000001</c:v>
                </c:pt>
                <c:pt idx="225">
                  <c:v>34.240434</c:v>
                </c:pt>
                <c:pt idx="226">
                  <c:v>-12.517979</c:v>
                </c:pt>
                <c:pt idx="227">
                  <c:v>-22.058945999999999</c:v>
                </c:pt>
                <c:pt idx="228">
                  <c:v>-15.032946000000001</c:v>
                </c:pt>
                <c:pt idx="229">
                  <c:v>-17.24926</c:v>
                </c:pt>
                <c:pt idx="230">
                  <c:v>-14.292726999999999</c:v>
                </c:pt>
                <c:pt idx="231">
                  <c:v>30.33137</c:v>
                </c:pt>
                <c:pt idx="232">
                  <c:v>-18.581509</c:v>
                </c:pt>
                <c:pt idx="233">
                  <c:v>-17.076104000000001</c:v>
                </c:pt>
                <c:pt idx="234">
                  <c:v>18.435594999999999</c:v>
                </c:pt>
                <c:pt idx="235">
                  <c:v>-16.613962999999998</c:v>
                </c:pt>
                <c:pt idx="236">
                  <c:v>-4.028524</c:v>
                </c:pt>
                <c:pt idx="237">
                  <c:v>-8.7037030000000009</c:v>
                </c:pt>
                <c:pt idx="238">
                  <c:v>-21.029031</c:v>
                </c:pt>
                <c:pt idx="239">
                  <c:v>25.830579</c:v>
                </c:pt>
                <c:pt idx="240">
                  <c:v>-12.993430999999999</c:v>
                </c:pt>
                <c:pt idx="241">
                  <c:v>-9.4912240000000008</c:v>
                </c:pt>
                <c:pt idx="242">
                  <c:v>33.244842000000006</c:v>
                </c:pt>
                <c:pt idx="243">
                  <c:v>18.167853999999998</c:v>
                </c:pt>
                <c:pt idx="244">
                  <c:v>-12.451411999999999</c:v>
                </c:pt>
                <c:pt idx="245">
                  <c:v>46.040686999999998</c:v>
                </c:pt>
                <c:pt idx="246">
                  <c:v>15.226312</c:v>
                </c:pt>
                <c:pt idx="247">
                  <c:v>-8.2902920000000009</c:v>
                </c:pt>
                <c:pt idx="248">
                  <c:v>-12.498614999999999</c:v>
                </c:pt>
                <c:pt idx="249">
                  <c:v>-13.513757999999999</c:v>
                </c:pt>
                <c:pt idx="250">
                  <c:v>21.129729000000001</c:v>
                </c:pt>
                <c:pt idx="251">
                  <c:v>27.003557000000001</c:v>
                </c:pt>
                <c:pt idx="252">
                  <c:v>-20.013226</c:v>
                </c:pt>
                <c:pt idx="253">
                  <c:v>-13.926485</c:v>
                </c:pt>
                <c:pt idx="254">
                  <c:v>32.410085000000002</c:v>
                </c:pt>
                <c:pt idx="255">
                  <c:v>-19.988443</c:v>
                </c:pt>
                <c:pt idx="256">
                  <c:v>-10.98841</c:v>
                </c:pt>
                <c:pt idx="257">
                  <c:v>41.566003000000002</c:v>
                </c:pt>
                <c:pt idx="258">
                  <c:v>-24.234006999999998</c:v>
                </c:pt>
                <c:pt idx="259">
                  <c:v>-11.053224</c:v>
                </c:pt>
                <c:pt idx="260">
                  <c:v>-16.224347000000002</c:v>
                </c:pt>
                <c:pt idx="261">
                  <c:v>27.968268999999999</c:v>
                </c:pt>
                <c:pt idx="262">
                  <c:v>20.627226</c:v>
                </c:pt>
                <c:pt idx="263">
                  <c:v>-17.232196999999999</c:v>
                </c:pt>
                <c:pt idx="264">
                  <c:v>-5.5738269999999996</c:v>
                </c:pt>
                <c:pt idx="265">
                  <c:v>-7.2209240000000001</c:v>
                </c:pt>
                <c:pt idx="266">
                  <c:v>-27.572982</c:v>
                </c:pt>
                <c:pt idx="267">
                  <c:v>-14.728077000000001</c:v>
                </c:pt>
                <c:pt idx="268">
                  <c:v>-24.154236999999998</c:v>
                </c:pt>
                <c:pt idx="269">
                  <c:v>30.051373000000002</c:v>
                </c:pt>
                <c:pt idx="270">
                  <c:v>-26.454067999999999</c:v>
                </c:pt>
                <c:pt idx="271">
                  <c:v>40.421736000000003</c:v>
                </c:pt>
                <c:pt idx="272">
                  <c:v>-4.8147279999999997</c:v>
                </c:pt>
                <c:pt idx="273">
                  <c:v>-17.197120000000002</c:v>
                </c:pt>
                <c:pt idx="274">
                  <c:v>-15.525804000000001</c:v>
                </c:pt>
                <c:pt idx="275">
                  <c:v>-11.709515</c:v>
                </c:pt>
                <c:pt idx="276">
                  <c:v>-22.027826999999998</c:v>
                </c:pt>
                <c:pt idx="277">
                  <c:v>-10.936537</c:v>
                </c:pt>
                <c:pt idx="278">
                  <c:v>-12.131227000000001</c:v>
                </c:pt>
                <c:pt idx="279">
                  <c:v>-12.750912</c:v>
                </c:pt>
                <c:pt idx="280">
                  <c:v>-11.222804999999999</c:v>
                </c:pt>
                <c:pt idx="281">
                  <c:v>-13.940113</c:v>
                </c:pt>
                <c:pt idx="282">
                  <c:v>-12.054575</c:v>
                </c:pt>
                <c:pt idx="283">
                  <c:v>-16.442340999999999</c:v>
                </c:pt>
                <c:pt idx="284">
                  <c:v>16.476583000000002</c:v>
                </c:pt>
                <c:pt idx="285">
                  <c:v>-25.826983999999999</c:v>
                </c:pt>
                <c:pt idx="286">
                  <c:v>-25.001092</c:v>
                </c:pt>
                <c:pt idx="287">
                  <c:v>-14.981769</c:v>
                </c:pt>
                <c:pt idx="288">
                  <c:v>-8.6831779999999998</c:v>
                </c:pt>
                <c:pt idx="289">
                  <c:v>4.5299430000000003</c:v>
                </c:pt>
                <c:pt idx="290">
                  <c:v>41.913392000000002</c:v>
                </c:pt>
                <c:pt idx="291">
                  <c:v>11.03162</c:v>
                </c:pt>
                <c:pt idx="292">
                  <c:v>-14.435566</c:v>
                </c:pt>
                <c:pt idx="293">
                  <c:v>-12.016106000000001</c:v>
                </c:pt>
                <c:pt idx="294">
                  <c:v>-21.505091</c:v>
                </c:pt>
                <c:pt idx="295">
                  <c:v>-12.434996999999999</c:v>
                </c:pt>
                <c:pt idx="296">
                  <c:v>-6.1729419999999999</c:v>
                </c:pt>
                <c:pt idx="297">
                  <c:v>-20.640889000000001</c:v>
                </c:pt>
                <c:pt idx="298">
                  <c:v>-17.752237000000001</c:v>
                </c:pt>
                <c:pt idx="299">
                  <c:v>-19.194331999999999</c:v>
                </c:pt>
                <c:pt idx="300">
                  <c:v>5.974729</c:v>
                </c:pt>
                <c:pt idx="301">
                  <c:v>-8.3027060000000006</c:v>
                </c:pt>
                <c:pt idx="302">
                  <c:v>-6.6204359999999998</c:v>
                </c:pt>
                <c:pt idx="303">
                  <c:v>7.7273779999999999</c:v>
                </c:pt>
                <c:pt idx="304">
                  <c:v>-15.130110999999999</c:v>
                </c:pt>
                <c:pt idx="305">
                  <c:v>33.507004000000002</c:v>
                </c:pt>
                <c:pt idx="306">
                  <c:v>-16.692692999999998</c:v>
                </c:pt>
                <c:pt idx="307">
                  <c:v>-20.016484999999999</c:v>
                </c:pt>
                <c:pt idx="308">
                  <c:v>-18.86515</c:v>
                </c:pt>
                <c:pt idx="309">
                  <c:v>25.233405999999999</c:v>
                </c:pt>
                <c:pt idx="310">
                  <c:v>4.3603699999999996</c:v>
                </c:pt>
                <c:pt idx="311">
                  <c:v>-4.0948019999999996</c:v>
                </c:pt>
                <c:pt idx="312">
                  <c:v>-14.061154999999999</c:v>
                </c:pt>
                <c:pt idx="313">
                  <c:v>-18.713097999999999</c:v>
                </c:pt>
                <c:pt idx="314">
                  <c:v>17.7683</c:v>
                </c:pt>
                <c:pt idx="315">
                  <c:v>8.9803700000000006</c:v>
                </c:pt>
                <c:pt idx="316">
                  <c:v>-7.3833630000000001</c:v>
                </c:pt>
                <c:pt idx="317">
                  <c:v>-24.894997</c:v>
                </c:pt>
                <c:pt idx="318">
                  <c:v>21.991212999999998</c:v>
                </c:pt>
              </c:numCache>
            </c:numRef>
          </c:xVal>
          <c:yVal>
            <c:numRef>
              <c:f>'NN Revisi Layer 1'!$AE$9:$AE$327</c:f>
              <c:numCache>
                <c:formatCode>General</c:formatCode>
                <c:ptCount val="319"/>
                <c:pt idx="0">
                  <c:v>-0.75430200000000003</c:v>
                </c:pt>
                <c:pt idx="1">
                  <c:v>-9.0869739999999997</c:v>
                </c:pt>
                <c:pt idx="2">
                  <c:v>-6.8420680000000003</c:v>
                </c:pt>
                <c:pt idx="3">
                  <c:v>-0.58435700000000002</c:v>
                </c:pt>
                <c:pt idx="4">
                  <c:v>-9.6237270000000006</c:v>
                </c:pt>
                <c:pt idx="5">
                  <c:v>-6.9012390000000003</c:v>
                </c:pt>
                <c:pt idx="6">
                  <c:v>-6.537363</c:v>
                </c:pt>
                <c:pt idx="7">
                  <c:v>-3.1172789999999999</c:v>
                </c:pt>
                <c:pt idx="8">
                  <c:v>-0.89038700000000004</c:v>
                </c:pt>
                <c:pt idx="9">
                  <c:v>2.4497200000000001</c:v>
                </c:pt>
                <c:pt idx="10">
                  <c:v>0.88745700000000005</c:v>
                </c:pt>
                <c:pt idx="11">
                  <c:v>-2.8853430000000002</c:v>
                </c:pt>
                <c:pt idx="12">
                  <c:v>1.2002139999999999</c:v>
                </c:pt>
                <c:pt idx="13">
                  <c:v>-0.41513</c:v>
                </c:pt>
                <c:pt idx="14">
                  <c:v>-2.5491999999999999</c:v>
                </c:pt>
                <c:pt idx="15">
                  <c:v>0.65207300000000001</c:v>
                </c:pt>
                <c:pt idx="16">
                  <c:v>-0.45098899999999997</c:v>
                </c:pt>
                <c:pt idx="17">
                  <c:v>-0.78740100000000002</c:v>
                </c:pt>
                <c:pt idx="18">
                  <c:v>-1.49109</c:v>
                </c:pt>
                <c:pt idx="19">
                  <c:v>0.150784</c:v>
                </c:pt>
                <c:pt idx="20">
                  <c:v>-1.5219510000000001</c:v>
                </c:pt>
                <c:pt idx="21">
                  <c:v>0.45885399999999998</c:v>
                </c:pt>
                <c:pt idx="22">
                  <c:v>-0.47786400000000001</c:v>
                </c:pt>
                <c:pt idx="23">
                  <c:v>1.264103</c:v>
                </c:pt>
                <c:pt idx="24">
                  <c:v>0.36289199999999999</c:v>
                </c:pt>
                <c:pt idx="25">
                  <c:v>-9.3006000000000005E-2</c:v>
                </c:pt>
                <c:pt idx="26">
                  <c:v>13.80556</c:v>
                </c:pt>
                <c:pt idx="27">
                  <c:v>2.3844609999999999</c:v>
                </c:pt>
                <c:pt idx="28">
                  <c:v>9.0632219999999997</c:v>
                </c:pt>
                <c:pt idx="29">
                  <c:v>-6.8380239999999999</c:v>
                </c:pt>
                <c:pt idx="30">
                  <c:v>5.0499169999999998</c:v>
                </c:pt>
                <c:pt idx="31">
                  <c:v>-1.7174940000000001</c:v>
                </c:pt>
                <c:pt idx="32">
                  <c:v>8.4634610000000006</c:v>
                </c:pt>
                <c:pt idx="33">
                  <c:v>10.062450999999999</c:v>
                </c:pt>
                <c:pt idx="34">
                  <c:v>0.91169900000000004</c:v>
                </c:pt>
                <c:pt idx="35">
                  <c:v>3.1910400000000001</c:v>
                </c:pt>
                <c:pt idx="36">
                  <c:v>10.034045000000001</c:v>
                </c:pt>
                <c:pt idx="37">
                  <c:v>2.9286819999999998</c:v>
                </c:pt>
                <c:pt idx="38">
                  <c:v>12.568467999999999</c:v>
                </c:pt>
                <c:pt idx="39">
                  <c:v>14.516000999999999</c:v>
                </c:pt>
                <c:pt idx="40">
                  <c:v>-2.6089639999999998</c:v>
                </c:pt>
                <c:pt idx="41">
                  <c:v>-2.8061090000000002</c:v>
                </c:pt>
                <c:pt idx="42">
                  <c:v>1.2632570000000001</c:v>
                </c:pt>
                <c:pt idx="43">
                  <c:v>0.62615600000000005</c:v>
                </c:pt>
                <c:pt idx="44">
                  <c:v>-4.9769819999999996</c:v>
                </c:pt>
                <c:pt idx="45">
                  <c:v>-7.5361149999999997</c:v>
                </c:pt>
                <c:pt idx="46">
                  <c:v>-3.7783630000000001</c:v>
                </c:pt>
                <c:pt idx="47">
                  <c:v>-2.3559549999999998</c:v>
                </c:pt>
                <c:pt idx="48">
                  <c:v>-4.6801469999999998</c:v>
                </c:pt>
                <c:pt idx="49">
                  <c:v>1.370382</c:v>
                </c:pt>
                <c:pt idx="50">
                  <c:v>-4.7035830000000001</c:v>
                </c:pt>
                <c:pt idx="51">
                  <c:v>4.9722460000000002</c:v>
                </c:pt>
                <c:pt idx="52">
                  <c:v>-6.2641229999999997</c:v>
                </c:pt>
                <c:pt idx="53">
                  <c:v>-7.4508760000000001</c:v>
                </c:pt>
                <c:pt idx="54">
                  <c:v>14.490536000000001</c:v>
                </c:pt>
                <c:pt idx="55">
                  <c:v>-6.12629</c:v>
                </c:pt>
                <c:pt idx="56">
                  <c:v>21.046102999999999</c:v>
                </c:pt>
                <c:pt idx="57">
                  <c:v>14.743259</c:v>
                </c:pt>
                <c:pt idx="58">
                  <c:v>4.1693490000000004</c:v>
                </c:pt>
                <c:pt idx="59">
                  <c:v>5.5271299999999997</c:v>
                </c:pt>
                <c:pt idx="60">
                  <c:v>-9.5262180000000001</c:v>
                </c:pt>
                <c:pt idx="61">
                  <c:v>3.0382470000000001</c:v>
                </c:pt>
                <c:pt idx="62">
                  <c:v>-2.5333079999999999</c:v>
                </c:pt>
                <c:pt idx="63">
                  <c:v>7.3212320000000002</c:v>
                </c:pt>
                <c:pt idx="64">
                  <c:v>2.6167099999999999</c:v>
                </c:pt>
                <c:pt idx="65">
                  <c:v>7.722137</c:v>
                </c:pt>
                <c:pt idx="66">
                  <c:v>-2.8863690000000002</c:v>
                </c:pt>
                <c:pt idx="67">
                  <c:v>-4.9952800000000002</c:v>
                </c:pt>
                <c:pt idx="68">
                  <c:v>-13.603344999999999</c:v>
                </c:pt>
                <c:pt idx="69">
                  <c:v>-1.779987</c:v>
                </c:pt>
                <c:pt idx="70">
                  <c:v>-7.1119300000000001</c:v>
                </c:pt>
                <c:pt idx="71">
                  <c:v>5.279598</c:v>
                </c:pt>
                <c:pt idx="72">
                  <c:v>14.810432</c:v>
                </c:pt>
                <c:pt idx="73">
                  <c:v>12.413755999999999</c:v>
                </c:pt>
                <c:pt idx="74">
                  <c:v>4.6083369999999997</c:v>
                </c:pt>
                <c:pt idx="75">
                  <c:v>-1.0630999999999999</c:v>
                </c:pt>
                <c:pt idx="76">
                  <c:v>-10.450430000000001</c:v>
                </c:pt>
                <c:pt idx="77">
                  <c:v>-10.28402</c:v>
                </c:pt>
                <c:pt idx="78">
                  <c:v>29.473148999999999</c:v>
                </c:pt>
                <c:pt idx="79">
                  <c:v>-4.8031389999999998</c:v>
                </c:pt>
                <c:pt idx="80">
                  <c:v>-3.9372400000000001</c:v>
                </c:pt>
                <c:pt idx="81">
                  <c:v>-7.9691989999999997</c:v>
                </c:pt>
                <c:pt idx="82">
                  <c:v>9.0774340000000002</c:v>
                </c:pt>
                <c:pt idx="83">
                  <c:v>24.786035999999999</c:v>
                </c:pt>
                <c:pt idx="84">
                  <c:v>-4.0682900000000002</c:v>
                </c:pt>
                <c:pt idx="85">
                  <c:v>-2.2884829999999998</c:v>
                </c:pt>
                <c:pt idx="86">
                  <c:v>20.789746000000001</c:v>
                </c:pt>
                <c:pt idx="87">
                  <c:v>-3.7114500000000001</c:v>
                </c:pt>
                <c:pt idx="88">
                  <c:v>-14.882253</c:v>
                </c:pt>
                <c:pt idx="89">
                  <c:v>10.802</c:v>
                </c:pt>
                <c:pt idx="90">
                  <c:v>18.909914000000001</c:v>
                </c:pt>
                <c:pt idx="91">
                  <c:v>-3.1006640000000001</c:v>
                </c:pt>
                <c:pt idx="92">
                  <c:v>22.824621</c:v>
                </c:pt>
                <c:pt idx="93">
                  <c:v>19.366142</c:v>
                </c:pt>
                <c:pt idx="94">
                  <c:v>-4.9272580000000001</c:v>
                </c:pt>
                <c:pt idx="95">
                  <c:v>-8.5354810000000008</c:v>
                </c:pt>
                <c:pt idx="96">
                  <c:v>-6.7111660000000004</c:v>
                </c:pt>
                <c:pt idx="97">
                  <c:v>10.601723</c:v>
                </c:pt>
                <c:pt idx="98">
                  <c:v>-5.3019860000000003</c:v>
                </c:pt>
                <c:pt idx="99">
                  <c:v>11.629096000000001</c:v>
                </c:pt>
                <c:pt idx="100">
                  <c:v>15.843137</c:v>
                </c:pt>
                <c:pt idx="101">
                  <c:v>-10.479879</c:v>
                </c:pt>
                <c:pt idx="102">
                  <c:v>-2.5827309999999999</c:v>
                </c:pt>
                <c:pt idx="103">
                  <c:v>-17.695615</c:v>
                </c:pt>
                <c:pt idx="104">
                  <c:v>1.868039</c:v>
                </c:pt>
                <c:pt idx="105">
                  <c:v>-6.876093</c:v>
                </c:pt>
                <c:pt idx="106">
                  <c:v>-10.227795</c:v>
                </c:pt>
                <c:pt idx="107">
                  <c:v>-4.3958680000000001</c:v>
                </c:pt>
                <c:pt idx="108">
                  <c:v>-7.0437419999999999</c:v>
                </c:pt>
                <c:pt idx="109">
                  <c:v>4.9655659999999999</c:v>
                </c:pt>
                <c:pt idx="110">
                  <c:v>7.7318819999999997</c:v>
                </c:pt>
                <c:pt idx="111">
                  <c:v>11.723839999999999</c:v>
                </c:pt>
                <c:pt idx="112">
                  <c:v>19.837999</c:v>
                </c:pt>
                <c:pt idx="113">
                  <c:v>-14.961084</c:v>
                </c:pt>
                <c:pt idx="114">
                  <c:v>12.191338</c:v>
                </c:pt>
                <c:pt idx="115">
                  <c:v>9.6410479999999996</c:v>
                </c:pt>
                <c:pt idx="116">
                  <c:v>-7.9914389999999997</c:v>
                </c:pt>
                <c:pt idx="117">
                  <c:v>8.014011</c:v>
                </c:pt>
                <c:pt idx="118">
                  <c:v>8.6756949999999993</c:v>
                </c:pt>
                <c:pt idx="119">
                  <c:v>12.231638</c:v>
                </c:pt>
                <c:pt idx="120">
                  <c:v>19.128329000000001</c:v>
                </c:pt>
                <c:pt idx="121">
                  <c:v>-11.602532999999999</c:v>
                </c:pt>
                <c:pt idx="122">
                  <c:v>-12.509375</c:v>
                </c:pt>
                <c:pt idx="123">
                  <c:v>6.1561430000000001</c:v>
                </c:pt>
                <c:pt idx="124">
                  <c:v>-9.6034629999999996</c:v>
                </c:pt>
                <c:pt idx="125">
                  <c:v>11.956548</c:v>
                </c:pt>
                <c:pt idx="126">
                  <c:v>5.1872210000000001</c:v>
                </c:pt>
                <c:pt idx="127">
                  <c:v>19.361224</c:v>
                </c:pt>
                <c:pt idx="128">
                  <c:v>-10.957148999999999</c:v>
                </c:pt>
                <c:pt idx="129">
                  <c:v>-11.181685999999999</c:v>
                </c:pt>
                <c:pt idx="130">
                  <c:v>2.545191</c:v>
                </c:pt>
                <c:pt idx="131">
                  <c:v>22.654111</c:v>
                </c:pt>
                <c:pt idx="132">
                  <c:v>19.015872999999999</c:v>
                </c:pt>
                <c:pt idx="133">
                  <c:v>-3.9585530000000002</c:v>
                </c:pt>
                <c:pt idx="134">
                  <c:v>-11.630428</c:v>
                </c:pt>
                <c:pt idx="135">
                  <c:v>33.551676</c:v>
                </c:pt>
                <c:pt idx="136">
                  <c:v>-4.543971</c:v>
                </c:pt>
                <c:pt idx="137">
                  <c:v>6.152908</c:v>
                </c:pt>
                <c:pt idx="138">
                  <c:v>-17.016832999999998</c:v>
                </c:pt>
                <c:pt idx="139">
                  <c:v>34.382548999999997</c:v>
                </c:pt>
                <c:pt idx="140">
                  <c:v>14.666199000000001</c:v>
                </c:pt>
                <c:pt idx="141">
                  <c:v>27.701115000000001</c:v>
                </c:pt>
                <c:pt idx="142">
                  <c:v>24.975504000000001</c:v>
                </c:pt>
                <c:pt idx="143">
                  <c:v>-8.9655769999999997</c:v>
                </c:pt>
                <c:pt idx="144">
                  <c:v>-27.157923</c:v>
                </c:pt>
                <c:pt idx="145">
                  <c:v>-11.209175999999999</c:v>
                </c:pt>
                <c:pt idx="146">
                  <c:v>-2.694502</c:v>
                </c:pt>
                <c:pt idx="147">
                  <c:v>-12.394152999999999</c:v>
                </c:pt>
                <c:pt idx="148">
                  <c:v>-12.596781999999999</c:v>
                </c:pt>
                <c:pt idx="149">
                  <c:v>13.475819</c:v>
                </c:pt>
                <c:pt idx="150">
                  <c:v>9.1883250000000007</c:v>
                </c:pt>
                <c:pt idx="151">
                  <c:v>-8.1780259999999991</c:v>
                </c:pt>
                <c:pt idx="152">
                  <c:v>12.31696</c:v>
                </c:pt>
                <c:pt idx="153">
                  <c:v>14.177001000000001</c:v>
                </c:pt>
                <c:pt idx="154">
                  <c:v>37.718161000000002</c:v>
                </c:pt>
                <c:pt idx="155">
                  <c:v>-10.167128999999999</c:v>
                </c:pt>
                <c:pt idx="156">
                  <c:v>7.3769790000000004</c:v>
                </c:pt>
                <c:pt idx="157">
                  <c:v>14.097816999999999</c:v>
                </c:pt>
                <c:pt idx="158">
                  <c:v>12.702261999999999</c:v>
                </c:pt>
                <c:pt idx="159">
                  <c:v>-13.828703000000001</c:v>
                </c:pt>
                <c:pt idx="160">
                  <c:v>6.7156770000000003</c:v>
                </c:pt>
                <c:pt idx="161">
                  <c:v>-12.01193</c:v>
                </c:pt>
                <c:pt idx="162">
                  <c:v>24.507104999999999</c:v>
                </c:pt>
                <c:pt idx="163">
                  <c:v>13.196586</c:v>
                </c:pt>
                <c:pt idx="164">
                  <c:v>-21.253215999999998</c:v>
                </c:pt>
                <c:pt idx="165">
                  <c:v>-14.489381</c:v>
                </c:pt>
                <c:pt idx="166">
                  <c:v>13.313897000000001</c:v>
                </c:pt>
                <c:pt idx="167">
                  <c:v>27.147193999999999</c:v>
                </c:pt>
                <c:pt idx="168">
                  <c:v>-8.4216730000000002</c:v>
                </c:pt>
                <c:pt idx="169">
                  <c:v>-4.0186859999999998</c:v>
                </c:pt>
                <c:pt idx="170">
                  <c:v>-5.9730639999999999</c:v>
                </c:pt>
                <c:pt idx="171">
                  <c:v>38.760147000000003</c:v>
                </c:pt>
                <c:pt idx="172">
                  <c:v>16.039904</c:v>
                </c:pt>
                <c:pt idx="173">
                  <c:v>15.894481000000001</c:v>
                </c:pt>
                <c:pt idx="174">
                  <c:v>-28.223468</c:v>
                </c:pt>
                <c:pt idx="175">
                  <c:v>3.9924409999999999</c:v>
                </c:pt>
                <c:pt idx="176">
                  <c:v>-7.5736559999999997</c:v>
                </c:pt>
                <c:pt idx="177">
                  <c:v>-6.8249519999999997</c:v>
                </c:pt>
                <c:pt idx="178">
                  <c:v>-8.6030329999999999</c:v>
                </c:pt>
                <c:pt idx="179">
                  <c:v>14.153036999999999</c:v>
                </c:pt>
                <c:pt idx="180">
                  <c:v>41.883006000000002</c:v>
                </c:pt>
                <c:pt idx="181">
                  <c:v>-11.949441999999999</c:v>
                </c:pt>
                <c:pt idx="182">
                  <c:v>-7.8150579999999996</c:v>
                </c:pt>
                <c:pt idx="183">
                  <c:v>-3.823264</c:v>
                </c:pt>
                <c:pt idx="184">
                  <c:v>47.633825000000002</c:v>
                </c:pt>
                <c:pt idx="185">
                  <c:v>26.638183000000001</c:v>
                </c:pt>
                <c:pt idx="186">
                  <c:v>-6.5137720000000003</c:v>
                </c:pt>
                <c:pt idx="187">
                  <c:v>28.326969999999999</c:v>
                </c:pt>
                <c:pt idx="188">
                  <c:v>-10.617820999999999</c:v>
                </c:pt>
                <c:pt idx="189">
                  <c:v>-4.7622470000000003</c:v>
                </c:pt>
                <c:pt idx="190">
                  <c:v>48.901119000000001</c:v>
                </c:pt>
                <c:pt idx="191">
                  <c:v>10.012459</c:v>
                </c:pt>
                <c:pt idx="192">
                  <c:v>14.818960000000001</c:v>
                </c:pt>
                <c:pt idx="193">
                  <c:v>34.190496000000003</c:v>
                </c:pt>
                <c:pt idx="194">
                  <c:v>-9.2874020000000002</c:v>
                </c:pt>
                <c:pt idx="195">
                  <c:v>-12.434941</c:v>
                </c:pt>
                <c:pt idx="196">
                  <c:v>-10.913594</c:v>
                </c:pt>
                <c:pt idx="197">
                  <c:v>-11.002980000000001</c:v>
                </c:pt>
                <c:pt idx="198">
                  <c:v>11.514934999999999</c:v>
                </c:pt>
                <c:pt idx="199">
                  <c:v>-9.8920309999999994</c:v>
                </c:pt>
                <c:pt idx="200">
                  <c:v>-9.9131590000000003</c:v>
                </c:pt>
                <c:pt idx="201">
                  <c:v>-28.907007</c:v>
                </c:pt>
                <c:pt idx="202">
                  <c:v>11.460786000000001</c:v>
                </c:pt>
                <c:pt idx="203">
                  <c:v>-3.73062</c:v>
                </c:pt>
                <c:pt idx="204">
                  <c:v>-11.886913</c:v>
                </c:pt>
                <c:pt idx="205">
                  <c:v>39.247126000000002</c:v>
                </c:pt>
                <c:pt idx="206">
                  <c:v>-22.612950000000001</c:v>
                </c:pt>
                <c:pt idx="207">
                  <c:v>-12.124343</c:v>
                </c:pt>
                <c:pt idx="208">
                  <c:v>-8.9170370000000005</c:v>
                </c:pt>
                <c:pt idx="209">
                  <c:v>-5.8034420000000004</c:v>
                </c:pt>
                <c:pt idx="210">
                  <c:v>-8.7984919999999995</c:v>
                </c:pt>
                <c:pt idx="211">
                  <c:v>-5.3152340000000002</c:v>
                </c:pt>
                <c:pt idx="212">
                  <c:v>-6.9154790000000004</c:v>
                </c:pt>
                <c:pt idx="213">
                  <c:v>-11.354638</c:v>
                </c:pt>
                <c:pt idx="214">
                  <c:v>-10.459244</c:v>
                </c:pt>
                <c:pt idx="215">
                  <c:v>-13.279939000000001</c:v>
                </c:pt>
                <c:pt idx="216">
                  <c:v>18.007328999999999</c:v>
                </c:pt>
                <c:pt idx="217">
                  <c:v>41.626725</c:v>
                </c:pt>
                <c:pt idx="218">
                  <c:v>7.4707059999999998</c:v>
                </c:pt>
                <c:pt idx="219">
                  <c:v>22.055084000000001</c:v>
                </c:pt>
                <c:pt idx="220">
                  <c:v>-5.8351920000000002</c:v>
                </c:pt>
                <c:pt idx="221">
                  <c:v>-10.332673</c:v>
                </c:pt>
                <c:pt idx="222">
                  <c:v>23.934573</c:v>
                </c:pt>
                <c:pt idx="223">
                  <c:v>-11.839487999999999</c:v>
                </c:pt>
                <c:pt idx="224">
                  <c:v>-14.595969999999999</c:v>
                </c:pt>
                <c:pt idx="225">
                  <c:v>37.293101</c:v>
                </c:pt>
                <c:pt idx="226">
                  <c:v>-13.632199999999999</c:v>
                </c:pt>
                <c:pt idx="227">
                  <c:v>-20.393024</c:v>
                </c:pt>
                <c:pt idx="228">
                  <c:v>-13.918725999999999</c:v>
                </c:pt>
                <c:pt idx="229">
                  <c:v>-18.748633999999999</c:v>
                </c:pt>
                <c:pt idx="230">
                  <c:v>-15.510438000000001</c:v>
                </c:pt>
                <c:pt idx="231">
                  <c:v>28.164109</c:v>
                </c:pt>
                <c:pt idx="232">
                  <c:v>-20.129937999999999</c:v>
                </c:pt>
                <c:pt idx="233">
                  <c:v>-15.861185000000001</c:v>
                </c:pt>
                <c:pt idx="234">
                  <c:v>17.133289000000001</c:v>
                </c:pt>
                <c:pt idx="235">
                  <c:v>-17.980594</c:v>
                </c:pt>
                <c:pt idx="236">
                  <c:v>-4.3566310000000001</c:v>
                </c:pt>
                <c:pt idx="237">
                  <c:v>-9.4063429999999997</c:v>
                </c:pt>
                <c:pt idx="238">
                  <c:v>-19.623607</c:v>
                </c:pt>
                <c:pt idx="239">
                  <c:v>24.107120999999999</c:v>
                </c:pt>
                <c:pt idx="240">
                  <c:v>-13.967116000000001</c:v>
                </c:pt>
                <c:pt idx="241">
                  <c:v>-8.8777159999999995</c:v>
                </c:pt>
                <c:pt idx="242">
                  <c:v>35.626842000000003</c:v>
                </c:pt>
                <c:pt idx="243">
                  <c:v>19.468736</c:v>
                </c:pt>
                <c:pt idx="244">
                  <c:v>-11.672689999999999</c:v>
                </c:pt>
                <c:pt idx="245">
                  <c:v>43.170561999999997</c:v>
                </c:pt>
                <c:pt idx="246">
                  <c:v>14.301392</c:v>
                </c:pt>
                <c:pt idx="247">
                  <c:v>-8.8518399999999993</c:v>
                </c:pt>
                <c:pt idx="248">
                  <c:v>-13.33075</c:v>
                </c:pt>
                <c:pt idx="249">
                  <c:v>-12.722656000000001</c:v>
                </c:pt>
                <c:pt idx="250">
                  <c:v>19.897093000000002</c:v>
                </c:pt>
                <c:pt idx="251">
                  <c:v>28.770213999999999</c:v>
                </c:pt>
                <c:pt idx="252">
                  <c:v>-21.288281999999999</c:v>
                </c:pt>
                <c:pt idx="253">
                  <c:v>-14.800052000000001</c:v>
                </c:pt>
                <c:pt idx="254">
                  <c:v>30.604444999999998</c:v>
                </c:pt>
                <c:pt idx="255">
                  <c:v>-21.234705000000002</c:v>
                </c:pt>
                <c:pt idx="256">
                  <c:v>-11.669286</c:v>
                </c:pt>
                <c:pt idx="257">
                  <c:v>44.061002999999999</c:v>
                </c:pt>
                <c:pt idx="258">
                  <c:v>-25.663853</c:v>
                </c:pt>
                <c:pt idx="259">
                  <c:v>-11.694125</c:v>
                </c:pt>
                <c:pt idx="260">
                  <c:v>-15.411343</c:v>
                </c:pt>
                <c:pt idx="261">
                  <c:v>26.609836999999999</c:v>
                </c:pt>
                <c:pt idx="262">
                  <c:v>19.680250000000001</c:v>
                </c:pt>
                <c:pt idx="263">
                  <c:v>-18.091754999999999</c:v>
                </c:pt>
                <c:pt idx="264">
                  <c:v>-5.3234310000000002</c:v>
                </c:pt>
                <c:pt idx="265">
                  <c:v>-7.5650510000000004</c:v>
                </c:pt>
                <c:pt idx="266">
                  <c:v>-28.851130999999999</c:v>
                </c:pt>
                <c:pt idx="267">
                  <c:v>-14.128337</c:v>
                </c:pt>
                <c:pt idx="268">
                  <c:v>-23.175948000000002</c:v>
                </c:pt>
                <c:pt idx="269">
                  <c:v>31.279515</c:v>
                </c:pt>
                <c:pt idx="270">
                  <c:v>-27.519521000000001</c:v>
                </c:pt>
                <c:pt idx="271">
                  <c:v>42.014929000000002</c:v>
                </c:pt>
                <c:pt idx="272">
                  <c:v>-4.9985600000000003</c:v>
                </c:pt>
                <c:pt idx="273">
                  <c:v>-17.850999999999999</c:v>
                </c:pt>
                <c:pt idx="274">
                  <c:v>-14.990504</c:v>
                </c:pt>
                <c:pt idx="275">
                  <c:v>-12.129910000000001</c:v>
                </c:pt>
                <c:pt idx="276">
                  <c:v>-22.804857999999999</c:v>
                </c:pt>
                <c:pt idx="277">
                  <c:v>-10.577339</c:v>
                </c:pt>
                <c:pt idx="278">
                  <c:v>-12.549219000000001</c:v>
                </c:pt>
                <c:pt idx="279">
                  <c:v>-12.340273</c:v>
                </c:pt>
                <c:pt idx="280">
                  <c:v>-11.606959</c:v>
                </c:pt>
                <c:pt idx="281">
                  <c:v>-14.41305</c:v>
                </c:pt>
                <c:pt idx="282">
                  <c:v>-12.461762999999999</c:v>
                </c:pt>
                <c:pt idx="283">
                  <c:v>-15.926197999999999</c:v>
                </c:pt>
                <c:pt idx="284">
                  <c:v>17.011997999999998</c:v>
                </c:pt>
                <c:pt idx="285">
                  <c:v>-26.6645</c:v>
                </c:pt>
                <c:pt idx="286">
                  <c:v>-25.804264</c:v>
                </c:pt>
                <c:pt idx="287">
                  <c:v>-15.443406</c:v>
                </c:pt>
                <c:pt idx="288">
                  <c:v>-8.949783</c:v>
                </c:pt>
                <c:pt idx="289">
                  <c:v>4.6645560000000001</c:v>
                </c:pt>
                <c:pt idx="290">
                  <c:v>43.136203999999999</c:v>
                </c:pt>
                <c:pt idx="291">
                  <c:v>10.730331</c:v>
                </c:pt>
                <c:pt idx="292">
                  <c:v>-14.07878</c:v>
                </c:pt>
                <c:pt idx="293">
                  <c:v>-12.322281</c:v>
                </c:pt>
                <c:pt idx="294">
                  <c:v>-21.006347999999999</c:v>
                </c:pt>
                <c:pt idx="295">
                  <c:v>-12.723036</c:v>
                </c:pt>
                <c:pt idx="296">
                  <c:v>-6.0412530000000002</c:v>
                </c:pt>
                <c:pt idx="297">
                  <c:v>-21.095513</c:v>
                </c:pt>
                <c:pt idx="298">
                  <c:v>-18.102049999999998</c:v>
                </c:pt>
                <c:pt idx="299">
                  <c:v>-19.547571999999999</c:v>
                </c:pt>
                <c:pt idx="300">
                  <c:v>6.0765700000000002</c:v>
                </c:pt>
                <c:pt idx="301">
                  <c:v>-8.4220819999999996</c:v>
                </c:pt>
                <c:pt idx="302">
                  <c:v>-6.7058590000000002</c:v>
                </c:pt>
                <c:pt idx="303">
                  <c:v>7.8257690000000002</c:v>
                </c:pt>
                <c:pt idx="304">
                  <c:v>-14.971152999999999</c:v>
                </c:pt>
                <c:pt idx="305">
                  <c:v>33.158107999999999</c:v>
                </c:pt>
                <c:pt idx="306">
                  <c:v>-16.860586000000001</c:v>
                </c:pt>
                <c:pt idx="307">
                  <c:v>-19.859342999999999</c:v>
                </c:pt>
                <c:pt idx="308">
                  <c:v>-19.001394000000001</c:v>
                </c:pt>
                <c:pt idx="309">
                  <c:v>25.392941</c:v>
                </c:pt>
                <c:pt idx="310">
                  <c:v>4.3333009999999996</c:v>
                </c:pt>
                <c:pt idx="311">
                  <c:v>-4.0728569999999999</c:v>
                </c:pt>
                <c:pt idx="312">
                  <c:v>-14.126464</c:v>
                </c:pt>
                <c:pt idx="313">
                  <c:v>-18.644434</c:v>
                </c:pt>
                <c:pt idx="314">
                  <c:v>17.833043</c:v>
                </c:pt>
                <c:pt idx="315">
                  <c:v>9.0118919999999996</c:v>
                </c:pt>
                <c:pt idx="316">
                  <c:v>-7.3974010000000003</c:v>
                </c:pt>
                <c:pt idx="317">
                  <c:v>-24.855944000000001</c:v>
                </c:pt>
                <c:pt idx="318">
                  <c:v>22.007073999999999</c:v>
                </c:pt>
              </c:numCache>
            </c:numRef>
          </c:yVal>
          <c:smooth val="0"/>
          <c:extLst>
            <c:ext xmlns:c16="http://schemas.microsoft.com/office/drawing/2014/chart" uri="{C3380CC4-5D6E-409C-BE32-E72D297353CC}">
              <c16:uniqueId val="{00000001-DD27-482D-8473-714C8D52BFFE}"/>
            </c:ext>
          </c:extLst>
        </c:ser>
        <c:ser>
          <c:idx val="2"/>
          <c:order val="2"/>
          <c:spPr>
            <a:ln w="25400" cap="rnd">
              <a:noFill/>
              <a:round/>
            </a:ln>
            <a:effectLst/>
          </c:spPr>
          <c:marker>
            <c:symbol val="circle"/>
            <c:size val="5"/>
            <c:spPr>
              <a:noFill/>
              <a:ln w="9525">
                <a:noFill/>
              </a:ln>
              <a:effectLst/>
            </c:spPr>
          </c:marker>
          <c:trendline>
            <c:spPr>
              <a:ln w="19050" cap="rnd">
                <a:solidFill>
                  <a:srgbClr val="FF0000"/>
                </a:solidFill>
                <a:prstDash val="sysDot"/>
              </a:ln>
              <a:effectLst/>
            </c:spPr>
            <c:trendlineType val="linear"/>
            <c:dispRSqr val="0"/>
            <c:dispEq val="0"/>
          </c:trendline>
          <c:xVal>
            <c:numRef>
              <c:f>'NN Revisi Layer 1'!$BC$6:$BC$7</c:f>
              <c:numCache>
                <c:formatCode>General</c:formatCode>
                <c:ptCount val="2"/>
                <c:pt idx="0">
                  <c:v>-31</c:v>
                </c:pt>
                <c:pt idx="1">
                  <c:v>49</c:v>
                </c:pt>
              </c:numCache>
            </c:numRef>
          </c:xVal>
          <c:yVal>
            <c:numRef>
              <c:f>'NN Revisi Layer 1'!$BD$6:$BD$7</c:f>
              <c:numCache>
                <c:formatCode>General</c:formatCode>
                <c:ptCount val="2"/>
                <c:pt idx="0">
                  <c:v>-31</c:v>
                </c:pt>
                <c:pt idx="1">
                  <c:v>49</c:v>
                </c:pt>
              </c:numCache>
            </c:numRef>
          </c:yVal>
          <c:smooth val="0"/>
          <c:extLst>
            <c:ext xmlns:c16="http://schemas.microsoft.com/office/drawing/2014/chart" uri="{C3380CC4-5D6E-409C-BE32-E72D297353CC}">
              <c16:uniqueId val="{00000003-DD27-482D-8473-714C8D52BFFE}"/>
            </c:ext>
          </c:extLst>
        </c:ser>
        <c:dLbls>
          <c:showLegendKey val="0"/>
          <c:showVal val="0"/>
          <c:showCatName val="0"/>
          <c:showSerName val="0"/>
          <c:showPercent val="0"/>
          <c:showBubbleSize val="0"/>
        </c:dLbls>
        <c:axId val="582021368"/>
        <c:axId val="582025304"/>
      </c:scatterChart>
      <c:valAx>
        <c:axId val="582021368"/>
        <c:scaling>
          <c:orientation val="minMax"/>
          <c:max val="50"/>
          <c:min val="-3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Proxy Predicted NPV (MMUSD)</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5304"/>
        <c:crossesAt val="-40"/>
        <c:crossBetween val="midCat"/>
        <c:majorUnit val="5"/>
      </c:valAx>
      <c:valAx>
        <c:axId val="582025304"/>
        <c:scaling>
          <c:orientation val="minMax"/>
          <c:max val="50"/>
          <c:min val="-30"/>
        </c:scaling>
        <c:delete val="0"/>
        <c:axPos val="l"/>
        <c:majorGridlines>
          <c:spPr>
            <a:ln w="9525" cap="flat" cmpd="sng" algn="ctr">
              <a:solidFill>
                <a:schemeClr val="bg1">
                  <a:lumMod val="85000"/>
                  <a:alpha val="99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Simulated</a:t>
                </a:r>
                <a:r>
                  <a:rPr lang="en-US" baseline="0">
                    <a:solidFill>
                      <a:sysClr val="windowText" lastClr="000000"/>
                    </a:solidFill>
                    <a:latin typeface="Times New Roman" panose="02020603050405020304" pitchFamily="18" charset="0"/>
                    <a:cs typeface="Times New Roman" panose="02020603050405020304" pitchFamily="18" charset="0"/>
                  </a:rPr>
                  <a:t> NPV (MMUSD)</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1368"/>
        <c:crossesAt val="-40"/>
        <c:crossBetween val="midCat"/>
        <c:majorUnit val="5"/>
      </c:valAx>
      <c:spPr>
        <a:noFill/>
        <a:ln>
          <a:solidFill>
            <a:sysClr val="windowText" lastClr="000000"/>
          </a:solidFill>
        </a:ln>
        <a:effectLst/>
      </c:spPr>
    </c:plotArea>
    <c:legend>
      <c:legendPos val="b"/>
      <c:legendEntry>
        <c:idx val="2"/>
        <c:delete val="1"/>
      </c:legendEntry>
      <c:legendEntry>
        <c:idx val="3"/>
        <c:delete val="1"/>
      </c:legendEntry>
      <c:layout>
        <c:manualLayout>
          <c:xMode val="edge"/>
          <c:yMode val="edge"/>
          <c:x val="0.43815465168205647"/>
          <c:y val="0.91653457262560623"/>
          <c:w val="0.15675011457900542"/>
          <c:h val="4.189626717962164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Revisi Layer 2'!$F$8</c:f>
              <c:strCache>
                <c:ptCount val="1"/>
                <c:pt idx="0">
                  <c:v>Train Error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Revisi Layer 2'!$B$9:$B$28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Revisi Layer 2'!$F$9:$F$28</c:f>
              <c:numCache>
                <c:formatCode>General</c:formatCode>
                <c:ptCount val="20"/>
                <c:pt idx="0">
                  <c:v>7.7229179999999999</c:v>
                </c:pt>
                <c:pt idx="1">
                  <c:v>6.0798940000000004</c:v>
                </c:pt>
                <c:pt idx="2">
                  <c:v>5.0639029999999998</c:v>
                </c:pt>
                <c:pt idx="3">
                  <c:v>4.3460809999999999</c:v>
                </c:pt>
                <c:pt idx="4">
                  <c:v>3.823455</c:v>
                </c:pt>
                <c:pt idx="5">
                  <c:v>3.6807720000000002</c:v>
                </c:pt>
                <c:pt idx="6">
                  <c:v>3.4520789999999999</c:v>
                </c:pt>
                <c:pt idx="7">
                  <c:v>3.4608460000000001</c:v>
                </c:pt>
                <c:pt idx="8">
                  <c:v>3.1119089999999998</c:v>
                </c:pt>
                <c:pt idx="9">
                  <c:v>3.2816100000000001</c:v>
                </c:pt>
                <c:pt idx="10">
                  <c:v>3.0166219999999999</c:v>
                </c:pt>
                <c:pt idx="11">
                  <c:v>3.1950310000000002</c:v>
                </c:pt>
                <c:pt idx="12">
                  <c:v>3.4995129999999999</c:v>
                </c:pt>
                <c:pt idx="13">
                  <c:v>3.099059</c:v>
                </c:pt>
                <c:pt idx="14">
                  <c:v>3.334187</c:v>
                </c:pt>
                <c:pt idx="15">
                  <c:v>2.7130230000000002</c:v>
                </c:pt>
                <c:pt idx="16">
                  <c:v>3.07741</c:v>
                </c:pt>
                <c:pt idx="17">
                  <c:v>2.957147</c:v>
                </c:pt>
                <c:pt idx="18">
                  <c:v>2.3487170000000002</c:v>
                </c:pt>
                <c:pt idx="19">
                  <c:v>2.7800639999999999</c:v>
                </c:pt>
              </c:numCache>
            </c:numRef>
          </c:yVal>
          <c:smooth val="0"/>
          <c:extLst>
            <c:ext xmlns:c16="http://schemas.microsoft.com/office/drawing/2014/chart" uri="{C3380CC4-5D6E-409C-BE32-E72D297353CC}">
              <c16:uniqueId val="{00000000-9604-4254-9B9C-938B6345B474}"/>
            </c:ext>
          </c:extLst>
        </c:ser>
        <c:ser>
          <c:idx val="1"/>
          <c:order val="1"/>
          <c:tx>
            <c:strRef>
              <c:f>'NN Revisi Layer 2'!$G$8</c:f>
              <c:strCache>
                <c:ptCount val="1"/>
                <c:pt idx="0">
                  <c:v>Validation Error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Revisi Layer 2'!$B$9:$B$28</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'NN Revisi Layer 2'!$G$9:$G$28</c:f>
              <c:numCache>
                <c:formatCode>General</c:formatCode>
                <c:ptCount val="20"/>
                <c:pt idx="0">
                  <c:v>7.6181910000000004</c:v>
                </c:pt>
                <c:pt idx="1">
                  <c:v>6.3476309999999998</c:v>
                </c:pt>
                <c:pt idx="2">
                  <c:v>4.9591979999999998</c:v>
                </c:pt>
                <c:pt idx="3">
                  <c:v>4.430631</c:v>
                </c:pt>
                <c:pt idx="4">
                  <c:v>3.8799250000000001</c:v>
                </c:pt>
                <c:pt idx="5">
                  <c:v>3.9505249999999998</c:v>
                </c:pt>
                <c:pt idx="6">
                  <c:v>3.740853</c:v>
                </c:pt>
                <c:pt idx="7">
                  <c:v>3.9189729999999998</c:v>
                </c:pt>
                <c:pt idx="8">
                  <c:v>3.4690270000000001</c:v>
                </c:pt>
                <c:pt idx="9">
                  <c:v>4.0130670000000004</c:v>
                </c:pt>
                <c:pt idx="10">
                  <c:v>3.860471</c:v>
                </c:pt>
                <c:pt idx="11">
                  <c:v>4.0932240000000002</c:v>
                </c:pt>
                <c:pt idx="12">
                  <c:v>4.2936389999999998</c:v>
                </c:pt>
                <c:pt idx="13">
                  <c:v>4.3260350000000001</c:v>
                </c:pt>
                <c:pt idx="14">
                  <c:v>3.9293070000000001</c:v>
                </c:pt>
                <c:pt idx="15">
                  <c:v>3.6353209999999998</c:v>
                </c:pt>
                <c:pt idx="16">
                  <c:v>4.1839519999999997</c:v>
                </c:pt>
                <c:pt idx="17">
                  <c:v>4.0976140000000001</c:v>
                </c:pt>
                <c:pt idx="18">
                  <c:v>3.842606</c:v>
                </c:pt>
                <c:pt idx="19">
                  <c:v>4.3626490000000002</c:v>
                </c:pt>
              </c:numCache>
            </c:numRef>
          </c:yVal>
          <c:smooth val="0"/>
          <c:extLst>
            <c:ext xmlns:c16="http://schemas.microsoft.com/office/drawing/2014/chart" uri="{C3380CC4-5D6E-409C-BE32-E72D297353CC}">
              <c16:uniqueId val="{00000001-9604-4254-9B9C-938B6345B474}"/>
            </c:ext>
          </c:extLst>
        </c:ser>
        <c:dLbls>
          <c:showLegendKey val="0"/>
          <c:showVal val="0"/>
          <c:showCatName val="0"/>
          <c:showSerName val="0"/>
          <c:showPercent val="0"/>
          <c:showBubbleSize val="0"/>
        </c:dLbls>
        <c:axId val="676040840"/>
        <c:axId val="676038216"/>
      </c:scatterChart>
      <c:valAx>
        <c:axId val="676040840"/>
        <c:scaling>
          <c:orientation val="minMax"/>
          <c:max val="2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38216"/>
        <c:crosses val="autoZero"/>
        <c:crossBetween val="midCat"/>
      </c:valAx>
      <c:valAx>
        <c:axId val="676038216"/>
        <c:scaling>
          <c:orientation val="minMax"/>
          <c:max val="8"/>
          <c:min val="2"/>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76040840"/>
        <c:crosses val="autoZero"/>
        <c:crossBetween val="midCat"/>
      </c:valAx>
      <c:spPr>
        <a:noFill/>
        <a:ln>
          <a:solidFill>
            <a:schemeClr val="tx1"/>
          </a:solidFill>
        </a:ln>
        <a:effectLst/>
      </c:spPr>
    </c:plotArea>
    <c:legend>
      <c:legendPos val="b"/>
      <c:layout>
        <c:manualLayout>
          <c:xMode val="edge"/>
          <c:yMode val="edge"/>
          <c:x val="0.35346775640386718"/>
          <c:y val="0.87567494331116402"/>
          <c:w val="0.34876068972391111"/>
          <c:h val="6.38172616947244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'NN Revisi Layer 2'!$F$35</c:f>
              <c:strCache>
                <c:ptCount val="1"/>
                <c:pt idx="0">
                  <c:v>Training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'NN Revisi Layer 2'!$B$36:$B$44</c:f>
              <c:numCache>
                <c:formatCode>General</c:formatCode>
                <c:ptCount val="9"/>
                <c:pt idx="0">
                  <c:v>0</c:v>
                </c:pt>
                <c:pt idx="1">
                  <c:v>1</c:v>
                </c:pt>
                <c:pt idx="2">
                  <c:v>2</c:v>
                </c:pt>
                <c:pt idx="3">
                  <c:v>3</c:v>
                </c:pt>
                <c:pt idx="4">
                  <c:v>4</c:v>
                </c:pt>
                <c:pt idx="5">
                  <c:v>5</c:v>
                </c:pt>
                <c:pt idx="6">
                  <c:v>6</c:v>
                </c:pt>
                <c:pt idx="7">
                  <c:v>7</c:v>
                </c:pt>
                <c:pt idx="8">
                  <c:v>8</c:v>
                </c:pt>
              </c:numCache>
            </c:numRef>
          </c:xVal>
          <c:yVal>
            <c:numRef>
              <c:f>'NN Revisi Layer 2'!$F$36:$F$44</c:f>
              <c:numCache>
                <c:formatCode>General</c:formatCode>
                <c:ptCount val="9"/>
                <c:pt idx="0">
                  <c:v>3.1119089999999998</c:v>
                </c:pt>
                <c:pt idx="1">
                  <c:v>3.3146010000000001</c:v>
                </c:pt>
                <c:pt idx="2">
                  <c:v>3.3747289999999999</c:v>
                </c:pt>
                <c:pt idx="3">
                  <c:v>3.1330100000000001</c:v>
                </c:pt>
                <c:pt idx="4">
                  <c:v>3.1996039999999999</c:v>
                </c:pt>
                <c:pt idx="5">
                  <c:v>2.865367</c:v>
                </c:pt>
                <c:pt idx="6">
                  <c:v>2.8564250000000002</c:v>
                </c:pt>
                <c:pt idx="7">
                  <c:v>3.424188</c:v>
                </c:pt>
                <c:pt idx="8">
                  <c:v>3.0355539999999999</c:v>
                </c:pt>
              </c:numCache>
            </c:numRef>
          </c:yVal>
          <c:smooth val="0"/>
          <c:extLst>
            <c:ext xmlns:c16="http://schemas.microsoft.com/office/drawing/2014/chart" uri="{C3380CC4-5D6E-409C-BE32-E72D297353CC}">
              <c16:uniqueId val="{00000000-8D74-4F85-9E86-45942F09FB68}"/>
            </c:ext>
          </c:extLst>
        </c:ser>
        <c:ser>
          <c:idx val="1"/>
          <c:order val="1"/>
          <c:tx>
            <c:strRef>
              <c:f>'NN Revisi Layer 2'!$G$35</c:f>
              <c:strCache>
                <c:ptCount val="1"/>
                <c:pt idx="0">
                  <c:v>Validation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'NN Revisi Layer 2'!$B$36:$B$44</c:f>
              <c:numCache>
                <c:formatCode>General</c:formatCode>
                <c:ptCount val="9"/>
                <c:pt idx="0">
                  <c:v>0</c:v>
                </c:pt>
                <c:pt idx="1">
                  <c:v>1</c:v>
                </c:pt>
                <c:pt idx="2">
                  <c:v>2</c:v>
                </c:pt>
                <c:pt idx="3">
                  <c:v>3</c:v>
                </c:pt>
                <c:pt idx="4">
                  <c:v>4</c:v>
                </c:pt>
                <c:pt idx="5">
                  <c:v>5</c:v>
                </c:pt>
                <c:pt idx="6">
                  <c:v>6</c:v>
                </c:pt>
                <c:pt idx="7">
                  <c:v>7</c:v>
                </c:pt>
                <c:pt idx="8">
                  <c:v>8</c:v>
                </c:pt>
              </c:numCache>
            </c:numRef>
          </c:xVal>
          <c:yVal>
            <c:numRef>
              <c:f>'NN Revisi Layer 2'!$G$36:$G$44</c:f>
              <c:numCache>
                <c:formatCode>General</c:formatCode>
                <c:ptCount val="9"/>
                <c:pt idx="0">
                  <c:v>3.4690270000000001</c:v>
                </c:pt>
                <c:pt idx="1">
                  <c:v>3.9257170000000001</c:v>
                </c:pt>
                <c:pt idx="2">
                  <c:v>4.0773910000000004</c:v>
                </c:pt>
                <c:pt idx="3">
                  <c:v>4.2213219999999998</c:v>
                </c:pt>
                <c:pt idx="4">
                  <c:v>3.7574390000000002</c:v>
                </c:pt>
                <c:pt idx="5">
                  <c:v>3.428375</c:v>
                </c:pt>
                <c:pt idx="6">
                  <c:v>3.325812</c:v>
                </c:pt>
                <c:pt idx="7">
                  <c:v>3.9052799999999999</c:v>
                </c:pt>
                <c:pt idx="8">
                  <c:v>3.6964920000000001</c:v>
                </c:pt>
              </c:numCache>
            </c:numRef>
          </c:yVal>
          <c:smooth val="0"/>
          <c:extLst>
            <c:ext xmlns:c16="http://schemas.microsoft.com/office/drawing/2014/chart" uri="{C3380CC4-5D6E-409C-BE32-E72D297353CC}">
              <c16:uniqueId val="{00000001-8D74-4F85-9E86-45942F09FB68}"/>
            </c:ext>
          </c:extLst>
        </c:ser>
        <c:dLbls>
          <c:showLegendKey val="0"/>
          <c:showVal val="0"/>
          <c:showCatName val="0"/>
          <c:showSerName val="0"/>
          <c:showPercent val="0"/>
          <c:showBubbleSize val="0"/>
        </c:dLbls>
        <c:axId val="606044616"/>
        <c:axId val="606047240"/>
      </c:scatterChart>
      <c:valAx>
        <c:axId val="606044616"/>
        <c:scaling>
          <c:orientation val="minMax"/>
          <c:max val="8"/>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Neurons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7240"/>
        <c:crosses val="autoZero"/>
        <c:crossBetween val="midCat"/>
      </c:valAx>
      <c:valAx>
        <c:axId val="60604724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Absolute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06044616"/>
        <c:crosses val="autoZero"/>
        <c:crossBetween val="midCat"/>
      </c:valAx>
      <c:spPr>
        <a:noFill/>
        <a:ln>
          <a:solidFill>
            <a:sysClr val="windowText" lastClr="000000"/>
          </a:solidFill>
        </a:ln>
        <a:effectLst/>
      </c:spPr>
    </c:plotArea>
    <c:legend>
      <c:legendPos val="b"/>
      <c:layout>
        <c:manualLayout>
          <c:xMode val="edge"/>
          <c:yMode val="edge"/>
          <c:x val="0.33922154170219643"/>
          <c:y val="0.86010628281771884"/>
          <c:w val="0.38266797900262467"/>
          <c:h val="7.81255752863718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Training</c:v>
          </c:tx>
          <c:spPr>
            <a:ln w="25400" cap="rnd">
              <a:noFill/>
              <a:round/>
            </a:ln>
            <a:effectLst/>
          </c:spPr>
          <c:marker>
            <c:symbol val="circle"/>
            <c:size val="3"/>
            <c:spPr>
              <a:solidFill>
                <a:srgbClr val="0000FF"/>
              </a:solidFill>
              <a:ln w="9525">
                <a:noFill/>
              </a:ln>
              <a:effectLst/>
            </c:spPr>
          </c:marker>
          <c:xVal>
            <c:numRef>
              <c:f>'NN Revisi Layer 2'!$X$9:$X$1370</c:f>
              <c:numCache>
                <c:formatCode>General</c:formatCode>
                <c:ptCount val="1362"/>
                <c:pt idx="0">
                  <c:v>-7.7436319999999998</c:v>
                </c:pt>
                <c:pt idx="1">
                  <c:v>-16.78885</c:v>
                </c:pt>
                <c:pt idx="2">
                  <c:v>-6.187398</c:v>
                </c:pt>
                <c:pt idx="3">
                  <c:v>-5.4018560000000004</c:v>
                </c:pt>
                <c:pt idx="4">
                  <c:v>-5.6189580000000001</c:v>
                </c:pt>
                <c:pt idx="5">
                  <c:v>18.597334</c:v>
                </c:pt>
                <c:pt idx="6">
                  <c:v>-2.8936769999999998</c:v>
                </c:pt>
                <c:pt idx="7">
                  <c:v>16.192847</c:v>
                </c:pt>
                <c:pt idx="8">
                  <c:v>1.833326</c:v>
                </c:pt>
                <c:pt idx="9">
                  <c:v>13.025941</c:v>
                </c:pt>
                <c:pt idx="10">
                  <c:v>-3.6510359999999999</c:v>
                </c:pt>
                <c:pt idx="11">
                  <c:v>15.994251</c:v>
                </c:pt>
                <c:pt idx="12">
                  <c:v>-18.034136</c:v>
                </c:pt>
                <c:pt idx="13">
                  <c:v>-18.643322999999999</c:v>
                </c:pt>
                <c:pt idx="14">
                  <c:v>2.354374</c:v>
                </c:pt>
                <c:pt idx="15">
                  <c:v>23.297177000000001</c:v>
                </c:pt>
                <c:pt idx="16">
                  <c:v>-28.289383999999998</c:v>
                </c:pt>
                <c:pt idx="17">
                  <c:v>-0.103995</c:v>
                </c:pt>
                <c:pt idx="18">
                  <c:v>-4.0201060000000002</c:v>
                </c:pt>
                <c:pt idx="19">
                  <c:v>-15.931656</c:v>
                </c:pt>
                <c:pt idx="20">
                  <c:v>-6.3353200000000003</c:v>
                </c:pt>
                <c:pt idx="21">
                  <c:v>-10.491386</c:v>
                </c:pt>
                <c:pt idx="22">
                  <c:v>32.56326</c:v>
                </c:pt>
                <c:pt idx="23">
                  <c:v>7.0975219999999997</c:v>
                </c:pt>
                <c:pt idx="24">
                  <c:v>7.0860289999999999</c:v>
                </c:pt>
                <c:pt idx="25">
                  <c:v>-4.967473</c:v>
                </c:pt>
                <c:pt idx="26">
                  <c:v>-10.761730999999999</c:v>
                </c:pt>
                <c:pt idx="27">
                  <c:v>-1.188186</c:v>
                </c:pt>
                <c:pt idx="28">
                  <c:v>1.8482099999999999</c:v>
                </c:pt>
                <c:pt idx="29">
                  <c:v>-28.466704</c:v>
                </c:pt>
                <c:pt idx="30">
                  <c:v>8.0580269999999992</c:v>
                </c:pt>
                <c:pt idx="31">
                  <c:v>-8.4377610000000001</c:v>
                </c:pt>
                <c:pt idx="32">
                  <c:v>2.7346919999999999</c:v>
                </c:pt>
                <c:pt idx="33">
                  <c:v>37.183259999999997</c:v>
                </c:pt>
                <c:pt idx="34">
                  <c:v>-16.032698</c:v>
                </c:pt>
                <c:pt idx="35">
                  <c:v>-7.8672620000000002</c:v>
                </c:pt>
                <c:pt idx="36">
                  <c:v>15.111190000000001</c:v>
                </c:pt>
                <c:pt idx="37">
                  <c:v>2.0758969999999999</c:v>
                </c:pt>
                <c:pt idx="38">
                  <c:v>10.740451999999999</c:v>
                </c:pt>
                <c:pt idx="39">
                  <c:v>8.4550959999999993</c:v>
                </c:pt>
                <c:pt idx="40">
                  <c:v>-10.264792999999999</c:v>
                </c:pt>
                <c:pt idx="41">
                  <c:v>-7.5330190000000004</c:v>
                </c:pt>
                <c:pt idx="42">
                  <c:v>30.169681000000001</c:v>
                </c:pt>
                <c:pt idx="43">
                  <c:v>-8.9523109999999999</c:v>
                </c:pt>
                <c:pt idx="44">
                  <c:v>-7.2530200000000002</c:v>
                </c:pt>
                <c:pt idx="45">
                  <c:v>-1.735576</c:v>
                </c:pt>
                <c:pt idx="46">
                  <c:v>22.199525999999999</c:v>
                </c:pt>
                <c:pt idx="47">
                  <c:v>-0.21490500000000001</c:v>
                </c:pt>
                <c:pt idx="48">
                  <c:v>8.1142640000000004</c:v>
                </c:pt>
                <c:pt idx="49">
                  <c:v>-3.6158380000000001</c:v>
                </c:pt>
                <c:pt idx="50">
                  <c:v>22.523636</c:v>
                </c:pt>
                <c:pt idx="51">
                  <c:v>-3.366018</c:v>
                </c:pt>
                <c:pt idx="52">
                  <c:v>19.272383999999999</c:v>
                </c:pt>
                <c:pt idx="53">
                  <c:v>-24.016874000000001</c:v>
                </c:pt>
                <c:pt idx="54">
                  <c:v>-13.223077</c:v>
                </c:pt>
                <c:pt idx="55">
                  <c:v>8.9247139999999998</c:v>
                </c:pt>
                <c:pt idx="56">
                  <c:v>17.164646000000001</c:v>
                </c:pt>
                <c:pt idx="57">
                  <c:v>5.4257949999999999</c:v>
                </c:pt>
                <c:pt idx="58">
                  <c:v>-9.2531660000000002</c:v>
                </c:pt>
                <c:pt idx="59">
                  <c:v>-8.8291509999999995</c:v>
                </c:pt>
                <c:pt idx="60">
                  <c:v>-2.5197630000000002</c:v>
                </c:pt>
                <c:pt idx="61">
                  <c:v>-18.952376999999998</c:v>
                </c:pt>
                <c:pt idx="62">
                  <c:v>-8.5493640000000006</c:v>
                </c:pt>
                <c:pt idx="63">
                  <c:v>7.938631</c:v>
                </c:pt>
                <c:pt idx="64">
                  <c:v>20.132151</c:v>
                </c:pt>
                <c:pt idx="65">
                  <c:v>20.980502999999999</c:v>
                </c:pt>
                <c:pt idx="66">
                  <c:v>-23.175571000000001</c:v>
                </c:pt>
                <c:pt idx="67">
                  <c:v>-6.3045580000000001</c:v>
                </c:pt>
                <c:pt idx="68">
                  <c:v>27.565754999999999</c:v>
                </c:pt>
                <c:pt idx="69">
                  <c:v>-6.3906080000000003</c:v>
                </c:pt>
                <c:pt idx="70">
                  <c:v>-3.8050890000000002</c:v>
                </c:pt>
                <c:pt idx="71">
                  <c:v>38.096072999999997</c:v>
                </c:pt>
                <c:pt idx="72">
                  <c:v>13.591593</c:v>
                </c:pt>
                <c:pt idx="73">
                  <c:v>-16.960042999999999</c:v>
                </c:pt>
                <c:pt idx="74">
                  <c:v>1.67658</c:v>
                </c:pt>
                <c:pt idx="75">
                  <c:v>30.014089999999999</c:v>
                </c:pt>
                <c:pt idx="76">
                  <c:v>-5.8675889999999997</c:v>
                </c:pt>
                <c:pt idx="77">
                  <c:v>10.773083</c:v>
                </c:pt>
                <c:pt idx="78">
                  <c:v>-19.096215000000001</c:v>
                </c:pt>
                <c:pt idx="79">
                  <c:v>-27.322209999999998</c:v>
                </c:pt>
                <c:pt idx="80">
                  <c:v>22.557784000000002</c:v>
                </c:pt>
                <c:pt idx="81">
                  <c:v>14.845235000000001</c:v>
                </c:pt>
                <c:pt idx="82">
                  <c:v>-3.4796770000000001</c:v>
                </c:pt>
                <c:pt idx="83">
                  <c:v>-0.69003700000000001</c:v>
                </c:pt>
                <c:pt idx="84">
                  <c:v>-8.8767379999999996</c:v>
                </c:pt>
                <c:pt idx="85">
                  <c:v>15.480324</c:v>
                </c:pt>
                <c:pt idx="86">
                  <c:v>-24.536566000000001</c:v>
                </c:pt>
                <c:pt idx="87">
                  <c:v>-18.633804000000001</c:v>
                </c:pt>
                <c:pt idx="88">
                  <c:v>-10.165079</c:v>
                </c:pt>
                <c:pt idx="89">
                  <c:v>15.920266</c:v>
                </c:pt>
                <c:pt idx="90">
                  <c:v>9.8297249999999998</c:v>
                </c:pt>
                <c:pt idx="91">
                  <c:v>-27.263612999999999</c:v>
                </c:pt>
                <c:pt idx="92">
                  <c:v>-4.5665649999999998</c:v>
                </c:pt>
                <c:pt idx="93">
                  <c:v>-5.8125530000000003</c:v>
                </c:pt>
                <c:pt idx="94">
                  <c:v>-17.599996999999998</c:v>
                </c:pt>
                <c:pt idx="95">
                  <c:v>33.951759000000003</c:v>
                </c:pt>
                <c:pt idx="96">
                  <c:v>5.3616789999999996</c:v>
                </c:pt>
                <c:pt idx="97">
                  <c:v>-13.085616</c:v>
                </c:pt>
                <c:pt idx="98">
                  <c:v>21.021080000000001</c:v>
                </c:pt>
                <c:pt idx="99">
                  <c:v>-15.515119</c:v>
                </c:pt>
                <c:pt idx="100">
                  <c:v>-4.7191039999999997</c:v>
                </c:pt>
                <c:pt idx="101">
                  <c:v>-8.112031</c:v>
                </c:pt>
                <c:pt idx="102">
                  <c:v>-5.8089139999999997</c:v>
                </c:pt>
                <c:pt idx="103">
                  <c:v>-10.540020999999999</c:v>
                </c:pt>
                <c:pt idx="104">
                  <c:v>-0.43307400000000001</c:v>
                </c:pt>
                <c:pt idx="105">
                  <c:v>-11.138474</c:v>
                </c:pt>
                <c:pt idx="106">
                  <c:v>-17.187557999999999</c:v>
                </c:pt>
                <c:pt idx="107">
                  <c:v>-16.779443000000001</c:v>
                </c:pt>
                <c:pt idx="108">
                  <c:v>-10.654814999999999</c:v>
                </c:pt>
                <c:pt idx="109">
                  <c:v>16.962340000000001</c:v>
                </c:pt>
                <c:pt idx="110">
                  <c:v>10.449332</c:v>
                </c:pt>
                <c:pt idx="111">
                  <c:v>24.250775000000001</c:v>
                </c:pt>
                <c:pt idx="112">
                  <c:v>31.035181000000001</c:v>
                </c:pt>
                <c:pt idx="113">
                  <c:v>28.27411</c:v>
                </c:pt>
                <c:pt idx="114">
                  <c:v>1.035655</c:v>
                </c:pt>
                <c:pt idx="115">
                  <c:v>15.524905</c:v>
                </c:pt>
                <c:pt idx="116">
                  <c:v>-1.9368829999999999</c:v>
                </c:pt>
                <c:pt idx="117">
                  <c:v>-10.684036000000001</c:v>
                </c:pt>
                <c:pt idx="118">
                  <c:v>16.805844</c:v>
                </c:pt>
                <c:pt idx="119">
                  <c:v>-1.875985</c:v>
                </c:pt>
                <c:pt idx="120">
                  <c:v>-1.5712250000000001</c:v>
                </c:pt>
                <c:pt idx="121">
                  <c:v>24.592692</c:v>
                </c:pt>
                <c:pt idx="122">
                  <c:v>24.046685</c:v>
                </c:pt>
                <c:pt idx="123">
                  <c:v>-8.7617060000000002</c:v>
                </c:pt>
                <c:pt idx="124">
                  <c:v>9.0471299999999992</c:v>
                </c:pt>
                <c:pt idx="125">
                  <c:v>37.062097000000001</c:v>
                </c:pt>
                <c:pt idx="126">
                  <c:v>8.1071159999999995</c:v>
                </c:pt>
                <c:pt idx="127">
                  <c:v>-9.5324740000000006</c:v>
                </c:pt>
                <c:pt idx="128">
                  <c:v>16.864205999999999</c:v>
                </c:pt>
                <c:pt idx="129">
                  <c:v>23.050688999999998</c:v>
                </c:pt>
                <c:pt idx="130">
                  <c:v>33.672749000000003</c:v>
                </c:pt>
                <c:pt idx="131">
                  <c:v>-16.091473000000001</c:v>
                </c:pt>
                <c:pt idx="132">
                  <c:v>-11.363227</c:v>
                </c:pt>
                <c:pt idx="133">
                  <c:v>-5.0471519999999996</c:v>
                </c:pt>
                <c:pt idx="134">
                  <c:v>28.721094000000001</c:v>
                </c:pt>
                <c:pt idx="135">
                  <c:v>-3.9354469999999999</c:v>
                </c:pt>
                <c:pt idx="136">
                  <c:v>-16.822683000000001</c:v>
                </c:pt>
                <c:pt idx="137">
                  <c:v>-11.414369000000001</c:v>
                </c:pt>
                <c:pt idx="138">
                  <c:v>-21.170504999999999</c:v>
                </c:pt>
                <c:pt idx="139">
                  <c:v>13.801815</c:v>
                </c:pt>
                <c:pt idx="140">
                  <c:v>2.1641689999999998</c:v>
                </c:pt>
                <c:pt idx="141">
                  <c:v>27.912168999999999</c:v>
                </c:pt>
                <c:pt idx="142">
                  <c:v>-20.991022000000001</c:v>
                </c:pt>
                <c:pt idx="143">
                  <c:v>22.744582000000001</c:v>
                </c:pt>
                <c:pt idx="144">
                  <c:v>-1.609</c:v>
                </c:pt>
                <c:pt idx="145">
                  <c:v>-10.380922999999999</c:v>
                </c:pt>
                <c:pt idx="146">
                  <c:v>-12.939909999999999</c:v>
                </c:pt>
                <c:pt idx="147">
                  <c:v>16.483882000000001</c:v>
                </c:pt>
                <c:pt idx="148">
                  <c:v>0.68149899999999997</c:v>
                </c:pt>
                <c:pt idx="149">
                  <c:v>4.1895790000000002</c:v>
                </c:pt>
                <c:pt idx="150">
                  <c:v>22.103784999999998</c:v>
                </c:pt>
                <c:pt idx="151">
                  <c:v>35.600406</c:v>
                </c:pt>
                <c:pt idx="152">
                  <c:v>9.2557539999999996</c:v>
                </c:pt>
                <c:pt idx="153">
                  <c:v>-6.2843070000000001</c:v>
                </c:pt>
                <c:pt idx="154">
                  <c:v>-13.768134</c:v>
                </c:pt>
                <c:pt idx="155">
                  <c:v>7.7403649999999997</c:v>
                </c:pt>
                <c:pt idx="156">
                  <c:v>-6.0029149999999998</c:v>
                </c:pt>
                <c:pt idx="157">
                  <c:v>-1.382989</c:v>
                </c:pt>
                <c:pt idx="158">
                  <c:v>-12.78679</c:v>
                </c:pt>
                <c:pt idx="159">
                  <c:v>-6.7930919999999997</c:v>
                </c:pt>
                <c:pt idx="160">
                  <c:v>-6.2660650000000002</c:v>
                </c:pt>
                <c:pt idx="161">
                  <c:v>-2.074497</c:v>
                </c:pt>
                <c:pt idx="162">
                  <c:v>-4.6049480000000003</c:v>
                </c:pt>
                <c:pt idx="163">
                  <c:v>-3.4243769999999998</c:v>
                </c:pt>
                <c:pt idx="164">
                  <c:v>18.301465</c:v>
                </c:pt>
                <c:pt idx="165">
                  <c:v>8.0279389999999999</c:v>
                </c:pt>
                <c:pt idx="166">
                  <c:v>-15.646955</c:v>
                </c:pt>
                <c:pt idx="167">
                  <c:v>-5.6337060000000001</c:v>
                </c:pt>
                <c:pt idx="168">
                  <c:v>-0.49509599999999998</c:v>
                </c:pt>
                <c:pt idx="169">
                  <c:v>10.806397</c:v>
                </c:pt>
                <c:pt idx="170">
                  <c:v>-7.3625230000000004</c:v>
                </c:pt>
                <c:pt idx="171">
                  <c:v>4.6550289999999999</c:v>
                </c:pt>
                <c:pt idx="172">
                  <c:v>6.7435999999999996E-2</c:v>
                </c:pt>
                <c:pt idx="173">
                  <c:v>-14.835219</c:v>
                </c:pt>
                <c:pt idx="174">
                  <c:v>-0.93259499999999995</c:v>
                </c:pt>
                <c:pt idx="175">
                  <c:v>6.136876</c:v>
                </c:pt>
                <c:pt idx="176">
                  <c:v>-15.672101</c:v>
                </c:pt>
                <c:pt idx="177">
                  <c:v>24.888891000000001</c:v>
                </c:pt>
                <c:pt idx="178">
                  <c:v>-5.3981820000000003</c:v>
                </c:pt>
                <c:pt idx="179">
                  <c:v>-25.62191</c:v>
                </c:pt>
                <c:pt idx="180">
                  <c:v>11.288404999999999</c:v>
                </c:pt>
                <c:pt idx="181">
                  <c:v>-2.4794130000000001</c:v>
                </c:pt>
                <c:pt idx="182">
                  <c:v>-0.90163300000000002</c:v>
                </c:pt>
                <c:pt idx="183">
                  <c:v>25.477993999999999</c:v>
                </c:pt>
                <c:pt idx="184">
                  <c:v>-5.4396820000000004</c:v>
                </c:pt>
                <c:pt idx="185">
                  <c:v>-12.879996</c:v>
                </c:pt>
                <c:pt idx="186">
                  <c:v>-17.121434000000001</c:v>
                </c:pt>
                <c:pt idx="187">
                  <c:v>22.239322000000001</c:v>
                </c:pt>
                <c:pt idx="188">
                  <c:v>1.3190850000000001</c:v>
                </c:pt>
                <c:pt idx="189">
                  <c:v>-21.115653999999999</c:v>
                </c:pt>
                <c:pt idx="190">
                  <c:v>-0.70078399999999996</c:v>
                </c:pt>
                <c:pt idx="191">
                  <c:v>-0.91911100000000001</c:v>
                </c:pt>
                <c:pt idx="192">
                  <c:v>15.827438000000001</c:v>
                </c:pt>
                <c:pt idx="193">
                  <c:v>22.453396999999999</c:v>
                </c:pt>
                <c:pt idx="194">
                  <c:v>2.5804849999999999</c:v>
                </c:pt>
                <c:pt idx="195">
                  <c:v>20.334917999999998</c:v>
                </c:pt>
                <c:pt idx="196">
                  <c:v>11.750356999999999</c:v>
                </c:pt>
                <c:pt idx="197">
                  <c:v>-3.3811879999999999</c:v>
                </c:pt>
                <c:pt idx="198">
                  <c:v>-4.1068540000000002</c:v>
                </c:pt>
                <c:pt idx="199">
                  <c:v>4.0424530000000001</c:v>
                </c:pt>
                <c:pt idx="200">
                  <c:v>-11.47471</c:v>
                </c:pt>
                <c:pt idx="201">
                  <c:v>35.546256</c:v>
                </c:pt>
                <c:pt idx="202">
                  <c:v>-1.795544</c:v>
                </c:pt>
                <c:pt idx="203">
                  <c:v>-9.9420649999999995</c:v>
                </c:pt>
                <c:pt idx="204">
                  <c:v>27.55265</c:v>
                </c:pt>
                <c:pt idx="205">
                  <c:v>-13.801059</c:v>
                </c:pt>
                <c:pt idx="206">
                  <c:v>1.071547</c:v>
                </c:pt>
                <c:pt idx="207">
                  <c:v>-5.0605729999999998</c:v>
                </c:pt>
                <c:pt idx="208">
                  <c:v>5.8861169999999996</c:v>
                </c:pt>
                <c:pt idx="209">
                  <c:v>5.3674229999999996</c:v>
                </c:pt>
                <c:pt idx="210">
                  <c:v>20.472135000000002</c:v>
                </c:pt>
                <c:pt idx="211">
                  <c:v>9.5324270000000002</c:v>
                </c:pt>
                <c:pt idx="212">
                  <c:v>3.9989400000000002</c:v>
                </c:pt>
                <c:pt idx="213">
                  <c:v>18.768993999999999</c:v>
                </c:pt>
                <c:pt idx="214">
                  <c:v>-9.7195339999999995</c:v>
                </c:pt>
                <c:pt idx="215">
                  <c:v>-7.6238609999999998</c:v>
                </c:pt>
                <c:pt idx="216">
                  <c:v>-9.1966230000000007</c:v>
                </c:pt>
                <c:pt idx="217">
                  <c:v>1.6509879999999999</c:v>
                </c:pt>
                <c:pt idx="218">
                  <c:v>-5.3521770000000002</c:v>
                </c:pt>
                <c:pt idx="219">
                  <c:v>-12.694003</c:v>
                </c:pt>
                <c:pt idx="220">
                  <c:v>-13.311349</c:v>
                </c:pt>
                <c:pt idx="221">
                  <c:v>20.061919</c:v>
                </c:pt>
                <c:pt idx="222">
                  <c:v>-8.3310890000000004</c:v>
                </c:pt>
                <c:pt idx="223">
                  <c:v>-15.463749999999999</c:v>
                </c:pt>
                <c:pt idx="224">
                  <c:v>-11.885782000000001</c:v>
                </c:pt>
                <c:pt idx="225">
                  <c:v>-10.37119</c:v>
                </c:pt>
                <c:pt idx="226">
                  <c:v>13.409784999999999</c:v>
                </c:pt>
                <c:pt idx="227">
                  <c:v>-0.171348</c:v>
                </c:pt>
                <c:pt idx="228">
                  <c:v>-3.5837940000000001</c:v>
                </c:pt>
                <c:pt idx="229">
                  <c:v>0.26461000000000001</c:v>
                </c:pt>
                <c:pt idx="230">
                  <c:v>22.488951</c:v>
                </c:pt>
                <c:pt idx="231">
                  <c:v>30.441013000000002</c:v>
                </c:pt>
                <c:pt idx="232">
                  <c:v>2.7727279999999999</c:v>
                </c:pt>
                <c:pt idx="233">
                  <c:v>-11.462122000000001</c:v>
                </c:pt>
                <c:pt idx="234">
                  <c:v>-4.9869820000000002</c:v>
                </c:pt>
                <c:pt idx="235">
                  <c:v>26.876797</c:v>
                </c:pt>
                <c:pt idx="236">
                  <c:v>22.115780000000001</c:v>
                </c:pt>
                <c:pt idx="237">
                  <c:v>-25.761783999999999</c:v>
                </c:pt>
                <c:pt idx="238">
                  <c:v>1.2097629999999999</c:v>
                </c:pt>
                <c:pt idx="239">
                  <c:v>17.357571</c:v>
                </c:pt>
                <c:pt idx="240">
                  <c:v>-0.93227099999999996</c:v>
                </c:pt>
                <c:pt idx="241">
                  <c:v>1.9054610000000001</c:v>
                </c:pt>
                <c:pt idx="242">
                  <c:v>-25.641311999999999</c:v>
                </c:pt>
                <c:pt idx="243">
                  <c:v>29.797011000000001</c:v>
                </c:pt>
                <c:pt idx="244">
                  <c:v>22.880520000000001</c:v>
                </c:pt>
                <c:pt idx="245">
                  <c:v>-15.818918</c:v>
                </c:pt>
                <c:pt idx="246">
                  <c:v>-0.85341800000000001</c:v>
                </c:pt>
                <c:pt idx="247">
                  <c:v>-10.546213</c:v>
                </c:pt>
                <c:pt idx="248">
                  <c:v>-18.396636999999998</c:v>
                </c:pt>
                <c:pt idx="249">
                  <c:v>15.186638</c:v>
                </c:pt>
                <c:pt idx="250">
                  <c:v>17.324382</c:v>
                </c:pt>
                <c:pt idx="251">
                  <c:v>-12.437075999999999</c:v>
                </c:pt>
                <c:pt idx="252">
                  <c:v>-12.309703000000001</c:v>
                </c:pt>
                <c:pt idx="253">
                  <c:v>-8.7875180000000004</c:v>
                </c:pt>
                <c:pt idx="254">
                  <c:v>-12.209716999999999</c:v>
                </c:pt>
                <c:pt idx="255">
                  <c:v>-8.1614229999999992</c:v>
                </c:pt>
                <c:pt idx="256">
                  <c:v>-2.513541</c:v>
                </c:pt>
                <c:pt idx="257">
                  <c:v>26.191348000000001</c:v>
                </c:pt>
                <c:pt idx="258">
                  <c:v>4.9142549999999998</c:v>
                </c:pt>
                <c:pt idx="259">
                  <c:v>22.548698000000002</c:v>
                </c:pt>
                <c:pt idx="260">
                  <c:v>10.757258999999999</c:v>
                </c:pt>
                <c:pt idx="261">
                  <c:v>-11.690906999999999</c:v>
                </c:pt>
                <c:pt idx="262">
                  <c:v>13.920030000000001</c:v>
                </c:pt>
                <c:pt idx="263">
                  <c:v>-6.5880780000000003</c:v>
                </c:pt>
                <c:pt idx="264">
                  <c:v>20.666436000000001</c:v>
                </c:pt>
                <c:pt idx="265">
                  <c:v>-0.97839100000000001</c:v>
                </c:pt>
                <c:pt idx="266">
                  <c:v>14.348144</c:v>
                </c:pt>
                <c:pt idx="267">
                  <c:v>22.927461999999998</c:v>
                </c:pt>
                <c:pt idx="268">
                  <c:v>-4.2514820000000002</c:v>
                </c:pt>
                <c:pt idx="269">
                  <c:v>17.388845</c:v>
                </c:pt>
                <c:pt idx="270">
                  <c:v>-0.31154999999999999</c:v>
                </c:pt>
                <c:pt idx="271">
                  <c:v>29.860064000000001</c:v>
                </c:pt>
                <c:pt idx="272">
                  <c:v>-12.228011</c:v>
                </c:pt>
                <c:pt idx="273">
                  <c:v>3.7855880000000002</c:v>
                </c:pt>
                <c:pt idx="274">
                  <c:v>2.353863</c:v>
                </c:pt>
                <c:pt idx="275">
                  <c:v>4.6127909999999996</c:v>
                </c:pt>
                <c:pt idx="276">
                  <c:v>-8.2284079999999999</c:v>
                </c:pt>
                <c:pt idx="277">
                  <c:v>21.952316</c:v>
                </c:pt>
                <c:pt idx="278">
                  <c:v>27.096155</c:v>
                </c:pt>
                <c:pt idx="279">
                  <c:v>-17.823315000000001</c:v>
                </c:pt>
                <c:pt idx="280">
                  <c:v>-3.8105359999999999</c:v>
                </c:pt>
                <c:pt idx="281">
                  <c:v>-12.341866</c:v>
                </c:pt>
                <c:pt idx="282">
                  <c:v>-10.514977999999999</c:v>
                </c:pt>
                <c:pt idx="283">
                  <c:v>7.4695039999999997</c:v>
                </c:pt>
                <c:pt idx="284">
                  <c:v>15.203377</c:v>
                </c:pt>
                <c:pt idx="285">
                  <c:v>-9.0692360000000001</c:v>
                </c:pt>
                <c:pt idx="286">
                  <c:v>-2.7257709999999999</c:v>
                </c:pt>
                <c:pt idx="287">
                  <c:v>0.170048</c:v>
                </c:pt>
                <c:pt idx="288">
                  <c:v>3.829189</c:v>
                </c:pt>
                <c:pt idx="289">
                  <c:v>-18.265789999999999</c:v>
                </c:pt>
                <c:pt idx="290">
                  <c:v>29.295401999999999</c:v>
                </c:pt>
                <c:pt idx="291">
                  <c:v>38.584538000000002</c:v>
                </c:pt>
                <c:pt idx="292">
                  <c:v>-6.5918229999999998</c:v>
                </c:pt>
                <c:pt idx="293">
                  <c:v>-5.5924709999999997</c:v>
                </c:pt>
                <c:pt idx="294">
                  <c:v>-18.954930999999998</c:v>
                </c:pt>
                <c:pt idx="295">
                  <c:v>37.385449999999999</c:v>
                </c:pt>
                <c:pt idx="296">
                  <c:v>-1.888544</c:v>
                </c:pt>
                <c:pt idx="297">
                  <c:v>-14.928727</c:v>
                </c:pt>
                <c:pt idx="298">
                  <c:v>28.515433999999999</c:v>
                </c:pt>
                <c:pt idx="299">
                  <c:v>-12.697903</c:v>
                </c:pt>
                <c:pt idx="300">
                  <c:v>15.809863</c:v>
                </c:pt>
                <c:pt idx="301">
                  <c:v>-3.8553609999999998</c:v>
                </c:pt>
                <c:pt idx="302">
                  <c:v>-7.1439519999999996</c:v>
                </c:pt>
                <c:pt idx="303">
                  <c:v>-19.181432999999998</c:v>
                </c:pt>
                <c:pt idx="304">
                  <c:v>-14.342858</c:v>
                </c:pt>
                <c:pt idx="305">
                  <c:v>9.1624590000000001</c:v>
                </c:pt>
                <c:pt idx="306">
                  <c:v>-4.1414470000000003</c:v>
                </c:pt>
                <c:pt idx="307">
                  <c:v>-15.52758</c:v>
                </c:pt>
                <c:pt idx="308">
                  <c:v>8.9353639999999999</c:v>
                </c:pt>
                <c:pt idx="309">
                  <c:v>-20.332113</c:v>
                </c:pt>
                <c:pt idx="310">
                  <c:v>-7.2729309999999998</c:v>
                </c:pt>
                <c:pt idx="311">
                  <c:v>1.0144880000000001</c:v>
                </c:pt>
                <c:pt idx="312">
                  <c:v>34.166100999999998</c:v>
                </c:pt>
                <c:pt idx="313">
                  <c:v>-5.7651019999999997</c:v>
                </c:pt>
                <c:pt idx="314">
                  <c:v>11.411587000000001</c:v>
                </c:pt>
                <c:pt idx="315">
                  <c:v>17.745159999999998</c:v>
                </c:pt>
                <c:pt idx="316">
                  <c:v>16.014119000000001</c:v>
                </c:pt>
                <c:pt idx="317">
                  <c:v>-9.278041</c:v>
                </c:pt>
                <c:pt idx="318">
                  <c:v>14.834925</c:v>
                </c:pt>
                <c:pt idx="319">
                  <c:v>-28.218343999999998</c:v>
                </c:pt>
                <c:pt idx="320">
                  <c:v>-4.5141200000000001</c:v>
                </c:pt>
                <c:pt idx="321">
                  <c:v>-25.609670000000001</c:v>
                </c:pt>
                <c:pt idx="322">
                  <c:v>15.947051</c:v>
                </c:pt>
                <c:pt idx="323">
                  <c:v>-7.2267239999999999</c:v>
                </c:pt>
                <c:pt idx="324">
                  <c:v>-3.8682020000000001</c:v>
                </c:pt>
                <c:pt idx="325">
                  <c:v>38.973571</c:v>
                </c:pt>
                <c:pt idx="326">
                  <c:v>-17.465889000000001</c:v>
                </c:pt>
                <c:pt idx="327">
                  <c:v>-18.412438000000002</c:v>
                </c:pt>
                <c:pt idx="328">
                  <c:v>-13.78668</c:v>
                </c:pt>
                <c:pt idx="329">
                  <c:v>0.121602</c:v>
                </c:pt>
                <c:pt idx="330">
                  <c:v>-3.9023750000000001</c:v>
                </c:pt>
                <c:pt idx="331">
                  <c:v>-18.581489000000001</c:v>
                </c:pt>
                <c:pt idx="332">
                  <c:v>32.851081999999998</c:v>
                </c:pt>
                <c:pt idx="333">
                  <c:v>14.506836</c:v>
                </c:pt>
                <c:pt idx="334">
                  <c:v>-5.3334700000000002</c:v>
                </c:pt>
                <c:pt idx="335">
                  <c:v>6.310746</c:v>
                </c:pt>
                <c:pt idx="336">
                  <c:v>-7.2347099999999998</c:v>
                </c:pt>
                <c:pt idx="337">
                  <c:v>-5.8885310000000004</c:v>
                </c:pt>
                <c:pt idx="338">
                  <c:v>-24.653355999999999</c:v>
                </c:pt>
                <c:pt idx="339">
                  <c:v>-9.2166289999999993</c:v>
                </c:pt>
                <c:pt idx="340">
                  <c:v>-13.445872</c:v>
                </c:pt>
                <c:pt idx="341">
                  <c:v>-10.627215</c:v>
                </c:pt>
                <c:pt idx="342">
                  <c:v>39.575437000000001</c:v>
                </c:pt>
                <c:pt idx="343">
                  <c:v>-24.951111999999998</c:v>
                </c:pt>
                <c:pt idx="344">
                  <c:v>20.42286</c:v>
                </c:pt>
                <c:pt idx="345">
                  <c:v>-6.3124669999999998</c:v>
                </c:pt>
                <c:pt idx="346">
                  <c:v>-8.1571400000000001</c:v>
                </c:pt>
                <c:pt idx="347">
                  <c:v>25.330863999999998</c:v>
                </c:pt>
                <c:pt idx="348">
                  <c:v>-9.1150070000000003</c:v>
                </c:pt>
                <c:pt idx="349">
                  <c:v>24.448578999999999</c:v>
                </c:pt>
                <c:pt idx="350">
                  <c:v>-13.04106</c:v>
                </c:pt>
                <c:pt idx="351">
                  <c:v>13.866069</c:v>
                </c:pt>
                <c:pt idx="352">
                  <c:v>-0.29490300000000003</c:v>
                </c:pt>
                <c:pt idx="353">
                  <c:v>-20.836455000000001</c:v>
                </c:pt>
                <c:pt idx="354">
                  <c:v>-13.709804999999999</c:v>
                </c:pt>
                <c:pt idx="355">
                  <c:v>-8.6852359999999997</c:v>
                </c:pt>
                <c:pt idx="356">
                  <c:v>1.756219</c:v>
                </c:pt>
                <c:pt idx="357">
                  <c:v>-17.245905</c:v>
                </c:pt>
                <c:pt idx="358">
                  <c:v>-17.219242999999999</c:v>
                </c:pt>
                <c:pt idx="359">
                  <c:v>-3.4573360000000002</c:v>
                </c:pt>
                <c:pt idx="360">
                  <c:v>-15.786066</c:v>
                </c:pt>
                <c:pt idx="361">
                  <c:v>-19.582991</c:v>
                </c:pt>
                <c:pt idx="362">
                  <c:v>-17.176489</c:v>
                </c:pt>
                <c:pt idx="363">
                  <c:v>9.4949519999999996</c:v>
                </c:pt>
                <c:pt idx="364">
                  <c:v>-22.780358</c:v>
                </c:pt>
                <c:pt idx="365">
                  <c:v>6.8376080000000004</c:v>
                </c:pt>
                <c:pt idx="366">
                  <c:v>7.3192839999999997</c:v>
                </c:pt>
                <c:pt idx="367">
                  <c:v>-19.187315000000002</c:v>
                </c:pt>
                <c:pt idx="368">
                  <c:v>-10.466450999999999</c:v>
                </c:pt>
                <c:pt idx="369">
                  <c:v>26.104679000000001</c:v>
                </c:pt>
                <c:pt idx="370">
                  <c:v>26.876149999999999</c:v>
                </c:pt>
                <c:pt idx="371">
                  <c:v>-4.9715480000000003</c:v>
                </c:pt>
                <c:pt idx="372">
                  <c:v>-22.122812</c:v>
                </c:pt>
                <c:pt idx="373">
                  <c:v>1.224175</c:v>
                </c:pt>
                <c:pt idx="374">
                  <c:v>35.045534000000004</c:v>
                </c:pt>
                <c:pt idx="375">
                  <c:v>2.0645039999999999</c:v>
                </c:pt>
                <c:pt idx="376">
                  <c:v>-8.9643580000000007</c:v>
                </c:pt>
                <c:pt idx="377">
                  <c:v>-1.050794</c:v>
                </c:pt>
                <c:pt idx="378">
                  <c:v>-8.0351959999999991</c:v>
                </c:pt>
                <c:pt idx="379">
                  <c:v>-10.537029</c:v>
                </c:pt>
                <c:pt idx="380">
                  <c:v>-8.7316819999999993</c:v>
                </c:pt>
                <c:pt idx="381">
                  <c:v>-17.740625999999999</c:v>
                </c:pt>
                <c:pt idx="382">
                  <c:v>-21.064330000000002</c:v>
                </c:pt>
                <c:pt idx="383">
                  <c:v>30.913471999999999</c:v>
                </c:pt>
                <c:pt idx="384">
                  <c:v>-9.6181760000000001</c:v>
                </c:pt>
                <c:pt idx="385">
                  <c:v>31.644786</c:v>
                </c:pt>
                <c:pt idx="386">
                  <c:v>-2.0521189999999998</c:v>
                </c:pt>
                <c:pt idx="387">
                  <c:v>-8.5329239999999995</c:v>
                </c:pt>
                <c:pt idx="388">
                  <c:v>10.162145000000001</c:v>
                </c:pt>
                <c:pt idx="389">
                  <c:v>10.358609</c:v>
                </c:pt>
                <c:pt idx="390">
                  <c:v>-6.0538420000000004</c:v>
                </c:pt>
                <c:pt idx="391">
                  <c:v>12.107108</c:v>
                </c:pt>
                <c:pt idx="392">
                  <c:v>26.753263</c:v>
                </c:pt>
                <c:pt idx="393">
                  <c:v>23.833324999999999</c:v>
                </c:pt>
                <c:pt idx="394">
                  <c:v>-6.2207119999999998</c:v>
                </c:pt>
                <c:pt idx="395">
                  <c:v>-26.057075000000001</c:v>
                </c:pt>
                <c:pt idx="396">
                  <c:v>31.342701999999999</c:v>
                </c:pt>
                <c:pt idx="397">
                  <c:v>13.451186</c:v>
                </c:pt>
                <c:pt idx="398">
                  <c:v>23.792335000000001</c:v>
                </c:pt>
                <c:pt idx="399">
                  <c:v>37.973157999999998</c:v>
                </c:pt>
                <c:pt idx="400">
                  <c:v>-6.447946</c:v>
                </c:pt>
                <c:pt idx="401">
                  <c:v>-9.3871149999999997</c:v>
                </c:pt>
                <c:pt idx="402">
                  <c:v>36.407125999999998</c:v>
                </c:pt>
                <c:pt idx="403">
                  <c:v>-20.048667999999999</c:v>
                </c:pt>
                <c:pt idx="404">
                  <c:v>-5.9359419999999998</c:v>
                </c:pt>
                <c:pt idx="405">
                  <c:v>0.77369100000000002</c:v>
                </c:pt>
                <c:pt idx="406">
                  <c:v>-8.0835749999999997</c:v>
                </c:pt>
                <c:pt idx="407">
                  <c:v>7.9761870000000004</c:v>
                </c:pt>
                <c:pt idx="408">
                  <c:v>-0.39518999999999999</c:v>
                </c:pt>
                <c:pt idx="409">
                  <c:v>25.235215</c:v>
                </c:pt>
                <c:pt idx="410">
                  <c:v>-4.0103809999999998</c:v>
                </c:pt>
                <c:pt idx="411">
                  <c:v>-5.3729380000000004</c:v>
                </c:pt>
                <c:pt idx="412">
                  <c:v>25.015730000000001</c:v>
                </c:pt>
                <c:pt idx="413">
                  <c:v>-14.925399000000001</c:v>
                </c:pt>
                <c:pt idx="414">
                  <c:v>-25.674098000000001</c:v>
                </c:pt>
                <c:pt idx="415">
                  <c:v>-14.853417</c:v>
                </c:pt>
                <c:pt idx="416">
                  <c:v>-12.123699999999999</c:v>
                </c:pt>
                <c:pt idx="417">
                  <c:v>-3.4983219999999999</c:v>
                </c:pt>
                <c:pt idx="418">
                  <c:v>13.735346</c:v>
                </c:pt>
                <c:pt idx="419">
                  <c:v>-1.4082570000000001</c:v>
                </c:pt>
                <c:pt idx="420">
                  <c:v>19.515366</c:v>
                </c:pt>
                <c:pt idx="421">
                  <c:v>-26.644850999999999</c:v>
                </c:pt>
                <c:pt idx="422">
                  <c:v>12.791702000000001</c:v>
                </c:pt>
                <c:pt idx="423">
                  <c:v>3.602827</c:v>
                </c:pt>
                <c:pt idx="424">
                  <c:v>36.287348000000001</c:v>
                </c:pt>
                <c:pt idx="425">
                  <c:v>-12.118088999999999</c:v>
                </c:pt>
                <c:pt idx="426">
                  <c:v>-6.9142720000000004</c:v>
                </c:pt>
                <c:pt idx="427">
                  <c:v>-19.130763000000002</c:v>
                </c:pt>
                <c:pt idx="428">
                  <c:v>-8.9992289999999997</c:v>
                </c:pt>
                <c:pt idx="429">
                  <c:v>-16.605229000000001</c:v>
                </c:pt>
                <c:pt idx="430">
                  <c:v>11.726198999999999</c:v>
                </c:pt>
                <c:pt idx="431">
                  <c:v>-9.6923779999999997</c:v>
                </c:pt>
                <c:pt idx="432">
                  <c:v>28.288322000000001</c:v>
                </c:pt>
                <c:pt idx="433">
                  <c:v>38.492140999999997</c:v>
                </c:pt>
                <c:pt idx="434">
                  <c:v>-8.6341059999999992</c:v>
                </c:pt>
                <c:pt idx="435">
                  <c:v>17.147584999999999</c:v>
                </c:pt>
                <c:pt idx="436">
                  <c:v>3.7612009999999998</c:v>
                </c:pt>
                <c:pt idx="437">
                  <c:v>-9.5114669999999997</c:v>
                </c:pt>
                <c:pt idx="438">
                  <c:v>-6.1310209999999996</c:v>
                </c:pt>
                <c:pt idx="439">
                  <c:v>-11.969366000000001</c:v>
                </c:pt>
                <c:pt idx="440">
                  <c:v>-1.8539E-2</c:v>
                </c:pt>
                <c:pt idx="441">
                  <c:v>-13.019722</c:v>
                </c:pt>
                <c:pt idx="442">
                  <c:v>-3.603497</c:v>
                </c:pt>
                <c:pt idx="443">
                  <c:v>-9.7889700000000008</c:v>
                </c:pt>
                <c:pt idx="444">
                  <c:v>-26.379404999999998</c:v>
                </c:pt>
                <c:pt idx="445">
                  <c:v>-4.2658329999999998</c:v>
                </c:pt>
                <c:pt idx="446">
                  <c:v>-10.177773</c:v>
                </c:pt>
                <c:pt idx="447">
                  <c:v>-2.8172890000000002</c:v>
                </c:pt>
                <c:pt idx="448">
                  <c:v>32.030458000000003</c:v>
                </c:pt>
                <c:pt idx="449">
                  <c:v>-12.418893000000001</c:v>
                </c:pt>
                <c:pt idx="450">
                  <c:v>-6.1388550000000004</c:v>
                </c:pt>
                <c:pt idx="451">
                  <c:v>-29.353819999999999</c:v>
                </c:pt>
                <c:pt idx="452">
                  <c:v>21.610454000000001</c:v>
                </c:pt>
                <c:pt idx="453">
                  <c:v>3.5730900000000001</c:v>
                </c:pt>
                <c:pt idx="454">
                  <c:v>-21.016473999999999</c:v>
                </c:pt>
                <c:pt idx="455">
                  <c:v>18.798143</c:v>
                </c:pt>
                <c:pt idx="456">
                  <c:v>1.904612</c:v>
                </c:pt>
                <c:pt idx="457">
                  <c:v>-15.695676000000001</c:v>
                </c:pt>
                <c:pt idx="458">
                  <c:v>-7.8200890000000003</c:v>
                </c:pt>
                <c:pt idx="459">
                  <c:v>-28.406680999999999</c:v>
                </c:pt>
                <c:pt idx="460">
                  <c:v>29.253091999999999</c:v>
                </c:pt>
                <c:pt idx="461">
                  <c:v>18.652906000000002</c:v>
                </c:pt>
                <c:pt idx="462">
                  <c:v>-5.266934</c:v>
                </c:pt>
                <c:pt idx="463">
                  <c:v>15.758088000000001</c:v>
                </c:pt>
                <c:pt idx="464">
                  <c:v>-6.2003589999999997</c:v>
                </c:pt>
                <c:pt idx="465">
                  <c:v>-17.885157</c:v>
                </c:pt>
                <c:pt idx="466">
                  <c:v>-14.949299</c:v>
                </c:pt>
                <c:pt idx="467">
                  <c:v>-9.0406669999999991</c:v>
                </c:pt>
                <c:pt idx="468">
                  <c:v>-10.8111</c:v>
                </c:pt>
                <c:pt idx="469">
                  <c:v>2.7147929999999998</c:v>
                </c:pt>
                <c:pt idx="470">
                  <c:v>-6.2577129999999999</c:v>
                </c:pt>
                <c:pt idx="471">
                  <c:v>-4.9166660000000002</c:v>
                </c:pt>
                <c:pt idx="472">
                  <c:v>-15.174034000000001</c:v>
                </c:pt>
                <c:pt idx="473">
                  <c:v>-16.985602</c:v>
                </c:pt>
                <c:pt idx="474">
                  <c:v>-28.505634000000001</c:v>
                </c:pt>
                <c:pt idx="475">
                  <c:v>35.350746000000001</c:v>
                </c:pt>
                <c:pt idx="476">
                  <c:v>2.1506959999999999</c:v>
                </c:pt>
                <c:pt idx="477">
                  <c:v>7.7064149999999998</c:v>
                </c:pt>
                <c:pt idx="478">
                  <c:v>35.039627000000003</c:v>
                </c:pt>
                <c:pt idx="479">
                  <c:v>-15.619814</c:v>
                </c:pt>
                <c:pt idx="480">
                  <c:v>-7.9431399999999996</c:v>
                </c:pt>
                <c:pt idx="481">
                  <c:v>-7.7053649999999996</c:v>
                </c:pt>
                <c:pt idx="482">
                  <c:v>12.097147</c:v>
                </c:pt>
                <c:pt idx="483">
                  <c:v>-19.646709999999999</c:v>
                </c:pt>
                <c:pt idx="484">
                  <c:v>8.5660260000000008</c:v>
                </c:pt>
                <c:pt idx="485">
                  <c:v>-13.137294000000001</c:v>
                </c:pt>
                <c:pt idx="486">
                  <c:v>-10.976483</c:v>
                </c:pt>
                <c:pt idx="487">
                  <c:v>-11.374973000000001</c:v>
                </c:pt>
                <c:pt idx="488">
                  <c:v>-14.250624999999999</c:v>
                </c:pt>
                <c:pt idx="489">
                  <c:v>11.836878</c:v>
                </c:pt>
                <c:pt idx="490">
                  <c:v>17.785954</c:v>
                </c:pt>
                <c:pt idx="491">
                  <c:v>0.47923199999999999</c:v>
                </c:pt>
                <c:pt idx="492">
                  <c:v>-13.137452</c:v>
                </c:pt>
                <c:pt idx="493">
                  <c:v>-1.215506</c:v>
                </c:pt>
                <c:pt idx="494">
                  <c:v>-15.981693</c:v>
                </c:pt>
                <c:pt idx="495">
                  <c:v>26.763244</c:v>
                </c:pt>
                <c:pt idx="496">
                  <c:v>31.581641000000001</c:v>
                </c:pt>
                <c:pt idx="497">
                  <c:v>-7.7254430000000003</c:v>
                </c:pt>
                <c:pt idx="498">
                  <c:v>39.462277999999998</c:v>
                </c:pt>
                <c:pt idx="499">
                  <c:v>39.060529000000002</c:v>
                </c:pt>
                <c:pt idx="500">
                  <c:v>-10.839612000000001</c:v>
                </c:pt>
                <c:pt idx="501">
                  <c:v>-26.961494999999999</c:v>
                </c:pt>
                <c:pt idx="502">
                  <c:v>-5.9643759999999997</c:v>
                </c:pt>
                <c:pt idx="503">
                  <c:v>14.885904</c:v>
                </c:pt>
                <c:pt idx="504">
                  <c:v>10.464812999999999</c:v>
                </c:pt>
                <c:pt idx="505">
                  <c:v>18.365445999999999</c:v>
                </c:pt>
                <c:pt idx="506">
                  <c:v>-12.666366</c:v>
                </c:pt>
                <c:pt idx="507">
                  <c:v>2.0384669999999998</c:v>
                </c:pt>
                <c:pt idx="508">
                  <c:v>-19.245481000000002</c:v>
                </c:pt>
                <c:pt idx="509">
                  <c:v>3.622954</c:v>
                </c:pt>
                <c:pt idx="510">
                  <c:v>-10.480494999999999</c:v>
                </c:pt>
                <c:pt idx="511">
                  <c:v>-6.8313139999999999</c:v>
                </c:pt>
                <c:pt idx="512">
                  <c:v>0.88669399999999998</c:v>
                </c:pt>
                <c:pt idx="513">
                  <c:v>29.374078999999998</c:v>
                </c:pt>
                <c:pt idx="514">
                  <c:v>-9.0044810000000002</c:v>
                </c:pt>
                <c:pt idx="515">
                  <c:v>18.774267999999999</c:v>
                </c:pt>
                <c:pt idx="516">
                  <c:v>-12.335462</c:v>
                </c:pt>
                <c:pt idx="517">
                  <c:v>-13.600077000000001</c:v>
                </c:pt>
                <c:pt idx="518">
                  <c:v>0.60082500000000005</c:v>
                </c:pt>
                <c:pt idx="519">
                  <c:v>28.318646999999999</c:v>
                </c:pt>
                <c:pt idx="520">
                  <c:v>-1.9488620000000001</c:v>
                </c:pt>
                <c:pt idx="521">
                  <c:v>-4.8987769999999999</c:v>
                </c:pt>
                <c:pt idx="522">
                  <c:v>-8.413494</c:v>
                </c:pt>
                <c:pt idx="523">
                  <c:v>-18.739872999999999</c:v>
                </c:pt>
                <c:pt idx="524">
                  <c:v>11.905118999999999</c:v>
                </c:pt>
                <c:pt idx="525">
                  <c:v>-11.230166000000001</c:v>
                </c:pt>
                <c:pt idx="526">
                  <c:v>-6.1241089999999998</c:v>
                </c:pt>
                <c:pt idx="527">
                  <c:v>-9.9924669999999995</c:v>
                </c:pt>
                <c:pt idx="528">
                  <c:v>-10.865049000000001</c:v>
                </c:pt>
                <c:pt idx="529">
                  <c:v>-11.682573</c:v>
                </c:pt>
                <c:pt idx="530">
                  <c:v>2.7634979999999998</c:v>
                </c:pt>
                <c:pt idx="531">
                  <c:v>2.8385989999999999</c:v>
                </c:pt>
                <c:pt idx="532">
                  <c:v>-16.806891</c:v>
                </c:pt>
                <c:pt idx="533">
                  <c:v>0.89453300000000002</c:v>
                </c:pt>
                <c:pt idx="534">
                  <c:v>3.8156140000000001</c:v>
                </c:pt>
                <c:pt idx="535">
                  <c:v>-17.585345</c:v>
                </c:pt>
                <c:pt idx="536">
                  <c:v>-4.5996040000000002</c:v>
                </c:pt>
                <c:pt idx="537">
                  <c:v>-24.294357999999999</c:v>
                </c:pt>
                <c:pt idx="538">
                  <c:v>4.9019370000000002</c:v>
                </c:pt>
                <c:pt idx="539">
                  <c:v>-6.9043599999999996</c:v>
                </c:pt>
                <c:pt idx="540">
                  <c:v>-5.654649</c:v>
                </c:pt>
                <c:pt idx="541">
                  <c:v>18.250919</c:v>
                </c:pt>
                <c:pt idx="542">
                  <c:v>4.4567569999999996</c:v>
                </c:pt>
                <c:pt idx="543">
                  <c:v>17.414838</c:v>
                </c:pt>
                <c:pt idx="544">
                  <c:v>-19.184168</c:v>
                </c:pt>
                <c:pt idx="545">
                  <c:v>21.850269000000001</c:v>
                </c:pt>
                <c:pt idx="546">
                  <c:v>-5.4536290000000003</c:v>
                </c:pt>
                <c:pt idx="547">
                  <c:v>26.830805000000002</c:v>
                </c:pt>
                <c:pt idx="548">
                  <c:v>16.636596000000001</c:v>
                </c:pt>
                <c:pt idx="549">
                  <c:v>-8.0846090000000004</c:v>
                </c:pt>
                <c:pt idx="550">
                  <c:v>-6.3201020000000003</c:v>
                </c:pt>
                <c:pt idx="551">
                  <c:v>-5.0647690000000001</c:v>
                </c:pt>
                <c:pt idx="552">
                  <c:v>-11.294283999999999</c:v>
                </c:pt>
                <c:pt idx="553">
                  <c:v>34.999856000000001</c:v>
                </c:pt>
                <c:pt idx="554">
                  <c:v>-13.551163000000001</c:v>
                </c:pt>
                <c:pt idx="555">
                  <c:v>-11.041003</c:v>
                </c:pt>
                <c:pt idx="556">
                  <c:v>12.322082999999999</c:v>
                </c:pt>
                <c:pt idx="557">
                  <c:v>-6.3956840000000001</c:v>
                </c:pt>
                <c:pt idx="558">
                  <c:v>10.89345</c:v>
                </c:pt>
                <c:pt idx="559">
                  <c:v>7.1775589999999996</c:v>
                </c:pt>
                <c:pt idx="560">
                  <c:v>13.684142</c:v>
                </c:pt>
                <c:pt idx="561">
                  <c:v>6.5459399999999999</c:v>
                </c:pt>
                <c:pt idx="562">
                  <c:v>-23.029409000000001</c:v>
                </c:pt>
                <c:pt idx="563">
                  <c:v>-8.8411810000000006</c:v>
                </c:pt>
                <c:pt idx="564">
                  <c:v>-3.8603559999999999</c:v>
                </c:pt>
                <c:pt idx="565">
                  <c:v>-8.6538900000000005</c:v>
                </c:pt>
                <c:pt idx="566">
                  <c:v>1.827294</c:v>
                </c:pt>
                <c:pt idx="567">
                  <c:v>-29.245553999999998</c:v>
                </c:pt>
                <c:pt idx="568">
                  <c:v>6.75528</c:v>
                </c:pt>
                <c:pt idx="569">
                  <c:v>2.8817620000000002</c:v>
                </c:pt>
                <c:pt idx="570">
                  <c:v>28.812785999999999</c:v>
                </c:pt>
                <c:pt idx="571">
                  <c:v>1.2695350000000001</c:v>
                </c:pt>
                <c:pt idx="572">
                  <c:v>-19.297840999999998</c:v>
                </c:pt>
                <c:pt idx="573">
                  <c:v>-5.1657570000000002</c:v>
                </c:pt>
                <c:pt idx="574">
                  <c:v>-8.8301680000000005</c:v>
                </c:pt>
                <c:pt idx="575">
                  <c:v>8.8104910000000007</c:v>
                </c:pt>
                <c:pt idx="576">
                  <c:v>-16.828952000000001</c:v>
                </c:pt>
                <c:pt idx="577">
                  <c:v>-15.980281</c:v>
                </c:pt>
                <c:pt idx="578">
                  <c:v>-19.386966999999999</c:v>
                </c:pt>
                <c:pt idx="579">
                  <c:v>-16.336109</c:v>
                </c:pt>
                <c:pt idx="580">
                  <c:v>-11.460464</c:v>
                </c:pt>
                <c:pt idx="581">
                  <c:v>-8.3380109999999998</c:v>
                </c:pt>
                <c:pt idx="582">
                  <c:v>0.87183699999999997</c:v>
                </c:pt>
                <c:pt idx="583">
                  <c:v>-11.273515</c:v>
                </c:pt>
                <c:pt idx="584">
                  <c:v>14.056603000000001</c:v>
                </c:pt>
                <c:pt idx="585">
                  <c:v>-7.1432190000000002</c:v>
                </c:pt>
                <c:pt idx="586">
                  <c:v>-2.164247</c:v>
                </c:pt>
                <c:pt idx="587">
                  <c:v>27.842590000000001</c:v>
                </c:pt>
                <c:pt idx="588">
                  <c:v>6.4942599999999997</c:v>
                </c:pt>
                <c:pt idx="589">
                  <c:v>-11.834626999999999</c:v>
                </c:pt>
                <c:pt idx="590">
                  <c:v>-19.194488</c:v>
                </c:pt>
                <c:pt idx="591">
                  <c:v>3.3899539999999999</c:v>
                </c:pt>
                <c:pt idx="592">
                  <c:v>-5.0275800000000004</c:v>
                </c:pt>
                <c:pt idx="593">
                  <c:v>7.9619879999999998</c:v>
                </c:pt>
                <c:pt idx="594">
                  <c:v>6.5775969999999999</c:v>
                </c:pt>
                <c:pt idx="595">
                  <c:v>-9.2892279999999996</c:v>
                </c:pt>
                <c:pt idx="596">
                  <c:v>28.566535999999999</c:v>
                </c:pt>
                <c:pt idx="597">
                  <c:v>-13.47898</c:v>
                </c:pt>
                <c:pt idx="598">
                  <c:v>-5.763941</c:v>
                </c:pt>
                <c:pt idx="599">
                  <c:v>-18.689551000000002</c:v>
                </c:pt>
                <c:pt idx="600">
                  <c:v>-4.090992</c:v>
                </c:pt>
                <c:pt idx="601">
                  <c:v>20.091255</c:v>
                </c:pt>
                <c:pt idx="602">
                  <c:v>16.083441000000001</c:v>
                </c:pt>
                <c:pt idx="603">
                  <c:v>-18.082044</c:v>
                </c:pt>
                <c:pt idx="604">
                  <c:v>24.241018</c:v>
                </c:pt>
                <c:pt idx="605">
                  <c:v>-0.17030500000000001</c:v>
                </c:pt>
                <c:pt idx="606">
                  <c:v>-27.700063</c:v>
                </c:pt>
                <c:pt idx="607">
                  <c:v>-11.121395</c:v>
                </c:pt>
                <c:pt idx="608">
                  <c:v>-2.0562779999999998</c:v>
                </c:pt>
                <c:pt idx="609">
                  <c:v>-6.7255969999999996</c:v>
                </c:pt>
                <c:pt idx="610">
                  <c:v>-0.41733199999999998</c:v>
                </c:pt>
                <c:pt idx="611">
                  <c:v>-5.267652</c:v>
                </c:pt>
                <c:pt idx="612">
                  <c:v>29.869717999999999</c:v>
                </c:pt>
                <c:pt idx="613">
                  <c:v>5.9136160000000002</c:v>
                </c:pt>
                <c:pt idx="614">
                  <c:v>-15.413205</c:v>
                </c:pt>
                <c:pt idx="615">
                  <c:v>-5.8016810000000003</c:v>
                </c:pt>
                <c:pt idx="616">
                  <c:v>-7.8905180000000001</c:v>
                </c:pt>
                <c:pt idx="617">
                  <c:v>-10.951665999999999</c:v>
                </c:pt>
                <c:pt idx="618">
                  <c:v>-17.370909999999999</c:v>
                </c:pt>
                <c:pt idx="619">
                  <c:v>-15.613753000000001</c:v>
                </c:pt>
                <c:pt idx="620">
                  <c:v>-9.6578420000000005</c:v>
                </c:pt>
                <c:pt idx="621">
                  <c:v>-4.8683670000000001</c:v>
                </c:pt>
                <c:pt idx="622">
                  <c:v>-22.063825999999999</c:v>
                </c:pt>
                <c:pt idx="623">
                  <c:v>-6.3925289999999997</c:v>
                </c:pt>
                <c:pt idx="624">
                  <c:v>16.786738</c:v>
                </c:pt>
                <c:pt idx="625">
                  <c:v>21.628328</c:v>
                </c:pt>
                <c:pt idx="626">
                  <c:v>-17.777345</c:v>
                </c:pt>
                <c:pt idx="627">
                  <c:v>-21.973410999999999</c:v>
                </c:pt>
                <c:pt idx="628">
                  <c:v>-3.6144910000000001</c:v>
                </c:pt>
                <c:pt idx="629">
                  <c:v>12.812367</c:v>
                </c:pt>
                <c:pt idx="630">
                  <c:v>0.58911400000000003</c:v>
                </c:pt>
                <c:pt idx="631">
                  <c:v>-4.23827</c:v>
                </c:pt>
                <c:pt idx="632">
                  <c:v>27.937536999999999</c:v>
                </c:pt>
                <c:pt idx="633">
                  <c:v>16.508998999999999</c:v>
                </c:pt>
                <c:pt idx="634">
                  <c:v>4.1207459999999996</c:v>
                </c:pt>
                <c:pt idx="635">
                  <c:v>16.748915</c:v>
                </c:pt>
                <c:pt idx="636">
                  <c:v>-22.315245000000001</c:v>
                </c:pt>
                <c:pt idx="637">
                  <c:v>-2.139278</c:v>
                </c:pt>
                <c:pt idx="638">
                  <c:v>-1.0037469999999999</c:v>
                </c:pt>
                <c:pt idx="639">
                  <c:v>32.819217999999999</c:v>
                </c:pt>
                <c:pt idx="640">
                  <c:v>-3.0409269999999999</c:v>
                </c:pt>
                <c:pt idx="641">
                  <c:v>-17.567782999999999</c:v>
                </c:pt>
                <c:pt idx="642">
                  <c:v>16.060935000000001</c:v>
                </c:pt>
                <c:pt idx="643">
                  <c:v>8.859985</c:v>
                </c:pt>
                <c:pt idx="644">
                  <c:v>-15.420636</c:v>
                </c:pt>
                <c:pt idx="645">
                  <c:v>-19.642778</c:v>
                </c:pt>
                <c:pt idx="646">
                  <c:v>14.985721</c:v>
                </c:pt>
                <c:pt idx="647">
                  <c:v>-21.854903</c:v>
                </c:pt>
                <c:pt idx="648">
                  <c:v>22.855751000000001</c:v>
                </c:pt>
                <c:pt idx="649">
                  <c:v>-14.290414</c:v>
                </c:pt>
                <c:pt idx="650">
                  <c:v>-25.272666999999998</c:v>
                </c:pt>
                <c:pt idx="651">
                  <c:v>-17.881955000000001</c:v>
                </c:pt>
                <c:pt idx="652">
                  <c:v>6.424404</c:v>
                </c:pt>
                <c:pt idx="653">
                  <c:v>27.296471</c:v>
                </c:pt>
                <c:pt idx="654">
                  <c:v>-6.267468</c:v>
                </c:pt>
                <c:pt idx="655">
                  <c:v>-7.8621449999999999</c:v>
                </c:pt>
                <c:pt idx="656">
                  <c:v>27.308222000000001</c:v>
                </c:pt>
                <c:pt idx="657">
                  <c:v>31.281744</c:v>
                </c:pt>
                <c:pt idx="658">
                  <c:v>36.681097999999999</c:v>
                </c:pt>
                <c:pt idx="659">
                  <c:v>28.534036</c:v>
                </c:pt>
                <c:pt idx="660">
                  <c:v>-17.986554999999999</c:v>
                </c:pt>
                <c:pt idx="661">
                  <c:v>-6.41195</c:v>
                </c:pt>
                <c:pt idx="662">
                  <c:v>25.3095</c:v>
                </c:pt>
                <c:pt idx="663">
                  <c:v>11.225417999999999</c:v>
                </c:pt>
                <c:pt idx="664">
                  <c:v>14.033804</c:v>
                </c:pt>
                <c:pt idx="665">
                  <c:v>-11.100248000000001</c:v>
                </c:pt>
                <c:pt idx="666">
                  <c:v>-15.976254000000001</c:v>
                </c:pt>
                <c:pt idx="667">
                  <c:v>-11.857787</c:v>
                </c:pt>
                <c:pt idx="668">
                  <c:v>-4.2253420000000004</c:v>
                </c:pt>
                <c:pt idx="669">
                  <c:v>24.744944</c:v>
                </c:pt>
                <c:pt idx="670">
                  <c:v>-7.4229589999999996</c:v>
                </c:pt>
                <c:pt idx="671">
                  <c:v>11.55288</c:v>
                </c:pt>
                <c:pt idx="672">
                  <c:v>28.885204999999999</c:v>
                </c:pt>
                <c:pt idx="673">
                  <c:v>-10.87992</c:v>
                </c:pt>
                <c:pt idx="674">
                  <c:v>0.76036499999999996</c:v>
                </c:pt>
                <c:pt idx="675">
                  <c:v>10.507434</c:v>
                </c:pt>
                <c:pt idx="676">
                  <c:v>34.775176999999999</c:v>
                </c:pt>
                <c:pt idx="677">
                  <c:v>40.247224000000003</c:v>
                </c:pt>
                <c:pt idx="678">
                  <c:v>-4.9795990000000003</c:v>
                </c:pt>
                <c:pt idx="679">
                  <c:v>-21.633291</c:v>
                </c:pt>
                <c:pt idx="680">
                  <c:v>-21.290922999999999</c:v>
                </c:pt>
                <c:pt idx="681">
                  <c:v>24.92258</c:v>
                </c:pt>
                <c:pt idx="682">
                  <c:v>14.739322</c:v>
                </c:pt>
                <c:pt idx="683">
                  <c:v>-23.873048000000001</c:v>
                </c:pt>
                <c:pt idx="684">
                  <c:v>-27.146937999999999</c:v>
                </c:pt>
                <c:pt idx="685">
                  <c:v>-16.734573000000001</c:v>
                </c:pt>
                <c:pt idx="686">
                  <c:v>5.0335140000000003</c:v>
                </c:pt>
                <c:pt idx="687">
                  <c:v>-12.146737</c:v>
                </c:pt>
                <c:pt idx="688">
                  <c:v>-11.687438</c:v>
                </c:pt>
                <c:pt idx="689">
                  <c:v>16.696280999999999</c:v>
                </c:pt>
                <c:pt idx="690">
                  <c:v>-13.292729</c:v>
                </c:pt>
                <c:pt idx="691">
                  <c:v>30.460650999999999</c:v>
                </c:pt>
                <c:pt idx="692">
                  <c:v>-7.4864949999999997</c:v>
                </c:pt>
                <c:pt idx="693">
                  <c:v>2.6857009999999999</c:v>
                </c:pt>
                <c:pt idx="694">
                  <c:v>-5.2770429999999999</c:v>
                </c:pt>
                <c:pt idx="695">
                  <c:v>-6.3548200000000001</c:v>
                </c:pt>
                <c:pt idx="696">
                  <c:v>33.178770999999998</c:v>
                </c:pt>
                <c:pt idx="697">
                  <c:v>-9.8469180000000005</c:v>
                </c:pt>
                <c:pt idx="698">
                  <c:v>8.4715509999999998</c:v>
                </c:pt>
                <c:pt idx="699">
                  <c:v>-14.228289</c:v>
                </c:pt>
                <c:pt idx="700">
                  <c:v>-5.8411020000000002</c:v>
                </c:pt>
                <c:pt idx="701">
                  <c:v>34.151114999999997</c:v>
                </c:pt>
                <c:pt idx="702">
                  <c:v>-7.782883</c:v>
                </c:pt>
                <c:pt idx="703">
                  <c:v>-11.356737000000001</c:v>
                </c:pt>
                <c:pt idx="704">
                  <c:v>34.333710000000004</c:v>
                </c:pt>
                <c:pt idx="705">
                  <c:v>-4.1148660000000001</c:v>
                </c:pt>
                <c:pt idx="706">
                  <c:v>-5.9208439999999998</c:v>
                </c:pt>
                <c:pt idx="707">
                  <c:v>-4.8137160000000003</c:v>
                </c:pt>
                <c:pt idx="708">
                  <c:v>-1.0783659999999999</c:v>
                </c:pt>
                <c:pt idx="709">
                  <c:v>9.4816129999999994</c:v>
                </c:pt>
                <c:pt idx="710">
                  <c:v>-2.801069</c:v>
                </c:pt>
                <c:pt idx="711">
                  <c:v>-23.331232</c:v>
                </c:pt>
                <c:pt idx="712">
                  <c:v>-2.04094</c:v>
                </c:pt>
                <c:pt idx="713">
                  <c:v>-2.7475230000000002</c:v>
                </c:pt>
                <c:pt idx="714">
                  <c:v>39.792853999999998</c:v>
                </c:pt>
                <c:pt idx="715">
                  <c:v>26.525848</c:v>
                </c:pt>
                <c:pt idx="716">
                  <c:v>-4.0946930000000004</c:v>
                </c:pt>
                <c:pt idx="717">
                  <c:v>-16.098837</c:v>
                </c:pt>
                <c:pt idx="718">
                  <c:v>-1.27451</c:v>
                </c:pt>
                <c:pt idx="719">
                  <c:v>-5.2844000000000002E-2</c:v>
                </c:pt>
                <c:pt idx="720">
                  <c:v>3.7552050000000001</c:v>
                </c:pt>
                <c:pt idx="721">
                  <c:v>5.1975490000000004</c:v>
                </c:pt>
                <c:pt idx="722">
                  <c:v>1.5118370000000001</c:v>
                </c:pt>
                <c:pt idx="723">
                  <c:v>-6.3445080000000003</c:v>
                </c:pt>
                <c:pt idx="724">
                  <c:v>2.6945160000000001</c:v>
                </c:pt>
                <c:pt idx="725">
                  <c:v>-8.7226800000000004</c:v>
                </c:pt>
                <c:pt idx="726">
                  <c:v>-14.751777000000001</c:v>
                </c:pt>
                <c:pt idx="727">
                  <c:v>0.45338400000000001</c:v>
                </c:pt>
                <c:pt idx="728">
                  <c:v>-5.2592939999999997</c:v>
                </c:pt>
                <c:pt idx="729">
                  <c:v>-3.162569</c:v>
                </c:pt>
                <c:pt idx="730">
                  <c:v>-10.697827999999999</c:v>
                </c:pt>
                <c:pt idx="731">
                  <c:v>-10.019544</c:v>
                </c:pt>
                <c:pt idx="732">
                  <c:v>5.8362360000000004</c:v>
                </c:pt>
                <c:pt idx="733">
                  <c:v>-15.595648000000001</c:v>
                </c:pt>
                <c:pt idx="734">
                  <c:v>-13.340013000000001</c:v>
                </c:pt>
                <c:pt idx="735">
                  <c:v>5.592873</c:v>
                </c:pt>
                <c:pt idx="736">
                  <c:v>5.793272</c:v>
                </c:pt>
                <c:pt idx="737">
                  <c:v>12.962508</c:v>
                </c:pt>
                <c:pt idx="738">
                  <c:v>-0.61444200000000004</c:v>
                </c:pt>
                <c:pt idx="739">
                  <c:v>-11.589451</c:v>
                </c:pt>
                <c:pt idx="740">
                  <c:v>10.332087</c:v>
                </c:pt>
                <c:pt idx="741">
                  <c:v>4.1858599999999999</c:v>
                </c:pt>
                <c:pt idx="742">
                  <c:v>-11.96271</c:v>
                </c:pt>
                <c:pt idx="743">
                  <c:v>29.518454999999999</c:v>
                </c:pt>
                <c:pt idx="744">
                  <c:v>2.5384000000000002</c:v>
                </c:pt>
                <c:pt idx="745">
                  <c:v>-11.534691</c:v>
                </c:pt>
                <c:pt idx="746">
                  <c:v>-6.5536409999999998</c:v>
                </c:pt>
                <c:pt idx="747">
                  <c:v>-5.3468030000000004</c:v>
                </c:pt>
                <c:pt idx="748">
                  <c:v>22.826754999999999</c:v>
                </c:pt>
                <c:pt idx="749">
                  <c:v>9.070112</c:v>
                </c:pt>
                <c:pt idx="750">
                  <c:v>0.27852199999999999</c:v>
                </c:pt>
                <c:pt idx="751">
                  <c:v>6.8465939999999996</c:v>
                </c:pt>
                <c:pt idx="752">
                  <c:v>-5.3510000000000002E-2</c:v>
                </c:pt>
                <c:pt idx="753">
                  <c:v>-5.2499919999999998</c:v>
                </c:pt>
                <c:pt idx="754">
                  <c:v>-23.730342</c:v>
                </c:pt>
                <c:pt idx="755">
                  <c:v>-20.128291000000001</c:v>
                </c:pt>
                <c:pt idx="756">
                  <c:v>-14.707172</c:v>
                </c:pt>
                <c:pt idx="757">
                  <c:v>-11.751281000000001</c:v>
                </c:pt>
                <c:pt idx="758">
                  <c:v>-4.5686109999999998</c:v>
                </c:pt>
                <c:pt idx="759">
                  <c:v>31.819443</c:v>
                </c:pt>
                <c:pt idx="760">
                  <c:v>0.358487</c:v>
                </c:pt>
                <c:pt idx="761">
                  <c:v>0.37717699999999998</c:v>
                </c:pt>
                <c:pt idx="762">
                  <c:v>-19.351219</c:v>
                </c:pt>
                <c:pt idx="763">
                  <c:v>20.407285999999999</c:v>
                </c:pt>
                <c:pt idx="764">
                  <c:v>-11.932005999999999</c:v>
                </c:pt>
                <c:pt idx="765">
                  <c:v>28.886516</c:v>
                </c:pt>
                <c:pt idx="766">
                  <c:v>4.4623699999999999</c:v>
                </c:pt>
                <c:pt idx="767">
                  <c:v>11.47279</c:v>
                </c:pt>
                <c:pt idx="768">
                  <c:v>18.184470999999998</c:v>
                </c:pt>
                <c:pt idx="769">
                  <c:v>15.925939</c:v>
                </c:pt>
                <c:pt idx="770">
                  <c:v>-17.412596000000001</c:v>
                </c:pt>
                <c:pt idx="771">
                  <c:v>1.2908500000000001</c:v>
                </c:pt>
                <c:pt idx="772">
                  <c:v>-12.107860000000001</c:v>
                </c:pt>
                <c:pt idx="773">
                  <c:v>-28.297526999999999</c:v>
                </c:pt>
                <c:pt idx="774">
                  <c:v>-8.9121290000000002</c:v>
                </c:pt>
                <c:pt idx="775">
                  <c:v>-9.7420609999999996</c:v>
                </c:pt>
                <c:pt idx="776">
                  <c:v>18.995553000000001</c:v>
                </c:pt>
                <c:pt idx="777">
                  <c:v>38.664698000000001</c:v>
                </c:pt>
                <c:pt idx="778">
                  <c:v>-3.1704850000000002</c:v>
                </c:pt>
                <c:pt idx="779">
                  <c:v>-4.9092070000000003</c:v>
                </c:pt>
                <c:pt idx="780">
                  <c:v>-12.706908</c:v>
                </c:pt>
                <c:pt idx="781">
                  <c:v>-12.952265000000001</c:v>
                </c:pt>
                <c:pt idx="782">
                  <c:v>-14.181096999999999</c:v>
                </c:pt>
                <c:pt idx="783">
                  <c:v>-14.545259</c:v>
                </c:pt>
                <c:pt idx="784">
                  <c:v>-7.8283759999999996</c:v>
                </c:pt>
                <c:pt idx="785">
                  <c:v>2.1087750000000001</c:v>
                </c:pt>
                <c:pt idx="786">
                  <c:v>11.712681999999999</c:v>
                </c:pt>
                <c:pt idx="787">
                  <c:v>-13.475345000000001</c:v>
                </c:pt>
                <c:pt idx="788">
                  <c:v>-11.817391000000001</c:v>
                </c:pt>
                <c:pt idx="789">
                  <c:v>-1.8294029999999999</c:v>
                </c:pt>
                <c:pt idx="790">
                  <c:v>-11.008055000000001</c:v>
                </c:pt>
                <c:pt idx="791">
                  <c:v>-1.372962</c:v>
                </c:pt>
                <c:pt idx="792">
                  <c:v>24.109635000000001</c:v>
                </c:pt>
                <c:pt idx="793">
                  <c:v>4.4278050000000002</c:v>
                </c:pt>
                <c:pt idx="794">
                  <c:v>-11.079708</c:v>
                </c:pt>
                <c:pt idx="795">
                  <c:v>6.3270980000000003</c:v>
                </c:pt>
                <c:pt idx="796">
                  <c:v>-22.391347</c:v>
                </c:pt>
                <c:pt idx="797">
                  <c:v>-26.803806999999999</c:v>
                </c:pt>
                <c:pt idx="798">
                  <c:v>13.626554</c:v>
                </c:pt>
                <c:pt idx="799">
                  <c:v>11.891859</c:v>
                </c:pt>
                <c:pt idx="800">
                  <c:v>-5.225733</c:v>
                </c:pt>
                <c:pt idx="801">
                  <c:v>-28.090857</c:v>
                </c:pt>
                <c:pt idx="802">
                  <c:v>-9.2403060000000004</c:v>
                </c:pt>
                <c:pt idx="803">
                  <c:v>33.025944000000003</c:v>
                </c:pt>
                <c:pt idx="804">
                  <c:v>-12.030417999999999</c:v>
                </c:pt>
                <c:pt idx="805">
                  <c:v>6.3068669999999996</c:v>
                </c:pt>
                <c:pt idx="806">
                  <c:v>18.367180999999999</c:v>
                </c:pt>
                <c:pt idx="807">
                  <c:v>0.89360399999999995</c:v>
                </c:pt>
                <c:pt idx="808">
                  <c:v>31.440760000000001</c:v>
                </c:pt>
                <c:pt idx="809">
                  <c:v>-18.573245</c:v>
                </c:pt>
                <c:pt idx="810">
                  <c:v>17.303255</c:v>
                </c:pt>
                <c:pt idx="811">
                  <c:v>-5.7137089999999997</c:v>
                </c:pt>
                <c:pt idx="812">
                  <c:v>-3.2609629999999998</c:v>
                </c:pt>
                <c:pt idx="813">
                  <c:v>-10.429366</c:v>
                </c:pt>
                <c:pt idx="814">
                  <c:v>1.311153</c:v>
                </c:pt>
                <c:pt idx="815">
                  <c:v>3.4535049999999998</c:v>
                </c:pt>
                <c:pt idx="816">
                  <c:v>-8.7944230000000001</c:v>
                </c:pt>
                <c:pt idx="817">
                  <c:v>31.027512999999999</c:v>
                </c:pt>
                <c:pt idx="818">
                  <c:v>-13.424530000000001</c:v>
                </c:pt>
                <c:pt idx="819">
                  <c:v>35.288055999999997</c:v>
                </c:pt>
                <c:pt idx="820">
                  <c:v>-17.225237</c:v>
                </c:pt>
                <c:pt idx="821">
                  <c:v>-4.6100060000000003</c:v>
                </c:pt>
                <c:pt idx="822">
                  <c:v>20.545375</c:v>
                </c:pt>
                <c:pt idx="823">
                  <c:v>-14.165684000000001</c:v>
                </c:pt>
                <c:pt idx="824">
                  <c:v>28.187276000000001</c:v>
                </c:pt>
                <c:pt idx="825">
                  <c:v>15.748025999999999</c:v>
                </c:pt>
                <c:pt idx="826">
                  <c:v>-19.852511</c:v>
                </c:pt>
                <c:pt idx="827">
                  <c:v>-2.274454</c:v>
                </c:pt>
                <c:pt idx="828">
                  <c:v>21.366426000000001</c:v>
                </c:pt>
                <c:pt idx="829">
                  <c:v>-3.5021070000000001</c:v>
                </c:pt>
                <c:pt idx="830">
                  <c:v>2.4765000000000001</c:v>
                </c:pt>
                <c:pt idx="831">
                  <c:v>-14.303706999999999</c:v>
                </c:pt>
                <c:pt idx="832">
                  <c:v>-4.132307</c:v>
                </c:pt>
                <c:pt idx="833">
                  <c:v>-10.754986000000001</c:v>
                </c:pt>
                <c:pt idx="834">
                  <c:v>-1.634641</c:v>
                </c:pt>
                <c:pt idx="835">
                  <c:v>-1.209487</c:v>
                </c:pt>
                <c:pt idx="836">
                  <c:v>-19.072146</c:v>
                </c:pt>
                <c:pt idx="837">
                  <c:v>-6.8803489999999998</c:v>
                </c:pt>
                <c:pt idx="838">
                  <c:v>11.806884</c:v>
                </c:pt>
                <c:pt idx="839">
                  <c:v>-9.3008860000000002</c:v>
                </c:pt>
                <c:pt idx="840">
                  <c:v>25.418417999999999</c:v>
                </c:pt>
                <c:pt idx="841">
                  <c:v>9.3516720000000007</c:v>
                </c:pt>
                <c:pt idx="842">
                  <c:v>-26.888933000000002</c:v>
                </c:pt>
                <c:pt idx="843">
                  <c:v>-12.005093</c:v>
                </c:pt>
                <c:pt idx="844">
                  <c:v>17.179628000000001</c:v>
                </c:pt>
                <c:pt idx="845">
                  <c:v>-23.209429</c:v>
                </c:pt>
                <c:pt idx="846">
                  <c:v>-10.193903000000001</c:v>
                </c:pt>
                <c:pt idx="847">
                  <c:v>-19.996659000000001</c:v>
                </c:pt>
                <c:pt idx="848">
                  <c:v>18.007815000000001</c:v>
                </c:pt>
                <c:pt idx="849">
                  <c:v>-5.291048</c:v>
                </c:pt>
                <c:pt idx="850">
                  <c:v>1.128752</c:v>
                </c:pt>
                <c:pt idx="851">
                  <c:v>-5.0694520000000001</c:v>
                </c:pt>
                <c:pt idx="852">
                  <c:v>22.746016000000001</c:v>
                </c:pt>
                <c:pt idx="853">
                  <c:v>-5.9492200000000004</c:v>
                </c:pt>
                <c:pt idx="854">
                  <c:v>-5.7893809999999997</c:v>
                </c:pt>
                <c:pt idx="855">
                  <c:v>-21.316683999999999</c:v>
                </c:pt>
                <c:pt idx="856">
                  <c:v>-6.5563729999999998</c:v>
                </c:pt>
                <c:pt idx="857">
                  <c:v>-12.338376999999999</c:v>
                </c:pt>
                <c:pt idx="858">
                  <c:v>4.1394339999999996</c:v>
                </c:pt>
                <c:pt idx="859">
                  <c:v>1.148012</c:v>
                </c:pt>
                <c:pt idx="860">
                  <c:v>2.3306830000000001</c:v>
                </c:pt>
                <c:pt idx="861">
                  <c:v>-18.054656000000001</c:v>
                </c:pt>
                <c:pt idx="862">
                  <c:v>-8.0965720000000001</c:v>
                </c:pt>
                <c:pt idx="863">
                  <c:v>-5.4167360000000002</c:v>
                </c:pt>
                <c:pt idx="864">
                  <c:v>-11.603941000000001</c:v>
                </c:pt>
                <c:pt idx="865">
                  <c:v>-2.598042</c:v>
                </c:pt>
                <c:pt idx="866">
                  <c:v>-9.4982880000000005</c:v>
                </c:pt>
                <c:pt idx="867">
                  <c:v>5.5666440000000001</c:v>
                </c:pt>
                <c:pt idx="868">
                  <c:v>-23.390674000000001</c:v>
                </c:pt>
                <c:pt idx="869">
                  <c:v>-11.107481</c:v>
                </c:pt>
                <c:pt idx="870">
                  <c:v>-9.3304460000000002</c:v>
                </c:pt>
                <c:pt idx="871">
                  <c:v>-10.413361999999999</c:v>
                </c:pt>
                <c:pt idx="872">
                  <c:v>25.023629</c:v>
                </c:pt>
                <c:pt idx="873">
                  <c:v>-2.472461</c:v>
                </c:pt>
                <c:pt idx="874">
                  <c:v>6.4994820000000004</c:v>
                </c:pt>
                <c:pt idx="875">
                  <c:v>-8.0096260000000008</c:v>
                </c:pt>
                <c:pt idx="876">
                  <c:v>3.2919659999999999</c:v>
                </c:pt>
                <c:pt idx="877">
                  <c:v>-16.781382000000001</c:v>
                </c:pt>
                <c:pt idx="878">
                  <c:v>23.758641000000001</c:v>
                </c:pt>
                <c:pt idx="879">
                  <c:v>-2.9663089999999999</c:v>
                </c:pt>
                <c:pt idx="880">
                  <c:v>-11.509249000000001</c:v>
                </c:pt>
                <c:pt idx="881">
                  <c:v>-10.985683999999999</c:v>
                </c:pt>
                <c:pt idx="882">
                  <c:v>1.5695429999999999</c:v>
                </c:pt>
                <c:pt idx="883">
                  <c:v>11.409511</c:v>
                </c:pt>
                <c:pt idx="884">
                  <c:v>5.543895</c:v>
                </c:pt>
                <c:pt idx="885">
                  <c:v>12.515549999999999</c:v>
                </c:pt>
                <c:pt idx="886">
                  <c:v>2.6635909999999998</c:v>
                </c:pt>
                <c:pt idx="887">
                  <c:v>17.203174000000001</c:v>
                </c:pt>
                <c:pt idx="888">
                  <c:v>-25.576629000000001</c:v>
                </c:pt>
                <c:pt idx="889">
                  <c:v>3.5247769999999998</c:v>
                </c:pt>
                <c:pt idx="890">
                  <c:v>15.344637000000001</c:v>
                </c:pt>
                <c:pt idx="891">
                  <c:v>-8.1476450000000007</c:v>
                </c:pt>
                <c:pt idx="892">
                  <c:v>-8.1384699999999999</c:v>
                </c:pt>
                <c:pt idx="893">
                  <c:v>-9.0341430000000003</c:v>
                </c:pt>
                <c:pt idx="894">
                  <c:v>-10.205871999999999</c:v>
                </c:pt>
                <c:pt idx="895">
                  <c:v>-26.288212999999999</c:v>
                </c:pt>
                <c:pt idx="896">
                  <c:v>-22.170916999999999</c:v>
                </c:pt>
                <c:pt idx="897">
                  <c:v>-15.274232</c:v>
                </c:pt>
                <c:pt idx="898">
                  <c:v>-18.888746999999999</c:v>
                </c:pt>
                <c:pt idx="899">
                  <c:v>-16.481995999999999</c:v>
                </c:pt>
                <c:pt idx="900">
                  <c:v>-3.6064440000000002</c:v>
                </c:pt>
                <c:pt idx="901">
                  <c:v>8.1516739999999999</c:v>
                </c:pt>
                <c:pt idx="902">
                  <c:v>-8.9400809999999993</c:v>
                </c:pt>
                <c:pt idx="903">
                  <c:v>-5.7592780000000001</c:v>
                </c:pt>
                <c:pt idx="904">
                  <c:v>-2.102779</c:v>
                </c:pt>
                <c:pt idx="905">
                  <c:v>15.954917</c:v>
                </c:pt>
                <c:pt idx="906">
                  <c:v>8.2750859999999999</c:v>
                </c:pt>
                <c:pt idx="907">
                  <c:v>-8.7214600000000004</c:v>
                </c:pt>
                <c:pt idx="908">
                  <c:v>1.18147</c:v>
                </c:pt>
                <c:pt idx="909">
                  <c:v>-0.54804299999999995</c:v>
                </c:pt>
                <c:pt idx="910">
                  <c:v>-3.728564</c:v>
                </c:pt>
                <c:pt idx="911">
                  <c:v>31.634934000000001</c:v>
                </c:pt>
                <c:pt idx="912">
                  <c:v>-10.260845</c:v>
                </c:pt>
                <c:pt idx="913">
                  <c:v>-13.491386</c:v>
                </c:pt>
                <c:pt idx="914">
                  <c:v>-19.506889000000001</c:v>
                </c:pt>
                <c:pt idx="915">
                  <c:v>-27.633310999999999</c:v>
                </c:pt>
                <c:pt idx="916">
                  <c:v>-20.363602</c:v>
                </c:pt>
                <c:pt idx="917">
                  <c:v>-13.966627000000001</c:v>
                </c:pt>
                <c:pt idx="918">
                  <c:v>-0.849329</c:v>
                </c:pt>
                <c:pt idx="919">
                  <c:v>-6.0007289999999998</c:v>
                </c:pt>
                <c:pt idx="920">
                  <c:v>-15.671343999999999</c:v>
                </c:pt>
                <c:pt idx="921">
                  <c:v>-25.269850999999999</c:v>
                </c:pt>
                <c:pt idx="922">
                  <c:v>-26.399847999999999</c:v>
                </c:pt>
                <c:pt idx="923">
                  <c:v>-10.235241</c:v>
                </c:pt>
                <c:pt idx="924">
                  <c:v>30.497547000000001</c:v>
                </c:pt>
                <c:pt idx="925">
                  <c:v>1.4075899999999999</c:v>
                </c:pt>
                <c:pt idx="926">
                  <c:v>-2.4375309999999999</c:v>
                </c:pt>
                <c:pt idx="927">
                  <c:v>-0.266011</c:v>
                </c:pt>
                <c:pt idx="928">
                  <c:v>-2.9507300000000001</c:v>
                </c:pt>
                <c:pt idx="929">
                  <c:v>-23.930399999999999</c:v>
                </c:pt>
                <c:pt idx="930">
                  <c:v>-8.3181010000000004</c:v>
                </c:pt>
                <c:pt idx="931">
                  <c:v>12.875678000000001</c:v>
                </c:pt>
                <c:pt idx="932">
                  <c:v>1.9026339999999999</c:v>
                </c:pt>
                <c:pt idx="933">
                  <c:v>23.154066</c:v>
                </c:pt>
                <c:pt idx="934">
                  <c:v>-20.829135999999998</c:v>
                </c:pt>
                <c:pt idx="935">
                  <c:v>-0.48411399999999999</c:v>
                </c:pt>
                <c:pt idx="936">
                  <c:v>14.865546999999999</c:v>
                </c:pt>
                <c:pt idx="937">
                  <c:v>-21.110972</c:v>
                </c:pt>
                <c:pt idx="938">
                  <c:v>4.6048450000000001</c:v>
                </c:pt>
                <c:pt idx="939">
                  <c:v>21.095632999999999</c:v>
                </c:pt>
                <c:pt idx="940">
                  <c:v>1.8647549999999999</c:v>
                </c:pt>
                <c:pt idx="941">
                  <c:v>-13.19059</c:v>
                </c:pt>
                <c:pt idx="942">
                  <c:v>-12.290922999999999</c:v>
                </c:pt>
                <c:pt idx="943">
                  <c:v>1.77251</c:v>
                </c:pt>
                <c:pt idx="944">
                  <c:v>-1.958871</c:v>
                </c:pt>
                <c:pt idx="945">
                  <c:v>-11.610222</c:v>
                </c:pt>
                <c:pt idx="946">
                  <c:v>-13.949441999999999</c:v>
                </c:pt>
                <c:pt idx="947">
                  <c:v>11.788297999999999</c:v>
                </c:pt>
                <c:pt idx="948">
                  <c:v>-19.367082</c:v>
                </c:pt>
                <c:pt idx="949">
                  <c:v>-17.346889000000001</c:v>
                </c:pt>
                <c:pt idx="950">
                  <c:v>-15.505713</c:v>
                </c:pt>
                <c:pt idx="951">
                  <c:v>-15.663632</c:v>
                </c:pt>
                <c:pt idx="952">
                  <c:v>-8.4855520000000002</c:v>
                </c:pt>
                <c:pt idx="953">
                  <c:v>-19.376957000000001</c:v>
                </c:pt>
                <c:pt idx="954">
                  <c:v>-16.734683</c:v>
                </c:pt>
                <c:pt idx="955">
                  <c:v>-4.8283610000000001</c:v>
                </c:pt>
                <c:pt idx="956">
                  <c:v>-9.7010480000000001</c:v>
                </c:pt>
                <c:pt idx="957">
                  <c:v>-6.8627849999999997</c:v>
                </c:pt>
                <c:pt idx="958">
                  <c:v>-7.2868680000000001</c:v>
                </c:pt>
                <c:pt idx="959">
                  <c:v>37.997441000000002</c:v>
                </c:pt>
                <c:pt idx="960">
                  <c:v>-3.1966230000000002</c:v>
                </c:pt>
                <c:pt idx="961">
                  <c:v>-20.10361</c:v>
                </c:pt>
                <c:pt idx="962">
                  <c:v>-10.039799</c:v>
                </c:pt>
                <c:pt idx="963">
                  <c:v>-11.579472000000001</c:v>
                </c:pt>
                <c:pt idx="964">
                  <c:v>-4.4028210000000003</c:v>
                </c:pt>
                <c:pt idx="965">
                  <c:v>3.2581799999999999</c:v>
                </c:pt>
                <c:pt idx="966">
                  <c:v>-15.530419999999999</c:v>
                </c:pt>
                <c:pt idx="967">
                  <c:v>2.913726</c:v>
                </c:pt>
                <c:pt idx="968">
                  <c:v>3.0815519999999998</c:v>
                </c:pt>
                <c:pt idx="969">
                  <c:v>13.568444</c:v>
                </c:pt>
                <c:pt idx="970">
                  <c:v>15.508438</c:v>
                </c:pt>
                <c:pt idx="971">
                  <c:v>27.723039</c:v>
                </c:pt>
                <c:pt idx="972">
                  <c:v>-14.819637999999999</c:v>
                </c:pt>
                <c:pt idx="973">
                  <c:v>37.233215999999999</c:v>
                </c:pt>
                <c:pt idx="974">
                  <c:v>-5.4353670000000003</c:v>
                </c:pt>
                <c:pt idx="975">
                  <c:v>2.4033280000000001</c:v>
                </c:pt>
                <c:pt idx="976">
                  <c:v>14.414393</c:v>
                </c:pt>
                <c:pt idx="977">
                  <c:v>2.6703939999999999</c:v>
                </c:pt>
                <c:pt idx="978">
                  <c:v>31.175346999999999</c:v>
                </c:pt>
                <c:pt idx="979">
                  <c:v>-3.9613649999999998</c:v>
                </c:pt>
                <c:pt idx="980">
                  <c:v>-26.005050000000001</c:v>
                </c:pt>
                <c:pt idx="981">
                  <c:v>-2.4063059999999998</c:v>
                </c:pt>
                <c:pt idx="982">
                  <c:v>-0.381166</c:v>
                </c:pt>
                <c:pt idx="983">
                  <c:v>14.077769999999999</c:v>
                </c:pt>
                <c:pt idx="984">
                  <c:v>-0.32864599999999999</c:v>
                </c:pt>
                <c:pt idx="985">
                  <c:v>6.9927010000000003</c:v>
                </c:pt>
                <c:pt idx="986">
                  <c:v>16.518758999999999</c:v>
                </c:pt>
                <c:pt idx="987">
                  <c:v>-12.718683</c:v>
                </c:pt>
                <c:pt idx="988">
                  <c:v>-15.579777</c:v>
                </c:pt>
                <c:pt idx="989">
                  <c:v>15.670427999999999</c:v>
                </c:pt>
                <c:pt idx="990">
                  <c:v>-4.3946699999999996</c:v>
                </c:pt>
                <c:pt idx="991">
                  <c:v>23.271189</c:v>
                </c:pt>
                <c:pt idx="992">
                  <c:v>-27.690899000000002</c:v>
                </c:pt>
                <c:pt idx="993">
                  <c:v>-2.9034559999999998</c:v>
                </c:pt>
                <c:pt idx="994">
                  <c:v>-11.17929</c:v>
                </c:pt>
                <c:pt idx="995">
                  <c:v>21.675523999999999</c:v>
                </c:pt>
                <c:pt idx="996">
                  <c:v>0.832372</c:v>
                </c:pt>
                <c:pt idx="997">
                  <c:v>-20.082502000000002</c:v>
                </c:pt>
                <c:pt idx="998">
                  <c:v>-9.8956689999999998</c:v>
                </c:pt>
                <c:pt idx="999">
                  <c:v>-7.1750410000000002</c:v>
                </c:pt>
                <c:pt idx="1000">
                  <c:v>8.0973699999999997</c:v>
                </c:pt>
                <c:pt idx="1001">
                  <c:v>39.064957999999997</c:v>
                </c:pt>
                <c:pt idx="1002">
                  <c:v>-13.512116000000001</c:v>
                </c:pt>
                <c:pt idx="1003">
                  <c:v>-11.977861000000001</c:v>
                </c:pt>
                <c:pt idx="1004">
                  <c:v>2.0874039999999998</c:v>
                </c:pt>
                <c:pt idx="1005">
                  <c:v>-11.838162000000001</c:v>
                </c:pt>
                <c:pt idx="1006">
                  <c:v>10.067994000000001</c:v>
                </c:pt>
                <c:pt idx="1007">
                  <c:v>-22.992909999999998</c:v>
                </c:pt>
                <c:pt idx="1008">
                  <c:v>-17.768522999999998</c:v>
                </c:pt>
                <c:pt idx="1009">
                  <c:v>8.2750120000000003</c:v>
                </c:pt>
                <c:pt idx="1010">
                  <c:v>-10.345090000000001</c:v>
                </c:pt>
                <c:pt idx="1011">
                  <c:v>13.597749</c:v>
                </c:pt>
                <c:pt idx="1012">
                  <c:v>-10.996608999999999</c:v>
                </c:pt>
                <c:pt idx="1013">
                  <c:v>7.350225</c:v>
                </c:pt>
                <c:pt idx="1014">
                  <c:v>3.2124440000000001</c:v>
                </c:pt>
                <c:pt idx="1015">
                  <c:v>-10.301683000000001</c:v>
                </c:pt>
                <c:pt idx="1016">
                  <c:v>-8.121105</c:v>
                </c:pt>
                <c:pt idx="1017">
                  <c:v>12.362492</c:v>
                </c:pt>
                <c:pt idx="1018">
                  <c:v>16.189458999999999</c:v>
                </c:pt>
                <c:pt idx="1019">
                  <c:v>36.178542</c:v>
                </c:pt>
                <c:pt idx="1020">
                  <c:v>-4.7436809999999996</c:v>
                </c:pt>
                <c:pt idx="1021">
                  <c:v>5.3201150000000004</c:v>
                </c:pt>
                <c:pt idx="1022">
                  <c:v>-9.8532299999999999</c:v>
                </c:pt>
                <c:pt idx="1023">
                  <c:v>8.4280869999999997</c:v>
                </c:pt>
                <c:pt idx="1024">
                  <c:v>29.936702</c:v>
                </c:pt>
                <c:pt idx="1025">
                  <c:v>-9.0953649999999993</c:v>
                </c:pt>
                <c:pt idx="1026">
                  <c:v>21.168289999999999</c:v>
                </c:pt>
                <c:pt idx="1027">
                  <c:v>-11.625463</c:v>
                </c:pt>
                <c:pt idx="1028">
                  <c:v>-1.8331850000000001</c:v>
                </c:pt>
                <c:pt idx="1029">
                  <c:v>3.395759</c:v>
                </c:pt>
                <c:pt idx="1030">
                  <c:v>10.489286999999999</c:v>
                </c:pt>
                <c:pt idx="1031">
                  <c:v>-26.639405</c:v>
                </c:pt>
                <c:pt idx="1032">
                  <c:v>-1.654495</c:v>
                </c:pt>
                <c:pt idx="1033">
                  <c:v>-28.638041999999999</c:v>
                </c:pt>
                <c:pt idx="1034">
                  <c:v>9.9349220000000003</c:v>
                </c:pt>
                <c:pt idx="1035">
                  <c:v>-26.375242</c:v>
                </c:pt>
                <c:pt idx="1036">
                  <c:v>-12.676836</c:v>
                </c:pt>
                <c:pt idx="1037">
                  <c:v>-9.0004279999999994</c:v>
                </c:pt>
                <c:pt idx="1038">
                  <c:v>31.702188</c:v>
                </c:pt>
                <c:pt idx="1039">
                  <c:v>35.840364000000001</c:v>
                </c:pt>
                <c:pt idx="1040">
                  <c:v>0.58267899999999995</c:v>
                </c:pt>
                <c:pt idx="1041">
                  <c:v>16.506350999999999</c:v>
                </c:pt>
                <c:pt idx="1042">
                  <c:v>11.064278</c:v>
                </c:pt>
                <c:pt idx="1043">
                  <c:v>37.466295000000002</c:v>
                </c:pt>
                <c:pt idx="1044">
                  <c:v>-12.256684999999999</c:v>
                </c:pt>
                <c:pt idx="1045">
                  <c:v>-5.0670339999999996</c:v>
                </c:pt>
                <c:pt idx="1046">
                  <c:v>-8.0756720000000008</c:v>
                </c:pt>
                <c:pt idx="1047">
                  <c:v>32.693359000000001</c:v>
                </c:pt>
                <c:pt idx="1048">
                  <c:v>-10.026650999999999</c:v>
                </c:pt>
                <c:pt idx="1049">
                  <c:v>1.660004</c:v>
                </c:pt>
                <c:pt idx="1050">
                  <c:v>-3.6950940000000001</c:v>
                </c:pt>
                <c:pt idx="1051">
                  <c:v>21.150597999999999</c:v>
                </c:pt>
                <c:pt idx="1052">
                  <c:v>12.292785</c:v>
                </c:pt>
                <c:pt idx="1053">
                  <c:v>-16.150376999999999</c:v>
                </c:pt>
                <c:pt idx="1054">
                  <c:v>0.226961</c:v>
                </c:pt>
                <c:pt idx="1055">
                  <c:v>-7.5702199999999999</c:v>
                </c:pt>
                <c:pt idx="1056">
                  <c:v>23.005237000000001</c:v>
                </c:pt>
                <c:pt idx="1057">
                  <c:v>-10.964745000000001</c:v>
                </c:pt>
                <c:pt idx="1058">
                  <c:v>3.4121299999999999</c:v>
                </c:pt>
                <c:pt idx="1059">
                  <c:v>1.0768610000000001</c:v>
                </c:pt>
                <c:pt idx="1060">
                  <c:v>7.3679269999999999</c:v>
                </c:pt>
                <c:pt idx="1061">
                  <c:v>-16.280759</c:v>
                </c:pt>
                <c:pt idx="1062">
                  <c:v>-12.980143999999999</c:v>
                </c:pt>
                <c:pt idx="1063">
                  <c:v>2.4325320000000001</c:v>
                </c:pt>
                <c:pt idx="1064">
                  <c:v>-13.079468</c:v>
                </c:pt>
                <c:pt idx="1065">
                  <c:v>22.451184000000001</c:v>
                </c:pt>
                <c:pt idx="1066">
                  <c:v>31.750965000000001</c:v>
                </c:pt>
                <c:pt idx="1067">
                  <c:v>-8.6878980000000006</c:v>
                </c:pt>
                <c:pt idx="1068">
                  <c:v>-14.195852</c:v>
                </c:pt>
                <c:pt idx="1069">
                  <c:v>12.927319000000001</c:v>
                </c:pt>
                <c:pt idx="1070">
                  <c:v>-18.15795</c:v>
                </c:pt>
                <c:pt idx="1071">
                  <c:v>-8.9760989999999996</c:v>
                </c:pt>
                <c:pt idx="1072">
                  <c:v>22.463304999999998</c:v>
                </c:pt>
                <c:pt idx="1073">
                  <c:v>-20.692632</c:v>
                </c:pt>
                <c:pt idx="1074">
                  <c:v>16.083869</c:v>
                </c:pt>
                <c:pt idx="1075">
                  <c:v>-11.575144</c:v>
                </c:pt>
                <c:pt idx="1076">
                  <c:v>13.201442</c:v>
                </c:pt>
                <c:pt idx="1077">
                  <c:v>5.0944929999999999</c:v>
                </c:pt>
                <c:pt idx="1078">
                  <c:v>10.399341</c:v>
                </c:pt>
                <c:pt idx="1079">
                  <c:v>-3.5405380000000002</c:v>
                </c:pt>
                <c:pt idx="1080">
                  <c:v>-24.182987000000001</c:v>
                </c:pt>
                <c:pt idx="1081">
                  <c:v>7.1069699999999996</c:v>
                </c:pt>
                <c:pt idx="1082">
                  <c:v>17.037141999999999</c:v>
                </c:pt>
                <c:pt idx="1083">
                  <c:v>7.9088139999999996</c:v>
                </c:pt>
                <c:pt idx="1084">
                  <c:v>27.610543</c:v>
                </c:pt>
                <c:pt idx="1085">
                  <c:v>5.1044090000000004</c:v>
                </c:pt>
                <c:pt idx="1086">
                  <c:v>-9.3713560000000005</c:v>
                </c:pt>
                <c:pt idx="1087">
                  <c:v>-16.580767000000002</c:v>
                </c:pt>
                <c:pt idx="1088">
                  <c:v>-0.77260200000000001</c:v>
                </c:pt>
                <c:pt idx="1089">
                  <c:v>-8.7811079999999997</c:v>
                </c:pt>
                <c:pt idx="1090">
                  <c:v>4.6872439999999997</c:v>
                </c:pt>
                <c:pt idx="1091">
                  <c:v>-6.8190600000000003</c:v>
                </c:pt>
                <c:pt idx="1092">
                  <c:v>-5.885694</c:v>
                </c:pt>
                <c:pt idx="1093">
                  <c:v>1.822365</c:v>
                </c:pt>
                <c:pt idx="1094">
                  <c:v>2.6246369999999999</c:v>
                </c:pt>
                <c:pt idx="1095">
                  <c:v>-7.9455460000000002</c:v>
                </c:pt>
                <c:pt idx="1096">
                  <c:v>-21.112857999999999</c:v>
                </c:pt>
                <c:pt idx="1097">
                  <c:v>27.688015</c:v>
                </c:pt>
                <c:pt idx="1098">
                  <c:v>-11.381869</c:v>
                </c:pt>
                <c:pt idx="1099">
                  <c:v>-15.03021</c:v>
                </c:pt>
                <c:pt idx="1100">
                  <c:v>-8.4588520000000003</c:v>
                </c:pt>
                <c:pt idx="1101">
                  <c:v>36.229976000000001</c:v>
                </c:pt>
                <c:pt idx="1102">
                  <c:v>-16.196701999999998</c:v>
                </c:pt>
                <c:pt idx="1103">
                  <c:v>-21.152470999999998</c:v>
                </c:pt>
                <c:pt idx="1104">
                  <c:v>-9.0533839999999994</c:v>
                </c:pt>
                <c:pt idx="1105">
                  <c:v>-15.019838999999999</c:v>
                </c:pt>
                <c:pt idx="1106">
                  <c:v>-4.6706200000000004</c:v>
                </c:pt>
                <c:pt idx="1107">
                  <c:v>32.726899000000003</c:v>
                </c:pt>
                <c:pt idx="1108">
                  <c:v>25.91621</c:v>
                </c:pt>
                <c:pt idx="1109">
                  <c:v>-10.81767</c:v>
                </c:pt>
                <c:pt idx="1110">
                  <c:v>19.627161999999998</c:v>
                </c:pt>
                <c:pt idx="1111">
                  <c:v>15.349081</c:v>
                </c:pt>
                <c:pt idx="1112">
                  <c:v>-13.098894</c:v>
                </c:pt>
                <c:pt idx="1113">
                  <c:v>11.708176</c:v>
                </c:pt>
                <c:pt idx="1114">
                  <c:v>-4.984127</c:v>
                </c:pt>
                <c:pt idx="1115">
                  <c:v>23.581122000000001</c:v>
                </c:pt>
                <c:pt idx="1116">
                  <c:v>3.8926340000000001</c:v>
                </c:pt>
                <c:pt idx="1117">
                  <c:v>-15.170389999999999</c:v>
                </c:pt>
                <c:pt idx="1118">
                  <c:v>31.339144999999998</c:v>
                </c:pt>
                <c:pt idx="1119">
                  <c:v>-8.2431249999999991</c:v>
                </c:pt>
                <c:pt idx="1120">
                  <c:v>7.5641559999999997</c:v>
                </c:pt>
                <c:pt idx="1121">
                  <c:v>2.8832140000000002</c:v>
                </c:pt>
                <c:pt idx="1122">
                  <c:v>-6.7562199999999999</c:v>
                </c:pt>
                <c:pt idx="1123">
                  <c:v>10.656488</c:v>
                </c:pt>
                <c:pt idx="1124">
                  <c:v>-3.441052</c:v>
                </c:pt>
                <c:pt idx="1125">
                  <c:v>2.395912</c:v>
                </c:pt>
                <c:pt idx="1126">
                  <c:v>31.893654999999999</c:v>
                </c:pt>
                <c:pt idx="1127">
                  <c:v>-1.4426460000000001</c:v>
                </c:pt>
                <c:pt idx="1128">
                  <c:v>-20.267893999999998</c:v>
                </c:pt>
                <c:pt idx="1129">
                  <c:v>-1.7925139999999999</c:v>
                </c:pt>
                <c:pt idx="1130">
                  <c:v>-9.167484</c:v>
                </c:pt>
                <c:pt idx="1131">
                  <c:v>41.389659000000002</c:v>
                </c:pt>
                <c:pt idx="1132">
                  <c:v>-4.4853059999999996</c:v>
                </c:pt>
                <c:pt idx="1133">
                  <c:v>33.753624000000002</c:v>
                </c:pt>
                <c:pt idx="1134">
                  <c:v>-8.1824549999999991</c:v>
                </c:pt>
                <c:pt idx="1135">
                  <c:v>-1.3911800000000001</c:v>
                </c:pt>
                <c:pt idx="1136">
                  <c:v>-11.225783</c:v>
                </c:pt>
                <c:pt idx="1137">
                  <c:v>-2.013077</c:v>
                </c:pt>
                <c:pt idx="1138">
                  <c:v>-2.920992</c:v>
                </c:pt>
                <c:pt idx="1139">
                  <c:v>-1.8481099999999999</c:v>
                </c:pt>
                <c:pt idx="1140">
                  <c:v>-0.244394</c:v>
                </c:pt>
                <c:pt idx="1141">
                  <c:v>-6.0512949999999996</c:v>
                </c:pt>
                <c:pt idx="1142">
                  <c:v>18.918144000000002</c:v>
                </c:pt>
                <c:pt idx="1143">
                  <c:v>20.979384</c:v>
                </c:pt>
                <c:pt idx="1144">
                  <c:v>-20.771988</c:v>
                </c:pt>
                <c:pt idx="1145">
                  <c:v>-18.298136</c:v>
                </c:pt>
                <c:pt idx="1146">
                  <c:v>12.716094</c:v>
                </c:pt>
                <c:pt idx="1147">
                  <c:v>-1.6841379999999999</c:v>
                </c:pt>
                <c:pt idx="1148">
                  <c:v>-3.410507</c:v>
                </c:pt>
                <c:pt idx="1149">
                  <c:v>-5.8569180000000003</c:v>
                </c:pt>
                <c:pt idx="1150">
                  <c:v>-16.471515</c:v>
                </c:pt>
                <c:pt idx="1151">
                  <c:v>-23.694462999999999</c:v>
                </c:pt>
                <c:pt idx="1152">
                  <c:v>-3.5909209999999998</c:v>
                </c:pt>
                <c:pt idx="1153">
                  <c:v>8.1643480000000004</c:v>
                </c:pt>
                <c:pt idx="1154">
                  <c:v>-10.996957</c:v>
                </c:pt>
                <c:pt idx="1155">
                  <c:v>-18.182725000000001</c:v>
                </c:pt>
                <c:pt idx="1156">
                  <c:v>2.623872</c:v>
                </c:pt>
                <c:pt idx="1157">
                  <c:v>-5.3159090000000004</c:v>
                </c:pt>
                <c:pt idx="1158">
                  <c:v>20.641379000000001</c:v>
                </c:pt>
                <c:pt idx="1159">
                  <c:v>-12.872806000000001</c:v>
                </c:pt>
                <c:pt idx="1160">
                  <c:v>-11.736105999999999</c:v>
                </c:pt>
                <c:pt idx="1161">
                  <c:v>-11.65598</c:v>
                </c:pt>
                <c:pt idx="1162">
                  <c:v>-3.069458</c:v>
                </c:pt>
                <c:pt idx="1163">
                  <c:v>17.97597</c:v>
                </c:pt>
                <c:pt idx="1164">
                  <c:v>-1.889624</c:v>
                </c:pt>
                <c:pt idx="1165">
                  <c:v>11.474003</c:v>
                </c:pt>
                <c:pt idx="1166">
                  <c:v>-21.458179000000001</c:v>
                </c:pt>
                <c:pt idx="1167">
                  <c:v>3.6829239999999999</c:v>
                </c:pt>
                <c:pt idx="1168">
                  <c:v>-3.9042279999999998</c:v>
                </c:pt>
                <c:pt idx="1169">
                  <c:v>-6.2703509999999998</c:v>
                </c:pt>
                <c:pt idx="1170">
                  <c:v>-3.354152</c:v>
                </c:pt>
                <c:pt idx="1171">
                  <c:v>-19.279847</c:v>
                </c:pt>
                <c:pt idx="1172">
                  <c:v>3.4859990000000001</c:v>
                </c:pt>
                <c:pt idx="1173">
                  <c:v>16.442482999999999</c:v>
                </c:pt>
                <c:pt idx="1174">
                  <c:v>-0.723912</c:v>
                </c:pt>
                <c:pt idx="1175">
                  <c:v>-3.9088289999999999</c:v>
                </c:pt>
                <c:pt idx="1176">
                  <c:v>22.317343000000001</c:v>
                </c:pt>
                <c:pt idx="1177">
                  <c:v>3.8919030000000001</c:v>
                </c:pt>
                <c:pt idx="1178">
                  <c:v>-10.999828000000001</c:v>
                </c:pt>
                <c:pt idx="1179">
                  <c:v>-1.9410750000000001</c:v>
                </c:pt>
                <c:pt idx="1180">
                  <c:v>15.785399999999999</c:v>
                </c:pt>
                <c:pt idx="1181">
                  <c:v>-0.91646300000000003</c:v>
                </c:pt>
                <c:pt idx="1182">
                  <c:v>6.597836</c:v>
                </c:pt>
                <c:pt idx="1183">
                  <c:v>4.4655760000000004</c:v>
                </c:pt>
                <c:pt idx="1184">
                  <c:v>9.6085519999999995</c:v>
                </c:pt>
                <c:pt idx="1185">
                  <c:v>-13.633915</c:v>
                </c:pt>
                <c:pt idx="1186">
                  <c:v>-14.734273999999999</c:v>
                </c:pt>
                <c:pt idx="1187">
                  <c:v>-20.267945000000001</c:v>
                </c:pt>
                <c:pt idx="1188">
                  <c:v>-2.6920259999999998</c:v>
                </c:pt>
                <c:pt idx="1189">
                  <c:v>-8.1406120000000008</c:v>
                </c:pt>
                <c:pt idx="1190">
                  <c:v>16.387125999999999</c:v>
                </c:pt>
                <c:pt idx="1191">
                  <c:v>-5.3094080000000003</c:v>
                </c:pt>
                <c:pt idx="1192">
                  <c:v>-7.6375190000000002</c:v>
                </c:pt>
                <c:pt idx="1193">
                  <c:v>-1.2580560000000001</c:v>
                </c:pt>
                <c:pt idx="1194">
                  <c:v>26.529979999999998</c:v>
                </c:pt>
                <c:pt idx="1195">
                  <c:v>16.966473000000001</c:v>
                </c:pt>
                <c:pt idx="1196">
                  <c:v>-3.2185760000000001</c:v>
                </c:pt>
                <c:pt idx="1197">
                  <c:v>-7.7944120000000003</c:v>
                </c:pt>
                <c:pt idx="1198">
                  <c:v>17.407644000000001</c:v>
                </c:pt>
                <c:pt idx="1199">
                  <c:v>-13.840362000000001</c:v>
                </c:pt>
                <c:pt idx="1200">
                  <c:v>9.0936229999999991</c:v>
                </c:pt>
                <c:pt idx="1201">
                  <c:v>-8.8724959999999999</c:v>
                </c:pt>
                <c:pt idx="1202">
                  <c:v>-18.813981999999999</c:v>
                </c:pt>
                <c:pt idx="1203">
                  <c:v>7.2375299999999996</c:v>
                </c:pt>
                <c:pt idx="1204">
                  <c:v>24.770315</c:v>
                </c:pt>
                <c:pt idx="1205">
                  <c:v>18.058295999999999</c:v>
                </c:pt>
                <c:pt idx="1206">
                  <c:v>-5.8864080000000003</c:v>
                </c:pt>
                <c:pt idx="1207">
                  <c:v>-10.247017</c:v>
                </c:pt>
                <c:pt idx="1208">
                  <c:v>3.42462</c:v>
                </c:pt>
                <c:pt idx="1209">
                  <c:v>0.55644099999999996</c:v>
                </c:pt>
                <c:pt idx="1210">
                  <c:v>-12.348081000000001</c:v>
                </c:pt>
                <c:pt idx="1211">
                  <c:v>-8.1228250000000006</c:v>
                </c:pt>
                <c:pt idx="1212">
                  <c:v>10.616379</c:v>
                </c:pt>
                <c:pt idx="1213">
                  <c:v>-8.0301390000000001</c:v>
                </c:pt>
                <c:pt idx="1214">
                  <c:v>-2.6089000000000002</c:v>
                </c:pt>
                <c:pt idx="1215">
                  <c:v>8.7814259999999997</c:v>
                </c:pt>
                <c:pt idx="1216">
                  <c:v>1.430887</c:v>
                </c:pt>
                <c:pt idx="1217">
                  <c:v>-18.325486000000001</c:v>
                </c:pt>
                <c:pt idx="1218">
                  <c:v>2.614525</c:v>
                </c:pt>
                <c:pt idx="1219">
                  <c:v>-26.004418999999999</c:v>
                </c:pt>
                <c:pt idx="1220">
                  <c:v>-8.2652610000000006</c:v>
                </c:pt>
                <c:pt idx="1221">
                  <c:v>-14.843522</c:v>
                </c:pt>
                <c:pt idx="1222">
                  <c:v>-1.5912120000000001</c:v>
                </c:pt>
                <c:pt idx="1223">
                  <c:v>-19.396805000000001</c:v>
                </c:pt>
                <c:pt idx="1224">
                  <c:v>38.021704999999997</c:v>
                </c:pt>
                <c:pt idx="1225">
                  <c:v>-3.5684309999999999</c:v>
                </c:pt>
                <c:pt idx="1226">
                  <c:v>-6.5393549999999996</c:v>
                </c:pt>
                <c:pt idx="1227">
                  <c:v>30.132940000000001</c:v>
                </c:pt>
                <c:pt idx="1228">
                  <c:v>-24.785529</c:v>
                </c:pt>
                <c:pt idx="1229">
                  <c:v>-25.532119000000002</c:v>
                </c:pt>
                <c:pt idx="1230">
                  <c:v>-9.9849739999999994</c:v>
                </c:pt>
                <c:pt idx="1231">
                  <c:v>-18.791768999999999</c:v>
                </c:pt>
                <c:pt idx="1232">
                  <c:v>-20.915051999999999</c:v>
                </c:pt>
                <c:pt idx="1233">
                  <c:v>26.981555</c:v>
                </c:pt>
                <c:pt idx="1234">
                  <c:v>-14.267188000000001</c:v>
                </c:pt>
                <c:pt idx="1235">
                  <c:v>14.091661</c:v>
                </c:pt>
                <c:pt idx="1236">
                  <c:v>-7.8232939999999997</c:v>
                </c:pt>
                <c:pt idx="1237">
                  <c:v>-17.557760999999999</c:v>
                </c:pt>
                <c:pt idx="1238">
                  <c:v>-22.878830000000001</c:v>
                </c:pt>
                <c:pt idx="1239">
                  <c:v>-6.0639380000000003</c:v>
                </c:pt>
                <c:pt idx="1240">
                  <c:v>2.1261549999999998</c:v>
                </c:pt>
                <c:pt idx="1241">
                  <c:v>3.9409040000000002</c:v>
                </c:pt>
                <c:pt idx="1242">
                  <c:v>-16.816768</c:v>
                </c:pt>
                <c:pt idx="1243">
                  <c:v>5.9279140000000003</c:v>
                </c:pt>
                <c:pt idx="1244">
                  <c:v>-15.778561</c:v>
                </c:pt>
                <c:pt idx="1245">
                  <c:v>-21.401821000000002</c:v>
                </c:pt>
                <c:pt idx="1246">
                  <c:v>-28.549990999999999</c:v>
                </c:pt>
                <c:pt idx="1247">
                  <c:v>-8.2979749999999992</c:v>
                </c:pt>
                <c:pt idx="1248">
                  <c:v>4.8332090000000001</c:v>
                </c:pt>
                <c:pt idx="1249">
                  <c:v>-14.016112</c:v>
                </c:pt>
                <c:pt idx="1250">
                  <c:v>-2.459889</c:v>
                </c:pt>
                <c:pt idx="1251">
                  <c:v>-12.804554</c:v>
                </c:pt>
                <c:pt idx="1252">
                  <c:v>33.950017000000003</c:v>
                </c:pt>
                <c:pt idx="1253">
                  <c:v>-17.245014999999999</c:v>
                </c:pt>
                <c:pt idx="1254">
                  <c:v>9.7020619999999997</c:v>
                </c:pt>
                <c:pt idx="1255">
                  <c:v>12.393662000000001</c:v>
                </c:pt>
                <c:pt idx="1256">
                  <c:v>-4.4947619999999997</c:v>
                </c:pt>
                <c:pt idx="1257">
                  <c:v>-1.7102949999999999</c:v>
                </c:pt>
                <c:pt idx="1258">
                  <c:v>-5.0745430000000002</c:v>
                </c:pt>
                <c:pt idx="1259">
                  <c:v>11.308133</c:v>
                </c:pt>
                <c:pt idx="1260">
                  <c:v>16.234553999999999</c:v>
                </c:pt>
                <c:pt idx="1261">
                  <c:v>21.469595000000002</c:v>
                </c:pt>
                <c:pt idx="1262">
                  <c:v>-14.956951</c:v>
                </c:pt>
                <c:pt idx="1263">
                  <c:v>33.422761000000001</c:v>
                </c:pt>
                <c:pt idx="1264">
                  <c:v>-5.9099110000000001</c:v>
                </c:pt>
                <c:pt idx="1265">
                  <c:v>6.9698450000000003</c:v>
                </c:pt>
                <c:pt idx="1266">
                  <c:v>29.758996</c:v>
                </c:pt>
                <c:pt idx="1267">
                  <c:v>-3.4186540000000001</c:v>
                </c:pt>
                <c:pt idx="1268">
                  <c:v>-6.5810649999999997</c:v>
                </c:pt>
                <c:pt idx="1269">
                  <c:v>-10.654932000000001</c:v>
                </c:pt>
                <c:pt idx="1270">
                  <c:v>-25.878822</c:v>
                </c:pt>
                <c:pt idx="1271">
                  <c:v>17.834043999999999</c:v>
                </c:pt>
                <c:pt idx="1272">
                  <c:v>24.218081000000002</c:v>
                </c:pt>
                <c:pt idx="1273">
                  <c:v>7.4237349999999998</c:v>
                </c:pt>
                <c:pt idx="1274">
                  <c:v>-11.355181</c:v>
                </c:pt>
                <c:pt idx="1275">
                  <c:v>-12.213896999999999</c:v>
                </c:pt>
                <c:pt idx="1276">
                  <c:v>-12.747268999999999</c:v>
                </c:pt>
                <c:pt idx="1277">
                  <c:v>18.764112000000001</c:v>
                </c:pt>
                <c:pt idx="1278">
                  <c:v>-12.727315000000001</c:v>
                </c:pt>
                <c:pt idx="1279">
                  <c:v>-4.0968450000000001</c:v>
                </c:pt>
                <c:pt idx="1280">
                  <c:v>10.249431</c:v>
                </c:pt>
                <c:pt idx="1281">
                  <c:v>-9.5908099999999994</c:v>
                </c:pt>
                <c:pt idx="1282">
                  <c:v>-28.961473999999999</c:v>
                </c:pt>
                <c:pt idx="1283">
                  <c:v>14.814038999999999</c:v>
                </c:pt>
                <c:pt idx="1284">
                  <c:v>-16.264206999999999</c:v>
                </c:pt>
                <c:pt idx="1285">
                  <c:v>-12.051325</c:v>
                </c:pt>
                <c:pt idx="1286">
                  <c:v>2.2107549999999998</c:v>
                </c:pt>
                <c:pt idx="1287">
                  <c:v>12.018145000000001</c:v>
                </c:pt>
                <c:pt idx="1288">
                  <c:v>10.763373</c:v>
                </c:pt>
                <c:pt idx="1289">
                  <c:v>-7.6834199999999999</c:v>
                </c:pt>
                <c:pt idx="1290">
                  <c:v>-1.9382569999999999</c:v>
                </c:pt>
                <c:pt idx="1291">
                  <c:v>-6.866314</c:v>
                </c:pt>
                <c:pt idx="1292">
                  <c:v>-23.692919</c:v>
                </c:pt>
                <c:pt idx="1293">
                  <c:v>1.1915770000000001</c:v>
                </c:pt>
                <c:pt idx="1294">
                  <c:v>-4.5346570000000002</c:v>
                </c:pt>
                <c:pt idx="1295">
                  <c:v>38.867367000000002</c:v>
                </c:pt>
                <c:pt idx="1296">
                  <c:v>32.029687000000003</c:v>
                </c:pt>
                <c:pt idx="1297">
                  <c:v>-9.8075489999999999</c:v>
                </c:pt>
                <c:pt idx="1298">
                  <c:v>-4.1989229999999997</c:v>
                </c:pt>
                <c:pt idx="1299">
                  <c:v>-0.80307300000000004</c:v>
                </c:pt>
                <c:pt idx="1300">
                  <c:v>-5.8243819999999999</c:v>
                </c:pt>
                <c:pt idx="1301">
                  <c:v>36.600898000000001</c:v>
                </c:pt>
                <c:pt idx="1302">
                  <c:v>-22.492546999999998</c:v>
                </c:pt>
                <c:pt idx="1303">
                  <c:v>25.972237</c:v>
                </c:pt>
                <c:pt idx="1304">
                  <c:v>-15.435637</c:v>
                </c:pt>
                <c:pt idx="1305">
                  <c:v>-13.268319</c:v>
                </c:pt>
                <c:pt idx="1306">
                  <c:v>13.222156</c:v>
                </c:pt>
                <c:pt idx="1307">
                  <c:v>-16.854033999999999</c:v>
                </c:pt>
                <c:pt idx="1308">
                  <c:v>-13.933235</c:v>
                </c:pt>
                <c:pt idx="1309">
                  <c:v>7.7326389999999998</c:v>
                </c:pt>
                <c:pt idx="1310">
                  <c:v>2.81894</c:v>
                </c:pt>
                <c:pt idx="1311">
                  <c:v>-25.149768999999999</c:v>
                </c:pt>
                <c:pt idx="1312">
                  <c:v>2.7591800000000002</c:v>
                </c:pt>
                <c:pt idx="1313">
                  <c:v>-10.653969999999999</c:v>
                </c:pt>
                <c:pt idx="1314">
                  <c:v>-8.9319729999999993</c:v>
                </c:pt>
                <c:pt idx="1315">
                  <c:v>-6.9499050000000002</c:v>
                </c:pt>
                <c:pt idx="1316">
                  <c:v>-8.7249470000000002</c:v>
                </c:pt>
                <c:pt idx="1317">
                  <c:v>1.621008</c:v>
                </c:pt>
                <c:pt idx="1318">
                  <c:v>6.3180969999999999</c:v>
                </c:pt>
                <c:pt idx="1319">
                  <c:v>38.688825999999999</c:v>
                </c:pt>
                <c:pt idx="1320">
                  <c:v>-4.9395800000000003</c:v>
                </c:pt>
                <c:pt idx="1321">
                  <c:v>-1.7953250000000001</c:v>
                </c:pt>
                <c:pt idx="1322">
                  <c:v>0.20261399999999999</c:v>
                </c:pt>
                <c:pt idx="1323">
                  <c:v>16.418075999999999</c:v>
                </c:pt>
                <c:pt idx="1324">
                  <c:v>10.668155</c:v>
                </c:pt>
                <c:pt idx="1325">
                  <c:v>-13.578733</c:v>
                </c:pt>
                <c:pt idx="1326">
                  <c:v>-22.489197000000001</c:v>
                </c:pt>
                <c:pt idx="1327">
                  <c:v>-8.4711499999999997</c:v>
                </c:pt>
                <c:pt idx="1328">
                  <c:v>-12.477480999999999</c:v>
                </c:pt>
                <c:pt idx="1329">
                  <c:v>-21.315674999999999</c:v>
                </c:pt>
                <c:pt idx="1330">
                  <c:v>-10.354198999999999</c:v>
                </c:pt>
                <c:pt idx="1331">
                  <c:v>24.264044999999999</c:v>
                </c:pt>
                <c:pt idx="1332">
                  <c:v>-6.2513509999999997</c:v>
                </c:pt>
                <c:pt idx="1333">
                  <c:v>6.0742479999999999</c:v>
                </c:pt>
                <c:pt idx="1334">
                  <c:v>1.697309</c:v>
                </c:pt>
                <c:pt idx="1335">
                  <c:v>-8.2258259999999996</c:v>
                </c:pt>
                <c:pt idx="1336">
                  <c:v>28.100207000000001</c:v>
                </c:pt>
                <c:pt idx="1337">
                  <c:v>-7.673584</c:v>
                </c:pt>
                <c:pt idx="1338">
                  <c:v>-12.423711000000001</c:v>
                </c:pt>
                <c:pt idx="1339">
                  <c:v>0.87161900000000003</c:v>
                </c:pt>
                <c:pt idx="1340">
                  <c:v>-7.8053879999999998</c:v>
                </c:pt>
                <c:pt idx="1341">
                  <c:v>1.1128899999999999</c:v>
                </c:pt>
                <c:pt idx="1342">
                  <c:v>-1.881402</c:v>
                </c:pt>
                <c:pt idx="1343">
                  <c:v>-9.3312489999999997</c:v>
                </c:pt>
                <c:pt idx="1344">
                  <c:v>-9.9542629999999992</c:v>
                </c:pt>
                <c:pt idx="1345">
                  <c:v>-1.010891</c:v>
                </c:pt>
                <c:pt idx="1346">
                  <c:v>-15.453272999999999</c:v>
                </c:pt>
                <c:pt idx="1347">
                  <c:v>9.4571380000000005</c:v>
                </c:pt>
                <c:pt idx="1348">
                  <c:v>1.7116119999999999</c:v>
                </c:pt>
                <c:pt idx="1349">
                  <c:v>-3.6854360000000002</c:v>
                </c:pt>
                <c:pt idx="1350">
                  <c:v>-6.1830429999999996</c:v>
                </c:pt>
                <c:pt idx="1351">
                  <c:v>-0.14641399999999999</c:v>
                </c:pt>
                <c:pt idx="1352">
                  <c:v>0.83911000000000002</c:v>
                </c:pt>
                <c:pt idx="1353">
                  <c:v>-7.5528029999999999</c:v>
                </c:pt>
                <c:pt idx="1354">
                  <c:v>-2.1115659999999998</c:v>
                </c:pt>
                <c:pt idx="1355">
                  <c:v>-8.4050910000000005</c:v>
                </c:pt>
                <c:pt idx="1356">
                  <c:v>-10.431870999999999</c:v>
                </c:pt>
                <c:pt idx="1357">
                  <c:v>7.8951770000000003</c:v>
                </c:pt>
                <c:pt idx="1358">
                  <c:v>1.2825409999999999</c:v>
                </c:pt>
                <c:pt idx="1359">
                  <c:v>-3.4084059999999998</c:v>
                </c:pt>
                <c:pt idx="1360">
                  <c:v>-13.780709</c:v>
                </c:pt>
                <c:pt idx="1361">
                  <c:v>-13.150197</c:v>
                </c:pt>
              </c:numCache>
            </c:numRef>
          </c:xVal>
          <c:yVal>
            <c:numRef>
              <c:f>'NN Revisi Layer 2'!$W$9:$W$1370</c:f>
              <c:numCache>
                <c:formatCode>General</c:formatCode>
                <c:ptCount val="1362"/>
                <c:pt idx="0">
                  <c:v>-5.4754529999999999</c:v>
                </c:pt>
                <c:pt idx="1">
                  <c:v>-17.246748</c:v>
                </c:pt>
                <c:pt idx="2">
                  <c:v>-5.8351920000000002</c:v>
                </c:pt>
                <c:pt idx="3">
                  <c:v>-5.3832440000000004</c:v>
                </c:pt>
                <c:pt idx="4">
                  <c:v>-6.4981299999999997</c:v>
                </c:pt>
                <c:pt idx="5">
                  <c:v>18.013652</c:v>
                </c:pt>
                <c:pt idx="6">
                  <c:v>-1.05962</c:v>
                </c:pt>
                <c:pt idx="7">
                  <c:v>10.147152999999999</c:v>
                </c:pt>
                <c:pt idx="8">
                  <c:v>0.55194200000000004</c:v>
                </c:pt>
                <c:pt idx="9">
                  <c:v>14.177001000000001</c:v>
                </c:pt>
                <c:pt idx="10">
                  <c:v>-5.295102</c:v>
                </c:pt>
                <c:pt idx="11">
                  <c:v>15.597052</c:v>
                </c:pt>
                <c:pt idx="12">
                  <c:v>-22.793457</c:v>
                </c:pt>
                <c:pt idx="13">
                  <c:v>-14.456421000000001</c:v>
                </c:pt>
                <c:pt idx="14">
                  <c:v>4.1693490000000004</c:v>
                </c:pt>
                <c:pt idx="15">
                  <c:v>18.803121000000001</c:v>
                </c:pt>
                <c:pt idx="16">
                  <c:v>-26.859324000000001</c:v>
                </c:pt>
                <c:pt idx="17">
                  <c:v>-1.779987</c:v>
                </c:pt>
                <c:pt idx="18">
                  <c:v>-5.5176309999999997</c:v>
                </c:pt>
                <c:pt idx="19">
                  <c:v>-16.629328999999998</c:v>
                </c:pt>
                <c:pt idx="20">
                  <c:v>-7.4358700000000004</c:v>
                </c:pt>
                <c:pt idx="21">
                  <c:v>-9.1288389999999993</c:v>
                </c:pt>
                <c:pt idx="22">
                  <c:v>33.379958999999999</c:v>
                </c:pt>
                <c:pt idx="23">
                  <c:v>7.5079690000000001</c:v>
                </c:pt>
                <c:pt idx="24">
                  <c:v>4.7493999999999996</c:v>
                </c:pt>
                <c:pt idx="25">
                  <c:v>-4.0105950000000004</c:v>
                </c:pt>
                <c:pt idx="26">
                  <c:v>-11.886913</c:v>
                </c:pt>
                <c:pt idx="27">
                  <c:v>-0.77175700000000003</c:v>
                </c:pt>
                <c:pt idx="28">
                  <c:v>7.156358</c:v>
                </c:pt>
                <c:pt idx="29">
                  <c:v>-29.923511999999999</c:v>
                </c:pt>
                <c:pt idx="30">
                  <c:v>12.152301</c:v>
                </c:pt>
                <c:pt idx="31">
                  <c:v>-6.3859769999999996</c:v>
                </c:pt>
                <c:pt idx="32">
                  <c:v>-1.040036</c:v>
                </c:pt>
                <c:pt idx="33">
                  <c:v>42.738514000000002</c:v>
                </c:pt>
                <c:pt idx="34">
                  <c:v>-6.9012390000000003</c:v>
                </c:pt>
                <c:pt idx="35">
                  <c:v>-5.5950290000000003</c:v>
                </c:pt>
                <c:pt idx="36">
                  <c:v>19.128329000000001</c:v>
                </c:pt>
                <c:pt idx="37">
                  <c:v>6.1232670000000002</c:v>
                </c:pt>
                <c:pt idx="38">
                  <c:v>14.869598999999999</c:v>
                </c:pt>
                <c:pt idx="39">
                  <c:v>10.360741000000001</c:v>
                </c:pt>
                <c:pt idx="40">
                  <c:v>-7.1532999999999998</c:v>
                </c:pt>
                <c:pt idx="41">
                  <c:v>-4.9952800000000002</c:v>
                </c:pt>
                <c:pt idx="42">
                  <c:v>25.078426</c:v>
                </c:pt>
                <c:pt idx="43">
                  <c:v>-8.1048950000000008</c:v>
                </c:pt>
                <c:pt idx="44">
                  <c:v>-9.2758289999999999</c:v>
                </c:pt>
                <c:pt idx="45">
                  <c:v>-5.918806</c:v>
                </c:pt>
                <c:pt idx="46">
                  <c:v>21.83935</c:v>
                </c:pt>
                <c:pt idx="47">
                  <c:v>-2.7633369999999999</c:v>
                </c:pt>
                <c:pt idx="48">
                  <c:v>7.4629700000000003</c:v>
                </c:pt>
                <c:pt idx="49">
                  <c:v>0.24215300000000001</c:v>
                </c:pt>
                <c:pt idx="50">
                  <c:v>19.015872999999999</c:v>
                </c:pt>
                <c:pt idx="51">
                  <c:v>-2.0943640000000001</c:v>
                </c:pt>
                <c:pt idx="52">
                  <c:v>20.995474999999999</c:v>
                </c:pt>
                <c:pt idx="53">
                  <c:v>-25.804264</c:v>
                </c:pt>
                <c:pt idx="54">
                  <c:v>-12.527137</c:v>
                </c:pt>
                <c:pt idx="55">
                  <c:v>9.2889490000000006</c:v>
                </c:pt>
                <c:pt idx="56">
                  <c:v>17.011997999999998</c:v>
                </c:pt>
                <c:pt idx="57">
                  <c:v>7.6784819999999998</c:v>
                </c:pt>
                <c:pt idx="58">
                  <c:v>-7.8791789999999997</c:v>
                </c:pt>
                <c:pt idx="59">
                  <c:v>-7.1594749999999996</c:v>
                </c:pt>
                <c:pt idx="60">
                  <c:v>-0.28403299999999998</c:v>
                </c:pt>
                <c:pt idx="61">
                  <c:v>-19.547571999999999</c:v>
                </c:pt>
                <c:pt idx="62">
                  <c:v>-8.2463499999999996</c:v>
                </c:pt>
                <c:pt idx="63">
                  <c:v>6.8693900000000001</c:v>
                </c:pt>
                <c:pt idx="64">
                  <c:v>22.384405999999998</c:v>
                </c:pt>
                <c:pt idx="65">
                  <c:v>14.640632999999999</c:v>
                </c:pt>
                <c:pt idx="66">
                  <c:v>-22.804857999999999</c:v>
                </c:pt>
                <c:pt idx="67">
                  <c:v>-3.0424530000000001</c:v>
                </c:pt>
                <c:pt idx="68">
                  <c:v>28.809314000000001</c:v>
                </c:pt>
                <c:pt idx="69">
                  <c:v>-5.5839590000000001</c:v>
                </c:pt>
                <c:pt idx="70">
                  <c:v>-4.0090890000000003</c:v>
                </c:pt>
                <c:pt idx="71">
                  <c:v>45.219368000000003</c:v>
                </c:pt>
                <c:pt idx="72">
                  <c:v>16.283577999999999</c:v>
                </c:pt>
                <c:pt idx="73">
                  <c:v>-16.827538000000001</c:v>
                </c:pt>
                <c:pt idx="74">
                  <c:v>2.7806069999999998</c:v>
                </c:pt>
                <c:pt idx="75">
                  <c:v>29.791526000000001</c:v>
                </c:pt>
                <c:pt idx="76">
                  <c:v>-6.4316089999999999</c:v>
                </c:pt>
                <c:pt idx="77">
                  <c:v>13.535052</c:v>
                </c:pt>
                <c:pt idx="78">
                  <c:v>-19.468398000000001</c:v>
                </c:pt>
                <c:pt idx="79">
                  <c:v>-29.027856</c:v>
                </c:pt>
                <c:pt idx="80">
                  <c:v>21.528189999999999</c:v>
                </c:pt>
                <c:pt idx="81">
                  <c:v>15.185259</c:v>
                </c:pt>
                <c:pt idx="82">
                  <c:v>-2.6089639999999998</c:v>
                </c:pt>
                <c:pt idx="83">
                  <c:v>-2.2574019999999999</c:v>
                </c:pt>
                <c:pt idx="84">
                  <c:v>-6.5276730000000001</c:v>
                </c:pt>
                <c:pt idx="85">
                  <c:v>18.718059</c:v>
                </c:pt>
                <c:pt idx="86">
                  <c:v>-27.157923</c:v>
                </c:pt>
                <c:pt idx="87">
                  <c:v>-18.097031000000001</c:v>
                </c:pt>
                <c:pt idx="88">
                  <c:v>-9.2913899999999998</c:v>
                </c:pt>
                <c:pt idx="89">
                  <c:v>15.022112999999999</c:v>
                </c:pt>
                <c:pt idx="90">
                  <c:v>11.756548</c:v>
                </c:pt>
                <c:pt idx="91">
                  <c:v>-27.519521000000001</c:v>
                </c:pt>
                <c:pt idx="92">
                  <c:v>-5.334581</c:v>
                </c:pt>
                <c:pt idx="93">
                  <c:v>-6.312754</c:v>
                </c:pt>
                <c:pt idx="94">
                  <c:v>-17.472553000000001</c:v>
                </c:pt>
                <c:pt idx="95">
                  <c:v>37.197873999999999</c:v>
                </c:pt>
                <c:pt idx="96">
                  <c:v>2.1254840000000002</c:v>
                </c:pt>
                <c:pt idx="97">
                  <c:v>-11.630428</c:v>
                </c:pt>
                <c:pt idx="98">
                  <c:v>19.630198</c:v>
                </c:pt>
                <c:pt idx="99">
                  <c:v>-15.374359999999999</c:v>
                </c:pt>
                <c:pt idx="100">
                  <c:v>-4.0432860000000002</c:v>
                </c:pt>
                <c:pt idx="101">
                  <c:v>-7.9908419999999998</c:v>
                </c:pt>
                <c:pt idx="102">
                  <c:v>-3.831194</c:v>
                </c:pt>
                <c:pt idx="103">
                  <c:v>-11.729328000000001</c:v>
                </c:pt>
                <c:pt idx="104">
                  <c:v>-9.3006000000000005E-2</c:v>
                </c:pt>
                <c:pt idx="105">
                  <c:v>-9.8346929999999997</c:v>
                </c:pt>
                <c:pt idx="106">
                  <c:v>-19.281893</c:v>
                </c:pt>
                <c:pt idx="107">
                  <c:v>-18.063223000000001</c:v>
                </c:pt>
                <c:pt idx="108">
                  <c:v>-8.4585709999999992</c:v>
                </c:pt>
                <c:pt idx="109">
                  <c:v>12.893927</c:v>
                </c:pt>
                <c:pt idx="110">
                  <c:v>15.765547</c:v>
                </c:pt>
                <c:pt idx="111">
                  <c:v>23.730615</c:v>
                </c:pt>
                <c:pt idx="112">
                  <c:v>28.164109</c:v>
                </c:pt>
                <c:pt idx="113">
                  <c:v>25.909725999999999</c:v>
                </c:pt>
                <c:pt idx="114">
                  <c:v>-2.6021679999999998</c:v>
                </c:pt>
                <c:pt idx="115">
                  <c:v>20.789746000000001</c:v>
                </c:pt>
                <c:pt idx="116">
                  <c:v>-4.888916</c:v>
                </c:pt>
                <c:pt idx="117">
                  <c:v>-9.295693</c:v>
                </c:pt>
                <c:pt idx="118">
                  <c:v>15.247558</c:v>
                </c:pt>
                <c:pt idx="119">
                  <c:v>-3.5510100000000002</c:v>
                </c:pt>
                <c:pt idx="120">
                  <c:v>-0.82759300000000002</c:v>
                </c:pt>
                <c:pt idx="121">
                  <c:v>19.910730999999998</c:v>
                </c:pt>
                <c:pt idx="122">
                  <c:v>23.934573</c:v>
                </c:pt>
                <c:pt idx="123">
                  <c:v>-9.1473870000000002</c:v>
                </c:pt>
                <c:pt idx="124">
                  <c:v>9.7504650000000002</c:v>
                </c:pt>
                <c:pt idx="125">
                  <c:v>36.947374000000003</c:v>
                </c:pt>
                <c:pt idx="126">
                  <c:v>8.3357480000000006</c:v>
                </c:pt>
                <c:pt idx="127">
                  <c:v>-9.6444320000000001</c:v>
                </c:pt>
                <c:pt idx="128">
                  <c:v>13.475819</c:v>
                </c:pt>
                <c:pt idx="129">
                  <c:v>20.706011</c:v>
                </c:pt>
                <c:pt idx="130">
                  <c:v>29.973773999999999</c:v>
                </c:pt>
                <c:pt idx="131">
                  <c:v>-18.091754999999999</c:v>
                </c:pt>
                <c:pt idx="132">
                  <c:v>-11.976899</c:v>
                </c:pt>
                <c:pt idx="133">
                  <c:v>-1.8766339999999999</c:v>
                </c:pt>
                <c:pt idx="134">
                  <c:v>31.990188</c:v>
                </c:pt>
                <c:pt idx="135">
                  <c:v>-5.5978029999999999</c:v>
                </c:pt>
                <c:pt idx="136">
                  <c:v>-17.429986</c:v>
                </c:pt>
                <c:pt idx="137">
                  <c:v>-12.685109000000001</c:v>
                </c:pt>
                <c:pt idx="138">
                  <c:v>-20.576934000000001</c:v>
                </c:pt>
                <c:pt idx="139">
                  <c:v>12.544403000000001</c:v>
                </c:pt>
                <c:pt idx="140">
                  <c:v>6.5484090000000004</c:v>
                </c:pt>
                <c:pt idx="141">
                  <c:v>25.225428999999998</c:v>
                </c:pt>
                <c:pt idx="142">
                  <c:v>-21.884741999999999</c:v>
                </c:pt>
                <c:pt idx="143">
                  <c:v>16.399538</c:v>
                </c:pt>
                <c:pt idx="144">
                  <c:v>-0.61571600000000004</c:v>
                </c:pt>
                <c:pt idx="145">
                  <c:v>-11.354638</c:v>
                </c:pt>
                <c:pt idx="146">
                  <c:v>-12.64453</c:v>
                </c:pt>
                <c:pt idx="147">
                  <c:v>16.335968999999999</c:v>
                </c:pt>
                <c:pt idx="148">
                  <c:v>-0.60953800000000002</c:v>
                </c:pt>
                <c:pt idx="149">
                  <c:v>2.2070620000000001</c:v>
                </c:pt>
                <c:pt idx="150">
                  <c:v>11.690051</c:v>
                </c:pt>
                <c:pt idx="151">
                  <c:v>39.614305000000002</c:v>
                </c:pt>
                <c:pt idx="152">
                  <c:v>10.402203999999999</c:v>
                </c:pt>
                <c:pt idx="153">
                  <c:v>-5.2806389999999999</c:v>
                </c:pt>
                <c:pt idx="154">
                  <c:v>-13.083125000000001</c:v>
                </c:pt>
                <c:pt idx="155">
                  <c:v>6.4600499999999998</c:v>
                </c:pt>
                <c:pt idx="156">
                  <c:v>-3.0439080000000001</c:v>
                </c:pt>
                <c:pt idx="157">
                  <c:v>0.26799800000000001</c:v>
                </c:pt>
                <c:pt idx="158">
                  <c:v>-16.113778</c:v>
                </c:pt>
                <c:pt idx="159">
                  <c:v>-5.4434519999999997</c:v>
                </c:pt>
                <c:pt idx="160">
                  <c:v>-5.3234310000000002</c:v>
                </c:pt>
                <c:pt idx="161">
                  <c:v>0.13136999999999999</c:v>
                </c:pt>
                <c:pt idx="162">
                  <c:v>-4.4791920000000003</c:v>
                </c:pt>
                <c:pt idx="163">
                  <c:v>-5.3932130000000003</c:v>
                </c:pt>
                <c:pt idx="164">
                  <c:v>17.833043</c:v>
                </c:pt>
                <c:pt idx="165">
                  <c:v>10.987543000000001</c:v>
                </c:pt>
                <c:pt idx="166">
                  <c:v>-14.63504</c:v>
                </c:pt>
                <c:pt idx="167">
                  <c:v>-6.2907500000000001</c:v>
                </c:pt>
                <c:pt idx="168">
                  <c:v>-1.5219510000000001</c:v>
                </c:pt>
                <c:pt idx="169">
                  <c:v>11.174137999999999</c:v>
                </c:pt>
                <c:pt idx="170">
                  <c:v>-7.4276759999999999</c:v>
                </c:pt>
                <c:pt idx="171">
                  <c:v>7.722137</c:v>
                </c:pt>
                <c:pt idx="172">
                  <c:v>-0.32068600000000003</c:v>
                </c:pt>
                <c:pt idx="173">
                  <c:v>-10.676831999999999</c:v>
                </c:pt>
                <c:pt idx="174">
                  <c:v>2.9467249999999998</c:v>
                </c:pt>
                <c:pt idx="175">
                  <c:v>6.5115129999999999</c:v>
                </c:pt>
                <c:pt idx="176">
                  <c:v>-17.134519999999998</c:v>
                </c:pt>
                <c:pt idx="177">
                  <c:v>28.438172000000002</c:v>
                </c:pt>
                <c:pt idx="178">
                  <c:v>-6.8699519999999996</c:v>
                </c:pt>
                <c:pt idx="179">
                  <c:v>-26.630438999999999</c:v>
                </c:pt>
                <c:pt idx="180">
                  <c:v>11.904704000000001</c:v>
                </c:pt>
                <c:pt idx="181">
                  <c:v>-2.230947</c:v>
                </c:pt>
                <c:pt idx="182">
                  <c:v>-1.179778</c:v>
                </c:pt>
                <c:pt idx="183">
                  <c:v>20.504725000000001</c:v>
                </c:pt>
                <c:pt idx="184">
                  <c:v>-9.3993719999999996</c:v>
                </c:pt>
                <c:pt idx="185">
                  <c:v>-12.722656000000001</c:v>
                </c:pt>
                <c:pt idx="186">
                  <c:v>-18.931712000000001</c:v>
                </c:pt>
                <c:pt idx="187">
                  <c:v>20.524604</c:v>
                </c:pt>
                <c:pt idx="188">
                  <c:v>-2.5491999999999999</c:v>
                </c:pt>
                <c:pt idx="189">
                  <c:v>-21.223306999999998</c:v>
                </c:pt>
                <c:pt idx="190">
                  <c:v>-2.8643339999999999</c:v>
                </c:pt>
                <c:pt idx="191">
                  <c:v>-2.3909760000000002</c:v>
                </c:pt>
                <c:pt idx="192">
                  <c:v>10.601723</c:v>
                </c:pt>
                <c:pt idx="193">
                  <c:v>19.680250000000001</c:v>
                </c:pt>
                <c:pt idx="194">
                  <c:v>4.4891899999999998</c:v>
                </c:pt>
                <c:pt idx="195">
                  <c:v>21.178502000000002</c:v>
                </c:pt>
                <c:pt idx="196">
                  <c:v>13.126238000000001</c:v>
                </c:pt>
                <c:pt idx="197">
                  <c:v>-3.7500529999999999</c:v>
                </c:pt>
                <c:pt idx="198">
                  <c:v>-4.4659360000000001</c:v>
                </c:pt>
                <c:pt idx="199">
                  <c:v>2.625235</c:v>
                </c:pt>
                <c:pt idx="200">
                  <c:v>-12.129910000000001</c:v>
                </c:pt>
                <c:pt idx="201">
                  <c:v>37.896954000000001</c:v>
                </c:pt>
                <c:pt idx="202">
                  <c:v>-4.2277389999999997</c:v>
                </c:pt>
                <c:pt idx="203">
                  <c:v>-12.473988</c:v>
                </c:pt>
                <c:pt idx="204">
                  <c:v>23.074245999999999</c:v>
                </c:pt>
                <c:pt idx="205">
                  <c:v>-11.209175999999999</c:v>
                </c:pt>
                <c:pt idx="206">
                  <c:v>0.85638999999999998</c:v>
                </c:pt>
                <c:pt idx="207">
                  <c:v>-1.9663040000000001</c:v>
                </c:pt>
                <c:pt idx="208">
                  <c:v>9.9729880000000009</c:v>
                </c:pt>
                <c:pt idx="209">
                  <c:v>0.68534300000000004</c:v>
                </c:pt>
                <c:pt idx="210">
                  <c:v>19.695332000000001</c:v>
                </c:pt>
                <c:pt idx="211">
                  <c:v>5.6851690000000001</c:v>
                </c:pt>
                <c:pt idx="212">
                  <c:v>5.2096619999999998</c:v>
                </c:pt>
                <c:pt idx="213">
                  <c:v>17.227540999999999</c:v>
                </c:pt>
                <c:pt idx="214">
                  <c:v>-10.039426000000001</c:v>
                </c:pt>
                <c:pt idx="215">
                  <c:v>-8.9170370000000005</c:v>
                </c:pt>
                <c:pt idx="216">
                  <c:v>-9.6051029999999997</c:v>
                </c:pt>
                <c:pt idx="217">
                  <c:v>-0.28054000000000001</c:v>
                </c:pt>
                <c:pt idx="218">
                  <c:v>-3.9683329999999999</c:v>
                </c:pt>
                <c:pt idx="219">
                  <c:v>-15.325621999999999</c:v>
                </c:pt>
                <c:pt idx="220">
                  <c:v>-12.188603000000001</c:v>
                </c:pt>
                <c:pt idx="221">
                  <c:v>20.957706000000002</c:v>
                </c:pt>
                <c:pt idx="222">
                  <c:v>-7.4601800000000003</c:v>
                </c:pt>
                <c:pt idx="223">
                  <c:v>-14.985847</c:v>
                </c:pt>
                <c:pt idx="224">
                  <c:v>-15.965588</c:v>
                </c:pt>
                <c:pt idx="225">
                  <c:v>-7.6639939999999998</c:v>
                </c:pt>
                <c:pt idx="226">
                  <c:v>14.551418</c:v>
                </c:pt>
                <c:pt idx="227">
                  <c:v>-8.7481000000000003E-2</c:v>
                </c:pt>
                <c:pt idx="228">
                  <c:v>-2.7870520000000001</c:v>
                </c:pt>
                <c:pt idx="229">
                  <c:v>1.8804380000000001</c:v>
                </c:pt>
                <c:pt idx="230">
                  <c:v>21.485229</c:v>
                </c:pt>
                <c:pt idx="231">
                  <c:v>34.190496000000003</c:v>
                </c:pt>
                <c:pt idx="232">
                  <c:v>2.353793</c:v>
                </c:pt>
                <c:pt idx="233">
                  <c:v>-10.383357</c:v>
                </c:pt>
                <c:pt idx="234">
                  <c:v>-2.7283629999999999</c:v>
                </c:pt>
                <c:pt idx="235">
                  <c:v>26.737473000000001</c:v>
                </c:pt>
                <c:pt idx="236">
                  <c:v>24.507104999999999</c:v>
                </c:pt>
                <c:pt idx="237">
                  <c:v>-28.629916999999999</c:v>
                </c:pt>
                <c:pt idx="238">
                  <c:v>-0.39201399999999997</c:v>
                </c:pt>
                <c:pt idx="239">
                  <c:v>16.225491000000002</c:v>
                </c:pt>
                <c:pt idx="240">
                  <c:v>-0.43588100000000002</c:v>
                </c:pt>
                <c:pt idx="241">
                  <c:v>1.994191</c:v>
                </c:pt>
                <c:pt idx="242">
                  <c:v>-25.663853</c:v>
                </c:pt>
                <c:pt idx="243">
                  <c:v>24.281880999999998</c:v>
                </c:pt>
                <c:pt idx="244">
                  <c:v>23.179763000000001</c:v>
                </c:pt>
                <c:pt idx="245">
                  <c:v>-15.907970000000001</c:v>
                </c:pt>
                <c:pt idx="246">
                  <c:v>-8.7609000000000006E-2</c:v>
                </c:pt>
                <c:pt idx="247">
                  <c:v>-13.529259</c:v>
                </c:pt>
                <c:pt idx="248">
                  <c:v>-16.539725000000001</c:v>
                </c:pt>
                <c:pt idx="249">
                  <c:v>19.361224</c:v>
                </c:pt>
                <c:pt idx="250">
                  <c:v>17.749988999999999</c:v>
                </c:pt>
                <c:pt idx="251">
                  <c:v>-13.054339000000001</c:v>
                </c:pt>
                <c:pt idx="252">
                  <c:v>-12.544418</c:v>
                </c:pt>
                <c:pt idx="253">
                  <c:v>-9.3646919999999998</c:v>
                </c:pt>
                <c:pt idx="254">
                  <c:v>-15.364791</c:v>
                </c:pt>
                <c:pt idx="255">
                  <c:v>-5.5814349999999999</c:v>
                </c:pt>
                <c:pt idx="256">
                  <c:v>-2.450008</c:v>
                </c:pt>
                <c:pt idx="257">
                  <c:v>29.050954999999998</c:v>
                </c:pt>
                <c:pt idx="258">
                  <c:v>4.1060090000000002</c:v>
                </c:pt>
                <c:pt idx="259">
                  <c:v>19.897093000000002</c:v>
                </c:pt>
                <c:pt idx="260">
                  <c:v>12.241179000000001</c:v>
                </c:pt>
                <c:pt idx="261">
                  <c:v>-9.6836330000000004</c:v>
                </c:pt>
                <c:pt idx="262">
                  <c:v>19.366142</c:v>
                </c:pt>
                <c:pt idx="263">
                  <c:v>-7.6354660000000001</c:v>
                </c:pt>
                <c:pt idx="264">
                  <c:v>21.499669999999998</c:v>
                </c:pt>
                <c:pt idx="265">
                  <c:v>0.71248599999999995</c:v>
                </c:pt>
                <c:pt idx="266">
                  <c:v>13.318808000000001</c:v>
                </c:pt>
                <c:pt idx="267">
                  <c:v>19.512632</c:v>
                </c:pt>
                <c:pt idx="268">
                  <c:v>-5.2350349999999999</c:v>
                </c:pt>
                <c:pt idx="269">
                  <c:v>15.102905</c:v>
                </c:pt>
                <c:pt idx="270">
                  <c:v>1.3524830000000001</c:v>
                </c:pt>
                <c:pt idx="271">
                  <c:v>26.983523999999999</c:v>
                </c:pt>
                <c:pt idx="272">
                  <c:v>-12.549219000000001</c:v>
                </c:pt>
                <c:pt idx="273">
                  <c:v>1.6198840000000001</c:v>
                </c:pt>
                <c:pt idx="274">
                  <c:v>-0.45098899999999997</c:v>
                </c:pt>
                <c:pt idx="275">
                  <c:v>7.5125539999999997</c:v>
                </c:pt>
                <c:pt idx="276">
                  <c:v>-9.0422530000000005</c:v>
                </c:pt>
                <c:pt idx="277">
                  <c:v>22.130001</c:v>
                </c:pt>
                <c:pt idx="278">
                  <c:v>25.510407000000001</c:v>
                </c:pt>
                <c:pt idx="279">
                  <c:v>-18.244009999999999</c:v>
                </c:pt>
                <c:pt idx="280">
                  <c:v>-3.1831469999999999</c:v>
                </c:pt>
                <c:pt idx="281">
                  <c:v>-8.8923869999999994</c:v>
                </c:pt>
                <c:pt idx="282">
                  <c:v>-10.688036</c:v>
                </c:pt>
                <c:pt idx="283">
                  <c:v>4.253317</c:v>
                </c:pt>
                <c:pt idx="284">
                  <c:v>16.765041</c:v>
                </c:pt>
                <c:pt idx="285">
                  <c:v>-9.9131590000000003</c:v>
                </c:pt>
                <c:pt idx="286">
                  <c:v>-0.47265499999999999</c:v>
                </c:pt>
                <c:pt idx="287">
                  <c:v>1.30759</c:v>
                </c:pt>
                <c:pt idx="288">
                  <c:v>5.6132150000000003</c:v>
                </c:pt>
                <c:pt idx="289">
                  <c:v>-20.129937999999999</c:v>
                </c:pt>
                <c:pt idx="290">
                  <c:v>26.605692000000001</c:v>
                </c:pt>
                <c:pt idx="291">
                  <c:v>46.321792000000002</c:v>
                </c:pt>
                <c:pt idx="292">
                  <c:v>-7.4114990000000001</c:v>
                </c:pt>
                <c:pt idx="293">
                  <c:v>-4.8695209999999998</c:v>
                </c:pt>
                <c:pt idx="294">
                  <c:v>-18.524007000000001</c:v>
                </c:pt>
                <c:pt idx="295">
                  <c:v>43.137594</c:v>
                </c:pt>
                <c:pt idx="296">
                  <c:v>-6.083259</c:v>
                </c:pt>
                <c:pt idx="297">
                  <c:v>-14.971152999999999</c:v>
                </c:pt>
                <c:pt idx="298">
                  <c:v>25.455532999999999</c:v>
                </c:pt>
                <c:pt idx="299">
                  <c:v>-12.949426000000001</c:v>
                </c:pt>
                <c:pt idx="300">
                  <c:v>15.154709</c:v>
                </c:pt>
                <c:pt idx="301">
                  <c:v>-3.6956989999999998</c:v>
                </c:pt>
                <c:pt idx="302">
                  <c:v>-6.2032860000000003</c:v>
                </c:pt>
                <c:pt idx="303">
                  <c:v>-19.859342999999999</c:v>
                </c:pt>
                <c:pt idx="304">
                  <c:v>-18.084078000000002</c:v>
                </c:pt>
                <c:pt idx="305">
                  <c:v>3.913564</c:v>
                </c:pt>
                <c:pt idx="306">
                  <c:v>0.88745700000000005</c:v>
                </c:pt>
                <c:pt idx="307">
                  <c:v>-15.37721</c:v>
                </c:pt>
                <c:pt idx="308">
                  <c:v>8.5671029999999995</c:v>
                </c:pt>
                <c:pt idx="309">
                  <c:v>-20.588045999999999</c:v>
                </c:pt>
                <c:pt idx="310">
                  <c:v>-11.177104</c:v>
                </c:pt>
                <c:pt idx="311">
                  <c:v>2.6841279999999998</c:v>
                </c:pt>
                <c:pt idx="312">
                  <c:v>32.129637000000002</c:v>
                </c:pt>
                <c:pt idx="313">
                  <c:v>-4.8721329999999998</c:v>
                </c:pt>
                <c:pt idx="314">
                  <c:v>12.448904000000001</c:v>
                </c:pt>
                <c:pt idx="315">
                  <c:v>18.398558999999999</c:v>
                </c:pt>
                <c:pt idx="316">
                  <c:v>14.818960000000001</c:v>
                </c:pt>
                <c:pt idx="317">
                  <c:v>-8.3533919999999995</c:v>
                </c:pt>
                <c:pt idx="318">
                  <c:v>16.499051000000001</c:v>
                </c:pt>
                <c:pt idx="319">
                  <c:v>-29.005407000000002</c:v>
                </c:pt>
                <c:pt idx="320">
                  <c:v>-7.8877680000000003</c:v>
                </c:pt>
                <c:pt idx="321">
                  <c:v>-27.178774000000001</c:v>
                </c:pt>
                <c:pt idx="322">
                  <c:v>15.33971</c:v>
                </c:pt>
                <c:pt idx="323">
                  <c:v>-5.6095889999999997</c:v>
                </c:pt>
                <c:pt idx="324">
                  <c:v>-3.6277469999999998</c:v>
                </c:pt>
                <c:pt idx="325">
                  <c:v>45.867353000000001</c:v>
                </c:pt>
                <c:pt idx="326">
                  <c:v>-15.950837999999999</c:v>
                </c:pt>
                <c:pt idx="327">
                  <c:v>-21.297578000000001</c:v>
                </c:pt>
                <c:pt idx="328">
                  <c:v>-15.880625999999999</c:v>
                </c:pt>
                <c:pt idx="329">
                  <c:v>5.0499169999999998</c:v>
                </c:pt>
                <c:pt idx="330">
                  <c:v>-6.0578849999999997</c:v>
                </c:pt>
                <c:pt idx="331">
                  <c:v>-18.288532</c:v>
                </c:pt>
                <c:pt idx="332">
                  <c:v>30.604444999999998</c:v>
                </c:pt>
                <c:pt idx="333">
                  <c:v>11.663629999999999</c:v>
                </c:pt>
                <c:pt idx="334">
                  <c:v>-4.044969</c:v>
                </c:pt>
                <c:pt idx="335">
                  <c:v>6.6074960000000003</c:v>
                </c:pt>
                <c:pt idx="336">
                  <c:v>-7.2541690000000001</c:v>
                </c:pt>
                <c:pt idx="337">
                  <c:v>-3.6459000000000001</c:v>
                </c:pt>
                <c:pt idx="338">
                  <c:v>-23.583483999999999</c:v>
                </c:pt>
                <c:pt idx="339">
                  <c:v>-9.6976399999999998</c:v>
                </c:pt>
                <c:pt idx="340">
                  <c:v>-14.07878</c:v>
                </c:pt>
                <c:pt idx="341">
                  <c:v>-8.9886979999999994</c:v>
                </c:pt>
                <c:pt idx="342">
                  <c:v>36.927143999999998</c:v>
                </c:pt>
                <c:pt idx="343">
                  <c:v>-24.538743</c:v>
                </c:pt>
                <c:pt idx="344">
                  <c:v>20.857572000000001</c:v>
                </c:pt>
                <c:pt idx="345">
                  <c:v>-7.1077199999999996</c:v>
                </c:pt>
                <c:pt idx="346">
                  <c:v>-7.5650510000000004</c:v>
                </c:pt>
                <c:pt idx="347">
                  <c:v>19.938717</c:v>
                </c:pt>
                <c:pt idx="348">
                  <c:v>-6.7111660000000004</c:v>
                </c:pt>
                <c:pt idx="349">
                  <c:v>22.873882999999999</c:v>
                </c:pt>
                <c:pt idx="350">
                  <c:v>-12.621231</c:v>
                </c:pt>
                <c:pt idx="351">
                  <c:v>14.698546</c:v>
                </c:pt>
                <c:pt idx="352">
                  <c:v>1.2471319999999999</c:v>
                </c:pt>
                <c:pt idx="353">
                  <c:v>-21.955027000000001</c:v>
                </c:pt>
                <c:pt idx="354">
                  <c:v>-14.754204</c:v>
                </c:pt>
                <c:pt idx="355">
                  <c:v>-9.892754</c:v>
                </c:pt>
                <c:pt idx="356">
                  <c:v>-2.0814569999999999</c:v>
                </c:pt>
                <c:pt idx="357">
                  <c:v>-18.253171999999999</c:v>
                </c:pt>
                <c:pt idx="358">
                  <c:v>-18.093882000000001</c:v>
                </c:pt>
                <c:pt idx="359">
                  <c:v>-4.543971</c:v>
                </c:pt>
                <c:pt idx="360">
                  <c:v>-15.257368</c:v>
                </c:pt>
                <c:pt idx="361">
                  <c:v>-14.882253</c:v>
                </c:pt>
                <c:pt idx="362">
                  <c:v>-16.581782</c:v>
                </c:pt>
                <c:pt idx="363">
                  <c:v>7.895651</c:v>
                </c:pt>
                <c:pt idx="364">
                  <c:v>-19.087956999999999</c:v>
                </c:pt>
                <c:pt idx="365">
                  <c:v>7.46143</c:v>
                </c:pt>
                <c:pt idx="366">
                  <c:v>0.53184100000000001</c:v>
                </c:pt>
                <c:pt idx="367">
                  <c:v>-19.988793000000001</c:v>
                </c:pt>
                <c:pt idx="368">
                  <c:v>-11.412879</c:v>
                </c:pt>
                <c:pt idx="369">
                  <c:v>24.629518000000001</c:v>
                </c:pt>
                <c:pt idx="370">
                  <c:v>23.187225999999999</c:v>
                </c:pt>
                <c:pt idx="371">
                  <c:v>-6.9390530000000004</c:v>
                </c:pt>
                <c:pt idx="372">
                  <c:v>-22.455905999999999</c:v>
                </c:pt>
                <c:pt idx="373">
                  <c:v>1.820098</c:v>
                </c:pt>
                <c:pt idx="374">
                  <c:v>33.551676</c:v>
                </c:pt>
                <c:pt idx="375">
                  <c:v>-0.89905199999999996</c:v>
                </c:pt>
                <c:pt idx="376">
                  <c:v>-12.289236000000001</c:v>
                </c:pt>
                <c:pt idx="377">
                  <c:v>0.67710800000000004</c:v>
                </c:pt>
                <c:pt idx="378">
                  <c:v>-5.7217529999999996</c:v>
                </c:pt>
                <c:pt idx="379">
                  <c:v>-7.8161630000000004</c:v>
                </c:pt>
                <c:pt idx="380">
                  <c:v>-6.989484</c:v>
                </c:pt>
                <c:pt idx="381">
                  <c:v>-18.063230000000001</c:v>
                </c:pt>
                <c:pt idx="382">
                  <c:v>-24.021127</c:v>
                </c:pt>
                <c:pt idx="383">
                  <c:v>30.869617999999999</c:v>
                </c:pt>
                <c:pt idx="384">
                  <c:v>-10.459244</c:v>
                </c:pt>
                <c:pt idx="385">
                  <c:v>29.220742000000001</c:v>
                </c:pt>
                <c:pt idx="386">
                  <c:v>-2.8812139999999999</c:v>
                </c:pt>
                <c:pt idx="387">
                  <c:v>-8.2496259999999992</c:v>
                </c:pt>
                <c:pt idx="388">
                  <c:v>8.7508839999999992</c:v>
                </c:pt>
                <c:pt idx="389">
                  <c:v>8.9912650000000003</c:v>
                </c:pt>
                <c:pt idx="390">
                  <c:v>-6.5687059999999997</c:v>
                </c:pt>
                <c:pt idx="391">
                  <c:v>12.702261999999999</c:v>
                </c:pt>
                <c:pt idx="392">
                  <c:v>32.288367000000001</c:v>
                </c:pt>
                <c:pt idx="393">
                  <c:v>27.120856</c:v>
                </c:pt>
                <c:pt idx="394">
                  <c:v>-6.6377620000000004</c:v>
                </c:pt>
                <c:pt idx="395">
                  <c:v>-24.091933999999998</c:v>
                </c:pt>
                <c:pt idx="396">
                  <c:v>35.912047999999999</c:v>
                </c:pt>
                <c:pt idx="397">
                  <c:v>11.822417</c:v>
                </c:pt>
                <c:pt idx="398">
                  <c:v>25.04599</c:v>
                </c:pt>
                <c:pt idx="399">
                  <c:v>42.014929000000002</c:v>
                </c:pt>
                <c:pt idx="400">
                  <c:v>-4.9220309999999996</c:v>
                </c:pt>
                <c:pt idx="401">
                  <c:v>-9.5315429999999992</c:v>
                </c:pt>
                <c:pt idx="402">
                  <c:v>42.716597999999998</c:v>
                </c:pt>
                <c:pt idx="403">
                  <c:v>-21.234705000000002</c:v>
                </c:pt>
                <c:pt idx="404">
                  <c:v>-6.1482559999999999</c:v>
                </c:pt>
                <c:pt idx="405">
                  <c:v>3.7116660000000001</c:v>
                </c:pt>
                <c:pt idx="406">
                  <c:v>-7.2218939999999998</c:v>
                </c:pt>
                <c:pt idx="407">
                  <c:v>6.4572880000000001</c:v>
                </c:pt>
                <c:pt idx="408">
                  <c:v>-4.6018720000000002</c:v>
                </c:pt>
                <c:pt idx="409">
                  <c:v>23.685293999999999</c:v>
                </c:pt>
                <c:pt idx="410">
                  <c:v>-4.4473820000000002</c:v>
                </c:pt>
                <c:pt idx="411">
                  <c:v>-3.2083469999999998</c:v>
                </c:pt>
                <c:pt idx="412">
                  <c:v>23.976329</c:v>
                </c:pt>
                <c:pt idx="413">
                  <c:v>-16.602826</c:v>
                </c:pt>
                <c:pt idx="414">
                  <c:v>-21.597999000000002</c:v>
                </c:pt>
                <c:pt idx="415">
                  <c:v>-14.895963999999999</c:v>
                </c:pt>
                <c:pt idx="416">
                  <c:v>-12.812360999999999</c:v>
                </c:pt>
                <c:pt idx="417">
                  <c:v>-4.4570410000000003</c:v>
                </c:pt>
                <c:pt idx="418">
                  <c:v>14.097816999999999</c:v>
                </c:pt>
                <c:pt idx="419">
                  <c:v>-1.9022680000000001</c:v>
                </c:pt>
                <c:pt idx="420">
                  <c:v>19.468736</c:v>
                </c:pt>
                <c:pt idx="421">
                  <c:v>-24.733128000000001</c:v>
                </c:pt>
                <c:pt idx="422">
                  <c:v>15.603255000000001</c:v>
                </c:pt>
                <c:pt idx="423">
                  <c:v>2.5958190000000001</c:v>
                </c:pt>
                <c:pt idx="424">
                  <c:v>36.749133</c:v>
                </c:pt>
                <c:pt idx="425">
                  <c:v>-6.537363</c:v>
                </c:pt>
                <c:pt idx="426">
                  <c:v>-8.3936600000000006</c:v>
                </c:pt>
                <c:pt idx="427">
                  <c:v>-19.223925000000001</c:v>
                </c:pt>
                <c:pt idx="428">
                  <c:v>-11.550065999999999</c:v>
                </c:pt>
                <c:pt idx="429">
                  <c:v>-17.055793000000001</c:v>
                </c:pt>
                <c:pt idx="430">
                  <c:v>17.465209000000002</c:v>
                </c:pt>
                <c:pt idx="431">
                  <c:v>-9.7352720000000001</c:v>
                </c:pt>
                <c:pt idx="432">
                  <c:v>27.257624</c:v>
                </c:pt>
                <c:pt idx="433">
                  <c:v>45.399990000000003</c:v>
                </c:pt>
                <c:pt idx="434">
                  <c:v>-8.7984919999999995</c:v>
                </c:pt>
                <c:pt idx="435">
                  <c:v>14.342285</c:v>
                </c:pt>
                <c:pt idx="436">
                  <c:v>0.884019</c:v>
                </c:pt>
                <c:pt idx="437">
                  <c:v>-9.314012</c:v>
                </c:pt>
                <c:pt idx="438">
                  <c:v>-8.5354810000000008</c:v>
                </c:pt>
                <c:pt idx="439">
                  <c:v>-14.731870000000001</c:v>
                </c:pt>
                <c:pt idx="440">
                  <c:v>2.5039899999999999</c:v>
                </c:pt>
                <c:pt idx="441">
                  <c:v>-11.811809</c:v>
                </c:pt>
                <c:pt idx="442">
                  <c:v>-2.764205</c:v>
                </c:pt>
                <c:pt idx="443">
                  <c:v>-9.4263680000000001</c:v>
                </c:pt>
                <c:pt idx="444">
                  <c:v>-25.134502999999999</c:v>
                </c:pt>
                <c:pt idx="445">
                  <c:v>-4.0726209999999998</c:v>
                </c:pt>
                <c:pt idx="446">
                  <c:v>-10.577339</c:v>
                </c:pt>
                <c:pt idx="447">
                  <c:v>-1.781417</c:v>
                </c:pt>
                <c:pt idx="448">
                  <c:v>32.927098999999998</c:v>
                </c:pt>
                <c:pt idx="449">
                  <c:v>-12.046526</c:v>
                </c:pt>
                <c:pt idx="450">
                  <c:v>-5.3152340000000002</c:v>
                </c:pt>
                <c:pt idx="451">
                  <c:v>-29.054105</c:v>
                </c:pt>
                <c:pt idx="452">
                  <c:v>21.350960000000001</c:v>
                </c:pt>
                <c:pt idx="453">
                  <c:v>4.2325949999999999</c:v>
                </c:pt>
                <c:pt idx="454">
                  <c:v>-18.278714000000001</c:v>
                </c:pt>
                <c:pt idx="455">
                  <c:v>23.610544000000001</c:v>
                </c:pt>
                <c:pt idx="456">
                  <c:v>2.8589159999999998</c:v>
                </c:pt>
                <c:pt idx="457">
                  <c:v>-15.391109</c:v>
                </c:pt>
                <c:pt idx="458">
                  <c:v>-8.1916799999999999</c:v>
                </c:pt>
                <c:pt idx="459">
                  <c:v>-26.967129</c:v>
                </c:pt>
                <c:pt idx="460">
                  <c:v>29.606238999999999</c:v>
                </c:pt>
                <c:pt idx="461">
                  <c:v>21.383333</c:v>
                </c:pt>
                <c:pt idx="462">
                  <c:v>-5.0124219999999999</c:v>
                </c:pt>
                <c:pt idx="463">
                  <c:v>13.313897000000001</c:v>
                </c:pt>
                <c:pt idx="464">
                  <c:v>-8.7720380000000002</c:v>
                </c:pt>
                <c:pt idx="465">
                  <c:v>-17.600338000000001</c:v>
                </c:pt>
                <c:pt idx="466">
                  <c:v>-17.016832999999998</c:v>
                </c:pt>
                <c:pt idx="467">
                  <c:v>-7.4242210000000002</c:v>
                </c:pt>
                <c:pt idx="468">
                  <c:v>-9.6069230000000001</c:v>
                </c:pt>
                <c:pt idx="469">
                  <c:v>0.41817500000000002</c:v>
                </c:pt>
                <c:pt idx="470">
                  <c:v>-6.9346949999999996</c:v>
                </c:pt>
                <c:pt idx="471">
                  <c:v>-6.2641229999999997</c:v>
                </c:pt>
                <c:pt idx="472">
                  <c:v>-18.946086999999999</c:v>
                </c:pt>
                <c:pt idx="473">
                  <c:v>-18.403502</c:v>
                </c:pt>
                <c:pt idx="474">
                  <c:v>-27.227321</c:v>
                </c:pt>
                <c:pt idx="475">
                  <c:v>37.485413000000001</c:v>
                </c:pt>
                <c:pt idx="476">
                  <c:v>2.545191</c:v>
                </c:pt>
                <c:pt idx="477">
                  <c:v>7.7477850000000004</c:v>
                </c:pt>
                <c:pt idx="478">
                  <c:v>28.263824</c:v>
                </c:pt>
                <c:pt idx="479">
                  <c:v>-16.195889000000001</c:v>
                </c:pt>
                <c:pt idx="480">
                  <c:v>-7.9184330000000003</c:v>
                </c:pt>
                <c:pt idx="481">
                  <c:v>-7.5391430000000001</c:v>
                </c:pt>
                <c:pt idx="482">
                  <c:v>10.730331</c:v>
                </c:pt>
                <c:pt idx="483">
                  <c:v>-19.051511999999999</c:v>
                </c:pt>
                <c:pt idx="484">
                  <c:v>7.6749049999999999</c:v>
                </c:pt>
                <c:pt idx="485">
                  <c:v>-13.462653</c:v>
                </c:pt>
                <c:pt idx="486">
                  <c:v>-10.411277</c:v>
                </c:pt>
                <c:pt idx="487">
                  <c:v>-11.672689999999999</c:v>
                </c:pt>
                <c:pt idx="488">
                  <c:v>-12.690384999999999</c:v>
                </c:pt>
                <c:pt idx="489">
                  <c:v>11.922309</c:v>
                </c:pt>
                <c:pt idx="490">
                  <c:v>12.31696</c:v>
                </c:pt>
                <c:pt idx="491">
                  <c:v>-3.6279620000000001</c:v>
                </c:pt>
                <c:pt idx="492">
                  <c:v>-13.046925999999999</c:v>
                </c:pt>
                <c:pt idx="493">
                  <c:v>1.2031879999999999</c:v>
                </c:pt>
                <c:pt idx="494">
                  <c:v>-18.241643</c:v>
                </c:pt>
                <c:pt idx="495">
                  <c:v>24.600066999999999</c:v>
                </c:pt>
                <c:pt idx="496">
                  <c:v>24.786035999999999</c:v>
                </c:pt>
                <c:pt idx="497">
                  <c:v>-4.8615490000000001</c:v>
                </c:pt>
                <c:pt idx="498">
                  <c:v>48.997317000000002</c:v>
                </c:pt>
                <c:pt idx="499">
                  <c:v>48.818244</c:v>
                </c:pt>
                <c:pt idx="500">
                  <c:v>-11.395830999999999</c:v>
                </c:pt>
                <c:pt idx="501">
                  <c:v>-28.223468</c:v>
                </c:pt>
                <c:pt idx="502">
                  <c:v>-4.7453149999999997</c:v>
                </c:pt>
                <c:pt idx="503">
                  <c:v>15.520880999999999</c:v>
                </c:pt>
                <c:pt idx="504">
                  <c:v>9.0961339999999993</c:v>
                </c:pt>
                <c:pt idx="505">
                  <c:v>19.502383999999999</c:v>
                </c:pt>
                <c:pt idx="506">
                  <c:v>-12.716116</c:v>
                </c:pt>
                <c:pt idx="507">
                  <c:v>1.7376339999999999</c:v>
                </c:pt>
                <c:pt idx="508">
                  <c:v>-19.001394000000001</c:v>
                </c:pt>
                <c:pt idx="509">
                  <c:v>6.7156770000000003</c:v>
                </c:pt>
                <c:pt idx="510">
                  <c:v>-10.102698999999999</c:v>
                </c:pt>
                <c:pt idx="511">
                  <c:v>-10.189697000000001</c:v>
                </c:pt>
                <c:pt idx="512">
                  <c:v>1.8570139999999999</c:v>
                </c:pt>
                <c:pt idx="513">
                  <c:v>34.584685999999998</c:v>
                </c:pt>
                <c:pt idx="514">
                  <c:v>-4.6377189999999997</c:v>
                </c:pt>
                <c:pt idx="515">
                  <c:v>17.133289000000001</c:v>
                </c:pt>
                <c:pt idx="516">
                  <c:v>-12.803485</c:v>
                </c:pt>
                <c:pt idx="517">
                  <c:v>-14.174974000000001</c:v>
                </c:pt>
                <c:pt idx="518">
                  <c:v>1.2160439999999999</c:v>
                </c:pt>
                <c:pt idx="519">
                  <c:v>32.245933999999998</c:v>
                </c:pt>
                <c:pt idx="520">
                  <c:v>0.65207300000000001</c:v>
                </c:pt>
                <c:pt idx="521">
                  <c:v>-1.751007</c:v>
                </c:pt>
                <c:pt idx="522">
                  <c:v>-9.7752949999999998</c:v>
                </c:pt>
                <c:pt idx="523">
                  <c:v>-19.718275999999999</c:v>
                </c:pt>
                <c:pt idx="524">
                  <c:v>11.028454999999999</c:v>
                </c:pt>
                <c:pt idx="525">
                  <c:v>-10.221747000000001</c:v>
                </c:pt>
                <c:pt idx="526">
                  <c:v>-5.2576980000000004</c:v>
                </c:pt>
                <c:pt idx="527">
                  <c:v>-11.286861</c:v>
                </c:pt>
                <c:pt idx="528">
                  <c:v>-11.539313</c:v>
                </c:pt>
                <c:pt idx="529">
                  <c:v>-11.107547</c:v>
                </c:pt>
                <c:pt idx="530">
                  <c:v>1.7712129999999999</c:v>
                </c:pt>
                <c:pt idx="531">
                  <c:v>10.034045000000001</c:v>
                </c:pt>
                <c:pt idx="532">
                  <c:v>-17.038771000000001</c:v>
                </c:pt>
                <c:pt idx="533">
                  <c:v>-0.19413</c:v>
                </c:pt>
                <c:pt idx="534">
                  <c:v>5.8172050000000004</c:v>
                </c:pt>
                <c:pt idx="535">
                  <c:v>-18.837067999999999</c:v>
                </c:pt>
                <c:pt idx="536">
                  <c:v>-5.9730639999999999</c:v>
                </c:pt>
                <c:pt idx="537">
                  <c:v>-25.116727999999998</c:v>
                </c:pt>
                <c:pt idx="538">
                  <c:v>5.5394680000000003</c:v>
                </c:pt>
                <c:pt idx="539">
                  <c:v>-8.5656619999999997</c:v>
                </c:pt>
                <c:pt idx="540">
                  <c:v>-3.0578370000000001</c:v>
                </c:pt>
                <c:pt idx="541">
                  <c:v>18.007328999999999</c:v>
                </c:pt>
                <c:pt idx="542">
                  <c:v>4.2446429999999999</c:v>
                </c:pt>
                <c:pt idx="543">
                  <c:v>11.558488000000001</c:v>
                </c:pt>
                <c:pt idx="544">
                  <c:v>-19.422284999999999</c:v>
                </c:pt>
                <c:pt idx="545">
                  <c:v>20.559457999999999</c:v>
                </c:pt>
                <c:pt idx="546">
                  <c:v>-5.5799630000000002</c:v>
                </c:pt>
                <c:pt idx="547">
                  <c:v>26.609836999999999</c:v>
                </c:pt>
                <c:pt idx="548">
                  <c:v>17.376546999999999</c:v>
                </c:pt>
                <c:pt idx="549">
                  <c:v>-9.2600230000000003</c:v>
                </c:pt>
                <c:pt idx="550">
                  <c:v>-6.1966799999999997</c:v>
                </c:pt>
                <c:pt idx="551">
                  <c:v>-6.1838810000000004</c:v>
                </c:pt>
                <c:pt idx="552">
                  <c:v>-13.743449999999999</c:v>
                </c:pt>
                <c:pt idx="553">
                  <c:v>30.242445</c:v>
                </c:pt>
                <c:pt idx="554">
                  <c:v>-15.587782000000001</c:v>
                </c:pt>
                <c:pt idx="555">
                  <c:v>-9.0817759999999996</c:v>
                </c:pt>
                <c:pt idx="556">
                  <c:v>8.9580839999999995</c:v>
                </c:pt>
                <c:pt idx="557">
                  <c:v>-4.9272580000000001</c:v>
                </c:pt>
                <c:pt idx="558">
                  <c:v>8.1136499999999998</c:v>
                </c:pt>
                <c:pt idx="559">
                  <c:v>9.5665560000000003</c:v>
                </c:pt>
                <c:pt idx="560">
                  <c:v>13.480468</c:v>
                </c:pt>
                <c:pt idx="561">
                  <c:v>14.490536000000001</c:v>
                </c:pt>
                <c:pt idx="562">
                  <c:v>-22.279344999999999</c:v>
                </c:pt>
                <c:pt idx="563">
                  <c:v>-8.3119510000000005</c:v>
                </c:pt>
                <c:pt idx="564">
                  <c:v>-3.635513</c:v>
                </c:pt>
                <c:pt idx="565">
                  <c:v>-10.118220000000001</c:v>
                </c:pt>
                <c:pt idx="566">
                  <c:v>4.8989640000000003</c:v>
                </c:pt>
                <c:pt idx="567">
                  <c:v>-30.285043000000002</c:v>
                </c:pt>
                <c:pt idx="568">
                  <c:v>7.6541759999999996</c:v>
                </c:pt>
                <c:pt idx="569">
                  <c:v>2.7791030000000001</c:v>
                </c:pt>
                <c:pt idx="570">
                  <c:v>29.962292999999999</c:v>
                </c:pt>
                <c:pt idx="571">
                  <c:v>3.9377399999999998</c:v>
                </c:pt>
                <c:pt idx="572">
                  <c:v>-17.202969</c:v>
                </c:pt>
                <c:pt idx="573">
                  <c:v>-5.0810820000000003</c:v>
                </c:pt>
                <c:pt idx="574">
                  <c:v>-9.3746019999999994</c:v>
                </c:pt>
                <c:pt idx="575">
                  <c:v>2.5237940000000001</c:v>
                </c:pt>
                <c:pt idx="576">
                  <c:v>-16.860586000000001</c:v>
                </c:pt>
                <c:pt idx="577">
                  <c:v>-15.159326</c:v>
                </c:pt>
                <c:pt idx="578">
                  <c:v>-20.096979999999999</c:v>
                </c:pt>
                <c:pt idx="579">
                  <c:v>-15.656535</c:v>
                </c:pt>
                <c:pt idx="580">
                  <c:v>-8.1258859999999995</c:v>
                </c:pt>
                <c:pt idx="581">
                  <c:v>-10.479879</c:v>
                </c:pt>
                <c:pt idx="582">
                  <c:v>-2.9892999999999999E-2</c:v>
                </c:pt>
                <c:pt idx="583">
                  <c:v>-13.250303000000001</c:v>
                </c:pt>
                <c:pt idx="584">
                  <c:v>10.310015</c:v>
                </c:pt>
                <c:pt idx="585">
                  <c:v>-6.5137720000000003</c:v>
                </c:pt>
                <c:pt idx="586">
                  <c:v>-1.754537</c:v>
                </c:pt>
                <c:pt idx="587">
                  <c:v>25.392941</c:v>
                </c:pt>
                <c:pt idx="588">
                  <c:v>7.0027109999999997</c:v>
                </c:pt>
                <c:pt idx="589">
                  <c:v>-9.6236619999999995</c:v>
                </c:pt>
                <c:pt idx="590">
                  <c:v>-17.54034</c:v>
                </c:pt>
                <c:pt idx="591">
                  <c:v>1.426892</c:v>
                </c:pt>
                <c:pt idx="592">
                  <c:v>-4.3566310000000001</c:v>
                </c:pt>
                <c:pt idx="593">
                  <c:v>8.7597810000000003</c:v>
                </c:pt>
                <c:pt idx="594">
                  <c:v>6.2019679999999999</c:v>
                </c:pt>
                <c:pt idx="595">
                  <c:v>-9.9817470000000004</c:v>
                </c:pt>
                <c:pt idx="596">
                  <c:v>27.679860999999999</c:v>
                </c:pt>
                <c:pt idx="597">
                  <c:v>-14.41305</c:v>
                </c:pt>
                <c:pt idx="598">
                  <c:v>-6.3121219999999996</c:v>
                </c:pt>
                <c:pt idx="599">
                  <c:v>-19.712478000000001</c:v>
                </c:pt>
                <c:pt idx="600">
                  <c:v>-3.4596399999999998</c:v>
                </c:pt>
                <c:pt idx="601">
                  <c:v>17.911442000000001</c:v>
                </c:pt>
                <c:pt idx="602">
                  <c:v>12.335269</c:v>
                </c:pt>
                <c:pt idx="603">
                  <c:v>-19.999869</c:v>
                </c:pt>
                <c:pt idx="604">
                  <c:v>27.701115000000001</c:v>
                </c:pt>
                <c:pt idx="605">
                  <c:v>-1.771325</c:v>
                </c:pt>
                <c:pt idx="606">
                  <c:v>-26.224986000000001</c:v>
                </c:pt>
                <c:pt idx="607">
                  <c:v>-10.332673</c:v>
                </c:pt>
                <c:pt idx="608">
                  <c:v>0.48798900000000001</c:v>
                </c:pt>
                <c:pt idx="609">
                  <c:v>-7.0861660000000004</c:v>
                </c:pt>
                <c:pt idx="610">
                  <c:v>-0.123305</c:v>
                </c:pt>
                <c:pt idx="611">
                  <c:v>-5.811928</c:v>
                </c:pt>
                <c:pt idx="612">
                  <c:v>29.605202999999999</c:v>
                </c:pt>
                <c:pt idx="613">
                  <c:v>5.1872210000000001</c:v>
                </c:pt>
                <c:pt idx="614">
                  <c:v>-14.960800000000001</c:v>
                </c:pt>
                <c:pt idx="615">
                  <c:v>-7.4775520000000002</c:v>
                </c:pt>
                <c:pt idx="616">
                  <c:v>-8.9022559999999995</c:v>
                </c:pt>
                <c:pt idx="617">
                  <c:v>-8.9655769999999997</c:v>
                </c:pt>
                <c:pt idx="618">
                  <c:v>-15.563302</c:v>
                </c:pt>
                <c:pt idx="619">
                  <c:v>-16.803809999999999</c:v>
                </c:pt>
                <c:pt idx="620">
                  <c:v>-8.8777159999999995</c:v>
                </c:pt>
                <c:pt idx="621">
                  <c:v>-7.09971</c:v>
                </c:pt>
                <c:pt idx="622">
                  <c:v>-20.317793999999999</c:v>
                </c:pt>
                <c:pt idx="623">
                  <c:v>-6.8680760000000003</c:v>
                </c:pt>
                <c:pt idx="624">
                  <c:v>16.577248000000001</c:v>
                </c:pt>
                <c:pt idx="625">
                  <c:v>22.055084000000001</c:v>
                </c:pt>
                <c:pt idx="626">
                  <c:v>-18.239225999999999</c:v>
                </c:pt>
                <c:pt idx="627">
                  <c:v>-21.902674000000001</c:v>
                </c:pt>
                <c:pt idx="628">
                  <c:v>-2.5028980000000001</c:v>
                </c:pt>
                <c:pt idx="629">
                  <c:v>10.918232</c:v>
                </c:pt>
                <c:pt idx="630">
                  <c:v>-0.74564399999999997</c:v>
                </c:pt>
                <c:pt idx="631">
                  <c:v>-3.9477370000000001</c:v>
                </c:pt>
                <c:pt idx="632">
                  <c:v>31.329267999999999</c:v>
                </c:pt>
                <c:pt idx="633">
                  <c:v>13.316686000000001</c:v>
                </c:pt>
                <c:pt idx="634">
                  <c:v>4.0798899999999998</c:v>
                </c:pt>
                <c:pt idx="635">
                  <c:v>15.589172</c:v>
                </c:pt>
                <c:pt idx="636">
                  <c:v>-23.082218000000001</c:v>
                </c:pt>
                <c:pt idx="637">
                  <c:v>-1.6911210000000001</c:v>
                </c:pt>
                <c:pt idx="638">
                  <c:v>-0.80939499999999998</c:v>
                </c:pt>
                <c:pt idx="639">
                  <c:v>30.63701</c:v>
                </c:pt>
                <c:pt idx="640">
                  <c:v>-8.1890699999999992</c:v>
                </c:pt>
                <c:pt idx="641">
                  <c:v>-20.870867000000001</c:v>
                </c:pt>
                <c:pt idx="642">
                  <c:v>13.633941999999999</c:v>
                </c:pt>
                <c:pt idx="643">
                  <c:v>9.0118919999999996</c:v>
                </c:pt>
                <c:pt idx="644">
                  <c:v>-12.089247</c:v>
                </c:pt>
                <c:pt idx="645">
                  <c:v>-17.339655</c:v>
                </c:pt>
                <c:pt idx="646">
                  <c:v>15.276178</c:v>
                </c:pt>
                <c:pt idx="647">
                  <c:v>-20.397010000000002</c:v>
                </c:pt>
                <c:pt idx="648">
                  <c:v>14.810432</c:v>
                </c:pt>
                <c:pt idx="649">
                  <c:v>-13.030972999999999</c:v>
                </c:pt>
                <c:pt idx="650">
                  <c:v>-24.767512</c:v>
                </c:pt>
                <c:pt idx="651">
                  <c:v>-18.093404</c:v>
                </c:pt>
                <c:pt idx="652">
                  <c:v>6.8856539999999997</c:v>
                </c:pt>
                <c:pt idx="653">
                  <c:v>23.199414000000001</c:v>
                </c:pt>
                <c:pt idx="654">
                  <c:v>-4.7622470000000003</c:v>
                </c:pt>
                <c:pt idx="655">
                  <c:v>-12.240755</c:v>
                </c:pt>
                <c:pt idx="656">
                  <c:v>22.125105999999999</c:v>
                </c:pt>
                <c:pt idx="657">
                  <c:v>38.655335000000001</c:v>
                </c:pt>
                <c:pt idx="658">
                  <c:v>37.406767000000002</c:v>
                </c:pt>
                <c:pt idx="659">
                  <c:v>28.770213999999999</c:v>
                </c:pt>
                <c:pt idx="660">
                  <c:v>-18.210640000000001</c:v>
                </c:pt>
                <c:pt idx="661">
                  <c:v>-8.4013439999999999</c:v>
                </c:pt>
                <c:pt idx="662">
                  <c:v>28.379981999999998</c:v>
                </c:pt>
                <c:pt idx="663">
                  <c:v>12.360836000000001</c:v>
                </c:pt>
                <c:pt idx="664">
                  <c:v>12.274284</c:v>
                </c:pt>
                <c:pt idx="665">
                  <c:v>-7.7862830000000001</c:v>
                </c:pt>
                <c:pt idx="666">
                  <c:v>-15.518653</c:v>
                </c:pt>
                <c:pt idx="667">
                  <c:v>-10.617820999999999</c:v>
                </c:pt>
                <c:pt idx="668">
                  <c:v>-0.58572500000000005</c:v>
                </c:pt>
                <c:pt idx="669">
                  <c:v>22.053481999999999</c:v>
                </c:pt>
                <c:pt idx="670">
                  <c:v>-5.0156510000000001</c:v>
                </c:pt>
                <c:pt idx="671">
                  <c:v>12.629989</c:v>
                </c:pt>
                <c:pt idx="672">
                  <c:v>27.639258999999999</c:v>
                </c:pt>
                <c:pt idx="673">
                  <c:v>-13.025342</c:v>
                </c:pt>
                <c:pt idx="674">
                  <c:v>2.6167099999999999</c:v>
                </c:pt>
                <c:pt idx="675">
                  <c:v>9.2317250000000008</c:v>
                </c:pt>
                <c:pt idx="676">
                  <c:v>37.645397000000003</c:v>
                </c:pt>
                <c:pt idx="677">
                  <c:v>43.170561999999997</c:v>
                </c:pt>
                <c:pt idx="678">
                  <c:v>-1.8338840000000001</c:v>
                </c:pt>
                <c:pt idx="679">
                  <c:v>-21.066108</c:v>
                </c:pt>
                <c:pt idx="680">
                  <c:v>-20.655266000000001</c:v>
                </c:pt>
                <c:pt idx="681">
                  <c:v>26.393166999999998</c:v>
                </c:pt>
                <c:pt idx="682">
                  <c:v>18.909914000000001</c:v>
                </c:pt>
                <c:pt idx="683">
                  <c:v>-21.713104000000001</c:v>
                </c:pt>
                <c:pt idx="684">
                  <c:v>-27.238420999999999</c:v>
                </c:pt>
                <c:pt idx="685">
                  <c:v>-16.310863999999999</c:v>
                </c:pt>
                <c:pt idx="686">
                  <c:v>5.8279829999999997</c:v>
                </c:pt>
                <c:pt idx="687">
                  <c:v>-10.024051999999999</c:v>
                </c:pt>
                <c:pt idx="688">
                  <c:v>-9.7593519999999998</c:v>
                </c:pt>
                <c:pt idx="689">
                  <c:v>18.711037000000001</c:v>
                </c:pt>
                <c:pt idx="690">
                  <c:v>-15.195759000000001</c:v>
                </c:pt>
                <c:pt idx="691">
                  <c:v>31.569842999999999</c:v>
                </c:pt>
                <c:pt idx="692">
                  <c:v>-8.1904199999999996</c:v>
                </c:pt>
                <c:pt idx="693">
                  <c:v>5.5271299999999997</c:v>
                </c:pt>
                <c:pt idx="694">
                  <c:v>-3.9731130000000001</c:v>
                </c:pt>
                <c:pt idx="695">
                  <c:v>-7.506621</c:v>
                </c:pt>
                <c:pt idx="696">
                  <c:v>20.584275999999999</c:v>
                </c:pt>
                <c:pt idx="697">
                  <c:v>-12.394152999999999</c:v>
                </c:pt>
                <c:pt idx="698">
                  <c:v>12.362731</c:v>
                </c:pt>
                <c:pt idx="699">
                  <c:v>-16.981551</c:v>
                </c:pt>
                <c:pt idx="700">
                  <c:v>-8.7149079999999994</c:v>
                </c:pt>
                <c:pt idx="701">
                  <c:v>34.305484</c:v>
                </c:pt>
                <c:pt idx="702">
                  <c:v>-7.5886360000000002</c:v>
                </c:pt>
                <c:pt idx="703">
                  <c:v>-9.1610069999999997</c:v>
                </c:pt>
                <c:pt idx="704">
                  <c:v>37.293101</c:v>
                </c:pt>
                <c:pt idx="705">
                  <c:v>-5.2688639999999998</c:v>
                </c:pt>
                <c:pt idx="706">
                  <c:v>-6.4848489999999996</c:v>
                </c:pt>
                <c:pt idx="707">
                  <c:v>-0.18998100000000001</c:v>
                </c:pt>
                <c:pt idx="708">
                  <c:v>-2.079844</c:v>
                </c:pt>
                <c:pt idx="709">
                  <c:v>8.9560929999999992</c:v>
                </c:pt>
                <c:pt idx="710">
                  <c:v>-1.5998600000000001</c:v>
                </c:pt>
                <c:pt idx="711">
                  <c:v>-25.330169999999999</c:v>
                </c:pt>
                <c:pt idx="712">
                  <c:v>-9.6237270000000006</c:v>
                </c:pt>
                <c:pt idx="713">
                  <c:v>-0.80345</c:v>
                </c:pt>
                <c:pt idx="714">
                  <c:v>47.233393999999997</c:v>
                </c:pt>
                <c:pt idx="715">
                  <c:v>14.731202</c:v>
                </c:pt>
                <c:pt idx="716">
                  <c:v>-5.5408540000000004</c:v>
                </c:pt>
                <c:pt idx="717">
                  <c:v>-18.102049999999998</c:v>
                </c:pt>
                <c:pt idx="718">
                  <c:v>-3.0021330000000002</c:v>
                </c:pt>
                <c:pt idx="719">
                  <c:v>1.868039</c:v>
                </c:pt>
                <c:pt idx="720">
                  <c:v>3.978389</c:v>
                </c:pt>
                <c:pt idx="721">
                  <c:v>1.6689130000000001</c:v>
                </c:pt>
                <c:pt idx="722">
                  <c:v>0.69762900000000005</c:v>
                </c:pt>
                <c:pt idx="723">
                  <c:v>-6.6043180000000001</c:v>
                </c:pt>
                <c:pt idx="724">
                  <c:v>3.5462340000000001</c:v>
                </c:pt>
                <c:pt idx="725">
                  <c:v>-11.181685999999999</c:v>
                </c:pt>
                <c:pt idx="726">
                  <c:v>-11.920992999999999</c:v>
                </c:pt>
                <c:pt idx="727">
                  <c:v>-1.969762</c:v>
                </c:pt>
                <c:pt idx="728">
                  <c:v>-2.8768120000000001</c:v>
                </c:pt>
                <c:pt idx="729">
                  <c:v>-4.0682900000000002</c:v>
                </c:pt>
                <c:pt idx="730">
                  <c:v>-9.5921140000000005</c:v>
                </c:pt>
                <c:pt idx="731">
                  <c:v>-10.279315</c:v>
                </c:pt>
                <c:pt idx="732">
                  <c:v>5.21347</c:v>
                </c:pt>
                <c:pt idx="733">
                  <c:v>-16.248017999999998</c:v>
                </c:pt>
                <c:pt idx="734">
                  <c:v>-12.282287999999999</c:v>
                </c:pt>
                <c:pt idx="735">
                  <c:v>3.9924409999999999</c:v>
                </c:pt>
                <c:pt idx="736">
                  <c:v>8.3410569999999993</c:v>
                </c:pt>
                <c:pt idx="737">
                  <c:v>10.459899</c:v>
                </c:pt>
                <c:pt idx="738">
                  <c:v>-1.0630999999999999</c:v>
                </c:pt>
                <c:pt idx="739">
                  <c:v>-10.835008999999999</c:v>
                </c:pt>
                <c:pt idx="740">
                  <c:v>10.658231000000001</c:v>
                </c:pt>
                <c:pt idx="741">
                  <c:v>4.731725</c:v>
                </c:pt>
                <c:pt idx="742">
                  <c:v>-12.467706</c:v>
                </c:pt>
                <c:pt idx="743">
                  <c:v>24.778690000000001</c:v>
                </c:pt>
                <c:pt idx="744">
                  <c:v>5.8876299999999997</c:v>
                </c:pt>
                <c:pt idx="745">
                  <c:v>-12.163256000000001</c:v>
                </c:pt>
                <c:pt idx="746">
                  <c:v>-8.1780259999999991</c:v>
                </c:pt>
                <c:pt idx="747">
                  <c:v>-3.3830330000000002</c:v>
                </c:pt>
                <c:pt idx="748">
                  <c:v>21.981414000000001</c:v>
                </c:pt>
                <c:pt idx="749">
                  <c:v>7.0432420000000002</c:v>
                </c:pt>
                <c:pt idx="750">
                  <c:v>2.2029380000000001</c:v>
                </c:pt>
                <c:pt idx="751">
                  <c:v>4.13422</c:v>
                </c:pt>
                <c:pt idx="752">
                  <c:v>-1.5317590000000001</c:v>
                </c:pt>
                <c:pt idx="753">
                  <c:v>-5.6243860000000003</c:v>
                </c:pt>
                <c:pt idx="754">
                  <c:v>-23.902934999999999</c:v>
                </c:pt>
                <c:pt idx="755">
                  <c:v>-21.135766</c:v>
                </c:pt>
                <c:pt idx="756">
                  <c:v>-11.971337</c:v>
                </c:pt>
                <c:pt idx="757">
                  <c:v>-12.509375</c:v>
                </c:pt>
                <c:pt idx="758">
                  <c:v>-5.3260079999999999</c:v>
                </c:pt>
                <c:pt idx="759">
                  <c:v>36.919381999999999</c:v>
                </c:pt>
                <c:pt idx="760">
                  <c:v>1.9223060000000001</c:v>
                </c:pt>
                <c:pt idx="761">
                  <c:v>0.62615600000000005</c:v>
                </c:pt>
                <c:pt idx="762">
                  <c:v>-13.603344999999999</c:v>
                </c:pt>
                <c:pt idx="763">
                  <c:v>21.666509000000001</c:v>
                </c:pt>
                <c:pt idx="764">
                  <c:v>-13.412881</c:v>
                </c:pt>
                <c:pt idx="765">
                  <c:v>26.22373</c:v>
                </c:pt>
                <c:pt idx="766">
                  <c:v>8.0351239999999997</c:v>
                </c:pt>
                <c:pt idx="767">
                  <c:v>11.461133999999999</c:v>
                </c:pt>
                <c:pt idx="768">
                  <c:v>17.985374</c:v>
                </c:pt>
                <c:pt idx="769">
                  <c:v>21.015294000000001</c:v>
                </c:pt>
                <c:pt idx="770">
                  <c:v>-16.802810999999998</c:v>
                </c:pt>
                <c:pt idx="771">
                  <c:v>4.2672049999999997</c:v>
                </c:pt>
                <c:pt idx="772">
                  <c:v>-10.191414999999999</c:v>
                </c:pt>
                <c:pt idx="773">
                  <c:v>-28.851130999999999</c:v>
                </c:pt>
                <c:pt idx="774">
                  <c:v>-11.572661</c:v>
                </c:pt>
                <c:pt idx="775">
                  <c:v>-9.1571709999999999</c:v>
                </c:pt>
                <c:pt idx="776">
                  <c:v>21.676881999999999</c:v>
                </c:pt>
                <c:pt idx="777">
                  <c:v>34.382548999999997</c:v>
                </c:pt>
                <c:pt idx="778">
                  <c:v>-2.380865</c:v>
                </c:pt>
                <c:pt idx="779">
                  <c:v>-3.356614</c:v>
                </c:pt>
                <c:pt idx="780">
                  <c:v>-13.355874</c:v>
                </c:pt>
                <c:pt idx="781">
                  <c:v>-9.2762010000000004</c:v>
                </c:pt>
                <c:pt idx="782">
                  <c:v>-8.1794360000000008</c:v>
                </c:pt>
                <c:pt idx="783">
                  <c:v>-18.372833</c:v>
                </c:pt>
                <c:pt idx="784">
                  <c:v>-8.3315699999999993</c:v>
                </c:pt>
                <c:pt idx="785">
                  <c:v>4.3138439999999996</c:v>
                </c:pt>
                <c:pt idx="786">
                  <c:v>12.063098999999999</c:v>
                </c:pt>
                <c:pt idx="787">
                  <c:v>-14.498932999999999</c:v>
                </c:pt>
                <c:pt idx="788">
                  <c:v>-9.6034629999999996</c:v>
                </c:pt>
                <c:pt idx="789">
                  <c:v>2.1910829999999999</c:v>
                </c:pt>
                <c:pt idx="790">
                  <c:v>-11.697368000000001</c:v>
                </c:pt>
                <c:pt idx="791">
                  <c:v>-0.70452400000000004</c:v>
                </c:pt>
                <c:pt idx="792">
                  <c:v>19.085464999999999</c:v>
                </c:pt>
                <c:pt idx="793">
                  <c:v>5.4491490000000002</c:v>
                </c:pt>
                <c:pt idx="794">
                  <c:v>-11.332299000000001</c:v>
                </c:pt>
                <c:pt idx="795">
                  <c:v>7.9328969999999996</c:v>
                </c:pt>
                <c:pt idx="796">
                  <c:v>-21.350076999999999</c:v>
                </c:pt>
                <c:pt idx="797">
                  <c:v>-20.926839000000001</c:v>
                </c:pt>
                <c:pt idx="798">
                  <c:v>14.037864000000001</c:v>
                </c:pt>
                <c:pt idx="799">
                  <c:v>12.959911999999999</c:v>
                </c:pt>
                <c:pt idx="800">
                  <c:v>-6.1181809999999999</c:v>
                </c:pt>
                <c:pt idx="801">
                  <c:v>-28.296673999999999</c:v>
                </c:pt>
                <c:pt idx="802">
                  <c:v>-10.167128999999999</c:v>
                </c:pt>
                <c:pt idx="803">
                  <c:v>41.406509</c:v>
                </c:pt>
                <c:pt idx="804">
                  <c:v>-11.847433000000001</c:v>
                </c:pt>
                <c:pt idx="805">
                  <c:v>7.622134</c:v>
                </c:pt>
                <c:pt idx="806">
                  <c:v>20.645841000000001</c:v>
                </c:pt>
                <c:pt idx="807">
                  <c:v>6.6176870000000001</c:v>
                </c:pt>
                <c:pt idx="808">
                  <c:v>31.286014000000002</c:v>
                </c:pt>
                <c:pt idx="809">
                  <c:v>-18.644434</c:v>
                </c:pt>
                <c:pt idx="810">
                  <c:v>17.223662999999998</c:v>
                </c:pt>
                <c:pt idx="811">
                  <c:v>-5.8112360000000001</c:v>
                </c:pt>
                <c:pt idx="812">
                  <c:v>-4.656301</c:v>
                </c:pt>
                <c:pt idx="813">
                  <c:v>-7.8469410000000002</c:v>
                </c:pt>
                <c:pt idx="814">
                  <c:v>0.58506499999999995</c:v>
                </c:pt>
                <c:pt idx="815">
                  <c:v>-1.8965780000000001</c:v>
                </c:pt>
                <c:pt idx="816">
                  <c:v>-10.957148999999999</c:v>
                </c:pt>
                <c:pt idx="817">
                  <c:v>30.315062999999999</c:v>
                </c:pt>
                <c:pt idx="818">
                  <c:v>-12.434941</c:v>
                </c:pt>
                <c:pt idx="819">
                  <c:v>33.402866000000003</c:v>
                </c:pt>
                <c:pt idx="820">
                  <c:v>-18.441852000000001</c:v>
                </c:pt>
                <c:pt idx="821">
                  <c:v>-4.5438109999999998</c:v>
                </c:pt>
                <c:pt idx="822">
                  <c:v>16.083310000000001</c:v>
                </c:pt>
                <c:pt idx="823">
                  <c:v>-13.401296</c:v>
                </c:pt>
                <c:pt idx="824">
                  <c:v>27.255751</c:v>
                </c:pt>
                <c:pt idx="825">
                  <c:v>14.593870000000001</c:v>
                </c:pt>
                <c:pt idx="826">
                  <c:v>-19.32413</c:v>
                </c:pt>
                <c:pt idx="827">
                  <c:v>1.1493390000000001</c:v>
                </c:pt>
                <c:pt idx="828">
                  <c:v>18.850676</c:v>
                </c:pt>
                <c:pt idx="829">
                  <c:v>-2.694502</c:v>
                </c:pt>
                <c:pt idx="830">
                  <c:v>-0.89038700000000004</c:v>
                </c:pt>
                <c:pt idx="831">
                  <c:v>-15.417593</c:v>
                </c:pt>
                <c:pt idx="832">
                  <c:v>-5.3028899999999997</c:v>
                </c:pt>
                <c:pt idx="833">
                  <c:v>-8.615475</c:v>
                </c:pt>
                <c:pt idx="834">
                  <c:v>2.4415619999999998</c:v>
                </c:pt>
                <c:pt idx="835">
                  <c:v>1.05375</c:v>
                </c:pt>
                <c:pt idx="836">
                  <c:v>-18.452394000000002</c:v>
                </c:pt>
                <c:pt idx="837">
                  <c:v>-7.3974010000000003</c:v>
                </c:pt>
                <c:pt idx="838">
                  <c:v>11.534851</c:v>
                </c:pt>
                <c:pt idx="839">
                  <c:v>-9.7927820000000008</c:v>
                </c:pt>
                <c:pt idx="840">
                  <c:v>25.835742</c:v>
                </c:pt>
                <c:pt idx="841">
                  <c:v>5.8267410000000002</c:v>
                </c:pt>
                <c:pt idx="842">
                  <c:v>-25.007549999999998</c:v>
                </c:pt>
                <c:pt idx="843">
                  <c:v>-14.229507</c:v>
                </c:pt>
                <c:pt idx="844">
                  <c:v>17.077787000000001</c:v>
                </c:pt>
                <c:pt idx="845">
                  <c:v>-22.745657999999999</c:v>
                </c:pt>
                <c:pt idx="846">
                  <c:v>-11.540352</c:v>
                </c:pt>
                <c:pt idx="847">
                  <c:v>-21.095513</c:v>
                </c:pt>
                <c:pt idx="848">
                  <c:v>14.075151</c:v>
                </c:pt>
                <c:pt idx="849">
                  <c:v>-4.7601129999999996</c:v>
                </c:pt>
                <c:pt idx="850">
                  <c:v>1.264103</c:v>
                </c:pt>
                <c:pt idx="851">
                  <c:v>-1.3815310000000001</c:v>
                </c:pt>
                <c:pt idx="852">
                  <c:v>25.534354</c:v>
                </c:pt>
                <c:pt idx="853">
                  <c:v>-4.4401570000000001</c:v>
                </c:pt>
                <c:pt idx="854">
                  <c:v>-6.9154790000000004</c:v>
                </c:pt>
                <c:pt idx="855">
                  <c:v>-22.901322</c:v>
                </c:pt>
                <c:pt idx="856">
                  <c:v>-6.8448099999999998</c:v>
                </c:pt>
                <c:pt idx="857">
                  <c:v>-15.266691</c:v>
                </c:pt>
                <c:pt idx="858">
                  <c:v>5.5339960000000001</c:v>
                </c:pt>
                <c:pt idx="859">
                  <c:v>2.935171</c:v>
                </c:pt>
                <c:pt idx="860">
                  <c:v>12.568467999999999</c:v>
                </c:pt>
                <c:pt idx="861">
                  <c:v>-17.515471999999999</c:v>
                </c:pt>
                <c:pt idx="862">
                  <c:v>-5.8034420000000004</c:v>
                </c:pt>
                <c:pt idx="863">
                  <c:v>-13.464442999999999</c:v>
                </c:pt>
                <c:pt idx="864">
                  <c:v>-10.955285</c:v>
                </c:pt>
                <c:pt idx="865">
                  <c:v>-0.46666000000000002</c:v>
                </c:pt>
                <c:pt idx="866">
                  <c:v>-9.4414400000000001</c:v>
                </c:pt>
                <c:pt idx="867">
                  <c:v>5.4542489999999999</c:v>
                </c:pt>
                <c:pt idx="868">
                  <c:v>-23.918755000000001</c:v>
                </c:pt>
                <c:pt idx="869">
                  <c:v>-11.256482999999999</c:v>
                </c:pt>
                <c:pt idx="870">
                  <c:v>-11.426062</c:v>
                </c:pt>
                <c:pt idx="871">
                  <c:v>-10.197464999999999</c:v>
                </c:pt>
                <c:pt idx="872">
                  <c:v>24.561682999999999</c:v>
                </c:pt>
                <c:pt idx="873">
                  <c:v>0.86477099999999996</c:v>
                </c:pt>
                <c:pt idx="874">
                  <c:v>6.0765700000000002</c:v>
                </c:pt>
                <c:pt idx="875">
                  <c:v>-11.412694999999999</c:v>
                </c:pt>
                <c:pt idx="876">
                  <c:v>2.2345410000000001</c:v>
                </c:pt>
                <c:pt idx="877">
                  <c:v>-21.253215999999998</c:v>
                </c:pt>
                <c:pt idx="878">
                  <c:v>27.826844000000001</c:v>
                </c:pt>
                <c:pt idx="879">
                  <c:v>-6.0442080000000002</c:v>
                </c:pt>
                <c:pt idx="880">
                  <c:v>-12.760541</c:v>
                </c:pt>
                <c:pt idx="881">
                  <c:v>-12.730684999999999</c:v>
                </c:pt>
                <c:pt idx="882">
                  <c:v>1.501992</c:v>
                </c:pt>
                <c:pt idx="883">
                  <c:v>7.3212320000000002</c:v>
                </c:pt>
                <c:pt idx="884">
                  <c:v>5.9529800000000002</c:v>
                </c:pt>
                <c:pt idx="885">
                  <c:v>12.558578000000001</c:v>
                </c:pt>
                <c:pt idx="886">
                  <c:v>1.4040509999999999</c:v>
                </c:pt>
                <c:pt idx="887">
                  <c:v>17.988040000000002</c:v>
                </c:pt>
                <c:pt idx="888">
                  <c:v>-26.108360000000001</c:v>
                </c:pt>
                <c:pt idx="889">
                  <c:v>3.8293529999999998</c:v>
                </c:pt>
                <c:pt idx="890">
                  <c:v>16.984908999999998</c:v>
                </c:pt>
                <c:pt idx="891">
                  <c:v>-9.2469669999999997</c:v>
                </c:pt>
                <c:pt idx="892">
                  <c:v>-8.6030329999999999</c:v>
                </c:pt>
                <c:pt idx="893">
                  <c:v>-8.1100560000000002</c:v>
                </c:pt>
                <c:pt idx="894">
                  <c:v>-9.9336819999999992</c:v>
                </c:pt>
                <c:pt idx="895">
                  <c:v>-26.416132999999999</c:v>
                </c:pt>
                <c:pt idx="896">
                  <c:v>-20.393024</c:v>
                </c:pt>
                <c:pt idx="897">
                  <c:v>-18.083659999999998</c:v>
                </c:pt>
                <c:pt idx="898">
                  <c:v>-19.65681</c:v>
                </c:pt>
                <c:pt idx="899">
                  <c:v>-18.013960999999998</c:v>
                </c:pt>
                <c:pt idx="900">
                  <c:v>-5.0065980000000003</c:v>
                </c:pt>
                <c:pt idx="901">
                  <c:v>6.5329030000000001</c:v>
                </c:pt>
                <c:pt idx="902">
                  <c:v>-8.7702910000000003</c:v>
                </c:pt>
                <c:pt idx="903">
                  <c:v>-5.1396959999999998</c:v>
                </c:pt>
                <c:pt idx="904">
                  <c:v>-0.34906999999999999</c:v>
                </c:pt>
                <c:pt idx="905">
                  <c:v>14.300805</c:v>
                </c:pt>
                <c:pt idx="906">
                  <c:v>4.741269</c:v>
                </c:pt>
                <c:pt idx="907">
                  <c:v>-4.6138820000000003</c:v>
                </c:pt>
                <c:pt idx="908">
                  <c:v>2.0413670000000002</c:v>
                </c:pt>
                <c:pt idx="909">
                  <c:v>3.2140629999999999</c:v>
                </c:pt>
                <c:pt idx="910">
                  <c:v>-2.2884829999999998</c:v>
                </c:pt>
                <c:pt idx="911">
                  <c:v>32.170338999999998</c:v>
                </c:pt>
                <c:pt idx="912">
                  <c:v>-9.1443320000000003</c:v>
                </c:pt>
                <c:pt idx="913">
                  <c:v>-15.874509</c:v>
                </c:pt>
                <c:pt idx="914">
                  <c:v>-19.623607</c:v>
                </c:pt>
                <c:pt idx="915">
                  <c:v>-26.515522000000001</c:v>
                </c:pt>
                <c:pt idx="916">
                  <c:v>-19.456057000000001</c:v>
                </c:pt>
                <c:pt idx="917">
                  <c:v>-10.227795</c:v>
                </c:pt>
                <c:pt idx="918">
                  <c:v>0.85675500000000004</c:v>
                </c:pt>
                <c:pt idx="919">
                  <c:v>-6.8248119999999997</c:v>
                </c:pt>
                <c:pt idx="920">
                  <c:v>-14.376827</c:v>
                </c:pt>
                <c:pt idx="921">
                  <c:v>-23.243689</c:v>
                </c:pt>
                <c:pt idx="922">
                  <c:v>-25.701074999999999</c:v>
                </c:pt>
                <c:pt idx="923">
                  <c:v>-10.364591000000001</c:v>
                </c:pt>
                <c:pt idx="924">
                  <c:v>26.994305000000001</c:v>
                </c:pt>
                <c:pt idx="925">
                  <c:v>-3.3267509999999998</c:v>
                </c:pt>
                <c:pt idx="926">
                  <c:v>4.2915429999999999</c:v>
                </c:pt>
                <c:pt idx="927">
                  <c:v>3.9971E-2</c:v>
                </c:pt>
                <c:pt idx="928">
                  <c:v>-2.8863690000000002</c:v>
                </c:pt>
                <c:pt idx="929">
                  <c:v>-25.319186999999999</c:v>
                </c:pt>
                <c:pt idx="930">
                  <c:v>-10.743325</c:v>
                </c:pt>
                <c:pt idx="931">
                  <c:v>14.188022999999999</c:v>
                </c:pt>
                <c:pt idx="932">
                  <c:v>3.209822</c:v>
                </c:pt>
                <c:pt idx="933">
                  <c:v>24.356370999999999</c:v>
                </c:pt>
                <c:pt idx="934">
                  <c:v>-21.006347999999999</c:v>
                </c:pt>
                <c:pt idx="935">
                  <c:v>-7.3941679999999996</c:v>
                </c:pt>
                <c:pt idx="936">
                  <c:v>11.833558</c:v>
                </c:pt>
                <c:pt idx="937">
                  <c:v>-20.426879</c:v>
                </c:pt>
                <c:pt idx="938">
                  <c:v>4.3333009999999996</c:v>
                </c:pt>
                <c:pt idx="939">
                  <c:v>22.49888</c:v>
                </c:pt>
                <c:pt idx="940">
                  <c:v>4.3964720000000002</c:v>
                </c:pt>
                <c:pt idx="941">
                  <c:v>-15.819611999999999</c:v>
                </c:pt>
                <c:pt idx="942">
                  <c:v>-13.250176</c:v>
                </c:pt>
                <c:pt idx="943">
                  <c:v>13.80556</c:v>
                </c:pt>
                <c:pt idx="944">
                  <c:v>-2.924223</c:v>
                </c:pt>
                <c:pt idx="945">
                  <c:v>-8.8282550000000004</c:v>
                </c:pt>
                <c:pt idx="946">
                  <c:v>-16.163713000000001</c:v>
                </c:pt>
                <c:pt idx="947">
                  <c:v>9.1883250000000007</c:v>
                </c:pt>
                <c:pt idx="948">
                  <c:v>-20.838068</c:v>
                </c:pt>
                <c:pt idx="949">
                  <c:v>-18.642968</c:v>
                </c:pt>
                <c:pt idx="950">
                  <c:v>-15.740849000000001</c:v>
                </c:pt>
                <c:pt idx="951">
                  <c:v>-16.903946000000001</c:v>
                </c:pt>
                <c:pt idx="952">
                  <c:v>-9.2777410000000007</c:v>
                </c:pt>
                <c:pt idx="953">
                  <c:v>-18.638507000000001</c:v>
                </c:pt>
                <c:pt idx="954">
                  <c:v>-16.700534999999999</c:v>
                </c:pt>
                <c:pt idx="955">
                  <c:v>-4.4042070000000004</c:v>
                </c:pt>
                <c:pt idx="956">
                  <c:v>-9.9956600000000009</c:v>
                </c:pt>
                <c:pt idx="957">
                  <c:v>-8.4624159999999993</c:v>
                </c:pt>
                <c:pt idx="958">
                  <c:v>-6.7897949999999998</c:v>
                </c:pt>
                <c:pt idx="959">
                  <c:v>41.704106000000003</c:v>
                </c:pt>
                <c:pt idx="960">
                  <c:v>-1.49109</c:v>
                </c:pt>
                <c:pt idx="961">
                  <c:v>-23.848094</c:v>
                </c:pt>
                <c:pt idx="962">
                  <c:v>-9.3438960000000009</c:v>
                </c:pt>
                <c:pt idx="963">
                  <c:v>-12.461762999999999</c:v>
                </c:pt>
                <c:pt idx="964">
                  <c:v>-0.57385200000000003</c:v>
                </c:pt>
                <c:pt idx="965">
                  <c:v>2.733622</c:v>
                </c:pt>
                <c:pt idx="966">
                  <c:v>-13.636975</c:v>
                </c:pt>
                <c:pt idx="967">
                  <c:v>1.312557</c:v>
                </c:pt>
                <c:pt idx="968">
                  <c:v>1.3200909999999999</c:v>
                </c:pt>
                <c:pt idx="969">
                  <c:v>8.7466699999999999</c:v>
                </c:pt>
                <c:pt idx="970">
                  <c:v>14.301392</c:v>
                </c:pt>
                <c:pt idx="971">
                  <c:v>26.602138</c:v>
                </c:pt>
                <c:pt idx="972">
                  <c:v>-13.906905999999999</c:v>
                </c:pt>
                <c:pt idx="973">
                  <c:v>41.626725</c:v>
                </c:pt>
                <c:pt idx="974">
                  <c:v>-6.5449120000000001</c:v>
                </c:pt>
                <c:pt idx="975">
                  <c:v>10.173621000000001</c:v>
                </c:pt>
                <c:pt idx="976">
                  <c:v>13.917495000000001</c:v>
                </c:pt>
                <c:pt idx="977">
                  <c:v>3.5238999999999998</c:v>
                </c:pt>
                <c:pt idx="978">
                  <c:v>35.853574999999999</c:v>
                </c:pt>
                <c:pt idx="979">
                  <c:v>-4.0728569999999999</c:v>
                </c:pt>
                <c:pt idx="980">
                  <c:v>-23.752359999999999</c:v>
                </c:pt>
                <c:pt idx="981">
                  <c:v>-0.41518899999999997</c:v>
                </c:pt>
                <c:pt idx="982">
                  <c:v>0.259988</c:v>
                </c:pt>
                <c:pt idx="983">
                  <c:v>5.5579619999999998</c:v>
                </c:pt>
                <c:pt idx="984">
                  <c:v>-3.7783630000000001</c:v>
                </c:pt>
                <c:pt idx="985">
                  <c:v>4.9811959999999997</c:v>
                </c:pt>
                <c:pt idx="986">
                  <c:v>14.819341</c:v>
                </c:pt>
                <c:pt idx="987">
                  <c:v>-12.340273</c:v>
                </c:pt>
                <c:pt idx="988">
                  <c:v>-19.889282000000001</c:v>
                </c:pt>
                <c:pt idx="989">
                  <c:v>12.757092</c:v>
                </c:pt>
                <c:pt idx="990">
                  <c:v>-3.9585530000000002</c:v>
                </c:pt>
                <c:pt idx="991">
                  <c:v>19.438851</c:v>
                </c:pt>
                <c:pt idx="992">
                  <c:v>-26.759566</c:v>
                </c:pt>
                <c:pt idx="993">
                  <c:v>-3.5711029999999999</c:v>
                </c:pt>
                <c:pt idx="994">
                  <c:v>-10.427467</c:v>
                </c:pt>
                <c:pt idx="995">
                  <c:v>21.830159999999999</c:v>
                </c:pt>
                <c:pt idx="996">
                  <c:v>2.3102299999999998</c:v>
                </c:pt>
                <c:pt idx="997">
                  <c:v>-21.144397000000001</c:v>
                </c:pt>
                <c:pt idx="998">
                  <c:v>-10.913594</c:v>
                </c:pt>
                <c:pt idx="999">
                  <c:v>-4.8649659999999999</c:v>
                </c:pt>
                <c:pt idx="1000">
                  <c:v>12.191338</c:v>
                </c:pt>
                <c:pt idx="1001">
                  <c:v>46.349941999999999</c:v>
                </c:pt>
                <c:pt idx="1002">
                  <c:v>-14.034015999999999</c:v>
                </c:pt>
                <c:pt idx="1003">
                  <c:v>-12.837892</c:v>
                </c:pt>
                <c:pt idx="1004">
                  <c:v>1.4354899999999999</c:v>
                </c:pt>
                <c:pt idx="1005">
                  <c:v>-10.909369</c:v>
                </c:pt>
                <c:pt idx="1006">
                  <c:v>11.956548</c:v>
                </c:pt>
                <c:pt idx="1007">
                  <c:v>-27.033852</c:v>
                </c:pt>
                <c:pt idx="1008">
                  <c:v>-15.848229999999999</c:v>
                </c:pt>
                <c:pt idx="1009">
                  <c:v>11.514934999999999</c:v>
                </c:pt>
                <c:pt idx="1010">
                  <c:v>-11.2445</c:v>
                </c:pt>
                <c:pt idx="1011">
                  <c:v>21.184054</c:v>
                </c:pt>
                <c:pt idx="1012">
                  <c:v>-9.1069779999999998</c:v>
                </c:pt>
                <c:pt idx="1013">
                  <c:v>14.743259</c:v>
                </c:pt>
                <c:pt idx="1014">
                  <c:v>-6.1879000000000003E-2</c:v>
                </c:pt>
                <c:pt idx="1015">
                  <c:v>-9.8359070000000006</c:v>
                </c:pt>
                <c:pt idx="1016">
                  <c:v>-7.3826010000000002</c:v>
                </c:pt>
                <c:pt idx="1017">
                  <c:v>13.328025</c:v>
                </c:pt>
                <c:pt idx="1018">
                  <c:v>9.9298380000000002</c:v>
                </c:pt>
                <c:pt idx="1019">
                  <c:v>45.798746000000001</c:v>
                </c:pt>
                <c:pt idx="1020">
                  <c:v>-3.823264</c:v>
                </c:pt>
                <c:pt idx="1021">
                  <c:v>5.9400069999999996</c:v>
                </c:pt>
                <c:pt idx="1022">
                  <c:v>-10.812478</c:v>
                </c:pt>
                <c:pt idx="1023">
                  <c:v>9.0887740000000008</c:v>
                </c:pt>
                <c:pt idx="1024">
                  <c:v>23.739319999999999</c:v>
                </c:pt>
                <c:pt idx="1025">
                  <c:v>-6.876093</c:v>
                </c:pt>
                <c:pt idx="1026">
                  <c:v>24.975504000000001</c:v>
                </c:pt>
                <c:pt idx="1027">
                  <c:v>-14.144411</c:v>
                </c:pt>
                <c:pt idx="1028">
                  <c:v>-2.2930220000000001</c:v>
                </c:pt>
                <c:pt idx="1029">
                  <c:v>4.7124990000000002</c:v>
                </c:pt>
                <c:pt idx="1030">
                  <c:v>12.231638</c:v>
                </c:pt>
                <c:pt idx="1031">
                  <c:v>-28.134475999999999</c:v>
                </c:pt>
                <c:pt idx="1032">
                  <c:v>-4.8866120000000004</c:v>
                </c:pt>
                <c:pt idx="1033">
                  <c:v>-30.526700000000002</c:v>
                </c:pt>
                <c:pt idx="1034">
                  <c:v>12.889233000000001</c:v>
                </c:pt>
                <c:pt idx="1035">
                  <c:v>-29.157173</c:v>
                </c:pt>
                <c:pt idx="1036">
                  <c:v>-11.353180999999999</c:v>
                </c:pt>
                <c:pt idx="1037">
                  <c:v>-11.002980000000001</c:v>
                </c:pt>
                <c:pt idx="1038">
                  <c:v>30.874583999999999</c:v>
                </c:pt>
                <c:pt idx="1039">
                  <c:v>30.780394999999999</c:v>
                </c:pt>
                <c:pt idx="1040">
                  <c:v>-3.573966</c:v>
                </c:pt>
                <c:pt idx="1041">
                  <c:v>13.738144</c:v>
                </c:pt>
                <c:pt idx="1042">
                  <c:v>12.646782999999999</c:v>
                </c:pt>
                <c:pt idx="1043">
                  <c:v>43.136203999999999</c:v>
                </c:pt>
                <c:pt idx="1044">
                  <c:v>-11.65131</c:v>
                </c:pt>
                <c:pt idx="1045">
                  <c:v>-2.9120159999999999</c:v>
                </c:pt>
                <c:pt idx="1046">
                  <c:v>-10.921120999999999</c:v>
                </c:pt>
                <c:pt idx="1047">
                  <c:v>29.083214999999999</c:v>
                </c:pt>
                <c:pt idx="1048">
                  <c:v>-10.978566000000001</c:v>
                </c:pt>
                <c:pt idx="1049">
                  <c:v>5.3525119999999999</c:v>
                </c:pt>
                <c:pt idx="1050">
                  <c:v>-3.5746699999999998</c:v>
                </c:pt>
                <c:pt idx="1051">
                  <c:v>16.039904</c:v>
                </c:pt>
                <c:pt idx="1052">
                  <c:v>11.070084</c:v>
                </c:pt>
                <c:pt idx="1053">
                  <c:v>-16.997067000000001</c:v>
                </c:pt>
                <c:pt idx="1054">
                  <c:v>0.36289199999999999</c:v>
                </c:pt>
                <c:pt idx="1055">
                  <c:v>-2.053957</c:v>
                </c:pt>
                <c:pt idx="1056">
                  <c:v>19.850728</c:v>
                </c:pt>
                <c:pt idx="1057">
                  <c:v>-12.280234</c:v>
                </c:pt>
                <c:pt idx="1058">
                  <c:v>7.053477</c:v>
                </c:pt>
                <c:pt idx="1059">
                  <c:v>2.413808</c:v>
                </c:pt>
                <c:pt idx="1060">
                  <c:v>7.6774990000000001</c:v>
                </c:pt>
                <c:pt idx="1061">
                  <c:v>-18.109643999999999</c:v>
                </c:pt>
                <c:pt idx="1062">
                  <c:v>-14.595969999999999</c:v>
                </c:pt>
                <c:pt idx="1063">
                  <c:v>-1.866581</c:v>
                </c:pt>
                <c:pt idx="1064">
                  <c:v>-11.210959000000001</c:v>
                </c:pt>
                <c:pt idx="1065">
                  <c:v>15.728339999999999</c:v>
                </c:pt>
                <c:pt idx="1066">
                  <c:v>35.730269</c:v>
                </c:pt>
                <c:pt idx="1067">
                  <c:v>-8.3610620000000004</c:v>
                </c:pt>
                <c:pt idx="1068">
                  <c:v>-18.344054</c:v>
                </c:pt>
                <c:pt idx="1069">
                  <c:v>9.3602500000000006</c:v>
                </c:pt>
                <c:pt idx="1070">
                  <c:v>-18.475027999999998</c:v>
                </c:pt>
                <c:pt idx="1071">
                  <c:v>-11.779351999999999</c:v>
                </c:pt>
                <c:pt idx="1072">
                  <c:v>25.267164000000001</c:v>
                </c:pt>
                <c:pt idx="1073">
                  <c:v>-20.672352</c:v>
                </c:pt>
                <c:pt idx="1074">
                  <c:v>22.824621</c:v>
                </c:pt>
                <c:pt idx="1075">
                  <c:v>-9.7294750000000008</c:v>
                </c:pt>
                <c:pt idx="1076">
                  <c:v>8.7058809999999998</c:v>
                </c:pt>
                <c:pt idx="1077">
                  <c:v>3.1144259999999999</c:v>
                </c:pt>
                <c:pt idx="1078">
                  <c:v>10.282940999999999</c:v>
                </c:pt>
                <c:pt idx="1079">
                  <c:v>-7.1119300000000001</c:v>
                </c:pt>
                <c:pt idx="1080">
                  <c:v>-20.224142000000001</c:v>
                </c:pt>
                <c:pt idx="1081">
                  <c:v>4.9451929999999997</c:v>
                </c:pt>
                <c:pt idx="1082">
                  <c:v>15.398842</c:v>
                </c:pt>
                <c:pt idx="1083">
                  <c:v>10.802</c:v>
                </c:pt>
                <c:pt idx="1084">
                  <c:v>35.569473000000002</c:v>
                </c:pt>
                <c:pt idx="1085">
                  <c:v>4.5630050000000004</c:v>
                </c:pt>
                <c:pt idx="1086">
                  <c:v>-8.1371739999999999</c:v>
                </c:pt>
                <c:pt idx="1087">
                  <c:v>-10.576288</c:v>
                </c:pt>
                <c:pt idx="1088">
                  <c:v>-0.52748399999999995</c:v>
                </c:pt>
                <c:pt idx="1089">
                  <c:v>-9.3770699999999998</c:v>
                </c:pt>
                <c:pt idx="1090">
                  <c:v>1.702998</c:v>
                </c:pt>
                <c:pt idx="1091">
                  <c:v>-8.5048119999999994</c:v>
                </c:pt>
                <c:pt idx="1092">
                  <c:v>-7.5035449999999999</c:v>
                </c:pt>
                <c:pt idx="1093">
                  <c:v>9.0632219999999997</c:v>
                </c:pt>
                <c:pt idx="1094">
                  <c:v>7.3144479999999996</c:v>
                </c:pt>
                <c:pt idx="1095">
                  <c:v>-9.164593</c:v>
                </c:pt>
                <c:pt idx="1096">
                  <c:v>-20.475832</c:v>
                </c:pt>
                <c:pt idx="1097">
                  <c:v>25.235147000000001</c:v>
                </c:pt>
                <c:pt idx="1098">
                  <c:v>-8.996022</c:v>
                </c:pt>
                <c:pt idx="1099">
                  <c:v>-13.271015</c:v>
                </c:pt>
                <c:pt idx="1100">
                  <c:v>-9.4063429999999997</c:v>
                </c:pt>
                <c:pt idx="1101">
                  <c:v>36.011550999999997</c:v>
                </c:pt>
                <c:pt idx="1102">
                  <c:v>-17.980594</c:v>
                </c:pt>
                <c:pt idx="1103">
                  <c:v>-21.321736000000001</c:v>
                </c:pt>
                <c:pt idx="1104">
                  <c:v>-6.1785100000000002</c:v>
                </c:pt>
                <c:pt idx="1105">
                  <c:v>-15.143913</c:v>
                </c:pt>
                <c:pt idx="1106">
                  <c:v>-7.0418919999999998</c:v>
                </c:pt>
                <c:pt idx="1107">
                  <c:v>38.760147000000003</c:v>
                </c:pt>
                <c:pt idx="1108">
                  <c:v>34.745434000000003</c:v>
                </c:pt>
                <c:pt idx="1109">
                  <c:v>-12.322281</c:v>
                </c:pt>
                <c:pt idx="1110">
                  <c:v>22.733103</c:v>
                </c:pt>
                <c:pt idx="1111">
                  <c:v>17.925328</c:v>
                </c:pt>
                <c:pt idx="1112">
                  <c:v>-12.001927999999999</c:v>
                </c:pt>
                <c:pt idx="1113">
                  <c:v>6.3721819999999996</c:v>
                </c:pt>
                <c:pt idx="1114">
                  <c:v>-6.4463699999999999</c:v>
                </c:pt>
                <c:pt idx="1115">
                  <c:v>22.787648000000001</c:v>
                </c:pt>
                <c:pt idx="1116">
                  <c:v>2.5716779999999999</c:v>
                </c:pt>
                <c:pt idx="1117">
                  <c:v>-15.443406</c:v>
                </c:pt>
                <c:pt idx="1118">
                  <c:v>32.156211999999996</c:v>
                </c:pt>
                <c:pt idx="1119">
                  <c:v>-9.4627610000000004</c:v>
                </c:pt>
                <c:pt idx="1120">
                  <c:v>7.4554580000000001</c:v>
                </c:pt>
                <c:pt idx="1121">
                  <c:v>5.111205</c:v>
                </c:pt>
                <c:pt idx="1122">
                  <c:v>-5.7012049999999999</c:v>
                </c:pt>
                <c:pt idx="1123">
                  <c:v>9.4367459999999994</c:v>
                </c:pt>
                <c:pt idx="1124">
                  <c:v>-4.7795209999999999</c:v>
                </c:pt>
                <c:pt idx="1125">
                  <c:v>4.6349099999999996</c:v>
                </c:pt>
                <c:pt idx="1126">
                  <c:v>37.714694999999999</c:v>
                </c:pt>
                <c:pt idx="1127">
                  <c:v>-2.465592</c:v>
                </c:pt>
                <c:pt idx="1128">
                  <c:v>-20.544703999999999</c:v>
                </c:pt>
                <c:pt idx="1129">
                  <c:v>0.24315700000000001</c:v>
                </c:pt>
                <c:pt idx="1130">
                  <c:v>-10.531153</c:v>
                </c:pt>
                <c:pt idx="1131">
                  <c:v>43.395608000000003</c:v>
                </c:pt>
                <c:pt idx="1132">
                  <c:v>-4.9985600000000003</c:v>
                </c:pt>
                <c:pt idx="1133">
                  <c:v>33.158107999999999</c:v>
                </c:pt>
                <c:pt idx="1134">
                  <c:v>-8.4437979999999992</c:v>
                </c:pt>
                <c:pt idx="1135">
                  <c:v>-1.744003</c:v>
                </c:pt>
                <c:pt idx="1136">
                  <c:v>-11.606959</c:v>
                </c:pt>
                <c:pt idx="1137">
                  <c:v>-5.5185999999999999E-2</c:v>
                </c:pt>
                <c:pt idx="1138">
                  <c:v>-3.266785</c:v>
                </c:pt>
                <c:pt idx="1139">
                  <c:v>-1.322632</c:v>
                </c:pt>
                <c:pt idx="1140">
                  <c:v>-2.9820289999999998</c:v>
                </c:pt>
                <c:pt idx="1141">
                  <c:v>-4.3130470000000001</c:v>
                </c:pt>
                <c:pt idx="1142">
                  <c:v>26.301157</c:v>
                </c:pt>
                <c:pt idx="1143">
                  <c:v>18.804472000000001</c:v>
                </c:pt>
                <c:pt idx="1144">
                  <c:v>-19.110294</c:v>
                </c:pt>
                <c:pt idx="1145">
                  <c:v>-17.613109000000001</c:v>
                </c:pt>
                <c:pt idx="1146">
                  <c:v>8.4942349999999998</c:v>
                </c:pt>
                <c:pt idx="1147">
                  <c:v>-3.893939</c:v>
                </c:pt>
                <c:pt idx="1148">
                  <c:v>-4.7035830000000001</c:v>
                </c:pt>
                <c:pt idx="1149">
                  <c:v>-6.1274519999999999</c:v>
                </c:pt>
                <c:pt idx="1150">
                  <c:v>-18.248622000000001</c:v>
                </c:pt>
                <c:pt idx="1151">
                  <c:v>-23.657972000000001</c:v>
                </c:pt>
                <c:pt idx="1152">
                  <c:v>-4.2328159999999997</c:v>
                </c:pt>
                <c:pt idx="1153">
                  <c:v>8.8608720000000005</c:v>
                </c:pt>
                <c:pt idx="1154">
                  <c:v>-9.7190750000000001</c:v>
                </c:pt>
                <c:pt idx="1155">
                  <c:v>-18.589829000000002</c:v>
                </c:pt>
                <c:pt idx="1156">
                  <c:v>6.0908199999999999</c:v>
                </c:pt>
                <c:pt idx="1157">
                  <c:v>-5.673807</c:v>
                </c:pt>
                <c:pt idx="1158">
                  <c:v>25.161348</c:v>
                </c:pt>
                <c:pt idx="1159">
                  <c:v>-11.849656</c:v>
                </c:pt>
                <c:pt idx="1160">
                  <c:v>-7.9691989999999997</c:v>
                </c:pt>
                <c:pt idx="1161">
                  <c:v>-11.330557000000001</c:v>
                </c:pt>
                <c:pt idx="1162">
                  <c:v>-8.2299999999999995E-4</c:v>
                </c:pt>
                <c:pt idx="1163">
                  <c:v>13.009988</c:v>
                </c:pt>
                <c:pt idx="1164">
                  <c:v>-1.9679489999999999</c:v>
                </c:pt>
                <c:pt idx="1165">
                  <c:v>9.1286470000000008</c:v>
                </c:pt>
                <c:pt idx="1166">
                  <c:v>-20.824469000000001</c:v>
                </c:pt>
                <c:pt idx="1167">
                  <c:v>2.6067520000000002</c:v>
                </c:pt>
                <c:pt idx="1168">
                  <c:v>-4.8544929999999997</c:v>
                </c:pt>
                <c:pt idx="1169">
                  <c:v>-5.8735140000000001</c:v>
                </c:pt>
                <c:pt idx="1170">
                  <c:v>-9.5262180000000001</c:v>
                </c:pt>
                <c:pt idx="1171">
                  <c:v>-20.419794</c:v>
                </c:pt>
                <c:pt idx="1172">
                  <c:v>5.0396999999999998</c:v>
                </c:pt>
                <c:pt idx="1173">
                  <c:v>14.855521</c:v>
                </c:pt>
                <c:pt idx="1174">
                  <c:v>-0.667883</c:v>
                </c:pt>
                <c:pt idx="1175">
                  <c:v>-4.8031389999999998</c:v>
                </c:pt>
                <c:pt idx="1176">
                  <c:v>21.226165000000002</c:v>
                </c:pt>
                <c:pt idx="1177">
                  <c:v>5.1954630000000002</c:v>
                </c:pt>
                <c:pt idx="1178">
                  <c:v>-7.8348639999999996</c:v>
                </c:pt>
                <c:pt idx="1179">
                  <c:v>-3.9742109999999999</c:v>
                </c:pt>
                <c:pt idx="1180">
                  <c:v>14.570971999999999</c:v>
                </c:pt>
                <c:pt idx="1181">
                  <c:v>1.237347</c:v>
                </c:pt>
                <c:pt idx="1182">
                  <c:v>12.089613999999999</c:v>
                </c:pt>
                <c:pt idx="1183">
                  <c:v>4.0560960000000001</c:v>
                </c:pt>
                <c:pt idx="1184">
                  <c:v>11.723839999999999</c:v>
                </c:pt>
                <c:pt idx="1185">
                  <c:v>-11.949441999999999</c:v>
                </c:pt>
                <c:pt idx="1186">
                  <c:v>-13.864331999999999</c:v>
                </c:pt>
                <c:pt idx="1187">
                  <c:v>-21.038829</c:v>
                </c:pt>
                <c:pt idx="1188">
                  <c:v>-4.52637</c:v>
                </c:pt>
                <c:pt idx="1189">
                  <c:v>-8.6665690000000009</c:v>
                </c:pt>
                <c:pt idx="1190">
                  <c:v>14.634372000000001</c:v>
                </c:pt>
                <c:pt idx="1191">
                  <c:v>-4.0186859999999998</c:v>
                </c:pt>
                <c:pt idx="1192">
                  <c:v>-7.7367619999999997</c:v>
                </c:pt>
                <c:pt idx="1193">
                  <c:v>-2.4120970000000002</c:v>
                </c:pt>
                <c:pt idx="1194">
                  <c:v>24.463186</c:v>
                </c:pt>
                <c:pt idx="1195">
                  <c:v>15.303824000000001</c:v>
                </c:pt>
                <c:pt idx="1196">
                  <c:v>-3.9140630000000001</c:v>
                </c:pt>
                <c:pt idx="1197">
                  <c:v>-10.335281999999999</c:v>
                </c:pt>
                <c:pt idx="1198">
                  <c:v>15.810784</c:v>
                </c:pt>
                <c:pt idx="1199">
                  <c:v>-14.800052000000001</c:v>
                </c:pt>
                <c:pt idx="1200">
                  <c:v>8.8007120000000008</c:v>
                </c:pt>
                <c:pt idx="1201">
                  <c:v>-14.22817</c:v>
                </c:pt>
                <c:pt idx="1202">
                  <c:v>-18.751042000000002</c:v>
                </c:pt>
                <c:pt idx="1203">
                  <c:v>4.2265560000000004</c:v>
                </c:pt>
                <c:pt idx="1204">
                  <c:v>27.166114</c:v>
                </c:pt>
                <c:pt idx="1205">
                  <c:v>19.092559999999999</c:v>
                </c:pt>
                <c:pt idx="1206">
                  <c:v>-5.4410920000000003</c:v>
                </c:pt>
                <c:pt idx="1207">
                  <c:v>-8.4482379999999999</c:v>
                </c:pt>
                <c:pt idx="1208">
                  <c:v>0.70515000000000005</c:v>
                </c:pt>
                <c:pt idx="1209">
                  <c:v>-2.3559549999999998</c:v>
                </c:pt>
                <c:pt idx="1210">
                  <c:v>-12.193872000000001</c:v>
                </c:pt>
                <c:pt idx="1211">
                  <c:v>-8.0469840000000001</c:v>
                </c:pt>
                <c:pt idx="1212">
                  <c:v>7.8350710000000001</c:v>
                </c:pt>
                <c:pt idx="1213">
                  <c:v>-9.1349459999999993</c:v>
                </c:pt>
                <c:pt idx="1214">
                  <c:v>-2.5333079999999999</c:v>
                </c:pt>
                <c:pt idx="1215">
                  <c:v>9.2764229999999994</c:v>
                </c:pt>
                <c:pt idx="1216">
                  <c:v>0.51191200000000003</c:v>
                </c:pt>
                <c:pt idx="1217">
                  <c:v>-18.287040000000001</c:v>
                </c:pt>
                <c:pt idx="1218">
                  <c:v>1.2632570000000001</c:v>
                </c:pt>
                <c:pt idx="1219">
                  <c:v>-28.907007</c:v>
                </c:pt>
                <c:pt idx="1220">
                  <c:v>-6.8929010000000002</c:v>
                </c:pt>
                <c:pt idx="1221">
                  <c:v>-15.068187</c:v>
                </c:pt>
                <c:pt idx="1222">
                  <c:v>-10.263318</c:v>
                </c:pt>
                <c:pt idx="1223">
                  <c:v>-19.449786</c:v>
                </c:pt>
                <c:pt idx="1224">
                  <c:v>42.245258</c:v>
                </c:pt>
                <c:pt idx="1225">
                  <c:v>-4.3958680000000001</c:v>
                </c:pt>
                <c:pt idx="1226">
                  <c:v>-3.061099</c:v>
                </c:pt>
                <c:pt idx="1227">
                  <c:v>33.484381999999997</c:v>
                </c:pt>
                <c:pt idx="1228">
                  <c:v>-25.735512</c:v>
                </c:pt>
                <c:pt idx="1229">
                  <c:v>-24.855944000000001</c:v>
                </c:pt>
                <c:pt idx="1230">
                  <c:v>-9.2372669999999992</c:v>
                </c:pt>
                <c:pt idx="1231">
                  <c:v>-18.79768</c:v>
                </c:pt>
                <c:pt idx="1232">
                  <c:v>-22.035357999999999</c:v>
                </c:pt>
                <c:pt idx="1233">
                  <c:v>28.326969999999999</c:v>
                </c:pt>
                <c:pt idx="1234">
                  <c:v>-15.421530000000001</c:v>
                </c:pt>
                <c:pt idx="1235">
                  <c:v>13.867467</c:v>
                </c:pt>
                <c:pt idx="1236">
                  <c:v>-8.9382809999999999</c:v>
                </c:pt>
                <c:pt idx="1237">
                  <c:v>-16.024688999999999</c:v>
                </c:pt>
                <c:pt idx="1238">
                  <c:v>-21.262616999999999</c:v>
                </c:pt>
                <c:pt idx="1239">
                  <c:v>-6.1174999999999997</c:v>
                </c:pt>
                <c:pt idx="1240">
                  <c:v>-0.313971</c:v>
                </c:pt>
                <c:pt idx="1241">
                  <c:v>4.5034200000000002</c:v>
                </c:pt>
                <c:pt idx="1242">
                  <c:v>-18.597588999999999</c:v>
                </c:pt>
                <c:pt idx="1243">
                  <c:v>6.7693729999999999</c:v>
                </c:pt>
                <c:pt idx="1244">
                  <c:v>-14.990504</c:v>
                </c:pt>
                <c:pt idx="1245">
                  <c:v>-20.699881999999999</c:v>
                </c:pt>
                <c:pt idx="1246">
                  <c:v>-29.764112999999998</c:v>
                </c:pt>
                <c:pt idx="1247">
                  <c:v>-10.221755999999999</c:v>
                </c:pt>
                <c:pt idx="1248">
                  <c:v>-0.59752300000000003</c:v>
                </c:pt>
                <c:pt idx="1249">
                  <c:v>-15.862178</c:v>
                </c:pt>
                <c:pt idx="1250">
                  <c:v>-1.206734</c:v>
                </c:pt>
                <c:pt idx="1251">
                  <c:v>-13.103964</c:v>
                </c:pt>
                <c:pt idx="1252">
                  <c:v>36.893889000000001</c:v>
                </c:pt>
                <c:pt idx="1253">
                  <c:v>-18.022468</c:v>
                </c:pt>
                <c:pt idx="1254">
                  <c:v>9.0836279999999991</c:v>
                </c:pt>
                <c:pt idx="1255">
                  <c:v>6.9422860000000002</c:v>
                </c:pt>
                <c:pt idx="1256">
                  <c:v>-7.8921989999999997</c:v>
                </c:pt>
                <c:pt idx="1257">
                  <c:v>1.2002139999999999</c:v>
                </c:pt>
                <c:pt idx="1258">
                  <c:v>-1.610549</c:v>
                </c:pt>
                <c:pt idx="1259">
                  <c:v>14.585031000000001</c:v>
                </c:pt>
                <c:pt idx="1260">
                  <c:v>19.837999</c:v>
                </c:pt>
                <c:pt idx="1261">
                  <c:v>22.361530999999999</c:v>
                </c:pt>
                <c:pt idx="1262">
                  <c:v>-11.334235</c:v>
                </c:pt>
                <c:pt idx="1263">
                  <c:v>38.623873000000003</c:v>
                </c:pt>
                <c:pt idx="1264">
                  <c:v>-7.3033530000000004</c:v>
                </c:pt>
                <c:pt idx="1265">
                  <c:v>9.0774340000000002</c:v>
                </c:pt>
                <c:pt idx="1266">
                  <c:v>29.803657999999999</c:v>
                </c:pt>
                <c:pt idx="1267">
                  <c:v>-4.0344230000000003</c:v>
                </c:pt>
                <c:pt idx="1268">
                  <c:v>-5.9216620000000004</c:v>
                </c:pt>
                <c:pt idx="1269">
                  <c:v>-11.669286</c:v>
                </c:pt>
                <c:pt idx="1270">
                  <c:v>-25.467873999999998</c:v>
                </c:pt>
                <c:pt idx="1271">
                  <c:v>12.769209999999999</c:v>
                </c:pt>
                <c:pt idx="1272">
                  <c:v>22.004522999999999</c:v>
                </c:pt>
                <c:pt idx="1273">
                  <c:v>12.413755999999999</c:v>
                </c:pt>
                <c:pt idx="1274">
                  <c:v>0.48729</c:v>
                </c:pt>
                <c:pt idx="1275">
                  <c:v>-13.168417</c:v>
                </c:pt>
                <c:pt idx="1276">
                  <c:v>-11.116985</c:v>
                </c:pt>
                <c:pt idx="1277">
                  <c:v>26.588013</c:v>
                </c:pt>
                <c:pt idx="1278">
                  <c:v>-11.648064</c:v>
                </c:pt>
                <c:pt idx="1279">
                  <c:v>-1.2165239999999999</c:v>
                </c:pt>
                <c:pt idx="1280">
                  <c:v>7.9253410000000004</c:v>
                </c:pt>
                <c:pt idx="1281">
                  <c:v>-6.12629</c:v>
                </c:pt>
                <c:pt idx="1282">
                  <c:v>-29.472563999999998</c:v>
                </c:pt>
                <c:pt idx="1283">
                  <c:v>10.543498</c:v>
                </c:pt>
                <c:pt idx="1284">
                  <c:v>-15.861185000000001</c:v>
                </c:pt>
                <c:pt idx="1285">
                  <c:v>-11.398179000000001</c:v>
                </c:pt>
                <c:pt idx="1286">
                  <c:v>6.5978680000000001</c:v>
                </c:pt>
                <c:pt idx="1287">
                  <c:v>16.271142000000001</c:v>
                </c:pt>
                <c:pt idx="1288">
                  <c:v>11.460786000000001</c:v>
                </c:pt>
                <c:pt idx="1289">
                  <c:v>-8.2440110000000004</c:v>
                </c:pt>
                <c:pt idx="1290">
                  <c:v>-1.9983040000000001</c:v>
                </c:pt>
                <c:pt idx="1291">
                  <c:v>-3.765053</c:v>
                </c:pt>
                <c:pt idx="1292">
                  <c:v>-24.594137</c:v>
                </c:pt>
                <c:pt idx="1293">
                  <c:v>1.370382</c:v>
                </c:pt>
                <c:pt idx="1294">
                  <c:v>-2.6907830000000001</c:v>
                </c:pt>
                <c:pt idx="1295">
                  <c:v>49.875309999999999</c:v>
                </c:pt>
                <c:pt idx="1296">
                  <c:v>27.147193999999999</c:v>
                </c:pt>
                <c:pt idx="1297">
                  <c:v>-9.2085489999999997</c:v>
                </c:pt>
                <c:pt idx="1298">
                  <c:v>-3.425287</c:v>
                </c:pt>
                <c:pt idx="1299">
                  <c:v>-6.8380239999999999</c:v>
                </c:pt>
                <c:pt idx="1300">
                  <c:v>-5.4489429999999999</c:v>
                </c:pt>
                <c:pt idx="1301">
                  <c:v>41.262552999999997</c:v>
                </c:pt>
                <c:pt idx="1302">
                  <c:v>-22.621603</c:v>
                </c:pt>
                <c:pt idx="1303">
                  <c:v>25.051268</c:v>
                </c:pt>
                <c:pt idx="1304">
                  <c:v>-17.142723</c:v>
                </c:pt>
                <c:pt idx="1305">
                  <c:v>-12.723036</c:v>
                </c:pt>
                <c:pt idx="1306">
                  <c:v>14.750677</c:v>
                </c:pt>
                <c:pt idx="1307">
                  <c:v>-18.346181999999999</c:v>
                </c:pt>
                <c:pt idx="1308">
                  <c:v>-10.28402</c:v>
                </c:pt>
                <c:pt idx="1309">
                  <c:v>6.6966520000000003</c:v>
                </c:pt>
                <c:pt idx="1310">
                  <c:v>1.6738</c:v>
                </c:pt>
                <c:pt idx="1311">
                  <c:v>-26.070291999999998</c:v>
                </c:pt>
                <c:pt idx="1312">
                  <c:v>4.3818250000000001</c:v>
                </c:pt>
                <c:pt idx="1313">
                  <c:v>-7.9914389999999997</c:v>
                </c:pt>
                <c:pt idx="1314">
                  <c:v>-9.0448459999999997</c:v>
                </c:pt>
                <c:pt idx="1315">
                  <c:v>-3.8710870000000002</c:v>
                </c:pt>
                <c:pt idx="1316">
                  <c:v>-9.4442939999999993</c:v>
                </c:pt>
                <c:pt idx="1317">
                  <c:v>4.9655659999999999</c:v>
                </c:pt>
                <c:pt idx="1318">
                  <c:v>7.9976510000000003</c:v>
                </c:pt>
                <c:pt idx="1319">
                  <c:v>47.633825000000002</c:v>
                </c:pt>
                <c:pt idx="1320">
                  <c:v>-4.1368330000000002</c:v>
                </c:pt>
                <c:pt idx="1321">
                  <c:v>1.7783789999999999</c:v>
                </c:pt>
                <c:pt idx="1322">
                  <c:v>-5.2686919999999997</c:v>
                </c:pt>
                <c:pt idx="1323">
                  <c:v>11.629096000000001</c:v>
                </c:pt>
                <c:pt idx="1324">
                  <c:v>7.5394449999999997</c:v>
                </c:pt>
                <c:pt idx="1325">
                  <c:v>-12.838832999999999</c:v>
                </c:pt>
                <c:pt idx="1326">
                  <c:v>-24.417881000000001</c:v>
                </c:pt>
                <c:pt idx="1327">
                  <c:v>-11.602532999999999</c:v>
                </c:pt>
                <c:pt idx="1328">
                  <c:v>-13.137783000000001</c:v>
                </c:pt>
                <c:pt idx="1329">
                  <c:v>-22.788001999999999</c:v>
                </c:pt>
                <c:pt idx="1330">
                  <c:v>-17.653448999999998</c:v>
                </c:pt>
                <c:pt idx="1331">
                  <c:v>22.024476</c:v>
                </c:pt>
                <c:pt idx="1332">
                  <c:v>-5.8232590000000002</c:v>
                </c:pt>
                <c:pt idx="1333">
                  <c:v>8.8369269999999993</c:v>
                </c:pt>
                <c:pt idx="1334">
                  <c:v>1.1207290000000001</c:v>
                </c:pt>
                <c:pt idx="1335">
                  <c:v>-12.01193</c:v>
                </c:pt>
                <c:pt idx="1336">
                  <c:v>24.601806</c:v>
                </c:pt>
                <c:pt idx="1337">
                  <c:v>-7.4757379999999998</c:v>
                </c:pt>
                <c:pt idx="1338">
                  <c:v>-9.9037129999999998</c:v>
                </c:pt>
                <c:pt idx="1339">
                  <c:v>-0.57325899999999996</c:v>
                </c:pt>
                <c:pt idx="1340">
                  <c:v>-7.7216440000000004</c:v>
                </c:pt>
                <c:pt idx="1341">
                  <c:v>-9.0869739999999997</c:v>
                </c:pt>
                <c:pt idx="1342">
                  <c:v>-4.3057249999999998</c:v>
                </c:pt>
                <c:pt idx="1343">
                  <c:v>-12.513859</c:v>
                </c:pt>
                <c:pt idx="1344">
                  <c:v>-10.070982000000001</c:v>
                </c:pt>
                <c:pt idx="1345">
                  <c:v>-1.1826110000000001</c:v>
                </c:pt>
                <c:pt idx="1346">
                  <c:v>-15.926197999999999</c:v>
                </c:pt>
                <c:pt idx="1347">
                  <c:v>8.9524100000000004</c:v>
                </c:pt>
                <c:pt idx="1348">
                  <c:v>2.05965</c:v>
                </c:pt>
                <c:pt idx="1349">
                  <c:v>-3.4201809999999999</c:v>
                </c:pt>
                <c:pt idx="1350">
                  <c:v>-9.2337430000000005</c:v>
                </c:pt>
                <c:pt idx="1351">
                  <c:v>1.5523359999999999</c:v>
                </c:pt>
                <c:pt idx="1352">
                  <c:v>-0.57325899999999996</c:v>
                </c:pt>
                <c:pt idx="1353">
                  <c:v>-7.7216440000000004</c:v>
                </c:pt>
                <c:pt idx="1354">
                  <c:v>-4.3057249999999998</c:v>
                </c:pt>
                <c:pt idx="1355">
                  <c:v>-12.513859</c:v>
                </c:pt>
                <c:pt idx="1356">
                  <c:v>-10.070982000000001</c:v>
                </c:pt>
                <c:pt idx="1357">
                  <c:v>7.6301030000000001</c:v>
                </c:pt>
                <c:pt idx="1358">
                  <c:v>2.05965</c:v>
                </c:pt>
                <c:pt idx="1359">
                  <c:v>-3.4201809999999999</c:v>
                </c:pt>
                <c:pt idx="1360">
                  <c:v>-13.44197</c:v>
                </c:pt>
                <c:pt idx="1361">
                  <c:v>-12.394028</c:v>
                </c:pt>
              </c:numCache>
            </c:numRef>
          </c:yVal>
          <c:smooth val="0"/>
          <c:extLst>
            <c:ext xmlns:c16="http://schemas.microsoft.com/office/drawing/2014/chart" uri="{C3380CC4-5D6E-409C-BE32-E72D297353CC}">
              <c16:uniqueId val="{00000000-39BF-4B01-82C7-560DF46DE80C}"/>
            </c:ext>
          </c:extLst>
        </c:ser>
        <c:ser>
          <c:idx val="1"/>
          <c:order val="1"/>
          <c:tx>
            <c:v>Validation</c:v>
          </c:tx>
          <c:spPr>
            <a:ln w="25400" cap="rnd">
              <a:noFill/>
              <a:round/>
            </a:ln>
            <a:effectLst/>
          </c:spPr>
          <c:marker>
            <c:symbol val="circle"/>
            <c:size val="4"/>
            <c:spPr>
              <a:solidFill>
                <a:srgbClr val="66FF66"/>
              </a:solidFill>
              <a:ln w="9525">
                <a:noFill/>
              </a:ln>
              <a:effectLst/>
            </c:spPr>
          </c:marker>
          <c:xVal>
            <c:numRef>
              <c:f>'NN Revisi Layer 2'!$AF$9:$AF$327</c:f>
              <c:numCache>
                <c:formatCode>General</c:formatCode>
                <c:ptCount val="319"/>
                <c:pt idx="0">
                  <c:v>-3.1617030000000002</c:v>
                </c:pt>
                <c:pt idx="1">
                  <c:v>-22.639513999999998</c:v>
                </c:pt>
                <c:pt idx="2">
                  <c:v>-7.2429059999999996</c:v>
                </c:pt>
                <c:pt idx="3">
                  <c:v>-23.544291999999999</c:v>
                </c:pt>
                <c:pt idx="4">
                  <c:v>-10.58808</c:v>
                </c:pt>
                <c:pt idx="5">
                  <c:v>-5.9537300000000002</c:v>
                </c:pt>
                <c:pt idx="6">
                  <c:v>31.325393999999999</c:v>
                </c:pt>
                <c:pt idx="7">
                  <c:v>3.8432089999999999</c:v>
                </c:pt>
                <c:pt idx="8">
                  <c:v>-12.871017</c:v>
                </c:pt>
                <c:pt idx="9">
                  <c:v>32.963475000000003</c:v>
                </c:pt>
                <c:pt idx="10">
                  <c:v>-6.7723959999999996</c:v>
                </c:pt>
                <c:pt idx="11">
                  <c:v>-2.0544020000000001</c:v>
                </c:pt>
                <c:pt idx="12">
                  <c:v>-16.513991999999998</c:v>
                </c:pt>
                <c:pt idx="13">
                  <c:v>-14.113775</c:v>
                </c:pt>
                <c:pt idx="14">
                  <c:v>-13.729848</c:v>
                </c:pt>
                <c:pt idx="15">
                  <c:v>1.878708</c:v>
                </c:pt>
                <c:pt idx="16">
                  <c:v>-4.6716230000000003</c:v>
                </c:pt>
                <c:pt idx="17">
                  <c:v>2.959838</c:v>
                </c:pt>
                <c:pt idx="18">
                  <c:v>-4.9171259999999997</c:v>
                </c:pt>
                <c:pt idx="19">
                  <c:v>-8.446313</c:v>
                </c:pt>
                <c:pt idx="20">
                  <c:v>-7.7163300000000001</c:v>
                </c:pt>
                <c:pt idx="21">
                  <c:v>-2.1569500000000001</c:v>
                </c:pt>
                <c:pt idx="22">
                  <c:v>4.5616830000000004</c:v>
                </c:pt>
                <c:pt idx="23">
                  <c:v>-9.4900730000000006</c:v>
                </c:pt>
                <c:pt idx="24">
                  <c:v>-22.500333000000001</c:v>
                </c:pt>
                <c:pt idx="25">
                  <c:v>-19.451060999999999</c:v>
                </c:pt>
                <c:pt idx="26">
                  <c:v>-11.569100000000001</c:v>
                </c:pt>
                <c:pt idx="27">
                  <c:v>-13.013759</c:v>
                </c:pt>
                <c:pt idx="28">
                  <c:v>-1.383791</c:v>
                </c:pt>
                <c:pt idx="29">
                  <c:v>22.828945999999998</c:v>
                </c:pt>
                <c:pt idx="30">
                  <c:v>10.656305</c:v>
                </c:pt>
                <c:pt idx="31">
                  <c:v>-8.3160939999999997</c:v>
                </c:pt>
                <c:pt idx="32">
                  <c:v>-8.29955</c:v>
                </c:pt>
                <c:pt idx="33">
                  <c:v>-14.307715999999999</c:v>
                </c:pt>
                <c:pt idx="34">
                  <c:v>-23.252174</c:v>
                </c:pt>
                <c:pt idx="35">
                  <c:v>11.410748999999999</c:v>
                </c:pt>
                <c:pt idx="36">
                  <c:v>23.176452999999999</c:v>
                </c:pt>
                <c:pt idx="37">
                  <c:v>1.3112980000000001</c:v>
                </c:pt>
                <c:pt idx="38">
                  <c:v>-4.4204869999999996</c:v>
                </c:pt>
                <c:pt idx="39">
                  <c:v>24.405128000000001</c:v>
                </c:pt>
                <c:pt idx="40">
                  <c:v>-16.132138000000001</c:v>
                </c:pt>
                <c:pt idx="41">
                  <c:v>-13.527011999999999</c:v>
                </c:pt>
                <c:pt idx="42">
                  <c:v>16.445982999999998</c:v>
                </c:pt>
                <c:pt idx="43">
                  <c:v>-1.070122</c:v>
                </c:pt>
                <c:pt idx="44">
                  <c:v>-18.734738</c:v>
                </c:pt>
                <c:pt idx="45">
                  <c:v>31.013383999999999</c:v>
                </c:pt>
                <c:pt idx="46">
                  <c:v>-24.376491999999999</c:v>
                </c:pt>
                <c:pt idx="47">
                  <c:v>3.9958E-2</c:v>
                </c:pt>
                <c:pt idx="48">
                  <c:v>-8.0108759999999997</c:v>
                </c:pt>
                <c:pt idx="49">
                  <c:v>11.868321999999999</c:v>
                </c:pt>
                <c:pt idx="50">
                  <c:v>-1.6069070000000001</c:v>
                </c:pt>
                <c:pt idx="51">
                  <c:v>3.159011</c:v>
                </c:pt>
                <c:pt idx="52">
                  <c:v>19.385348</c:v>
                </c:pt>
                <c:pt idx="53">
                  <c:v>-4.5624409999999997</c:v>
                </c:pt>
                <c:pt idx="54">
                  <c:v>30.740304999999999</c:v>
                </c:pt>
                <c:pt idx="55">
                  <c:v>-7.173044</c:v>
                </c:pt>
                <c:pt idx="56">
                  <c:v>4.5870259999999998</c:v>
                </c:pt>
                <c:pt idx="57">
                  <c:v>20.683541000000002</c:v>
                </c:pt>
                <c:pt idx="58">
                  <c:v>-12.467396000000001</c:v>
                </c:pt>
                <c:pt idx="59">
                  <c:v>-14.112871999999999</c:v>
                </c:pt>
                <c:pt idx="60">
                  <c:v>-7.4531499999999999</c:v>
                </c:pt>
                <c:pt idx="61">
                  <c:v>32.505367</c:v>
                </c:pt>
                <c:pt idx="62">
                  <c:v>33.730037000000003</c:v>
                </c:pt>
                <c:pt idx="63">
                  <c:v>-14.779591</c:v>
                </c:pt>
                <c:pt idx="64">
                  <c:v>7.8918900000000001</c:v>
                </c:pt>
                <c:pt idx="65">
                  <c:v>2.163405</c:v>
                </c:pt>
                <c:pt idx="66">
                  <c:v>36.883229999999998</c:v>
                </c:pt>
                <c:pt idx="67">
                  <c:v>-26.294718</c:v>
                </c:pt>
                <c:pt idx="68">
                  <c:v>7.1437569999999999</c:v>
                </c:pt>
                <c:pt idx="69">
                  <c:v>-22.047297</c:v>
                </c:pt>
                <c:pt idx="70">
                  <c:v>24.952770000000001</c:v>
                </c:pt>
                <c:pt idx="71">
                  <c:v>-9.1825569999999992</c:v>
                </c:pt>
                <c:pt idx="72">
                  <c:v>-2.0804659999999999</c:v>
                </c:pt>
                <c:pt idx="73">
                  <c:v>-0.74307199999999995</c:v>
                </c:pt>
                <c:pt idx="74">
                  <c:v>34.942386999999997</c:v>
                </c:pt>
                <c:pt idx="75">
                  <c:v>-3.0291779999999999</c:v>
                </c:pt>
                <c:pt idx="76">
                  <c:v>-2.5183650000000002</c:v>
                </c:pt>
                <c:pt idx="77">
                  <c:v>-12.128372000000001</c:v>
                </c:pt>
                <c:pt idx="78">
                  <c:v>-6.6066330000000004</c:v>
                </c:pt>
                <c:pt idx="79">
                  <c:v>-5.3044909999999996</c:v>
                </c:pt>
                <c:pt idx="80">
                  <c:v>31.360762999999999</c:v>
                </c:pt>
                <c:pt idx="81">
                  <c:v>29.999448999999998</c:v>
                </c:pt>
                <c:pt idx="82">
                  <c:v>15.663565999999999</c:v>
                </c:pt>
                <c:pt idx="83">
                  <c:v>24.009758999999999</c:v>
                </c:pt>
                <c:pt idx="84">
                  <c:v>18.048179000000001</c:v>
                </c:pt>
                <c:pt idx="85">
                  <c:v>-2.943127</c:v>
                </c:pt>
                <c:pt idx="86">
                  <c:v>11.972901999999999</c:v>
                </c:pt>
                <c:pt idx="87">
                  <c:v>-12.458944000000001</c:v>
                </c:pt>
                <c:pt idx="88">
                  <c:v>-13.80921</c:v>
                </c:pt>
                <c:pt idx="89">
                  <c:v>-10.496199000000001</c:v>
                </c:pt>
                <c:pt idx="90">
                  <c:v>-15.744884000000001</c:v>
                </c:pt>
                <c:pt idx="91">
                  <c:v>-21.214369000000001</c:v>
                </c:pt>
                <c:pt idx="92">
                  <c:v>-5.1404319999999997</c:v>
                </c:pt>
                <c:pt idx="93">
                  <c:v>-1.7719290000000001</c:v>
                </c:pt>
                <c:pt idx="94">
                  <c:v>38.397157</c:v>
                </c:pt>
                <c:pt idx="95">
                  <c:v>-2.654722</c:v>
                </c:pt>
                <c:pt idx="96">
                  <c:v>-5.2063230000000003</c:v>
                </c:pt>
                <c:pt idx="97">
                  <c:v>8.8563000000000003E-2</c:v>
                </c:pt>
                <c:pt idx="98">
                  <c:v>-25.428008999999999</c:v>
                </c:pt>
                <c:pt idx="99">
                  <c:v>-9.2242700000000006</c:v>
                </c:pt>
                <c:pt idx="100">
                  <c:v>-7.6317269999999997</c:v>
                </c:pt>
                <c:pt idx="101">
                  <c:v>8.0313300000000005</c:v>
                </c:pt>
                <c:pt idx="102">
                  <c:v>-26.585854999999999</c:v>
                </c:pt>
                <c:pt idx="103">
                  <c:v>19.947499000000001</c:v>
                </c:pt>
                <c:pt idx="104">
                  <c:v>37.632674999999999</c:v>
                </c:pt>
                <c:pt idx="105">
                  <c:v>27.132757999999999</c:v>
                </c:pt>
                <c:pt idx="106">
                  <c:v>-14.406929</c:v>
                </c:pt>
                <c:pt idx="107">
                  <c:v>3.777463</c:v>
                </c:pt>
                <c:pt idx="108">
                  <c:v>13.193953</c:v>
                </c:pt>
                <c:pt idx="109">
                  <c:v>-16.861218000000001</c:v>
                </c:pt>
                <c:pt idx="110">
                  <c:v>2.5711240000000002</c:v>
                </c:pt>
                <c:pt idx="111">
                  <c:v>-3.011552</c:v>
                </c:pt>
                <c:pt idx="112">
                  <c:v>-14.587063000000001</c:v>
                </c:pt>
                <c:pt idx="113">
                  <c:v>-12.05767</c:v>
                </c:pt>
                <c:pt idx="114">
                  <c:v>-4.454593</c:v>
                </c:pt>
                <c:pt idx="115">
                  <c:v>37.931702000000001</c:v>
                </c:pt>
                <c:pt idx="116">
                  <c:v>26.163215999999998</c:v>
                </c:pt>
                <c:pt idx="117">
                  <c:v>-10.997451999999999</c:v>
                </c:pt>
                <c:pt idx="118">
                  <c:v>-20.586461</c:v>
                </c:pt>
                <c:pt idx="119">
                  <c:v>-8.4339519999999997</c:v>
                </c:pt>
                <c:pt idx="120">
                  <c:v>-19.980353000000001</c:v>
                </c:pt>
                <c:pt idx="121">
                  <c:v>-19.941168000000001</c:v>
                </c:pt>
                <c:pt idx="122">
                  <c:v>-5.0950699999999998</c:v>
                </c:pt>
                <c:pt idx="123">
                  <c:v>-2.8374069999999998</c:v>
                </c:pt>
                <c:pt idx="124">
                  <c:v>-8.1714409999999997</c:v>
                </c:pt>
                <c:pt idx="125">
                  <c:v>-27.036602999999999</c:v>
                </c:pt>
                <c:pt idx="126">
                  <c:v>24.326568999999999</c:v>
                </c:pt>
                <c:pt idx="127">
                  <c:v>0.82913400000000004</c:v>
                </c:pt>
                <c:pt idx="128">
                  <c:v>0.14888199999999999</c:v>
                </c:pt>
                <c:pt idx="129">
                  <c:v>-4.8607310000000004</c:v>
                </c:pt>
                <c:pt idx="130">
                  <c:v>-8.7630239999999997</c:v>
                </c:pt>
                <c:pt idx="131">
                  <c:v>-3.1225540000000001</c:v>
                </c:pt>
                <c:pt idx="132">
                  <c:v>-8.1448250000000009</c:v>
                </c:pt>
                <c:pt idx="133">
                  <c:v>4.6562450000000002</c:v>
                </c:pt>
                <c:pt idx="134">
                  <c:v>-9.2679410000000004</c:v>
                </c:pt>
                <c:pt idx="135">
                  <c:v>-13.391743</c:v>
                </c:pt>
                <c:pt idx="136">
                  <c:v>-1.8939049999999999</c:v>
                </c:pt>
                <c:pt idx="137">
                  <c:v>-5.6500199999999996</c:v>
                </c:pt>
                <c:pt idx="138">
                  <c:v>24.350263000000002</c:v>
                </c:pt>
                <c:pt idx="139">
                  <c:v>-17.87677</c:v>
                </c:pt>
                <c:pt idx="140">
                  <c:v>1.830287</c:v>
                </c:pt>
                <c:pt idx="141">
                  <c:v>15.053900000000001</c:v>
                </c:pt>
                <c:pt idx="142">
                  <c:v>-16.277070999999999</c:v>
                </c:pt>
                <c:pt idx="143">
                  <c:v>27.435997</c:v>
                </c:pt>
                <c:pt idx="144">
                  <c:v>-11.855743</c:v>
                </c:pt>
                <c:pt idx="145">
                  <c:v>25.886474</c:v>
                </c:pt>
                <c:pt idx="146">
                  <c:v>23.841871999999999</c:v>
                </c:pt>
                <c:pt idx="147">
                  <c:v>-3.845809</c:v>
                </c:pt>
                <c:pt idx="148">
                  <c:v>-14.404653</c:v>
                </c:pt>
                <c:pt idx="149">
                  <c:v>-15.231422999999999</c:v>
                </c:pt>
                <c:pt idx="150">
                  <c:v>-13.158153</c:v>
                </c:pt>
                <c:pt idx="151">
                  <c:v>-6.1335670000000002</c:v>
                </c:pt>
                <c:pt idx="152">
                  <c:v>-6.5811039999999998</c:v>
                </c:pt>
                <c:pt idx="153">
                  <c:v>29.866008999999998</c:v>
                </c:pt>
                <c:pt idx="154">
                  <c:v>-1.0616300000000001</c:v>
                </c:pt>
                <c:pt idx="155">
                  <c:v>-5.9352460000000002</c:v>
                </c:pt>
                <c:pt idx="156">
                  <c:v>-23.382939</c:v>
                </c:pt>
                <c:pt idx="157">
                  <c:v>8.8195180000000004</c:v>
                </c:pt>
                <c:pt idx="158">
                  <c:v>-22.142652999999999</c:v>
                </c:pt>
                <c:pt idx="159">
                  <c:v>-3.7875619999999999</c:v>
                </c:pt>
                <c:pt idx="160">
                  <c:v>-12.63982</c:v>
                </c:pt>
                <c:pt idx="161">
                  <c:v>30.932531000000001</c:v>
                </c:pt>
                <c:pt idx="162">
                  <c:v>-16.167822000000001</c:v>
                </c:pt>
                <c:pt idx="163">
                  <c:v>7.4824799999999998</c:v>
                </c:pt>
                <c:pt idx="164">
                  <c:v>-4.8721969999999999</c:v>
                </c:pt>
                <c:pt idx="165">
                  <c:v>28.091560999999999</c:v>
                </c:pt>
                <c:pt idx="166">
                  <c:v>-10.464001</c:v>
                </c:pt>
                <c:pt idx="167">
                  <c:v>-5.3766629999999997</c:v>
                </c:pt>
                <c:pt idx="168">
                  <c:v>-7.3219479999999999</c:v>
                </c:pt>
                <c:pt idx="169">
                  <c:v>29.324825000000001</c:v>
                </c:pt>
                <c:pt idx="170">
                  <c:v>-11.942289000000001</c:v>
                </c:pt>
                <c:pt idx="171">
                  <c:v>-8.6822420000000005</c:v>
                </c:pt>
                <c:pt idx="172">
                  <c:v>-11.935891</c:v>
                </c:pt>
                <c:pt idx="173">
                  <c:v>-13.328635</c:v>
                </c:pt>
                <c:pt idx="174">
                  <c:v>-7.8384450000000001</c:v>
                </c:pt>
                <c:pt idx="175">
                  <c:v>0.99545799999999995</c:v>
                </c:pt>
                <c:pt idx="176">
                  <c:v>15.773652999999999</c:v>
                </c:pt>
                <c:pt idx="177">
                  <c:v>-12.419275000000001</c:v>
                </c:pt>
                <c:pt idx="178">
                  <c:v>1.220086</c:v>
                </c:pt>
                <c:pt idx="179">
                  <c:v>16.932570999999999</c:v>
                </c:pt>
                <c:pt idx="180">
                  <c:v>-7.1988459999999996</c:v>
                </c:pt>
                <c:pt idx="181">
                  <c:v>0.63028099999999998</c:v>
                </c:pt>
                <c:pt idx="182">
                  <c:v>34.372337999999999</c:v>
                </c:pt>
                <c:pt idx="183">
                  <c:v>15.001466000000001</c:v>
                </c:pt>
                <c:pt idx="184">
                  <c:v>-13.397895999999999</c:v>
                </c:pt>
                <c:pt idx="185">
                  <c:v>8.6459620000000008</c:v>
                </c:pt>
                <c:pt idx="186">
                  <c:v>34.778708999999999</c:v>
                </c:pt>
                <c:pt idx="187">
                  <c:v>25.134703999999999</c:v>
                </c:pt>
                <c:pt idx="188">
                  <c:v>-15.848606</c:v>
                </c:pt>
                <c:pt idx="189">
                  <c:v>-9.9900950000000002</c:v>
                </c:pt>
                <c:pt idx="190">
                  <c:v>8.237921</c:v>
                </c:pt>
                <c:pt idx="191">
                  <c:v>-5.9547829999999999</c:v>
                </c:pt>
                <c:pt idx="192">
                  <c:v>8.2118190000000002</c:v>
                </c:pt>
                <c:pt idx="193">
                  <c:v>33.642425000000003</c:v>
                </c:pt>
                <c:pt idx="194">
                  <c:v>-6.9042579999999996</c:v>
                </c:pt>
                <c:pt idx="195">
                  <c:v>-1.144423</c:v>
                </c:pt>
                <c:pt idx="196">
                  <c:v>25.586473000000002</c:v>
                </c:pt>
                <c:pt idx="197">
                  <c:v>6.731706</c:v>
                </c:pt>
                <c:pt idx="198">
                  <c:v>-15.766787000000001</c:v>
                </c:pt>
                <c:pt idx="199">
                  <c:v>-10.065633999999999</c:v>
                </c:pt>
                <c:pt idx="200">
                  <c:v>-14.453398999999999</c:v>
                </c:pt>
                <c:pt idx="201">
                  <c:v>12.181986</c:v>
                </c:pt>
                <c:pt idx="202">
                  <c:v>-13.939239000000001</c:v>
                </c:pt>
                <c:pt idx="203">
                  <c:v>10.428056</c:v>
                </c:pt>
                <c:pt idx="204">
                  <c:v>-6.53674</c:v>
                </c:pt>
                <c:pt idx="205">
                  <c:v>-3.2743060000000002</c:v>
                </c:pt>
                <c:pt idx="206">
                  <c:v>-10.455529</c:v>
                </c:pt>
                <c:pt idx="207">
                  <c:v>-4.2552019999999997</c:v>
                </c:pt>
                <c:pt idx="208">
                  <c:v>-17.181875999999999</c:v>
                </c:pt>
                <c:pt idx="209">
                  <c:v>-10.565993000000001</c:v>
                </c:pt>
                <c:pt idx="210">
                  <c:v>-6.0829880000000003</c:v>
                </c:pt>
                <c:pt idx="211">
                  <c:v>-11.285501</c:v>
                </c:pt>
                <c:pt idx="212">
                  <c:v>5.5843790000000002</c:v>
                </c:pt>
                <c:pt idx="213">
                  <c:v>-4.2881830000000001</c:v>
                </c:pt>
                <c:pt idx="214">
                  <c:v>-22.831814000000001</c:v>
                </c:pt>
                <c:pt idx="215">
                  <c:v>-6.8536450000000002</c:v>
                </c:pt>
                <c:pt idx="216">
                  <c:v>-12.321329</c:v>
                </c:pt>
                <c:pt idx="217">
                  <c:v>0.39806799999999998</c:v>
                </c:pt>
                <c:pt idx="218">
                  <c:v>0.245835</c:v>
                </c:pt>
                <c:pt idx="219">
                  <c:v>-11.526569</c:v>
                </c:pt>
                <c:pt idx="220">
                  <c:v>-15.891754000000001</c:v>
                </c:pt>
                <c:pt idx="221">
                  <c:v>-3.827887</c:v>
                </c:pt>
                <c:pt idx="222">
                  <c:v>8.6875820000000008</c:v>
                </c:pt>
                <c:pt idx="223">
                  <c:v>34.007691000000001</c:v>
                </c:pt>
                <c:pt idx="224">
                  <c:v>-1.1634960000000001</c:v>
                </c:pt>
                <c:pt idx="225">
                  <c:v>-13.26731</c:v>
                </c:pt>
                <c:pt idx="226">
                  <c:v>10.460533</c:v>
                </c:pt>
                <c:pt idx="227">
                  <c:v>-4.5948330000000004</c:v>
                </c:pt>
                <c:pt idx="228">
                  <c:v>-24.478847999999999</c:v>
                </c:pt>
                <c:pt idx="229">
                  <c:v>38.340086999999997</c:v>
                </c:pt>
                <c:pt idx="230">
                  <c:v>-1.924204</c:v>
                </c:pt>
                <c:pt idx="231">
                  <c:v>18.894138000000002</c:v>
                </c:pt>
                <c:pt idx="232">
                  <c:v>-0.70210799999999995</c:v>
                </c:pt>
                <c:pt idx="233">
                  <c:v>27.066040999999998</c:v>
                </c:pt>
                <c:pt idx="234">
                  <c:v>-21.256091000000001</c:v>
                </c:pt>
                <c:pt idx="235">
                  <c:v>11.276674</c:v>
                </c:pt>
                <c:pt idx="236">
                  <c:v>-19.479313999999999</c:v>
                </c:pt>
                <c:pt idx="237">
                  <c:v>24.628761000000001</c:v>
                </c:pt>
                <c:pt idx="238">
                  <c:v>17.914318999999999</c:v>
                </c:pt>
                <c:pt idx="239">
                  <c:v>-14.137316</c:v>
                </c:pt>
                <c:pt idx="240">
                  <c:v>-8.4019060000000003</c:v>
                </c:pt>
                <c:pt idx="241">
                  <c:v>9.4910169999999994</c:v>
                </c:pt>
                <c:pt idx="242">
                  <c:v>10.379555</c:v>
                </c:pt>
                <c:pt idx="243">
                  <c:v>8.6821599999999997</c:v>
                </c:pt>
                <c:pt idx="244">
                  <c:v>-9.6013590000000004</c:v>
                </c:pt>
                <c:pt idx="245">
                  <c:v>3.3741889999999999</c:v>
                </c:pt>
                <c:pt idx="246">
                  <c:v>10.422188</c:v>
                </c:pt>
                <c:pt idx="247">
                  <c:v>-1.626957</c:v>
                </c:pt>
                <c:pt idx="248">
                  <c:v>6.0791089999999999</c:v>
                </c:pt>
                <c:pt idx="249">
                  <c:v>-18.300469</c:v>
                </c:pt>
                <c:pt idx="250">
                  <c:v>-5.9451729999999996</c:v>
                </c:pt>
                <c:pt idx="251">
                  <c:v>-8.2558509999999998</c:v>
                </c:pt>
                <c:pt idx="252">
                  <c:v>-2.9448569999999998</c:v>
                </c:pt>
                <c:pt idx="253">
                  <c:v>20.848241000000002</c:v>
                </c:pt>
                <c:pt idx="254">
                  <c:v>-13.764075999999999</c:v>
                </c:pt>
                <c:pt idx="255">
                  <c:v>-19.812411999999998</c:v>
                </c:pt>
                <c:pt idx="256">
                  <c:v>0.105097</c:v>
                </c:pt>
                <c:pt idx="257">
                  <c:v>-27.979306999999999</c:v>
                </c:pt>
                <c:pt idx="258">
                  <c:v>18.373663000000001</c:v>
                </c:pt>
                <c:pt idx="259">
                  <c:v>-22.157995</c:v>
                </c:pt>
                <c:pt idx="260">
                  <c:v>-8.8797010000000007</c:v>
                </c:pt>
                <c:pt idx="261">
                  <c:v>-13.541166</c:v>
                </c:pt>
                <c:pt idx="262">
                  <c:v>20.052678</c:v>
                </c:pt>
                <c:pt idx="263">
                  <c:v>-16.101921000000001</c:v>
                </c:pt>
                <c:pt idx="264">
                  <c:v>-6.3770910000000001</c:v>
                </c:pt>
                <c:pt idx="265">
                  <c:v>8.3153000000000005E-2</c:v>
                </c:pt>
                <c:pt idx="266">
                  <c:v>-7.8639749999999999</c:v>
                </c:pt>
                <c:pt idx="267">
                  <c:v>-6.9675099999999999</c:v>
                </c:pt>
                <c:pt idx="268">
                  <c:v>11.061645</c:v>
                </c:pt>
                <c:pt idx="269">
                  <c:v>4.0508389999999999</c:v>
                </c:pt>
                <c:pt idx="270">
                  <c:v>-3.4041519999999998</c:v>
                </c:pt>
                <c:pt idx="271">
                  <c:v>26.010698999999999</c:v>
                </c:pt>
                <c:pt idx="272">
                  <c:v>2.4864099999999998</c:v>
                </c:pt>
                <c:pt idx="273">
                  <c:v>-13.00079</c:v>
                </c:pt>
                <c:pt idx="274">
                  <c:v>39.578360000000004</c:v>
                </c:pt>
                <c:pt idx="275">
                  <c:v>-11.549530000000001</c:v>
                </c:pt>
                <c:pt idx="276">
                  <c:v>-10.757936000000001</c:v>
                </c:pt>
                <c:pt idx="277">
                  <c:v>19.145223000000001</c:v>
                </c:pt>
                <c:pt idx="278">
                  <c:v>-17.218478000000001</c:v>
                </c:pt>
                <c:pt idx="279">
                  <c:v>-13.687609999999999</c:v>
                </c:pt>
                <c:pt idx="280">
                  <c:v>2.8615870000000001</c:v>
                </c:pt>
                <c:pt idx="281">
                  <c:v>9.9141890000000004</c:v>
                </c:pt>
                <c:pt idx="282">
                  <c:v>20.051717</c:v>
                </c:pt>
                <c:pt idx="283">
                  <c:v>19.503596000000002</c:v>
                </c:pt>
                <c:pt idx="284">
                  <c:v>24.306097999999999</c:v>
                </c:pt>
                <c:pt idx="285">
                  <c:v>36.204686000000002</c:v>
                </c:pt>
                <c:pt idx="286">
                  <c:v>-8.4735829999999996</c:v>
                </c:pt>
                <c:pt idx="287">
                  <c:v>-10.943387</c:v>
                </c:pt>
                <c:pt idx="288">
                  <c:v>9.6230089999999997</c:v>
                </c:pt>
                <c:pt idx="289">
                  <c:v>7.7506490000000001</c:v>
                </c:pt>
                <c:pt idx="290">
                  <c:v>-27.362866</c:v>
                </c:pt>
                <c:pt idx="291">
                  <c:v>-14.557600000000001</c:v>
                </c:pt>
                <c:pt idx="292">
                  <c:v>4.6983779999999999</c:v>
                </c:pt>
                <c:pt idx="293">
                  <c:v>-14.706585</c:v>
                </c:pt>
                <c:pt idx="294">
                  <c:v>5.0524490000000002</c:v>
                </c:pt>
                <c:pt idx="295">
                  <c:v>15.615008</c:v>
                </c:pt>
                <c:pt idx="296">
                  <c:v>-10.274706</c:v>
                </c:pt>
                <c:pt idx="297">
                  <c:v>-12.85655</c:v>
                </c:pt>
                <c:pt idx="298">
                  <c:v>29.421831000000001</c:v>
                </c:pt>
                <c:pt idx="299">
                  <c:v>8.1087629999999997</c:v>
                </c:pt>
                <c:pt idx="300">
                  <c:v>-8.6574829999999992</c:v>
                </c:pt>
                <c:pt idx="301">
                  <c:v>18.178749</c:v>
                </c:pt>
                <c:pt idx="302">
                  <c:v>7.7595510000000001</c:v>
                </c:pt>
                <c:pt idx="303">
                  <c:v>22.924156</c:v>
                </c:pt>
                <c:pt idx="304">
                  <c:v>-6.779579</c:v>
                </c:pt>
                <c:pt idx="305">
                  <c:v>-11.630563</c:v>
                </c:pt>
                <c:pt idx="306">
                  <c:v>-10.533912000000001</c:v>
                </c:pt>
                <c:pt idx="307">
                  <c:v>6.2294289999999997</c:v>
                </c:pt>
                <c:pt idx="308">
                  <c:v>-3.9285160000000001</c:v>
                </c:pt>
                <c:pt idx="309">
                  <c:v>-0.86619100000000004</c:v>
                </c:pt>
                <c:pt idx="310">
                  <c:v>-1.830211</c:v>
                </c:pt>
                <c:pt idx="311">
                  <c:v>-20.506063000000001</c:v>
                </c:pt>
                <c:pt idx="312">
                  <c:v>-11.409231</c:v>
                </c:pt>
                <c:pt idx="313">
                  <c:v>-6.3119079999999999</c:v>
                </c:pt>
                <c:pt idx="314">
                  <c:v>-6.5062860000000002</c:v>
                </c:pt>
                <c:pt idx="315">
                  <c:v>-5.3633040000000003</c:v>
                </c:pt>
                <c:pt idx="316">
                  <c:v>-12.949566000000001</c:v>
                </c:pt>
                <c:pt idx="317">
                  <c:v>-24.894997</c:v>
                </c:pt>
                <c:pt idx="318">
                  <c:v>21.991212999999998</c:v>
                </c:pt>
              </c:numCache>
            </c:numRef>
          </c:xVal>
          <c:yVal>
            <c:numRef>
              <c:f>'NN Revisi Layer 2'!$AE$9:$AE$327</c:f>
              <c:numCache>
                <c:formatCode>General</c:formatCode>
                <c:ptCount val="319"/>
                <c:pt idx="0">
                  <c:v>-2.500302</c:v>
                </c:pt>
                <c:pt idx="1">
                  <c:v>-22.102084999999999</c:v>
                </c:pt>
                <c:pt idx="2">
                  <c:v>-5.6293939999999996</c:v>
                </c:pt>
                <c:pt idx="3">
                  <c:v>-20.740324000000001</c:v>
                </c:pt>
                <c:pt idx="4">
                  <c:v>-0.58435700000000002</c:v>
                </c:pt>
                <c:pt idx="5">
                  <c:v>-5.4351370000000001</c:v>
                </c:pt>
                <c:pt idx="6">
                  <c:v>34.554572999999998</c:v>
                </c:pt>
                <c:pt idx="7">
                  <c:v>3.670687</c:v>
                </c:pt>
                <c:pt idx="8">
                  <c:v>-13.925762000000001</c:v>
                </c:pt>
                <c:pt idx="9">
                  <c:v>37.512250999999999</c:v>
                </c:pt>
                <c:pt idx="10">
                  <c:v>-6.9479499999999996</c:v>
                </c:pt>
                <c:pt idx="11">
                  <c:v>-1.0361929999999999</c:v>
                </c:pt>
                <c:pt idx="12">
                  <c:v>-17.221042000000001</c:v>
                </c:pt>
                <c:pt idx="13">
                  <c:v>-13.874362</c:v>
                </c:pt>
                <c:pt idx="14">
                  <c:v>-11.750545000000001</c:v>
                </c:pt>
                <c:pt idx="15">
                  <c:v>4.9722460000000002</c:v>
                </c:pt>
                <c:pt idx="16">
                  <c:v>-5.0336999999999996</c:v>
                </c:pt>
                <c:pt idx="17">
                  <c:v>6.5748439999999997</c:v>
                </c:pt>
                <c:pt idx="18">
                  <c:v>-4.619707</c:v>
                </c:pt>
                <c:pt idx="19">
                  <c:v>-7.3247799999999996</c:v>
                </c:pt>
                <c:pt idx="20">
                  <c:v>-8.0988849999999992</c:v>
                </c:pt>
                <c:pt idx="21">
                  <c:v>-3.7114500000000001</c:v>
                </c:pt>
                <c:pt idx="22">
                  <c:v>3.9142009999999998</c:v>
                </c:pt>
                <c:pt idx="23">
                  <c:v>-11.204769000000001</c:v>
                </c:pt>
                <c:pt idx="24">
                  <c:v>-24.889654</c:v>
                </c:pt>
                <c:pt idx="25">
                  <c:v>-18.137571999999999</c:v>
                </c:pt>
                <c:pt idx="26">
                  <c:v>-11.539883</c:v>
                </c:pt>
                <c:pt idx="27">
                  <c:v>-14.126464</c:v>
                </c:pt>
                <c:pt idx="28">
                  <c:v>0.150784</c:v>
                </c:pt>
                <c:pt idx="29">
                  <c:v>25.010012</c:v>
                </c:pt>
                <c:pt idx="30">
                  <c:v>10.78018</c:v>
                </c:pt>
                <c:pt idx="31">
                  <c:v>-5.5127129999999998</c:v>
                </c:pt>
                <c:pt idx="32">
                  <c:v>-7.9562780000000002</c:v>
                </c:pt>
                <c:pt idx="33">
                  <c:v>-13.288501999999999</c:v>
                </c:pt>
                <c:pt idx="34">
                  <c:v>-24.678408000000001</c:v>
                </c:pt>
                <c:pt idx="35">
                  <c:v>9.1691219999999998</c:v>
                </c:pt>
                <c:pt idx="36">
                  <c:v>20.80959</c:v>
                </c:pt>
                <c:pt idx="37">
                  <c:v>3.1496599999999999</c:v>
                </c:pt>
                <c:pt idx="38">
                  <c:v>-3.6051069999999998</c:v>
                </c:pt>
                <c:pt idx="39">
                  <c:v>24.008037999999999</c:v>
                </c:pt>
                <c:pt idx="40">
                  <c:v>-18.296968</c:v>
                </c:pt>
                <c:pt idx="41">
                  <c:v>-13.046500999999999</c:v>
                </c:pt>
                <c:pt idx="42">
                  <c:v>18.226600999999999</c:v>
                </c:pt>
                <c:pt idx="43">
                  <c:v>8.1817519999999995</c:v>
                </c:pt>
                <c:pt idx="44">
                  <c:v>-14.961084</c:v>
                </c:pt>
                <c:pt idx="45">
                  <c:v>34.256106000000003</c:v>
                </c:pt>
                <c:pt idx="46">
                  <c:v>-25.779021</c:v>
                </c:pt>
                <c:pt idx="47">
                  <c:v>2.922301</c:v>
                </c:pt>
                <c:pt idx="48">
                  <c:v>-8.3578030000000005</c:v>
                </c:pt>
                <c:pt idx="49">
                  <c:v>6.2975899999999996</c:v>
                </c:pt>
                <c:pt idx="50">
                  <c:v>-7.4508760000000001</c:v>
                </c:pt>
                <c:pt idx="51">
                  <c:v>0.67351899999999998</c:v>
                </c:pt>
                <c:pt idx="52">
                  <c:v>19.908487000000001</c:v>
                </c:pt>
                <c:pt idx="53">
                  <c:v>-3.6962860000000002</c:v>
                </c:pt>
                <c:pt idx="54">
                  <c:v>27.584444000000001</c:v>
                </c:pt>
                <c:pt idx="55">
                  <c:v>-6.7414540000000001</c:v>
                </c:pt>
                <c:pt idx="56">
                  <c:v>5.64846</c:v>
                </c:pt>
                <c:pt idx="57">
                  <c:v>21.951172</c:v>
                </c:pt>
                <c:pt idx="58">
                  <c:v>-12.659546000000001</c:v>
                </c:pt>
                <c:pt idx="59">
                  <c:v>-13.918725999999999</c:v>
                </c:pt>
                <c:pt idx="60">
                  <c:v>-8.6234190000000002</c:v>
                </c:pt>
                <c:pt idx="61">
                  <c:v>37.5246</c:v>
                </c:pt>
                <c:pt idx="62">
                  <c:v>39.247126000000002</c:v>
                </c:pt>
                <c:pt idx="63">
                  <c:v>-14.622871999999999</c:v>
                </c:pt>
                <c:pt idx="64">
                  <c:v>5.5827559999999998</c:v>
                </c:pt>
                <c:pt idx="65">
                  <c:v>4.3065699999999998</c:v>
                </c:pt>
                <c:pt idx="66">
                  <c:v>38.566324999999999</c:v>
                </c:pt>
                <c:pt idx="67">
                  <c:v>-25.925511</c:v>
                </c:pt>
                <c:pt idx="68">
                  <c:v>7.5448769999999996</c:v>
                </c:pt>
                <c:pt idx="69">
                  <c:v>-22.801639000000002</c:v>
                </c:pt>
                <c:pt idx="70">
                  <c:v>25.147779</c:v>
                </c:pt>
                <c:pt idx="71">
                  <c:v>-8.4220819999999996</c:v>
                </c:pt>
                <c:pt idx="72">
                  <c:v>-2.0825979999999999</c:v>
                </c:pt>
                <c:pt idx="73">
                  <c:v>0.91169900000000004</c:v>
                </c:pt>
                <c:pt idx="74">
                  <c:v>39.558692000000001</c:v>
                </c:pt>
                <c:pt idx="75">
                  <c:v>-4.7652190000000001</c:v>
                </c:pt>
                <c:pt idx="76">
                  <c:v>-1.9506520000000001</c:v>
                </c:pt>
                <c:pt idx="77">
                  <c:v>-14.447442000000001</c:v>
                </c:pt>
                <c:pt idx="78">
                  <c:v>-8.9503520000000005</c:v>
                </c:pt>
                <c:pt idx="79">
                  <c:v>-8.5283560000000005</c:v>
                </c:pt>
                <c:pt idx="80">
                  <c:v>34.588205000000002</c:v>
                </c:pt>
                <c:pt idx="81">
                  <c:v>44.061002999999999</c:v>
                </c:pt>
                <c:pt idx="82">
                  <c:v>17.589628000000001</c:v>
                </c:pt>
                <c:pt idx="83">
                  <c:v>22.007073999999999</c:v>
                </c:pt>
                <c:pt idx="84">
                  <c:v>18.487376000000001</c:v>
                </c:pt>
                <c:pt idx="85">
                  <c:v>-0.786852</c:v>
                </c:pt>
                <c:pt idx="86">
                  <c:v>12.200735</c:v>
                </c:pt>
                <c:pt idx="87">
                  <c:v>-11.839487999999999</c:v>
                </c:pt>
                <c:pt idx="88">
                  <c:v>-16.332522000000001</c:v>
                </c:pt>
                <c:pt idx="89">
                  <c:v>-10.554828000000001</c:v>
                </c:pt>
                <c:pt idx="90">
                  <c:v>-15.411343</c:v>
                </c:pt>
                <c:pt idx="91">
                  <c:v>-22.907442</c:v>
                </c:pt>
                <c:pt idx="92">
                  <c:v>-6.4205800000000002</c:v>
                </c:pt>
                <c:pt idx="93">
                  <c:v>-0.122101</c:v>
                </c:pt>
                <c:pt idx="94">
                  <c:v>39.393416999999999</c:v>
                </c:pt>
                <c:pt idx="95">
                  <c:v>-0.98538899999999996</c:v>
                </c:pt>
                <c:pt idx="96">
                  <c:v>-8.6453140000000008</c:v>
                </c:pt>
                <c:pt idx="97">
                  <c:v>0.116276</c:v>
                </c:pt>
                <c:pt idx="98">
                  <c:v>-22.52234</c:v>
                </c:pt>
                <c:pt idx="99">
                  <c:v>-12.830450000000001</c:v>
                </c:pt>
                <c:pt idx="100">
                  <c:v>-5.9096979999999997</c:v>
                </c:pt>
                <c:pt idx="101">
                  <c:v>8.44956</c:v>
                </c:pt>
                <c:pt idx="102">
                  <c:v>-26.013287999999999</c:v>
                </c:pt>
                <c:pt idx="103">
                  <c:v>10.062450999999999</c:v>
                </c:pt>
                <c:pt idx="104">
                  <c:v>41.418604000000002</c:v>
                </c:pt>
                <c:pt idx="105">
                  <c:v>22.653614000000001</c:v>
                </c:pt>
                <c:pt idx="106">
                  <c:v>-15.75196</c:v>
                </c:pt>
                <c:pt idx="107">
                  <c:v>4.0392859999999997</c:v>
                </c:pt>
                <c:pt idx="108">
                  <c:v>9.6410479999999996</c:v>
                </c:pt>
                <c:pt idx="109">
                  <c:v>-15.567629</c:v>
                </c:pt>
                <c:pt idx="110">
                  <c:v>4.6645560000000001</c:v>
                </c:pt>
                <c:pt idx="111">
                  <c:v>-0.15624299999999999</c:v>
                </c:pt>
                <c:pt idx="112">
                  <c:v>-13.279939000000001</c:v>
                </c:pt>
                <c:pt idx="113">
                  <c:v>-15.474970000000001</c:v>
                </c:pt>
                <c:pt idx="114">
                  <c:v>-5.6808569999999996</c:v>
                </c:pt>
                <c:pt idx="115">
                  <c:v>29.473148999999999</c:v>
                </c:pt>
                <c:pt idx="116">
                  <c:v>25.687427</c:v>
                </c:pt>
                <c:pt idx="117">
                  <c:v>-14.489381</c:v>
                </c:pt>
                <c:pt idx="118">
                  <c:v>-18.615259000000002</c:v>
                </c:pt>
                <c:pt idx="119">
                  <c:v>-7.7736619999999998</c:v>
                </c:pt>
                <c:pt idx="120">
                  <c:v>-21.355920999999999</c:v>
                </c:pt>
                <c:pt idx="121">
                  <c:v>-21.288281999999999</c:v>
                </c:pt>
                <c:pt idx="122">
                  <c:v>-4.1194379999999997</c:v>
                </c:pt>
                <c:pt idx="123">
                  <c:v>-1.4501440000000001</c:v>
                </c:pt>
                <c:pt idx="124">
                  <c:v>-9.2411290000000008</c:v>
                </c:pt>
                <c:pt idx="125">
                  <c:v>-25.932147000000001</c:v>
                </c:pt>
                <c:pt idx="126">
                  <c:v>23.531108</c:v>
                </c:pt>
                <c:pt idx="127">
                  <c:v>1.07717</c:v>
                </c:pt>
                <c:pt idx="128">
                  <c:v>-2.9280650000000001</c:v>
                </c:pt>
                <c:pt idx="129">
                  <c:v>-5.4778560000000001</c:v>
                </c:pt>
                <c:pt idx="130">
                  <c:v>-8.949783</c:v>
                </c:pt>
                <c:pt idx="131">
                  <c:v>-0.74763299999999999</c:v>
                </c:pt>
                <c:pt idx="132">
                  <c:v>-9.2190010000000004</c:v>
                </c:pt>
                <c:pt idx="133">
                  <c:v>3.8310300000000002</c:v>
                </c:pt>
                <c:pt idx="134">
                  <c:v>-9.1505310000000009</c:v>
                </c:pt>
                <c:pt idx="135">
                  <c:v>-14.427858000000001</c:v>
                </c:pt>
                <c:pt idx="136">
                  <c:v>-0.66161999999999999</c:v>
                </c:pt>
                <c:pt idx="137">
                  <c:v>-6.0412530000000002</c:v>
                </c:pt>
                <c:pt idx="138">
                  <c:v>26.638183000000001</c:v>
                </c:pt>
                <c:pt idx="139">
                  <c:v>-6.8420680000000003</c:v>
                </c:pt>
                <c:pt idx="140">
                  <c:v>-2.4412240000000001</c:v>
                </c:pt>
                <c:pt idx="141">
                  <c:v>14.384335</c:v>
                </c:pt>
                <c:pt idx="142">
                  <c:v>-18.944637</c:v>
                </c:pt>
                <c:pt idx="143">
                  <c:v>25.470227000000001</c:v>
                </c:pt>
                <c:pt idx="144">
                  <c:v>-9.7875770000000006</c:v>
                </c:pt>
                <c:pt idx="145">
                  <c:v>27.219190000000001</c:v>
                </c:pt>
                <c:pt idx="146">
                  <c:v>29.983938999999999</c:v>
                </c:pt>
                <c:pt idx="147">
                  <c:v>-5.6446999999999997E-2</c:v>
                </c:pt>
                <c:pt idx="148">
                  <c:v>-13.933903000000001</c:v>
                </c:pt>
                <c:pt idx="149">
                  <c:v>-16.415751</c:v>
                </c:pt>
                <c:pt idx="150">
                  <c:v>-12.128259999999999</c:v>
                </c:pt>
                <c:pt idx="151">
                  <c:v>-6.7058590000000002</c:v>
                </c:pt>
                <c:pt idx="152">
                  <c:v>-6.1615900000000003</c:v>
                </c:pt>
                <c:pt idx="153">
                  <c:v>30.575572000000001</c:v>
                </c:pt>
                <c:pt idx="154">
                  <c:v>-0.82812699999999995</c:v>
                </c:pt>
                <c:pt idx="155">
                  <c:v>-8.4216730000000002</c:v>
                </c:pt>
                <c:pt idx="156">
                  <c:v>-21.385774000000001</c:v>
                </c:pt>
                <c:pt idx="157">
                  <c:v>6.7242119999999996</c:v>
                </c:pt>
                <c:pt idx="158">
                  <c:v>-23.423978999999999</c:v>
                </c:pt>
                <c:pt idx="159">
                  <c:v>-2.1295860000000002</c:v>
                </c:pt>
                <c:pt idx="160">
                  <c:v>-12.589885000000001</c:v>
                </c:pt>
                <c:pt idx="161">
                  <c:v>27.757642000000001</c:v>
                </c:pt>
                <c:pt idx="162">
                  <c:v>-16.135653999999999</c:v>
                </c:pt>
                <c:pt idx="163">
                  <c:v>7.4526389999999996</c:v>
                </c:pt>
                <c:pt idx="164">
                  <c:v>-5.8072359999999996</c:v>
                </c:pt>
                <c:pt idx="165">
                  <c:v>22.654111</c:v>
                </c:pt>
                <c:pt idx="166">
                  <c:v>-12.619154999999999</c:v>
                </c:pt>
                <c:pt idx="167">
                  <c:v>-6.4077789999999997</c:v>
                </c:pt>
                <c:pt idx="168">
                  <c:v>-5.0674789999999996</c:v>
                </c:pt>
                <c:pt idx="169">
                  <c:v>30.254773</c:v>
                </c:pt>
                <c:pt idx="170">
                  <c:v>-14.592271</c:v>
                </c:pt>
                <c:pt idx="171">
                  <c:v>-9.2874020000000002</c:v>
                </c:pt>
                <c:pt idx="172">
                  <c:v>-15.826700000000001</c:v>
                </c:pt>
                <c:pt idx="173">
                  <c:v>-13.538422000000001</c:v>
                </c:pt>
                <c:pt idx="174">
                  <c:v>-9.2660789999999995</c:v>
                </c:pt>
                <c:pt idx="175">
                  <c:v>5.7335229999999999</c:v>
                </c:pt>
                <c:pt idx="176">
                  <c:v>20.488717999999999</c:v>
                </c:pt>
                <c:pt idx="177">
                  <c:v>-13.33075</c:v>
                </c:pt>
                <c:pt idx="178">
                  <c:v>0.25838699999999998</c:v>
                </c:pt>
                <c:pt idx="179">
                  <c:v>15.336323999999999</c:v>
                </c:pt>
                <c:pt idx="180">
                  <c:v>-7.9300610000000002</c:v>
                </c:pt>
                <c:pt idx="181">
                  <c:v>0.71074700000000002</c:v>
                </c:pt>
                <c:pt idx="182">
                  <c:v>37.740775999999997</c:v>
                </c:pt>
                <c:pt idx="183">
                  <c:v>11.802282999999999</c:v>
                </c:pt>
                <c:pt idx="184">
                  <c:v>-13.88777</c:v>
                </c:pt>
                <c:pt idx="185">
                  <c:v>12.780077</c:v>
                </c:pt>
                <c:pt idx="186">
                  <c:v>35.334656000000003</c:v>
                </c:pt>
                <c:pt idx="187">
                  <c:v>22.297930999999998</c:v>
                </c:pt>
                <c:pt idx="188">
                  <c:v>-17.420559000000001</c:v>
                </c:pt>
                <c:pt idx="189">
                  <c:v>-12.074774</c:v>
                </c:pt>
                <c:pt idx="190">
                  <c:v>14.154169</c:v>
                </c:pt>
                <c:pt idx="191">
                  <c:v>-6.7840740000000004</c:v>
                </c:pt>
                <c:pt idx="192">
                  <c:v>4.1342800000000004</c:v>
                </c:pt>
                <c:pt idx="193">
                  <c:v>36.828735999999999</c:v>
                </c:pt>
                <c:pt idx="194">
                  <c:v>-8.2108279999999993</c:v>
                </c:pt>
                <c:pt idx="195">
                  <c:v>-1.1241019999999999</c:v>
                </c:pt>
                <c:pt idx="196">
                  <c:v>18.773045</c:v>
                </c:pt>
                <c:pt idx="197">
                  <c:v>5.2878420000000004</c:v>
                </c:pt>
                <c:pt idx="198">
                  <c:v>-15.28196</c:v>
                </c:pt>
                <c:pt idx="199">
                  <c:v>-9.7835599999999996</c:v>
                </c:pt>
                <c:pt idx="200">
                  <c:v>-16.119582000000001</c:v>
                </c:pt>
                <c:pt idx="201">
                  <c:v>13.196586</c:v>
                </c:pt>
                <c:pt idx="202">
                  <c:v>-13.66816</c:v>
                </c:pt>
                <c:pt idx="203">
                  <c:v>7.7318819999999997</c:v>
                </c:pt>
                <c:pt idx="204">
                  <c:v>-3.7535280000000002</c:v>
                </c:pt>
                <c:pt idx="205">
                  <c:v>-0.78740100000000002</c:v>
                </c:pt>
                <c:pt idx="206">
                  <c:v>-10.556694999999999</c:v>
                </c:pt>
                <c:pt idx="207">
                  <c:v>-3.73062</c:v>
                </c:pt>
                <c:pt idx="208">
                  <c:v>-19.204613999999999</c:v>
                </c:pt>
                <c:pt idx="209">
                  <c:v>-6.3737050000000002</c:v>
                </c:pt>
                <c:pt idx="210">
                  <c:v>-11.321259</c:v>
                </c:pt>
                <c:pt idx="211">
                  <c:v>-15.007163</c:v>
                </c:pt>
                <c:pt idx="212">
                  <c:v>7.3769790000000004</c:v>
                </c:pt>
                <c:pt idx="213">
                  <c:v>-5.0097310000000004</c:v>
                </c:pt>
                <c:pt idx="214">
                  <c:v>-20.944171000000001</c:v>
                </c:pt>
                <c:pt idx="215">
                  <c:v>-8.8324599999999993</c:v>
                </c:pt>
                <c:pt idx="216">
                  <c:v>-14.780429</c:v>
                </c:pt>
                <c:pt idx="217">
                  <c:v>-3.0397690000000002</c:v>
                </c:pt>
                <c:pt idx="218">
                  <c:v>-3.3330820000000001</c:v>
                </c:pt>
                <c:pt idx="219">
                  <c:v>-12.923302</c:v>
                </c:pt>
                <c:pt idx="220">
                  <c:v>-14.881705999999999</c:v>
                </c:pt>
                <c:pt idx="221">
                  <c:v>-3.1006640000000001</c:v>
                </c:pt>
                <c:pt idx="222">
                  <c:v>6.8691310000000003</c:v>
                </c:pt>
                <c:pt idx="223">
                  <c:v>33.684393999999998</c:v>
                </c:pt>
                <c:pt idx="224">
                  <c:v>0.146421</c:v>
                </c:pt>
                <c:pt idx="225">
                  <c:v>-17.230056000000001</c:v>
                </c:pt>
                <c:pt idx="226">
                  <c:v>12.259681</c:v>
                </c:pt>
                <c:pt idx="227">
                  <c:v>-0.40947699999999998</c:v>
                </c:pt>
                <c:pt idx="228">
                  <c:v>-24.910805</c:v>
                </c:pt>
                <c:pt idx="229">
                  <c:v>46.955241000000001</c:v>
                </c:pt>
                <c:pt idx="230">
                  <c:v>-0.52178800000000003</c:v>
                </c:pt>
                <c:pt idx="231">
                  <c:v>20.227356</c:v>
                </c:pt>
                <c:pt idx="232">
                  <c:v>-9.5092999999999997E-2</c:v>
                </c:pt>
                <c:pt idx="233">
                  <c:v>15.880642999999999</c:v>
                </c:pt>
                <c:pt idx="234">
                  <c:v>-20.407712</c:v>
                </c:pt>
                <c:pt idx="235">
                  <c:v>10.347981000000001</c:v>
                </c:pt>
                <c:pt idx="236">
                  <c:v>-17.201619999999998</c:v>
                </c:pt>
                <c:pt idx="237">
                  <c:v>20.656669000000001</c:v>
                </c:pt>
                <c:pt idx="238">
                  <c:v>14.153036999999999</c:v>
                </c:pt>
                <c:pt idx="239">
                  <c:v>-16.029074000000001</c:v>
                </c:pt>
                <c:pt idx="240">
                  <c:v>-12.625404</c:v>
                </c:pt>
                <c:pt idx="241">
                  <c:v>8.6756949999999993</c:v>
                </c:pt>
                <c:pt idx="242">
                  <c:v>12.298313</c:v>
                </c:pt>
                <c:pt idx="243">
                  <c:v>7.4707059999999998</c:v>
                </c:pt>
                <c:pt idx="244">
                  <c:v>-4.4061139999999996</c:v>
                </c:pt>
                <c:pt idx="245">
                  <c:v>3.1826180000000002</c:v>
                </c:pt>
                <c:pt idx="246">
                  <c:v>-0.75430200000000003</c:v>
                </c:pt>
                <c:pt idx="247">
                  <c:v>-0.47786400000000001</c:v>
                </c:pt>
                <c:pt idx="248">
                  <c:v>5.8466620000000002</c:v>
                </c:pt>
                <c:pt idx="249">
                  <c:v>-19.962741000000001</c:v>
                </c:pt>
                <c:pt idx="250">
                  <c:v>-0.87268199999999996</c:v>
                </c:pt>
                <c:pt idx="251">
                  <c:v>-7.109273</c:v>
                </c:pt>
                <c:pt idx="252">
                  <c:v>-2.2154790000000002</c:v>
                </c:pt>
                <c:pt idx="253">
                  <c:v>24.028873999999998</c:v>
                </c:pt>
                <c:pt idx="254">
                  <c:v>-13.210397</c:v>
                </c:pt>
                <c:pt idx="255">
                  <c:v>-20.291001999999999</c:v>
                </c:pt>
                <c:pt idx="256">
                  <c:v>-7.1629999999999999E-2</c:v>
                </c:pt>
                <c:pt idx="257">
                  <c:v>-26.460493</c:v>
                </c:pt>
                <c:pt idx="258">
                  <c:v>8.4634610000000006</c:v>
                </c:pt>
                <c:pt idx="259">
                  <c:v>-24.627403000000001</c:v>
                </c:pt>
                <c:pt idx="260">
                  <c:v>-12.032608</c:v>
                </c:pt>
                <c:pt idx="261">
                  <c:v>-15.251932999999999</c:v>
                </c:pt>
                <c:pt idx="262">
                  <c:v>30.525901000000001</c:v>
                </c:pt>
                <c:pt idx="263">
                  <c:v>-15.653625999999999</c:v>
                </c:pt>
                <c:pt idx="264">
                  <c:v>-8.6520630000000001</c:v>
                </c:pt>
                <c:pt idx="265">
                  <c:v>3.3932910000000001</c:v>
                </c:pt>
                <c:pt idx="266">
                  <c:v>-9.5663099999999996</c:v>
                </c:pt>
                <c:pt idx="267">
                  <c:v>-4.7604090000000001</c:v>
                </c:pt>
                <c:pt idx="268">
                  <c:v>8.014011</c:v>
                </c:pt>
                <c:pt idx="269">
                  <c:v>0.356821</c:v>
                </c:pt>
                <c:pt idx="270">
                  <c:v>-4.5597580000000004</c:v>
                </c:pt>
                <c:pt idx="271">
                  <c:v>17.428156000000001</c:v>
                </c:pt>
                <c:pt idx="272">
                  <c:v>0.45885399999999998</c:v>
                </c:pt>
                <c:pt idx="273">
                  <c:v>-11.964368</c:v>
                </c:pt>
                <c:pt idx="274">
                  <c:v>47.679518000000002</c:v>
                </c:pt>
                <c:pt idx="275">
                  <c:v>-10.510576</c:v>
                </c:pt>
                <c:pt idx="276">
                  <c:v>-11.685997</c:v>
                </c:pt>
                <c:pt idx="277">
                  <c:v>12.926610999999999</c:v>
                </c:pt>
                <c:pt idx="278">
                  <c:v>-18.836134000000001</c:v>
                </c:pt>
                <c:pt idx="279">
                  <c:v>-12.903853</c:v>
                </c:pt>
                <c:pt idx="280">
                  <c:v>6.152908</c:v>
                </c:pt>
                <c:pt idx="281">
                  <c:v>11.584414000000001</c:v>
                </c:pt>
                <c:pt idx="282">
                  <c:v>19.978726000000002</c:v>
                </c:pt>
                <c:pt idx="283">
                  <c:v>16.247948999999998</c:v>
                </c:pt>
                <c:pt idx="284">
                  <c:v>26.072914000000001</c:v>
                </c:pt>
                <c:pt idx="285">
                  <c:v>38.982244999999999</c:v>
                </c:pt>
                <c:pt idx="286">
                  <c:v>-8.0737989999999993</c:v>
                </c:pt>
                <c:pt idx="287">
                  <c:v>-13.148728</c:v>
                </c:pt>
                <c:pt idx="288">
                  <c:v>10.012459</c:v>
                </c:pt>
                <c:pt idx="289">
                  <c:v>9.9490610000000004</c:v>
                </c:pt>
                <c:pt idx="290">
                  <c:v>-27.707571000000002</c:v>
                </c:pt>
                <c:pt idx="291">
                  <c:v>-14.128337</c:v>
                </c:pt>
                <c:pt idx="292">
                  <c:v>14.516000999999999</c:v>
                </c:pt>
                <c:pt idx="293">
                  <c:v>-17.451089</c:v>
                </c:pt>
                <c:pt idx="294">
                  <c:v>3.0119560000000001</c:v>
                </c:pt>
                <c:pt idx="295">
                  <c:v>13.445919999999999</c:v>
                </c:pt>
                <c:pt idx="296">
                  <c:v>-11.538923</c:v>
                </c:pt>
                <c:pt idx="297">
                  <c:v>-12.73724</c:v>
                </c:pt>
                <c:pt idx="298">
                  <c:v>33.104604000000002</c:v>
                </c:pt>
                <c:pt idx="299">
                  <c:v>12.529083</c:v>
                </c:pt>
                <c:pt idx="300">
                  <c:v>-7.4220300000000003</c:v>
                </c:pt>
                <c:pt idx="301">
                  <c:v>14.180713000000001</c:v>
                </c:pt>
                <c:pt idx="302">
                  <c:v>5.3193840000000003</c:v>
                </c:pt>
                <c:pt idx="303">
                  <c:v>25.389848000000001</c:v>
                </c:pt>
                <c:pt idx="304">
                  <c:v>-4.1211929999999999</c:v>
                </c:pt>
                <c:pt idx="305">
                  <c:v>-14.983388</c:v>
                </c:pt>
                <c:pt idx="306">
                  <c:v>-11.492134</c:v>
                </c:pt>
                <c:pt idx="307">
                  <c:v>5.8811090000000004</c:v>
                </c:pt>
                <c:pt idx="308">
                  <c:v>-0.63110500000000003</c:v>
                </c:pt>
                <c:pt idx="309">
                  <c:v>-3.4879950000000002</c:v>
                </c:pt>
                <c:pt idx="310">
                  <c:v>-0.40360200000000002</c:v>
                </c:pt>
                <c:pt idx="311">
                  <c:v>-19.679691999999999</c:v>
                </c:pt>
                <c:pt idx="312">
                  <c:v>-12.124343</c:v>
                </c:pt>
                <c:pt idx="313">
                  <c:v>0.71275999999999995</c:v>
                </c:pt>
                <c:pt idx="314">
                  <c:v>-9.2337430000000005</c:v>
                </c:pt>
                <c:pt idx="315">
                  <c:v>-3.9372400000000001</c:v>
                </c:pt>
                <c:pt idx="316">
                  <c:v>-12.394028</c:v>
                </c:pt>
                <c:pt idx="317">
                  <c:v>-24.855944000000001</c:v>
                </c:pt>
                <c:pt idx="318">
                  <c:v>22.007073999999999</c:v>
                </c:pt>
              </c:numCache>
            </c:numRef>
          </c:yVal>
          <c:smooth val="0"/>
          <c:extLst>
            <c:ext xmlns:c16="http://schemas.microsoft.com/office/drawing/2014/chart" uri="{C3380CC4-5D6E-409C-BE32-E72D297353CC}">
              <c16:uniqueId val="{00000001-39BF-4B01-82C7-560DF46DE80C}"/>
            </c:ext>
          </c:extLst>
        </c:ser>
        <c:ser>
          <c:idx val="2"/>
          <c:order val="2"/>
          <c:spPr>
            <a:ln w="25400" cap="rnd">
              <a:noFill/>
              <a:round/>
            </a:ln>
            <a:effectLst/>
          </c:spPr>
          <c:marker>
            <c:symbol val="circle"/>
            <c:size val="5"/>
            <c:spPr>
              <a:noFill/>
              <a:ln w="9525">
                <a:noFill/>
              </a:ln>
              <a:effectLst/>
            </c:spPr>
          </c:marker>
          <c:trendline>
            <c:spPr>
              <a:ln w="19050" cap="rnd">
                <a:solidFill>
                  <a:srgbClr val="FF0000"/>
                </a:solidFill>
                <a:prstDash val="sysDot"/>
              </a:ln>
              <a:effectLst/>
            </c:spPr>
            <c:trendlineType val="linear"/>
            <c:dispRSqr val="0"/>
            <c:dispEq val="0"/>
          </c:trendline>
          <c:xVal>
            <c:numRef>
              <c:f>'NN Revisi Layer 2'!$BC$6:$BC$7</c:f>
              <c:numCache>
                <c:formatCode>General</c:formatCode>
                <c:ptCount val="2"/>
                <c:pt idx="0">
                  <c:v>-31</c:v>
                </c:pt>
                <c:pt idx="1">
                  <c:v>49</c:v>
                </c:pt>
              </c:numCache>
            </c:numRef>
          </c:xVal>
          <c:yVal>
            <c:numRef>
              <c:f>'NN Revisi Layer 2'!$BD$6:$BD$7</c:f>
              <c:numCache>
                <c:formatCode>General</c:formatCode>
                <c:ptCount val="2"/>
                <c:pt idx="0">
                  <c:v>-31</c:v>
                </c:pt>
                <c:pt idx="1">
                  <c:v>49</c:v>
                </c:pt>
              </c:numCache>
            </c:numRef>
          </c:yVal>
          <c:smooth val="0"/>
          <c:extLst>
            <c:ext xmlns:c16="http://schemas.microsoft.com/office/drawing/2014/chart" uri="{C3380CC4-5D6E-409C-BE32-E72D297353CC}">
              <c16:uniqueId val="{00000003-39BF-4B01-82C7-560DF46DE80C}"/>
            </c:ext>
          </c:extLst>
        </c:ser>
        <c:dLbls>
          <c:showLegendKey val="0"/>
          <c:showVal val="0"/>
          <c:showCatName val="0"/>
          <c:showSerName val="0"/>
          <c:showPercent val="0"/>
          <c:showBubbleSize val="0"/>
        </c:dLbls>
        <c:axId val="582021368"/>
        <c:axId val="582025304"/>
      </c:scatterChart>
      <c:valAx>
        <c:axId val="582021368"/>
        <c:scaling>
          <c:orientation val="minMax"/>
          <c:max val="50"/>
          <c:min val="-30"/>
        </c:scaling>
        <c:delete val="0"/>
        <c:axPos val="b"/>
        <c:majorGridlines>
          <c:spPr>
            <a:ln w="9525" cap="flat" cmpd="sng" algn="ctr">
              <a:solidFill>
                <a:schemeClr val="tx1">
                  <a:lumMod val="15000"/>
                  <a:lumOff val="85000"/>
                </a:schemeClr>
              </a:solidFill>
              <a:prstDash val="dash"/>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Proxy Predicted NPV (MMUSD)</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5304"/>
        <c:crossesAt val="-40"/>
        <c:crossBetween val="midCat"/>
        <c:majorUnit val="5"/>
      </c:valAx>
      <c:valAx>
        <c:axId val="582025304"/>
        <c:scaling>
          <c:orientation val="minMax"/>
          <c:max val="50"/>
          <c:min val="-30"/>
        </c:scaling>
        <c:delete val="0"/>
        <c:axPos val="l"/>
        <c:majorGridlines>
          <c:spPr>
            <a:ln w="9525" cap="flat" cmpd="sng" algn="ctr">
              <a:solidFill>
                <a:schemeClr val="bg1">
                  <a:lumMod val="85000"/>
                  <a:alpha val="99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solidFill>
                      <a:sysClr val="windowText" lastClr="000000"/>
                    </a:solidFill>
                    <a:latin typeface="Times New Roman" panose="02020603050405020304" pitchFamily="18" charset="0"/>
                    <a:cs typeface="Times New Roman" panose="02020603050405020304" pitchFamily="18" charset="0"/>
                  </a:rPr>
                  <a:t>Simulated</a:t>
                </a:r>
                <a:r>
                  <a:rPr lang="en-US" baseline="0">
                    <a:solidFill>
                      <a:sysClr val="windowText" lastClr="000000"/>
                    </a:solidFill>
                    <a:latin typeface="Times New Roman" panose="02020603050405020304" pitchFamily="18" charset="0"/>
                    <a:cs typeface="Times New Roman" panose="02020603050405020304" pitchFamily="18" charset="0"/>
                  </a:rPr>
                  <a:t> NPV (MMUSD)</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021368"/>
        <c:crossesAt val="-40"/>
        <c:crossBetween val="midCat"/>
        <c:majorUnit val="5"/>
      </c:valAx>
      <c:spPr>
        <a:noFill/>
        <a:ln>
          <a:solidFill>
            <a:sysClr val="windowText" lastClr="000000"/>
          </a:solidFill>
        </a:ln>
        <a:effectLst/>
      </c:spPr>
    </c:plotArea>
    <c:legend>
      <c:legendPos val="b"/>
      <c:legendEntry>
        <c:idx val="2"/>
        <c:delete val="1"/>
      </c:legendEntry>
      <c:legendEntry>
        <c:idx val="3"/>
        <c:delete val="1"/>
      </c:legendEntry>
      <c:layout>
        <c:manualLayout>
          <c:xMode val="edge"/>
          <c:yMode val="edge"/>
          <c:x val="0.43815465168205647"/>
          <c:y val="0.91653457262560623"/>
          <c:w val="0.15675011457900542"/>
          <c:h val="4.189626717962164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3.png"/><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chart" Target="../charts/chart9.xml"/><Relationship Id="rId7" Type="http://schemas.openxmlformats.org/officeDocument/2006/relationships/image" Target="../media/image23.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image" Target="../media/image28.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image" Target="../media/image28.png"/><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11</xdr:col>
      <xdr:colOff>371929</xdr:colOff>
      <xdr:row>4</xdr:row>
      <xdr:rowOff>107044</xdr:rowOff>
    </xdr:from>
    <xdr:to>
      <xdr:col>19</xdr:col>
      <xdr:colOff>81643</xdr:colOff>
      <xdr:row>19</xdr:row>
      <xdr:rowOff>128815</xdr:rowOff>
    </xdr:to>
    <xdr:graphicFrame macro="">
      <xdr:nvGraphicFramePr>
        <xdr:cNvPr id="3" name="Chart 2">
          <a:extLst>
            <a:ext uri="{FF2B5EF4-FFF2-40B4-BE49-F238E27FC236}">
              <a16:creationId xmlns:a16="http://schemas.microsoft.com/office/drawing/2014/main" id="{06B76539-17E6-4DA6-8858-026C21399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281214</xdr:colOff>
      <xdr:row>27</xdr:row>
      <xdr:rowOff>134257</xdr:rowOff>
    </xdr:from>
    <xdr:to>
      <xdr:col>18</xdr:col>
      <xdr:colOff>598714</xdr:colOff>
      <xdr:row>42</xdr:row>
      <xdr:rowOff>156028</xdr:rowOff>
    </xdr:to>
    <xdr:graphicFrame macro="">
      <xdr:nvGraphicFramePr>
        <xdr:cNvPr id="4" name="Chart 3">
          <a:extLst>
            <a:ext uri="{FF2B5EF4-FFF2-40B4-BE49-F238E27FC236}">
              <a16:creationId xmlns:a16="http://schemas.microsoft.com/office/drawing/2014/main" id="{6410485D-9622-4A69-ADA3-427493F99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108857</xdr:colOff>
      <xdr:row>44</xdr:row>
      <xdr:rowOff>54428</xdr:rowOff>
    </xdr:from>
    <xdr:to>
      <xdr:col>15</xdr:col>
      <xdr:colOff>383596</xdr:colOff>
      <xdr:row>69</xdr:row>
      <xdr:rowOff>61571</xdr:rowOff>
    </xdr:to>
    <xdr:pic>
      <xdr:nvPicPr>
        <xdr:cNvPr id="8" name="Picture 7">
          <a:extLst>
            <a:ext uri="{FF2B5EF4-FFF2-40B4-BE49-F238E27FC236}">
              <a16:creationId xmlns:a16="http://schemas.microsoft.com/office/drawing/2014/main" id="{07D80FC3-B76F-49C6-BA73-4528F241451D}"/>
            </a:ext>
          </a:extLst>
        </xdr:cNvPr>
        <xdr:cNvPicPr>
          <a:picLocks noChangeAspect="1"/>
        </xdr:cNvPicPr>
      </xdr:nvPicPr>
      <xdr:blipFill>
        <a:blip xmlns:r="http://schemas.openxmlformats.org/officeDocument/2006/relationships" r:embed="rId3"/>
        <a:stretch>
          <a:fillRect/>
        </a:stretch>
      </xdr:blipFill>
      <xdr:spPr>
        <a:xfrm>
          <a:off x="2095500" y="8037285"/>
          <a:ext cx="8266667" cy="4542857"/>
        </a:xfrm>
        <a:prstGeom prst="rect">
          <a:avLst/>
        </a:prstGeom>
      </xdr:spPr>
    </xdr:pic>
    <xdr:clientData/>
  </xdr:twoCellAnchor>
  <xdr:twoCellAnchor editAs="oneCell">
    <xdr:from>
      <xdr:col>1</xdr:col>
      <xdr:colOff>54429</xdr:colOff>
      <xdr:row>76</xdr:row>
      <xdr:rowOff>145144</xdr:rowOff>
    </xdr:from>
    <xdr:to>
      <xdr:col>3</xdr:col>
      <xdr:colOff>408905</xdr:colOff>
      <xdr:row>79</xdr:row>
      <xdr:rowOff>96096</xdr:rowOff>
    </xdr:to>
    <xdr:pic>
      <xdr:nvPicPr>
        <xdr:cNvPr id="9" name="Picture 8">
          <a:extLst>
            <a:ext uri="{FF2B5EF4-FFF2-40B4-BE49-F238E27FC236}">
              <a16:creationId xmlns:a16="http://schemas.microsoft.com/office/drawing/2014/main" id="{F1260412-4984-4238-BB6C-586498F00BF1}"/>
            </a:ext>
          </a:extLst>
        </xdr:cNvPr>
        <xdr:cNvPicPr>
          <a:picLocks noChangeAspect="1"/>
        </xdr:cNvPicPr>
      </xdr:nvPicPr>
      <xdr:blipFill>
        <a:blip xmlns:r="http://schemas.openxmlformats.org/officeDocument/2006/relationships" r:embed="rId4"/>
        <a:stretch>
          <a:fillRect/>
        </a:stretch>
      </xdr:blipFill>
      <xdr:spPr>
        <a:xfrm>
          <a:off x="662215" y="13933715"/>
          <a:ext cx="1733333" cy="495238"/>
        </a:xfrm>
        <a:prstGeom prst="rect">
          <a:avLst/>
        </a:prstGeom>
      </xdr:spPr>
    </xdr:pic>
    <xdr:clientData/>
  </xdr:twoCellAnchor>
  <xdr:twoCellAnchor editAs="oneCell">
    <xdr:from>
      <xdr:col>1</xdr:col>
      <xdr:colOff>63499</xdr:colOff>
      <xdr:row>80</xdr:row>
      <xdr:rowOff>18142</xdr:rowOff>
    </xdr:from>
    <xdr:to>
      <xdr:col>7</xdr:col>
      <xdr:colOff>556833</xdr:colOff>
      <xdr:row>94</xdr:row>
      <xdr:rowOff>68618</xdr:rowOff>
    </xdr:to>
    <xdr:pic>
      <xdr:nvPicPr>
        <xdr:cNvPr id="10" name="Picture 9">
          <a:extLst>
            <a:ext uri="{FF2B5EF4-FFF2-40B4-BE49-F238E27FC236}">
              <a16:creationId xmlns:a16="http://schemas.microsoft.com/office/drawing/2014/main" id="{097F9925-F805-45E7-89CA-124F87A6026A}"/>
            </a:ext>
          </a:extLst>
        </xdr:cNvPr>
        <xdr:cNvPicPr>
          <a:picLocks noChangeAspect="1"/>
        </xdr:cNvPicPr>
      </xdr:nvPicPr>
      <xdr:blipFill>
        <a:blip xmlns:r="http://schemas.openxmlformats.org/officeDocument/2006/relationships" r:embed="rId5"/>
        <a:stretch>
          <a:fillRect/>
        </a:stretch>
      </xdr:blipFill>
      <xdr:spPr>
        <a:xfrm>
          <a:off x="671285" y="14532428"/>
          <a:ext cx="4847619" cy="2590476"/>
        </a:xfrm>
        <a:prstGeom prst="rect">
          <a:avLst/>
        </a:prstGeom>
      </xdr:spPr>
    </xdr:pic>
    <xdr:clientData/>
  </xdr:twoCellAnchor>
  <xdr:twoCellAnchor editAs="oneCell">
    <xdr:from>
      <xdr:col>3</xdr:col>
      <xdr:colOff>145143</xdr:colOff>
      <xdr:row>96</xdr:row>
      <xdr:rowOff>36285</xdr:rowOff>
    </xdr:from>
    <xdr:to>
      <xdr:col>15</xdr:col>
      <xdr:colOff>419882</xdr:colOff>
      <xdr:row>121</xdr:row>
      <xdr:rowOff>43428</xdr:rowOff>
    </xdr:to>
    <xdr:pic>
      <xdr:nvPicPr>
        <xdr:cNvPr id="11" name="Picture 10">
          <a:extLst>
            <a:ext uri="{FF2B5EF4-FFF2-40B4-BE49-F238E27FC236}">
              <a16:creationId xmlns:a16="http://schemas.microsoft.com/office/drawing/2014/main" id="{65B0C259-3C96-49A9-8BA2-B89B56598BC9}"/>
            </a:ext>
          </a:extLst>
        </xdr:cNvPr>
        <xdr:cNvPicPr>
          <a:picLocks noChangeAspect="1"/>
        </xdr:cNvPicPr>
      </xdr:nvPicPr>
      <xdr:blipFill>
        <a:blip xmlns:r="http://schemas.openxmlformats.org/officeDocument/2006/relationships" r:embed="rId6"/>
        <a:stretch>
          <a:fillRect/>
        </a:stretch>
      </xdr:blipFill>
      <xdr:spPr>
        <a:xfrm>
          <a:off x="2131786" y="17453428"/>
          <a:ext cx="8266667" cy="4542857"/>
        </a:xfrm>
        <a:prstGeom prst="rect">
          <a:avLst/>
        </a:prstGeom>
      </xdr:spPr>
    </xdr:pic>
    <xdr:clientData/>
  </xdr:twoCellAnchor>
  <xdr:twoCellAnchor editAs="oneCell">
    <xdr:from>
      <xdr:col>7</xdr:col>
      <xdr:colOff>63500</xdr:colOff>
      <xdr:row>164</xdr:row>
      <xdr:rowOff>127000</xdr:rowOff>
    </xdr:from>
    <xdr:to>
      <xdr:col>19</xdr:col>
      <xdr:colOff>139666</xdr:colOff>
      <xdr:row>171</xdr:row>
      <xdr:rowOff>76048</xdr:rowOff>
    </xdr:to>
    <xdr:pic>
      <xdr:nvPicPr>
        <xdr:cNvPr id="12" name="Picture 11">
          <a:extLst>
            <a:ext uri="{FF2B5EF4-FFF2-40B4-BE49-F238E27FC236}">
              <a16:creationId xmlns:a16="http://schemas.microsoft.com/office/drawing/2014/main" id="{6B2DE29C-D675-4ECD-BCEE-8F772777922F}"/>
            </a:ext>
          </a:extLst>
        </xdr:cNvPr>
        <xdr:cNvPicPr>
          <a:picLocks noChangeAspect="1"/>
        </xdr:cNvPicPr>
      </xdr:nvPicPr>
      <xdr:blipFill>
        <a:blip xmlns:r="http://schemas.openxmlformats.org/officeDocument/2006/relationships" r:embed="rId7"/>
        <a:stretch>
          <a:fillRect/>
        </a:stretch>
      </xdr:blipFill>
      <xdr:spPr>
        <a:xfrm>
          <a:off x="5025571" y="29881286"/>
          <a:ext cx="7523809" cy="1219048"/>
        </a:xfrm>
        <a:prstGeom prst="rect">
          <a:avLst/>
        </a:prstGeom>
      </xdr:spPr>
    </xdr:pic>
    <xdr:clientData/>
  </xdr:twoCellAnchor>
  <xdr:twoCellAnchor editAs="oneCell">
    <xdr:from>
      <xdr:col>7</xdr:col>
      <xdr:colOff>63500</xdr:colOff>
      <xdr:row>172</xdr:row>
      <xdr:rowOff>63500</xdr:rowOff>
    </xdr:from>
    <xdr:to>
      <xdr:col>19</xdr:col>
      <xdr:colOff>139666</xdr:colOff>
      <xdr:row>178</xdr:row>
      <xdr:rowOff>165404</xdr:rowOff>
    </xdr:to>
    <xdr:pic>
      <xdr:nvPicPr>
        <xdr:cNvPr id="13" name="Picture 12">
          <a:extLst>
            <a:ext uri="{FF2B5EF4-FFF2-40B4-BE49-F238E27FC236}">
              <a16:creationId xmlns:a16="http://schemas.microsoft.com/office/drawing/2014/main" id="{0D98F2EB-7760-42F7-9AE1-DBE7EE1AF045}"/>
            </a:ext>
          </a:extLst>
        </xdr:cNvPr>
        <xdr:cNvPicPr>
          <a:picLocks noChangeAspect="1"/>
        </xdr:cNvPicPr>
      </xdr:nvPicPr>
      <xdr:blipFill>
        <a:blip xmlns:r="http://schemas.openxmlformats.org/officeDocument/2006/relationships" r:embed="rId8"/>
        <a:stretch>
          <a:fillRect/>
        </a:stretch>
      </xdr:blipFill>
      <xdr:spPr>
        <a:xfrm>
          <a:off x="5025571" y="31269214"/>
          <a:ext cx="7523809" cy="1190476"/>
        </a:xfrm>
        <a:prstGeom prst="rect">
          <a:avLst/>
        </a:prstGeom>
      </xdr:spPr>
    </xdr:pic>
    <xdr:clientData/>
  </xdr:twoCellAnchor>
  <xdr:twoCellAnchor editAs="oneCell">
    <xdr:from>
      <xdr:col>51</xdr:col>
      <xdr:colOff>25400</xdr:colOff>
      <xdr:row>5</xdr:row>
      <xdr:rowOff>25400</xdr:rowOff>
    </xdr:from>
    <xdr:to>
      <xdr:col>68</xdr:col>
      <xdr:colOff>376486</xdr:colOff>
      <xdr:row>16</xdr:row>
      <xdr:rowOff>155314</xdr:rowOff>
    </xdr:to>
    <xdr:pic>
      <xdr:nvPicPr>
        <xdr:cNvPr id="14" name="Picture 13">
          <a:extLst>
            <a:ext uri="{FF2B5EF4-FFF2-40B4-BE49-F238E27FC236}">
              <a16:creationId xmlns:a16="http://schemas.microsoft.com/office/drawing/2014/main" id="{AF934BDD-EE71-4238-9D43-435EBE7E267B}"/>
            </a:ext>
          </a:extLst>
        </xdr:cNvPr>
        <xdr:cNvPicPr>
          <a:picLocks noChangeAspect="1"/>
        </xdr:cNvPicPr>
      </xdr:nvPicPr>
      <xdr:blipFill>
        <a:blip xmlns:r="http://schemas.openxmlformats.org/officeDocument/2006/relationships" r:embed="rId9"/>
        <a:stretch>
          <a:fillRect/>
        </a:stretch>
      </xdr:blipFill>
      <xdr:spPr>
        <a:xfrm>
          <a:off x="30759400" y="914400"/>
          <a:ext cx="10714286" cy="2085714"/>
        </a:xfrm>
        <a:prstGeom prst="rect">
          <a:avLst/>
        </a:prstGeom>
      </xdr:spPr>
    </xdr:pic>
    <xdr:clientData/>
  </xdr:twoCellAnchor>
  <xdr:twoCellAnchor editAs="oneCell">
    <xdr:from>
      <xdr:col>52</xdr:col>
      <xdr:colOff>0</xdr:colOff>
      <xdr:row>46</xdr:row>
      <xdr:rowOff>0</xdr:rowOff>
    </xdr:from>
    <xdr:to>
      <xdr:col>59</xdr:col>
      <xdr:colOff>259762</xdr:colOff>
      <xdr:row>57</xdr:row>
      <xdr:rowOff>114024</xdr:rowOff>
    </xdr:to>
    <xdr:pic>
      <xdr:nvPicPr>
        <xdr:cNvPr id="17" name="Picture 16">
          <a:extLst>
            <a:ext uri="{FF2B5EF4-FFF2-40B4-BE49-F238E27FC236}">
              <a16:creationId xmlns:a16="http://schemas.microsoft.com/office/drawing/2014/main" id="{EC54F5EE-61CC-4A6A-AA3B-A39395969C21}"/>
            </a:ext>
          </a:extLst>
        </xdr:cNvPr>
        <xdr:cNvPicPr>
          <a:picLocks noChangeAspect="1"/>
        </xdr:cNvPicPr>
      </xdr:nvPicPr>
      <xdr:blipFill>
        <a:blip xmlns:r="http://schemas.openxmlformats.org/officeDocument/2006/relationships" r:embed="rId10"/>
        <a:stretch>
          <a:fillRect/>
        </a:stretch>
      </xdr:blipFill>
      <xdr:spPr>
        <a:xfrm>
          <a:off x="32385000" y="8763000"/>
          <a:ext cx="4704762" cy="2209524"/>
        </a:xfrm>
        <a:prstGeom prst="rect">
          <a:avLst/>
        </a:prstGeom>
      </xdr:spPr>
    </xdr:pic>
    <xdr:clientData/>
  </xdr:twoCellAnchor>
  <xdr:twoCellAnchor editAs="oneCell">
    <xdr:from>
      <xdr:col>52</xdr:col>
      <xdr:colOff>74706</xdr:colOff>
      <xdr:row>28</xdr:row>
      <xdr:rowOff>119529</xdr:rowOff>
    </xdr:from>
    <xdr:to>
      <xdr:col>59</xdr:col>
      <xdr:colOff>481827</xdr:colOff>
      <xdr:row>40</xdr:row>
      <xdr:rowOff>173591</xdr:rowOff>
    </xdr:to>
    <xdr:pic>
      <xdr:nvPicPr>
        <xdr:cNvPr id="18" name="Picture 17">
          <a:extLst>
            <a:ext uri="{FF2B5EF4-FFF2-40B4-BE49-F238E27FC236}">
              <a16:creationId xmlns:a16="http://schemas.microsoft.com/office/drawing/2014/main" id="{0261155F-A2C4-48F0-8A96-8806F7B8CD80}"/>
            </a:ext>
          </a:extLst>
        </xdr:cNvPr>
        <xdr:cNvPicPr>
          <a:picLocks noChangeAspect="1"/>
        </xdr:cNvPicPr>
      </xdr:nvPicPr>
      <xdr:blipFill>
        <a:blip xmlns:r="http://schemas.openxmlformats.org/officeDocument/2006/relationships" r:embed="rId11"/>
        <a:stretch>
          <a:fillRect/>
        </a:stretch>
      </xdr:blipFill>
      <xdr:spPr>
        <a:xfrm>
          <a:off x="31540824" y="5348941"/>
          <a:ext cx="4695238" cy="2295238"/>
        </a:xfrm>
        <a:prstGeom prst="rect">
          <a:avLst/>
        </a:prstGeom>
      </xdr:spPr>
    </xdr:pic>
    <xdr:clientData/>
  </xdr:twoCellAnchor>
  <xdr:twoCellAnchor editAs="oneCell">
    <xdr:from>
      <xdr:col>52</xdr:col>
      <xdr:colOff>7471</xdr:colOff>
      <xdr:row>62</xdr:row>
      <xdr:rowOff>119528</xdr:rowOff>
    </xdr:from>
    <xdr:to>
      <xdr:col>59</xdr:col>
      <xdr:colOff>443163</xdr:colOff>
      <xdr:row>74</xdr:row>
      <xdr:rowOff>116447</xdr:rowOff>
    </xdr:to>
    <xdr:pic>
      <xdr:nvPicPr>
        <xdr:cNvPr id="19" name="Picture 18">
          <a:extLst>
            <a:ext uri="{FF2B5EF4-FFF2-40B4-BE49-F238E27FC236}">
              <a16:creationId xmlns:a16="http://schemas.microsoft.com/office/drawing/2014/main" id="{BF3B4B8B-37BB-4CC0-AB2B-DD7D961CE311}"/>
            </a:ext>
          </a:extLst>
        </xdr:cNvPr>
        <xdr:cNvPicPr>
          <a:picLocks noChangeAspect="1"/>
        </xdr:cNvPicPr>
      </xdr:nvPicPr>
      <xdr:blipFill>
        <a:blip xmlns:r="http://schemas.openxmlformats.org/officeDocument/2006/relationships" r:embed="rId12"/>
        <a:stretch>
          <a:fillRect/>
        </a:stretch>
      </xdr:blipFill>
      <xdr:spPr>
        <a:xfrm>
          <a:off x="31473589" y="11698940"/>
          <a:ext cx="4723809" cy="2238095"/>
        </a:xfrm>
        <a:prstGeom prst="rect">
          <a:avLst/>
        </a:prstGeom>
      </xdr:spPr>
    </xdr:pic>
    <xdr:clientData/>
  </xdr:twoCellAnchor>
  <xdr:twoCellAnchor>
    <xdr:from>
      <xdr:col>65</xdr:col>
      <xdr:colOff>178954</xdr:colOff>
      <xdr:row>44</xdr:row>
      <xdr:rowOff>42716</xdr:rowOff>
    </xdr:from>
    <xdr:to>
      <xdr:col>72</xdr:col>
      <xdr:colOff>467591</xdr:colOff>
      <xdr:row>59</xdr:row>
      <xdr:rowOff>15007</xdr:rowOff>
    </xdr:to>
    <xdr:graphicFrame macro="">
      <xdr:nvGraphicFramePr>
        <xdr:cNvPr id="2" name="Chart 1">
          <a:extLst>
            <a:ext uri="{FF2B5EF4-FFF2-40B4-BE49-F238E27FC236}">
              <a16:creationId xmlns:a16="http://schemas.microsoft.com/office/drawing/2014/main" id="{1936D9D8-FA25-4A7A-9004-A1D8AA33D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72570</xdr:colOff>
      <xdr:row>9</xdr:row>
      <xdr:rowOff>81642</xdr:rowOff>
    </xdr:from>
    <xdr:to>
      <xdr:col>19</xdr:col>
      <xdr:colOff>226785</xdr:colOff>
      <xdr:row>27</xdr:row>
      <xdr:rowOff>174173</xdr:rowOff>
    </xdr:to>
    <xdr:graphicFrame macro="">
      <xdr:nvGraphicFramePr>
        <xdr:cNvPr id="2" name="Chart 1">
          <a:extLst>
            <a:ext uri="{FF2B5EF4-FFF2-40B4-BE49-F238E27FC236}">
              <a16:creationId xmlns:a16="http://schemas.microsoft.com/office/drawing/2014/main" id="{887F7806-3E2B-4E77-98F4-E1DDB1596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116567</xdr:colOff>
      <xdr:row>28</xdr:row>
      <xdr:rowOff>177345</xdr:rowOff>
    </xdr:from>
    <xdr:to>
      <xdr:col>19</xdr:col>
      <xdr:colOff>327053</xdr:colOff>
      <xdr:row>45</xdr:row>
      <xdr:rowOff>142874</xdr:rowOff>
    </xdr:to>
    <xdr:graphicFrame macro="">
      <xdr:nvGraphicFramePr>
        <xdr:cNvPr id="3" name="Chart 2">
          <a:extLst>
            <a:ext uri="{FF2B5EF4-FFF2-40B4-BE49-F238E27FC236}">
              <a16:creationId xmlns:a16="http://schemas.microsoft.com/office/drawing/2014/main" id="{F473F6FB-E996-4CF3-8AE9-82C5200C8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554182</xdr:colOff>
      <xdr:row>50</xdr:row>
      <xdr:rowOff>34637</xdr:rowOff>
    </xdr:from>
    <xdr:to>
      <xdr:col>13</xdr:col>
      <xdr:colOff>11667</xdr:colOff>
      <xdr:row>74</xdr:row>
      <xdr:rowOff>125897</xdr:rowOff>
    </xdr:to>
    <xdr:pic>
      <xdr:nvPicPr>
        <xdr:cNvPr id="15" name="Picture 14">
          <a:extLst>
            <a:ext uri="{FF2B5EF4-FFF2-40B4-BE49-F238E27FC236}">
              <a16:creationId xmlns:a16="http://schemas.microsoft.com/office/drawing/2014/main" id="{9D1618C1-2C51-44C7-95D6-D3377A844ACC}"/>
            </a:ext>
          </a:extLst>
        </xdr:cNvPr>
        <xdr:cNvPicPr>
          <a:picLocks noChangeAspect="1"/>
        </xdr:cNvPicPr>
      </xdr:nvPicPr>
      <xdr:blipFill>
        <a:blip xmlns:r="http://schemas.openxmlformats.org/officeDocument/2006/relationships" r:embed="rId3"/>
        <a:stretch>
          <a:fillRect/>
        </a:stretch>
      </xdr:blipFill>
      <xdr:spPr>
        <a:xfrm>
          <a:off x="554182" y="8162637"/>
          <a:ext cx="8266667" cy="4542857"/>
        </a:xfrm>
        <a:prstGeom prst="rect">
          <a:avLst/>
        </a:prstGeom>
      </xdr:spPr>
    </xdr:pic>
    <xdr:clientData/>
  </xdr:twoCellAnchor>
  <xdr:twoCellAnchor editAs="oneCell">
    <xdr:from>
      <xdr:col>1</xdr:col>
      <xdr:colOff>57728</xdr:colOff>
      <xdr:row>82</xdr:row>
      <xdr:rowOff>127000</xdr:rowOff>
    </xdr:from>
    <xdr:to>
      <xdr:col>3</xdr:col>
      <xdr:colOff>405606</xdr:colOff>
      <xdr:row>85</xdr:row>
      <xdr:rowOff>49009</xdr:rowOff>
    </xdr:to>
    <xdr:pic>
      <xdr:nvPicPr>
        <xdr:cNvPr id="16" name="Picture 15">
          <a:extLst>
            <a:ext uri="{FF2B5EF4-FFF2-40B4-BE49-F238E27FC236}">
              <a16:creationId xmlns:a16="http://schemas.microsoft.com/office/drawing/2014/main" id="{4C5540B1-731F-46E4-8E2F-83E22A78F960}"/>
            </a:ext>
          </a:extLst>
        </xdr:cNvPr>
        <xdr:cNvPicPr>
          <a:picLocks noChangeAspect="1"/>
        </xdr:cNvPicPr>
      </xdr:nvPicPr>
      <xdr:blipFill>
        <a:blip xmlns:r="http://schemas.openxmlformats.org/officeDocument/2006/relationships" r:embed="rId4"/>
        <a:stretch>
          <a:fillRect/>
        </a:stretch>
      </xdr:blipFill>
      <xdr:spPr>
        <a:xfrm>
          <a:off x="669637" y="14166273"/>
          <a:ext cx="1733333" cy="476190"/>
        </a:xfrm>
        <a:prstGeom prst="rect">
          <a:avLst/>
        </a:prstGeom>
      </xdr:spPr>
    </xdr:pic>
    <xdr:clientData/>
  </xdr:twoCellAnchor>
  <xdr:twoCellAnchor editAs="oneCell">
    <xdr:from>
      <xdr:col>1</xdr:col>
      <xdr:colOff>80818</xdr:colOff>
      <xdr:row>92</xdr:row>
      <xdr:rowOff>115455</xdr:rowOff>
    </xdr:from>
    <xdr:to>
      <xdr:col>3</xdr:col>
      <xdr:colOff>390601</xdr:colOff>
      <xdr:row>95</xdr:row>
      <xdr:rowOff>104130</xdr:rowOff>
    </xdr:to>
    <xdr:pic>
      <xdr:nvPicPr>
        <xdr:cNvPr id="17" name="Picture 16">
          <a:extLst>
            <a:ext uri="{FF2B5EF4-FFF2-40B4-BE49-F238E27FC236}">
              <a16:creationId xmlns:a16="http://schemas.microsoft.com/office/drawing/2014/main" id="{3951022E-BD1A-440A-AAEB-16C3042EEB1B}"/>
            </a:ext>
          </a:extLst>
        </xdr:cNvPr>
        <xdr:cNvPicPr>
          <a:picLocks noChangeAspect="1"/>
        </xdr:cNvPicPr>
      </xdr:nvPicPr>
      <xdr:blipFill>
        <a:blip xmlns:r="http://schemas.openxmlformats.org/officeDocument/2006/relationships" r:embed="rId5"/>
        <a:stretch>
          <a:fillRect/>
        </a:stretch>
      </xdr:blipFill>
      <xdr:spPr>
        <a:xfrm>
          <a:off x="692727" y="16002000"/>
          <a:ext cx="1695238" cy="542857"/>
        </a:xfrm>
        <a:prstGeom prst="rect">
          <a:avLst/>
        </a:prstGeom>
      </xdr:spPr>
    </xdr:pic>
    <xdr:clientData/>
  </xdr:twoCellAnchor>
  <xdr:twoCellAnchor editAs="oneCell">
    <xdr:from>
      <xdr:col>1</xdr:col>
      <xdr:colOff>69273</xdr:colOff>
      <xdr:row>102</xdr:row>
      <xdr:rowOff>80818</xdr:rowOff>
    </xdr:from>
    <xdr:to>
      <xdr:col>3</xdr:col>
      <xdr:colOff>340961</xdr:colOff>
      <xdr:row>105</xdr:row>
      <xdr:rowOff>12350</xdr:rowOff>
    </xdr:to>
    <xdr:pic>
      <xdr:nvPicPr>
        <xdr:cNvPr id="18" name="Picture 17">
          <a:extLst>
            <a:ext uri="{FF2B5EF4-FFF2-40B4-BE49-F238E27FC236}">
              <a16:creationId xmlns:a16="http://schemas.microsoft.com/office/drawing/2014/main" id="{A5F02A5A-5416-418F-8789-14C56EB7B420}"/>
            </a:ext>
          </a:extLst>
        </xdr:cNvPr>
        <xdr:cNvPicPr>
          <a:picLocks noChangeAspect="1"/>
        </xdr:cNvPicPr>
      </xdr:nvPicPr>
      <xdr:blipFill>
        <a:blip xmlns:r="http://schemas.openxmlformats.org/officeDocument/2006/relationships" r:embed="rId6"/>
        <a:stretch>
          <a:fillRect/>
        </a:stretch>
      </xdr:blipFill>
      <xdr:spPr>
        <a:xfrm>
          <a:off x="681182" y="17814636"/>
          <a:ext cx="1657143" cy="485714"/>
        </a:xfrm>
        <a:prstGeom prst="rect">
          <a:avLst/>
        </a:prstGeom>
      </xdr:spPr>
    </xdr:pic>
    <xdr:clientData/>
  </xdr:twoCellAnchor>
  <xdr:twoCellAnchor editAs="oneCell">
    <xdr:from>
      <xdr:col>6</xdr:col>
      <xdr:colOff>438727</xdr:colOff>
      <xdr:row>78</xdr:row>
      <xdr:rowOff>34636</xdr:rowOff>
    </xdr:from>
    <xdr:to>
      <xdr:col>19</xdr:col>
      <xdr:colOff>231031</xdr:colOff>
      <xdr:row>102</xdr:row>
      <xdr:rowOff>41984</xdr:rowOff>
    </xdr:to>
    <xdr:pic>
      <xdr:nvPicPr>
        <xdr:cNvPr id="19" name="Picture 18">
          <a:extLst>
            <a:ext uri="{FF2B5EF4-FFF2-40B4-BE49-F238E27FC236}">
              <a16:creationId xmlns:a16="http://schemas.microsoft.com/office/drawing/2014/main" id="{D1806C7C-65A7-400F-9C29-6F35AF4378F6}"/>
            </a:ext>
          </a:extLst>
        </xdr:cNvPr>
        <xdr:cNvPicPr>
          <a:picLocks noChangeAspect="1"/>
        </xdr:cNvPicPr>
      </xdr:nvPicPr>
      <xdr:blipFill>
        <a:blip xmlns:r="http://schemas.openxmlformats.org/officeDocument/2006/relationships" r:embed="rId7"/>
        <a:stretch>
          <a:fillRect/>
        </a:stretch>
      </xdr:blipFill>
      <xdr:spPr>
        <a:xfrm>
          <a:off x="4445000" y="13335000"/>
          <a:ext cx="8266667" cy="4542857"/>
        </a:xfrm>
        <a:prstGeom prst="rect">
          <a:avLst/>
        </a:prstGeom>
      </xdr:spPr>
    </xdr:pic>
    <xdr:clientData/>
  </xdr:twoCellAnchor>
  <xdr:twoCellAnchor editAs="oneCell">
    <xdr:from>
      <xdr:col>7</xdr:col>
      <xdr:colOff>57727</xdr:colOff>
      <xdr:row>148</xdr:row>
      <xdr:rowOff>11545</xdr:rowOff>
    </xdr:from>
    <xdr:to>
      <xdr:col>19</xdr:col>
      <xdr:colOff>88536</xdr:colOff>
      <xdr:row>154</xdr:row>
      <xdr:rowOff>122229</xdr:rowOff>
    </xdr:to>
    <xdr:pic>
      <xdr:nvPicPr>
        <xdr:cNvPr id="20" name="Picture 19">
          <a:extLst>
            <a:ext uri="{FF2B5EF4-FFF2-40B4-BE49-F238E27FC236}">
              <a16:creationId xmlns:a16="http://schemas.microsoft.com/office/drawing/2014/main" id="{2C22A04F-884B-4482-B3F9-F8339E84D287}"/>
            </a:ext>
          </a:extLst>
        </xdr:cNvPr>
        <xdr:cNvPicPr>
          <a:picLocks noChangeAspect="1"/>
        </xdr:cNvPicPr>
      </xdr:nvPicPr>
      <xdr:blipFill>
        <a:blip xmlns:r="http://schemas.openxmlformats.org/officeDocument/2006/relationships" r:embed="rId8"/>
        <a:stretch>
          <a:fillRect/>
        </a:stretch>
      </xdr:blipFill>
      <xdr:spPr>
        <a:xfrm>
          <a:off x="5045363" y="30491545"/>
          <a:ext cx="7523809" cy="1219048"/>
        </a:xfrm>
        <a:prstGeom prst="rect">
          <a:avLst/>
        </a:prstGeom>
      </xdr:spPr>
    </xdr:pic>
    <xdr:clientData/>
  </xdr:twoCellAnchor>
  <xdr:twoCellAnchor editAs="oneCell">
    <xdr:from>
      <xdr:col>7</xdr:col>
      <xdr:colOff>92364</xdr:colOff>
      <xdr:row>155</xdr:row>
      <xdr:rowOff>161636</xdr:rowOff>
    </xdr:from>
    <xdr:to>
      <xdr:col>19</xdr:col>
      <xdr:colOff>123173</xdr:colOff>
      <xdr:row>162</xdr:row>
      <xdr:rowOff>87593</xdr:rowOff>
    </xdr:to>
    <xdr:pic>
      <xdr:nvPicPr>
        <xdr:cNvPr id="21" name="Picture 20">
          <a:extLst>
            <a:ext uri="{FF2B5EF4-FFF2-40B4-BE49-F238E27FC236}">
              <a16:creationId xmlns:a16="http://schemas.microsoft.com/office/drawing/2014/main" id="{68238B38-C70B-4BC7-8B05-1838889DAD95}"/>
            </a:ext>
          </a:extLst>
        </xdr:cNvPr>
        <xdr:cNvPicPr>
          <a:picLocks noChangeAspect="1"/>
        </xdr:cNvPicPr>
      </xdr:nvPicPr>
      <xdr:blipFill>
        <a:blip xmlns:r="http://schemas.openxmlformats.org/officeDocument/2006/relationships" r:embed="rId9"/>
        <a:stretch>
          <a:fillRect/>
        </a:stretch>
      </xdr:blipFill>
      <xdr:spPr>
        <a:xfrm>
          <a:off x="5080000" y="31934727"/>
          <a:ext cx="7523809" cy="1219048"/>
        </a:xfrm>
        <a:prstGeom prst="rect">
          <a:avLst/>
        </a:prstGeom>
      </xdr:spPr>
    </xdr:pic>
    <xdr:clientData/>
  </xdr:twoCellAnchor>
  <xdr:twoCellAnchor editAs="oneCell">
    <xdr:from>
      <xdr:col>13</xdr:col>
      <xdr:colOff>184727</xdr:colOff>
      <xdr:row>50</xdr:row>
      <xdr:rowOff>119975</xdr:rowOff>
    </xdr:from>
    <xdr:to>
      <xdr:col>19</xdr:col>
      <xdr:colOff>427182</xdr:colOff>
      <xdr:row>61</xdr:row>
      <xdr:rowOff>171624</xdr:rowOff>
    </xdr:to>
    <xdr:pic>
      <xdr:nvPicPr>
        <xdr:cNvPr id="22" name="Picture 21">
          <a:extLst>
            <a:ext uri="{FF2B5EF4-FFF2-40B4-BE49-F238E27FC236}">
              <a16:creationId xmlns:a16="http://schemas.microsoft.com/office/drawing/2014/main" id="{C3CEDEB4-E2F5-478E-B287-D1975F6790FB}"/>
            </a:ext>
          </a:extLst>
        </xdr:cNvPr>
        <xdr:cNvPicPr>
          <a:picLocks noChangeAspect="1"/>
        </xdr:cNvPicPr>
      </xdr:nvPicPr>
      <xdr:blipFill>
        <a:blip xmlns:r="http://schemas.openxmlformats.org/officeDocument/2006/relationships" r:embed="rId10"/>
        <a:stretch>
          <a:fillRect/>
        </a:stretch>
      </xdr:blipFill>
      <xdr:spPr>
        <a:xfrm>
          <a:off x="8993909" y="8247975"/>
          <a:ext cx="3913909" cy="2105091"/>
        </a:xfrm>
        <a:prstGeom prst="rect">
          <a:avLst/>
        </a:prstGeom>
      </xdr:spPr>
    </xdr:pic>
    <xdr:clientData/>
  </xdr:twoCellAnchor>
  <xdr:twoCellAnchor editAs="oneCell">
    <xdr:from>
      <xdr:col>1</xdr:col>
      <xdr:colOff>23091</xdr:colOff>
      <xdr:row>173</xdr:row>
      <xdr:rowOff>173181</xdr:rowOff>
    </xdr:from>
    <xdr:to>
      <xdr:col>3</xdr:col>
      <xdr:colOff>351922</xdr:colOff>
      <xdr:row>176</xdr:row>
      <xdr:rowOff>152333</xdr:rowOff>
    </xdr:to>
    <xdr:pic>
      <xdr:nvPicPr>
        <xdr:cNvPr id="23" name="Picture 22">
          <a:extLst>
            <a:ext uri="{FF2B5EF4-FFF2-40B4-BE49-F238E27FC236}">
              <a16:creationId xmlns:a16="http://schemas.microsoft.com/office/drawing/2014/main" id="{E5D8CB54-B090-4850-8DC1-A49004BF91FF}"/>
            </a:ext>
          </a:extLst>
        </xdr:cNvPr>
        <xdr:cNvPicPr>
          <a:picLocks noChangeAspect="1"/>
        </xdr:cNvPicPr>
      </xdr:nvPicPr>
      <xdr:blipFill>
        <a:blip xmlns:r="http://schemas.openxmlformats.org/officeDocument/2006/relationships" r:embed="rId11"/>
        <a:stretch>
          <a:fillRect/>
        </a:stretch>
      </xdr:blipFill>
      <xdr:spPr>
        <a:xfrm>
          <a:off x="635000" y="31022636"/>
          <a:ext cx="1714286" cy="533333"/>
        </a:xfrm>
        <a:prstGeom prst="rect">
          <a:avLst/>
        </a:prstGeom>
      </xdr:spPr>
    </xdr:pic>
    <xdr:clientData/>
  </xdr:twoCellAnchor>
  <xdr:twoCellAnchor>
    <xdr:from>
      <xdr:col>53</xdr:col>
      <xdr:colOff>192644</xdr:colOff>
      <xdr:row>7</xdr:row>
      <xdr:rowOff>84940</xdr:rowOff>
    </xdr:from>
    <xdr:to>
      <xdr:col>71</xdr:col>
      <xdr:colOff>49479</xdr:colOff>
      <xdr:row>34</xdr:row>
      <xdr:rowOff>36449</xdr:rowOff>
    </xdr:to>
    <xdr:graphicFrame macro="">
      <xdr:nvGraphicFramePr>
        <xdr:cNvPr id="4" name="Chart 3">
          <a:extLst>
            <a:ext uri="{FF2B5EF4-FFF2-40B4-BE49-F238E27FC236}">
              <a16:creationId xmlns:a16="http://schemas.microsoft.com/office/drawing/2014/main" id="{06F48BA9-5415-4975-BD2B-0CB63FA19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69</xdr:col>
      <xdr:colOff>108858</xdr:colOff>
      <xdr:row>27</xdr:row>
      <xdr:rowOff>178405</xdr:rowOff>
    </xdr:from>
    <xdr:to>
      <xdr:col>70</xdr:col>
      <xdr:colOff>453572</xdr:colOff>
      <xdr:row>29</xdr:row>
      <xdr:rowOff>25703</xdr:rowOff>
    </xdr:to>
    <xdr:sp macro="" textlink="">
      <xdr:nvSpPr>
        <xdr:cNvPr id="5" name="TextBox 4">
          <a:extLst>
            <a:ext uri="{FF2B5EF4-FFF2-40B4-BE49-F238E27FC236}">
              <a16:creationId xmlns:a16="http://schemas.microsoft.com/office/drawing/2014/main" id="{E001D4A7-E75D-4E7D-A3F6-4073509EC0AE}"/>
            </a:ext>
          </a:extLst>
        </xdr:cNvPr>
        <xdr:cNvSpPr txBox="1"/>
      </xdr:nvSpPr>
      <xdr:spPr>
        <a:xfrm>
          <a:off x="40833525" y="5036155"/>
          <a:ext cx="958547" cy="207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latin typeface="Times New Roman" panose="02020603050405020304" pitchFamily="18" charset="0"/>
              <a:cs typeface="Times New Roman" panose="02020603050405020304" pitchFamily="18" charset="0"/>
            </a:rPr>
            <a:t>R</a:t>
          </a:r>
          <a:r>
            <a:rPr lang="en-US" sz="1100" b="1" u="sng" baseline="30000">
              <a:latin typeface="Times New Roman" panose="02020603050405020304" pitchFamily="18" charset="0"/>
              <a:cs typeface="Times New Roman" panose="02020603050405020304" pitchFamily="18" charset="0"/>
            </a:rPr>
            <a:t>2 </a:t>
          </a:r>
          <a:r>
            <a:rPr lang="en-US" sz="1100" b="1" u="sng" baseline="0">
              <a:latin typeface="Times New Roman" panose="02020603050405020304" pitchFamily="18" charset="0"/>
              <a:cs typeface="Times New Roman" panose="02020603050405020304" pitchFamily="18" charset="0"/>
            </a:rPr>
            <a:t>= </a:t>
          </a:r>
          <a:r>
            <a:rPr lang="en-US" sz="1100" b="1" u="sng">
              <a:latin typeface="Times New Roman" panose="02020603050405020304" pitchFamily="18" charset="0"/>
              <a:cs typeface="Times New Roman" panose="02020603050405020304" pitchFamily="18" charset="0"/>
            </a:rPr>
            <a:t>0.98072</a:t>
          </a:r>
        </a:p>
      </xdr:txBody>
    </xdr:sp>
    <xdr:clientData/>
  </xdr:twoCellAnchor>
  <xdr:twoCellAnchor>
    <xdr:from>
      <xdr:col>16</xdr:col>
      <xdr:colOff>117928</xdr:colOff>
      <xdr:row>20</xdr:row>
      <xdr:rowOff>90715</xdr:rowOff>
    </xdr:from>
    <xdr:to>
      <xdr:col>16</xdr:col>
      <xdr:colOff>117928</xdr:colOff>
      <xdr:row>23</xdr:row>
      <xdr:rowOff>99786</xdr:rowOff>
    </xdr:to>
    <xdr:cxnSp macro="">
      <xdr:nvCxnSpPr>
        <xdr:cNvPr id="7" name="Straight Connector 6">
          <a:extLst>
            <a:ext uri="{FF2B5EF4-FFF2-40B4-BE49-F238E27FC236}">
              <a16:creationId xmlns:a16="http://schemas.microsoft.com/office/drawing/2014/main" id="{62602FAE-E122-4A98-8E23-7C2205B536E5}"/>
            </a:ext>
          </a:extLst>
        </xdr:cNvPr>
        <xdr:cNvCxnSpPr/>
      </xdr:nvCxnSpPr>
      <xdr:spPr>
        <a:xfrm>
          <a:off x="10704285" y="3719286"/>
          <a:ext cx="0" cy="553357"/>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127000</xdr:colOff>
      <xdr:row>33</xdr:row>
      <xdr:rowOff>31750</xdr:rowOff>
    </xdr:from>
    <xdr:to>
      <xdr:col>16</xdr:col>
      <xdr:colOff>127000</xdr:colOff>
      <xdr:row>41</xdr:row>
      <xdr:rowOff>127000</xdr:rowOff>
    </xdr:to>
    <xdr:cxnSp macro="">
      <xdr:nvCxnSpPr>
        <xdr:cNvPr id="24" name="Straight Connector 23">
          <a:extLst>
            <a:ext uri="{FF2B5EF4-FFF2-40B4-BE49-F238E27FC236}">
              <a16:creationId xmlns:a16="http://schemas.microsoft.com/office/drawing/2014/main" id="{A12CE94E-F052-46BC-8F11-957F8984C144}"/>
            </a:ext>
          </a:extLst>
        </xdr:cNvPr>
        <xdr:cNvCxnSpPr/>
      </xdr:nvCxnSpPr>
      <xdr:spPr>
        <a:xfrm>
          <a:off x="10731500" y="6108700"/>
          <a:ext cx="0" cy="156845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72570</xdr:colOff>
      <xdr:row>9</xdr:row>
      <xdr:rowOff>81642</xdr:rowOff>
    </xdr:from>
    <xdr:to>
      <xdr:col>19</xdr:col>
      <xdr:colOff>226785</xdr:colOff>
      <xdr:row>27</xdr:row>
      <xdr:rowOff>174173</xdr:rowOff>
    </xdr:to>
    <xdr:graphicFrame macro="">
      <xdr:nvGraphicFramePr>
        <xdr:cNvPr id="2" name="Chart 1">
          <a:extLst>
            <a:ext uri="{FF2B5EF4-FFF2-40B4-BE49-F238E27FC236}">
              <a16:creationId xmlns:a16="http://schemas.microsoft.com/office/drawing/2014/main" id="{3F4CCBAA-3F9D-4F55-ADFF-3BF039205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116567</xdr:colOff>
      <xdr:row>28</xdr:row>
      <xdr:rowOff>177345</xdr:rowOff>
    </xdr:from>
    <xdr:to>
      <xdr:col>19</xdr:col>
      <xdr:colOff>327053</xdr:colOff>
      <xdr:row>45</xdr:row>
      <xdr:rowOff>142874</xdr:rowOff>
    </xdr:to>
    <xdr:graphicFrame macro="">
      <xdr:nvGraphicFramePr>
        <xdr:cNvPr id="3" name="Chart 2">
          <a:extLst>
            <a:ext uri="{FF2B5EF4-FFF2-40B4-BE49-F238E27FC236}">
              <a16:creationId xmlns:a16="http://schemas.microsoft.com/office/drawing/2014/main" id="{8F1562F6-ECB2-49D6-B977-471DCEE6F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192644</xdr:colOff>
      <xdr:row>7</xdr:row>
      <xdr:rowOff>84940</xdr:rowOff>
    </xdr:from>
    <xdr:to>
      <xdr:col>71</xdr:col>
      <xdr:colOff>49479</xdr:colOff>
      <xdr:row>34</xdr:row>
      <xdr:rowOff>36449</xdr:rowOff>
    </xdr:to>
    <xdr:graphicFrame macro="">
      <xdr:nvGraphicFramePr>
        <xdr:cNvPr id="13" name="Chart 12">
          <a:extLst>
            <a:ext uri="{FF2B5EF4-FFF2-40B4-BE49-F238E27FC236}">
              <a16:creationId xmlns:a16="http://schemas.microsoft.com/office/drawing/2014/main" id="{40415AB3-D9C8-46C8-BC18-87982C984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69</xdr:col>
      <xdr:colOff>108858</xdr:colOff>
      <xdr:row>27</xdr:row>
      <xdr:rowOff>178405</xdr:rowOff>
    </xdr:from>
    <xdr:to>
      <xdr:col>70</xdr:col>
      <xdr:colOff>453572</xdr:colOff>
      <xdr:row>29</xdr:row>
      <xdr:rowOff>25703</xdr:rowOff>
    </xdr:to>
    <xdr:sp macro="" textlink="">
      <xdr:nvSpPr>
        <xdr:cNvPr id="14" name="TextBox 13">
          <a:extLst>
            <a:ext uri="{FF2B5EF4-FFF2-40B4-BE49-F238E27FC236}">
              <a16:creationId xmlns:a16="http://schemas.microsoft.com/office/drawing/2014/main" id="{9E5BA237-7CEA-4208-8AC9-E35ED34E7C25}"/>
            </a:ext>
          </a:extLst>
        </xdr:cNvPr>
        <xdr:cNvSpPr txBox="1"/>
      </xdr:nvSpPr>
      <xdr:spPr>
        <a:xfrm>
          <a:off x="40621858" y="5150455"/>
          <a:ext cx="954314" cy="215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latin typeface="Times New Roman" panose="02020603050405020304" pitchFamily="18" charset="0"/>
              <a:cs typeface="Times New Roman" panose="02020603050405020304" pitchFamily="18" charset="0"/>
            </a:rPr>
            <a:t>R</a:t>
          </a:r>
          <a:r>
            <a:rPr lang="en-US" sz="1100" b="1" u="sng" baseline="30000">
              <a:latin typeface="Times New Roman" panose="02020603050405020304" pitchFamily="18" charset="0"/>
              <a:cs typeface="Times New Roman" panose="02020603050405020304" pitchFamily="18" charset="0"/>
            </a:rPr>
            <a:t>2 </a:t>
          </a:r>
          <a:r>
            <a:rPr lang="en-US" sz="1100" b="1" u="sng" baseline="0">
              <a:latin typeface="Times New Roman" panose="02020603050405020304" pitchFamily="18" charset="0"/>
              <a:cs typeface="Times New Roman" panose="02020603050405020304" pitchFamily="18" charset="0"/>
            </a:rPr>
            <a:t>= </a:t>
          </a:r>
          <a:r>
            <a:rPr lang="en-US" sz="1100" b="1" u="sng">
              <a:latin typeface="Times New Roman" panose="02020603050405020304" pitchFamily="18" charset="0"/>
              <a:cs typeface="Times New Roman" panose="02020603050405020304" pitchFamily="18" charset="0"/>
            </a:rPr>
            <a:t>0.97568</a:t>
          </a:r>
        </a:p>
      </xdr:txBody>
    </xdr:sp>
    <xdr:clientData/>
  </xdr:twoCellAnchor>
  <xdr:twoCellAnchor>
    <xdr:from>
      <xdr:col>16</xdr:col>
      <xdr:colOff>117928</xdr:colOff>
      <xdr:row>20</xdr:row>
      <xdr:rowOff>90715</xdr:rowOff>
    </xdr:from>
    <xdr:to>
      <xdr:col>16</xdr:col>
      <xdr:colOff>117928</xdr:colOff>
      <xdr:row>23</xdr:row>
      <xdr:rowOff>99786</xdr:rowOff>
    </xdr:to>
    <xdr:cxnSp macro="">
      <xdr:nvCxnSpPr>
        <xdr:cNvPr id="15" name="Straight Connector 14">
          <a:extLst>
            <a:ext uri="{FF2B5EF4-FFF2-40B4-BE49-F238E27FC236}">
              <a16:creationId xmlns:a16="http://schemas.microsoft.com/office/drawing/2014/main" id="{608F943A-20CE-4382-A960-42C1B093A0E1}"/>
            </a:ext>
          </a:extLst>
        </xdr:cNvPr>
        <xdr:cNvCxnSpPr/>
      </xdr:nvCxnSpPr>
      <xdr:spPr>
        <a:xfrm>
          <a:off x="10722428" y="3773715"/>
          <a:ext cx="0" cy="561521"/>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127000</xdr:colOff>
      <xdr:row>33</xdr:row>
      <xdr:rowOff>31750</xdr:rowOff>
    </xdr:from>
    <xdr:to>
      <xdr:col>16</xdr:col>
      <xdr:colOff>127000</xdr:colOff>
      <xdr:row>41</xdr:row>
      <xdr:rowOff>127000</xdr:rowOff>
    </xdr:to>
    <xdr:cxnSp macro="">
      <xdr:nvCxnSpPr>
        <xdr:cNvPr id="16" name="Straight Connector 15">
          <a:extLst>
            <a:ext uri="{FF2B5EF4-FFF2-40B4-BE49-F238E27FC236}">
              <a16:creationId xmlns:a16="http://schemas.microsoft.com/office/drawing/2014/main" id="{E5878173-4CE7-4038-B6F7-2CCED9A1FA93}"/>
            </a:ext>
          </a:extLst>
        </xdr:cNvPr>
        <xdr:cNvCxnSpPr/>
      </xdr:nvCxnSpPr>
      <xdr:spPr>
        <a:xfrm>
          <a:off x="10731500" y="6108700"/>
          <a:ext cx="0" cy="156845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50</xdr:row>
      <xdr:rowOff>10583</xdr:rowOff>
    </xdr:from>
    <xdr:to>
      <xdr:col>13</xdr:col>
      <xdr:colOff>75167</xdr:colOff>
      <xdr:row>75</xdr:row>
      <xdr:rowOff>24832</xdr:rowOff>
    </xdr:to>
    <xdr:pic>
      <xdr:nvPicPr>
        <xdr:cNvPr id="17" name="Picture 16">
          <a:extLst>
            <a:ext uri="{FF2B5EF4-FFF2-40B4-BE49-F238E27FC236}">
              <a16:creationId xmlns:a16="http://schemas.microsoft.com/office/drawing/2014/main" id="{0C039CC0-88D5-47F9-84CA-685D0246DD06}"/>
            </a:ext>
          </a:extLst>
        </xdr:cNvPr>
        <xdr:cNvPicPr>
          <a:picLocks noChangeAspect="1"/>
        </xdr:cNvPicPr>
      </xdr:nvPicPr>
      <xdr:blipFill>
        <a:blip xmlns:r="http://schemas.openxmlformats.org/officeDocument/2006/relationships" r:embed="rId4"/>
        <a:stretch>
          <a:fillRect/>
        </a:stretch>
      </xdr:blipFill>
      <xdr:spPr>
        <a:xfrm>
          <a:off x="613833" y="9006416"/>
          <a:ext cx="8266667" cy="4533333"/>
        </a:xfrm>
        <a:prstGeom prst="rect">
          <a:avLst/>
        </a:prstGeom>
      </xdr:spPr>
    </xdr:pic>
    <xdr:clientData/>
  </xdr:twoCellAnchor>
  <xdr:twoCellAnchor editAs="oneCell">
    <xdr:from>
      <xdr:col>6</xdr:col>
      <xdr:colOff>444500</xdr:colOff>
      <xdr:row>77</xdr:row>
      <xdr:rowOff>10583</xdr:rowOff>
    </xdr:from>
    <xdr:to>
      <xdr:col>19</xdr:col>
      <xdr:colOff>233917</xdr:colOff>
      <xdr:row>101</xdr:row>
      <xdr:rowOff>77749</xdr:rowOff>
    </xdr:to>
    <xdr:pic>
      <xdr:nvPicPr>
        <xdr:cNvPr id="19" name="Picture 18">
          <a:extLst>
            <a:ext uri="{FF2B5EF4-FFF2-40B4-BE49-F238E27FC236}">
              <a16:creationId xmlns:a16="http://schemas.microsoft.com/office/drawing/2014/main" id="{B750287D-519B-4163-9623-7848E48FF4C0}"/>
            </a:ext>
          </a:extLst>
        </xdr:cNvPr>
        <xdr:cNvPicPr>
          <a:picLocks noChangeAspect="1"/>
        </xdr:cNvPicPr>
      </xdr:nvPicPr>
      <xdr:blipFill>
        <a:blip xmlns:r="http://schemas.openxmlformats.org/officeDocument/2006/relationships" r:embed="rId5"/>
        <a:stretch>
          <a:fillRect/>
        </a:stretch>
      </xdr:blipFill>
      <xdr:spPr>
        <a:xfrm>
          <a:off x="4455583" y="13895916"/>
          <a:ext cx="8266667" cy="4533333"/>
        </a:xfrm>
        <a:prstGeom prst="rect">
          <a:avLst/>
        </a:prstGeom>
      </xdr:spPr>
    </xdr:pic>
    <xdr:clientData/>
  </xdr:twoCellAnchor>
  <xdr:twoCellAnchor editAs="oneCell">
    <xdr:from>
      <xdr:col>7</xdr:col>
      <xdr:colOff>74083</xdr:colOff>
      <xdr:row>147</xdr:row>
      <xdr:rowOff>148166</xdr:rowOff>
    </xdr:from>
    <xdr:to>
      <xdr:col>19</xdr:col>
      <xdr:colOff>94309</xdr:colOff>
      <xdr:row>154</xdr:row>
      <xdr:rowOff>107798</xdr:rowOff>
    </xdr:to>
    <xdr:pic>
      <xdr:nvPicPr>
        <xdr:cNvPr id="20" name="Picture 19">
          <a:extLst>
            <a:ext uri="{FF2B5EF4-FFF2-40B4-BE49-F238E27FC236}">
              <a16:creationId xmlns:a16="http://schemas.microsoft.com/office/drawing/2014/main" id="{0875E981-C5AB-4A6C-B685-B8B25004AACF}"/>
            </a:ext>
          </a:extLst>
        </xdr:cNvPr>
        <xdr:cNvPicPr>
          <a:picLocks noChangeAspect="1"/>
        </xdr:cNvPicPr>
      </xdr:nvPicPr>
      <xdr:blipFill>
        <a:blip xmlns:r="http://schemas.openxmlformats.org/officeDocument/2006/relationships" r:embed="rId6"/>
        <a:stretch>
          <a:fillRect/>
        </a:stretch>
      </xdr:blipFill>
      <xdr:spPr>
        <a:xfrm>
          <a:off x="5058833" y="26775833"/>
          <a:ext cx="7523809" cy="1219048"/>
        </a:xfrm>
        <a:prstGeom prst="rect">
          <a:avLst/>
        </a:prstGeom>
      </xdr:spPr>
    </xdr:pic>
    <xdr:clientData/>
  </xdr:twoCellAnchor>
  <xdr:twoCellAnchor editAs="oneCell">
    <xdr:from>
      <xdr:col>7</xdr:col>
      <xdr:colOff>0</xdr:colOff>
      <xdr:row>156</xdr:row>
      <xdr:rowOff>63500</xdr:rowOff>
    </xdr:from>
    <xdr:to>
      <xdr:col>19</xdr:col>
      <xdr:colOff>20226</xdr:colOff>
      <xdr:row>163</xdr:row>
      <xdr:rowOff>23132</xdr:rowOff>
    </xdr:to>
    <xdr:pic>
      <xdr:nvPicPr>
        <xdr:cNvPr id="21" name="Picture 20">
          <a:extLst>
            <a:ext uri="{FF2B5EF4-FFF2-40B4-BE49-F238E27FC236}">
              <a16:creationId xmlns:a16="http://schemas.microsoft.com/office/drawing/2014/main" id="{769E27BA-D0BE-4916-9184-543662280609}"/>
            </a:ext>
          </a:extLst>
        </xdr:cNvPr>
        <xdr:cNvPicPr>
          <a:picLocks noChangeAspect="1"/>
        </xdr:cNvPicPr>
      </xdr:nvPicPr>
      <xdr:blipFill>
        <a:blip xmlns:r="http://schemas.openxmlformats.org/officeDocument/2006/relationships" r:embed="rId7"/>
        <a:stretch>
          <a:fillRect/>
        </a:stretch>
      </xdr:blipFill>
      <xdr:spPr>
        <a:xfrm>
          <a:off x="4984750" y="28310417"/>
          <a:ext cx="7523809" cy="1219048"/>
        </a:xfrm>
        <a:prstGeom prst="rect">
          <a:avLst/>
        </a:prstGeom>
      </xdr:spPr>
    </xdr:pic>
    <xdr:clientData/>
  </xdr:twoCellAnchor>
  <xdr:twoCellAnchor editAs="oneCell">
    <xdr:from>
      <xdr:col>13</xdr:col>
      <xdr:colOff>228746</xdr:colOff>
      <xdr:row>51</xdr:row>
      <xdr:rowOff>84668</xdr:rowOff>
    </xdr:from>
    <xdr:to>
      <xdr:col>19</xdr:col>
      <xdr:colOff>257631</xdr:colOff>
      <xdr:row>62</xdr:row>
      <xdr:rowOff>116418</xdr:rowOff>
    </xdr:to>
    <xdr:pic>
      <xdr:nvPicPr>
        <xdr:cNvPr id="22" name="Picture 21">
          <a:extLst>
            <a:ext uri="{FF2B5EF4-FFF2-40B4-BE49-F238E27FC236}">
              <a16:creationId xmlns:a16="http://schemas.microsoft.com/office/drawing/2014/main" id="{A627E6D0-9075-4850-87B3-024DA97935EE}"/>
            </a:ext>
          </a:extLst>
        </xdr:cNvPr>
        <xdr:cNvPicPr>
          <a:picLocks noChangeAspect="1"/>
        </xdr:cNvPicPr>
      </xdr:nvPicPr>
      <xdr:blipFill>
        <a:blip xmlns:r="http://schemas.openxmlformats.org/officeDocument/2006/relationships" r:embed="rId8"/>
        <a:stretch>
          <a:fillRect/>
        </a:stretch>
      </xdr:blipFill>
      <xdr:spPr>
        <a:xfrm>
          <a:off x="9034079" y="9260418"/>
          <a:ext cx="3711885" cy="2032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23</xdr:col>
      <xdr:colOff>142006</xdr:colOff>
      <xdr:row>27</xdr:row>
      <xdr:rowOff>154420</xdr:rowOff>
    </xdr:from>
    <xdr:to>
      <xdr:col>34</xdr:col>
      <xdr:colOff>461815</xdr:colOff>
      <xdr:row>42</xdr:row>
      <xdr:rowOff>93518</xdr:rowOff>
    </xdr:to>
    <xdr:graphicFrame macro="">
      <xdr:nvGraphicFramePr>
        <xdr:cNvPr id="4" name="Chart 3">
          <a:extLst>
            <a:ext uri="{FF2B5EF4-FFF2-40B4-BE49-F238E27FC236}">
              <a16:creationId xmlns:a16="http://schemas.microsoft.com/office/drawing/2014/main" id="{45072925-F2AD-4015-9A04-C5B7BAFAD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80819</xdr:colOff>
      <xdr:row>44</xdr:row>
      <xdr:rowOff>46180</xdr:rowOff>
    </xdr:from>
    <xdr:to>
      <xdr:col>34</xdr:col>
      <xdr:colOff>400628</xdr:colOff>
      <xdr:row>58</xdr:row>
      <xdr:rowOff>170005</xdr:rowOff>
    </xdr:to>
    <xdr:graphicFrame macro="">
      <xdr:nvGraphicFramePr>
        <xdr:cNvPr id="5" name="Chart 4">
          <a:extLst>
            <a:ext uri="{FF2B5EF4-FFF2-40B4-BE49-F238E27FC236}">
              <a16:creationId xmlns:a16="http://schemas.microsoft.com/office/drawing/2014/main" id="{6650E662-AE7B-40F9-BA7B-7E5C98289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72570</xdr:colOff>
      <xdr:row>9</xdr:row>
      <xdr:rowOff>81642</xdr:rowOff>
    </xdr:from>
    <xdr:to>
      <xdr:col>19</xdr:col>
      <xdr:colOff>226785</xdr:colOff>
      <xdr:row>27</xdr:row>
      <xdr:rowOff>174173</xdr:rowOff>
    </xdr:to>
    <xdr:graphicFrame macro="">
      <xdr:nvGraphicFramePr>
        <xdr:cNvPr id="2" name="Chart 1">
          <a:extLst>
            <a:ext uri="{FF2B5EF4-FFF2-40B4-BE49-F238E27FC236}">
              <a16:creationId xmlns:a16="http://schemas.microsoft.com/office/drawing/2014/main" id="{AD58E0CA-EE3A-47F7-B63A-25C4EBD69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116567</xdr:colOff>
      <xdr:row>28</xdr:row>
      <xdr:rowOff>177345</xdr:rowOff>
    </xdr:from>
    <xdr:to>
      <xdr:col>19</xdr:col>
      <xdr:colOff>327053</xdr:colOff>
      <xdr:row>45</xdr:row>
      <xdr:rowOff>142874</xdr:rowOff>
    </xdr:to>
    <xdr:graphicFrame macro="">
      <xdr:nvGraphicFramePr>
        <xdr:cNvPr id="3" name="Chart 2">
          <a:extLst>
            <a:ext uri="{FF2B5EF4-FFF2-40B4-BE49-F238E27FC236}">
              <a16:creationId xmlns:a16="http://schemas.microsoft.com/office/drawing/2014/main" id="{1F78C793-65C3-43FE-9308-69F8CC4D3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192644</xdr:colOff>
      <xdr:row>7</xdr:row>
      <xdr:rowOff>84940</xdr:rowOff>
    </xdr:from>
    <xdr:to>
      <xdr:col>71</xdr:col>
      <xdr:colOff>49479</xdr:colOff>
      <xdr:row>34</xdr:row>
      <xdr:rowOff>36449</xdr:rowOff>
    </xdr:to>
    <xdr:graphicFrame macro="">
      <xdr:nvGraphicFramePr>
        <xdr:cNvPr id="13" name="Chart 12">
          <a:extLst>
            <a:ext uri="{FF2B5EF4-FFF2-40B4-BE49-F238E27FC236}">
              <a16:creationId xmlns:a16="http://schemas.microsoft.com/office/drawing/2014/main" id="{0242A920-193F-4488-834A-BC87C19DF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69</xdr:col>
      <xdr:colOff>108858</xdr:colOff>
      <xdr:row>27</xdr:row>
      <xdr:rowOff>178405</xdr:rowOff>
    </xdr:from>
    <xdr:to>
      <xdr:col>70</xdr:col>
      <xdr:colOff>453572</xdr:colOff>
      <xdr:row>29</xdr:row>
      <xdr:rowOff>25703</xdr:rowOff>
    </xdr:to>
    <xdr:sp macro="" textlink="">
      <xdr:nvSpPr>
        <xdr:cNvPr id="14" name="TextBox 13">
          <a:extLst>
            <a:ext uri="{FF2B5EF4-FFF2-40B4-BE49-F238E27FC236}">
              <a16:creationId xmlns:a16="http://schemas.microsoft.com/office/drawing/2014/main" id="{858213FF-B1FA-416A-99C4-E492BB1A48FA}"/>
            </a:ext>
          </a:extLst>
        </xdr:cNvPr>
        <xdr:cNvSpPr txBox="1"/>
      </xdr:nvSpPr>
      <xdr:spPr>
        <a:xfrm>
          <a:off x="40833525" y="5036155"/>
          <a:ext cx="958547" cy="207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latin typeface="Times New Roman" panose="02020603050405020304" pitchFamily="18" charset="0"/>
              <a:cs typeface="Times New Roman" panose="02020603050405020304" pitchFamily="18" charset="0"/>
            </a:rPr>
            <a:t>R</a:t>
          </a:r>
          <a:r>
            <a:rPr lang="en-US" sz="1100" b="1" u="sng" baseline="30000">
              <a:latin typeface="Times New Roman" panose="02020603050405020304" pitchFamily="18" charset="0"/>
              <a:cs typeface="Times New Roman" panose="02020603050405020304" pitchFamily="18" charset="0"/>
            </a:rPr>
            <a:t>2 </a:t>
          </a:r>
          <a:r>
            <a:rPr lang="en-US" sz="1100" b="1" u="sng" baseline="0">
              <a:latin typeface="Times New Roman" panose="02020603050405020304" pitchFamily="18" charset="0"/>
              <a:cs typeface="Times New Roman" panose="02020603050405020304" pitchFamily="18" charset="0"/>
            </a:rPr>
            <a:t>= </a:t>
          </a:r>
          <a:r>
            <a:rPr lang="en-US" sz="1100" b="1" u="sng">
              <a:latin typeface="Times New Roman" panose="02020603050405020304" pitchFamily="18" charset="0"/>
              <a:cs typeface="Times New Roman" panose="02020603050405020304" pitchFamily="18" charset="0"/>
            </a:rPr>
            <a:t>0.9767</a:t>
          </a:r>
        </a:p>
      </xdr:txBody>
    </xdr:sp>
    <xdr:clientData/>
  </xdr:twoCellAnchor>
  <xdr:twoCellAnchor>
    <xdr:from>
      <xdr:col>15</xdr:col>
      <xdr:colOff>75594</xdr:colOff>
      <xdr:row>20</xdr:row>
      <xdr:rowOff>63500</xdr:rowOff>
    </xdr:from>
    <xdr:to>
      <xdr:col>15</xdr:col>
      <xdr:colOff>75594</xdr:colOff>
      <xdr:row>23</xdr:row>
      <xdr:rowOff>99786</xdr:rowOff>
    </xdr:to>
    <xdr:cxnSp macro="">
      <xdr:nvCxnSpPr>
        <xdr:cNvPr id="15" name="Straight Connector 14">
          <a:extLst>
            <a:ext uri="{FF2B5EF4-FFF2-40B4-BE49-F238E27FC236}">
              <a16:creationId xmlns:a16="http://schemas.microsoft.com/office/drawing/2014/main" id="{BBE2E38E-0F96-4A0E-921D-D28C577F3D57}"/>
            </a:ext>
          </a:extLst>
        </xdr:cNvPr>
        <xdr:cNvCxnSpPr/>
      </xdr:nvCxnSpPr>
      <xdr:spPr>
        <a:xfrm>
          <a:off x="10108594" y="3661833"/>
          <a:ext cx="0" cy="57603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291042</xdr:colOff>
      <xdr:row>32</xdr:row>
      <xdr:rowOff>148167</xdr:rowOff>
    </xdr:from>
    <xdr:to>
      <xdr:col>17</xdr:col>
      <xdr:colOff>291042</xdr:colOff>
      <xdr:row>41</xdr:row>
      <xdr:rowOff>63500</xdr:rowOff>
    </xdr:to>
    <xdr:cxnSp macro="">
      <xdr:nvCxnSpPr>
        <xdr:cNvPr id="16" name="Straight Connector 15">
          <a:extLst>
            <a:ext uri="{FF2B5EF4-FFF2-40B4-BE49-F238E27FC236}">
              <a16:creationId xmlns:a16="http://schemas.microsoft.com/office/drawing/2014/main" id="{1C60127E-B8C1-447D-889E-083609715555}"/>
            </a:ext>
          </a:extLst>
        </xdr:cNvPr>
        <xdr:cNvCxnSpPr/>
      </xdr:nvCxnSpPr>
      <xdr:spPr>
        <a:xfrm>
          <a:off x="11522605" y="5990167"/>
          <a:ext cx="0" cy="155839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42333</xdr:colOff>
      <xdr:row>52</xdr:row>
      <xdr:rowOff>63500</xdr:rowOff>
    </xdr:from>
    <xdr:to>
      <xdr:col>19</xdr:col>
      <xdr:colOff>173731</xdr:colOff>
      <xdr:row>62</xdr:row>
      <xdr:rowOff>2207</xdr:rowOff>
    </xdr:to>
    <xdr:pic>
      <xdr:nvPicPr>
        <xdr:cNvPr id="18" name="Picture 17">
          <a:extLst>
            <a:ext uri="{FF2B5EF4-FFF2-40B4-BE49-F238E27FC236}">
              <a16:creationId xmlns:a16="http://schemas.microsoft.com/office/drawing/2014/main" id="{3842310D-D685-401A-9290-6CCCF029A004}"/>
            </a:ext>
          </a:extLst>
        </xdr:cNvPr>
        <xdr:cNvPicPr>
          <a:picLocks noChangeAspect="1"/>
        </xdr:cNvPicPr>
      </xdr:nvPicPr>
      <xdr:blipFill>
        <a:blip xmlns:r="http://schemas.openxmlformats.org/officeDocument/2006/relationships" r:embed="rId4"/>
        <a:stretch>
          <a:fillRect/>
        </a:stretch>
      </xdr:blipFill>
      <xdr:spPr>
        <a:xfrm>
          <a:off x="9461500" y="9419167"/>
          <a:ext cx="3200564" cy="1759040"/>
        </a:xfrm>
        <a:prstGeom prst="rect">
          <a:avLst/>
        </a:prstGeom>
      </xdr:spPr>
    </xdr:pic>
    <xdr:clientData/>
  </xdr:twoCellAnchor>
  <xdr:twoCellAnchor editAs="oneCell">
    <xdr:from>
      <xdr:col>7</xdr:col>
      <xdr:colOff>10584</xdr:colOff>
      <xdr:row>147</xdr:row>
      <xdr:rowOff>74083</xdr:rowOff>
    </xdr:from>
    <xdr:to>
      <xdr:col>19</xdr:col>
      <xdr:colOff>30810</xdr:colOff>
      <xdr:row>154</xdr:row>
      <xdr:rowOff>33715</xdr:rowOff>
    </xdr:to>
    <xdr:pic>
      <xdr:nvPicPr>
        <xdr:cNvPr id="19" name="Picture 18">
          <a:extLst>
            <a:ext uri="{FF2B5EF4-FFF2-40B4-BE49-F238E27FC236}">
              <a16:creationId xmlns:a16="http://schemas.microsoft.com/office/drawing/2014/main" id="{AB9876C2-0C62-4837-B04F-900422677D67}"/>
            </a:ext>
          </a:extLst>
        </xdr:cNvPr>
        <xdr:cNvPicPr>
          <a:picLocks noChangeAspect="1"/>
        </xdr:cNvPicPr>
      </xdr:nvPicPr>
      <xdr:blipFill>
        <a:blip xmlns:r="http://schemas.openxmlformats.org/officeDocument/2006/relationships" r:embed="rId5"/>
        <a:stretch>
          <a:fillRect/>
        </a:stretch>
      </xdr:blipFill>
      <xdr:spPr>
        <a:xfrm>
          <a:off x="4995334" y="26701750"/>
          <a:ext cx="7523809" cy="1219048"/>
        </a:xfrm>
        <a:prstGeom prst="rect">
          <a:avLst/>
        </a:prstGeom>
      </xdr:spPr>
    </xdr:pic>
    <xdr:clientData/>
  </xdr:twoCellAnchor>
  <xdr:twoCellAnchor editAs="oneCell">
    <xdr:from>
      <xdr:col>6</xdr:col>
      <xdr:colOff>952500</xdr:colOff>
      <xdr:row>155</xdr:row>
      <xdr:rowOff>63500</xdr:rowOff>
    </xdr:from>
    <xdr:to>
      <xdr:col>18</xdr:col>
      <xdr:colOff>606542</xdr:colOff>
      <xdr:row>162</xdr:row>
      <xdr:rowOff>23131</xdr:rowOff>
    </xdr:to>
    <xdr:pic>
      <xdr:nvPicPr>
        <xdr:cNvPr id="20" name="Picture 19">
          <a:extLst>
            <a:ext uri="{FF2B5EF4-FFF2-40B4-BE49-F238E27FC236}">
              <a16:creationId xmlns:a16="http://schemas.microsoft.com/office/drawing/2014/main" id="{51ABC161-3397-42E7-9875-B16895B72B37}"/>
            </a:ext>
          </a:extLst>
        </xdr:cNvPr>
        <xdr:cNvPicPr>
          <a:picLocks noChangeAspect="1"/>
        </xdr:cNvPicPr>
      </xdr:nvPicPr>
      <xdr:blipFill>
        <a:blip xmlns:r="http://schemas.openxmlformats.org/officeDocument/2006/relationships" r:embed="rId6"/>
        <a:stretch>
          <a:fillRect/>
        </a:stretch>
      </xdr:blipFill>
      <xdr:spPr>
        <a:xfrm>
          <a:off x="4963583" y="28130500"/>
          <a:ext cx="7523809" cy="1219048"/>
        </a:xfrm>
        <a:prstGeom prst="rect">
          <a:avLst/>
        </a:prstGeom>
      </xdr:spPr>
    </xdr:pic>
    <xdr:clientData/>
  </xdr:twoCellAnchor>
  <xdr:twoCellAnchor editAs="oneCell">
    <xdr:from>
      <xdr:col>1</xdr:col>
      <xdr:colOff>21167</xdr:colOff>
      <xdr:row>49</xdr:row>
      <xdr:rowOff>137583</xdr:rowOff>
    </xdr:from>
    <xdr:to>
      <xdr:col>13</xdr:col>
      <xdr:colOff>96334</xdr:colOff>
      <xdr:row>74</xdr:row>
      <xdr:rowOff>150774</xdr:rowOff>
    </xdr:to>
    <xdr:pic>
      <xdr:nvPicPr>
        <xdr:cNvPr id="21" name="Picture 20">
          <a:extLst>
            <a:ext uri="{FF2B5EF4-FFF2-40B4-BE49-F238E27FC236}">
              <a16:creationId xmlns:a16="http://schemas.microsoft.com/office/drawing/2014/main" id="{43FCC014-103D-4EB3-A8E9-81406F20F386}"/>
            </a:ext>
          </a:extLst>
        </xdr:cNvPr>
        <xdr:cNvPicPr>
          <a:picLocks noChangeAspect="1"/>
        </xdr:cNvPicPr>
      </xdr:nvPicPr>
      <xdr:blipFill>
        <a:blip xmlns:r="http://schemas.openxmlformats.org/officeDocument/2006/relationships" r:embed="rId7"/>
        <a:stretch>
          <a:fillRect/>
        </a:stretch>
      </xdr:blipFill>
      <xdr:spPr>
        <a:xfrm>
          <a:off x="635000" y="8953500"/>
          <a:ext cx="8266667" cy="45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11</xdr:col>
      <xdr:colOff>72570</xdr:colOff>
      <xdr:row>9</xdr:row>
      <xdr:rowOff>81642</xdr:rowOff>
    </xdr:from>
    <xdr:to>
      <xdr:col>19</xdr:col>
      <xdr:colOff>226785</xdr:colOff>
      <xdr:row>27</xdr:row>
      <xdr:rowOff>174173</xdr:rowOff>
    </xdr:to>
    <xdr:graphicFrame macro="">
      <xdr:nvGraphicFramePr>
        <xdr:cNvPr id="2" name="Chart 1">
          <a:extLst>
            <a:ext uri="{FF2B5EF4-FFF2-40B4-BE49-F238E27FC236}">
              <a16:creationId xmlns:a16="http://schemas.microsoft.com/office/drawing/2014/main" id="{FF5C704E-D860-423F-8F92-BD600671D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116567</xdr:colOff>
      <xdr:row>28</xdr:row>
      <xdr:rowOff>177345</xdr:rowOff>
    </xdr:from>
    <xdr:to>
      <xdr:col>19</xdr:col>
      <xdr:colOff>327053</xdr:colOff>
      <xdr:row>45</xdr:row>
      <xdr:rowOff>142874</xdr:rowOff>
    </xdr:to>
    <xdr:graphicFrame macro="">
      <xdr:nvGraphicFramePr>
        <xdr:cNvPr id="3" name="Chart 2">
          <a:extLst>
            <a:ext uri="{FF2B5EF4-FFF2-40B4-BE49-F238E27FC236}">
              <a16:creationId xmlns:a16="http://schemas.microsoft.com/office/drawing/2014/main" id="{934BF73F-A72E-467D-8505-9EAE9DFD4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192644</xdr:colOff>
      <xdr:row>7</xdr:row>
      <xdr:rowOff>84940</xdr:rowOff>
    </xdr:from>
    <xdr:to>
      <xdr:col>71</xdr:col>
      <xdr:colOff>49479</xdr:colOff>
      <xdr:row>34</xdr:row>
      <xdr:rowOff>36449</xdr:rowOff>
    </xdr:to>
    <xdr:graphicFrame macro="">
      <xdr:nvGraphicFramePr>
        <xdr:cNvPr id="4" name="Chart 3">
          <a:extLst>
            <a:ext uri="{FF2B5EF4-FFF2-40B4-BE49-F238E27FC236}">
              <a16:creationId xmlns:a16="http://schemas.microsoft.com/office/drawing/2014/main" id="{B8E9CC57-2253-4124-AF16-0903949FC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69</xdr:col>
      <xdr:colOff>108858</xdr:colOff>
      <xdr:row>27</xdr:row>
      <xdr:rowOff>178405</xdr:rowOff>
    </xdr:from>
    <xdr:to>
      <xdr:col>70</xdr:col>
      <xdr:colOff>453572</xdr:colOff>
      <xdr:row>29</xdr:row>
      <xdr:rowOff>25703</xdr:rowOff>
    </xdr:to>
    <xdr:sp macro="" textlink="">
      <xdr:nvSpPr>
        <xdr:cNvPr id="5" name="TextBox 4">
          <a:extLst>
            <a:ext uri="{FF2B5EF4-FFF2-40B4-BE49-F238E27FC236}">
              <a16:creationId xmlns:a16="http://schemas.microsoft.com/office/drawing/2014/main" id="{00D82646-6E18-4E84-ADB6-E138AB600B2A}"/>
            </a:ext>
          </a:extLst>
        </xdr:cNvPr>
        <xdr:cNvSpPr txBox="1"/>
      </xdr:nvSpPr>
      <xdr:spPr>
        <a:xfrm>
          <a:off x="40621858" y="5150455"/>
          <a:ext cx="954314" cy="215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latin typeface="Times New Roman" panose="02020603050405020304" pitchFamily="18" charset="0"/>
              <a:cs typeface="Times New Roman" panose="02020603050405020304" pitchFamily="18" charset="0"/>
            </a:rPr>
            <a:t>R</a:t>
          </a:r>
          <a:r>
            <a:rPr lang="en-US" sz="1100" b="1" u="sng" baseline="30000">
              <a:latin typeface="Times New Roman" panose="02020603050405020304" pitchFamily="18" charset="0"/>
              <a:cs typeface="Times New Roman" panose="02020603050405020304" pitchFamily="18" charset="0"/>
            </a:rPr>
            <a:t>2 </a:t>
          </a:r>
          <a:r>
            <a:rPr lang="en-US" sz="1100" b="1" u="sng" baseline="0">
              <a:latin typeface="Times New Roman" panose="02020603050405020304" pitchFamily="18" charset="0"/>
              <a:cs typeface="Times New Roman" panose="02020603050405020304" pitchFamily="18" charset="0"/>
            </a:rPr>
            <a:t>= </a:t>
          </a:r>
          <a:r>
            <a:rPr lang="en-US" sz="1100" b="1" u="sng">
              <a:latin typeface="Times New Roman" panose="02020603050405020304" pitchFamily="18" charset="0"/>
              <a:cs typeface="Times New Roman" panose="02020603050405020304" pitchFamily="18" charset="0"/>
            </a:rPr>
            <a:t>0.9767</a:t>
          </a:r>
        </a:p>
      </xdr:txBody>
    </xdr:sp>
    <xdr:clientData/>
  </xdr:twoCellAnchor>
  <xdr:twoCellAnchor>
    <xdr:from>
      <xdr:col>15</xdr:col>
      <xdr:colOff>75594</xdr:colOff>
      <xdr:row>20</xdr:row>
      <xdr:rowOff>63500</xdr:rowOff>
    </xdr:from>
    <xdr:to>
      <xdr:col>15</xdr:col>
      <xdr:colOff>75594</xdr:colOff>
      <xdr:row>23</xdr:row>
      <xdr:rowOff>99786</xdr:rowOff>
    </xdr:to>
    <xdr:cxnSp macro="">
      <xdr:nvCxnSpPr>
        <xdr:cNvPr id="6" name="Straight Connector 5">
          <a:extLst>
            <a:ext uri="{FF2B5EF4-FFF2-40B4-BE49-F238E27FC236}">
              <a16:creationId xmlns:a16="http://schemas.microsoft.com/office/drawing/2014/main" id="{AB3F4C4A-4FDB-4816-B745-14E566B976EC}"/>
            </a:ext>
          </a:extLst>
        </xdr:cNvPr>
        <xdr:cNvCxnSpPr/>
      </xdr:nvCxnSpPr>
      <xdr:spPr>
        <a:xfrm>
          <a:off x="10070494" y="3746500"/>
          <a:ext cx="0" cy="58873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275166</xdr:colOff>
      <xdr:row>32</xdr:row>
      <xdr:rowOff>148167</xdr:rowOff>
    </xdr:from>
    <xdr:to>
      <xdr:col>17</xdr:col>
      <xdr:colOff>275166</xdr:colOff>
      <xdr:row>41</xdr:row>
      <xdr:rowOff>63500</xdr:rowOff>
    </xdr:to>
    <xdr:cxnSp macro="">
      <xdr:nvCxnSpPr>
        <xdr:cNvPr id="7" name="Straight Connector 6">
          <a:extLst>
            <a:ext uri="{FF2B5EF4-FFF2-40B4-BE49-F238E27FC236}">
              <a16:creationId xmlns:a16="http://schemas.microsoft.com/office/drawing/2014/main" id="{F16EEDD1-6B7C-4F70-B0AA-5D02808B3FA8}"/>
            </a:ext>
          </a:extLst>
        </xdr:cNvPr>
        <xdr:cNvCxnSpPr/>
      </xdr:nvCxnSpPr>
      <xdr:spPr>
        <a:xfrm>
          <a:off x="11489266" y="6040967"/>
          <a:ext cx="0" cy="157268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42333</xdr:colOff>
      <xdr:row>52</xdr:row>
      <xdr:rowOff>63500</xdr:rowOff>
    </xdr:from>
    <xdr:to>
      <xdr:col>19</xdr:col>
      <xdr:colOff>173731</xdr:colOff>
      <xdr:row>62</xdr:row>
      <xdr:rowOff>2207</xdr:rowOff>
    </xdr:to>
    <xdr:pic>
      <xdr:nvPicPr>
        <xdr:cNvPr id="8" name="Picture 7">
          <a:extLst>
            <a:ext uri="{FF2B5EF4-FFF2-40B4-BE49-F238E27FC236}">
              <a16:creationId xmlns:a16="http://schemas.microsoft.com/office/drawing/2014/main" id="{B51A4768-AF3D-466E-BEB0-9083767A0E3D}"/>
            </a:ext>
          </a:extLst>
        </xdr:cNvPr>
        <xdr:cNvPicPr>
          <a:picLocks noChangeAspect="1"/>
        </xdr:cNvPicPr>
      </xdr:nvPicPr>
      <xdr:blipFill>
        <a:blip xmlns:r="http://schemas.openxmlformats.org/officeDocument/2006/relationships" r:embed="rId4"/>
        <a:stretch>
          <a:fillRect/>
        </a:stretch>
      </xdr:blipFill>
      <xdr:spPr>
        <a:xfrm>
          <a:off x="9427633" y="9639300"/>
          <a:ext cx="3179398" cy="1792907"/>
        </a:xfrm>
        <a:prstGeom prst="rect">
          <a:avLst/>
        </a:prstGeom>
      </xdr:spPr>
    </xdr:pic>
    <xdr:clientData/>
  </xdr:twoCellAnchor>
  <xdr:twoCellAnchor editAs="oneCell">
    <xdr:from>
      <xdr:col>7</xdr:col>
      <xdr:colOff>10584</xdr:colOff>
      <xdr:row>147</xdr:row>
      <xdr:rowOff>74083</xdr:rowOff>
    </xdr:from>
    <xdr:to>
      <xdr:col>19</xdr:col>
      <xdr:colOff>30810</xdr:colOff>
      <xdr:row>154</xdr:row>
      <xdr:rowOff>33715</xdr:rowOff>
    </xdr:to>
    <xdr:pic>
      <xdr:nvPicPr>
        <xdr:cNvPr id="9" name="Picture 8">
          <a:extLst>
            <a:ext uri="{FF2B5EF4-FFF2-40B4-BE49-F238E27FC236}">
              <a16:creationId xmlns:a16="http://schemas.microsoft.com/office/drawing/2014/main" id="{047946A0-E387-40D8-AB17-3D1EEBA92076}"/>
            </a:ext>
          </a:extLst>
        </xdr:cNvPr>
        <xdr:cNvPicPr>
          <a:picLocks noChangeAspect="1"/>
        </xdr:cNvPicPr>
      </xdr:nvPicPr>
      <xdr:blipFill>
        <a:blip xmlns:r="http://schemas.openxmlformats.org/officeDocument/2006/relationships" r:embed="rId5"/>
        <a:stretch>
          <a:fillRect/>
        </a:stretch>
      </xdr:blipFill>
      <xdr:spPr>
        <a:xfrm>
          <a:off x="4976284" y="27290183"/>
          <a:ext cx="7487826" cy="1248682"/>
        </a:xfrm>
        <a:prstGeom prst="rect">
          <a:avLst/>
        </a:prstGeom>
      </xdr:spPr>
    </xdr:pic>
    <xdr:clientData/>
  </xdr:twoCellAnchor>
  <xdr:twoCellAnchor editAs="oneCell">
    <xdr:from>
      <xdr:col>6</xdr:col>
      <xdr:colOff>952500</xdr:colOff>
      <xdr:row>155</xdr:row>
      <xdr:rowOff>63500</xdr:rowOff>
    </xdr:from>
    <xdr:to>
      <xdr:col>18</xdr:col>
      <xdr:colOff>606542</xdr:colOff>
      <xdr:row>162</xdr:row>
      <xdr:rowOff>23131</xdr:rowOff>
    </xdr:to>
    <xdr:pic>
      <xdr:nvPicPr>
        <xdr:cNvPr id="10" name="Picture 9">
          <a:extLst>
            <a:ext uri="{FF2B5EF4-FFF2-40B4-BE49-F238E27FC236}">
              <a16:creationId xmlns:a16="http://schemas.microsoft.com/office/drawing/2014/main" id="{A3ED5FE6-F1A7-44F7-B070-6D2EFC9DB1D3}"/>
            </a:ext>
          </a:extLst>
        </xdr:cNvPr>
        <xdr:cNvPicPr>
          <a:picLocks noChangeAspect="1"/>
        </xdr:cNvPicPr>
      </xdr:nvPicPr>
      <xdr:blipFill>
        <a:blip xmlns:r="http://schemas.openxmlformats.org/officeDocument/2006/relationships" r:embed="rId6"/>
        <a:stretch>
          <a:fillRect/>
        </a:stretch>
      </xdr:blipFill>
      <xdr:spPr>
        <a:xfrm>
          <a:off x="4940300" y="28752800"/>
          <a:ext cx="7489942" cy="1248681"/>
        </a:xfrm>
        <a:prstGeom prst="rect">
          <a:avLst/>
        </a:prstGeom>
      </xdr:spPr>
    </xdr:pic>
    <xdr:clientData/>
  </xdr:twoCellAnchor>
  <xdr:twoCellAnchor editAs="oneCell">
    <xdr:from>
      <xdr:col>1</xdr:col>
      <xdr:colOff>21167</xdr:colOff>
      <xdr:row>49</xdr:row>
      <xdr:rowOff>137583</xdr:rowOff>
    </xdr:from>
    <xdr:to>
      <xdr:col>13</xdr:col>
      <xdr:colOff>96334</xdr:colOff>
      <xdr:row>74</xdr:row>
      <xdr:rowOff>150774</xdr:rowOff>
    </xdr:to>
    <xdr:pic>
      <xdr:nvPicPr>
        <xdr:cNvPr id="11" name="Picture 10">
          <a:extLst>
            <a:ext uri="{FF2B5EF4-FFF2-40B4-BE49-F238E27FC236}">
              <a16:creationId xmlns:a16="http://schemas.microsoft.com/office/drawing/2014/main" id="{751E637A-86CF-4783-AD6C-CCF26B428FC5}"/>
            </a:ext>
          </a:extLst>
        </xdr:cNvPr>
        <xdr:cNvPicPr>
          <a:picLocks noChangeAspect="1"/>
        </xdr:cNvPicPr>
      </xdr:nvPicPr>
      <xdr:blipFill>
        <a:blip xmlns:r="http://schemas.openxmlformats.org/officeDocument/2006/relationships" r:embed="rId7"/>
        <a:stretch>
          <a:fillRect/>
        </a:stretch>
      </xdr:blipFill>
      <xdr:spPr>
        <a:xfrm>
          <a:off x="630767" y="9160933"/>
          <a:ext cx="8241267" cy="46359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473363</xdr:colOff>
      <xdr:row>0</xdr:row>
      <xdr:rowOff>11545</xdr:rowOff>
    </xdr:from>
    <xdr:to>
      <xdr:col>28</xdr:col>
      <xdr:colOff>204475</xdr:colOff>
      <xdr:row>24</xdr:row>
      <xdr:rowOff>134802</xdr:rowOff>
    </xdr:to>
    <xdr:pic>
      <xdr:nvPicPr>
        <xdr:cNvPr id="2" name="Picture 1">
          <a:extLst>
            <a:ext uri="{FF2B5EF4-FFF2-40B4-BE49-F238E27FC236}">
              <a16:creationId xmlns:a16="http://schemas.microsoft.com/office/drawing/2014/main" id="{1B70AEA0-A048-4C9B-91FD-1588928C90E7}"/>
            </a:ext>
          </a:extLst>
        </xdr:cNvPr>
        <xdr:cNvPicPr>
          <a:picLocks noChangeAspect="1"/>
        </xdr:cNvPicPr>
      </xdr:nvPicPr>
      <xdr:blipFill>
        <a:blip xmlns:r="http://schemas.openxmlformats.org/officeDocument/2006/relationships" r:embed="rId1"/>
        <a:stretch>
          <a:fillRect/>
        </a:stretch>
      </xdr:blipFill>
      <xdr:spPr>
        <a:xfrm>
          <a:off x="9802090" y="11545"/>
          <a:ext cx="8297840" cy="4556712"/>
        </a:xfrm>
        <a:prstGeom prst="rect">
          <a:avLst/>
        </a:prstGeom>
      </xdr:spPr>
    </xdr:pic>
    <xdr:clientData/>
  </xdr:twoCellAnchor>
  <xdr:twoCellAnchor editAs="oneCell">
    <xdr:from>
      <xdr:col>8</xdr:col>
      <xdr:colOff>288637</xdr:colOff>
      <xdr:row>17</xdr:row>
      <xdr:rowOff>138546</xdr:rowOff>
    </xdr:from>
    <xdr:to>
      <xdr:col>14</xdr:col>
      <xdr:colOff>288637</xdr:colOff>
      <xdr:row>27</xdr:row>
      <xdr:rowOff>12358</xdr:rowOff>
    </xdr:to>
    <xdr:pic>
      <xdr:nvPicPr>
        <xdr:cNvPr id="3" name="Picture 2">
          <a:extLst>
            <a:ext uri="{FF2B5EF4-FFF2-40B4-BE49-F238E27FC236}">
              <a16:creationId xmlns:a16="http://schemas.microsoft.com/office/drawing/2014/main" id="{658F5FCE-4CE6-4A7B-AD41-3CE0CFA6ECD2}"/>
            </a:ext>
          </a:extLst>
        </xdr:cNvPr>
        <xdr:cNvPicPr>
          <a:picLocks noChangeAspect="1"/>
        </xdr:cNvPicPr>
      </xdr:nvPicPr>
      <xdr:blipFill>
        <a:blip xmlns:r="http://schemas.openxmlformats.org/officeDocument/2006/relationships" r:embed="rId2"/>
        <a:stretch>
          <a:fillRect/>
        </a:stretch>
      </xdr:blipFill>
      <xdr:spPr>
        <a:xfrm>
          <a:off x="5345546" y="3278910"/>
          <a:ext cx="4271818" cy="1721084"/>
        </a:xfrm>
        <a:prstGeom prst="rect">
          <a:avLst/>
        </a:prstGeom>
      </xdr:spPr>
    </xdr:pic>
    <xdr:clientData/>
  </xdr:twoCellAnchor>
  <xdr:twoCellAnchor editAs="oneCell">
    <xdr:from>
      <xdr:col>15</xdr:col>
      <xdr:colOff>0</xdr:colOff>
      <xdr:row>31</xdr:row>
      <xdr:rowOff>69273</xdr:rowOff>
    </xdr:from>
    <xdr:to>
      <xdr:col>28</xdr:col>
      <xdr:colOff>311848</xdr:colOff>
      <xdr:row>55</xdr:row>
      <xdr:rowOff>178675</xdr:rowOff>
    </xdr:to>
    <xdr:pic>
      <xdr:nvPicPr>
        <xdr:cNvPr id="5" name="Picture 4">
          <a:extLst>
            <a:ext uri="{FF2B5EF4-FFF2-40B4-BE49-F238E27FC236}">
              <a16:creationId xmlns:a16="http://schemas.microsoft.com/office/drawing/2014/main" id="{78F932FA-9216-4A44-94C6-7B6EE8C02BDD}"/>
            </a:ext>
          </a:extLst>
        </xdr:cNvPr>
        <xdr:cNvPicPr>
          <a:picLocks noChangeAspect="1"/>
        </xdr:cNvPicPr>
      </xdr:nvPicPr>
      <xdr:blipFill>
        <a:blip xmlns:r="http://schemas.openxmlformats.org/officeDocument/2006/relationships" r:embed="rId3"/>
        <a:stretch>
          <a:fillRect/>
        </a:stretch>
      </xdr:blipFill>
      <xdr:spPr>
        <a:xfrm>
          <a:off x="9940636" y="5795818"/>
          <a:ext cx="8266667" cy="4542857"/>
        </a:xfrm>
        <a:prstGeom prst="rect">
          <a:avLst/>
        </a:prstGeom>
      </xdr:spPr>
    </xdr:pic>
    <xdr:clientData/>
  </xdr:twoCellAnchor>
  <xdr:twoCellAnchor editAs="oneCell">
    <xdr:from>
      <xdr:col>7</xdr:col>
      <xdr:colOff>542636</xdr:colOff>
      <xdr:row>42</xdr:row>
      <xdr:rowOff>23092</xdr:rowOff>
    </xdr:from>
    <xdr:to>
      <xdr:col>14</xdr:col>
      <xdr:colOff>411290</xdr:colOff>
      <xdr:row>54</xdr:row>
      <xdr:rowOff>53983</xdr:rowOff>
    </xdr:to>
    <xdr:pic>
      <xdr:nvPicPr>
        <xdr:cNvPr id="6" name="Picture 5">
          <a:extLst>
            <a:ext uri="{FF2B5EF4-FFF2-40B4-BE49-F238E27FC236}">
              <a16:creationId xmlns:a16="http://schemas.microsoft.com/office/drawing/2014/main" id="{913F20F6-8A90-4C6F-A368-8F32E39B6C8E}"/>
            </a:ext>
          </a:extLst>
        </xdr:cNvPr>
        <xdr:cNvPicPr>
          <a:picLocks noChangeAspect="1"/>
        </xdr:cNvPicPr>
      </xdr:nvPicPr>
      <xdr:blipFill>
        <a:blip xmlns:r="http://schemas.openxmlformats.org/officeDocument/2006/relationships" r:embed="rId4"/>
        <a:stretch>
          <a:fillRect/>
        </a:stretch>
      </xdr:blipFill>
      <xdr:spPr>
        <a:xfrm>
          <a:off x="4987636" y="7781637"/>
          <a:ext cx="4752381" cy="22476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un%20result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years Run Results"/>
      <sheetName val="10 years Calculation"/>
      <sheetName val="10 years Calculation (NPV)"/>
      <sheetName val="10 years Calculation (Verif)"/>
      <sheetName val="Results"/>
      <sheetName val="Regression Sheet"/>
      <sheetName val="Neurointelligence I&amp;O"/>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1E4A3-33A4-4C23-BB23-CC3E6BCCC415}">
  <dimension ref="A1:AD44"/>
  <sheetViews>
    <sheetView zoomScale="70" zoomScaleNormal="70" workbookViewId="0">
      <selection activeCell="J50" sqref="A1:XFD1048576"/>
    </sheetView>
  </sheetViews>
  <sheetFormatPr defaultRowHeight="14" x14ac:dyDescent="0.3"/>
  <cols>
    <col min="1" max="1" width="8.7265625" style="6"/>
    <col min="2" max="2" width="12.90625" style="6" bestFit="1" customWidth="1"/>
    <col min="3" max="5" width="8.7265625" style="6"/>
    <col min="6" max="6" width="15.453125" style="6" bestFit="1" customWidth="1"/>
    <col min="7" max="7" width="8.7265625" style="6"/>
    <col min="8" max="8" width="8.7265625" style="6" customWidth="1"/>
    <col min="9" max="9" width="8.7265625" style="6"/>
    <col min="10" max="17" width="9" style="6" bestFit="1" customWidth="1"/>
    <col min="18" max="18" width="8.81640625" style="6" bestFit="1" customWidth="1"/>
    <col min="19" max="19" width="9" style="6" bestFit="1" customWidth="1"/>
    <col min="20" max="16384" width="8.7265625" style="6"/>
  </cols>
  <sheetData>
    <row r="1" spans="1:30" x14ac:dyDescent="0.3">
      <c r="A1" s="1" t="s">
        <v>0</v>
      </c>
      <c r="B1" s="1" t="s">
        <v>1</v>
      </c>
      <c r="D1" s="1" t="s">
        <v>22</v>
      </c>
      <c r="E1" s="1" t="s">
        <v>23</v>
      </c>
      <c r="F1" s="1" t="s">
        <v>24</v>
      </c>
      <c r="I1" s="1"/>
      <c r="J1" s="2" t="s">
        <v>2</v>
      </c>
      <c r="K1" s="1" t="s">
        <v>3</v>
      </c>
      <c r="L1" s="1" t="s">
        <v>4</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25</v>
      </c>
    </row>
    <row r="2" spans="1:30" x14ac:dyDescent="0.3">
      <c r="A2" s="1" t="s">
        <v>2</v>
      </c>
      <c r="B2" s="1">
        <v>6.0831220000000004</v>
      </c>
      <c r="D2" s="1">
        <v>2.8300000000000001E-3</v>
      </c>
      <c r="E2" s="1">
        <v>0.310282</v>
      </c>
      <c r="F2" s="1">
        <v>131</v>
      </c>
      <c r="I2" s="3">
        <v>0</v>
      </c>
      <c r="J2" s="4">
        <v>0.43723699999999999</v>
      </c>
      <c r="K2" s="4">
        <v>-0.16539100000000001</v>
      </c>
      <c r="L2" s="4">
        <v>-0.42688100000000001</v>
      </c>
      <c r="M2" s="4">
        <v>0.60074499999999997</v>
      </c>
      <c r="N2" s="4">
        <v>-0.44548599999999999</v>
      </c>
      <c r="O2" s="4">
        <v>8.8642499999999999E-2</v>
      </c>
      <c r="P2" s="4">
        <v>1.05627E-2</v>
      </c>
      <c r="Q2" s="4">
        <v>-8.60065E-2</v>
      </c>
      <c r="R2" s="4">
        <v>0.13331100000000001</v>
      </c>
      <c r="S2" s="4">
        <v>0.18838099999999999</v>
      </c>
      <c r="T2" s="4">
        <v>-6.5124799999999997E-2</v>
      </c>
      <c r="U2" s="4">
        <v>-4.1036499999999997E-2</v>
      </c>
      <c r="V2" s="4">
        <v>8.0418699999999996E-2</v>
      </c>
      <c r="W2" s="4">
        <v>-0.14163799999999999</v>
      </c>
      <c r="X2" s="4">
        <v>0.45239699999999999</v>
      </c>
      <c r="Y2" s="4">
        <v>-1.04127E-3</v>
      </c>
      <c r="Z2" s="4">
        <v>0.80618900000000004</v>
      </c>
      <c r="AA2" s="4">
        <v>0.14066400000000001</v>
      </c>
      <c r="AB2" s="4">
        <v>-0.79135699999999998</v>
      </c>
      <c r="AC2" s="4">
        <v>-0.78633299999999995</v>
      </c>
      <c r="AD2" s="4">
        <v>0.38272699999999998</v>
      </c>
    </row>
    <row r="3" spans="1:30" x14ac:dyDescent="0.3">
      <c r="A3" s="1" t="s">
        <v>3</v>
      </c>
      <c r="B3" s="1">
        <v>7.2959779999999999</v>
      </c>
      <c r="D3" s="1">
        <v>0.310282</v>
      </c>
      <c r="E3" s="1">
        <v>0.61773500000000003</v>
      </c>
      <c r="F3" s="1">
        <v>107</v>
      </c>
      <c r="I3" s="3">
        <v>1</v>
      </c>
      <c r="J3" s="4">
        <v>-2.1381999999999999</v>
      </c>
      <c r="K3" s="4">
        <v>-0.36167300000000002</v>
      </c>
      <c r="L3" s="4">
        <v>-0.21431600000000001</v>
      </c>
      <c r="M3" s="4">
        <v>-0.387901</v>
      </c>
      <c r="N3" s="4">
        <v>0.112261</v>
      </c>
      <c r="O3" s="4">
        <v>-0.175815</v>
      </c>
      <c r="P3" s="4">
        <v>5.1586100000000003E-2</v>
      </c>
      <c r="Q3" s="4">
        <v>-5.9409700000000003E-2</v>
      </c>
      <c r="R3" s="4">
        <v>-4.453E-2</v>
      </c>
      <c r="S3" s="4">
        <v>-7.1465799999999996E-3</v>
      </c>
      <c r="T3" s="4">
        <v>-5.3547299999999999E-2</v>
      </c>
      <c r="U3" s="4">
        <v>7.3641899999999996E-3</v>
      </c>
      <c r="V3" s="4">
        <v>-4.0808200000000003E-2</v>
      </c>
      <c r="W3" s="4">
        <v>9.0439199999999997E-2</v>
      </c>
      <c r="X3" s="4">
        <v>4.3057100000000001E-2</v>
      </c>
      <c r="Y3" s="4">
        <v>-0.38408999999999999</v>
      </c>
      <c r="Z3" s="4">
        <v>0.56303300000000001</v>
      </c>
      <c r="AA3" s="4">
        <v>1.3273299999999999</v>
      </c>
      <c r="AB3" s="4">
        <v>-0.69901599999999997</v>
      </c>
      <c r="AC3" s="4">
        <v>-6.1516000000000001E-2</v>
      </c>
      <c r="AD3" s="4">
        <v>-1.9784999999999999</v>
      </c>
    </row>
    <row r="4" spans="1:30" x14ac:dyDescent="0.3">
      <c r="A4" s="1" t="s">
        <v>4</v>
      </c>
      <c r="B4" s="1">
        <v>9.5188000000000006</v>
      </c>
      <c r="D4" s="1">
        <v>0.61773500000000003</v>
      </c>
      <c r="E4" s="1">
        <v>0.92518699999999998</v>
      </c>
      <c r="F4" s="1">
        <v>117</v>
      </c>
      <c r="I4" s="3">
        <v>2</v>
      </c>
      <c r="J4" s="4">
        <v>-0.48396600000000001</v>
      </c>
      <c r="K4" s="4">
        <v>9.1865500000000003E-2</v>
      </c>
      <c r="L4" s="4">
        <v>-0.93217700000000003</v>
      </c>
      <c r="M4" s="4">
        <v>-0.42389300000000002</v>
      </c>
      <c r="N4" s="4">
        <v>0.73668500000000003</v>
      </c>
      <c r="O4" s="4">
        <v>-0.15940699999999999</v>
      </c>
      <c r="P4" s="4">
        <v>1.3612300000000001E-2</v>
      </c>
      <c r="Q4" s="4">
        <v>0.36749700000000002</v>
      </c>
      <c r="R4" s="4">
        <v>-0.28969699999999998</v>
      </c>
      <c r="S4" s="4">
        <v>-4.5628599999999998E-2</v>
      </c>
      <c r="T4" s="4">
        <v>0.266488</v>
      </c>
      <c r="U4" s="4">
        <v>4.5930499999999999E-2</v>
      </c>
      <c r="V4" s="4">
        <v>-0.16214500000000001</v>
      </c>
      <c r="W4" s="4">
        <v>0.45254299999999997</v>
      </c>
      <c r="X4" s="4">
        <v>-0.30873299999999998</v>
      </c>
      <c r="Y4" s="4">
        <v>-0.20313300000000001</v>
      </c>
      <c r="Z4" s="4">
        <v>-0.85413099999999997</v>
      </c>
      <c r="AA4" s="4">
        <v>1.2355499999999999</v>
      </c>
      <c r="AB4" s="4">
        <v>1.8279099999999999</v>
      </c>
      <c r="AC4" s="4">
        <v>-0.98834900000000003</v>
      </c>
      <c r="AD4" s="4">
        <v>-0.97181799999999996</v>
      </c>
    </row>
    <row r="5" spans="1:30" x14ac:dyDescent="0.3">
      <c r="A5" s="1" t="s">
        <v>5</v>
      </c>
      <c r="B5" s="1">
        <v>10.421578</v>
      </c>
      <c r="D5" s="1">
        <v>0.92518699999999998</v>
      </c>
      <c r="E5" s="1">
        <v>1.232639</v>
      </c>
      <c r="F5" s="1">
        <v>116</v>
      </c>
      <c r="I5" s="3">
        <v>3</v>
      </c>
      <c r="J5" s="4">
        <v>2.0128900000000001</v>
      </c>
      <c r="K5" s="4">
        <v>-0.47412799999999999</v>
      </c>
      <c r="L5" s="4">
        <v>-4.3820199999999997E-2</v>
      </c>
      <c r="M5" s="4">
        <v>-0.1119</v>
      </c>
      <c r="N5" s="4">
        <v>-0.213361</v>
      </c>
      <c r="O5" s="4">
        <v>-0.114928</v>
      </c>
      <c r="P5" s="4">
        <v>4.3570499999999999E-4</v>
      </c>
      <c r="Q5" s="4">
        <v>-8.53574E-2</v>
      </c>
      <c r="R5" s="4">
        <v>-0.22538900000000001</v>
      </c>
      <c r="S5" s="4">
        <v>0.28428700000000001</v>
      </c>
      <c r="T5" s="4">
        <v>-0.45644800000000002</v>
      </c>
      <c r="U5" s="4">
        <v>-9.6018199999999998E-2</v>
      </c>
      <c r="V5" s="4">
        <v>-0.327212</v>
      </c>
      <c r="W5" s="4">
        <v>0.10298300000000001</v>
      </c>
      <c r="X5" s="4">
        <v>1.1431100000000001</v>
      </c>
      <c r="Y5" s="4">
        <v>-8.7757100000000005E-2</v>
      </c>
      <c r="Z5" s="4">
        <v>-4.8914299999999997</v>
      </c>
      <c r="AA5" s="4">
        <v>1.38239</v>
      </c>
      <c r="AB5" s="4">
        <v>5.1702499999999998E-2</v>
      </c>
      <c r="AC5" s="4">
        <v>0.67616200000000004</v>
      </c>
      <c r="AD5" s="4">
        <v>-4.3239599999999996</v>
      </c>
    </row>
    <row r="6" spans="1:30" x14ac:dyDescent="0.3">
      <c r="A6" s="1" t="s">
        <v>6</v>
      </c>
      <c r="B6" s="1">
        <v>0.668323</v>
      </c>
      <c r="D6" s="1">
        <v>1.232639</v>
      </c>
      <c r="E6" s="1">
        <v>1.5400910000000001</v>
      </c>
      <c r="F6" s="1">
        <v>91</v>
      </c>
      <c r="I6" s="3">
        <v>4</v>
      </c>
      <c r="J6" s="4">
        <v>-0.84085600000000005</v>
      </c>
      <c r="K6" s="4">
        <v>0.99090400000000001</v>
      </c>
      <c r="L6" s="4">
        <v>0.660412</v>
      </c>
      <c r="M6" s="4">
        <v>1.19597</v>
      </c>
      <c r="N6" s="4">
        <v>-9.4038999999999998E-2</v>
      </c>
      <c r="O6" s="4">
        <v>6.3544299999999998E-2</v>
      </c>
      <c r="P6" s="4">
        <v>3.5102200000000001E-3</v>
      </c>
      <c r="Q6" s="4">
        <v>2.8029100000000001E-2</v>
      </c>
      <c r="R6" s="4">
        <v>-5.2653800000000001E-2</v>
      </c>
      <c r="S6" s="4">
        <v>0.12105399999999999</v>
      </c>
      <c r="T6" s="4">
        <v>2.0913299999999999E-2</v>
      </c>
      <c r="U6" s="4">
        <v>-2.25361E-2</v>
      </c>
      <c r="V6" s="4">
        <v>2.1694100000000001E-2</v>
      </c>
      <c r="W6" s="4">
        <v>-1.66853E-2</v>
      </c>
      <c r="X6" s="4">
        <v>0.292628</v>
      </c>
      <c r="Y6" s="4">
        <v>-0.236763</v>
      </c>
      <c r="Z6" s="4">
        <v>1.0631699999999999</v>
      </c>
      <c r="AA6" s="4">
        <v>0.81386700000000001</v>
      </c>
      <c r="AB6" s="4">
        <v>0.13230800000000001</v>
      </c>
      <c r="AC6" s="4">
        <v>-0.72242099999999998</v>
      </c>
      <c r="AD6" s="4">
        <v>1.00329</v>
      </c>
    </row>
    <row r="7" spans="1:30" x14ac:dyDescent="0.3">
      <c r="A7" s="1" t="s">
        <v>7</v>
      </c>
      <c r="B7" s="1">
        <v>2.7243550000000001</v>
      </c>
      <c r="D7" s="1">
        <v>1.5400910000000001</v>
      </c>
      <c r="E7" s="1">
        <v>1.8475440000000001</v>
      </c>
      <c r="F7" s="1">
        <v>101</v>
      </c>
      <c r="I7" s="3">
        <v>5</v>
      </c>
      <c r="J7" s="4">
        <v>-0.18104600000000001</v>
      </c>
      <c r="K7" s="4">
        <v>0.96611800000000003</v>
      </c>
      <c r="L7" s="4">
        <v>0.64978400000000003</v>
      </c>
      <c r="M7" s="4">
        <v>3.0014500000000002</v>
      </c>
      <c r="N7" s="4">
        <v>-0.111581</v>
      </c>
      <c r="O7" s="4">
        <v>0.16889299999999999</v>
      </c>
      <c r="P7" s="4">
        <v>4.8869500000000003E-2</v>
      </c>
      <c r="Q7" s="4">
        <v>5.3411099999999996E-3</v>
      </c>
      <c r="R7" s="4">
        <v>-0.23452799999999999</v>
      </c>
      <c r="S7" s="4">
        <v>9.1415099999999999E-2</v>
      </c>
      <c r="T7" s="4">
        <v>3.78538E-2</v>
      </c>
      <c r="U7" s="4">
        <v>3.1418799999999997E-2</v>
      </c>
      <c r="V7" s="4">
        <v>-9.6838999999999995E-2</v>
      </c>
      <c r="W7" s="4">
        <v>-7.5371499999999994E-2</v>
      </c>
      <c r="X7" s="4">
        <v>3.3724299999999999E-2</v>
      </c>
      <c r="Y7" s="4">
        <v>-0.22633700000000001</v>
      </c>
      <c r="Z7" s="4">
        <v>-7.5219900000000006E-2</v>
      </c>
      <c r="AA7" s="4">
        <v>0.40277499999999999</v>
      </c>
      <c r="AB7" s="4">
        <v>-0.15402099999999999</v>
      </c>
      <c r="AC7" s="4">
        <v>-0.66611100000000001</v>
      </c>
      <c r="AD7" s="4">
        <v>-1.59379</v>
      </c>
    </row>
    <row r="8" spans="1:30" x14ac:dyDescent="0.3">
      <c r="A8" s="1" t="s">
        <v>8</v>
      </c>
      <c r="B8" s="1">
        <v>0.224136</v>
      </c>
      <c r="D8" s="1">
        <v>1.8475440000000001</v>
      </c>
      <c r="E8" s="1">
        <v>2.1549960000000001</v>
      </c>
      <c r="F8" s="1">
        <v>81</v>
      </c>
      <c r="I8" s="3">
        <v>6</v>
      </c>
      <c r="J8" s="4">
        <v>0.59387500000000004</v>
      </c>
      <c r="K8" s="4">
        <v>-2.6731500000000001</v>
      </c>
      <c r="L8" s="4">
        <v>-1.82619</v>
      </c>
      <c r="M8" s="4">
        <v>-0.64338899999999999</v>
      </c>
      <c r="N8" s="4">
        <v>-0.22633300000000001</v>
      </c>
      <c r="O8" s="4">
        <v>-2.27633E-2</v>
      </c>
      <c r="P8" s="4">
        <v>-0.24781600000000001</v>
      </c>
      <c r="Q8" s="4">
        <v>-7.6969599999999999E-2</v>
      </c>
      <c r="R8" s="4">
        <v>0.17146600000000001</v>
      </c>
      <c r="S8" s="4">
        <v>-0.23027500000000001</v>
      </c>
      <c r="T8" s="4">
        <v>-5.2237100000000002E-2</v>
      </c>
      <c r="U8" s="4">
        <v>-7.5821100000000004E-3</v>
      </c>
      <c r="V8" s="4">
        <v>-3.9677900000000002E-2</v>
      </c>
      <c r="W8" s="4">
        <v>-5.7707300000000003E-2</v>
      </c>
      <c r="X8" s="4">
        <v>-0.113997</v>
      </c>
      <c r="Y8" s="4">
        <v>0.14772399999999999</v>
      </c>
      <c r="Z8" s="4">
        <v>-0.14707300000000001</v>
      </c>
      <c r="AA8" s="4">
        <v>1.2118800000000001</v>
      </c>
      <c r="AB8" s="4">
        <v>-0.39884700000000001</v>
      </c>
      <c r="AC8" s="4">
        <v>0.92705599999999999</v>
      </c>
      <c r="AD8" s="4">
        <v>3.1415099999999998</v>
      </c>
    </row>
    <row r="9" spans="1:30" x14ac:dyDescent="0.3">
      <c r="A9" s="1" t="s">
        <v>9</v>
      </c>
      <c r="B9" s="1">
        <v>0.10299</v>
      </c>
      <c r="D9" s="1">
        <v>2.1549960000000001</v>
      </c>
      <c r="E9" s="1">
        <v>2.4624480000000002</v>
      </c>
      <c r="F9" s="1">
        <v>76</v>
      </c>
      <c r="I9" s="3">
        <v>7</v>
      </c>
      <c r="J9" s="4">
        <v>-0.33463700000000002</v>
      </c>
      <c r="K9" s="4">
        <v>0.197905</v>
      </c>
      <c r="L9" s="4">
        <v>2.8051200000000001</v>
      </c>
      <c r="M9" s="4">
        <v>0.52440900000000001</v>
      </c>
      <c r="N9" s="4">
        <v>-0.149838</v>
      </c>
      <c r="O9" s="4">
        <v>-4.63282E-2</v>
      </c>
      <c r="P9" s="4">
        <v>3.27046E-2</v>
      </c>
      <c r="Q9" s="4">
        <v>9.6056900000000001E-3</v>
      </c>
      <c r="R9" s="4">
        <v>-0.156995</v>
      </c>
      <c r="S9" s="4">
        <v>-6.4212200000000001E-3</v>
      </c>
      <c r="T9" s="4">
        <v>-1.81932E-2</v>
      </c>
      <c r="U9" s="4">
        <v>-3.6453399999999997E-2</v>
      </c>
      <c r="V9" s="4">
        <v>-0.11061</v>
      </c>
      <c r="W9" s="4">
        <v>8.1702899999999995E-2</v>
      </c>
      <c r="X9" s="4">
        <v>-3.5046899999999999E-2</v>
      </c>
      <c r="Y9" s="4">
        <v>3.3559000000000002E-3</v>
      </c>
      <c r="Z9" s="4">
        <v>-0.39815899999999999</v>
      </c>
      <c r="AA9" s="4">
        <v>-0.17531099999999999</v>
      </c>
      <c r="AB9" s="4">
        <v>0.60812200000000005</v>
      </c>
      <c r="AC9" s="4">
        <v>-0.82064800000000004</v>
      </c>
      <c r="AD9" s="4">
        <v>3.01031</v>
      </c>
    </row>
    <row r="10" spans="1:30" x14ac:dyDescent="0.3">
      <c r="A10" s="1" t="s">
        <v>10</v>
      </c>
      <c r="B10" s="1">
        <v>1.742424</v>
      </c>
      <c r="D10" s="1">
        <v>2.4624480000000002</v>
      </c>
      <c r="E10" s="1">
        <v>2.7698999999999998</v>
      </c>
      <c r="F10" s="1">
        <v>53</v>
      </c>
      <c r="I10" s="3">
        <v>8</v>
      </c>
      <c r="J10" s="4">
        <v>0.30448399999999998</v>
      </c>
      <c r="K10" s="4">
        <v>-0.54125500000000004</v>
      </c>
      <c r="L10" s="4">
        <v>3.4266499999999998E-2</v>
      </c>
      <c r="M10" s="4">
        <v>-1.10402</v>
      </c>
      <c r="N10" s="4">
        <v>3.17408E-2</v>
      </c>
      <c r="O10" s="4">
        <v>2.7039799999999999E-2</v>
      </c>
      <c r="P10" s="4">
        <v>-1.58558E-2</v>
      </c>
      <c r="Q10" s="4">
        <v>5.3660899999999997E-2</v>
      </c>
      <c r="R10" s="4">
        <v>-5.3788500000000003E-2</v>
      </c>
      <c r="S10" s="4">
        <v>0.170822</v>
      </c>
      <c r="T10" s="4">
        <v>-3.55462E-2</v>
      </c>
      <c r="U10" s="4">
        <v>9.8447499999999993E-3</v>
      </c>
      <c r="V10" s="4">
        <v>-1.6562799999999999E-2</v>
      </c>
      <c r="W10" s="4">
        <v>-1.7346E-2</v>
      </c>
      <c r="X10" s="4">
        <v>0.35553499999999999</v>
      </c>
      <c r="Y10" s="4">
        <v>-0.148285</v>
      </c>
      <c r="Z10" s="4">
        <v>0.68349800000000005</v>
      </c>
      <c r="AA10" s="4">
        <v>1.3733200000000001</v>
      </c>
      <c r="AB10" s="4">
        <v>-0.51597999999999999</v>
      </c>
      <c r="AC10" s="4">
        <v>-1.4659999999999999E-2</v>
      </c>
      <c r="AD10" s="4">
        <v>1.5453E-2</v>
      </c>
    </row>
    <row r="11" spans="1:30" x14ac:dyDescent="0.3">
      <c r="A11" s="1" t="s">
        <v>11</v>
      </c>
      <c r="B11" s="1">
        <v>2.160358</v>
      </c>
      <c r="D11" s="1">
        <v>2.7698999999999998</v>
      </c>
      <c r="E11" s="1">
        <v>3.077353</v>
      </c>
      <c r="F11" s="1">
        <v>73</v>
      </c>
    </row>
    <row r="12" spans="1:30" x14ac:dyDescent="0.3">
      <c r="A12" s="1" t="s">
        <v>12</v>
      </c>
      <c r="B12" s="1">
        <v>0.88629599999999997</v>
      </c>
      <c r="D12" s="1">
        <v>3.077353</v>
      </c>
      <c r="E12" s="1">
        <v>3.3848050000000001</v>
      </c>
      <c r="F12" s="1">
        <v>57</v>
      </c>
      <c r="I12" s="1"/>
      <c r="J12" s="2">
        <v>0</v>
      </c>
      <c r="K12" s="2">
        <v>1</v>
      </c>
      <c r="L12" s="2">
        <v>2</v>
      </c>
      <c r="M12" s="2">
        <v>3</v>
      </c>
      <c r="N12" s="2">
        <v>4</v>
      </c>
      <c r="O12" s="2">
        <v>5</v>
      </c>
      <c r="P12" s="2">
        <v>6</v>
      </c>
      <c r="Q12" s="7">
        <v>7</v>
      </c>
      <c r="R12" s="2">
        <v>8</v>
      </c>
      <c r="S12" s="2" t="s">
        <v>25</v>
      </c>
    </row>
    <row r="13" spans="1:30" x14ac:dyDescent="0.3">
      <c r="A13" s="1" t="s">
        <v>13</v>
      </c>
      <c r="B13" s="1">
        <v>7.5251999999999999E-2</v>
      </c>
      <c r="D13" s="1">
        <v>3.3848050000000001</v>
      </c>
      <c r="E13" s="1">
        <v>3.6922570000000001</v>
      </c>
      <c r="F13" s="1">
        <v>56</v>
      </c>
      <c r="I13" s="3">
        <v>0</v>
      </c>
      <c r="J13" s="4">
        <v>2.45221</v>
      </c>
      <c r="K13" s="4">
        <v>1.87839</v>
      </c>
      <c r="L13" s="4">
        <v>1.29165</v>
      </c>
      <c r="M13" s="4">
        <v>1.8338699999999999</v>
      </c>
      <c r="N13" s="4">
        <v>-3.7475299999999998</v>
      </c>
      <c r="O13" s="4">
        <v>1.3175399999999999</v>
      </c>
      <c r="P13" s="4">
        <v>-0.96781799999999996</v>
      </c>
      <c r="Q13" s="8">
        <v>-1.9326000000000001</v>
      </c>
      <c r="R13" s="4">
        <v>1.9235899999999999</v>
      </c>
      <c r="S13" s="4">
        <v>3.07592</v>
      </c>
    </row>
    <row r="14" spans="1:30" x14ac:dyDescent="0.3">
      <c r="A14" s="1" t="s">
        <v>14</v>
      </c>
      <c r="B14" s="1">
        <v>0.38989299999999999</v>
      </c>
      <c r="D14" s="1">
        <v>3.6922570000000001</v>
      </c>
      <c r="E14" s="1">
        <v>3.9997090000000002</v>
      </c>
      <c r="F14" s="1">
        <v>42</v>
      </c>
      <c r="I14" s="3">
        <v>1</v>
      </c>
      <c r="J14" s="4">
        <v>3.3609</v>
      </c>
      <c r="K14" s="4">
        <v>6.4407899999999998</v>
      </c>
      <c r="L14" s="4">
        <v>1.89513</v>
      </c>
      <c r="M14" s="4">
        <v>3.3669899999999999</v>
      </c>
      <c r="N14" s="4">
        <v>-4.25814</v>
      </c>
      <c r="O14" s="4">
        <v>0.76139299999999999</v>
      </c>
      <c r="P14" s="4">
        <v>-0.167992</v>
      </c>
      <c r="Q14" s="8">
        <v>-1.92815</v>
      </c>
      <c r="R14" s="4">
        <v>6.5194000000000001</v>
      </c>
      <c r="S14" s="4">
        <v>2.92618</v>
      </c>
    </row>
    <row r="15" spans="1:30" x14ac:dyDescent="0.3">
      <c r="A15" s="1" t="s">
        <v>15</v>
      </c>
      <c r="B15" s="1">
        <v>0.36636999999999997</v>
      </c>
      <c r="D15" s="1">
        <v>3.9997090000000002</v>
      </c>
      <c r="E15" s="1">
        <v>4.3071619999999999</v>
      </c>
      <c r="F15" s="1">
        <v>37</v>
      </c>
      <c r="I15" s="3">
        <v>2</v>
      </c>
      <c r="J15" s="4">
        <v>0.90532999999999997</v>
      </c>
      <c r="K15" s="4">
        <v>0.79090099999999997</v>
      </c>
      <c r="L15" s="4">
        <v>0.91224000000000005</v>
      </c>
      <c r="M15" s="4">
        <v>-3.9918399999999998</v>
      </c>
      <c r="N15" s="4">
        <v>4.7916600000000003</v>
      </c>
      <c r="O15" s="4">
        <v>-2.67482</v>
      </c>
      <c r="P15" s="4">
        <v>3.2230699999999999</v>
      </c>
      <c r="Q15" s="8">
        <v>-1.5068600000000001</v>
      </c>
      <c r="R15" s="4">
        <v>3.5536799999999999</v>
      </c>
      <c r="S15" s="4">
        <v>-0.39321299999999998</v>
      </c>
    </row>
    <row r="16" spans="1:30" x14ac:dyDescent="0.3">
      <c r="A16" s="1" t="s">
        <v>16</v>
      </c>
      <c r="B16" s="1">
        <v>1.0708120000000001</v>
      </c>
      <c r="D16" s="1">
        <v>4.3071619999999999</v>
      </c>
      <c r="E16" s="1">
        <v>4.6146140000000004</v>
      </c>
      <c r="F16" s="1">
        <v>32</v>
      </c>
      <c r="I16" s="3">
        <v>3</v>
      </c>
      <c r="J16" s="4">
        <v>-3.5563400000000001</v>
      </c>
      <c r="K16" s="4">
        <v>-0.26840000000000003</v>
      </c>
      <c r="L16" s="4">
        <v>-1.4140900000000001</v>
      </c>
      <c r="M16" s="4">
        <v>0.70052599999999998</v>
      </c>
      <c r="N16" s="4">
        <v>-0.47307900000000003</v>
      </c>
      <c r="O16" s="4">
        <v>1.86836</v>
      </c>
      <c r="P16" s="4">
        <v>-0.42212300000000003</v>
      </c>
      <c r="Q16" s="8">
        <v>-1.6738900000000001</v>
      </c>
      <c r="R16" s="4">
        <v>3.0906899999999999</v>
      </c>
      <c r="S16" s="4">
        <v>0.17933399999999999</v>
      </c>
    </row>
    <row r="17" spans="1:28" x14ac:dyDescent="0.3">
      <c r="A17" s="1" t="s">
        <v>17</v>
      </c>
      <c r="B17" s="1">
        <v>4.4004890000000003</v>
      </c>
      <c r="D17" s="1">
        <v>4.6146140000000004</v>
      </c>
      <c r="E17" s="1">
        <v>4.9220660000000001</v>
      </c>
      <c r="F17" s="1">
        <v>27</v>
      </c>
      <c r="I17" s="5">
        <v>4</v>
      </c>
      <c r="J17" s="4">
        <v>2.2395999999999998</v>
      </c>
      <c r="K17" s="4">
        <v>4.4145900000000002E-2</v>
      </c>
      <c r="L17" s="4">
        <v>-0.37104199999999998</v>
      </c>
      <c r="M17" s="4">
        <v>2.1188499999999998E-3</v>
      </c>
      <c r="N17" s="4">
        <v>4.9744400000000001E-2</v>
      </c>
      <c r="O17" s="4">
        <v>-0.53468700000000002</v>
      </c>
      <c r="P17" s="4">
        <v>1.4604900000000001</v>
      </c>
      <c r="Q17" s="8">
        <v>1.7436700000000001</v>
      </c>
      <c r="R17" s="4">
        <v>1.6113999999999999</v>
      </c>
      <c r="S17" s="4">
        <v>-1.50465</v>
      </c>
    </row>
    <row r="18" spans="1:28" x14ac:dyDescent="0.3">
      <c r="A18" s="1" t="s">
        <v>18</v>
      </c>
      <c r="B18" s="1">
        <v>25.476053</v>
      </c>
      <c r="D18" s="1">
        <v>4.9220660000000001</v>
      </c>
      <c r="E18" s="1">
        <v>5.2295179999999997</v>
      </c>
      <c r="F18" s="1">
        <v>18</v>
      </c>
    </row>
    <row r="19" spans="1:28" x14ac:dyDescent="0.3">
      <c r="A19" s="1" t="s">
        <v>19</v>
      </c>
      <c r="B19" s="1">
        <v>13.078821</v>
      </c>
      <c r="D19" s="1">
        <v>5.2295179999999997</v>
      </c>
      <c r="E19" s="1">
        <v>5.5369710000000003</v>
      </c>
      <c r="F19" s="1">
        <v>22</v>
      </c>
      <c r="I19" s="1"/>
      <c r="J19" s="2">
        <v>0</v>
      </c>
      <c r="K19" s="2">
        <v>1</v>
      </c>
      <c r="L19" s="2">
        <v>2</v>
      </c>
      <c r="M19" s="2">
        <v>3</v>
      </c>
      <c r="N19" s="7">
        <v>4</v>
      </c>
      <c r="O19" s="2" t="s">
        <v>25</v>
      </c>
    </row>
    <row r="20" spans="1:28" x14ac:dyDescent="0.3">
      <c r="A20" s="1" t="s">
        <v>20</v>
      </c>
      <c r="B20" s="1">
        <v>9.7484649999999995</v>
      </c>
      <c r="D20" s="1">
        <v>5.5369710000000003</v>
      </c>
      <c r="E20" s="1">
        <v>5.8444229999999999</v>
      </c>
      <c r="F20" s="1">
        <v>27</v>
      </c>
      <c r="I20" s="3">
        <v>0</v>
      </c>
      <c r="J20" s="2">
        <v>-3.3809399999999998</v>
      </c>
      <c r="K20" s="1">
        <v>-7.8888199999999999</v>
      </c>
      <c r="L20" s="1">
        <v>6.3096300000000003</v>
      </c>
      <c r="M20" s="1">
        <v>-4.4339500000000003</v>
      </c>
      <c r="N20" s="9">
        <v>3.1570900000000002</v>
      </c>
      <c r="O20" s="1">
        <v>1.1786300000000001</v>
      </c>
    </row>
    <row r="21" spans="1:28" x14ac:dyDescent="0.3">
      <c r="A21" s="1" t="s">
        <v>21</v>
      </c>
      <c r="B21" s="1">
        <v>3.5654859999999999</v>
      </c>
      <c r="D21" s="1">
        <v>5.8444229999999999</v>
      </c>
      <c r="E21" s="1">
        <v>6.1518750000000004</v>
      </c>
      <c r="F21" s="1">
        <v>11</v>
      </c>
    </row>
    <row r="22" spans="1:28" x14ac:dyDescent="0.3">
      <c r="D22" s="1">
        <v>6.1518750000000004</v>
      </c>
      <c r="E22" s="1">
        <v>6.459327</v>
      </c>
      <c r="F22" s="1">
        <v>11</v>
      </c>
    </row>
    <row r="23" spans="1:28" x14ac:dyDescent="0.3">
      <c r="D23" s="1">
        <v>6.459327</v>
      </c>
      <c r="E23" s="1">
        <v>6.7667799999999998</v>
      </c>
      <c r="F23" s="1">
        <v>13</v>
      </c>
      <c r="I23" s="1"/>
      <c r="J23" s="3">
        <v>0</v>
      </c>
      <c r="K23" s="3">
        <v>1</v>
      </c>
      <c r="L23" s="3">
        <v>2</v>
      </c>
      <c r="M23" s="3">
        <v>3</v>
      </c>
      <c r="N23" s="3">
        <v>4</v>
      </c>
      <c r="O23" s="3">
        <v>5</v>
      </c>
      <c r="P23" s="3">
        <v>6</v>
      </c>
      <c r="Q23" s="3">
        <v>7</v>
      </c>
      <c r="R23" s="3">
        <v>8</v>
      </c>
      <c r="T23" s="1"/>
      <c r="U23" s="3">
        <v>0</v>
      </c>
      <c r="V23" s="3">
        <v>1</v>
      </c>
      <c r="W23" s="3">
        <v>2</v>
      </c>
      <c r="X23" s="3">
        <v>3</v>
      </c>
      <c r="Y23" s="5">
        <v>4</v>
      </c>
      <c r="AA23" s="1"/>
      <c r="AB23" s="3">
        <v>0</v>
      </c>
    </row>
    <row r="24" spans="1:28" x14ac:dyDescent="0.3">
      <c r="D24" s="1">
        <v>6.7667799999999998</v>
      </c>
      <c r="E24" s="1">
        <v>7.0742320000000003</v>
      </c>
      <c r="F24" s="1">
        <v>13</v>
      </c>
      <c r="I24" s="2" t="s">
        <v>2</v>
      </c>
      <c r="J24" s="4">
        <v>0.43723699999999999</v>
      </c>
      <c r="K24" s="4">
        <v>-2.1381999999999999</v>
      </c>
      <c r="L24" s="4">
        <v>-0.48396600000000001</v>
      </c>
      <c r="M24" s="4">
        <v>2.0128900000000001</v>
      </c>
      <c r="N24" s="4">
        <v>-0.84085600000000005</v>
      </c>
      <c r="O24" s="4">
        <v>-0.18104600000000001</v>
      </c>
      <c r="P24" s="4">
        <v>0.59387500000000004</v>
      </c>
      <c r="Q24" s="4">
        <v>-0.33463700000000002</v>
      </c>
      <c r="R24" s="4">
        <v>0.30448399999999998</v>
      </c>
      <c r="T24" s="2">
        <v>0</v>
      </c>
      <c r="U24" s="4">
        <v>2.45221</v>
      </c>
      <c r="V24" s="4">
        <v>3.3609</v>
      </c>
      <c r="W24" s="4">
        <v>0.90532999999999997</v>
      </c>
      <c r="X24" s="4">
        <v>-3.5563400000000001</v>
      </c>
      <c r="Y24" s="4">
        <v>2.2395999999999998</v>
      </c>
      <c r="AA24" s="2">
        <v>0</v>
      </c>
      <c r="AB24" s="2">
        <v>-3.3809399999999998</v>
      </c>
    </row>
    <row r="25" spans="1:28" x14ac:dyDescent="0.3">
      <c r="D25" s="1">
        <v>7.0742320000000003</v>
      </c>
      <c r="E25" s="1">
        <v>7.3816839999999999</v>
      </c>
      <c r="F25" s="1">
        <v>8</v>
      </c>
      <c r="I25" s="1" t="s">
        <v>3</v>
      </c>
      <c r="J25" s="4">
        <v>-0.16539100000000001</v>
      </c>
      <c r="K25" s="4">
        <v>-0.36167300000000002</v>
      </c>
      <c r="L25" s="4">
        <v>9.1865500000000003E-2</v>
      </c>
      <c r="M25" s="4">
        <v>-0.47412799999999999</v>
      </c>
      <c r="N25" s="4">
        <v>0.99090400000000001</v>
      </c>
      <c r="O25" s="4">
        <v>0.96611800000000003</v>
      </c>
      <c r="P25" s="4">
        <v>-2.6731500000000001</v>
      </c>
      <c r="Q25" s="4">
        <v>0.197905</v>
      </c>
      <c r="R25" s="4">
        <v>-0.54125500000000004</v>
      </c>
      <c r="T25" s="2">
        <v>1</v>
      </c>
      <c r="U25" s="4">
        <v>1.87839</v>
      </c>
      <c r="V25" s="4">
        <v>6.4407899999999998</v>
      </c>
      <c r="W25" s="4">
        <v>0.79090099999999997</v>
      </c>
      <c r="X25" s="4">
        <v>-0.26840000000000003</v>
      </c>
      <c r="Y25" s="4">
        <v>4.4145900000000002E-2</v>
      </c>
      <c r="AA25" s="2">
        <v>1</v>
      </c>
      <c r="AB25" s="1">
        <v>-7.8888199999999999</v>
      </c>
    </row>
    <row r="26" spans="1:28" x14ac:dyDescent="0.3">
      <c r="D26" s="1">
        <v>7.3816839999999999</v>
      </c>
      <c r="E26" s="1">
        <v>7.6891360000000004</v>
      </c>
      <c r="F26" s="1">
        <v>5</v>
      </c>
      <c r="I26" s="1" t="s">
        <v>4</v>
      </c>
      <c r="J26" s="4">
        <v>-0.42688100000000001</v>
      </c>
      <c r="K26" s="4">
        <v>-0.21431600000000001</v>
      </c>
      <c r="L26" s="4">
        <v>-0.93217700000000003</v>
      </c>
      <c r="M26" s="4">
        <v>-4.3820199999999997E-2</v>
      </c>
      <c r="N26" s="4">
        <v>0.660412</v>
      </c>
      <c r="O26" s="4">
        <v>0.64978400000000003</v>
      </c>
      <c r="P26" s="4">
        <v>-1.82619</v>
      </c>
      <c r="Q26" s="4">
        <v>2.8051200000000001</v>
      </c>
      <c r="R26" s="4">
        <v>3.4266499999999998E-2</v>
      </c>
      <c r="T26" s="2">
        <v>2</v>
      </c>
      <c r="U26" s="4">
        <v>1.29165</v>
      </c>
      <c r="V26" s="4">
        <v>1.89513</v>
      </c>
      <c r="W26" s="4">
        <v>0.91224000000000005</v>
      </c>
      <c r="X26" s="4">
        <v>-1.4140900000000001</v>
      </c>
      <c r="Y26" s="4">
        <v>-0.37104199999999998</v>
      </c>
      <c r="AA26" s="2">
        <v>2</v>
      </c>
      <c r="AB26" s="1">
        <v>6.3096300000000003</v>
      </c>
    </row>
    <row r="27" spans="1:28" x14ac:dyDescent="0.3">
      <c r="D27" s="1">
        <v>7.6891360000000004</v>
      </c>
      <c r="E27" s="1">
        <v>7.9965890000000002</v>
      </c>
      <c r="F27" s="1">
        <v>6</v>
      </c>
      <c r="I27" s="1" t="s">
        <v>5</v>
      </c>
      <c r="J27" s="4">
        <v>0.60074499999999997</v>
      </c>
      <c r="K27" s="4">
        <v>-0.387901</v>
      </c>
      <c r="L27" s="4">
        <v>-0.42389300000000002</v>
      </c>
      <c r="M27" s="4">
        <v>-0.1119</v>
      </c>
      <c r="N27" s="4">
        <v>1.19597</v>
      </c>
      <c r="O27" s="4">
        <v>3.0014500000000002</v>
      </c>
      <c r="P27" s="4">
        <v>-0.64338899999999999</v>
      </c>
      <c r="Q27" s="4">
        <v>0.52440900000000001</v>
      </c>
      <c r="R27" s="4">
        <v>-1.10402</v>
      </c>
      <c r="T27" s="2">
        <v>3</v>
      </c>
      <c r="U27" s="4">
        <v>1.8338699999999999</v>
      </c>
      <c r="V27" s="4">
        <v>3.3669899999999999</v>
      </c>
      <c r="W27" s="4">
        <v>-3.9918399999999998</v>
      </c>
      <c r="X27" s="4">
        <v>0.70052599999999998</v>
      </c>
      <c r="Y27" s="4">
        <v>2.1188499999999998E-3</v>
      </c>
      <c r="AA27" s="2">
        <v>3</v>
      </c>
      <c r="AB27" s="1">
        <v>-4.4339500000000003</v>
      </c>
    </row>
    <row r="28" spans="1:28" x14ac:dyDescent="0.3">
      <c r="D28" s="1">
        <v>7.9965890000000002</v>
      </c>
      <c r="E28" s="1">
        <v>8.3040409999999998</v>
      </c>
      <c r="F28" s="1">
        <v>6</v>
      </c>
      <c r="I28" s="1" t="s">
        <v>6</v>
      </c>
      <c r="J28" s="4">
        <v>-0.44548599999999999</v>
      </c>
      <c r="K28" s="4">
        <v>0.112261</v>
      </c>
      <c r="L28" s="4">
        <v>0.73668500000000003</v>
      </c>
      <c r="M28" s="4">
        <v>-0.213361</v>
      </c>
      <c r="N28" s="4">
        <v>-9.4038999999999998E-2</v>
      </c>
      <c r="O28" s="4">
        <v>-0.111581</v>
      </c>
      <c r="P28" s="4">
        <v>-0.22633300000000001</v>
      </c>
      <c r="Q28" s="4">
        <v>-0.149838</v>
      </c>
      <c r="R28" s="4">
        <v>3.17408E-2</v>
      </c>
      <c r="T28" s="2">
        <v>4</v>
      </c>
      <c r="U28" s="4">
        <v>-3.7475299999999998</v>
      </c>
      <c r="V28" s="4">
        <v>-4.25814</v>
      </c>
      <c r="W28" s="4">
        <v>4.7916600000000003</v>
      </c>
      <c r="X28" s="4">
        <v>-0.47307900000000003</v>
      </c>
      <c r="Y28" s="4">
        <v>4.9744400000000001E-2</v>
      </c>
      <c r="AA28" s="7">
        <v>4</v>
      </c>
      <c r="AB28" s="9">
        <v>3.1570900000000002</v>
      </c>
    </row>
    <row r="29" spans="1:28" x14ac:dyDescent="0.3">
      <c r="D29" s="1">
        <v>8.3040409999999998</v>
      </c>
      <c r="E29" s="1">
        <v>8.6114929999999994</v>
      </c>
      <c r="F29" s="1">
        <v>2</v>
      </c>
      <c r="I29" s="1" t="s">
        <v>7</v>
      </c>
      <c r="J29" s="4">
        <v>8.8642499999999999E-2</v>
      </c>
      <c r="K29" s="4">
        <v>-0.175815</v>
      </c>
      <c r="L29" s="4">
        <v>-0.15940699999999999</v>
      </c>
      <c r="M29" s="4">
        <v>-0.114928</v>
      </c>
      <c r="N29" s="4">
        <v>6.3544299999999998E-2</v>
      </c>
      <c r="O29" s="4">
        <v>0.16889299999999999</v>
      </c>
      <c r="P29" s="4">
        <v>-2.27633E-2</v>
      </c>
      <c r="Q29" s="4">
        <v>-4.63282E-2</v>
      </c>
      <c r="R29" s="4">
        <v>2.7039799999999999E-2</v>
      </c>
      <c r="T29" s="2">
        <v>5</v>
      </c>
      <c r="U29" s="4">
        <v>1.3175399999999999</v>
      </c>
      <c r="V29" s="4">
        <v>0.76139299999999999</v>
      </c>
      <c r="W29" s="4">
        <v>-2.67482</v>
      </c>
      <c r="X29" s="4">
        <v>1.86836</v>
      </c>
      <c r="Y29" s="4">
        <v>-0.53468700000000002</v>
      </c>
      <c r="AA29" s="2" t="s">
        <v>25</v>
      </c>
      <c r="AB29" s="1">
        <v>1.1786300000000001</v>
      </c>
    </row>
    <row r="30" spans="1:28" x14ac:dyDescent="0.3">
      <c r="D30" s="1">
        <v>8.6114929999999994</v>
      </c>
      <c r="E30" s="1">
        <v>8.9189450000000008</v>
      </c>
      <c r="F30" s="1">
        <v>4</v>
      </c>
      <c r="I30" s="1" t="s">
        <v>8</v>
      </c>
      <c r="J30" s="4">
        <v>1.05627E-2</v>
      </c>
      <c r="K30" s="4">
        <v>5.1586100000000003E-2</v>
      </c>
      <c r="L30" s="4">
        <v>1.3612300000000001E-2</v>
      </c>
      <c r="M30" s="4">
        <v>4.3570499999999999E-4</v>
      </c>
      <c r="N30" s="4">
        <v>3.5102200000000001E-3</v>
      </c>
      <c r="O30" s="4">
        <v>4.8869500000000003E-2</v>
      </c>
      <c r="P30" s="4">
        <v>-0.24781600000000001</v>
      </c>
      <c r="Q30" s="4">
        <v>3.27046E-2</v>
      </c>
      <c r="R30" s="4">
        <v>-1.58558E-2</v>
      </c>
      <c r="T30" s="2">
        <v>6</v>
      </c>
      <c r="U30" s="4">
        <v>-0.96781799999999996</v>
      </c>
      <c r="V30" s="4">
        <v>-0.167992</v>
      </c>
      <c r="W30" s="4">
        <v>3.2230699999999999</v>
      </c>
      <c r="X30" s="4">
        <v>-0.42212300000000003</v>
      </c>
      <c r="Y30" s="4">
        <v>1.4604900000000001</v>
      </c>
    </row>
    <row r="31" spans="1:28" x14ac:dyDescent="0.3">
      <c r="D31" s="1">
        <v>8.9189450000000008</v>
      </c>
      <c r="E31" s="1">
        <v>9.2263970000000004</v>
      </c>
      <c r="F31" s="1">
        <v>4</v>
      </c>
      <c r="I31" s="1" t="s">
        <v>9</v>
      </c>
      <c r="J31" s="4">
        <v>-8.60065E-2</v>
      </c>
      <c r="K31" s="4">
        <v>-5.9409700000000003E-2</v>
      </c>
      <c r="L31" s="4">
        <v>0.36749700000000002</v>
      </c>
      <c r="M31" s="4">
        <v>-8.53574E-2</v>
      </c>
      <c r="N31" s="4">
        <v>2.8029100000000001E-2</v>
      </c>
      <c r="O31" s="4">
        <v>5.3411099999999996E-3</v>
      </c>
      <c r="P31" s="4">
        <v>-7.6969599999999999E-2</v>
      </c>
      <c r="Q31" s="4">
        <v>9.6056900000000001E-3</v>
      </c>
      <c r="R31" s="4">
        <v>5.3660899999999997E-2</v>
      </c>
      <c r="T31" s="7">
        <v>7</v>
      </c>
      <c r="U31" s="8">
        <v>-1.9326000000000001</v>
      </c>
      <c r="V31" s="8">
        <v>-1.92815</v>
      </c>
      <c r="W31" s="8">
        <v>-1.5068600000000001</v>
      </c>
      <c r="X31" s="8">
        <v>-1.6738900000000001</v>
      </c>
      <c r="Y31" s="4">
        <v>1.7436700000000001</v>
      </c>
    </row>
    <row r="32" spans="1:28" x14ac:dyDescent="0.3">
      <c r="D32" s="1">
        <v>9.2263970000000004</v>
      </c>
      <c r="E32" s="1">
        <v>9.5338499999999993</v>
      </c>
      <c r="F32" s="1">
        <v>2</v>
      </c>
      <c r="I32" s="1" t="s">
        <v>10</v>
      </c>
      <c r="J32" s="4">
        <v>0.13331100000000001</v>
      </c>
      <c r="K32" s="4">
        <v>-4.453E-2</v>
      </c>
      <c r="L32" s="4">
        <v>-0.28969699999999998</v>
      </c>
      <c r="M32" s="4">
        <v>-0.22538900000000001</v>
      </c>
      <c r="N32" s="4">
        <v>-5.2653800000000001E-2</v>
      </c>
      <c r="O32" s="4">
        <v>-0.23452799999999999</v>
      </c>
      <c r="P32" s="4">
        <v>0.17146600000000001</v>
      </c>
      <c r="Q32" s="4">
        <v>-0.156995</v>
      </c>
      <c r="R32" s="4">
        <v>-5.3788500000000003E-2</v>
      </c>
      <c r="T32" s="2">
        <v>8</v>
      </c>
      <c r="U32" s="4">
        <v>1.9235899999999999</v>
      </c>
      <c r="V32" s="4">
        <v>6.5194000000000001</v>
      </c>
      <c r="W32" s="4">
        <v>3.5536799999999999</v>
      </c>
      <c r="X32" s="4">
        <v>3.0906899999999999</v>
      </c>
      <c r="Y32" s="4">
        <v>1.6113999999999999</v>
      </c>
    </row>
    <row r="33" spans="4:25" x14ac:dyDescent="0.3">
      <c r="D33" s="1">
        <v>9.5338499999999993</v>
      </c>
      <c r="E33" s="1">
        <v>9.8413020000000007</v>
      </c>
      <c r="F33" s="1">
        <v>5</v>
      </c>
      <c r="I33" s="1" t="s">
        <v>11</v>
      </c>
      <c r="J33" s="4">
        <v>0.18838099999999999</v>
      </c>
      <c r="K33" s="4">
        <v>-7.1465799999999996E-3</v>
      </c>
      <c r="L33" s="4">
        <v>-4.5628599999999998E-2</v>
      </c>
      <c r="M33" s="4">
        <v>0.28428700000000001</v>
      </c>
      <c r="N33" s="4">
        <v>0.12105399999999999</v>
      </c>
      <c r="O33" s="4">
        <v>9.1415099999999999E-2</v>
      </c>
      <c r="P33" s="4">
        <v>-0.23027500000000001</v>
      </c>
      <c r="Q33" s="4">
        <v>-6.4212200000000001E-3</v>
      </c>
      <c r="R33" s="4">
        <v>0.170822</v>
      </c>
      <c r="T33" s="2" t="s">
        <v>25</v>
      </c>
      <c r="U33" s="4">
        <v>3.07592</v>
      </c>
      <c r="V33" s="4">
        <v>2.92618</v>
      </c>
      <c r="W33" s="4">
        <v>-0.39321299999999998</v>
      </c>
      <c r="X33" s="4">
        <v>0.17933399999999999</v>
      </c>
      <c r="Y33" s="4">
        <v>-1.50465</v>
      </c>
    </row>
    <row r="34" spans="4:25" x14ac:dyDescent="0.3">
      <c r="D34" s="1">
        <v>9.8413020000000007</v>
      </c>
      <c r="E34" s="1">
        <v>10.148754</v>
      </c>
      <c r="F34" s="1">
        <v>3</v>
      </c>
      <c r="I34" s="1" t="s">
        <v>12</v>
      </c>
      <c r="J34" s="4">
        <v>-6.5124799999999997E-2</v>
      </c>
      <c r="K34" s="4">
        <v>-5.3547299999999999E-2</v>
      </c>
      <c r="L34" s="4">
        <v>0.266488</v>
      </c>
      <c r="M34" s="4">
        <v>-0.45644800000000002</v>
      </c>
      <c r="N34" s="4">
        <v>2.0913299999999999E-2</v>
      </c>
      <c r="O34" s="4">
        <v>3.78538E-2</v>
      </c>
      <c r="P34" s="4">
        <v>-5.2237100000000002E-2</v>
      </c>
      <c r="Q34" s="4">
        <v>-1.81932E-2</v>
      </c>
      <c r="R34" s="4">
        <v>-3.55462E-2</v>
      </c>
    </row>
    <row r="35" spans="4:25" x14ac:dyDescent="0.3">
      <c r="D35" s="1">
        <v>10.148754</v>
      </c>
      <c r="E35" s="1">
        <v>10.456206</v>
      </c>
      <c r="F35" s="1">
        <v>1</v>
      </c>
      <c r="I35" s="1" t="s">
        <v>13</v>
      </c>
      <c r="J35" s="4">
        <v>-4.1036499999999997E-2</v>
      </c>
      <c r="K35" s="4">
        <v>7.3641899999999996E-3</v>
      </c>
      <c r="L35" s="4">
        <v>4.5930499999999999E-2</v>
      </c>
      <c r="M35" s="4">
        <v>-9.6018199999999998E-2</v>
      </c>
      <c r="N35" s="4">
        <v>-2.25361E-2</v>
      </c>
      <c r="O35" s="4">
        <v>3.1418799999999997E-2</v>
      </c>
      <c r="P35" s="4">
        <v>-7.5821100000000004E-3</v>
      </c>
      <c r="Q35" s="4">
        <v>-3.6453399999999997E-2</v>
      </c>
      <c r="R35" s="4">
        <v>9.8447499999999993E-3</v>
      </c>
    </row>
    <row r="36" spans="4:25" x14ac:dyDescent="0.3">
      <c r="D36" s="1">
        <v>10.456206</v>
      </c>
      <c r="E36" s="1">
        <v>10.763659000000001</v>
      </c>
      <c r="F36" s="1">
        <v>1</v>
      </c>
      <c r="I36" s="1" t="s">
        <v>14</v>
      </c>
      <c r="J36" s="4">
        <v>8.0418699999999996E-2</v>
      </c>
      <c r="K36" s="4">
        <v>-4.0808200000000003E-2</v>
      </c>
      <c r="L36" s="4">
        <v>-0.16214500000000001</v>
      </c>
      <c r="M36" s="4">
        <v>-0.327212</v>
      </c>
      <c r="N36" s="4">
        <v>2.1694100000000001E-2</v>
      </c>
      <c r="O36" s="4">
        <v>-9.6838999999999995E-2</v>
      </c>
      <c r="P36" s="4">
        <v>-3.9677900000000002E-2</v>
      </c>
      <c r="Q36" s="4">
        <v>-0.11061</v>
      </c>
      <c r="R36" s="4">
        <v>-1.6562799999999999E-2</v>
      </c>
    </row>
    <row r="37" spans="4:25" x14ac:dyDescent="0.3">
      <c r="D37" s="1">
        <v>10.763659000000001</v>
      </c>
      <c r="E37" s="1">
        <v>11.071111</v>
      </c>
      <c r="F37" s="1">
        <v>0</v>
      </c>
      <c r="I37" s="1" t="s">
        <v>15</v>
      </c>
      <c r="J37" s="4">
        <v>-0.14163799999999999</v>
      </c>
      <c r="K37" s="4">
        <v>9.0439199999999997E-2</v>
      </c>
      <c r="L37" s="4">
        <v>0.45254299999999997</v>
      </c>
      <c r="M37" s="4">
        <v>0.10298300000000001</v>
      </c>
      <c r="N37" s="4">
        <v>-1.66853E-2</v>
      </c>
      <c r="O37" s="4">
        <v>-7.5371499999999994E-2</v>
      </c>
      <c r="P37" s="4">
        <v>-5.7707300000000003E-2</v>
      </c>
      <c r="Q37" s="4">
        <v>8.1702899999999995E-2</v>
      </c>
      <c r="R37" s="4">
        <v>-1.7346E-2</v>
      </c>
    </row>
    <row r="38" spans="4:25" x14ac:dyDescent="0.3">
      <c r="D38" s="1">
        <v>11.071111</v>
      </c>
      <c r="E38" s="1">
        <v>11.378563</v>
      </c>
      <c r="F38" s="1">
        <v>1</v>
      </c>
      <c r="I38" s="1" t="s">
        <v>16</v>
      </c>
      <c r="J38" s="4">
        <v>0.45239699999999999</v>
      </c>
      <c r="K38" s="4">
        <v>4.3057100000000001E-2</v>
      </c>
      <c r="L38" s="4">
        <v>-0.30873299999999998</v>
      </c>
      <c r="M38" s="4">
        <v>1.1431100000000001</v>
      </c>
      <c r="N38" s="4">
        <v>0.292628</v>
      </c>
      <c r="O38" s="4">
        <v>3.3724299999999999E-2</v>
      </c>
      <c r="P38" s="4">
        <v>-0.113997</v>
      </c>
      <c r="Q38" s="4">
        <v>-3.5046899999999999E-2</v>
      </c>
      <c r="R38" s="4">
        <v>0.35553499999999999</v>
      </c>
    </row>
    <row r="39" spans="4:25" x14ac:dyDescent="0.3">
      <c r="D39" s="1">
        <v>11.378563</v>
      </c>
      <c r="E39" s="1">
        <v>11.686014999999999</v>
      </c>
      <c r="F39" s="1">
        <v>0</v>
      </c>
      <c r="I39" s="1" t="s">
        <v>17</v>
      </c>
      <c r="J39" s="4">
        <v>-1.04127E-3</v>
      </c>
      <c r="K39" s="4">
        <v>-0.38408999999999999</v>
      </c>
      <c r="L39" s="4">
        <v>-0.20313300000000001</v>
      </c>
      <c r="M39" s="4">
        <v>-8.7757100000000005E-2</v>
      </c>
      <c r="N39" s="4">
        <v>-0.236763</v>
      </c>
      <c r="O39" s="4">
        <v>-0.22633700000000001</v>
      </c>
      <c r="P39" s="4">
        <v>0.14772399999999999</v>
      </c>
      <c r="Q39" s="4">
        <v>3.3559000000000002E-3</v>
      </c>
      <c r="R39" s="4">
        <v>-0.148285</v>
      </c>
    </row>
    <row r="40" spans="4:25" x14ac:dyDescent="0.3">
      <c r="D40" s="1">
        <v>11.686014999999999</v>
      </c>
      <c r="E40" s="1">
        <v>11.993468</v>
      </c>
      <c r="F40" s="1">
        <v>1</v>
      </c>
      <c r="I40" s="1" t="s">
        <v>18</v>
      </c>
      <c r="J40" s="4">
        <v>0.80618900000000004</v>
      </c>
      <c r="K40" s="4">
        <v>0.56303300000000001</v>
      </c>
      <c r="L40" s="4">
        <v>-0.85413099999999997</v>
      </c>
      <c r="M40" s="4">
        <v>-4.8914299999999997</v>
      </c>
      <c r="N40" s="4">
        <v>1.0631699999999999</v>
      </c>
      <c r="O40" s="4">
        <v>-7.5219900000000006E-2</v>
      </c>
      <c r="P40" s="4">
        <v>-0.14707300000000001</v>
      </c>
      <c r="Q40" s="4">
        <v>-0.39815899999999999</v>
      </c>
      <c r="R40" s="4">
        <v>0.68349800000000005</v>
      </c>
    </row>
    <row r="41" spans="4:25" x14ac:dyDescent="0.3">
      <c r="D41" s="1">
        <v>11.993468</v>
      </c>
      <c r="E41" s="1">
        <v>12.30092</v>
      </c>
      <c r="F41" s="1">
        <v>1</v>
      </c>
      <c r="I41" s="1" t="s">
        <v>19</v>
      </c>
      <c r="J41" s="4">
        <v>0.14066400000000001</v>
      </c>
      <c r="K41" s="4">
        <v>1.3273299999999999</v>
      </c>
      <c r="L41" s="4">
        <v>1.2355499999999999</v>
      </c>
      <c r="M41" s="4">
        <v>1.38239</v>
      </c>
      <c r="N41" s="4">
        <v>0.81386700000000001</v>
      </c>
      <c r="O41" s="4">
        <v>0.40277499999999999</v>
      </c>
      <c r="P41" s="4">
        <v>1.2118800000000001</v>
      </c>
      <c r="Q41" s="4">
        <v>-0.17531099999999999</v>
      </c>
      <c r="R41" s="4">
        <v>1.3733200000000001</v>
      </c>
    </row>
    <row r="42" spans="4:25" x14ac:dyDescent="0.3">
      <c r="I42" s="1" t="s">
        <v>20</v>
      </c>
      <c r="J42" s="4">
        <v>-0.79135699999999998</v>
      </c>
      <c r="K42" s="4">
        <v>-0.69901599999999997</v>
      </c>
      <c r="L42" s="4">
        <v>1.8279099999999999</v>
      </c>
      <c r="M42" s="4">
        <v>5.1702499999999998E-2</v>
      </c>
      <c r="N42" s="4">
        <v>0.13230800000000001</v>
      </c>
      <c r="O42" s="4">
        <v>-0.15402099999999999</v>
      </c>
      <c r="P42" s="4">
        <v>-0.39884700000000001</v>
      </c>
      <c r="Q42" s="4">
        <v>0.60812200000000005</v>
      </c>
      <c r="R42" s="4">
        <v>-0.51597999999999999</v>
      </c>
    </row>
    <row r="43" spans="4:25" x14ac:dyDescent="0.3">
      <c r="I43" s="1" t="s">
        <v>21</v>
      </c>
      <c r="J43" s="4">
        <v>-0.78633299999999995</v>
      </c>
      <c r="K43" s="4">
        <v>-6.1516000000000001E-2</v>
      </c>
      <c r="L43" s="4">
        <v>-0.98834900000000003</v>
      </c>
      <c r="M43" s="4">
        <v>0.67616200000000004</v>
      </c>
      <c r="N43" s="4">
        <v>-0.72242099999999998</v>
      </c>
      <c r="O43" s="4">
        <v>-0.66611100000000001</v>
      </c>
      <c r="P43" s="4">
        <v>0.92705599999999999</v>
      </c>
      <c r="Q43" s="4">
        <v>-0.82064800000000004</v>
      </c>
      <c r="R43" s="4">
        <v>-1.4659999999999999E-2</v>
      </c>
    </row>
    <row r="44" spans="4:25" x14ac:dyDescent="0.3">
      <c r="I44" s="1" t="s">
        <v>25</v>
      </c>
      <c r="J44" s="4">
        <v>0.38272699999999998</v>
      </c>
      <c r="K44" s="4">
        <v>-1.9784999999999999</v>
      </c>
      <c r="L44" s="4">
        <v>-0.97181799999999996</v>
      </c>
      <c r="M44" s="4">
        <v>-4.3239599999999996</v>
      </c>
      <c r="N44" s="4">
        <v>1.00329</v>
      </c>
      <c r="O44" s="4">
        <v>-1.59379</v>
      </c>
      <c r="P44" s="4">
        <v>3.1415099999999998</v>
      </c>
      <c r="Q44" s="4">
        <v>3.01031</v>
      </c>
      <c r="R44" s="4">
        <v>1.5453E-2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053A-7F15-43BE-868E-0EC5ACB19763}">
  <dimension ref="B2:X2002"/>
  <sheetViews>
    <sheetView zoomScale="55" zoomScaleNormal="55" workbookViewId="0">
      <selection activeCell="R44" sqref="R44"/>
    </sheetView>
  </sheetViews>
  <sheetFormatPr defaultRowHeight="14.5" x14ac:dyDescent="0.35"/>
  <sheetData>
    <row r="2" spans="2:24" x14ac:dyDescent="0.35">
      <c r="B2" s="11" t="s">
        <v>180</v>
      </c>
      <c r="C2" s="11" t="s">
        <v>2</v>
      </c>
      <c r="D2" s="11" t="s">
        <v>84</v>
      </c>
      <c r="E2" s="11" t="s">
        <v>5</v>
      </c>
      <c r="F2" s="11" t="s">
        <v>85</v>
      </c>
      <c r="G2" s="11" t="s">
        <v>181</v>
      </c>
      <c r="H2" s="11" t="s">
        <v>6</v>
      </c>
      <c r="I2" s="11" t="s">
        <v>7</v>
      </c>
      <c r="J2" s="11" t="s">
        <v>8</v>
      </c>
      <c r="K2" s="11" t="s">
        <v>9</v>
      </c>
      <c r="L2" s="11" t="s">
        <v>10</v>
      </c>
      <c r="M2" s="11" t="s">
        <v>11</v>
      </c>
      <c r="N2" s="11" t="s">
        <v>12</v>
      </c>
      <c r="O2" s="11" t="s">
        <v>13</v>
      </c>
      <c r="P2" s="11" t="s">
        <v>14</v>
      </c>
      <c r="Q2" s="11" t="s">
        <v>15</v>
      </c>
      <c r="R2" s="11" t="s">
        <v>16</v>
      </c>
      <c r="S2" s="11" t="s">
        <v>17</v>
      </c>
      <c r="T2" s="11" t="s">
        <v>18</v>
      </c>
      <c r="U2" s="11" t="s">
        <v>19</v>
      </c>
      <c r="V2" s="11" t="s">
        <v>20</v>
      </c>
      <c r="W2" s="11" t="s">
        <v>21</v>
      </c>
      <c r="X2" s="11" t="s">
        <v>87</v>
      </c>
    </row>
    <row r="3" spans="2:24" x14ac:dyDescent="0.35">
      <c r="B3" s="11">
        <v>-7.4561250000000001</v>
      </c>
      <c r="C3" s="11">
        <v>35</v>
      </c>
      <c r="D3" s="11">
        <v>98.969387999999995</v>
      </c>
      <c r="E3" s="11">
        <v>0.219</v>
      </c>
      <c r="F3" s="11">
        <v>1000</v>
      </c>
      <c r="G3" s="11">
        <v>219</v>
      </c>
      <c r="H3" s="11">
        <v>7000</v>
      </c>
      <c r="I3" s="11">
        <v>0.75</v>
      </c>
      <c r="J3" s="11">
        <v>0.3</v>
      </c>
      <c r="K3" s="11">
        <v>0.8</v>
      </c>
      <c r="L3" s="11">
        <v>2</v>
      </c>
      <c r="M3" s="11">
        <v>2</v>
      </c>
      <c r="N3" s="11">
        <v>2</v>
      </c>
      <c r="O3" s="11">
        <v>4</v>
      </c>
      <c r="P3" s="11">
        <v>0.05</v>
      </c>
      <c r="Q3" s="11">
        <v>0.15</v>
      </c>
      <c r="R3" s="11">
        <v>0.3</v>
      </c>
      <c r="S3" s="11">
        <v>0.2</v>
      </c>
      <c r="T3" s="11">
        <v>4009.1156999999998</v>
      </c>
      <c r="U3" s="11">
        <v>0.60416667000000002</v>
      </c>
      <c r="V3" s="11">
        <v>80</v>
      </c>
      <c r="W3" s="11">
        <v>1600</v>
      </c>
      <c r="X3" s="11">
        <v>-5.4754487999999997</v>
      </c>
    </row>
    <row r="4" spans="2:24" x14ac:dyDescent="0.35">
      <c r="B4" s="11">
        <v>-16.701692000000001</v>
      </c>
      <c r="C4" s="11">
        <v>45</v>
      </c>
      <c r="D4" s="11">
        <v>98.969387999999995</v>
      </c>
      <c r="E4" s="11">
        <v>8.4000000000000005E-2</v>
      </c>
      <c r="F4" s="11">
        <v>785.64049586776855</v>
      </c>
      <c r="G4" s="11">
        <v>65.993801652892557</v>
      </c>
      <c r="H4" s="11">
        <v>8500</v>
      </c>
      <c r="I4" s="11">
        <v>0.75</v>
      </c>
      <c r="J4" s="11">
        <v>0.4</v>
      </c>
      <c r="K4" s="11">
        <v>0.8</v>
      </c>
      <c r="L4" s="11">
        <v>3</v>
      </c>
      <c r="M4" s="11">
        <v>2</v>
      </c>
      <c r="N4" s="11">
        <v>4</v>
      </c>
      <c r="O4" s="11">
        <v>4</v>
      </c>
      <c r="P4" s="11">
        <v>0.125</v>
      </c>
      <c r="Q4" s="11">
        <v>0.15</v>
      </c>
      <c r="R4" s="11">
        <v>0.3</v>
      </c>
      <c r="S4" s="11">
        <v>0.2</v>
      </c>
      <c r="T4" s="11">
        <v>4592.3924999999999</v>
      </c>
      <c r="U4" s="11">
        <v>0.4</v>
      </c>
      <c r="V4" s="11">
        <v>90</v>
      </c>
      <c r="W4" s="11">
        <v>1600</v>
      </c>
      <c r="X4" s="11">
        <v>-17.246738000000001</v>
      </c>
    </row>
    <row r="5" spans="2:24" x14ac:dyDescent="0.35">
      <c r="B5" s="11">
        <v>-5.3349589999999996</v>
      </c>
      <c r="C5" s="11">
        <v>40</v>
      </c>
      <c r="D5" s="11">
        <v>251.26531</v>
      </c>
      <c r="E5" s="11">
        <v>0.111</v>
      </c>
      <c r="F5" s="11">
        <v>1167.3037190082646</v>
      </c>
      <c r="G5" s="11">
        <v>129.57071280991738</v>
      </c>
      <c r="H5" s="11">
        <v>8500</v>
      </c>
      <c r="I5" s="11">
        <v>0.8</v>
      </c>
      <c r="J5" s="11">
        <v>0.5</v>
      </c>
      <c r="K5" s="11">
        <v>0.9</v>
      </c>
      <c r="L5" s="11">
        <v>4</v>
      </c>
      <c r="M5" s="11">
        <v>4</v>
      </c>
      <c r="N5" s="11">
        <v>3</v>
      </c>
      <c r="O5" s="11">
        <v>4</v>
      </c>
      <c r="P5" s="11">
        <v>0.05</v>
      </c>
      <c r="Q5" s="11">
        <v>0.15</v>
      </c>
      <c r="R5" s="11">
        <v>0.1</v>
      </c>
      <c r="S5" s="11">
        <v>0.2</v>
      </c>
      <c r="T5" s="11">
        <v>4069.8535000000002</v>
      </c>
      <c r="U5" s="11">
        <v>0.54583333000000001</v>
      </c>
      <c r="V5" s="11">
        <v>80</v>
      </c>
      <c r="W5" s="11">
        <v>800</v>
      </c>
      <c r="X5" s="11">
        <v>-5.8351884000000007</v>
      </c>
    </row>
    <row r="6" spans="2:24" x14ac:dyDescent="0.35">
      <c r="B6" s="11">
        <v>-5.7553229999999997</v>
      </c>
      <c r="C6" s="11">
        <v>20</v>
      </c>
      <c r="D6" s="11">
        <v>111.15306</v>
      </c>
      <c r="E6" s="11">
        <v>0.111</v>
      </c>
      <c r="F6" s="11">
        <v>1167.3037190082646</v>
      </c>
      <c r="G6" s="11">
        <v>129.57071280991738</v>
      </c>
      <c r="H6" s="11">
        <v>5500</v>
      </c>
      <c r="I6" s="11">
        <v>0.85</v>
      </c>
      <c r="J6" s="11">
        <v>0.5</v>
      </c>
      <c r="K6" s="11">
        <v>0.6</v>
      </c>
      <c r="L6" s="11">
        <v>4</v>
      </c>
      <c r="M6" s="11">
        <v>4</v>
      </c>
      <c r="N6" s="11">
        <v>4</v>
      </c>
      <c r="O6" s="11">
        <v>2</v>
      </c>
      <c r="P6" s="11">
        <v>0.125</v>
      </c>
      <c r="Q6" s="11">
        <v>0.1</v>
      </c>
      <c r="R6" s="11">
        <v>0.2</v>
      </c>
      <c r="S6" s="11">
        <v>0.35</v>
      </c>
      <c r="T6" s="11">
        <v>3461.9025999999999</v>
      </c>
      <c r="U6" s="11">
        <v>0.57499999999999996</v>
      </c>
      <c r="V6" s="11">
        <v>70</v>
      </c>
      <c r="W6" s="11">
        <v>1400</v>
      </c>
      <c r="X6" s="11">
        <v>-5.3832402999999998</v>
      </c>
    </row>
    <row r="7" spans="2:24" x14ac:dyDescent="0.35">
      <c r="B7" s="11">
        <v>-5.0884320000000001</v>
      </c>
      <c r="C7" s="11">
        <v>15</v>
      </c>
      <c r="D7" s="11">
        <v>232.9898</v>
      </c>
      <c r="E7" s="11">
        <v>0.111</v>
      </c>
      <c r="F7" s="11">
        <v>632.74793388429748</v>
      </c>
      <c r="G7" s="11">
        <v>70.235020661157023</v>
      </c>
      <c r="H7" s="11">
        <v>6500</v>
      </c>
      <c r="I7" s="11">
        <v>0.7</v>
      </c>
      <c r="J7" s="11">
        <v>0.4</v>
      </c>
      <c r="K7" s="11">
        <v>0.8</v>
      </c>
      <c r="L7" s="11">
        <v>2</v>
      </c>
      <c r="M7" s="11">
        <v>2</v>
      </c>
      <c r="N7" s="11">
        <v>4</v>
      </c>
      <c r="O7" s="11">
        <v>4</v>
      </c>
      <c r="P7" s="11">
        <v>0.125</v>
      </c>
      <c r="Q7" s="11">
        <v>0.15</v>
      </c>
      <c r="R7" s="11">
        <v>0.1</v>
      </c>
      <c r="S7" s="11">
        <v>0.2</v>
      </c>
      <c r="T7" s="11">
        <v>3643.3400999999999</v>
      </c>
      <c r="U7" s="11">
        <v>0.54583333000000001</v>
      </c>
      <c r="V7" s="11">
        <v>50</v>
      </c>
      <c r="W7" s="11">
        <v>600</v>
      </c>
      <c r="X7" s="11">
        <v>-6.4981255000000004</v>
      </c>
    </row>
    <row r="8" spans="2:24" x14ac:dyDescent="0.35">
      <c r="B8" s="11">
        <v>-1.187689</v>
      </c>
      <c r="C8" s="11">
        <v>15</v>
      </c>
      <c r="D8" s="11">
        <v>13.683673000000001</v>
      </c>
      <c r="E8" s="11">
        <v>5.7000000000000002E-2</v>
      </c>
      <c r="F8" s="11">
        <v>2400</v>
      </c>
      <c r="G8" s="11">
        <v>136.80000000000001</v>
      </c>
      <c r="H8" s="11">
        <v>8500</v>
      </c>
      <c r="I8" s="11">
        <v>0.7</v>
      </c>
      <c r="J8" s="11">
        <v>0.5</v>
      </c>
      <c r="K8" s="11">
        <v>0.7</v>
      </c>
      <c r="L8" s="11">
        <v>3</v>
      </c>
      <c r="M8" s="11">
        <v>4</v>
      </c>
      <c r="N8" s="11">
        <v>3</v>
      </c>
      <c r="O8" s="11">
        <v>3</v>
      </c>
      <c r="P8" s="11">
        <v>0.05</v>
      </c>
      <c r="Q8" s="11">
        <v>0.15</v>
      </c>
      <c r="R8" s="11">
        <v>0.4</v>
      </c>
      <c r="S8" s="11">
        <v>0.35</v>
      </c>
      <c r="T8" s="11">
        <v>5532.8141999999998</v>
      </c>
      <c r="U8" s="11">
        <v>0.42916666999999997</v>
      </c>
      <c r="V8" s="11">
        <v>50</v>
      </c>
      <c r="W8" s="11">
        <v>1000</v>
      </c>
      <c r="X8" s="11">
        <v>-2.5002995000000001</v>
      </c>
    </row>
    <row r="9" spans="2:24" x14ac:dyDescent="0.35">
      <c r="B9" s="11">
        <v>24.815404000000001</v>
      </c>
      <c r="C9" s="11">
        <v>20</v>
      </c>
      <c r="D9" s="11">
        <v>92.877550999999997</v>
      </c>
      <c r="E9" s="11">
        <v>8.4000000000000005E-2</v>
      </c>
      <c r="F9" s="11">
        <v>5061.9834710743798</v>
      </c>
      <c r="G9" s="11">
        <v>425.20661157024796</v>
      </c>
      <c r="H9" s="11">
        <v>7000</v>
      </c>
      <c r="I9" s="11">
        <v>0.75</v>
      </c>
      <c r="J9" s="11">
        <v>0.3</v>
      </c>
      <c r="K9" s="11">
        <v>0.8</v>
      </c>
      <c r="L9" s="11">
        <v>2</v>
      </c>
      <c r="M9" s="11">
        <v>2</v>
      </c>
      <c r="N9" s="11">
        <v>3</v>
      </c>
      <c r="O9" s="11">
        <v>2</v>
      </c>
      <c r="P9" s="11">
        <v>0.05</v>
      </c>
      <c r="Q9" s="11">
        <v>0.1</v>
      </c>
      <c r="R9" s="11">
        <v>0.2</v>
      </c>
      <c r="S9" s="11">
        <v>0.25</v>
      </c>
      <c r="T9" s="11">
        <v>4406.0577999999996</v>
      </c>
      <c r="U9" s="11">
        <v>0.57499999999999996</v>
      </c>
      <c r="V9" s="11">
        <v>90</v>
      </c>
      <c r="W9" s="11">
        <v>2000</v>
      </c>
      <c r="X9" s="11">
        <v>22.897618999999999</v>
      </c>
    </row>
    <row r="10" spans="2:24" x14ac:dyDescent="0.35">
      <c r="B10" s="11">
        <v>-22.107713</v>
      </c>
      <c r="C10" s="11">
        <v>25</v>
      </c>
      <c r="D10" s="11">
        <v>86.785713999999999</v>
      </c>
      <c r="E10" s="11">
        <v>0.219</v>
      </c>
      <c r="F10" s="11">
        <v>250</v>
      </c>
      <c r="G10" s="11">
        <v>54.75</v>
      </c>
      <c r="H10" s="11">
        <v>8000</v>
      </c>
      <c r="I10" s="11">
        <v>0.75</v>
      </c>
      <c r="J10" s="11">
        <v>0.5</v>
      </c>
      <c r="K10" s="11">
        <v>0.9</v>
      </c>
      <c r="L10" s="11">
        <v>2</v>
      </c>
      <c r="M10" s="11">
        <v>2</v>
      </c>
      <c r="N10" s="11">
        <v>2</v>
      </c>
      <c r="O10" s="11">
        <v>4</v>
      </c>
      <c r="P10" s="11">
        <v>0.125</v>
      </c>
      <c r="Q10" s="11">
        <v>0.2</v>
      </c>
      <c r="R10" s="11">
        <v>0.3</v>
      </c>
      <c r="S10" s="11">
        <v>0.3</v>
      </c>
      <c r="T10" s="11">
        <v>2843.5261</v>
      </c>
      <c r="U10" s="11">
        <v>0.54583333000000001</v>
      </c>
      <c r="V10" s="11">
        <v>40</v>
      </c>
      <c r="W10" s="11">
        <v>1600</v>
      </c>
      <c r="X10" s="11">
        <v>-22.102073000000001</v>
      </c>
    </row>
    <row r="11" spans="2:24" x14ac:dyDescent="0.35">
      <c r="B11" s="11">
        <v>15.591262</v>
      </c>
      <c r="C11" s="11">
        <v>20</v>
      </c>
      <c r="D11" s="11">
        <v>123.33673</v>
      </c>
      <c r="E11" s="11">
        <v>0.3</v>
      </c>
      <c r="F11" s="11">
        <v>4176.1363636363631</v>
      </c>
      <c r="G11" s="11">
        <v>1252.8409090909088</v>
      </c>
      <c r="H11" s="11">
        <v>4500</v>
      </c>
      <c r="I11" s="11">
        <v>0.85</v>
      </c>
      <c r="J11" s="11">
        <v>0.3</v>
      </c>
      <c r="K11" s="11">
        <v>0.9</v>
      </c>
      <c r="L11" s="11">
        <v>3</v>
      </c>
      <c r="M11" s="11">
        <v>4</v>
      </c>
      <c r="N11" s="11">
        <v>3</v>
      </c>
      <c r="O11" s="11">
        <v>3</v>
      </c>
      <c r="P11" s="11">
        <v>0.125</v>
      </c>
      <c r="Q11" s="11">
        <v>0.1</v>
      </c>
      <c r="R11" s="11">
        <v>0.1</v>
      </c>
      <c r="S11" s="11">
        <v>0.2</v>
      </c>
      <c r="T11" s="11">
        <v>2045.6696999999999</v>
      </c>
      <c r="U11" s="11">
        <v>0.45833332999999998</v>
      </c>
      <c r="V11" s="11">
        <v>60</v>
      </c>
      <c r="W11" s="11">
        <v>800</v>
      </c>
      <c r="X11" s="11">
        <v>18.013643999999999</v>
      </c>
    </row>
    <row r="12" spans="2:24" x14ac:dyDescent="0.35">
      <c r="B12" s="11">
        <v>-3.4190489999999998</v>
      </c>
      <c r="C12" s="11">
        <v>20</v>
      </c>
      <c r="D12" s="11">
        <v>111.15306</v>
      </c>
      <c r="E12" s="11">
        <v>0.246</v>
      </c>
      <c r="F12" s="11">
        <v>5185.227272727273</v>
      </c>
      <c r="G12" s="11">
        <v>1275.5659090909091</v>
      </c>
      <c r="H12" s="11">
        <v>8000</v>
      </c>
      <c r="I12" s="11">
        <v>0.85</v>
      </c>
      <c r="J12" s="11">
        <v>0.5</v>
      </c>
      <c r="K12" s="11">
        <v>0.9</v>
      </c>
      <c r="L12" s="11">
        <v>2</v>
      </c>
      <c r="M12" s="11">
        <v>2</v>
      </c>
      <c r="N12" s="11">
        <v>3</v>
      </c>
      <c r="O12" s="11">
        <v>2</v>
      </c>
      <c r="P12" s="11">
        <v>0.05</v>
      </c>
      <c r="Q12" s="11">
        <v>0.2</v>
      </c>
      <c r="R12" s="11">
        <v>0.2</v>
      </c>
      <c r="S12" s="11">
        <v>0.3</v>
      </c>
      <c r="T12" s="11">
        <v>3636.7460999999998</v>
      </c>
      <c r="U12" s="11">
        <v>0.48749999999999999</v>
      </c>
      <c r="V12" s="11">
        <v>40</v>
      </c>
      <c r="W12" s="11">
        <v>600</v>
      </c>
      <c r="X12" s="11">
        <v>-1.0596186999999999</v>
      </c>
    </row>
    <row r="13" spans="2:24" x14ac:dyDescent="0.35">
      <c r="B13" s="11">
        <v>18.152822</v>
      </c>
      <c r="C13" s="11">
        <v>15</v>
      </c>
      <c r="D13" s="11">
        <v>208.62244999999999</v>
      </c>
      <c r="E13" s="11">
        <v>0.13800000000000001</v>
      </c>
      <c r="F13" s="11">
        <v>2985.4338842975208</v>
      </c>
      <c r="G13" s="11">
        <v>411.9898760330579</v>
      </c>
      <c r="H13" s="11">
        <v>5500</v>
      </c>
      <c r="I13" s="11">
        <v>0.75</v>
      </c>
      <c r="J13" s="11">
        <v>0.4</v>
      </c>
      <c r="K13" s="11">
        <v>0.7</v>
      </c>
      <c r="L13" s="11">
        <v>2</v>
      </c>
      <c r="M13" s="11">
        <v>2</v>
      </c>
      <c r="N13" s="11">
        <v>2</v>
      </c>
      <c r="O13" s="11">
        <v>4</v>
      </c>
      <c r="P13" s="11">
        <v>0.125</v>
      </c>
      <c r="Q13" s="11">
        <v>0.2</v>
      </c>
      <c r="R13" s="11">
        <v>0.1</v>
      </c>
      <c r="S13" s="11">
        <v>0.35</v>
      </c>
      <c r="T13" s="11">
        <v>1591.1360999999999</v>
      </c>
      <c r="U13" s="11">
        <v>0.42916666999999997</v>
      </c>
      <c r="V13" s="11">
        <v>50</v>
      </c>
      <c r="W13" s="11">
        <v>1800</v>
      </c>
      <c r="X13" s="11">
        <v>10.147149000000001</v>
      </c>
    </row>
    <row r="14" spans="2:24" x14ac:dyDescent="0.35">
      <c r="B14" s="11">
        <v>2.2703540000000002</v>
      </c>
      <c r="C14" s="11">
        <v>30</v>
      </c>
      <c r="D14" s="11">
        <v>263.44898000000001</v>
      </c>
      <c r="E14" s="11">
        <v>5.7000000000000002E-2</v>
      </c>
      <c r="F14" s="11">
        <v>2221.6425619834713</v>
      </c>
      <c r="G14" s="11">
        <v>126.63362603305787</v>
      </c>
      <c r="H14" s="11">
        <v>5500</v>
      </c>
      <c r="I14" s="11">
        <v>0.8</v>
      </c>
      <c r="J14" s="11">
        <v>0.2</v>
      </c>
      <c r="K14" s="11">
        <v>0.6</v>
      </c>
      <c r="L14" s="11">
        <v>4</v>
      </c>
      <c r="M14" s="11">
        <v>4</v>
      </c>
      <c r="N14" s="11">
        <v>2</v>
      </c>
      <c r="O14" s="11">
        <v>2</v>
      </c>
      <c r="P14" s="11">
        <v>0.05</v>
      </c>
      <c r="Q14" s="11">
        <v>0.15</v>
      </c>
      <c r="R14" s="11">
        <v>0.2</v>
      </c>
      <c r="S14" s="11">
        <v>0.3</v>
      </c>
      <c r="T14" s="11">
        <v>2796.4956000000002</v>
      </c>
      <c r="U14" s="11">
        <v>0.4</v>
      </c>
      <c r="V14" s="11">
        <v>80</v>
      </c>
      <c r="W14" s="11">
        <v>800</v>
      </c>
      <c r="X14" s="11">
        <v>0.55194292</v>
      </c>
    </row>
    <row r="15" spans="2:24" x14ac:dyDescent="0.35">
      <c r="B15" s="11">
        <v>11.384313000000001</v>
      </c>
      <c r="C15" s="11">
        <v>15</v>
      </c>
      <c r="D15" s="11">
        <v>13.683673000000001</v>
      </c>
      <c r="E15" s="11">
        <v>0.13800000000000001</v>
      </c>
      <c r="F15" s="11">
        <v>3535.3822314049589</v>
      </c>
      <c r="G15" s="11">
        <v>487.88274793388439</v>
      </c>
      <c r="H15" s="11">
        <v>6500</v>
      </c>
      <c r="I15" s="11">
        <v>0.75</v>
      </c>
      <c r="J15" s="11">
        <v>0.5</v>
      </c>
      <c r="K15" s="11">
        <v>0.6</v>
      </c>
      <c r="L15" s="11">
        <v>2</v>
      </c>
      <c r="M15" s="11">
        <v>4</v>
      </c>
      <c r="N15" s="11">
        <v>3</v>
      </c>
      <c r="O15" s="11">
        <v>4</v>
      </c>
      <c r="P15" s="11">
        <v>0.125</v>
      </c>
      <c r="Q15" s="11">
        <v>0.1</v>
      </c>
      <c r="R15" s="11">
        <v>0.4</v>
      </c>
      <c r="S15" s="11">
        <v>0.2</v>
      </c>
      <c r="T15" s="11">
        <v>3643.3400999999999</v>
      </c>
      <c r="U15" s="11">
        <v>0.42916666999999997</v>
      </c>
      <c r="V15" s="11">
        <v>90</v>
      </c>
      <c r="W15" s="11">
        <v>800</v>
      </c>
      <c r="X15" s="11">
        <v>14.176995</v>
      </c>
    </row>
    <row r="16" spans="2:24" x14ac:dyDescent="0.35">
      <c r="B16" s="11">
        <v>41.521779000000002</v>
      </c>
      <c r="C16" s="11">
        <v>30</v>
      </c>
      <c r="D16" s="11">
        <v>232.9898</v>
      </c>
      <c r="E16" s="11">
        <v>0.16500000000000001</v>
      </c>
      <c r="F16" s="11">
        <v>3100</v>
      </c>
      <c r="G16" s="11">
        <v>511.5</v>
      </c>
      <c r="H16" s="11">
        <v>7000</v>
      </c>
      <c r="I16" s="11">
        <v>0.7</v>
      </c>
      <c r="J16" s="11">
        <v>0.5</v>
      </c>
      <c r="K16" s="11">
        <v>0.6</v>
      </c>
      <c r="L16" s="11">
        <v>4</v>
      </c>
      <c r="M16" s="11">
        <v>4</v>
      </c>
      <c r="N16" s="11">
        <v>3</v>
      </c>
      <c r="O16" s="11">
        <v>2</v>
      </c>
      <c r="P16" s="11">
        <v>0.05</v>
      </c>
      <c r="Q16" s="11">
        <v>0.2</v>
      </c>
      <c r="R16" s="11">
        <v>0.1</v>
      </c>
      <c r="S16" s="11">
        <v>0.25</v>
      </c>
      <c r="T16" s="11">
        <v>2985.1154999999999</v>
      </c>
      <c r="U16" s="11">
        <v>0.4</v>
      </c>
      <c r="V16" s="11">
        <v>90</v>
      </c>
      <c r="W16" s="11">
        <v>400</v>
      </c>
      <c r="X16" s="11">
        <v>32.578364000000001</v>
      </c>
    </row>
    <row r="17" spans="2:24" x14ac:dyDescent="0.35">
      <c r="B17" s="11">
        <v>-6.6478109999999999</v>
      </c>
      <c r="C17" s="11">
        <v>25</v>
      </c>
      <c r="D17" s="11">
        <v>153.79592</v>
      </c>
      <c r="E17" s="11">
        <v>0.13800000000000001</v>
      </c>
      <c r="F17" s="11">
        <v>785.64049586776855</v>
      </c>
      <c r="G17" s="11">
        <v>108.41838842975207</v>
      </c>
      <c r="H17" s="11">
        <v>8000</v>
      </c>
      <c r="I17" s="11">
        <v>0.75</v>
      </c>
      <c r="J17" s="11">
        <v>0.4</v>
      </c>
      <c r="K17" s="11">
        <v>0.6</v>
      </c>
      <c r="L17" s="11">
        <v>4</v>
      </c>
      <c r="M17" s="11">
        <v>4</v>
      </c>
      <c r="N17" s="11">
        <v>2</v>
      </c>
      <c r="O17" s="11">
        <v>2</v>
      </c>
      <c r="P17" s="11">
        <v>0.05</v>
      </c>
      <c r="Q17" s="11">
        <v>0.2</v>
      </c>
      <c r="R17" s="11">
        <v>0.1</v>
      </c>
      <c r="S17" s="11">
        <v>0.25</v>
      </c>
      <c r="T17" s="11">
        <v>4874.6162000000004</v>
      </c>
      <c r="U17" s="11">
        <v>0.48749999999999999</v>
      </c>
      <c r="V17" s="11">
        <v>80</v>
      </c>
      <c r="W17" s="11">
        <v>1600</v>
      </c>
      <c r="X17" s="11">
        <v>-5.6293895999999997</v>
      </c>
    </row>
    <row r="18" spans="2:24" x14ac:dyDescent="0.35">
      <c r="B18" s="11">
        <v>-4.0619230000000002</v>
      </c>
      <c r="C18" s="11">
        <v>30</v>
      </c>
      <c r="D18" s="11">
        <v>62.418367000000003</v>
      </c>
      <c r="E18" s="11">
        <v>0.246</v>
      </c>
      <c r="F18" s="11">
        <v>1167.3037190082646</v>
      </c>
      <c r="G18" s="11">
        <v>287.15671487603311</v>
      </c>
      <c r="H18" s="11">
        <v>2500</v>
      </c>
      <c r="I18" s="11">
        <v>0.75</v>
      </c>
      <c r="J18" s="11">
        <v>0.2</v>
      </c>
      <c r="K18" s="11">
        <v>0.9</v>
      </c>
      <c r="L18" s="11">
        <v>2</v>
      </c>
      <c r="M18" s="11">
        <v>4</v>
      </c>
      <c r="N18" s="11">
        <v>4</v>
      </c>
      <c r="O18" s="11">
        <v>4</v>
      </c>
      <c r="P18" s="11">
        <v>0.125</v>
      </c>
      <c r="Q18" s="11">
        <v>0.2</v>
      </c>
      <c r="R18" s="11">
        <v>0.2</v>
      </c>
      <c r="S18" s="11">
        <v>0.3</v>
      </c>
      <c r="T18" s="11">
        <v>1476.1559999999999</v>
      </c>
      <c r="U18" s="11">
        <v>0.45833332999999998</v>
      </c>
      <c r="V18" s="11">
        <v>80</v>
      </c>
      <c r="W18" s="11">
        <v>1800</v>
      </c>
      <c r="X18" s="11">
        <v>-5.2950982</v>
      </c>
    </row>
    <row r="19" spans="2:24" x14ac:dyDescent="0.35">
      <c r="B19" s="11">
        <v>14.918827</v>
      </c>
      <c r="C19" s="11">
        <v>15</v>
      </c>
      <c r="D19" s="11">
        <v>165.97959</v>
      </c>
      <c r="E19" s="11">
        <v>0.219</v>
      </c>
      <c r="F19" s="11">
        <v>1475</v>
      </c>
      <c r="G19" s="11">
        <v>323.02499999999998</v>
      </c>
      <c r="H19" s="11">
        <v>5000</v>
      </c>
      <c r="I19" s="11">
        <v>0.85</v>
      </c>
      <c r="J19" s="11">
        <v>0.4</v>
      </c>
      <c r="K19" s="11">
        <v>0.9</v>
      </c>
      <c r="L19" s="11">
        <v>3</v>
      </c>
      <c r="M19" s="11">
        <v>2</v>
      </c>
      <c r="N19" s="11">
        <v>2</v>
      </c>
      <c r="O19" s="11">
        <v>4</v>
      </c>
      <c r="P19" s="11">
        <v>0.2</v>
      </c>
      <c r="Q19" s="11">
        <v>0.1</v>
      </c>
      <c r="R19" s="11">
        <v>0.3</v>
      </c>
      <c r="S19" s="11">
        <v>0.3</v>
      </c>
      <c r="T19" s="11">
        <v>2802.5693000000001</v>
      </c>
      <c r="U19" s="11">
        <v>0.45833332999999998</v>
      </c>
      <c r="V19" s="11">
        <v>70</v>
      </c>
      <c r="W19" s="11">
        <v>400</v>
      </c>
      <c r="X19" s="11">
        <v>15.597046000000001</v>
      </c>
    </row>
    <row r="20" spans="2:24" x14ac:dyDescent="0.35">
      <c r="B20" s="11">
        <v>-18.132885000000002</v>
      </c>
      <c r="C20" s="11">
        <v>40</v>
      </c>
      <c r="D20" s="11">
        <v>117.2449</v>
      </c>
      <c r="E20" s="11">
        <v>0.192</v>
      </c>
      <c r="F20" s="11">
        <v>775</v>
      </c>
      <c r="G20" s="11">
        <v>148.80000000000001</v>
      </c>
      <c r="H20" s="11">
        <v>6500</v>
      </c>
      <c r="I20" s="11">
        <v>0.8</v>
      </c>
      <c r="J20" s="11">
        <v>0.4</v>
      </c>
      <c r="K20" s="11">
        <v>0.7</v>
      </c>
      <c r="L20" s="11">
        <v>2</v>
      </c>
      <c r="M20" s="11">
        <v>4</v>
      </c>
      <c r="N20" s="11">
        <v>3</v>
      </c>
      <c r="O20" s="11">
        <v>2</v>
      </c>
      <c r="P20" s="11">
        <v>0.05</v>
      </c>
      <c r="Q20" s="11">
        <v>0.15</v>
      </c>
      <c r="R20" s="11">
        <v>0.2</v>
      </c>
      <c r="S20" s="11">
        <v>0.35</v>
      </c>
      <c r="T20" s="11">
        <v>2108.2921999999999</v>
      </c>
      <c r="U20" s="11">
        <v>0.45833332999999998</v>
      </c>
      <c r="V20" s="11">
        <v>80</v>
      </c>
      <c r="W20" s="11">
        <v>2000</v>
      </c>
      <c r="X20" s="11">
        <v>-22.793444999999998</v>
      </c>
    </row>
    <row r="21" spans="2:24" x14ac:dyDescent="0.35">
      <c r="B21" s="11">
        <v>-19.168783999999999</v>
      </c>
      <c r="C21" s="11">
        <v>20</v>
      </c>
      <c r="D21" s="11">
        <v>153.79592</v>
      </c>
      <c r="E21" s="11">
        <v>0.3</v>
      </c>
      <c r="F21" s="11">
        <v>1335.5888429752067</v>
      </c>
      <c r="G21" s="11">
        <v>400.676652892562</v>
      </c>
      <c r="H21" s="11">
        <v>3500</v>
      </c>
      <c r="I21" s="11">
        <v>0.75</v>
      </c>
      <c r="J21" s="11">
        <v>0.4</v>
      </c>
      <c r="K21" s="11">
        <v>0.6</v>
      </c>
      <c r="L21" s="11">
        <v>4</v>
      </c>
      <c r="M21" s="11">
        <v>2</v>
      </c>
      <c r="N21" s="11">
        <v>3</v>
      </c>
      <c r="O21" s="11">
        <v>3</v>
      </c>
      <c r="P21" s="11">
        <v>0.05</v>
      </c>
      <c r="Q21" s="11">
        <v>0.1</v>
      </c>
      <c r="R21" s="11">
        <v>0.1</v>
      </c>
      <c r="S21" s="11">
        <v>0.35</v>
      </c>
      <c r="T21" s="11">
        <v>979.12396000000001</v>
      </c>
      <c r="U21" s="11">
        <v>0.75</v>
      </c>
      <c r="V21" s="11">
        <v>50</v>
      </c>
      <c r="W21" s="11">
        <v>1800</v>
      </c>
      <c r="X21" s="11">
        <v>-14.456413</v>
      </c>
    </row>
    <row r="22" spans="2:24" x14ac:dyDescent="0.35">
      <c r="B22" s="11">
        <v>1.7544820000000001</v>
      </c>
      <c r="C22" s="11">
        <v>15</v>
      </c>
      <c r="D22" s="11">
        <v>105.06122000000001</v>
      </c>
      <c r="E22" s="11">
        <v>0.3</v>
      </c>
      <c r="F22" s="11">
        <v>3012.3966942148763</v>
      </c>
      <c r="G22" s="11">
        <v>903.7190082644629</v>
      </c>
      <c r="H22" s="11">
        <v>3500</v>
      </c>
      <c r="I22" s="11">
        <v>0.75</v>
      </c>
      <c r="J22" s="11">
        <v>0.3</v>
      </c>
      <c r="K22" s="11">
        <v>0.7</v>
      </c>
      <c r="L22" s="11">
        <v>4</v>
      </c>
      <c r="M22" s="11">
        <v>2</v>
      </c>
      <c r="N22" s="11">
        <v>3</v>
      </c>
      <c r="O22" s="11">
        <v>4</v>
      </c>
      <c r="P22" s="11">
        <v>0.05</v>
      </c>
      <c r="Q22" s="11">
        <v>0.15</v>
      </c>
      <c r="R22" s="11">
        <v>0.1</v>
      </c>
      <c r="S22" s="11">
        <v>0.25</v>
      </c>
      <c r="T22" s="11">
        <v>1645.3794</v>
      </c>
      <c r="U22" s="11">
        <v>0.60416667000000002</v>
      </c>
      <c r="V22" s="11">
        <v>50</v>
      </c>
      <c r="W22" s="11">
        <v>600</v>
      </c>
      <c r="X22" s="11">
        <v>4.1693481999999999</v>
      </c>
    </row>
    <row r="23" spans="2:24" x14ac:dyDescent="0.35">
      <c r="B23" s="11">
        <v>-12.656821000000001</v>
      </c>
      <c r="C23" s="11">
        <v>20</v>
      </c>
      <c r="D23" s="11">
        <v>239.08162999999999</v>
      </c>
      <c r="E23" s="11">
        <v>0.3</v>
      </c>
      <c r="F23" s="11">
        <v>2400</v>
      </c>
      <c r="G23" s="11">
        <v>720</v>
      </c>
      <c r="H23" s="11">
        <v>3000</v>
      </c>
      <c r="I23" s="11">
        <v>0.85</v>
      </c>
      <c r="J23" s="11">
        <v>0.4</v>
      </c>
      <c r="K23" s="11">
        <v>0.7</v>
      </c>
      <c r="L23" s="11">
        <v>4</v>
      </c>
      <c r="M23" s="11">
        <v>3</v>
      </c>
      <c r="N23" s="11">
        <v>4</v>
      </c>
      <c r="O23" s="11">
        <v>3</v>
      </c>
      <c r="P23" s="11">
        <v>0.05</v>
      </c>
      <c r="Q23" s="11">
        <v>0.1</v>
      </c>
      <c r="R23" s="11">
        <v>0.1</v>
      </c>
      <c r="S23" s="11">
        <v>0.2</v>
      </c>
      <c r="T23" s="11">
        <v>1626.0451</v>
      </c>
      <c r="U23" s="11">
        <v>0.72083333000000005</v>
      </c>
      <c r="V23" s="11">
        <v>50</v>
      </c>
      <c r="W23" s="11">
        <v>1800</v>
      </c>
      <c r="X23" s="11">
        <v>-7.8109779000000001</v>
      </c>
    </row>
    <row r="24" spans="2:24" x14ac:dyDescent="0.35">
      <c r="B24" s="11">
        <v>22.514838999999998</v>
      </c>
      <c r="C24" s="11">
        <v>15</v>
      </c>
      <c r="D24" s="11">
        <v>214.71429000000001</v>
      </c>
      <c r="E24" s="11">
        <v>0.219</v>
      </c>
      <c r="F24" s="11">
        <v>1167.3037190082646</v>
      </c>
      <c r="G24" s="11">
        <v>255.63951446280996</v>
      </c>
      <c r="H24" s="11">
        <v>6000</v>
      </c>
      <c r="I24" s="11">
        <v>0.7</v>
      </c>
      <c r="J24" s="11">
        <v>0.5</v>
      </c>
      <c r="K24" s="11">
        <v>0.7</v>
      </c>
      <c r="L24" s="11">
        <v>4</v>
      </c>
      <c r="M24" s="11">
        <v>2</v>
      </c>
      <c r="N24" s="11">
        <v>3</v>
      </c>
      <c r="O24" s="11">
        <v>2</v>
      </c>
      <c r="P24" s="11">
        <v>0.2</v>
      </c>
      <c r="Q24" s="11">
        <v>0.15</v>
      </c>
      <c r="R24" s="11">
        <v>0.3</v>
      </c>
      <c r="S24" s="11">
        <v>0.3</v>
      </c>
      <c r="T24" s="11">
        <v>2278.2175999999999</v>
      </c>
      <c r="U24" s="11">
        <v>0.45833332999999998</v>
      </c>
      <c r="V24" s="11">
        <v>90</v>
      </c>
      <c r="W24" s="11">
        <v>1800</v>
      </c>
      <c r="X24" s="11">
        <v>18.803113</v>
      </c>
    </row>
    <row r="25" spans="2:24" x14ac:dyDescent="0.35">
      <c r="B25" s="11">
        <v>-26.873649</v>
      </c>
      <c r="C25" s="11">
        <v>40</v>
      </c>
      <c r="D25" s="11">
        <v>275.63265000000001</v>
      </c>
      <c r="E25" s="11">
        <v>0.246</v>
      </c>
      <c r="F25" s="11">
        <v>250</v>
      </c>
      <c r="G25" s="11">
        <v>61.5</v>
      </c>
      <c r="H25" s="11">
        <v>7500</v>
      </c>
      <c r="I25" s="11">
        <v>0.7</v>
      </c>
      <c r="J25" s="11">
        <v>0.4</v>
      </c>
      <c r="K25" s="11">
        <v>0.6</v>
      </c>
      <c r="L25" s="11">
        <v>3</v>
      </c>
      <c r="M25" s="11">
        <v>3</v>
      </c>
      <c r="N25" s="11">
        <v>2</v>
      </c>
      <c r="O25" s="11">
        <v>3</v>
      </c>
      <c r="P25" s="11">
        <v>0.125</v>
      </c>
      <c r="Q25" s="11">
        <v>0.2</v>
      </c>
      <c r="R25" s="11">
        <v>0.2</v>
      </c>
      <c r="S25" s="11">
        <v>0.2</v>
      </c>
      <c r="T25" s="11">
        <v>1853.4437</v>
      </c>
      <c r="U25" s="11">
        <v>0.60416667000000002</v>
      </c>
      <c r="V25" s="11">
        <v>50</v>
      </c>
      <c r="W25" s="11">
        <v>1800</v>
      </c>
      <c r="X25" s="11">
        <v>-26.859310000000001</v>
      </c>
    </row>
    <row r="26" spans="2:24" x14ac:dyDescent="0.35">
      <c r="B26" s="11">
        <v>44.982576999999999</v>
      </c>
      <c r="C26" s="11">
        <v>20</v>
      </c>
      <c r="D26" s="11">
        <v>98.969387999999995</v>
      </c>
      <c r="E26" s="11">
        <v>0.111</v>
      </c>
      <c r="F26" s="11">
        <v>3861.1570247933887</v>
      </c>
      <c r="G26" s="11">
        <v>428.58842975206613</v>
      </c>
      <c r="H26" s="11">
        <v>7500</v>
      </c>
      <c r="I26" s="11">
        <v>0.75</v>
      </c>
      <c r="J26" s="11">
        <v>0.3</v>
      </c>
      <c r="K26" s="11">
        <v>0.7</v>
      </c>
      <c r="L26" s="11">
        <v>3</v>
      </c>
      <c r="M26" s="11">
        <v>2</v>
      </c>
      <c r="N26" s="11">
        <v>4</v>
      </c>
      <c r="O26" s="11">
        <v>2</v>
      </c>
      <c r="P26" s="11">
        <v>0.05</v>
      </c>
      <c r="Q26" s="11">
        <v>0.1</v>
      </c>
      <c r="R26" s="11">
        <v>0.2</v>
      </c>
      <c r="S26" s="11">
        <v>0.2</v>
      </c>
      <c r="T26" s="11">
        <v>3409.4495000000002</v>
      </c>
      <c r="U26" s="11">
        <v>0.42916666999999997</v>
      </c>
      <c r="V26" s="11">
        <v>90</v>
      </c>
      <c r="W26" s="11">
        <v>1600</v>
      </c>
      <c r="X26" s="11">
        <v>47.679808999999999</v>
      </c>
    </row>
    <row r="27" spans="2:24" x14ac:dyDescent="0.35">
      <c r="B27" s="11">
        <v>-0.98980800000000002</v>
      </c>
      <c r="C27" s="11">
        <v>20</v>
      </c>
      <c r="D27" s="11">
        <v>214.71429000000001</v>
      </c>
      <c r="E27" s="11">
        <v>5.7000000000000002E-2</v>
      </c>
      <c r="F27" s="11">
        <v>2435.4855371900826</v>
      </c>
      <c r="G27" s="11">
        <v>138.82267561983471</v>
      </c>
      <c r="H27" s="11">
        <v>6500</v>
      </c>
      <c r="I27" s="11">
        <v>0.8</v>
      </c>
      <c r="J27" s="11">
        <v>0.2</v>
      </c>
      <c r="K27" s="11">
        <v>0.6</v>
      </c>
      <c r="L27" s="11">
        <v>3</v>
      </c>
      <c r="M27" s="11">
        <v>3</v>
      </c>
      <c r="N27" s="11">
        <v>4</v>
      </c>
      <c r="O27" s="11">
        <v>4</v>
      </c>
      <c r="P27" s="11">
        <v>0.2</v>
      </c>
      <c r="Q27" s="11">
        <v>0.1</v>
      </c>
      <c r="R27" s="11">
        <v>0.1</v>
      </c>
      <c r="S27" s="11">
        <v>0.25</v>
      </c>
      <c r="T27" s="11">
        <v>4091.3393999999998</v>
      </c>
      <c r="U27" s="11">
        <v>0.72083333000000005</v>
      </c>
      <c r="V27" s="11">
        <v>90</v>
      </c>
      <c r="W27" s="11">
        <v>600</v>
      </c>
      <c r="X27" s="11">
        <v>-1.7799847</v>
      </c>
    </row>
    <row r="28" spans="2:24" x14ac:dyDescent="0.35">
      <c r="B28" s="11">
        <v>-4.6443440000000002</v>
      </c>
      <c r="C28" s="11">
        <v>20</v>
      </c>
      <c r="D28" s="11">
        <v>257.35714000000002</v>
      </c>
      <c r="E28" s="11">
        <v>0.219</v>
      </c>
      <c r="F28" s="11">
        <v>4635.2789256198348</v>
      </c>
      <c r="G28" s="11">
        <v>1015.1260847107438</v>
      </c>
      <c r="H28" s="11">
        <v>2500</v>
      </c>
      <c r="I28" s="11">
        <v>0.75</v>
      </c>
      <c r="J28" s="11">
        <v>0.4</v>
      </c>
      <c r="K28" s="11">
        <v>0.9</v>
      </c>
      <c r="L28" s="11">
        <v>2</v>
      </c>
      <c r="M28" s="11">
        <v>4</v>
      </c>
      <c r="N28" s="11">
        <v>4</v>
      </c>
      <c r="O28" s="11">
        <v>2</v>
      </c>
      <c r="P28" s="11">
        <v>0.05</v>
      </c>
      <c r="Q28" s="11">
        <v>0.1</v>
      </c>
      <c r="R28" s="11">
        <v>0.2</v>
      </c>
      <c r="S28" s="11">
        <v>0.35</v>
      </c>
      <c r="T28" s="11">
        <v>699.37426000000005</v>
      </c>
      <c r="U28" s="11">
        <v>0.45833332999999998</v>
      </c>
      <c r="V28" s="11">
        <v>40</v>
      </c>
      <c r="W28" s="11">
        <v>1400</v>
      </c>
      <c r="X28" s="11">
        <v>-5.5176269000000007</v>
      </c>
    </row>
    <row r="29" spans="2:24" x14ac:dyDescent="0.35">
      <c r="B29" s="11">
        <v>-16.723655999999998</v>
      </c>
      <c r="C29" s="11">
        <v>25</v>
      </c>
      <c r="D29" s="11">
        <v>202.53061</v>
      </c>
      <c r="E29" s="11">
        <v>0.16500000000000001</v>
      </c>
      <c r="F29" s="11">
        <v>2485.227272727273</v>
      </c>
      <c r="G29" s="11">
        <v>410.06250000000006</v>
      </c>
      <c r="H29" s="11">
        <v>6500</v>
      </c>
      <c r="I29" s="11">
        <v>0.85</v>
      </c>
      <c r="J29" s="11">
        <v>0.3</v>
      </c>
      <c r="K29" s="11">
        <v>0.6</v>
      </c>
      <c r="L29" s="11">
        <v>3</v>
      </c>
      <c r="M29" s="11">
        <v>4</v>
      </c>
      <c r="N29" s="11">
        <v>2</v>
      </c>
      <c r="O29" s="11">
        <v>4</v>
      </c>
      <c r="P29" s="11">
        <v>0.2</v>
      </c>
      <c r="Q29" s="11">
        <v>0.2</v>
      </c>
      <c r="R29" s="11">
        <v>0.2</v>
      </c>
      <c r="S29" s="11">
        <v>0.35</v>
      </c>
      <c r="T29" s="11">
        <v>2310.3649999999998</v>
      </c>
      <c r="U29" s="11">
        <v>0.75</v>
      </c>
      <c r="V29" s="11">
        <v>80</v>
      </c>
      <c r="W29" s="11">
        <v>1800</v>
      </c>
      <c r="X29" s="11">
        <v>-16.62932</v>
      </c>
    </row>
    <row r="30" spans="2:24" x14ac:dyDescent="0.35">
      <c r="B30" s="11">
        <v>-22.629293000000001</v>
      </c>
      <c r="C30" s="11">
        <v>45</v>
      </c>
      <c r="D30" s="11">
        <v>214.71429000000001</v>
      </c>
      <c r="E30" s="11">
        <v>0.03</v>
      </c>
      <c r="F30" s="11">
        <v>4085.3305785123966</v>
      </c>
      <c r="G30" s="11">
        <v>122.55991735537189</v>
      </c>
      <c r="H30" s="11">
        <v>7500</v>
      </c>
      <c r="I30" s="11">
        <v>0.7</v>
      </c>
      <c r="J30" s="11">
        <v>0.4</v>
      </c>
      <c r="K30" s="11">
        <v>0.6</v>
      </c>
      <c r="L30" s="11">
        <v>4</v>
      </c>
      <c r="M30" s="11">
        <v>2</v>
      </c>
      <c r="N30" s="11">
        <v>4</v>
      </c>
      <c r="O30" s="11">
        <v>3</v>
      </c>
      <c r="P30" s="11">
        <v>0.125</v>
      </c>
      <c r="Q30" s="11">
        <v>0.15</v>
      </c>
      <c r="R30" s="11">
        <v>0.1</v>
      </c>
      <c r="S30" s="11">
        <v>0.2</v>
      </c>
      <c r="T30" s="11">
        <v>2363.7314000000001</v>
      </c>
      <c r="U30" s="11">
        <v>0.75</v>
      </c>
      <c r="V30" s="11">
        <v>80</v>
      </c>
      <c r="W30" s="11">
        <v>1600</v>
      </c>
      <c r="X30" s="11">
        <v>-20.740313</v>
      </c>
    </row>
    <row r="31" spans="2:24" x14ac:dyDescent="0.35">
      <c r="B31" s="11">
        <v>-6.1330280000000004</v>
      </c>
      <c r="C31" s="11">
        <v>35</v>
      </c>
      <c r="D31" s="11">
        <v>1.5</v>
      </c>
      <c r="E31" s="11">
        <v>0.219</v>
      </c>
      <c r="F31" s="11">
        <v>376.54958677685954</v>
      </c>
      <c r="G31" s="11">
        <v>82.464359504132233</v>
      </c>
      <c r="H31" s="11">
        <v>8500</v>
      </c>
      <c r="I31" s="11">
        <v>0.8</v>
      </c>
      <c r="J31" s="11">
        <v>0.3</v>
      </c>
      <c r="K31" s="11">
        <v>0.8</v>
      </c>
      <c r="L31" s="11">
        <v>4</v>
      </c>
      <c r="M31" s="11">
        <v>3</v>
      </c>
      <c r="N31" s="11">
        <v>3</v>
      </c>
      <c r="O31" s="11">
        <v>2</v>
      </c>
      <c r="P31" s="11">
        <v>0.125</v>
      </c>
      <c r="Q31" s="11">
        <v>0.15</v>
      </c>
      <c r="R31" s="11">
        <v>0.4</v>
      </c>
      <c r="S31" s="11">
        <v>0.35</v>
      </c>
      <c r="T31" s="11">
        <v>4192.0713999999998</v>
      </c>
      <c r="U31" s="11">
        <v>0.4</v>
      </c>
      <c r="V31" s="11">
        <v>40</v>
      </c>
      <c r="W31" s="11">
        <v>600</v>
      </c>
      <c r="X31" s="11">
        <v>-7.4358654</v>
      </c>
    </row>
    <row r="32" spans="2:24" x14ac:dyDescent="0.35">
      <c r="B32" s="11">
        <v>-10.101252000000001</v>
      </c>
      <c r="C32" s="11">
        <v>30</v>
      </c>
      <c r="D32" s="11">
        <v>196.43878000000001</v>
      </c>
      <c r="E32" s="11">
        <v>8.4000000000000005E-2</v>
      </c>
      <c r="F32" s="11">
        <v>2435.4855371900826</v>
      </c>
      <c r="G32" s="11">
        <v>204.58078512396696</v>
      </c>
      <c r="H32" s="11">
        <v>7000</v>
      </c>
      <c r="I32" s="11">
        <v>0.7</v>
      </c>
      <c r="J32" s="11">
        <v>0.5</v>
      </c>
      <c r="K32" s="11">
        <v>0.8</v>
      </c>
      <c r="L32" s="11">
        <v>3</v>
      </c>
      <c r="M32" s="11">
        <v>4</v>
      </c>
      <c r="N32" s="11">
        <v>3</v>
      </c>
      <c r="O32" s="11">
        <v>4</v>
      </c>
      <c r="P32" s="11">
        <v>0.2</v>
      </c>
      <c r="Q32" s="11">
        <v>0.15</v>
      </c>
      <c r="R32" s="11">
        <v>0.1</v>
      </c>
      <c r="S32" s="11">
        <v>0.2</v>
      </c>
      <c r="T32" s="11">
        <v>2411.0549000000001</v>
      </c>
      <c r="U32" s="11">
        <v>0.66249999999999998</v>
      </c>
      <c r="V32" s="11">
        <v>50</v>
      </c>
      <c r="W32" s="11">
        <v>800</v>
      </c>
      <c r="X32" s="11">
        <v>-9.1288336000000001</v>
      </c>
    </row>
    <row r="33" spans="2:24" x14ac:dyDescent="0.35">
      <c r="B33" s="11">
        <v>43.963375999999997</v>
      </c>
      <c r="C33" s="11">
        <v>20</v>
      </c>
      <c r="D33" s="11">
        <v>86.785713999999999</v>
      </c>
      <c r="E33" s="11">
        <v>0.246</v>
      </c>
      <c r="F33" s="11">
        <v>5061.9834710743798</v>
      </c>
      <c r="G33" s="11">
        <v>1245.2479338842975</v>
      </c>
      <c r="H33" s="11">
        <v>6000</v>
      </c>
      <c r="I33" s="11">
        <v>0.8</v>
      </c>
      <c r="J33" s="11">
        <v>0.4</v>
      </c>
      <c r="K33" s="11">
        <v>0.6</v>
      </c>
      <c r="L33" s="11">
        <v>3</v>
      </c>
      <c r="M33" s="11">
        <v>3</v>
      </c>
      <c r="N33" s="11">
        <v>3</v>
      </c>
      <c r="O33" s="11">
        <v>4</v>
      </c>
      <c r="P33" s="11">
        <v>0.125</v>
      </c>
      <c r="Q33" s="11">
        <v>0.1</v>
      </c>
      <c r="R33" s="11">
        <v>0.3</v>
      </c>
      <c r="S33" s="11">
        <v>0.35</v>
      </c>
      <c r="T33" s="11">
        <v>2727.5596</v>
      </c>
      <c r="U33" s="11">
        <v>0.45833332999999998</v>
      </c>
      <c r="V33" s="11">
        <v>60</v>
      </c>
      <c r="W33" s="11">
        <v>1800</v>
      </c>
      <c r="X33" s="11">
        <v>35.625219999999999</v>
      </c>
    </row>
    <row r="34" spans="2:24" x14ac:dyDescent="0.35">
      <c r="B34" s="11">
        <v>-11.537777999999999</v>
      </c>
      <c r="C34" s="11">
        <v>35</v>
      </c>
      <c r="D34" s="11">
        <v>147.70408</v>
      </c>
      <c r="E34" s="11">
        <v>8.4000000000000005E-2</v>
      </c>
      <c r="F34" s="11">
        <v>6285.1239669421484</v>
      </c>
      <c r="G34" s="11">
        <v>527.95041322314046</v>
      </c>
      <c r="H34" s="11">
        <v>8000</v>
      </c>
      <c r="I34" s="11">
        <v>0.75</v>
      </c>
      <c r="J34" s="11">
        <v>0.2</v>
      </c>
      <c r="K34" s="11">
        <v>0.8</v>
      </c>
      <c r="L34" s="11">
        <v>2</v>
      </c>
      <c r="M34" s="11">
        <v>2</v>
      </c>
      <c r="N34" s="11">
        <v>3</v>
      </c>
      <c r="O34" s="11">
        <v>2</v>
      </c>
      <c r="P34" s="11">
        <v>0.2</v>
      </c>
      <c r="Q34" s="11">
        <v>0.15</v>
      </c>
      <c r="R34" s="11">
        <v>0.1</v>
      </c>
      <c r="S34" s="11">
        <v>0.2</v>
      </c>
      <c r="T34" s="11">
        <v>2036.3761999999999</v>
      </c>
      <c r="U34" s="11">
        <v>0.72083333000000005</v>
      </c>
      <c r="V34" s="11">
        <v>70</v>
      </c>
      <c r="W34" s="11">
        <v>1400</v>
      </c>
      <c r="X34" s="11">
        <v>-0.58435552000000002</v>
      </c>
    </row>
    <row r="35" spans="2:24" x14ac:dyDescent="0.35">
      <c r="B35" s="11">
        <v>32.591610000000003</v>
      </c>
      <c r="C35" s="11">
        <v>30</v>
      </c>
      <c r="D35" s="11">
        <v>117.2449</v>
      </c>
      <c r="E35" s="11">
        <v>0.219</v>
      </c>
      <c r="F35" s="11">
        <v>3012.3966942148763</v>
      </c>
      <c r="G35" s="11">
        <v>659.71487603305786</v>
      </c>
      <c r="H35" s="11">
        <v>8500</v>
      </c>
      <c r="I35" s="11">
        <v>0.75</v>
      </c>
      <c r="J35" s="11">
        <v>0.3</v>
      </c>
      <c r="K35" s="11">
        <v>0.6</v>
      </c>
      <c r="L35" s="11">
        <v>3</v>
      </c>
      <c r="M35" s="11">
        <v>3</v>
      </c>
      <c r="N35" s="11">
        <v>4</v>
      </c>
      <c r="O35" s="11">
        <v>2</v>
      </c>
      <c r="P35" s="11">
        <v>0.2</v>
      </c>
      <c r="Q35" s="11">
        <v>0.15</v>
      </c>
      <c r="R35" s="11">
        <v>0.2</v>
      </c>
      <c r="S35" s="11">
        <v>0.2</v>
      </c>
      <c r="T35" s="11">
        <v>2927.7094999999999</v>
      </c>
      <c r="U35" s="11">
        <v>0.48749999999999999</v>
      </c>
      <c r="V35" s="11">
        <v>70</v>
      </c>
      <c r="W35" s="11">
        <v>1200</v>
      </c>
      <c r="X35" s="11">
        <v>33.379944000000002</v>
      </c>
    </row>
    <row r="36" spans="2:24" x14ac:dyDescent="0.35">
      <c r="B36" s="11">
        <v>8.3173980000000007</v>
      </c>
      <c r="C36" s="11">
        <v>25</v>
      </c>
      <c r="D36" s="11">
        <v>1.5</v>
      </c>
      <c r="E36" s="11">
        <v>0.246</v>
      </c>
      <c r="F36" s="11">
        <v>950</v>
      </c>
      <c r="G36" s="11">
        <v>233.7</v>
      </c>
      <c r="H36" s="11">
        <v>7500</v>
      </c>
      <c r="I36" s="11">
        <v>0.75</v>
      </c>
      <c r="J36" s="11">
        <v>0.5</v>
      </c>
      <c r="K36" s="11">
        <v>0.6</v>
      </c>
      <c r="L36" s="11">
        <v>2</v>
      </c>
      <c r="M36" s="11">
        <v>4</v>
      </c>
      <c r="N36" s="11">
        <v>2</v>
      </c>
      <c r="O36" s="11">
        <v>3</v>
      </c>
      <c r="P36" s="11">
        <v>0.125</v>
      </c>
      <c r="Q36" s="11">
        <v>0.2</v>
      </c>
      <c r="R36" s="11">
        <v>0.1</v>
      </c>
      <c r="S36" s="11">
        <v>0.3</v>
      </c>
      <c r="T36" s="11">
        <v>2665.8058000000001</v>
      </c>
      <c r="U36" s="11">
        <v>0.4</v>
      </c>
      <c r="V36" s="11">
        <v>60</v>
      </c>
      <c r="W36" s="11">
        <v>1000</v>
      </c>
      <c r="X36" s="11">
        <v>7.5079663999999999</v>
      </c>
    </row>
    <row r="37" spans="2:24" x14ac:dyDescent="0.35">
      <c r="B37" s="11">
        <v>4.7692480000000002</v>
      </c>
      <c r="C37" s="11">
        <v>25</v>
      </c>
      <c r="D37" s="11">
        <v>25.867346999999999</v>
      </c>
      <c r="E37" s="11">
        <v>0.219</v>
      </c>
      <c r="F37" s="11">
        <v>4619.059917355371</v>
      </c>
      <c r="G37" s="11">
        <v>1011.5741219008263</v>
      </c>
      <c r="H37" s="11">
        <v>3500</v>
      </c>
      <c r="I37" s="11">
        <v>0.75</v>
      </c>
      <c r="J37" s="11">
        <v>0.3</v>
      </c>
      <c r="K37" s="11">
        <v>0.7</v>
      </c>
      <c r="L37" s="11">
        <v>4</v>
      </c>
      <c r="M37" s="11">
        <v>4</v>
      </c>
      <c r="N37" s="11">
        <v>3</v>
      </c>
      <c r="O37" s="11">
        <v>4</v>
      </c>
      <c r="P37" s="11">
        <v>0.05</v>
      </c>
      <c r="Q37" s="11">
        <v>0.1</v>
      </c>
      <c r="R37" s="11">
        <v>0.4</v>
      </c>
      <c r="S37" s="11">
        <v>0.3</v>
      </c>
      <c r="T37" s="11">
        <v>1244.0427</v>
      </c>
      <c r="U37" s="11">
        <v>0.48749999999999999</v>
      </c>
      <c r="V37" s="11">
        <v>80</v>
      </c>
      <c r="W37" s="11">
        <v>600</v>
      </c>
      <c r="X37" s="11">
        <v>4.7493992999999994</v>
      </c>
    </row>
    <row r="38" spans="2:24" x14ac:dyDescent="0.35">
      <c r="B38" s="11">
        <v>-4.7615879999999997</v>
      </c>
      <c r="C38" s="11">
        <v>20</v>
      </c>
      <c r="D38" s="11">
        <v>214.71429000000001</v>
      </c>
      <c r="E38" s="11">
        <v>0.219</v>
      </c>
      <c r="F38" s="11">
        <v>1000</v>
      </c>
      <c r="G38" s="11">
        <v>219</v>
      </c>
      <c r="H38" s="11">
        <v>5000</v>
      </c>
      <c r="I38" s="11">
        <v>0.8</v>
      </c>
      <c r="J38" s="11">
        <v>0.3</v>
      </c>
      <c r="K38" s="11">
        <v>0.6</v>
      </c>
      <c r="L38" s="11">
        <v>4</v>
      </c>
      <c r="M38" s="11">
        <v>4</v>
      </c>
      <c r="N38" s="11">
        <v>4</v>
      </c>
      <c r="O38" s="11">
        <v>2</v>
      </c>
      <c r="P38" s="11">
        <v>0.05</v>
      </c>
      <c r="Q38" s="11">
        <v>0.1</v>
      </c>
      <c r="R38" s="11">
        <v>0.2</v>
      </c>
      <c r="S38" s="11">
        <v>0.25</v>
      </c>
      <c r="T38" s="11">
        <v>3147.1842000000001</v>
      </c>
      <c r="U38" s="11">
        <v>0.75</v>
      </c>
      <c r="V38" s="11">
        <v>70</v>
      </c>
      <c r="W38" s="11">
        <v>400</v>
      </c>
      <c r="X38" s="11">
        <v>-4.0105915000000003</v>
      </c>
    </row>
    <row r="39" spans="2:24" x14ac:dyDescent="0.35">
      <c r="B39" s="11">
        <v>-6.8394459999999997</v>
      </c>
      <c r="C39" s="11">
        <v>45</v>
      </c>
      <c r="D39" s="11">
        <v>1.5</v>
      </c>
      <c r="E39" s="11">
        <v>8.4000000000000005E-2</v>
      </c>
      <c r="F39" s="11">
        <v>785.64049586776855</v>
      </c>
      <c r="G39" s="11">
        <v>65.993801652892557</v>
      </c>
      <c r="H39" s="11">
        <v>6500</v>
      </c>
      <c r="I39" s="11">
        <v>0.8</v>
      </c>
      <c r="J39" s="11">
        <v>0.4</v>
      </c>
      <c r="K39" s="11">
        <v>0.7</v>
      </c>
      <c r="L39" s="11">
        <v>4</v>
      </c>
      <c r="M39" s="11">
        <v>2</v>
      </c>
      <c r="N39" s="11">
        <v>2</v>
      </c>
      <c r="O39" s="11">
        <v>2</v>
      </c>
      <c r="P39" s="11">
        <v>0.2</v>
      </c>
      <c r="Q39" s="11">
        <v>0.15</v>
      </c>
      <c r="R39" s="11">
        <v>0.1</v>
      </c>
      <c r="S39" s="11">
        <v>0.25</v>
      </c>
      <c r="T39" s="11">
        <v>3024.0754999999999</v>
      </c>
      <c r="U39" s="11">
        <v>0.69166667000000004</v>
      </c>
      <c r="V39" s="11">
        <v>90</v>
      </c>
      <c r="W39" s="11">
        <v>400</v>
      </c>
      <c r="X39" s="11">
        <v>-5.4351327000000005</v>
      </c>
    </row>
    <row r="40" spans="2:24" x14ac:dyDescent="0.35">
      <c r="B40" s="11">
        <v>-10.674666999999999</v>
      </c>
      <c r="C40" s="11">
        <v>40</v>
      </c>
      <c r="D40" s="11">
        <v>38.051020000000001</v>
      </c>
      <c r="E40" s="11">
        <v>8.4000000000000005E-2</v>
      </c>
      <c r="F40" s="11">
        <v>1335.5888429752067</v>
      </c>
      <c r="G40" s="11">
        <v>112.18946280991737</v>
      </c>
      <c r="H40" s="11">
        <v>7500</v>
      </c>
      <c r="I40" s="11">
        <v>0.8</v>
      </c>
      <c r="J40" s="11">
        <v>0.5</v>
      </c>
      <c r="K40" s="11">
        <v>0.6</v>
      </c>
      <c r="L40" s="11">
        <v>3</v>
      </c>
      <c r="M40" s="11">
        <v>4</v>
      </c>
      <c r="N40" s="11">
        <v>3</v>
      </c>
      <c r="O40" s="11">
        <v>3</v>
      </c>
      <c r="P40" s="11">
        <v>0.05</v>
      </c>
      <c r="Q40" s="11">
        <v>0.2</v>
      </c>
      <c r="R40" s="11">
        <v>0.3</v>
      </c>
      <c r="S40" s="11">
        <v>0.25</v>
      </c>
      <c r="T40" s="11">
        <v>1853.4437</v>
      </c>
      <c r="U40" s="11">
        <v>0.51666666999999999</v>
      </c>
      <c r="V40" s="11">
        <v>90</v>
      </c>
      <c r="W40" s="11">
        <v>600</v>
      </c>
      <c r="X40" s="11">
        <v>-11.886906</v>
      </c>
    </row>
    <row r="41" spans="2:24" x14ac:dyDescent="0.35">
      <c r="B41" s="11">
        <v>-1.315528</v>
      </c>
      <c r="C41" s="11">
        <v>25</v>
      </c>
      <c r="D41" s="11">
        <v>281.72449</v>
      </c>
      <c r="E41" s="11">
        <v>0.03</v>
      </c>
      <c r="F41" s="11">
        <v>2000</v>
      </c>
      <c r="G41" s="11">
        <v>60</v>
      </c>
      <c r="H41" s="11">
        <v>6500</v>
      </c>
      <c r="I41" s="11">
        <v>0.85</v>
      </c>
      <c r="J41" s="11">
        <v>0.5</v>
      </c>
      <c r="K41" s="11">
        <v>0.7</v>
      </c>
      <c r="L41" s="11">
        <v>4</v>
      </c>
      <c r="M41" s="11">
        <v>4</v>
      </c>
      <c r="N41" s="11">
        <v>2</v>
      </c>
      <c r="O41" s="11">
        <v>2</v>
      </c>
      <c r="P41" s="11">
        <v>0.125</v>
      </c>
      <c r="Q41" s="11">
        <v>0.2</v>
      </c>
      <c r="R41" s="11">
        <v>0.4</v>
      </c>
      <c r="S41" s="11">
        <v>0.25</v>
      </c>
      <c r="T41" s="11">
        <v>3960.6257000000001</v>
      </c>
      <c r="U41" s="11">
        <v>0.48749999999999999</v>
      </c>
      <c r="V41" s="11">
        <v>80</v>
      </c>
      <c r="W41" s="11">
        <v>400</v>
      </c>
      <c r="X41" s="11">
        <v>-0.77175542000000008</v>
      </c>
    </row>
    <row r="42" spans="2:24" x14ac:dyDescent="0.35">
      <c r="B42" s="11">
        <v>16.066089000000002</v>
      </c>
      <c r="C42" s="11">
        <v>30</v>
      </c>
      <c r="D42" s="11">
        <v>135.52041</v>
      </c>
      <c r="E42" s="11">
        <v>0.246</v>
      </c>
      <c r="F42" s="11">
        <v>5185.227272727273</v>
      </c>
      <c r="G42" s="11">
        <v>1275.5659090909091</v>
      </c>
      <c r="H42" s="11">
        <v>8500</v>
      </c>
      <c r="I42" s="11">
        <v>0.8</v>
      </c>
      <c r="J42" s="11">
        <v>0.2</v>
      </c>
      <c r="K42" s="11">
        <v>0.7</v>
      </c>
      <c r="L42" s="11">
        <v>3</v>
      </c>
      <c r="M42" s="11">
        <v>3</v>
      </c>
      <c r="N42" s="11">
        <v>3</v>
      </c>
      <c r="O42" s="11">
        <v>4</v>
      </c>
      <c r="P42" s="11">
        <v>0.125</v>
      </c>
      <c r="Q42" s="11">
        <v>0.15</v>
      </c>
      <c r="R42" s="11">
        <v>0.4</v>
      </c>
      <c r="S42" s="11">
        <v>0.25</v>
      </c>
      <c r="T42" s="11">
        <v>2927.7094999999999</v>
      </c>
      <c r="U42" s="11">
        <v>0.51666666999999999</v>
      </c>
      <c r="V42" s="11">
        <v>50</v>
      </c>
      <c r="W42" s="11">
        <v>1400</v>
      </c>
      <c r="X42" s="11">
        <v>14.008398</v>
      </c>
    </row>
    <row r="43" spans="2:24" x14ac:dyDescent="0.35">
      <c r="B43" s="11">
        <v>0.68124600000000002</v>
      </c>
      <c r="C43" s="11">
        <v>15</v>
      </c>
      <c r="D43" s="11">
        <v>86.785713999999999</v>
      </c>
      <c r="E43" s="11">
        <v>0.3</v>
      </c>
      <c r="F43" s="11">
        <v>1475</v>
      </c>
      <c r="G43" s="11">
        <v>442.5</v>
      </c>
      <c r="H43" s="11">
        <v>4000</v>
      </c>
      <c r="I43" s="11">
        <v>0.75</v>
      </c>
      <c r="J43" s="11">
        <v>0.4</v>
      </c>
      <c r="K43" s="11">
        <v>0.8</v>
      </c>
      <c r="L43" s="11">
        <v>3</v>
      </c>
      <c r="M43" s="11">
        <v>3</v>
      </c>
      <c r="N43" s="11">
        <v>4</v>
      </c>
      <c r="O43" s="11">
        <v>3</v>
      </c>
      <c r="P43" s="11">
        <v>0.125</v>
      </c>
      <c r="Q43" s="11">
        <v>0.1</v>
      </c>
      <c r="R43" s="11">
        <v>0.4</v>
      </c>
      <c r="S43" s="11">
        <v>0.25</v>
      </c>
      <c r="T43" s="11">
        <v>2242.0554000000002</v>
      </c>
      <c r="U43" s="11">
        <v>0.57499999999999996</v>
      </c>
      <c r="V43" s="11">
        <v>60</v>
      </c>
      <c r="W43" s="11">
        <v>1600</v>
      </c>
      <c r="X43" s="11">
        <v>7.1563556999999998</v>
      </c>
    </row>
    <row r="44" spans="2:24" x14ac:dyDescent="0.35">
      <c r="B44" s="11">
        <v>-27.703617999999999</v>
      </c>
      <c r="C44" s="11">
        <v>40</v>
      </c>
      <c r="D44" s="11">
        <v>123.33673</v>
      </c>
      <c r="E44" s="11">
        <v>5.7000000000000002E-2</v>
      </c>
      <c r="F44" s="11">
        <v>528.9256198347108</v>
      </c>
      <c r="G44" s="11">
        <v>30.148760330578515</v>
      </c>
      <c r="H44" s="11">
        <v>8500</v>
      </c>
      <c r="I44" s="11">
        <v>0.7</v>
      </c>
      <c r="J44" s="11">
        <v>0.4</v>
      </c>
      <c r="K44" s="11">
        <v>0.7</v>
      </c>
      <c r="L44" s="11">
        <v>4</v>
      </c>
      <c r="M44" s="11">
        <v>3</v>
      </c>
      <c r="N44" s="11">
        <v>4</v>
      </c>
      <c r="O44" s="11">
        <v>3</v>
      </c>
      <c r="P44" s="11">
        <v>0.125</v>
      </c>
      <c r="Q44" s="11">
        <v>0.15</v>
      </c>
      <c r="R44" s="11">
        <v>0.2</v>
      </c>
      <c r="S44" s="11">
        <v>0.25</v>
      </c>
      <c r="T44" s="11">
        <v>4726.2815000000001</v>
      </c>
      <c r="U44" s="11">
        <v>0.72083333000000005</v>
      </c>
      <c r="V44" s="11">
        <v>90</v>
      </c>
      <c r="W44" s="11">
        <v>2000</v>
      </c>
      <c r="X44" s="11">
        <v>-29.923496</v>
      </c>
    </row>
    <row r="45" spans="2:24" x14ac:dyDescent="0.35">
      <c r="B45" s="11">
        <v>7.7488900000000003</v>
      </c>
      <c r="C45" s="11">
        <v>20</v>
      </c>
      <c r="D45" s="11">
        <v>239.08162999999999</v>
      </c>
      <c r="E45" s="11">
        <v>0.111</v>
      </c>
      <c r="F45" s="11">
        <v>2748.8119834710747</v>
      </c>
      <c r="G45" s="11">
        <v>305.1181301652893</v>
      </c>
      <c r="H45" s="11">
        <v>7000</v>
      </c>
      <c r="I45" s="11">
        <v>0.8</v>
      </c>
      <c r="J45" s="11">
        <v>0.3</v>
      </c>
      <c r="K45" s="11">
        <v>0.9</v>
      </c>
      <c r="L45" s="11">
        <v>3</v>
      </c>
      <c r="M45" s="11">
        <v>4</v>
      </c>
      <c r="N45" s="11">
        <v>2</v>
      </c>
      <c r="O45" s="11">
        <v>3</v>
      </c>
      <c r="P45" s="11">
        <v>0.125</v>
      </c>
      <c r="Q45" s="11">
        <v>0.15</v>
      </c>
      <c r="R45" s="11">
        <v>0.4</v>
      </c>
      <c r="S45" s="11">
        <v>0.3</v>
      </c>
      <c r="T45" s="11">
        <v>4406.0577999999996</v>
      </c>
      <c r="U45" s="11">
        <v>0.48749999999999999</v>
      </c>
      <c r="V45" s="11">
        <v>70</v>
      </c>
      <c r="W45" s="11">
        <v>2000</v>
      </c>
      <c r="X45" s="11">
        <v>12.152296</v>
      </c>
    </row>
    <row r="46" spans="2:24" x14ac:dyDescent="0.35">
      <c r="B46" s="11">
        <v>-8.7196409999999993</v>
      </c>
      <c r="C46" s="11">
        <v>35</v>
      </c>
      <c r="D46" s="11">
        <v>172.07142999999999</v>
      </c>
      <c r="E46" s="11">
        <v>0.219</v>
      </c>
      <c r="F46" s="11">
        <v>1335.5888429752067</v>
      </c>
      <c r="G46" s="11">
        <v>292.4939566115703</v>
      </c>
      <c r="H46" s="11">
        <v>8000</v>
      </c>
      <c r="I46" s="11">
        <v>0.8</v>
      </c>
      <c r="J46" s="11">
        <v>0.4</v>
      </c>
      <c r="K46" s="11">
        <v>0.8</v>
      </c>
      <c r="L46" s="11">
        <v>4</v>
      </c>
      <c r="M46" s="11">
        <v>3</v>
      </c>
      <c r="N46" s="11">
        <v>4</v>
      </c>
      <c r="O46" s="11">
        <v>3</v>
      </c>
      <c r="P46" s="11">
        <v>0.05</v>
      </c>
      <c r="Q46" s="11">
        <v>0.2</v>
      </c>
      <c r="R46" s="11">
        <v>0.2</v>
      </c>
      <c r="S46" s="11">
        <v>0.2</v>
      </c>
      <c r="T46" s="11">
        <v>3309.1113999999998</v>
      </c>
      <c r="U46" s="11">
        <v>0.72083333000000005</v>
      </c>
      <c r="V46" s="11">
        <v>70</v>
      </c>
      <c r="W46" s="11">
        <v>800</v>
      </c>
      <c r="X46" s="11">
        <v>-6.3859722999999997</v>
      </c>
    </row>
    <row r="47" spans="2:24" x14ac:dyDescent="0.35">
      <c r="B47" s="11">
        <v>-6.112571</v>
      </c>
      <c r="C47" s="11">
        <v>40</v>
      </c>
      <c r="D47" s="11">
        <v>68.510204000000002</v>
      </c>
      <c r="E47" s="11">
        <v>0.03</v>
      </c>
      <c r="F47" s="11">
        <v>3490.909090909091</v>
      </c>
      <c r="G47" s="11">
        <v>104.72727272727272</v>
      </c>
      <c r="H47" s="11">
        <v>8500</v>
      </c>
      <c r="I47" s="11">
        <v>0.7</v>
      </c>
      <c r="J47" s="11">
        <v>0.5</v>
      </c>
      <c r="K47" s="11">
        <v>0.7</v>
      </c>
      <c r="L47" s="11">
        <v>4</v>
      </c>
      <c r="M47" s="11">
        <v>2</v>
      </c>
      <c r="N47" s="11">
        <v>2</v>
      </c>
      <c r="O47" s="11">
        <v>2</v>
      </c>
      <c r="P47" s="11">
        <v>0.2</v>
      </c>
      <c r="Q47" s="11">
        <v>0.15</v>
      </c>
      <c r="R47" s="11">
        <v>0.2</v>
      </c>
      <c r="S47" s="11">
        <v>0.25</v>
      </c>
      <c r="T47" s="11">
        <v>4726.2815000000001</v>
      </c>
      <c r="U47" s="11">
        <v>0.66249999999999998</v>
      </c>
      <c r="V47" s="11">
        <v>50</v>
      </c>
      <c r="W47" s="11">
        <v>400</v>
      </c>
      <c r="X47" s="11">
        <v>-7.6928095999999995</v>
      </c>
    </row>
    <row r="48" spans="2:24" x14ac:dyDescent="0.35">
      <c r="B48" s="11">
        <v>2.0588139999999999</v>
      </c>
      <c r="C48" s="11">
        <v>30</v>
      </c>
      <c r="D48" s="11">
        <v>117.2449</v>
      </c>
      <c r="E48" s="11">
        <v>0.219</v>
      </c>
      <c r="F48" s="11">
        <v>2750.413223140496</v>
      </c>
      <c r="G48" s="11">
        <v>602.3404958677686</v>
      </c>
      <c r="H48" s="11">
        <v>8000</v>
      </c>
      <c r="I48" s="11">
        <v>0.7</v>
      </c>
      <c r="J48" s="11">
        <v>0.4</v>
      </c>
      <c r="K48" s="11">
        <v>0.7</v>
      </c>
      <c r="L48" s="11">
        <v>3</v>
      </c>
      <c r="M48" s="11">
        <v>3</v>
      </c>
      <c r="N48" s="11">
        <v>4</v>
      </c>
      <c r="O48" s="11">
        <v>3</v>
      </c>
      <c r="P48" s="11">
        <v>0.2</v>
      </c>
      <c r="Q48" s="11">
        <v>0.15</v>
      </c>
      <c r="R48" s="11">
        <v>0.2</v>
      </c>
      <c r="S48" s="11">
        <v>0.3</v>
      </c>
      <c r="T48" s="11">
        <v>4723.6993000000002</v>
      </c>
      <c r="U48" s="11">
        <v>0.63333333000000003</v>
      </c>
      <c r="V48" s="11">
        <v>50</v>
      </c>
      <c r="W48" s="11">
        <v>1200</v>
      </c>
      <c r="X48" s="11">
        <v>-1.0400341</v>
      </c>
    </row>
    <row r="49" spans="2:24" x14ac:dyDescent="0.35">
      <c r="B49" s="11">
        <v>39.806657999999999</v>
      </c>
      <c r="C49" s="11">
        <v>25</v>
      </c>
      <c r="D49" s="11">
        <v>293.90816000000001</v>
      </c>
      <c r="E49" s="11">
        <v>0.192</v>
      </c>
      <c r="F49" s="11">
        <v>5061.9834710743798</v>
      </c>
      <c r="G49" s="11">
        <v>971.90082644628092</v>
      </c>
      <c r="H49" s="11">
        <v>7000</v>
      </c>
      <c r="I49" s="11">
        <v>0.75</v>
      </c>
      <c r="J49" s="11">
        <v>0.2</v>
      </c>
      <c r="K49" s="11">
        <v>0.6</v>
      </c>
      <c r="L49" s="11">
        <v>3</v>
      </c>
      <c r="M49" s="11">
        <v>4</v>
      </c>
      <c r="N49" s="11">
        <v>2</v>
      </c>
      <c r="O49" s="11">
        <v>2</v>
      </c>
      <c r="P49" s="11">
        <v>0.2</v>
      </c>
      <c r="Q49" s="11">
        <v>0.2</v>
      </c>
      <c r="R49" s="11">
        <v>0.1</v>
      </c>
      <c r="S49" s="11">
        <v>0.35</v>
      </c>
      <c r="T49" s="11">
        <v>3080.4866000000002</v>
      </c>
      <c r="U49" s="11">
        <v>0.60416667000000002</v>
      </c>
      <c r="V49" s="11">
        <v>90</v>
      </c>
      <c r="W49" s="11">
        <v>1200</v>
      </c>
      <c r="X49" s="11">
        <v>42.738494000000003</v>
      </c>
    </row>
    <row r="50" spans="2:24" x14ac:dyDescent="0.35">
      <c r="B50" s="11">
        <v>-16.274736000000001</v>
      </c>
      <c r="C50" s="11">
        <v>35</v>
      </c>
      <c r="D50" s="11">
        <v>92.877550999999997</v>
      </c>
      <c r="E50" s="11">
        <v>8.4000000000000005E-2</v>
      </c>
      <c r="F50" s="11">
        <v>2750.413223140496</v>
      </c>
      <c r="G50" s="11">
        <v>231.03471074380167</v>
      </c>
      <c r="H50" s="11">
        <v>6500</v>
      </c>
      <c r="I50" s="11">
        <v>0.75</v>
      </c>
      <c r="J50" s="11">
        <v>0.2</v>
      </c>
      <c r="K50" s="11">
        <v>0.9</v>
      </c>
      <c r="L50" s="11">
        <v>2</v>
      </c>
      <c r="M50" s="11">
        <v>3</v>
      </c>
      <c r="N50" s="11">
        <v>3</v>
      </c>
      <c r="O50" s="11">
        <v>4</v>
      </c>
      <c r="P50" s="11">
        <v>0.125</v>
      </c>
      <c r="Q50" s="11">
        <v>0.2</v>
      </c>
      <c r="R50" s="11">
        <v>0.2</v>
      </c>
      <c r="S50" s="11">
        <v>0.2</v>
      </c>
      <c r="T50" s="11">
        <v>1654.5556999999999</v>
      </c>
      <c r="U50" s="11">
        <v>0.48749999999999999</v>
      </c>
      <c r="V50" s="11">
        <v>90</v>
      </c>
      <c r="W50" s="11">
        <v>1400</v>
      </c>
      <c r="X50" s="11">
        <v>-6.9012342999999996</v>
      </c>
    </row>
    <row r="51" spans="2:24" x14ac:dyDescent="0.35">
      <c r="B51" s="11">
        <v>32.424143999999998</v>
      </c>
      <c r="C51" s="11">
        <v>15</v>
      </c>
      <c r="D51" s="11">
        <v>135.52041</v>
      </c>
      <c r="E51" s="11">
        <v>0.16500000000000001</v>
      </c>
      <c r="F51" s="11">
        <v>4619.059917355371</v>
      </c>
      <c r="G51" s="11">
        <v>762.14488636363626</v>
      </c>
      <c r="H51" s="11">
        <v>7500</v>
      </c>
      <c r="I51" s="11">
        <v>0.75</v>
      </c>
      <c r="J51" s="11">
        <v>0.4</v>
      </c>
      <c r="K51" s="11">
        <v>0.6</v>
      </c>
      <c r="L51" s="11">
        <v>4</v>
      </c>
      <c r="M51" s="11">
        <v>4</v>
      </c>
      <c r="N51" s="11">
        <v>2</v>
      </c>
      <c r="O51" s="11">
        <v>3</v>
      </c>
      <c r="P51" s="11">
        <v>0.2</v>
      </c>
      <c r="Q51" s="11">
        <v>0.15</v>
      </c>
      <c r="R51" s="11">
        <v>0.4</v>
      </c>
      <c r="S51" s="11">
        <v>0.2</v>
      </c>
      <c r="T51" s="11">
        <v>4203.8539000000001</v>
      </c>
      <c r="U51" s="11">
        <v>0.42916666999999997</v>
      </c>
      <c r="V51" s="11">
        <v>90</v>
      </c>
      <c r="W51" s="11">
        <v>1200</v>
      </c>
      <c r="X51" s="11">
        <v>34.554557000000003</v>
      </c>
    </row>
    <row r="52" spans="2:24" x14ac:dyDescent="0.35">
      <c r="B52" s="11">
        <v>3.5956980000000001</v>
      </c>
      <c r="C52" s="11">
        <v>30</v>
      </c>
      <c r="D52" s="11">
        <v>220.80611999999999</v>
      </c>
      <c r="E52" s="11">
        <v>0.219</v>
      </c>
      <c r="F52" s="11">
        <v>1700</v>
      </c>
      <c r="G52" s="11">
        <v>372.3</v>
      </c>
      <c r="H52" s="11">
        <v>5000</v>
      </c>
      <c r="I52" s="11">
        <v>0.8</v>
      </c>
      <c r="J52" s="11">
        <v>0.5</v>
      </c>
      <c r="K52" s="11">
        <v>0.8</v>
      </c>
      <c r="L52" s="11">
        <v>3</v>
      </c>
      <c r="M52" s="11">
        <v>4</v>
      </c>
      <c r="N52" s="11">
        <v>2</v>
      </c>
      <c r="O52" s="11">
        <v>4</v>
      </c>
      <c r="P52" s="11">
        <v>0.2</v>
      </c>
      <c r="Q52" s="11">
        <v>0.1</v>
      </c>
      <c r="R52" s="11">
        <v>0.4</v>
      </c>
      <c r="S52" s="11">
        <v>0.25</v>
      </c>
      <c r="T52" s="11">
        <v>2952.3121000000001</v>
      </c>
      <c r="U52" s="11">
        <v>0.45833332999999998</v>
      </c>
      <c r="V52" s="11">
        <v>50</v>
      </c>
      <c r="W52" s="11">
        <v>400</v>
      </c>
      <c r="X52" s="11">
        <v>3.6706862</v>
      </c>
    </row>
    <row r="53" spans="2:24" x14ac:dyDescent="0.35">
      <c r="B53" s="11">
        <v>-4.9580549999999999</v>
      </c>
      <c r="C53" s="11">
        <v>15</v>
      </c>
      <c r="D53" s="11">
        <v>1.5</v>
      </c>
      <c r="E53" s="11">
        <v>0.03</v>
      </c>
      <c r="F53" s="11">
        <v>2221.6425619834713</v>
      </c>
      <c r="G53" s="11">
        <v>66.649276859504141</v>
      </c>
      <c r="H53" s="11">
        <v>8000</v>
      </c>
      <c r="I53" s="11">
        <v>0.8</v>
      </c>
      <c r="J53" s="11">
        <v>0.3</v>
      </c>
      <c r="K53" s="11">
        <v>0.6</v>
      </c>
      <c r="L53" s="11">
        <v>4</v>
      </c>
      <c r="M53" s="11">
        <v>4</v>
      </c>
      <c r="N53" s="11">
        <v>4</v>
      </c>
      <c r="O53" s="11">
        <v>3</v>
      </c>
      <c r="P53" s="11">
        <v>0.125</v>
      </c>
      <c r="Q53" s="11">
        <v>0.1</v>
      </c>
      <c r="R53" s="11">
        <v>0.2</v>
      </c>
      <c r="S53" s="11">
        <v>0.3</v>
      </c>
      <c r="T53" s="11">
        <v>3760.8672000000001</v>
      </c>
      <c r="U53" s="11">
        <v>0.75</v>
      </c>
      <c r="V53" s="11">
        <v>80</v>
      </c>
      <c r="W53" s="11">
        <v>400</v>
      </c>
      <c r="X53" s="11">
        <v>-5.5950249000000003</v>
      </c>
    </row>
    <row r="54" spans="2:24" x14ac:dyDescent="0.35">
      <c r="B54" s="11">
        <v>-18.636915999999999</v>
      </c>
      <c r="C54" s="11">
        <v>35</v>
      </c>
      <c r="D54" s="11">
        <v>220.80611999999999</v>
      </c>
      <c r="E54" s="11">
        <v>8.4000000000000005E-2</v>
      </c>
      <c r="F54" s="11">
        <v>1825</v>
      </c>
      <c r="G54" s="11">
        <v>153.30000000000001</v>
      </c>
      <c r="H54" s="11">
        <v>8500</v>
      </c>
      <c r="I54" s="11">
        <v>0.8</v>
      </c>
      <c r="J54" s="11">
        <v>0.4</v>
      </c>
      <c r="K54" s="11">
        <v>0.9</v>
      </c>
      <c r="L54" s="11">
        <v>3</v>
      </c>
      <c r="M54" s="11">
        <v>3</v>
      </c>
      <c r="N54" s="11">
        <v>4</v>
      </c>
      <c r="O54" s="11">
        <v>2</v>
      </c>
      <c r="P54" s="11">
        <v>0.125</v>
      </c>
      <c r="Q54" s="11">
        <v>0.2</v>
      </c>
      <c r="R54" s="11">
        <v>0.3</v>
      </c>
      <c r="S54" s="11">
        <v>0.35</v>
      </c>
      <c r="T54" s="11">
        <v>2839.7903000000001</v>
      </c>
      <c r="U54" s="11">
        <v>0.48749999999999999</v>
      </c>
      <c r="V54" s="11">
        <v>50</v>
      </c>
      <c r="W54" s="11">
        <v>1800</v>
      </c>
      <c r="X54" s="11">
        <v>-18.394606</v>
      </c>
    </row>
    <row r="55" spans="2:24" x14ac:dyDescent="0.35">
      <c r="B55" s="11">
        <v>14.159551</v>
      </c>
      <c r="C55" s="11">
        <v>35</v>
      </c>
      <c r="D55" s="11">
        <v>117.2449</v>
      </c>
      <c r="E55" s="11">
        <v>0.192</v>
      </c>
      <c r="F55" s="11">
        <v>1885.5371900826447</v>
      </c>
      <c r="G55" s="11">
        <v>362.02314049586778</v>
      </c>
      <c r="H55" s="11">
        <v>8000</v>
      </c>
      <c r="I55" s="11">
        <v>0.85</v>
      </c>
      <c r="J55" s="11">
        <v>0.5</v>
      </c>
      <c r="K55" s="11">
        <v>0.7</v>
      </c>
      <c r="L55" s="11">
        <v>2</v>
      </c>
      <c r="M55" s="11">
        <v>3</v>
      </c>
      <c r="N55" s="11">
        <v>2</v>
      </c>
      <c r="O55" s="11">
        <v>3</v>
      </c>
      <c r="P55" s="11">
        <v>0.2</v>
      </c>
      <c r="Q55" s="11">
        <v>0.2</v>
      </c>
      <c r="R55" s="11">
        <v>0.4</v>
      </c>
      <c r="S55" s="11">
        <v>0.35</v>
      </c>
      <c r="T55" s="11">
        <v>3945.4789000000001</v>
      </c>
      <c r="U55" s="11">
        <v>0.42916666999999997</v>
      </c>
      <c r="V55" s="11">
        <v>70</v>
      </c>
      <c r="W55" s="11">
        <v>1000</v>
      </c>
      <c r="X55" s="11">
        <v>19.128321</v>
      </c>
    </row>
    <row r="56" spans="2:24" x14ac:dyDescent="0.35">
      <c r="B56" s="11">
        <v>2.452607</v>
      </c>
      <c r="C56" s="11">
        <v>45</v>
      </c>
      <c r="D56" s="11">
        <v>172.07142999999999</v>
      </c>
      <c r="E56" s="11">
        <v>0.219</v>
      </c>
      <c r="F56" s="11">
        <v>1885.5371900826447</v>
      </c>
      <c r="G56" s="11">
        <v>412.93264462809918</v>
      </c>
      <c r="H56" s="11">
        <v>8500</v>
      </c>
      <c r="I56" s="11">
        <v>0.75</v>
      </c>
      <c r="J56" s="11">
        <v>0.4</v>
      </c>
      <c r="K56" s="11">
        <v>0.9</v>
      </c>
      <c r="L56" s="11">
        <v>2</v>
      </c>
      <c r="M56" s="11">
        <v>2</v>
      </c>
      <c r="N56" s="11">
        <v>3</v>
      </c>
      <c r="O56" s="11">
        <v>3</v>
      </c>
      <c r="P56" s="11">
        <v>0.05</v>
      </c>
      <c r="Q56" s="11">
        <v>0.1</v>
      </c>
      <c r="R56" s="11">
        <v>0.4</v>
      </c>
      <c r="S56" s="11">
        <v>0.3</v>
      </c>
      <c r="T56" s="11">
        <v>4592.3924999999999</v>
      </c>
      <c r="U56" s="11">
        <v>0.42916666999999997</v>
      </c>
      <c r="V56" s="11">
        <v>60</v>
      </c>
      <c r="W56" s="11">
        <v>600</v>
      </c>
      <c r="X56" s="11">
        <v>6.1232647</v>
      </c>
    </row>
    <row r="57" spans="2:24" x14ac:dyDescent="0.35">
      <c r="B57" s="11">
        <v>11.112735000000001</v>
      </c>
      <c r="C57" s="11">
        <v>25</v>
      </c>
      <c r="D57" s="11">
        <v>123.33673</v>
      </c>
      <c r="E57" s="11">
        <v>0.219</v>
      </c>
      <c r="F57" s="11">
        <v>785.64049586776855</v>
      </c>
      <c r="G57" s="11">
        <v>172.05526859504133</v>
      </c>
      <c r="H57" s="11">
        <v>4500</v>
      </c>
      <c r="I57" s="11">
        <v>0.85</v>
      </c>
      <c r="J57" s="11">
        <v>0.4</v>
      </c>
      <c r="K57" s="11">
        <v>0.6</v>
      </c>
      <c r="L57" s="11">
        <v>2</v>
      </c>
      <c r="M57" s="11">
        <v>3</v>
      </c>
      <c r="N57" s="11">
        <v>4</v>
      </c>
      <c r="O57" s="11">
        <v>3</v>
      </c>
      <c r="P57" s="11">
        <v>0.125</v>
      </c>
      <c r="Q57" s="11">
        <v>0.15</v>
      </c>
      <c r="R57" s="11">
        <v>0.2</v>
      </c>
      <c r="S57" s="11">
        <v>0.2</v>
      </c>
      <c r="T57" s="11">
        <v>1599.4835</v>
      </c>
      <c r="U57" s="11">
        <v>0.4</v>
      </c>
      <c r="V57" s="11">
        <v>90</v>
      </c>
      <c r="W57" s="11">
        <v>1200</v>
      </c>
      <c r="X57" s="11">
        <v>14.869593</v>
      </c>
    </row>
    <row r="58" spans="2:24" x14ac:dyDescent="0.35">
      <c r="B58" s="11">
        <v>8.5191669999999995</v>
      </c>
      <c r="C58" s="11">
        <v>30</v>
      </c>
      <c r="D58" s="11">
        <v>7.5918367</v>
      </c>
      <c r="E58" s="11">
        <v>0.219</v>
      </c>
      <c r="F58" s="11">
        <v>1335.5888429752067</v>
      </c>
      <c r="G58" s="11">
        <v>292.4939566115703</v>
      </c>
      <c r="H58" s="11">
        <v>7000</v>
      </c>
      <c r="I58" s="11">
        <v>0.85</v>
      </c>
      <c r="J58" s="11">
        <v>0.5</v>
      </c>
      <c r="K58" s="11">
        <v>0.9</v>
      </c>
      <c r="L58" s="11">
        <v>2</v>
      </c>
      <c r="M58" s="11">
        <v>2</v>
      </c>
      <c r="N58" s="11">
        <v>3</v>
      </c>
      <c r="O58" s="11">
        <v>2</v>
      </c>
      <c r="P58" s="11">
        <v>0.2</v>
      </c>
      <c r="Q58" s="11">
        <v>0.2</v>
      </c>
      <c r="R58" s="11">
        <v>0.1</v>
      </c>
      <c r="S58" s="11">
        <v>0.25</v>
      </c>
      <c r="T58" s="11">
        <v>2985.1154999999999</v>
      </c>
      <c r="U58" s="11">
        <v>0.51666666999999999</v>
      </c>
      <c r="V58" s="11">
        <v>70</v>
      </c>
      <c r="W58" s="11">
        <v>1000</v>
      </c>
      <c r="X58" s="11">
        <v>10.360737</v>
      </c>
    </row>
    <row r="59" spans="2:24" x14ac:dyDescent="0.35">
      <c r="B59" s="11">
        <v>-9.7904280000000004</v>
      </c>
      <c r="C59" s="11">
        <v>30</v>
      </c>
      <c r="D59" s="11">
        <v>184.2551</v>
      </c>
      <c r="E59" s="11">
        <v>0.246</v>
      </c>
      <c r="F59" s="11">
        <v>528.9256198347108</v>
      </c>
      <c r="G59" s="11">
        <v>130.11570247933886</v>
      </c>
      <c r="H59" s="11">
        <v>8000</v>
      </c>
      <c r="I59" s="11">
        <v>0.8</v>
      </c>
      <c r="J59" s="11">
        <v>0.4</v>
      </c>
      <c r="K59" s="11">
        <v>0.7</v>
      </c>
      <c r="L59" s="11">
        <v>3</v>
      </c>
      <c r="M59" s="11">
        <v>2</v>
      </c>
      <c r="N59" s="11">
        <v>2</v>
      </c>
      <c r="O59" s="11">
        <v>2</v>
      </c>
      <c r="P59" s="11">
        <v>0.125</v>
      </c>
      <c r="Q59" s="11">
        <v>0.1</v>
      </c>
      <c r="R59" s="11">
        <v>0.1</v>
      </c>
      <c r="S59" s="11">
        <v>0.25</v>
      </c>
      <c r="T59" s="11">
        <v>2755.4913000000001</v>
      </c>
      <c r="U59" s="11">
        <v>0.72083333000000005</v>
      </c>
      <c r="V59" s="11">
        <v>40</v>
      </c>
      <c r="W59" s="11">
        <v>400</v>
      </c>
      <c r="X59" s="11">
        <v>-7.1532955999999999</v>
      </c>
    </row>
    <row r="60" spans="2:24" x14ac:dyDescent="0.35">
      <c r="B60" s="11">
        <v>-7.3936140000000004</v>
      </c>
      <c r="C60" s="11">
        <v>45</v>
      </c>
      <c r="D60" s="11">
        <v>300</v>
      </c>
      <c r="E60" s="11">
        <v>0.246</v>
      </c>
      <c r="F60" s="11">
        <v>1300</v>
      </c>
      <c r="G60" s="11">
        <v>319.8</v>
      </c>
      <c r="H60" s="11">
        <v>7000</v>
      </c>
      <c r="I60" s="11">
        <v>0.85</v>
      </c>
      <c r="J60" s="11">
        <v>0.4</v>
      </c>
      <c r="K60" s="11">
        <v>0.6</v>
      </c>
      <c r="L60" s="11">
        <v>4</v>
      </c>
      <c r="M60" s="11">
        <v>4</v>
      </c>
      <c r="N60" s="11">
        <v>3</v>
      </c>
      <c r="O60" s="11">
        <v>2</v>
      </c>
      <c r="P60" s="11">
        <v>0.05</v>
      </c>
      <c r="Q60" s="11">
        <v>0.1</v>
      </c>
      <c r="R60" s="11">
        <v>0.1</v>
      </c>
      <c r="S60" s="11">
        <v>0.35</v>
      </c>
      <c r="T60" s="11">
        <v>2206.1493</v>
      </c>
      <c r="U60" s="11">
        <v>0.48749999999999999</v>
      </c>
      <c r="V60" s="11">
        <v>60</v>
      </c>
      <c r="W60" s="11">
        <v>400</v>
      </c>
      <c r="X60" s="11">
        <v>-4.9952764000000007</v>
      </c>
    </row>
    <row r="61" spans="2:24" x14ac:dyDescent="0.35">
      <c r="B61" s="11">
        <v>-13.514893000000001</v>
      </c>
      <c r="C61" s="11">
        <v>40</v>
      </c>
      <c r="D61" s="11">
        <v>86.785713999999999</v>
      </c>
      <c r="E61" s="11">
        <v>0.13800000000000001</v>
      </c>
      <c r="F61" s="11">
        <v>1650</v>
      </c>
      <c r="G61" s="11">
        <v>227.70000000000002</v>
      </c>
      <c r="H61" s="11">
        <v>7500</v>
      </c>
      <c r="I61" s="11">
        <v>0.8</v>
      </c>
      <c r="J61" s="11">
        <v>0.2</v>
      </c>
      <c r="K61" s="11">
        <v>0.7</v>
      </c>
      <c r="L61" s="11">
        <v>3</v>
      </c>
      <c r="M61" s="11">
        <v>2</v>
      </c>
      <c r="N61" s="11">
        <v>2</v>
      </c>
      <c r="O61" s="11">
        <v>4</v>
      </c>
      <c r="P61" s="11">
        <v>0.2</v>
      </c>
      <c r="Q61" s="11">
        <v>0.2</v>
      </c>
      <c r="R61" s="11">
        <v>0.1</v>
      </c>
      <c r="S61" s="11">
        <v>0.3</v>
      </c>
      <c r="T61" s="11">
        <v>2432.6448999999998</v>
      </c>
      <c r="U61" s="11">
        <v>0.63333333000000003</v>
      </c>
      <c r="V61" s="11">
        <v>70</v>
      </c>
      <c r="W61" s="11">
        <v>1600</v>
      </c>
      <c r="X61" s="11">
        <v>-13.925754</v>
      </c>
    </row>
    <row r="62" spans="2:24" x14ac:dyDescent="0.35">
      <c r="B62" s="11">
        <v>33.166195999999999</v>
      </c>
      <c r="C62" s="11">
        <v>25</v>
      </c>
      <c r="D62" s="11">
        <v>62.418367000000003</v>
      </c>
      <c r="E62" s="11">
        <v>0.16500000000000001</v>
      </c>
      <c r="F62" s="11">
        <v>2400</v>
      </c>
      <c r="G62" s="11">
        <v>396</v>
      </c>
      <c r="H62" s="11">
        <v>7000</v>
      </c>
      <c r="I62" s="11">
        <v>0.75</v>
      </c>
      <c r="J62" s="11">
        <v>0.5</v>
      </c>
      <c r="K62" s="11">
        <v>0.9</v>
      </c>
      <c r="L62" s="11">
        <v>4</v>
      </c>
      <c r="M62" s="11">
        <v>4</v>
      </c>
      <c r="N62" s="11">
        <v>4</v>
      </c>
      <c r="O62" s="11">
        <v>3</v>
      </c>
      <c r="P62" s="11">
        <v>0.125</v>
      </c>
      <c r="Q62" s="11">
        <v>0.15</v>
      </c>
      <c r="R62" s="11">
        <v>0.3</v>
      </c>
      <c r="S62" s="11">
        <v>0.25</v>
      </c>
      <c r="T62" s="11">
        <v>2488.0853999999999</v>
      </c>
      <c r="U62" s="11">
        <v>0.42916666999999997</v>
      </c>
      <c r="V62" s="11">
        <v>90</v>
      </c>
      <c r="W62" s="11">
        <v>1600</v>
      </c>
      <c r="X62" s="11">
        <v>25.078415</v>
      </c>
    </row>
    <row r="63" spans="2:24" x14ac:dyDescent="0.35">
      <c r="B63" s="11">
        <v>-9.1399760000000008</v>
      </c>
      <c r="C63" s="11">
        <v>35</v>
      </c>
      <c r="D63" s="11">
        <v>56.326531000000003</v>
      </c>
      <c r="E63" s="11">
        <v>0.27300000000000002</v>
      </c>
      <c r="F63" s="11">
        <v>1125</v>
      </c>
      <c r="G63" s="11">
        <v>307.125</v>
      </c>
      <c r="H63" s="11">
        <v>7500</v>
      </c>
      <c r="I63" s="11">
        <v>0.7</v>
      </c>
      <c r="J63" s="11">
        <v>0.2</v>
      </c>
      <c r="K63" s="11">
        <v>0.8</v>
      </c>
      <c r="L63" s="11">
        <v>2</v>
      </c>
      <c r="M63" s="11">
        <v>3</v>
      </c>
      <c r="N63" s="11">
        <v>2</v>
      </c>
      <c r="O63" s="11">
        <v>2</v>
      </c>
      <c r="P63" s="11">
        <v>0.125</v>
      </c>
      <c r="Q63" s="11">
        <v>0.15</v>
      </c>
      <c r="R63" s="11">
        <v>0.2</v>
      </c>
      <c r="S63" s="11">
        <v>0.35</v>
      </c>
      <c r="T63" s="11">
        <v>3698.8865000000001</v>
      </c>
      <c r="U63" s="11">
        <v>0.66249999999999998</v>
      </c>
      <c r="V63" s="11">
        <v>50</v>
      </c>
      <c r="W63" s="11">
        <v>1200</v>
      </c>
      <c r="X63" s="11">
        <v>-8.1048896999999993</v>
      </c>
    </row>
    <row r="64" spans="2:24" x14ac:dyDescent="0.35">
      <c r="B64" s="11">
        <v>-5.5034650000000003</v>
      </c>
      <c r="C64" s="11">
        <v>45</v>
      </c>
      <c r="D64" s="11">
        <v>7.5918367</v>
      </c>
      <c r="E64" s="11">
        <v>0.3</v>
      </c>
      <c r="F64" s="11">
        <v>2221.6425619834713</v>
      </c>
      <c r="G64" s="11">
        <v>666.49276859504141</v>
      </c>
      <c r="H64" s="11">
        <v>7000</v>
      </c>
      <c r="I64" s="11">
        <v>0.8</v>
      </c>
      <c r="J64" s="11">
        <v>0.5</v>
      </c>
      <c r="K64" s="11">
        <v>0.6</v>
      </c>
      <c r="L64" s="11">
        <v>4</v>
      </c>
      <c r="M64" s="11">
        <v>3</v>
      </c>
      <c r="N64" s="11">
        <v>3</v>
      </c>
      <c r="O64" s="11">
        <v>3</v>
      </c>
      <c r="P64" s="11">
        <v>0.125</v>
      </c>
      <c r="Q64" s="11">
        <v>0.1</v>
      </c>
      <c r="R64" s="11">
        <v>0.3</v>
      </c>
      <c r="S64" s="11">
        <v>0.2</v>
      </c>
      <c r="T64" s="11">
        <v>2731.4229999999998</v>
      </c>
      <c r="U64" s="11">
        <v>0.66249999999999998</v>
      </c>
      <c r="V64" s="11">
        <v>80</v>
      </c>
      <c r="W64" s="11">
        <v>1000</v>
      </c>
      <c r="X64" s="11">
        <v>-9.2758230000000008</v>
      </c>
    </row>
    <row r="65" spans="2:24" x14ac:dyDescent="0.35">
      <c r="B65" s="11">
        <v>-3.2100490000000002</v>
      </c>
      <c r="C65" s="11">
        <v>20</v>
      </c>
      <c r="D65" s="11">
        <v>178.16327000000001</v>
      </c>
      <c r="E65" s="11">
        <v>0.219</v>
      </c>
      <c r="F65" s="11">
        <v>1694.4731404958679</v>
      </c>
      <c r="G65" s="11">
        <v>371.08961776859508</v>
      </c>
      <c r="H65" s="11">
        <v>3000</v>
      </c>
      <c r="I65" s="11">
        <v>0.8</v>
      </c>
      <c r="J65" s="11">
        <v>0.2</v>
      </c>
      <c r="K65" s="11">
        <v>0.8</v>
      </c>
      <c r="L65" s="11">
        <v>3</v>
      </c>
      <c r="M65" s="11">
        <v>3</v>
      </c>
      <c r="N65" s="11">
        <v>2</v>
      </c>
      <c r="O65" s="11">
        <v>3</v>
      </c>
      <c r="P65" s="11">
        <v>0.2</v>
      </c>
      <c r="Q65" s="11">
        <v>0.15</v>
      </c>
      <c r="R65" s="11">
        <v>0.2</v>
      </c>
      <c r="S65" s="11">
        <v>0.35</v>
      </c>
      <c r="T65" s="11">
        <v>1363.7798</v>
      </c>
      <c r="U65" s="11">
        <v>0.60416667000000002</v>
      </c>
      <c r="V65" s="11">
        <v>60</v>
      </c>
      <c r="W65" s="11">
        <v>2000</v>
      </c>
      <c r="X65" s="11">
        <v>-2.6714975999999999</v>
      </c>
    </row>
    <row r="66" spans="2:24" x14ac:dyDescent="0.35">
      <c r="B66" s="11">
        <v>-2.3160129999999999</v>
      </c>
      <c r="C66" s="11">
        <v>25</v>
      </c>
      <c r="D66" s="11">
        <v>293.90816000000001</v>
      </c>
      <c r="E66" s="11">
        <v>0.219</v>
      </c>
      <c r="F66" s="11">
        <v>775</v>
      </c>
      <c r="G66" s="11">
        <v>169.72499999999999</v>
      </c>
      <c r="H66" s="11">
        <v>3000</v>
      </c>
      <c r="I66" s="11">
        <v>0.85</v>
      </c>
      <c r="J66" s="11">
        <v>0.5</v>
      </c>
      <c r="K66" s="11">
        <v>0.6</v>
      </c>
      <c r="L66" s="11">
        <v>4</v>
      </c>
      <c r="M66" s="11">
        <v>4</v>
      </c>
      <c r="N66" s="11">
        <v>2</v>
      </c>
      <c r="O66" s="11">
        <v>4</v>
      </c>
      <c r="P66" s="11">
        <v>0.05</v>
      </c>
      <c r="Q66" s="11">
        <v>0.15</v>
      </c>
      <c r="R66" s="11">
        <v>0.4</v>
      </c>
      <c r="S66" s="11">
        <v>0.2</v>
      </c>
      <c r="T66" s="11">
        <v>1827.9811</v>
      </c>
      <c r="U66" s="11">
        <v>0.54583333000000001</v>
      </c>
      <c r="V66" s="11">
        <v>80</v>
      </c>
      <c r="W66" s="11">
        <v>600</v>
      </c>
      <c r="X66" s="11">
        <v>-5.9188014999999998</v>
      </c>
    </row>
    <row r="67" spans="2:24" x14ac:dyDescent="0.35">
      <c r="B67" s="11">
        <v>20.006364000000001</v>
      </c>
      <c r="C67" s="11">
        <v>20</v>
      </c>
      <c r="D67" s="11">
        <v>214.71429000000001</v>
      </c>
      <c r="E67" s="11">
        <v>0.13800000000000001</v>
      </c>
      <c r="F67" s="11">
        <v>4619.059917355371</v>
      </c>
      <c r="G67" s="11">
        <v>637.4302685950413</v>
      </c>
      <c r="H67" s="11">
        <v>5500</v>
      </c>
      <c r="I67" s="11">
        <v>0.85</v>
      </c>
      <c r="J67" s="11">
        <v>0.5</v>
      </c>
      <c r="K67" s="11">
        <v>0.9</v>
      </c>
      <c r="L67" s="11">
        <v>3</v>
      </c>
      <c r="M67" s="11">
        <v>3</v>
      </c>
      <c r="N67" s="11">
        <v>2</v>
      </c>
      <c r="O67" s="11">
        <v>4</v>
      </c>
      <c r="P67" s="11">
        <v>0.2</v>
      </c>
      <c r="Q67" s="11">
        <v>0.15</v>
      </c>
      <c r="R67" s="11">
        <v>0.2</v>
      </c>
      <c r="S67" s="11">
        <v>0.3</v>
      </c>
      <c r="T67" s="11">
        <v>2981.0828000000001</v>
      </c>
      <c r="U67" s="11">
        <v>0.45833332999999998</v>
      </c>
      <c r="V67" s="11">
        <v>50</v>
      </c>
      <c r="W67" s="11">
        <v>1000</v>
      </c>
      <c r="X67" s="11">
        <v>21.839341000000001</v>
      </c>
    </row>
    <row r="68" spans="2:24" x14ac:dyDescent="0.35">
      <c r="B68" s="11">
        <v>0.258855</v>
      </c>
      <c r="C68" s="11">
        <v>30</v>
      </c>
      <c r="D68" s="11">
        <v>44.142856999999999</v>
      </c>
      <c r="E68" s="11">
        <v>0.192</v>
      </c>
      <c r="F68" s="11">
        <v>1639.6694214876034</v>
      </c>
      <c r="G68" s="11">
        <v>314.81652892561988</v>
      </c>
      <c r="H68" s="11">
        <v>5500</v>
      </c>
      <c r="I68" s="11">
        <v>0.85</v>
      </c>
      <c r="J68" s="11">
        <v>0.5</v>
      </c>
      <c r="K68" s="11">
        <v>0.6</v>
      </c>
      <c r="L68" s="11">
        <v>2</v>
      </c>
      <c r="M68" s="11">
        <v>2</v>
      </c>
      <c r="N68" s="11">
        <v>3</v>
      </c>
      <c r="O68" s="11">
        <v>3</v>
      </c>
      <c r="P68" s="11">
        <v>0.2</v>
      </c>
      <c r="Q68" s="11">
        <v>0.2</v>
      </c>
      <c r="R68" s="11">
        <v>0.1</v>
      </c>
      <c r="S68" s="11">
        <v>0.35</v>
      </c>
      <c r="T68" s="11">
        <v>1443.3525999999999</v>
      </c>
      <c r="U68" s="11">
        <v>0.57499999999999996</v>
      </c>
      <c r="V68" s="11">
        <v>80</v>
      </c>
      <c r="W68" s="11">
        <v>1200</v>
      </c>
      <c r="X68" s="11">
        <v>-2.7633342999999999</v>
      </c>
    </row>
    <row r="69" spans="2:24" x14ac:dyDescent="0.35">
      <c r="B69" s="11">
        <v>7.0882050000000003</v>
      </c>
      <c r="C69" s="11">
        <v>40</v>
      </c>
      <c r="D69" s="11">
        <v>111.15306</v>
      </c>
      <c r="E69" s="11">
        <v>0.16500000000000001</v>
      </c>
      <c r="F69" s="11">
        <v>5735.1756198347111</v>
      </c>
      <c r="G69" s="11">
        <v>946.30397727272737</v>
      </c>
      <c r="H69" s="11">
        <v>7000</v>
      </c>
      <c r="I69" s="11">
        <v>0.85</v>
      </c>
      <c r="J69" s="11">
        <v>0.2</v>
      </c>
      <c r="K69" s="11">
        <v>0.6</v>
      </c>
      <c r="L69" s="11">
        <v>2</v>
      </c>
      <c r="M69" s="11">
        <v>2</v>
      </c>
      <c r="N69" s="11">
        <v>4</v>
      </c>
      <c r="O69" s="11">
        <v>3</v>
      </c>
      <c r="P69" s="11">
        <v>0.05</v>
      </c>
      <c r="Q69" s="11">
        <v>0.1</v>
      </c>
      <c r="R69" s="11">
        <v>0.1</v>
      </c>
      <c r="S69" s="11">
        <v>0.3</v>
      </c>
      <c r="T69" s="11">
        <v>2270.4686000000002</v>
      </c>
      <c r="U69" s="11">
        <v>0.51666666999999999</v>
      </c>
      <c r="V69" s="11">
        <v>40</v>
      </c>
      <c r="W69" s="11">
        <v>400</v>
      </c>
      <c r="X69" s="11">
        <v>7.4629670999999993</v>
      </c>
    </row>
    <row r="70" spans="2:24" x14ac:dyDescent="0.35">
      <c r="B70" s="11">
        <v>-3.3677389999999998</v>
      </c>
      <c r="C70" s="11">
        <v>15</v>
      </c>
      <c r="D70" s="11">
        <v>245.17347000000001</v>
      </c>
      <c r="E70" s="11">
        <v>5.7000000000000002E-2</v>
      </c>
      <c r="F70" s="11">
        <v>8000</v>
      </c>
      <c r="G70" s="11">
        <v>456</v>
      </c>
      <c r="H70" s="11">
        <v>8500</v>
      </c>
      <c r="I70" s="11">
        <v>0.8</v>
      </c>
      <c r="J70" s="11">
        <v>0.4</v>
      </c>
      <c r="K70" s="11">
        <v>0.7</v>
      </c>
      <c r="L70" s="11">
        <v>3</v>
      </c>
      <c r="M70" s="11">
        <v>2</v>
      </c>
      <c r="N70" s="11">
        <v>2</v>
      </c>
      <c r="O70" s="11">
        <v>3</v>
      </c>
      <c r="P70" s="11">
        <v>0.125</v>
      </c>
      <c r="Q70" s="11">
        <v>0.2</v>
      </c>
      <c r="R70" s="11">
        <v>0.1</v>
      </c>
      <c r="S70" s="11">
        <v>0.3</v>
      </c>
      <c r="T70" s="11">
        <v>5532.8141999999998</v>
      </c>
      <c r="U70" s="11">
        <v>0.60416667000000002</v>
      </c>
      <c r="V70" s="11">
        <v>80</v>
      </c>
      <c r="W70" s="11">
        <v>600</v>
      </c>
      <c r="X70" s="11">
        <v>0.24215417</v>
      </c>
    </row>
    <row r="71" spans="2:24" x14ac:dyDescent="0.35">
      <c r="B71" s="11">
        <v>23.585863</v>
      </c>
      <c r="C71" s="11">
        <v>15</v>
      </c>
      <c r="D71" s="11">
        <v>232.9898</v>
      </c>
      <c r="E71" s="11">
        <v>0.192</v>
      </c>
      <c r="F71" s="11">
        <v>1335.5888429752067</v>
      </c>
      <c r="G71" s="11">
        <v>256.43305785123971</v>
      </c>
      <c r="H71" s="11">
        <v>8500</v>
      </c>
      <c r="I71" s="11">
        <v>0.85</v>
      </c>
      <c r="J71" s="11">
        <v>0.5</v>
      </c>
      <c r="K71" s="11">
        <v>0.7</v>
      </c>
      <c r="L71" s="11">
        <v>3</v>
      </c>
      <c r="M71" s="11">
        <v>2</v>
      </c>
      <c r="N71" s="11">
        <v>3</v>
      </c>
      <c r="O71" s="11">
        <v>3</v>
      </c>
      <c r="P71" s="11">
        <v>0.05</v>
      </c>
      <c r="Q71" s="11">
        <v>0.2</v>
      </c>
      <c r="R71" s="11">
        <v>0.2</v>
      </c>
      <c r="S71" s="11">
        <v>0.35</v>
      </c>
      <c r="T71" s="11">
        <v>3995.9214000000002</v>
      </c>
      <c r="U71" s="11">
        <v>0.4</v>
      </c>
      <c r="V71" s="11">
        <v>70</v>
      </c>
      <c r="W71" s="11">
        <v>1600</v>
      </c>
      <c r="X71" s="11">
        <v>19.015865000000002</v>
      </c>
    </row>
    <row r="72" spans="2:24" x14ac:dyDescent="0.35">
      <c r="B72" s="11">
        <v>-14.60749</v>
      </c>
      <c r="C72" s="11">
        <v>15</v>
      </c>
      <c r="D72" s="11">
        <v>44.142856999999999</v>
      </c>
      <c r="E72" s="11">
        <v>0.16500000000000001</v>
      </c>
      <c r="F72" s="11">
        <v>785.64049586776855</v>
      </c>
      <c r="G72" s="11">
        <v>129.63068181818181</v>
      </c>
      <c r="H72" s="11">
        <v>6000</v>
      </c>
      <c r="I72" s="11">
        <v>0.85</v>
      </c>
      <c r="J72" s="11">
        <v>0.5</v>
      </c>
      <c r="K72" s="11">
        <v>0.6</v>
      </c>
      <c r="L72" s="11">
        <v>2</v>
      </c>
      <c r="M72" s="11">
        <v>3</v>
      </c>
      <c r="N72" s="11">
        <v>2</v>
      </c>
      <c r="O72" s="11">
        <v>3</v>
      </c>
      <c r="P72" s="11">
        <v>0.125</v>
      </c>
      <c r="Q72" s="11">
        <v>0.15</v>
      </c>
      <c r="R72" s="11">
        <v>0.1</v>
      </c>
      <c r="S72" s="11">
        <v>0.35</v>
      </c>
      <c r="T72" s="11">
        <v>3363.0830999999998</v>
      </c>
      <c r="U72" s="11">
        <v>0.75</v>
      </c>
      <c r="V72" s="11">
        <v>80</v>
      </c>
      <c r="W72" s="11">
        <v>1800</v>
      </c>
      <c r="X72" s="11">
        <v>-14.801743</v>
      </c>
    </row>
    <row r="73" spans="2:24" x14ac:dyDescent="0.35">
      <c r="B73" s="11">
        <v>0.92550900000000003</v>
      </c>
      <c r="C73" s="11">
        <v>20</v>
      </c>
      <c r="D73" s="11">
        <v>147.70408</v>
      </c>
      <c r="E73" s="11">
        <v>0.13800000000000001</v>
      </c>
      <c r="F73" s="11">
        <v>1430.8884297520663</v>
      </c>
      <c r="G73" s="11">
        <v>197.46260330578517</v>
      </c>
      <c r="H73" s="11">
        <v>7000</v>
      </c>
      <c r="I73" s="11">
        <v>0.8</v>
      </c>
      <c r="J73" s="11">
        <v>0.4</v>
      </c>
      <c r="K73" s="11">
        <v>0.7</v>
      </c>
      <c r="L73" s="11">
        <v>2</v>
      </c>
      <c r="M73" s="11">
        <v>2</v>
      </c>
      <c r="N73" s="11">
        <v>2</v>
      </c>
      <c r="O73" s="11">
        <v>2</v>
      </c>
      <c r="P73" s="11">
        <v>0.05</v>
      </c>
      <c r="Q73" s="11">
        <v>0.2</v>
      </c>
      <c r="R73" s="11">
        <v>0.2</v>
      </c>
      <c r="S73" s="11">
        <v>0.35</v>
      </c>
      <c r="T73" s="11">
        <v>3182.1529</v>
      </c>
      <c r="U73" s="11">
        <v>0.45833332999999998</v>
      </c>
      <c r="V73" s="11">
        <v>40</v>
      </c>
      <c r="W73" s="11">
        <v>600</v>
      </c>
      <c r="X73" s="11">
        <v>1.0250992999999999</v>
      </c>
    </row>
    <row r="74" spans="2:24" x14ac:dyDescent="0.35">
      <c r="B74" s="11">
        <v>34.581327000000002</v>
      </c>
      <c r="C74" s="11">
        <v>25</v>
      </c>
      <c r="D74" s="11">
        <v>190.34693999999999</v>
      </c>
      <c r="E74" s="11">
        <v>0.13800000000000001</v>
      </c>
      <c r="F74" s="11">
        <v>2748.8119834710747</v>
      </c>
      <c r="G74" s="11">
        <v>379.33605371900836</v>
      </c>
      <c r="H74" s="11">
        <v>8500</v>
      </c>
      <c r="I74" s="11">
        <v>0.85</v>
      </c>
      <c r="J74" s="11">
        <v>0.4</v>
      </c>
      <c r="K74" s="11">
        <v>0.6</v>
      </c>
      <c r="L74" s="11">
        <v>3</v>
      </c>
      <c r="M74" s="11">
        <v>3</v>
      </c>
      <c r="N74" s="11">
        <v>4</v>
      </c>
      <c r="O74" s="11">
        <v>3</v>
      </c>
      <c r="P74" s="11">
        <v>0.125</v>
      </c>
      <c r="Q74" s="11">
        <v>0.1</v>
      </c>
      <c r="R74" s="11">
        <v>0.1</v>
      </c>
      <c r="S74" s="11">
        <v>0.2</v>
      </c>
      <c r="T74" s="11">
        <v>3740.5909000000001</v>
      </c>
      <c r="U74" s="11">
        <v>0.42916666999999997</v>
      </c>
      <c r="V74" s="11">
        <v>80</v>
      </c>
      <c r="W74" s="11">
        <v>1800</v>
      </c>
      <c r="X74" s="11">
        <v>37.512233999999999</v>
      </c>
    </row>
    <row r="75" spans="2:24" x14ac:dyDescent="0.35">
      <c r="B75" s="11">
        <v>-3.052117</v>
      </c>
      <c r="C75" s="11">
        <v>20</v>
      </c>
      <c r="D75" s="11">
        <v>257.35714000000002</v>
      </c>
      <c r="E75" s="11">
        <v>0.03</v>
      </c>
      <c r="F75" s="11">
        <v>4176.1363636363631</v>
      </c>
      <c r="G75" s="11">
        <v>125.28409090909089</v>
      </c>
      <c r="H75" s="11">
        <v>6000</v>
      </c>
      <c r="I75" s="11">
        <v>0.85</v>
      </c>
      <c r="J75" s="11">
        <v>0.3</v>
      </c>
      <c r="K75" s="11">
        <v>0.7</v>
      </c>
      <c r="L75" s="11">
        <v>2</v>
      </c>
      <c r="M75" s="11">
        <v>3</v>
      </c>
      <c r="N75" s="11">
        <v>3</v>
      </c>
      <c r="O75" s="11">
        <v>2</v>
      </c>
      <c r="P75" s="11">
        <v>0.125</v>
      </c>
      <c r="Q75" s="11">
        <v>0.1</v>
      </c>
      <c r="R75" s="11">
        <v>0.2</v>
      </c>
      <c r="S75" s="11">
        <v>0.2</v>
      </c>
      <c r="T75" s="11">
        <v>3252.0902999999998</v>
      </c>
      <c r="U75" s="11">
        <v>0.51666666999999999</v>
      </c>
      <c r="V75" s="11">
        <v>90</v>
      </c>
      <c r="W75" s="11">
        <v>1800</v>
      </c>
      <c r="X75" s="11">
        <v>-2.0943619999999998</v>
      </c>
    </row>
    <row r="76" spans="2:24" x14ac:dyDescent="0.35">
      <c r="B76" s="11">
        <v>20.379587000000001</v>
      </c>
      <c r="C76" s="11">
        <v>40</v>
      </c>
      <c r="D76" s="11">
        <v>111.15306</v>
      </c>
      <c r="E76" s="11">
        <v>0.219</v>
      </c>
      <c r="F76" s="11">
        <v>6600</v>
      </c>
      <c r="G76" s="11">
        <v>1445.4</v>
      </c>
      <c r="H76" s="11">
        <v>8500</v>
      </c>
      <c r="I76" s="11">
        <v>0.85</v>
      </c>
      <c r="J76" s="11">
        <v>0.4</v>
      </c>
      <c r="K76" s="11">
        <v>0.7</v>
      </c>
      <c r="L76" s="11">
        <v>4</v>
      </c>
      <c r="M76" s="11">
        <v>2</v>
      </c>
      <c r="N76" s="11">
        <v>4</v>
      </c>
      <c r="O76" s="11">
        <v>4</v>
      </c>
      <c r="P76" s="11">
        <v>0.125</v>
      </c>
      <c r="Q76" s="11">
        <v>0.15</v>
      </c>
      <c r="R76" s="11">
        <v>0.4</v>
      </c>
      <c r="S76" s="11">
        <v>0.35</v>
      </c>
      <c r="T76" s="11">
        <v>4069.8535000000002</v>
      </c>
      <c r="U76" s="11">
        <v>0.45833332999999998</v>
      </c>
      <c r="V76" s="11">
        <v>50</v>
      </c>
      <c r="W76" s="11">
        <v>1200</v>
      </c>
      <c r="X76" s="11">
        <v>20.995466</v>
      </c>
    </row>
    <row r="77" spans="2:24" x14ac:dyDescent="0.35">
      <c r="B77" s="11">
        <v>-25.001092</v>
      </c>
      <c r="C77" s="11">
        <v>45</v>
      </c>
      <c r="D77" s="11">
        <v>184.2551</v>
      </c>
      <c r="E77" s="11">
        <v>5.7000000000000002E-2</v>
      </c>
      <c r="F77" s="11">
        <v>250</v>
      </c>
      <c r="G77" s="11">
        <v>14.25</v>
      </c>
      <c r="H77" s="11">
        <v>8500</v>
      </c>
      <c r="I77" s="11">
        <v>0.75</v>
      </c>
      <c r="J77" s="11">
        <v>0.5</v>
      </c>
      <c r="K77" s="11">
        <v>0.8</v>
      </c>
      <c r="L77" s="11">
        <v>2</v>
      </c>
      <c r="M77" s="11">
        <v>4</v>
      </c>
      <c r="N77" s="11">
        <v>3</v>
      </c>
      <c r="O77" s="11">
        <v>4</v>
      </c>
      <c r="P77" s="11">
        <v>0.05</v>
      </c>
      <c r="Q77" s="11">
        <v>0.1</v>
      </c>
      <c r="R77" s="11">
        <v>0.4</v>
      </c>
      <c r="S77" s="11">
        <v>0.3</v>
      </c>
      <c r="T77" s="11">
        <v>2041.0633</v>
      </c>
      <c r="U77" s="11">
        <v>0.54583333000000001</v>
      </c>
      <c r="V77" s="11">
        <v>90</v>
      </c>
      <c r="W77" s="11">
        <v>1600</v>
      </c>
      <c r="X77" s="11">
        <v>-25.80425</v>
      </c>
    </row>
    <row r="78" spans="2:24" x14ac:dyDescent="0.35">
      <c r="B78" s="11">
        <v>-13.161932</v>
      </c>
      <c r="C78" s="11">
        <v>20</v>
      </c>
      <c r="D78" s="11">
        <v>135.52041</v>
      </c>
      <c r="E78" s="11">
        <v>0.03</v>
      </c>
      <c r="F78" s="11">
        <v>376.54958677685954</v>
      </c>
      <c r="G78" s="11">
        <v>11.296487603305787</v>
      </c>
      <c r="H78" s="11">
        <v>6000</v>
      </c>
      <c r="I78" s="11">
        <v>0.7</v>
      </c>
      <c r="J78" s="11">
        <v>0.2</v>
      </c>
      <c r="K78" s="11">
        <v>0.9</v>
      </c>
      <c r="L78" s="11">
        <v>4</v>
      </c>
      <c r="M78" s="11">
        <v>3</v>
      </c>
      <c r="N78" s="11">
        <v>4</v>
      </c>
      <c r="O78" s="11">
        <v>4</v>
      </c>
      <c r="P78" s="11">
        <v>0.125</v>
      </c>
      <c r="Q78" s="11">
        <v>0.1</v>
      </c>
      <c r="R78" s="11">
        <v>0.3</v>
      </c>
      <c r="S78" s="11">
        <v>0.2</v>
      </c>
      <c r="T78" s="11">
        <v>2203.0288999999998</v>
      </c>
      <c r="U78" s="11">
        <v>0.45833332999999998</v>
      </c>
      <c r="V78" s="11">
        <v>80</v>
      </c>
      <c r="W78" s="11">
        <v>800</v>
      </c>
      <c r="X78" s="11">
        <v>-12.52713</v>
      </c>
    </row>
    <row r="79" spans="2:24" x14ac:dyDescent="0.35">
      <c r="B79" s="11">
        <v>-5.8633559999999996</v>
      </c>
      <c r="C79" s="11">
        <v>30</v>
      </c>
      <c r="D79" s="11">
        <v>7.5918367</v>
      </c>
      <c r="E79" s="11">
        <v>0.13800000000000001</v>
      </c>
      <c r="F79" s="11">
        <v>5200</v>
      </c>
      <c r="G79" s="11">
        <v>717.6</v>
      </c>
      <c r="H79" s="11">
        <v>7000</v>
      </c>
      <c r="I79" s="11">
        <v>0.7</v>
      </c>
      <c r="J79" s="11">
        <v>0.5</v>
      </c>
      <c r="K79" s="11">
        <v>0.8</v>
      </c>
      <c r="L79" s="11">
        <v>3</v>
      </c>
      <c r="M79" s="11">
        <v>4</v>
      </c>
      <c r="N79" s="11">
        <v>2</v>
      </c>
      <c r="O79" s="11">
        <v>2</v>
      </c>
      <c r="P79" s="11">
        <v>0.125</v>
      </c>
      <c r="Q79" s="11">
        <v>0.15</v>
      </c>
      <c r="R79" s="11">
        <v>0.3</v>
      </c>
      <c r="S79" s="11">
        <v>0.35</v>
      </c>
      <c r="T79" s="11">
        <v>3559.1761999999999</v>
      </c>
      <c r="U79" s="11">
        <v>0.66249999999999998</v>
      </c>
      <c r="V79" s="11">
        <v>40</v>
      </c>
      <c r="W79" s="11">
        <v>1000</v>
      </c>
      <c r="X79" s="11">
        <v>-6.9479454</v>
      </c>
    </row>
    <row r="80" spans="2:24" x14ac:dyDescent="0.35">
      <c r="B80" s="11">
        <v>20.870369</v>
      </c>
      <c r="C80" s="11">
        <v>20</v>
      </c>
      <c r="D80" s="11">
        <v>202.53061</v>
      </c>
      <c r="E80" s="11">
        <v>0.16500000000000001</v>
      </c>
      <c r="F80" s="11">
        <v>4176.1363636363631</v>
      </c>
      <c r="G80" s="11">
        <v>689.06249999999989</v>
      </c>
      <c r="H80" s="11">
        <v>6000</v>
      </c>
      <c r="I80" s="11">
        <v>0.85</v>
      </c>
      <c r="J80" s="11">
        <v>0.4</v>
      </c>
      <c r="K80" s="11">
        <v>0.6</v>
      </c>
      <c r="L80" s="11">
        <v>3</v>
      </c>
      <c r="M80" s="11">
        <v>2</v>
      </c>
      <c r="N80" s="11">
        <v>3</v>
      </c>
      <c r="O80" s="11">
        <v>2</v>
      </c>
      <c r="P80" s="11">
        <v>0.2</v>
      </c>
      <c r="Q80" s="11">
        <v>0.2</v>
      </c>
      <c r="R80" s="11">
        <v>0.2</v>
      </c>
      <c r="S80" s="11">
        <v>0.3</v>
      </c>
      <c r="T80" s="11">
        <v>3252.0902999999998</v>
      </c>
      <c r="U80" s="11">
        <v>0.48749999999999999</v>
      </c>
      <c r="V80" s="11">
        <v>50</v>
      </c>
      <c r="W80" s="11">
        <v>800</v>
      </c>
      <c r="X80" s="11">
        <v>24.753564000000001</v>
      </c>
    </row>
    <row r="81" spans="2:24" x14ac:dyDescent="0.35">
      <c r="B81" s="11">
        <v>8.72654</v>
      </c>
      <c r="C81" s="11">
        <v>40</v>
      </c>
      <c r="D81" s="11">
        <v>19.775510000000001</v>
      </c>
      <c r="E81" s="11">
        <v>0.16500000000000001</v>
      </c>
      <c r="F81" s="11">
        <v>5200</v>
      </c>
      <c r="G81" s="11">
        <v>858</v>
      </c>
      <c r="H81" s="11">
        <v>7000</v>
      </c>
      <c r="I81" s="11">
        <v>0.8</v>
      </c>
      <c r="J81" s="11">
        <v>0.3</v>
      </c>
      <c r="K81" s="11">
        <v>0.7</v>
      </c>
      <c r="L81" s="11">
        <v>3</v>
      </c>
      <c r="M81" s="11">
        <v>3</v>
      </c>
      <c r="N81" s="11">
        <v>3</v>
      </c>
      <c r="O81" s="11">
        <v>3</v>
      </c>
      <c r="P81" s="11">
        <v>0.05</v>
      </c>
      <c r="Q81" s="11">
        <v>0.15</v>
      </c>
      <c r="R81" s="11">
        <v>0.4</v>
      </c>
      <c r="S81" s="11">
        <v>0.3</v>
      </c>
      <c r="T81" s="11">
        <v>3351.6441</v>
      </c>
      <c r="U81" s="11">
        <v>0.45833332999999998</v>
      </c>
      <c r="V81" s="11">
        <v>50</v>
      </c>
      <c r="W81" s="11">
        <v>2000</v>
      </c>
      <c r="X81" s="11">
        <v>9.2889455999999999</v>
      </c>
    </row>
    <row r="82" spans="2:24" x14ac:dyDescent="0.35">
      <c r="B82" s="11">
        <v>16.476583000000002</v>
      </c>
      <c r="C82" s="11">
        <v>30</v>
      </c>
      <c r="D82" s="11">
        <v>1.5</v>
      </c>
      <c r="E82" s="11">
        <v>0.16500000000000001</v>
      </c>
      <c r="F82" s="11">
        <v>2404.4421487603304</v>
      </c>
      <c r="G82" s="11">
        <v>396.7329545454545</v>
      </c>
      <c r="H82" s="11">
        <v>8000</v>
      </c>
      <c r="I82" s="11">
        <v>0.75</v>
      </c>
      <c r="J82" s="11">
        <v>0.5</v>
      </c>
      <c r="K82" s="11">
        <v>0.9</v>
      </c>
      <c r="L82" s="11">
        <v>2</v>
      </c>
      <c r="M82" s="11">
        <v>2</v>
      </c>
      <c r="N82" s="11">
        <v>3</v>
      </c>
      <c r="O82" s="11">
        <v>3</v>
      </c>
      <c r="P82" s="11">
        <v>0.2</v>
      </c>
      <c r="Q82" s="11">
        <v>0.1</v>
      </c>
      <c r="R82" s="11">
        <v>0.3</v>
      </c>
      <c r="S82" s="11">
        <v>0.3</v>
      </c>
      <c r="T82" s="11">
        <v>3411.5605999999998</v>
      </c>
      <c r="U82" s="11">
        <v>0.42916666999999997</v>
      </c>
      <c r="V82" s="11">
        <v>60</v>
      </c>
      <c r="W82" s="11">
        <v>1400</v>
      </c>
      <c r="X82" s="11">
        <v>17.011990999999998</v>
      </c>
    </row>
    <row r="83" spans="2:24" x14ac:dyDescent="0.35">
      <c r="B83" s="11">
        <v>4.9744120000000001</v>
      </c>
      <c r="C83" s="11">
        <v>30</v>
      </c>
      <c r="D83" s="11">
        <v>111.15306</v>
      </c>
      <c r="E83" s="11">
        <v>0.16500000000000001</v>
      </c>
      <c r="F83" s="11">
        <v>3733.2128099173551</v>
      </c>
      <c r="G83" s="11">
        <v>615.98011363636363</v>
      </c>
      <c r="H83" s="11">
        <v>8500</v>
      </c>
      <c r="I83" s="11">
        <v>0.85</v>
      </c>
      <c r="J83" s="11">
        <v>0.5</v>
      </c>
      <c r="K83" s="11">
        <v>0.9</v>
      </c>
      <c r="L83" s="11">
        <v>2</v>
      </c>
      <c r="M83" s="11">
        <v>4</v>
      </c>
      <c r="N83" s="11">
        <v>2</v>
      </c>
      <c r="O83" s="11">
        <v>3</v>
      </c>
      <c r="P83" s="11">
        <v>0.125</v>
      </c>
      <c r="Q83" s="11">
        <v>0.15</v>
      </c>
      <c r="R83" s="11">
        <v>0.1</v>
      </c>
      <c r="S83" s="11">
        <v>0.3</v>
      </c>
      <c r="T83" s="11">
        <v>2927.7094999999999</v>
      </c>
      <c r="U83" s="11">
        <v>0.63333333000000003</v>
      </c>
      <c r="V83" s="11">
        <v>90</v>
      </c>
      <c r="W83" s="11">
        <v>1800</v>
      </c>
      <c r="X83" s="11">
        <v>7.6784791999999999</v>
      </c>
    </row>
    <row r="84" spans="2:24" x14ac:dyDescent="0.35">
      <c r="B84" s="11">
        <v>-9.790896</v>
      </c>
      <c r="C84" s="11">
        <v>15</v>
      </c>
      <c r="D84" s="11">
        <v>300</v>
      </c>
      <c r="E84" s="11">
        <v>0.27300000000000002</v>
      </c>
      <c r="F84" s="11">
        <v>2750.413223140496</v>
      </c>
      <c r="G84" s="11">
        <v>750.86280991735543</v>
      </c>
      <c r="H84" s="11">
        <v>3000</v>
      </c>
      <c r="I84" s="11">
        <v>0.85</v>
      </c>
      <c r="J84" s="11">
        <v>0.5</v>
      </c>
      <c r="K84" s="11">
        <v>0.8</v>
      </c>
      <c r="L84" s="11">
        <v>3</v>
      </c>
      <c r="M84" s="11">
        <v>4</v>
      </c>
      <c r="N84" s="11">
        <v>2</v>
      </c>
      <c r="O84" s="11">
        <v>2</v>
      </c>
      <c r="P84" s="11">
        <v>0.125</v>
      </c>
      <c r="Q84" s="11">
        <v>0.2</v>
      </c>
      <c r="R84" s="11">
        <v>0.2</v>
      </c>
      <c r="S84" s="11">
        <v>0.2</v>
      </c>
      <c r="T84" s="11">
        <v>867.89242000000002</v>
      </c>
      <c r="U84" s="11">
        <v>0.66249999999999998</v>
      </c>
      <c r="V84" s="11">
        <v>40</v>
      </c>
      <c r="W84" s="11">
        <v>400</v>
      </c>
      <c r="X84" s="11">
        <v>-7.8791735999999997</v>
      </c>
    </row>
    <row r="85" spans="2:24" x14ac:dyDescent="0.35">
      <c r="B85" s="11">
        <v>0.80848900000000001</v>
      </c>
      <c r="C85" s="11">
        <v>35</v>
      </c>
      <c r="D85" s="11">
        <v>251.26531</v>
      </c>
      <c r="E85" s="11">
        <v>0.192</v>
      </c>
      <c r="F85" s="11">
        <v>600</v>
      </c>
      <c r="G85" s="11">
        <v>115.2</v>
      </c>
      <c r="H85" s="11">
        <v>8500</v>
      </c>
      <c r="I85" s="11">
        <v>0.8</v>
      </c>
      <c r="J85" s="11">
        <v>0.2</v>
      </c>
      <c r="K85" s="11">
        <v>0.7</v>
      </c>
      <c r="L85" s="11">
        <v>2</v>
      </c>
      <c r="M85" s="11">
        <v>2</v>
      </c>
      <c r="N85" s="11">
        <v>2</v>
      </c>
      <c r="O85" s="11">
        <v>3</v>
      </c>
      <c r="P85" s="11">
        <v>0.125</v>
      </c>
      <c r="Q85" s="11">
        <v>0.15</v>
      </c>
      <c r="R85" s="11">
        <v>0.1</v>
      </c>
      <c r="S85" s="11">
        <v>0.2</v>
      </c>
      <c r="T85" s="11">
        <v>4868.2119000000002</v>
      </c>
      <c r="U85" s="11">
        <v>0.4</v>
      </c>
      <c r="V85" s="11">
        <v>80</v>
      </c>
      <c r="W85" s="11">
        <v>1000</v>
      </c>
      <c r="X85" s="11">
        <v>-1.0361916</v>
      </c>
    </row>
    <row r="86" spans="2:24" x14ac:dyDescent="0.35">
      <c r="B86" s="11">
        <v>-9.675675</v>
      </c>
      <c r="C86" s="11">
        <v>45</v>
      </c>
      <c r="D86" s="11">
        <v>38.051020000000001</v>
      </c>
      <c r="E86" s="11">
        <v>0.13800000000000001</v>
      </c>
      <c r="F86" s="11">
        <v>2748.8119834710747</v>
      </c>
      <c r="G86" s="11">
        <v>379.33605371900836</v>
      </c>
      <c r="H86" s="11">
        <v>7500</v>
      </c>
      <c r="I86" s="11">
        <v>0.8</v>
      </c>
      <c r="J86" s="11">
        <v>0.5</v>
      </c>
      <c r="K86" s="11">
        <v>0.8</v>
      </c>
      <c r="L86" s="11">
        <v>4</v>
      </c>
      <c r="M86" s="11">
        <v>4</v>
      </c>
      <c r="N86" s="11">
        <v>3</v>
      </c>
      <c r="O86" s="11">
        <v>4</v>
      </c>
      <c r="P86" s="11">
        <v>0.05</v>
      </c>
      <c r="Q86" s="11">
        <v>0.15</v>
      </c>
      <c r="R86" s="11">
        <v>0.2</v>
      </c>
      <c r="S86" s="11">
        <v>0.25</v>
      </c>
      <c r="T86" s="11">
        <v>3489.3177999999998</v>
      </c>
      <c r="U86" s="11">
        <v>0.66249999999999998</v>
      </c>
      <c r="V86" s="11">
        <v>70</v>
      </c>
      <c r="W86" s="11">
        <v>1200</v>
      </c>
      <c r="X86" s="11">
        <v>-7.1594699999999998</v>
      </c>
    </row>
    <row r="87" spans="2:24" x14ac:dyDescent="0.35">
      <c r="B87" s="11">
        <v>-2.8160440000000002</v>
      </c>
      <c r="C87" s="11">
        <v>15</v>
      </c>
      <c r="D87" s="11">
        <v>281.72449</v>
      </c>
      <c r="E87" s="11">
        <v>0.246</v>
      </c>
      <c r="F87" s="11">
        <v>903.7190082644629</v>
      </c>
      <c r="G87" s="11">
        <v>222.31487603305786</v>
      </c>
      <c r="H87" s="11">
        <v>4500</v>
      </c>
      <c r="I87" s="11">
        <v>0.7</v>
      </c>
      <c r="J87" s="11">
        <v>0.4</v>
      </c>
      <c r="K87" s="11">
        <v>0.9</v>
      </c>
      <c r="L87" s="11">
        <v>4</v>
      </c>
      <c r="M87" s="11">
        <v>3</v>
      </c>
      <c r="N87" s="11">
        <v>4</v>
      </c>
      <c r="O87" s="11">
        <v>4</v>
      </c>
      <c r="P87" s="11">
        <v>0.125</v>
      </c>
      <c r="Q87" s="11">
        <v>0.1</v>
      </c>
      <c r="R87" s="11">
        <v>0.4</v>
      </c>
      <c r="S87" s="11">
        <v>0.3</v>
      </c>
      <c r="T87" s="11">
        <v>2115.4877999999999</v>
      </c>
      <c r="U87" s="11">
        <v>0.57499999999999996</v>
      </c>
      <c r="V87" s="11">
        <v>50</v>
      </c>
      <c r="W87" s="11">
        <v>800</v>
      </c>
      <c r="X87" s="11">
        <v>-0.28403183000000004</v>
      </c>
    </row>
    <row r="88" spans="2:24" x14ac:dyDescent="0.35">
      <c r="B88" s="11">
        <v>-19.194331999999999</v>
      </c>
      <c r="C88" s="11">
        <v>20</v>
      </c>
      <c r="D88" s="11">
        <v>31.959184</v>
      </c>
      <c r="E88" s="11">
        <v>0.111</v>
      </c>
      <c r="F88" s="11">
        <v>632.74793388429748</v>
      </c>
      <c r="G88" s="11">
        <v>70.235020661157023</v>
      </c>
      <c r="H88" s="11">
        <v>8500</v>
      </c>
      <c r="I88" s="11">
        <v>0.7</v>
      </c>
      <c r="J88" s="11">
        <v>0.5</v>
      </c>
      <c r="K88" s="11">
        <v>0.8</v>
      </c>
      <c r="L88" s="11">
        <v>3</v>
      </c>
      <c r="M88" s="11">
        <v>2</v>
      </c>
      <c r="N88" s="11">
        <v>3</v>
      </c>
      <c r="O88" s="11">
        <v>3</v>
      </c>
      <c r="P88" s="11">
        <v>0.125</v>
      </c>
      <c r="Q88" s="11">
        <v>0.1</v>
      </c>
      <c r="R88" s="11">
        <v>0.3</v>
      </c>
      <c r="S88" s="11">
        <v>0.3</v>
      </c>
      <c r="T88" s="11">
        <v>5350.2130999999999</v>
      </c>
      <c r="U88" s="11">
        <v>0.57499999999999996</v>
      </c>
      <c r="V88" s="11">
        <v>60</v>
      </c>
      <c r="W88" s="11">
        <v>1800</v>
      </c>
      <c r="X88" s="11">
        <v>-19.547561000000002</v>
      </c>
    </row>
    <row r="89" spans="2:24" x14ac:dyDescent="0.35">
      <c r="B89" s="11">
        <v>-8.3345149999999997</v>
      </c>
      <c r="C89" s="11">
        <v>20</v>
      </c>
      <c r="D89" s="11">
        <v>129.42857000000001</v>
      </c>
      <c r="E89" s="11">
        <v>0.27300000000000002</v>
      </c>
      <c r="F89" s="11">
        <v>600</v>
      </c>
      <c r="G89" s="11">
        <v>163.80000000000001</v>
      </c>
      <c r="H89" s="11">
        <v>5000</v>
      </c>
      <c r="I89" s="11">
        <v>0.75</v>
      </c>
      <c r="J89" s="11">
        <v>0.4</v>
      </c>
      <c r="K89" s="11">
        <v>0.6</v>
      </c>
      <c r="L89" s="11">
        <v>4</v>
      </c>
      <c r="M89" s="11">
        <v>3</v>
      </c>
      <c r="N89" s="11">
        <v>2</v>
      </c>
      <c r="O89" s="11">
        <v>3</v>
      </c>
      <c r="P89" s="11">
        <v>0.125</v>
      </c>
      <c r="Q89" s="11">
        <v>0.15</v>
      </c>
      <c r="R89" s="11">
        <v>0.3</v>
      </c>
      <c r="S89" s="11">
        <v>0.2</v>
      </c>
      <c r="T89" s="11">
        <v>2710.0752000000002</v>
      </c>
      <c r="U89" s="11">
        <v>0.54583333000000001</v>
      </c>
      <c r="V89" s="11">
        <v>60</v>
      </c>
      <c r="W89" s="11">
        <v>1600</v>
      </c>
      <c r="X89" s="11">
        <v>-8.2463452000000004</v>
      </c>
    </row>
    <row r="90" spans="2:24" x14ac:dyDescent="0.35">
      <c r="B90" s="11">
        <v>6.198537</v>
      </c>
      <c r="C90" s="11">
        <v>20</v>
      </c>
      <c r="D90" s="11">
        <v>220.80611999999999</v>
      </c>
      <c r="E90" s="11">
        <v>0.246</v>
      </c>
      <c r="F90" s="11">
        <v>4500</v>
      </c>
      <c r="G90" s="11">
        <v>1107</v>
      </c>
      <c r="H90" s="11">
        <v>6000</v>
      </c>
      <c r="I90" s="11">
        <v>0.75</v>
      </c>
      <c r="J90" s="11">
        <v>0.2</v>
      </c>
      <c r="K90" s="11">
        <v>0.6</v>
      </c>
      <c r="L90" s="11">
        <v>2</v>
      </c>
      <c r="M90" s="11">
        <v>2</v>
      </c>
      <c r="N90" s="11">
        <v>4</v>
      </c>
      <c r="O90" s="11">
        <v>4</v>
      </c>
      <c r="P90" s="11">
        <v>0.05</v>
      </c>
      <c r="Q90" s="11">
        <v>0.2</v>
      </c>
      <c r="R90" s="11">
        <v>0.1</v>
      </c>
      <c r="S90" s="11">
        <v>0.35</v>
      </c>
      <c r="T90" s="11">
        <v>1678.4982</v>
      </c>
      <c r="U90" s="11">
        <v>0.69166667000000004</v>
      </c>
      <c r="V90" s="11">
        <v>70</v>
      </c>
      <c r="W90" s="11">
        <v>1600</v>
      </c>
      <c r="X90" s="11">
        <v>6.8693879999999998</v>
      </c>
    </row>
    <row r="91" spans="2:24" x14ac:dyDescent="0.35">
      <c r="B91" s="11">
        <v>19.350688999999999</v>
      </c>
      <c r="C91" s="11">
        <v>20</v>
      </c>
      <c r="D91" s="11">
        <v>293.90816000000001</v>
      </c>
      <c r="E91" s="11">
        <v>0.27300000000000002</v>
      </c>
      <c r="F91" s="11">
        <v>1518.5950413223138</v>
      </c>
      <c r="G91" s="11">
        <v>414.57644628099172</v>
      </c>
      <c r="H91" s="11">
        <v>5000</v>
      </c>
      <c r="I91" s="11">
        <v>0.85</v>
      </c>
      <c r="J91" s="11">
        <v>0.2</v>
      </c>
      <c r="K91" s="11">
        <v>0.7</v>
      </c>
      <c r="L91" s="11">
        <v>3</v>
      </c>
      <c r="M91" s="11">
        <v>2</v>
      </c>
      <c r="N91" s="11">
        <v>2</v>
      </c>
      <c r="O91" s="11">
        <v>4</v>
      </c>
      <c r="P91" s="11">
        <v>0.05</v>
      </c>
      <c r="Q91" s="11">
        <v>0.2</v>
      </c>
      <c r="R91" s="11">
        <v>0.3</v>
      </c>
      <c r="S91" s="11">
        <v>0.25</v>
      </c>
      <c r="T91" s="11">
        <v>1398.7484999999999</v>
      </c>
      <c r="U91" s="11">
        <v>0.45833332999999998</v>
      </c>
      <c r="V91" s="11">
        <v>70</v>
      </c>
      <c r="W91" s="11">
        <v>1000</v>
      </c>
      <c r="X91" s="11">
        <v>22.384395999999999</v>
      </c>
    </row>
    <row r="92" spans="2:24" x14ac:dyDescent="0.35">
      <c r="B92" s="11">
        <v>-2.5992690000000001</v>
      </c>
      <c r="C92" s="11">
        <v>20</v>
      </c>
      <c r="D92" s="11">
        <v>74.602041</v>
      </c>
      <c r="E92" s="11">
        <v>0.27300000000000002</v>
      </c>
      <c r="F92" s="11">
        <v>1125</v>
      </c>
      <c r="G92" s="11">
        <v>307.125</v>
      </c>
      <c r="H92" s="11">
        <v>2500</v>
      </c>
      <c r="I92" s="11">
        <v>0.85</v>
      </c>
      <c r="J92" s="11">
        <v>0.5</v>
      </c>
      <c r="K92" s="11">
        <v>0.7</v>
      </c>
      <c r="L92" s="11">
        <v>2</v>
      </c>
      <c r="M92" s="11">
        <v>2</v>
      </c>
      <c r="N92" s="11">
        <v>3</v>
      </c>
      <c r="O92" s="11">
        <v>4</v>
      </c>
      <c r="P92" s="11">
        <v>0.2</v>
      </c>
      <c r="Q92" s="11">
        <v>0.15</v>
      </c>
      <c r="R92" s="11">
        <v>0.4</v>
      </c>
      <c r="S92" s="11">
        <v>0.35</v>
      </c>
      <c r="T92" s="11">
        <v>1136.4831999999999</v>
      </c>
      <c r="U92" s="11">
        <v>0.57499999999999996</v>
      </c>
      <c r="V92" s="11">
        <v>50</v>
      </c>
      <c r="W92" s="11">
        <v>1000</v>
      </c>
      <c r="X92" s="11">
        <v>-4.9977722999999994</v>
      </c>
    </row>
    <row r="93" spans="2:24" x14ac:dyDescent="0.35">
      <c r="B93" s="11">
        <v>-17.251549000000001</v>
      </c>
      <c r="C93" s="11">
        <v>45</v>
      </c>
      <c r="D93" s="11">
        <v>275.63265000000001</v>
      </c>
      <c r="E93" s="11">
        <v>0.13800000000000001</v>
      </c>
      <c r="F93" s="11">
        <v>1958.0578512396696</v>
      </c>
      <c r="G93" s="11">
        <v>270.2119834710744</v>
      </c>
      <c r="H93" s="11">
        <v>8500</v>
      </c>
      <c r="I93" s="11">
        <v>0.75</v>
      </c>
      <c r="J93" s="11">
        <v>0.3</v>
      </c>
      <c r="K93" s="11">
        <v>0.9</v>
      </c>
      <c r="L93" s="11">
        <v>4</v>
      </c>
      <c r="M93" s="11">
        <v>4</v>
      </c>
      <c r="N93" s="11">
        <v>4</v>
      </c>
      <c r="O93" s="11">
        <v>3</v>
      </c>
      <c r="P93" s="11">
        <v>0.125</v>
      </c>
      <c r="Q93" s="11">
        <v>0.2</v>
      </c>
      <c r="R93" s="11">
        <v>0.3</v>
      </c>
      <c r="S93" s="11">
        <v>0.3</v>
      </c>
      <c r="T93" s="11">
        <v>2041.0633</v>
      </c>
      <c r="U93" s="11">
        <v>0.51666666999999999</v>
      </c>
      <c r="V93" s="11">
        <v>70</v>
      </c>
      <c r="W93" s="11">
        <v>1200</v>
      </c>
      <c r="X93" s="11">
        <v>-17.221032000000001</v>
      </c>
    </row>
    <row r="94" spans="2:24" x14ac:dyDescent="0.35">
      <c r="B94" s="11">
        <v>-24.437244</v>
      </c>
      <c r="C94" s="11">
        <v>35</v>
      </c>
      <c r="D94" s="11">
        <v>178.16327000000001</v>
      </c>
      <c r="E94" s="11">
        <v>5.7000000000000002E-2</v>
      </c>
      <c r="F94" s="11">
        <v>2380.1652892561983</v>
      </c>
      <c r="G94" s="11">
        <v>135.6694214876033</v>
      </c>
      <c r="H94" s="11">
        <v>8000</v>
      </c>
      <c r="I94" s="11">
        <v>0.85</v>
      </c>
      <c r="J94" s="11">
        <v>0.4</v>
      </c>
      <c r="K94" s="11">
        <v>0.6</v>
      </c>
      <c r="L94" s="11">
        <v>2</v>
      </c>
      <c r="M94" s="11">
        <v>4</v>
      </c>
      <c r="N94" s="11">
        <v>2</v>
      </c>
      <c r="O94" s="11">
        <v>2</v>
      </c>
      <c r="P94" s="11">
        <v>0.125</v>
      </c>
      <c r="Q94" s="11">
        <v>0.2</v>
      </c>
      <c r="R94" s="11">
        <v>0.3</v>
      </c>
      <c r="S94" s="11">
        <v>0.3</v>
      </c>
      <c r="T94" s="11">
        <v>4581.8464999999997</v>
      </c>
      <c r="U94" s="11">
        <v>0.66249999999999998</v>
      </c>
      <c r="V94" s="11">
        <v>40</v>
      </c>
      <c r="W94" s="11">
        <v>2000</v>
      </c>
      <c r="X94" s="11">
        <v>-25.440138000000001</v>
      </c>
    </row>
    <row r="95" spans="2:24" x14ac:dyDescent="0.35">
      <c r="B95" s="11">
        <v>19.91771</v>
      </c>
      <c r="C95" s="11">
        <v>35</v>
      </c>
      <c r="D95" s="11">
        <v>98.969387999999995</v>
      </c>
      <c r="E95" s="11">
        <v>0.27300000000000002</v>
      </c>
      <c r="F95" s="11">
        <v>2847.3657024793383</v>
      </c>
      <c r="G95" s="11">
        <v>777.33083677685943</v>
      </c>
      <c r="H95" s="11">
        <v>7500</v>
      </c>
      <c r="I95" s="11">
        <v>0.75</v>
      </c>
      <c r="J95" s="11">
        <v>0.2</v>
      </c>
      <c r="K95" s="11">
        <v>0.6</v>
      </c>
      <c r="L95" s="11">
        <v>3</v>
      </c>
      <c r="M95" s="11">
        <v>2</v>
      </c>
      <c r="N95" s="11">
        <v>4</v>
      </c>
      <c r="O95" s="11">
        <v>2</v>
      </c>
      <c r="P95" s="11">
        <v>0.2</v>
      </c>
      <c r="Q95" s="11">
        <v>0.2</v>
      </c>
      <c r="R95" s="11">
        <v>0.1</v>
      </c>
      <c r="S95" s="11">
        <v>0.35</v>
      </c>
      <c r="T95" s="11">
        <v>4295.4811</v>
      </c>
      <c r="U95" s="11">
        <v>0.69166667000000004</v>
      </c>
      <c r="V95" s="11">
        <v>70</v>
      </c>
      <c r="W95" s="11">
        <v>1600</v>
      </c>
      <c r="X95" s="11">
        <v>14.640627</v>
      </c>
    </row>
    <row r="96" spans="2:24" x14ac:dyDescent="0.35">
      <c r="B96" s="11">
        <v>-22.027826999999998</v>
      </c>
      <c r="C96" s="11">
        <v>15</v>
      </c>
      <c r="D96" s="11">
        <v>62.418367000000003</v>
      </c>
      <c r="E96" s="11">
        <v>0.13800000000000001</v>
      </c>
      <c r="F96" s="11">
        <v>1075.6714876033056</v>
      </c>
      <c r="G96" s="11">
        <v>148.44266528925618</v>
      </c>
      <c r="H96" s="11">
        <v>8500</v>
      </c>
      <c r="I96" s="11">
        <v>0.8</v>
      </c>
      <c r="J96" s="11">
        <v>0.3</v>
      </c>
      <c r="K96" s="11">
        <v>0.8</v>
      </c>
      <c r="L96" s="11">
        <v>2</v>
      </c>
      <c r="M96" s="11">
        <v>3</v>
      </c>
      <c r="N96" s="11">
        <v>2</v>
      </c>
      <c r="O96" s="11">
        <v>3</v>
      </c>
      <c r="P96" s="11">
        <v>0.05</v>
      </c>
      <c r="Q96" s="11">
        <v>0.2</v>
      </c>
      <c r="R96" s="11">
        <v>0.1</v>
      </c>
      <c r="S96" s="11">
        <v>0.2</v>
      </c>
      <c r="T96" s="11">
        <v>3227.4749000000002</v>
      </c>
      <c r="U96" s="11">
        <v>0.72083333000000005</v>
      </c>
      <c r="V96" s="11">
        <v>50</v>
      </c>
      <c r="W96" s="11">
        <v>2000</v>
      </c>
      <c r="X96" s="11">
        <v>-22.804846000000001</v>
      </c>
    </row>
    <row r="97" spans="2:24" x14ac:dyDescent="0.35">
      <c r="B97" s="11">
        <v>-6.0242079999999998</v>
      </c>
      <c r="C97" s="11">
        <v>25</v>
      </c>
      <c r="D97" s="11">
        <v>129.42857000000001</v>
      </c>
      <c r="E97" s="11">
        <v>0.246</v>
      </c>
      <c r="F97" s="11">
        <v>1075.6714876033056</v>
      </c>
      <c r="G97" s="11">
        <v>264.61518595041321</v>
      </c>
      <c r="H97" s="11">
        <v>7500</v>
      </c>
      <c r="I97" s="11">
        <v>0.7</v>
      </c>
      <c r="J97" s="11">
        <v>0.3</v>
      </c>
      <c r="K97" s="11">
        <v>0.9</v>
      </c>
      <c r="L97" s="11">
        <v>3</v>
      </c>
      <c r="M97" s="11">
        <v>4</v>
      </c>
      <c r="N97" s="11">
        <v>2</v>
      </c>
      <c r="O97" s="11">
        <v>3</v>
      </c>
      <c r="P97" s="11">
        <v>0.125</v>
      </c>
      <c r="Q97" s="11">
        <v>0.1</v>
      </c>
      <c r="R97" s="11">
        <v>0.3</v>
      </c>
      <c r="S97" s="11">
        <v>0.25</v>
      </c>
      <c r="T97" s="11">
        <v>2031.0900999999999</v>
      </c>
      <c r="U97" s="11">
        <v>0.57499999999999996</v>
      </c>
      <c r="V97" s="11">
        <v>60</v>
      </c>
      <c r="W97" s="11">
        <v>1200</v>
      </c>
      <c r="X97" s="11">
        <v>-3.0424507999999997</v>
      </c>
    </row>
    <row r="98" spans="2:24" x14ac:dyDescent="0.35">
      <c r="B98" s="11">
        <v>25.400955</v>
      </c>
      <c r="C98" s="11">
        <v>25</v>
      </c>
      <c r="D98" s="11">
        <v>25.867346999999999</v>
      </c>
      <c r="E98" s="11">
        <v>0.219</v>
      </c>
      <c r="F98" s="11">
        <v>1961.518595041322</v>
      </c>
      <c r="G98" s="11">
        <v>429.57257231404952</v>
      </c>
      <c r="H98" s="11">
        <v>4000</v>
      </c>
      <c r="I98" s="11">
        <v>0.8</v>
      </c>
      <c r="J98" s="11">
        <v>0.2</v>
      </c>
      <c r="K98" s="11">
        <v>0.9</v>
      </c>
      <c r="L98" s="11">
        <v>4</v>
      </c>
      <c r="M98" s="11">
        <v>3</v>
      </c>
      <c r="N98" s="11">
        <v>4</v>
      </c>
      <c r="O98" s="11">
        <v>3</v>
      </c>
      <c r="P98" s="11">
        <v>0.05</v>
      </c>
      <c r="Q98" s="11">
        <v>0.15</v>
      </c>
      <c r="R98" s="11">
        <v>0.2</v>
      </c>
      <c r="S98" s="11">
        <v>0.35</v>
      </c>
      <c r="T98" s="11">
        <v>1421.7630999999999</v>
      </c>
      <c r="U98" s="11">
        <v>0.45833332999999998</v>
      </c>
      <c r="V98" s="11">
        <v>80</v>
      </c>
      <c r="W98" s="11">
        <v>1400</v>
      </c>
      <c r="X98" s="11">
        <v>28.809301000000001</v>
      </c>
    </row>
    <row r="99" spans="2:24" x14ac:dyDescent="0.35">
      <c r="B99" s="11">
        <v>-14.735203</v>
      </c>
      <c r="C99" s="11">
        <v>25</v>
      </c>
      <c r="D99" s="11">
        <v>129.42857000000001</v>
      </c>
      <c r="E99" s="11">
        <v>5.7000000000000002E-2</v>
      </c>
      <c r="F99" s="11">
        <v>528.9256198347108</v>
      </c>
      <c r="G99" s="11">
        <v>30.148760330578515</v>
      </c>
      <c r="H99" s="11">
        <v>6500</v>
      </c>
      <c r="I99" s="11">
        <v>0.75</v>
      </c>
      <c r="J99" s="11">
        <v>0.3</v>
      </c>
      <c r="K99" s="11">
        <v>0.8</v>
      </c>
      <c r="L99" s="11">
        <v>3</v>
      </c>
      <c r="M99" s="11">
        <v>3</v>
      </c>
      <c r="N99" s="11">
        <v>2</v>
      </c>
      <c r="O99" s="11">
        <v>3</v>
      </c>
      <c r="P99" s="11">
        <v>0.2</v>
      </c>
      <c r="Q99" s="11">
        <v>0.15</v>
      </c>
      <c r="R99" s="11">
        <v>0.3</v>
      </c>
      <c r="S99" s="11">
        <v>0.25</v>
      </c>
      <c r="T99" s="11">
        <v>2860.4519</v>
      </c>
      <c r="U99" s="11">
        <v>0.51666666999999999</v>
      </c>
      <c r="V99" s="11">
        <v>60</v>
      </c>
      <c r="W99" s="11">
        <v>1000</v>
      </c>
      <c r="X99" s="11">
        <v>-13.874354</v>
      </c>
    </row>
    <row r="100" spans="2:24" x14ac:dyDescent="0.35">
      <c r="B100" s="11">
        <v>-7.2929440000000003</v>
      </c>
      <c r="C100" s="11">
        <v>30</v>
      </c>
      <c r="D100" s="11">
        <v>98.969387999999995</v>
      </c>
      <c r="E100" s="11">
        <v>0.192</v>
      </c>
      <c r="F100" s="11">
        <v>4085.3305785123966</v>
      </c>
      <c r="G100" s="11">
        <v>784.38347107438017</v>
      </c>
      <c r="H100" s="11">
        <v>7000</v>
      </c>
      <c r="I100" s="11">
        <v>0.8</v>
      </c>
      <c r="J100" s="11">
        <v>0.4</v>
      </c>
      <c r="K100" s="11">
        <v>0.7</v>
      </c>
      <c r="L100" s="11">
        <v>4</v>
      </c>
      <c r="M100" s="11">
        <v>3</v>
      </c>
      <c r="N100" s="11">
        <v>3</v>
      </c>
      <c r="O100" s="11">
        <v>4</v>
      </c>
      <c r="P100" s="11">
        <v>0.05</v>
      </c>
      <c r="Q100" s="11">
        <v>0.15</v>
      </c>
      <c r="R100" s="11">
        <v>0.2</v>
      </c>
      <c r="S100" s="11">
        <v>0.25</v>
      </c>
      <c r="T100" s="11">
        <v>2411.0549000000001</v>
      </c>
      <c r="U100" s="11">
        <v>0.66249999999999998</v>
      </c>
      <c r="V100" s="11">
        <v>50</v>
      </c>
      <c r="W100" s="11">
        <v>1200</v>
      </c>
      <c r="X100" s="11">
        <v>-5.5839547999999999</v>
      </c>
    </row>
    <row r="101" spans="2:24" x14ac:dyDescent="0.35">
      <c r="B101" s="11">
        <v>-2.1146889999999998</v>
      </c>
      <c r="C101" s="11">
        <v>20</v>
      </c>
      <c r="D101" s="11">
        <v>196.43878000000001</v>
      </c>
      <c r="E101" s="11">
        <v>0.111</v>
      </c>
      <c r="F101" s="11">
        <v>1167.3037190082646</v>
      </c>
      <c r="G101" s="11">
        <v>129.57071280991738</v>
      </c>
      <c r="H101" s="11">
        <v>7000</v>
      </c>
      <c r="I101" s="11">
        <v>0.85</v>
      </c>
      <c r="J101" s="11">
        <v>0.3</v>
      </c>
      <c r="K101" s="11">
        <v>0.9</v>
      </c>
      <c r="L101" s="11">
        <v>2</v>
      </c>
      <c r="M101" s="11">
        <v>2</v>
      </c>
      <c r="N101" s="11">
        <v>4</v>
      </c>
      <c r="O101" s="11">
        <v>4</v>
      </c>
      <c r="P101" s="11">
        <v>0.125</v>
      </c>
      <c r="Q101" s="11">
        <v>0.2</v>
      </c>
      <c r="R101" s="11">
        <v>0.1</v>
      </c>
      <c r="S101" s="11">
        <v>0.2</v>
      </c>
      <c r="T101" s="11">
        <v>1958.2479000000001</v>
      </c>
      <c r="U101" s="11">
        <v>0.48749999999999999</v>
      </c>
      <c r="V101" s="11">
        <v>50</v>
      </c>
      <c r="W101" s="11">
        <v>600</v>
      </c>
      <c r="X101" s="11">
        <v>-4.0090859999999999</v>
      </c>
    </row>
    <row r="102" spans="2:24" x14ac:dyDescent="0.35">
      <c r="B102" s="11">
        <v>-14.957913</v>
      </c>
      <c r="C102" s="11">
        <v>15</v>
      </c>
      <c r="D102" s="11">
        <v>105.06122000000001</v>
      </c>
      <c r="E102" s="11">
        <v>0.246</v>
      </c>
      <c r="F102" s="11">
        <v>3120.6611570247933</v>
      </c>
      <c r="G102" s="11">
        <v>767.68264462809918</v>
      </c>
      <c r="H102" s="11">
        <v>8000</v>
      </c>
      <c r="I102" s="11">
        <v>0.85</v>
      </c>
      <c r="J102" s="11">
        <v>0.5</v>
      </c>
      <c r="K102" s="11">
        <v>0.6</v>
      </c>
      <c r="L102" s="11">
        <v>2</v>
      </c>
      <c r="M102" s="11">
        <v>4</v>
      </c>
      <c r="N102" s="11">
        <v>2</v>
      </c>
      <c r="O102" s="11">
        <v>2</v>
      </c>
      <c r="P102" s="11">
        <v>0.05</v>
      </c>
      <c r="Q102" s="11">
        <v>0.1</v>
      </c>
      <c r="R102" s="11">
        <v>0.2</v>
      </c>
      <c r="S102" s="11">
        <v>0.3</v>
      </c>
      <c r="T102" s="11">
        <v>3037.6235000000001</v>
      </c>
      <c r="U102" s="11">
        <v>0.75</v>
      </c>
      <c r="V102" s="11">
        <v>60</v>
      </c>
      <c r="W102" s="11">
        <v>1800</v>
      </c>
      <c r="X102" s="11">
        <v>-11.750538000000001</v>
      </c>
    </row>
    <row r="103" spans="2:24" x14ac:dyDescent="0.35">
      <c r="B103" s="11">
        <v>39.765670999999998</v>
      </c>
      <c r="C103" s="11">
        <v>20</v>
      </c>
      <c r="D103" s="11">
        <v>275.63265000000001</v>
      </c>
      <c r="E103" s="11">
        <v>0.27300000000000002</v>
      </c>
      <c r="F103" s="11">
        <v>4231.4049586776864</v>
      </c>
      <c r="G103" s="11">
        <v>1155.1735537190084</v>
      </c>
      <c r="H103" s="11">
        <v>4000</v>
      </c>
      <c r="I103" s="11">
        <v>0.75</v>
      </c>
      <c r="J103" s="11">
        <v>0.4</v>
      </c>
      <c r="K103" s="11">
        <v>0.8</v>
      </c>
      <c r="L103" s="11">
        <v>3</v>
      </c>
      <c r="M103" s="11">
        <v>4</v>
      </c>
      <c r="N103" s="11">
        <v>2</v>
      </c>
      <c r="O103" s="11">
        <v>2</v>
      </c>
      <c r="P103" s="11">
        <v>0.05</v>
      </c>
      <c r="Q103" s="11">
        <v>0.1</v>
      </c>
      <c r="R103" s="11">
        <v>0.3</v>
      </c>
      <c r="S103" s="11">
        <v>0.2</v>
      </c>
      <c r="T103" s="11">
        <v>1818.3731</v>
      </c>
      <c r="U103" s="11">
        <v>0.45833332999999998</v>
      </c>
      <c r="V103" s="11">
        <v>90</v>
      </c>
      <c r="W103" s="11">
        <v>1400</v>
      </c>
      <c r="X103" s="11">
        <v>45.219346999999999</v>
      </c>
    </row>
    <row r="104" spans="2:24" x14ac:dyDescent="0.35">
      <c r="B104" s="11">
        <v>12.225913</v>
      </c>
      <c r="C104" s="11">
        <v>30</v>
      </c>
      <c r="D104" s="11">
        <v>287.81632999999999</v>
      </c>
      <c r="E104" s="11">
        <v>0.111</v>
      </c>
      <c r="F104" s="11">
        <v>2485.227272727273</v>
      </c>
      <c r="G104" s="11">
        <v>275.86022727272729</v>
      </c>
      <c r="H104" s="11">
        <v>8500</v>
      </c>
      <c r="I104" s="11">
        <v>0.85</v>
      </c>
      <c r="J104" s="11">
        <v>0.2</v>
      </c>
      <c r="K104" s="11">
        <v>0.9</v>
      </c>
      <c r="L104" s="11">
        <v>3</v>
      </c>
      <c r="M104" s="11">
        <v>4</v>
      </c>
      <c r="N104" s="11">
        <v>3</v>
      </c>
      <c r="O104" s="11">
        <v>2</v>
      </c>
      <c r="P104" s="11">
        <v>0.125</v>
      </c>
      <c r="Q104" s="11">
        <v>0.15</v>
      </c>
      <c r="R104" s="11">
        <v>0.2</v>
      </c>
      <c r="S104" s="11">
        <v>0.3</v>
      </c>
      <c r="T104" s="11">
        <v>3624.7831999999999</v>
      </c>
      <c r="U104" s="11">
        <v>0.4</v>
      </c>
      <c r="V104" s="11">
        <v>70</v>
      </c>
      <c r="W104" s="11">
        <v>1200</v>
      </c>
      <c r="X104" s="11">
        <v>16.283570999999998</v>
      </c>
    </row>
    <row r="105" spans="2:24" x14ac:dyDescent="0.35">
      <c r="B105" s="11">
        <v>-18.13852</v>
      </c>
      <c r="C105" s="11">
        <v>25</v>
      </c>
      <c r="D105" s="11">
        <v>74.602041</v>
      </c>
      <c r="E105" s="11">
        <v>0.13800000000000001</v>
      </c>
      <c r="F105" s="11">
        <v>528.9256198347108</v>
      </c>
      <c r="G105" s="11">
        <v>72.991735537190095</v>
      </c>
      <c r="H105" s="11">
        <v>6500</v>
      </c>
      <c r="I105" s="11">
        <v>0.75</v>
      </c>
      <c r="J105" s="11">
        <v>0.2</v>
      </c>
      <c r="K105" s="11">
        <v>0.8</v>
      </c>
      <c r="L105" s="11">
        <v>2</v>
      </c>
      <c r="M105" s="11">
        <v>4</v>
      </c>
      <c r="N105" s="11">
        <v>3</v>
      </c>
      <c r="O105" s="11">
        <v>2</v>
      </c>
      <c r="P105" s="11">
        <v>0.05</v>
      </c>
      <c r="Q105" s="11">
        <v>0.1</v>
      </c>
      <c r="R105" s="11">
        <v>0.3</v>
      </c>
      <c r="S105" s="11">
        <v>0.25</v>
      </c>
      <c r="T105" s="11">
        <v>2310.3649999999998</v>
      </c>
      <c r="U105" s="11">
        <v>0.66249999999999998</v>
      </c>
      <c r="V105" s="11">
        <v>40</v>
      </c>
      <c r="W105" s="11">
        <v>1200</v>
      </c>
      <c r="X105" s="11">
        <v>-16.827528999999998</v>
      </c>
    </row>
    <row r="106" spans="2:24" x14ac:dyDescent="0.35">
      <c r="B106" s="11">
        <v>2.0530870000000001</v>
      </c>
      <c r="C106" s="11">
        <v>25</v>
      </c>
      <c r="D106" s="11">
        <v>50.234693999999998</v>
      </c>
      <c r="E106" s="11">
        <v>0.13800000000000001</v>
      </c>
      <c r="F106" s="11">
        <v>1700</v>
      </c>
      <c r="G106" s="11">
        <v>234.60000000000002</v>
      </c>
      <c r="H106" s="11">
        <v>6000</v>
      </c>
      <c r="I106" s="11">
        <v>0.75</v>
      </c>
      <c r="J106" s="11">
        <v>0.4</v>
      </c>
      <c r="K106" s="11">
        <v>0.8</v>
      </c>
      <c r="L106" s="11">
        <v>2</v>
      </c>
      <c r="M106" s="11">
        <v>2</v>
      </c>
      <c r="N106" s="11">
        <v>4</v>
      </c>
      <c r="O106" s="11">
        <v>4</v>
      </c>
      <c r="P106" s="11">
        <v>0.2</v>
      </c>
      <c r="Q106" s="11">
        <v>0.15</v>
      </c>
      <c r="R106" s="11">
        <v>0.3</v>
      </c>
      <c r="S106" s="11">
        <v>0.2</v>
      </c>
      <c r="T106" s="11">
        <v>2132.6446000000001</v>
      </c>
      <c r="U106" s="11">
        <v>0.51666666999999999</v>
      </c>
      <c r="V106" s="11">
        <v>80</v>
      </c>
      <c r="W106" s="11">
        <v>2000</v>
      </c>
      <c r="X106" s="11">
        <v>2.7806063999999999</v>
      </c>
    </row>
    <row r="107" spans="2:24" x14ac:dyDescent="0.35">
      <c r="B107" s="11">
        <v>5.3323989999999997</v>
      </c>
      <c r="C107" s="11">
        <v>15</v>
      </c>
      <c r="D107" s="11">
        <v>117.2449</v>
      </c>
      <c r="E107" s="11">
        <v>0.192</v>
      </c>
      <c r="F107" s="11">
        <v>1335.5888429752067</v>
      </c>
      <c r="G107" s="11">
        <v>256.43305785123971</v>
      </c>
      <c r="H107" s="11">
        <v>6500</v>
      </c>
      <c r="I107" s="11">
        <v>0.7</v>
      </c>
      <c r="J107" s="11">
        <v>0.4</v>
      </c>
      <c r="K107" s="11">
        <v>0.6</v>
      </c>
      <c r="L107" s="11">
        <v>4</v>
      </c>
      <c r="M107" s="11">
        <v>2</v>
      </c>
      <c r="N107" s="11">
        <v>4</v>
      </c>
      <c r="O107" s="11">
        <v>4</v>
      </c>
      <c r="P107" s="11">
        <v>0.125</v>
      </c>
      <c r="Q107" s="11">
        <v>0.15</v>
      </c>
      <c r="R107" s="11">
        <v>0.3</v>
      </c>
      <c r="S107" s="11">
        <v>0.35</v>
      </c>
      <c r="T107" s="11">
        <v>2468.0691000000002</v>
      </c>
      <c r="U107" s="11">
        <v>0.54583333000000001</v>
      </c>
      <c r="V107" s="11">
        <v>60</v>
      </c>
      <c r="W107" s="11">
        <v>400</v>
      </c>
      <c r="X107" s="11">
        <v>2.9286819999999998</v>
      </c>
    </row>
    <row r="108" spans="2:24" x14ac:dyDescent="0.35">
      <c r="B108" s="11">
        <v>31.261569999999999</v>
      </c>
      <c r="C108" s="11">
        <v>35</v>
      </c>
      <c r="D108" s="11">
        <v>190.34693999999999</v>
      </c>
      <c r="E108" s="11">
        <v>0.246</v>
      </c>
      <c r="F108" s="11">
        <v>6285.1239669421484</v>
      </c>
      <c r="G108" s="11">
        <v>1546.1404958677685</v>
      </c>
      <c r="H108" s="11">
        <v>6500</v>
      </c>
      <c r="I108" s="11">
        <v>0.7</v>
      </c>
      <c r="J108" s="11">
        <v>0.3</v>
      </c>
      <c r="K108" s="11">
        <v>0.6</v>
      </c>
      <c r="L108" s="11">
        <v>2</v>
      </c>
      <c r="M108" s="11">
        <v>3</v>
      </c>
      <c r="N108" s="11">
        <v>2</v>
      </c>
      <c r="O108" s="11">
        <v>2</v>
      </c>
      <c r="P108" s="11">
        <v>0.2</v>
      </c>
      <c r="Q108" s="11">
        <v>0.2</v>
      </c>
      <c r="R108" s="11">
        <v>0.2</v>
      </c>
      <c r="S108" s="11">
        <v>0.25</v>
      </c>
      <c r="T108" s="11">
        <v>2688.6529999999998</v>
      </c>
      <c r="U108" s="11">
        <v>0.51666666999999999</v>
      </c>
      <c r="V108" s="11">
        <v>80</v>
      </c>
      <c r="W108" s="11">
        <v>600</v>
      </c>
      <c r="X108" s="11">
        <v>29.791512999999998</v>
      </c>
    </row>
    <row r="109" spans="2:24" x14ac:dyDescent="0.35">
      <c r="B109" s="11">
        <v>-6.013992</v>
      </c>
      <c r="C109" s="11">
        <v>20</v>
      </c>
      <c r="D109" s="11">
        <v>269.54082</v>
      </c>
      <c r="E109" s="11">
        <v>5.7000000000000002E-2</v>
      </c>
      <c r="F109" s="11">
        <v>1639.6694214876034</v>
      </c>
      <c r="G109" s="11">
        <v>93.461157024793394</v>
      </c>
      <c r="H109" s="11">
        <v>5500</v>
      </c>
      <c r="I109" s="11">
        <v>0.85</v>
      </c>
      <c r="J109" s="11">
        <v>0.4</v>
      </c>
      <c r="K109" s="11">
        <v>0.8</v>
      </c>
      <c r="L109" s="11">
        <v>4</v>
      </c>
      <c r="M109" s="11">
        <v>3</v>
      </c>
      <c r="N109" s="11">
        <v>2</v>
      </c>
      <c r="O109" s="11">
        <v>4</v>
      </c>
      <c r="P109" s="11">
        <v>0.125</v>
      </c>
      <c r="Q109" s="11">
        <v>0.2</v>
      </c>
      <c r="R109" s="11">
        <v>0.3</v>
      </c>
      <c r="S109" s="11">
        <v>0.2</v>
      </c>
      <c r="T109" s="11">
        <v>2981.0828000000001</v>
      </c>
      <c r="U109" s="11">
        <v>0.63333333000000003</v>
      </c>
      <c r="V109" s="11">
        <v>60</v>
      </c>
      <c r="W109" s="11">
        <v>600</v>
      </c>
      <c r="X109" s="11">
        <v>-6.4316044000000003</v>
      </c>
    </row>
    <row r="110" spans="2:24" x14ac:dyDescent="0.35">
      <c r="B110" s="11">
        <v>13.162800000000001</v>
      </c>
      <c r="C110" s="11">
        <v>15</v>
      </c>
      <c r="D110" s="11">
        <v>293.90816000000001</v>
      </c>
      <c r="E110" s="11">
        <v>0.3</v>
      </c>
      <c r="F110" s="11">
        <v>2009.9173553719008</v>
      </c>
      <c r="G110" s="11">
        <v>602.97520661157023</v>
      </c>
      <c r="H110" s="11">
        <v>7000</v>
      </c>
      <c r="I110" s="11">
        <v>0.85</v>
      </c>
      <c r="J110" s="11">
        <v>0.2</v>
      </c>
      <c r="K110" s="11">
        <v>0.8</v>
      </c>
      <c r="L110" s="11">
        <v>3</v>
      </c>
      <c r="M110" s="11">
        <v>4</v>
      </c>
      <c r="N110" s="11">
        <v>2</v>
      </c>
      <c r="O110" s="11">
        <v>3</v>
      </c>
      <c r="P110" s="11">
        <v>0.125</v>
      </c>
      <c r="Q110" s="11">
        <v>0.2</v>
      </c>
      <c r="R110" s="11">
        <v>0.4</v>
      </c>
      <c r="S110" s="11">
        <v>0.3</v>
      </c>
      <c r="T110" s="11">
        <v>4556.4351999999999</v>
      </c>
      <c r="U110" s="11">
        <v>0.54583333000000001</v>
      </c>
      <c r="V110" s="11">
        <v>70</v>
      </c>
      <c r="W110" s="11">
        <v>1800</v>
      </c>
      <c r="X110" s="11">
        <v>13.535047</v>
      </c>
    </row>
    <row r="111" spans="2:24" x14ac:dyDescent="0.35">
      <c r="B111" s="11">
        <v>1.8715999999999999</v>
      </c>
      <c r="C111" s="11">
        <v>35</v>
      </c>
      <c r="D111" s="11">
        <v>245.17347000000001</v>
      </c>
      <c r="E111" s="11">
        <v>0.246</v>
      </c>
      <c r="F111" s="11">
        <v>2009.9173553719008</v>
      </c>
      <c r="G111" s="11">
        <v>494.43966942148762</v>
      </c>
      <c r="H111" s="11">
        <v>7500</v>
      </c>
      <c r="I111" s="11">
        <v>0.85</v>
      </c>
      <c r="J111" s="11">
        <v>0.2</v>
      </c>
      <c r="K111" s="11">
        <v>0.8</v>
      </c>
      <c r="L111" s="11">
        <v>2</v>
      </c>
      <c r="M111" s="11">
        <v>3</v>
      </c>
      <c r="N111" s="11">
        <v>3</v>
      </c>
      <c r="O111" s="11">
        <v>3</v>
      </c>
      <c r="P111" s="11">
        <v>0.125</v>
      </c>
      <c r="Q111" s="11">
        <v>0.1</v>
      </c>
      <c r="R111" s="11">
        <v>0.3</v>
      </c>
      <c r="S111" s="11">
        <v>0.25</v>
      </c>
      <c r="T111" s="11">
        <v>3698.8865000000001</v>
      </c>
      <c r="U111" s="11">
        <v>0.51666666999999999</v>
      </c>
      <c r="V111" s="11">
        <v>50</v>
      </c>
      <c r="W111" s="11">
        <v>1000</v>
      </c>
      <c r="X111" s="11">
        <v>4.9722442999999998</v>
      </c>
    </row>
    <row r="112" spans="2:24" x14ac:dyDescent="0.35">
      <c r="B112" s="11">
        <v>-4.7299639999999998</v>
      </c>
      <c r="C112" s="11">
        <v>20</v>
      </c>
      <c r="D112" s="11">
        <v>68.510204000000002</v>
      </c>
      <c r="E112" s="11">
        <v>0.246</v>
      </c>
      <c r="F112" s="11">
        <v>600</v>
      </c>
      <c r="G112" s="11">
        <v>147.6</v>
      </c>
      <c r="H112" s="11">
        <v>4500</v>
      </c>
      <c r="I112" s="11">
        <v>0.7</v>
      </c>
      <c r="J112" s="11">
        <v>0.3</v>
      </c>
      <c r="K112" s="11">
        <v>0.9</v>
      </c>
      <c r="L112" s="11">
        <v>4</v>
      </c>
      <c r="M112" s="11">
        <v>2</v>
      </c>
      <c r="N112" s="11">
        <v>4</v>
      </c>
      <c r="O112" s="11">
        <v>4</v>
      </c>
      <c r="P112" s="11">
        <v>0.125</v>
      </c>
      <c r="Q112" s="11">
        <v>0.2</v>
      </c>
      <c r="R112" s="11">
        <v>0.4</v>
      </c>
      <c r="S112" s="11">
        <v>0.35</v>
      </c>
      <c r="T112" s="11">
        <v>2439.0677000000001</v>
      </c>
      <c r="U112" s="11">
        <v>0.51666666999999999</v>
      </c>
      <c r="V112" s="11">
        <v>60</v>
      </c>
      <c r="W112" s="11">
        <v>1400</v>
      </c>
      <c r="X112" s="11">
        <v>-6.2610352999999996</v>
      </c>
    </row>
    <row r="113" spans="2:24" x14ac:dyDescent="0.35">
      <c r="B113" s="11">
        <v>-19.477868999999998</v>
      </c>
      <c r="C113" s="11">
        <v>15</v>
      </c>
      <c r="D113" s="11">
        <v>117.2449</v>
      </c>
      <c r="E113" s="11">
        <v>5.7000000000000002E-2</v>
      </c>
      <c r="F113" s="11">
        <v>1700</v>
      </c>
      <c r="G113" s="11">
        <v>96.9</v>
      </c>
      <c r="H113" s="11">
        <v>8500</v>
      </c>
      <c r="I113" s="11">
        <v>0.8</v>
      </c>
      <c r="J113" s="11">
        <v>0.2</v>
      </c>
      <c r="K113" s="11">
        <v>0.6</v>
      </c>
      <c r="L113" s="11">
        <v>2</v>
      </c>
      <c r="M113" s="11">
        <v>4</v>
      </c>
      <c r="N113" s="11">
        <v>4</v>
      </c>
      <c r="O113" s="11">
        <v>3</v>
      </c>
      <c r="P113" s="11">
        <v>0.125</v>
      </c>
      <c r="Q113" s="11">
        <v>0.15</v>
      </c>
      <c r="R113" s="11">
        <v>0.1</v>
      </c>
      <c r="S113" s="11">
        <v>0.2</v>
      </c>
      <c r="T113" s="11">
        <v>3227.4749000000002</v>
      </c>
      <c r="U113" s="11">
        <v>0.60416667000000002</v>
      </c>
      <c r="V113" s="11">
        <v>40</v>
      </c>
      <c r="W113" s="11">
        <v>1600</v>
      </c>
      <c r="X113" s="11">
        <v>-19.468387</v>
      </c>
    </row>
    <row r="114" spans="2:24" x14ac:dyDescent="0.35">
      <c r="B114" s="11">
        <v>-24.757263999999999</v>
      </c>
      <c r="C114" s="11">
        <v>30</v>
      </c>
      <c r="D114" s="11">
        <v>105.06122000000001</v>
      </c>
      <c r="E114" s="11">
        <v>0.27300000000000002</v>
      </c>
      <c r="F114" s="11">
        <v>5185.227272727273</v>
      </c>
      <c r="G114" s="11">
        <v>1415.5670454545457</v>
      </c>
      <c r="H114" s="11">
        <v>3000</v>
      </c>
      <c r="I114" s="11">
        <v>0.75</v>
      </c>
      <c r="J114" s="11">
        <v>0.2</v>
      </c>
      <c r="K114" s="11">
        <v>0.6</v>
      </c>
      <c r="L114" s="11">
        <v>2</v>
      </c>
      <c r="M114" s="11">
        <v>4</v>
      </c>
      <c r="N114" s="11">
        <v>3</v>
      </c>
      <c r="O114" s="11">
        <v>4</v>
      </c>
      <c r="P114" s="11">
        <v>0.125</v>
      </c>
      <c r="Q114" s="11">
        <v>0.15</v>
      </c>
      <c r="R114" s="11">
        <v>0.1</v>
      </c>
      <c r="S114" s="11">
        <v>0.2</v>
      </c>
      <c r="T114" s="11">
        <v>787.28322000000003</v>
      </c>
      <c r="U114" s="11">
        <v>0.4</v>
      </c>
      <c r="V114" s="11">
        <v>70</v>
      </c>
      <c r="W114" s="11">
        <v>2000</v>
      </c>
      <c r="X114" s="11">
        <v>-29.027840999999999</v>
      </c>
    </row>
    <row r="115" spans="2:24" x14ac:dyDescent="0.35">
      <c r="B115" s="11">
        <v>21.398792</v>
      </c>
      <c r="C115" s="11">
        <v>25</v>
      </c>
      <c r="D115" s="11">
        <v>135.52041</v>
      </c>
      <c r="E115" s="11">
        <v>0.13800000000000001</v>
      </c>
      <c r="F115" s="11">
        <v>5200</v>
      </c>
      <c r="G115" s="11">
        <v>717.6</v>
      </c>
      <c r="H115" s="11">
        <v>8500</v>
      </c>
      <c r="I115" s="11">
        <v>0.7</v>
      </c>
      <c r="J115" s="11">
        <v>0.5</v>
      </c>
      <c r="K115" s="11">
        <v>0.9</v>
      </c>
      <c r="L115" s="11">
        <v>3</v>
      </c>
      <c r="M115" s="11">
        <v>2</v>
      </c>
      <c r="N115" s="11">
        <v>4</v>
      </c>
      <c r="O115" s="11">
        <v>3</v>
      </c>
      <c r="P115" s="11">
        <v>0.2</v>
      </c>
      <c r="Q115" s="11">
        <v>0.2</v>
      </c>
      <c r="R115" s="11">
        <v>0.1</v>
      </c>
      <c r="S115" s="11">
        <v>0.2</v>
      </c>
      <c r="T115" s="11">
        <v>4459.9353000000001</v>
      </c>
      <c r="U115" s="11">
        <v>0.51666666999999999</v>
      </c>
      <c r="V115" s="11">
        <v>80</v>
      </c>
      <c r="W115" s="11">
        <v>800</v>
      </c>
      <c r="X115" s="11">
        <v>21.528181</v>
      </c>
    </row>
    <row r="116" spans="2:24" x14ac:dyDescent="0.35">
      <c r="B116" s="11">
        <v>14.574303</v>
      </c>
      <c r="C116" s="11">
        <v>20</v>
      </c>
      <c r="D116" s="11">
        <v>226.89796000000001</v>
      </c>
      <c r="E116" s="11">
        <v>0.27300000000000002</v>
      </c>
      <c r="F116" s="11">
        <v>3290.2892561983467</v>
      </c>
      <c r="G116" s="11">
        <v>898.24896694214874</v>
      </c>
      <c r="H116" s="11">
        <v>2500</v>
      </c>
      <c r="I116" s="11">
        <v>0.85</v>
      </c>
      <c r="J116" s="11">
        <v>0.2</v>
      </c>
      <c r="K116" s="11">
        <v>0.9</v>
      </c>
      <c r="L116" s="11">
        <v>3</v>
      </c>
      <c r="M116" s="11">
        <v>4</v>
      </c>
      <c r="N116" s="11">
        <v>4</v>
      </c>
      <c r="O116" s="11">
        <v>3</v>
      </c>
      <c r="P116" s="11">
        <v>0.2</v>
      </c>
      <c r="Q116" s="11">
        <v>0.1</v>
      </c>
      <c r="R116" s="11">
        <v>0.4</v>
      </c>
      <c r="S116" s="11">
        <v>0.25</v>
      </c>
      <c r="T116" s="11">
        <v>1355.0376000000001</v>
      </c>
      <c r="U116" s="11">
        <v>0.4</v>
      </c>
      <c r="V116" s="11">
        <v>40</v>
      </c>
      <c r="W116" s="11">
        <v>800</v>
      </c>
      <c r="X116" s="11">
        <v>15.185252999999999</v>
      </c>
    </row>
    <row r="117" spans="2:24" x14ac:dyDescent="0.35">
      <c r="B117" s="11">
        <v>-4.6090580000000001</v>
      </c>
      <c r="C117" s="11">
        <v>15</v>
      </c>
      <c r="D117" s="11">
        <v>220.80611999999999</v>
      </c>
      <c r="E117" s="11">
        <v>0.219</v>
      </c>
      <c r="F117" s="11">
        <v>2750.413223140496</v>
      </c>
      <c r="G117" s="11">
        <v>602.3404958677686</v>
      </c>
      <c r="H117" s="11">
        <v>5000</v>
      </c>
      <c r="I117" s="11">
        <v>0.85</v>
      </c>
      <c r="J117" s="11">
        <v>0.3</v>
      </c>
      <c r="K117" s="11">
        <v>0.6</v>
      </c>
      <c r="L117" s="11">
        <v>3</v>
      </c>
      <c r="M117" s="11">
        <v>2</v>
      </c>
      <c r="N117" s="11">
        <v>4</v>
      </c>
      <c r="O117" s="11">
        <v>4</v>
      </c>
      <c r="P117" s="11">
        <v>0.05</v>
      </c>
      <c r="Q117" s="11">
        <v>0.1</v>
      </c>
      <c r="R117" s="11">
        <v>0.3</v>
      </c>
      <c r="S117" s="11">
        <v>0.3</v>
      </c>
      <c r="T117" s="11">
        <v>3254.5965999999999</v>
      </c>
      <c r="U117" s="11">
        <v>0.60416667000000002</v>
      </c>
      <c r="V117" s="11">
        <v>40</v>
      </c>
      <c r="W117" s="11">
        <v>1800</v>
      </c>
      <c r="X117" s="11">
        <v>-2.6089614999999999</v>
      </c>
    </row>
    <row r="118" spans="2:24" x14ac:dyDescent="0.35">
      <c r="B118" s="11">
        <v>-3.2704309999999999</v>
      </c>
      <c r="C118" s="11">
        <v>35</v>
      </c>
      <c r="D118" s="11">
        <v>135.52041</v>
      </c>
      <c r="E118" s="11">
        <v>0.111</v>
      </c>
      <c r="F118" s="11">
        <v>2404.4421487603304</v>
      </c>
      <c r="G118" s="11">
        <v>266.8930785123967</v>
      </c>
      <c r="H118" s="11">
        <v>8500</v>
      </c>
      <c r="I118" s="11">
        <v>0.8</v>
      </c>
      <c r="J118" s="11">
        <v>0.4</v>
      </c>
      <c r="K118" s="11">
        <v>0.8</v>
      </c>
      <c r="L118" s="11">
        <v>2</v>
      </c>
      <c r="M118" s="11">
        <v>4</v>
      </c>
      <c r="N118" s="11">
        <v>4</v>
      </c>
      <c r="O118" s="11">
        <v>3</v>
      </c>
      <c r="P118" s="11">
        <v>0.05</v>
      </c>
      <c r="Q118" s="11">
        <v>0.2</v>
      </c>
      <c r="R118" s="11">
        <v>0.4</v>
      </c>
      <c r="S118" s="11">
        <v>0.3</v>
      </c>
      <c r="T118" s="11">
        <v>3515.9308000000001</v>
      </c>
      <c r="U118" s="11">
        <v>0.57499999999999996</v>
      </c>
      <c r="V118" s="11">
        <v>70</v>
      </c>
      <c r="W118" s="11">
        <v>600</v>
      </c>
      <c r="X118" s="11">
        <v>-1.0901694</v>
      </c>
    </row>
    <row r="119" spans="2:24" x14ac:dyDescent="0.35">
      <c r="B119" s="11">
        <v>-0.204537</v>
      </c>
      <c r="C119" s="11">
        <v>30</v>
      </c>
      <c r="D119" s="11">
        <v>19.775510000000001</v>
      </c>
      <c r="E119" s="11">
        <v>0.13800000000000001</v>
      </c>
      <c r="F119" s="11">
        <v>3733.2128099173551</v>
      </c>
      <c r="G119" s="11">
        <v>515.18336776859508</v>
      </c>
      <c r="H119" s="11">
        <v>5500</v>
      </c>
      <c r="I119" s="11">
        <v>0.8</v>
      </c>
      <c r="J119" s="11">
        <v>0.2</v>
      </c>
      <c r="K119" s="11">
        <v>0.8</v>
      </c>
      <c r="L119" s="11">
        <v>4</v>
      </c>
      <c r="M119" s="11">
        <v>2</v>
      </c>
      <c r="N119" s="11">
        <v>3</v>
      </c>
      <c r="O119" s="11">
        <v>2</v>
      </c>
      <c r="P119" s="11">
        <v>0.125</v>
      </c>
      <c r="Q119" s="11">
        <v>0.2</v>
      </c>
      <c r="R119" s="11">
        <v>0.4</v>
      </c>
      <c r="S119" s="11">
        <v>0.2</v>
      </c>
      <c r="T119" s="11">
        <v>2345.4479000000001</v>
      </c>
      <c r="U119" s="11">
        <v>0.45833332999999998</v>
      </c>
      <c r="V119" s="11">
        <v>40</v>
      </c>
      <c r="W119" s="11">
        <v>1800</v>
      </c>
      <c r="X119" s="11">
        <v>-2.2573993999999997</v>
      </c>
    </row>
    <row r="120" spans="2:24" x14ac:dyDescent="0.35">
      <c r="B120" s="11">
        <v>-9.5801239999999996</v>
      </c>
      <c r="C120" s="11">
        <v>15</v>
      </c>
      <c r="D120" s="11">
        <v>202.53061</v>
      </c>
      <c r="E120" s="11">
        <v>0.13800000000000001</v>
      </c>
      <c r="F120" s="11">
        <v>4231.4049586776864</v>
      </c>
      <c r="G120" s="11">
        <v>583.93388429752076</v>
      </c>
      <c r="H120" s="11">
        <v>6500</v>
      </c>
      <c r="I120" s="11">
        <v>0.75</v>
      </c>
      <c r="J120" s="11">
        <v>0.3</v>
      </c>
      <c r="K120" s="11">
        <v>0.6</v>
      </c>
      <c r="L120" s="11">
        <v>3</v>
      </c>
      <c r="M120" s="11">
        <v>2</v>
      </c>
      <c r="N120" s="11">
        <v>3</v>
      </c>
      <c r="O120" s="11">
        <v>2</v>
      </c>
      <c r="P120" s="11">
        <v>0.125</v>
      </c>
      <c r="Q120" s="11">
        <v>0.1</v>
      </c>
      <c r="R120" s="11">
        <v>0.2</v>
      </c>
      <c r="S120" s="11">
        <v>0.25</v>
      </c>
      <c r="T120" s="11">
        <v>3055.7046</v>
      </c>
      <c r="U120" s="11">
        <v>0.75</v>
      </c>
      <c r="V120" s="11">
        <v>60</v>
      </c>
      <c r="W120" s="11">
        <v>1600</v>
      </c>
      <c r="X120" s="11">
        <v>-6.5276690000000004</v>
      </c>
    </row>
    <row r="121" spans="2:24" x14ac:dyDescent="0.35">
      <c r="B121" s="11">
        <v>-3.444318</v>
      </c>
      <c r="C121" s="11">
        <v>15</v>
      </c>
      <c r="D121" s="11">
        <v>141.61224000000001</v>
      </c>
      <c r="E121" s="11">
        <v>5.7000000000000002E-2</v>
      </c>
      <c r="F121" s="11">
        <v>3800</v>
      </c>
      <c r="G121" s="11">
        <v>216.6</v>
      </c>
      <c r="H121" s="11">
        <v>8500</v>
      </c>
      <c r="I121" s="11">
        <v>0.8</v>
      </c>
      <c r="J121" s="11">
        <v>0.5</v>
      </c>
      <c r="K121" s="11">
        <v>0.9</v>
      </c>
      <c r="L121" s="11">
        <v>2</v>
      </c>
      <c r="M121" s="11">
        <v>2</v>
      </c>
      <c r="N121" s="11">
        <v>4</v>
      </c>
      <c r="O121" s="11">
        <v>4</v>
      </c>
      <c r="P121" s="11">
        <v>0.05</v>
      </c>
      <c r="Q121" s="11">
        <v>0.2</v>
      </c>
      <c r="R121" s="11">
        <v>0.2</v>
      </c>
      <c r="S121" s="11">
        <v>0.35</v>
      </c>
      <c r="T121" s="11">
        <v>2459.0284999999999</v>
      </c>
      <c r="U121" s="11">
        <v>0.57499999999999996</v>
      </c>
      <c r="V121" s="11">
        <v>40</v>
      </c>
      <c r="W121" s="11">
        <v>400</v>
      </c>
      <c r="X121" s="11">
        <v>-5.0336959999999999</v>
      </c>
    </row>
    <row r="122" spans="2:24" x14ac:dyDescent="0.35">
      <c r="B122" s="11">
        <v>14.549049999999999</v>
      </c>
      <c r="C122" s="11">
        <v>15</v>
      </c>
      <c r="D122" s="11">
        <v>153.79592</v>
      </c>
      <c r="E122" s="11">
        <v>0.192</v>
      </c>
      <c r="F122" s="11">
        <v>4085.3305785123966</v>
      </c>
      <c r="G122" s="11">
        <v>784.38347107438017</v>
      </c>
      <c r="H122" s="11">
        <v>6000</v>
      </c>
      <c r="I122" s="11">
        <v>0.8</v>
      </c>
      <c r="J122" s="11">
        <v>0.3</v>
      </c>
      <c r="K122" s="11">
        <v>0.8</v>
      </c>
      <c r="L122" s="11">
        <v>2</v>
      </c>
      <c r="M122" s="11">
        <v>2</v>
      </c>
      <c r="N122" s="11">
        <v>2</v>
      </c>
      <c r="O122" s="11">
        <v>2</v>
      </c>
      <c r="P122" s="11">
        <v>0.2</v>
      </c>
      <c r="Q122" s="11">
        <v>0.1</v>
      </c>
      <c r="R122" s="11">
        <v>0.4</v>
      </c>
      <c r="S122" s="11">
        <v>0.35</v>
      </c>
      <c r="T122" s="11">
        <v>1735.7847999999999</v>
      </c>
      <c r="U122" s="11">
        <v>0.42916666999999997</v>
      </c>
      <c r="V122" s="11">
        <v>40</v>
      </c>
      <c r="W122" s="11">
        <v>800</v>
      </c>
      <c r="X122" s="11">
        <v>18.718050999999999</v>
      </c>
    </row>
    <row r="123" spans="2:24" x14ac:dyDescent="0.35">
      <c r="B123" s="11">
        <v>-21.193358</v>
      </c>
      <c r="C123" s="11">
        <v>40</v>
      </c>
      <c r="D123" s="11">
        <v>7.5918367</v>
      </c>
      <c r="E123" s="11">
        <v>0.192</v>
      </c>
      <c r="F123" s="11">
        <v>4231.4049586776864</v>
      </c>
      <c r="G123" s="11">
        <v>812.42975206611584</v>
      </c>
      <c r="H123" s="11">
        <v>7500</v>
      </c>
      <c r="I123" s="11">
        <v>0.85</v>
      </c>
      <c r="J123" s="11">
        <v>0.2</v>
      </c>
      <c r="K123" s="11">
        <v>0.6</v>
      </c>
      <c r="L123" s="11">
        <v>4</v>
      </c>
      <c r="M123" s="11">
        <v>2</v>
      </c>
      <c r="N123" s="11">
        <v>2</v>
      </c>
      <c r="O123" s="11">
        <v>2</v>
      </c>
      <c r="P123" s="11">
        <v>0.05</v>
      </c>
      <c r="Q123" s="11">
        <v>0.2</v>
      </c>
      <c r="R123" s="11">
        <v>0.3</v>
      </c>
      <c r="S123" s="11">
        <v>0.35</v>
      </c>
      <c r="T123" s="11">
        <v>1853.4437</v>
      </c>
      <c r="U123" s="11">
        <v>0.57499999999999996</v>
      </c>
      <c r="V123" s="11">
        <v>70</v>
      </c>
      <c r="W123" s="11">
        <v>1800</v>
      </c>
      <c r="X123" s="11">
        <v>-27.157909</v>
      </c>
    </row>
    <row r="124" spans="2:24" x14ac:dyDescent="0.35">
      <c r="B124" s="11">
        <v>2.6431010000000001</v>
      </c>
      <c r="C124" s="11">
        <v>25</v>
      </c>
      <c r="D124" s="11">
        <v>19.775510000000001</v>
      </c>
      <c r="E124" s="11">
        <v>0.219</v>
      </c>
      <c r="F124" s="11">
        <v>1825</v>
      </c>
      <c r="G124" s="11">
        <v>399.67500000000001</v>
      </c>
      <c r="H124" s="11">
        <v>5500</v>
      </c>
      <c r="I124" s="11">
        <v>0.8</v>
      </c>
      <c r="J124" s="11">
        <v>0.5</v>
      </c>
      <c r="K124" s="11">
        <v>0.7</v>
      </c>
      <c r="L124" s="11">
        <v>3</v>
      </c>
      <c r="M124" s="11">
        <v>3</v>
      </c>
      <c r="N124" s="11">
        <v>2</v>
      </c>
      <c r="O124" s="11">
        <v>3</v>
      </c>
      <c r="P124" s="11">
        <v>0.2</v>
      </c>
      <c r="Q124" s="11">
        <v>0.2</v>
      </c>
      <c r="R124" s="11">
        <v>0.2</v>
      </c>
      <c r="S124" s="11">
        <v>0.2</v>
      </c>
      <c r="T124" s="11">
        <v>3351.2986999999998</v>
      </c>
      <c r="U124" s="11">
        <v>0.51666666999999999</v>
      </c>
      <c r="V124" s="11">
        <v>50</v>
      </c>
      <c r="W124" s="11">
        <v>1200</v>
      </c>
      <c r="X124" s="11">
        <v>6.5748419</v>
      </c>
    </row>
    <row r="125" spans="2:24" x14ac:dyDescent="0.35">
      <c r="B125" s="11">
        <v>-18.237382</v>
      </c>
      <c r="C125" s="11">
        <v>25</v>
      </c>
      <c r="D125" s="11">
        <v>74.602041</v>
      </c>
      <c r="E125" s="11">
        <v>5.7000000000000002E-2</v>
      </c>
      <c r="F125" s="11">
        <v>425</v>
      </c>
      <c r="G125" s="11">
        <v>24.225000000000001</v>
      </c>
      <c r="H125" s="11">
        <v>7500</v>
      </c>
      <c r="I125" s="11">
        <v>0.7</v>
      </c>
      <c r="J125" s="11">
        <v>0.4</v>
      </c>
      <c r="K125" s="11">
        <v>0.7</v>
      </c>
      <c r="L125" s="11">
        <v>3</v>
      </c>
      <c r="M125" s="11">
        <v>3</v>
      </c>
      <c r="N125" s="11">
        <v>2</v>
      </c>
      <c r="O125" s="11">
        <v>3</v>
      </c>
      <c r="P125" s="11">
        <v>0.125</v>
      </c>
      <c r="Q125" s="11">
        <v>0.15</v>
      </c>
      <c r="R125" s="11">
        <v>0.1</v>
      </c>
      <c r="S125" s="11">
        <v>0.25</v>
      </c>
      <c r="T125" s="11">
        <v>4569.9526999999998</v>
      </c>
      <c r="U125" s="11">
        <v>0.48749999999999999</v>
      </c>
      <c r="V125" s="11">
        <v>50</v>
      </c>
      <c r="W125" s="11">
        <v>1200</v>
      </c>
      <c r="X125" s="11">
        <v>-18.097021000000002</v>
      </c>
    </row>
    <row r="126" spans="2:24" x14ac:dyDescent="0.35">
      <c r="B126" s="11">
        <v>-9.501436</v>
      </c>
      <c r="C126" s="11">
        <v>25</v>
      </c>
      <c r="D126" s="11">
        <v>153.79592</v>
      </c>
      <c r="E126" s="11">
        <v>0.13800000000000001</v>
      </c>
      <c r="F126" s="11">
        <v>8000</v>
      </c>
      <c r="G126" s="11">
        <v>1104</v>
      </c>
      <c r="H126" s="11">
        <v>7500</v>
      </c>
      <c r="I126" s="11">
        <v>0.7</v>
      </c>
      <c r="J126" s="11">
        <v>0.3</v>
      </c>
      <c r="K126" s="11">
        <v>0.8</v>
      </c>
      <c r="L126" s="11">
        <v>3</v>
      </c>
      <c r="M126" s="11">
        <v>3</v>
      </c>
      <c r="N126" s="11">
        <v>4</v>
      </c>
      <c r="O126" s="11">
        <v>4</v>
      </c>
      <c r="P126" s="11">
        <v>0.2</v>
      </c>
      <c r="Q126" s="11">
        <v>0.1</v>
      </c>
      <c r="R126" s="11">
        <v>0.4</v>
      </c>
      <c r="S126" s="11">
        <v>0.2</v>
      </c>
      <c r="T126" s="11">
        <v>3935.2370999999998</v>
      </c>
      <c r="U126" s="11">
        <v>0.54583333000000001</v>
      </c>
      <c r="V126" s="11">
        <v>40</v>
      </c>
      <c r="W126" s="11">
        <v>1400</v>
      </c>
      <c r="X126" s="11">
        <v>-9.2913847000000001</v>
      </c>
    </row>
    <row r="127" spans="2:24" x14ac:dyDescent="0.35">
      <c r="B127" s="11">
        <v>13.627449</v>
      </c>
      <c r="C127" s="11">
        <v>25</v>
      </c>
      <c r="D127" s="11">
        <v>19.775510000000001</v>
      </c>
      <c r="E127" s="11">
        <v>0.246</v>
      </c>
      <c r="F127" s="11">
        <v>2435.4855371900826</v>
      </c>
      <c r="G127" s="11">
        <v>599.12944214876029</v>
      </c>
      <c r="H127" s="11">
        <v>3000</v>
      </c>
      <c r="I127" s="11">
        <v>0.8</v>
      </c>
      <c r="J127" s="11">
        <v>0.4</v>
      </c>
      <c r="K127" s="11">
        <v>0.6</v>
      </c>
      <c r="L127" s="11">
        <v>4</v>
      </c>
      <c r="M127" s="11">
        <v>3</v>
      </c>
      <c r="N127" s="11">
        <v>4</v>
      </c>
      <c r="O127" s="11">
        <v>4</v>
      </c>
      <c r="P127" s="11">
        <v>0.05</v>
      </c>
      <c r="Q127" s="11">
        <v>0.2</v>
      </c>
      <c r="R127" s="11">
        <v>0.1</v>
      </c>
      <c r="S127" s="11">
        <v>0.2</v>
      </c>
      <c r="T127" s="11">
        <v>1320.2085999999999</v>
      </c>
      <c r="U127" s="11">
        <v>0.48749999999999999</v>
      </c>
      <c r="V127" s="11">
        <v>60</v>
      </c>
      <c r="W127" s="11">
        <v>1800</v>
      </c>
      <c r="X127" s="11">
        <v>15.022107</v>
      </c>
    </row>
    <row r="128" spans="2:24" x14ac:dyDescent="0.35">
      <c r="B128" s="11">
        <v>-6.7720659999999997</v>
      </c>
      <c r="C128" s="11">
        <v>20</v>
      </c>
      <c r="D128" s="11">
        <v>220.80611999999999</v>
      </c>
      <c r="E128" s="11">
        <v>0.3</v>
      </c>
      <c r="F128" s="11">
        <v>2750.413223140496</v>
      </c>
      <c r="G128" s="11">
        <v>825.12396694214874</v>
      </c>
      <c r="H128" s="11">
        <v>5000</v>
      </c>
      <c r="I128" s="11">
        <v>0.85</v>
      </c>
      <c r="J128" s="11">
        <v>0.5</v>
      </c>
      <c r="K128" s="11">
        <v>0.6</v>
      </c>
      <c r="L128" s="11">
        <v>3</v>
      </c>
      <c r="M128" s="11">
        <v>3</v>
      </c>
      <c r="N128" s="11">
        <v>2</v>
      </c>
      <c r="O128" s="11">
        <v>2</v>
      </c>
      <c r="P128" s="11">
        <v>0.05</v>
      </c>
      <c r="Q128" s="11">
        <v>0.15</v>
      </c>
      <c r="R128" s="11">
        <v>0.4</v>
      </c>
      <c r="S128" s="11">
        <v>0.25</v>
      </c>
      <c r="T128" s="11">
        <v>2710.0752000000002</v>
      </c>
      <c r="U128" s="11">
        <v>0.48749999999999999</v>
      </c>
      <c r="V128" s="11">
        <v>80</v>
      </c>
      <c r="W128" s="11">
        <v>400</v>
      </c>
      <c r="X128" s="11">
        <v>-7.5056814999999997</v>
      </c>
    </row>
    <row r="129" spans="2:24" x14ac:dyDescent="0.35">
      <c r="B129" s="11">
        <v>8.5440769999999997</v>
      </c>
      <c r="C129" s="11">
        <v>25</v>
      </c>
      <c r="D129" s="11">
        <v>245.17347000000001</v>
      </c>
      <c r="E129" s="11">
        <v>0.13800000000000001</v>
      </c>
      <c r="F129" s="11">
        <v>3733.2128099173551</v>
      </c>
      <c r="G129" s="11">
        <v>515.18336776859508</v>
      </c>
      <c r="H129" s="11">
        <v>7500</v>
      </c>
      <c r="I129" s="11">
        <v>0.75</v>
      </c>
      <c r="J129" s="11">
        <v>0.3</v>
      </c>
      <c r="K129" s="11">
        <v>0.9</v>
      </c>
      <c r="L129" s="11">
        <v>4</v>
      </c>
      <c r="M129" s="11">
        <v>4</v>
      </c>
      <c r="N129" s="11">
        <v>2</v>
      </c>
      <c r="O129" s="11">
        <v>3</v>
      </c>
      <c r="P129" s="11">
        <v>0.125</v>
      </c>
      <c r="Q129" s="11">
        <v>0.1</v>
      </c>
      <c r="R129" s="11">
        <v>0.1</v>
      </c>
      <c r="S129" s="11">
        <v>0.3</v>
      </c>
      <c r="T129" s="11">
        <v>4569.9526999999998</v>
      </c>
      <c r="U129" s="11">
        <v>0.42916666999999997</v>
      </c>
      <c r="V129" s="11">
        <v>40</v>
      </c>
      <c r="W129" s="11">
        <v>1800</v>
      </c>
      <c r="X129" s="11">
        <v>11.756543000000001</v>
      </c>
    </row>
    <row r="130" spans="2:24" x14ac:dyDescent="0.35">
      <c r="B130" s="11">
        <v>-3.3571080000000002</v>
      </c>
      <c r="C130" s="11">
        <v>30</v>
      </c>
      <c r="D130" s="11">
        <v>1.5</v>
      </c>
      <c r="E130" s="11">
        <v>0.219</v>
      </c>
      <c r="F130" s="11">
        <v>2985.4338842975208</v>
      </c>
      <c r="G130" s="11">
        <v>653.81002066115707</v>
      </c>
      <c r="H130" s="11">
        <v>6500</v>
      </c>
      <c r="I130" s="11">
        <v>0.75</v>
      </c>
      <c r="J130" s="11">
        <v>0.2</v>
      </c>
      <c r="K130" s="11">
        <v>0.7</v>
      </c>
      <c r="L130" s="11">
        <v>2</v>
      </c>
      <c r="M130" s="11">
        <v>2</v>
      </c>
      <c r="N130" s="11">
        <v>3</v>
      </c>
      <c r="O130" s="11">
        <v>3</v>
      </c>
      <c r="P130" s="11">
        <v>0.2</v>
      </c>
      <c r="Q130" s="11">
        <v>0.1</v>
      </c>
      <c r="R130" s="11">
        <v>0.3</v>
      </c>
      <c r="S130" s="11">
        <v>0.3</v>
      </c>
      <c r="T130" s="11">
        <v>3838.0057000000002</v>
      </c>
      <c r="U130" s="11">
        <v>0.60416667000000002</v>
      </c>
      <c r="V130" s="11">
        <v>40</v>
      </c>
      <c r="W130" s="11">
        <v>400</v>
      </c>
      <c r="X130" s="11">
        <v>-4.9317210999999999</v>
      </c>
    </row>
    <row r="131" spans="2:24" x14ac:dyDescent="0.35">
      <c r="B131" s="11">
        <v>-4.0559789999999998</v>
      </c>
      <c r="C131" s="11">
        <v>15</v>
      </c>
      <c r="D131" s="11">
        <v>105.06122000000001</v>
      </c>
      <c r="E131" s="11">
        <v>0.246</v>
      </c>
      <c r="F131" s="11">
        <v>785.64049586776855</v>
      </c>
      <c r="G131" s="11">
        <v>193.26756198347107</v>
      </c>
      <c r="H131" s="11">
        <v>7000</v>
      </c>
      <c r="I131" s="11">
        <v>0.85</v>
      </c>
      <c r="J131" s="11">
        <v>0.3</v>
      </c>
      <c r="K131" s="11">
        <v>0.7</v>
      </c>
      <c r="L131" s="11">
        <v>4</v>
      </c>
      <c r="M131" s="11">
        <v>3</v>
      </c>
      <c r="N131" s="11">
        <v>4</v>
      </c>
      <c r="O131" s="11">
        <v>3</v>
      </c>
      <c r="P131" s="11">
        <v>0.05</v>
      </c>
      <c r="Q131" s="11">
        <v>0.15</v>
      </c>
      <c r="R131" s="11">
        <v>0.2</v>
      </c>
      <c r="S131" s="11">
        <v>0.2</v>
      </c>
      <c r="T131" s="11">
        <v>2657.9205000000002</v>
      </c>
      <c r="U131" s="11">
        <v>0.42916666999999997</v>
      </c>
      <c r="V131" s="11">
        <v>60</v>
      </c>
      <c r="W131" s="11">
        <v>2000</v>
      </c>
      <c r="X131" s="11">
        <v>-4.6197037999999999</v>
      </c>
    </row>
    <row r="132" spans="2:24" x14ac:dyDescent="0.35">
      <c r="B132" s="11">
        <v>-26.454067999999999</v>
      </c>
      <c r="C132" s="11">
        <v>30</v>
      </c>
      <c r="D132" s="11">
        <v>117.2449</v>
      </c>
      <c r="E132" s="11">
        <v>5.7000000000000002E-2</v>
      </c>
      <c r="F132" s="11">
        <v>425</v>
      </c>
      <c r="G132" s="11">
        <v>24.225000000000001</v>
      </c>
      <c r="H132" s="11">
        <v>6500</v>
      </c>
      <c r="I132" s="11">
        <v>0.8</v>
      </c>
      <c r="J132" s="11">
        <v>0.3</v>
      </c>
      <c r="K132" s="11">
        <v>0.9</v>
      </c>
      <c r="L132" s="11">
        <v>4</v>
      </c>
      <c r="M132" s="11">
        <v>3</v>
      </c>
      <c r="N132" s="11">
        <v>2</v>
      </c>
      <c r="O132" s="11">
        <v>4</v>
      </c>
      <c r="P132" s="11">
        <v>0.05</v>
      </c>
      <c r="Q132" s="11">
        <v>0.15</v>
      </c>
      <c r="R132" s="11">
        <v>0.3</v>
      </c>
      <c r="S132" s="11">
        <v>0.35</v>
      </c>
      <c r="T132" s="11">
        <v>3304.9493000000002</v>
      </c>
      <c r="U132" s="11">
        <v>0.57499999999999996</v>
      </c>
      <c r="V132" s="11">
        <v>90</v>
      </c>
      <c r="W132" s="11">
        <v>2000</v>
      </c>
      <c r="X132" s="11">
        <v>-27.519506</v>
      </c>
    </row>
    <row r="133" spans="2:24" x14ac:dyDescent="0.35">
      <c r="B133" s="11">
        <v>-4.5308710000000003</v>
      </c>
      <c r="C133" s="11">
        <v>40</v>
      </c>
      <c r="D133" s="11">
        <v>196.43878000000001</v>
      </c>
      <c r="E133" s="11">
        <v>0.111</v>
      </c>
      <c r="F133" s="11">
        <v>2380.1652892561983</v>
      </c>
      <c r="G133" s="11">
        <v>264.198347107438</v>
      </c>
      <c r="H133" s="11">
        <v>7000</v>
      </c>
      <c r="I133" s="11">
        <v>0.7</v>
      </c>
      <c r="J133" s="11">
        <v>0.3</v>
      </c>
      <c r="K133" s="11">
        <v>0.7</v>
      </c>
      <c r="L133" s="11">
        <v>4</v>
      </c>
      <c r="M133" s="11">
        <v>4</v>
      </c>
      <c r="N133" s="11">
        <v>4</v>
      </c>
      <c r="O133" s="11">
        <v>4</v>
      </c>
      <c r="P133" s="11">
        <v>0.2</v>
      </c>
      <c r="Q133" s="11">
        <v>0.1</v>
      </c>
      <c r="R133" s="11">
        <v>0.1</v>
      </c>
      <c r="S133" s="11">
        <v>0.25</v>
      </c>
      <c r="T133" s="11">
        <v>3892.2318</v>
      </c>
      <c r="U133" s="11">
        <v>0.51666666999999999</v>
      </c>
      <c r="V133" s="11">
        <v>40</v>
      </c>
      <c r="W133" s="11">
        <v>800</v>
      </c>
      <c r="X133" s="11">
        <v>-5.3345777000000005</v>
      </c>
    </row>
    <row r="134" spans="2:24" x14ac:dyDescent="0.35">
      <c r="B134" s="11">
        <v>-5.8179959999999999</v>
      </c>
      <c r="C134" s="11">
        <v>25</v>
      </c>
      <c r="D134" s="11">
        <v>111.15306</v>
      </c>
      <c r="E134" s="11">
        <v>0.13800000000000001</v>
      </c>
      <c r="F134" s="11">
        <v>600</v>
      </c>
      <c r="G134" s="11">
        <v>82.800000000000011</v>
      </c>
      <c r="H134" s="11">
        <v>8500</v>
      </c>
      <c r="I134" s="11">
        <v>0.8</v>
      </c>
      <c r="J134" s="11">
        <v>0.3</v>
      </c>
      <c r="K134" s="11">
        <v>0.7</v>
      </c>
      <c r="L134" s="11">
        <v>4</v>
      </c>
      <c r="M134" s="11">
        <v>3</v>
      </c>
      <c r="N134" s="11">
        <v>3</v>
      </c>
      <c r="O134" s="11">
        <v>4</v>
      </c>
      <c r="P134" s="11">
        <v>0.2</v>
      </c>
      <c r="Q134" s="11">
        <v>0.1</v>
      </c>
      <c r="R134" s="11">
        <v>0.2</v>
      </c>
      <c r="S134" s="11">
        <v>0.25</v>
      </c>
      <c r="T134" s="11">
        <v>2301.9020999999998</v>
      </c>
      <c r="U134" s="11">
        <v>0.63333333000000003</v>
      </c>
      <c r="V134" s="11">
        <v>90</v>
      </c>
      <c r="W134" s="11">
        <v>800</v>
      </c>
      <c r="X134" s="11">
        <v>-6.3127494000000004</v>
      </c>
    </row>
    <row r="135" spans="2:24" x14ac:dyDescent="0.35">
      <c r="B135" s="11">
        <v>-18.445644000000001</v>
      </c>
      <c r="C135" s="11">
        <v>35</v>
      </c>
      <c r="D135" s="11">
        <v>62.418367000000003</v>
      </c>
      <c r="E135" s="11">
        <v>0.111</v>
      </c>
      <c r="F135" s="11">
        <v>1269.4214876033059</v>
      </c>
      <c r="G135" s="11">
        <v>140.90578512396695</v>
      </c>
      <c r="H135" s="11">
        <v>7000</v>
      </c>
      <c r="I135" s="11">
        <v>0.75</v>
      </c>
      <c r="J135" s="11">
        <v>0.4</v>
      </c>
      <c r="K135" s="11">
        <v>0.8</v>
      </c>
      <c r="L135" s="11">
        <v>2</v>
      </c>
      <c r="M135" s="11">
        <v>4</v>
      </c>
      <c r="N135" s="11">
        <v>2</v>
      </c>
      <c r="O135" s="11">
        <v>2</v>
      </c>
      <c r="P135" s="11">
        <v>0.2</v>
      </c>
      <c r="Q135" s="11">
        <v>0.1</v>
      </c>
      <c r="R135" s="11">
        <v>0.3</v>
      </c>
      <c r="S135" s="11">
        <v>0.2</v>
      </c>
      <c r="T135" s="11">
        <v>2338.6507999999999</v>
      </c>
      <c r="U135" s="11">
        <v>0.54583333000000001</v>
      </c>
      <c r="V135" s="11">
        <v>50</v>
      </c>
      <c r="W135" s="11">
        <v>1600</v>
      </c>
      <c r="X135" s="11">
        <v>-17.472543000000002</v>
      </c>
    </row>
    <row r="136" spans="2:24" x14ac:dyDescent="0.35">
      <c r="B136" s="11">
        <v>-8.1363009999999996</v>
      </c>
      <c r="C136" s="11">
        <v>25</v>
      </c>
      <c r="D136" s="11">
        <v>300</v>
      </c>
      <c r="E136" s="11">
        <v>0.13800000000000001</v>
      </c>
      <c r="F136" s="11">
        <v>785.64049586776855</v>
      </c>
      <c r="G136" s="11">
        <v>108.41838842975207</v>
      </c>
      <c r="H136" s="11">
        <v>6000</v>
      </c>
      <c r="I136" s="11">
        <v>0.7</v>
      </c>
      <c r="J136" s="11">
        <v>0.3</v>
      </c>
      <c r="K136" s="11">
        <v>0.7</v>
      </c>
      <c r="L136" s="11">
        <v>2</v>
      </c>
      <c r="M136" s="11">
        <v>4</v>
      </c>
      <c r="N136" s="11">
        <v>4</v>
      </c>
      <c r="O136" s="11">
        <v>2</v>
      </c>
      <c r="P136" s="11">
        <v>0.05</v>
      </c>
      <c r="Q136" s="11">
        <v>0.1</v>
      </c>
      <c r="R136" s="11">
        <v>0.3</v>
      </c>
      <c r="S136" s="11">
        <v>0.25</v>
      </c>
      <c r="T136" s="11">
        <v>3655.9621999999999</v>
      </c>
      <c r="U136" s="11">
        <v>0.51666666999999999</v>
      </c>
      <c r="V136" s="11">
        <v>40</v>
      </c>
      <c r="W136" s="11">
        <v>800</v>
      </c>
      <c r="X136" s="11">
        <v>-7.3247757</v>
      </c>
    </row>
    <row r="137" spans="2:24" x14ac:dyDescent="0.35">
      <c r="B137" s="11">
        <v>34.661541</v>
      </c>
      <c r="C137" s="11">
        <v>25</v>
      </c>
      <c r="D137" s="11">
        <v>105.06122000000001</v>
      </c>
      <c r="E137" s="11">
        <v>0.27300000000000002</v>
      </c>
      <c r="F137" s="11">
        <v>1825</v>
      </c>
      <c r="G137" s="11">
        <v>498.22500000000002</v>
      </c>
      <c r="H137" s="11">
        <v>6500</v>
      </c>
      <c r="I137" s="11">
        <v>0.75</v>
      </c>
      <c r="J137" s="11">
        <v>0.4</v>
      </c>
      <c r="K137" s="11">
        <v>0.6</v>
      </c>
      <c r="L137" s="11">
        <v>4</v>
      </c>
      <c r="M137" s="11">
        <v>2</v>
      </c>
      <c r="N137" s="11">
        <v>3</v>
      </c>
      <c r="O137" s="11">
        <v>3</v>
      </c>
      <c r="P137" s="11">
        <v>0.05</v>
      </c>
      <c r="Q137" s="11">
        <v>0.2</v>
      </c>
      <c r="R137" s="11">
        <v>0.2</v>
      </c>
      <c r="S137" s="11">
        <v>0.2</v>
      </c>
      <c r="T137" s="11">
        <v>2310.3649999999998</v>
      </c>
      <c r="U137" s="11">
        <v>0.48749999999999999</v>
      </c>
      <c r="V137" s="11">
        <v>90</v>
      </c>
      <c r="W137" s="11">
        <v>1000</v>
      </c>
      <c r="X137" s="11">
        <v>37.197856999999999</v>
      </c>
    </row>
    <row r="138" spans="2:24" x14ac:dyDescent="0.35">
      <c r="B138" s="11">
        <v>4.7526590000000004</v>
      </c>
      <c r="C138" s="11">
        <v>15</v>
      </c>
      <c r="D138" s="11">
        <v>245.17347000000001</v>
      </c>
      <c r="E138" s="11">
        <v>0.13800000000000001</v>
      </c>
      <c r="F138" s="11">
        <v>2009.9173553719008</v>
      </c>
      <c r="G138" s="11">
        <v>277.36859504132235</v>
      </c>
      <c r="H138" s="11">
        <v>7000</v>
      </c>
      <c r="I138" s="11">
        <v>0.85</v>
      </c>
      <c r="J138" s="11">
        <v>0.2</v>
      </c>
      <c r="K138" s="11">
        <v>0.7</v>
      </c>
      <c r="L138" s="11">
        <v>4</v>
      </c>
      <c r="M138" s="11">
        <v>4</v>
      </c>
      <c r="N138" s="11">
        <v>2</v>
      </c>
      <c r="O138" s="11">
        <v>3</v>
      </c>
      <c r="P138" s="11">
        <v>0.2</v>
      </c>
      <c r="Q138" s="11">
        <v>0.2</v>
      </c>
      <c r="R138" s="11">
        <v>0.1</v>
      </c>
      <c r="S138" s="11">
        <v>0.3</v>
      </c>
      <c r="T138" s="11">
        <v>4556.4351999999999</v>
      </c>
      <c r="U138" s="11">
        <v>0.63333333000000003</v>
      </c>
      <c r="V138" s="11">
        <v>80</v>
      </c>
      <c r="W138" s="11">
        <v>800</v>
      </c>
      <c r="X138" s="11">
        <v>2.1254837000000002</v>
      </c>
    </row>
    <row r="139" spans="2:24" x14ac:dyDescent="0.35">
      <c r="B139" s="11">
        <v>-14.360016</v>
      </c>
      <c r="C139" s="11">
        <v>40</v>
      </c>
      <c r="D139" s="11">
        <v>172.07142999999999</v>
      </c>
      <c r="E139" s="11">
        <v>0.27300000000000002</v>
      </c>
      <c r="F139" s="11">
        <v>3120.6611570247933</v>
      </c>
      <c r="G139" s="11">
        <v>851.94049586776862</v>
      </c>
      <c r="H139" s="11">
        <v>7500</v>
      </c>
      <c r="I139" s="11">
        <v>0.75</v>
      </c>
      <c r="J139" s="11">
        <v>0.4</v>
      </c>
      <c r="K139" s="11">
        <v>0.8</v>
      </c>
      <c r="L139" s="11">
        <v>2</v>
      </c>
      <c r="M139" s="11">
        <v>4</v>
      </c>
      <c r="N139" s="11">
        <v>4</v>
      </c>
      <c r="O139" s="11">
        <v>3</v>
      </c>
      <c r="P139" s="11">
        <v>0.05</v>
      </c>
      <c r="Q139" s="11">
        <v>0.1</v>
      </c>
      <c r="R139" s="11">
        <v>0.2</v>
      </c>
      <c r="S139" s="11">
        <v>0.25</v>
      </c>
      <c r="T139" s="11">
        <v>3591.0472</v>
      </c>
      <c r="U139" s="11">
        <v>0.66249999999999998</v>
      </c>
      <c r="V139" s="11">
        <v>50</v>
      </c>
      <c r="W139" s="11">
        <v>2000</v>
      </c>
      <c r="X139" s="11">
        <v>-11.630421</v>
      </c>
    </row>
    <row r="140" spans="2:24" x14ac:dyDescent="0.35">
      <c r="B140" s="11">
        <v>20.364906000000001</v>
      </c>
      <c r="C140" s="11">
        <v>30</v>
      </c>
      <c r="D140" s="11">
        <v>7.5918367</v>
      </c>
      <c r="E140" s="11">
        <v>0.219</v>
      </c>
      <c r="F140" s="11">
        <v>5735.1756198347111</v>
      </c>
      <c r="G140" s="11">
        <v>1256.0034607438017</v>
      </c>
      <c r="H140" s="11">
        <v>8000</v>
      </c>
      <c r="I140" s="11">
        <v>0.75</v>
      </c>
      <c r="J140" s="11">
        <v>0.4</v>
      </c>
      <c r="K140" s="11">
        <v>0.8</v>
      </c>
      <c r="L140" s="11">
        <v>3</v>
      </c>
      <c r="M140" s="11">
        <v>4</v>
      </c>
      <c r="N140" s="11">
        <v>3</v>
      </c>
      <c r="O140" s="11">
        <v>4</v>
      </c>
      <c r="P140" s="11">
        <v>0.2</v>
      </c>
      <c r="Q140" s="11">
        <v>0.1</v>
      </c>
      <c r="R140" s="11">
        <v>0.2</v>
      </c>
      <c r="S140" s="11">
        <v>0.3</v>
      </c>
      <c r="T140" s="11">
        <v>4067.63</v>
      </c>
      <c r="U140" s="11">
        <v>0.54583333000000001</v>
      </c>
      <c r="V140" s="11">
        <v>90</v>
      </c>
      <c r="W140" s="11">
        <v>800</v>
      </c>
      <c r="X140" s="11">
        <v>19.630189999999999</v>
      </c>
    </row>
    <row r="141" spans="2:24" x14ac:dyDescent="0.35">
      <c r="B141" s="11">
        <v>-5.2487919999999999</v>
      </c>
      <c r="C141" s="11">
        <v>15</v>
      </c>
      <c r="D141" s="11">
        <v>135.52041</v>
      </c>
      <c r="E141" s="11">
        <v>0.03</v>
      </c>
      <c r="F141" s="11">
        <v>528.9256198347108</v>
      </c>
      <c r="G141" s="11">
        <v>15.867768595041323</v>
      </c>
      <c r="H141" s="11">
        <v>6000</v>
      </c>
      <c r="I141" s="11">
        <v>0.8</v>
      </c>
      <c r="J141" s="11">
        <v>0.3</v>
      </c>
      <c r="K141" s="11">
        <v>0.9</v>
      </c>
      <c r="L141" s="11">
        <v>3</v>
      </c>
      <c r="M141" s="11">
        <v>2</v>
      </c>
      <c r="N141" s="11">
        <v>2</v>
      </c>
      <c r="O141" s="11">
        <v>4</v>
      </c>
      <c r="P141" s="11">
        <v>0.05</v>
      </c>
      <c r="Q141" s="11">
        <v>0.1</v>
      </c>
      <c r="R141" s="11">
        <v>0.1</v>
      </c>
      <c r="S141" s="11">
        <v>0.2</v>
      </c>
      <c r="T141" s="11">
        <v>2820.6504</v>
      </c>
      <c r="U141" s="11">
        <v>0.48749999999999999</v>
      </c>
      <c r="V141" s="11">
        <v>90</v>
      </c>
      <c r="W141" s="11">
        <v>400</v>
      </c>
      <c r="X141" s="11">
        <v>-6.1488044999999998</v>
      </c>
    </row>
    <row r="142" spans="2:24" x14ac:dyDescent="0.35">
      <c r="B142" s="11">
        <v>-14.016192999999999</v>
      </c>
      <c r="C142" s="11">
        <v>45</v>
      </c>
      <c r="D142" s="11">
        <v>275.63265000000001</v>
      </c>
      <c r="E142" s="11">
        <v>0.219</v>
      </c>
      <c r="F142" s="11">
        <v>5061.9834710743798</v>
      </c>
      <c r="G142" s="11">
        <v>1108.5743801652891</v>
      </c>
      <c r="H142" s="11">
        <v>8500</v>
      </c>
      <c r="I142" s="11">
        <v>0.8</v>
      </c>
      <c r="J142" s="11">
        <v>0.2</v>
      </c>
      <c r="K142" s="11">
        <v>0.8</v>
      </c>
      <c r="L142" s="11">
        <v>3</v>
      </c>
      <c r="M142" s="11">
        <v>4</v>
      </c>
      <c r="N142" s="11">
        <v>3</v>
      </c>
      <c r="O142" s="11">
        <v>4</v>
      </c>
      <c r="P142" s="11">
        <v>0.125</v>
      </c>
      <c r="Q142" s="11">
        <v>0.2</v>
      </c>
      <c r="R142" s="11">
        <v>0.3</v>
      </c>
      <c r="S142" s="11">
        <v>0.3</v>
      </c>
      <c r="T142" s="11">
        <v>2678.8955999999998</v>
      </c>
      <c r="U142" s="11">
        <v>0.66249999999999998</v>
      </c>
      <c r="V142" s="11">
        <v>50</v>
      </c>
      <c r="W142" s="11">
        <v>1400</v>
      </c>
      <c r="X142" s="11">
        <v>-15.374351000000001</v>
      </c>
    </row>
    <row r="143" spans="2:24" x14ac:dyDescent="0.35">
      <c r="B143" s="11">
        <v>-3.326997</v>
      </c>
      <c r="C143" s="11">
        <v>35</v>
      </c>
      <c r="D143" s="11">
        <v>62.418367000000003</v>
      </c>
      <c r="E143" s="11">
        <v>0.03</v>
      </c>
      <c r="F143" s="11">
        <v>2985.4338842975208</v>
      </c>
      <c r="G143" s="11">
        <v>89.563016528925615</v>
      </c>
      <c r="H143" s="11">
        <v>8000</v>
      </c>
      <c r="I143" s="11">
        <v>0.85</v>
      </c>
      <c r="J143" s="11">
        <v>0.5</v>
      </c>
      <c r="K143" s="11">
        <v>0.7</v>
      </c>
      <c r="L143" s="11">
        <v>2</v>
      </c>
      <c r="M143" s="11">
        <v>4</v>
      </c>
      <c r="N143" s="11">
        <v>2</v>
      </c>
      <c r="O143" s="11">
        <v>4</v>
      </c>
      <c r="P143" s="11">
        <v>0.2</v>
      </c>
      <c r="Q143" s="11">
        <v>0.15</v>
      </c>
      <c r="R143" s="11">
        <v>0.1</v>
      </c>
      <c r="S143" s="11">
        <v>0.25</v>
      </c>
      <c r="T143" s="11">
        <v>2036.3761999999999</v>
      </c>
      <c r="U143" s="11">
        <v>0.48749999999999999</v>
      </c>
      <c r="V143" s="11">
        <v>80</v>
      </c>
      <c r="W143" s="11">
        <v>400</v>
      </c>
      <c r="X143" s="11">
        <v>-4.0432832999999997</v>
      </c>
    </row>
    <row r="144" spans="2:24" x14ac:dyDescent="0.35">
      <c r="B144" s="11">
        <v>20.178231</v>
      </c>
      <c r="C144" s="11">
        <v>25</v>
      </c>
      <c r="D144" s="11">
        <v>7.5918367</v>
      </c>
      <c r="E144" s="11">
        <v>0.3</v>
      </c>
      <c r="F144" s="11">
        <v>1518.5950413223138</v>
      </c>
      <c r="G144" s="11">
        <v>455.57851239669412</v>
      </c>
      <c r="H144" s="11">
        <v>4500</v>
      </c>
      <c r="I144" s="11">
        <v>0.75</v>
      </c>
      <c r="J144" s="11">
        <v>0.5</v>
      </c>
      <c r="K144" s="11">
        <v>0.9</v>
      </c>
      <c r="L144" s="11">
        <v>3</v>
      </c>
      <c r="M144" s="11">
        <v>3</v>
      </c>
      <c r="N144" s="11">
        <v>2</v>
      </c>
      <c r="O144" s="11">
        <v>2</v>
      </c>
      <c r="P144" s="11">
        <v>0.2</v>
      </c>
      <c r="Q144" s="11">
        <v>0.1</v>
      </c>
      <c r="R144" s="11">
        <v>0.1</v>
      </c>
      <c r="S144" s="11">
        <v>0.3</v>
      </c>
      <c r="T144" s="11">
        <v>2741.9715999999999</v>
      </c>
      <c r="U144" s="11">
        <v>0.57499999999999996</v>
      </c>
      <c r="V144" s="11">
        <v>80</v>
      </c>
      <c r="W144" s="11">
        <v>1200</v>
      </c>
      <c r="X144" s="11">
        <v>19.607468000000001</v>
      </c>
    </row>
    <row r="145" spans="2:24" x14ac:dyDescent="0.35">
      <c r="B145" s="11">
        <v>-8.5469559999999998</v>
      </c>
      <c r="C145" s="11">
        <v>45</v>
      </c>
      <c r="D145" s="11">
        <v>44.142856999999999</v>
      </c>
      <c r="E145" s="11">
        <v>0.16500000000000001</v>
      </c>
      <c r="F145" s="11">
        <v>1518.5950413223138</v>
      </c>
      <c r="G145" s="11">
        <v>250.56818181818178</v>
      </c>
      <c r="H145" s="11">
        <v>8000</v>
      </c>
      <c r="I145" s="11">
        <v>0.7</v>
      </c>
      <c r="J145" s="11">
        <v>0.5</v>
      </c>
      <c r="K145" s="11">
        <v>0.7</v>
      </c>
      <c r="L145" s="11">
        <v>3</v>
      </c>
      <c r="M145" s="11">
        <v>3</v>
      </c>
      <c r="N145" s="11">
        <v>3</v>
      </c>
      <c r="O145" s="11">
        <v>3</v>
      </c>
      <c r="P145" s="11">
        <v>0.2</v>
      </c>
      <c r="Q145" s="11">
        <v>0.1</v>
      </c>
      <c r="R145" s="11">
        <v>0.2</v>
      </c>
      <c r="S145" s="11">
        <v>0.3</v>
      </c>
      <c r="T145" s="11">
        <v>2521.3135000000002</v>
      </c>
      <c r="U145" s="11">
        <v>0.51666666999999999</v>
      </c>
      <c r="V145" s="11">
        <v>50</v>
      </c>
      <c r="W145" s="11">
        <v>1000</v>
      </c>
      <c r="X145" s="11">
        <v>-7.9908374000000002</v>
      </c>
    </row>
    <row r="146" spans="2:24" x14ac:dyDescent="0.35">
      <c r="B146" s="11">
        <v>-4.9417499999999999</v>
      </c>
      <c r="C146" s="11">
        <v>20</v>
      </c>
      <c r="D146" s="11">
        <v>105.06122000000001</v>
      </c>
      <c r="E146" s="11">
        <v>0.03</v>
      </c>
      <c r="F146" s="11">
        <v>950</v>
      </c>
      <c r="G146" s="11">
        <v>28.5</v>
      </c>
      <c r="H146" s="11">
        <v>8000</v>
      </c>
      <c r="I146" s="11">
        <v>0.7</v>
      </c>
      <c r="J146" s="11">
        <v>0.3</v>
      </c>
      <c r="K146" s="11">
        <v>0.6</v>
      </c>
      <c r="L146" s="11">
        <v>3</v>
      </c>
      <c r="M146" s="11">
        <v>4</v>
      </c>
      <c r="N146" s="11">
        <v>4</v>
      </c>
      <c r="O146" s="11">
        <v>2</v>
      </c>
      <c r="P146" s="11">
        <v>0.2</v>
      </c>
      <c r="Q146" s="11">
        <v>0.2</v>
      </c>
      <c r="R146" s="11">
        <v>0.3</v>
      </c>
      <c r="S146" s="11">
        <v>0.35</v>
      </c>
      <c r="T146" s="11">
        <v>2937.3719000000001</v>
      </c>
      <c r="U146" s="11">
        <v>0.4</v>
      </c>
      <c r="V146" s="11">
        <v>90</v>
      </c>
      <c r="W146" s="11">
        <v>400</v>
      </c>
      <c r="X146" s="11">
        <v>-3.8311906000000002</v>
      </c>
    </row>
    <row r="147" spans="2:24" x14ac:dyDescent="0.35">
      <c r="B147" s="11">
        <v>-10.897068000000001</v>
      </c>
      <c r="C147" s="11">
        <v>40</v>
      </c>
      <c r="D147" s="11">
        <v>105.06122000000001</v>
      </c>
      <c r="E147" s="11">
        <v>0.13800000000000001</v>
      </c>
      <c r="F147" s="11">
        <v>1518.5950413223138</v>
      </c>
      <c r="G147" s="11">
        <v>209.56611570247932</v>
      </c>
      <c r="H147" s="11">
        <v>6500</v>
      </c>
      <c r="I147" s="11">
        <v>0.8</v>
      </c>
      <c r="J147" s="11">
        <v>0.3</v>
      </c>
      <c r="K147" s="11">
        <v>0.8</v>
      </c>
      <c r="L147" s="11">
        <v>4</v>
      </c>
      <c r="M147" s="11">
        <v>4</v>
      </c>
      <c r="N147" s="11">
        <v>4</v>
      </c>
      <c r="O147" s="11">
        <v>3</v>
      </c>
      <c r="P147" s="11">
        <v>0.2</v>
      </c>
      <c r="Q147" s="11">
        <v>0.2</v>
      </c>
      <c r="R147" s="11">
        <v>0.2</v>
      </c>
      <c r="S147" s="11">
        <v>0.3</v>
      </c>
      <c r="T147" s="11">
        <v>1606.3179</v>
      </c>
      <c r="U147" s="11">
        <v>0.45833332999999998</v>
      </c>
      <c r="V147" s="11">
        <v>90</v>
      </c>
      <c r="W147" s="11">
        <v>1000</v>
      </c>
      <c r="X147" s="11">
        <v>-11.729321000000001</v>
      </c>
    </row>
    <row r="148" spans="2:24" x14ac:dyDescent="0.35">
      <c r="B148" s="11">
        <v>-0.33213599999999999</v>
      </c>
      <c r="C148" s="11">
        <v>30</v>
      </c>
      <c r="D148" s="11">
        <v>147.70408</v>
      </c>
      <c r="E148" s="11">
        <v>8.4000000000000005E-2</v>
      </c>
      <c r="F148" s="11">
        <v>2485.227272727273</v>
      </c>
      <c r="G148" s="11">
        <v>208.75909090909093</v>
      </c>
      <c r="H148" s="11">
        <v>6500</v>
      </c>
      <c r="I148" s="11">
        <v>0.8</v>
      </c>
      <c r="J148" s="11">
        <v>0.2</v>
      </c>
      <c r="K148" s="11">
        <v>0.7</v>
      </c>
      <c r="L148" s="11">
        <v>2</v>
      </c>
      <c r="M148" s="11">
        <v>4</v>
      </c>
      <c r="N148" s="11">
        <v>2</v>
      </c>
      <c r="O148" s="11">
        <v>3</v>
      </c>
      <c r="P148" s="11">
        <v>0.05</v>
      </c>
      <c r="Q148" s="11">
        <v>0.2</v>
      </c>
      <c r="R148" s="11">
        <v>0.1</v>
      </c>
      <c r="S148" s="11">
        <v>0.25</v>
      </c>
      <c r="T148" s="11">
        <v>3304.9493000000002</v>
      </c>
      <c r="U148" s="11">
        <v>0.57499999999999996</v>
      </c>
      <c r="V148" s="11">
        <v>70</v>
      </c>
      <c r="W148" s="11">
        <v>600</v>
      </c>
      <c r="X148" s="11">
        <v>-9.3004774999999998E-2</v>
      </c>
    </row>
    <row r="149" spans="2:24" x14ac:dyDescent="0.35">
      <c r="B149" s="11">
        <v>-8.0526719999999994</v>
      </c>
      <c r="C149" s="11">
        <v>25</v>
      </c>
      <c r="D149" s="11">
        <v>105.06122000000001</v>
      </c>
      <c r="E149" s="11">
        <v>0.13800000000000001</v>
      </c>
      <c r="F149" s="11">
        <v>1650</v>
      </c>
      <c r="G149" s="11">
        <v>227.70000000000002</v>
      </c>
      <c r="H149" s="11">
        <v>7000</v>
      </c>
      <c r="I149" s="11">
        <v>0.85</v>
      </c>
      <c r="J149" s="11">
        <v>0.4</v>
      </c>
      <c r="K149" s="11">
        <v>0.8</v>
      </c>
      <c r="L149" s="11">
        <v>4</v>
      </c>
      <c r="M149" s="11">
        <v>4</v>
      </c>
      <c r="N149" s="11">
        <v>2</v>
      </c>
      <c r="O149" s="11">
        <v>4</v>
      </c>
      <c r="P149" s="11">
        <v>0.125</v>
      </c>
      <c r="Q149" s="11">
        <v>0.2</v>
      </c>
      <c r="R149" s="11">
        <v>0.1</v>
      </c>
      <c r="S149" s="11">
        <v>0.25</v>
      </c>
      <c r="T149" s="11">
        <v>3080.4866000000002</v>
      </c>
      <c r="U149" s="11">
        <v>0.60416667000000002</v>
      </c>
      <c r="V149" s="11">
        <v>40</v>
      </c>
      <c r="W149" s="11">
        <v>1000</v>
      </c>
      <c r="X149" s="11">
        <v>-8.0988796999999995</v>
      </c>
    </row>
    <row r="150" spans="2:24" x14ac:dyDescent="0.35">
      <c r="B150" s="11">
        <v>-11.978605999999999</v>
      </c>
      <c r="C150" s="11">
        <v>15</v>
      </c>
      <c r="D150" s="11">
        <v>245.17347000000001</v>
      </c>
      <c r="E150" s="11">
        <v>0.13800000000000001</v>
      </c>
      <c r="F150" s="11">
        <v>3490.909090909091</v>
      </c>
      <c r="G150" s="11">
        <v>481.74545454545461</v>
      </c>
      <c r="H150" s="11">
        <v>8000</v>
      </c>
      <c r="I150" s="11">
        <v>0.8</v>
      </c>
      <c r="J150" s="11">
        <v>0.2</v>
      </c>
      <c r="K150" s="11">
        <v>0.7</v>
      </c>
      <c r="L150" s="11">
        <v>3</v>
      </c>
      <c r="M150" s="11">
        <v>2</v>
      </c>
      <c r="N150" s="11">
        <v>4</v>
      </c>
      <c r="O150" s="11">
        <v>3</v>
      </c>
      <c r="P150" s="11">
        <v>0.125</v>
      </c>
      <c r="Q150" s="11">
        <v>0.1</v>
      </c>
      <c r="R150" s="11">
        <v>0.1</v>
      </c>
      <c r="S150" s="11">
        <v>0.2</v>
      </c>
      <c r="T150" s="11">
        <v>5207.3545000000004</v>
      </c>
      <c r="U150" s="11">
        <v>0.69166667000000004</v>
      </c>
      <c r="V150" s="11">
        <v>50</v>
      </c>
      <c r="W150" s="11">
        <v>800</v>
      </c>
      <c r="X150" s="11">
        <v>-9.8346871</v>
      </c>
    </row>
    <row r="151" spans="2:24" x14ac:dyDescent="0.35">
      <c r="B151" s="11">
        <v>-17.596150000000002</v>
      </c>
      <c r="C151" s="11">
        <v>20</v>
      </c>
      <c r="D151" s="11">
        <v>178.16327000000001</v>
      </c>
      <c r="E151" s="11">
        <v>0.27300000000000002</v>
      </c>
      <c r="F151" s="11">
        <v>250</v>
      </c>
      <c r="G151" s="11">
        <v>68.25</v>
      </c>
      <c r="H151" s="11">
        <v>3000</v>
      </c>
      <c r="I151" s="11">
        <v>0.75</v>
      </c>
      <c r="J151" s="11">
        <v>0.3</v>
      </c>
      <c r="K151" s="11">
        <v>0.8</v>
      </c>
      <c r="L151" s="11">
        <v>4</v>
      </c>
      <c r="M151" s="11">
        <v>3</v>
      </c>
      <c r="N151" s="11">
        <v>4</v>
      </c>
      <c r="O151" s="11">
        <v>2</v>
      </c>
      <c r="P151" s="11">
        <v>0.125</v>
      </c>
      <c r="Q151" s="11">
        <v>0.2</v>
      </c>
      <c r="R151" s="11">
        <v>0.4</v>
      </c>
      <c r="S151" s="11">
        <v>0.25</v>
      </c>
      <c r="T151" s="11">
        <v>839.24910999999997</v>
      </c>
      <c r="U151" s="11">
        <v>0.42916666999999997</v>
      </c>
      <c r="V151" s="11">
        <v>60</v>
      </c>
      <c r="W151" s="11">
        <v>1800</v>
      </c>
      <c r="X151" s="11">
        <v>-19.281882</v>
      </c>
    </row>
    <row r="152" spans="2:24" x14ac:dyDescent="0.35">
      <c r="B152" s="11">
        <v>-17.701243000000002</v>
      </c>
      <c r="C152" s="11">
        <v>15</v>
      </c>
      <c r="D152" s="11">
        <v>31.959184</v>
      </c>
      <c r="E152" s="11">
        <v>0.03</v>
      </c>
      <c r="F152" s="11">
        <v>528.9256198347108</v>
      </c>
      <c r="G152" s="11">
        <v>15.867768595041323</v>
      </c>
      <c r="H152" s="11">
        <v>7500</v>
      </c>
      <c r="I152" s="11">
        <v>0.7</v>
      </c>
      <c r="J152" s="11">
        <v>0.5</v>
      </c>
      <c r="K152" s="11">
        <v>0.8</v>
      </c>
      <c r="L152" s="11">
        <v>4</v>
      </c>
      <c r="M152" s="11">
        <v>3</v>
      </c>
      <c r="N152" s="11">
        <v>4</v>
      </c>
      <c r="O152" s="11">
        <v>4</v>
      </c>
      <c r="P152" s="11">
        <v>0.125</v>
      </c>
      <c r="Q152" s="11">
        <v>0.15</v>
      </c>
      <c r="R152" s="11">
        <v>0.4</v>
      </c>
      <c r="S152" s="11">
        <v>0.25</v>
      </c>
      <c r="T152" s="11">
        <v>4881.8949000000002</v>
      </c>
      <c r="U152" s="11">
        <v>0.51666666999999999</v>
      </c>
      <c r="V152" s="11">
        <v>60</v>
      </c>
      <c r="W152" s="11">
        <v>1200</v>
      </c>
      <c r="X152" s="11">
        <v>-18.063213000000001</v>
      </c>
    </row>
    <row r="153" spans="2:24" x14ac:dyDescent="0.35">
      <c r="B153" s="11">
        <v>-9.2176650000000002</v>
      </c>
      <c r="C153" s="11">
        <v>45</v>
      </c>
      <c r="D153" s="11">
        <v>275.63265000000001</v>
      </c>
      <c r="E153" s="11">
        <v>0.3</v>
      </c>
      <c r="F153" s="11">
        <v>4635.2789256198348</v>
      </c>
      <c r="G153" s="11">
        <v>1390.5836776859503</v>
      </c>
      <c r="H153" s="11">
        <v>7500</v>
      </c>
      <c r="I153" s="11">
        <v>0.85</v>
      </c>
      <c r="J153" s="11">
        <v>0.3</v>
      </c>
      <c r="K153" s="11">
        <v>0.7</v>
      </c>
      <c r="L153" s="11">
        <v>4</v>
      </c>
      <c r="M153" s="11">
        <v>4</v>
      </c>
      <c r="N153" s="11">
        <v>2</v>
      </c>
      <c r="O153" s="11">
        <v>3</v>
      </c>
      <c r="P153" s="11">
        <v>0.05</v>
      </c>
      <c r="Q153" s="11">
        <v>0.2</v>
      </c>
      <c r="R153" s="11">
        <v>0.4</v>
      </c>
      <c r="S153" s="11">
        <v>0.2</v>
      </c>
      <c r="T153" s="11">
        <v>2363.7314000000001</v>
      </c>
      <c r="U153" s="11">
        <v>0.48749999999999999</v>
      </c>
      <c r="V153" s="11">
        <v>70</v>
      </c>
      <c r="W153" s="11">
        <v>400</v>
      </c>
      <c r="X153" s="11">
        <v>-8.4585656999999994</v>
      </c>
    </row>
    <row r="154" spans="2:24" x14ac:dyDescent="0.35">
      <c r="B154" s="11">
        <v>15.674167000000001</v>
      </c>
      <c r="C154" s="11">
        <v>20</v>
      </c>
      <c r="D154" s="11">
        <v>257.35714000000002</v>
      </c>
      <c r="E154" s="11">
        <v>0.246</v>
      </c>
      <c r="F154" s="11">
        <v>2435.4855371900826</v>
      </c>
      <c r="G154" s="11">
        <v>599.12944214876029</v>
      </c>
      <c r="H154" s="11">
        <v>8000</v>
      </c>
      <c r="I154" s="11">
        <v>0.75</v>
      </c>
      <c r="J154" s="11">
        <v>0.3</v>
      </c>
      <c r="K154" s="11">
        <v>0.8</v>
      </c>
      <c r="L154" s="11">
        <v>4</v>
      </c>
      <c r="M154" s="11">
        <v>3</v>
      </c>
      <c r="N154" s="11">
        <v>2</v>
      </c>
      <c r="O154" s="11">
        <v>2</v>
      </c>
      <c r="P154" s="11">
        <v>0.125</v>
      </c>
      <c r="Q154" s="11">
        <v>0.15</v>
      </c>
      <c r="R154" s="11">
        <v>0.1</v>
      </c>
      <c r="S154" s="11">
        <v>0.25</v>
      </c>
      <c r="T154" s="11">
        <v>3636.7460999999998</v>
      </c>
      <c r="U154" s="11">
        <v>0.48749999999999999</v>
      </c>
      <c r="V154" s="11">
        <v>50</v>
      </c>
      <c r="W154" s="11">
        <v>1400</v>
      </c>
      <c r="X154" s="11">
        <v>12.893922</v>
      </c>
    </row>
    <row r="155" spans="2:24" x14ac:dyDescent="0.35">
      <c r="B155" s="11">
        <v>-13.058123</v>
      </c>
      <c r="C155" s="11">
        <v>45</v>
      </c>
      <c r="D155" s="11">
        <v>214.71429000000001</v>
      </c>
      <c r="E155" s="11">
        <v>0.111</v>
      </c>
      <c r="F155" s="11">
        <v>1700</v>
      </c>
      <c r="G155" s="11">
        <v>188.7</v>
      </c>
      <c r="H155" s="11">
        <v>7000</v>
      </c>
      <c r="I155" s="11">
        <v>0.75</v>
      </c>
      <c r="J155" s="11">
        <v>0.4</v>
      </c>
      <c r="K155" s="11">
        <v>0.8</v>
      </c>
      <c r="L155" s="11">
        <v>4</v>
      </c>
      <c r="M155" s="11">
        <v>4</v>
      </c>
      <c r="N155" s="11">
        <v>2</v>
      </c>
      <c r="O155" s="11">
        <v>4</v>
      </c>
      <c r="P155" s="11">
        <v>0.2</v>
      </c>
      <c r="Q155" s="11">
        <v>0.2</v>
      </c>
      <c r="R155" s="11">
        <v>0.1</v>
      </c>
      <c r="S155" s="11">
        <v>0.2</v>
      </c>
      <c r="T155" s="11">
        <v>2731.4229999999998</v>
      </c>
      <c r="U155" s="11">
        <v>0.60416667000000002</v>
      </c>
      <c r="V155" s="11">
        <v>60</v>
      </c>
      <c r="W155" s="11">
        <v>1200</v>
      </c>
      <c r="X155" s="11">
        <v>-11.970292000000001</v>
      </c>
    </row>
    <row r="156" spans="2:24" x14ac:dyDescent="0.35">
      <c r="B156" s="11">
        <v>-2.405907</v>
      </c>
      <c r="C156" s="11">
        <v>15</v>
      </c>
      <c r="D156" s="11">
        <v>300</v>
      </c>
      <c r="E156" s="11">
        <v>0.219</v>
      </c>
      <c r="F156" s="11">
        <v>903.7190082644629</v>
      </c>
      <c r="G156" s="11">
        <v>197.91446280991738</v>
      </c>
      <c r="H156" s="11">
        <v>5500</v>
      </c>
      <c r="I156" s="11">
        <v>0.7</v>
      </c>
      <c r="J156" s="11">
        <v>0.3</v>
      </c>
      <c r="K156" s="11">
        <v>0.7</v>
      </c>
      <c r="L156" s="11">
        <v>4</v>
      </c>
      <c r="M156" s="11">
        <v>4</v>
      </c>
      <c r="N156" s="11">
        <v>2</v>
      </c>
      <c r="O156" s="11">
        <v>4</v>
      </c>
      <c r="P156" s="11">
        <v>0.2</v>
      </c>
      <c r="Q156" s="11">
        <v>0.15</v>
      </c>
      <c r="R156" s="11">
        <v>0.2</v>
      </c>
      <c r="S156" s="11">
        <v>0.35</v>
      </c>
      <c r="T156" s="11">
        <v>3082.8262</v>
      </c>
      <c r="U156" s="11">
        <v>0.60416667000000002</v>
      </c>
      <c r="V156" s="11">
        <v>60</v>
      </c>
      <c r="W156" s="11">
        <v>1000</v>
      </c>
      <c r="X156" s="11">
        <v>-3.7114474</v>
      </c>
    </row>
    <row r="157" spans="2:24" x14ac:dyDescent="0.35">
      <c r="B157" s="11">
        <v>8.7929110000000001</v>
      </c>
      <c r="C157" s="11">
        <v>35</v>
      </c>
      <c r="D157" s="11">
        <v>62.418367000000003</v>
      </c>
      <c r="E157" s="11">
        <v>0.192</v>
      </c>
      <c r="F157" s="11">
        <v>4176.1363636363631</v>
      </c>
      <c r="G157" s="11">
        <v>801.81818181818176</v>
      </c>
      <c r="H157" s="11">
        <v>7500</v>
      </c>
      <c r="I157" s="11">
        <v>0.85</v>
      </c>
      <c r="J157" s="11">
        <v>0.5</v>
      </c>
      <c r="K157" s="11">
        <v>0.7</v>
      </c>
      <c r="L157" s="11">
        <v>3</v>
      </c>
      <c r="M157" s="11">
        <v>4</v>
      </c>
      <c r="N157" s="11">
        <v>3</v>
      </c>
      <c r="O157" s="11">
        <v>3</v>
      </c>
      <c r="P157" s="11">
        <v>0.125</v>
      </c>
      <c r="Q157" s="11">
        <v>0.2</v>
      </c>
      <c r="R157" s="11">
        <v>0.1</v>
      </c>
      <c r="S157" s="11">
        <v>0.3</v>
      </c>
      <c r="T157" s="11">
        <v>1909.1026999999999</v>
      </c>
      <c r="U157" s="11">
        <v>0.51666666999999999</v>
      </c>
      <c r="V157" s="11">
        <v>60</v>
      </c>
      <c r="W157" s="11">
        <v>1400</v>
      </c>
      <c r="X157" s="11">
        <v>15.765541000000001</v>
      </c>
    </row>
    <row r="158" spans="2:24" x14ac:dyDescent="0.35">
      <c r="B158" s="11">
        <v>-14.530431999999999</v>
      </c>
      <c r="C158" s="11">
        <v>45</v>
      </c>
      <c r="D158" s="11">
        <v>196.43878000000001</v>
      </c>
      <c r="E158" s="11">
        <v>5.7000000000000002E-2</v>
      </c>
      <c r="F158" s="11">
        <v>1694.4731404958679</v>
      </c>
      <c r="G158" s="11">
        <v>96.58496900826448</v>
      </c>
      <c r="H158" s="11">
        <v>8000</v>
      </c>
      <c r="I158" s="11">
        <v>0.75</v>
      </c>
      <c r="J158" s="11">
        <v>0.2</v>
      </c>
      <c r="K158" s="11">
        <v>0.9</v>
      </c>
      <c r="L158" s="11">
        <v>4</v>
      </c>
      <c r="M158" s="11">
        <v>3</v>
      </c>
      <c r="N158" s="11">
        <v>2</v>
      </c>
      <c r="O158" s="11">
        <v>4</v>
      </c>
      <c r="P158" s="11">
        <v>0.05</v>
      </c>
      <c r="Q158" s="11">
        <v>0.2</v>
      </c>
      <c r="R158" s="11">
        <v>0.2</v>
      </c>
      <c r="S158" s="11">
        <v>0.25</v>
      </c>
      <c r="T158" s="11">
        <v>2521.3135000000002</v>
      </c>
      <c r="U158" s="11">
        <v>0.72083333000000005</v>
      </c>
      <c r="V158" s="11">
        <v>80</v>
      </c>
      <c r="W158" s="11">
        <v>800</v>
      </c>
      <c r="X158" s="11">
        <v>-14.550792</v>
      </c>
    </row>
    <row r="159" spans="2:24" x14ac:dyDescent="0.35">
      <c r="B159" s="11">
        <v>21.595483000000002</v>
      </c>
      <c r="C159" s="11">
        <v>25</v>
      </c>
      <c r="D159" s="11">
        <v>147.70408</v>
      </c>
      <c r="E159" s="11">
        <v>0.246</v>
      </c>
      <c r="F159" s="11">
        <v>3100</v>
      </c>
      <c r="G159" s="11">
        <v>762.6</v>
      </c>
      <c r="H159" s="11">
        <v>5000</v>
      </c>
      <c r="I159" s="11">
        <v>0.75</v>
      </c>
      <c r="J159" s="11">
        <v>0.5</v>
      </c>
      <c r="K159" s="11">
        <v>0.8</v>
      </c>
      <c r="L159" s="11">
        <v>2</v>
      </c>
      <c r="M159" s="11">
        <v>4</v>
      </c>
      <c r="N159" s="11">
        <v>4</v>
      </c>
      <c r="O159" s="11">
        <v>2</v>
      </c>
      <c r="P159" s="11">
        <v>0.05</v>
      </c>
      <c r="Q159" s="11">
        <v>0.2</v>
      </c>
      <c r="R159" s="11">
        <v>0.4</v>
      </c>
      <c r="S159" s="11">
        <v>0.35</v>
      </c>
      <c r="T159" s="11">
        <v>2623.4913999999999</v>
      </c>
      <c r="U159" s="11">
        <v>0.4</v>
      </c>
      <c r="V159" s="11">
        <v>50</v>
      </c>
      <c r="W159" s="11">
        <v>600</v>
      </c>
      <c r="X159" s="11">
        <v>23.730605000000001</v>
      </c>
    </row>
    <row r="160" spans="2:24" x14ac:dyDescent="0.35">
      <c r="B160" s="11">
        <v>3.8010769999999998</v>
      </c>
      <c r="C160" s="11">
        <v>25</v>
      </c>
      <c r="D160" s="11">
        <v>7.5918367</v>
      </c>
      <c r="E160" s="11">
        <v>0.219</v>
      </c>
      <c r="F160" s="11">
        <v>2748.8119834710747</v>
      </c>
      <c r="G160" s="11">
        <v>601.98982438016537</v>
      </c>
      <c r="H160" s="11">
        <v>8000</v>
      </c>
      <c r="I160" s="11">
        <v>0.75</v>
      </c>
      <c r="J160" s="11">
        <v>0.5</v>
      </c>
      <c r="K160" s="11">
        <v>0.9</v>
      </c>
      <c r="L160" s="11">
        <v>2</v>
      </c>
      <c r="M160" s="11">
        <v>3</v>
      </c>
      <c r="N160" s="11">
        <v>4</v>
      </c>
      <c r="O160" s="11">
        <v>4</v>
      </c>
      <c r="P160" s="11">
        <v>0.05</v>
      </c>
      <c r="Q160" s="11">
        <v>0.1</v>
      </c>
      <c r="R160" s="11">
        <v>0.4</v>
      </c>
      <c r="S160" s="11">
        <v>0.25</v>
      </c>
      <c r="T160" s="11">
        <v>4874.6162000000004</v>
      </c>
      <c r="U160" s="11">
        <v>0.45833332999999998</v>
      </c>
      <c r="V160" s="11">
        <v>40</v>
      </c>
      <c r="W160" s="11">
        <v>1400</v>
      </c>
      <c r="X160" s="11">
        <v>3.9142007000000003</v>
      </c>
    </row>
    <row r="161" spans="2:24" x14ac:dyDescent="0.35">
      <c r="B161" s="11">
        <v>30.33137</v>
      </c>
      <c r="C161" s="11">
        <v>25</v>
      </c>
      <c r="D161" s="11">
        <v>239.08162999999999</v>
      </c>
      <c r="E161" s="11">
        <v>0.27300000000000002</v>
      </c>
      <c r="F161" s="11">
        <v>1430.8884297520663</v>
      </c>
      <c r="G161" s="11">
        <v>390.63254132231413</v>
      </c>
      <c r="H161" s="11">
        <v>5000</v>
      </c>
      <c r="I161" s="11">
        <v>0.7</v>
      </c>
      <c r="J161" s="11">
        <v>0.3</v>
      </c>
      <c r="K161" s="11">
        <v>0.6</v>
      </c>
      <c r="L161" s="11">
        <v>4</v>
      </c>
      <c r="M161" s="11">
        <v>4</v>
      </c>
      <c r="N161" s="11">
        <v>3</v>
      </c>
      <c r="O161" s="11">
        <v>2</v>
      </c>
      <c r="P161" s="11">
        <v>0.2</v>
      </c>
      <c r="Q161" s="11">
        <v>0.2</v>
      </c>
      <c r="R161" s="11">
        <v>0.2</v>
      </c>
      <c r="S161" s="11">
        <v>0.2</v>
      </c>
      <c r="T161" s="11">
        <v>2623.4913999999999</v>
      </c>
      <c r="U161" s="11">
        <v>0.45833332999999998</v>
      </c>
      <c r="V161" s="11">
        <v>90</v>
      </c>
      <c r="W161" s="11">
        <v>1200</v>
      </c>
      <c r="X161" s="11">
        <v>28.164096000000001</v>
      </c>
    </row>
    <row r="162" spans="2:24" x14ac:dyDescent="0.35">
      <c r="B162" s="11">
        <v>27.892652999999999</v>
      </c>
      <c r="C162" s="11">
        <v>25</v>
      </c>
      <c r="D162" s="11">
        <v>293.90816000000001</v>
      </c>
      <c r="E162" s="11">
        <v>0.3</v>
      </c>
      <c r="F162" s="11">
        <v>2985.4338842975208</v>
      </c>
      <c r="G162" s="11">
        <v>895.63016528925618</v>
      </c>
      <c r="H162" s="11">
        <v>7000</v>
      </c>
      <c r="I162" s="11">
        <v>0.85</v>
      </c>
      <c r="J162" s="11">
        <v>0.4</v>
      </c>
      <c r="K162" s="11">
        <v>0.6</v>
      </c>
      <c r="L162" s="11">
        <v>4</v>
      </c>
      <c r="M162" s="11">
        <v>3</v>
      </c>
      <c r="N162" s="11">
        <v>3</v>
      </c>
      <c r="O162" s="11">
        <v>4</v>
      </c>
      <c r="P162" s="11">
        <v>0.05</v>
      </c>
      <c r="Q162" s="11">
        <v>0.2</v>
      </c>
      <c r="R162" s="11">
        <v>0.3</v>
      </c>
      <c r="S162" s="11">
        <v>0.2</v>
      </c>
      <c r="T162" s="11">
        <v>3080.4866000000002</v>
      </c>
      <c r="U162" s="11">
        <v>0.42916666999999997</v>
      </c>
      <c r="V162" s="11">
        <v>50</v>
      </c>
      <c r="W162" s="11">
        <v>1800</v>
      </c>
      <c r="X162" s="11">
        <v>25.909714999999998</v>
      </c>
    </row>
    <row r="163" spans="2:24" x14ac:dyDescent="0.35">
      <c r="B163" s="11">
        <v>1.0917939999999999</v>
      </c>
      <c r="C163" s="11">
        <v>25</v>
      </c>
      <c r="D163" s="11">
        <v>190.34693999999999</v>
      </c>
      <c r="E163" s="11">
        <v>0.3</v>
      </c>
      <c r="F163" s="11">
        <v>2221.6425619834713</v>
      </c>
      <c r="G163" s="11">
        <v>666.49276859504141</v>
      </c>
      <c r="H163" s="11">
        <v>4000</v>
      </c>
      <c r="I163" s="11">
        <v>0.7</v>
      </c>
      <c r="J163" s="11">
        <v>0.3</v>
      </c>
      <c r="K163" s="11">
        <v>0.9</v>
      </c>
      <c r="L163" s="11">
        <v>3</v>
      </c>
      <c r="M163" s="11">
        <v>2</v>
      </c>
      <c r="N163" s="11">
        <v>3</v>
      </c>
      <c r="O163" s="11">
        <v>2</v>
      </c>
      <c r="P163" s="11">
        <v>0.125</v>
      </c>
      <c r="Q163" s="11">
        <v>0.1</v>
      </c>
      <c r="R163" s="11">
        <v>0.1</v>
      </c>
      <c r="S163" s="11">
        <v>0.3</v>
      </c>
      <c r="T163" s="11">
        <v>1083.2481</v>
      </c>
      <c r="U163" s="11">
        <v>0.60416667000000002</v>
      </c>
      <c r="V163" s="11">
        <v>40</v>
      </c>
      <c r="W163" s="11">
        <v>1200</v>
      </c>
      <c r="X163" s="11">
        <v>-2.6021654000000001</v>
      </c>
    </row>
    <row r="164" spans="2:24" x14ac:dyDescent="0.35">
      <c r="B164" s="11">
        <v>13.290489000000001</v>
      </c>
      <c r="C164" s="11">
        <v>20</v>
      </c>
      <c r="D164" s="11">
        <v>269.54082</v>
      </c>
      <c r="E164" s="11">
        <v>0.246</v>
      </c>
      <c r="F164" s="11">
        <v>3120.6611570247933</v>
      </c>
      <c r="G164" s="11">
        <v>767.68264462809918</v>
      </c>
      <c r="H164" s="11">
        <v>5000</v>
      </c>
      <c r="I164" s="11">
        <v>0.8</v>
      </c>
      <c r="J164" s="11">
        <v>0.5</v>
      </c>
      <c r="K164" s="11">
        <v>0.6</v>
      </c>
      <c r="L164" s="11">
        <v>3</v>
      </c>
      <c r="M164" s="11">
        <v>2</v>
      </c>
      <c r="N164" s="11">
        <v>3</v>
      </c>
      <c r="O164" s="11">
        <v>4</v>
      </c>
      <c r="P164" s="11">
        <v>0.2</v>
      </c>
      <c r="Q164" s="11">
        <v>0.1</v>
      </c>
      <c r="R164" s="11">
        <v>0.3</v>
      </c>
      <c r="S164" s="11">
        <v>0.2</v>
      </c>
      <c r="T164" s="11">
        <v>3147.1842000000001</v>
      </c>
      <c r="U164" s="11">
        <v>0.66249999999999998</v>
      </c>
      <c r="V164" s="11">
        <v>90</v>
      </c>
      <c r="W164" s="11">
        <v>1800</v>
      </c>
      <c r="X164" s="11">
        <v>20.789736999999999</v>
      </c>
    </row>
    <row r="165" spans="2:24" x14ac:dyDescent="0.35">
      <c r="B165" s="11">
        <v>-24.616852000000002</v>
      </c>
      <c r="C165" s="11">
        <v>30</v>
      </c>
      <c r="D165" s="11">
        <v>13.683673000000001</v>
      </c>
      <c r="E165" s="11">
        <v>0.03</v>
      </c>
      <c r="F165" s="11">
        <v>2000</v>
      </c>
      <c r="G165" s="11">
        <v>60</v>
      </c>
      <c r="H165" s="11">
        <v>8500</v>
      </c>
      <c r="I165" s="11">
        <v>0.8</v>
      </c>
      <c r="J165" s="11">
        <v>0.2</v>
      </c>
      <c r="K165" s="11">
        <v>0.8</v>
      </c>
      <c r="L165" s="11">
        <v>4</v>
      </c>
      <c r="M165" s="11">
        <v>4</v>
      </c>
      <c r="N165" s="11">
        <v>3</v>
      </c>
      <c r="O165" s="11">
        <v>2</v>
      </c>
      <c r="P165" s="11">
        <v>0.05</v>
      </c>
      <c r="Q165" s="11">
        <v>0.1</v>
      </c>
      <c r="R165" s="11">
        <v>0.2</v>
      </c>
      <c r="S165" s="11">
        <v>0.25</v>
      </c>
      <c r="T165" s="11">
        <v>2927.7094999999999</v>
      </c>
      <c r="U165" s="11">
        <v>0.60416667000000002</v>
      </c>
      <c r="V165" s="11">
        <v>80</v>
      </c>
      <c r="W165" s="11">
        <v>2000</v>
      </c>
      <c r="X165" s="11">
        <v>-25.403737</v>
      </c>
    </row>
    <row r="166" spans="2:24" x14ac:dyDescent="0.35">
      <c r="B166" s="11">
        <v>-1.2808079999999999</v>
      </c>
      <c r="C166" s="11">
        <v>25</v>
      </c>
      <c r="D166" s="11">
        <v>269.54082</v>
      </c>
      <c r="E166" s="11">
        <v>0.246</v>
      </c>
      <c r="F166" s="11">
        <v>1269.4214876033059</v>
      </c>
      <c r="G166" s="11">
        <v>312.27768595041323</v>
      </c>
      <c r="H166" s="11">
        <v>3500</v>
      </c>
      <c r="I166" s="11">
        <v>0.85</v>
      </c>
      <c r="J166" s="11">
        <v>0.3</v>
      </c>
      <c r="K166" s="11">
        <v>0.9</v>
      </c>
      <c r="L166" s="11">
        <v>3</v>
      </c>
      <c r="M166" s="11">
        <v>4</v>
      </c>
      <c r="N166" s="11">
        <v>3</v>
      </c>
      <c r="O166" s="11">
        <v>2</v>
      </c>
      <c r="P166" s="11">
        <v>0.05</v>
      </c>
      <c r="Q166" s="11">
        <v>0.2</v>
      </c>
      <c r="R166" s="11">
        <v>0.1</v>
      </c>
      <c r="S166" s="11">
        <v>0.3</v>
      </c>
      <c r="T166" s="11">
        <v>947.84204</v>
      </c>
      <c r="U166" s="11">
        <v>0.45833332999999998</v>
      </c>
      <c r="V166" s="11">
        <v>50</v>
      </c>
      <c r="W166" s="11">
        <v>400</v>
      </c>
      <c r="X166" s="11">
        <v>-4.8889125</v>
      </c>
    </row>
    <row r="167" spans="2:24" x14ac:dyDescent="0.35">
      <c r="B167" s="11">
        <v>-10.220457</v>
      </c>
      <c r="C167" s="11">
        <v>25</v>
      </c>
      <c r="D167" s="11">
        <v>257.35714000000002</v>
      </c>
      <c r="E167" s="11">
        <v>0.03</v>
      </c>
      <c r="F167" s="11">
        <v>4176.1363636363631</v>
      </c>
      <c r="G167" s="11">
        <v>125.28409090909089</v>
      </c>
      <c r="H167" s="11">
        <v>8000</v>
      </c>
      <c r="I167" s="11">
        <v>0.7</v>
      </c>
      <c r="J167" s="11">
        <v>0.5</v>
      </c>
      <c r="K167" s="11">
        <v>0.6</v>
      </c>
      <c r="L167" s="11">
        <v>3</v>
      </c>
      <c r="M167" s="11">
        <v>2</v>
      </c>
      <c r="N167" s="11">
        <v>4</v>
      </c>
      <c r="O167" s="11">
        <v>2</v>
      </c>
      <c r="P167" s="11">
        <v>0.2</v>
      </c>
      <c r="Q167" s="11">
        <v>0.15</v>
      </c>
      <c r="R167" s="11">
        <v>0.2</v>
      </c>
      <c r="S167" s="11">
        <v>0.2</v>
      </c>
      <c r="T167" s="11">
        <v>4197.5861999999997</v>
      </c>
      <c r="U167" s="11">
        <v>0.69166667000000004</v>
      </c>
      <c r="V167" s="11">
        <v>60</v>
      </c>
      <c r="W167" s="11">
        <v>1000</v>
      </c>
      <c r="X167" s="11">
        <v>-9.2956875999999991</v>
      </c>
    </row>
    <row r="168" spans="2:24" x14ac:dyDescent="0.35">
      <c r="B168" s="11">
        <v>-9.2241730000000004</v>
      </c>
      <c r="C168" s="11">
        <v>25</v>
      </c>
      <c r="D168" s="11">
        <v>202.53061</v>
      </c>
      <c r="E168" s="11">
        <v>8.4000000000000005E-2</v>
      </c>
      <c r="F168" s="11">
        <v>1825</v>
      </c>
      <c r="G168" s="11">
        <v>153.30000000000001</v>
      </c>
      <c r="H168" s="11">
        <v>8000</v>
      </c>
      <c r="I168" s="11">
        <v>0.85</v>
      </c>
      <c r="J168" s="11">
        <v>0.2</v>
      </c>
      <c r="K168" s="11">
        <v>0.7</v>
      </c>
      <c r="L168" s="11">
        <v>2</v>
      </c>
      <c r="M168" s="11">
        <v>3</v>
      </c>
      <c r="N168" s="11">
        <v>4</v>
      </c>
      <c r="O168" s="11">
        <v>3</v>
      </c>
      <c r="P168" s="11">
        <v>0.05</v>
      </c>
      <c r="Q168" s="11">
        <v>0.15</v>
      </c>
      <c r="R168" s="11">
        <v>0.2</v>
      </c>
      <c r="S168" s="11">
        <v>0.35</v>
      </c>
      <c r="T168" s="11">
        <v>2166.4960999999998</v>
      </c>
      <c r="U168" s="11">
        <v>0.75</v>
      </c>
      <c r="V168" s="11">
        <v>80</v>
      </c>
      <c r="W168" s="11">
        <v>600</v>
      </c>
      <c r="X168" s="11">
        <v>-11.204762000000001</v>
      </c>
    </row>
    <row r="169" spans="2:24" x14ac:dyDescent="0.35">
      <c r="B169" s="11">
        <v>13.291535</v>
      </c>
      <c r="C169" s="11">
        <v>20</v>
      </c>
      <c r="D169" s="11">
        <v>31.959184</v>
      </c>
      <c r="E169" s="11">
        <v>0.27300000000000002</v>
      </c>
      <c r="F169" s="11">
        <v>5735.1756198347111</v>
      </c>
      <c r="G169" s="11">
        <v>1565.7029442148762</v>
      </c>
      <c r="H169" s="11">
        <v>5000</v>
      </c>
      <c r="I169" s="11">
        <v>0.7</v>
      </c>
      <c r="J169" s="11">
        <v>0.4</v>
      </c>
      <c r="K169" s="11">
        <v>0.6</v>
      </c>
      <c r="L169" s="11">
        <v>4</v>
      </c>
      <c r="M169" s="11">
        <v>4</v>
      </c>
      <c r="N169" s="11">
        <v>3</v>
      </c>
      <c r="O169" s="11">
        <v>4</v>
      </c>
      <c r="P169" s="11">
        <v>0.125</v>
      </c>
      <c r="Q169" s="11">
        <v>0.15</v>
      </c>
      <c r="R169" s="11">
        <v>0.1</v>
      </c>
      <c r="S169" s="11">
        <v>0.3</v>
      </c>
      <c r="T169" s="11">
        <v>1835.8574000000001</v>
      </c>
      <c r="U169" s="11">
        <v>0.51666666999999999</v>
      </c>
      <c r="V169" s="11">
        <v>50</v>
      </c>
      <c r="W169" s="11">
        <v>800</v>
      </c>
      <c r="X169" s="11">
        <v>15.247552000000001</v>
      </c>
    </row>
    <row r="170" spans="2:24" x14ac:dyDescent="0.35">
      <c r="B170" s="11">
        <v>-0.95757300000000001</v>
      </c>
      <c r="C170" s="11">
        <v>35</v>
      </c>
      <c r="D170" s="11">
        <v>275.63265000000001</v>
      </c>
      <c r="E170" s="11">
        <v>0.03</v>
      </c>
      <c r="F170" s="11">
        <v>6285.1239669421484</v>
      </c>
      <c r="G170" s="11">
        <v>188.55371900826444</v>
      </c>
      <c r="H170" s="11">
        <v>6500</v>
      </c>
      <c r="I170" s="11">
        <v>0.8</v>
      </c>
      <c r="J170" s="11">
        <v>0.5</v>
      </c>
      <c r="K170" s="11">
        <v>0.7</v>
      </c>
      <c r="L170" s="11">
        <v>2</v>
      </c>
      <c r="M170" s="11">
        <v>2</v>
      </c>
      <c r="N170" s="11">
        <v>3</v>
      </c>
      <c r="O170" s="11">
        <v>4</v>
      </c>
      <c r="P170" s="11">
        <v>0.2</v>
      </c>
      <c r="Q170" s="11">
        <v>0.15</v>
      </c>
      <c r="R170" s="11">
        <v>0.2</v>
      </c>
      <c r="S170" s="11">
        <v>0.35</v>
      </c>
      <c r="T170" s="11">
        <v>2688.6529999999998</v>
      </c>
      <c r="U170" s="11">
        <v>0.57499999999999996</v>
      </c>
      <c r="V170" s="11">
        <v>90</v>
      </c>
      <c r="W170" s="11">
        <v>1400</v>
      </c>
      <c r="X170" s="11">
        <v>-3.5510072999999998</v>
      </c>
    </row>
    <row r="171" spans="2:24" x14ac:dyDescent="0.35">
      <c r="B171" s="11">
        <v>-8.5135670000000001</v>
      </c>
      <c r="C171" s="11">
        <v>25</v>
      </c>
      <c r="D171" s="11">
        <v>281.72449</v>
      </c>
      <c r="E171" s="11">
        <v>0.246</v>
      </c>
      <c r="F171" s="11">
        <v>950</v>
      </c>
      <c r="G171" s="11">
        <v>233.7</v>
      </c>
      <c r="H171" s="11">
        <v>8500</v>
      </c>
      <c r="I171" s="11">
        <v>0.85</v>
      </c>
      <c r="J171" s="11">
        <v>0.2</v>
      </c>
      <c r="K171" s="11">
        <v>0.7</v>
      </c>
      <c r="L171" s="11">
        <v>3</v>
      </c>
      <c r="M171" s="11">
        <v>4</v>
      </c>
      <c r="N171" s="11">
        <v>3</v>
      </c>
      <c r="O171" s="11">
        <v>3</v>
      </c>
      <c r="P171" s="11">
        <v>0.125</v>
      </c>
      <c r="Q171" s="11">
        <v>0.2</v>
      </c>
      <c r="R171" s="11">
        <v>0.2</v>
      </c>
      <c r="S171" s="11">
        <v>0.35</v>
      </c>
      <c r="T171" s="11">
        <v>4459.9353000000001</v>
      </c>
      <c r="U171" s="11">
        <v>0.69166667000000004</v>
      </c>
      <c r="V171" s="11">
        <v>40</v>
      </c>
      <c r="W171" s="11">
        <v>800</v>
      </c>
      <c r="X171" s="11">
        <v>-8.3874090999999993</v>
      </c>
    </row>
    <row r="172" spans="2:24" x14ac:dyDescent="0.35">
      <c r="B172" s="11">
        <v>-1.6498109999999999</v>
      </c>
      <c r="C172" s="11">
        <v>25</v>
      </c>
      <c r="D172" s="11">
        <v>1.5</v>
      </c>
      <c r="E172" s="11">
        <v>8.4000000000000005E-2</v>
      </c>
      <c r="F172" s="11">
        <v>1961.518595041322</v>
      </c>
      <c r="G172" s="11">
        <v>164.76756198347107</v>
      </c>
      <c r="H172" s="11">
        <v>8000</v>
      </c>
      <c r="I172" s="11">
        <v>0.75</v>
      </c>
      <c r="J172" s="11">
        <v>0.5</v>
      </c>
      <c r="K172" s="11">
        <v>0.9</v>
      </c>
      <c r="L172" s="11">
        <v>3</v>
      </c>
      <c r="M172" s="11">
        <v>3</v>
      </c>
      <c r="N172" s="11">
        <v>3</v>
      </c>
      <c r="O172" s="11">
        <v>3</v>
      </c>
      <c r="P172" s="11">
        <v>0.125</v>
      </c>
      <c r="Q172" s="11">
        <v>0.1</v>
      </c>
      <c r="R172" s="11">
        <v>0.3</v>
      </c>
      <c r="S172" s="11">
        <v>0.3</v>
      </c>
      <c r="T172" s="11">
        <v>2843.5261</v>
      </c>
      <c r="U172" s="11">
        <v>0.60416667000000002</v>
      </c>
      <c r="V172" s="11">
        <v>90</v>
      </c>
      <c r="W172" s="11">
        <v>1200</v>
      </c>
      <c r="X172" s="11">
        <v>-0.82759161999999997</v>
      </c>
    </row>
    <row r="173" spans="2:24" x14ac:dyDescent="0.35">
      <c r="B173" s="11">
        <v>25.092559999999999</v>
      </c>
      <c r="C173" s="11">
        <v>20</v>
      </c>
      <c r="D173" s="11">
        <v>153.79592</v>
      </c>
      <c r="E173" s="11">
        <v>0.27300000000000002</v>
      </c>
      <c r="F173" s="11">
        <v>5200</v>
      </c>
      <c r="G173" s="11">
        <v>1419.6000000000001</v>
      </c>
      <c r="H173" s="11">
        <v>4000</v>
      </c>
      <c r="I173" s="11">
        <v>0.75</v>
      </c>
      <c r="J173" s="11">
        <v>0.3</v>
      </c>
      <c r="K173" s="11">
        <v>0.7</v>
      </c>
      <c r="L173" s="11">
        <v>3</v>
      </c>
      <c r="M173" s="11">
        <v>3</v>
      </c>
      <c r="N173" s="11">
        <v>4</v>
      </c>
      <c r="O173" s="11">
        <v>2</v>
      </c>
      <c r="P173" s="11">
        <v>0.2</v>
      </c>
      <c r="Q173" s="11">
        <v>0.2</v>
      </c>
      <c r="R173" s="11">
        <v>0.4</v>
      </c>
      <c r="S173" s="11">
        <v>0.35</v>
      </c>
      <c r="T173" s="11">
        <v>2517.7473</v>
      </c>
      <c r="U173" s="11">
        <v>0.45833332999999998</v>
      </c>
      <c r="V173" s="11">
        <v>40</v>
      </c>
      <c r="W173" s="11">
        <v>1400</v>
      </c>
      <c r="X173" s="11">
        <v>19.910723000000001</v>
      </c>
    </row>
    <row r="174" spans="2:24" x14ac:dyDescent="0.35">
      <c r="B174" s="11">
        <v>-21.286054</v>
      </c>
      <c r="C174" s="11">
        <v>45</v>
      </c>
      <c r="D174" s="11">
        <v>147.70408</v>
      </c>
      <c r="E174" s="11">
        <v>0.27300000000000002</v>
      </c>
      <c r="F174" s="11">
        <v>1475</v>
      </c>
      <c r="G174" s="11">
        <v>402.67500000000001</v>
      </c>
      <c r="H174" s="11">
        <v>7500</v>
      </c>
      <c r="I174" s="11">
        <v>0.85</v>
      </c>
      <c r="J174" s="11">
        <v>0.2</v>
      </c>
      <c r="K174" s="11">
        <v>0.7</v>
      </c>
      <c r="L174" s="11">
        <v>4</v>
      </c>
      <c r="M174" s="11">
        <v>3</v>
      </c>
      <c r="N174" s="11">
        <v>2</v>
      </c>
      <c r="O174" s="11">
        <v>3</v>
      </c>
      <c r="P174" s="11">
        <v>0.05</v>
      </c>
      <c r="Q174" s="11">
        <v>0.1</v>
      </c>
      <c r="R174" s="11">
        <v>0.1</v>
      </c>
      <c r="S174" s="11">
        <v>0.3</v>
      </c>
      <c r="T174" s="11">
        <v>1800.9382000000001</v>
      </c>
      <c r="U174" s="11">
        <v>0.42916666999999997</v>
      </c>
      <c r="V174" s="11">
        <v>80</v>
      </c>
      <c r="W174" s="11">
        <v>1600</v>
      </c>
      <c r="X174" s="11">
        <v>-24.889641000000001</v>
      </c>
    </row>
    <row r="175" spans="2:24" x14ac:dyDescent="0.35">
      <c r="B175" s="11">
        <v>21.916698</v>
      </c>
      <c r="C175" s="11">
        <v>30</v>
      </c>
      <c r="D175" s="11">
        <v>38.051020000000001</v>
      </c>
      <c r="E175" s="11">
        <v>0.13800000000000001</v>
      </c>
      <c r="F175" s="11">
        <v>4619.059917355371</v>
      </c>
      <c r="G175" s="11">
        <v>637.4302685950413</v>
      </c>
      <c r="H175" s="11">
        <v>6500</v>
      </c>
      <c r="I175" s="11">
        <v>0.75</v>
      </c>
      <c r="J175" s="11">
        <v>0.3</v>
      </c>
      <c r="K175" s="11">
        <v>0.7</v>
      </c>
      <c r="L175" s="11">
        <v>4</v>
      </c>
      <c r="M175" s="11">
        <v>2</v>
      </c>
      <c r="N175" s="11">
        <v>2</v>
      </c>
      <c r="O175" s="11">
        <v>2</v>
      </c>
      <c r="P175" s="11">
        <v>0.05</v>
      </c>
      <c r="Q175" s="11">
        <v>0.15</v>
      </c>
      <c r="R175" s="11">
        <v>0.2</v>
      </c>
      <c r="S175" s="11">
        <v>0.35</v>
      </c>
      <c r="T175" s="11">
        <v>3304.9493000000002</v>
      </c>
      <c r="U175" s="11">
        <v>0.66249999999999998</v>
      </c>
      <c r="V175" s="11">
        <v>90</v>
      </c>
      <c r="W175" s="11">
        <v>1600</v>
      </c>
      <c r="X175" s="11">
        <v>23.934563000000001</v>
      </c>
    </row>
    <row r="176" spans="2:24" x14ac:dyDescent="0.35">
      <c r="B176" s="11">
        <v>-9.0106009999999994</v>
      </c>
      <c r="C176" s="11">
        <v>40</v>
      </c>
      <c r="D176" s="11">
        <v>196.43878000000001</v>
      </c>
      <c r="E176" s="11">
        <v>0.3</v>
      </c>
      <c r="F176" s="11">
        <v>1167.3037190082646</v>
      </c>
      <c r="G176" s="11">
        <v>350.19111570247935</v>
      </c>
      <c r="H176" s="11">
        <v>7500</v>
      </c>
      <c r="I176" s="11">
        <v>0.85</v>
      </c>
      <c r="J176" s="11">
        <v>0.5</v>
      </c>
      <c r="K176" s="11">
        <v>0.8</v>
      </c>
      <c r="L176" s="11">
        <v>4</v>
      </c>
      <c r="M176" s="11">
        <v>2</v>
      </c>
      <c r="N176" s="11">
        <v>3</v>
      </c>
      <c r="O176" s="11">
        <v>4</v>
      </c>
      <c r="P176" s="11">
        <v>0.05</v>
      </c>
      <c r="Q176" s="11">
        <v>0.1</v>
      </c>
      <c r="R176" s="11">
        <v>0.2</v>
      </c>
      <c r="S176" s="11">
        <v>0.3</v>
      </c>
      <c r="T176" s="11">
        <v>3011.8461000000002</v>
      </c>
      <c r="U176" s="11">
        <v>0.57499999999999996</v>
      </c>
      <c r="V176" s="11">
        <v>50</v>
      </c>
      <c r="W176" s="11">
        <v>1400</v>
      </c>
      <c r="X176" s="11">
        <v>-9.1473814000000004</v>
      </c>
    </row>
    <row r="177" spans="2:24" x14ac:dyDescent="0.35">
      <c r="B177" s="11">
        <v>8.0094460000000005</v>
      </c>
      <c r="C177" s="11">
        <v>25</v>
      </c>
      <c r="D177" s="11">
        <v>31.959184</v>
      </c>
      <c r="E177" s="11">
        <v>0.27300000000000002</v>
      </c>
      <c r="F177" s="11">
        <v>2221.6425619834713</v>
      </c>
      <c r="G177" s="11">
        <v>606.5084194214877</v>
      </c>
      <c r="H177" s="11">
        <v>2500</v>
      </c>
      <c r="I177" s="11">
        <v>0.75</v>
      </c>
      <c r="J177" s="11">
        <v>0.4</v>
      </c>
      <c r="K177" s="11">
        <v>0.9</v>
      </c>
      <c r="L177" s="11">
        <v>2</v>
      </c>
      <c r="M177" s="11">
        <v>3</v>
      </c>
      <c r="N177" s="11">
        <v>4</v>
      </c>
      <c r="O177" s="11">
        <v>4</v>
      </c>
      <c r="P177" s="11">
        <v>0.05</v>
      </c>
      <c r="Q177" s="11">
        <v>0.15</v>
      </c>
      <c r="R177" s="11">
        <v>0.4</v>
      </c>
      <c r="S177" s="11">
        <v>0.2</v>
      </c>
      <c r="T177" s="11">
        <v>1523.3176000000001</v>
      </c>
      <c r="U177" s="11">
        <v>0.42916666999999997</v>
      </c>
      <c r="V177" s="11">
        <v>60</v>
      </c>
      <c r="W177" s="11">
        <v>600</v>
      </c>
      <c r="X177" s="11">
        <v>9.7504619000000012</v>
      </c>
    </row>
    <row r="178" spans="2:24" x14ac:dyDescent="0.35">
      <c r="B178" s="11">
        <v>38.436664999999998</v>
      </c>
      <c r="C178" s="11">
        <v>40</v>
      </c>
      <c r="D178" s="11">
        <v>153.79592</v>
      </c>
      <c r="E178" s="11">
        <v>0.219</v>
      </c>
      <c r="F178" s="11">
        <v>5735.1756198347111</v>
      </c>
      <c r="G178" s="11">
        <v>1256.0034607438017</v>
      </c>
      <c r="H178" s="11">
        <v>8500</v>
      </c>
      <c r="I178" s="11">
        <v>0.8</v>
      </c>
      <c r="J178" s="11">
        <v>0.3</v>
      </c>
      <c r="K178" s="11">
        <v>0.7</v>
      </c>
      <c r="L178" s="11">
        <v>3</v>
      </c>
      <c r="M178" s="11">
        <v>2</v>
      </c>
      <c r="N178" s="11">
        <v>4</v>
      </c>
      <c r="O178" s="11">
        <v>4</v>
      </c>
      <c r="P178" s="11">
        <v>0.2</v>
      </c>
      <c r="Q178" s="11">
        <v>0.1</v>
      </c>
      <c r="R178" s="11">
        <v>0.1</v>
      </c>
      <c r="S178" s="11">
        <v>0.35</v>
      </c>
      <c r="T178" s="11">
        <v>3413.4254999999998</v>
      </c>
      <c r="U178" s="11">
        <v>0.42916666999999997</v>
      </c>
      <c r="V178" s="11">
        <v>60</v>
      </c>
      <c r="W178" s="11">
        <v>1400</v>
      </c>
      <c r="X178" s="11">
        <v>36.947356999999997</v>
      </c>
    </row>
    <row r="179" spans="2:24" x14ac:dyDescent="0.35">
      <c r="B179" s="11">
        <v>8.6876350000000002</v>
      </c>
      <c r="C179" s="11">
        <v>25</v>
      </c>
      <c r="D179" s="11">
        <v>98.969387999999995</v>
      </c>
      <c r="E179" s="11">
        <v>0.16500000000000001</v>
      </c>
      <c r="F179" s="11">
        <v>2435.4855371900826</v>
      </c>
      <c r="G179" s="11">
        <v>401.85511363636363</v>
      </c>
      <c r="H179" s="11">
        <v>5500</v>
      </c>
      <c r="I179" s="11">
        <v>0.8</v>
      </c>
      <c r="J179" s="11">
        <v>0.2</v>
      </c>
      <c r="K179" s="11">
        <v>0.8</v>
      </c>
      <c r="L179" s="11">
        <v>2</v>
      </c>
      <c r="M179" s="11">
        <v>2</v>
      </c>
      <c r="N179" s="11">
        <v>4</v>
      </c>
      <c r="O179" s="11">
        <v>4</v>
      </c>
      <c r="P179" s="11">
        <v>0.05</v>
      </c>
      <c r="Q179" s="11">
        <v>0.2</v>
      </c>
      <c r="R179" s="11">
        <v>0.1</v>
      </c>
      <c r="S179" s="11">
        <v>0.2</v>
      </c>
      <c r="T179" s="11">
        <v>2420.3824</v>
      </c>
      <c r="U179" s="11">
        <v>0.51666666999999999</v>
      </c>
      <c r="V179" s="11">
        <v>50</v>
      </c>
      <c r="W179" s="11">
        <v>400</v>
      </c>
      <c r="X179" s="11">
        <v>8.3357452999999992</v>
      </c>
    </row>
    <row r="180" spans="2:24" x14ac:dyDescent="0.35">
      <c r="B180" s="11">
        <v>-9.9609330000000007</v>
      </c>
      <c r="C180" s="11">
        <v>25</v>
      </c>
      <c r="D180" s="11">
        <v>251.26531</v>
      </c>
      <c r="E180" s="11">
        <v>5.7000000000000002E-2</v>
      </c>
      <c r="F180" s="11">
        <v>1430.8884297520663</v>
      </c>
      <c r="G180" s="11">
        <v>81.560640495867773</v>
      </c>
      <c r="H180" s="11">
        <v>5500</v>
      </c>
      <c r="I180" s="11">
        <v>0.85</v>
      </c>
      <c r="J180" s="11">
        <v>0.2</v>
      </c>
      <c r="K180" s="11">
        <v>0.7</v>
      </c>
      <c r="L180" s="11">
        <v>3</v>
      </c>
      <c r="M180" s="11">
        <v>4</v>
      </c>
      <c r="N180" s="11">
        <v>3</v>
      </c>
      <c r="O180" s="11">
        <v>3</v>
      </c>
      <c r="P180" s="11">
        <v>0.05</v>
      </c>
      <c r="Q180" s="11">
        <v>0.2</v>
      </c>
      <c r="R180" s="11">
        <v>0.2</v>
      </c>
      <c r="S180" s="11">
        <v>0.2</v>
      </c>
      <c r="T180" s="11">
        <v>2420.3824</v>
      </c>
      <c r="U180" s="11">
        <v>0.63333333000000003</v>
      </c>
      <c r="V180" s="11">
        <v>40</v>
      </c>
      <c r="W180" s="11">
        <v>600</v>
      </c>
      <c r="X180" s="11">
        <v>-9.6444265999999992</v>
      </c>
    </row>
    <row r="181" spans="2:24" x14ac:dyDescent="0.35">
      <c r="B181" s="11">
        <v>16.287811999999999</v>
      </c>
      <c r="C181" s="11">
        <v>30</v>
      </c>
      <c r="D181" s="11">
        <v>245.17347000000001</v>
      </c>
      <c r="E181" s="11">
        <v>0.246</v>
      </c>
      <c r="F181" s="11">
        <v>4176.1363636363631</v>
      </c>
      <c r="G181" s="11">
        <v>1027.3295454545453</v>
      </c>
      <c r="H181" s="11">
        <v>7500</v>
      </c>
      <c r="I181" s="11">
        <v>0.7</v>
      </c>
      <c r="J181" s="11">
        <v>0.5</v>
      </c>
      <c r="K181" s="11">
        <v>0.7</v>
      </c>
      <c r="L181" s="11">
        <v>4</v>
      </c>
      <c r="M181" s="11">
        <v>4</v>
      </c>
      <c r="N181" s="11">
        <v>3</v>
      </c>
      <c r="O181" s="11">
        <v>3</v>
      </c>
      <c r="P181" s="11">
        <v>0.2</v>
      </c>
      <c r="Q181" s="11">
        <v>0.1</v>
      </c>
      <c r="R181" s="11">
        <v>0.3</v>
      </c>
      <c r="S181" s="11">
        <v>0.25</v>
      </c>
      <c r="T181" s="11">
        <v>1968.2080000000001</v>
      </c>
      <c r="U181" s="11">
        <v>0.54583333000000001</v>
      </c>
      <c r="V181" s="11">
        <v>60</v>
      </c>
      <c r="W181" s="11">
        <v>2000</v>
      </c>
      <c r="X181" s="11">
        <v>13.475814</v>
      </c>
    </row>
    <row r="182" spans="2:24" x14ac:dyDescent="0.35">
      <c r="B182" s="11">
        <v>24.938175999999999</v>
      </c>
      <c r="C182" s="11">
        <v>30</v>
      </c>
      <c r="D182" s="11">
        <v>293.90816000000001</v>
      </c>
      <c r="E182" s="11">
        <v>0.246</v>
      </c>
      <c r="F182" s="11">
        <v>2435.4855371900826</v>
      </c>
      <c r="G182" s="11">
        <v>599.12944214876029</v>
      </c>
      <c r="H182" s="11">
        <v>3500</v>
      </c>
      <c r="I182" s="11">
        <v>0.75</v>
      </c>
      <c r="J182" s="11">
        <v>0.2</v>
      </c>
      <c r="K182" s="11">
        <v>0.9</v>
      </c>
      <c r="L182" s="11">
        <v>2</v>
      </c>
      <c r="M182" s="11">
        <v>2</v>
      </c>
      <c r="N182" s="11">
        <v>4</v>
      </c>
      <c r="O182" s="11">
        <v>4</v>
      </c>
      <c r="P182" s="11">
        <v>0.2</v>
      </c>
      <c r="Q182" s="11">
        <v>0.2</v>
      </c>
      <c r="R182" s="11">
        <v>0.2</v>
      </c>
      <c r="S182" s="11">
        <v>0.3</v>
      </c>
      <c r="T182" s="11">
        <v>1492.5578</v>
      </c>
      <c r="U182" s="11">
        <v>0.42916666999999997</v>
      </c>
      <c r="V182" s="11">
        <v>80</v>
      </c>
      <c r="W182" s="11">
        <v>1600</v>
      </c>
      <c r="X182" s="11">
        <v>20.706002000000002</v>
      </c>
    </row>
    <row r="183" spans="2:24" x14ac:dyDescent="0.35">
      <c r="B183" s="11">
        <v>-10.958035000000001</v>
      </c>
      <c r="C183" s="11">
        <v>15</v>
      </c>
      <c r="D183" s="11">
        <v>257.35714000000002</v>
      </c>
      <c r="E183" s="11">
        <v>0.246</v>
      </c>
      <c r="F183" s="11">
        <v>5061.9834710743798</v>
      </c>
      <c r="G183" s="11">
        <v>1245.2479338842975</v>
      </c>
      <c r="H183" s="11">
        <v>2500</v>
      </c>
      <c r="I183" s="11">
        <v>0.8</v>
      </c>
      <c r="J183" s="11">
        <v>0.5</v>
      </c>
      <c r="K183" s="11">
        <v>0.6</v>
      </c>
      <c r="L183" s="11">
        <v>3</v>
      </c>
      <c r="M183" s="11">
        <v>4</v>
      </c>
      <c r="N183" s="11">
        <v>2</v>
      </c>
      <c r="O183" s="11">
        <v>2</v>
      </c>
      <c r="P183" s="11">
        <v>0.05</v>
      </c>
      <c r="Q183" s="11">
        <v>0.2</v>
      </c>
      <c r="R183" s="11">
        <v>0.3</v>
      </c>
      <c r="S183" s="11">
        <v>0.25</v>
      </c>
      <c r="T183" s="11">
        <v>949.25734</v>
      </c>
      <c r="U183" s="11">
        <v>0.60416667000000002</v>
      </c>
      <c r="V183" s="11">
        <v>60</v>
      </c>
      <c r="W183" s="11">
        <v>400</v>
      </c>
      <c r="X183" s="11">
        <v>-8.1217196000000005</v>
      </c>
    </row>
    <row r="184" spans="2:24" x14ac:dyDescent="0.35">
      <c r="B184" s="11">
        <v>-19.942513000000002</v>
      </c>
      <c r="C184" s="11">
        <v>45</v>
      </c>
      <c r="D184" s="11">
        <v>135.52041</v>
      </c>
      <c r="E184" s="11">
        <v>0.03</v>
      </c>
      <c r="F184" s="11">
        <v>1000</v>
      </c>
      <c r="G184" s="11">
        <v>30</v>
      </c>
      <c r="H184" s="11">
        <v>8500</v>
      </c>
      <c r="I184" s="11">
        <v>0.75</v>
      </c>
      <c r="J184" s="11">
        <v>0.5</v>
      </c>
      <c r="K184" s="11">
        <v>0.9</v>
      </c>
      <c r="L184" s="11">
        <v>2</v>
      </c>
      <c r="M184" s="11">
        <v>2</v>
      </c>
      <c r="N184" s="11">
        <v>4</v>
      </c>
      <c r="O184" s="11">
        <v>3</v>
      </c>
      <c r="P184" s="11">
        <v>0.2</v>
      </c>
      <c r="Q184" s="11">
        <v>0.2</v>
      </c>
      <c r="R184" s="11">
        <v>0.2</v>
      </c>
      <c r="S184" s="11">
        <v>0.2</v>
      </c>
      <c r="T184" s="11">
        <v>3954.5601999999999</v>
      </c>
      <c r="U184" s="11">
        <v>0.72083333000000005</v>
      </c>
      <c r="V184" s="11">
        <v>40</v>
      </c>
      <c r="W184" s="11">
        <v>1000</v>
      </c>
      <c r="X184" s="11">
        <v>-18.137561999999999</v>
      </c>
    </row>
    <row r="185" spans="2:24" x14ac:dyDescent="0.35">
      <c r="B185" s="11">
        <v>33.696829999999999</v>
      </c>
      <c r="C185" s="11">
        <v>30</v>
      </c>
      <c r="D185" s="11">
        <v>287.81632999999999</v>
      </c>
      <c r="E185" s="11">
        <v>0.192</v>
      </c>
      <c r="F185" s="11">
        <v>4635.2789256198348</v>
      </c>
      <c r="G185" s="11">
        <v>889.97355371900835</v>
      </c>
      <c r="H185" s="11">
        <v>5500</v>
      </c>
      <c r="I185" s="11">
        <v>0.7</v>
      </c>
      <c r="J185" s="11">
        <v>0.4</v>
      </c>
      <c r="K185" s="11">
        <v>0.9</v>
      </c>
      <c r="L185" s="11">
        <v>2</v>
      </c>
      <c r="M185" s="11">
        <v>3</v>
      </c>
      <c r="N185" s="11">
        <v>3</v>
      </c>
      <c r="O185" s="11">
        <v>3</v>
      </c>
      <c r="P185" s="11">
        <v>0.125</v>
      </c>
      <c r="Q185" s="11">
        <v>0.1</v>
      </c>
      <c r="R185" s="11">
        <v>0.3</v>
      </c>
      <c r="S185" s="11">
        <v>0.35</v>
      </c>
      <c r="T185" s="11">
        <v>2796.4956000000002</v>
      </c>
      <c r="U185" s="11">
        <v>0.45833332999999998</v>
      </c>
      <c r="V185" s="11">
        <v>80</v>
      </c>
      <c r="W185" s="11">
        <v>400</v>
      </c>
      <c r="X185" s="11">
        <v>29.973761</v>
      </c>
    </row>
    <row r="186" spans="2:24" x14ac:dyDescent="0.35">
      <c r="B186" s="11">
        <v>-11.049747</v>
      </c>
      <c r="C186" s="11">
        <v>45</v>
      </c>
      <c r="D186" s="11">
        <v>165.97959</v>
      </c>
      <c r="E186" s="11">
        <v>5.7000000000000002E-2</v>
      </c>
      <c r="F186" s="11">
        <v>2221.6425619834713</v>
      </c>
      <c r="G186" s="11">
        <v>126.63362603305787</v>
      </c>
      <c r="H186" s="11">
        <v>8000</v>
      </c>
      <c r="I186" s="11">
        <v>0.7</v>
      </c>
      <c r="J186" s="11">
        <v>0.4</v>
      </c>
      <c r="K186" s="11">
        <v>0.9</v>
      </c>
      <c r="L186" s="11">
        <v>2</v>
      </c>
      <c r="M186" s="11">
        <v>4</v>
      </c>
      <c r="N186" s="11">
        <v>3</v>
      </c>
      <c r="O186" s="11">
        <v>4</v>
      </c>
      <c r="P186" s="11">
        <v>0.05</v>
      </c>
      <c r="Q186" s="11">
        <v>0.2</v>
      </c>
      <c r="R186" s="11">
        <v>0.3</v>
      </c>
      <c r="S186" s="11">
        <v>0.3</v>
      </c>
      <c r="T186" s="11">
        <v>3721.9389999999999</v>
      </c>
      <c r="U186" s="11">
        <v>0.45833332999999998</v>
      </c>
      <c r="V186" s="11">
        <v>50</v>
      </c>
      <c r="W186" s="11">
        <v>1000</v>
      </c>
      <c r="X186" s="11">
        <v>-11.539876</v>
      </c>
    </row>
    <row r="187" spans="2:24" x14ac:dyDescent="0.35">
      <c r="B187" s="11">
        <v>-17.232196999999999</v>
      </c>
      <c r="C187" s="11">
        <v>15</v>
      </c>
      <c r="D187" s="11">
        <v>68.510204000000002</v>
      </c>
      <c r="E187" s="11">
        <v>0.03</v>
      </c>
      <c r="F187" s="11">
        <v>2748.8119834710747</v>
      </c>
      <c r="G187" s="11">
        <v>82.464359504132233</v>
      </c>
      <c r="H187" s="11">
        <v>5500</v>
      </c>
      <c r="I187" s="11">
        <v>0.7</v>
      </c>
      <c r="J187" s="11">
        <v>0.4</v>
      </c>
      <c r="K187" s="11">
        <v>0.9</v>
      </c>
      <c r="L187" s="11">
        <v>2</v>
      </c>
      <c r="M187" s="11">
        <v>3</v>
      </c>
      <c r="N187" s="11">
        <v>4</v>
      </c>
      <c r="O187" s="11">
        <v>3</v>
      </c>
      <c r="P187" s="11">
        <v>0.05</v>
      </c>
      <c r="Q187" s="11">
        <v>0.1</v>
      </c>
      <c r="R187" s="11">
        <v>0.2</v>
      </c>
      <c r="S187" s="11">
        <v>0.3</v>
      </c>
      <c r="T187" s="11">
        <v>2088.3661000000002</v>
      </c>
      <c r="U187" s="11">
        <v>0.48749999999999999</v>
      </c>
      <c r="V187" s="11">
        <v>40</v>
      </c>
      <c r="W187" s="11">
        <v>1600</v>
      </c>
      <c r="X187" s="11">
        <v>-18.091745</v>
      </c>
    </row>
    <row r="188" spans="2:24" x14ac:dyDescent="0.35">
      <c r="B188" s="11">
        <v>11.085597</v>
      </c>
      <c r="C188" s="11">
        <v>35</v>
      </c>
      <c r="D188" s="11">
        <v>165.97959</v>
      </c>
      <c r="E188" s="11">
        <v>0.13800000000000001</v>
      </c>
      <c r="F188" s="11">
        <v>1518.5950413223138</v>
      </c>
      <c r="G188" s="11">
        <v>209.56611570247932</v>
      </c>
      <c r="H188" s="11">
        <v>8500</v>
      </c>
      <c r="I188" s="11">
        <v>0.75</v>
      </c>
      <c r="J188" s="11">
        <v>0.4</v>
      </c>
      <c r="K188" s="11">
        <v>0.6</v>
      </c>
      <c r="L188" s="11">
        <v>2</v>
      </c>
      <c r="M188" s="11">
        <v>4</v>
      </c>
      <c r="N188" s="11">
        <v>4</v>
      </c>
      <c r="O188" s="11">
        <v>2</v>
      </c>
      <c r="P188" s="11">
        <v>0.05</v>
      </c>
      <c r="Q188" s="11">
        <v>0.2</v>
      </c>
      <c r="R188" s="11">
        <v>0.2</v>
      </c>
      <c r="S188" s="11">
        <v>0.2</v>
      </c>
      <c r="T188" s="11">
        <v>4868.2119000000002</v>
      </c>
      <c r="U188" s="11">
        <v>0.4</v>
      </c>
      <c r="V188" s="11">
        <v>80</v>
      </c>
      <c r="W188" s="11">
        <v>600</v>
      </c>
      <c r="X188" s="11">
        <v>10.658742999999999</v>
      </c>
    </row>
    <row r="189" spans="2:24" x14ac:dyDescent="0.35">
      <c r="B189" s="11">
        <v>-11.827114999999999</v>
      </c>
      <c r="C189" s="11">
        <v>15</v>
      </c>
      <c r="D189" s="11">
        <v>275.63265000000001</v>
      </c>
      <c r="E189" s="11">
        <v>0.111</v>
      </c>
      <c r="F189" s="11">
        <v>4619.059917355371</v>
      </c>
      <c r="G189" s="11">
        <v>512.71565082644622</v>
      </c>
      <c r="H189" s="11">
        <v>6500</v>
      </c>
      <c r="I189" s="11">
        <v>0.7</v>
      </c>
      <c r="J189" s="11">
        <v>0.5</v>
      </c>
      <c r="K189" s="11">
        <v>0.7</v>
      </c>
      <c r="L189" s="11">
        <v>2</v>
      </c>
      <c r="M189" s="11">
        <v>3</v>
      </c>
      <c r="N189" s="11">
        <v>3</v>
      </c>
      <c r="O189" s="11">
        <v>4</v>
      </c>
      <c r="P189" s="11">
        <v>0.125</v>
      </c>
      <c r="Q189" s="11">
        <v>0.1</v>
      </c>
      <c r="R189" s="11">
        <v>0.1</v>
      </c>
      <c r="S189" s="11">
        <v>0.35</v>
      </c>
      <c r="T189" s="11">
        <v>1880.4336000000001</v>
      </c>
      <c r="U189" s="11">
        <v>0.72083333000000005</v>
      </c>
      <c r="V189" s="11">
        <v>90</v>
      </c>
      <c r="W189" s="11">
        <v>2000</v>
      </c>
      <c r="X189" s="11">
        <v>-11.976891999999999</v>
      </c>
    </row>
    <row r="190" spans="2:24" x14ac:dyDescent="0.35">
      <c r="B190" s="11">
        <v>34.182645000000001</v>
      </c>
      <c r="C190" s="11">
        <v>30</v>
      </c>
      <c r="D190" s="11">
        <v>196.43878000000001</v>
      </c>
      <c r="E190" s="11">
        <v>0.3</v>
      </c>
      <c r="F190" s="11">
        <v>8000</v>
      </c>
      <c r="G190" s="11">
        <v>2400</v>
      </c>
      <c r="H190" s="11">
        <v>6000</v>
      </c>
      <c r="I190" s="11">
        <v>0.8</v>
      </c>
      <c r="J190" s="11">
        <v>0.4</v>
      </c>
      <c r="K190" s="11">
        <v>0.8</v>
      </c>
      <c r="L190" s="11">
        <v>3</v>
      </c>
      <c r="M190" s="11">
        <v>4</v>
      </c>
      <c r="N190" s="11">
        <v>2</v>
      </c>
      <c r="O190" s="11">
        <v>3</v>
      </c>
      <c r="P190" s="11">
        <v>0.05</v>
      </c>
      <c r="Q190" s="11">
        <v>0.2</v>
      </c>
      <c r="R190" s="11">
        <v>0.2</v>
      </c>
      <c r="S190" s="11">
        <v>0.25</v>
      </c>
      <c r="T190" s="11">
        <v>3542.7745</v>
      </c>
      <c r="U190" s="11">
        <v>0.42916666999999997</v>
      </c>
      <c r="V190" s="11">
        <v>40</v>
      </c>
      <c r="W190" s="11">
        <v>1800</v>
      </c>
      <c r="X190" s="11">
        <v>33.964540999999997</v>
      </c>
    </row>
    <row r="191" spans="2:24" x14ac:dyDescent="0.35">
      <c r="B191" s="11">
        <v>-4.8069389999999999</v>
      </c>
      <c r="C191" s="11">
        <v>15</v>
      </c>
      <c r="D191" s="11">
        <v>129.42857000000001</v>
      </c>
      <c r="E191" s="11">
        <v>8.4000000000000005E-2</v>
      </c>
      <c r="F191" s="11">
        <v>2435.4855371900826</v>
      </c>
      <c r="G191" s="11">
        <v>204.58078512396696</v>
      </c>
      <c r="H191" s="11">
        <v>7000</v>
      </c>
      <c r="I191" s="11">
        <v>0.75</v>
      </c>
      <c r="J191" s="11">
        <v>0.2</v>
      </c>
      <c r="K191" s="11">
        <v>0.8</v>
      </c>
      <c r="L191" s="11">
        <v>2</v>
      </c>
      <c r="M191" s="11">
        <v>4</v>
      </c>
      <c r="N191" s="11">
        <v>2</v>
      </c>
      <c r="O191" s="11">
        <v>2</v>
      </c>
      <c r="P191" s="11">
        <v>0.05</v>
      </c>
      <c r="Q191" s="11">
        <v>0.15</v>
      </c>
      <c r="R191" s="11">
        <v>0.3</v>
      </c>
      <c r="S191" s="11">
        <v>0.35</v>
      </c>
      <c r="T191" s="11">
        <v>3923.5970000000002</v>
      </c>
      <c r="U191" s="11">
        <v>0.4</v>
      </c>
      <c r="V191" s="11">
        <v>50</v>
      </c>
      <c r="W191" s="11">
        <v>2000</v>
      </c>
      <c r="X191" s="11">
        <v>-1.8766323999999999</v>
      </c>
    </row>
    <row r="192" spans="2:24" x14ac:dyDescent="0.35">
      <c r="B192" s="11">
        <v>28.49099</v>
      </c>
      <c r="C192" s="11">
        <v>35</v>
      </c>
      <c r="D192" s="11">
        <v>281.72449</v>
      </c>
      <c r="E192" s="11">
        <v>0.219</v>
      </c>
      <c r="F192" s="11">
        <v>3012.3966942148763</v>
      </c>
      <c r="G192" s="11">
        <v>659.71487603305786</v>
      </c>
      <c r="H192" s="11">
        <v>7500</v>
      </c>
      <c r="I192" s="11">
        <v>0.7</v>
      </c>
      <c r="J192" s="11">
        <v>0.2</v>
      </c>
      <c r="K192" s="11">
        <v>0.7</v>
      </c>
      <c r="L192" s="11">
        <v>2</v>
      </c>
      <c r="M192" s="11">
        <v>2</v>
      </c>
      <c r="N192" s="11">
        <v>4</v>
      </c>
      <c r="O192" s="11">
        <v>3</v>
      </c>
      <c r="P192" s="11">
        <v>0.2</v>
      </c>
      <c r="Q192" s="11">
        <v>0.15</v>
      </c>
      <c r="R192" s="11">
        <v>0.4</v>
      </c>
      <c r="S192" s="11">
        <v>0.25</v>
      </c>
      <c r="T192" s="11">
        <v>3102.2919000000002</v>
      </c>
      <c r="U192" s="11">
        <v>0.48749999999999999</v>
      </c>
      <c r="V192" s="11">
        <v>90</v>
      </c>
      <c r="W192" s="11">
        <v>800</v>
      </c>
      <c r="X192" s="11">
        <v>31.990174</v>
      </c>
    </row>
    <row r="193" spans="2:24" x14ac:dyDescent="0.35">
      <c r="B193" s="11">
        <v>-5.5157249999999998</v>
      </c>
      <c r="C193" s="11">
        <v>25</v>
      </c>
      <c r="D193" s="11">
        <v>245.17347000000001</v>
      </c>
      <c r="E193" s="11">
        <v>0.3</v>
      </c>
      <c r="F193" s="11">
        <v>4619.059917355371</v>
      </c>
      <c r="G193" s="11">
        <v>1385.7179752066113</v>
      </c>
      <c r="H193" s="11">
        <v>3500</v>
      </c>
      <c r="I193" s="11">
        <v>0.7</v>
      </c>
      <c r="J193" s="11">
        <v>0.3</v>
      </c>
      <c r="K193" s="11">
        <v>0.7</v>
      </c>
      <c r="L193" s="11">
        <v>3</v>
      </c>
      <c r="M193" s="11">
        <v>4</v>
      </c>
      <c r="N193" s="11">
        <v>2</v>
      </c>
      <c r="O193" s="11">
        <v>3</v>
      </c>
      <c r="P193" s="11">
        <v>0.05</v>
      </c>
      <c r="Q193" s="11">
        <v>0.2</v>
      </c>
      <c r="R193" s="11">
        <v>0.3</v>
      </c>
      <c r="S193" s="11">
        <v>0.3</v>
      </c>
      <c r="T193" s="11">
        <v>2132.6446000000001</v>
      </c>
      <c r="U193" s="11">
        <v>0.57499999999999996</v>
      </c>
      <c r="V193" s="11">
        <v>90</v>
      </c>
      <c r="W193" s="11">
        <v>600</v>
      </c>
      <c r="X193" s="11">
        <v>-5.5977990000000002</v>
      </c>
    </row>
    <row r="194" spans="2:24" x14ac:dyDescent="0.35">
      <c r="B194" s="11">
        <v>-17.339862</v>
      </c>
      <c r="C194" s="11">
        <v>20</v>
      </c>
      <c r="D194" s="11">
        <v>98.969387999999995</v>
      </c>
      <c r="E194" s="11">
        <v>0.111</v>
      </c>
      <c r="F194" s="11">
        <v>2000</v>
      </c>
      <c r="G194" s="11">
        <v>222</v>
      </c>
      <c r="H194" s="11">
        <v>5500</v>
      </c>
      <c r="I194" s="11">
        <v>0.85</v>
      </c>
      <c r="J194" s="11">
        <v>0.2</v>
      </c>
      <c r="K194" s="11">
        <v>0.8</v>
      </c>
      <c r="L194" s="11">
        <v>3</v>
      </c>
      <c r="M194" s="11">
        <v>2</v>
      </c>
      <c r="N194" s="11">
        <v>3</v>
      </c>
      <c r="O194" s="11">
        <v>2</v>
      </c>
      <c r="P194" s="11">
        <v>0.05</v>
      </c>
      <c r="Q194" s="11">
        <v>0.1</v>
      </c>
      <c r="R194" s="11">
        <v>0.2</v>
      </c>
      <c r="S194" s="11">
        <v>0.3</v>
      </c>
      <c r="T194" s="11">
        <v>2019.4431999999999</v>
      </c>
      <c r="U194" s="11">
        <v>0.60416667000000002</v>
      </c>
      <c r="V194" s="11">
        <v>40</v>
      </c>
      <c r="W194" s="11">
        <v>2000</v>
      </c>
      <c r="X194" s="11">
        <v>-17.429976</v>
      </c>
    </row>
    <row r="195" spans="2:24" x14ac:dyDescent="0.35">
      <c r="B195" s="11">
        <v>-16.772877999999999</v>
      </c>
      <c r="C195" s="11">
        <v>45</v>
      </c>
      <c r="D195" s="11">
        <v>31.959184</v>
      </c>
      <c r="E195" s="11">
        <v>5.7000000000000002E-2</v>
      </c>
      <c r="F195" s="11">
        <v>3100</v>
      </c>
      <c r="G195" s="11">
        <v>176.70000000000002</v>
      </c>
      <c r="H195" s="11">
        <v>7000</v>
      </c>
      <c r="I195" s="11">
        <v>0.7</v>
      </c>
      <c r="J195" s="11">
        <v>0.4</v>
      </c>
      <c r="K195" s="11">
        <v>0.9</v>
      </c>
      <c r="L195" s="11">
        <v>3</v>
      </c>
      <c r="M195" s="11">
        <v>4</v>
      </c>
      <c r="N195" s="11">
        <v>3</v>
      </c>
      <c r="O195" s="11">
        <v>4</v>
      </c>
      <c r="P195" s="11">
        <v>0.05</v>
      </c>
      <c r="Q195" s="11">
        <v>0.2</v>
      </c>
      <c r="R195" s="11">
        <v>0.1</v>
      </c>
      <c r="S195" s="11">
        <v>0.3</v>
      </c>
      <c r="T195" s="11">
        <v>2206.1493</v>
      </c>
      <c r="U195" s="11">
        <v>0.4</v>
      </c>
      <c r="V195" s="11">
        <v>60</v>
      </c>
      <c r="W195" s="11">
        <v>1200</v>
      </c>
      <c r="X195" s="11">
        <v>-18.447071999999999</v>
      </c>
    </row>
    <row r="196" spans="2:24" x14ac:dyDescent="0.35">
      <c r="B196" s="11">
        <v>-11.321241000000001</v>
      </c>
      <c r="C196" s="11">
        <v>15</v>
      </c>
      <c r="D196" s="11">
        <v>165.97959</v>
      </c>
      <c r="E196" s="11">
        <v>0.246</v>
      </c>
      <c r="F196" s="11">
        <v>425</v>
      </c>
      <c r="G196" s="11">
        <v>104.55</v>
      </c>
      <c r="H196" s="11">
        <v>5500</v>
      </c>
      <c r="I196" s="11">
        <v>0.85</v>
      </c>
      <c r="J196" s="11">
        <v>0.3</v>
      </c>
      <c r="K196" s="11">
        <v>0.7</v>
      </c>
      <c r="L196" s="11">
        <v>3</v>
      </c>
      <c r="M196" s="11">
        <v>2</v>
      </c>
      <c r="N196" s="11">
        <v>3</v>
      </c>
      <c r="O196" s="11">
        <v>4</v>
      </c>
      <c r="P196" s="11">
        <v>0.125</v>
      </c>
      <c r="Q196" s="11">
        <v>0.1</v>
      </c>
      <c r="R196" s="11">
        <v>0.2</v>
      </c>
      <c r="S196" s="11">
        <v>0.25</v>
      </c>
      <c r="T196" s="11">
        <v>2088.3661000000002</v>
      </c>
      <c r="U196" s="11">
        <v>0.54583333000000001</v>
      </c>
      <c r="V196" s="11">
        <v>70</v>
      </c>
      <c r="W196" s="11">
        <v>1800</v>
      </c>
      <c r="X196" s="11">
        <v>-12.685102000000001</v>
      </c>
    </row>
    <row r="197" spans="2:24" x14ac:dyDescent="0.35">
      <c r="B197" s="11">
        <v>-14.061154999999999</v>
      </c>
      <c r="C197" s="11">
        <v>30</v>
      </c>
      <c r="D197" s="11">
        <v>44.142856999999999</v>
      </c>
      <c r="E197" s="11">
        <v>0.111</v>
      </c>
      <c r="F197" s="11">
        <v>903.7190082644629</v>
      </c>
      <c r="G197" s="11">
        <v>100.31280991735538</v>
      </c>
      <c r="H197" s="11">
        <v>8000</v>
      </c>
      <c r="I197" s="11">
        <v>0.85</v>
      </c>
      <c r="J197" s="11">
        <v>0.2</v>
      </c>
      <c r="K197" s="11">
        <v>0.9</v>
      </c>
      <c r="L197" s="11">
        <v>3</v>
      </c>
      <c r="M197" s="11">
        <v>3</v>
      </c>
      <c r="N197" s="11">
        <v>4</v>
      </c>
      <c r="O197" s="11">
        <v>2</v>
      </c>
      <c r="P197" s="11">
        <v>0.125</v>
      </c>
      <c r="Q197" s="11">
        <v>0.15</v>
      </c>
      <c r="R197" s="11">
        <v>0.2</v>
      </c>
      <c r="S197" s="11">
        <v>0.35</v>
      </c>
      <c r="T197" s="11">
        <v>3411.5605999999998</v>
      </c>
      <c r="U197" s="11">
        <v>0.72083333000000005</v>
      </c>
      <c r="V197" s="11">
        <v>50</v>
      </c>
      <c r="W197" s="11">
        <v>1000</v>
      </c>
      <c r="X197" s="11">
        <v>-14.126455999999999</v>
      </c>
    </row>
    <row r="198" spans="2:24" x14ac:dyDescent="0.35">
      <c r="B198" s="11">
        <v>-20.335384000000001</v>
      </c>
      <c r="C198" s="11">
        <v>35</v>
      </c>
      <c r="D198" s="11">
        <v>7.5918367</v>
      </c>
      <c r="E198" s="11">
        <v>0.03</v>
      </c>
      <c r="F198" s="11">
        <v>1475</v>
      </c>
      <c r="G198" s="11">
        <v>44.25</v>
      </c>
      <c r="H198" s="11">
        <v>7000</v>
      </c>
      <c r="I198" s="11">
        <v>0.85</v>
      </c>
      <c r="J198" s="11">
        <v>0.5</v>
      </c>
      <c r="K198" s="11">
        <v>0.9</v>
      </c>
      <c r="L198" s="11">
        <v>4</v>
      </c>
      <c r="M198" s="11">
        <v>4</v>
      </c>
      <c r="N198" s="11">
        <v>2</v>
      </c>
      <c r="O198" s="11">
        <v>3</v>
      </c>
      <c r="P198" s="11">
        <v>0.2</v>
      </c>
      <c r="Q198" s="11">
        <v>0.15</v>
      </c>
      <c r="R198" s="11">
        <v>0.4</v>
      </c>
      <c r="S198" s="11">
        <v>0.25</v>
      </c>
      <c r="T198" s="11">
        <v>2338.6507999999999</v>
      </c>
      <c r="U198" s="11">
        <v>0.54583333000000001</v>
      </c>
      <c r="V198" s="11">
        <v>60</v>
      </c>
      <c r="W198" s="11">
        <v>1400</v>
      </c>
      <c r="X198" s="11">
        <v>-20.576923000000001</v>
      </c>
    </row>
    <row r="199" spans="2:24" x14ac:dyDescent="0.35">
      <c r="B199" s="11">
        <v>12.518319</v>
      </c>
      <c r="C199" s="11">
        <v>30</v>
      </c>
      <c r="D199" s="11">
        <v>92.877550999999997</v>
      </c>
      <c r="E199" s="11">
        <v>0.27300000000000002</v>
      </c>
      <c r="F199" s="11">
        <v>3120.6611570247933</v>
      </c>
      <c r="G199" s="11">
        <v>851.94049586776862</v>
      </c>
      <c r="H199" s="11">
        <v>5500</v>
      </c>
      <c r="I199" s="11">
        <v>0.8</v>
      </c>
      <c r="J199" s="11">
        <v>0.2</v>
      </c>
      <c r="K199" s="11">
        <v>0.6</v>
      </c>
      <c r="L199" s="11">
        <v>3</v>
      </c>
      <c r="M199" s="11">
        <v>2</v>
      </c>
      <c r="N199" s="11">
        <v>2</v>
      </c>
      <c r="O199" s="11">
        <v>4</v>
      </c>
      <c r="P199" s="11">
        <v>0.2</v>
      </c>
      <c r="Q199" s="11">
        <v>0.1</v>
      </c>
      <c r="R199" s="11">
        <v>0.1</v>
      </c>
      <c r="S199" s="11">
        <v>0.25</v>
      </c>
      <c r="T199" s="11">
        <v>2345.4479000000001</v>
      </c>
      <c r="U199" s="11">
        <v>0.63333333000000003</v>
      </c>
      <c r="V199" s="11">
        <v>50</v>
      </c>
      <c r="W199" s="11">
        <v>1800</v>
      </c>
      <c r="X199" s="11">
        <v>12.544397999999999</v>
      </c>
    </row>
    <row r="200" spans="2:24" x14ac:dyDescent="0.35">
      <c r="B200" s="11">
        <v>2.6783440000000001</v>
      </c>
      <c r="C200" s="11">
        <v>20</v>
      </c>
      <c r="D200" s="11">
        <v>141.61224000000001</v>
      </c>
      <c r="E200" s="11">
        <v>0.192</v>
      </c>
      <c r="F200" s="11">
        <v>2009.9173553719008</v>
      </c>
      <c r="G200" s="11">
        <v>385.90413223140496</v>
      </c>
      <c r="H200" s="11">
        <v>8500</v>
      </c>
      <c r="I200" s="11">
        <v>0.75</v>
      </c>
      <c r="J200" s="11">
        <v>0.4</v>
      </c>
      <c r="K200" s="11">
        <v>0.7</v>
      </c>
      <c r="L200" s="11">
        <v>2</v>
      </c>
      <c r="M200" s="11">
        <v>2</v>
      </c>
      <c r="N200" s="11">
        <v>4</v>
      </c>
      <c r="O200" s="11">
        <v>4</v>
      </c>
      <c r="P200" s="11">
        <v>0.05</v>
      </c>
      <c r="Q200" s="11">
        <v>0.15</v>
      </c>
      <c r="R200" s="11">
        <v>0.4</v>
      </c>
      <c r="S200" s="11">
        <v>0.3</v>
      </c>
      <c r="T200" s="11">
        <v>3864.0428000000002</v>
      </c>
      <c r="U200" s="11">
        <v>0.45833332999999998</v>
      </c>
      <c r="V200" s="11">
        <v>50</v>
      </c>
      <c r="W200" s="11">
        <v>2000</v>
      </c>
      <c r="X200" s="11">
        <v>6.5484069000000007</v>
      </c>
    </row>
    <row r="201" spans="2:24" x14ac:dyDescent="0.35">
      <c r="B201" s="11">
        <v>-1.8121100000000001</v>
      </c>
      <c r="C201" s="11">
        <v>30</v>
      </c>
      <c r="D201" s="11">
        <v>184.2551</v>
      </c>
      <c r="E201" s="11">
        <v>8.4000000000000005E-2</v>
      </c>
      <c r="F201" s="11">
        <v>6600</v>
      </c>
      <c r="G201" s="11">
        <v>554.40000000000009</v>
      </c>
      <c r="H201" s="11">
        <v>7000</v>
      </c>
      <c r="I201" s="11">
        <v>0.8</v>
      </c>
      <c r="J201" s="11">
        <v>0.3</v>
      </c>
      <c r="K201" s="11">
        <v>0.9</v>
      </c>
      <c r="L201" s="11">
        <v>4</v>
      </c>
      <c r="M201" s="11">
        <v>2</v>
      </c>
      <c r="N201" s="11">
        <v>4</v>
      </c>
      <c r="O201" s="11">
        <v>3</v>
      </c>
      <c r="P201" s="11">
        <v>0.05</v>
      </c>
      <c r="Q201" s="11">
        <v>0.2</v>
      </c>
      <c r="R201" s="11">
        <v>0.3</v>
      </c>
      <c r="S201" s="11">
        <v>0.2</v>
      </c>
      <c r="T201" s="11">
        <v>1836.9942000000001</v>
      </c>
      <c r="U201" s="11">
        <v>0.60416667000000002</v>
      </c>
      <c r="V201" s="11">
        <v>90</v>
      </c>
      <c r="W201" s="11">
        <v>1800</v>
      </c>
      <c r="X201" s="11">
        <v>0.15078506999999999</v>
      </c>
    </row>
    <row r="202" spans="2:24" x14ac:dyDescent="0.35">
      <c r="B202" s="11">
        <v>-21.67257</v>
      </c>
      <c r="C202" s="11">
        <v>20</v>
      </c>
      <c r="D202" s="11">
        <v>56.326531000000003</v>
      </c>
      <c r="E202" s="11">
        <v>5.7000000000000002E-2</v>
      </c>
      <c r="F202" s="11">
        <v>899.17355371900828</v>
      </c>
      <c r="G202" s="11">
        <v>51.252892561983472</v>
      </c>
      <c r="H202" s="11">
        <v>6500</v>
      </c>
      <c r="I202" s="11">
        <v>0.75</v>
      </c>
      <c r="J202" s="11">
        <v>0.2</v>
      </c>
      <c r="K202" s="11">
        <v>0.6</v>
      </c>
      <c r="L202" s="11">
        <v>3</v>
      </c>
      <c r="M202" s="11">
        <v>2</v>
      </c>
      <c r="N202" s="11">
        <v>3</v>
      </c>
      <c r="O202" s="11">
        <v>4</v>
      </c>
      <c r="P202" s="11">
        <v>0.125</v>
      </c>
      <c r="Q202" s="11">
        <v>0.2</v>
      </c>
      <c r="R202" s="11">
        <v>0.4</v>
      </c>
      <c r="S202" s="11">
        <v>0.25</v>
      </c>
      <c r="T202" s="11">
        <v>1818.3731</v>
      </c>
      <c r="U202" s="11">
        <v>0.54583333000000001</v>
      </c>
      <c r="V202" s="11">
        <v>40</v>
      </c>
      <c r="W202" s="11">
        <v>1600</v>
      </c>
      <c r="X202" s="11">
        <v>-21.417871999999999</v>
      </c>
    </row>
    <row r="203" spans="2:24" x14ac:dyDescent="0.35">
      <c r="B203" s="11">
        <v>27.781538000000001</v>
      </c>
      <c r="C203" s="11">
        <v>35</v>
      </c>
      <c r="D203" s="11">
        <v>117.2449</v>
      </c>
      <c r="E203" s="11">
        <v>0.111</v>
      </c>
      <c r="F203" s="11">
        <v>4619.059917355371</v>
      </c>
      <c r="G203" s="11">
        <v>512.71565082644622</v>
      </c>
      <c r="H203" s="11">
        <v>7000</v>
      </c>
      <c r="I203" s="11">
        <v>0.75</v>
      </c>
      <c r="J203" s="11">
        <v>0.4</v>
      </c>
      <c r="K203" s="11">
        <v>0.9</v>
      </c>
      <c r="L203" s="11">
        <v>4</v>
      </c>
      <c r="M203" s="11">
        <v>3</v>
      </c>
      <c r="N203" s="11">
        <v>2</v>
      </c>
      <c r="O203" s="11">
        <v>2</v>
      </c>
      <c r="P203" s="11">
        <v>0.125</v>
      </c>
      <c r="Q203" s="11">
        <v>0.2</v>
      </c>
      <c r="R203" s="11">
        <v>0.1</v>
      </c>
      <c r="S203" s="11">
        <v>0.3</v>
      </c>
      <c r="T203" s="11">
        <v>2895.4724000000001</v>
      </c>
      <c r="U203" s="11">
        <v>0.4</v>
      </c>
      <c r="V203" s="11">
        <v>70</v>
      </c>
      <c r="W203" s="11">
        <v>1400</v>
      </c>
      <c r="X203" s="11">
        <v>25.225418000000001</v>
      </c>
    </row>
    <row r="204" spans="2:24" x14ac:dyDescent="0.35">
      <c r="B204" s="11">
        <v>-20.815911</v>
      </c>
      <c r="C204" s="11">
        <v>35</v>
      </c>
      <c r="D204" s="11">
        <v>111.15306</v>
      </c>
      <c r="E204" s="11">
        <v>0.03</v>
      </c>
      <c r="F204" s="11">
        <v>1269.4214876033059</v>
      </c>
      <c r="G204" s="11">
        <v>38.082644628099175</v>
      </c>
      <c r="H204" s="11">
        <v>6500</v>
      </c>
      <c r="I204" s="11">
        <v>0.75</v>
      </c>
      <c r="J204" s="11">
        <v>0.2</v>
      </c>
      <c r="K204" s="11">
        <v>0.6</v>
      </c>
      <c r="L204" s="11">
        <v>3</v>
      </c>
      <c r="M204" s="11">
        <v>2</v>
      </c>
      <c r="N204" s="11">
        <v>2</v>
      </c>
      <c r="O204" s="11">
        <v>3</v>
      </c>
      <c r="P204" s="11">
        <v>0.125</v>
      </c>
      <c r="Q204" s="11">
        <v>0.15</v>
      </c>
      <c r="R204" s="11">
        <v>0.3</v>
      </c>
      <c r="S204" s="11">
        <v>0.2</v>
      </c>
      <c r="T204" s="11">
        <v>1654.5556999999999</v>
      </c>
      <c r="U204" s="11">
        <v>0.51666666999999999</v>
      </c>
      <c r="V204" s="11">
        <v>80</v>
      </c>
      <c r="W204" s="11">
        <v>1600</v>
      </c>
      <c r="X204" s="11">
        <v>-21.884730000000001</v>
      </c>
    </row>
    <row r="205" spans="2:24" x14ac:dyDescent="0.35">
      <c r="B205" s="11">
        <v>19.321999000000002</v>
      </c>
      <c r="C205" s="11">
        <v>15</v>
      </c>
      <c r="D205" s="11">
        <v>105.06122000000001</v>
      </c>
      <c r="E205" s="11">
        <v>0.219</v>
      </c>
      <c r="F205" s="11">
        <v>5900</v>
      </c>
      <c r="G205" s="11">
        <v>1292.0999999999999</v>
      </c>
      <c r="H205" s="11">
        <v>6000</v>
      </c>
      <c r="I205" s="11">
        <v>0.8</v>
      </c>
      <c r="J205" s="11">
        <v>0.3</v>
      </c>
      <c r="K205" s="11">
        <v>0.8</v>
      </c>
      <c r="L205" s="11">
        <v>3</v>
      </c>
      <c r="M205" s="11">
        <v>3</v>
      </c>
      <c r="N205" s="11">
        <v>3</v>
      </c>
      <c r="O205" s="11">
        <v>3</v>
      </c>
      <c r="P205" s="11">
        <v>0.125</v>
      </c>
      <c r="Q205" s="11">
        <v>0.15</v>
      </c>
      <c r="R205" s="11">
        <v>0.1</v>
      </c>
      <c r="S205" s="11">
        <v>0.35</v>
      </c>
      <c r="T205" s="11">
        <v>1735.7847999999999</v>
      </c>
      <c r="U205" s="11">
        <v>0.54583333000000001</v>
      </c>
      <c r="V205" s="11">
        <v>70</v>
      </c>
      <c r="W205" s="11">
        <v>800</v>
      </c>
      <c r="X205" s="11">
        <v>16.399531</v>
      </c>
    </row>
    <row r="206" spans="2:24" x14ac:dyDescent="0.35">
      <c r="B206" s="11">
        <v>-1.773971</v>
      </c>
      <c r="C206" s="11">
        <v>35</v>
      </c>
      <c r="D206" s="11">
        <v>123.33673</v>
      </c>
      <c r="E206" s="11">
        <v>5.7000000000000002E-2</v>
      </c>
      <c r="F206" s="11">
        <v>3535.3822314049589</v>
      </c>
      <c r="G206" s="11">
        <v>201.51678719008265</v>
      </c>
      <c r="H206" s="11">
        <v>6500</v>
      </c>
      <c r="I206" s="11">
        <v>0.7</v>
      </c>
      <c r="J206" s="11">
        <v>0.2</v>
      </c>
      <c r="K206" s="11">
        <v>0.8</v>
      </c>
      <c r="L206" s="11">
        <v>2</v>
      </c>
      <c r="M206" s="11">
        <v>4</v>
      </c>
      <c r="N206" s="11">
        <v>3</v>
      </c>
      <c r="O206" s="11">
        <v>2</v>
      </c>
      <c r="P206" s="11">
        <v>0.2</v>
      </c>
      <c r="Q206" s="11">
        <v>0.2</v>
      </c>
      <c r="R206" s="11">
        <v>0.1</v>
      </c>
      <c r="S206" s="11">
        <v>0.25</v>
      </c>
      <c r="T206" s="11">
        <v>3722.7503000000002</v>
      </c>
      <c r="U206" s="11">
        <v>0.60416667000000002</v>
      </c>
      <c r="V206" s="11">
        <v>70</v>
      </c>
      <c r="W206" s="11">
        <v>600</v>
      </c>
      <c r="X206" s="11">
        <v>-0.61571474000000004</v>
      </c>
    </row>
    <row r="207" spans="2:24" x14ac:dyDescent="0.35">
      <c r="B207" s="11">
        <v>21.830757999999999</v>
      </c>
      <c r="C207" s="11">
        <v>25</v>
      </c>
      <c r="D207" s="11">
        <v>165.97959</v>
      </c>
      <c r="E207" s="11">
        <v>5.7000000000000002E-2</v>
      </c>
      <c r="F207" s="11">
        <v>5061.9834710743798</v>
      </c>
      <c r="G207" s="11">
        <v>288.53305785123968</v>
      </c>
      <c r="H207" s="11">
        <v>8500</v>
      </c>
      <c r="I207" s="11">
        <v>0.8</v>
      </c>
      <c r="J207" s="11">
        <v>0.3</v>
      </c>
      <c r="K207" s="11">
        <v>0.8</v>
      </c>
      <c r="L207" s="11">
        <v>3</v>
      </c>
      <c r="M207" s="11">
        <v>2</v>
      </c>
      <c r="N207" s="11">
        <v>4</v>
      </c>
      <c r="O207" s="11">
        <v>2</v>
      </c>
      <c r="P207" s="11">
        <v>0.05</v>
      </c>
      <c r="Q207" s="11">
        <v>0.1</v>
      </c>
      <c r="R207" s="11">
        <v>0.1</v>
      </c>
      <c r="S207" s="11">
        <v>0.3</v>
      </c>
      <c r="T207" s="11">
        <v>3021.2465000000002</v>
      </c>
      <c r="U207" s="11">
        <v>0.45833332999999998</v>
      </c>
      <c r="V207" s="11">
        <v>80</v>
      </c>
      <c r="W207" s="11">
        <v>400</v>
      </c>
      <c r="X207" s="11">
        <v>25.010000999999999</v>
      </c>
    </row>
    <row r="208" spans="2:24" x14ac:dyDescent="0.35">
      <c r="B208" s="11">
        <v>-13.260771999999999</v>
      </c>
      <c r="C208" s="11">
        <v>45</v>
      </c>
      <c r="D208" s="11">
        <v>257.35714000000002</v>
      </c>
      <c r="E208" s="11">
        <v>0.13800000000000001</v>
      </c>
      <c r="F208" s="11">
        <v>2750.413223140496</v>
      </c>
      <c r="G208" s="11">
        <v>379.55702479338851</v>
      </c>
      <c r="H208" s="11">
        <v>8000</v>
      </c>
      <c r="I208" s="11">
        <v>0.85</v>
      </c>
      <c r="J208" s="11">
        <v>0.2</v>
      </c>
      <c r="K208" s="11">
        <v>0.6</v>
      </c>
      <c r="L208" s="11">
        <v>2</v>
      </c>
      <c r="M208" s="11">
        <v>3</v>
      </c>
      <c r="N208" s="11">
        <v>2</v>
      </c>
      <c r="O208" s="11">
        <v>4</v>
      </c>
      <c r="P208" s="11">
        <v>0.05</v>
      </c>
      <c r="Q208" s="11">
        <v>0.2</v>
      </c>
      <c r="R208" s="11">
        <v>0.3</v>
      </c>
      <c r="S208" s="11">
        <v>0.3</v>
      </c>
      <c r="T208" s="11">
        <v>2521.3135000000002</v>
      </c>
      <c r="U208" s="11">
        <v>0.57499999999999996</v>
      </c>
      <c r="V208" s="11">
        <v>50</v>
      </c>
      <c r="W208" s="11">
        <v>800</v>
      </c>
      <c r="X208" s="11">
        <v>-14.909027</v>
      </c>
    </row>
    <row r="209" spans="2:24" x14ac:dyDescent="0.35">
      <c r="B209" s="11">
        <v>-10.297407</v>
      </c>
      <c r="C209" s="11">
        <v>45</v>
      </c>
      <c r="D209" s="11">
        <v>208.62244999999999</v>
      </c>
      <c r="E209" s="11">
        <v>0.16500000000000001</v>
      </c>
      <c r="F209" s="11">
        <v>1825</v>
      </c>
      <c r="G209" s="11">
        <v>301.125</v>
      </c>
      <c r="H209" s="11">
        <v>8000</v>
      </c>
      <c r="I209" s="11">
        <v>0.7</v>
      </c>
      <c r="J209" s="11">
        <v>0.2</v>
      </c>
      <c r="K209" s="11">
        <v>0.9</v>
      </c>
      <c r="L209" s="11">
        <v>3</v>
      </c>
      <c r="M209" s="11">
        <v>4</v>
      </c>
      <c r="N209" s="11">
        <v>3</v>
      </c>
      <c r="O209" s="11">
        <v>2</v>
      </c>
      <c r="P209" s="11">
        <v>0.125</v>
      </c>
      <c r="Q209" s="11">
        <v>0.2</v>
      </c>
      <c r="R209" s="11">
        <v>0.1</v>
      </c>
      <c r="S209" s="11">
        <v>0.25</v>
      </c>
      <c r="T209" s="11">
        <v>3721.9389999999999</v>
      </c>
      <c r="U209" s="11">
        <v>0.45833332999999998</v>
      </c>
      <c r="V209" s="11">
        <v>50</v>
      </c>
      <c r="W209" s="11">
        <v>1800</v>
      </c>
      <c r="X209" s="11">
        <v>-11.354630999999999</v>
      </c>
    </row>
    <row r="210" spans="2:24" x14ac:dyDescent="0.35">
      <c r="B210" s="11">
        <v>-12.090083</v>
      </c>
      <c r="C210" s="11">
        <v>30</v>
      </c>
      <c r="D210" s="11">
        <v>172.07142999999999</v>
      </c>
      <c r="E210" s="11">
        <v>0.03</v>
      </c>
      <c r="F210" s="11">
        <v>250</v>
      </c>
      <c r="G210" s="11">
        <v>7.5</v>
      </c>
      <c r="H210" s="11">
        <v>8000</v>
      </c>
      <c r="I210" s="11">
        <v>0.7</v>
      </c>
      <c r="J210" s="11">
        <v>0.3</v>
      </c>
      <c r="K210" s="11">
        <v>0.9</v>
      </c>
      <c r="L210" s="11">
        <v>2</v>
      </c>
      <c r="M210" s="11">
        <v>3</v>
      </c>
      <c r="N210" s="11">
        <v>2</v>
      </c>
      <c r="O210" s="11">
        <v>3</v>
      </c>
      <c r="P210" s="11">
        <v>0.05</v>
      </c>
      <c r="Q210" s="11">
        <v>0.2</v>
      </c>
      <c r="R210" s="11">
        <v>0.4</v>
      </c>
      <c r="S210" s="11">
        <v>0.25</v>
      </c>
      <c r="T210" s="11">
        <v>4723.6993000000002</v>
      </c>
      <c r="U210" s="11">
        <v>0.4</v>
      </c>
      <c r="V210" s="11">
        <v>50</v>
      </c>
      <c r="W210" s="11">
        <v>600</v>
      </c>
      <c r="X210" s="11">
        <v>-12.644523</v>
      </c>
    </row>
    <row r="211" spans="2:24" x14ac:dyDescent="0.35">
      <c r="B211" s="11">
        <v>15.423601</v>
      </c>
      <c r="C211" s="11">
        <v>15</v>
      </c>
      <c r="D211" s="11">
        <v>74.602041</v>
      </c>
      <c r="E211" s="11">
        <v>0.3</v>
      </c>
      <c r="F211" s="11">
        <v>600</v>
      </c>
      <c r="G211" s="11">
        <v>180</v>
      </c>
      <c r="H211" s="11">
        <v>7500</v>
      </c>
      <c r="I211" s="11">
        <v>0.8</v>
      </c>
      <c r="J211" s="11">
        <v>0.2</v>
      </c>
      <c r="K211" s="11">
        <v>0.8</v>
      </c>
      <c r="L211" s="11">
        <v>3</v>
      </c>
      <c r="M211" s="11">
        <v>3</v>
      </c>
      <c r="N211" s="11">
        <v>4</v>
      </c>
      <c r="O211" s="11">
        <v>3</v>
      </c>
      <c r="P211" s="11">
        <v>0.125</v>
      </c>
      <c r="Q211" s="11">
        <v>0.1</v>
      </c>
      <c r="R211" s="11">
        <v>0.1</v>
      </c>
      <c r="S211" s="11">
        <v>0.3</v>
      </c>
      <c r="T211" s="11">
        <v>4203.8539000000001</v>
      </c>
      <c r="U211" s="11">
        <v>0.45833332999999998</v>
      </c>
      <c r="V211" s="11">
        <v>90</v>
      </c>
      <c r="W211" s="11">
        <v>600</v>
      </c>
      <c r="X211" s="11">
        <v>16.335961999999999</v>
      </c>
    </row>
    <row r="212" spans="2:24" x14ac:dyDescent="0.35">
      <c r="B212" s="11">
        <v>-8.4231E-2</v>
      </c>
      <c r="C212" s="11">
        <v>30</v>
      </c>
      <c r="D212" s="11">
        <v>287.81632999999999</v>
      </c>
      <c r="E212" s="11">
        <v>0.219</v>
      </c>
      <c r="F212" s="11">
        <v>4500</v>
      </c>
      <c r="G212" s="11">
        <v>985.5</v>
      </c>
      <c r="H212" s="11">
        <v>3000</v>
      </c>
      <c r="I212" s="11">
        <v>0.85</v>
      </c>
      <c r="J212" s="11">
        <v>0.4</v>
      </c>
      <c r="K212" s="11">
        <v>0.6</v>
      </c>
      <c r="L212" s="11">
        <v>2</v>
      </c>
      <c r="M212" s="11">
        <v>4</v>
      </c>
      <c r="N212" s="11">
        <v>2</v>
      </c>
      <c r="O212" s="11">
        <v>4</v>
      </c>
      <c r="P212" s="11">
        <v>0.2</v>
      </c>
      <c r="Q212" s="11">
        <v>0.2</v>
      </c>
      <c r="R212" s="11">
        <v>0.3</v>
      </c>
      <c r="S212" s="11">
        <v>0.25</v>
      </c>
      <c r="T212" s="11">
        <v>1771.3871999999999</v>
      </c>
      <c r="U212" s="11">
        <v>0.54583333000000001</v>
      </c>
      <c r="V212" s="11">
        <v>60</v>
      </c>
      <c r="W212" s="11">
        <v>1200</v>
      </c>
      <c r="X212" s="11">
        <v>-0.60953604000000006</v>
      </c>
    </row>
    <row r="213" spans="2:24" x14ac:dyDescent="0.35">
      <c r="B213" s="11">
        <v>2.6405979999999998</v>
      </c>
      <c r="C213" s="11">
        <v>30</v>
      </c>
      <c r="D213" s="11">
        <v>135.52041</v>
      </c>
      <c r="E213" s="11">
        <v>0.246</v>
      </c>
      <c r="F213" s="11">
        <v>2380.1652892561983</v>
      </c>
      <c r="G213" s="11">
        <v>585.52066115702473</v>
      </c>
      <c r="H213" s="11">
        <v>3500</v>
      </c>
      <c r="I213" s="11">
        <v>0.8</v>
      </c>
      <c r="J213" s="11">
        <v>0.5</v>
      </c>
      <c r="K213" s="11">
        <v>0.7</v>
      </c>
      <c r="L213" s="11">
        <v>3</v>
      </c>
      <c r="M213" s="11">
        <v>3</v>
      </c>
      <c r="N213" s="11">
        <v>3</v>
      </c>
      <c r="O213" s="11">
        <v>3</v>
      </c>
      <c r="P213" s="11">
        <v>0.05</v>
      </c>
      <c r="Q213" s="11">
        <v>0.15</v>
      </c>
      <c r="R213" s="11">
        <v>0.3</v>
      </c>
      <c r="S213" s="11">
        <v>0.2</v>
      </c>
      <c r="T213" s="11">
        <v>2066.6185</v>
      </c>
      <c r="U213" s="11">
        <v>0.57499999999999996</v>
      </c>
      <c r="V213" s="11">
        <v>90</v>
      </c>
      <c r="W213" s="11">
        <v>1800</v>
      </c>
      <c r="X213" s="11">
        <v>2.2070618</v>
      </c>
    </row>
    <row r="214" spans="2:24" x14ac:dyDescent="0.35">
      <c r="B214" s="11">
        <v>23.717701000000002</v>
      </c>
      <c r="C214" s="11">
        <v>30</v>
      </c>
      <c r="D214" s="11">
        <v>135.52041</v>
      </c>
      <c r="E214" s="11">
        <v>0.27300000000000002</v>
      </c>
      <c r="F214" s="11">
        <v>4635.2789256198348</v>
      </c>
      <c r="G214" s="11">
        <v>1265.4311466942149</v>
      </c>
      <c r="H214" s="11">
        <v>7500</v>
      </c>
      <c r="I214" s="11">
        <v>0.75</v>
      </c>
      <c r="J214" s="11">
        <v>0.5</v>
      </c>
      <c r="K214" s="11">
        <v>0.8</v>
      </c>
      <c r="L214" s="11">
        <v>4</v>
      </c>
      <c r="M214" s="11">
        <v>4</v>
      </c>
      <c r="N214" s="11">
        <v>2</v>
      </c>
      <c r="O214" s="11">
        <v>3</v>
      </c>
      <c r="P214" s="11">
        <v>0.125</v>
      </c>
      <c r="Q214" s="11">
        <v>0.2</v>
      </c>
      <c r="R214" s="11">
        <v>0.4</v>
      </c>
      <c r="S214" s="11">
        <v>0.35</v>
      </c>
      <c r="T214" s="11">
        <v>2583.2730999999999</v>
      </c>
      <c r="U214" s="11">
        <v>0.48749999999999999</v>
      </c>
      <c r="V214" s="11">
        <v>50</v>
      </c>
      <c r="W214" s="11">
        <v>1600</v>
      </c>
      <c r="X214" s="11">
        <v>11.690046000000001</v>
      </c>
    </row>
    <row r="215" spans="2:24" x14ac:dyDescent="0.35">
      <c r="B215" s="11">
        <v>10.132657999999999</v>
      </c>
      <c r="C215" s="11">
        <v>20</v>
      </c>
      <c r="D215" s="11">
        <v>50.234693999999998</v>
      </c>
      <c r="E215" s="11">
        <v>0.219</v>
      </c>
      <c r="F215" s="11">
        <v>3120.6611570247933</v>
      </c>
      <c r="G215" s="11">
        <v>683.42479338842975</v>
      </c>
      <c r="H215" s="11">
        <v>3000</v>
      </c>
      <c r="I215" s="11">
        <v>0.85</v>
      </c>
      <c r="J215" s="11">
        <v>0.5</v>
      </c>
      <c r="K215" s="11">
        <v>0.6</v>
      </c>
      <c r="L215" s="11">
        <v>2</v>
      </c>
      <c r="M215" s="11">
        <v>2</v>
      </c>
      <c r="N215" s="11">
        <v>2</v>
      </c>
      <c r="O215" s="11">
        <v>3</v>
      </c>
      <c r="P215" s="11">
        <v>0.05</v>
      </c>
      <c r="Q215" s="11">
        <v>0.15</v>
      </c>
      <c r="R215" s="11">
        <v>0.2</v>
      </c>
      <c r="S215" s="11">
        <v>0.25</v>
      </c>
      <c r="T215" s="11">
        <v>1101.5145</v>
      </c>
      <c r="U215" s="11">
        <v>0.54583333000000001</v>
      </c>
      <c r="V215" s="11">
        <v>90</v>
      </c>
      <c r="W215" s="11">
        <v>1000</v>
      </c>
      <c r="X215" s="11">
        <v>10.780176000000001</v>
      </c>
    </row>
    <row r="216" spans="2:24" x14ac:dyDescent="0.35">
      <c r="B216" s="11">
        <v>38.765059000000001</v>
      </c>
      <c r="C216" s="11">
        <v>25</v>
      </c>
      <c r="D216" s="11">
        <v>105.06122000000001</v>
      </c>
      <c r="E216" s="11">
        <v>0.246</v>
      </c>
      <c r="F216" s="11">
        <v>2985.4338842975208</v>
      </c>
      <c r="G216" s="11">
        <v>734.41673553719011</v>
      </c>
      <c r="H216" s="11">
        <v>6500</v>
      </c>
      <c r="I216" s="11">
        <v>0.8</v>
      </c>
      <c r="J216" s="11">
        <v>0.5</v>
      </c>
      <c r="K216" s="11">
        <v>0.6</v>
      </c>
      <c r="L216" s="11">
        <v>3</v>
      </c>
      <c r="M216" s="11">
        <v>3</v>
      </c>
      <c r="N216" s="11">
        <v>4</v>
      </c>
      <c r="O216" s="11">
        <v>2</v>
      </c>
      <c r="P216" s="11">
        <v>0.125</v>
      </c>
      <c r="Q216" s="11">
        <v>0.1</v>
      </c>
      <c r="R216" s="11">
        <v>0.4</v>
      </c>
      <c r="S216" s="11">
        <v>0.35</v>
      </c>
      <c r="T216" s="11">
        <v>3960.6257000000001</v>
      </c>
      <c r="U216" s="11">
        <v>0.42916666999999997</v>
      </c>
      <c r="V216" s="11">
        <v>60</v>
      </c>
      <c r="W216" s="11">
        <v>1200</v>
      </c>
      <c r="X216" s="11">
        <v>39.614286999999997</v>
      </c>
    </row>
    <row r="217" spans="2:24" x14ac:dyDescent="0.35">
      <c r="B217" s="11">
        <v>8.5571950000000001</v>
      </c>
      <c r="C217" s="11">
        <v>20</v>
      </c>
      <c r="D217" s="11">
        <v>129.42857000000001</v>
      </c>
      <c r="E217" s="11">
        <v>0.16500000000000001</v>
      </c>
      <c r="F217" s="11">
        <v>2000</v>
      </c>
      <c r="G217" s="11">
        <v>330</v>
      </c>
      <c r="H217" s="11">
        <v>6000</v>
      </c>
      <c r="I217" s="11">
        <v>0.75</v>
      </c>
      <c r="J217" s="11">
        <v>0.4</v>
      </c>
      <c r="K217" s="11">
        <v>0.6</v>
      </c>
      <c r="L217" s="11">
        <v>4</v>
      </c>
      <c r="M217" s="11">
        <v>3</v>
      </c>
      <c r="N217" s="11">
        <v>3</v>
      </c>
      <c r="O217" s="11">
        <v>3</v>
      </c>
      <c r="P217" s="11">
        <v>0.05</v>
      </c>
      <c r="Q217" s="11">
        <v>0.15</v>
      </c>
      <c r="R217" s="11">
        <v>0.1</v>
      </c>
      <c r="S217" s="11">
        <v>0.25</v>
      </c>
      <c r="T217" s="11">
        <v>3252.0902999999998</v>
      </c>
      <c r="U217" s="11">
        <v>0.51666666999999999</v>
      </c>
      <c r="V217" s="11">
        <v>60</v>
      </c>
      <c r="W217" s="11">
        <v>1400</v>
      </c>
      <c r="X217" s="11">
        <v>10.402200000000001</v>
      </c>
    </row>
    <row r="218" spans="2:24" x14ac:dyDescent="0.35">
      <c r="B218" s="11">
        <v>-4.4343909999999997</v>
      </c>
      <c r="C218" s="11">
        <v>20</v>
      </c>
      <c r="D218" s="11">
        <v>275.63265000000001</v>
      </c>
      <c r="E218" s="11">
        <v>0.03</v>
      </c>
      <c r="F218" s="11">
        <v>2435.4855371900826</v>
      </c>
      <c r="G218" s="11">
        <v>73.064566115702476</v>
      </c>
      <c r="H218" s="11">
        <v>8500</v>
      </c>
      <c r="I218" s="11">
        <v>0.85</v>
      </c>
      <c r="J218" s="11">
        <v>0.4</v>
      </c>
      <c r="K218" s="11">
        <v>0.6</v>
      </c>
      <c r="L218" s="11">
        <v>2</v>
      </c>
      <c r="M218" s="11">
        <v>3</v>
      </c>
      <c r="N218" s="11">
        <v>3</v>
      </c>
      <c r="O218" s="11">
        <v>4</v>
      </c>
      <c r="P218" s="11">
        <v>0.2</v>
      </c>
      <c r="Q218" s="11">
        <v>0.1</v>
      </c>
      <c r="R218" s="11">
        <v>0.2</v>
      </c>
      <c r="S218" s="11">
        <v>0.2</v>
      </c>
      <c r="T218" s="11">
        <v>3120.9576000000002</v>
      </c>
      <c r="U218" s="11">
        <v>0.42916666999999997</v>
      </c>
      <c r="V218" s="11">
        <v>60</v>
      </c>
      <c r="W218" s="11">
        <v>800</v>
      </c>
      <c r="X218" s="11">
        <v>-5.2806350000000002</v>
      </c>
    </row>
    <row r="219" spans="2:24" x14ac:dyDescent="0.35">
      <c r="B219" s="11">
        <v>-17.24926</v>
      </c>
      <c r="C219" s="11">
        <v>35</v>
      </c>
      <c r="D219" s="11">
        <v>172.07142999999999</v>
      </c>
      <c r="E219" s="11">
        <v>0.16500000000000001</v>
      </c>
      <c r="F219" s="11">
        <v>4635.2789256198348</v>
      </c>
      <c r="G219" s="11">
        <v>764.82102272727275</v>
      </c>
      <c r="H219" s="11">
        <v>7500</v>
      </c>
      <c r="I219" s="11">
        <v>0.7</v>
      </c>
      <c r="J219" s="11">
        <v>0.3</v>
      </c>
      <c r="K219" s="11">
        <v>0.8</v>
      </c>
      <c r="L219" s="11">
        <v>3</v>
      </c>
      <c r="M219" s="11">
        <v>4</v>
      </c>
      <c r="N219" s="11">
        <v>2</v>
      </c>
      <c r="O219" s="11">
        <v>2</v>
      </c>
      <c r="P219" s="11">
        <v>0.125</v>
      </c>
      <c r="Q219" s="11">
        <v>0.1</v>
      </c>
      <c r="R219" s="11">
        <v>0.2</v>
      </c>
      <c r="S219" s="11">
        <v>0.2</v>
      </c>
      <c r="T219" s="11">
        <v>1909.1026999999999</v>
      </c>
      <c r="U219" s="11">
        <v>0.75</v>
      </c>
      <c r="V219" s="11">
        <v>60</v>
      </c>
      <c r="W219" s="11">
        <v>1200</v>
      </c>
      <c r="X219" s="11">
        <v>-18.748624</v>
      </c>
    </row>
    <row r="220" spans="2:24" x14ac:dyDescent="0.35">
      <c r="B220" s="11">
        <v>-14.067752</v>
      </c>
      <c r="C220" s="11">
        <v>20</v>
      </c>
      <c r="D220" s="11">
        <v>19.775510000000001</v>
      </c>
      <c r="E220" s="11">
        <v>5.7000000000000002E-2</v>
      </c>
      <c r="F220" s="11">
        <v>3490.909090909091</v>
      </c>
      <c r="G220" s="11">
        <v>198.9818181818182</v>
      </c>
      <c r="H220" s="11">
        <v>6500</v>
      </c>
      <c r="I220" s="11">
        <v>0.8</v>
      </c>
      <c r="J220" s="11">
        <v>0.2</v>
      </c>
      <c r="K220" s="11">
        <v>0.8</v>
      </c>
      <c r="L220" s="11">
        <v>3</v>
      </c>
      <c r="M220" s="11">
        <v>3</v>
      </c>
      <c r="N220" s="11">
        <v>3</v>
      </c>
      <c r="O220" s="11">
        <v>2</v>
      </c>
      <c r="P220" s="11">
        <v>0.2</v>
      </c>
      <c r="Q220" s="11">
        <v>0.15</v>
      </c>
      <c r="R220" s="11">
        <v>0.3</v>
      </c>
      <c r="S220" s="11">
        <v>0.3</v>
      </c>
      <c r="T220" s="11">
        <v>2386.6147000000001</v>
      </c>
      <c r="U220" s="11">
        <v>0.48749999999999999</v>
      </c>
      <c r="V220" s="11">
        <v>40</v>
      </c>
      <c r="W220" s="11">
        <v>1800</v>
      </c>
      <c r="X220" s="11">
        <v>-13.083117</v>
      </c>
    </row>
    <row r="221" spans="2:24" x14ac:dyDescent="0.35">
      <c r="B221" s="11">
        <v>-14.151571000000001</v>
      </c>
      <c r="C221" s="11">
        <v>15</v>
      </c>
      <c r="D221" s="11">
        <v>226.89796000000001</v>
      </c>
      <c r="E221" s="11">
        <v>0.3</v>
      </c>
      <c r="F221" s="11">
        <v>4176.1363636363631</v>
      </c>
      <c r="G221" s="11">
        <v>1252.8409090909088</v>
      </c>
      <c r="H221" s="11">
        <v>7000</v>
      </c>
      <c r="I221" s="11">
        <v>0.8</v>
      </c>
      <c r="J221" s="11">
        <v>0.4</v>
      </c>
      <c r="K221" s="11">
        <v>0.9</v>
      </c>
      <c r="L221" s="11">
        <v>2</v>
      </c>
      <c r="M221" s="11">
        <v>2</v>
      </c>
      <c r="N221" s="11">
        <v>2</v>
      </c>
      <c r="O221" s="11">
        <v>3</v>
      </c>
      <c r="P221" s="11">
        <v>0.05</v>
      </c>
      <c r="Q221" s="11">
        <v>0.1</v>
      </c>
      <c r="R221" s="11">
        <v>0.4</v>
      </c>
      <c r="S221" s="11">
        <v>0.2</v>
      </c>
      <c r="T221" s="11">
        <v>2025.0823</v>
      </c>
      <c r="U221" s="11">
        <v>0.51666666999999999</v>
      </c>
      <c r="V221" s="11">
        <v>80</v>
      </c>
      <c r="W221" s="11">
        <v>400</v>
      </c>
      <c r="X221" s="11">
        <v>-9.5813165999999992</v>
      </c>
    </row>
    <row r="222" spans="2:24" x14ac:dyDescent="0.35">
      <c r="B222" s="11">
        <v>-8.2505769999999998</v>
      </c>
      <c r="C222" s="11">
        <v>25</v>
      </c>
      <c r="D222" s="11">
        <v>13.683673000000001</v>
      </c>
      <c r="E222" s="11">
        <v>8.4000000000000005E-2</v>
      </c>
      <c r="F222" s="11">
        <v>4231.4049586776864</v>
      </c>
      <c r="G222" s="11">
        <v>355.43801652892569</v>
      </c>
      <c r="H222" s="11">
        <v>7000</v>
      </c>
      <c r="I222" s="11">
        <v>0.8</v>
      </c>
      <c r="J222" s="11">
        <v>0.5</v>
      </c>
      <c r="K222" s="11">
        <v>0.6</v>
      </c>
      <c r="L222" s="11">
        <v>2</v>
      </c>
      <c r="M222" s="11">
        <v>3</v>
      </c>
      <c r="N222" s="11">
        <v>2</v>
      </c>
      <c r="O222" s="11">
        <v>2</v>
      </c>
      <c r="P222" s="11">
        <v>0.05</v>
      </c>
      <c r="Q222" s="11">
        <v>0.1</v>
      </c>
      <c r="R222" s="11">
        <v>0.4</v>
      </c>
      <c r="S222" s="11">
        <v>0.25</v>
      </c>
      <c r="T222" s="11">
        <v>3080.4866000000002</v>
      </c>
      <c r="U222" s="11">
        <v>0.48749999999999999</v>
      </c>
      <c r="V222" s="11">
        <v>40</v>
      </c>
      <c r="W222" s="11">
        <v>1800</v>
      </c>
      <c r="X222" s="11">
        <v>-5.5127094000000003</v>
      </c>
    </row>
    <row r="223" spans="2:24" x14ac:dyDescent="0.35">
      <c r="B223" s="11">
        <v>8.8775209999999998</v>
      </c>
      <c r="C223" s="11">
        <v>40</v>
      </c>
      <c r="D223" s="11">
        <v>159.88775999999999</v>
      </c>
      <c r="E223" s="11">
        <v>0.192</v>
      </c>
      <c r="F223" s="11">
        <v>2748.8119834710747</v>
      </c>
      <c r="G223" s="11">
        <v>527.77190082644631</v>
      </c>
      <c r="H223" s="11">
        <v>8000</v>
      </c>
      <c r="I223" s="11">
        <v>0.8</v>
      </c>
      <c r="J223" s="11">
        <v>0.4</v>
      </c>
      <c r="K223" s="11">
        <v>0.8</v>
      </c>
      <c r="L223" s="11">
        <v>4</v>
      </c>
      <c r="M223" s="11">
        <v>4</v>
      </c>
      <c r="N223" s="11">
        <v>3</v>
      </c>
      <c r="O223" s="11">
        <v>3</v>
      </c>
      <c r="P223" s="11">
        <v>0.2</v>
      </c>
      <c r="Q223" s="11">
        <v>0.1</v>
      </c>
      <c r="R223" s="11">
        <v>0.3</v>
      </c>
      <c r="S223" s="11">
        <v>0.35</v>
      </c>
      <c r="T223" s="11">
        <v>2594.8211999999999</v>
      </c>
      <c r="U223" s="11">
        <v>0.57499999999999996</v>
      </c>
      <c r="V223" s="11">
        <v>90</v>
      </c>
      <c r="W223" s="11">
        <v>1200</v>
      </c>
      <c r="X223" s="11">
        <v>6.4600477999999999</v>
      </c>
    </row>
    <row r="224" spans="2:24" x14ac:dyDescent="0.35">
      <c r="B224" s="11">
        <v>-5.0028959999999998</v>
      </c>
      <c r="C224" s="11">
        <v>15</v>
      </c>
      <c r="D224" s="11">
        <v>287.81632999999999</v>
      </c>
      <c r="E224" s="11">
        <v>0.246</v>
      </c>
      <c r="F224" s="11">
        <v>899.17355371900828</v>
      </c>
      <c r="G224" s="11">
        <v>221.19669421487603</v>
      </c>
      <c r="H224" s="11">
        <v>8500</v>
      </c>
      <c r="I224" s="11">
        <v>0.8</v>
      </c>
      <c r="J224" s="11">
        <v>0.4</v>
      </c>
      <c r="K224" s="11">
        <v>0.9</v>
      </c>
      <c r="L224" s="11">
        <v>2</v>
      </c>
      <c r="M224" s="11">
        <v>2</v>
      </c>
      <c r="N224" s="11">
        <v>4</v>
      </c>
      <c r="O224" s="11">
        <v>4</v>
      </c>
      <c r="P224" s="11">
        <v>0.2</v>
      </c>
      <c r="Q224" s="11">
        <v>0.2</v>
      </c>
      <c r="R224" s="11">
        <v>0.1</v>
      </c>
      <c r="S224" s="11">
        <v>0.25</v>
      </c>
      <c r="T224" s="11">
        <v>4764.3678</v>
      </c>
      <c r="U224" s="11">
        <v>0.45833332999999998</v>
      </c>
      <c r="V224" s="11">
        <v>50</v>
      </c>
      <c r="W224" s="11">
        <v>1600</v>
      </c>
      <c r="X224" s="11">
        <v>-3.0439057999999997</v>
      </c>
    </row>
    <row r="225" spans="2:24" x14ac:dyDescent="0.35">
      <c r="B225" s="11">
        <v>-1.2489060000000001</v>
      </c>
      <c r="C225" s="11">
        <v>45</v>
      </c>
      <c r="D225" s="11">
        <v>159.88775999999999</v>
      </c>
      <c r="E225" s="11">
        <v>5.7000000000000002E-2</v>
      </c>
      <c r="F225" s="11">
        <v>7300</v>
      </c>
      <c r="G225" s="11">
        <v>416.1</v>
      </c>
      <c r="H225" s="11">
        <v>8000</v>
      </c>
      <c r="I225" s="11">
        <v>0.75</v>
      </c>
      <c r="J225" s="11">
        <v>0.2</v>
      </c>
      <c r="K225" s="11">
        <v>0.8</v>
      </c>
      <c r="L225" s="11">
        <v>3</v>
      </c>
      <c r="M225" s="11">
        <v>3</v>
      </c>
      <c r="N225" s="11">
        <v>3</v>
      </c>
      <c r="O225" s="11">
        <v>4</v>
      </c>
      <c r="P225" s="11">
        <v>0.2</v>
      </c>
      <c r="Q225" s="11">
        <v>0.1</v>
      </c>
      <c r="R225" s="11">
        <v>0.3</v>
      </c>
      <c r="S225" s="11">
        <v>0.25</v>
      </c>
      <c r="T225" s="11">
        <v>4322.2518</v>
      </c>
      <c r="U225" s="11">
        <v>0.48749999999999999</v>
      </c>
      <c r="V225" s="11">
        <v>50</v>
      </c>
      <c r="W225" s="11">
        <v>1200</v>
      </c>
      <c r="X225" s="11">
        <v>0.26799865</v>
      </c>
    </row>
    <row r="226" spans="2:24" x14ac:dyDescent="0.35">
      <c r="B226" s="11">
        <v>-13.601406000000001</v>
      </c>
      <c r="C226" s="11">
        <v>15</v>
      </c>
      <c r="D226" s="11">
        <v>281.72449</v>
      </c>
      <c r="E226" s="11">
        <v>0.192</v>
      </c>
      <c r="F226" s="11">
        <v>7300</v>
      </c>
      <c r="G226" s="11">
        <v>1401.6000000000001</v>
      </c>
      <c r="H226" s="11">
        <v>7000</v>
      </c>
      <c r="I226" s="11">
        <v>0.85</v>
      </c>
      <c r="J226" s="11">
        <v>0.2</v>
      </c>
      <c r="K226" s="11">
        <v>0.9</v>
      </c>
      <c r="L226" s="11">
        <v>2</v>
      </c>
      <c r="M226" s="11">
        <v>3</v>
      </c>
      <c r="N226" s="11">
        <v>3</v>
      </c>
      <c r="O226" s="11">
        <v>3</v>
      </c>
      <c r="P226" s="11">
        <v>0.2</v>
      </c>
      <c r="Q226" s="11">
        <v>0.15</v>
      </c>
      <c r="R226" s="11">
        <v>0.1</v>
      </c>
      <c r="S226" s="11">
        <v>0.25</v>
      </c>
      <c r="T226" s="11">
        <v>3923.5970000000002</v>
      </c>
      <c r="U226" s="11">
        <v>0.60416667000000002</v>
      </c>
      <c r="V226" s="11">
        <v>70</v>
      </c>
      <c r="W226" s="11">
        <v>1400</v>
      </c>
      <c r="X226" s="11">
        <v>-16.113769000000001</v>
      </c>
    </row>
    <row r="227" spans="2:24" x14ac:dyDescent="0.35">
      <c r="B227" s="11">
        <v>-6.178318</v>
      </c>
      <c r="C227" s="11">
        <v>25</v>
      </c>
      <c r="D227" s="11">
        <v>196.43878000000001</v>
      </c>
      <c r="E227" s="11">
        <v>0.111</v>
      </c>
      <c r="F227" s="11">
        <v>1430.8884297520663</v>
      </c>
      <c r="G227" s="11">
        <v>158.82861570247937</v>
      </c>
      <c r="H227" s="11">
        <v>5500</v>
      </c>
      <c r="I227" s="11">
        <v>0.7</v>
      </c>
      <c r="J227" s="11">
        <v>0.3</v>
      </c>
      <c r="K227" s="11">
        <v>0.6</v>
      </c>
      <c r="L227" s="11">
        <v>2</v>
      </c>
      <c r="M227" s="11">
        <v>4</v>
      </c>
      <c r="N227" s="11">
        <v>3</v>
      </c>
      <c r="O227" s="11">
        <v>2</v>
      </c>
      <c r="P227" s="11">
        <v>0.125</v>
      </c>
      <c r="Q227" s="11">
        <v>0.1</v>
      </c>
      <c r="R227" s="11">
        <v>0.4</v>
      </c>
      <c r="S227" s="11">
        <v>0.35</v>
      </c>
      <c r="T227" s="11">
        <v>1489.4661000000001</v>
      </c>
      <c r="U227" s="11">
        <v>0.42916666999999997</v>
      </c>
      <c r="V227" s="11">
        <v>50</v>
      </c>
      <c r="W227" s="11">
        <v>1200</v>
      </c>
      <c r="X227" s="11">
        <v>-5.4434484000000003</v>
      </c>
    </row>
    <row r="228" spans="2:24" x14ac:dyDescent="0.35">
      <c r="B228" s="11">
        <v>-5.5738269999999996</v>
      </c>
      <c r="C228" s="11">
        <v>40</v>
      </c>
      <c r="D228" s="11">
        <v>184.2551</v>
      </c>
      <c r="E228" s="11">
        <v>5.7000000000000002E-2</v>
      </c>
      <c r="F228" s="11">
        <v>3012.3966942148763</v>
      </c>
      <c r="G228" s="11">
        <v>171.70661157024796</v>
      </c>
      <c r="H228" s="11">
        <v>6500</v>
      </c>
      <c r="I228" s="11">
        <v>0.8</v>
      </c>
      <c r="J228" s="11">
        <v>0.3</v>
      </c>
      <c r="K228" s="11">
        <v>0.6</v>
      </c>
      <c r="L228" s="11">
        <v>4</v>
      </c>
      <c r="M228" s="11">
        <v>3</v>
      </c>
      <c r="N228" s="11">
        <v>4</v>
      </c>
      <c r="O228" s="11">
        <v>2</v>
      </c>
      <c r="P228" s="11">
        <v>0.05</v>
      </c>
      <c r="Q228" s="11">
        <v>0.1</v>
      </c>
      <c r="R228" s="11">
        <v>0.2</v>
      </c>
      <c r="S228" s="11">
        <v>0.2</v>
      </c>
      <c r="T228" s="11">
        <v>2108.2921999999999</v>
      </c>
      <c r="U228" s="11">
        <v>0.48749999999999999</v>
      </c>
      <c r="V228" s="11">
        <v>50</v>
      </c>
      <c r="W228" s="11">
        <v>400</v>
      </c>
      <c r="X228" s="11">
        <v>-5.3234268</v>
      </c>
    </row>
    <row r="229" spans="2:24" x14ac:dyDescent="0.35">
      <c r="B229" s="11">
        <v>-0.84332799999999997</v>
      </c>
      <c r="C229" s="11">
        <v>45</v>
      </c>
      <c r="D229" s="11">
        <v>159.88775999999999</v>
      </c>
      <c r="E229" s="11">
        <v>0.27300000000000002</v>
      </c>
      <c r="F229" s="11">
        <v>6600</v>
      </c>
      <c r="G229" s="11">
        <v>1801.8000000000002</v>
      </c>
      <c r="H229" s="11">
        <v>6500</v>
      </c>
      <c r="I229" s="11">
        <v>0.85</v>
      </c>
      <c r="J229" s="11">
        <v>0.4</v>
      </c>
      <c r="K229" s="11">
        <v>0.7</v>
      </c>
      <c r="L229" s="11">
        <v>4</v>
      </c>
      <c r="M229" s="11">
        <v>2</v>
      </c>
      <c r="N229" s="11">
        <v>4</v>
      </c>
      <c r="O229" s="11">
        <v>4</v>
      </c>
      <c r="P229" s="11">
        <v>0.05</v>
      </c>
      <c r="Q229" s="11">
        <v>0.15</v>
      </c>
      <c r="R229" s="11">
        <v>0.2</v>
      </c>
      <c r="S229" s="11">
        <v>0.25</v>
      </c>
      <c r="T229" s="11">
        <v>2536.3213999999998</v>
      </c>
      <c r="U229" s="11">
        <v>0.66249999999999998</v>
      </c>
      <c r="V229" s="11">
        <v>50</v>
      </c>
      <c r="W229" s="11">
        <v>2000</v>
      </c>
      <c r="X229" s="11">
        <v>0.13137061999999999</v>
      </c>
    </row>
    <row r="230" spans="2:24" x14ac:dyDescent="0.35">
      <c r="B230" s="11">
        <v>-4.1357549999999996</v>
      </c>
      <c r="C230" s="11">
        <v>20</v>
      </c>
      <c r="D230" s="11">
        <v>184.2551</v>
      </c>
      <c r="E230" s="11">
        <v>0.16500000000000001</v>
      </c>
      <c r="F230" s="11">
        <v>903.7190082644629</v>
      </c>
      <c r="G230" s="11">
        <v>149.11363636363637</v>
      </c>
      <c r="H230" s="11">
        <v>5500</v>
      </c>
      <c r="I230" s="11">
        <v>0.85</v>
      </c>
      <c r="J230" s="11">
        <v>0.5</v>
      </c>
      <c r="K230" s="11">
        <v>0.9</v>
      </c>
      <c r="L230" s="11">
        <v>4</v>
      </c>
      <c r="M230" s="11">
        <v>2</v>
      </c>
      <c r="N230" s="11">
        <v>3</v>
      </c>
      <c r="O230" s="11">
        <v>3</v>
      </c>
      <c r="P230" s="11">
        <v>0.05</v>
      </c>
      <c r="Q230" s="11">
        <v>0.2</v>
      </c>
      <c r="R230" s="11">
        <v>0.1</v>
      </c>
      <c r="S230" s="11">
        <v>0.25</v>
      </c>
      <c r="T230" s="11">
        <v>2019.4431999999999</v>
      </c>
      <c r="U230" s="11">
        <v>0.66249999999999998</v>
      </c>
      <c r="V230" s="11">
        <v>50</v>
      </c>
      <c r="W230" s="11">
        <v>400</v>
      </c>
      <c r="X230" s="11">
        <v>-4.4791885000000002</v>
      </c>
    </row>
    <row r="231" spans="2:24" x14ac:dyDescent="0.35">
      <c r="B231" s="11">
        <v>-3.22844</v>
      </c>
      <c r="C231" s="11">
        <v>40</v>
      </c>
      <c r="D231" s="11">
        <v>135.52041</v>
      </c>
      <c r="E231" s="11">
        <v>0.246</v>
      </c>
      <c r="F231" s="11">
        <v>1335.5888429752067</v>
      </c>
      <c r="G231" s="11">
        <v>328.55485537190083</v>
      </c>
      <c r="H231" s="11">
        <v>7000</v>
      </c>
      <c r="I231" s="11">
        <v>0.8</v>
      </c>
      <c r="J231" s="11">
        <v>0.5</v>
      </c>
      <c r="K231" s="11">
        <v>0.8</v>
      </c>
      <c r="L231" s="11">
        <v>2</v>
      </c>
      <c r="M231" s="11">
        <v>3</v>
      </c>
      <c r="N231" s="11">
        <v>3</v>
      </c>
      <c r="O231" s="11">
        <v>4</v>
      </c>
      <c r="P231" s="11">
        <v>0.125</v>
      </c>
      <c r="Q231" s="11">
        <v>0.2</v>
      </c>
      <c r="R231" s="11">
        <v>0.4</v>
      </c>
      <c r="S231" s="11">
        <v>0.3</v>
      </c>
      <c r="T231" s="11">
        <v>3351.6441</v>
      </c>
      <c r="U231" s="11">
        <v>0.42916666999999997</v>
      </c>
      <c r="V231" s="11">
        <v>50</v>
      </c>
      <c r="W231" s="11">
        <v>1400</v>
      </c>
      <c r="X231" s="11">
        <v>-5.3932089999999997</v>
      </c>
    </row>
    <row r="232" spans="2:24" x14ac:dyDescent="0.35">
      <c r="B232" s="11">
        <v>17.7683</v>
      </c>
      <c r="C232" s="11">
        <v>15</v>
      </c>
      <c r="D232" s="11">
        <v>141.61224000000001</v>
      </c>
      <c r="E232" s="11">
        <v>0.192</v>
      </c>
      <c r="F232" s="11">
        <v>2380.1652892561983</v>
      </c>
      <c r="G232" s="11">
        <v>456.9917355371901</v>
      </c>
      <c r="H232" s="11">
        <v>6000</v>
      </c>
      <c r="I232" s="11">
        <v>0.85</v>
      </c>
      <c r="J232" s="11">
        <v>0.2</v>
      </c>
      <c r="K232" s="11">
        <v>0.6</v>
      </c>
      <c r="L232" s="11">
        <v>4</v>
      </c>
      <c r="M232" s="11">
        <v>2</v>
      </c>
      <c r="N232" s="11">
        <v>4</v>
      </c>
      <c r="O232" s="11">
        <v>4</v>
      </c>
      <c r="P232" s="11">
        <v>0.2</v>
      </c>
      <c r="Q232" s="11">
        <v>0.2</v>
      </c>
      <c r="R232" s="11">
        <v>0.4</v>
      </c>
      <c r="S232" s="11">
        <v>0.35</v>
      </c>
      <c r="T232" s="11">
        <v>2820.6504</v>
      </c>
      <c r="U232" s="11">
        <v>0.57499999999999996</v>
      </c>
      <c r="V232" s="11">
        <v>80</v>
      </c>
      <c r="W232" s="11">
        <v>800</v>
      </c>
      <c r="X232" s="11">
        <v>17.833036</v>
      </c>
    </row>
    <row r="233" spans="2:24" x14ac:dyDescent="0.35">
      <c r="B233" s="11">
        <v>6.9287979999999996</v>
      </c>
      <c r="C233" s="11">
        <v>45</v>
      </c>
      <c r="D233" s="11">
        <v>300</v>
      </c>
      <c r="E233" s="11">
        <v>0.27300000000000002</v>
      </c>
      <c r="F233" s="11">
        <v>3535.3822314049589</v>
      </c>
      <c r="G233" s="11">
        <v>965.15934917355389</v>
      </c>
      <c r="H233" s="11">
        <v>6500</v>
      </c>
      <c r="I233" s="11">
        <v>0.8</v>
      </c>
      <c r="J233" s="11">
        <v>0.5</v>
      </c>
      <c r="K233" s="11">
        <v>0.7</v>
      </c>
      <c r="L233" s="11">
        <v>2</v>
      </c>
      <c r="M233" s="11">
        <v>3</v>
      </c>
      <c r="N233" s="11">
        <v>3</v>
      </c>
      <c r="O233" s="11">
        <v>3</v>
      </c>
      <c r="P233" s="11">
        <v>0.05</v>
      </c>
      <c r="Q233" s="11">
        <v>0.2</v>
      </c>
      <c r="R233" s="11">
        <v>0.2</v>
      </c>
      <c r="S233" s="11">
        <v>0.2</v>
      </c>
      <c r="T233" s="11">
        <v>3511.8296</v>
      </c>
      <c r="U233" s="11">
        <v>0.54583333000000001</v>
      </c>
      <c r="V233" s="11">
        <v>60</v>
      </c>
      <c r="W233" s="11">
        <v>1400</v>
      </c>
      <c r="X233" s="11">
        <v>10.987539</v>
      </c>
    </row>
    <row r="234" spans="2:24" x14ac:dyDescent="0.35">
      <c r="B234" s="11">
        <v>10.186909999999999</v>
      </c>
      <c r="C234" s="11">
        <v>20</v>
      </c>
      <c r="D234" s="11">
        <v>129.42857000000001</v>
      </c>
      <c r="E234" s="11">
        <v>0.219</v>
      </c>
      <c r="F234" s="11">
        <v>3535.3822314049589</v>
      </c>
      <c r="G234" s="11">
        <v>774.24870867768595</v>
      </c>
      <c r="H234" s="11">
        <v>3000</v>
      </c>
      <c r="I234" s="11">
        <v>0.85</v>
      </c>
      <c r="J234" s="11">
        <v>0.5</v>
      </c>
      <c r="K234" s="11">
        <v>0.9</v>
      </c>
      <c r="L234" s="11">
        <v>4</v>
      </c>
      <c r="M234" s="11">
        <v>2</v>
      </c>
      <c r="N234" s="11">
        <v>4</v>
      </c>
      <c r="O234" s="11">
        <v>2</v>
      </c>
      <c r="P234" s="11">
        <v>0.125</v>
      </c>
      <c r="Q234" s="11">
        <v>0.1</v>
      </c>
      <c r="R234" s="11">
        <v>0.3</v>
      </c>
      <c r="S234" s="11">
        <v>0.25</v>
      </c>
      <c r="T234" s="11">
        <v>1101.5145</v>
      </c>
      <c r="U234" s="11">
        <v>0.57499999999999996</v>
      </c>
      <c r="V234" s="11">
        <v>50</v>
      </c>
      <c r="W234" s="11">
        <v>1400</v>
      </c>
      <c r="X234" s="11">
        <v>13.902872</v>
      </c>
    </row>
    <row r="235" spans="2:24" x14ac:dyDescent="0.35">
      <c r="B235" s="11">
        <v>-8.2557899999999993</v>
      </c>
      <c r="C235" s="11">
        <v>35</v>
      </c>
      <c r="D235" s="11">
        <v>202.53061</v>
      </c>
      <c r="E235" s="11">
        <v>0.03</v>
      </c>
      <c r="F235" s="11">
        <v>3535.3822314049589</v>
      </c>
      <c r="G235" s="11">
        <v>106.06146694214877</v>
      </c>
      <c r="H235" s="11">
        <v>7000</v>
      </c>
      <c r="I235" s="11">
        <v>0.75</v>
      </c>
      <c r="J235" s="11">
        <v>0.3</v>
      </c>
      <c r="K235" s="11">
        <v>0.7</v>
      </c>
      <c r="L235" s="11">
        <v>3</v>
      </c>
      <c r="M235" s="11">
        <v>4</v>
      </c>
      <c r="N235" s="11">
        <v>2</v>
      </c>
      <c r="O235" s="11">
        <v>3</v>
      </c>
      <c r="P235" s="11">
        <v>0.05</v>
      </c>
      <c r="Q235" s="11">
        <v>0.2</v>
      </c>
      <c r="R235" s="11">
        <v>0.4</v>
      </c>
      <c r="S235" s="11">
        <v>0.25</v>
      </c>
      <c r="T235" s="11">
        <v>2895.4724000000001</v>
      </c>
      <c r="U235" s="11">
        <v>0.57499999999999996</v>
      </c>
      <c r="V235" s="11">
        <v>70</v>
      </c>
      <c r="W235" s="11">
        <v>600</v>
      </c>
      <c r="X235" s="11">
        <v>-7.9562725999999993</v>
      </c>
    </row>
    <row r="236" spans="2:24" x14ac:dyDescent="0.35">
      <c r="B236" s="11">
        <v>-14.978574999999999</v>
      </c>
      <c r="C236" s="11">
        <v>15</v>
      </c>
      <c r="D236" s="11">
        <v>184.2551</v>
      </c>
      <c r="E236" s="11">
        <v>8.4000000000000005E-2</v>
      </c>
      <c r="F236" s="11">
        <v>2221.6425619834713</v>
      </c>
      <c r="G236" s="11">
        <v>186.61797520661159</v>
      </c>
      <c r="H236" s="11">
        <v>7500</v>
      </c>
      <c r="I236" s="11">
        <v>0.7</v>
      </c>
      <c r="J236" s="11">
        <v>0.3</v>
      </c>
      <c r="K236" s="11">
        <v>0.8</v>
      </c>
      <c r="L236" s="11">
        <v>4</v>
      </c>
      <c r="M236" s="11">
        <v>2</v>
      </c>
      <c r="N236" s="11">
        <v>3</v>
      </c>
      <c r="O236" s="11">
        <v>2</v>
      </c>
      <c r="P236" s="11">
        <v>0.125</v>
      </c>
      <c r="Q236" s="11">
        <v>0.15</v>
      </c>
      <c r="R236" s="11">
        <v>0.2</v>
      </c>
      <c r="S236" s="11">
        <v>0.2</v>
      </c>
      <c r="T236" s="11">
        <v>4203.8539000000001</v>
      </c>
      <c r="U236" s="11">
        <v>0.51666666999999999</v>
      </c>
      <c r="V236" s="11">
        <v>40</v>
      </c>
      <c r="W236" s="11">
        <v>2000</v>
      </c>
      <c r="X236" s="11">
        <v>-14.635032000000001</v>
      </c>
    </row>
    <row r="237" spans="2:24" x14ac:dyDescent="0.35">
      <c r="B237" s="11">
        <v>-4.8603940000000003</v>
      </c>
      <c r="C237" s="11">
        <v>15</v>
      </c>
      <c r="D237" s="11">
        <v>257.35714000000002</v>
      </c>
      <c r="E237" s="11">
        <v>5.7000000000000002E-2</v>
      </c>
      <c r="F237" s="11">
        <v>1518.5950413223138</v>
      </c>
      <c r="G237" s="11">
        <v>86.559917355371894</v>
      </c>
      <c r="H237" s="11">
        <v>7500</v>
      </c>
      <c r="I237" s="11">
        <v>0.85</v>
      </c>
      <c r="J237" s="11">
        <v>0.5</v>
      </c>
      <c r="K237" s="11">
        <v>0.7</v>
      </c>
      <c r="L237" s="11">
        <v>2</v>
      </c>
      <c r="M237" s="11">
        <v>3</v>
      </c>
      <c r="N237" s="11">
        <v>4</v>
      </c>
      <c r="O237" s="11">
        <v>3</v>
      </c>
      <c r="P237" s="11">
        <v>0.125</v>
      </c>
      <c r="Q237" s="11">
        <v>0.1</v>
      </c>
      <c r="R237" s="11">
        <v>0.3</v>
      </c>
      <c r="S237" s="11">
        <v>0.25</v>
      </c>
      <c r="T237" s="11">
        <v>4881.8949000000002</v>
      </c>
      <c r="U237" s="11">
        <v>0.54583333000000001</v>
      </c>
      <c r="V237" s="11">
        <v>90</v>
      </c>
      <c r="W237" s="11">
        <v>1600</v>
      </c>
      <c r="X237" s="11">
        <v>-6.2907462000000001</v>
      </c>
    </row>
    <row r="238" spans="2:24" x14ac:dyDescent="0.35">
      <c r="B238" s="11">
        <v>-3.4300540000000002</v>
      </c>
      <c r="C238" s="11">
        <v>20</v>
      </c>
      <c r="D238" s="11">
        <v>214.71429000000001</v>
      </c>
      <c r="E238" s="11">
        <v>0.246</v>
      </c>
      <c r="F238" s="11">
        <v>1885.5371900826447</v>
      </c>
      <c r="G238" s="11">
        <v>463.84214876033059</v>
      </c>
      <c r="H238" s="11">
        <v>8500</v>
      </c>
      <c r="I238" s="11">
        <v>0.8</v>
      </c>
      <c r="J238" s="11">
        <v>0.2</v>
      </c>
      <c r="K238" s="11">
        <v>0.9</v>
      </c>
      <c r="L238" s="11">
        <v>4</v>
      </c>
      <c r="M238" s="11">
        <v>4</v>
      </c>
      <c r="N238" s="11">
        <v>2</v>
      </c>
      <c r="O238" s="11">
        <v>2</v>
      </c>
      <c r="P238" s="11">
        <v>0.2</v>
      </c>
      <c r="Q238" s="11">
        <v>0.15</v>
      </c>
      <c r="R238" s="11">
        <v>0.4</v>
      </c>
      <c r="S238" s="11">
        <v>0.2</v>
      </c>
      <c r="T238" s="11">
        <v>4607.1279000000004</v>
      </c>
      <c r="U238" s="11">
        <v>0.57499999999999996</v>
      </c>
      <c r="V238" s="11">
        <v>60</v>
      </c>
      <c r="W238" s="11">
        <v>2000</v>
      </c>
      <c r="X238" s="11">
        <v>-10.159632999999999</v>
      </c>
    </row>
    <row r="239" spans="2:24" x14ac:dyDescent="0.35">
      <c r="B239" s="11">
        <v>-13.957227</v>
      </c>
      <c r="C239" s="11">
        <v>30</v>
      </c>
      <c r="D239" s="11">
        <v>208.62244999999999</v>
      </c>
      <c r="E239" s="11">
        <v>5.7000000000000002E-2</v>
      </c>
      <c r="F239" s="11">
        <v>4231.4049586776864</v>
      </c>
      <c r="G239" s="11">
        <v>241.19008264462812</v>
      </c>
      <c r="H239" s="11">
        <v>8000</v>
      </c>
      <c r="I239" s="11">
        <v>0.7</v>
      </c>
      <c r="J239" s="11">
        <v>0.3</v>
      </c>
      <c r="K239" s="11">
        <v>0.6</v>
      </c>
      <c r="L239" s="11">
        <v>4</v>
      </c>
      <c r="M239" s="11">
        <v>2</v>
      </c>
      <c r="N239" s="11">
        <v>2</v>
      </c>
      <c r="O239" s="11">
        <v>3</v>
      </c>
      <c r="P239" s="11">
        <v>0.125</v>
      </c>
      <c r="Q239" s="11">
        <v>0.2</v>
      </c>
      <c r="R239" s="11">
        <v>0.2</v>
      </c>
      <c r="S239" s="11">
        <v>0.35</v>
      </c>
      <c r="T239" s="11">
        <v>2099.4218999999998</v>
      </c>
      <c r="U239" s="11">
        <v>0.69166667000000004</v>
      </c>
      <c r="V239" s="11">
        <v>80</v>
      </c>
      <c r="W239" s="11">
        <v>1400</v>
      </c>
      <c r="X239" s="11">
        <v>-13.288494</v>
      </c>
    </row>
    <row r="240" spans="2:24" x14ac:dyDescent="0.35">
      <c r="B240" s="11">
        <v>0.42751499999999998</v>
      </c>
      <c r="C240" s="11">
        <v>15</v>
      </c>
      <c r="D240" s="11">
        <v>208.62244999999999</v>
      </c>
      <c r="E240" s="11">
        <v>8.4000000000000005E-2</v>
      </c>
      <c r="F240" s="11">
        <v>1300</v>
      </c>
      <c r="G240" s="11">
        <v>109.2</v>
      </c>
      <c r="H240" s="11">
        <v>8000</v>
      </c>
      <c r="I240" s="11">
        <v>0.7</v>
      </c>
      <c r="J240" s="11">
        <v>0.5</v>
      </c>
      <c r="K240" s="11">
        <v>0.8</v>
      </c>
      <c r="L240" s="11">
        <v>3</v>
      </c>
      <c r="M240" s="11">
        <v>2</v>
      </c>
      <c r="N240" s="11">
        <v>4</v>
      </c>
      <c r="O240" s="11">
        <v>3</v>
      </c>
      <c r="P240" s="11">
        <v>0.125</v>
      </c>
      <c r="Q240" s="11">
        <v>0.2</v>
      </c>
      <c r="R240" s="11">
        <v>0.2</v>
      </c>
      <c r="S240" s="11">
        <v>0.2</v>
      </c>
      <c r="T240" s="11">
        <v>3037.6235000000001</v>
      </c>
      <c r="U240" s="11">
        <v>0.60416667000000002</v>
      </c>
      <c r="V240" s="11">
        <v>90</v>
      </c>
      <c r="W240" s="11">
        <v>600</v>
      </c>
      <c r="X240" s="11">
        <v>-1.5219495000000001</v>
      </c>
    </row>
    <row r="241" spans="2:24" x14ac:dyDescent="0.35">
      <c r="B241" s="11">
        <v>11.524751</v>
      </c>
      <c r="C241" s="11">
        <v>25</v>
      </c>
      <c r="D241" s="11">
        <v>220.80611999999999</v>
      </c>
      <c r="E241" s="11">
        <v>0.246</v>
      </c>
      <c r="F241" s="11">
        <v>1639.6694214876034</v>
      </c>
      <c r="G241" s="11">
        <v>403.3586776859504</v>
      </c>
      <c r="H241" s="11">
        <v>8500</v>
      </c>
      <c r="I241" s="11">
        <v>0.85</v>
      </c>
      <c r="J241" s="11">
        <v>0.5</v>
      </c>
      <c r="K241" s="11">
        <v>0.7</v>
      </c>
      <c r="L241" s="11">
        <v>3</v>
      </c>
      <c r="M241" s="11">
        <v>4</v>
      </c>
      <c r="N241" s="11">
        <v>3</v>
      </c>
      <c r="O241" s="11">
        <v>2</v>
      </c>
      <c r="P241" s="11">
        <v>0.05</v>
      </c>
      <c r="Q241" s="11">
        <v>0.2</v>
      </c>
      <c r="R241" s="11">
        <v>0.4</v>
      </c>
      <c r="S241" s="11">
        <v>0.2</v>
      </c>
      <c r="T241" s="11">
        <v>5179.2797</v>
      </c>
      <c r="U241" s="11">
        <v>0.42916666999999997</v>
      </c>
      <c r="V241" s="11">
        <v>70</v>
      </c>
      <c r="W241" s="11">
        <v>800</v>
      </c>
      <c r="X241" s="11">
        <v>11.174134</v>
      </c>
    </row>
    <row r="242" spans="2:24" x14ac:dyDescent="0.35">
      <c r="B242" s="11">
        <v>-14.601208</v>
      </c>
      <c r="C242" s="11">
        <v>20</v>
      </c>
      <c r="D242" s="11">
        <v>153.79592</v>
      </c>
      <c r="E242" s="11">
        <v>0.219</v>
      </c>
      <c r="F242" s="11">
        <v>1075.6714876033056</v>
      </c>
      <c r="G242" s="11">
        <v>235.57205578512395</v>
      </c>
      <c r="H242" s="11">
        <v>6000</v>
      </c>
      <c r="I242" s="11">
        <v>0.85</v>
      </c>
      <c r="J242" s="11">
        <v>0.2</v>
      </c>
      <c r="K242" s="11">
        <v>0.8</v>
      </c>
      <c r="L242" s="11">
        <v>4</v>
      </c>
      <c r="M242" s="11">
        <v>4</v>
      </c>
      <c r="N242" s="11">
        <v>4</v>
      </c>
      <c r="O242" s="11">
        <v>4</v>
      </c>
      <c r="P242" s="11">
        <v>0.05</v>
      </c>
      <c r="Q242" s="11">
        <v>0.2</v>
      </c>
      <c r="R242" s="11">
        <v>0.3</v>
      </c>
      <c r="S242" s="11">
        <v>0.25</v>
      </c>
      <c r="T242" s="11">
        <v>1678.4982</v>
      </c>
      <c r="U242" s="11">
        <v>0.60416667000000002</v>
      </c>
      <c r="V242" s="11">
        <v>60</v>
      </c>
      <c r="W242" s="11">
        <v>2000</v>
      </c>
      <c r="X242" s="11">
        <v>-9.7079295999999999</v>
      </c>
    </row>
    <row r="243" spans="2:24" x14ac:dyDescent="0.35">
      <c r="B243" s="11">
        <v>-7.3461080000000001</v>
      </c>
      <c r="C243" s="11">
        <v>40</v>
      </c>
      <c r="D243" s="11">
        <v>245.17347000000001</v>
      </c>
      <c r="E243" s="11">
        <v>8.4000000000000005E-2</v>
      </c>
      <c r="F243" s="11">
        <v>1430.8884297520663</v>
      </c>
      <c r="G243" s="11">
        <v>120.19462809917357</v>
      </c>
      <c r="H243" s="11">
        <v>8000</v>
      </c>
      <c r="I243" s="11">
        <v>0.85</v>
      </c>
      <c r="J243" s="11">
        <v>0.5</v>
      </c>
      <c r="K243" s="11">
        <v>0.6</v>
      </c>
      <c r="L243" s="11">
        <v>2</v>
      </c>
      <c r="M243" s="11">
        <v>2</v>
      </c>
      <c r="N243" s="11">
        <v>2</v>
      </c>
      <c r="O243" s="11">
        <v>2</v>
      </c>
      <c r="P243" s="11">
        <v>0.2</v>
      </c>
      <c r="Q243" s="11">
        <v>0.1</v>
      </c>
      <c r="R243" s="11">
        <v>0.1</v>
      </c>
      <c r="S243" s="11">
        <v>0.35</v>
      </c>
      <c r="T243" s="11">
        <v>3212.6358</v>
      </c>
      <c r="U243" s="11">
        <v>0.75</v>
      </c>
      <c r="V243" s="11">
        <v>90</v>
      </c>
      <c r="W243" s="11">
        <v>600</v>
      </c>
      <c r="X243" s="11">
        <v>-7.4276710000000001</v>
      </c>
    </row>
    <row r="244" spans="2:24" x14ac:dyDescent="0.35">
      <c r="B244" s="11">
        <v>-23.780239000000002</v>
      </c>
      <c r="C244" s="11">
        <v>30</v>
      </c>
      <c r="D244" s="11">
        <v>123.33673</v>
      </c>
      <c r="E244" s="11">
        <v>0.03</v>
      </c>
      <c r="F244" s="11">
        <v>4085.3305785123966</v>
      </c>
      <c r="G244" s="11">
        <v>122.55991735537189</v>
      </c>
      <c r="H244" s="11">
        <v>6000</v>
      </c>
      <c r="I244" s="11">
        <v>0.75</v>
      </c>
      <c r="J244" s="11">
        <v>0.4</v>
      </c>
      <c r="K244" s="11">
        <v>0.7</v>
      </c>
      <c r="L244" s="11">
        <v>2</v>
      </c>
      <c r="M244" s="11">
        <v>4</v>
      </c>
      <c r="N244" s="11">
        <v>4</v>
      </c>
      <c r="O244" s="11">
        <v>4</v>
      </c>
      <c r="P244" s="11">
        <v>0.05</v>
      </c>
      <c r="Q244" s="11">
        <v>0.1</v>
      </c>
      <c r="R244" s="11">
        <v>0.1</v>
      </c>
      <c r="S244" s="11">
        <v>0.25</v>
      </c>
      <c r="T244" s="11">
        <v>3050.7224999999999</v>
      </c>
      <c r="U244" s="11">
        <v>0.66249999999999998</v>
      </c>
      <c r="V244" s="11">
        <v>40</v>
      </c>
      <c r="W244" s="11">
        <v>2000</v>
      </c>
      <c r="X244" s="11">
        <v>-24.678394999999998</v>
      </c>
    </row>
    <row r="245" spans="2:24" x14ac:dyDescent="0.35">
      <c r="B245" s="11">
        <v>3.9747020000000002</v>
      </c>
      <c r="C245" s="11">
        <v>20</v>
      </c>
      <c r="D245" s="11">
        <v>86.785713999999999</v>
      </c>
      <c r="E245" s="11">
        <v>0.219</v>
      </c>
      <c r="F245" s="11">
        <v>1335.5888429752067</v>
      </c>
      <c r="G245" s="11">
        <v>292.4939566115703</v>
      </c>
      <c r="H245" s="11">
        <v>2500</v>
      </c>
      <c r="I245" s="11">
        <v>0.7</v>
      </c>
      <c r="J245" s="11">
        <v>0.4</v>
      </c>
      <c r="K245" s="11">
        <v>0.6</v>
      </c>
      <c r="L245" s="11">
        <v>2</v>
      </c>
      <c r="M245" s="11">
        <v>4</v>
      </c>
      <c r="N245" s="11">
        <v>4</v>
      </c>
      <c r="O245" s="11">
        <v>4</v>
      </c>
      <c r="P245" s="11">
        <v>0.125</v>
      </c>
      <c r="Q245" s="11">
        <v>0.2</v>
      </c>
      <c r="R245" s="11">
        <v>0.1</v>
      </c>
      <c r="S245" s="11">
        <v>0.3</v>
      </c>
      <c r="T245" s="11">
        <v>1355.0376000000001</v>
      </c>
      <c r="U245" s="11">
        <v>0.54583333000000001</v>
      </c>
      <c r="V245" s="11">
        <v>80</v>
      </c>
      <c r="W245" s="11">
        <v>2000</v>
      </c>
      <c r="X245" s="11">
        <v>7.7221348000000001</v>
      </c>
    </row>
    <row r="246" spans="2:24" x14ac:dyDescent="0.35">
      <c r="B246" s="11">
        <v>-9.3039999999999998E-3</v>
      </c>
      <c r="C246" s="11">
        <v>20</v>
      </c>
      <c r="D246" s="11">
        <v>287.81632999999999</v>
      </c>
      <c r="E246" s="11">
        <v>0.27300000000000002</v>
      </c>
      <c r="F246" s="11">
        <v>2009.9173553719008</v>
      </c>
      <c r="G246" s="11">
        <v>548.70743801652895</v>
      </c>
      <c r="H246" s="11">
        <v>7500</v>
      </c>
      <c r="I246" s="11">
        <v>0.85</v>
      </c>
      <c r="J246" s="11">
        <v>0.3</v>
      </c>
      <c r="K246" s="11">
        <v>0.7</v>
      </c>
      <c r="L246" s="11">
        <v>3</v>
      </c>
      <c r="M246" s="11">
        <v>4</v>
      </c>
      <c r="N246" s="11">
        <v>2</v>
      </c>
      <c r="O246" s="11">
        <v>2</v>
      </c>
      <c r="P246" s="11">
        <v>0.05</v>
      </c>
      <c r="Q246" s="11">
        <v>0.15</v>
      </c>
      <c r="R246" s="11">
        <v>0.1</v>
      </c>
      <c r="S246" s="11">
        <v>0.35</v>
      </c>
      <c r="T246" s="11">
        <v>4065.1129000000001</v>
      </c>
      <c r="U246" s="11">
        <v>0.63333333000000003</v>
      </c>
      <c r="V246" s="11">
        <v>50</v>
      </c>
      <c r="W246" s="11">
        <v>800</v>
      </c>
      <c r="X246" s="11">
        <v>-0.32068504999999997</v>
      </c>
    </row>
    <row r="247" spans="2:24" x14ac:dyDescent="0.35">
      <c r="B247" s="11">
        <v>-15.410061000000001</v>
      </c>
      <c r="C247" s="11">
        <v>25</v>
      </c>
      <c r="D247" s="11">
        <v>105.06122000000001</v>
      </c>
      <c r="E247" s="11">
        <v>0.16500000000000001</v>
      </c>
      <c r="F247" s="11">
        <v>785.64049586776855</v>
      </c>
      <c r="G247" s="11">
        <v>129.63068181818181</v>
      </c>
      <c r="H247" s="11">
        <v>7000</v>
      </c>
      <c r="I247" s="11">
        <v>0.75</v>
      </c>
      <c r="J247" s="11">
        <v>0.5</v>
      </c>
      <c r="K247" s="11">
        <v>0.6</v>
      </c>
      <c r="L247" s="11">
        <v>4</v>
      </c>
      <c r="M247" s="11">
        <v>3</v>
      </c>
      <c r="N247" s="11">
        <v>4</v>
      </c>
      <c r="O247" s="11">
        <v>4</v>
      </c>
      <c r="P247" s="11">
        <v>0.2</v>
      </c>
      <c r="Q247" s="11">
        <v>0.15</v>
      </c>
      <c r="R247" s="11">
        <v>0.1</v>
      </c>
      <c r="S247" s="11">
        <v>0.35</v>
      </c>
      <c r="T247" s="11">
        <v>3080.4866000000002</v>
      </c>
      <c r="U247" s="11">
        <v>0.60416667000000002</v>
      </c>
      <c r="V247" s="11">
        <v>80</v>
      </c>
      <c r="W247" s="11">
        <v>2000</v>
      </c>
      <c r="X247" s="11">
        <v>-10.676826</v>
      </c>
    </row>
    <row r="248" spans="2:24" x14ac:dyDescent="0.35">
      <c r="B248" s="11">
        <v>-0.84344200000000003</v>
      </c>
      <c r="C248" s="11">
        <v>35</v>
      </c>
      <c r="D248" s="11">
        <v>269.54082</v>
      </c>
      <c r="E248" s="11">
        <v>8.4000000000000005E-2</v>
      </c>
      <c r="F248" s="11">
        <v>5200</v>
      </c>
      <c r="G248" s="11">
        <v>436.8</v>
      </c>
      <c r="H248" s="11">
        <v>8000</v>
      </c>
      <c r="I248" s="11">
        <v>0.7</v>
      </c>
      <c r="J248" s="11">
        <v>0.4</v>
      </c>
      <c r="K248" s="11">
        <v>0.7</v>
      </c>
      <c r="L248" s="11">
        <v>3</v>
      </c>
      <c r="M248" s="11">
        <v>4</v>
      </c>
      <c r="N248" s="11">
        <v>2</v>
      </c>
      <c r="O248" s="11">
        <v>3</v>
      </c>
      <c r="P248" s="11">
        <v>0.05</v>
      </c>
      <c r="Q248" s="11">
        <v>0.2</v>
      </c>
      <c r="R248" s="11">
        <v>0.4</v>
      </c>
      <c r="S248" s="11">
        <v>0.35</v>
      </c>
      <c r="T248" s="11">
        <v>3945.4789000000001</v>
      </c>
      <c r="U248" s="11">
        <v>0.45833332999999998</v>
      </c>
      <c r="V248" s="11">
        <v>40</v>
      </c>
      <c r="W248" s="11">
        <v>1000</v>
      </c>
      <c r="X248" s="11">
        <v>2.9467252000000004</v>
      </c>
    </row>
    <row r="249" spans="2:24" x14ac:dyDescent="0.35">
      <c r="B249" s="11">
        <v>-12.277433</v>
      </c>
      <c r="C249" s="11">
        <v>40</v>
      </c>
      <c r="D249" s="11">
        <v>220.80611999999999</v>
      </c>
      <c r="E249" s="11">
        <v>0.219</v>
      </c>
      <c r="F249" s="11">
        <v>6600</v>
      </c>
      <c r="G249" s="11">
        <v>1445.4</v>
      </c>
      <c r="H249" s="11">
        <v>7500</v>
      </c>
      <c r="I249" s="11">
        <v>0.7</v>
      </c>
      <c r="J249" s="11">
        <v>0.2</v>
      </c>
      <c r="K249" s="11">
        <v>0.6</v>
      </c>
      <c r="L249" s="11">
        <v>4</v>
      </c>
      <c r="M249" s="11">
        <v>2</v>
      </c>
      <c r="N249" s="11">
        <v>2</v>
      </c>
      <c r="O249" s="11">
        <v>4</v>
      </c>
      <c r="P249" s="11">
        <v>0.125</v>
      </c>
      <c r="Q249" s="11">
        <v>0.1</v>
      </c>
      <c r="R249" s="11">
        <v>0.2</v>
      </c>
      <c r="S249" s="11">
        <v>0.3</v>
      </c>
      <c r="T249" s="11">
        <v>1853.4437</v>
      </c>
      <c r="U249" s="11">
        <v>0.75</v>
      </c>
      <c r="V249" s="11">
        <v>60</v>
      </c>
      <c r="W249" s="11">
        <v>1200</v>
      </c>
      <c r="X249" s="11">
        <v>-17.695605</v>
      </c>
    </row>
    <row r="250" spans="2:24" x14ac:dyDescent="0.35">
      <c r="B250" s="11">
        <v>6.0331080000000004</v>
      </c>
      <c r="C250" s="11">
        <v>30</v>
      </c>
      <c r="D250" s="11">
        <v>117.2449</v>
      </c>
      <c r="E250" s="11">
        <v>0.3</v>
      </c>
      <c r="F250" s="11">
        <v>1000</v>
      </c>
      <c r="G250" s="11">
        <v>300</v>
      </c>
      <c r="H250" s="11">
        <v>4500</v>
      </c>
      <c r="I250" s="11">
        <v>0.85</v>
      </c>
      <c r="J250" s="11">
        <v>0.5</v>
      </c>
      <c r="K250" s="11">
        <v>0.7</v>
      </c>
      <c r="L250" s="11">
        <v>4</v>
      </c>
      <c r="M250" s="11">
        <v>3</v>
      </c>
      <c r="N250" s="11">
        <v>3</v>
      </c>
      <c r="O250" s="11">
        <v>3</v>
      </c>
      <c r="P250" s="11">
        <v>0.05</v>
      </c>
      <c r="Q250" s="11">
        <v>0.1</v>
      </c>
      <c r="R250" s="11">
        <v>0.1</v>
      </c>
      <c r="S250" s="11">
        <v>0.25</v>
      </c>
      <c r="T250" s="11">
        <v>2657.0808999999999</v>
      </c>
      <c r="U250" s="11">
        <v>0.4</v>
      </c>
      <c r="V250" s="11">
        <v>50</v>
      </c>
      <c r="W250" s="11">
        <v>1400</v>
      </c>
      <c r="X250" s="11">
        <v>6.5115107999999999</v>
      </c>
    </row>
    <row r="251" spans="2:24" x14ac:dyDescent="0.35">
      <c r="B251" s="11">
        <v>10.474161</v>
      </c>
      <c r="C251" s="11">
        <v>40</v>
      </c>
      <c r="D251" s="11">
        <v>1.5</v>
      </c>
      <c r="E251" s="11">
        <v>0.192</v>
      </c>
      <c r="F251" s="11">
        <v>1269.4214876033059</v>
      </c>
      <c r="G251" s="11">
        <v>243.72892561983474</v>
      </c>
      <c r="H251" s="11">
        <v>6500</v>
      </c>
      <c r="I251" s="11">
        <v>0.7</v>
      </c>
      <c r="J251" s="11">
        <v>0.3</v>
      </c>
      <c r="K251" s="11">
        <v>0.7</v>
      </c>
      <c r="L251" s="11">
        <v>4</v>
      </c>
      <c r="M251" s="11">
        <v>3</v>
      </c>
      <c r="N251" s="11">
        <v>3</v>
      </c>
      <c r="O251" s="11">
        <v>3</v>
      </c>
      <c r="P251" s="11">
        <v>0.125</v>
      </c>
      <c r="Q251" s="11">
        <v>0.1</v>
      </c>
      <c r="R251" s="11">
        <v>0.4</v>
      </c>
      <c r="S251" s="11">
        <v>0.2</v>
      </c>
      <c r="T251" s="11">
        <v>3614.2152999999998</v>
      </c>
      <c r="U251" s="11">
        <v>0.42916666999999997</v>
      </c>
      <c r="V251" s="11">
        <v>90</v>
      </c>
      <c r="W251" s="11">
        <v>600</v>
      </c>
      <c r="X251" s="11">
        <v>9.1691186999999985</v>
      </c>
    </row>
    <row r="252" spans="2:24" x14ac:dyDescent="0.35">
      <c r="B252" s="11">
        <v>-16.194459999999999</v>
      </c>
      <c r="C252" s="11">
        <v>30</v>
      </c>
      <c r="D252" s="11">
        <v>62.418367000000003</v>
      </c>
      <c r="E252" s="11">
        <v>0.13800000000000001</v>
      </c>
      <c r="F252" s="11">
        <v>600</v>
      </c>
      <c r="G252" s="11">
        <v>82.800000000000011</v>
      </c>
      <c r="H252" s="11">
        <v>6000</v>
      </c>
      <c r="I252" s="11">
        <v>0.75</v>
      </c>
      <c r="J252" s="11">
        <v>0.3</v>
      </c>
      <c r="K252" s="11">
        <v>0.7</v>
      </c>
      <c r="L252" s="11">
        <v>4</v>
      </c>
      <c r="M252" s="11">
        <v>4</v>
      </c>
      <c r="N252" s="11">
        <v>3</v>
      </c>
      <c r="O252" s="11">
        <v>4</v>
      </c>
      <c r="P252" s="11">
        <v>0.2</v>
      </c>
      <c r="Q252" s="11">
        <v>0.1</v>
      </c>
      <c r="R252" s="11">
        <v>0.2</v>
      </c>
      <c r="S252" s="11">
        <v>0.2</v>
      </c>
      <c r="T252" s="11">
        <v>3542.7745</v>
      </c>
      <c r="U252" s="11">
        <v>0.54583333000000001</v>
      </c>
      <c r="V252" s="11">
        <v>80</v>
      </c>
      <c r="W252" s="11">
        <v>1800</v>
      </c>
      <c r="X252" s="11">
        <v>-17.134511</v>
      </c>
    </row>
    <row r="253" spans="2:24" x14ac:dyDescent="0.35">
      <c r="B253" s="11">
        <v>24.115241999999999</v>
      </c>
      <c r="C253" s="11">
        <v>25</v>
      </c>
      <c r="D253" s="11">
        <v>275.63265000000001</v>
      </c>
      <c r="E253" s="11">
        <v>0.16500000000000001</v>
      </c>
      <c r="F253" s="11">
        <v>1639.6694214876034</v>
      </c>
      <c r="G253" s="11">
        <v>270.54545454545456</v>
      </c>
      <c r="H253" s="11">
        <v>7000</v>
      </c>
      <c r="I253" s="11">
        <v>0.7</v>
      </c>
      <c r="J253" s="11">
        <v>0.4</v>
      </c>
      <c r="K253" s="11">
        <v>0.8</v>
      </c>
      <c r="L253" s="11">
        <v>2</v>
      </c>
      <c r="M253" s="11">
        <v>4</v>
      </c>
      <c r="N253" s="11">
        <v>2</v>
      </c>
      <c r="O253" s="11">
        <v>4</v>
      </c>
      <c r="P253" s="11">
        <v>0.05</v>
      </c>
      <c r="Q253" s="11">
        <v>0.15</v>
      </c>
      <c r="R253" s="11">
        <v>0.3</v>
      </c>
      <c r="S253" s="11">
        <v>0.3</v>
      </c>
      <c r="T253" s="11">
        <v>4265.2892000000002</v>
      </c>
      <c r="U253" s="11">
        <v>0.42916666999999997</v>
      </c>
      <c r="V253" s="11">
        <v>90</v>
      </c>
      <c r="W253" s="11">
        <v>1200</v>
      </c>
      <c r="X253" s="11">
        <v>28.438158999999999</v>
      </c>
    </row>
    <row r="254" spans="2:24" x14ac:dyDescent="0.35">
      <c r="B254" s="11">
        <v>-5.6497719999999996</v>
      </c>
      <c r="C254" s="11">
        <v>15</v>
      </c>
      <c r="D254" s="11">
        <v>80.693877999999998</v>
      </c>
      <c r="E254" s="11">
        <v>5.7000000000000002E-2</v>
      </c>
      <c r="F254" s="11">
        <v>600</v>
      </c>
      <c r="G254" s="11">
        <v>34.200000000000003</v>
      </c>
      <c r="H254" s="11">
        <v>6000</v>
      </c>
      <c r="I254" s="11">
        <v>0.8</v>
      </c>
      <c r="J254" s="11">
        <v>0.2</v>
      </c>
      <c r="K254" s="11">
        <v>0.8</v>
      </c>
      <c r="L254" s="11">
        <v>3</v>
      </c>
      <c r="M254" s="11">
        <v>3</v>
      </c>
      <c r="N254" s="11">
        <v>3</v>
      </c>
      <c r="O254" s="11">
        <v>2</v>
      </c>
      <c r="P254" s="11">
        <v>0.05</v>
      </c>
      <c r="Q254" s="11">
        <v>0.1</v>
      </c>
      <c r="R254" s="11">
        <v>0.4</v>
      </c>
      <c r="S254" s="11">
        <v>0.2</v>
      </c>
      <c r="T254" s="11">
        <v>3905.5158999999999</v>
      </c>
      <c r="U254" s="11">
        <v>0.48749999999999999</v>
      </c>
      <c r="V254" s="11">
        <v>60</v>
      </c>
      <c r="W254" s="11">
        <v>600</v>
      </c>
      <c r="X254" s="11">
        <v>-6.8699474</v>
      </c>
    </row>
    <row r="255" spans="2:24" x14ac:dyDescent="0.35">
      <c r="B255" s="11">
        <v>-23.822552000000002</v>
      </c>
      <c r="C255" s="11">
        <v>45</v>
      </c>
      <c r="D255" s="11">
        <v>129.42857000000001</v>
      </c>
      <c r="E255" s="11">
        <v>0.27300000000000002</v>
      </c>
      <c r="F255" s="11">
        <v>1639.6694214876034</v>
      </c>
      <c r="G255" s="11">
        <v>447.62975206611577</v>
      </c>
      <c r="H255" s="11">
        <v>6500</v>
      </c>
      <c r="I255" s="11">
        <v>0.8</v>
      </c>
      <c r="J255" s="11">
        <v>0.5</v>
      </c>
      <c r="K255" s="11">
        <v>0.9</v>
      </c>
      <c r="L255" s="11">
        <v>4</v>
      </c>
      <c r="M255" s="11">
        <v>4</v>
      </c>
      <c r="N255" s="11">
        <v>2</v>
      </c>
      <c r="O255" s="11">
        <v>3</v>
      </c>
      <c r="P255" s="11">
        <v>0.05</v>
      </c>
      <c r="Q255" s="11">
        <v>0.2</v>
      </c>
      <c r="R255" s="11">
        <v>0.1</v>
      </c>
      <c r="S255" s="11">
        <v>0.2</v>
      </c>
      <c r="T255" s="11">
        <v>1560.8131000000001</v>
      </c>
      <c r="U255" s="11">
        <v>0.75</v>
      </c>
      <c r="V255" s="11">
        <v>50</v>
      </c>
      <c r="W255" s="11">
        <v>1800</v>
      </c>
      <c r="X255" s="11">
        <v>-26.630424999999999</v>
      </c>
    </row>
    <row r="256" spans="2:24" x14ac:dyDescent="0.35">
      <c r="B256" s="11">
        <v>10.942187000000001</v>
      </c>
      <c r="C256" s="11">
        <v>25</v>
      </c>
      <c r="D256" s="11">
        <v>98.969387999999995</v>
      </c>
      <c r="E256" s="11">
        <v>0.219</v>
      </c>
      <c r="F256" s="11">
        <v>1694.4731404958679</v>
      </c>
      <c r="G256" s="11">
        <v>371.08961776859508</v>
      </c>
      <c r="H256" s="11">
        <v>7500</v>
      </c>
      <c r="I256" s="11">
        <v>0.75</v>
      </c>
      <c r="J256" s="11">
        <v>0.4</v>
      </c>
      <c r="K256" s="11">
        <v>0.6</v>
      </c>
      <c r="L256" s="11">
        <v>3</v>
      </c>
      <c r="M256" s="11">
        <v>3</v>
      </c>
      <c r="N256" s="11">
        <v>3</v>
      </c>
      <c r="O256" s="11">
        <v>2</v>
      </c>
      <c r="P256" s="11">
        <v>0.2</v>
      </c>
      <c r="Q256" s="11">
        <v>0.15</v>
      </c>
      <c r="R256" s="11">
        <v>0.4</v>
      </c>
      <c r="S256" s="11">
        <v>0.25</v>
      </c>
      <c r="T256" s="11">
        <v>2031.0900999999999</v>
      </c>
      <c r="U256" s="11">
        <v>0.45833332999999998</v>
      </c>
      <c r="V256" s="11">
        <v>60</v>
      </c>
      <c r="W256" s="11">
        <v>1000</v>
      </c>
      <c r="X256" s="11">
        <v>11.904699000000001</v>
      </c>
    </row>
    <row r="257" spans="2:24" x14ac:dyDescent="0.35">
      <c r="B257" s="11">
        <v>-2.1281439999999998</v>
      </c>
      <c r="C257" s="11">
        <v>25</v>
      </c>
      <c r="D257" s="11">
        <v>123.33673</v>
      </c>
      <c r="E257" s="11">
        <v>0.111</v>
      </c>
      <c r="F257" s="11">
        <v>775</v>
      </c>
      <c r="G257" s="11">
        <v>86.025000000000006</v>
      </c>
      <c r="H257" s="11">
        <v>7500</v>
      </c>
      <c r="I257" s="11">
        <v>0.7</v>
      </c>
      <c r="J257" s="11">
        <v>0.4</v>
      </c>
      <c r="K257" s="11">
        <v>0.6</v>
      </c>
      <c r="L257" s="11">
        <v>2</v>
      </c>
      <c r="M257" s="11">
        <v>4</v>
      </c>
      <c r="N257" s="11">
        <v>4</v>
      </c>
      <c r="O257" s="11">
        <v>3</v>
      </c>
      <c r="P257" s="11">
        <v>0.125</v>
      </c>
      <c r="Q257" s="11">
        <v>0.15</v>
      </c>
      <c r="R257" s="11">
        <v>0.4</v>
      </c>
      <c r="S257" s="11">
        <v>0.35</v>
      </c>
      <c r="T257" s="11">
        <v>2665.8058000000001</v>
      </c>
      <c r="U257" s="11">
        <v>0.48749999999999999</v>
      </c>
      <c r="V257" s="11">
        <v>80</v>
      </c>
      <c r="W257" s="11">
        <v>600</v>
      </c>
      <c r="X257" s="11">
        <v>-2.2309445000000001</v>
      </c>
    </row>
    <row r="258" spans="2:24" x14ac:dyDescent="0.35">
      <c r="B258" s="11">
        <v>-0.86535099999999998</v>
      </c>
      <c r="C258" s="11">
        <v>45</v>
      </c>
      <c r="D258" s="11">
        <v>275.63265000000001</v>
      </c>
      <c r="E258" s="11">
        <v>0.27300000000000002</v>
      </c>
      <c r="F258" s="11">
        <v>1825</v>
      </c>
      <c r="G258" s="11">
        <v>498.22500000000002</v>
      </c>
      <c r="H258" s="11">
        <v>7000</v>
      </c>
      <c r="I258" s="11">
        <v>0.7</v>
      </c>
      <c r="J258" s="11">
        <v>0.5</v>
      </c>
      <c r="K258" s="11">
        <v>0.8</v>
      </c>
      <c r="L258" s="11">
        <v>3</v>
      </c>
      <c r="M258" s="11">
        <v>4</v>
      </c>
      <c r="N258" s="11">
        <v>4</v>
      </c>
      <c r="O258" s="11">
        <v>3</v>
      </c>
      <c r="P258" s="11">
        <v>0.2</v>
      </c>
      <c r="Q258" s="11">
        <v>0.2</v>
      </c>
      <c r="R258" s="11">
        <v>0.4</v>
      </c>
      <c r="S258" s="11">
        <v>0.35</v>
      </c>
      <c r="T258" s="11">
        <v>2731.4229999999998</v>
      </c>
      <c r="U258" s="11">
        <v>0.4</v>
      </c>
      <c r="V258" s="11">
        <v>50</v>
      </c>
      <c r="W258" s="11">
        <v>1400</v>
      </c>
      <c r="X258" s="11">
        <v>-1.1797758</v>
      </c>
    </row>
    <row r="259" spans="2:24" x14ac:dyDescent="0.35">
      <c r="B259" s="11">
        <v>22.507622999999999</v>
      </c>
      <c r="C259" s="11">
        <v>20</v>
      </c>
      <c r="D259" s="11">
        <v>50.234693999999998</v>
      </c>
      <c r="E259" s="11">
        <v>0.3</v>
      </c>
      <c r="F259" s="11">
        <v>2400</v>
      </c>
      <c r="G259" s="11">
        <v>720</v>
      </c>
      <c r="H259" s="11">
        <v>4500</v>
      </c>
      <c r="I259" s="11">
        <v>0.85</v>
      </c>
      <c r="J259" s="11">
        <v>0.2</v>
      </c>
      <c r="K259" s="11">
        <v>0.6</v>
      </c>
      <c r="L259" s="11">
        <v>3</v>
      </c>
      <c r="M259" s="11">
        <v>4</v>
      </c>
      <c r="N259" s="11">
        <v>3</v>
      </c>
      <c r="O259" s="11">
        <v>4</v>
      </c>
      <c r="P259" s="11">
        <v>0.05</v>
      </c>
      <c r="Q259" s="11">
        <v>0.1</v>
      </c>
      <c r="R259" s="11">
        <v>0.1</v>
      </c>
      <c r="S259" s="11">
        <v>0.3</v>
      </c>
      <c r="T259" s="11">
        <v>2832.4657000000002</v>
      </c>
      <c r="U259" s="11">
        <v>0.4</v>
      </c>
      <c r="V259" s="11">
        <v>40</v>
      </c>
      <c r="W259" s="11">
        <v>1800</v>
      </c>
      <c r="X259" s="11">
        <v>20.504715999999998</v>
      </c>
    </row>
    <row r="260" spans="2:24" x14ac:dyDescent="0.35">
      <c r="B260" s="11">
        <v>-4.8980030000000001</v>
      </c>
      <c r="C260" s="11">
        <v>40</v>
      </c>
      <c r="D260" s="11">
        <v>245.17347000000001</v>
      </c>
      <c r="E260" s="11">
        <v>0.03</v>
      </c>
      <c r="F260" s="11">
        <v>8000</v>
      </c>
      <c r="G260" s="11">
        <v>240</v>
      </c>
      <c r="H260" s="11">
        <v>8500</v>
      </c>
      <c r="I260" s="11">
        <v>0.7</v>
      </c>
      <c r="J260" s="11">
        <v>0.3</v>
      </c>
      <c r="K260" s="11">
        <v>0.6</v>
      </c>
      <c r="L260" s="11">
        <v>3</v>
      </c>
      <c r="M260" s="11">
        <v>4</v>
      </c>
      <c r="N260" s="11">
        <v>4</v>
      </c>
      <c r="O260" s="11">
        <v>3</v>
      </c>
      <c r="P260" s="11">
        <v>0.2</v>
      </c>
      <c r="Q260" s="11">
        <v>0.1</v>
      </c>
      <c r="R260" s="11">
        <v>0.2</v>
      </c>
      <c r="S260" s="11">
        <v>0.3</v>
      </c>
      <c r="T260" s="11">
        <v>2100.5695999999998</v>
      </c>
      <c r="U260" s="11">
        <v>0.57499999999999996</v>
      </c>
      <c r="V260" s="11">
        <v>40</v>
      </c>
      <c r="W260" s="11">
        <v>600</v>
      </c>
      <c r="X260" s="11">
        <v>-9.3993659000000012</v>
      </c>
    </row>
    <row r="261" spans="2:24" x14ac:dyDescent="0.35">
      <c r="B261" s="11">
        <v>-13.513757999999999</v>
      </c>
      <c r="C261" s="11">
        <v>30</v>
      </c>
      <c r="D261" s="11">
        <v>245.17347000000001</v>
      </c>
      <c r="E261" s="11">
        <v>0.111</v>
      </c>
      <c r="F261" s="11">
        <v>1075.6714876033056</v>
      </c>
      <c r="G261" s="11">
        <v>119.39953512396693</v>
      </c>
      <c r="H261" s="11">
        <v>5500</v>
      </c>
      <c r="I261" s="11">
        <v>0.75</v>
      </c>
      <c r="J261" s="11">
        <v>0.5</v>
      </c>
      <c r="K261" s="11">
        <v>0.8</v>
      </c>
      <c r="L261" s="11">
        <v>2</v>
      </c>
      <c r="M261" s="11">
        <v>3</v>
      </c>
      <c r="N261" s="11">
        <v>4</v>
      </c>
      <c r="O261" s="11">
        <v>3</v>
      </c>
      <c r="P261" s="11">
        <v>0.2</v>
      </c>
      <c r="Q261" s="11">
        <v>0.2</v>
      </c>
      <c r="R261" s="11">
        <v>0.2</v>
      </c>
      <c r="S261" s="11">
        <v>0.35</v>
      </c>
      <c r="T261" s="11">
        <v>2796.4956000000002</v>
      </c>
      <c r="U261" s="11">
        <v>0.66249999999999998</v>
      </c>
      <c r="V261" s="11">
        <v>70</v>
      </c>
      <c r="W261" s="11">
        <v>1400</v>
      </c>
      <c r="X261" s="11">
        <v>-12.722649000000001</v>
      </c>
    </row>
    <row r="262" spans="2:24" x14ac:dyDescent="0.35">
      <c r="B262" s="11">
        <v>-3.485706</v>
      </c>
      <c r="C262" s="11">
        <v>25</v>
      </c>
      <c r="D262" s="11">
        <v>251.26531</v>
      </c>
      <c r="E262" s="11">
        <v>0.03</v>
      </c>
      <c r="F262" s="11">
        <v>4619.059917355371</v>
      </c>
      <c r="G262" s="11">
        <v>138.57179752066114</v>
      </c>
      <c r="H262" s="11">
        <v>6500</v>
      </c>
      <c r="I262" s="11">
        <v>0.7</v>
      </c>
      <c r="J262" s="11">
        <v>0.3</v>
      </c>
      <c r="K262" s="11">
        <v>0.6</v>
      </c>
      <c r="L262" s="11">
        <v>2</v>
      </c>
      <c r="M262" s="11">
        <v>3</v>
      </c>
      <c r="N262" s="11">
        <v>3</v>
      </c>
      <c r="O262" s="11">
        <v>3</v>
      </c>
      <c r="P262" s="11">
        <v>0.125</v>
      </c>
      <c r="Q262" s="11">
        <v>0.2</v>
      </c>
      <c r="R262" s="11">
        <v>0.1</v>
      </c>
      <c r="S262" s="11">
        <v>0.3</v>
      </c>
      <c r="T262" s="11">
        <v>2860.4519</v>
      </c>
      <c r="U262" s="11">
        <v>0.4</v>
      </c>
      <c r="V262" s="11">
        <v>40</v>
      </c>
      <c r="W262" s="11">
        <v>1000</v>
      </c>
      <c r="X262" s="11">
        <v>-6.0735474000000007</v>
      </c>
    </row>
    <row r="263" spans="2:24" x14ac:dyDescent="0.35">
      <c r="B263" s="11">
        <v>-18.527151</v>
      </c>
      <c r="C263" s="11">
        <v>25</v>
      </c>
      <c r="D263" s="11">
        <v>129.42857000000001</v>
      </c>
      <c r="E263" s="11">
        <v>0.3</v>
      </c>
      <c r="F263" s="11">
        <v>899.17355371900828</v>
      </c>
      <c r="G263" s="11">
        <v>269.75206611570246</v>
      </c>
      <c r="H263" s="11">
        <v>3500</v>
      </c>
      <c r="I263" s="11">
        <v>0.8</v>
      </c>
      <c r="J263" s="11">
        <v>0.2</v>
      </c>
      <c r="K263" s="11">
        <v>0.8</v>
      </c>
      <c r="L263" s="11">
        <v>2</v>
      </c>
      <c r="M263" s="11">
        <v>3</v>
      </c>
      <c r="N263" s="11">
        <v>4</v>
      </c>
      <c r="O263" s="11">
        <v>4</v>
      </c>
      <c r="P263" s="11">
        <v>0.125</v>
      </c>
      <c r="Q263" s="11">
        <v>0.1</v>
      </c>
      <c r="R263" s="11">
        <v>0.4</v>
      </c>
      <c r="S263" s="11">
        <v>0.35</v>
      </c>
      <c r="T263" s="11">
        <v>947.84204</v>
      </c>
      <c r="U263" s="11">
        <v>0.54583333000000001</v>
      </c>
      <c r="V263" s="11">
        <v>40</v>
      </c>
      <c r="W263" s="11">
        <v>1800</v>
      </c>
      <c r="X263" s="11">
        <v>-16.496699</v>
      </c>
    </row>
    <row r="264" spans="2:24" x14ac:dyDescent="0.35">
      <c r="B264" s="11">
        <v>22.461734</v>
      </c>
      <c r="C264" s="11">
        <v>40</v>
      </c>
      <c r="D264" s="11">
        <v>208.62244999999999</v>
      </c>
      <c r="E264" s="11">
        <v>0.16500000000000001</v>
      </c>
      <c r="F264" s="11">
        <v>2435.4855371900826</v>
      </c>
      <c r="G264" s="11">
        <v>401.85511363636363</v>
      </c>
      <c r="H264" s="11">
        <v>7500</v>
      </c>
      <c r="I264" s="11">
        <v>0.75</v>
      </c>
      <c r="J264" s="11">
        <v>0.4</v>
      </c>
      <c r="K264" s="11">
        <v>0.8</v>
      </c>
      <c r="L264" s="11">
        <v>3</v>
      </c>
      <c r="M264" s="11">
        <v>3</v>
      </c>
      <c r="N264" s="11">
        <v>3</v>
      </c>
      <c r="O264" s="11">
        <v>4</v>
      </c>
      <c r="P264" s="11">
        <v>0.125</v>
      </c>
      <c r="Q264" s="11">
        <v>0.15</v>
      </c>
      <c r="R264" s="11">
        <v>0.2</v>
      </c>
      <c r="S264" s="11">
        <v>0.25</v>
      </c>
      <c r="T264" s="11">
        <v>3591.0472</v>
      </c>
      <c r="U264" s="11">
        <v>0.4</v>
      </c>
      <c r="V264" s="11">
        <v>90</v>
      </c>
      <c r="W264" s="11">
        <v>1200</v>
      </c>
      <c r="X264" s="11">
        <v>20.809581000000001</v>
      </c>
    </row>
    <row r="265" spans="2:24" x14ac:dyDescent="0.35">
      <c r="B265" s="11">
        <v>-17.889534000000001</v>
      </c>
      <c r="C265" s="11">
        <v>25</v>
      </c>
      <c r="D265" s="11">
        <v>62.418367000000003</v>
      </c>
      <c r="E265" s="11">
        <v>0.03</v>
      </c>
      <c r="F265" s="11">
        <v>1125</v>
      </c>
      <c r="G265" s="11">
        <v>33.75</v>
      </c>
      <c r="H265" s="11">
        <v>5500</v>
      </c>
      <c r="I265" s="11">
        <v>0.85</v>
      </c>
      <c r="J265" s="11">
        <v>0.5</v>
      </c>
      <c r="K265" s="11">
        <v>0.6</v>
      </c>
      <c r="L265" s="11">
        <v>3</v>
      </c>
      <c r="M265" s="11">
        <v>3</v>
      </c>
      <c r="N265" s="11">
        <v>2</v>
      </c>
      <c r="O265" s="11">
        <v>4</v>
      </c>
      <c r="P265" s="11">
        <v>0.2</v>
      </c>
      <c r="Q265" s="11">
        <v>0.1</v>
      </c>
      <c r="R265" s="11">
        <v>0.1</v>
      </c>
      <c r="S265" s="11">
        <v>0.35</v>
      </c>
      <c r="T265" s="11">
        <v>2420.3824</v>
      </c>
      <c r="U265" s="11">
        <v>0.69166667000000004</v>
      </c>
      <c r="V265" s="11">
        <v>80</v>
      </c>
      <c r="W265" s="11">
        <v>1400</v>
      </c>
      <c r="X265" s="11">
        <v>-18.931702000000001</v>
      </c>
    </row>
    <row r="266" spans="2:24" x14ac:dyDescent="0.35">
      <c r="B266" s="11">
        <v>18.347697</v>
      </c>
      <c r="C266" s="11">
        <v>20</v>
      </c>
      <c r="D266" s="11">
        <v>287.81632999999999</v>
      </c>
      <c r="E266" s="11">
        <v>0.27300000000000002</v>
      </c>
      <c r="F266" s="11">
        <v>7300</v>
      </c>
      <c r="G266" s="11">
        <v>1992.9</v>
      </c>
      <c r="H266" s="11">
        <v>3000</v>
      </c>
      <c r="I266" s="11">
        <v>0.85</v>
      </c>
      <c r="J266" s="11">
        <v>0.4</v>
      </c>
      <c r="K266" s="11">
        <v>0.9</v>
      </c>
      <c r="L266" s="11">
        <v>3</v>
      </c>
      <c r="M266" s="11">
        <v>2</v>
      </c>
      <c r="N266" s="11">
        <v>4</v>
      </c>
      <c r="O266" s="11">
        <v>3</v>
      </c>
      <c r="P266" s="11">
        <v>0.2</v>
      </c>
      <c r="Q266" s="11">
        <v>0.1</v>
      </c>
      <c r="R266" s="11">
        <v>0.2</v>
      </c>
      <c r="S266" s="11">
        <v>0.25</v>
      </c>
      <c r="T266" s="11">
        <v>1363.7798</v>
      </c>
      <c r="U266" s="11">
        <v>0.69166667000000004</v>
      </c>
      <c r="V266" s="11">
        <v>80</v>
      </c>
      <c r="W266" s="11">
        <v>1600</v>
      </c>
      <c r="X266" s="11">
        <v>18.964117000000002</v>
      </c>
    </row>
    <row r="267" spans="2:24" x14ac:dyDescent="0.35">
      <c r="B267" s="11">
        <v>20.894089000000001</v>
      </c>
      <c r="C267" s="11">
        <v>20</v>
      </c>
      <c r="D267" s="11">
        <v>251.26531</v>
      </c>
      <c r="E267" s="11">
        <v>0.192</v>
      </c>
      <c r="F267" s="11">
        <v>1961.518595041322</v>
      </c>
      <c r="G267" s="11">
        <v>376.61157024793386</v>
      </c>
      <c r="H267" s="11">
        <v>8000</v>
      </c>
      <c r="I267" s="11">
        <v>0.8</v>
      </c>
      <c r="J267" s="11">
        <v>0.2</v>
      </c>
      <c r="K267" s="11">
        <v>0.7</v>
      </c>
      <c r="L267" s="11">
        <v>4</v>
      </c>
      <c r="M267" s="11">
        <v>4</v>
      </c>
      <c r="N267" s="11">
        <v>2</v>
      </c>
      <c r="O267" s="11">
        <v>3</v>
      </c>
      <c r="P267" s="11">
        <v>0.125</v>
      </c>
      <c r="Q267" s="11">
        <v>0.1</v>
      </c>
      <c r="R267" s="11">
        <v>0.1</v>
      </c>
      <c r="S267" s="11">
        <v>0.35</v>
      </c>
      <c r="T267" s="11">
        <v>4336.1203999999998</v>
      </c>
      <c r="U267" s="11">
        <v>0.45833332999999998</v>
      </c>
      <c r="V267" s="11">
        <v>60</v>
      </c>
      <c r="W267" s="11">
        <v>1000</v>
      </c>
      <c r="X267" s="11">
        <v>20.524595000000001</v>
      </c>
    </row>
    <row r="268" spans="2:24" x14ac:dyDescent="0.35">
      <c r="B268" s="11">
        <v>0.70052800000000004</v>
      </c>
      <c r="C268" s="11">
        <v>35</v>
      </c>
      <c r="D268" s="11">
        <v>13.683673000000001</v>
      </c>
      <c r="E268" s="11">
        <v>0.219</v>
      </c>
      <c r="F268" s="11">
        <v>3100</v>
      </c>
      <c r="G268" s="11">
        <v>678.9</v>
      </c>
      <c r="H268" s="11">
        <v>7000</v>
      </c>
      <c r="I268" s="11">
        <v>0.85</v>
      </c>
      <c r="J268" s="11">
        <v>0.4</v>
      </c>
      <c r="K268" s="11">
        <v>0.7</v>
      </c>
      <c r="L268" s="11">
        <v>2</v>
      </c>
      <c r="M268" s="11">
        <v>2</v>
      </c>
      <c r="N268" s="11">
        <v>4</v>
      </c>
      <c r="O268" s="11">
        <v>3</v>
      </c>
      <c r="P268" s="11">
        <v>0.05</v>
      </c>
      <c r="Q268" s="11">
        <v>0.15</v>
      </c>
      <c r="R268" s="11">
        <v>0.4</v>
      </c>
      <c r="S268" s="11">
        <v>0.3</v>
      </c>
      <c r="T268" s="11">
        <v>4009.1156999999998</v>
      </c>
      <c r="U268" s="11">
        <v>0.57499999999999996</v>
      </c>
      <c r="V268" s="11">
        <v>60</v>
      </c>
      <c r="W268" s="11">
        <v>600</v>
      </c>
      <c r="X268" s="11">
        <v>-2.5491978</v>
      </c>
    </row>
    <row r="269" spans="2:24" x14ac:dyDescent="0.35">
      <c r="B269" s="11">
        <v>2.1288269999999998</v>
      </c>
      <c r="C269" s="11">
        <v>15</v>
      </c>
      <c r="D269" s="11">
        <v>257.35714000000002</v>
      </c>
      <c r="E269" s="11">
        <v>0.27300000000000002</v>
      </c>
      <c r="F269" s="11">
        <v>1125</v>
      </c>
      <c r="G269" s="11">
        <v>307.125</v>
      </c>
      <c r="H269" s="11">
        <v>5000</v>
      </c>
      <c r="I269" s="11">
        <v>0.7</v>
      </c>
      <c r="J269" s="11">
        <v>0.4</v>
      </c>
      <c r="K269" s="11">
        <v>0.7</v>
      </c>
      <c r="L269" s="11">
        <v>4</v>
      </c>
      <c r="M269" s="11">
        <v>4</v>
      </c>
      <c r="N269" s="11">
        <v>3</v>
      </c>
      <c r="O269" s="11">
        <v>3</v>
      </c>
      <c r="P269" s="11">
        <v>0.125</v>
      </c>
      <c r="Q269" s="11">
        <v>0.1</v>
      </c>
      <c r="R269" s="11">
        <v>0.3</v>
      </c>
      <c r="S269" s="11">
        <v>0.2</v>
      </c>
      <c r="T269" s="11">
        <v>2802.5693000000001</v>
      </c>
      <c r="U269" s="11">
        <v>0.4</v>
      </c>
      <c r="V269" s="11">
        <v>40</v>
      </c>
      <c r="W269" s="11">
        <v>600</v>
      </c>
      <c r="X269" s="11">
        <v>3.1496594999999998</v>
      </c>
    </row>
    <row r="270" spans="2:24" x14ac:dyDescent="0.35">
      <c r="B270" s="11">
        <v>-20.896086</v>
      </c>
      <c r="C270" s="11">
        <v>30</v>
      </c>
      <c r="D270" s="11">
        <v>141.61224000000001</v>
      </c>
      <c r="E270" s="11">
        <v>0.246</v>
      </c>
      <c r="F270" s="11">
        <v>2009.9173553719008</v>
      </c>
      <c r="G270" s="11">
        <v>494.43966942148762</v>
      </c>
      <c r="H270" s="11">
        <v>6500</v>
      </c>
      <c r="I270" s="11">
        <v>0.85</v>
      </c>
      <c r="J270" s="11">
        <v>0.3</v>
      </c>
      <c r="K270" s="11">
        <v>0.8</v>
      </c>
      <c r="L270" s="11">
        <v>3</v>
      </c>
      <c r="M270" s="11">
        <v>4</v>
      </c>
      <c r="N270" s="11">
        <v>4</v>
      </c>
      <c r="O270" s="11">
        <v>4</v>
      </c>
      <c r="P270" s="11">
        <v>0.2</v>
      </c>
      <c r="Q270" s="11">
        <v>0.2</v>
      </c>
      <c r="R270" s="11">
        <v>0.1</v>
      </c>
      <c r="S270" s="11">
        <v>0.25</v>
      </c>
      <c r="T270" s="11">
        <v>2771.893</v>
      </c>
      <c r="U270" s="11">
        <v>0.75</v>
      </c>
      <c r="V270" s="11">
        <v>40</v>
      </c>
      <c r="W270" s="11">
        <v>2000</v>
      </c>
      <c r="X270" s="11">
        <v>-21.223296000000001</v>
      </c>
    </row>
    <row r="271" spans="2:24" x14ac:dyDescent="0.35">
      <c r="B271" s="11">
        <v>-0.43673499999999998</v>
      </c>
      <c r="C271" s="11">
        <v>20</v>
      </c>
      <c r="D271" s="11">
        <v>19.775510000000001</v>
      </c>
      <c r="E271" s="11">
        <v>0.27300000000000002</v>
      </c>
      <c r="F271" s="11">
        <v>600</v>
      </c>
      <c r="G271" s="11">
        <v>163.80000000000001</v>
      </c>
      <c r="H271" s="11">
        <v>6000</v>
      </c>
      <c r="I271" s="11">
        <v>0.85</v>
      </c>
      <c r="J271" s="11">
        <v>0.3</v>
      </c>
      <c r="K271" s="11">
        <v>0.7</v>
      </c>
      <c r="L271" s="11">
        <v>2</v>
      </c>
      <c r="M271" s="11">
        <v>3</v>
      </c>
      <c r="N271" s="11">
        <v>4</v>
      </c>
      <c r="O271" s="11">
        <v>4</v>
      </c>
      <c r="P271" s="11">
        <v>0.05</v>
      </c>
      <c r="Q271" s="11">
        <v>0.2</v>
      </c>
      <c r="R271" s="11">
        <v>0.2</v>
      </c>
      <c r="S271" s="11">
        <v>0.3</v>
      </c>
      <c r="T271" s="11">
        <v>1678.4982</v>
      </c>
      <c r="U271" s="11">
        <v>0.48749999999999999</v>
      </c>
      <c r="V271" s="11">
        <v>50</v>
      </c>
      <c r="W271" s="11">
        <v>600</v>
      </c>
      <c r="X271" s="11">
        <v>-2.8643318</v>
      </c>
    </row>
    <row r="272" spans="2:24" x14ac:dyDescent="0.35">
      <c r="B272" s="11">
        <v>-2.4369320000000001</v>
      </c>
      <c r="C272" s="11">
        <v>25</v>
      </c>
      <c r="D272" s="11">
        <v>178.16327000000001</v>
      </c>
      <c r="E272" s="11">
        <v>0.219</v>
      </c>
      <c r="F272" s="11">
        <v>4176.1363636363631</v>
      </c>
      <c r="G272" s="11">
        <v>914.57386363636351</v>
      </c>
      <c r="H272" s="11">
        <v>4000</v>
      </c>
      <c r="I272" s="11">
        <v>0.75</v>
      </c>
      <c r="J272" s="11">
        <v>0.5</v>
      </c>
      <c r="K272" s="11">
        <v>0.7</v>
      </c>
      <c r="L272" s="11">
        <v>4</v>
      </c>
      <c r="M272" s="11">
        <v>2</v>
      </c>
      <c r="N272" s="11">
        <v>3</v>
      </c>
      <c r="O272" s="11">
        <v>3</v>
      </c>
      <c r="P272" s="11">
        <v>0.05</v>
      </c>
      <c r="Q272" s="11">
        <v>0.1</v>
      </c>
      <c r="R272" s="11">
        <v>0.1</v>
      </c>
      <c r="S272" s="11">
        <v>0.3</v>
      </c>
      <c r="T272" s="11">
        <v>2437.3081000000002</v>
      </c>
      <c r="U272" s="11">
        <v>0.75</v>
      </c>
      <c r="V272" s="11">
        <v>50</v>
      </c>
      <c r="W272" s="11">
        <v>600</v>
      </c>
      <c r="X272" s="11">
        <v>-2.3909732000000004</v>
      </c>
    </row>
    <row r="273" spans="2:24" x14ac:dyDescent="0.35">
      <c r="B273" s="11">
        <v>13.984047</v>
      </c>
      <c r="C273" s="11">
        <v>20</v>
      </c>
      <c r="D273" s="11">
        <v>50.234693999999998</v>
      </c>
      <c r="E273" s="11">
        <v>0.219</v>
      </c>
      <c r="F273" s="11">
        <v>3733.2128099173551</v>
      </c>
      <c r="G273" s="11">
        <v>817.57360537190073</v>
      </c>
      <c r="H273" s="11">
        <v>6500</v>
      </c>
      <c r="I273" s="11">
        <v>0.75</v>
      </c>
      <c r="J273" s="11">
        <v>0.3</v>
      </c>
      <c r="K273" s="11">
        <v>0.6</v>
      </c>
      <c r="L273" s="11">
        <v>4</v>
      </c>
      <c r="M273" s="11">
        <v>2</v>
      </c>
      <c r="N273" s="11">
        <v>3</v>
      </c>
      <c r="O273" s="11">
        <v>4</v>
      </c>
      <c r="P273" s="11">
        <v>0.05</v>
      </c>
      <c r="Q273" s="11">
        <v>0.1</v>
      </c>
      <c r="R273" s="11">
        <v>0.4</v>
      </c>
      <c r="S273" s="11">
        <v>0.2</v>
      </c>
      <c r="T273" s="11">
        <v>2954.8562000000002</v>
      </c>
      <c r="U273" s="11">
        <v>0.4</v>
      </c>
      <c r="V273" s="11">
        <v>40</v>
      </c>
      <c r="W273" s="11">
        <v>800</v>
      </c>
      <c r="X273" s="11">
        <v>10.601718999999999</v>
      </c>
    </row>
    <row r="274" spans="2:24" x14ac:dyDescent="0.35">
      <c r="B274" s="11">
        <v>-4.5796489999999999</v>
      </c>
      <c r="C274" s="11">
        <v>20</v>
      </c>
      <c r="D274" s="11">
        <v>223.18323000000001</v>
      </c>
      <c r="E274" s="11">
        <v>6.3331741999999996E-2</v>
      </c>
      <c r="F274" s="11">
        <v>4647.9135999999999</v>
      </c>
      <c r="G274" s="11">
        <v>294.3604649534912</v>
      </c>
      <c r="H274" s="11">
        <v>6630.9992000000002</v>
      </c>
      <c r="I274" s="11">
        <v>0.77816925000000003</v>
      </c>
      <c r="J274" s="11">
        <v>0.40967034000000002</v>
      </c>
      <c r="K274" s="11">
        <v>0.80777933999999996</v>
      </c>
      <c r="L274" s="11">
        <v>2.6516464000000002</v>
      </c>
      <c r="M274" s="11">
        <v>3.7621158000000001</v>
      </c>
      <c r="N274" s="11">
        <v>2.2594438999999999</v>
      </c>
      <c r="O274" s="11">
        <v>2.5146049000000001</v>
      </c>
      <c r="P274" s="11">
        <v>0.16913228999999999</v>
      </c>
      <c r="Q274" s="11">
        <v>0.13529250000000001</v>
      </c>
      <c r="R274" s="11">
        <v>0.27547864999999999</v>
      </c>
      <c r="S274" s="11">
        <v>0.26325760999999998</v>
      </c>
      <c r="T274" s="11">
        <v>3585.2678999999998</v>
      </c>
      <c r="U274" s="11">
        <v>0.62518808999999997</v>
      </c>
      <c r="V274" s="11">
        <v>60</v>
      </c>
      <c r="W274" s="11">
        <v>410.63678000000004</v>
      </c>
      <c r="X274" s="11">
        <v>-3.6051044000000001</v>
      </c>
    </row>
    <row r="275" spans="2:24" x14ac:dyDescent="0.35">
      <c r="B275" s="11">
        <v>2.8487360000000002</v>
      </c>
      <c r="C275" s="11">
        <v>30</v>
      </c>
      <c r="D275" s="11">
        <v>275.63265000000001</v>
      </c>
      <c r="E275" s="11">
        <v>0.13800000000000001</v>
      </c>
      <c r="F275" s="11">
        <v>1700</v>
      </c>
      <c r="G275" s="11">
        <v>234.60000000000002</v>
      </c>
      <c r="H275" s="11">
        <v>8000</v>
      </c>
      <c r="I275" s="11">
        <v>0.85</v>
      </c>
      <c r="J275" s="11">
        <v>0.4</v>
      </c>
      <c r="K275" s="11">
        <v>0.7</v>
      </c>
      <c r="L275" s="11">
        <v>4</v>
      </c>
      <c r="M275" s="11">
        <v>3</v>
      </c>
      <c r="N275" s="11">
        <v>4</v>
      </c>
      <c r="O275" s="11">
        <v>3</v>
      </c>
      <c r="P275" s="11">
        <v>0.125</v>
      </c>
      <c r="Q275" s="11">
        <v>0.15</v>
      </c>
      <c r="R275" s="11">
        <v>0.1</v>
      </c>
      <c r="S275" s="11">
        <v>0.3</v>
      </c>
      <c r="T275" s="11">
        <v>4067.63</v>
      </c>
      <c r="U275" s="11">
        <v>0.42499999999999999</v>
      </c>
      <c r="V275" s="11">
        <v>60</v>
      </c>
      <c r="W275" s="11">
        <v>1400</v>
      </c>
      <c r="X275" s="11">
        <v>5.2953200000000002</v>
      </c>
    </row>
    <row r="276" spans="2:24" x14ac:dyDescent="0.35">
      <c r="B276" s="11">
        <v>20.627226</v>
      </c>
      <c r="C276" s="11">
        <v>30</v>
      </c>
      <c r="D276" s="11">
        <v>135.52041</v>
      </c>
      <c r="E276" s="11">
        <v>0.3</v>
      </c>
      <c r="F276" s="11">
        <v>3100</v>
      </c>
      <c r="G276" s="11">
        <v>930</v>
      </c>
      <c r="H276" s="11">
        <v>6000</v>
      </c>
      <c r="I276" s="11">
        <v>0.85</v>
      </c>
      <c r="J276" s="11">
        <v>0.2</v>
      </c>
      <c r="K276" s="11">
        <v>0.8</v>
      </c>
      <c r="L276" s="11">
        <v>2</v>
      </c>
      <c r="M276" s="11">
        <v>3</v>
      </c>
      <c r="N276" s="11">
        <v>2</v>
      </c>
      <c r="O276" s="11">
        <v>4</v>
      </c>
      <c r="P276" s="11">
        <v>0.05</v>
      </c>
      <c r="Q276" s="11">
        <v>0.15</v>
      </c>
      <c r="R276" s="11">
        <v>0.3</v>
      </c>
      <c r="S276" s="11">
        <v>0.25</v>
      </c>
      <c r="T276" s="11">
        <v>2066.6185</v>
      </c>
      <c r="U276" s="11">
        <v>0.4</v>
      </c>
      <c r="V276" s="11">
        <v>50</v>
      </c>
      <c r="W276" s="11">
        <v>600</v>
      </c>
      <c r="X276" s="11">
        <v>19.680242</v>
      </c>
    </row>
    <row r="277" spans="2:24" x14ac:dyDescent="0.35">
      <c r="B277" s="11">
        <v>2.6932450000000001</v>
      </c>
      <c r="C277" s="11">
        <v>25</v>
      </c>
      <c r="D277" s="11">
        <v>74.602041</v>
      </c>
      <c r="E277" s="11">
        <v>0.219</v>
      </c>
      <c r="F277" s="11">
        <v>640.13429752066122</v>
      </c>
      <c r="G277" s="11">
        <v>140.18941115702481</v>
      </c>
      <c r="H277" s="11">
        <v>5500</v>
      </c>
      <c r="I277" s="11">
        <v>0.8</v>
      </c>
      <c r="J277" s="11">
        <v>0.3</v>
      </c>
      <c r="K277" s="11">
        <v>0.6</v>
      </c>
      <c r="L277" s="11">
        <v>2</v>
      </c>
      <c r="M277" s="11">
        <v>3</v>
      </c>
      <c r="N277" s="11">
        <v>3</v>
      </c>
      <c r="O277" s="11">
        <v>3</v>
      </c>
      <c r="P277" s="11">
        <v>0.05</v>
      </c>
      <c r="Q277" s="11">
        <v>0.2</v>
      </c>
      <c r="R277" s="11">
        <v>0.23333333000000001</v>
      </c>
      <c r="S277" s="11">
        <v>0.3</v>
      </c>
      <c r="T277" s="11">
        <v>1954.9241999999999</v>
      </c>
      <c r="U277" s="11">
        <v>0.5</v>
      </c>
      <c r="V277" s="11">
        <v>90</v>
      </c>
      <c r="W277" s="11">
        <v>1000</v>
      </c>
      <c r="X277" s="11">
        <v>4.4891892999999996</v>
      </c>
    </row>
    <row r="278" spans="2:24" x14ac:dyDescent="0.35">
      <c r="B278" s="11">
        <v>19.451056999999999</v>
      </c>
      <c r="C278" s="11">
        <v>25</v>
      </c>
      <c r="D278" s="11">
        <v>251.26531</v>
      </c>
      <c r="E278" s="11">
        <v>0.16500000000000001</v>
      </c>
      <c r="F278" s="11">
        <v>3490.909090909091</v>
      </c>
      <c r="G278" s="11">
        <v>576</v>
      </c>
      <c r="H278" s="11">
        <v>6500</v>
      </c>
      <c r="I278" s="11">
        <v>0.85</v>
      </c>
      <c r="J278" s="11">
        <v>0.4</v>
      </c>
      <c r="K278" s="11">
        <v>0.7</v>
      </c>
      <c r="L278" s="11">
        <v>4</v>
      </c>
      <c r="M278" s="11">
        <v>3</v>
      </c>
      <c r="N278" s="11">
        <v>3</v>
      </c>
      <c r="O278" s="11">
        <v>2</v>
      </c>
      <c r="P278" s="11">
        <v>0.05</v>
      </c>
      <c r="Q278" s="11">
        <v>0.2</v>
      </c>
      <c r="R278" s="11">
        <v>0.23333333000000001</v>
      </c>
      <c r="S278" s="11">
        <v>0.3</v>
      </c>
      <c r="T278" s="11">
        <v>3410.5387999999998</v>
      </c>
      <c r="U278" s="11">
        <v>0.52500000000000002</v>
      </c>
      <c r="V278" s="11">
        <v>60</v>
      </c>
      <c r="W278" s="11">
        <v>1400</v>
      </c>
      <c r="X278" s="11">
        <v>21.178493</v>
      </c>
    </row>
    <row r="279" spans="2:24" x14ac:dyDescent="0.35">
      <c r="B279" s="11">
        <v>11.257897</v>
      </c>
      <c r="C279" s="11">
        <v>25</v>
      </c>
      <c r="D279" s="11">
        <v>172.07142999999999</v>
      </c>
      <c r="E279" s="11">
        <v>8.4000000000000005E-2</v>
      </c>
      <c r="F279" s="11">
        <v>3535.3822314049589</v>
      </c>
      <c r="G279" s="11">
        <v>296.97210743801656</v>
      </c>
      <c r="H279" s="11">
        <v>6000</v>
      </c>
      <c r="I279" s="11">
        <v>0.85</v>
      </c>
      <c r="J279" s="11">
        <v>0.2</v>
      </c>
      <c r="K279" s="11">
        <v>0.8</v>
      </c>
      <c r="L279" s="11">
        <v>3</v>
      </c>
      <c r="M279" s="11">
        <v>3</v>
      </c>
      <c r="N279" s="11">
        <v>4</v>
      </c>
      <c r="O279" s="11">
        <v>4</v>
      </c>
      <c r="P279" s="11">
        <v>0.05</v>
      </c>
      <c r="Q279" s="11">
        <v>0.2</v>
      </c>
      <c r="R279" s="11">
        <v>0.3</v>
      </c>
      <c r="S279" s="11">
        <v>0.3</v>
      </c>
      <c r="T279" s="11">
        <v>3655.9621999999999</v>
      </c>
      <c r="U279" s="11">
        <v>0.52500000000000002</v>
      </c>
      <c r="V279" s="11">
        <v>80</v>
      </c>
      <c r="W279" s="11">
        <v>600</v>
      </c>
      <c r="X279" s="11">
        <v>13.126232999999999</v>
      </c>
    </row>
    <row r="280" spans="2:24" x14ac:dyDescent="0.35">
      <c r="B280" s="11">
        <v>21.443949</v>
      </c>
      <c r="C280" s="11">
        <v>15</v>
      </c>
      <c r="D280" s="11">
        <v>147.70408</v>
      </c>
      <c r="E280" s="11">
        <v>0.27300000000000002</v>
      </c>
      <c r="F280" s="11">
        <v>4085.3305785123966</v>
      </c>
      <c r="G280" s="11">
        <v>1115.2952479338844</v>
      </c>
      <c r="H280" s="11">
        <v>4000</v>
      </c>
      <c r="I280" s="11">
        <v>0.7</v>
      </c>
      <c r="J280" s="11">
        <v>0.2</v>
      </c>
      <c r="K280" s="11">
        <v>0.8</v>
      </c>
      <c r="L280" s="11">
        <v>3</v>
      </c>
      <c r="M280" s="11">
        <v>3</v>
      </c>
      <c r="N280" s="11">
        <v>4</v>
      </c>
      <c r="O280" s="11">
        <v>4</v>
      </c>
      <c r="P280" s="11">
        <v>0.125</v>
      </c>
      <c r="Q280" s="11">
        <v>0.1</v>
      </c>
      <c r="R280" s="11">
        <v>0.3</v>
      </c>
      <c r="S280" s="11">
        <v>0.2</v>
      </c>
      <c r="T280" s="11">
        <v>1157.1899000000001</v>
      </c>
      <c r="U280" s="11">
        <v>0.57499999999999996</v>
      </c>
      <c r="V280" s="11">
        <v>90</v>
      </c>
      <c r="W280" s="11">
        <v>2000</v>
      </c>
      <c r="X280" s="11">
        <v>24.008027999999999</v>
      </c>
    </row>
    <row r="281" spans="2:24" x14ac:dyDescent="0.35">
      <c r="B281" s="11">
        <v>0.78280000000000005</v>
      </c>
      <c r="C281" s="11">
        <v>15</v>
      </c>
      <c r="D281" s="11">
        <v>147.70408</v>
      </c>
      <c r="E281" s="11">
        <v>5.7000000000000002E-2</v>
      </c>
      <c r="F281" s="11">
        <v>4619.059917355371</v>
      </c>
      <c r="G281" s="11">
        <v>263.28641528925618</v>
      </c>
      <c r="H281" s="11">
        <v>7500</v>
      </c>
      <c r="I281" s="11">
        <v>0.7</v>
      </c>
      <c r="J281" s="11">
        <v>0.4</v>
      </c>
      <c r="K281" s="11">
        <v>0.7</v>
      </c>
      <c r="L281" s="11">
        <v>2</v>
      </c>
      <c r="M281" s="11">
        <v>2</v>
      </c>
      <c r="N281" s="11">
        <v>3</v>
      </c>
      <c r="O281" s="11">
        <v>2</v>
      </c>
      <c r="P281" s="11">
        <v>0.2</v>
      </c>
      <c r="Q281" s="11">
        <v>0.2</v>
      </c>
      <c r="R281" s="11">
        <v>0.1</v>
      </c>
      <c r="S281" s="11">
        <v>0.3</v>
      </c>
      <c r="T281" s="11">
        <v>2169.7311</v>
      </c>
      <c r="U281" s="11">
        <v>0.55000000000000004</v>
      </c>
      <c r="V281" s="11">
        <v>60</v>
      </c>
      <c r="W281" s="11">
        <v>800</v>
      </c>
      <c r="X281" s="11">
        <v>1.5518299</v>
      </c>
    </row>
    <row r="282" spans="2:24" x14ac:dyDescent="0.35">
      <c r="B282" s="11">
        <v>-4.1498229999999996</v>
      </c>
      <c r="C282" s="11">
        <v>25</v>
      </c>
      <c r="D282" s="11">
        <v>68.510204000000002</v>
      </c>
      <c r="E282" s="11">
        <v>0.13800000000000001</v>
      </c>
      <c r="F282" s="11">
        <v>1694.4731404958679</v>
      </c>
      <c r="G282" s="11">
        <v>233.8372933884298</v>
      </c>
      <c r="H282" s="11">
        <v>6500</v>
      </c>
      <c r="I282" s="11">
        <v>0.75</v>
      </c>
      <c r="J282" s="11">
        <v>0.2</v>
      </c>
      <c r="K282" s="11">
        <v>0.7</v>
      </c>
      <c r="L282" s="11">
        <v>2</v>
      </c>
      <c r="M282" s="11">
        <v>4</v>
      </c>
      <c r="N282" s="11">
        <v>2</v>
      </c>
      <c r="O282" s="11">
        <v>2</v>
      </c>
      <c r="P282" s="11">
        <v>0.05</v>
      </c>
      <c r="Q282" s="11">
        <v>0.2</v>
      </c>
      <c r="R282" s="11">
        <v>0.16666666999999999</v>
      </c>
      <c r="S282" s="11">
        <v>0.35</v>
      </c>
      <c r="T282" s="11">
        <v>3960.6257000000001</v>
      </c>
      <c r="U282" s="11">
        <v>0.7</v>
      </c>
      <c r="V282" s="11">
        <v>60</v>
      </c>
      <c r="W282" s="11">
        <v>400</v>
      </c>
      <c r="X282" s="11">
        <v>-3.7500502</v>
      </c>
    </row>
    <row r="283" spans="2:24" x14ac:dyDescent="0.35">
      <c r="B283" s="11">
        <v>-4.0920579999999998</v>
      </c>
      <c r="C283" s="11">
        <v>40</v>
      </c>
      <c r="D283" s="11">
        <v>263.44898000000001</v>
      </c>
      <c r="E283" s="11">
        <v>0.3</v>
      </c>
      <c r="F283" s="11">
        <v>899.17355371900828</v>
      </c>
      <c r="G283" s="11">
        <v>269.75206611570246</v>
      </c>
      <c r="H283" s="11">
        <v>7500</v>
      </c>
      <c r="I283" s="11">
        <v>0.8</v>
      </c>
      <c r="J283" s="11">
        <v>0.2</v>
      </c>
      <c r="K283" s="11">
        <v>0.9</v>
      </c>
      <c r="L283" s="11">
        <v>4</v>
      </c>
      <c r="M283" s="11">
        <v>4</v>
      </c>
      <c r="N283" s="11">
        <v>4</v>
      </c>
      <c r="O283" s="11">
        <v>2</v>
      </c>
      <c r="P283" s="11">
        <v>0.05</v>
      </c>
      <c r="Q283" s="11">
        <v>0.1</v>
      </c>
      <c r="R283" s="11">
        <v>0.3</v>
      </c>
      <c r="S283" s="11">
        <v>0.2</v>
      </c>
      <c r="T283" s="11">
        <v>3011.8461000000002</v>
      </c>
      <c r="U283" s="11">
        <v>0.55000000000000004</v>
      </c>
      <c r="V283" s="11">
        <v>60</v>
      </c>
      <c r="W283" s="11">
        <v>800</v>
      </c>
      <c r="X283" s="11">
        <v>-4.4659324000000007</v>
      </c>
    </row>
    <row r="284" spans="2:24" x14ac:dyDescent="0.35">
      <c r="B284" s="11">
        <v>3.544915</v>
      </c>
      <c r="C284" s="11">
        <v>20</v>
      </c>
      <c r="D284" s="11">
        <v>300</v>
      </c>
      <c r="E284" s="11">
        <v>0.246</v>
      </c>
      <c r="F284" s="11">
        <v>2221.6425619834713</v>
      </c>
      <c r="G284" s="11">
        <v>546.52407024793388</v>
      </c>
      <c r="H284" s="11">
        <v>7500</v>
      </c>
      <c r="I284" s="11">
        <v>0.75</v>
      </c>
      <c r="J284" s="11">
        <v>0.3</v>
      </c>
      <c r="K284" s="11">
        <v>0.9</v>
      </c>
      <c r="L284" s="11">
        <v>2</v>
      </c>
      <c r="M284" s="11">
        <v>2</v>
      </c>
      <c r="N284" s="11">
        <v>2</v>
      </c>
      <c r="O284" s="11">
        <v>2</v>
      </c>
      <c r="P284" s="11">
        <v>0.05</v>
      </c>
      <c r="Q284" s="11">
        <v>0.15</v>
      </c>
      <c r="R284" s="11">
        <v>0.16666666999999999</v>
      </c>
      <c r="S284" s="11">
        <v>0.2</v>
      </c>
      <c r="T284" s="11">
        <v>4065.1129000000001</v>
      </c>
      <c r="U284" s="11">
        <v>0.7</v>
      </c>
      <c r="V284" s="11">
        <v>90</v>
      </c>
      <c r="W284" s="11">
        <v>1800</v>
      </c>
      <c r="X284" s="11">
        <v>2.6252348999999997</v>
      </c>
    </row>
    <row r="285" spans="2:24" x14ac:dyDescent="0.35">
      <c r="B285" s="11">
        <v>-14.342012</v>
      </c>
      <c r="C285" s="11">
        <v>15</v>
      </c>
      <c r="D285" s="11">
        <v>165.97959</v>
      </c>
      <c r="E285" s="11">
        <v>5.7000000000000002E-2</v>
      </c>
      <c r="F285" s="11">
        <v>2748.8119834710747</v>
      </c>
      <c r="G285" s="11">
        <v>156.68228305785127</v>
      </c>
      <c r="H285" s="11">
        <v>8500</v>
      </c>
      <c r="I285" s="11">
        <v>0.7</v>
      </c>
      <c r="J285" s="11">
        <v>0.5</v>
      </c>
      <c r="K285" s="11">
        <v>0.8</v>
      </c>
      <c r="L285" s="11">
        <v>3</v>
      </c>
      <c r="M285" s="11">
        <v>4</v>
      </c>
      <c r="N285" s="11">
        <v>3</v>
      </c>
      <c r="O285" s="11">
        <v>2</v>
      </c>
      <c r="P285" s="11">
        <v>0.05</v>
      </c>
      <c r="Q285" s="11">
        <v>0.1</v>
      </c>
      <c r="R285" s="11">
        <v>0.3</v>
      </c>
      <c r="S285" s="11">
        <v>0.3</v>
      </c>
      <c r="T285" s="11">
        <v>3227.4749000000002</v>
      </c>
      <c r="U285" s="11">
        <v>0.5</v>
      </c>
      <c r="V285" s="11">
        <v>60</v>
      </c>
      <c r="W285" s="11">
        <v>2000</v>
      </c>
      <c r="X285" s="11">
        <v>-10.680004</v>
      </c>
    </row>
    <row r="286" spans="2:24" x14ac:dyDescent="0.35">
      <c r="B286" s="11">
        <v>-11.709515</v>
      </c>
      <c r="C286" s="11">
        <v>20</v>
      </c>
      <c r="D286" s="11">
        <v>245.17347000000001</v>
      </c>
      <c r="E286" s="11">
        <v>0.27300000000000002</v>
      </c>
      <c r="F286" s="11">
        <v>425</v>
      </c>
      <c r="G286" s="11">
        <v>116.02500000000001</v>
      </c>
      <c r="H286" s="11">
        <v>3500</v>
      </c>
      <c r="I286" s="11">
        <v>0.85</v>
      </c>
      <c r="J286" s="11">
        <v>0.4</v>
      </c>
      <c r="K286" s="11">
        <v>0.6</v>
      </c>
      <c r="L286" s="11">
        <v>3</v>
      </c>
      <c r="M286" s="11">
        <v>2</v>
      </c>
      <c r="N286" s="11">
        <v>3</v>
      </c>
      <c r="O286" s="11">
        <v>3</v>
      </c>
      <c r="P286" s="11">
        <v>0.2</v>
      </c>
      <c r="Q286" s="11">
        <v>0.15</v>
      </c>
      <c r="R286" s="11">
        <v>0.1</v>
      </c>
      <c r="S286" s="11">
        <v>0.35</v>
      </c>
      <c r="T286" s="11">
        <v>2203.0288999999998</v>
      </c>
      <c r="U286" s="11">
        <v>0.6</v>
      </c>
      <c r="V286" s="11">
        <v>70</v>
      </c>
      <c r="W286" s="11">
        <v>1800</v>
      </c>
      <c r="X286" s="11">
        <v>-12.129903000000001</v>
      </c>
    </row>
    <row r="287" spans="2:24" x14ac:dyDescent="0.35">
      <c r="B287" s="11">
        <v>36.925218999999998</v>
      </c>
      <c r="C287" s="11">
        <v>15</v>
      </c>
      <c r="D287" s="11">
        <v>165.97959</v>
      </c>
      <c r="E287" s="11">
        <v>0.3</v>
      </c>
      <c r="F287" s="11">
        <v>2485.227272727273</v>
      </c>
      <c r="G287" s="11">
        <v>745.56818181818187</v>
      </c>
      <c r="H287" s="11">
        <v>7000</v>
      </c>
      <c r="I287" s="11">
        <v>0.75</v>
      </c>
      <c r="J287" s="11">
        <v>0.2</v>
      </c>
      <c r="K287" s="11">
        <v>0.8</v>
      </c>
      <c r="L287" s="11">
        <v>4</v>
      </c>
      <c r="M287" s="11">
        <v>2</v>
      </c>
      <c r="N287" s="11">
        <v>4</v>
      </c>
      <c r="O287" s="11">
        <v>2</v>
      </c>
      <c r="P287" s="11">
        <v>0.05</v>
      </c>
      <c r="Q287" s="11">
        <v>0.1</v>
      </c>
      <c r="R287" s="11">
        <v>0.16666666999999999</v>
      </c>
      <c r="S287" s="11">
        <v>0.35</v>
      </c>
      <c r="T287" s="11">
        <v>2025.0823</v>
      </c>
      <c r="U287" s="11">
        <v>0.4</v>
      </c>
      <c r="V287" s="11">
        <v>50</v>
      </c>
      <c r="W287" s="11">
        <v>800</v>
      </c>
      <c r="X287" s="11">
        <v>37.896937000000001</v>
      </c>
    </row>
    <row r="288" spans="2:24" x14ac:dyDescent="0.35">
      <c r="B288" s="11">
        <v>1.1292E-2</v>
      </c>
      <c r="C288" s="11">
        <v>30</v>
      </c>
      <c r="D288" s="11">
        <v>74.602041</v>
      </c>
      <c r="E288" s="11">
        <v>0.27300000000000002</v>
      </c>
      <c r="F288" s="11">
        <v>7300</v>
      </c>
      <c r="G288" s="11">
        <v>1992.9</v>
      </c>
      <c r="H288" s="11">
        <v>6000</v>
      </c>
      <c r="I288" s="11">
        <v>0.8</v>
      </c>
      <c r="J288" s="11">
        <v>0.5</v>
      </c>
      <c r="K288" s="11">
        <v>0.6</v>
      </c>
      <c r="L288" s="11">
        <v>3</v>
      </c>
      <c r="M288" s="11">
        <v>3</v>
      </c>
      <c r="N288" s="11">
        <v>4</v>
      </c>
      <c r="O288" s="11">
        <v>3</v>
      </c>
      <c r="P288" s="11">
        <v>0.125</v>
      </c>
      <c r="Q288" s="11">
        <v>0.15</v>
      </c>
      <c r="R288" s="11">
        <v>0.23333333000000001</v>
      </c>
      <c r="S288" s="11">
        <v>0.25</v>
      </c>
      <c r="T288" s="11">
        <v>3050.7224999999999</v>
      </c>
      <c r="U288" s="11">
        <v>0.6</v>
      </c>
      <c r="V288" s="11">
        <v>90</v>
      </c>
      <c r="W288" s="11">
        <v>400</v>
      </c>
      <c r="X288" s="11">
        <v>-1.5969343999999999</v>
      </c>
    </row>
    <row r="289" spans="2:24" x14ac:dyDescent="0.35">
      <c r="B289" s="11">
        <v>-1.4344460000000001</v>
      </c>
      <c r="C289" s="11">
        <v>20</v>
      </c>
      <c r="D289" s="11">
        <v>92.877550999999997</v>
      </c>
      <c r="E289" s="11">
        <v>0.27300000000000002</v>
      </c>
      <c r="F289" s="11">
        <v>1958.0578512396696</v>
      </c>
      <c r="G289" s="11">
        <v>534.54979338842986</v>
      </c>
      <c r="H289" s="11">
        <v>4500</v>
      </c>
      <c r="I289" s="11">
        <v>0.75</v>
      </c>
      <c r="J289" s="11">
        <v>0.4</v>
      </c>
      <c r="K289" s="11">
        <v>0.8</v>
      </c>
      <c r="L289" s="11">
        <v>2</v>
      </c>
      <c r="M289" s="11">
        <v>3</v>
      </c>
      <c r="N289" s="11">
        <v>2</v>
      </c>
      <c r="O289" s="11">
        <v>4</v>
      </c>
      <c r="P289" s="11">
        <v>0.05</v>
      </c>
      <c r="Q289" s="11">
        <v>0.1</v>
      </c>
      <c r="R289" s="11">
        <v>0.23333333000000001</v>
      </c>
      <c r="S289" s="11">
        <v>0.3</v>
      </c>
      <c r="T289" s="11">
        <v>1652.2717</v>
      </c>
      <c r="U289" s="11">
        <v>0.55000000000000004</v>
      </c>
      <c r="V289" s="11">
        <v>40</v>
      </c>
      <c r="W289" s="11">
        <v>800</v>
      </c>
      <c r="X289" s="11">
        <v>-4.2277360000000002</v>
      </c>
    </row>
    <row r="290" spans="2:24" x14ac:dyDescent="0.35">
      <c r="B290" s="11">
        <v>-17.833912000000002</v>
      </c>
      <c r="C290" s="11">
        <v>25</v>
      </c>
      <c r="D290" s="11">
        <v>239.08162999999999</v>
      </c>
      <c r="E290" s="11">
        <v>0.13800000000000001</v>
      </c>
      <c r="F290" s="11">
        <v>1000</v>
      </c>
      <c r="G290" s="11">
        <v>138</v>
      </c>
      <c r="H290" s="11">
        <v>8000</v>
      </c>
      <c r="I290" s="11">
        <v>0.85</v>
      </c>
      <c r="J290" s="11">
        <v>0.2</v>
      </c>
      <c r="K290" s="11">
        <v>0.8</v>
      </c>
      <c r="L290" s="11">
        <v>4</v>
      </c>
      <c r="M290" s="11">
        <v>4</v>
      </c>
      <c r="N290" s="11">
        <v>3</v>
      </c>
      <c r="O290" s="11">
        <v>2</v>
      </c>
      <c r="P290" s="11">
        <v>0.125</v>
      </c>
      <c r="Q290" s="11">
        <v>0.1</v>
      </c>
      <c r="R290" s="11">
        <v>0.16666666999999999</v>
      </c>
      <c r="S290" s="11">
        <v>0.35</v>
      </c>
      <c r="T290" s="11">
        <v>4874.6162000000004</v>
      </c>
      <c r="U290" s="11">
        <v>0.65</v>
      </c>
      <c r="V290" s="11">
        <v>40</v>
      </c>
      <c r="W290" s="11">
        <v>1600</v>
      </c>
      <c r="X290" s="11">
        <v>-18.296958</v>
      </c>
    </row>
    <row r="291" spans="2:24" x14ac:dyDescent="0.35">
      <c r="B291" s="11">
        <v>-9.7441689999999994</v>
      </c>
      <c r="C291" s="11">
        <v>40</v>
      </c>
      <c r="D291" s="11">
        <v>117.2449</v>
      </c>
      <c r="E291" s="11">
        <v>8.4000000000000005E-2</v>
      </c>
      <c r="F291" s="11">
        <v>2380.1652892561983</v>
      </c>
      <c r="G291" s="11">
        <v>199.93388429752068</v>
      </c>
      <c r="H291" s="11">
        <v>7000</v>
      </c>
      <c r="I291" s="11">
        <v>0.85</v>
      </c>
      <c r="J291" s="11">
        <v>0.4</v>
      </c>
      <c r="K291" s="11">
        <v>0.9</v>
      </c>
      <c r="L291" s="11">
        <v>4</v>
      </c>
      <c r="M291" s="11">
        <v>2</v>
      </c>
      <c r="N291" s="11">
        <v>3</v>
      </c>
      <c r="O291" s="11">
        <v>4</v>
      </c>
      <c r="P291" s="11">
        <v>0.125</v>
      </c>
      <c r="Q291" s="11">
        <v>0.2</v>
      </c>
      <c r="R291" s="11">
        <v>0.23333333000000001</v>
      </c>
      <c r="S291" s="11">
        <v>0.25</v>
      </c>
      <c r="T291" s="11">
        <v>3892.2318</v>
      </c>
      <c r="U291" s="11">
        <v>0.42499999999999999</v>
      </c>
      <c r="V291" s="11">
        <v>60</v>
      </c>
      <c r="W291" s="11">
        <v>1800</v>
      </c>
      <c r="X291" s="11">
        <v>-12.473981</v>
      </c>
    </row>
    <row r="292" spans="2:24" x14ac:dyDescent="0.35">
      <c r="B292" s="11">
        <v>25.299961</v>
      </c>
      <c r="C292" s="11">
        <v>30</v>
      </c>
      <c r="D292" s="11">
        <v>220.80611999999999</v>
      </c>
      <c r="E292" s="11">
        <v>0.246</v>
      </c>
      <c r="F292" s="11">
        <v>3733.2128099173551</v>
      </c>
      <c r="G292" s="11">
        <v>918.37035123966939</v>
      </c>
      <c r="H292" s="11">
        <v>6000</v>
      </c>
      <c r="I292" s="11">
        <v>0.8</v>
      </c>
      <c r="J292" s="11">
        <v>0.2</v>
      </c>
      <c r="K292" s="11">
        <v>0.6</v>
      </c>
      <c r="L292" s="11">
        <v>4</v>
      </c>
      <c r="M292" s="11">
        <v>2</v>
      </c>
      <c r="N292" s="11">
        <v>4</v>
      </c>
      <c r="O292" s="11">
        <v>4</v>
      </c>
      <c r="P292" s="11">
        <v>0.125</v>
      </c>
      <c r="Q292" s="11">
        <v>0.2</v>
      </c>
      <c r="R292" s="11">
        <v>0.16666666999999999</v>
      </c>
      <c r="S292" s="11">
        <v>0.25</v>
      </c>
      <c r="T292" s="11">
        <v>1574.5663999999999</v>
      </c>
      <c r="U292" s="11">
        <v>0.625</v>
      </c>
      <c r="V292" s="11">
        <v>80</v>
      </c>
      <c r="W292" s="11">
        <v>1400</v>
      </c>
      <c r="X292" s="11">
        <v>23.074235999999999</v>
      </c>
    </row>
    <row r="293" spans="2:24" x14ac:dyDescent="0.35">
      <c r="B293" s="11">
        <v>7.9550859999999997</v>
      </c>
      <c r="C293" s="11">
        <v>40</v>
      </c>
      <c r="D293" s="11">
        <v>1.5</v>
      </c>
      <c r="E293" s="11">
        <v>0.219</v>
      </c>
      <c r="F293" s="11">
        <v>8000</v>
      </c>
      <c r="G293" s="11">
        <v>1752</v>
      </c>
      <c r="H293" s="11">
        <v>8500</v>
      </c>
      <c r="I293" s="11">
        <v>0.85</v>
      </c>
      <c r="J293" s="11">
        <v>0.5</v>
      </c>
      <c r="K293" s="11">
        <v>0.8</v>
      </c>
      <c r="L293" s="11">
        <v>3</v>
      </c>
      <c r="M293" s="11">
        <v>2</v>
      </c>
      <c r="N293" s="11">
        <v>4</v>
      </c>
      <c r="O293" s="11">
        <v>4</v>
      </c>
      <c r="P293" s="11">
        <v>0.05</v>
      </c>
      <c r="Q293" s="11">
        <v>0.15</v>
      </c>
      <c r="R293" s="11">
        <v>0.23333333000000001</v>
      </c>
      <c r="S293" s="11">
        <v>0.3</v>
      </c>
      <c r="T293" s="11">
        <v>4726.2815000000001</v>
      </c>
      <c r="U293" s="11">
        <v>0.42499999999999999</v>
      </c>
      <c r="V293" s="11">
        <v>40</v>
      </c>
      <c r="W293" s="11">
        <v>600</v>
      </c>
      <c r="X293" s="11">
        <v>7.0778821000000001</v>
      </c>
    </row>
    <row r="294" spans="2:24" x14ac:dyDescent="0.35">
      <c r="B294" s="11">
        <v>-13.666090000000001</v>
      </c>
      <c r="C294" s="11">
        <v>15</v>
      </c>
      <c r="D294" s="11">
        <v>245.17347000000001</v>
      </c>
      <c r="E294" s="11">
        <v>0.27300000000000002</v>
      </c>
      <c r="F294" s="11">
        <v>1167.3037190082646</v>
      </c>
      <c r="G294" s="11">
        <v>318.67391528925623</v>
      </c>
      <c r="H294" s="11">
        <v>5500</v>
      </c>
      <c r="I294" s="11">
        <v>0.7</v>
      </c>
      <c r="J294" s="11">
        <v>0.3</v>
      </c>
      <c r="K294" s="11">
        <v>0.9</v>
      </c>
      <c r="L294" s="11">
        <v>3</v>
      </c>
      <c r="M294" s="11">
        <v>4</v>
      </c>
      <c r="N294" s="11">
        <v>3</v>
      </c>
      <c r="O294" s="11">
        <v>3</v>
      </c>
      <c r="P294" s="11">
        <v>0.2</v>
      </c>
      <c r="Q294" s="11">
        <v>0.15</v>
      </c>
      <c r="R294" s="11">
        <v>0.1</v>
      </c>
      <c r="S294" s="11">
        <v>0.2</v>
      </c>
      <c r="T294" s="11">
        <v>1591.1360999999999</v>
      </c>
      <c r="U294" s="11">
        <v>0.57499999999999996</v>
      </c>
      <c r="V294" s="11">
        <v>50</v>
      </c>
      <c r="W294" s="11">
        <v>2000</v>
      </c>
      <c r="X294" s="11">
        <v>-11.209168999999999</v>
      </c>
    </row>
    <row r="295" spans="2:24" x14ac:dyDescent="0.35">
      <c r="B295" s="11">
        <v>3.7102369999999998</v>
      </c>
      <c r="C295" s="11">
        <v>30</v>
      </c>
      <c r="D295" s="11">
        <v>202.53061</v>
      </c>
      <c r="E295" s="11">
        <v>0.27300000000000002</v>
      </c>
      <c r="F295" s="11">
        <v>775</v>
      </c>
      <c r="G295" s="11">
        <v>211.57500000000002</v>
      </c>
      <c r="H295" s="11">
        <v>3500</v>
      </c>
      <c r="I295" s="11">
        <v>0.7</v>
      </c>
      <c r="J295" s="11">
        <v>0.5</v>
      </c>
      <c r="K295" s="11">
        <v>0.7</v>
      </c>
      <c r="L295" s="11">
        <v>4</v>
      </c>
      <c r="M295" s="11">
        <v>2</v>
      </c>
      <c r="N295" s="11">
        <v>4</v>
      </c>
      <c r="O295" s="11">
        <v>4</v>
      </c>
      <c r="P295" s="11">
        <v>0.125</v>
      </c>
      <c r="Q295" s="11">
        <v>0.2</v>
      </c>
      <c r="R295" s="11">
        <v>0.23333333000000001</v>
      </c>
      <c r="S295" s="11">
        <v>0.25</v>
      </c>
      <c r="T295" s="11">
        <v>2066.6185</v>
      </c>
      <c r="U295" s="11">
        <v>0.4</v>
      </c>
      <c r="V295" s="11">
        <v>50</v>
      </c>
      <c r="W295" s="11">
        <v>800</v>
      </c>
      <c r="X295" s="11">
        <v>0.85639090000000007</v>
      </c>
    </row>
    <row r="296" spans="2:24" x14ac:dyDescent="0.35">
      <c r="B296" s="11">
        <v>-4.2199920000000004</v>
      </c>
      <c r="C296" s="11">
        <v>30</v>
      </c>
      <c r="D296" s="11">
        <v>300</v>
      </c>
      <c r="E296" s="11">
        <v>0.16500000000000001</v>
      </c>
      <c r="F296" s="11">
        <v>1269.4214876033059</v>
      </c>
      <c r="G296" s="11">
        <v>209.45454545454547</v>
      </c>
      <c r="H296" s="11">
        <v>8000</v>
      </c>
      <c r="I296" s="11">
        <v>0.85</v>
      </c>
      <c r="J296" s="11">
        <v>0.3</v>
      </c>
      <c r="K296" s="11">
        <v>0.7</v>
      </c>
      <c r="L296" s="11">
        <v>2</v>
      </c>
      <c r="M296" s="11">
        <v>3</v>
      </c>
      <c r="N296" s="11">
        <v>4</v>
      </c>
      <c r="O296" s="11">
        <v>3</v>
      </c>
      <c r="P296" s="11">
        <v>0.05</v>
      </c>
      <c r="Q296" s="11">
        <v>0.2</v>
      </c>
      <c r="R296" s="11">
        <v>0.1</v>
      </c>
      <c r="S296" s="11">
        <v>0.35</v>
      </c>
      <c r="T296" s="11">
        <v>3411.5605999999998</v>
      </c>
      <c r="U296" s="11">
        <v>0.7</v>
      </c>
      <c r="V296" s="11">
        <v>70</v>
      </c>
      <c r="W296" s="11">
        <v>400</v>
      </c>
      <c r="X296" s="11">
        <v>-1.9663018000000001</v>
      </c>
    </row>
    <row r="297" spans="2:24" x14ac:dyDescent="0.35">
      <c r="B297" s="11">
        <v>4.8239369999999999</v>
      </c>
      <c r="C297" s="11">
        <v>20</v>
      </c>
      <c r="D297" s="11">
        <v>184.2551</v>
      </c>
      <c r="E297" s="11">
        <v>0.192</v>
      </c>
      <c r="F297" s="11">
        <v>2404.4421487603304</v>
      </c>
      <c r="G297" s="11">
        <v>461.65289256198344</v>
      </c>
      <c r="H297" s="11">
        <v>5500</v>
      </c>
      <c r="I297" s="11">
        <v>0.75</v>
      </c>
      <c r="J297" s="11">
        <v>0.5</v>
      </c>
      <c r="K297" s="11">
        <v>0.8</v>
      </c>
      <c r="L297" s="11">
        <v>4</v>
      </c>
      <c r="M297" s="11">
        <v>4</v>
      </c>
      <c r="N297" s="11">
        <v>3</v>
      </c>
      <c r="O297" s="11">
        <v>3</v>
      </c>
      <c r="P297" s="11">
        <v>0.2</v>
      </c>
      <c r="Q297" s="11">
        <v>0.2</v>
      </c>
      <c r="R297" s="11">
        <v>0.1</v>
      </c>
      <c r="S297" s="11">
        <v>0.35</v>
      </c>
      <c r="T297" s="11">
        <v>1538.6233999999999</v>
      </c>
      <c r="U297" s="11">
        <v>0.67500000000000004</v>
      </c>
      <c r="V297" s="11">
        <v>90</v>
      </c>
      <c r="W297" s="11">
        <v>800</v>
      </c>
      <c r="X297" s="11">
        <v>9.9729846999999996</v>
      </c>
    </row>
    <row r="298" spans="2:24" x14ac:dyDescent="0.35">
      <c r="B298" s="11">
        <v>4.0739099999999997</v>
      </c>
      <c r="C298" s="11">
        <v>15</v>
      </c>
      <c r="D298" s="11">
        <v>245.17347000000001</v>
      </c>
      <c r="E298" s="11">
        <v>0.27300000000000002</v>
      </c>
      <c r="F298" s="11">
        <v>2485.227272727273</v>
      </c>
      <c r="G298" s="11">
        <v>678.46704545454554</v>
      </c>
      <c r="H298" s="11">
        <v>3500</v>
      </c>
      <c r="I298" s="11">
        <v>0.8</v>
      </c>
      <c r="J298" s="11">
        <v>0.4</v>
      </c>
      <c r="K298" s="11">
        <v>0.6</v>
      </c>
      <c r="L298" s="11">
        <v>2</v>
      </c>
      <c r="M298" s="11">
        <v>2</v>
      </c>
      <c r="N298" s="11">
        <v>3</v>
      </c>
      <c r="O298" s="11">
        <v>4</v>
      </c>
      <c r="P298" s="11">
        <v>0.125</v>
      </c>
      <c r="Q298" s="11">
        <v>0.1</v>
      </c>
      <c r="R298" s="11">
        <v>0.23333333000000001</v>
      </c>
      <c r="S298" s="11">
        <v>0.2</v>
      </c>
      <c r="T298" s="11">
        <v>1961.7985000000001</v>
      </c>
      <c r="U298" s="11">
        <v>0.65</v>
      </c>
      <c r="V298" s="11">
        <v>90</v>
      </c>
      <c r="W298" s="11">
        <v>2000</v>
      </c>
      <c r="X298" s="11">
        <v>0.68534395999999997</v>
      </c>
    </row>
    <row r="299" spans="2:24" x14ac:dyDescent="0.35">
      <c r="B299" s="11">
        <v>-13.620429</v>
      </c>
      <c r="C299" s="11">
        <v>20</v>
      </c>
      <c r="D299" s="11">
        <v>31.959184</v>
      </c>
      <c r="E299" s="11">
        <v>0.111</v>
      </c>
      <c r="F299" s="11">
        <v>632.74793388429748</v>
      </c>
      <c r="G299" s="11">
        <v>70.235020661157023</v>
      </c>
      <c r="H299" s="11">
        <v>5500</v>
      </c>
      <c r="I299" s="11">
        <v>0.8</v>
      </c>
      <c r="J299" s="11">
        <v>0.5</v>
      </c>
      <c r="K299" s="11">
        <v>0.8</v>
      </c>
      <c r="L299" s="11">
        <v>4</v>
      </c>
      <c r="M299" s="11">
        <v>2</v>
      </c>
      <c r="N299" s="11">
        <v>2</v>
      </c>
      <c r="O299" s="11">
        <v>2</v>
      </c>
      <c r="P299" s="11">
        <v>0.125</v>
      </c>
      <c r="Q299" s="11">
        <v>0.15</v>
      </c>
      <c r="R299" s="11">
        <v>0.16666666999999999</v>
      </c>
      <c r="S299" s="11">
        <v>0.35</v>
      </c>
      <c r="T299" s="11">
        <v>2019.4431999999999</v>
      </c>
      <c r="U299" s="11">
        <v>0.625</v>
      </c>
      <c r="V299" s="11">
        <v>40</v>
      </c>
      <c r="W299" s="11">
        <v>1000</v>
      </c>
      <c r="X299" s="11">
        <v>-13.046493</v>
      </c>
    </row>
    <row r="300" spans="2:24" x14ac:dyDescent="0.35">
      <c r="B300" s="11">
        <v>16.648786999999999</v>
      </c>
      <c r="C300" s="11">
        <v>15</v>
      </c>
      <c r="D300" s="11">
        <v>300</v>
      </c>
      <c r="E300" s="11">
        <v>0.27300000000000002</v>
      </c>
      <c r="F300" s="11">
        <v>1269.4214876033059</v>
      </c>
      <c r="G300" s="11">
        <v>346.55206611570253</v>
      </c>
      <c r="H300" s="11">
        <v>4000</v>
      </c>
      <c r="I300" s="11">
        <v>0.75</v>
      </c>
      <c r="J300" s="11">
        <v>0.3</v>
      </c>
      <c r="K300" s="11">
        <v>0.9</v>
      </c>
      <c r="L300" s="11">
        <v>3</v>
      </c>
      <c r="M300" s="11">
        <v>4</v>
      </c>
      <c r="N300" s="11">
        <v>2</v>
      </c>
      <c r="O300" s="11">
        <v>2</v>
      </c>
      <c r="P300" s="11">
        <v>0.2</v>
      </c>
      <c r="Q300" s="11">
        <v>0.15</v>
      </c>
      <c r="R300" s="11">
        <v>0.23333333000000001</v>
      </c>
      <c r="S300" s="11">
        <v>0.2</v>
      </c>
      <c r="T300" s="11">
        <v>1157.1899000000001</v>
      </c>
      <c r="U300" s="11">
        <v>0.45</v>
      </c>
      <c r="V300" s="11">
        <v>90</v>
      </c>
      <c r="W300" s="11">
        <v>600</v>
      </c>
      <c r="X300" s="11">
        <v>18.226593000000001</v>
      </c>
    </row>
    <row r="301" spans="2:24" x14ac:dyDescent="0.35">
      <c r="B301" s="11">
        <v>-24.154236999999998</v>
      </c>
      <c r="C301" s="11">
        <v>25</v>
      </c>
      <c r="D301" s="11">
        <v>196.43878000000001</v>
      </c>
      <c r="E301" s="11">
        <v>0.03</v>
      </c>
      <c r="F301" s="11">
        <v>250</v>
      </c>
      <c r="G301" s="11">
        <v>7.5</v>
      </c>
      <c r="H301" s="11">
        <v>8500</v>
      </c>
      <c r="I301" s="11">
        <v>0.85</v>
      </c>
      <c r="J301" s="11">
        <v>0.5</v>
      </c>
      <c r="K301" s="11">
        <v>0.8</v>
      </c>
      <c r="L301" s="11">
        <v>2</v>
      </c>
      <c r="M301" s="11">
        <v>4</v>
      </c>
      <c r="N301" s="11">
        <v>3</v>
      </c>
      <c r="O301" s="11">
        <v>2</v>
      </c>
      <c r="P301" s="11">
        <v>0.2</v>
      </c>
      <c r="Q301" s="11">
        <v>0.1</v>
      </c>
      <c r="R301" s="11">
        <v>0.3</v>
      </c>
      <c r="S301" s="11">
        <v>0.3</v>
      </c>
      <c r="T301" s="11">
        <v>5179.2797</v>
      </c>
      <c r="U301" s="11">
        <v>0.45</v>
      </c>
      <c r="V301" s="11">
        <v>60</v>
      </c>
      <c r="W301" s="11">
        <v>1400</v>
      </c>
      <c r="X301" s="11">
        <v>-23.175936</v>
      </c>
    </row>
    <row r="302" spans="2:24" x14ac:dyDescent="0.35">
      <c r="B302" s="11">
        <v>22.439905</v>
      </c>
      <c r="C302" s="11">
        <v>25</v>
      </c>
      <c r="D302" s="11">
        <v>196.43878000000001</v>
      </c>
      <c r="E302" s="11">
        <v>0.219</v>
      </c>
      <c r="F302" s="11">
        <v>5200</v>
      </c>
      <c r="G302" s="11">
        <v>1138.8</v>
      </c>
      <c r="H302" s="11">
        <v>4000</v>
      </c>
      <c r="I302" s="11">
        <v>0.85</v>
      </c>
      <c r="J302" s="11">
        <v>0.2</v>
      </c>
      <c r="K302" s="11">
        <v>0.9</v>
      </c>
      <c r="L302" s="11">
        <v>3</v>
      </c>
      <c r="M302" s="11">
        <v>2</v>
      </c>
      <c r="N302" s="11">
        <v>4</v>
      </c>
      <c r="O302" s="11">
        <v>4</v>
      </c>
      <c r="P302" s="11">
        <v>0.2</v>
      </c>
      <c r="Q302" s="11">
        <v>0.2</v>
      </c>
      <c r="R302" s="11">
        <v>0.3</v>
      </c>
      <c r="S302" s="11">
        <v>0.25</v>
      </c>
      <c r="T302" s="11">
        <v>2437.3081000000002</v>
      </c>
      <c r="U302" s="11">
        <v>0.67500000000000004</v>
      </c>
      <c r="V302" s="11">
        <v>90</v>
      </c>
      <c r="W302" s="11">
        <v>1600</v>
      </c>
      <c r="X302" s="11">
        <v>19.695323999999999</v>
      </c>
    </row>
    <row r="303" spans="2:24" x14ac:dyDescent="0.35">
      <c r="B303" s="11">
        <v>9.5537770000000002</v>
      </c>
      <c r="C303" s="11">
        <v>45</v>
      </c>
      <c r="D303" s="11">
        <v>13.683673000000001</v>
      </c>
      <c r="E303" s="11">
        <v>0.246</v>
      </c>
      <c r="F303" s="11">
        <v>1639.6694214876034</v>
      </c>
      <c r="G303" s="11">
        <v>403.3586776859504</v>
      </c>
      <c r="H303" s="11">
        <v>7000</v>
      </c>
      <c r="I303" s="11">
        <v>0.8</v>
      </c>
      <c r="J303" s="11">
        <v>0.4</v>
      </c>
      <c r="K303" s="11">
        <v>0.9</v>
      </c>
      <c r="L303" s="11">
        <v>4</v>
      </c>
      <c r="M303" s="11">
        <v>2</v>
      </c>
      <c r="N303" s="11">
        <v>2</v>
      </c>
      <c r="O303" s="11">
        <v>4</v>
      </c>
      <c r="P303" s="11">
        <v>0.05</v>
      </c>
      <c r="Q303" s="11">
        <v>0.15</v>
      </c>
      <c r="R303" s="11">
        <v>0.16666666999999999</v>
      </c>
      <c r="S303" s="11">
        <v>0.35</v>
      </c>
      <c r="T303" s="11">
        <v>3256.6967</v>
      </c>
      <c r="U303" s="11">
        <v>0.4</v>
      </c>
      <c r="V303" s="11">
        <v>80</v>
      </c>
      <c r="W303" s="11">
        <v>1200</v>
      </c>
      <c r="X303" s="11">
        <v>5.6851672999999998</v>
      </c>
    </row>
    <row r="304" spans="2:24" x14ac:dyDescent="0.35">
      <c r="B304" s="11">
        <v>5.2583339999999996</v>
      </c>
      <c r="C304" s="11">
        <v>20</v>
      </c>
      <c r="D304" s="11">
        <v>147.70408</v>
      </c>
      <c r="E304" s="11">
        <v>0.246</v>
      </c>
      <c r="F304" s="11">
        <v>640.13429752066122</v>
      </c>
      <c r="G304" s="11">
        <v>157.47303719008266</v>
      </c>
      <c r="H304" s="11">
        <v>6000</v>
      </c>
      <c r="I304" s="11">
        <v>0.8</v>
      </c>
      <c r="J304" s="11">
        <v>0.4</v>
      </c>
      <c r="K304" s="11">
        <v>0.8</v>
      </c>
      <c r="L304" s="11">
        <v>3</v>
      </c>
      <c r="M304" s="11">
        <v>4</v>
      </c>
      <c r="N304" s="11">
        <v>4</v>
      </c>
      <c r="O304" s="11">
        <v>3</v>
      </c>
      <c r="P304" s="11">
        <v>0.05</v>
      </c>
      <c r="Q304" s="11">
        <v>0.15</v>
      </c>
      <c r="R304" s="11">
        <v>0.3</v>
      </c>
      <c r="S304" s="11">
        <v>0.3</v>
      </c>
      <c r="T304" s="11">
        <v>2203.0288999999998</v>
      </c>
      <c r="U304" s="11">
        <v>0.4</v>
      </c>
      <c r="V304" s="11">
        <v>90</v>
      </c>
      <c r="W304" s="11">
        <v>2000</v>
      </c>
      <c r="X304" s="11">
        <v>5.2096602999999995</v>
      </c>
    </row>
    <row r="305" spans="2:24" x14ac:dyDescent="0.35">
      <c r="B305" s="11">
        <v>16.989324</v>
      </c>
      <c r="C305" s="11">
        <v>20</v>
      </c>
      <c r="D305" s="11">
        <v>159.88775999999999</v>
      </c>
      <c r="E305" s="11">
        <v>0.192</v>
      </c>
      <c r="F305" s="11">
        <v>2435.4855371900826</v>
      </c>
      <c r="G305" s="11">
        <v>467.61322314049585</v>
      </c>
      <c r="H305" s="11">
        <v>6000</v>
      </c>
      <c r="I305" s="11">
        <v>0.85</v>
      </c>
      <c r="J305" s="11">
        <v>0.4</v>
      </c>
      <c r="K305" s="11">
        <v>0.8</v>
      </c>
      <c r="L305" s="11">
        <v>2</v>
      </c>
      <c r="M305" s="11">
        <v>4</v>
      </c>
      <c r="N305" s="11">
        <v>2</v>
      </c>
      <c r="O305" s="11">
        <v>3</v>
      </c>
      <c r="P305" s="11">
        <v>0.2</v>
      </c>
      <c r="Q305" s="11">
        <v>0.2</v>
      </c>
      <c r="R305" s="11">
        <v>0.16666666999999999</v>
      </c>
      <c r="S305" s="11">
        <v>0.25</v>
      </c>
      <c r="T305" s="11">
        <v>1678.4982</v>
      </c>
      <c r="U305" s="11">
        <v>0.47499999999999998</v>
      </c>
      <c r="V305" s="11">
        <v>70</v>
      </c>
      <c r="W305" s="11">
        <v>1800</v>
      </c>
      <c r="X305" s="11">
        <v>17.227533999999999</v>
      </c>
    </row>
    <row r="306" spans="2:24" x14ac:dyDescent="0.35">
      <c r="B306" s="11">
        <v>-10.663686</v>
      </c>
      <c r="C306" s="11">
        <v>30</v>
      </c>
      <c r="D306" s="11">
        <v>56.326531000000003</v>
      </c>
      <c r="E306" s="11">
        <v>0.246</v>
      </c>
      <c r="F306" s="11">
        <v>1639.6694214876034</v>
      </c>
      <c r="G306" s="11">
        <v>403.3586776859504</v>
      </c>
      <c r="H306" s="11">
        <v>4000</v>
      </c>
      <c r="I306" s="11">
        <v>0.7</v>
      </c>
      <c r="J306" s="11">
        <v>0.5</v>
      </c>
      <c r="K306" s="11">
        <v>0.9</v>
      </c>
      <c r="L306" s="11">
        <v>4</v>
      </c>
      <c r="M306" s="11">
        <v>2</v>
      </c>
      <c r="N306" s="11">
        <v>3</v>
      </c>
      <c r="O306" s="11">
        <v>4</v>
      </c>
      <c r="P306" s="11">
        <v>0.2</v>
      </c>
      <c r="Q306" s="11">
        <v>0.2</v>
      </c>
      <c r="R306" s="11">
        <v>0.3</v>
      </c>
      <c r="S306" s="11">
        <v>0.25</v>
      </c>
      <c r="T306" s="11">
        <v>1377.7456</v>
      </c>
      <c r="U306" s="11">
        <v>0.625</v>
      </c>
      <c r="V306" s="11">
        <v>90</v>
      </c>
      <c r="W306" s="11">
        <v>1000</v>
      </c>
      <c r="X306" s="11">
        <v>-10.03942</v>
      </c>
    </row>
    <row r="307" spans="2:24" x14ac:dyDescent="0.35">
      <c r="B307" s="11">
        <v>-9.8068530000000003</v>
      </c>
      <c r="C307" s="11">
        <v>45</v>
      </c>
      <c r="D307" s="11">
        <v>226.89796000000001</v>
      </c>
      <c r="E307" s="11">
        <v>0.111</v>
      </c>
      <c r="F307" s="11">
        <v>1430.8884297520663</v>
      </c>
      <c r="G307" s="11">
        <v>158.82861570247937</v>
      </c>
      <c r="H307" s="11">
        <v>7000</v>
      </c>
      <c r="I307" s="11">
        <v>0.85</v>
      </c>
      <c r="J307" s="11">
        <v>0.2</v>
      </c>
      <c r="K307" s="11">
        <v>0.9</v>
      </c>
      <c r="L307" s="11">
        <v>2</v>
      </c>
      <c r="M307" s="11">
        <v>2</v>
      </c>
      <c r="N307" s="11">
        <v>3</v>
      </c>
      <c r="O307" s="11">
        <v>3</v>
      </c>
      <c r="P307" s="11">
        <v>0.125</v>
      </c>
      <c r="Q307" s="11">
        <v>0.1</v>
      </c>
      <c r="R307" s="11">
        <v>0.3</v>
      </c>
      <c r="S307" s="11">
        <v>0.2</v>
      </c>
      <c r="T307" s="11">
        <v>3256.6967</v>
      </c>
      <c r="U307" s="11">
        <v>0.47499999999999998</v>
      </c>
      <c r="V307" s="11">
        <v>40</v>
      </c>
      <c r="W307" s="11">
        <v>800</v>
      </c>
      <c r="X307" s="11">
        <v>-8.9170315000000002</v>
      </c>
    </row>
    <row r="308" spans="2:24" x14ac:dyDescent="0.35">
      <c r="B308" s="11">
        <v>27.335412000000002</v>
      </c>
      <c r="C308" s="11">
        <v>30</v>
      </c>
      <c r="D308" s="11">
        <v>147.70408</v>
      </c>
      <c r="E308" s="11">
        <v>0.3</v>
      </c>
      <c r="F308" s="11">
        <v>5735.1756198347111</v>
      </c>
      <c r="G308" s="11">
        <v>1720.5526859504132</v>
      </c>
      <c r="H308" s="11">
        <v>7500</v>
      </c>
      <c r="I308" s="11">
        <v>0.8</v>
      </c>
      <c r="J308" s="11">
        <v>0.2</v>
      </c>
      <c r="K308" s="11">
        <v>0.9</v>
      </c>
      <c r="L308" s="11">
        <v>4</v>
      </c>
      <c r="M308" s="11">
        <v>4</v>
      </c>
      <c r="N308" s="11">
        <v>4</v>
      </c>
      <c r="O308" s="11">
        <v>3</v>
      </c>
      <c r="P308" s="11">
        <v>0.05</v>
      </c>
      <c r="Q308" s="11">
        <v>0.1</v>
      </c>
      <c r="R308" s="11">
        <v>0.1</v>
      </c>
      <c r="S308" s="11">
        <v>0.25</v>
      </c>
      <c r="T308" s="11">
        <v>1968.2080000000001</v>
      </c>
      <c r="U308" s="11">
        <v>0.625</v>
      </c>
      <c r="V308" s="11">
        <v>60</v>
      </c>
      <c r="W308" s="11">
        <v>1600</v>
      </c>
      <c r="X308" s="11">
        <v>28.113204</v>
      </c>
    </row>
    <row r="309" spans="2:24" x14ac:dyDescent="0.35">
      <c r="B309" s="11">
        <v>-8.6335309999999996</v>
      </c>
      <c r="C309" s="11">
        <v>45</v>
      </c>
      <c r="D309" s="11">
        <v>220.80611999999999</v>
      </c>
      <c r="E309" s="11">
        <v>0.16500000000000001</v>
      </c>
      <c r="F309" s="11">
        <v>1269.4214876033059</v>
      </c>
      <c r="G309" s="11">
        <v>209.45454545454547</v>
      </c>
      <c r="H309" s="11">
        <v>8500</v>
      </c>
      <c r="I309" s="11">
        <v>0.75</v>
      </c>
      <c r="J309" s="11">
        <v>0.4</v>
      </c>
      <c r="K309" s="11">
        <v>0.7</v>
      </c>
      <c r="L309" s="11">
        <v>4</v>
      </c>
      <c r="M309" s="11">
        <v>3</v>
      </c>
      <c r="N309" s="11">
        <v>2</v>
      </c>
      <c r="O309" s="11">
        <v>2</v>
      </c>
      <c r="P309" s="11">
        <v>0.125</v>
      </c>
      <c r="Q309" s="11">
        <v>0.1</v>
      </c>
      <c r="R309" s="11">
        <v>0.16666666999999999</v>
      </c>
      <c r="S309" s="11">
        <v>0.25</v>
      </c>
      <c r="T309" s="11">
        <v>3954.5601999999999</v>
      </c>
      <c r="U309" s="11">
        <v>0.4</v>
      </c>
      <c r="V309" s="11">
        <v>60</v>
      </c>
      <c r="W309" s="11">
        <v>1600</v>
      </c>
      <c r="X309" s="11">
        <v>-9.6050971999999994</v>
      </c>
    </row>
    <row r="310" spans="2:24" x14ac:dyDescent="0.35">
      <c r="B310" s="11">
        <v>1.8761620000000001</v>
      </c>
      <c r="C310" s="11">
        <v>20</v>
      </c>
      <c r="D310" s="11">
        <v>257.35714000000002</v>
      </c>
      <c r="E310" s="11">
        <v>0.246</v>
      </c>
      <c r="F310" s="11">
        <v>376.54958677685954</v>
      </c>
      <c r="G310" s="11">
        <v>92.631198347107443</v>
      </c>
      <c r="H310" s="11">
        <v>3500</v>
      </c>
      <c r="I310" s="11">
        <v>0.7</v>
      </c>
      <c r="J310" s="11">
        <v>0.2</v>
      </c>
      <c r="K310" s="11">
        <v>0.7</v>
      </c>
      <c r="L310" s="11">
        <v>3</v>
      </c>
      <c r="M310" s="11">
        <v>4</v>
      </c>
      <c r="N310" s="11">
        <v>4</v>
      </c>
      <c r="O310" s="11">
        <v>2</v>
      </c>
      <c r="P310" s="11">
        <v>0.125</v>
      </c>
      <c r="Q310" s="11">
        <v>0.1</v>
      </c>
      <c r="R310" s="11">
        <v>0.1</v>
      </c>
      <c r="S310" s="11">
        <v>0.2</v>
      </c>
      <c r="T310" s="11">
        <v>2203.0288999999998</v>
      </c>
      <c r="U310" s="11">
        <v>0.57499999999999996</v>
      </c>
      <c r="V310" s="11">
        <v>90</v>
      </c>
      <c r="W310" s="11">
        <v>600</v>
      </c>
      <c r="X310" s="11">
        <v>-0.28053893000000002</v>
      </c>
    </row>
    <row r="311" spans="2:24" x14ac:dyDescent="0.35">
      <c r="B311" s="11">
        <v>1.895902</v>
      </c>
      <c r="C311" s="11">
        <v>35</v>
      </c>
      <c r="D311" s="11">
        <v>220.80611999999999</v>
      </c>
      <c r="E311" s="11">
        <v>0.3</v>
      </c>
      <c r="F311" s="11">
        <v>1075.6714876033056</v>
      </c>
      <c r="G311" s="11">
        <v>322.70144628099166</v>
      </c>
      <c r="H311" s="11">
        <v>7500</v>
      </c>
      <c r="I311" s="11">
        <v>0.7</v>
      </c>
      <c r="J311" s="11">
        <v>0.5</v>
      </c>
      <c r="K311" s="11">
        <v>0.9</v>
      </c>
      <c r="L311" s="11">
        <v>4</v>
      </c>
      <c r="M311" s="11">
        <v>2</v>
      </c>
      <c r="N311" s="11">
        <v>2</v>
      </c>
      <c r="O311" s="11">
        <v>2</v>
      </c>
      <c r="P311" s="11">
        <v>0.125</v>
      </c>
      <c r="Q311" s="11">
        <v>0.2</v>
      </c>
      <c r="R311" s="11">
        <v>0.23333333000000001</v>
      </c>
      <c r="S311" s="11">
        <v>0.2</v>
      </c>
      <c r="T311" s="11">
        <v>1909.1026999999999</v>
      </c>
      <c r="U311" s="11">
        <v>0.42499999999999999</v>
      </c>
      <c r="V311" s="11">
        <v>70</v>
      </c>
      <c r="W311" s="11">
        <v>1000</v>
      </c>
      <c r="X311" s="11">
        <v>8.1817495000000005</v>
      </c>
    </row>
    <row r="312" spans="2:24" x14ac:dyDescent="0.35">
      <c r="B312" s="11">
        <v>-5.0428990000000002</v>
      </c>
      <c r="C312" s="11">
        <v>15</v>
      </c>
      <c r="D312" s="11">
        <v>105.06122000000001</v>
      </c>
      <c r="E312" s="11">
        <v>0.192</v>
      </c>
      <c r="F312" s="11">
        <v>1958.0578512396696</v>
      </c>
      <c r="G312" s="11">
        <v>375.94710743801659</v>
      </c>
      <c r="H312" s="11">
        <v>5500</v>
      </c>
      <c r="I312" s="11">
        <v>0.8</v>
      </c>
      <c r="J312" s="11">
        <v>0.2</v>
      </c>
      <c r="K312" s="11">
        <v>0.9</v>
      </c>
      <c r="L312" s="11">
        <v>4</v>
      </c>
      <c r="M312" s="11">
        <v>2</v>
      </c>
      <c r="N312" s="11">
        <v>2</v>
      </c>
      <c r="O312" s="11">
        <v>2</v>
      </c>
      <c r="P312" s="11">
        <v>0.05</v>
      </c>
      <c r="Q312" s="11">
        <v>0.2</v>
      </c>
      <c r="R312" s="11">
        <v>0.1</v>
      </c>
      <c r="S312" s="11">
        <v>0.2</v>
      </c>
      <c r="T312" s="11">
        <v>3082.8262</v>
      </c>
      <c r="U312" s="11">
        <v>0.57499999999999996</v>
      </c>
      <c r="V312" s="11">
        <v>50</v>
      </c>
      <c r="W312" s="11">
        <v>1800</v>
      </c>
      <c r="X312" s="11">
        <v>-3.9683294</v>
      </c>
    </row>
    <row r="313" spans="2:24" x14ac:dyDescent="0.35">
      <c r="B313" s="11">
        <v>-15.473125</v>
      </c>
      <c r="C313" s="11">
        <v>45</v>
      </c>
      <c r="D313" s="11">
        <v>159.88775999999999</v>
      </c>
      <c r="E313" s="11">
        <v>0.3</v>
      </c>
      <c r="F313" s="11">
        <v>600</v>
      </c>
      <c r="G313" s="11">
        <v>180</v>
      </c>
      <c r="H313" s="11">
        <v>6500</v>
      </c>
      <c r="I313" s="11">
        <v>0.8</v>
      </c>
      <c r="J313" s="11">
        <v>0.4</v>
      </c>
      <c r="K313" s="11">
        <v>0.9</v>
      </c>
      <c r="L313" s="11">
        <v>3</v>
      </c>
      <c r="M313" s="11">
        <v>2</v>
      </c>
      <c r="N313" s="11">
        <v>2</v>
      </c>
      <c r="O313" s="11">
        <v>2</v>
      </c>
      <c r="P313" s="11">
        <v>0.125</v>
      </c>
      <c r="Q313" s="11">
        <v>0.1</v>
      </c>
      <c r="R313" s="11">
        <v>0.23333333000000001</v>
      </c>
      <c r="S313" s="11">
        <v>0.35</v>
      </c>
      <c r="T313" s="11">
        <v>2536.3213999999998</v>
      </c>
      <c r="U313" s="11">
        <v>0.47499999999999998</v>
      </c>
      <c r="V313" s="11">
        <v>40</v>
      </c>
      <c r="W313" s="11">
        <v>1200</v>
      </c>
      <c r="X313" s="11">
        <v>-15.325613000000001</v>
      </c>
    </row>
    <row r="314" spans="2:24" x14ac:dyDescent="0.35">
      <c r="B314" s="11">
        <v>-13.320867</v>
      </c>
      <c r="C314" s="11">
        <v>20</v>
      </c>
      <c r="D314" s="11">
        <v>172.07142999999999</v>
      </c>
      <c r="E314" s="11">
        <v>5.7000000000000002E-2</v>
      </c>
      <c r="F314" s="11">
        <v>2380.1652892561983</v>
      </c>
      <c r="G314" s="11">
        <v>135.6694214876033</v>
      </c>
      <c r="H314" s="11">
        <v>7500</v>
      </c>
      <c r="I314" s="11">
        <v>0.75</v>
      </c>
      <c r="J314" s="11">
        <v>0.4</v>
      </c>
      <c r="K314" s="11">
        <v>0.9</v>
      </c>
      <c r="L314" s="11">
        <v>2</v>
      </c>
      <c r="M314" s="11">
        <v>4</v>
      </c>
      <c r="N314" s="11">
        <v>4</v>
      </c>
      <c r="O314" s="11">
        <v>4</v>
      </c>
      <c r="P314" s="11">
        <v>0.05</v>
      </c>
      <c r="Q314" s="11">
        <v>0.2</v>
      </c>
      <c r="R314" s="11">
        <v>0.3</v>
      </c>
      <c r="S314" s="11">
        <v>0.3</v>
      </c>
      <c r="T314" s="11">
        <v>2098.1228000000001</v>
      </c>
      <c r="U314" s="11">
        <v>0.67500000000000004</v>
      </c>
      <c r="V314" s="11">
        <v>40</v>
      </c>
      <c r="W314" s="11">
        <v>600</v>
      </c>
      <c r="X314" s="11">
        <v>-12.188596</v>
      </c>
    </row>
    <row r="315" spans="2:24" x14ac:dyDescent="0.35">
      <c r="B315" s="11">
        <v>-19.018685000000001</v>
      </c>
      <c r="C315" s="11">
        <v>30</v>
      </c>
      <c r="D315" s="11">
        <v>184.2551</v>
      </c>
      <c r="E315" s="11">
        <v>0.111</v>
      </c>
      <c r="F315" s="11">
        <v>2435.4855371900826</v>
      </c>
      <c r="G315" s="11">
        <v>270.33889462809918</v>
      </c>
      <c r="H315" s="11">
        <v>6000</v>
      </c>
      <c r="I315" s="11">
        <v>0.7</v>
      </c>
      <c r="J315" s="11">
        <v>0.4</v>
      </c>
      <c r="K315" s="11">
        <v>0.9</v>
      </c>
      <c r="L315" s="11">
        <v>3</v>
      </c>
      <c r="M315" s="11">
        <v>3</v>
      </c>
      <c r="N315" s="11">
        <v>2</v>
      </c>
      <c r="O315" s="11">
        <v>4</v>
      </c>
      <c r="P315" s="11">
        <v>0.2</v>
      </c>
      <c r="Q315" s="11">
        <v>0.15</v>
      </c>
      <c r="R315" s="11">
        <v>0.1</v>
      </c>
      <c r="S315" s="11">
        <v>0.35</v>
      </c>
      <c r="T315" s="11">
        <v>2066.6185</v>
      </c>
      <c r="U315" s="11">
        <v>0.67500000000000004</v>
      </c>
      <c r="V315" s="11">
        <v>60</v>
      </c>
      <c r="W315" s="11">
        <v>2000</v>
      </c>
      <c r="X315" s="11">
        <v>-14.961076</v>
      </c>
    </row>
    <row r="316" spans="2:24" x14ac:dyDescent="0.35">
      <c r="B316" s="11">
        <v>21.040614999999999</v>
      </c>
      <c r="C316" s="11">
        <v>25</v>
      </c>
      <c r="D316" s="11">
        <v>214.71429000000001</v>
      </c>
      <c r="E316" s="11">
        <v>0.3</v>
      </c>
      <c r="F316" s="11">
        <v>1075.6714876033056</v>
      </c>
      <c r="G316" s="11">
        <v>322.70144628099166</v>
      </c>
      <c r="H316" s="11">
        <v>5500</v>
      </c>
      <c r="I316" s="11">
        <v>0.7</v>
      </c>
      <c r="J316" s="11">
        <v>0.4</v>
      </c>
      <c r="K316" s="11">
        <v>0.8</v>
      </c>
      <c r="L316" s="11">
        <v>3</v>
      </c>
      <c r="M316" s="11">
        <v>2</v>
      </c>
      <c r="N316" s="11">
        <v>4</v>
      </c>
      <c r="O316" s="11">
        <v>2</v>
      </c>
      <c r="P316" s="11">
        <v>0.125</v>
      </c>
      <c r="Q316" s="11">
        <v>0.15</v>
      </c>
      <c r="R316" s="11">
        <v>0.16666666999999999</v>
      </c>
      <c r="S316" s="11">
        <v>0.2</v>
      </c>
      <c r="T316" s="11">
        <v>2885.8404999999998</v>
      </c>
      <c r="U316" s="11">
        <v>0.47499999999999998</v>
      </c>
      <c r="V316" s="11">
        <v>80</v>
      </c>
      <c r="W316" s="11">
        <v>1000</v>
      </c>
      <c r="X316" s="11">
        <v>20.957697</v>
      </c>
    </row>
    <row r="317" spans="2:24" x14ac:dyDescent="0.35">
      <c r="B317" s="11">
        <v>-6.9299330000000001</v>
      </c>
      <c r="C317" s="11">
        <v>30</v>
      </c>
      <c r="D317" s="11">
        <v>275.63265000000001</v>
      </c>
      <c r="E317" s="11">
        <v>0.3</v>
      </c>
      <c r="F317" s="11">
        <v>1269.4214876033059</v>
      </c>
      <c r="G317" s="11">
        <v>380.82644628099177</v>
      </c>
      <c r="H317" s="11">
        <v>2500</v>
      </c>
      <c r="I317" s="11">
        <v>0.85</v>
      </c>
      <c r="J317" s="11">
        <v>0.5</v>
      </c>
      <c r="K317" s="11">
        <v>0.8</v>
      </c>
      <c r="L317" s="11">
        <v>3</v>
      </c>
      <c r="M317" s="11">
        <v>3</v>
      </c>
      <c r="N317" s="11">
        <v>2</v>
      </c>
      <c r="O317" s="11">
        <v>4</v>
      </c>
      <c r="P317" s="11">
        <v>0.2</v>
      </c>
      <c r="Q317" s="11">
        <v>0.2</v>
      </c>
      <c r="R317" s="11">
        <v>0.23333333000000001</v>
      </c>
      <c r="S317" s="11">
        <v>0.25</v>
      </c>
      <c r="T317" s="11">
        <v>1476.1559999999999</v>
      </c>
      <c r="U317" s="11">
        <v>0.57499999999999996</v>
      </c>
      <c r="V317" s="11">
        <v>60</v>
      </c>
      <c r="W317" s="11">
        <v>600</v>
      </c>
      <c r="X317" s="11">
        <v>-5.8789784000000003</v>
      </c>
    </row>
    <row r="318" spans="2:24" x14ac:dyDescent="0.35">
      <c r="B318" s="11">
        <v>-8.5519090000000002</v>
      </c>
      <c r="C318" s="11">
        <v>45</v>
      </c>
      <c r="D318" s="11">
        <v>208.62244999999999</v>
      </c>
      <c r="E318" s="11">
        <v>5.7000000000000002E-2</v>
      </c>
      <c r="F318" s="11">
        <v>903.7190082644629</v>
      </c>
      <c r="G318" s="11">
        <v>51.511983471074387</v>
      </c>
      <c r="H318" s="11">
        <v>6500</v>
      </c>
      <c r="I318" s="11">
        <v>0.75</v>
      </c>
      <c r="J318" s="11">
        <v>0.3</v>
      </c>
      <c r="K318" s="11">
        <v>0.9</v>
      </c>
      <c r="L318" s="11">
        <v>2</v>
      </c>
      <c r="M318" s="11">
        <v>3</v>
      </c>
      <c r="N318" s="11">
        <v>2</v>
      </c>
      <c r="O318" s="11">
        <v>4</v>
      </c>
      <c r="P318" s="11">
        <v>0.125</v>
      </c>
      <c r="Q318" s="11">
        <v>0.1</v>
      </c>
      <c r="R318" s="11">
        <v>0.16666666999999999</v>
      </c>
      <c r="S318" s="11">
        <v>0.35</v>
      </c>
      <c r="T318" s="11">
        <v>3511.8296</v>
      </c>
      <c r="U318" s="11">
        <v>0.47499999999999998</v>
      </c>
      <c r="V318" s="11">
        <v>40</v>
      </c>
      <c r="W318" s="11">
        <v>400</v>
      </c>
      <c r="X318" s="11">
        <v>-7.4601755000000001</v>
      </c>
    </row>
    <row r="319" spans="2:24" x14ac:dyDescent="0.35">
      <c r="B319" s="11">
        <v>-16.982123999999999</v>
      </c>
      <c r="C319" s="11">
        <v>15</v>
      </c>
      <c r="D319" s="11">
        <v>269.54082</v>
      </c>
      <c r="E319" s="11">
        <v>0.03</v>
      </c>
      <c r="F319" s="11">
        <v>600</v>
      </c>
      <c r="G319" s="11">
        <v>18</v>
      </c>
      <c r="H319" s="11">
        <v>7000</v>
      </c>
      <c r="I319" s="11">
        <v>0.7</v>
      </c>
      <c r="J319" s="11">
        <v>0.4</v>
      </c>
      <c r="K319" s="11">
        <v>0.9</v>
      </c>
      <c r="L319" s="11">
        <v>3</v>
      </c>
      <c r="M319" s="11">
        <v>3</v>
      </c>
      <c r="N319" s="11">
        <v>3</v>
      </c>
      <c r="O319" s="11">
        <v>3</v>
      </c>
      <c r="P319" s="11">
        <v>0.125</v>
      </c>
      <c r="Q319" s="11">
        <v>0.1</v>
      </c>
      <c r="R319" s="11">
        <v>0.16666666999999999</v>
      </c>
      <c r="S319" s="11">
        <v>0.35</v>
      </c>
      <c r="T319" s="11">
        <v>2025.0823</v>
      </c>
      <c r="U319" s="11">
        <v>0.5</v>
      </c>
      <c r="V319" s="11">
        <v>70</v>
      </c>
      <c r="W319" s="11">
        <v>1000</v>
      </c>
      <c r="X319" s="11">
        <v>-14.985839</v>
      </c>
    </row>
    <row r="320" spans="2:24" x14ac:dyDescent="0.35">
      <c r="B320" s="11">
        <v>-13.636887</v>
      </c>
      <c r="C320" s="11">
        <v>25</v>
      </c>
      <c r="D320" s="11">
        <v>92.877550999999997</v>
      </c>
      <c r="E320" s="11">
        <v>0.246</v>
      </c>
      <c r="F320" s="11">
        <v>1335.5888429752067</v>
      </c>
      <c r="G320" s="11">
        <v>328.55485537190083</v>
      </c>
      <c r="H320" s="11">
        <v>2500</v>
      </c>
      <c r="I320" s="11">
        <v>0.8</v>
      </c>
      <c r="J320" s="11">
        <v>0.5</v>
      </c>
      <c r="K320" s="11">
        <v>0.8</v>
      </c>
      <c r="L320" s="11">
        <v>2</v>
      </c>
      <c r="M320" s="11">
        <v>3</v>
      </c>
      <c r="N320" s="11">
        <v>3</v>
      </c>
      <c r="O320" s="11">
        <v>3</v>
      </c>
      <c r="P320" s="11">
        <v>0.2</v>
      </c>
      <c r="Q320" s="11">
        <v>0.15</v>
      </c>
      <c r="R320" s="11">
        <v>0.23333333000000001</v>
      </c>
      <c r="S320" s="11">
        <v>0.35</v>
      </c>
      <c r="T320" s="11">
        <v>888.60191999999995</v>
      </c>
      <c r="U320" s="11">
        <v>0.625</v>
      </c>
      <c r="V320" s="11">
        <v>50</v>
      </c>
      <c r="W320" s="11">
        <v>1200</v>
      </c>
      <c r="X320" s="11">
        <v>-15.965579</v>
      </c>
    </row>
    <row r="321" spans="2:24" x14ac:dyDescent="0.35">
      <c r="B321" s="11">
        <v>-11.509683000000001</v>
      </c>
      <c r="C321" s="11">
        <v>15</v>
      </c>
      <c r="D321" s="11">
        <v>263.44898000000001</v>
      </c>
      <c r="E321" s="11">
        <v>0.192</v>
      </c>
      <c r="F321" s="11">
        <v>2748.8119834710747</v>
      </c>
      <c r="G321" s="11">
        <v>527.77190082644631</v>
      </c>
      <c r="H321" s="11">
        <v>6500</v>
      </c>
      <c r="I321" s="11">
        <v>0.85</v>
      </c>
      <c r="J321" s="11">
        <v>0.3</v>
      </c>
      <c r="K321" s="11">
        <v>0.6</v>
      </c>
      <c r="L321" s="11">
        <v>2</v>
      </c>
      <c r="M321" s="11">
        <v>4</v>
      </c>
      <c r="N321" s="11">
        <v>3</v>
      </c>
      <c r="O321" s="11">
        <v>3</v>
      </c>
      <c r="P321" s="11">
        <v>0.125</v>
      </c>
      <c r="Q321" s="11">
        <v>0.15</v>
      </c>
      <c r="R321" s="11">
        <v>0.23333333000000001</v>
      </c>
      <c r="S321" s="11">
        <v>0.25</v>
      </c>
      <c r="T321" s="11">
        <v>3643.3400999999999</v>
      </c>
      <c r="U321" s="11">
        <v>0.7</v>
      </c>
      <c r="V321" s="11">
        <v>50</v>
      </c>
      <c r="W321" s="11">
        <v>1400</v>
      </c>
      <c r="X321" s="11">
        <v>-7.6639892000000005</v>
      </c>
    </row>
    <row r="322" spans="2:24" x14ac:dyDescent="0.35">
      <c r="B322" s="11">
        <v>31.574472</v>
      </c>
      <c r="C322" s="11">
        <v>15</v>
      </c>
      <c r="D322" s="11">
        <v>300</v>
      </c>
      <c r="E322" s="11">
        <v>0.246</v>
      </c>
      <c r="F322" s="11">
        <v>1300</v>
      </c>
      <c r="G322" s="11">
        <v>319.8</v>
      </c>
      <c r="H322" s="11">
        <v>8500</v>
      </c>
      <c r="I322" s="11">
        <v>0.85</v>
      </c>
      <c r="J322" s="11">
        <v>0.3</v>
      </c>
      <c r="K322" s="11">
        <v>0.8</v>
      </c>
      <c r="L322" s="11">
        <v>2</v>
      </c>
      <c r="M322" s="11">
        <v>2</v>
      </c>
      <c r="N322" s="11">
        <v>3</v>
      </c>
      <c r="O322" s="11">
        <v>2</v>
      </c>
      <c r="P322" s="11">
        <v>0.125</v>
      </c>
      <c r="Q322" s="11">
        <v>0.2</v>
      </c>
      <c r="R322" s="11">
        <v>0.16666666999999999</v>
      </c>
      <c r="S322" s="11">
        <v>0.35</v>
      </c>
      <c r="T322" s="11">
        <v>3227.4749000000002</v>
      </c>
      <c r="U322" s="11">
        <v>0.45</v>
      </c>
      <c r="V322" s="11">
        <v>90</v>
      </c>
      <c r="W322" s="11">
        <v>1800</v>
      </c>
      <c r="X322" s="11">
        <v>34.256090999999998</v>
      </c>
    </row>
    <row r="323" spans="2:24" x14ac:dyDescent="0.35">
      <c r="B323" s="11">
        <v>-6.4629510000000003</v>
      </c>
      <c r="C323" s="11">
        <v>15</v>
      </c>
      <c r="D323" s="11">
        <v>178.16327000000001</v>
      </c>
      <c r="E323" s="11">
        <v>5.7000000000000002E-2</v>
      </c>
      <c r="F323" s="11">
        <v>950</v>
      </c>
      <c r="G323" s="11">
        <v>54.15</v>
      </c>
      <c r="H323" s="11">
        <v>5500</v>
      </c>
      <c r="I323" s="11">
        <v>0.8</v>
      </c>
      <c r="J323" s="11">
        <v>0.3</v>
      </c>
      <c r="K323" s="11">
        <v>0.6</v>
      </c>
      <c r="L323" s="11">
        <v>3</v>
      </c>
      <c r="M323" s="11">
        <v>3</v>
      </c>
      <c r="N323" s="11">
        <v>3</v>
      </c>
      <c r="O323" s="11">
        <v>2</v>
      </c>
      <c r="P323" s="11">
        <v>0.05</v>
      </c>
      <c r="Q323" s="11">
        <v>0.15</v>
      </c>
      <c r="R323" s="11">
        <v>0.1</v>
      </c>
      <c r="S323" s="11">
        <v>0.25</v>
      </c>
      <c r="T323" s="11">
        <v>2585.5962</v>
      </c>
      <c r="U323" s="11">
        <v>0.5</v>
      </c>
      <c r="V323" s="11">
        <v>60</v>
      </c>
      <c r="W323" s="11">
        <v>800</v>
      </c>
      <c r="X323" s="11">
        <v>-7.5736514000000001</v>
      </c>
    </row>
    <row r="324" spans="2:24" x14ac:dyDescent="0.35">
      <c r="B324" s="11">
        <v>11.438677999999999</v>
      </c>
      <c r="C324" s="11">
        <v>25</v>
      </c>
      <c r="D324" s="11">
        <v>50.234693999999998</v>
      </c>
      <c r="E324" s="11">
        <v>0.219</v>
      </c>
      <c r="F324" s="11">
        <v>2748.8119834710747</v>
      </c>
      <c r="G324" s="11">
        <v>601.98982438016537</v>
      </c>
      <c r="H324" s="11">
        <v>4000</v>
      </c>
      <c r="I324" s="11">
        <v>0.75</v>
      </c>
      <c r="J324" s="11">
        <v>0.3</v>
      </c>
      <c r="K324" s="11">
        <v>0.6</v>
      </c>
      <c r="L324" s="11">
        <v>3</v>
      </c>
      <c r="M324" s="11">
        <v>3</v>
      </c>
      <c r="N324" s="11">
        <v>2</v>
      </c>
      <c r="O324" s="11">
        <v>4</v>
      </c>
      <c r="P324" s="11">
        <v>0.125</v>
      </c>
      <c r="Q324" s="11">
        <v>0.2</v>
      </c>
      <c r="R324" s="11">
        <v>0.23333333000000001</v>
      </c>
      <c r="S324" s="11">
        <v>0.35</v>
      </c>
      <c r="T324" s="11">
        <v>2437.3081000000002</v>
      </c>
      <c r="U324" s="11">
        <v>0.52500000000000002</v>
      </c>
      <c r="V324" s="11">
        <v>50</v>
      </c>
      <c r="W324" s="11">
        <v>1200</v>
      </c>
      <c r="X324" s="11">
        <v>14.551411999999999</v>
      </c>
    </row>
    <row r="325" spans="2:24" x14ac:dyDescent="0.35">
      <c r="B325" s="11">
        <v>0.32313999999999998</v>
      </c>
      <c r="C325" s="11">
        <v>25</v>
      </c>
      <c r="D325" s="11">
        <v>44.142856999999999</v>
      </c>
      <c r="E325" s="11">
        <v>0.13800000000000001</v>
      </c>
      <c r="F325" s="11">
        <v>775</v>
      </c>
      <c r="G325" s="11">
        <v>106.95</v>
      </c>
      <c r="H325" s="11">
        <v>5500</v>
      </c>
      <c r="I325" s="11">
        <v>0.75</v>
      </c>
      <c r="J325" s="11">
        <v>0.5</v>
      </c>
      <c r="K325" s="11">
        <v>0.6</v>
      </c>
      <c r="L325" s="11">
        <v>2</v>
      </c>
      <c r="M325" s="11">
        <v>4</v>
      </c>
      <c r="N325" s="11">
        <v>3</v>
      </c>
      <c r="O325" s="11">
        <v>3</v>
      </c>
      <c r="P325" s="11">
        <v>0.05</v>
      </c>
      <c r="Q325" s="11">
        <v>0.2</v>
      </c>
      <c r="R325" s="11">
        <v>0.23333333000000001</v>
      </c>
      <c r="S325" s="11">
        <v>0.2</v>
      </c>
      <c r="T325" s="11">
        <v>3351.2986999999998</v>
      </c>
      <c r="U325" s="11">
        <v>0.4</v>
      </c>
      <c r="V325" s="11">
        <v>90</v>
      </c>
      <c r="W325" s="11">
        <v>1600</v>
      </c>
      <c r="X325" s="11">
        <v>-8.7479716999999999E-2</v>
      </c>
    </row>
    <row r="326" spans="2:24" x14ac:dyDescent="0.35">
      <c r="B326" s="11">
        <v>-4.0901820000000004</v>
      </c>
      <c r="C326" s="11">
        <v>20</v>
      </c>
      <c r="D326" s="11">
        <v>117.2449</v>
      </c>
      <c r="E326" s="11">
        <v>0.3</v>
      </c>
      <c r="F326" s="11">
        <v>5185.227272727273</v>
      </c>
      <c r="G326" s="11">
        <v>1555.5681818181818</v>
      </c>
      <c r="H326" s="11">
        <v>5000</v>
      </c>
      <c r="I326" s="11">
        <v>0.8</v>
      </c>
      <c r="J326" s="11">
        <v>0.3</v>
      </c>
      <c r="K326" s="11">
        <v>0.8</v>
      </c>
      <c r="L326" s="11">
        <v>2</v>
      </c>
      <c r="M326" s="11">
        <v>3</v>
      </c>
      <c r="N326" s="11">
        <v>4</v>
      </c>
      <c r="O326" s="11">
        <v>2</v>
      </c>
      <c r="P326" s="11">
        <v>0.2</v>
      </c>
      <c r="Q326" s="11">
        <v>0.15</v>
      </c>
      <c r="R326" s="11">
        <v>0.23333333000000001</v>
      </c>
      <c r="S326" s="11">
        <v>0.35</v>
      </c>
      <c r="T326" s="11">
        <v>3147.1842000000001</v>
      </c>
      <c r="U326" s="11">
        <v>0.55000000000000004</v>
      </c>
      <c r="V326" s="11">
        <v>60</v>
      </c>
      <c r="W326" s="11">
        <v>800</v>
      </c>
      <c r="X326" s="11">
        <v>-2.7870497000000003</v>
      </c>
    </row>
    <row r="327" spans="2:24" x14ac:dyDescent="0.35">
      <c r="B327" s="11">
        <v>8.5292999999999994E-2</v>
      </c>
      <c r="C327" s="11">
        <v>30</v>
      </c>
      <c r="D327" s="11">
        <v>135.52041</v>
      </c>
      <c r="E327" s="11">
        <v>0.111</v>
      </c>
      <c r="F327" s="11">
        <v>1000</v>
      </c>
      <c r="G327" s="11">
        <v>111</v>
      </c>
      <c r="H327" s="11">
        <v>7000</v>
      </c>
      <c r="I327" s="11">
        <v>0.8</v>
      </c>
      <c r="J327" s="11">
        <v>0.2</v>
      </c>
      <c r="K327" s="11">
        <v>0.7</v>
      </c>
      <c r="L327" s="11">
        <v>4</v>
      </c>
      <c r="M327" s="11">
        <v>4</v>
      </c>
      <c r="N327" s="11">
        <v>3</v>
      </c>
      <c r="O327" s="11">
        <v>4</v>
      </c>
      <c r="P327" s="11">
        <v>0.125</v>
      </c>
      <c r="Q327" s="11">
        <v>0.15</v>
      </c>
      <c r="R327" s="11">
        <v>0.1</v>
      </c>
      <c r="S327" s="11">
        <v>0.3</v>
      </c>
      <c r="T327" s="11">
        <v>3559.1761999999999</v>
      </c>
      <c r="U327" s="11">
        <v>0.45</v>
      </c>
      <c r="V327" s="11">
        <v>90</v>
      </c>
      <c r="W327" s="11">
        <v>1000</v>
      </c>
      <c r="X327" s="11">
        <v>1.8804379</v>
      </c>
    </row>
    <row r="328" spans="2:24" x14ac:dyDescent="0.35">
      <c r="B328" s="11">
        <v>23.972688999999999</v>
      </c>
      <c r="C328" s="11">
        <v>15</v>
      </c>
      <c r="D328" s="11">
        <v>178.16327000000001</v>
      </c>
      <c r="E328" s="11">
        <v>0.13800000000000001</v>
      </c>
      <c r="F328" s="11">
        <v>3012.3966942148763</v>
      </c>
      <c r="G328" s="11">
        <v>415.710743801653</v>
      </c>
      <c r="H328" s="11">
        <v>6000</v>
      </c>
      <c r="I328" s="11">
        <v>0.8</v>
      </c>
      <c r="J328" s="11">
        <v>0.5</v>
      </c>
      <c r="K328" s="11">
        <v>0.7</v>
      </c>
      <c r="L328" s="11">
        <v>4</v>
      </c>
      <c r="M328" s="11">
        <v>4</v>
      </c>
      <c r="N328" s="11">
        <v>4</v>
      </c>
      <c r="O328" s="11">
        <v>2</v>
      </c>
      <c r="P328" s="11">
        <v>0.05</v>
      </c>
      <c r="Q328" s="11">
        <v>0.15</v>
      </c>
      <c r="R328" s="11">
        <v>0.16666666999999999</v>
      </c>
      <c r="S328" s="11">
        <v>0.2</v>
      </c>
      <c r="T328" s="11">
        <v>2278.2175999999999</v>
      </c>
      <c r="U328" s="11">
        <v>0.42499999999999999</v>
      </c>
      <c r="V328" s="11">
        <v>70</v>
      </c>
      <c r="W328" s="11">
        <v>1400</v>
      </c>
      <c r="X328" s="11">
        <v>21.485220000000002</v>
      </c>
    </row>
    <row r="329" spans="2:24" x14ac:dyDescent="0.35">
      <c r="B329" s="11">
        <v>30.135629999999999</v>
      </c>
      <c r="C329" s="11">
        <v>30</v>
      </c>
      <c r="D329" s="11">
        <v>232.9898</v>
      </c>
      <c r="E329" s="11">
        <v>0.3</v>
      </c>
      <c r="F329" s="11">
        <v>1430.8884297520663</v>
      </c>
      <c r="G329" s="11">
        <v>429.26652892561987</v>
      </c>
      <c r="H329" s="11">
        <v>6500</v>
      </c>
      <c r="I329" s="11">
        <v>0.85</v>
      </c>
      <c r="J329" s="11">
        <v>0.5</v>
      </c>
      <c r="K329" s="11">
        <v>0.7</v>
      </c>
      <c r="L329" s="11">
        <v>3</v>
      </c>
      <c r="M329" s="11">
        <v>2</v>
      </c>
      <c r="N329" s="11">
        <v>4</v>
      </c>
      <c r="O329" s="11">
        <v>4</v>
      </c>
      <c r="P329" s="11">
        <v>0.125</v>
      </c>
      <c r="Q329" s="11">
        <v>0.1</v>
      </c>
      <c r="R329" s="11">
        <v>0.1</v>
      </c>
      <c r="S329" s="11">
        <v>0.25</v>
      </c>
      <c r="T329" s="11">
        <v>2771.893</v>
      </c>
      <c r="U329" s="11">
        <v>0.4</v>
      </c>
      <c r="V329" s="11">
        <v>80</v>
      </c>
      <c r="W329" s="11">
        <v>2000</v>
      </c>
      <c r="X329" s="11">
        <v>34.190480999999998</v>
      </c>
    </row>
    <row r="330" spans="2:24" x14ac:dyDescent="0.35">
      <c r="B330" s="11">
        <v>3.5766629999999999</v>
      </c>
      <c r="C330" s="11">
        <v>25</v>
      </c>
      <c r="D330" s="11">
        <v>269.54082</v>
      </c>
      <c r="E330" s="11">
        <v>0.27300000000000002</v>
      </c>
      <c r="F330" s="11">
        <v>1961.518595041322</v>
      </c>
      <c r="G330" s="11">
        <v>535.49457644628092</v>
      </c>
      <c r="H330" s="11">
        <v>3000</v>
      </c>
      <c r="I330" s="11">
        <v>0.7</v>
      </c>
      <c r="J330" s="11">
        <v>0.2</v>
      </c>
      <c r="K330" s="11">
        <v>0.7</v>
      </c>
      <c r="L330" s="11">
        <v>2</v>
      </c>
      <c r="M330" s="11">
        <v>2</v>
      </c>
      <c r="N330" s="11">
        <v>2</v>
      </c>
      <c r="O330" s="11">
        <v>4</v>
      </c>
      <c r="P330" s="11">
        <v>0.2</v>
      </c>
      <c r="Q330" s="11">
        <v>0.2</v>
      </c>
      <c r="R330" s="11">
        <v>0.1</v>
      </c>
      <c r="S330" s="11">
        <v>0.2</v>
      </c>
      <c r="T330" s="11">
        <v>1066.3223</v>
      </c>
      <c r="U330" s="11">
        <v>0.4</v>
      </c>
      <c r="V330" s="11">
        <v>50</v>
      </c>
      <c r="W330" s="11">
        <v>1400</v>
      </c>
      <c r="X330" s="11">
        <v>2.3537927999999999</v>
      </c>
    </row>
    <row r="331" spans="2:24" x14ac:dyDescent="0.35">
      <c r="B331" s="11">
        <v>-11.502783000000001</v>
      </c>
      <c r="C331" s="11">
        <v>40</v>
      </c>
      <c r="D331" s="11">
        <v>80.693877999999998</v>
      </c>
      <c r="E331" s="11">
        <v>5.7000000000000002E-2</v>
      </c>
      <c r="F331" s="11">
        <v>250</v>
      </c>
      <c r="G331" s="11">
        <v>14.25</v>
      </c>
      <c r="H331" s="11">
        <v>8500</v>
      </c>
      <c r="I331" s="11">
        <v>0.75</v>
      </c>
      <c r="J331" s="11">
        <v>0.4</v>
      </c>
      <c r="K331" s="11">
        <v>0.8</v>
      </c>
      <c r="L331" s="11">
        <v>3</v>
      </c>
      <c r="M331" s="11">
        <v>2</v>
      </c>
      <c r="N331" s="11">
        <v>3</v>
      </c>
      <c r="O331" s="11">
        <v>4</v>
      </c>
      <c r="P331" s="11">
        <v>0.2</v>
      </c>
      <c r="Q331" s="11">
        <v>0.15</v>
      </c>
      <c r="R331" s="11">
        <v>0.3</v>
      </c>
      <c r="S331" s="11">
        <v>0.25</v>
      </c>
      <c r="T331" s="11">
        <v>4069.8535000000002</v>
      </c>
      <c r="U331" s="11">
        <v>0.65</v>
      </c>
      <c r="V331" s="11">
        <v>70</v>
      </c>
      <c r="W331" s="11">
        <v>400</v>
      </c>
      <c r="X331" s="11">
        <v>-10.383350999999999</v>
      </c>
    </row>
    <row r="332" spans="2:24" x14ac:dyDescent="0.35">
      <c r="B332" s="11">
        <v>-5.1389370000000003</v>
      </c>
      <c r="C332" s="11">
        <v>45</v>
      </c>
      <c r="D332" s="11">
        <v>159.88775999999999</v>
      </c>
      <c r="E332" s="11">
        <v>0.13800000000000001</v>
      </c>
      <c r="F332" s="11">
        <v>640.13429752066122</v>
      </c>
      <c r="G332" s="11">
        <v>88.338533057851251</v>
      </c>
      <c r="H332" s="11">
        <v>7500</v>
      </c>
      <c r="I332" s="11">
        <v>0.7</v>
      </c>
      <c r="J332" s="11">
        <v>0.5</v>
      </c>
      <c r="K332" s="11">
        <v>0.7</v>
      </c>
      <c r="L332" s="11">
        <v>2</v>
      </c>
      <c r="M332" s="11">
        <v>4</v>
      </c>
      <c r="N332" s="11">
        <v>2</v>
      </c>
      <c r="O332" s="11">
        <v>2</v>
      </c>
      <c r="P332" s="11">
        <v>0.2</v>
      </c>
      <c r="Q332" s="11">
        <v>0.1</v>
      </c>
      <c r="R332" s="11">
        <v>0.3</v>
      </c>
      <c r="S332" s="11">
        <v>0.35</v>
      </c>
      <c r="T332" s="11">
        <v>3489.3177999999998</v>
      </c>
      <c r="U332" s="11">
        <v>0.52500000000000002</v>
      </c>
      <c r="V332" s="11">
        <v>90</v>
      </c>
      <c r="W332" s="11">
        <v>400</v>
      </c>
      <c r="X332" s="11">
        <v>-2.7283605</v>
      </c>
    </row>
    <row r="333" spans="2:24" x14ac:dyDescent="0.35">
      <c r="B333" s="11">
        <v>26.007984</v>
      </c>
      <c r="C333" s="11">
        <v>35</v>
      </c>
      <c r="D333" s="11">
        <v>232.9898</v>
      </c>
      <c r="E333" s="11">
        <v>0.246</v>
      </c>
      <c r="F333" s="11">
        <v>5200</v>
      </c>
      <c r="G333" s="11">
        <v>1279.2</v>
      </c>
      <c r="H333" s="11">
        <v>8000</v>
      </c>
      <c r="I333" s="11">
        <v>0.7</v>
      </c>
      <c r="J333" s="11">
        <v>0.5</v>
      </c>
      <c r="K333" s="11">
        <v>0.9</v>
      </c>
      <c r="L333" s="11">
        <v>2</v>
      </c>
      <c r="M333" s="11">
        <v>3</v>
      </c>
      <c r="N333" s="11">
        <v>2</v>
      </c>
      <c r="O333" s="11">
        <v>3</v>
      </c>
      <c r="P333" s="11">
        <v>0.2</v>
      </c>
      <c r="Q333" s="11">
        <v>0.1</v>
      </c>
      <c r="R333" s="11">
        <v>0.1</v>
      </c>
      <c r="S333" s="11">
        <v>0.35</v>
      </c>
      <c r="T333" s="11">
        <v>4581.8464999999997</v>
      </c>
      <c r="U333" s="11">
        <v>0.45</v>
      </c>
      <c r="V333" s="11">
        <v>40</v>
      </c>
      <c r="W333" s="11">
        <v>2000</v>
      </c>
      <c r="X333" s="11">
        <v>26.737461</v>
      </c>
    </row>
    <row r="334" spans="2:24" x14ac:dyDescent="0.35">
      <c r="B334" s="11">
        <v>6.5206650000000002</v>
      </c>
      <c r="C334" s="11">
        <v>35</v>
      </c>
      <c r="D334" s="11">
        <v>80.693877999999998</v>
      </c>
      <c r="E334" s="11">
        <v>0.111</v>
      </c>
      <c r="F334" s="11">
        <v>5200</v>
      </c>
      <c r="G334" s="11">
        <v>577.20000000000005</v>
      </c>
      <c r="H334" s="11">
        <v>8000</v>
      </c>
      <c r="I334" s="11">
        <v>0.8</v>
      </c>
      <c r="J334" s="11">
        <v>0.2</v>
      </c>
      <c r="K334" s="11">
        <v>0.6</v>
      </c>
      <c r="L334" s="11">
        <v>4</v>
      </c>
      <c r="M334" s="11">
        <v>4</v>
      </c>
      <c r="N334" s="11">
        <v>3</v>
      </c>
      <c r="O334" s="11">
        <v>3</v>
      </c>
      <c r="P334" s="11">
        <v>0.125</v>
      </c>
      <c r="Q334" s="11">
        <v>0.2</v>
      </c>
      <c r="R334" s="11">
        <v>0.16666666999999999</v>
      </c>
      <c r="S334" s="11">
        <v>0.25</v>
      </c>
      <c r="T334" s="11">
        <v>3309.1113999999998</v>
      </c>
      <c r="U334" s="11">
        <v>0.42499999999999999</v>
      </c>
      <c r="V334" s="11">
        <v>40</v>
      </c>
      <c r="W334" s="11">
        <v>1400</v>
      </c>
      <c r="X334" s="11">
        <v>8.7039454999999997</v>
      </c>
    </row>
    <row r="335" spans="2:24" x14ac:dyDescent="0.35">
      <c r="B335" s="11">
        <v>-24.241655999999999</v>
      </c>
      <c r="C335" s="11">
        <v>30</v>
      </c>
      <c r="D335" s="11">
        <v>300</v>
      </c>
      <c r="E335" s="11">
        <v>0.03</v>
      </c>
      <c r="F335" s="11">
        <v>2485.227272727273</v>
      </c>
      <c r="G335" s="11">
        <v>74.556818181818187</v>
      </c>
      <c r="H335" s="11">
        <v>7500</v>
      </c>
      <c r="I335" s="11">
        <v>0.7</v>
      </c>
      <c r="J335" s="11">
        <v>0.3</v>
      </c>
      <c r="K335" s="11">
        <v>0.9</v>
      </c>
      <c r="L335" s="11">
        <v>4</v>
      </c>
      <c r="M335" s="11">
        <v>3</v>
      </c>
      <c r="N335" s="11">
        <v>3</v>
      </c>
      <c r="O335" s="11">
        <v>3</v>
      </c>
      <c r="P335" s="11">
        <v>0.2</v>
      </c>
      <c r="Q335" s="11">
        <v>0.1</v>
      </c>
      <c r="R335" s="11">
        <v>0.3</v>
      </c>
      <c r="S335" s="11">
        <v>0.35</v>
      </c>
      <c r="T335" s="11">
        <v>4428.4681</v>
      </c>
      <c r="U335" s="11">
        <v>0.5</v>
      </c>
      <c r="V335" s="11">
        <v>40</v>
      </c>
      <c r="W335" s="11">
        <v>2000</v>
      </c>
      <c r="X335" s="11">
        <v>-25.779007</v>
      </c>
    </row>
    <row r="336" spans="2:24" x14ac:dyDescent="0.35">
      <c r="B336" s="11">
        <v>-0.46170299999999997</v>
      </c>
      <c r="C336" s="11">
        <v>25</v>
      </c>
      <c r="D336" s="11">
        <v>62.418367000000003</v>
      </c>
      <c r="E336" s="11">
        <v>8.4000000000000005E-2</v>
      </c>
      <c r="F336" s="11">
        <v>2009.9173553719008</v>
      </c>
      <c r="G336" s="11">
        <v>168.83305785123969</v>
      </c>
      <c r="H336" s="11">
        <v>7000</v>
      </c>
      <c r="I336" s="11">
        <v>0.85</v>
      </c>
      <c r="J336" s="11">
        <v>0.4</v>
      </c>
      <c r="K336" s="11">
        <v>0.9</v>
      </c>
      <c r="L336" s="11">
        <v>2</v>
      </c>
      <c r="M336" s="11">
        <v>3</v>
      </c>
      <c r="N336" s="11">
        <v>4</v>
      </c>
      <c r="O336" s="11">
        <v>4</v>
      </c>
      <c r="P336" s="11">
        <v>0.05</v>
      </c>
      <c r="Q336" s="11">
        <v>0.15</v>
      </c>
      <c r="R336" s="11">
        <v>0.3</v>
      </c>
      <c r="S336" s="11">
        <v>0.25</v>
      </c>
      <c r="T336" s="11">
        <v>3080.4866000000002</v>
      </c>
      <c r="U336" s="11">
        <v>0.55000000000000004</v>
      </c>
      <c r="V336" s="11">
        <v>90</v>
      </c>
      <c r="W336" s="11">
        <v>1600</v>
      </c>
      <c r="X336" s="11">
        <v>-0.24172823999999998</v>
      </c>
    </row>
    <row r="337" spans="2:24" x14ac:dyDescent="0.35">
      <c r="B337" s="11">
        <v>19.992255</v>
      </c>
      <c r="C337" s="11">
        <v>20</v>
      </c>
      <c r="D337" s="11">
        <v>245.17347000000001</v>
      </c>
      <c r="E337" s="11">
        <v>0.27300000000000002</v>
      </c>
      <c r="F337" s="11">
        <v>2748.8119834710747</v>
      </c>
      <c r="G337" s="11">
        <v>750.42567148760338</v>
      </c>
      <c r="H337" s="11">
        <v>7000</v>
      </c>
      <c r="I337" s="11">
        <v>0.7</v>
      </c>
      <c r="J337" s="11">
        <v>0.3</v>
      </c>
      <c r="K337" s="11">
        <v>0.9</v>
      </c>
      <c r="L337" s="11">
        <v>2</v>
      </c>
      <c r="M337" s="11">
        <v>4</v>
      </c>
      <c r="N337" s="11">
        <v>4</v>
      </c>
      <c r="O337" s="11">
        <v>4</v>
      </c>
      <c r="P337" s="11">
        <v>0.2</v>
      </c>
      <c r="Q337" s="11">
        <v>0.1</v>
      </c>
      <c r="R337" s="11">
        <v>0.1</v>
      </c>
      <c r="S337" s="11">
        <v>0.3</v>
      </c>
      <c r="T337" s="11">
        <v>1958.2479000000001</v>
      </c>
      <c r="U337" s="11">
        <v>0.52500000000000002</v>
      </c>
      <c r="V337" s="11">
        <v>60</v>
      </c>
      <c r="W337" s="11">
        <v>1000</v>
      </c>
      <c r="X337" s="11">
        <v>24.507093999999999</v>
      </c>
    </row>
    <row r="338" spans="2:24" x14ac:dyDescent="0.35">
      <c r="B338" s="11">
        <v>1.3343419999999999</v>
      </c>
      <c r="C338" s="11">
        <v>35</v>
      </c>
      <c r="D338" s="11">
        <v>50.234693999999998</v>
      </c>
      <c r="E338" s="11">
        <v>8.4000000000000005E-2</v>
      </c>
      <c r="F338" s="11">
        <v>3290.2892561983467</v>
      </c>
      <c r="G338" s="11">
        <v>276.38429752066116</v>
      </c>
      <c r="H338" s="11">
        <v>8500</v>
      </c>
      <c r="I338" s="11">
        <v>0.85</v>
      </c>
      <c r="J338" s="11">
        <v>0.3</v>
      </c>
      <c r="K338" s="11">
        <v>0.6</v>
      </c>
      <c r="L338" s="11">
        <v>2</v>
      </c>
      <c r="M338" s="11">
        <v>2</v>
      </c>
      <c r="N338" s="11">
        <v>2</v>
      </c>
      <c r="O338" s="11">
        <v>2</v>
      </c>
      <c r="P338" s="11">
        <v>0.125</v>
      </c>
      <c r="Q338" s="11">
        <v>0.15</v>
      </c>
      <c r="R338" s="11">
        <v>0.1</v>
      </c>
      <c r="S338" s="11">
        <v>0.2</v>
      </c>
      <c r="T338" s="11">
        <v>4192.0713999999998</v>
      </c>
      <c r="U338" s="11">
        <v>0.4</v>
      </c>
      <c r="V338" s="11">
        <v>50</v>
      </c>
      <c r="W338" s="11">
        <v>1200</v>
      </c>
      <c r="X338" s="11">
        <v>2.9223006000000002</v>
      </c>
    </row>
    <row r="339" spans="2:24" x14ac:dyDescent="0.35">
      <c r="B339" s="11">
        <v>-23.897653999999999</v>
      </c>
      <c r="C339" s="11">
        <v>30</v>
      </c>
      <c r="D339" s="11">
        <v>300</v>
      </c>
      <c r="E339" s="11">
        <v>0.246</v>
      </c>
      <c r="F339" s="11">
        <v>1335.5888429752067</v>
      </c>
      <c r="G339" s="11">
        <v>328.55485537190083</v>
      </c>
      <c r="H339" s="11">
        <v>2500</v>
      </c>
      <c r="I339" s="11">
        <v>0.75</v>
      </c>
      <c r="J339" s="11">
        <v>0.2</v>
      </c>
      <c r="K339" s="11">
        <v>0.7</v>
      </c>
      <c r="L339" s="11">
        <v>4</v>
      </c>
      <c r="M339" s="11">
        <v>2</v>
      </c>
      <c r="N339" s="11">
        <v>2</v>
      </c>
      <c r="O339" s="11">
        <v>2</v>
      </c>
      <c r="P339" s="11">
        <v>0.05</v>
      </c>
      <c r="Q339" s="11">
        <v>0.2</v>
      </c>
      <c r="R339" s="11">
        <v>0.1</v>
      </c>
      <c r="S339" s="11">
        <v>0.35</v>
      </c>
      <c r="T339" s="11">
        <v>656.06934999999999</v>
      </c>
      <c r="U339" s="11">
        <v>0.55000000000000004</v>
      </c>
      <c r="V339" s="11">
        <v>90</v>
      </c>
      <c r="W339" s="11">
        <v>2000</v>
      </c>
      <c r="X339" s="11">
        <v>-28.629902000000001</v>
      </c>
    </row>
    <row r="340" spans="2:24" x14ac:dyDescent="0.35">
      <c r="B340" s="11">
        <v>0.62762300000000004</v>
      </c>
      <c r="C340" s="11">
        <v>30</v>
      </c>
      <c r="D340" s="11">
        <v>123.33673</v>
      </c>
      <c r="E340" s="11">
        <v>0.3</v>
      </c>
      <c r="F340" s="11">
        <v>2404.4421487603304</v>
      </c>
      <c r="G340" s="11">
        <v>721.33264462809905</v>
      </c>
      <c r="H340" s="11">
        <v>3500</v>
      </c>
      <c r="I340" s="11">
        <v>0.75</v>
      </c>
      <c r="J340" s="11">
        <v>0.4</v>
      </c>
      <c r="K340" s="11">
        <v>0.7</v>
      </c>
      <c r="L340" s="11">
        <v>2</v>
      </c>
      <c r="M340" s="11">
        <v>2</v>
      </c>
      <c r="N340" s="11">
        <v>3</v>
      </c>
      <c r="O340" s="11">
        <v>2</v>
      </c>
      <c r="P340" s="11">
        <v>0.05</v>
      </c>
      <c r="Q340" s="11">
        <v>0.1</v>
      </c>
      <c r="R340" s="11">
        <v>0.3</v>
      </c>
      <c r="S340" s="11">
        <v>0.35</v>
      </c>
      <c r="T340" s="11">
        <v>1492.5578</v>
      </c>
      <c r="U340" s="11">
        <v>0.52500000000000002</v>
      </c>
      <c r="V340" s="11">
        <v>40</v>
      </c>
      <c r="W340" s="11">
        <v>600</v>
      </c>
      <c r="X340" s="11">
        <v>-0.39201259000000005</v>
      </c>
    </row>
    <row r="341" spans="2:24" x14ac:dyDescent="0.35">
      <c r="B341" s="11">
        <v>16.291698</v>
      </c>
      <c r="C341" s="11">
        <v>30</v>
      </c>
      <c r="D341" s="11">
        <v>135.52041</v>
      </c>
      <c r="E341" s="11">
        <v>5.7000000000000002E-2</v>
      </c>
      <c r="F341" s="11">
        <v>4619.059917355371</v>
      </c>
      <c r="G341" s="11">
        <v>263.28641528925618</v>
      </c>
      <c r="H341" s="11">
        <v>7500</v>
      </c>
      <c r="I341" s="11">
        <v>0.7</v>
      </c>
      <c r="J341" s="11">
        <v>0.5</v>
      </c>
      <c r="K341" s="11">
        <v>0.6</v>
      </c>
      <c r="L341" s="11">
        <v>4</v>
      </c>
      <c r="M341" s="11">
        <v>3</v>
      </c>
      <c r="N341" s="11">
        <v>4</v>
      </c>
      <c r="O341" s="11">
        <v>3</v>
      </c>
      <c r="P341" s="11">
        <v>0.125</v>
      </c>
      <c r="Q341" s="11">
        <v>0.1</v>
      </c>
      <c r="R341" s="11">
        <v>0.3</v>
      </c>
      <c r="S341" s="11">
        <v>0.25</v>
      </c>
      <c r="T341" s="11">
        <v>2583.2730999999999</v>
      </c>
      <c r="U341" s="11">
        <v>0.4</v>
      </c>
      <c r="V341" s="11">
        <v>90</v>
      </c>
      <c r="W341" s="11">
        <v>1600</v>
      </c>
      <c r="X341" s="11">
        <v>16.225484000000002</v>
      </c>
    </row>
    <row r="342" spans="2:24" x14ac:dyDescent="0.35">
      <c r="B342" s="11">
        <v>-1.3218129999999999</v>
      </c>
      <c r="C342" s="11">
        <v>20</v>
      </c>
      <c r="D342" s="11">
        <v>7.5918367</v>
      </c>
      <c r="E342" s="11">
        <v>5.7000000000000002E-2</v>
      </c>
      <c r="F342" s="11">
        <v>5900</v>
      </c>
      <c r="G342" s="11">
        <v>336.3</v>
      </c>
      <c r="H342" s="11">
        <v>6000</v>
      </c>
      <c r="I342" s="11">
        <v>0.75</v>
      </c>
      <c r="J342" s="11">
        <v>0.5</v>
      </c>
      <c r="K342" s="11">
        <v>0.7</v>
      </c>
      <c r="L342" s="11">
        <v>4</v>
      </c>
      <c r="M342" s="11">
        <v>4</v>
      </c>
      <c r="N342" s="11">
        <v>2</v>
      </c>
      <c r="O342" s="11">
        <v>2</v>
      </c>
      <c r="P342" s="11">
        <v>0.05</v>
      </c>
      <c r="Q342" s="11">
        <v>0.15</v>
      </c>
      <c r="R342" s="11">
        <v>0.23333333000000001</v>
      </c>
      <c r="S342" s="11">
        <v>0.25</v>
      </c>
      <c r="T342" s="11">
        <v>2727.5596</v>
      </c>
      <c r="U342" s="11">
        <v>0.6</v>
      </c>
      <c r="V342" s="11">
        <v>70</v>
      </c>
      <c r="W342" s="11">
        <v>600</v>
      </c>
      <c r="X342" s="11">
        <v>-0.43587912000000001</v>
      </c>
    </row>
    <row r="343" spans="2:24" x14ac:dyDescent="0.35">
      <c r="B343" s="11">
        <v>2.4006989999999999</v>
      </c>
      <c r="C343" s="11">
        <v>20</v>
      </c>
      <c r="D343" s="11">
        <v>105.06122000000001</v>
      </c>
      <c r="E343" s="11">
        <v>0.13800000000000001</v>
      </c>
      <c r="F343" s="11">
        <v>1825</v>
      </c>
      <c r="G343" s="11">
        <v>251.85000000000002</v>
      </c>
      <c r="H343" s="11">
        <v>5500</v>
      </c>
      <c r="I343" s="11">
        <v>0.75</v>
      </c>
      <c r="J343" s="11">
        <v>0.3</v>
      </c>
      <c r="K343" s="11">
        <v>0.9</v>
      </c>
      <c r="L343" s="11">
        <v>4</v>
      </c>
      <c r="M343" s="11">
        <v>4</v>
      </c>
      <c r="N343" s="11">
        <v>2</v>
      </c>
      <c r="O343" s="11">
        <v>2</v>
      </c>
      <c r="P343" s="11">
        <v>0.05</v>
      </c>
      <c r="Q343" s="11">
        <v>0.15</v>
      </c>
      <c r="R343" s="11">
        <v>0.23333333000000001</v>
      </c>
      <c r="S343" s="11">
        <v>0.25</v>
      </c>
      <c r="T343" s="11">
        <v>2019.4431999999999</v>
      </c>
      <c r="U343" s="11">
        <v>0.42499999999999999</v>
      </c>
      <c r="V343" s="11">
        <v>40</v>
      </c>
      <c r="W343" s="11">
        <v>400</v>
      </c>
      <c r="X343" s="11">
        <v>1.9941914999999999</v>
      </c>
    </row>
    <row r="344" spans="2:24" x14ac:dyDescent="0.35">
      <c r="B344" s="11">
        <v>-16.441534000000001</v>
      </c>
      <c r="C344" s="11">
        <v>25</v>
      </c>
      <c r="D344" s="11">
        <v>214.71429000000001</v>
      </c>
      <c r="E344" s="11">
        <v>0.13800000000000001</v>
      </c>
      <c r="F344" s="11">
        <v>899.17355371900828</v>
      </c>
      <c r="G344" s="11">
        <v>124.08595041322316</v>
      </c>
      <c r="H344" s="11">
        <v>6500</v>
      </c>
      <c r="I344" s="11">
        <v>0.75</v>
      </c>
      <c r="J344" s="11">
        <v>0.5</v>
      </c>
      <c r="K344" s="11">
        <v>0.7</v>
      </c>
      <c r="L344" s="11">
        <v>2</v>
      </c>
      <c r="M344" s="11">
        <v>3</v>
      </c>
      <c r="N344" s="11">
        <v>2</v>
      </c>
      <c r="O344" s="11">
        <v>2</v>
      </c>
      <c r="P344" s="11">
        <v>0.2</v>
      </c>
      <c r="Q344" s="11">
        <v>0.15</v>
      </c>
      <c r="R344" s="11">
        <v>0.3</v>
      </c>
      <c r="S344" s="11">
        <v>0.25</v>
      </c>
      <c r="T344" s="11">
        <v>2310.3649999999998</v>
      </c>
      <c r="U344" s="11">
        <v>0.57499999999999996</v>
      </c>
      <c r="V344" s="11">
        <v>80</v>
      </c>
      <c r="W344" s="11">
        <v>2000</v>
      </c>
      <c r="X344" s="11">
        <v>-13.828695</v>
      </c>
    </row>
    <row r="345" spans="2:24" x14ac:dyDescent="0.35">
      <c r="B345" s="11">
        <v>-7.8536590000000004</v>
      </c>
      <c r="C345" s="11">
        <v>15</v>
      </c>
      <c r="D345" s="11">
        <v>269.54082</v>
      </c>
      <c r="E345" s="11">
        <v>0.03</v>
      </c>
      <c r="F345" s="11">
        <v>785.64049586776855</v>
      </c>
      <c r="G345" s="11">
        <v>23.569214876033055</v>
      </c>
      <c r="H345" s="11">
        <v>8500</v>
      </c>
      <c r="I345" s="11">
        <v>0.8</v>
      </c>
      <c r="J345" s="11">
        <v>0.2</v>
      </c>
      <c r="K345" s="11">
        <v>0.7</v>
      </c>
      <c r="L345" s="11">
        <v>4</v>
      </c>
      <c r="M345" s="11">
        <v>3</v>
      </c>
      <c r="N345" s="11">
        <v>2</v>
      </c>
      <c r="O345" s="11">
        <v>2</v>
      </c>
      <c r="P345" s="11">
        <v>0.125</v>
      </c>
      <c r="Q345" s="11">
        <v>0.15</v>
      </c>
      <c r="R345" s="11">
        <v>0.16666666999999999</v>
      </c>
      <c r="S345" s="11">
        <v>0.35</v>
      </c>
      <c r="T345" s="11">
        <v>5532.8141999999998</v>
      </c>
      <c r="U345" s="11">
        <v>0.55000000000000004</v>
      </c>
      <c r="V345" s="11">
        <v>50</v>
      </c>
      <c r="W345" s="11">
        <v>400</v>
      </c>
      <c r="X345" s="11">
        <v>-8.3577972999999997</v>
      </c>
    </row>
    <row r="346" spans="2:24" x14ac:dyDescent="0.35">
      <c r="B346" s="11">
        <v>-24.234006999999998</v>
      </c>
      <c r="C346" s="11">
        <v>30</v>
      </c>
      <c r="D346" s="11">
        <v>98.969387999999995</v>
      </c>
      <c r="E346" s="11">
        <v>0.03</v>
      </c>
      <c r="F346" s="11">
        <v>2748.8119834710747</v>
      </c>
      <c r="G346" s="11">
        <v>82.464359504132233</v>
      </c>
      <c r="H346" s="11">
        <v>8000</v>
      </c>
      <c r="I346" s="11">
        <v>0.7</v>
      </c>
      <c r="J346" s="11">
        <v>0.2</v>
      </c>
      <c r="K346" s="11">
        <v>0.8</v>
      </c>
      <c r="L346" s="11">
        <v>2</v>
      </c>
      <c r="M346" s="11">
        <v>4</v>
      </c>
      <c r="N346" s="11">
        <v>4</v>
      </c>
      <c r="O346" s="11">
        <v>4</v>
      </c>
      <c r="P346" s="11">
        <v>0.2</v>
      </c>
      <c r="Q346" s="11">
        <v>0.2</v>
      </c>
      <c r="R346" s="11">
        <v>0.1</v>
      </c>
      <c r="S346" s="11">
        <v>0.2</v>
      </c>
      <c r="T346" s="11">
        <v>4723.6993000000002</v>
      </c>
      <c r="U346" s="11">
        <v>0.52500000000000002</v>
      </c>
      <c r="V346" s="11">
        <v>40</v>
      </c>
      <c r="W346" s="11">
        <v>2000</v>
      </c>
      <c r="X346" s="11">
        <v>-25.663838999999999</v>
      </c>
    </row>
    <row r="347" spans="2:24" x14ac:dyDescent="0.35">
      <c r="B347" s="11">
        <v>29.408861999999999</v>
      </c>
      <c r="C347" s="11">
        <v>25</v>
      </c>
      <c r="D347" s="11">
        <v>129.42857000000001</v>
      </c>
      <c r="E347" s="11">
        <v>0.13800000000000001</v>
      </c>
      <c r="F347" s="11">
        <v>2485.227272727273</v>
      </c>
      <c r="G347" s="11">
        <v>342.96136363636367</v>
      </c>
      <c r="H347" s="11">
        <v>7500</v>
      </c>
      <c r="I347" s="11">
        <v>0.85</v>
      </c>
      <c r="J347" s="11">
        <v>0.4</v>
      </c>
      <c r="K347" s="11">
        <v>0.8</v>
      </c>
      <c r="L347" s="11">
        <v>2</v>
      </c>
      <c r="M347" s="11">
        <v>2</v>
      </c>
      <c r="N347" s="11">
        <v>4</v>
      </c>
      <c r="O347" s="11">
        <v>3</v>
      </c>
      <c r="P347" s="11">
        <v>0.05</v>
      </c>
      <c r="Q347" s="11">
        <v>0.15</v>
      </c>
      <c r="R347" s="11">
        <v>0.1</v>
      </c>
      <c r="S347" s="11">
        <v>0.35</v>
      </c>
      <c r="T347" s="11">
        <v>2665.8058000000001</v>
      </c>
      <c r="U347" s="11">
        <v>0.4</v>
      </c>
      <c r="V347" s="11">
        <v>70</v>
      </c>
      <c r="W347" s="11">
        <v>1000</v>
      </c>
      <c r="X347" s="11">
        <v>24.281870000000001</v>
      </c>
    </row>
    <row r="348" spans="2:24" x14ac:dyDescent="0.35">
      <c r="B348" s="11">
        <v>21.324968999999999</v>
      </c>
      <c r="C348" s="11">
        <v>20</v>
      </c>
      <c r="D348" s="11">
        <v>38.051020000000001</v>
      </c>
      <c r="E348" s="11">
        <v>0.246</v>
      </c>
      <c r="F348" s="11">
        <v>1475</v>
      </c>
      <c r="G348" s="11">
        <v>362.85</v>
      </c>
      <c r="H348" s="11">
        <v>7000</v>
      </c>
      <c r="I348" s="11">
        <v>0.7</v>
      </c>
      <c r="J348" s="11">
        <v>0.5</v>
      </c>
      <c r="K348" s="11">
        <v>0.6</v>
      </c>
      <c r="L348" s="11">
        <v>4</v>
      </c>
      <c r="M348" s="11">
        <v>3</v>
      </c>
      <c r="N348" s="11">
        <v>4</v>
      </c>
      <c r="O348" s="11">
        <v>4</v>
      </c>
      <c r="P348" s="11">
        <v>0.2</v>
      </c>
      <c r="Q348" s="11">
        <v>0.2</v>
      </c>
      <c r="R348" s="11">
        <v>0.3</v>
      </c>
      <c r="S348" s="11">
        <v>0.35</v>
      </c>
      <c r="T348" s="11">
        <v>1958.2479000000001</v>
      </c>
      <c r="U348" s="11">
        <v>0.45</v>
      </c>
      <c r="V348" s="11">
        <v>70</v>
      </c>
      <c r="W348" s="11">
        <v>800</v>
      </c>
      <c r="X348" s="11">
        <v>23.179753000000002</v>
      </c>
    </row>
    <row r="349" spans="2:24" x14ac:dyDescent="0.35">
      <c r="B349" s="11">
        <v>9.4397920000000006</v>
      </c>
      <c r="C349" s="11">
        <v>20</v>
      </c>
      <c r="D349" s="11">
        <v>196.43878000000001</v>
      </c>
      <c r="E349" s="11">
        <v>0.219</v>
      </c>
      <c r="F349" s="11">
        <v>2985.4338842975208</v>
      </c>
      <c r="G349" s="11">
        <v>653.81002066115707</v>
      </c>
      <c r="H349" s="11">
        <v>3500</v>
      </c>
      <c r="I349" s="11">
        <v>0.85</v>
      </c>
      <c r="J349" s="11">
        <v>0.2</v>
      </c>
      <c r="K349" s="11">
        <v>0.6</v>
      </c>
      <c r="L349" s="11">
        <v>3</v>
      </c>
      <c r="M349" s="11">
        <v>4</v>
      </c>
      <c r="N349" s="11">
        <v>2</v>
      </c>
      <c r="O349" s="11">
        <v>2</v>
      </c>
      <c r="P349" s="11">
        <v>0.05</v>
      </c>
      <c r="Q349" s="11">
        <v>0.15</v>
      </c>
      <c r="R349" s="11">
        <v>0.1</v>
      </c>
      <c r="S349" s="11">
        <v>0.25</v>
      </c>
      <c r="T349" s="11">
        <v>1897.0527</v>
      </c>
      <c r="U349" s="11">
        <v>0.65</v>
      </c>
      <c r="V349" s="11">
        <v>90</v>
      </c>
      <c r="W349" s="11">
        <v>2000</v>
      </c>
      <c r="X349" s="11">
        <v>6.2975877999999996</v>
      </c>
    </row>
    <row r="350" spans="2:24" x14ac:dyDescent="0.35">
      <c r="B350" s="11">
        <v>-15.615902999999999</v>
      </c>
      <c r="C350" s="11">
        <v>30</v>
      </c>
      <c r="D350" s="11">
        <v>50.234693999999998</v>
      </c>
      <c r="E350" s="11">
        <v>0.219</v>
      </c>
      <c r="F350" s="11">
        <v>4085.3305785123966</v>
      </c>
      <c r="G350" s="11">
        <v>894.68739669421484</v>
      </c>
      <c r="H350" s="11">
        <v>3500</v>
      </c>
      <c r="I350" s="11">
        <v>0.8</v>
      </c>
      <c r="J350" s="11">
        <v>0.2</v>
      </c>
      <c r="K350" s="11">
        <v>0.7</v>
      </c>
      <c r="L350" s="11">
        <v>2</v>
      </c>
      <c r="M350" s="11">
        <v>3</v>
      </c>
      <c r="N350" s="11">
        <v>3</v>
      </c>
      <c r="O350" s="11">
        <v>3</v>
      </c>
      <c r="P350" s="11">
        <v>0.125</v>
      </c>
      <c r="Q350" s="11">
        <v>0.2</v>
      </c>
      <c r="R350" s="11">
        <v>0.23333333000000001</v>
      </c>
      <c r="S350" s="11">
        <v>0.25</v>
      </c>
      <c r="T350" s="11">
        <v>1779.5880999999999</v>
      </c>
      <c r="U350" s="11">
        <v>0.7</v>
      </c>
      <c r="V350" s="11">
        <v>50</v>
      </c>
      <c r="W350" s="11">
        <v>1400</v>
      </c>
      <c r="X350" s="11">
        <v>-15.907961</v>
      </c>
    </row>
    <row r="351" spans="2:24" x14ac:dyDescent="0.35">
      <c r="B351" s="11">
        <v>7.3387999999999995E-2</v>
      </c>
      <c r="C351" s="11">
        <v>25</v>
      </c>
      <c r="D351" s="11">
        <v>111.15306</v>
      </c>
      <c r="E351" s="11">
        <v>0.13800000000000001</v>
      </c>
      <c r="F351" s="11">
        <v>2847.3657024793383</v>
      </c>
      <c r="G351" s="11">
        <v>392.93646694214874</v>
      </c>
      <c r="H351" s="11">
        <v>6000</v>
      </c>
      <c r="I351" s="11">
        <v>0.75</v>
      </c>
      <c r="J351" s="11">
        <v>0.4</v>
      </c>
      <c r="K351" s="11">
        <v>0.6</v>
      </c>
      <c r="L351" s="11">
        <v>2</v>
      </c>
      <c r="M351" s="11">
        <v>2</v>
      </c>
      <c r="N351" s="11">
        <v>3</v>
      </c>
      <c r="O351" s="11">
        <v>3</v>
      </c>
      <c r="P351" s="11">
        <v>0.125</v>
      </c>
      <c r="Q351" s="11">
        <v>0.1</v>
      </c>
      <c r="R351" s="11">
        <v>0.23333333000000001</v>
      </c>
      <c r="S351" s="11">
        <v>0.3</v>
      </c>
      <c r="T351" s="11">
        <v>2132.6446000000001</v>
      </c>
      <c r="U351" s="11">
        <v>0.55000000000000004</v>
      </c>
      <c r="V351" s="11">
        <v>40</v>
      </c>
      <c r="W351" s="11">
        <v>800</v>
      </c>
      <c r="X351" s="11">
        <v>-8.7607424000000003E-2</v>
      </c>
    </row>
    <row r="352" spans="2:24" x14ac:dyDescent="0.35">
      <c r="B352" s="11">
        <v>-10.985989</v>
      </c>
      <c r="C352" s="11">
        <v>15</v>
      </c>
      <c r="D352" s="11">
        <v>178.16327000000001</v>
      </c>
      <c r="E352" s="11">
        <v>8.4000000000000005E-2</v>
      </c>
      <c r="F352" s="11">
        <v>6285.1239669421484</v>
      </c>
      <c r="G352" s="11">
        <v>527.95041322314046</v>
      </c>
      <c r="H352" s="11">
        <v>5500</v>
      </c>
      <c r="I352" s="11">
        <v>0.8</v>
      </c>
      <c r="J352" s="11">
        <v>0.5</v>
      </c>
      <c r="K352" s="11">
        <v>0.9</v>
      </c>
      <c r="L352" s="11">
        <v>2</v>
      </c>
      <c r="M352" s="11">
        <v>4</v>
      </c>
      <c r="N352" s="11">
        <v>2</v>
      </c>
      <c r="O352" s="11">
        <v>4</v>
      </c>
      <c r="P352" s="11">
        <v>0.2</v>
      </c>
      <c r="Q352" s="11">
        <v>0.15</v>
      </c>
      <c r="R352" s="11">
        <v>0.1</v>
      </c>
      <c r="S352" s="11">
        <v>0.25</v>
      </c>
      <c r="T352" s="11">
        <v>1591.1360999999999</v>
      </c>
      <c r="U352" s="11">
        <v>0.65</v>
      </c>
      <c r="V352" s="11">
        <v>70</v>
      </c>
      <c r="W352" s="11">
        <v>2000</v>
      </c>
      <c r="X352" s="11">
        <v>-13.529251</v>
      </c>
    </row>
    <row r="353" spans="2:24" x14ac:dyDescent="0.35">
      <c r="B353" s="11">
        <v>-18.921188000000001</v>
      </c>
      <c r="C353" s="11">
        <v>35</v>
      </c>
      <c r="D353" s="11">
        <v>208.62244999999999</v>
      </c>
      <c r="E353" s="11">
        <v>8.4000000000000005E-2</v>
      </c>
      <c r="F353" s="11">
        <v>903.7190082644629</v>
      </c>
      <c r="G353" s="11">
        <v>75.912396694214891</v>
      </c>
      <c r="H353" s="11">
        <v>7500</v>
      </c>
      <c r="I353" s="11">
        <v>0.8</v>
      </c>
      <c r="J353" s="11">
        <v>0.3</v>
      </c>
      <c r="K353" s="11">
        <v>0.7</v>
      </c>
      <c r="L353" s="11">
        <v>3</v>
      </c>
      <c r="M353" s="11">
        <v>2</v>
      </c>
      <c r="N353" s="11">
        <v>4</v>
      </c>
      <c r="O353" s="11">
        <v>2</v>
      </c>
      <c r="P353" s="11">
        <v>0.05</v>
      </c>
      <c r="Q353" s="11">
        <v>0.1</v>
      </c>
      <c r="R353" s="11">
        <v>0.1</v>
      </c>
      <c r="S353" s="11">
        <v>0.35</v>
      </c>
      <c r="T353" s="11">
        <v>3102.2919000000002</v>
      </c>
      <c r="U353" s="11">
        <v>0.55000000000000004</v>
      </c>
      <c r="V353" s="11">
        <v>80</v>
      </c>
      <c r="W353" s="11">
        <v>1600</v>
      </c>
      <c r="X353" s="11">
        <v>-16.539715999999999</v>
      </c>
    </row>
    <row r="354" spans="2:24" x14ac:dyDescent="0.35">
      <c r="B354" s="11">
        <v>-13.353277</v>
      </c>
      <c r="C354" s="11">
        <v>15</v>
      </c>
      <c r="D354" s="11">
        <v>178.16327000000001</v>
      </c>
      <c r="E354" s="11">
        <v>0.13800000000000001</v>
      </c>
      <c r="F354" s="11">
        <v>1300</v>
      </c>
      <c r="G354" s="11">
        <v>179.4</v>
      </c>
      <c r="H354" s="11">
        <v>7000</v>
      </c>
      <c r="I354" s="11">
        <v>0.7</v>
      </c>
      <c r="J354" s="11">
        <v>0.3</v>
      </c>
      <c r="K354" s="11">
        <v>0.9</v>
      </c>
      <c r="L354" s="11">
        <v>4</v>
      </c>
      <c r="M354" s="11">
        <v>2</v>
      </c>
      <c r="N354" s="11">
        <v>2</v>
      </c>
      <c r="O354" s="11">
        <v>4</v>
      </c>
      <c r="P354" s="11">
        <v>0.2</v>
      </c>
      <c r="Q354" s="11">
        <v>0.15</v>
      </c>
      <c r="R354" s="11">
        <v>0.16666666999999999</v>
      </c>
      <c r="S354" s="11">
        <v>0.25</v>
      </c>
      <c r="T354" s="11">
        <v>3923.5970000000002</v>
      </c>
      <c r="U354" s="11">
        <v>0.6</v>
      </c>
      <c r="V354" s="11">
        <v>40</v>
      </c>
      <c r="W354" s="11">
        <v>1600</v>
      </c>
      <c r="X354" s="11">
        <v>-14.105985</v>
      </c>
    </row>
    <row r="355" spans="2:24" x14ac:dyDescent="0.35">
      <c r="B355" s="11">
        <v>14.455571000000001</v>
      </c>
      <c r="C355" s="11">
        <v>25</v>
      </c>
      <c r="D355" s="11">
        <v>123.33673</v>
      </c>
      <c r="E355" s="11">
        <v>0.111</v>
      </c>
      <c r="F355" s="11">
        <v>4635.2789256198348</v>
      </c>
      <c r="G355" s="11">
        <v>514.51596074380166</v>
      </c>
      <c r="H355" s="11">
        <v>5500</v>
      </c>
      <c r="I355" s="11">
        <v>0.75</v>
      </c>
      <c r="J355" s="11">
        <v>0.3</v>
      </c>
      <c r="K355" s="11">
        <v>0.9</v>
      </c>
      <c r="L355" s="11">
        <v>3</v>
      </c>
      <c r="M355" s="11">
        <v>4</v>
      </c>
      <c r="N355" s="11">
        <v>4</v>
      </c>
      <c r="O355" s="11">
        <v>4</v>
      </c>
      <c r="P355" s="11">
        <v>0.05</v>
      </c>
      <c r="Q355" s="11">
        <v>0.15</v>
      </c>
      <c r="R355" s="11">
        <v>0.3</v>
      </c>
      <c r="S355" s="11">
        <v>0.35</v>
      </c>
      <c r="T355" s="11">
        <v>1954.9241999999999</v>
      </c>
      <c r="U355" s="11">
        <v>0.5</v>
      </c>
      <c r="V355" s="11">
        <v>70</v>
      </c>
      <c r="W355" s="11">
        <v>800</v>
      </c>
      <c r="X355" s="11">
        <v>19.361215999999999</v>
      </c>
    </row>
    <row r="356" spans="2:24" x14ac:dyDescent="0.35">
      <c r="B356" s="11">
        <v>15.054332</v>
      </c>
      <c r="C356" s="11">
        <v>45</v>
      </c>
      <c r="D356" s="11">
        <v>68.510204000000002</v>
      </c>
      <c r="E356" s="11">
        <v>0.13800000000000001</v>
      </c>
      <c r="F356" s="11">
        <v>5200</v>
      </c>
      <c r="G356" s="11">
        <v>717.6</v>
      </c>
      <c r="H356" s="11">
        <v>7000</v>
      </c>
      <c r="I356" s="11">
        <v>0.75</v>
      </c>
      <c r="J356" s="11">
        <v>0.3</v>
      </c>
      <c r="K356" s="11">
        <v>0.7</v>
      </c>
      <c r="L356" s="11">
        <v>3</v>
      </c>
      <c r="M356" s="11">
        <v>3</v>
      </c>
      <c r="N356" s="11">
        <v>4</v>
      </c>
      <c r="O356" s="11">
        <v>3</v>
      </c>
      <c r="P356" s="11">
        <v>0.05</v>
      </c>
      <c r="Q356" s="11">
        <v>0.2</v>
      </c>
      <c r="R356" s="11">
        <v>0.16666666999999999</v>
      </c>
      <c r="S356" s="11">
        <v>0.25</v>
      </c>
      <c r="T356" s="11">
        <v>3781.9703</v>
      </c>
      <c r="U356" s="11">
        <v>0.45</v>
      </c>
      <c r="V356" s="11">
        <v>60</v>
      </c>
      <c r="W356" s="11">
        <v>1400</v>
      </c>
      <c r="X356" s="11">
        <v>17.749981999999999</v>
      </c>
    </row>
    <row r="357" spans="2:24" x14ac:dyDescent="0.35">
      <c r="B357" s="11">
        <v>-12.831538</v>
      </c>
      <c r="C357" s="11">
        <v>25</v>
      </c>
      <c r="D357" s="11">
        <v>275.63265000000001</v>
      </c>
      <c r="E357" s="11">
        <v>8.4000000000000005E-2</v>
      </c>
      <c r="F357" s="11">
        <v>1694.4731404958679</v>
      </c>
      <c r="G357" s="11">
        <v>142.33574380165291</v>
      </c>
      <c r="H357" s="11">
        <v>7000</v>
      </c>
      <c r="I357" s="11">
        <v>0.85</v>
      </c>
      <c r="J357" s="11">
        <v>0.5</v>
      </c>
      <c r="K357" s="11">
        <v>0.6</v>
      </c>
      <c r="L357" s="11">
        <v>2</v>
      </c>
      <c r="M357" s="11">
        <v>4</v>
      </c>
      <c r="N357" s="11">
        <v>4</v>
      </c>
      <c r="O357" s="11">
        <v>3</v>
      </c>
      <c r="P357" s="11">
        <v>0.125</v>
      </c>
      <c r="Q357" s="11">
        <v>0.2</v>
      </c>
      <c r="R357" s="11">
        <v>0.1</v>
      </c>
      <c r="S357" s="11">
        <v>0.2</v>
      </c>
      <c r="T357" s="11">
        <v>3080.4866000000002</v>
      </c>
      <c r="U357" s="11">
        <v>0.67500000000000004</v>
      </c>
      <c r="V357" s="11">
        <v>40</v>
      </c>
      <c r="W357" s="11">
        <v>1000</v>
      </c>
      <c r="X357" s="11">
        <v>-13.054330999999999</v>
      </c>
    </row>
    <row r="358" spans="2:24" x14ac:dyDescent="0.35">
      <c r="B358" s="11">
        <v>1.9170480000000001</v>
      </c>
      <c r="C358" s="11">
        <v>35</v>
      </c>
      <c r="D358" s="11">
        <v>251.26531</v>
      </c>
      <c r="E358" s="11">
        <v>5.7000000000000002E-2</v>
      </c>
      <c r="F358" s="11">
        <v>3800</v>
      </c>
      <c r="G358" s="11">
        <v>216.6</v>
      </c>
      <c r="H358" s="11">
        <v>8000</v>
      </c>
      <c r="I358" s="11">
        <v>0.7</v>
      </c>
      <c r="J358" s="11">
        <v>0.4</v>
      </c>
      <c r="K358" s="11">
        <v>0.6</v>
      </c>
      <c r="L358" s="11">
        <v>3</v>
      </c>
      <c r="M358" s="11">
        <v>3</v>
      </c>
      <c r="N358" s="11">
        <v>4</v>
      </c>
      <c r="O358" s="11">
        <v>2</v>
      </c>
      <c r="P358" s="11">
        <v>0.125</v>
      </c>
      <c r="Q358" s="11">
        <v>0.1</v>
      </c>
      <c r="R358" s="11">
        <v>0.16666666999999999</v>
      </c>
      <c r="S358" s="11">
        <v>0.35</v>
      </c>
      <c r="T358" s="11">
        <v>3945.4789000000001</v>
      </c>
      <c r="U358" s="11">
        <v>0.6</v>
      </c>
      <c r="V358" s="11">
        <v>80</v>
      </c>
      <c r="W358" s="11">
        <v>400</v>
      </c>
      <c r="X358" s="11">
        <v>5.9925909000000006</v>
      </c>
    </row>
    <row r="359" spans="2:24" x14ac:dyDescent="0.35">
      <c r="B359" s="11">
        <v>-13.801845</v>
      </c>
      <c r="C359" s="11">
        <v>40</v>
      </c>
      <c r="D359" s="11">
        <v>159.88775999999999</v>
      </c>
      <c r="E359" s="11">
        <v>0.3</v>
      </c>
      <c r="F359" s="11">
        <v>1885.5371900826447</v>
      </c>
      <c r="G359" s="11">
        <v>565.6611570247934</v>
      </c>
      <c r="H359" s="11">
        <v>7000</v>
      </c>
      <c r="I359" s="11">
        <v>0.7</v>
      </c>
      <c r="J359" s="11">
        <v>0.3</v>
      </c>
      <c r="K359" s="11">
        <v>0.9</v>
      </c>
      <c r="L359" s="11">
        <v>2</v>
      </c>
      <c r="M359" s="11">
        <v>4</v>
      </c>
      <c r="N359" s="11">
        <v>4</v>
      </c>
      <c r="O359" s="11">
        <v>2</v>
      </c>
      <c r="P359" s="11">
        <v>0.2</v>
      </c>
      <c r="Q359" s="11">
        <v>0.15</v>
      </c>
      <c r="R359" s="11">
        <v>0.1</v>
      </c>
      <c r="S359" s="11">
        <v>0.3</v>
      </c>
      <c r="T359" s="11">
        <v>1729.8807999999999</v>
      </c>
      <c r="U359" s="11">
        <v>0.5</v>
      </c>
      <c r="V359" s="11">
        <v>50</v>
      </c>
      <c r="W359" s="11">
        <v>1600</v>
      </c>
      <c r="X359" s="11">
        <v>-12.544411</v>
      </c>
    </row>
    <row r="360" spans="2:24" x14ac:dyDescent="0.35">
      <c r="B360" s="11">
        <v>-8.3254809999999999</v>
      </c>
      <c r="C360" s="11">
        <v>30</v>
      </c>
      <c r="D360" s="11">
        <v>202.53061</v>
      </c>
      <c r="E360" s="11">
        <v>0.03</v>
      </c>
      <c r="F360" s="11">
        <v>899.17355371900828</v>
      </c>
      <c r="G360" s="11">
        <v>26.975206611570247</v>
      </c>
      <c r="H360" s="11">
        <v>5500</v>
      </c>
      <c r="I360" s="11">
        <v>0.75</v>
      </c>
      <c r="J360" s="11">
        <v>0.2</v>
      </c>
      <c r="K360" s="11">
        <v>0.8</v>
      </c>
      <c r="L360" s="11">
        <v>4</v>
      </c>
      <c r="M360" s="11">
        <v>4</v>
      </c>
      <c r="N360" s="11">
        <v>3</v>
      </c>
      <c r="O360" s="11">
        <v>4</v>
      </c>
      <c r="P360" s="11">
        <v>0.05</v>
      </c>
      <c r="Q360" s="11">
        <v>0.1</v>
      </c>
      <c r="R360" s="11">
        <v>0.16666666999999999</v>
      </c>
      <c r="S360" s="11">
        <v>0.2</v>
      </c>
      <c r="T360" s="11">
        <v>2345.4479000000001</v>
      </c>
      <c r="U360" s="11">
        <v>0.5</v>
      </c>
      <c r="V360" s="11">
        <v>60</v>
      </c>
      <c r="W360" s="11">
        <v>600</v>
      </c>
      <c r="X360" s="11">
        <v>-9.3646861999999995</v>
      </c>
    </row>
    <row r="361" spans="2:24" x14ac:dyDescent="0.35">
      <c r="B361" s="11">
        <v>-12.777953999999999</v>
      </c>
      <c r="C361" s="11">
        <v>30</v>
      </c>
      <c r="D361" s="11">
        <v>19.775510000000001</v>
      </c>
      <c r="E361" s="11">
        <v>0.03</v>
      </c>
      <c r="F361" s="11">
        <v>1475</v>
      </c>
      <c r="G361" s="11">
        <v>44.25</v>
      </c>
      <c r="H361" s="11">
        <v>8000</v>
      </c>
      <c r="I361" s="11">
        <v>0.8</v>
      </c>
      <c r="J361" s="11">
        <v>0.4</v>
      </c>
      <c r="K361" s="11">
        <v>0.7</v>
      </c>
      <c r="L361" s="11">
        <v>4</v>
      </c>
      <c r="M361" s="11">
        <v>4</v>
      </c>
      <c r="N361" s="11">
        <v>2</v>
      </c>
      <c r="O361" s="11">
        <v>2</v>
      </c>
      <c r="P361" s="11">
        <v>0.05</v>
      </c>
      <c r="Q361" s="11">
        <v>0.1</v>
      </c>
      <c r="R361" s="11">
        <v>0.23333333000000001</v>
      </c>
      <c r="S361" s="11">
        <v>0.2</v>
      </c>
      <c r="T361" s="11">
        <v>2099.4218999999998</v>
      </c>
      <c r="U361" s="11">
        <v>0.67500000000000004</v>
      </c>
      <c r="V361" s="11">
        <v>70</v>
      </c>
      <c r="W361" s="11">
        <v>800</v>
      </c>
      <c r="X361" s="11">
        <v>-15.364782</v>
      </c>
    </row>
    <row r="362" spans="2:24" x14ac:dyDescent="0.35">
      <c r="B362" s="11">
        <v>-2.853939</v>
      </c>
      <c r="C362" s="11">
        <v>15</v>
      </c>
      <c r="D362" s="11">
        <v>92.877550999999997</v>
      </c>
      <c r="E362" s="11">
        <v>0.27300000000000002</v>
      </c>
      <c r="F362" s="11">
        <v>5185.227272727273</v>
      </c>
      <c r="G362" s="11">
        <v>1415.5670454545457</v>
      </c>
      <c r="H362" s="11">
        <v>6500</v>
      </c>
      <c r="I362" s="11">
        <v>0.7</v>
      </c>
      <c r="J362" s="11">
        <v>0.2</v>
      </c>
      <c r="K362" s="11">
        <v>0.9</v>
      </c>
      <c r="L362" s="11">
        <v>3</v>
      </c>
      <c r="M362" s="11">
        <v>3</v>
      </c>
      <c r="N362" s="11">
        <v>3</v>
      </c>
      <c r="O362" s="11">
        <v>3</v>
      </c>
      <c r="P362" s="11">
        <v>0.05</v>
      </c>
      <c r="Q362" s="11">
        <v>0.2</v>
      </c>
      <c r="R362" s="11">
        <v>0.23333333000000001</v>
      </c>
      <c r="S362" s="11">
        <v>0.2</v>
      </c>
      <c r="T362" s="11">
        <v>2468.0691000000002</v>
      </c>
      <c r="U362" s="11">
        <v>0.57499999999999996</v>
      </c>
      <c r="V362" s="11">
        <v>70</v>
      </c>
      <c r="W362" s="11">
        <v>1800</v>
      </c>
      <c r="X362" s="11">
        <v>-7.4508710999999996</v>
      </c>
    </row>
    <row r="363" spans="2:24" x14ac:dyDescent="0.35">
      <c r="B363" s="11">
        <v>-7.9393229999999999</v>
      </c>
      <c r="C363" s="11">
        <v>15</v>
      </c>
      <c r="D363" s="11">
        <v>38.051020000000001</v>
      </c>
      <c r="E363" s="11">
        <v>0.246</v>
      </c>
      <c r="F363" s="11">
        <v>1125</v>
      </c>
      <c r="G363" s="11">
        <v>276.75</v>
      </c>
      <c r="H363" s="11">
        <v>6000</v>
      </c>
      <c r="I363" s="11">
        <v>0.75</v>
      </c>
      <c r="J363" s="11">
        <v>0.3</v>
      </c>
      <c r="K363" s="11">
        <v>0.7</v>
      </c>
      <c r="L363" s="11">
        <v>3</v>
      </c>
      <c r="M363" s="11">
        <v>4</v>
      </c>
      <c r="N363" s="11">
        <v>3</v>
      </c>
      <c r="O363" s="11">
        <v>2</v>
      </c>
      <c r="P363" s="11">
        <v>0.125</v>
      </c>
      <c r="Q363" s="11">
        <v>0.15</v>
      </c>
      <c r="R363" s="11">
        <v>0.16666666999999999</v>
      </c>
      <c r="S363" s="11">
        <v>0.25</v>
      </c>
      <c r="T363" s="11">
        <v>1735.7847999999999</v>
      </c>
      <c r="U363" s="11">
        <v>0.5</v>
      </c>
      <c r="V363" s="11">
        <v>50</v>
      </c>
      <c r="W363" s="11">
        <v>1800</v>
      </c>
      <c r="X363" s="11">
        <v>-5.5814311999999999</v>
      </c>
    </row>
    <row r="364" spans="2:24" x14ac:dyDescent="0.35">
      <c r="B364" s="11">
        <v>-6.2555430000000003</v>
      </c>
      <c r="C364" s="11">
        <v>20</v>
      </c>
      <c r="D364" s="11">
        <v>135.52041</v>
      </c>
      <c r="E364" s="11">
        <v>0.3</v>
      </c>
      <c r="F364" s="11">
        <v>6600</v>
      </c>
      <c r="G364" s="11">
        <v>1980</v>
      </c>
      <c r="H364" s="11">
        <v>7000</v>
      </c>
      <c r="I364" s="11">
        <v>0.8</v>
      </c>
      <c r="J364" s="11">
        <v>0.2</v>
      </c>
      <c r="K364" s="11">
        <v>0.8</v>
      </c>
      <c r="L364" s="11">
        <v>4</v>
      </c>
      <c r="M364" s="11">
        <v>3</v>
      </c>
      <c r="N364" s="11">
        <v>3</v>
      </c>
      <c r="O364" s="11">
        <v>4</v>
      </c>
      <c r="P364" s="11">
        <v>0.125</v>
      </c>
      <c r="Q364" s="11">
        <v>0.1</v>
      </c>
      <c r="R364" s="11">
        <v>0.1</v>
      </c>
      <c r="S364" s="11">
        <v>0.2</v>
      </c>
      <c r="T364" s="11">
        <v>4406.0577999999996</v>
      </c>
      <c r="U364" s="11">
        <v>0.6</v>
      </c>
      <c r="V364" s="11">
        <v>70</v>
      </c>
      <c r="W364" s="11">
        <v>1000</v>
      </c>
      <c r="X364" s="11">
        <v>-2.3859379000000001</v>
      </c>
    </row>
    <row r="365" spans="2:24" x14ac:dyDescent="0.35">
      <c r="B365" s="11">
        <v>-0.11233899999999999</v>
      </c>
      <c r="C365" s="11">
        <v>45</v>
      </c>
      <c r="D365" s="11">
        <v>220.80611999999999</v>
      </c>
      <c r="E365" s="11">
        <v>8.4000000000000005E-2</v>
      </c>
      <c r="F365" s="11">
        <v>4635.2789256198348</v>
      </c>
      <c r="G365" s="11">
        <v>389.36342975206617</v>
      </c>
      <c r="H365" s="11">
        <v>7500</v>
      </c>
      <c r="I365" s="11">
        <v>0.75</v>
      </c>
      <c r="J365" s="11">
        <v>0.3</v>
      </c>
      <c r="K365" s="11">
        <v>0.7</v>
      </c>
      <c r="L365" s="11">
        <v>3</v>
      </c>
      <c r="M365" s="11">
        <v>2</v>
      </c>
      <c r="N365" s="11">
        <v>4</v>
      </c>
      <c r="O365" s="11">
        <v>3</v>
      </c>
      <c r="P365" s="11">
        <v>0.2</v>
      </c>
      <c r="Q365" s="11">
        <v>0.15</v>
      </c>
      <c r="R365" s="11">
        <v>0.16666666999999999</v>
      </c>
      <c r="S365" s="11">
        <v>0.35</v>
      </c>
      <c r="T365" s="11">
        <v>3489.3177999999998</v>
      </c>
      <c r="U365" s="11">
        <v>0.45</v>
      </c>
      <c r="V365" s="11">
        <v>50</v>
      </c>
      <c r="W365" s="11">
        <v>800</v>
      </c>
      <c r="X365" s="11">
        <v>4.6410235999999996</v>
      </c>
    </row>
    <row r="366" spans="2:24" x14ac:dyDescent="0.35">
      <c r="B366" s="11">
        <v>0.96488600000000002</v>
      </c>
      <c r="C366" s="11">
        <v>30</v>
      </c>
      <c r="D366" s="11">
        <v>214.71429000000001</v>
      </c>
      <c r="E366" s="11">
        <v>0.3</v>
      </c>
      <c r="F366" s="11">
        <v>640.13429752066122</v>
      </c>
      <c r="G366" s="11">
        <v>192.04028925619835</v>
      </c>
      <c r="H366" s="11">
        <v>3000</v>
      </c>
      <c r="I366" s="11">
        <v>0.85</v>
      </c>
      <c r="J366" s="11">
        <v>0.2</v>
      </c>
      <c r="K366" s="11">
        <v>0.9</v>
      </c>
      <c r="L366" s="11">
        <v>2</v>
      </c>
      <c r="M366" s="11">
        <v>2</v>
      </c>
      <c r="N366" s="11">
        <v>3</v>
      </c>
      <c r="O366" s="11">
        <v>2</v>
      </c>
      <c r="P366" s="11">
        <v>0.2</v>
      </c>
      <c r="Q366" s="11">
        <v>0.2</v>
      </c>
      <c r="R366" s="11">
        <v>0.16666666999999999</v>
      </c>
      <c r="S366" s="11">
        <v>0.3</v>
      </c>
      <c r="T366" s="11">
        <v>1771.3871999999999</v>
      </c>
      <c r="U366" s="11">
        <v>0.45</v>
      </c>
      <c r="V366" s="11">
        <v>50</v>
      </c>
      <c r="W366" s="11">
        <v>600</v>
      </c>
      <c r="X366" s="11">
        <v>0.67351934999999996</v>
      </c>
    </row>
    <row r="367" spans="2:24" x14ac:dyDescent="0.35">
      <c r="B367" s="11">
        <v>-2.5068700000000002</v>
      </c>
      <c r="C367" s="11">
        <v>15</v>
      </c>
      <c r="D367" s="11">
        <v>141.61224000000001</v>
      </c>
      <c r="E367" s="11">
        <v>0.27300000000000002</v>
      </c>
      <c r="F367" s="11">
        <v>1125</v>
      </c>
      <c r="G367" s="11">
        <v>307.125</v>
      </c>
      <c r="H367" s="11">
        <v>6000</v>
      </c>
      <c r="I367" s="11">
        <v>0.8</v>
      </c>
      <c r="J367" s="11">
        <v>0.3</v>
      </c>
      <c r="K367" s="11">
        <v>0.9</v>
      </c>
      <c r="L367" s="11">
        <v>4</v>
      </c>
      <c r="M367" s="11">
        <v>3</v>
      </c>
      <c r="N367" s="11">
        <v>2</v>
      </c>
      <c r="O367" s="11">
        <v>3</v>
      </c>
      <c r="P367" s="11">
        <v>0.2</v>
      </c>
      <c r="Q367" s="11">
        <v>0.2</v>
      </c>
      <c r="R367" s="11">
        <v>0.23333333000000001</v>
      </c>
      <c r="S367" s="11">
        <v>0.25</v>
      </c>
      <c r="T367" s="11">
        <v>3363.0830999999998</v>
      </c>
      <c r="U367" s="11">
        <v>0.7</v>
      </c>
      <c r="V367" s="11">
        <v>80</v>
      </c>
      <c r="W367" s="11">
        <v>1600</v>
      </c>
      <c r="X367" s="11">
        <v>-2.4500058999999998</v>
      </c>
    </row>
    <row r="368" spans="2:24" x14ac:dyDescent="0.35">
      <c r="B368" s="11">
        <v>25.018204999999998</v>
      </c>
      <c r="C368" s="11">
        <v>15</v>
      </c>
      <c r="D368" s="11">
        <v>117.2449</v>
      </c>
      <c r="E368" s="11">
        <v>0.219</v>
      </c>
      <c r="F368" s="11">
        <v>1650</v>
      </c>
      <c r="G368" s="11">
        <v>361.35</v>
      </c>
      <c r="H368" s="11">
        <v>8500</v>
      </c>
      <c r="I368" s="11">
        <v>0.75</v>
      </c>
      <c r="J368" s="11">
        <v>0.3</v>
      </c>
      <c r="K368" s="11">
        <v>0.6</v>
      </c>
      <c r="L368" s="11">
        <v>4</v>
      </c>
      <c r="M368" s="11">
        <v>2</v>
      </c>
      <c r="N368" s="11">
        <v>2</v>
      </c>
      <c r="O368" s="11">
        <v>4</v>
      </c>
      <c r="P368" s="11">
        <v>0.125</v>
      </c>
      <c r="Q368" s="11">
        <v>0.1</v>
      </c>
      <c r="R368" s="11">
        <v>0.1</v>
      </c>
      <c r="S368" s="11">
        <v>0.25</v>
      </c>
      <c r="T368" s="11">
        <v>5532.8141999999998</v>
      </c>
      <c r="U368" s="11">
        <v>0.47499999999999998</v>
      </c>
      <c r="V368" s="11">
        <v>80</v>
      </c>
      <c r="W368" s="11">
        <v>1000</v>
      </c>
      <c r="X368" s="11">
        <v>29.050941999999999</v>
      </c>
    </row>
    <row r="369" spans="2:24" x14ac:dyDescent="0.35">
      <c r="B369" s="11">
        <v>4.722931</v>
      </c>
      <c r="C369" s="11">
        <v>30</v>
      </c>
      <c r="D369" s="11">
        <v>239.08162999999999</v>
      </c>
      <c r="E369" s="11">
        <v>0.111</v>
      </c>
      <c r="F369" s="11">
        <v>1825</v>
      </c>
      <c r="G369" s="11">
        <v>202.57499999999999</v>
      </c>
      <c r="H369" s="11">
        <v>7000</v>
      </c>
      <c r="I369" s="11">
        <v>0.85</v>
      </c>
      <c r="J369" s="11">
        <v>0.3</v>
      </c>
      <c r="K369" s="11">
        <v>0.6</v>
      </c>
      <c r="L369" s="11">
        <v>4</v>
      </c>
      <c r="M369" s="11">
        <v>2</v>
      </c>
      <c r="N369" s="11">
        <v>3</v>
      </c>
      <c r="O369" s="11">
        <v>3</v>
      </c>
      <c r="P369" s="11">
        <v>0.125</v>
      </c>
      <c r="Q369" s="11">
        <v>0.2</v>
      </c>
      <c r="R369" s="11">
        <v>0.1</v>
      </c>
      <c r="S369" s="11">
        <v>0.35</v>
      </c>
      <c r="T369" s="11">
        <v>4133.2368999999999</v>
      </c>
      <c r="U369" s="11">
        <v>0.45</v>
      </c>
      <c r="V369" s="11">
        <v>80</v>
      </c>
      <c r="W369" s="11">
        <v>1800</v>
      </c>
      <c r="X369" s="11">
        <v>4.1060081000000004</v>
      </c>
    </row>
    <row r="370" spans="2:24" x14ac:dyDescent="0.35">
      <c r="B370" s="11">
        <v>21.129729000000001</v>
      </c>
      <c r="C370" s="11">
        <v>25</v>
      </c>
      <c r="D370" s="11">
        <v>232.9898</v>
      </c>
      <c r="E370" s="11">
        <v>0.16500000000000001</v>
      </c>
      <c r="F370" s="11">
        <v>1639.6694214876034</v>
      </c>
      <c r="G370" s="11">
        <v>270.54545454545456</v>
      </c>
      <c r="H370" s="11">
        <v>6500</v>
      </c>
      <c r="I370" s="11">
        <v>0.85</v>
      </c>
      <c r="J370" s="11">
        <v>0.4</v>
      </c>
      <c r="K370" s="11">
        <v>0.7</v>
      </c>
      <c r="L370" s="11">
        <v>4</v>
      </c>
      <c r="M370" s="11">
        <v>4</v>
      </c>
      <c r="N370" s="11">
        <v>3</v>
      </c>
      <c r="O370" s="11">
        <v>2</v>
      </c>
      <c r="P370" s="11">
        <v>0.125</v>
      </c>
      <c r="Q370" s="11">
        <v>0.1</v>
      </c>
      <c r="R370" s="11">
        <v>0.3</v>
      </c>
      <c r="S370" s="11">
        <v>0.2</v>
      </c>
      <c r="T370" s="11">
        <v>2310.3649999999998</v>
      </c>
      <c r="U370" s="11">
        <v>0.4</v>
      </c>
      <c r="V370" s="11">
        <v>90</v>
      </c>
      <c r="W370" s="11">
        <v>2000</v>
      </c>
      <c r="X370" s="11">
        <v>19.897085000000001</v>
      </c>
    </row>
    <row r="371" spans="2:24" x14ac:dyDescent="0.35">
      <c r="B371" s="11">
        <v>-17.311727000000001</v>
      </c>
      <c r="C371" s="11">
        <v>45</v>
      </c>
      <c r="D371" s="11">
        <v>147.70408</v>
      </c>
      <c r="E371" s="11">
        <v>0.13800000000000001</v>
      </c>
      <c r="F371" s="11">
        <v>4085.3305785123966</v>
      </c>
      <c r="G371" s="11">
        <v>563.77561983471082</v>
      </c>
      <c r="H371" s="11">
        <v>7000</v>
      </c>
      <c r="I371" s="11">
        <v>0.85</v>
      </c>
      <c r="J371" s="11">
        <v>0.5</v>
      </c>
      <c r="K371" s="11">
        <v>0.7</v>
      </c>
      <c r="L371" s="11">
        <v>2</v>
      </c>
      <c r="M371" s="11">
        <v>3</v>
      </c>
      <c r="N371" s="11">
        <v>2</v>
      </c>
      <c r="O371" s="11">
        <v>3</v>
      </c>
      <c r="P371" s="11">
        <v>0.125</v>
      </c>
      <c r="Q371" s="11">
        <v>0.1</v>
      </c>
      <c r="R371" s="11">
        <v>0.3</v>
      </c>
      <c r="S371" s="11">
        <v>0.25</v>
      </c>
      <c r="T371" s="11">
        <v>2206.1493</v>
      </c>
      <c r="U371" s="11">
        <v>0.4</v>
      </c>
      <c r="V371" s="11">
        <v>60</v>
      </c>
      <c r="W371" s="11">
        <v>1400</v>
      </c>
      <c r="X371" s="11">
        <v>-16.517697999999999</v>
      </c>
    </row>
    <row r="372" spans="2:24" x14ac:dyDescent="0.35">
      <c r="B372" s="11">
        <v>9.5877839999999992</v>
      </c>
      <c r="C372" s="11">
        <v>25</v>
      </c>
      <c r="D372" s="11">
        <v>202.53061</v>
      </c>
      <c r="E372" s="11">
        <v>5.7000000000000002E-2</v>
      </c>
      <c r="F372" s="11">
        <v>5061.9834710743798</v>
      </c>
      <c r="G372" s="11">
        <v>288.53305785123968</v>
      </c>
      <c r="H372" s="11">
        <v>7500</v>
      </c>
      <c r="I372" s="11">
        <v>0.85</v>
      </c>
      <c r="J372" s="11">
        <v>0.2</v>
      </c>
      <c r="K372" s="11">
        <v>0.6</v>
      </c>
      <c r="L372" s="11">
        <v>3</v>
      </c>
      <c r="M372" s="11">
        <v>3</v>
      </c>
      <c r="N372" s="11">
        <v>4</v>
      </c>
      <c r="O372" s="11">
        <v>2</v>
      </c>
      <c r="P372" s="11">
        <v>0.05</v>
      </c>
      <c r="Q372" s="11">
        <v>0.1</v>
      </c>
      <c r="R372" s="11">
        <v>0.23333333000000001</v>
      </c>
      <c r="S372" s="11">
        <v>0.2</v>
      </c>
      <c r="T372" s="11">
        <v>3935.2370999999998</v>
      </c>
      <c r="U372" s="11">
        <v>0.45</v>
      </c>
      <c r="V372" s="11">
        <v>60</v>
      </c>
      <c r="W372" s="11">
        <v>600</v>
      </c>
      <c r="X372" s="11">
        <v>12.241174000000001</v>
      </c>
    </row>
    <row r="373" spans="2:24" x14ac:dyDescent="0.35">
      <c r="B373" s="11">
        <v>-10.702375999999999</v>
      </c>
      <c r="C373" s="11">
        <v>20</v>
      </c>
      <c r="D373" s="11">
        <v>214.71429000000001</v>
      </c>
      <c r="E373" s="11">
        <v>0.13800000000000001</v>
      </c>
      <c r="F373" s="11">
        <v>1700</v>
      </c>
      <c r="G373" s="11">
        <v>234.60000000000002</v>
      </c>
      <c r="H373" s="11">
        <v>7500</v>
      </c>
      <c r="I373" s="11">
        <v>0.75</v>
      </c>
      <c r="J373" s="11">
        <v>0.4</v>
      </c>
      <c r="K373" s="11">
        <v>0.7</v>
      </c>
      <c r="L373" s="11">
        <v>3</v>
      </c>
      <c r="M373" s="11">
        <v>4</v>
      </c>
      <c r="N373" s="11">
        <v>3</v>
      </c>
      <c r="O373" s="11">
        <v>4</v>
      </c>
      <c r="P373" s="11">
        <v>0.05</v>
      </c>
      <c r="Q373" s="11">
        <v>0.15</v>
      </c>
      <c r="R373" s="11">
        <v>0.16666666999999999</v>
      </c>
      <c r="S373" s="11">
        <v>0.35</v>
      </c>
      <c r="T373" s="11">
        <v>2098.1228000000001</v>
      </c>
      <c r="U373" s="11">
        <v>0.625</v>
      </c>
      <c r="V373" s="11">
        <v>60</v>
      </c>
      <c r="W373" s="11">
        <v>1600</v>
      </c>
      <c r="X373" s="11">
        <v>-9.6836275000000001</v>
      </c>
    </row>
    <row r="374" spans="2:24" x14ac:dyDescent="0.35">
      <c r="B374" s="11">
        <v>17.742314</v>
      </c>
      <c r="C374" s="11">
        <v>20</v>
      </c>
      <c r="D374" s="11">
        <v>7.5918367</v>
      </c>
      <c r="E374" s="11">
        <v>0.13800000000000001</v>
      </c>
      <c r="F374" s="11">
        <v>3490.909090909091</v>
      </c>
      <c r="G374" s="11">
        <v>481.74545454545461</v>
      </c>
      <c r="H374" s="11">
        <v>6000</v>
      </c>
      <c r="I374" s="11">
        <v>0.85</v>
      </c>
      <c r="J374" s="11">
        <v>0.2</v>
      </c>
      <c r="K374" s="11">
        <v>0.6</v>
      </c>
      <c r="L374" s="11">
        <v>3</v>
      </c>
      <c r="M374" s="11">
        <v>4</v>
      </c>
      <c r="N374" s="11">
        <v>2</v>
      </c>
      <c r="O374" s="11">
        <v>2</v>
      </c>
      <c r="P374" s="11">
        <v>0.2</v>
      </c>
      <c r="Q374" s="11">
        <v>0.15</v>
      </c>
      <c r="R374" s="11">
        <v>0.1</v>
      </c>
      <c r="S374" s="11">
        <v>0.2</v>
      </c>
      <c r="T374" s="11">
        <v>3776.6210000000001</v>
      </c>
      <c r="U374" s="11">
        <v>0.4</v>
      </c>
      <c r="V374" s="11">
        <v>50</v>
      </c>
      <c r="W374" s="11">
        <v>1600</v>
      </c>
      <c r="X374" s="11">
        <v>19.908479</v>
      </c>
    </row>
    <row r="375" spans="2:24" x14ac:dyDescent="0.35">
      <c r="B375" s="11">
        <v>12.874544</v>
      </c>
      <c r="C375" s="11">
        <v>45</v>
      </c>
      <c r="D375" s="11">
        <v>257.35714000000002</v>
      </c>
      <c r="E375" s="11">
        <v>0.27300000000000002</v>
      </c>
      <c r="F375" s="11">
        <v>3733.2128099173551</v>
      </c>
      <c r="G375" s="11">
        <v>1019.1670971074381</v>
      </c>
      <c r="H375" s="11">
        <v>6500</v>
      </c>
      <c r="I375" s="11">
        <v>0.8</v>
      </c>
      <c r="J375" s="11">
        <v>0.5</v>
      </c>
      <c r="K375" s="11">
        <v>0.6</v>
      </c>
      <c r="L375" s="11">
        <v>4</v>
      </c>
      <c r="M375" s="11">
        <v>2</v>
      </c>
      <c r="N375" s="11">
        <v>3</v>
      </c>
      <c r="O375" s="11">
        <v>4</v>
      </c>
      <c r="P375" s="11">
        <v>0.2</v>
      </c>
      <c r="Q375" s="11">
        <v>0.2</v>
      </c>
      <c r="R375" s="11">
        <v>0.3</v>
      </c>
      <c r="S375" s="11">
        <v>0.2</v>
      </c>
      <c r="T375" s="11">
        <v>3511.8296</v>
      </c>
      <c r="U375" s="11">
        <v>0.45</v>
      </c>
      <c r="V375" s="11">
        <v>50</v>
      </c>
      <c r="W375" s="11">
        <v>1600</v>
      </c>
      <c r="X375" s="11">
        <v>19.366133999999999</v>
      </c>
    </row>
    <row r="376" spans="2:24" x14ac:dyDescent="0.35">
      <c r="B376" s="11">
        <v>-6.1267170000000002</v>
      </c>
      <c r="C376" s="11">
        <v>40</v>
      </c>
      <c r="D376" s="11">
        <v>1.5</v>
      </c>
      <c r="E376" s="11">
        <v>0.03</v>
      </c>
      <c r="F376" s="11">
        <v>3733.2128099173551</v>
      </c>
      <c r="G376" s="11">
        <v>111.99638429752065</v>
      </c>
      <c r="H376" s="11">
        <v>8000</v>
      </c>
      <c r="I376" s="11">
        <v>0.75</v>
      </c>
      <c r="J376" s="11">
        <v>0.4</v>
      </c>
      <c r="K376" s="11">
        <v>0.9</v>
      </c>
      <c r="L376" s="11">
        <v>3</v>
      </c>
      <c r="M376" s="11">
        <v>3</v>
      </c>
      <c r="N376" s="11">
        <v>3</v>
      </c>
      <c r="O376" s="11">
        <v>3</v>
      </c>
      <c r="P376" s="11">
        <v>0.2</v>
      </c>
      <c r="Q376" s="11">
        <v>0.2</v>
      </c>
      <c r="R376" s="11">
        <v>0.1</v>
      </c>
      <c r="S376" s="11">
        <v>0.25</v>
      </c>
      <c r="T376" s="11">
        <v>2594.8211999999999</v>
      </c>
      <c r="U376" s="11">
        <v>0.6</v>
      </c>
      <c r="V376" s="11">
        <v>70</v>
      </c>
      <c r="W376" s="11">
        <v>600</v>
      </c>
      <c r="X376" s="11">
        <v>-7.6354614000000005</v>
      </c>
    </row>
    <row r="377" spans="2:24" x14ac:dyDescent="0.35">
      <c r="B377" s="11">
        <v>21.653860000000002</v>
      </c>
      <c r="C377" s="11">
        <v>20</v>
      </c>
      <c r="D377" s="11">
        <v>287.81632999999999</v>
      </c>
      <c r="E377" s="11">
        <v>0.246</v>
      </c>
      <c r="F377" s="11">
        <v>5735.1756198347111</v>
      </c>
      <c r="G377" s="11">
        <v>1410.853202479339</v>
      </c>
      <c r="H377" s="11">
        <v>5000</v>
      </c>
      <c r="I377" s="11">
        <v>0.7</v>
      </c>
      <c r="J377" s="11">
        <v>0.2</v>
      </c>
      <c r="K377" s="11">
        <v>0.6</v>
      </c>
      <c r="L377" s="11">
        <v>3</v>
      </c>
      <c r="M377" s="11">
        <v>2</v>
      </c>
      <c r="N377" s="11">
        <v>2</v>
      </c>
      <c r="O377" s="11">
        <v>2</v>
      </c>
      <c r="P377" s="11">
        <v>0.125</v>
      </c>
      <c r="Q377" s="11">
        <v>0.2</v>
      </c>
      <c r="R377" s="11">
        <v>0.1</v>
      </c>
      <c r="S377" s="11">
        <v>0.3</v>
      </c>
      <c r="T377" s="11">
        <v>2710.0752000000002</v>
      </c>
      <c r="U377" s="11">
        <v>0.5</v>
      </c>
      <c r="V377" s="11">
        <v>60</v>
      </c>
      <c r="W377" s="11">
        <v>400</v>
      </c>
      <c r="X377" s="11">
        <v>21.499661</v>
      </c>
    </row>
    <row r="378" spans="2:24" x14ac:dyDescent="0.35">
      <c r="B378" s="11">
        <v>-0.80385899999999999</v>
      </c>
      <c r="C378" s="11">
        <v>25</v>
      </c>
      <c r="D378" s="11">
        <v>202.53061</v>
      </c>
      <c r="E378" s="11">
        <v>0.219</v>
      </c>
      <c r="F378" s="11">
        <v>376.54958677685954</v>
      </c>
      <c r="G378" s="11">
        <v>82.464359504132233</v>
      </c>
      <c r="H378" s="11">
        <v>5500</v>
      </c>
      <c r="I378" s="11">
        <v>0.85</v>
      </c>
      <c r="J378" s="11">
        <v>0.5</v>
      </c>
      <c r="K378" s="11">
        <v>0.7</v>
      </c>
      <c r="L378" s="11">
        <v>4</v>
      </c>
      <c r="M378" s="11">
        <v>4</v>
      </c>
      <c r="N378" s="11">
        <v>3</v>
      </c>
      <c r="O378" s="11">
        <v>2</v>
      </c>
      <c r="P378" s="11">
        <v>0.05</v>
      </c>
      <c r="Q378" s="11">
        <v>0.1</v>
      </c>
      <c r="R378" s="11">
        <v>0.23333333000000001</v>
      </c>
      <c r="S378" s="11">
        <v>0.35</v>
      </c>
      <c r="T378" s="11">
        <v>1954.9241999999999</v>
      </c>
      <c r="U378" s="11">
        <v>0.4</v>
      </c>
      <c r="V378" s="11">
        <v>70</v>
      </c>
      <c r="W378" s="11">
        <v>600</v>
      </c>
      <c r="X378" s="11">
        <v>0.71248717000000006</v>
      </c>
    </row>
    <row r="379" spans="2:24" x14ac:dyDescent="0.35">
      <c r="B379" s="11">
        <v>14.23193</v>
      </c>
      <c r="C379" s="11">
        <v>25</v>
      </c>
      <c r="D379" s="11">
        <v>19.775510000000001</v>
      </c>
      <c r="E379" s="11">
        <v>0.219</v>
      </c>
      <c r="F379" s="11">
        <v>1961.518595041322</v>
      </c>
      <c r="G379" s="11">
        <v>429.57257231404952</v>
      </c>
      <c r="H379" s="11">
        <v>4500</v>
      </c>
      <c r="I379" s="11">
        <v>0.75</v>
      </c>
      <c r="J379" s="11">
        <v>0.3</v>
      </c>
      <c r="K379" s="11">
        <v>0.7</v>
      </c>
      <c r="L379" s="11">
        <v>2</v>
      </c>
      <c r="M379" s="11">
        <v>2</v>
      </c>
      <c r="N379" s="11">
        <v>3</v>
      </c>
      <c r="O379" s="11">
        <v>4</v>
      </c>
      <c r="P379" s="11">
        <v>0.2</v>
      </c>
      <c r="Q379" s="11">
        <v>0.2</v>
      </c>
      <c r="R379" s="11">
        <v>0.3</v>
      </c>
      <c r="S379" s="11">
        <v>0.35</v>
      </c>
      <c r="T379" s="11">
        <v>1980.3127999999999</v>
      </c>
      <c r="U379" s="11">
        <v>0.45</v>
      </c>
      <c r="V379" s="11">
        <v>50</v>
      </c>
      <c r="W379" s="11">
        <v>800</v>
      </c>
      <c r="X379" s="11">
        <v>13.318803000000001</v>
      </c>
    </row>
    <row r="380" spans="2:24" x14ac:dyDescent="0.35">
      <c r="B380" s="11">
        <v>6.7698200000000002</v>
      </c>
      <c r="C380" s="11">
        <v>15</v>
      </c>
      <c r="D380" s="11">
        <v>117.2449</v>
      </c>
      <c r="E380" s="11">
        <v>0.13800000000000001</v>
      </c>
      <c r="F380" s="11">
        <v>1650</v>
      </c>
      <c r="G380" s="11">
        <v>227.70000000000002</v>
      </c>
      <c r="H380" s="11">
        <v>8000</v>
      </c>
      <c r="I380" s="11">
        <v>0.7</v>
      </c>
      <c r="J380" s="11">
        <v>0.2</v>
      </c>
      <c r="K380" s="11">
        <v>0.8</v>
      </c>
      <c r="L380" s="11">
        <v>2</v>
      </c>
      <c r="M380" s="11">
        <v>3</v>
      </c>
      <c r="N380" s="11">
        <v>3</v>
      </c>
      <c r="O380" s="11">
        <v>2</v>
      </c>
      <c r="P380" s="11">
        <v>0.125</v>
      </c>
      <c r="Q380" s="11">
        <v>0.2</v>
      </c>
      <c r="R380" s="11">
        <v>0.1</v>
      </c>
      <c r="S380" s="11">
        <v>0.2</v>
      </c>
      <c r="T380" s="11">
        <v>4484.1108999999997</v>
      </c>
      <c r="U380" s="11">
        <v>0.47499999999999998</v>
      </c>
      <c r="V380" s="11">
        <v>80</v>
      </c>
      <c r="W380" s="11">
        <v>2000</v>
      </c>
      <c r="X380" s="11">
        <v>10.716246999999999</v>
      </c>
    </row>
    <row r="381" spans="2:24" x14ac:dyDescent="0.35">
      <c r="B381" s="11">
        <v>20.412381</v>
      </c>
      <c r="C381" s="11">
        <v>15</v>
      </c>
      <c r="D381" s="11">
        <v>68.510204000000002</v>
      </c>
      <c r="E381" s="11">
        <v>0.192</v>
      </c>
      <c r="F381" s="11">
        <v>1825</v>
      </c>
      <c r="G381" s="11">
        <v>350.40000000000003</v>
      </c>
      <c r="H381" s="11">
        <v>6500</v>
      </c>
      <c r="I381" s="11">
        <v>0.8</v>
      </c>
      <c r="J381" s="11">
        <v>0.4</v>
      </c>
      <c r="K381" s="11">
        <v>0.7</v>
      </c>
      <c r="L381" s="11">
        <v>4</v>
      </c>
      <c r="M381" s="11">
        <v>2</v>
      </c>
      <c r="N381" s="11">
        <v>4</v>
      </c>
      <c r="O381" s="11">
        <v>2</v>
      </c>
      <c r="P381" s="11">
        <v>0.2</v>
      </c>
      <c r="Q381" s="11">
        <v>0.15</v>
      </c>
      <c r="R381" s="11">
        <v>0.3</v>
      </c>
      <c r="S381" s="11">
        <v>0.3</v>
      </c>
      <c r="T381" s="11">
        <v>4230.9755999999998</v>
      </c>
      <c r="U381" s="11">
        <v>0.42499999999999999</v>
      </c>
      <c r="V381" s="11">
        <v>60</v>
      </c>
      <c r="W381" s="11">
        <v>600</v>
      </c>
      <c r="X381" s="11">
        <v>19.512623999999999</v>
      </c>
    </row>
    <row r="382" spans="2:24" x14ac:dyDescent="0.35">
      <c r="B382" s="11">
        <v>-4.3279610000000002</v>
      </c>
      <c r="C382" s="11">
        <v>20</v>
      </c>
      <c r="D382" s="11">
        <v>178.16327000000001</v>
      </c>
      <c r="E382" s="11">
        <v>0.03</v>
      </c>
      <c r="F382" s="11">
        <v>5200</v>
      </c>
      <c r="G382" s="11">
        <v>156</v>
      </c>
      <c r="H382" s="11">
        <v>8000</v>
      </c>
      <c r="I382" s="11">
        <v>0.7</v>
      </c>
      <c r="J382" s="11">
        <v>0.5</v>
      </c>
      <c r="K382" s="11">
        <v>0.8</v>
      </c>
      <c r="L382" s="11">
        <v>4</v>
      </c>
      <c r="M382" s="11">
        <v>4</v>
      </c>
      <c r="N382" s="11">
        <v>2</v>
      </c>
      <c r="O382" s="11">
        <v>4</v>
      </c>
      <c r="P382" s="11">
        <v>0.2</v>
      </c>
      <c r="Q382" s="11">
        <v>0.15</v>
      </c>
      <c r="R382" s="11">
        <v>0.23333333000000001</v>
      </c>
      <c r="S382" s="11">
        <v>0.35</v>
      </c>
      <c r="T382" s="11">
        <v>2937.3719000000001</v>
      </c>
      <c r="U382" s="11">
        <v>0.65</v>
      </c>
      <c r="V382" s="11">
        <v>60</v>
      </c>
      <c r="W382" s="11">
        <v>400</v>
      </c>
      <c r="X382" s="11">
        <v>-3.6962827999999996</v>
      </c>
    </row>
    <row r="383" spans="2:24" x14ac:dyDescent="0.35">
      <c r="B383" s="11">
        <v>-4.2533130000000003</v>
      </c>
      <c r="C383" s="11">
        <v>30</v>
      </c>
      <c r="D383" s="11">
        <v>141.61224000000001</v>
      </c>
      <c r="E383" s="11">
        <v>8.4000000000000005E-2</v>
      </c>
      <c r="F383" s="11">
        <v>2485.227272727273</v>
      </c>
      <c r="G383" s="11">
        <v>208.75909090909093</v>
      </c>
      <c r="H383" s="11">
        <v>6500</v>
      </c>
      <c r="I383" s="11">
        <v>0.8</v>
      </c>
      <c r="J383" s="11">
        <v>0.3</v>
      </c>
      <c r="K383" s="11">
        <v>0.6</v>
      </c>
      <c r="L383" s="11">
        <v>2</v>
      </c>
      <c r="M383" s="11">
        <v>3</v>
      </c>
      <c r="N383" s="11">
        <v>3</v>
      </c>
      <c r="O383" s="11">
        <v>2</v>
      </c>
      <c r="P383" s="11">
        <v>0.05</v>
      </c>
      <c r="Q383" s="11">
        <v>0.1</v>
      </c>
      <c r="R383" s="11">
        <v>0.3</v>
      </c>
      <c r="S383" s="11">
        <v>0.25</v>
      </c>
      <c r="T383" s="11">
        <v>2238.8366999999998</v>
      </c>
      <c r="U383" s="11">
        <v>0.6</v>
      </c>
      <c r="V383" s="11">
        <v>70</v>
      </c>
      <c r="W383" s="11">
        <v>600</v>
      </c>
      <c r="X383" s="11">
        <v>-5.2350314000000004</v>
      </c>
    </row>
    <row r="384" spans="2:24" x14ac:dyDescent="0.35">
      <c r="B384" s="11">
        <v>16.018063999999999</v>
      </c>
      <c r="C384" s="11">
        <v>30</v>
      </c>
      <c r="D384" s="11">
        <v>257.35714000000002</v>
      </c>
      <c r="E384" s="11">
        <v>0.192</v>
      </c>
      <c r="F384" s="11">
        <v>1475</v>
      </c>
      <c r="G384" s="11">
        <v>283.2</v>
      </c>
      <c r="H384" s="11">
        <v>8500</v>
      </c>
      <c r="I384" s="11">
        <v>0.8</v>
      </c>
      <c r="J384" s="11">
        <v>0.5</v>
      </c>
      <c r="K384" s="11">
        <v>0.6</v>
      </c>
      <c r="L384" s="11">
        <v>2</v>
      </c>
      <c r="M384" s="11">
        <v>3</v>
      </c>
      <c r="N384" s="11">
        <v>4</v>
      </c>
      <c r="O384" s="11">
        <v>2</v>
      </c>
      <c r="P384" s="11">
        <v>0.125</v>
      </c>
      <c r="Q384" s="11">
        <v>0.1</v>
      </c>
      <c r="R384" s="11">
        <v>0.3</v>
      </c>
      <c r="S384" s="11">
        <v>0.25</v>
      </c>
      <c r="T384" s="11">
        <v>5018.9305000000004</v>
      </c>
      <c r="U384" s="11">
        <v>0.4</v>
      </c>
      <c r="V384" s="11">
        <v>70</v>
      </c>
      <c r="W384" s="11">
        <v>800</v>
      </c>
      <c r="X384" s="11">
        <v>15.102899000000001</v>
      </c>
    </row>
    <row r="385" spans="2:24" x14ac:dyDescent="0.35">
      <c r="B385" s="11">
        <v>-9.9474000000000007E-2</v>
      </c>
      <c r="C385" s="11">
        <v>45</v>
      </c>
      <c r="D385" s="11">
        <v>239.08162999999999</v>
      </c>
      <c r="E385" s="11">
        <v>0.13800000000000001</v>
      </c>
      <c r="F385" s="11">
        <v>1650</v>
      </c>
      <c r="G385" s="11">
        <v>227.70000000000002</v>
      </c>
      <c r="H385" s="11">
        <v>8000</v>
      </c>
      <c r="I385" s="11">
        <v>0.8</v>
      </c>
      <c r="J385" s="11">
        <v>0.5</v>
      </c>
      <c r="K385" s="11">
        <v>0.9</v>
      </c>
      <c r="L385" s="11">
        <v>2</v>
      </c>
      <c r="M385" s="11">
        <v>3</v>
      </c>
      <c r="N385" s="11">
        <v>2</v>
      </c>
      <c r="O385" s="11">
        <v>2</v>
      </c>
      <c r="P385" s="11">
        <v>0.2</v>
      </c>
      <c r="Q385" s="11">
        <v>0.15</v>
      </c>
      <c r="R385" s="11">
        <v>0.16666666999999999</v>
      </c>
      <c r="S385" s="11">
        <v>0.3</v>
      </c>
      <c r="T385" s="11">
        <v>3721.9389999999999</v>
      </c>
      <c r="U385" s="11">
        <v>0.5</v>
      </c>
      <c r="V385" s="11">
        <v>80</v>
      </c>
      <c r="W385" s="11">
        <v>1000</v>
      </c>
      <c r="X385" s="11">
        <v>1.3524836</v>
      </c>
    </row>
    <row r="386" spans="2:24" x14ac:dyDescent="0.35">
      <c r="B386" s="11">
        <v>29.641683</v>
      </c>
      <c r="C386" s="11">
        <v>15</v>
      </c>
      <c r="D386" s="11">
        <v>13.683673000000001</v>
      </c>
      <c r="E386" s="11">
        <v>0.219</v>
      </c>
      <c r="F386" s="11">
        <v>5900</v>
      </c>
      <c r="G386" s="11">
        <v>1292.0999999999999</v>
      </c>
      <c r="H386" s="11">
        <v>5500</v>
      </c>
      <c r="I386" s="11">
        <v>0.7</v>
      </c>
      <c r="J386" s="11">
        <v>0.2</v>
      </c>
      <c r="K386" s="11">
        <v>0.6</v>
      </c>
      <c r="L386" s="11">
        <v>4</v>
      </c>
      <c r="M386" s="11">
        <v>3</v>
      </c>
      <c r="N386" s="11">
        <v>4</v>
      </c>
      <c r="O386" s="11">
        <v>4</v>
      </c>
      <c r="P386" s="11">
        <v>0.125</v>
      </c>
      <c r="Q386" s="11">
        <v>0.1</v>
      </c>
      <c r="R386" s="11">
        <v>0.23333333000000001</v>
      </c>
      <c r="S386" s="11">
        <v>0.35</v>
      </c>
      <c r="T386" s="11">
        <v>2088.3661000000002</v>
      </c>
      <c r="U386" s="11">
        <v>0.57499999999999996</v>
      </c>
      <c r="V386" s="11">
        <v>90</v>
      </c>
      <c r="W386" s="11">
        <v>1200</v>
      </c>
      <c r="X386" s="11">
        <v>26.983512000000001</v>
      </c>
    </row>
    <row r="387" spans="2:24" x14ac:dyDescent="0.35">
      <c r="B387" s="11">
        <v>-12.131227000000001</v>
      </c>
      <c r="C387" s="11">
        <v>35</v>
      </c>
      <c r="D387" s="11">
        <v>208.62244999999999</v>
      </c>
      <c r="E387" s="11">
        <v>0.03</v>
      </c>
      <c r="F387" s="11">
        <v>1961.518595041322</v>
      </c>
      <c r="G387" s="11">
        <v>58.845557851239654</v>
      </c>
      <c r="H387" s="11">
        <v>8000</v>
      </c>
      <c r="I387" s="11">
        <v>0.8</v>
      </c>
      <c r="J387" s="11">
        <v>0.2</v>
      </c>
      <c r="K387" s="11">
        <v>0.7</v>
      </c>
      <c r="L387" s="11">
        <v>2</v>
      </c>
      <c r="M387" s="11">
        <v>3</v>
      </c>
      <c r="N387" s="11">
        <v>4</v>
      </c>
      <c r="O387" s="11">
        <v>4</v>
      </c>
      <c r="P387" s="11">
        <v>0.2</v>
      </c>
      <c r="Q387" s="11">
        <v>0.1</v>
      </c>
      <c r="R387" s="11">
        <v>0.23333333000000001</v>
      </c>
      <c r="S387" s="11">
        <v>0.35</v>
      </c>
      <c r="T387" s="11">
        <v>3309.1113999999998</v>
      </c>
      <c r="U387" s="11">
        <v>0.4</v>
      </c>
      <c r="V387" s="11">
        <v>70</v>
      </c>
      <c r="W387" s="11">
        <v>1200</v>
      </c>
      <c r="X387" s="11">
        <v>-12.549212000000001</v>
      </c>
    </row>
    <row r="388" spans="2:24" x14ac:dyDescent="0.35">
      <c r="B388" s="11">
        <v>-15.294036</v>
      </c>
      <c r="C388" s="11">
        <v>20</v>
      </c>
      <c r="D388" s="11">
        <v>56.326531000000003</v>
      </c>
      <c r="E388" s="11">
        <v>8.4000000000000005E-2</v>
      </c>
      <c r="F388" s="11">
        <v>425</v>
      </c>
      <c r="G388" s="11">
        <v>35.700000000000003</v>
      </c>
      <c r="H388" s="11">
        <v>8000</v>
      </c>
      <c r="I388" s="11">
        <v>0.75</v>
      </c>
      <c r="J388" s="11">
        <v>0.5</v>
      </c>
      <c r="K388" s="11">
        <v>0.9</v>
      </c>
      <c r="L388" s="11">
        <v>4</v>
      </c>
      <c r="M388" s="11">
        <v>3</v>
      </c>
      <c r="N388" s="11">
        <v>4</v>
      </c>
      <c r="O388" s="11">
        <v>2</v>
      </c>
      <c r="P388" s="11">
        <v>0.2</v>
      </c>
      <c r="Q388" s="11">
        <v>0.1</v>
      </c>
      <c r="R388" s="11">
        <v>0.23333333000000001</v>
      </c>
      <c r="S388" s="11">
        <v>0.3</v>
      </c>
      <c r="T388" s="11">
        <v>5035.4947000000002</v>
      </c>
      <c r="U388" s="11">
        <v>0.57499999999999996</v>
      </c>
      <c r="V388" s="11">
        <v>50</v>
      </c>
      <c r="W388" s="11">
        <v>1000</v>
      </c>
      <c r="X388" s="11">
        <v>-14.986546000000001</v>
      </c>
    </row>
    <row r="389" spans="2:24" x14ac:dyDescent="0.35">
      <c r="B389" s="11">
        <v>4.1858709999999997</v>
      </c>
      <c r="C389" s="11">
        <v>20</v>
      </c>
      <c r="D389" s="11">
        <v>245.17347000000001</v>
      </c>
      <c r="E389" s="11">
        <v>0.111</v>
      </c>
      <c r="F389" s="11">
        <v>2380.1652892561983</v>
      </c>
      <c r="G389" s="11">
        <v>264.198347107438</v>
      </c>
      <c r="H389" s="11">
        <v>8500</v>
      </c>
      <c r="I389" s="11">
        <v>0.8</v>
      </c>
      <c r="J389" s="11">
        <v>0.2</v>
      </c>
      <c r="K389" s="11">
        <v>0.8</v>
      </c>
      <c r="L389" s="11">
        <v>2</v>
      </c>
      <c r="M389" s="11">
        <v>2</v>
      </c>
      <c r="N389" s="11">
        <v>2</v>
      </c>
      <c r="O389" s="11">
        <v>4</v>
      </c>
      <c r="P389" s="11">
        <v>0.2</v>
      </c>
      <c r="Q389" s="11">
        <v>0.2</v>
      </c>
      <c r="R389" s="11">
        <v>0.1</v>
      </c>
      <c r="S389" s="11">
        <v>0.3</v>
      </c>
      <c r="T389" s="11">
        <v>3120.9576000000002</v>
      </c>
      <c r="U389" s="11">
        <v>0.67500000000000004</v>
      </c>
      <c r="V389" s="11">
        <v>90</v>
      </c>
      <c r="W389" s="11">
        <v>400</v>
      </c>
      <c r="X389" s="11">
        <v>1.6198846</v>
      </c>
    </row>
    <row r="390" spans="2:24" x14ac:dyDescent="0.35">
      <c r="B390" s="11">
        <v>2.4465409999999999</v>
      </c>
      <c r="C390" s="11">
        <v>35</v>
      </c>
      <c r="D390" s="11">
        <v>135.52041</v>
      </c>
      <c r="E390" s="11">
        <v>5.7000000000000002E-2</v>
      </c>
      <c r="F390" s="11">
        <v>8000</v>
      </c>
      <c r="G390" s="11">
        <v>456</v>
      </c>
      <c r="H390" s="11">
        <v>7000</v>
      </c>
      <c r="I390" s="11">
        <v>0.7</v>
      </c>
      <c r="J390" s="11">
        <v>0.4</v>
      </c>
      <c r="K390" s="11">
        <v>0.9</v>
      </c>
      <c r="L390" s="11">
        <v>2</v>
      </c>
      <c r="M390" s="11">
        <v>4</v>
      </c>
      <c r="N390" s="11">
        <v>3</v>
      </c>
      <c r="O390" s="11">
        <v>3</v>
      </c>
      <c r="P390" s="11">
        <v>0.125</v>
      </c>
      <c r="Q390" s="11">
        <v>0.1</v>
      </c>
      <c r="R390" s="11">
        <v>0.23333333000000001</v>
      </c>
      <c r="S390" s="11">
        <v>0.25</v>
      </c>
      <c r="T390" s="11">
        <v>2338.6507999999999</v>
      </c>
      <c r="U390" s="11">
        <v>0.52500000000000002</v>
      </c>
      <c r="V390" s="11">
        <v>50</v>
      </c>
      <c r="W390" s="11">
        <v>800</v>
      </c>
      <c r="X390" s="11">
        <v>-0.45098802000000004</v>
      </c>
    </row>
    <row r="391" spans="2:24" x14ac:dyDescent="0.35">
      <c r="B391" s="11">
        <v>29.846332</v>
      </c>
      <c r="C391" s="11">
        <v>30</v>
      </c>
      <c r="D391" s="11">
        <v>56.326531000000003</v>
      </c>
      <c r="E391" s="11">
        <v>0.3</v>
      </c>
      <c r="F391" s="11">
        <v>2435.4855371900826</v>
      </c>
      <c r="G391" s="11">
        <v>730.64566115702473</v>
      </c>
      <c r="H391" s="11">
        <v>6500</v>
      </c>
      <c r="I391" s="11">
        <v>0.7</v>
      </c>
      <c r="J391" s="11">
        <v>0.5</v>
      </c>
      <c r="K391" s="11">
        <v>0.9</v>
      </c>
      <c r="L391" s="11">
        <v>2</v>
      </c>
      <c r="M391" s="11">
        <v>4</v>
      </c>
      <c r="N391" s="11">
        <v>3</v>
      </c>
      <c r="O391" s="11">
        <v>2</v>
      </c>
      <c r="P391" s="11">
        <v>0.2</v>
      </c>
      <c r="Q391" s="11">
        <v>0.2</v>
      </c>
      <c r="R391" s="11">
        <v>0.1</v>
      </c>
      <c r="S391" s="11">
        <v>0.35</v>
      </c>
      <c r="T391" s="11">
        <v>3304.9493000000002</v>
      </c>
      <c r="U391" s="11">
        <v>0.42499999999999999</v>
      </c>
      <c r="V391" s="11">
        <v>50</v>
      </c>
      <c r="W391" s="11">
        <v>1800</v>
      </c>
      <c r="X391" s="11">
        <v>27.584432</v>
      </c>
    </row>
    <row r="392" spans="2:24" x14ac:dyDescent="0.35">
      <c r="B392" s="11">
        <v>4.4052049999999996</v>
      </c>
      <c r="C392" s="11">
        <v>25</v>
      </c>
      <c r="D392" s="11">
        <v>62.418367000000003</v>
      </c>
      <c r="E392" s="11">
        <v>0.246</v>
      </c>
      <c r="F392" s="11">
        <v>1694.4731404958679</v>
      </c>
      <c r="G392" s="11">
        <v>416.84039256198349</v>
      </c>
      <c r="H392" s="11">
        <v>8500</v>
      </c>
      <c r="I392" s="11">
        <v>0.85</v>
      </c>
      <c r="J392" s="11">
        <v>0.2</v>
      </c>
      <c r="K392" s="11">
        <v>0.6</v>
      </c>
      <c r="L392" s="11">
        <v>4</v>
      </c>
      <c r="M392" s="11">
        <v>2</v>
      </c>
      <c r="N392" s="11">
        <v>3</v>
      </c>
      <c r="O392" s="11">
        <v>3</v>
      </c>
      <c r="P392" s="11">
        <v>0.05</v>
      </c>
      <c r="Q392" s="11">
        <v>0.2</v>
      </c>
      <c r="R392" s="11">
        <v>0.23333333000000001</v>
      </c>
      <c r="S392" s="11">
        <v>0.2</v>
      </c>
      <c r="T392" s="11">
        <v>2301.9020999999998</v>
      </c>
      <c r="U392" s="11">
        <v>0.5</v>
      </c>
      <c r="V392" s="11">
        <v>50</v>
      </c>
      <c r="W392" s="11">
        <v>1400</v>
      </c>
      <c r="X392" s="11">
        <v>7.5125519000000001</v>
      </c>
    </row>
    <row r="393" spans="2:24" x14ac:dyDescent="0.35">
      <c r="B393" s="11">
        <v>-7.6607529999999997</v>
      </c>
      <c r="C393" s="11">
        <v>40</v>
      </c>
      <c r="D393" s="11">
        <v>190.34693999999999</v>
      </c>
      <c r="E393" s="11">
        <v>0.16500000000000001</v>
      </c>
      <c r="F393" s="11">
        <v>600</v>
      </c>
      <c r="G393" s="11">
        <v>99</v>
      </c>
      <c r="H393" s="11">
        <v>7500</v>
      </c>
      <c r="I393" s="11">
        <v>0.8</v>
      </c>
      <c r="J393" s="11">
        <v>0.4</v>
      </c>
      <c r="K393" s="11">
        <v>0.9</v>
      </c>
      <c r="L393" s="11">
        <v>4</v>
      </c>
      <c r="M393" s="11">
        <v>4</v>
      </c>
      <c r="N393" s="11">
        <v>3</v>
      </c>
      <c r="O393" s="11">
        <v>3</v>
      </c>
      <c r="P393" s="11">
        <v>0.2</v>
      </c>
      <c r="Q393" s="11">
        <v>0.2</v>
      </c>
      <c r="R393" s="11">
        <v>0.23333333000000001</v>
      </c>
      <c r="S393" s="11">
        <v>0.2</v>
      </c>
      <c r="T393" s="11">
        <v>2432.6448999999998</v>
      </c>
      <c r="U393" s="11">
        <v>0.42499999999999999</v>
      </c>
      <c r="V393" s="11">
        <v>70</v>
      </c>
      <c r="W393" s="11">
        <v>800</v>
      </c>
      <c r="X393" s="11">
        <v>-9.0422474000000008</v>
      </c>
    </row>
    <row r="394" spans="2:24" x14ac:dyDescent="0.35">
      <c r="B394" s="11">
        <v>22.275278</v>
      </c>
      <c r="C394" s="11">
        <v>20</v>
      </c>
      <c r="D394" s="11">
        <v>239.08162999999999</v>
      </c>
      <c r="E394" s="11">
        <v>0.219</v>
      </c>
      <c r="F394" s="11">
        <v>1167.3037190082646</v>
      </c>
      <c r="G394" s="11">
        <v>255.63951446280996</v>
      </c>
      <c r="H394" s="11">
        <v>6500</v>
      </c>
      <c r="I394" s="11">
        <v>0.85</v>
      </c>
      <c r="J394" s="11">
        <v>0.4</v>
      </c>
      <c r="K394" s="11">
        <v>0.6</v>
      </c>
      <c r="L394" s="11">
        <v>3</v>
      </c>
      <c r="M394" s="11">
        <v>2</v>
      </c>
      <c r="N394" s="11">
        <v>2</v>
      </c>
      <c r="O394" s="11">
        <v>4</v>
      </c>
      <c r="P394" s="11">
        <v>0.2</v>
      </c>
      <c r="Q394" s="11">
        <v>0.1</v>
      </c>
      <c r="R394" s="11">
        <v>0.23333333000000001</v>
      </c>
      <c r="S394" s="11">
        <v>0.3</v>
      </c>
      <c r="T394" s="11">
        <v>3523.0978</v>
      </c>
      <c r="U394" s="11">
        <v>0.4</v>
      </c>
      <c r="V394" s="11">
        <v>70</v>
      </c>
      <c r="W394" s="11">
        <v>600</v>
      </c>
      <c r="X394" s="11">
        <v>22.129991</v>
      </c>
    </row>
    <row r="395" spans="2:24" x14ac:dyDescent="0.35">
      <c r="B395" s="11">
        <v>4.6760400000000004</v>
      </c>
      <c r="C395" s="11">
        <v>15</v>
      </c>
      <c r="D395" s="11">
        <v>269.54082</v>
      </c>
      <c r="E395" s="11">
        <v>0.111</v>
      </c>
      <c r="F395" s="11">
        <v>2400</v>
      </c>
      <c r="G395" s="11">
        <v>266.39999999999998</v>
      </c>
      <c r="H395" s="11">
        <v>6500</v>
      </c>
      <c r="I395" s="11">
        <v>0.7</v>
      </c>
      <c r="J395" s="11">
        <v>0.4</v>
      </c>
      <c r="K395" s="11">
        <v>0.9</v>
      </c>
      <c r="L395" s="11">
        <v>3</v>
      </c>
      <c r="M395" s="11">
        <v>3</v>
      </c>
      <c r="N395" s="11">
        <v>3</v>
      </c>
      <c r="O395" s="11">
        <v>2</v>
      </c>
      <c r="P395" s="11">
        <v>0.125</v>
      </c>
      <c r="Q395" s="11">
        <v>0.1</v>
      </c>
      <c r="R395" s="11">
        <v>0.3</v>
      </c>
      <c r="S395" s="11">
        <v>0.3</v>
      </c>
      <c r="T395" s="11">
        <v>1880.4336000000001</v>
      </c>
      <c r="U395" s="11">
        <v>0.625</v>
      </c>
      <c r="V395" s="11">
        <v>90</v>
      </c>
      <c r="W395" s="11">
        <v>1400</v>
      </c>
      <c r="X395" s="11">
        <v>3.0382463</v>
      </c>
    </row>
    <row r="396" spans="2:24" x14ac:dyDescent="0.35">
      <c r="B396" s="11">
        <v>25.298739999999999</v>
      </c>
      <c r="C396" s="11">
        <v>20</v>
      </c>
      <c r="D396" s="11">
        <v>141.61224000000001</v>
      </c>
      <c r="E396" s="11">
        <v>0.111</v>
      </c>
      <c r="F396" s="11">
        <v>5185.227272727273</v>
      </c>
      <c r="G396" s="11">
        <v>575.56022727272727</v>
      </c>
      <c r="H396" s="11">
        <v>6000</v>
      </c>
      <c r="I396" s="11">
        <v>0.8</v>
      </c>
      <c r="J396" s="11">
        <v>0.3</v>
      </c>
      <c r="K396" s="11">
        <v>0.8</v>
      </c>
      <c r="L396" s="11">
        <v>3</v>
      </c>
      <c r="M396" s="11">
        <v>4</v>
      </c>
      <c r="N396" s="11">
        <v>2</v>
      </c>
      <c r="O396" s="11">
        <v>3</v>
      </c>
      <c r="P396" s="11">
        <v>0.2</v>
      </c>
      <c r="Q396" s="11">
        <v>0.15</v>
      </c>
      <c r="R396" s="11">
        <v>0.16666666999999999</v>
      </c>
      <c r="S396" s="11">
        <v>0.35</v>
      </c>
      <c r="T396" s="11">
        <v>2203.0288999999998</v>
      </c>
      <c r="U396" s="11">
        <v>0.55000000000000004</v>
      </c>
      <c r="V396" s="11">
        <v>80</v>
      </c>
      <c r="W396" s="11">
        <v>1400</v>
      </c>
      <c r="X396" s="11">
        <v>25.510396</v>
      </c>
    </row>
    <row r="397" spans="2:24" x14ac:dyDescent="0.35">
      <c r="B397" s="11">
        <v>-5.5759169999999996</v>
      </c>
      <c r="C397" s="11">
        <v>25</v>
      </c>
      <c r="D397" s="11">
        <v>287.81632999999999</v>
      </c>
      <c r="E397" s="11">
        <v>0.03</v>
      </c>
      <c r="F397" s="11">
        <v>1639.6694214876034</v>
      </c>
      <c r="G397" s="11">
        <v>49.190082644628099</v>
      </c>
      <c r="H397" s="11">
        <v>8000</v>
      </c>
      <c r="I397" s="11">
        <v>0.7</v>
      </c>
      <c r="J397" s="11">
        <v>0.3</v>
      </c>
      <c r="K397" s="11">
        <v>0.9</v>
      </c>
      <c r="L397" s="11">
        <v>2</v>
      </c>
      <c r="M397" s="11">
        <v>3</v>
      </c>
      <c r="N397" s="11">
        <v>2</v>
      </c>
      <c r="O397" s="11">
        <v>3</v>
      </c>
      <c r="P397" s="11">
        <v>0.2</v>
      </c>
      <c r="Q397" s="11">
        <v>0.1</v>
      </c>
      <c r="R397" s="11">
        <v>0.3</v>
      </c>
      <c r="S397" s="11">
        <v>0.25</v>
      </c>
      <c r="T397" s="11">
        <v>2166.4960999999998</v>
      </c>
      <c r="U397" s="11">
        <v>0.52500000000000002</v>
      </c>
      <c r="V397" s="11">
        <v>70</v>
      </c>
      <c r="W397" s="11">
        <v>400</v>
      </c>
      <c r="X397" s="11">
        <v>-6.7414490999999996</v>
      </c>
    </row>
    <row r="398" spans="2:24" x14ac:dyDescent="0.35">
      <c r="B398" s="11">
        <v>-18.191299999999998</v>
      </c>
      <c r="C398" s="11">
        <v>25</v>
      </c>
      <c r="D398" s="11">
        <v>129.42857000000001</v>
      </c>
      <c r="E398" s="11">
        <v>0.03</v>
      </c>
      <c r="F398" s="11">
        <v>640.13429752066122</v>
      </c>
      <c r="G398" s="11">
        <v>19.204028925619834</v>
      </c>
      <c r="H398" s="11">
        <v>5500</v>
      </c>
      <c r="I398" s="11">
        <v>0.75</v>
      </c>
      <c r="J398" s="11">
        <v>0.5</v>
      </c>
      <c r="K398" s="11">
        <v>0.7</v>
      </c>
      <c r="L398" s="11">
        <v>3</v>
      </c>
      <c r="M398" s="11">
        <v>4</v>
      </c>
      <c r="N398" s="11">
        <v>2</v>
      </c>
      <c r="O398" s="11">
        <v>4</v>
      </c>
      <c r="P398" s="11">
        <v>0.125</v>
      </c>
      <c r="Q398" s="11">
        <v>0.2</v>
      </c>
      <c r="R398" s="11">
        <v>0.3</v>
      </c>
      <c r="S398" s="11">
        <v>0.25</v>
      </c>
      <c r="T398" s="11">
        <v>2885.8404999999998</v>
      </c>
      <c r="U398" s="11">
        <v>0.6</v>
      </c>
      <c r="V398" s="11">
        <v>50</v>
      </c>
      <c r="W398" s="11">
        <v>1200</v>
      </c>
      <c r="X398" s="11">
        <v>-18.244</v>
      </c>
    </row>
    <row r="399" spans="2:24" x14ac:dyDescent="0.35">
      <c r="B399" s="11">
        <v>-2.2388509999999999</v>
      </c>
      <c r="C399" s="11">
        <v>20</v>
      </c>
      <c r="D399" s="11">
        <v>293.90816000000001</v>
      </c>
      <c r="E399" s="11">
        <v>0.111</v>
      </c>
      <c r="F399" s="11">
        <v>8000</v>
      </c>
      <c r="G399" s="11">
        <v>888</v>
      </c>
      <c r="H399" s="11">
        <v>5500</v>
      </c>
      <c r="I399" s="11">
        <v>0.7</v>
      </c>
      <c r="J399" s="11">
        <v>0.4</v>
      </c>
      <c r="K399" s="11">
        <v>0.7</v>
      </c>
      <c r="L399" s="11">
        <v>2</v>
      </c>
      <c r="M399" s="11">
        <v>3</v>
      </c>
      <c r="N399" s="11">
        <v>2</v>
      </c>
      <c r="O399" s="11">
        <v>2</v>
      </c>
      <c r="P399" s="11">
        <v>0.05</v>
      </c>
      <c r="Q399" s="11">
        <v>0.1</v>
      </c>
      <c r="R399" s="11">
        <v>0.16666666999999999</v>
      </c>
      <c r="S399" s="11">
        <v>0.2</v>
      </c>
      <c r="T399" s="11">
        <v>2500.2629999999999</v>
      </c>
      <c r="U399" s="11">
        <v>0.5</v>
      </c>
      <c r="V399" s="11">
        <v>60</v>
      </c>
      <c r="W399" s="11">
        <v>400</v>
      </c>
      <c r="X399" s="11">
        <v>-3.1831442000000001</v>
      </c>
    </row>
    <row r="400" spans="2:24" x14ac:dyDescent="0.35">
      <c r="B400" s="11">
        <v>-12.143347</v>
      </c>
      <c r="C400" s="11">
        <v>30</v>
      </c>
      <c r="D400" s="11">
        <v>245.17347000000001</v>
      </c>
      <c r="E400" s="11">
        <v>0.03</v>
      </c>
      <c r="F400" s="11">
        <v>8000</v>
      </c>
      <c r="G400" s="11">
        <v>240</v>
      </c>
      <c r="H400" s="11">
        <v>6000</v>
      </c>
      <c r="I400" s="11">
        <v>0.7</v>
      </c>
      <c r="J400" s="11">
        <v>0.3</v>
      </c>
      <c r="K400" s="11">
        <v>0.6</v>
      </c>
      <c r="L400" s="11">
        <v>2</v>
      </c>
      <c r="M400" s="11">
        <v>2</v>
      </c>
      <c r="N400" s="11">
        <v>3</v>
      </c>
      <c r="O400" s="11">
        <v>2</v>
      </c>
      <c r="P400" s="11">
        <v>0.05</v>
      </c>
      <c r="Q400" s="11">
        <v>0.1</v>
      </c>
      <c r="R400" s="11">
        <v>0.3</v>
      </c>
      <c r="S400" s="11">
        <v>0.3</v>
      </c>
      <c r="T400" s="11">
        <v>1574.5663999999999</v>
      </c>
      <c r="U400" s="11">
        <v>0.65</v>
      </c>
      <c r="V400" s="11">
        <v>90</v>
      </c>
      <c r="W400" s="11">
        <v>600</v>
      </c>
      <c r="X400" s="11">
        <v>-8.8923819000000002</v>
      </c>
    </row>
    <row r="401" spans="2:24" x14ac:dyDescent="0.35">
      <c r="B401" s="11">
        <v>-10.182738000000001</v>
      </c>
      <c r="C401" s="11">
        <v>15</v>
      </c>
      <c r="D401" s="11">
        <v>56.326531000000003</v>
      </c>
      <c r="E401" s="11">
        <v>0.219</v>
      </c>
      <c r="F401" s="11">
        <v>1269.4214876033059</v>
      </c>
      <c r="G401" s="11">
        <v>278.00330578512398</v>
      </c>
      <c r="H401" s="11">
        <v>7500</v>
      </c>
      <c r="I401" s="11">
        <v>0.7</v>
      </c>
      <c r="J401" s="11">
        <v>0.3</v>
      </c>
      <c r="K401" s="11">
        <v>0.8</v>
      </c>
      <c r="L401" s="11">
        <v>3</v>
      </c>
      <c r="M401" s="11">
        <v>3</v>
      </c>
      <c r="N401" s="11">
        <v>3</v>
      </c>
      <c r="O401" s="11">
        <v>3</v>
      </c>
      <c r="P401" s="11">
        <v>0.05</v>
      </c>
      <c r="Q401" s="11">
        <v>0.2</v>
      </c>
      <c r="R401" s="11">
        <v>0.1</v>
      </c>
      <c r="S401" s="11">
        <v>0.35</v>
      </c>
      <c r="T401" s="11">
        <v>3525.8130000000001</v>
      </c>
      <c r="U401" s="11">
        <v>0.65</v>
      </c>
      <c r="V401" s="11">
        <v>60</v>
      </c>
      <c r="W401" s="11">
        <v>2000</v>
      </c>
      <c r="X401" s="11">
        <v>-10.688029999999999</v>
      </c>
    </row>
    <row r="402" spans="2:24" x14ac:dyDescent="0.35">
      <c r="B402" s="11">
        <v>4.5764240000000003</v>
      </c>
      <c r="C402" s="11">
        <v>30</v>
      </c>
      <c r="D402" s="11">
        <v>245.17347000000001</v>
      </c>
      <c r="E402" s="11">
        <v>5.7000000000000002E-2</v>
      </c>
      <c r="F402" s="11">
        <v>5900</v>
      </c>
      <c r="G402" s="11">
        <v>336.3</v>
      </c>
      <c r="H402" s="11">
        <v>8500</v>
      </c>
      <c r="I402" s="11">
        <v>0.85</v>
      </c>
      <c r="J402" s="11">
        <v>0.3</v>
      </c>
      <c r="K402" s="11">
        <v>0.6</v>
      </c>
      <c r="L402" s="11">
        <v>3</v>
      </c>
      <c r="M402" s="11">
        <v>4</v>
      </c>
      <c r="N402" s="11">
        <v>2</v>
      </c>
      <c r="O402" s="11">
        <v>3</v>
      </c>
      <c r="P402" s="11">
        <v>0.05</v>
      </c>
      <c r="Q402" s="11">
        <v>0.1</v>
      </c>
      <c r="R402" s="11">
        <v>0.23333333000000001</v>
      </c>
      <c r="S402" s="11">
        <v>0.2</v>
      </c>
      <c r="T402" s="11">
        <v>3624.7831999999999</v>
      </c>
      <c r="U402" s="11">
        <v>0.4</v>
      </c>
      <c r="V402" s="11">
        <v>50</v>
      </c>
      <c r="W402" s="11">
        <v>1400</v>
      </c>
      <c r="X402" s="11">
        <v>5.6484584</v>
      </c>
    </row>
    <row r="403" spans="2:24" x14ac:dyDescent="0.35">
      <c r="B403" s="11">
        <v>6.4970829999999999</v>
      </c>
      <c r="C403" s="11">
        <v>20</v>
      </c>
      <c r="D403" s="11">
        <v>159.88775999999999</v>
      </c>
      <c r="E403" s="11">
        <v>0.3</v>
      </c>
      <c r="F403" s="11">
        <v>528.9256198347108</v>
      </c>
      <c r="G403" s="11">
        <v>158.67768595041323</v>
      </c>
      <c r="H403" s="11">
        <v>4500</v>
      </c>
      <c r="I403" s="11">
        <v>0.8</v>
      </c>
      <c r="J403" s="11">
        <v>0.5</v>
      </c>
      <c r="K403" s="11">
        <v>0.8</v>
      </c>
      <c r="L403" s="11">
        <v>4</v>
      </c>
      <c r="M403" s="11">
        <v>4</v>
      </c>
      <c r="N403" s="11">
        <v>4</v>
      </c>
      <c r="O403" s="11">
        <v>2</v>
      </c>
      <c r="P403" s="11">
        <v>0.125</v>
      </c>
      <c r="Q403" s="11">
        <v>0.1</v>
      </c>
      <c r="R403" s="11">
        <v>0.1</v>
      </c>
      <c r="S403" s="11">
        <v>0.25</v>
      </c>
      <c r="T403" s="11">
        <v>2832.4657000000002</v>
      </c>
      <c r="U403" s="11">
        <v>0.57499999999999996</v>
      </c>
      <c r="V403" s="11">
        <v>90</v>
      </c>
      <c r="W403" s="11">
        <v>400</v>
      </c>
      <c r="X403" s="11">
        <v>4.2533156999999999</v>
      </c>
    </row>
    <row r="404" spans="2:24" x14ac:dyDescent="0.35">
      <c r="B404" s="11">
        <v>-17.838918</v>
      </c>
      <c r="C404" s="11">
        <v>25</v>
      </c>
      <c r="D404" s="11">
        <v>300</v>
      </c>
      <c r="E404" s="11">
        <v>8.4000000000000005E-2</v>
      </c>
      <c r="F404" s="11">
        <v>2750.413223140496</v>
      </c>
      <c r="G404" s="11">
        <v>231.03471074380167</v>
      </c>
      <c r="H404" s="11">
        <v>7500</v>
      </c>
      <c r="I404" s="11">
        <v>0.85</v>
      </c>
      <c r="J404" s="11">
        <v>0.4</v>
      </c>
      <c r="K404" s="11">
        <v>0.6</v>
      </c>
      <c r="L404" s="11">
        <v>2</v>
      </c>
      <c r="M404" s="11">
        <v>3</v>
      </c>
      <c r="N404" s="11">
        <v>4</v>
      </c>
      <c r="O404" s="11">
        <v>3</v>
      </c>
      <c r="P404" s="11">
        <v>0.2</v>
      </c>
      <c r="Q404" s="11">
        <v>0.15</v>
      </c>
      <c r="R404" s="11">
        <v>0.23333333000000001</v>
      </c>
      <c r="S404" s="11">
        <v>0.35</v>
      </c>
      <c r="T404" s="11">
        <v>4569.9526999999998</v>
      </c>
      <c r="U404" s="11">
        <v>0.7</v>
      </c>
      <c r="V404" s="11">
        <v>50</v>
      </c>
      <c r="W404" s="11">
        <v>2000</v>
      </c>
      <c r="X404" s="11">
        <v>-16.371434000000001</v>
      </c>
    </row>
    <row r="405" spans="2:24" x14ac:dyDescent="0.35">
      <c r="B405" s="11">
        <v>14.163928</v>
      </c>
      <c r="C405" s="11">
        <v>20</v>
      </c>
      <c r="D405" s="11">
        <v>74.602041</v>
      </c>
      <c r="E405" s="11">
        <v>0.3</v>
      </c>
      <c r="F405" s="11">
        <v>1167.3037190082646</v>
      </c>
      <c r="G405" s="11">
        <v>350.19111570247935</v>
      </c>
      <c r="H405" s="11">
        <v>6500</v>
      </c>
      <c r="I405" s="11">
        <v>0.85</v>
      </c>
      <c r="J405" s="11">
        <v>0.2</v>
      </c>
      <c r="K405" s="11">
        <v>0.7</v>
      </c>
      <c r="L405" s="11">
        <v>2</v>
      </c>
      <c r="M405" s="11">
        <v>4</v>
      </c>
      <c r="N405" s="11">
        <v>4</v>
      </c>
      <c r="O405" s="11">
        <v>4</v>
      </c>
      <c r="P405" s="11">
        <v>0.05</v>
      </c>
      <c r="Q405" s="11">
        <v>0.1</v>
      </c>
      <c r="R405" s="11">
        <v>0.16666666999999999</v>
      </c>
      <c r="S405" s="11">
        <v>0.2</v>
      </c>
      <c r="T405" s="11">
        <v>2386.6147000000001</v>
      </c>
      <c r="U405" s="11">
        <v>0.42499999999999999</v>
      </c>
      <c r="V405" s="11">
        <v>70</v>
      </c>
      <c r="W405" s="11">
        <v>600</v>
      </c>
      <c r="X405" s="11">
        <v>16.765034</v>
      </c>
    </row>
    <row r="406" spans="2:24" x14ac:dyDescent="0.35">
      <c r="B406" s="11">
        <v>-8.8645379999999996</v>
      </c>
      <c r="C406" s="11">
        <v>15</v>
      </c>
      <c r="D406" s="11">
        <v>13.683673000000001</v>
      </c>
      <c r="E406" s="11">
        <v>0.111</v>
      </c>
      <c r="F406" s="11">
        <v>1961.518595041322</v>
      </c>
      <c r="G406" s="11">
        <v>217.72856404958674</v>
      </c>
      <c r="H406" s="11">
        <v>5500</v>
      </c>
      <c r="I406" s="11">
        <v>0.85</v>
      </c>
      <c r="J406" s="11">
        <v>0.2</v>
      </c>
      <c r="K406" s="11">
        <v>0.8</v>
      </c>
      <c r="L406" s="11">
        <v>4</v>
      </c>
      <c r="M406" s="11">
        <v>2</v>
      </c>
      <c r="N406" s="11">
        <v>3</v>
      </c>
      <c r="O406" s="11">
        <v>2</v>
      </c>
      <c r="P406" s="11">
        <v>0.2</v>
      </c>
      <c r="Q406" s="11">
        <v>0.2</v>
      </c>
      <c r="R406" s="11">
        <v>0.23333333000000001</v>
      </c>
      <c r="S406" s="11">
        <v>0.2</v>
      </c>
      <c r="T406" s="11">
        <v>3580.0562</v>
      </c>
      <c r="U406" s="11">
        <v>0.57499999999999996</v>
      </c>
      <c r="V406" s="11">
        <v>40</v>
      </c>
      <c r="W406" s="11">
        <v>1400</v>
      </c>
      <c r="X406" s="11">
        <v>-9.9131528000000007</v>
      </c>
    </row>
    <row r="407" spans="2:24" x14ac:dyDescent="0.35">
      <c r="B407" s="11">
        <v>-1.4951989999999999</v>
      </c>
      <c r="C407" s="11">
        <v>25</v>
      </c>
      <c r="D407" s="11">
        <v>123.33673</v>
      </c>
      <c r="E407" s="11">
        <v>0.13800000000000001</v>
      </c>
      <c r="F407" s="11">
        <v>1335.5888429752067</v>
      </c>
      <c r="G407" s="11">
        <v>184.31126033057853</v>
      </c>
      <c r="H407" s="11">
        <v>6000</v>
      </c>
      <c r="I407" s="11">
        <v>0.75</v>
      </c>
      <c r="J407" s="11">
        <v>0.5</v>
      </c>
      <c r="K407" s="11">
        <v>0.6</v>
      </c>
      <c r="L407" s="11">
        <v>2</v>
      </c>
      <c r="M407" s="11">
        <v>4</v>
      </c>
      <c r="N407" s="11">
        <v>3</v>
      </c>
      <c r="O407" s="11">
        <v>2</v>
      </c>
      <c r="P407" s="11">
        <v>0.125</v>
      </c>
      <c r="Q407" s="11">
        <v>0.2</v>
      </c>
      <c r="R407" s="11">
        <v>0.3</v>
      </c>
      <c r="S407" s="11">
        <v>0.35</v>
      </c>
      <c r="T407" s="11">
        <v>2132.6446000000001</v>
      </c>
      <c r="U407" s="11">
        <v>0.4</v>
      </c>
      <c r="V407" s="11">
        <v>40</v>
      </c>
      <c r="W407" s="11">
        <v>800</v>
      </c>
      <c r="X407" s="11">
        <v>-0.47265343999999998</v>
      </c>
    </row>
    <row r="408" spans="2:24" x14ac:dyDescent="0.35">
      <c r="B408" s="11">
        <v>2.3222E-2</v>
      </c>
      <c r="C408" s="11">
        <v>25</v>
      </c>
      <c r="D408" s="11">
        <v>50.234693999999998</v>
      </c>
      <c r="E408" s="11">
        <v>0.192</v>
      </c>
      <c r="F408" s="11">
        <v>528.9256198347108</v>
      </c>
      <c r="G408" s="11">
        <v>101.55371900826448</v>
      </c>
      <c r="H408" s="11">
        <v>6500</v>
      </c>
      <c r="I408" s="11">
        <v>0.85</v>
      </c>
      <c r="J408" s="11">
        <v>0.3</v>
      </c>
      <c r="K408" s="11">
        <v>0.7</v>
      </c>
      <c r="L408" s="11">
        <v>3</v>
      </c>
      <c r="M408" s="11">
        <v>3</v>
      </c>
      <c r="N408" s="11">
        <v>3</v>
      </c>
      <c r="O408" s="11">
        <v>4</v>
      </c>
      <c r="P408" s="11">
        <v>0.125</v>
      </c>
      <c r="Q408" s="11">
        <v>0.15</v>
      </c>
      <c r="R408" s="11">
        <v>0.3</v>
      </c>
      <c r="S408" s="11">
        <v>0.35</v>
      </c>
      <c r="T408" s="11">
        <v>2310.3649999999998</v>
      </c>
      <c r="U408" s="11">
        <v>0.45</v>
      </c>
      <c r="V408" s="11">
        <v>60</v>
      </c>
      <c r="W408" s="11">
        <v>400</v>
      </c>
      <c r="X408" s="11">
        <v>1.3075906000000002</v>
      </c>
    </row>
    <row r="409" spans="2:24" x14ac:dyDescent="0.35">
      <c r="B409" s="11">
        <v>4.7183539999999997</v>
      </c>
      <c r="C409" s="11">
        <v>20</v>
      </c>
      <c r="D409" s="11">
        <v>80.693877999999998</v>
      </c>
      <c r="E409" s="11">
        <v>0.13800000000000001</v>
      </c>
      <c r="F409" s="11">
        <v>1518.5950413223138</v>
      </c>
      <c r="G409" s="11">
        <v>209.56611570247932</v>
      </c>
      <c r="H409" s="11">
        <v>8500</v>
      </c>
      <c r="I409" s="11">
        <v>0.85</v>
      </c>
      <c r="J409" s="11">
        <v>0.5</v>
      </c>
      <c r="K409" s="11">
        <v>0.6</v>
      </c>
      <c r="L409" s="11">
        <v>2</v>
      </c>
      <c r="M409" s="11">
        <v>4</v>
      </c>
      <c r="N409" s="11">
        <v>3</v>
      </c>
      <c r="O409" s="11">
        <v>2</v>
      </c>
      <c r="P409" s="11">
        <v>0.2</v>
      </c>
      <c r="Q409" s="11">
        <v>0.15</v>
      </c>
      <c r="R409" s="11">
        <v>0.3</v>
      </c>
      <c r="S409" s="11">
        <v>0.35</v>
      </c>
      <c r="T409" s="11">
        <v>3120.9576000000002</v>
      </c>
      <c r="U409" s="11">
        <v>0.625</v>
      </c>
      <c r="V409" s="11">
        <v>90</v>
      </c>
      <c r="W409" s="11">
        <v>600</v>
      </c>
      <c r="X409" s="11">
        <v>5.6132137000000002</v>
      </c>
    </row>
    <row r="410" spans="2:24" x14ac:dyDescent="0.35">
      <c r="B410" s="11">
        <v>-18.581509</v>
      </c>
      <c r="C410" s="11">
        <v>15</v>
      </c>
      <c r="D410" s="11">
        <v>165.97959</v>
      </c>
      <c r="E410" s="11">
        <v>0.03</v>
      </c>
      <c r="F410" s="11">
        <v>1825</v>
      </c>
      <c r="G410" s="11">
        <v>54.75</v>
      </c>
      <c r="H410" s="11">
        <v>7000</v>
      </c>
      <c r="I410" s="11">
        <v>0.8</v>
      </c>
      <c r="J410" s="11">
        <v>0.4</v>
      </c>
      <c r="K410" s="11">
        <v>0.9</v>
      </c>
      <c r="L410" s="11">
        <v>4</v>
      </c>
      <c r="M410" s="11">
        <v>2</v>
      </c>
      <c r="N410" s="11">
        <v>2</v>
      </c>
      <c r="O410" s="11">
        <v>4</v>
      </c>
      <c r="P410" s="11">
        <v>0.125</v>
      </c>
      <c r="Q410" s="11">
        <v>0.1</v>
      </c>
      <c r="R410" s="11">
        <v>0.16666666999999999</v>
      </c>
      <c r="S410" s="11">
        <v>0.3</v>
      </c>
      <c r="T410" s="11">
        <v>3290.7588000000001</v>
      </c>
      <c r="U410" s="11">
        <v>0.42499999999999999</v>
      </c>
      <c r="V410" s="11">
        <v>50</v>
      </c>
      <c r="W410" s="11">
        <v>1800</v>
      </c>
      <c r="X410" s="11">
        <v>-20.129926999999999</v>
      </c>
    </row>
    <row r="411" spans="2:24" x14ac:dyDescent="0.35">
      <c r="B411" s="11">
        <v>26.461281</v>
      </c>
      <c r="C411" s="11">
        <v>40</v>
      </c>
      <c r="D411" s="11">
        <v>190.34693999999999</v>
      </c>
      <c r="E411" s="11">
        <v>0.27300000000000002</v>
      </c>
      <c r="F411" s="11">
        <v>5185.227272727273</v>
      </c>
      <c r="G411" s="11">
        <v>1415.5670454545457</v>
      </c>
      <c r="H411" s="11">
        <v>6500</v>
      </c>
      <c r="I411" s="11">
        <v>0.8</v>
      </c>
      <c r="J411" s="11">
        <v>0.4</v>
      </c>
      <c r="K411" s="11">
        <v>0.6</v>
      </c>
      <c r="L411" s="11">
        <v>3</v>
      </c>
      <c r="M411" s="11">
        <v>3</v>
      </c>
      <c r="N411" s="11">
        <v>4</v>
      </c>
      <c r="O411" s="11">
        <v>3</v>
      </c>
      <c r="P411" s="11">
        <v>0.05</v>
      </c>
      <c r="Q411" s="11">
        <v>0.15</v>
      </c>
      <c r="R411" s="11">
        <v>0.1</v>
      </c>
      <c r="S411" s="11">
        <v>0.3</v>
      </c>
      <c r="T411" s="11">
        <v>2108.2921999999999</v>
      </c>
      <c r="U411" s="11">
        <v>0.47499999999999998</v>
      </c>
      <c r="V411" s="11">
        <v>80</v>
      </c>
      <c r="W411" s="11">
        <v>1000</v>
      </c>
      <c r="X411" s="11">
        <v>26.60568</v>
      </c>
    </row>
    <row r="412" spans="2:24" x14ac:dyDescent="0.35">
      <c r="B412" s="11">
        <v>-23.446897</v>
      </c>
      <c r="C412" s="11">
        <v>45</v>
      </c>
      <c r="D412" s="11">
        <v>269.54082</v>
      </c>
      <c r="E412" s="11">
        <v>0.111</v>
      </c>
      <c r="F412" s="11">
        <v>2000</v>
      </c>
      <c r="G412" s="11">
        <v>222</v>
      </c>
      <c r="H412" s="11">
        <v>6500</v>
      </c>
      <c r="I412" s="11">
        <v>0.85</v>
      </c>
      <c r="J412" s="11">
        <v>0.5</v>
      </c>
      <c r="K412" s="11">
        <v>0.6</v>
      </c>
      <c r="L412" s="11">
        <v>4</v>
      </c>
      <c r="M412" s="11">
        <v>4</v>
      </c>
      <c r="N412" s="11">
        <v>2</v>
      </c>
      <c r="O412" s="11">
        <v>3</v>
      </c>
      <c r="P412" s="11">
        <v>0.125</v>
      </c>
      <c r="Q412" s="11">
        <v>0.1</v>
      </c>
      <c r="R412" s="11">
        <v>0.1</v>
      </c>
      <c r="S412" s="11">
        <v>0.25</v>
      </c>
      <c r="T412" s="11">
        <v>1560.8131000000001</v>
      </c>
      <c r="U412" s="11">
        <v>0.45</v>
      </c>
      <c r="V412" s="11">
        <v>40</v>
      </c>
      <c r="W412" s="11">
        <v>1600</v>
      </c>
      <c r="X412" s="11">
        <v>-25.246499</v>
      </c>
    </row>
    <row r="413" spans="2:24" x14ac:dyDescent="0.35">
      <c r="B413" s="11">
        <v>22.103660999999999</v>
      </c>
      <c r="C413" s="11">
        <v>25</v>
      </c>
      <c r="D413" s="11">
        <v>153.79592</v>
      </c>
      <c r="E413" s="11">
        <v>0.27300000000000002</v>
      </c>
      <c r="F413" s="11">
        <v>1335.5888429752067</v>
      </c>
      <c r="G413" s="11">
        <v>364.61575413223147</v>
      </c>
      <c r="H413" s="11">
        <v>4000</v>
      </c>
      <c r="I413" s="11">
        <v>0.7</v>
      </c>
      <c r="J413" s="11">
        <v>0.4</v>
      </c>
      <c r="K413" s="11">
        <v>0.8</v>
      </c>
      <c r="L413" s="11">
        <v>3</v>
      </c>
      <c r="M413" s="11">
        <v>2</v>
      </c>
      <c r="N413" s="11">
        <v>2</v>
      </c>
      <c r="O413" s="11">
        <v>2</v>
      </c>
      <c r="P413" s="11">
        <v>0.2</v>
      </c>
      <c r="Q413" s="11">
        <v>0.15</v>
      </c>
      <c r="R413" s="11">
        <v>0.3</v>
      </c>
      <c r="S413" s="11">
        <v>0.3</v>
      </c>
      <c r="T413" s="11">
        <v>2437.3081000000002</v>
      </c>
      <c r="U413" s="11">
        <v>0.45</v>
      </c>
      <c r="V413" s="11">
        <v>70</v>
      </c>
      <c r="W413" s="11">
        <v>600</v>
      </c>
      <c r="X413" s="11">
        <v>21.951163000000001</v>
      </c>
    </row>
    <row r="414" spans="2:24" x14ac:dyDescent="0.35">
      <c r="B414" s="11">
        <v>3.2056969999999998</v>
      </c>
      <c r="C414" s="11">
        <v>30</v>
      </c>
      <c r="D414" s="11">
        <v>208.62244999999999</v>
      </c>
      <c r="E414" s="11">
        <v>0.13800000000000001</v>
      </c>
      <c r="F414" s="11">
        <v>4635.2789256198348</v>
      </c>
      <c r="G414" s="11">
        <v>639.66849173553726</v>
      </c>
      <c r="H414" s="11">
        <v>8000</v>
      </c>
      <c r="I414" s="11">
        <v>0.75</v>
      </c>
      <c r="J414" s="11">
        <v>0.4</v>
      </c>
      <c r="K414" s="11">
        <v>0.9</v>
      </c>
      <c r="L414" s="11">
        <v>2</v>
      </c>
      <c r="M414" s="11">
        <v>2</v>
      </c>
      <c r="N414" s="11">
        <v>4</v>
      </c>
      <c r="O414" s="11">
        <v>4</v>
      </c>
      <c r="P414" s="11">
        <v>0.2</v>
      </c>
      <c r="Q414" s="11">
        <v>0.2</v>
      </c>
      <c r="R414" s="11">
        <v>0.23333333000000001</v>
      </c>
      <c r="S414" s="11">
        <v>0.2</v>
      </c>
      <c r="T414" s="11">
        <v>2099.4218999999998</v>
      </c>
      <c r="U414" s="11">
        <v>0.6</v>
      </c>
      <c r="V414" s="11">
        <v>60</v>
      </c>
      <c r="W414" s="11">
        <v>800</v>
      </c>
      <c r="X414" s="11">
        <v>2.0621213000000003</v>
      </c>
    </row>
    <row r="415" spans="2:24" x14ac:dyDescent="0.35">
      <c r="B415" s="11">
        <v>-12.44801</v>
      </c>
      <c r="C415" s="11">
        <v>45</v>
      </c>
      <c r="D415" s="11">
        <v>111.15306</v>
      </c>
      <c r="E415" s="11">
        <v>0.111</v>
      </c>
      <c r="F415" s="11">
        <v>2000</v>
      </c>
      <c r="G415" s="11">
        <v>222</v>
      </c>
      <c r="H415" s="11">
        <v>8000</v>
      </c>
      <c r="I415" s="11">
        <v>0.75</v>
      </c>
      <c r="J415" s="11">
        <v>0.5</v>
      </c>
      <c r="K415" s="11">
        <v>0.7</v>
      </c>
      <c r="L415" s="11">
        <v>3</v>
      </c>
      <c r="M415" s="11">
        <v>4</v>
      </c>
      <c r="N415" s="11">
        <v>2</v>
      </c>
      <c r="O415" s="11">
        <v>4</v>
      </c>
      <c r="P415" s="11">
        <v>0.2</v>
      </c>
      <c r="Q415" s="11">
        <v>0.15</v>
      </c>
      <c r="R415" s="11">
        <v>0.1</v>
      </c>
      <c r="S415" s="11">
        <v>0.2</v>
      </c>
      <c r="T415" s="11">
        <v>1921.0008</v>
      </c>
      <c r="U415" s="11">
        <v>0.7</v>
      </c>
      <c r="V415" s="11">
        <v>80</v>
      </c>
      <c r="W415" s="11">
        <v>600</v>
      </c>
      <c r="X415" s="11">
        <v>-12.659539000000001</v>
      </c>
    </row>
    <row r="416" spans="2:24" x14ac:dyDescent="0.35">
      <c r="B416" s="11">
        <v>32.052610000000001</v>
      </c>
      <c r="C416" s="11">
        <v>20</v>
      </c>
      <c r="D416" s="11">
        <v>56.326531000000003</v>
      </c>
      <c r="E416" s="11">
        <v>0.3</v>
      </c>
      <c r="F416" s="11">
        <v>6600</v>
      </c>
      <c r="G416" s="11">
        <v>1980</v>
      </c>
      <c r="H416" s="11">
        <v>5000</v>
      </c>
      <c r="I416" s="11">
        <v>0.8</v>
      </c>
      <c r="J416" s="11">
        <v>0.5</v>
      </c>
      <c r="K416" s="11">
        <v>0.6</v>
      </c>
      <c r="L416" s="11">
        <v>4</v>
      </c>
      <c r="M416" s="11">
        <v>2</v>
      </c>
      <c r="N416" s="11">
        <v>2</v>
      </c>
      <c r="O416" s="11">
        <v>2</v>
      </c>
      <c r="P416" s="11">
        <v>0.125</v>
      </c>
      <c r="Q416" s="11">
        <v>0.1</v>
      </c>
      <c r="R416" s="11">
        <v>0.1</v>
      </c>
      <c r="S416" s="11">
        <v>0.35</v>
      </c>
      <c r="T416" s="11">
        <v>1398.7484999999999</v>
      </c>
      <c r="U416" s="11">
        <v>0.7</v>
      </c>
      <c r="V416" s="11">
        <v>80</v>
      </c>
      <c r="W416" s="11">
        <v>1400</v>
      </c>
      <c r="X416" s="11">
        <v>32.421585</v>
      </c>
    </row>
    <row r="417" spans="2:24" x14ac:dyDescent="0.35">
      <c r="B417" s="11">
        <v>41.593837000000001</v>
      </c>
      <c r="C417" s="11">
        <v>25</v>
      </c>
      <c r="D417" s="11">
        <v>251.26531</v>
      </c>
      <c r="E417" s="11">
        <v>0.27300000000000002</v>
      </c>
      <c r="F417" s="11">
        <v>5185.227272727273</v>
      </c>
      <c r="G417" s="11">
        <v>1415.5670454545457</v>
      </c>
      <c r="H417" s="11">
        <v>4000</v>
      </c>
      <c r="I417" s="11">
        <v>0.75</v>
      </c>
      <c r="J417" s="11">
        <v>0.4</v>
      </c>
      <c r="K417" s="11">
        <v>0.9</v>
      </c>
      <c r="L417" s="11">
        <v>3</v>
      </c>
      <c r="M417" s="11">
        <v>4</v>
      </c>
      <c r="N417" s="11">
        <v>3</v>
      </c>
      <c r="O417" s="11">
        <v>4</v>
      </c>
      <c r="P417" s="11">
        <v>0.125</v>
      </c>
      <c r="Q417" s="11">
        <v>0.1</v>
      </c>
      <c r="R417" s="11">
        <v>0.23333333000000001</v>
      </c>
      <c r="S417" s="11">
        <v>0.25</v>
      </c>
      <c r="T417" s="11">
        <v>2437.3081000000002</v>
      </c>
      <c r="U417" s="11">
        <v>0.5</v>
      </c>
      <c r="V417" s="11">
        <v>70</v>
      </c>
      <c r="W417" s="11">
        <v>1600</v>
      </c>
      <c r="X417" s="11">
        <v>46.321770999999998</v>
      </c>
    </row>
    <row r="418" spans="2:24" x14ac:dyDescent="0.35">
      <c r="B418" s="11">
        <v>-6.1011360000000003</v>
      </c>
      <c r="C418" s="11">
        <v>30</v>
      </c>
      <c r="D418" s="11">
        <v>184.2551</v>
      </c>
      <c r="E418" s="11">
        <v>0.3</v>
      </c>
      <c r="F418" s="11">
        <v>250</v>
      </c>
      <c r="G418" s="11">
        <v>75</v>
      </c>
      <c r="H418" s="11">
        <v>5500</v>
      </c>
      <c r="I418" s="11">
        <v>0.85</v>
      </c>
      <c r="J418" s="11">
        <v>0.4</v>
      </c>
      <c r="K418" s="11">
        <v>0.8</v>
      </c>
      <c r="L418" s="11">
        <v>4</v>
      </c>
      <c r="M418" s="11">
        <v>4</v>
      </c>
      <c r="N418" s="11">
        <v>3</v>
      </c>
      <c r="O418" s="11">
        <v>3</v>
      </c>
      <c r="P418" s="11">
        <v>0.05</v>
      </c>
      <c r="Q418" s="11">
        <v>0.15</v>
      </c>
      <c r="R418" s="11">
        <v>0.1</v>
      </c>
      <c r="S418" s="11">
        <v>0.3</v>
      </c>
      <c r="T418" s="11">
        <v>1443.3525999999999</v>
      </c>
      <c r="U418" s="11">
        <v>0.47499999999999998</v>
      </c>
      <c r="V418" s="11">
        <v>40</v>
      </c>
      <c r="W418" s="11">
        <v>400</v>
      </c>
      <c r="X418" s="11">
        <v>-7.4114941999999999</v>
      </c>
    </row>
    <row r="419" spans="2:24" x14ac:dyDescent="0.35">
      <c r="B419" s="11">
        <v>-4.8021960000000004</v>
      </c>
      <c r="C419" s="11">
        <v>45</v>
      </c>
      <c r="D419" s="11">
        <v>281.72449</v>
      </c>
      <c r="E419" s="11">
        <v>8.4000000000000005E-2</v>
      </c>
      <c r="F419" s="11">
        <v>4085.3305785123966</v>
      </c>
      <c r="G419" s="11">
        <v>343.16776859504137</v>
      </c>
      <c r="H419" s="11">
        <v>8000</v>
      </c>
      <c r="I419" s="11">
        <v>0.75</v>
      </c>
      <c r="J419" s="11">
        <v>0.4</v>
      </c>
      <c r="K419" s="11">
        <v>0.6</v>
      </c>
      <c r="L419" s="11">
        <v>2</v>
      </c>
      <c r="M419" s="11">
        <v>4</v>
      </c>
      <c r="N419" s="11">
        <v>4</v>
      </c>
      <c r="O419" s="11">
        <v>4</v>
      </c>
      <c r="P419" s="11">
        <v>0.2</v>
      </c>
      <c r="Q419" s="11">
        <v>0.1</v>
      </c>
      <c r="R419" s="11">
        <v>0.1</v>
      </c>
      <c r="S419" s="11">
        <v>0.2</v>
      </c>
      <c r="T419" s="11">
        <v>3121.6262999999999</v>
      </c>
      <c r="U419" s="11">
        <v>0.5</v>
      </c>
      <c r="V419" s="11">
        <v>60</v>
      </c>
      <c r="W419" s="11">
        <v>1400</v>
      </c>
      <c r="X419" s="11">
        <v>-4.8695177000000003</v>
      </c>
    </row>
    <row r="420" spans="2:24" x14ac:dyDescent="0.35">
      <c r="B420" s="11">
        <v>-19.374383000000002</v>
      </c>
      <c r="C420" s="11">
        <v>30</v>
      </c>
      <c r="D420" s="11">
        <v>300</v>
      </c>
      <c r="E420" s="11">
        <v>0.03</v>
      </c>
      <c r="F420" s="11">
        <v>3012.3966942148763</v>
      </c>
      <c r="G420" s="11">
        <v>90.371900826446293</v>
      </c>
      <c r="H420" s="11">
        <v>6500</v>
      </c>
      <c r="I420" s="11">
        <v>0.7</v>
      </c>
      <c r="J420" s="11">
        <v>0.3</v>
      </c>
      <c r="K420" s="11">
        <v>0.6</v>
      </c>
      <c r="L420" s="11">
        <v>2</v>
      </c>
      <c r="M420" s="11">
        <v>2</v>
      </c>
      <c r="N420" s="11">
        <v>4</v>
      </c>
      <c r="O420" s="11">
        <v>2</v>
      </c>
      <c r="P420" s="11">
        <v>0.2</v>
      </c>
      <c r="Q420" s="11">
        <v>0.15</v>
      </c>
      <c r="R420" s="11">
        <v>0.16666666999999999</v>
      </c>
      <c r="S420" s="11">
        <v>0.2</v>
      </c>
      <c r="T420" s="11">
        <v>3838.0057000000002</v>
      </c>
      <c r="U420" s="11">
        <v>0.55000000000000004</v>
      </c>
      <c r="V420" s="11">
        <v>80</v>
      </c>
      <c r="W420" s="11">
        <v>2000</v>
      </c>
      <c r="X420" s="11">
        <v>-18.523997000000001</v>
      </c>
    </row>
    <row r="421" spans="2:24" x14ac:dyDescent="0.35">
      <c r="B421" s="11">
        <v>38.433635000000002</v>
      </c>
      <c r="C421" s="11">
        <v>25</v>
      </c>
      <c r="D421" s="11">
        <v>25.867346999999999</v>
      </c>
      <c r="E421" s="11">
        <v>0.3</v>
      </c>
      <c r="F421" s="11">
        <v>3733.2128099173551</v>
      </c>
      <c r="G421" s="11">
        <v>1119.9638429752065</v>
      </c>
      <c r="H421" s="11">
        <v>3000</v>
      </c>
      <c r="I421" s="11">
        <v>0.8</v>
      </c>
      <c r="J421" s="11">
        <v>0.4</v>
      </c>
      <c r="K421" s="11">
        <v>0.6</v>
      </c>
      <c r="L421" s="11">
        <v>3</v>
      </c>
      <c r="M421" s="11">
        <v>4</v>
      </c>
      <c r="N421" s="11">
        <v>4</v>
      </c>
      <c r="O421" s="11">
        <v>3</v>
      </c>
      <c r="P421" s="11">
        <v>0.2</v>
      </c>
      <c r="Q421" s="11">
        <v>0.15</v>
      </c>
      <c r="R421" s="11">
        <v>0.1</v>
      </c>
      <c r="S421" s="11">
        <v>0.25</v>
      </c>
      <c r="T421" s="11">
        <v>1827.9811</v>
      </c>
      <c r="U421" s="11">
        <v>0.45</v>
      </c>
      <c r="V421" s="11">
        <v>80</v>
      </c>
      <c r="W421" s="11">
        <v>400</v>
      </c>
      <c r="X421" s="11">
        <v>43.137574000000001</v>
      </c>
    </row>
    <row r="422" spans="2:24" x14ac:dyDescent="0.35">
      <c r="B422" s="11">
        <v>-2.7469800000000002</v>
      </c>
      <c r="C422" s="11">
        <v>20</v>
      </c>
      <c r="D422" s="11">
        <v>153.79592</v>
      </c>
      <c r="E422" s="11">
        <v>0.192</v>
      </c>
      <c r="F422" s="11">
        <v>2985.4338842975208</v>
      </c>
      <c r="G422" s="11">
        <v>573.20330578512403</v>
      </c>
      <c r="H422" s="11">
        <v>7000</v>
      </c>
      <c r="I422" s="11">
        <v>0.75</v>
      </c>
      <c r="J422" s="11">
        <v>0.3</v>
      </c>
      <c r="K422" s="11">
        <v>0.8</v>
      </c>
      <c r="L422" s="11">
        <v>4</v>
      </c>
      <c r="M422" s="11">
        <v>3</v>
      </c>
      <c r="N422" s="11">
        <v>4</v>
      </c>
      <c r="O422" s="11">
        <v>3</v>
      </c>
      <c r="P422" s="11">
        <v>0.125</v>
      </c>
      <c r="Q422" s="11">
        <v>0.2</v>
      </c>
      <c r="R422" s="11">
        <v>0.1</v>
      </c>
      <c r="S422" s="11">
        <v>0.3</v>
      </c>
      <c r="T422" s="11">
        <v>4406.0577999999996</v>
      </c>
      <c r="U422" s="11">
        <v>0.65</v>
      </c>
      <c r="V422" s="11">
        <v>40</v>
      </c>
      <c r="W422" s="11">
        <v>1000</v>
      </c>
      <c r="X422" s="11">
        <v>-6.0832549</v>
      </c>
    </row>
    <row r="423" spans="2:24" x14ac:dyDescent="0.35">
      <c r="B423" s="11">
        <v>-15.032946000000001</v>
      </c>
      <c r="C423" s="11">
        <v>30</v>
      </c>
      <c r="D423" s="11">
        <v>117.2449</v>
      </c>
      <c r="E423" s="11">
        <v>0.27300000000000002</v>
      </c>
      <c r="F423" s="11">
        <v>1300</v>
      </c>
      <c r="G423" s="11">
        <v>354.90000000000003</v>
      </c>
      <c r="H423" s="11">
        <v>7500</v>
      </c>
      <c r="I423" s="11">
        <v>0.75</v>
      </c>
      <c r="J423" s="11">
        <v>0.4</v>
      </c>
      <c r="K423" s="11">
        <v>0.9</v>
      </c>
      <c r="L423" s="11">
        <v>3</v>
      </c>
      <c r="M423" s="11">
        <v>4</v>
      </c>
      <c r="N423" s="11">
        <v>2</v>
      </c>
      <c r="O423" s="11">
        <v>3</v>
      </c>
      <c r="P423" s="11">
        <v>0.05</v>
      </c>
      <c r="Q423" s="11">
        <v>0.15</v>
      </c>
      <c r="R423" s="11">
        <v>0.1</v>
      </c>
      <c r="S423" s="11">
        <v>0.3</v>
      </c>
      <c r="T423" s="11">
        <v>3198.3380999999999</v>
      </c>
      <c r="U423" s="11">
        <v>0.7</v>
      </c>
      <c r="V423" s="11">
        <v>60</v>
      </c>
      <c r="W423" s="11">
        <v>1800</v>
      </c>
      <c r="X423" s="11">
        <v>-13.918718</v>
      </c>
    </row>
    <row r="424" spans="2:24" x14ac:dyDescent="0.35">
      <c r="B424" s="11">
        <v>-15.130110999999999</v>
      </c>
      <c r="C424" s="11">
        <v>30</v>
      </c>
      <c r="D424" s="11">
        <v>68.510204000000002</v>
      </c>
      <c r="E424" s="11">
        <v>0.111</v>
      </c>
      <c r="F424" s="11">
        <v>785.64049586776855</v>
      </c>
      <c r="G424" s="11">
        <v>87.206095041322314</v>
      </c>
      <c r="H424" s="11">
        <v>8000</v>
      </c>
      <c r="I424" s="11">
        <v>0.8</v>
      </c>
      <c r="J424" s="11">
        <v>0.5</v>
      </c>
      <c r="K424" s="11">
        <v>0.8</v>
      </c>
      <c r="L424" s="11">
        <v>4</v>
      </c>
      <c r="M424" s="11">
        <v>2</v>
      </c>
      <c r="N424" s="11">
        <v>2</v>
      </c>
      <c r="O424" s="11">
        <v>4</v>
      </c>
      <c r="P424" s="11">
        <v>0.05</v>
      </c>
      <c r="Q424" s="11">
        <v>0.15</v>
      </c>
      <c r="R424" s="11">
        <v>0.1</v>
      </c>
      <c r="S424" s="11">
        <v>0.3</v>
      </c>
      <c r="T424" s="11">
        <v>4723.6993000000002</v>
      </c>
      <c r="U424" s="11">
        <v>0.65</v>
      </c>
      <c r="V424" s="11">
        <v>70</v>
      </c>
      <c r="W424" s="11">
        <v>1400</v>
      </c>
      <c r="X424" s="11">
        <v>-14.971145</v>
      </c>
    </row>
    <row r="425" spans="2:24" x14ac:dyDescent="0.35">
      <c r="B425" s="11">
        <v>39.265642999999997</v>
      </c>
      <c r="C425" s="11">
        <v>15</v>
      </c>
      <c r="D425" s="11">
        <v>300</v>
      </c>
      <c r="E425" s="11">
        <v>0.246</v>
      </c>
      <c r="F425" s="11">
        <v>5900</v>
      </c>
      <c r="G425" s="11">
        <v>1451.4</v>
      </c>
      <c r="H425" s="11">
        <v>4500</v>
      </c>
      <c r="I425" s="11">
        <v>0.85</v>
      </c>
      <c r="J425" s="11">
        <v>0.4</v>
      </c>
      <c r="K425" s="11">
        <v>0.7</v>
      </c>
      <c r="L425" s="11">
        <v>2</v>
      </c>
      <c r="M425" s="11">
        <v>2</v>
      </c>
      <c r="N425" s="11">
        <v>2</v>
      </c>
      <c r="O425" s="11">
        <v>2</v>
      </c>
      <c r="P425" s="11">
        <v>0.05</v>
      </c>
      <c r="Q425" s="11">
        <v>0.1</v>
      </c>
      <c r="R425" s="11">
        <v>0.16666666999999999</v>
      </c>
      <c r="S425" s="11">
        <v>0.35</v>
      </c>
      <c r="T425" s="11">
        <v>2522.3123999999998</v>
      </c>
      <c r="U425" s="11">
        <v>0.47499999999999998</v>
      </c>
      <c r="V425" s="11">
        <v>50</v>
      </c>
      <c r="W425" s="11">
        <v>1800</v>
      </c>
      <c r="X425" s="11">
        <v>33.92906</v>
      </c>
    </row>
    <row r="426" spans="2:24" x14ac:dyDescent="0.35">
      <c r="B426" s="11">
        <v>26.535412999999998</v>
      </c>
      <c r="C426" s="11">
        <v>20</v>
      </c>
      <c r="D426" s="11">
        <v>190.34693999999999</v>
      </c>
      <c r="E426" s="11">
        <v>0.3</v>
      </c>
      <c r="F426" s="11">
        <v>2748.8119834710747</v>
      </c>
      <c r="G426" s="11">
        <v>824.64359504132233</v>
      </c>
      <c r="H426" s="11">
        <v>7000</v>
      </c>
      <c r="I426" s="11">
        <v>0.75</v>
      </c>
      <c r="J426" s="11">
        <v>0.3</v>
      </c>
      <c r="K426" s="11">
        <v>0.8</v>
      </c>
      <c r="L426" s="11">
        <v>2</v>
      </c>
      <c r="M426" s="11">
        <v>2</v>
      </c>
      <c r="N426" s="11">
        <v>3</v>
      </c>
      <c r="O426" s="11">
        <v>4</v>
      </c>
      <c r="P426" s="11">
        <v>0.125</v>
      </c>
      <c r="Q426" s="11">
        <v>0.2</v>
      </c>
      <c r="R426" s="11">
        <v>0.23333333000000001</v>
      </c>
      <c r="S426" s="11">
        <v>0.35</v>
      </c>
      <c r="T426" s="11">
        <v>2570.2004000000002</v>
      </c>
      <c r="U426" s="11">
        <v>0.57499999999999996</v>
      </c>
      <c r="V426" s="11">
        <v>70</v>
      </c>
      <c r="W426" s="11">
        <v>1600</v>
      </c>
      <c r="X426" s="11">
        <v>25.455521999999998</v>
      </c>
    </row>
    <row r="427" spans="2:24" x14ac:dyDescent="0.35">
      <c r="B427" s="11">
        <v>-12.241464000000001</v>
      </c>
      <c r="C427" s="11">
        <v>20</v>
      </c>
      <c r="D427" s="11">
        <v>232.9898</v>
      </c>
      <c r="E427" s="11">
        <v>5.7000000000000002E-2</v>
      </c>
      <c r="F427" s="11">
        <v>1475</v>
      </c>
      <c r="G427" s="11">
        <v>84.075000000000003</v>
      </c>
      <c r="H427" s="11">
        <v>7000</v>
      </c>
      <c r="I427" s="11">
        <v>0.7</v>
      </c>
      <c r="J427" s="11">
        <v>0.4</v>
      </c>
      <c r="K427" s="11">
        <v>0.8</v>
      </c>
      <c r="L427" s="11">
        <v>2</v>
      </c>
      <c r="M427" s="11">
        <v>3</v>
      </c>
      <c r="N427" s="11">
        <v>3</v>
      </c>
      <c r="O427" s="11">
        <v>3</v>
      </c>
      <c r="P427" s="11">
        <v>0.05</v>
      </c>
      <c r="Q427" s="11">
        <v>0.15</v>
      </c>
      <c r="R427" s="11">
        <v>0.3</v>
      </c>
      <c r="S427" s="11">
        <v>0.2</v>
      </c>
      <c r="T427" s="11">
        <v>2570.2004000000002</v>
      </c>
      <c r="U427" s="11">
        <v>0.45</v>
      </c>
      <c r="V427" s="11">
        <v>60</v>
      </c>
      <c r="W427" s="11">
        <v>1400</v>
      </c>
      <c r="X427" s="11">
        <v>-12.949419000000001</v>
      </c>
    </row>
    <row r="428" spans="2:24" x14ac:dyDescent="0.35">
      <c r="B428" s="11">
        <v>14.521582</v>
      </c>
      <c r="C428" s="11">
        <v>35</v>
      </c>
      <c r="D428" s="11">
        <v>92.877550999999997</v>
      </c>
      <c r="E428" s="11">
        <v>0.27300000000000002</v>
      </c>
      <c r="F428" s="11">
        <v>5900</v>
      </c>
      <c r="G428" s="11">
        <v>1610.7</v>
      </c>
      <c r="H428" s="11">
        <v>7500</v>
      </c>
      <c r="I428" s="11">
        <v>0.7</v>
      </c>
      <c r="J428" s="11">
        <v>0.5</v>
      </c>
      <c r="K428" s="11">
        <v>0.7</v>
      </c>
      <c r="L428" s="11">
        <v>3</v>
      </c>
      <c r="M428" s="11">
        <v>4</v>
      </c>
      <c r="N428" s="11">
        <v>3</v>
      </c>
      <c r="O428" s="11">
        <v>4</v>
      </c>
      <c r="P428" s="11">
        <v>0.05</v>
      </c>
      <c r="Q428" s="11">
        <v>0.1</v>
      </c>
      <c r="R428" s="11">
        <v>0.23333333000000001</v>
      </c>
      <c r="S428" s="11">
        <v>0.3</v>
      </c>
      <c r="T428" s="11">
        <v>3698.8865000000001</v>
      </c>
      <c r="U428" s="11">
        <v>0.6</v>
      </c>
      <c r="V428" s="11">
        <v>90</v>
      </c>
      <c r="W428" s="11">
        <v>1400</v>
      </c>
      <c r="X428" s="11">
        <v>15.154703</v>
      </c>
    </row>
    <row r="429" spans="2:24" x14ac:dyDescent="0.35">
      <c r="B429" s="11">
        <v>-6.5827330000000002</v>
      </c>
      <c r="C429" s="11">
        <v>25</v>
      </c>
      <c r="D429" s="11">
        <v>105.06122000000001</v>
      </c>
      <c r="E429" s="11">
        <v>0.27300000000000002</v>
      </c>
      <c r="F429" s="11">
        <v>2748.8119834710747</v>
      </c>
      <c r="G429" s="11">
        <v>750.42567148760338</v>
      </c>
      <c r="H429" s="11">
        <v>6500</v>
      </c>
      <c r="I429" s="11">
        <v>0.7</v>
      </c>
      <c r="J429" s="11">
        <v>0.5</v>
      </c>
      <c r="K429" s="11">
        <v>0.9</v>
      </c>
      <c r="L429" s="11">
        <v>2</v>
      </c>
      <c r="M429" s="11">
        <v>4</v>
      </c>
      <c r="N429" s="11">
        <v>3</v>
      </c>
      <c r="O429" s="11">
        <v>2</v>
      </c>
      <c r="P429" s="11">
        <v>0.05</v>
      </c>
      <c r="Q429" s="11">
        <v>0.2</v>
      </c>
      <c r="R429" s="11">
        <v>0.3</v>
      </c>
      <c r="S429" s="11">
        <v>0.2</v>
      </c>
      <c r="T429" s="11">
        <v>3410.5387999999998</v>
      </c>
      <c r="U429" s="11">
        <v>0.52500000000000002</v>
      </c>
      <c r="V429" s="11">
        <v>80</v>
      </c>
      <c r="W429" s="11">
        <v>800</v>
      </c>
      <c r="X429" s="11">
        <v>-0.51425745</v>
      </c>
    </row>
    <row r="430" spans="2:24" x14ac:dyDescent="0.35">
      <c r="B430" s="11">
        <v>-6.6968360000000002</v>
      </c>
      <c r="C430" s="11">
        <v>40</v>
      </c>
      <c r="D430" s="11">
        <v>245.17347000000001</v>
      </c>
      <c r="E430" s="11">
        <v>8.4000000000000005E-2</v>
      </c>
      <c r="F430" s="11">
        <v>3490.909090909091</v>
      </c>
      <c r="G430" s="11">
        <v>293.23636363636365</v>
      </c>
      <c r="H430" s="11">
        <v>6500</v>
      </c>
      <c r="I430" s="11">
        <v>0.75</v>
      </c>
      <c r="J430" s="11">
        <v>0.2</v>
      </c>
      <c r="K430" s="11">
        <v>0.8</v>
      </c>
      <c r="L430" s="11">
        <v>4</v>
      </c>
      <c r="M430" s="11">
        <v>2</v>
      </c>
      <c r="N430" s="11">
        <v>4</v>
      </c>
      <c r="O430" s="11">
        <v>4</v>
      </c>
      <c r="P430" s="11">
        <v>0.125</v>
      </c>
      <c r="Q430" s="11">
        <v>0.1</v>
      </c>
      <c r="R430" s="11">
        <v>0.16666666999999999</v>
      </c>
      <c r="S430" s="11">
        <v>0.3</v>
      </c>
      <c r="T430" s="11">
        <v>3112.2408999999998</v>
      </c>
      <c r="U430" s="11">
        <v>0.4</v>
      </c>
      <c r="V430" s="11">
        <v>60</v>
      </c>
      <c r="W430" s="11">
        <v>2000</v>
      </c>
      <c r="X430" s="11">
        <v>-8.6234140000000004</v>
      </c>
    </row>
    <row r="431" spans="2:24" x14ac:dyDescent="0.35">
      <c r="B431" s="11">
        <v>-4.5026859999999997</v>
      </c>
      <c r="C431" s="11">
        <v>45</v>
      </c>
      <c r="D431" s="11">
        <v>38.051020000000001</v>
      </c>
      <c r="E431" s="11">
        <v>0.13800000000000001</v>
      </c>
      <c r="F431" s="11">
        <v>2380.1652892561983</v>
      </c>
      <c r="G431" s="11">
        <v>328.4628099173554</v>
      </c>
      <c r="H431" s="11">
        <v>7500</v>
      </c>
      <c r="I431" s="11">
        <v>0.75</v>
      </c>
      <c r="J431" s="11">
        <v>0.3</v>
      </c>
      <c r="K431" s="11">
        <v>0.7</v>
      </c>
      <c r="L431" s="11">
        <v>2</v>
      </c>
      <c r="M431" s="11">
        <v>4</v>
      </c>
      <c r="N431" s="11">
        <v>3</v>
      </c>
      <c r="O431" s="11">
        <v>3</v>
      </c>
      <c r="P431" s="11">
        <v>0.2</v>
      </c>
      <c r="Q431" s="11">
        <v>0.15</v>
      </c>
      <c r="R431" s="11">
        <v>0.1</v>
      </c>
      <c r="S431" s="11">
        <v>0.25</v>
      </c>
      <c r="T431" s="11">
        <v>2363.7314000000001</v>
      </c>
      <c r="U431" s="11">
        <v>0.45</v>
      </c>
      <c r="V431" s="11">
        <v>60</v>
      </c>
      <c r="W431" s="11">
        <v>1000</v>
      </c>
      <c r="X431" s="11">
        <v>-3.6956959999999999</v>
      </c>
    </row>
    <row r="432" spans="2:24" x14ac:dyDescent="0.35">
      <c r="B432" s="11">
        <v>-6.3706829999999997</v>
      </c>
      <c r="C432" s="11">
        <v>35</v>
      </c>
      <c r="D432" s="11">
        <v>80.693877999999998</v>
      </c>
      <c r="E432" s="11">
        <v>5.7000000000000002E-2</v>
      </c>
      <c r="F432" s="11">
        <v>2009.9173553719008</v>
      </c>
      <c r="G432" s="11">
        <v>114.56528925619835</v>
      </c>
      <c r="H432" s="11">
        <v>6500</v>
      </c>
      <c r="I432" s="11">
        <v>0.75</v>
      </c>
      <c r="J432" s="11">
        <v>0.2</v>
      </c>
      <c r="K432" s="11">
        <v>0.8</v>
      </c>
      <c r="L432" s="11">
        <v>3</v>
      </c>
      <c r="M432" s="11">
        <v>2</v>
      </c>
      <c r="N432" s="11">
        <v>3</v>
      </c>
      <c r="O432" s="11">
        <v>4</v>
      </c>
      <c r="P432" s="11">
        <v>0.05</v>
      </c>
      <c r="Q432" s="11">
        <v>0.1</v>
      </c>
      <c r="R432" s="11">
        <v>0.16666666999999999</v>
      </c>
      <c r="S432" s="11">
        <v>0.35</v>
      </c>
      <c r="T432" s="11">
        <v>3205.7015999999999</v>
      </c>
      <c r="U432" s="11">
        <v>0.5</v>
      </c>
      <c r="V432" s="11">
        <v>50</v>
      </c>
      <c r="W432" s="11">
        <v>800</v>
      </c>
      <c r="X432" s="11">
        <v>-6.2032816999999998</v>
      </c>
    </row>
    <row r="433" spans="2:24" x14ac:dyDescent="0.35">
      <c r="B433" s="11">
        <v>-20.016484999999999</v>
      </c>
      <c r="C433" s="11">
        <v>40</v>
      </c>
      <c r="D433" s="11">
        <v>13.683673000000001</v>
      </c>
      <c r="E433" s="11">
        <v>0.27300000000000002</v>
      </c>
      <c r="F433" s="11">
        <v>1075.6714876033056</v>
      </c>
      <c r="G433" s="11">
        <v>293.65831611570246</v>
      </c>
      <c r="H433" s="11">
        <v>7500</v>
      </c>
      <c r="I433" s="11">
        <v>0.75</v>
      </c>
      <c r="J433" s="11">
        <v>0.5</v>
      </c>
      <c r="K433" s="11">
        <v>0.7</v>
      </c>
      <c r="L433" s="11">
        <v>2</v>
      </c>
      <c r="M433" s="11">
        <v>4</v>
      </c>
      <c r="N433" s="11">
        <v>4</v>
      </c>
      <c r="O433" s="11">
        <v>2</v>
      </c>
      <c r="P433" s="11">
        <v>0.05</v>
      </c>
      <c r="Q433" s="11">
        <v>0.1</v>
      </c>
      <c r="R433" s="11">
        <v>0.16666666999999999</v>
      </c>
      <c r="S433" s="11">
        <v>0.2</v>
      </c>
      <c r="T433" s="11">
        <v>1853.4437</v>
      </c>
      <c r="U433" s="11">
        <v>0.7</v>
      </c>
      <c r="V433" s="11">
        <v>80</v>
      </c>
      <c r="W433" s="11">
        <v>1600</v>
      </c>
      <c r="X433" s="11">
        <v>-19.859331999999998</v>
      </c>
    </row>
    <row r="434" spans="2:24" x14ac:dyDescent="0.35">
      <c r="B434" s="11">
        <v>-15.474093999999999</v>
      </c>
      <c r="C434" s="11">
        <v>25</v>
      </c>
      <c r="D434" s="11">
        <v>86.785713999999999</v>
      </c>
      <c r="E434" s="11">
        <v>0.219</v>
      </c>
      <c r="F434" s="11">
        <v>2009.9173553719008</v>
      </c>
      <c r="G434" s="11">
        <v>440.17190082644629</v>
      </c>
      <c r="H434" s="11">
        <v>3000</v>
      </c>
      <c r="I434" s="11">
        <v>0.8</v>
      </c>
      <c r="J434" s="11">
        <v>0.5</v>
      </c>
      <c r="K434" s="11">
        <v>0.8</v>
      </c>
      <c r="L434" s="11">
        <v>2</v>
      </c>
      <c r="M434" s="11">
        <v>4</v>
      </c>
      <c r="N434" s="11">
        <v>4</v>
      </c>
      <c r="O434" s="11">
        <v>4</v>
      </c>
      <c r="P434" s="11">
        <v>0.2</v>
      </c>
      <c r="Q434" s="11">
        <v>0.2</v>
      </c>
      <c r="R434" s="11">
        <v>0.23333333000000001</v>
      </c>
      <c r="S434" s="11">
        <v>0.25</v>
      </c>
      <c r="T434" s="11">
        <v>1066.3223</v>
      </c>
      <c r="U434" s="11">
        <v>0.6</v>
      </c>
      <c r="V434" s="11">
        <v>40</v>
      </c>
      <c r="W434" s="11">
        <v>1400</v>
      </c>
      <c r="X434" s="11">
        <v>-18.084067999999998</v>
      </c>
    </row>
    <row r="435" spans="2:24" x14ac:dyDescent="0.35">
      <c r="B435" s="11">
        <v>9.0224790000000006</v>
      </c>
      <c r="C435" s="11">
        <v>15</v>
      </c>
      <c r="D435" s="11">
        <v>293.90816000000001</v>
      </c>
      <c r="E435" s="11">
        <v>0.246</v>
      </c>
      <c r="F435" s="11">
        <v>3100</v>
      </c>
      <c r="G435" s="11">
        <v>762.6</v>
      </c>
      <c r="H435" s="11">
        <v>3500</v>
      </c>
      <c r="I435" s="11">
        <v>0.85</v>
      </c>
      <c r="J435" s="11">
        <v>0.2</v>
      </c>
      <c r="K435" s="11">
        <v>0.7</v>
      </c>
      <c r="L435" s="11">
        <v>2</v>
      </c>
      <c r="M435" s="11">
        <v>3</v>
      </c>
      <c r="N435" s="11">
        <v>3</v>
      </c>
      <c r="O435" s="11">
        <v>2</v>
      </c>
      <c r="P435" s="11">
        <v>0.05</v>
      </c>
      <c r="Q435" s="11">
        <v>0.2</v>
      </c>
      <c r="R435" s="11">
        <v>0.1</v>
      </c>
      <c r="S435" s="11">
        <v>0.2</v>
      </c>
      <c r="T435" s="11">
        <v>2278.2175999999999</v>
      </c>
      <c r="U435" s="11">
        <v>0.47499999999999998</v>
      </c>
      <c r="V435" s="11">
        <v>90</v>
      </c>
      <c r="W435" s="11">
        <v>600</v>
      </c>
      <c r="X435" s="11">
        <v>3.9135632</v>
      </c>
    </row>
    <row r="436" spans="2:24" x14ac:dyDescent="0.35">
      <c r="B436" s="11">
        <v>-15.315972</v>
      </c>
      <c r="C436" s="11">
        <v>15</v>
      </c>
      <c r="D436" s="11">
        <v>165.97959</v>
      </c>
      <c r="E436" s="11">
        <v>0.219</v>
      </c>
      <c r="F436" s="11">
        <v>1650</v>
      </c>
      <c r="G436" s="11">
        <v>361.35</v>
      </c>
      <c r="H436" s="11">
        <v>7500</v>
      </c>
      <c r="I436" s="11">
        <v>0.85</v>
      </c>
      <c r="J436" s="11">
        <v>0.3</v>
      </c>
      <c r="K436" s="11">
        <v>0.6</v>
      </c>
      <c r="L436" s="11">
        <v>3</v>
      </c>
      <c r="M436" s="11">
        <v>3</v>
      </c>
      <c r="N436" s="11">
        <v>3</v>
      </c>
      <c r="O436" s="11">
        <v>4</v>
      </c>
      <c r="P436" s="11">
        <v>0.125</v>
      </c>
      <c r="Q436" s="11">
        <v>0.15</v>
      </c>
      <c r="R436" s="11">
        <v>0.1</v>
      </c>
      <c r="S436" s="11">
        <v>0.25</v>
      </c>
      <c r="T436" s="11">
        <v>2847.7719999999999</v>
      </c>
      <c r="U436" s="11">
        <v>0.67500000000000004</v>
      </c>
      <c r="V436" s="11">
        <v>40</v>
      </c>
      <c r="W436" s="11">
        <v>1800</v>
      </c>
      <c r="X436" s="11">
        <v>-14.314435</v>
      </c>
    </row>
    <row r="437" spans="2:24" x14ac:dyDescent="0.35">
      <c r="B437" s="11">
        <v>-3.576813</v>
      </c>
      <c r="C437" s="11">
        <v>35</v>
      </c>
      <c r="D437" s="11">
        <v>129.42857000000001</v>
      </c>
      <c r="E437" s="11">
        <v>8.4000000000000005E-2</v>
      </c>
      <c r="F437" s="11">
        <v>3490.909090909091</v>
      </c>
      <c r="G437" s="11">
        <v>293.23636363636365</v>
      </c>
      <c r="H437" s="11">
        <v>8500</v>
      </c>
      <c r="I437" s="11">
        <v>0.85</v>
      </c>
      <c r="J437" s="11">
        <v>0.4</v>
      </c>
      <c r="K437" s="11">
        <v>0.7</v>
      </c>
      <c r="L437" s="11">
        <v>2</v>
      </c>
      <c r="M437" s="11">
        <v>3</v>
      </c>
      <c r="N437" s="11">
        <v>4</v>
      </c>
      <c r="O437" s="11">
        <v>4</v>
      </c>
      <c r="P437" s="11">
        <v>0.05</v>
      </c>
      <c r="Q437" s="11">
        <v>0.2</v>
      </c>
      <c r="R437" s="11">
        <v>0.16666666999999999</v>
      </c>
      <c r="S437" s="11">
        <v>0.3</v>
      </c>
      <c r="T437" s="11">
        <v>4192.0713999999998</v>
      </c>
      <c r="U437" s="11">
        <v>0.67500000000000004</v>
      </c>
      <c r="V437" s="11">
        <v>80</v>
      </c>
      <c r="W437" s="11">
        <v>600</v>
      </c>
      <c r="X437" s="11">
        <v>0.88745799000000003</v>
      </c>
    </row>
    <row r="438" spans="2:24" x14ac:dyDescent="0.35">
      <c r="B438" s="11">
        <v>-15.732841000000001</v>
      </c>
      <c r="C438" s="11">
        <v>20</v>
      </c>
      <c r="D438" s="11">
        <v>214.71429000000001</v>
      </c>
      <c r="E438" s="11">
        <v>0.03</v>
      </c>
      <c r="F438" s="11">
        <v>775</v>
      </c>
      <c r="G438" s="11">
        <v>23.25</v>
      </c>
      <c r="H438" s="11">
        <v>6500</v>
      </c>
      <c r="I438" s="11">
        <v>0.85</v>
      </c>
      <c r="J438" s="11">
        <v>0.4</v>
      </c>
      <c r="K438" s="11">
        <v>0.9</v>
      </c>
      <c r="L438" s="11">
        <v>3</v>
      </c>
      <c r="M438" s="11">
        <v>3</v>
      </c>
      <c r="N438" s="11">
        <v>3</v>
      </c>
      <c r="O438" s="11">
        <v>3</v>
      </c>
      <c r="P438" s="11">
        <v>0.2</v>
      </c>
      <c r="Q438" s="11">
        <v>0.2</v>
      </c>
      <c r="R438" s="11">
        <v>0.1</v>
      </c>
      <c r="S438" s="11">
        <v>0.35</v>
      </c>
      <c r="T438" s="11">
        <v>3523.0978</v>
      </c>
      <c r="U438" s="11">
        <v>0.4</v>
      </c>
      <c r="V438" s="11">
        <v>70</v>
      </c>
      <c r="W438" s="11">
        <v>1200</v>
      </c>
      <c r="X438" s="11">
        <v>-15.377200999999999</v>
      </c>
    </row>
    <row r="439" spans="2:24" x14ac:dyDescent="0.35">
      <c r="B439" s="11">
        <v>7.8452130000000002</v>
      </c>
      <c r="C439" s="11">
        <v>30</v>
      </c>
      <c r="D439" s="11">
        <v>19.775510000000001</v>
      </c>
      <c r="E439" s="11">
        <v>0.192</v>
      </c>
      <c r="F439" s="11">
        <v>2847.3657024793383</v>
      </c>
      <c r="G439" s="11">
        <v>546.69421487603302</v>
      </c>
      <c r="H439" s="11">
        <v>5500</v>
      </c>
      <c r="I439" s="11">
        <v>0.7</v>
      </c>
      <c r="J439" s="11">
        <v>0.3</v>
      </c>
      <c r="K439" s="11">
        <v>0.6</v>
      </c>
      <c r="L439" s="11">
        <v>4</v>
      </c>
      <c r="M439" s="11">
        <v>3</v>
      </c>
      <c r="N439" s="11">
        <v>3</v>
      </c>
      <c r="O439" s="11">
        <v>4</v>
      </c>
      <c r="P439" s="11">
        <v>0.2</v>
      </c>
      <c r="Q439" s="11">
        <v>0.1</v>
      </c>
      <c r="R439" s="11">
        <v>0.3</v>
      </c>
      <c r="S439" s="11">
        <v>0.3</v>
      </c>
      <c r="T439" s="11">
        <v>2796.4956000000002</v>
      </c>
      <c r="U439" s="11">
        <v>0.52500000000000002</v>
      </c>
      <c r="V439" s="11">
        <v>50</v>
      </c>
      <c r="W439" s="11">
        <v>1400</v>
      </c>
      <c r="X439" s="11">
        <v>8.5671001999999987</v>
      </c>
    </row>
    <row r="440" spans="2:24" x14ac:dyDescent="0.35">
      <c r="B440" s="11">
        <v>32.935893999999998</v>
      </c>
      <c r="C440" s="11">
        <v>35</v>
      </c>
      <c r="D440" s="11">
        <v>111.15306</v>
      </c>
      <c r="E440" s="11">
        <v>0.16500000000000001</v>
      </c>
      <c r="F440" s="11">
        <v>3100</v>
      </c>
      <c r="G440" s="11">
        <v>511.5</v>
      </c>
      <c r="H440" s="11">
        <v>6500</v>
      </c>
      <c r="I440" s="11">
        <v>0.75</v>
      </c>
      <c r="J440" s="11">
        <v>0.5</v>
      </c>
      <c r="K440" s="11">
        <v>0.9</v>
      </c>
      <c r="L440" s="11">
        <v>3</v>
      </c>
      <c r="M440" s="11">
        <v>3</v>
      </c>
      <c r="N440" s="11">
        <v>2</v>
      </c>
      <c r="O440" s="11">
        <v>2</v>
      </c>
      <c r="P440" s="11">
        <v>0.125</v>
      </c>
      <c r="Q440" s="11">
        <v>0.15</v>
      </c>
      <c r="R440" s="11">
        <v>0.1</v>
      </c>
      <c r="S440" s="11">
        <v>0.3</v>
      </c>
      <c r="T440" s="11">
        <v>3205.7015999999999</v>
      </c>
      <c r="U440" s="11">
        <v>0.42499999999999999</v>
      </c>
      <c r="V440" s="11">
        <v>80</v>
      </c>
      <c r="W440" s="11">
        <v>2000</v>
      </c>
      <c r="X440" s="11">
        <v>37.524583</v>
      </c>
    </row>
    <row r="441" spans="2:24" x14ac:dyDescent="0.35">
      <c r="B441" s="11">
        <v>-20.438967999999999</v>
      </c>
      <c r="C441" s="11">
        <v>30</v>
      </c>
      <c r="D441" s="11">
        <v>263.44898000000001</v>
      </c>
      <c r="E441" s="11">
        <v>0.03</v>
      </c>
      <c r="F441" s="11">
        <v>1167.3037190082646</v>
      </c>
      <c r="G441" s="11">
        <v>35.019111570247937</v>
      </c>
      <c r="H441" s="11">
        <v>7500</v>
      </c>
      <c r="I441" s="11">
        <v>0.75</v>
      </c>
      <c r="J441" s="11">
        <v>0.4</v>
      </c>
      <c r="K441" s="11">
        <v>0.6</v>
      </c>
      <c r="L441" s="11">
        <v>4</v>
      </c>
      <c r="M441" s="11">
        <v>2</v>
      </c>
      <c r="N441" s="11">
        <v>4</v>
      </c>
      <c r="O441" s="11">
        <v>2</v>
      </c>
      <c r="P441" s="11">
        <v>0.05</v>
      </c>
      <c r="Q441" s="11">
        <v>0.15</v>
      </c>
      <c r="R441" s="11">
        <v>0.16666666999999999</v>
      </c>
      <c r="S441" s="11">
        <v>0.25</v>
      </c>
      <c r="T441" s="11">
        <v>2583.2730999999999</v>
      </c>
      <c r="U441" s="11">
        <v>0.67500000000000004</v>
      </c>
      <c r="V441" s="11">
        <v>70</v>
      </c>
      <c r="W441" s="11">
        <v>1400</v>
      </c>
      <c r="X441" s="11">
        <v>-20.588035000000001</v>
      </c>
    </row>
    <row r="442" spans="2:24" x14ac:dyDescent="0.35">
      <c r="B442" s="11">
        <v>-7.275245</v>
      </c>
      <c r="C442" s="11">
        <v>20</v>
      </c>
      <c r="D442" s="11">
        <v>98.969387999999995</v>
      </c>
      <c r="E442" s="11">
        <v>0.3</v>
      </c>
      <c r="F442" s="11">
        <v>250</v>
      </c>
      <c r="G442" s="11">
        <v>75</v>
      </c>
      <c r="H442" s="11">
        <v>4500</v>
      </c>
      <c r="I442" s="11">
        <v>0.75</v>
      </c>
      <c r="J442" s="11">
        <v>0.4</v>
      </c>
      <c r="K442" s="11">
        <v>0.7</v>
      </c>
      <c r="L442" s="11">
        <v>4</v>
      </c>
      <c r="M442" s="11">
        <v>3</v>
      </c>
      <c r="N442" s="11">
        <v>3</v>
      </c>
      <c r="O442" s="11">
        <v>4</v>
      </c>
      <c r="P442" s="11">
        <v>0.125</v>
      </c>
      <c r="Q442" s="11">
        <v>0.1</v>
      </c>
      <c r="R442" s="11">
        <v>0.1</v>
      </c>
      <c r="S442" s="11">
        <v>0.35</v>
      </c>
      <c r="T442" s="11">
        <v>2045.6696999999999</v>
      </c>
      <c r="U442" s="11">
        <v>0.47499999999999998</v>
      </c>
      <c r="V442" s="11">
        <v>60</v>
      </c>
      <c r="W442" s="11">
        <v>1400</v>
      </c>
      <c r="X442" s="11">
        <v>-11.177097</v>
      </c>
    </row>
    <row r="443" spans="2:24" x14ac:dyDescent="0.35">
      <c r="B443" s="11">
        <v>1.9148419999999999</v>
      </c>
      <c r="C443" s="11">
        <v>20</v>
      </c>
      <c r="D443" s="11">
        <v>202.53061</v>
      </c>
      <c r="E443" s="11">
        <v>8.4000000000000005E-2</v>
      </c>
      <c r="F443" s="11">
        <v>4231.4049586776864</v>
      </c>
      <c r="G443" s="11">
        <v>355.43801652892569</v>
      </c>
      <c r="H443" s="11">
        <v>6000</v>
      </c>
      <c r="I443" s="11">
        <v>0.75</v>
      </c>
      <c r="J443" s="11">
        <v>0.4</v>
      </c>
      <c r="K443" s="11">
        <v>0.6</v>
      </c>
      <c r="L443" s="11">
        <v>4</v>
      </c>
      <c r="M443" s="11">
        <v>4</v>
      </c>
      <c r="N443" s="11">
        <v>3</v>
      </c>
      <c r="O443" s="11">
        <v>2</v>
      </c>
      <c r="P443" s="11">
        <v>0.2</v>
      </c>
      <c r="Q443" s="11">
        <v>0.15</v>
      </c>
      <c r="R443" s="11">
        <v>0.1</v>
      </c>
      <c r="S443" s="11">
        <v>0.25</v>
      </c>
      <c r="T443" s="11">
        <v>2203.0288999999998</v>
      </c>
      <c r="U443" s="11">
        <v>0.42499999999999999</v>
      </c>
      <c r="V443" s="11">
        <v>40</v>
      </c>
      <c r="W443" s="11">
        <v>1600</v>
      </c>
      <c r="X443" s="11">
        <v>2.6841275000000002</v>
      </c>
    </row>
    <row r="444" spans="2:24" x14ac:dyDescent="0.35">
      <c r="B444" s="11">
        <v>35.055129000000001</v>
      </c>
      <c r="C444" s="11">
        <v>20</v>
      </c>
      <c r="D444" s="11">
        <v>38.051020000000001</v>
      </c>
      <c r="E444" s="11">
        <v>0.192</v>
      </c>
      <c r="F444" s="11">
        <v>2400</v>
      </c>
      <c r="G444" s="11">
        <v>460.8</v>
      </c>
      <c r="H444" s="11">
        <v>6500</v>
      </c>
      <c r="I444" s="11">
        <v>0.75</v>
      </c>
      <c r="J444" s="11">
        <v>0.2</v>
      </c>
      <c r="K444" s="11">
        <v>0.7</v>
      </c>
      <c r="L444" s="11">
        <v>2</v>
      </c>
      <c r="M444" s="11">
        <v>3</v>
      </c>
      <c r="N444" s="11">
        <v>4</v>
      </c>
      <c r="O444" s="11">
        <v>3</v>
      </c>
      <c r="P444" s="11">
        <v>0.125</v>
      </c>
      <c r="Q444" s="11">
        <v>0.2</v>
      </c>
      <c r="R444" s="11">
        <v>0.1</v>
      </c>
      <c r="S444" s="11">
        <v>0.2</v>
      </c>
      <c r="T444" s="11">
        <v>2954.8562000000002</v>
      </c>
      <c r="U444" s="11">
        <v>0.42499999999999999</v>
      </c>
      <c r="V444" s="11">
        <v>90</v>
      </c>
      <c r="W444" s="11">
        <v>800</v>
      </c>
      <c r="X444" s="11">
        <v>32.129623000000002</v>
      </c>
    </row>
    <row r="445" spans="2:24" x14ac:dyDescent="0.35">
      <c r="B445" s="11">
        <v>-4.7701539999999998</v>
      </c>
      <c r="C445" s="11">
        <v>20</v>
      </c>
      <c r="D445" s="11">
        <v>135.52041</v>
      </c>
      <c r="E445" s="11">
        <v>0.3</v>
      </c>
      <c r="F445" s="11">
        <v>640.13429752066122</v>
      </c>
      <c r="G445" s="11">
        <v>192.04028925619835</v>
      </c>
      <c r="H445" s="11">
        <v>4500</v>
      </c>
      <c r="I445" s="11">
        <v>0.85</v>
      </c>
      <c r="J445" s="11">
        <v>0.5</v>
      </c>
      <c r="K445" s="11">
        <v>0.9</v>
      </c>
      <c r="L445" s="11">
        <v>2</v>
      </c>
      <c r="M445" s="11">
        <v>2</v>
      </c>
      <c r="N445" s="11">
        <v>2</v>
      </c>
      <c r="O445" s="11">
        <v>3</v>
      </c>
      <c r="P445" s="11">
        <v>0.05</v>
      </c>
      <c r="Q445" s="11">
        <v>0.2</v>
      </c>
      <c r="R445" s="11">
        <v>0.16666666999999999</v>
      </c>
      <c r="S445" s="11">
        <v>0.25</v>
      </c>
      <c r="T445" s="11">
        <v>2439.0677000000001</v>
      </c>
      <c r="U445" s="11">
        <v>0.5</v>
      </c>
      <c r="V445" s="11">
        <v>70</v>
      </c>
      <c r="W445" s="11">
        <v>2000</v>
      </c>
      <c r="X445" s="11">
        <v>-4.8721297999999997</v>
      </c>
    </row>
    <row r="446" spans="2:24" x14ac:dyDescent="0.35">
      <c r="B446" s="11">
        <v>-7.7108999999999996</v>
      </c>
      <c r="C446" s="11">
        <v>15</v>
      </c>
      <c r="D446" s="11">
        <v>44.142856999999999</v>
      </c>
      <c r="E446" s="11">
        <v>0.219</v>
      </c>
      <c r="F446" s="11">
        <v>1650</v>
      </c>
      <c r="G446" s="11">
        <v>361.35</v>
      </c>
      <c r="H446" s="11">
        <v>6500</v>
      </c>
      <c r="I446" s="11">
        <v>0.75</v>
      </c>
      <c r="J446" s="11">
        <v>0.2</v>
      </c>
      <c r="K446" s="11">
        <v>0.9</v>
      </c>
      <c r="L446" s="11">
        <v>3</v>
      </c>
      <c r="M446" s="11">
        <v>4</v>
      </c>
      <c r="N446" s="11">
        <v>4</v>
      </c>
      <c r="O446" s="11">
        <v>4</v>
      </c>
      <c r="P446" s="11">
        <v>0.125</v>
      </c>
      <c r="Q446" s="11">
        <v>0.2</v>
      </c>
      <c r="R446" s="11">
        <v>0.16666666999999999</v>
      </c>
      <c r="S446" s="11">
        <v>0.25</v>
      </c>
      <c r="T446" s="11">
        <v>1880.4336000000001</v>
      </c>
      <c r="U446" s="11">
        <v>0.67500000000000004</v>
      </c>
      <c r="V446" s="11">
        <v>40</v>
      </c>
      <c r="W446" s="11">
        <v>600</v>
      </c>
      <c r="X446" s="11">
        <v>-7.8095692999999997</v>
      </c>
    </row>
    <row r="447" spans="2:24" x14ac:dyDescent="0.35">
      <c r="B447" s="11">
        <v>9.6474130000000002</v>
      </c>
      <c r="C447" s="11">
        <v>25</v>
      </c>
      <c r="D447" s="11">
        <v>275.63265000000001</v>
      </c>
      <c r="E447" s="11">
        <v>0.246</v>
      </c>
      <c r="F447" s="11">
        <v>2485.227272727273</v>
      </c>
      <c r="G447" s="11">
        <v>611.3659090909091</v>
      </c>
      <c r="H447" s="11">
        <v>5500</v>
      </c>
      <c r="I447" s="11">
        <v>0.85</v>
      </c>
      <c r="J447" s="11">
        <v>0.4</v>
      </c>
      <c r="K447" s="11">
        <v>0.7</v>
      </c>
      <c r="L447" s="11">
        <v>4</v>
      </c>
      <c r="M447" s="11">
        <v>3</v>
      </c>
      <c r="N447" s="11">
        <v>2</v>
      </c>
      <c r="O447" s="11">
        <v>4</v>
      </c>
      <c r="P447" s="11">
        <v>0.125</v>
      </c>
      <c r="Q447" s="11">
        <v>0.15</v>
      </c>
      <c r="R447" s="11">
        <v>0.16666666999999999</v>
      </c>
      <c r="S447" s="11">
        <v>0.2</v>
      </c>
      <c r="T447" s="11">
        <v>3351.2986999999998</v>
      </c>
      <c r="U447" s="11">
        <v>0.52500000000000002</v>
      </c>
      <c r="V447" s="11">
        <v>50</v>
      </c>
      <c r="W447" s="11">
        <v>1600</v>
      </c>
      <c r="X447" s="11">
        <v>12.448899000000001</v>
      </c>
    </row>
    <row r="448" spans="2:24" x14ac:dyDescent="0.35">
      <c r="B448" s="11">
        <v>35.254069999999999</v>
      </c>
      <c r="C448" s="11">
        <v>25</v>
      </c>
      <c r="D448" s="11">
        <v>19.775510000000001</v>
      </c>
      <c r="E448" s="11">
        <v>0.246</v>
      </c>
      <c r="F448" s="11">
        <v>3012.3966942148763</v>
      </c>
      <c r="G448" s="11">
        <v>741.04958677685954</v>
      </c>
      <c r="H448" s="11">
        <v>3000</v>
      </c>
      <c r="I448" s="11">
        <v>0.85</v>
      </c>
      <c r="J448" s="11">
        <v>0.4</v>
      </c>
      <c r="K448" s="11">
        <v>0.9</v>
      </c>
      <c r="L448" s="11">
        <v>2</v>
      </c>
      <c r="M448" s="11">
        <v>2</v>
      </c>
      <c r="N448" s="11">
        <v>4</v>
      </c>
      <c r="O448" s="11">
        <v>2</v>
      </c>
      <c r="P448" s="11">
        <v>0.2</v>
      </c>
      <c r="Q448" s="11">
        <v>0.1</v>
      </c>
      <c r="R448" s="11">
        <v>0.1</v>
      </c>
      <c r="S448" s="11">
        <v>0.3</v>
      </c>
      <c r="T448" s="11">
        <v>1574.0948000000001</v>
      </c>
      <c r="U448" s="11">
        <v>0.45</v>
      </c>
      <c r="V448" s="11">
        <v>50</v>
      </c>
      <c r="W448" s="11">
        <v>1200</v>
      </c>
      <c r="X448" s="11">
        <v>39.247107999999997</v>
      </c>
    </row>
    <row r="449" spans="2:24" x14ac:dyDescent="0.35">
      <c r="B449" s="11">
        <v>16.879536999999999</v>
      </c>
      <c r="C449" s="11">
        <v>30</v>
      </c>
      <c r="D449" s="11">
        <v>196.43878000000001</v>
      </c>
      <c r="E449" s="11">
        <v>8.4000000000000005E-2</v>
      </c>
      <c r="F449" s="11">
        <v>5200</v>
      </c>
      <c r="G449" s="11">
        <v>436.8</v>
      </c>
      <c r="H449" s="11">
        <v>8500</v>
      </c>
      <c r="I449" s="11">
        <v>0.8</v>
      </c>
      <c r="J449" s="11">
        <v>0.4</v>
      </c>
      <c r="K449" s="11">
        <v>0.6</v>
      </c>
      <c r="L449" s="11">
        <v>3</v>
      </c>
      <c r="M449" s="11">
        <v>4</v>
      </c>
      <c r="N449" s="11">
        <v>2</v>
      </c>
      <c r="O449" s="11">
        <v>4</v>
      </c>
      <c r="P449" s="11">
        <v>0.125</v>
      </c>
      <c r="Q449" s="11">
        <v>0.15</v>
      </c>
      <c r="R449" s="11">
        <v>0.1</v>
      </c>
      <c r="S449" s="11">
        <v>0.35</v>
      </c>
      <c r="T449" s="11">
        <v>2230.6358</v>
      </c>
      <c r="U449" s="11">
        <v>0.52500000000000002</v>
      </c>
      <c r="V449" s="11">
        <v>90</v>
      </c>
      <c r="W449" s="11">
        <v>1200</v>
      </c>
      <c r="X449" s="11">
        <v>18.398551000000001</v>
      </c>
    </row>
    <row r="450" spans="2:24" x14ac:dyDescent="0.35">
      <c r="B450" s="11">
        <v>-15.312844999999999</v>
      </c>
      <c r="C450" s="11">
        <v>25</v>
      </c>
      <c r="D450" s="11">
        <v>153.79592</v>
      </c>
      <c r="E450" s="11">
        <v>0.03</v>
      </c>
      <c r="F450" s="11">
        <v>3100</v>
      </c>
      <c r="G450" s="11">
        <v>93</v>
      </c>
      <c r="H450" s="11">
        <v>8500</v>
      </c>
      <c r="I450" s="11">
        <v>0.75</v>
      </c>
      <c r="J450" s="11">
        <v>0.4</v>
      </c>
      <c r="K450" s="11">
        <v>0.8</v>
      </c>
      <c r="L450" s="11">
        <v>3</v>
      </c>
      <c r="M450" s="11">
        <v>3</v>
      </c>
      <c r="N450" s="11">
        <v>3</v>
      </c>
      <c r="O450" s="11">
        <v>4</v>
      </c>
      <c r="P450" s="11">
        <v>0.05</v>
      </c>
      <c r="Q450" s="11">
        <v>0.1</v>
      </c>
      <c r="R450" s="11">
        <v>0.1</v>
      </c>
      <c r="S450" s="11">
        <v>0.2</v>
      </c>
      <c r="T450" s="11">
        <v>2301.9020999999998</v>
      </c>
      <c r="U450" s="11">
        <v>0.47499999999999998</v>
      </c>
      <c r="V450" s="11">
        <v>50</v>
      </c>
      <c r="W450" s="11">
        <v>1400</v>
      </c>
      <c r="X450" s="11">
        <v>-14.622864</v>
      </c>
    </row>
    <row r="451" spans="2:24" x14ac:dyDescent="0.35">
      <c r="B451" s="11">
        <v>13.025847000000001</v>
      </c>
      <c r="C451" s="11">
        <v>15</v>
      </c>
      <c r="D451" s="11">
        <v>172.07142999999999</v>
      </c>
      <c r="E451" s="11">
        <v>0.27300000000000002</v>
      </c>
      <c r="F451" s="11">
        <v>4176.1363636363631</v>
      </c>
      <c r="G451" s="11">
        <v>1140.0852272727273</v>
      </c>
      <c r="H451" s="11">
        <v>4500</v>
      </c>
      <c r="I451" s="11">
        <v>0.7</v>
      </c>
      <c r="J451" s="11">
        <v>0.2</v>
      </c>
      <c r="K451" s="11">
        <v>0.9</v>
      </c>
      <c r="L451" s="11">
        <v>4</v>
      </c>
      <c r="M451" s="11">
        <v>3</v>
      </c>
      <c r="N451" s="11">
        <v>2</v>
      </c>
      <c r="O451" s="11">
        <v>4</v>
      </c>
      <c r="P451" s="11">
        <v>0.125</v>
      </c>
      <c r="Q451" s="11">
        <v>0.1</v>
      </c>
      <c r="R451" s="11">
        <v>0.16666666999999999</v>
      </c>
      <c r="S451" s="11">
        <v>0.35</v>
      </c>
      <c r="T451" s="11">
        <v>2115.4877999999999</v>
      </c>
      <c r="U451" s="11">
        <v>0.52500000000000002</v>
      </c>
      <c r="V451" s="11">
        <v>40</v>
      </c>
      <c r="W451" s="11">
        <v>2000</v>
      </c>
      <c r="X451" s="11">
        <v>14.818954</v>
      </c>
    </row>
    <row r="452" spans="2:24" x14ac:dyDescent="0.35">
      <c r="B452" s="11">
        <v>-8.6139930000000007</v>
      </c>
      <c r="C452" s="11">
        <v>45</v>
      </c>
      <c r="D452" s="11">
        <v>293.90816000000001</v>
      </c>
      <c r="E452" s="11">
        <v>0.192</v>
      </c>
      <c r="F452" s="11">
        <v>1075.6714876033056</v>
      </c>
      <c r="G452" s="11">
        <v>206.52892561983469</v>
      </c>
      <c r="H452" s="11">
        <v>8500</v>
      </c>
      <c r="I452" s="11">
        <v>0.8</v>
      </c>
      <c r="J452" s="11">
        <v>0.5</v>
      </c>
      <c r="K452" s="11">
        <v>0.7</v>
      </c>
      <c r="L452" s="11">
        <v>3</v>
      </c>
      <c r="M452" s="11">
        <v>3</v>
      </c>
      <c r="N452" s="11">
        <v>3</v>
      </c>
      <c r="O452" s="11">
        <v>4</v>
      </c>
      <c r="P452" s="11">
        <v>0.125</v>
      </c>
      <c r="Q452" s="11">
        <v>0.1</v>
      </c>
      <c r="R452" s="11">
        <v>0.3</v>
      </c>
      <c r="S452" s="11">
        <v>0.2</v>
      </c>
      <c r="T452" s="11">
        <v>4592.3924999999999</v>
      </c>
      <c r="U452" s="11">
        <v>0.42499999999999999</v>
      </c>
      <c r="V452" s="11">
        <v>50</v>
      </c>
      <c r="W452" s="11">
        <v>1200</v>
      </c>
      <c r="X452" s="11">
        <v>-8.3533864999999992</v>
      </c>
    </row>
    <row r="453" spans="2:24" x14ac:dyDescent="0.35">
      <c r="B453" s="11">
        <v>20.461221999999999</v>
      </c>
      <c r="C453" s="11">
        <v>15</v>
      </c>
      <c r="D453" s="11">
        <v>239.08162999999999</v>
      </c>
      <c r="E453" s="11">
        <v>0.246</v>
      </c>
      <c r="F453" s="11">
        <v>4619.059917355371</v>
      </c>
      <c r="G453" s="11">
        <v>1136.2887396694211</v>
      </c>
      <c r="H453" s="11">
        <v>2500</v>
      </c>
      <c r="I453" s="11">
        <v>0.85</v>
      </c>
      <c r="J453" s="11">
        <v>0.3</v>
      </c>
      <c r="K453" s="11">
        <v>0.9</v>
      </c>
      <c r="L453" s="11">
        <v>3</v>
      </c>
      <c r="M453" s="11">
        <v>3</v>
      </c>
      <c r="N453" s="11">
        <v>4</v>
      </c>
      <c r="O453" s="11">
        <v>4</v>
      </c>
      <c r="P453" s="11">
        <v>0.05</v>
      </c>
      <c r="Q453" s="11">
        <v>0.15</v>
      </c>
      <c r="R453" s="11">
        <v>0.23333333000000001</v>
      </c>
      <c r="S453" s="11">
        <v>0.25</v>
      </c>
      <c r="T453" s="11">
        <v>1175.271</v>
      </c>
      <c r="U453" s="11">
        <v>0.55000000000000004</v>
      </c>
      <c r="V453" s="11">
        <v>80</v>
      </c>
      <c r="W453" s="11">
        <v>1200</v>
      </c>
      <c r="X453" s="11">
        <v>21.001667000000001</v>
      </c>
    </row>
    <row r="454" spans="2:24" x14ac:dyDescent="0.35">
      <c r="B454" s="11">
        <v>14.465581</v>
      </c>
      <c r="C454" s="11">
        <v>15</v>
      </c>
      <c r="D454" s="11">
        <v>141.61224000000001</v>
      </c>
      <c r="E454" s="11">
        <v>0.3</v>
      </c>
      <c r="F454" s="11">
        <v>2380.1652892561983</v>
      </c>
      <c r="G454" s="11">
        <v>714.04958677685943</v>
      </c>
      <c r="H454" s="11">
        <v>7000</v>
      </c>
      <c r="I454" s="11">
        <v>0.75</v>
      </c>
      <c r="J454" s="11">
        <v>0.5</v>
      </c>
      <c r="K454" s="11">
        <v>0.7</v>
      </c>
      <c r="L454" s="11">
        <v>2</v>
      </c>
      <c r="M454" s="11">
        <v>2</v>
      </c>
      <c r="N454" s="11">
        <v>3</v>
      </c>
      <c r="O454" s="11">
        <v>3</v>
      </c>
      <c r="P454" s="11">
        <v>0.125</v>
      </c>
      <c r="Q454" s="11">
        <v>0.15</v>
      </c>
      <c r="R454" s="11">
        <v>0.16666666999999999</v>
      </c>
      <c r="S454" s="11">
        <v>0.3</v>
      </c>
      <c r="T454" s="11">
        <v>2657.9205000000002</v>
      </c>
      <c r="U454" s="11">
        <v>0.5</v>
      </c>
      <c r="V454" s="11">
        <v>60</v>
      </c>
      <c r="W454" s="11">
        <v>1000</v>
      </c>
      <c r="X454" s="11">
        <v>16.499044000000001</v>
      </c>
    </row>
    <row r="455" spans="2:24" x14ac:dyDescent="0.35">
      <c r="B455" s="11">
        <v>-24.658289</v>
      </c>
      <c r="C455" s="11">
        <v>40</v>
      </c>
      <c r="D455" s="11">
        <v>269.54082</v>
      </c>
      <c r="E455" s="11">
        <v>0.219</v>
      </c>
      <c r="F455" s="11">
        <v>7300</v>
      </c>
      <c r="G455" s="11">
        <v>1598.7</v>
      </c>
      <c r="H455" s="11">
        <v>7500</v>
      </c>
      <c r="I455" s="11">
        <v>0.85</v>
      </c>
      <c r="J455" s="11">
        <v>0.4</v>
      </c>
      <c r="K455" s="11">
        <v>0.7</v>
      </c>
      <c r="L455" s="11">
        <v>4</v>
      </c>
      <c r="M455" s="11">
        <v>4</v>
      </c>
      <c r="N455" s="11">
        <v>2</v>
      </c>
      <c r="O455" s="11">
        <v>4</v>
      </c>
      <c r="P455" s="11">
        <v>0.125</v>
      </c>
      <c r="Q455" s="11">
        <v>0.2</v>
      </c>
      <c r="R455" s="11">
        <v>0.3</v>
      </c>
      <c r="S455" s="11">
        <v>0.3</v>
      </c>
      <c r="T455" s="11">
        <v>1853.4437</v>
      </c>
      <c r="U455" s="11">
        <v>0.47499999999999998</v>
      </c>
      <c r="V455" s="11">
        <v>60</v>
      </c>
      <c r="W455" s="11">
        <v>2000</v>
      </c>
      <c r="X455" s="11">
        <v>-29.005392000000001</v>
      </c>
    </row>
    <row r="456" spans="2:24" x14ac:dyDescent="0.35">
      <c r="B456" s="11">
        <v>-4.8152869999999997</v>
      </c>
      <c r="C456" s="11">
        <v>40</v>
      </c>
      <c r="D456" s="11">
        <v>141.61224000000001</v>
      </c>
      <c r="E456" s="11">
        <v>8.4000000000000005E-2</v>
      </c>
      <c r="F456" s="11">
        <v>6285.1239669421484</v>
      </c>
      <c r="G456" s="11">
        <v>527.95041322314046</v>
      </c>
      <c r="H456" s="11">
        <v>6500</v>
      </c>
      <c r="I456" s="11">
        <v>0.75</v>
      </c>
      <c r="J456" s="11">
        <v>0.4</v>
      </c>
      <c r="K456" s="11">
        <v>0.6</v>
      </c>
      <c r="L456" s="11">
        <v>3</v>
      </c>
      <c r="M456" s="11">
        <v>2</v>
      </c>
      <c r="N456" s="11">
        <v>4</v>
      </c>
      <c r="O456" s="11">
        <v>3</v>
      </c>
      <c r="P456" s="11">
        <v>0.125</v>
      </c>
      <c r="Q456" s="11">
        <v>0.15</v>
      </c>
      <c r="R456" s="11">
        <v>0.3</v>
      </c>
      <c r="S456" s="11">
        <v>0.25</v>
      </c>
      <c r="T456" s="11">
        <v>3614.2152999999998</v>
      </c>
      <c r="U456" s="11">
        <v>0.67500000000000004</v>
      </c>
      <c r="V456" s="11">
        <v>80</v>
      </c>
      <c r="W456" s="11">
        <v>2000</v>
      </c>
      <c r="X456" s="11">
        <v>-7.8877632999999996</v>
      </c>
    </row>
    <row r="457" spans="2:24" x14ac:dyDescent="0.35">
      <c r="B457" s="11">
        <v>-24.689408</v>
      </c>
      <c r="C457" s="11">
        <v>45</v>
      </c>
      <c r="D457" s="11">
        <v>178.16327000000001</v>
      </c>
      <c r="E457" s="11">
        <v>0.16500000000000001</v>
      </c>
      <c r="F457" s="11">
        <v>2009.9173553719008</v>
      </c>
      <c r="G457" s="11">
        <v>331.63636363636363</v>
      </c>
      <c r="H457" s="11">
        <v>7000</v>
      </c>
      <c r="I457" s="11">
        <v>0.8</v>
      </c>
      <c r="J457" s="11">
        <v>0.2</v>
      </c>
      <c r="K457" s="11">
        <v>0.9</v>
      </c>
      <c r="L457" s="11">
        <v>3</v>
      </c>
      <c r="M457" s="11">
        <v>4</v>
      </c>
      <c r="N457" s="11">
        <v>2</v>
      </c>
      <c r="O457" s="11">
        <v>3</v>
      </c>
      <c r="P457" s="11">
        <v>0.125</v>
      </c>
      <c r="Q457" s="11">
        <v>0.1</v>
      </c>
      <c r="R457" s="11">
        <v>0.1</v>
      </c>
      <c r="S457" s="11">
        <v>0.3</v>
      </c>
      <c r="T457" s="11">
        <v>1680.8757000000001</v>
      </c>
      <c r="U457" s="11">
        <v>0.5</v>
      </c>
      <c r="V457" s="11">
        <v>70</v>
      </c>
      <c r="W457" s="11">
        <v>1800</v>
      </c>
      <c r="X457" s="11">
        <v>-27.17876</v>
      </c>
    </row>
    <row r="458" spans="2:24" x14ac:dyDescent="0.35">
      <c r="B458" s="11">
        <v>9.0906880000000001</v>
      </c>
      <c r="C458" s="11">
        <v>30</v>
      </c>
      <c r="D458" s="11">
        <v>165.97959</v>
      </c>
      <c r="E458" s="11">
        <v>0.27300000000000002</v>
      </c>
      <c r="F458" s="11">
        <v>3733.2128099173551</v>
      </c>
      <c r="G458" s="11">
        <v>1019.1670971074381</v>
      </c>
      <c r="H458" s="11">
        <v>3500</v>
      </c>
      <c r="I458" s="11">
        <v>0.85</v>
      </c>
      <c r="J458" s="11">
        <v>0.5</v>
      </c>
      <c r="K458" s="11">
        <v>0.6</v>
      </c>
      <c r="L458" s="11">
        <v>3</v>
      </c>
      <c r="M458" s="11">
        <v>4</v>
      </c>
      <c r="N458" s="11">
        <v>3</v>
      </c>
      <c r="O458" s="11">
        <v>3</v>
      </c>
      <c r="P458" s="11">
        <v>0.2</v>
      </c>
      <c r="Q458" s="11">
        <v>0.1</v>
      </c>
      <c r="R458" s="11">
        <v>0.3</v>
      </c>
      <c r="S458" s="11">
        <v>0.2</v>
      </c>
      <c r="T458" s="11">
        <v>2066.6185</v>
      </c>
      <c r="U458" s="11">
        <v>0.5</v>
      </c>
      <c r="V458" s="11">
        <v>40</v>
      </c>
      <c r="W458" s="11">
        <v>1600</v>
      </c>
      <c r="X458" s="11">
        <v>5.5827540999999998</v>
      </c>
    </row>
    <row r="459" spans="2:24" x14ac:dyDescent="0.35">
      <c r="B459" s="11">
        <v>15.252427000000001</v>
      </c>
      <c r="C459" s="11">
        <v>20</v>
      </c>
      <c r="D459" s="11">
        <v>257.35714000000002</v>
      </c>
      <c r="E459" s="11">
        <v>0.3</v>
      </c>
      <c r="F459" s="11">
        <v>1475</v>
      </c>
      <c r="G459" s="11">
        <v>442.5</v>
      </c>
      <c r="H459" s="11">
        <v>5500</v>
      </c>
      <c r="I459" s="11">
        <v>0.8</v>
      </c>
      <c r="J459" s="11">
        <v>0.3</v>
      </c>
      <c r="K459" s="11">
        <v>0.6</v>
      </c>
      <c r="L459" s="11">
        <v>3</v>
      </c>
      <c r="M459" s="11">
        <v>3</v>
      </c>
      <c r="N459" s="11">
        <v>4</v>
      </c>
      <c r="O459" s="11">
        <v>3</v>
      </c>
      <c r="P459" s="11">
        <v>0.125</v>
      </c>
      <c r="Q459" s="11">
        <v>0.15</v>
      </c>
      <c r="R459" s="11">
        <v>0.1</v>
      </c>
      <c r="S459" s="11">
        <v>0.3</v>
      </c>
      <c r="T459" s="11">
        <v>3461.9025999999999</v>
      </c>
      <c r="U459" s="11">
        <v>0.4</v>
      </c>
      <c r="V459" s="11">
        <v>40</v>
      </c>
      <c r="W459" s="11">
        <v>600</v>
      </c>
      <c r="X459" s="11">
        <v>15.339703999999999</v>
      </c>
    </row>
    <row r="460" spans="2:24" x14ac:dyDescent="0.35">
      <c r="B460" s="11">
        <v>-6.8405100000000001</v>
      </c>
      <c r="C460" s="11">
        <v>35</v>
      </c>
      <c r="D460" s="11">
        <v>239.08162999999999</v>
      </c>
      <c r="E460" s="11">
        <v>0.03</v>
      </c>
      <c r="F460" s="11">
        <v>5061.9834710743798</v>
      </c>
      <c r="G460" s="11">
        <v>151.85950413223139</v>
      </c>
      <c r="H460" s="11">
        <v>6500</v>
      </c>
      <c r="I460" s="11">
        <v>0.8</v>
      </c>
      <c r="J460" s="11">
        <v>0.3</v>
      </c>
      <c r="K460" s="11">
        <v>0.9</v>
      </c>
      <c r="L460" s="11">
        <v>3</v>
      </c>
      <c r="M460" s="11">
        <v>2</v>
      </c>
      <c r="N460" s="11">
        <v>3</v>
      </c>
      <c r="O460" s="11">
        <v>4</v>
      </c>
      <c r="P460" s="11">
        <v>0.125</v>
      </c>
      <c r="Q460" s="11">
        <v>0.15</v>
      </c>
      <c r="R460" s="11">
        <v>0.3</v>
      </c>
      <c r="S460" s="11">
        <v>0.2</v>
      </c>
      <c r="T460" s="11">
        <v>2171.6043</v>
      </c>
      <c r="U460" s="11">
        <v>0.625</v>
      </c>
      <c r="V460" s="11">
        <v>70</v>
      </c>
      <c r="W460" s="11">
        <v>400</v>
      </c>
      <c r="X460" s="11">
        <v>-5.6095854000000003</v>
      </c>
    </row>
    <row r="461" spans="2:24" x14ac:dyDescent="0.35">
      <c r="B461" s="11">
        <v>-3.6730999999999998</v>
      </c>
      <c r="C461" s="11">
        <v>45</v>
      </c>
      <c r="D461" s="11">
        <v>141.61224000000001</v>
      </c>
      <c r="E461" s="11">
        <v>0.13800000000000001</v>
      </c>
      <c r="F461" s="11">
        <v>1694.4731404958679</v>
      </c>
      <c r="G461" s="11">
        <v>233.8372933884298</v>
      </c>
      <c r="H461" s="11">
        <v>7000</v>
      </c>
      <c r="I461" s="11">
        <v>0.8</v>
      </c>
      <c r="J461" s="11">
        <v>0.2</v>
      </c>
      <c r="K461" s="11">
        <v>0.7</v>
      </c>
      <c r="L461" s="11">
        <v>3</v>
      </c>
      <c r="M461" s="11">
        <v>3</v>
      </c>
      <c r="N461" s="11">
        <v>2</v>
      </c>
      <c r="O461" s="11">
        <v>4</v>
      </c>
      <c r="P461" s="11">
        <v>0.05</v>
      </c>
      <c r="Q461" s="11">
        <v>0.1</v>
      </c>
      <c r="R461" s="11">
        <v>0.1</v>
      </c>
      <c r="S461" s="11">
        <v>0.2</v>
      </c>
      <c r="T461" s="11">
        <v>3781.9703</v>
      </c>
      <c r="U461" s="11">
        <v>0.57499999999999996</v>
      </c>
      <c r="V461" s="11">
        <v>90</v>
      </c>
      <c r="W461" s="11">
        <v>1600</v>
      </c>
      <c r="X461" s="11">
        <v>-5.5364567000000005</v>
      </c>
    </row>
    <row r="462" spans="2:24" x14ac:dyDescent="0.35">
      <c r="B462" s="11">
        <v>-4.1239809999999997</v>
      </c>
      <c r="C462" s="11">
        <v>20</v>
      </c>
      <c r="D462" s="11">
        <v>153.79592</v>
      </c>
      <c r="E462" s="11">
        <v>8.4000000000000005E-2</v>
      </c>
      <c r="F462" s="11">
        <v>2009.9173553719008</v>
      </c>
      <c r="G462" s="11">
        <v>168.83305785123969</v>
      </c>
      <c r="H462" s="11">
        <v>8000</v>
      </c>
      <c r="I462" s="11">
        <v>0.85</v>
      </c>
      <c r="J462" s="11">
        <v>0.2</v>
      </c>
      <c r="K462" s="11">
        <v>0.6</v>
      </c>
      <c r="L462" s="11">
        <v>3</v>
      </c>
      <c r="M462" s="11">
        <v>4</v>
      </c>
      <c r="N462" s="11">
        <v>2</v>
      </c>
      <c r="O462" s="11">
        <v>3</v>
      </c>
      <c r="P462" s="11">
        <v>0.2</v>
      </c>
      <c r="Q462" s="11">
        <v>0.1</v>
      </c>
      <c r="R462" s="11">
        <v>0.16666666999999999</v>
      </c>
      <c r="S462" s="11">
        <v>0.25</v>
      </c>
      <c r="T462" s="11">
        <v>5035.4947000000002</v>
      </c>
      <c r="U462" s="11">
        <v>0.6</v>
      </c>
      <c r="V462" s="11">
        <v>70</v>
      </c>
      <c r="W462" s="11">
        <v>1400</v>
      </c>
      <c r="X462" s="11">
        <v>-3.6277441000000001</v>
      </c>
    </row>
    <row r="463" spans="2:24" x14ac:dyDescent="0.35">
      <c r="B463" s="11">
        <v>-20.340066</v>
      </c>
      <c r="C463" s="11">
        <v>40</v>
      </c>
      <c r="D463" s="11">
        <v>80.693877999999998</v>
      </c>
      <c r="E463" s="11">
        <v>0.03</v>
      </c>
      <c r="F463" s="11">
        <v>3861.1570247933887</v>
      </c>
      <c r="G463" s="11">
        <v>115.83471074380165</v>
      </c>
      <c r="H463" s="11">
        <v>7500</v>
      </c>
      <c r="I463" s="11">
        <v>0.8</v>
      </c>
      <c r="J463" s="11">
        <v>0.2</v>
      </c>
      <c r="K463" s="11">
        <v>0.9</v>
      </c>
      <c r="L463" s="11">
        <v>2</v>
      </c>
      <c r="M463" s="11">
        <v>3</v>
      </c>
      <c r="N463" s="11">
        <v>2</v>
      </c>
      <c r="O463" s="11">
        <v>2</v>
      </c>
      <c r="P463" s="11">
        <v>0.125</v>
      </c>
      <c r="Q463" s="11">
        <v>0.15</v>
      </c>
      <c r="R463" s="11">
        <v>0.23333333000000001</v>
      </c>
      <c r="S463" s="11">
        <v>0.35</v>
      </c>
      <c r="T463" s="11">
        <v>1853.4437</v>
      </c>
      <c r="U463" s="11">
        <v>0.6</v>
      </c>
      <c r="V463" s="11">
        <v>80</v>
      </c>
      <c r="W463" s="11">
        <v>1400</v>
      </c>
      <c r="X463" s="11">
        <v>-22.612938</v>
      </c>
    </row>
    <row r="464" spans="2:24" x14ac:dyDescent="0.35">
      <c r="B464" s="11">
        <v>3.1527120000000002</v>
      </c>
      <c r="C464" s="11">
        <v>15</v>
      </c>
      <c r="D464" s="11">
        <v>141.61224000000001</v>
      </c>
      <c r="E464" s="11">
        <v>0.03</v>
      </c>
      <c r="F464" s="11">
        <v>5061.9834710743798</v>
      </c>
      <c r="G464" s="11">
        <v>151.85950413223139</v>
      </c>
      <c r="H464" s="11">
        <v>6500</v>
      </c>
      <c r="I464" s="11">
        <v>0.7</v>
      </c>
      <c r="J464" s="11">
        <v>0.4</v>
      </c>
      <c r="K464" s="11">
        <v>0.8</v>
      </c>
      <c r="L464" s="11">
        <v>4</v>
      </c>
      <c r="M464" s="11">
        <v>2</v>
      </c>
      <c r="N464" s="11">
        <v>2</v>
      </c>
      <c r="O464" s="11">
        <v>3</v>
      </c>
      <c r="P464" s="11">
        <v>0.2</v>
      </c>
      <c r="Q464" s="11">
        <v>0.1</v>
      </c>
      <c r="R464" s="11">
        <v>0.1</v>
      </c>
      <c r="S464" s="11">
        <v>0.35</v>
      </c>
      <c r="T464" s="11">
        <v>1880.4336000000001</v>
      </c>
      <c r="U464" s="11">
        <v>0.625</v>
      </c>
      <c r="V464" s="11">
        <v>90</v>
      </c>
      <c r="W464" s="11">
        <v>600</v>
      </c>
      <c r="X464" s="11">
        <v>4.3065685999999994</v>
      </c>
    </row>
    <row r="465" spans="2:24" x14ac:dyDescent="0.35">
      <c r="B465" s="11">
        <v>42.749357000000003</v>
      </c>
      <c r="C465" s="11">
        <v>40</v>
      </c>
      <c r="D465" s="11">
        <v>92.877550999999997</v>
      </c>
      <c r="E465" s="11">
        <v>0.219</v>
      </c>
      <c r="F465" s="11">
        <v>4619.059917355371</v>
      </c>
      <c r="G465" s="11">
        <v>1011.5741219008263</v>
      </c>
      <c r="H465" s="11">
        <v>8000</v>
      </c>
      <c r="I465" s="11">
        <v>0.8</v>
      </c>
      <c r="J465" s="11">
        <v>0.5</v>
      </c>
      <c r="K465" s="11">
        <v>0.8</v>
      </c>
      <c r="L465" s="11">
        <v>2</v>
      </c>
      <c r="M465" s="11">
        <v>2</v>
      </c>
      <c r="N465" s="11">
        <v>4</v>
      </c>
      <c r="O465" s="11">
        <v>2</v>
      </c>
      <c r="P465" s="11">
        <v>0.125</v>
      </c>
      <c r="Q465" s="11">
        <v>0.2</v>
      </c>
      <c r="R465" s="11">
        <v>0.3</v>
      </c>
      <c r="S465" s="11">
        <v>0.25</v>
      </c>
      <c r="T465" s="11">
        <v>3830.4504000000002</v>
      </c>
      <c r="U465" s="11">
        <v>0.45</v>
      </c>
      <c r="V465" s="11">
        <v>90</v>
      </c>
      <c r="W465" s="11">
        <v>1400</v>
      </c>
      <c r="X465" s="11">
        <v>45.867331999999998</v>
      </c>
    </row>
    <row r="466" spans="2:24" x14ac:dyDescent="0.35">
      <c r="B466" s="11">
        <v>-17.292539000000001</v>
      </c>
      <c r="C466" s="11">
        <v>45</v>
      </c>
      <c r="D466" s="11">
        <v>251.26531</v>
      </c>
      <c r="E466" s="11">
        <v>0.16500000000000001</v>
      </c>
      <c r="F466" s="11">
        <v>1694.4731404958679</v>
      </c>
      <c r="G466" s="11">
        <v>279.58806818181824</v>
      </c>
      <c r="H466" s="11">
        <v>6500</v>
      </c>
      <c r="I466" s="11">
        <v>0.8</v>
      </c>
      <c r="J466" s="11">
        <v>0.2</v>
      </c>
      <c r="K466" s="11">
        <v>0.9</v>
      </c>
      <c r="L466" s="11">
        <v>4</v>
      </c>
      <c r="M466" s="11">
        <v>4</v>
      </c>
      <c r="N466" s="11">
        <v>2</v>
      </c>
      <c r="O466" s="11">
        <v>2</v>
      </c>
      <c r="P466" s="11">
        <v>0.05</v>
      </c>
      <c r="Q466" s="11">
        <v>0.15</v>
      </c>
      <c r="R466" s="11">
        <v>0.16666666999999999</v>
      </c>
      <c r="S466" s="11">
        <v>0.2</v>
      </c>
      <c r="T466" s="11">
        <v>2536.3213999999998</v>
      </c>
      <c r="U466" s="11">
        <v>0.7</v>
      </c>
      <c r="V466" s="11">
        <v>50</v>
      </c>
      <c r="W466" s="11">
        <v>1200</v>
      </c>
      <c r="X466" s="11">
        <v>-15.950829000000001</v>
      </c>
    </row>
    <row r="467" spans="2:24" x14ac:dyDescent="0.35">
      <c r="B467" s="11">
        <v>-19.065265</v>
      </c>
      <c r="C467" s="11">
        <v>30</v>
      </c>
      <c r="D467" s="11">
        <v>62.418367000000003</v>
      </c>
      <c r="E467" s="11">
        <v>0.219</v>
      </c>
      <c r="F467" s="11">
        <v>1694.4731404958679</v>
      </c>
      <c r="G467" s="11">
        <v>371.08961776859508</v>
      </c>
      <c r="H467" s="11">
        <v>3500</v>
      </c>
      <c r="I467" s="11">
        <v>0.75</v>
      </c>
      <c r="J467" s="11">
        <v>0.2</v>
      </c>
      <c r="K467" s="11">
        <v>0.8</v>
      </c>
      <c r="L467" s="11">
        <v>2</v>
      </c>
      <c r="M467" s="11">
        <v>3</v>
      </c>
      <c r="N467" s="11">
        <v>3</v>
      </c>
      <c r="O467" s="11">
        <v>4</v>
      </c>
      <c r="P467" s="11">
        <v>0.125</v>
      </c>
      <c r="Q467" s="11">
        <v>0.2</v>
      </c>
      <c r="R467" s="11">
        <v>0.16666666999999999</v>
      </c>
      <c r="S467" s="11">
        <v>0.35</v>
      </c>
      <c r="T467" s="11">
        <v>918.49708999999996</v>
      </c>
      <c r="U467" s="11">
        <v>0.6</v>
      </c>
      <c r="V467" s="11">
        <v>90</v>
      </c>
      <c r="W467" s="11">
        <v>1400</v>
      </c>
      <c r="X467" s="11">
        <v>-21.297566</v>
      </c>
    </row>
    <row r="468" spans="2:24" x14ac:dyDescent="0.35">
      <c r="B468" s="11">
        <v>-13.897983999999999</v>
      </c>
      <c r="C468" s="11">
        <v>40</v>
      </c>
      <c r="D468" s="11">
        <v>74.602041</v>
      </c>
      <c r="E468" s="11">
        <v>5.7000000000000002E-2</v>
      </c>
      <c r="F468" s="11">
        <v>2009.9173553719008</v>
      </c>
      <c r="G468" s="11">
        <v>114.56528925619835</v>
      </c>
      <c r="H468" s="11">
        <v>7000</v>
      </c>
      <c r="I468" s="11">
        <v>0.85</v>
      </c>
      <c r="J468" s="11">
        <v>0.2</v>
      </c>
      <c r="K468" s="11">
        <v>0.6</v>
      </c>
      <c r="L468" s="11">
        <v>4</v>
      </c>
      <c r="M468" s="11">
        <v>4</v>
      </c>
      <c r="N468" s="11">
        <v>2</v>
      </c>
      <c r="O468" s="11">
        <v>3</v>
      </c>
      <c r="P468" s="11">
        <v>0.05</v>
      </c>
      <c r="Q468" s="11">
        <v>0.2</v>
      </c>
      <c r="R468" s="11">
        <v>0.16666666999999999</v>
      </c>
      <c r="S468" s="11">
        <v>0.25</v>
      </c>
      <c r="T468" s="11">
        <v>2811.0563000000002</v>
      </c>
      <c r="U468" s="11">
        <v>0.52500000000000002</v>
      </c>
      <c r="V468" s="11">
        <v>80</v>
      </c>
      <c r="W468" s="11">
        <v>1600</v>
      </c>
      <c r="X468" s="11">
        <v>-15.880617000000001</v>
      </c>
    </row>
    <row r="469" spans="2:24" x14ac:dyDescent="0.35">
      <c r="B469" s="11">
        <v>0.209395</v>
      </c>
      <c r="C469" s="11">
        <v>45</v>
      </c>
      <c r="D469" s="11">
        <v>184.2551</v>
      </c>
      <c r="E469" s="11">
        <v>0.219</v>
      </c>
      <c r="F469" s="11">
        <v>2380.1652892561983</v>
      </c>
      <c r="G469" s="11">
        <v>521.25619834710744</v>
      </c>
      <c r="H469" s="11">
        <v>8500</v>
      </c>
      <c r="I469" s="11">
        <v>0.8</v>
      </c>
      <c r="J469" s="11">
        <v>0.2</v>
      </c>
      <c r="K469" s="11">
        <v>0.9</v>
      </c>
      <c r="L469" s="11">
        <v>3</v>
      </c>
      <c r="M469" s="11">
        <v>4</v>
      </c>
      <c r="N469" s="11">
        <v>3</v>
      </c>
      <c r="O469" s="11">
        <v>2</v>
      </c>
      <c r="P469" s="11">
        <v>0.05</v>
      </c>
      <c r="Q469" s="11">
        <v>0.1</v>
      </c>
      <c r="R469" s="11">
        <v>0.3</v>
      </c>
      <c r="S469" s="11">
        <v>0.3</v>
      </c>
      <c r="T469" s="11">
        <v>3954.5601999999999</v>
      </c>
      <c r="U469" s="11">
        <v>0.47499999999999998</v>
      </c>
      <c r="V469" s="11">
        <v>50</v>
      </c>
      <c r="W469" s="11">
        <v>600</v>
      </c>
      <c r="X469" s="11">
        <v>5.0499160999999999</v>
      </c>
    </row>
    <row r="470" spans="2:24" x14ac:dyDescent="0.35">
      <c r="B470" s="11">
        <v>3.2941129999999998</v>
      </c>
      <c r="C470" s="11">
        <v>35</v>
      </c>
      <c r="D470" s="11">
        <v>68.510204000000002</v>
      </c>
      <c r="E470" s="11">
        <v>0.3</v>
      </c>
      <c r="F470" s="11">
        <v>1650</v>
      </c>
      <c r="G470" s="11">
        <v>495</v>
      </c>
      <c r="H470" s="11">
        <v>7500</v>
      </c>
      <c r="I470" s="11">
        <v>0.75</v>
      </c>
      <c r="J470" s="11">
        <v>0.3</v>
      </c>
      <c r="K470" s="11">
        <v>0.8</v>
      </c>
      <c r="L470" s="11">
        <v>3</v>
      </c>
      <c r="M470" s="11">
        <v>2</v>
      </c>
      <c r="N470" s="11">
        <v>4</v>
      </c>
      <c r="O470" s="11">
        <v>2</v>
      </c>
      <c r="P470" s="11">
        <v>0.125</v>
      </c>
      <c r="Q470" s="11">
        <v>0.2</v>
      </c>
      <c r="R470" s="11">
        <v>0.3</v>
      </c>
      <c r="S470" s="11">
        <v>0.25</v>
      </c>
      <c r="T470" s="11">
        <v>3102.2919000000002</v>
      </c>
      <c r="U470" s="11">
        <v>0.42499999999999999</v>
      </c>
      <c r="V470" s="11">
        <v>40</v>
      </c>
      <c r="W470" s="11">
        <v>1600</v>
      </c>
      <c r="X470" s="11">
        <v>2.3186559</v>
      </c>
    </row>
    <row r="471" spans="2:24" x14ac:dyDescent="0.35">
      <c r="B471" s="11">
        <v>-4.2462049999999998</v>
      </c>
      <c r="C471" s="11">
        <v>40</v>
      </c>
      <c r="D471" s="11">
        <v>80.693877999999998</v>
      </c>
      <c r="E471" s="11">
        <v>5.7000000000000002E-2</v>
      </c>
      <c r="F471" s="11">
        <v>7300</v>
      </c>
      <c r="G471" s="11">
        <v>416.1</v>
      </c>
      <c r="H471" s="11">
        <v>7000</v>
      </c>
      <c r="I471" s="11">
        <v>0.8</v>
      </c>
      <c r="J471" s="11">
        <v>0.3</v>
      </c>
      <c r="K471" s="11">
        <v>0.8</v>
      </c>
      <c r="L471" s="11">
        <v>2</v>
      </c>
      <c r="M471" s="11">
        <v>2</v>
      </c>
      <c r="N471" s="11">
        <v>4</v>
      </c>
      <c r="O471" s="11">
        <v>3</v>
      </c>
      <c r="P471" s="11">
        <v>0.05</v>
      </c>
      <c r="Q471" s="11">
        <v>0.1</v>
      </c>
      <c r="R471" s="11">
        <v>0.3</v>
      </c>
      <c r="S471" s="11">
        <v>0.2</v>
      </c>
      <c r="T471" s="11">
        <v>2811.0563000000002</v>
      </c>
      <c r="U471" s="11">
        <v>0.625</v>
      </c>
      <c r="V471" s="11">
        <v>90</v>
      </c>
      <c r="W471" s="11">
        <v>600</v>
      </c>
      <c r="X471" s="11">
        <v>-6.0578810000000001</v>
      </c>
    </row>
    <row r="472" spans="2:24" x14ac:dyDescent="0.35">
      <c r="B472" s="11">
        <v>39.332841999999999</v>
      </c>
      <c r="C472" s="11">
        <v>25</v>
      </c>
      <c r="D472" s="11">
        <v>38.051020000000001</v>
      </c>
      <c r="E472" s="11">
        <v>0.192</v>
      </c>
      <c r="F472" s="11">
        <v>3100</v>
      </c>
      <c r="G472" s="11">
        <v>595.20000000000005</v>
      </c>
      <c r="H472" s="11">
        <v>5500</v>
      </c>
      <c r="I472" s="11">
        <v>0.7</v>
      </c>
      <c r="J472" s="11">
        <v>0.3</v>
      </c>
      <c r="K472" s="11">
        <v>0.7</v>
      </c>
      <c r="L472" s="11">
        <v>4</v>
      </c>
      <c r="M472" s="11">
        <v>3</v>
      </c>
      <c r="N472" s="11">
        <v>4</v>
      </c>
      <c r="O472" s="11">
        <v>2</v>
      </c>
      <c r="P472" s="11">
        <v>0.05</v>
      </c>
      <c r="Q472" s="11">
        <v>0.1</v>
      </c>
      <c r="R472" s="11">
        <v>0.16666666999999999</v>
      </c>
      <c r="S472" s="11">
        <v>0.3</v>
      </c>
      <c r="T472" s="11">
        <v>3351.2986999999998</v>
      </c>
      <c r="U472" s="11">
        <v>0.52500000000000002</v>
      </c>
      <c r="V472" s="11">
        <v>90</v>
      </c>
      <c r="W472" s="11">
        <v>800</v>
      </c>
      <c r="X472" s="11">
        <v>38.566307000000002</v>
      </c>
    </row>
    <row r="473" spans="2:24" x14ac:dyDescent="0.35">
      <c r="B473" s="11">
        <v>-18.424149</v>
      </c>
      <c r="C473" s="11">
        <v>25</v>
      </c>
      <c r="D473" s="11">
        <v>202.53061</v>
      </c>
      <c r="E473" s="11">
        <v>5.7000000000000002E-2</v>
      </c>
      <c r="F473" s="11">
        <v>1825</v>
      </c>
      <c r="G473" s="11">
        <v>104.02500000000001</v>
      </c>
      <c r="H473" s="11">
        <v>6000</v>
      </c>
      <c r="I473" s="11">
        <v>0.75</v>
      </c>
      <c r="J473" s="11">
        <v>0.2</v>
      </c>
      <c r="K473" s="11">
        <v>0.8</v>
      </c>
      <c r="L473" s="11">
        <v>3</v>
      </c>
      <c r="M473" s="11">
        <v>4</v>
      </c>
      <c r="N473" s="11">
        <v>3</v>
      </c>
      <c r="O473" s="11">
        <v>3</v>
      </c>
      <c r="P473" s="11">
        <v>0.125</v>
      </c>
      <c r="Q473" s="11">
        <v>0.2</v>
      </c>
      <c r="R473" s="11">
        <v>0.1</v>
      </c>
      <c r="S473" s="11">
        <v>0.2</v>
      </c>
      <c r="T473" s="11">
        <v>3655.9621999999999</v>
      </c>
      <c r="U473" s="11">
        <v>0.57499999999999996</v>
      </c>
      <c r="V473" s="11">
        <v>40</v>
      </c>
      <c r="W473" s="11">
        <v>1600</v>
      </c>
      <c r="X473" s="11">
        <v>-18.288522</v>
      </c>
    </row>
    <row r="474" spans="2:24" x14ac:dyDescent="0.35">
      <c r="B474" s="11">
        <v>32.410085000000002</v>
      </c>
      <c r="C474" s="11">
        <v>30</v>
      </c>
      <c r="D474" s="11">
        <v>19.775510000000001</v>
      </c>
      <c r="E474" s="11">
        <v>0.111</v>
      </c>
      <c r="F474" s="11">
        <v>4231.4049586776864</v>
      </c>
      <c r="G474" s="11">
        <v>469.68595041322322</v>
      </c>
      <c r="H474" s="11">
        <v>7000</v>
      </c>
      <c r="I474" s="11">
        <v>0.75</v>
      </c>
      <c r="J474" s="11">
        <v>0.4</v>
      </c>
      <c r="K474" s="11">
        <v>0.6</v>
      </c>
      <c r="L474" s="11">
        <v>3</v>
      </c>
      <c r="M474" s="11">
        <v>3</v>
      </c>
      <c r="N474" s="11">
        <v>4</v>
      </c>
      <c r="O474" s="11">
        <v>3</v>
      </c>
      <c r="P474" s="11">
        <v>0.125</v>
      </c>
      <c r="Q474" s="11">
        <v>0.15</v>
      </c>
      <c r="R474" s="11">
        <v>0.16666666999999999</v>
      </c>
      <c r="S474" s="11">
        <v>0.2</v>
      </c>
      <c r="T474" s="11">
        <v>2411.0549000000001</v>
      </c>
      <c r="U474" s="11">
        <v>0.47499999999999998</v>
      </c>
      <c r="V474" s="11">
        <v>90</v>
      </c>
      <c r="W474" s="11">
        <v>800</v>
      </c>
      <c r="X474" s="11">
        <v>30.604431000000002</v>
      </c>
    </row>
    <row r="475" spans="2:24" x14ac:dyDescent="0.35">
      <c r="B475" s="11">
        <v>13.527739</v>
      </c>
      <c r="C475" s="11">
        <v>15</v>
      </c>
      <c r="D475" s="11">
        <v>202.53061</v>
      </c>
      <c r="E475" s="11">
        <v>0.246</v>
      </c>
      <c r="F475" s="11">
        <v>1694.4731404958679</v>
      </c>
      <c r="G475" s="11">
        <v>416.84039256198349</v>
      </c>
      <c r="H475" s="11">
        <v>4500</v>
      </c>
      <c r="I475" s="11">
        <v>0.75</v>
      </c>
      <c r="J475" s="11">
        <v>0.5</v>
      </c>
      <c r="K475" s="11">
        <v>0.6</v>
      </c>
      <c r="L475" s="11">
        <v>4</v>
      </c>
      <c r="M475" s="11">
        <v>4</v>
      </c>
      <c r="N475" s="11">
        <v>3</v>
      </c>
      <c r="O475" s="11">
        <v>4</v>
      </c>
      <c r="P475" s="11">
        <v>0.05</v>
      </c>
      <c r="Q475" s="11">
        <v>0.1</v>
      </c>
      <c r="R475" s="11">
        <v>0.1</v>
      </c>
      <c r="S475" s="11">
        <v>0.25</v>
      </c>
      <c r="T475" s="11">
        <v>1301.8386</v>
      </c>
      <c r="U475" s="11">
        <v>0.52500000000000002</v>
      </c>
      <c r="V475" s="11">
        <v>80</v>
      </c>
      <c r="W475" s="11">
        <v>400</v>
      </c>
      <c r="X475" s="11">
        <v>11.663626000000001</v>
      </c>
    </row>
    <row r="476" spans="2:24" x14ac:dyDescent="0.35">
      <c r="B476" s="11">
        <v>-4.9322429999999997</v>
      </c>
      <c r="C476" s="11">
        <v>25</v>
      </c>
      <c r="D476" s="11">
        <v>257.35714000000002</v>
      </c>
      <c r="E476" s="11">
        <v>0.13800000000000001</v>
      </c>
      <c r="F476" s="11">
        <v>528.9256198347108</v>
      </c>
      <c r="G476" s="11">
        <v>72.991735537190095</v>
      </c>
      <c r="H476" s="11">
        <v>6500</v>
      </c>
      <c r="I476" s="11">
        <v>0.7</v>
      </c>
      <c r="J476" s="11">
        <v>0.2</v>
      </c>
      <c r="K476" s="11">
        <v>0.6</v>
      </c>
      <c r="L476" s="11">
        <v>4</v>
      </c>
      <c r="M476" s="11">
        <v>4</v>
      </c>
      <c r="N476" s="11">
        <v>2</v>
      </c>
      <c r="O476" s="11">
        <v>2</v>
      </c>
      <c r="P476" s="11">
        <v>0.2</v>
      </c>
      <c r="Q476" s="11">
        <v>0.2</v>
      </c>
      <c r="R476" s="11">
        <v>0.1</v>
      </c>
      <c r="S476" s="11">
        <v>0.3</v>
      </c>
      <c r="T476" s="11">
        <v>1760.2781</v>
      </c>
      <c r="U476" s="11">
        <v>0.7</v>
      </c>
      <c r="V476" s="11">
        <v>90</v>
      </c>
      <c r="W476" s="11">
        <v>400</v>
      </c>
      <c r="X476" s="11">
        <v>-4.0449660999999999</v>
      </c>
    </row>
    <row r="477" spans="2:24" x14ac:dyDescent="0.35">
      <c r="B477" s="11">
        <v>-25.311534999999999</v>
      </c>
      <c r="C477" s="11">
        <v>45</v>
      </c>
      <c r="D477" s="11">
        <v>232.9898</v>
      </c>
      <c r="E477" s="11">
        <v>8.4000000000000005E-2</v>
      </c>
      <c r="F477" s="11">
        <v>903.7190082644629</v>
      </c>
      <c r="G477" s="11">
        <v>75.912396694214891</v>
      </c>
      <c r="H477" s="11">
        <v>8000</v>
      </c>
      <c r="I477" s="11">
        <v>0.8</v>
      </c>
      <c r="J477" s="11">
        <v>0.2</v>
      </c>
      <c r="K477" s="11">
        <v>0.9</v>
      </c>
      <c r="L477" s="11">
        <v>3</v>
      </c>
      <c r="M477" s="11">
        <v>3</v>
      </c>
      <c r="N477" s="11">
        <v>2</v>
      </c>
      <c r="O477" s="11">
        <v>3</v>
      </c>
      <c r="P477" s="11">
        <v>0.2</v>
      </c>
      <c r="Q477" s="11">
        <v>0.1</v>
      </c>
      <c r="R477" s="11">
        <v>0.16666666999999999</v>
      </c>
      <c r="S477" s="11">
        <v>0.25</v>
      </c>
      <c r="T477" s="11">
        <v>2521.3135000000002</v>
      </c>
      <c r="U477" s="11">
        <v>0.7</v>
      </c>
      <c r="V477" s="11">
        <v>70</v>
      </c>
      <c r="W477" s="11">
        <v>1800</v>
      </c>
      <c r="X477" s="11">
        <v>-25.925497</v>
      </c>
    </row>
    <row r="478" spans="2:24" x14ac:dyDescent="0.35">
      <c r="B478" s="11">
        <v>-2.5833170000000001</v>
      </c>
      <c r="C478" s="11">
        <v>30</v>
      </c>
      <c r="D478" s="11">
        <v>31.959184</v>
      </c>
      <c r="E478" s="11">
        <v>0.219</v>
      </c>
      <c r="F478" s="11">
        <v>1300</v>
      </c>
      <c r="G478" s="11">
        <v>284.7</v>
      </c>
      <c r="H478" s="11">
        <v>3000</v>
      </c>
      <c r="I478" s="11">
        <v>0.75</v>
      </c>
      <c r="J478" s="11">
        <v>0.5</v>
      </c>
      <c r="K478" s="11">
        <v>0.7</v>
      </c>
      <c r="L478" s="11">
        <v>3</v>
      </c>
      <c r="M478" s="11">
        <v>3</v>
      </c>
      <c r="N478" s="11">
        <v>4</v>
      </c>
      <c r="O478" s="11">
        <v>3</v>
      </c>
      <c r="P478" s="11">
        <v>0.05</v>
      </c>
      <c r="Q478" s="11">
        <v>0.1</v>
      </c>
      <c r="R478" s="11">
        <v>0.23333333000000001</v>
      </c>
      <c r="S478" s="11">
        <v>0.35</v>
      </c>
      <c r="T478" s="11">
        <v>1771.3871999999999</v>
      </c>
      <c r="U478" s="11">
        <v>0.6</v>
      </c>
      <c r="V478" s="11">
        <v>50</v>
      </c>
      <c r="W478" s="11">
        <v>400</v>
      </c>
      <c r="X478" s="11">
        <v>-2.2467695999999999</v>
      </c>
    </row>
    <row r="479" spans="2:24" x14ac:dyDescent="0.35">
      <c r="B479" s="11">
        <v>6.1512560000000001</v>
      </c>
      <c r="C479" s="11">
        <v>25</v>
      </c>
      <c r="D479" s="11">
        <v>92.877550999999997</v>
      </c>
      <c r="E479" s="11">
        <v>8.4000000000000005E-2</v>
      </c>
      <c r="F479" s="11">
        <v>2380.1652892561983</v>
      </c>
      <c r="G479" s="11">
        <v>199.93388429752068</v>
      </c>
      <c r="H479" s="11">
        <v>5500</v>
      </c>
      <c r="I479" s="11">
        <v>0.8</v>
      </c>
      <c r="J479" s="11">
        <v>0.3</v>
      </c>
      <c r="K479" s="11">
        <v>0.7</v>
      </c>
      <c r="L479" s="11">
        <v>3</v>
      </c>
      <c r="M479" s="11">
        <v>2</v>
      </c>
      <c r="N479" s="11">
        <v>3</v>
      </c>
      <c r="O479" s="11">
        <v>4</v>
      </c>
      <c r="P479" s="11">
        <v>0.05</v>
      </c>
      <c r="Q479" s="11">
        <v>0.15</v>
      </c>
      <c r="R479" s="11">
        <v>0.16666666999999999</v>
      </c>
      <c r="S479" s="11">
        <v>0.35</v>
      </c>
      <c r="T479" s="11">
        <v>1489.4661000000001</v>
      </c>
      <c r="U479" s="11">
        <v>0.5</v>
      </c>
      <c r="V479" s="11">
        <v>80</v>
      </c>
      <c r="W479" s="11">
        <v>600</v>
      </c>
      <c r="X479" s="11">
        <v>6.607494</v>
      </c>
    </row>
    <row r="480" spans="2:24" x14ac:dyDescent="0.35">
      <c r="B480" s="11">
        <v>-5.2031650000000003</v>
      </c>
      <c r="C480" s="11">
        <v>30</v>
      </c>
      <c r="D480" s="11">
        <v>111.15306</v>
      </c>
      <c r="E480" s="11">
        <v>5.7000000000000002E-2</v>
      </c>
      <c r="F480" s="11">
        <v>2000</v>
      </c>
      <c r="G480" s="11">
        <v>114</v>
      </c>
      <c r="H480" s="11">
        <v>8000</v>
      </c>
      <c r="I480" s="11">
        <v>0.75</v>
      </c>
      <c r="J480" s="11">
        <v>0.3</v>
      </c>
      <c r="K480" s="11">
        <v>0.8</v>
      </c>
      <c r="L480" s="11">
        <v>3</v>
      </c>
      <c r="M480" s="11">
        <v>3</v>
      </c>
      <c r="N480" s="11">
        <v>2</v>
      </c>
      <c r="O480" s="11">
        <v>3</v>
      </c>
      <c r="P480" s="11">
        <v>0.125</v>
      </c>
      <c r="Q480" s="11">
        <v>0.1</v>
      </c>
      <c r="R480" s="11">
        <v>0.1</v>
      </c>
      <c r="S480" s="11">
        <v>0.2</v>
      </c>
      <c r="T480" s="11">
        <v>2755.4913000000001</v>
      </c>
      <c r="U480" s="11">
        <v>0.4</v>
      </c>
      <c r="V480" s="11">
        <v>50</v>
      </c>
      <c r="W480" s="11">
        <v>800</v>
      </c>
      <c r="X480" s="11">
        <v>-7.2541643000000002</v>
      </c>
    </row>
    <row r="481" spans="2:24" x14ac:dyDescent="0.35">
      <c r="B481" s="11">
        <v>-5.6906670000000004</v>
      </c>
      <c r="C481" s="11">
        <v>35</v>
      </c>
      <c r="D481" s="11">
        <v>251.26531</v>
      </c>
      <c r="E481" s="11">
        <v>5.7000000000000002E-2</v>
      </c>
      <c r="F481" s="11">
        <v>6600</v>
      </c>
      <c r="G481" s="11">
        <v>376.2</v>
      </c>
      <c r="H481" s="11">
        <v>7000</v>
      </c>
      <c r="I481" s="11">
        <v>0.7</v>
      </c>
      <c r="J481" s="11">
        <v>0.4</v>
      </c>
      <c r="K481" s="11">
        <v>0.7</v>
      </c>
      <c r="L481" s="11">
        <v>2</v>
      </c>
      <c r="M481" s="11">
        <v>3</v>
      </c>
      <c r="N481" s="11">
        <v>4</v>
      </c>
      <c r="O481" s="11">
        <v>4</v>
      </c>
      <c r="P481" s="11">
        <v>0.125</v>
      </c>
      <c r="Q481" s="11">
        <v>0.2</v>
      </c>
      <c r="R481" s="11">
        <v>0.23333333000000001</v>
      </c>
      <c r="S481" s="11">
        <v>0.3</v>
      </c>
      <c r="T481" s="11">
        <v>3452.2941000000001</v>
      </c>
      <c r="U481" s="11">
        <v>0.57499999999999996</v>
      </c>
      <c r="V481" s="11">
        <v>60</v>
      </c>
      <c r="W481" s="11">
        <v>2000</v>
      </c>
      <c r="X481" s="11">
        <v>-3.6458972999999997</v>
      </c>
    </row>
    <row r="482" spans="2:24" x14ac:dyDescent="0.35">
      <c r="B482" s="11">
        <v>-24.030792000000002</v>
      </c>
      <c r="C482" s="11">
        <v>30</v>
      </c>
      <c r="D482" s="11">
        <v>208.62244999999999</v>
      </c>
      <c r="E482" s="11">
        <v>0.27300000000000002</v>
      </c>
      <c r="F482" s="11">
        <v>3120.6611570247933</v>
      </c>
      <c r="G482" s="11">
        <v>851.94049586776862</v>
      </c>
      <c r="H482" s="11">
        <v>2500</v>
      </c>
      <c r="I482" s="11">
        <v>0.8</v>
      </c>
      <c r="J482" s="11">
        <v>0.2</v>
      </c>
      <c r="K482" s="11">
        <v>0.8</v>
      </c>
      <c r="L482" s="11">
        <v>3</v>
      </c>
      <c r="M482" s="11">
        <v>4</v>
      </c>
      <c r="N482" s="11">
        <v>3</v>
      </c>
      <c r="O482" s="11">
        <v>4</v>
      </c>
      <c r="P482" s="11">
        <v>0.125</v>
      </c>
      <c r="Q482" s="11">
        <v>0.15</v>
      </c>
      <c r="R482" s="11">
        <v>0.3</v>
      </c>
      <c r="S482" s="11">
        <v>0.35</v>
      </c>
      <c r="T482" s="11">
        <v>861.09101999999996</v>
      </c>
      <c r="U482" s="11">
        <v>0.57499999999999996</v>
      </c>
      <c r="V482" s="11">
        <v>80</v>
      </c>
      <c r="W482" s="11">
        <v>1600</v>
      </c>
      <c r="X482" s="11">
        <v>-23.583470999999999</v>
      </c>
    </row>
    <row r="483" spans="2:24" x14ac:dyDescent="0.35">
      <c r="B483" s="11">
        <v>-9.2992410000000003</v>
      </c>
      <c r="C483" s="11">
        <v>25</v>
      </c>
      <c r="D483" s="11">
        <v>68.510204000000002</v>
      </c>
      <c r="E483" s="11">
        <v>0.03</v>
      </c>
      <c r="F483" s="11">
        <v>3861.1570247933887</v>
      </c>
      <c r="G483" s="11">
        <v>115.83471074380165</v>
      </c>
      <c r="H483" s="11">
        <v>8000</v>
      </c>
      <c r="I483" s="11">
        <v>0.75</v>
      </c>
      <c r="J483" s="11">
        <v>0.2</v>
      </c>
      <c r="K483" s="11">
        <v>0.8</v>
      </c>
      <c r="L483" s="11">
        <v>3</v>
      </c>
      <c r="M483" s="11">
        <v>4</v>
      </c>
      <c r="N483" s="11">
        <v>4</v>
      </c>
      <c r="O483" s="11">
        <v>4</v>
      </c>
      <c r="P483" s="11">
        <v>0.125</v>
      </c>
      <c r="Q483" s="11">
        <v>0.2</v>
      </c>
      <c r="R483" s="11">
        <v>0.1</v>
      </c>
      <c r="S483" s="11">
        <v>0.3</v>
      </c>
      <c r="T483" s="11">
        <v>2166.4960999999998</v>
      </c>
      <c r="U483" s="11">
        <v>0.67500000000000004</v>
      </c>
      <c r="V483" s="11">
        <v>50</v>
      </c>
      <c r="W483" s="11">
        <v>600</v>
      </c>
      <c r="X483" s="11">
        <v>-9.6976344999999995</v>
      </c>
    </row>
    <row r="484" spans="2:24" x14ac:dyDescent="0.35">
      <c r="B484" s="11">
        <v>-14.435566</v>
      </c>
      <c r="C484" s="11">
        <v>35</v>
      </c>
      <c r="D484" s="11">
        <v>172.07142999999999</v>
      </c>
      <c r="E484" s="11">
        <v>5.7000000000000002E-2</v>
      </c>
      <c r="F484" s="11">
        <v>899.17355371900828</v>
      </c>
      <c r="G484" s="11">
        <v>51.252892561983472</v>
      </c>
      <c r="H484" s="11">
        <v>7500</v>
      </c>
      <c r="I484" s="11">
        <v>0.8</v>
      </c>
      <c r="J484" s="11">
        <v>0.2</v>
      </c>
      <c r="K484" s="11">
        <v>0.7</v>
      </c>
      <c r="L484" s="11">
        <v>4</v>
      </c>
      <c r="M484" s="11">
        <v>3</v>
      </c>
      <c r="N484" s="11">
        <v>4</v>
      </c>
      <c r="O484" s="11">
        <v>3</v>
      </c>
      <c r="P484" s="11">
        <v>0.2</v>
      </c>
      <c r="Q484" s="11">
        <v>0.2</v>
      </c>
      <c r="R484" s="11">
        <v>0.16666666999999999</v>
      </c>
      <c r="S484" s="11">
        <v>0.35</v>
      </c>
      <c r="T484" s="11">
        <v>3698.8865000000001</v>
      </c>
      <c r="U484" s="11">
        <v>0.67500000000000004</v>
      </c>
      <c r="V484" s="11">
        <v>70</v>
      </c>
      <c r="W484" s="11">
        <v>1000</v>
      </c>
      <c r="X484" s="11">
        <v>-14.078772000000001</v>
      </c>
    </row>
    <row r="485" spans="2:24" x14ac:dyDescent="0.35">
      <c r="B485" s="11">
        <v>-10.054156000000001</v>
      </c>
      <c r="C485" s="11">
        <v>35</v>
      </c>
      <c r="D485" s="11">
        <v>123.33673</v>
      </c>
      <c r="E485" s="11">
        <v>0.219</v>
      </c>
      <c r="F485" s="11">
        <v>1075.6714876033056</v>
      </c>
      <c r="G485" s="11">
        <v>235.57205578512395</v>
      </c>
      <c r="H485" s="11">
        <v>7000</v>
      </c>
      <c r="I485" s="11">
        <v>0.7</v>
      </c>
      <c r="J485" s="11">
        <v>0.3</v>
      </c>
      <c r="K485" s="11">
        <v>0.8</v>
      </c>
      <c r="L485" s="11">
        <v>3</v>
      </c>
      <c r="M485" s="11">
        <v>2</v>
      </c>
      <c r="N485" s="11">
        <v>4</v>
      </c>
      <c r="O485" s="11">
        <v>4</v>
      </c>
      <c r="P485" s="11">
        <v>0.05</v>
      </c>
      <c r="Q485" s="11">
        <v>0.2</v>
      </c>
      <c r="R485" s="11">
        <v>0.16666666999999999</v>
      </c>
      <c r="S485" s="11">
        <v>0.25</v>
      </c>
      <c r="T485" s="11">
        <v>3452.2941000000001</v>
      </c>
      <c r="U485" s="11">
        <v>0.57499999999999996</v>
      </c>
      <c r="V485" s="11">
        <v>40</v>
      </c>
      <c r="W485" s="11">
        <v>1200</v>
      </c>
      <c r="X485" s="11">
        <v>-8.9886923000000003</v>
      </c>
    </row>
    <row r="486" spans="2:24" x14ac:dyDescent="0.35">
      <c r="B486" s="11">
        <v>5.6880199999999999</v>
      </c>
      <c r="C486" s="11">
        <v>15</v>
      </c>
      <c r="D486" s="11">
        <v>86.785713999999999</v>
      </c>
      <c r="E486" s="11">
        <v>0.27300000000000002</v>
      </c>
      <c r="F486" s="11">
        <v>1518.5950413223138</v>
      </c>
      <c r="G486" s="11">
        <v>414.57644628099172</v>
      </c>
      <c r="H486" s="11">
        <v>5000</v>
      </c>
      <c r="I486" s="11">
        <v>0.75</v>
      </c>
      <c r="J486" s="11">
        <v>0.4</v>
      </c>
      <c r="K486" s="11">
        <v>0.8</v>
      </c>
      <c r="L486" s="11">
        <v>3</v>
      </c>
      <c r="M486" s="11">
        <v>2</v>
      </c>
      <c r="N486" s="11">
        <v>3</v>
      </c>
      <c r="O486" s="11">
        <v>3</v>
      </c>
      <c r="P486" s="11">
        <v>0.125</v>
      </c>
      <c r="Q486" s="11">
        <v>0.15</v>
      </c>
      <c r="R486" s="11">
        <v>0.23333333000000001</v>
      </c>
      <c r="S486" s="11">
        <v>0.25</v>
      </c>
      <c r="T486" s="11">
        <v>2350.5419999999999</v>
      </c>
      <c r="U486" s="11">
        <v>0.67500000000000004</v>
      </c>
      <c r="V486" s="11">
        <v>90</v>
      </c>
      <c r="W486" s="11">
        <v>1400</v>
      </c>
      <c r="X486" s="11">
        <v>7.5448744000000003</v>
      </c>
    </row>
    <row r="487" spans="2:24" x14ac:dyDescent="0.35">
      <c r="B487" s="11">
        <v>42.605494</v>
      </c>
      <c r="C487" s="11">
        <v>15</v>
      </c>
      <c r="D487" s="11">
        <v>135.52041</v>
      </c>
      <c r="E487" s="11">
        <v>0.3</v>
      </c>
      <c r="F487" s="11">
        <v>3800</v>
      </c>
      <c r="G487" s="11">
        <v>1140</v>
      </c>
      <c r="H487" s="11">
        <v>3500</v>
      </c>
      <c r="I487" s="11">
        <v>0.75</v>
      </c>
      <c r="J487" s="11">
        <v>0.5</v>
      </c>
      <c r="K487" s="11">
        <v>0.6</v>
      </c>
      <c r="L487" s="11">
        <v>3</v>
      </c>
      <c r="M487" s="11">
        <v>4</v>
      </c>
      <c r="N487" s="11">
        <v>4</v>
      </c>
      <c r="O487" s="11">
        <v>2</v>
      </c>
      <c r="P487" s="11">
        <v>0.125</v>
      </c>
      <c r="Q487" s="11">
        <v>0.1</v>
      </c>
      <c r="R487" s="11">
        <v>0.1</v>
      </c>
      <c r="S487" s="11">
        <v>0.35</v>
      </c>
      <c r="T487" s="11">
        <v>1961.7985000000001</v>
      </c>
      <c r="U487" s="11">
        <v>0.47499999999999998</v>
      </c>
      <c r="V487" s="11">
        <v>90</v>
      </c>
      <c r="W487" s="11">
        <v>1000</v>
      </c>
      <c r="X487" s="11">
        <v>36.927126999999999</v>
      </c>
    </row>
    <row r="488" spans="2:24" x14ac:dyDescent="0.35">
      <c r="B488" s="11">
        <v>-23.841481999999999</v>
      </c>
      <c r="C488" s="11">
        <v>40</v>
      </c>
      <c r="D488" s="11">
        <v>19.775510000000001</v>
      </c>
      <c r="E488" s="11">
        <v>5.7000000000000002E-2</v>
      </c>
      <c r="F488" s="11">
        <v>1335.5888429752067</v>
      </c>
      <c r="G488" s="11">
        <v>76.128564049586785</v>
      </c>
      <c r="H488" s="11">
        <v>7000</v>
      </c>
      <c r="I488" s="11">
        <v>0.85</v>
      </c>
      <c r="J488" s="11">
        <v>0.2</v>
      </c>
      <c r="K488" s="11">
        <v>0.8</v>
      </c>
      <c r="L488" s="11">
        <v>2</v>
      </c>
      <c r="M488" s="11">
        <v>4</v>
      </c>
      <c r="N488" s="11">
        <v>2</v>
      </c>
      <c r="O488" s="11">
        <v>4</v>
      </c>
      <c r="P488" s="11">
        <v>0.05</v>
      </c>
      <c r="Q488" s="11">
        <v>0.15</v>
      </c>
      <c r="R488" s="11">
        <v>0.1</v>
      </c>
      <c r="S488" s="11">
        <v>0.3</v>
      </c>
      <c r="T488" s="11">
        <v>2811.0563000000002</v>
      </c>
      <c r="U488" s="11">
        <v>0.57499999999999996</v>
      </c>
      <c r="V488" s="11">
        <v>50</v>
      </c>
      <c r="W488" s="11">
        <v>1800</v>
      </c>
      <c r="X488" s="11">
        <v>-24.538730000000001</v>
      </c>
    </row>
    <row r="489" spans="2:24" x14ac:dyDescent="0.35">
      <c r="B489" s="11">
        <v>19.078135</v>
      </c>
      <c r="C489" s="11">
        <v>25</v>
      </c>
      <c r="D489" s="11">
        <v>202.53061</v>
      </c>
      <c r="E489" s="11">
        <v>0.13800000000000001</v>
      </c>
      <c r="F489" s="11">
        <v>2400</v>
      </c>
      <c r="G489" s="11">
        <v>331.20000000000005</v>
      </c>
      <c r="H489" s="11">
        <v>6500</v>
      </c>
      <c r="I489" s="11">
        <v>0.7</v>
      </c>
      <c r="J489" s="11">
        <v>0.2</v>
      </c>
      <c r="K489" s="11">
        <v>0.6</v>
      </c>
      <c r="L489" s="11">
        <v>4</v>
      </c>
      <c r="M489" s="11">
        <v>2</v>
      </c>
      <c r="N489" s="11">
        <v>4</v>
      </c>
      <c r="O489" s="11">
        <v>3</v>
      </c>
      <c r="P489" s="11">
        <v>0.2</v>
      </c>
      <c r="Q489" s="11">
        <v>0.15</v>
      </c>
      <c r="R489" s="11">
        <v>0.16666666999999999</v>
      </c>
      <c r="S489" s="11">
        <v>0.3</v>
      </c>
      <c r="T489" s="11">
        <v>2310.3649999999998</v>
      </c>
      <c r="U489" s="11">
        <v>0.57499999999999996</v>
      </c>
      <c r="V489" s="11">
        <v>80</v>
      </c>
      <c r="W489" s="11">
        <v>400</v>
      </c>
      <c r="X489" s="11">
        <v>20.857562999999999</v>
      </c>
    </row>
    <row r="490" spans="2:24" x14ac:dyDescent="0.35">
      <c r="B490" s="11">
        <v>-6.0916980000000001</v>
      </c>
      <c r="C490" s="11">
        <v>30</v>
      </c>
      <c r="D490" s="11">
        <v>269.54082</v>
      </c>
      <c r="E490" s="11">
        <v>0.13800000000000001</v>
      </c>
      <c r="F490" s="11">
        <v>3120.6611570247933</v>
      </c>
      <c r="G490" s="11">
        <v>430.6512396694215</v>
      </c>
      <c r="H490" s="11">
        <v>7000</v>
      </c>
      <c r="I490" s="11">
        <v>0.85</v>
      </c>
      <c r="J490" s="11">
        <v>0.3</v>
      </c>
      <c r="K490" s="11">
        <v>0.7</v>
      </c>
      <c r="L490" s="11">
        <v>4</v>
      </c>
      <c r="M490" s="11">
        <v>3</v>
      </c>
      <c r="N490" s="11">
        <v>2</v>
      </c>
      <c r="O490" s="11">
        <v>3</v>
      </c>
      <c r="P490" s="11">
        <v>0.05</v>
      </c>
      <c r="Q490" s="11">
        <v>0.1</v>
      </c>
      <c r="R490" s="11">
        <v>0.1</v>
      </c>
      <c r="S490" s="11">
        <v>0.2</v>
      </c>
      <c r="T490" s="11">
        <v>3559.1761999999999</v>
      </c>
      <c r="U490" s="11">
        <v>0.67500000000000004</v>
      </c>
      <c r="V490" s="11">
        <v>40</v>
      </c>
      <c r="W490" s="11">
        <v>800</v>
      </c>
      <c r="X490" s="11">
        <v>-4.3210059000000003</v>
      </c>
    </row>
    <row r="491" spans="2:24" x14ac:dyDescent="0.35">
      <c r="B491" s="11">
        <v>-6.1517119999999998</v>
      </c>
      <c r="C491" s="11">
        <v>35</v>
      </c>
      <c r="D491" s="11">
        <v>153.79592</v>
      </c>
      <c r="E491" s="11">
        <v>5.7000000000000002E-2</v>
      </c>
      <c r="F491" s="11">
        <v>4619.059917355371</v>
      </c>
      <c r="G491" s="11">
        <v>263.28641528925618</v>
      </c>
      <c r="H491" s="11">
        <v>6500</v>
      </c>
      <c r="I491" s="11">
        <v>0.75</v>
      </c>
      <c r="J491" s="11">
        <v>0.5</v>
      </c>
      <c r="K491" s="11">
        <v>0.6</v>
      </c>
      <c r="L491" s="11">
        <v>2</v>
      </c>
      <c r="M491" s="11">
        <v>3</v>
      </c>
      <c r="N491" s="11">
        <v>4</v>
      </c>
      <c r="O491" s="11">
        <v>2</v>
      </c>
      <c r="P491" s="11">
        <v>0.2</v>
      </c>
      <c r="Q491" s="11">
        <v>0.2</v>
      </c>
      <c r="R491" s="11">
        <v>0.3</v>
      </c>
      <c r="S491" s="11">
        <v>0.25</v>
      </c>
      <c r="T491" s="11">
        <v>2688.6529999999998</v>
      </c>
      <c r="U491" s="11">
        <v>0.6</v>
      </c>
      <c r="V491" s="11">
        <v>50</v>
      </c>
      <c r="W491" s="11">
        <v>800</v>
      </c>
      <c r="X491" s="11">
        <v>-7.1077152999999997</v>
      </c>
    </row>
    <row r="492" spans="2:24" x14ac:dyDescent="0.35">
      <c r="B492" s="11">
        <v>-7.2209240000000001</v>
      </c>
      <c r="C492" s="11">
        <v>30</v>
      </c>
      <c r="D492" s="11">
        <v>251.26531</v>
      </c>
      <c r="E492" s="11">
        <v>0.16500000000000001</v>
      </c>
      <c r="F492" s="11">
        <v>775</v>
      </c>
      <c r="G492" s="11">
        <v>127.875</v>
      </c>
      <c r="H492" s="11">
        <v>8500</v>
      </c>
      <c r="I492" s="11">
        <v>0.8</v>
      </c>
      <c r="J492" s="11">
        <v>0.4</v>
      </c>
      <c r="K492" s="11">
        <v>0.9</v>
      </c>
      <c r="L492" s="11">
        <v>4</v>
      </c>
      <c r="M492" s="11">
        <v>3</v>
      </c>
      <c r="N492" s="11">
        <v>3</v>
      </c>
      <c r="O492" s="11">
        <v>4</v>
      </c>
      <c r="P492" s="11">
        <v>0.05</v>
      </c>
      <c r="Q492" s="11">
        <v>0.1</v>
      </c>
      <c r="R492" s="11">
        <v>0.23333333000000001</v>
      </c>
      <c r="S492" s="11">
        <v>0.25</v>
      </c>
      <c r="T492" s="11">
        <v>2230.6358</v>
      </c>
      <c r="U492" s="11">
        <v>0.65</v>
      </c>
      <c r="V492" s="11">
        <v>80</v>
      </c>
      <c r="W492" s="11">
        <v>400</v>
      </c>
      <c r="X492" s="11">
        <v>-7.5650458</v>
      </c>
    </row>
    <row r="493" spans="2:24" x14ac:dyDescent="0.35">
      <c r="B493" s="11">
        <v>-22.337534999999999</v>
      </c>
      <c r="C493" s="11">
        <v>15</v>
      </c>
      <c r="D493" s="11">
        <v>92.877550999999997</v>
      </c>
      <c r="E493" s="11">
        <v>8.4000000000000005E-2</v>
      </c>
      <c r="F493" s="11">
        <v>250</v>
      </c>
      <c r="G493" s="11">
        <v>21</v>
      </c>
      <c r="H493" s="11">
        <v>5500</v>
      </c>
      <c r="I493" s="11">
        <v>0.8</v>
      </c>
      <c r="J493" s="11">
        <v>0.5</v>
      </c>
      <c r="K493" s="11">
        <v>0.8</v>
      </c>
      <c r="L493" s="11">
        <v>4</v>
      </c>
      <c r="M493" s="11">
        <v>3</v>
      </c>
      <c r="N493" s="11">
        <v>4</v>
      </c>
      <c r="O493" s="11">
        <v>3</v>
      </c>
      <c r="P493" s="11">
        <v>0.2</v>
      </c>
      <c r="Q493" s="11">
        <v>0.2</v>
      </c>
      <c r="R493" s="11">
        <v>0.16666666999999999</v>
      </c>
      <c r="S493" s="11">
        <v>0.25</v>
      </c>
      <c r="T493" s="11">
        <v>2088.3661000000002</v>
      </c>
      <c r="U493" s="11">
        <v>0.7</v>
      </c>
      <c r="V493" s="11">
        <v>70</v>
      </c>
      <c r="W493" s="11">
        <v>1600</v>
      </c>
      <c r="X493" s="11">
        <v>-22.801627</v>
      </c>
    </row>
    <row r="494" spans="2:24" x14ac:dyDescent="0.35">
      <c r="B494" s="11">
        <v>35.394323999999997</v>
      </c>
      <c r="C494" s="11">
        <v>35</v>
      </c>
      <c r="D494" s="11">
        <v>111.15306</v>
      </c>
      <c r="E494" s="11">
        <v>0.219</v>
      </c>
      <c r="F494" s="11">
        <v>6285.1239669421484</v>
      </c>
      <c r="G494" s="11">
        <v>1376.4421487603306</v>
      </c>
      <c r="H494" s="11">
        <v>7500</v>
      </c>
      <c r="I494" s="11">
        <v>0.85</v>
      </c>
      <c r="J494" s="11">
        <v>0.4</v>
      </c>
      <c r="K494" s="11">
        <v>0.7</v>
      </c>
      <c r="L494" s="11">
        <v>4</v>
      </c>
      <c r="M494" s="11">
        <v>4</v>
      </c>
      <c r="N494" s="11">
        <v>4</v>
      </c>
      <c r="O494" s="11">
        <v>4</v>
      </c>
      <c r="P494" s="11">
        <v>0.2</v>
      </c>
      <c r="Q494" s="11">
        <v>0.2</v>
      </c>
      <c r="R494" s="11">
        <v>0.16666666999999999</v>
      </c>
      <c r="S494" s="11">
        <v>0.2</v>
      </c>
      <c r="T494" s="11">
        <v>4295.4811</v>
      </c>
      <c r="U494" s="11">
        <v>0.6</v>
      </c>
      <c r="V494" s="11">
        <v>80</v>
      </c>
      <c r="W494" s="11">
        <v>1600</v>
      </c>
      <c r="X494" s="11">
        <v>19.938707999999998</v>
      </c>
    </row>
    <row r="495" spans="2:24" x14ac:dyDescent="0.35">
      <c r="B495" s="11">
        <v>9.4922799999999992</v>
      </c>
      <c r="C495" s="11">
        <v>25</v>
      </c>
      <c r="D495" s="11">
        <v>202.53061</v>
      </c>
      <c r="E495" s="11">
        <v>0.3</v>
      </c>
      <c r="F495" s="11">
        <v>6600</v>
      </c>
      <c r="G495" s="11">
        <v>1980</v>
      </c>
      <c r="H495" s="11">
        <v>6000</v>
      </c>
      <c r="I495" s="11">
        <v>0.85</v>
      </c>
      <c r="J495" s="11">
        <v>0.2</v>
      </c>
      <c r="K495" s="11">
        <v>0.9</v>
      </c>
      <c r="L495" s="11">
        <v>2</v>
      </c>
      <c r="M495" s="11">
        <v>2</v>
      </c>
      <c r="N495" s="11">
        <v>4</v>
      </c>
      <c r="O495" s="11">
        <v>3</v>
      </c>
      <c r="P495" s="11">
        <v>0.125</v>
      </c>
      <c r="Q495" s="11">
        <v>0.15</v>
      </c>
      <c r="R495" s="11">
        <v>0.1</v>
      </c>
      <c r="S495" s="11">
        <v>0.2</v>
      </c>
      <c r="T495" s="11">
        <v>2132.6446000000001</v>
      </c>
      <c r="U495" s="11">
        <v>0.7</v>
      </c>
      <c r="V495" s="11">
        <v>90</v>
      </c>
      <c r="W495" s="11">
        <v>1200</v>
      </c>
      <c r="X495" s="11">
        <v>9.1970818000000012</v>
      </c>
    </row>
    <row r="496" spans="2:24" x14ac:dyDescent="0.35">
      <c r="B496" s="11">
        <v>-8.8569549999999992</v>
      </c>
      <c r="C496" s="11">
        <v>20</v>
      </c>
      <c r="D496" s="11">
        <v>178.16327000000001</v>
      </c>
      <c r="E496" s="11">
        <v>0.3</v>
      </c>
      <c r="F496" s="11">
        <v>775</v>
      </c>
      <c r="G496" s="11">
        <v>232.5</v>
      </c>
      <c r="H496" s="11">
        <v>2500</v>
      </c>
      <c r="I496" s="11">
        <v>0.75</v>
      </c>
      <c r="J496" s="11">
        <v>0.3</v>
      </c>
      <c r="K496" s="11">
        <v>0.9</v>
      </c>
      <c r="L496" s="11">
        <v>3</v>
      </c>
      <c r="M496" s="11">
        <v>2</v>
      </c>
      <c r="N496" s="11">
        <v>4</v>
      </c>
      <c r="O496" s="11">
        <v>2</v>
      </c>
      <c r="P496" s="11">
        <v>0.125</v>
      </c>
      <c r="Q496" s="11">
        <v>0.2</v>
      </c>
      <c r="R496" s="11">
        <v>0.1</v>
      </c>
      <c r="S496" s="11">
        <v>0.25</v>
      </c>
      <c r="T496" s="11">
        <v>1136.4831999999999</v>
      </c>
      <c r="U496" s="11">
        <v>0.57499999999999996</v>
      </c>
      <c r="V496" s="11">
        <v>60</v>
      </c>
      <c r="W496" s="11">
        <v>1800</v>
      </c>
      <c r="X496" s="11">
        <v>-6.7111612999999997</v>
      </c>
    </row>
    <row r="497" spans="2:24" x14ac:dyDescent="0.35">
      <c r="B497" s="11">
        <v>23.218813000000001</v>
      </c>
      <c r="C497" s="11">
        <v>25</v>
      </c>
      <c r="D497" s="11">
        <v>13.683673000000001</v>
      </c>
      <c r="E497" s="11">
        <v>0.13800000000000001</v>
      </c>
      <c r="F497" s="11">
        <v>2485.227272727273</v>
      </c>
      <c r="G497" s="11">
        <v>342.96136363636367</v>
      </c>
      <c r="H497" s="11">
        <v>8500</v>
      </c>
      <c r="I497" s="11">
        <v>0.8</v>
      </c>
      <c r="J497" s="11">
        <v>0.4</v>
      </c>
      <c r="K497" s="11">
        <v>0.6</v>
      </c>
      <c r="L497" s="11">
        <v>3</v>
      </c>
      <c r="M497" s="11">
        <v>2</v>
      </c>
      <c r="N497" s="11">
        <v>2</v>
      </c>
      <c r="O497" s="11">
        <v>2</v>
      </c>
      <c r="P497" s="11">
        <v>0.125</v>
      </c>
      <c r="Q497" s="11">
        <v>0.15</v>
      </c>
      <c r="R497" s="11">
        <v>0.16666666999999999</v>
      </c>
      <c r="S497" s="11">
        <v>0.35</v>
      </c>
      <c r="T497" s="11">
        <v>3021.2465000000002</v>
      </c>
      <c r="U497" s="11">
        <v>0.45</v>
      </c>
      <c r="V497" s="11">
        <v>70</v>
      </c>
      <c r="W497" s="11">
        <v>1600</v>
      </c>
      <c r="X497" s="11">
        <v>22.873873</v>
      </c>
    </row>
    <row r="498" spans="2:24" x14ac:dyDescent="0.35">
      <c r="B498" s="11">
        <v>27.332885999999998</v>
      </c>
      <c r="C498" s="11">
        <v>20</v>
      </c>
      <c r="D498" s="11">
        <v>31.959184</v>
      </c>
      <c r="E498" s="11">
        <v>5.7000000000000002E-2</v>
      </c>
      <c r="F498" s="11">
        <v>5900</v>
      </c>
      <c r="G498" s="11">
        <v>336.3</v>
      </c>
      <c r="H498" s="11">
        <v>6000</v>
      </c>
      <c r="I498" s="11">
        <v>0.75</v>
      </c>
      <c r="J498" s="11">
        <v>0.4</v>
      </c>
      <c r="K498" s="11">
        <v>0.9</v>
      </c>
      <c r="L498" s="11">
        <v>3</v>
      </c>
      <c r="M498" s="11">
        <v>3</v>
      </c>
      <c r="N498" s="11">
        <v>4</v>
      </c>
      <c r="O498" s="11">
        <v>4</v>
      </c>
      <c r="P498" s="11">
        <v>0.05</v>
      </c>
      <c r="Q498" s="11">
        <v>0.15</v>
      </c>
      <c r="R498" s="11">
        <v>0.16666666999999999</v>
      </c>
      <c r="S498" s="11">
        <v>0.3</v>
      </c>
      <c r="T498" s="11">
        <v>1678.4982</v>
      </c>
      <c r="U498" s="11">
        <v>0.42499999999999999</v>
      </c>
      <c r="V498" s="11">
        <v>80</v>
      </c>
      <c r="W498" s="11">
        <v>1600</v>
      </c>
      <c r="X498" s="11">
        <v>29.320732</v>
      </c>
    </row>
    <row r="499" spans="2:24" x14ac:dyDescent="0.35">
      <c r="B499" s="11">
        <v>21.660630000000001</v>
      </c>
      <c r="C499" s="11">
        <v>20</v>
      </c>
      <c r="D499" s="11">
        <v>80.693877999999998</v>
      </c>
      <c r="E499" s="11">
        <v>0.27300000000000002</v>
      </c>
      <c r="F499" s="11">
        <v>3861.1570247933887</v>
      </c>
      <c r="G499" s="11">
        <v>1054.0958677685951</v>
      </c>
      <c r="H499" s="11">
        <v>3500</v>
      </c>
      <c r="I499" s="11">
        <v>0.75</v>
      </c>
      <c r="J499" s="11">
        <v>0.2</v>
      </c>
      <c r="K499" s="11">
        <v>0.7</v>
      </c>
      <c r="L499" s="11">
        <v>4</v>
      </c>
      <c r="M499" s="11">
        <v>3</v>
      </c>
      <c r="N499" s="11">
        <v>4</v>
      </c>
      <c r="O499" s="11">
        <v>2</v>
      </c>
      <c r="P499" s="11">
        <v>0.125</v>
      </c>
      <c r="Q499" s="11">
        <v>0.15</v>
      </c>
      <c r="R499" s="11">
        <v>0.1</v>
      </c>
      <c r="S499" s="11">
        <v>0.3</v>
      </c>
      <c r="T499" s="11">
        <v>1897.0527</v>
      </c>
      <c r="U499" s="11">
        <v>0.52500000000000002</v>
      </c>
      <c r="V499" s="11">
        <v>60</v>
      </c>
      <c r="W499" s="11">
        <v>400</v>
      </c>
      <c r="X499" s="11">
        <v>25.147767999999999</v>
      </c>
    </row>
    <row r="500" spans="2:24" x14ac:dyDescent="0.35">
      <c r="B500" s="11">
        <v>-13.508409</v>
      </c>
      <c r="C500" s="11">
        <v>40</v>
      </c>
      <c r="D500" s="11">
        <v>68.510204000000002</v>
      </c>
      <c r="E500" s="11">
        <v>0.16500000000000001</v>
      </c>
      <c r="F500" s="11">
        <v>3012.3966942148763</v>
      </c>
      <c r="G500" s="11">
        <v>497.04545454545462</v>
      </c>
      <c r="H500" s="11">
        <v>6500</v>
      </c>
      <c r="I500" s="11">
        <v>0.85</v>
      </c>
      <c r="J500" s="11">
        <v>0.3</v>
      </c>
      <c r="K500" s="11">
        <v>0.7</v>
      </c>
      <c r="L500" s="11">
        <v>4</v>
      </c>
      <c r="M500" s="11">
        <v>4</v>
      </c>
      <c r="N500" s="11">
        <v>3</v>
      </c>
      <c r="O500" s="11">
        <v>4</v>
      </c>
      <c r="P500" s="11">
        <v>0.05</v>
      </c>
      <c r="Q500" s="11">
        <v>0.2</v>
      </c>
      <c r="R500" s="11">
        <v>0.16666666999999999</v>
      </c>
      <c r="S500" s="11">
        <v>0.2</v>
      </c>
      <c r="T500" s="11">
        <v>2108.2921999999999</v>
      </c>
      <c r="U500" s="11">
        <v>0.5</v>
      </c>
      <c r="V500" s="11">
        <v>90</v>
      </c>
      <c r="W500" s="11">
        <v>2000</v>
      </c>
      <c r="X500" s="11">
        <v>-12.621224</v>
      </c>
    </row>
    <row r="501" spans="2:24" x14ac:dyDescent="0.35">
      <c r="B501" s="11">
        <v>13.757591</v>
      </c>
      <c r="C501" s="11">
        <v>15</v>
      </c>
      <c r="D501" s="11">
        <v>111.15306</v>
      </c>
      <c r="E501" s="11">
        <v>0.192</v>
      </c>
      <c r="F501" s="11">
        <v>3012.3966942148763</v>
      </c>
      <c r="G501" s="11">
        <v>578.3801652892563</v>
      </c>
      <c r="H501" s="11">
        <v>8500</v>
      </c>
      <c r="I501" s="11">
        <v>0.85</v>
      </c>
      <c r="J501" s="11">
        <v>0.5</v>
      </c>
      <c r="K501" s="11">
        <v>0.8</v>
      </c>
      <c r="L501" s="11">
        <v>4</v>
      </c>
      <c r="M501" s="11">
        <v>3</v>
      </c>
      <c r="N501" s="11">
        <v>2</v>
      </c>
      <c r="O501" s="11">
        <v>2</v>
      </c>
      <c r="P501" s="11">
        <v>0.2</v>
      </c>
      <c r="Q501" s="11">
        <v>0.2</v>
      </c>
      <c r="R501" s="11">
        <v>0.3</v>
      </c>
      <c r="S501" s="11">
        <v>0.2</v>
      </c>
      <c r="T501" s="11">
        <v>3227.4749000000002</v>
      </c>
      <c r="U501" s="11">
        <v>0.55000000000000004</v>
      </c>
      <c r="V501" s="11">
        <v>90</v>
      </c>
      <c r="W501" s="11">
        <v>1000</v>
      </c>
      <c r="X501" s="11">
        <v>14.698539999999999</v>
      </c>
    </row>
    <row r="502" spans="2:24" x14ac:dyDescent="0.35">
      <c r="B502" s="11">
        <v>3.413402</v>
      </c>
      <c r="C502" s="11">
        <v>25</v>
      </c>
      <c r="D502" s="11">
        <v>68.510204000000002</v>
      </c>
      <c r="E502" s="11">
        <v>0.246</v>
      </c>
      <c r="F502" s="11">
        <v>1825</v>
      </c>
      <c r="G502" s="11">
        <v>448.95</v>
      </c>
      <c r="H502" s="11">
        <v>6000</v>
      </c>
      <c r="I502" s="11">
        <v>0.8</v>
      </c>
      <c r="J502" s="11">
        <v>0.5</v>
      </c>
      <c r="K502" s="11">
        <v>0.8</v>
      </c>
      <c r="L502" s="11">
        <v>2</v>
      </c>
      <c r="M502" s="11">
        <v>3</v>
      </c>
      <c r="N502" s="11">
        <v>2</v>
      </c>
      <c r="O502" s="11">
        <v>3</v>
      </c>
      <c r="P502" s="11">
        <v>0.2</v>
      </c>
      <c r="Q502" s="11">
        <v>0.15</v>
      </c>
      <c r="R502" s="11">
        <v>0.3</v>
      </c>
      <c r="S502" s="11">
        <v>0.25</v>
      </c>
      <c r="T502" s="11">
        <v>1624.8721</v>
      </c>
      <c r="U502" s="11">
        <v>0.57499999999999996</v>
      </c>
      <c r="V502" s="11">
        <v>90</v>
      </c>
      <c r="W502" s="11">
        <v>800</v>
      </c>
      <c r="X502" s="11">
        <v>3.0983937999999998</v>
      </c>
    </row>
    <row r="503" spans="2:24" x14ac:dyDescent="0.35">
      <c r="B503" s="11">
        <v>-0.61374399999999996</v>
      </c>
      <c r="C503" s="11">
        <v>15</v>
      </c>
      <c r="D503" s="11">
        <v>220.80611999999999</v>
      </c>
      <c r="E503" s="11">
        <v>0.192</v>
      </c>
      <c r="F503" s="11">
        <v>1694.4731404958679</v>
      </c>
      <c r="G503" s="11">
        <v>325.33884297520666</v>
      </c>
      <c r="H503" s="11">
        <v>5500</v>
      </c>
      <c r="I503" s="11">
        <v>0.85</v>
      </c>
      <c r="J503" s="11">
        <v>0.4</v>
      </c>
      <c r="K503" s="11">
        <v>0.7</v>
      </c>
      <c r="L503" s="11">
        <v>3</v>
      </c>
      <c r="M503" s="11">
        <v>4</v>
      </c>
      <c r="N503" s="11">
        <v>2</v>
      </c>
      <c r="O503" s="11">
        <v>4</v>
      </c>
      <c r="P503" s="11">
        <v>0.2</v>
      </c>
      <c r="Q503" s="11">
        <v>0.1</v>
      </c>
      <c r="R503" s="11">
        <v>0.3</v>
      </c>
      <c r="S503" s="11">
        <v>0.2</v>
      </c>
      <c r="T503" s="11">
        <v>3082.8262</v>
      </c>
      <c r="U503" s="11">
        <v>0.47499999999999998</v>
      </c>
      <c r="V503" s="11">
        <v>50</v>
      </c>
      <c r="W503" s="11">
        <v>1400</v>
      </c>
      <c r="X503" s="11">
        <v>1.2471329</v>
      </c>
    </row>
    <row r="504" spans="2:24" x14ac:dyDescent="0.35">
      <c r="B504" s="11">
        <v>-22.309151</v>
      </c>
      <c r="C504" s="11">
        <v>25</v>
      </c>
      <c r="D504" s="11">
        <v>111.15306</v>
      </c>
      <c r="E504" s="11">
        <v>0.16500000000000001</v>
      </c>
      <c r="F504" s="11">
        <v>425</v>
      </c>
      <c r="G504" s="11">
        <v>70.125</v>
      </c>
      <c r="H504" s="11">
        <v>7000</v>
      </c>
      <c r="I504" s="11">
        <v>0.7</v>
      </c>
      <c r="J504" s="11">
        <v>0.5</v>
      </c>
      <c r="K504" s="11">
        <v>0.6</v>
      </c>
      <c r="L504" s="11">
        <v>2</v>
      </c>
      <c r="M504" s="11">
        <v>2</v>
      </c>
      <c r="N504" s="11">
        <v>4</v>
      </c>
      <c r="O504" s="11">
        <v>4</v>
      </c>
      <c r="P504" s="11">
        <v>0.05</v>
      </c>
      <c r="Q504" s="11">
        <v>0.15</v>
      </c>
      <c r="R504" s="11">
        <v>0.1</v>
      </c>
      <c r="S504" s="11">
        <v>0.35</v>
      </c>
      <c r="T504" s="11">
        <v>1895.6840999999999</v>
      </c>
      <c r="U504" s="11">
        <v>0.625</v>
      </c>
      <c r="V504" s="11">
        <v>60</v>
      </c>
      <c r="W504" s="11">
        <v>1800</v>
      </c>
      <c r="X504" s="11">
        <v>-21.955015</v>
      </c>
    </row>
    <row r="505" spans="2:24" x14ac:dyDescent="0.35">
      <c r="B505" s="11">
        <v>-14.797712000000001</v>
      </c>
      <c r="C505" s="11">
        <v>40</v>
      </c>
      <c r="D505" s="11">
        <v>220.80611999999999</v>
      </c>
      <c r="E505" s="11">
        <v>0.3</v>
      </c>
      <c r="F505" s="11">
        <v>3100</v>
      </c>
      <c r="G505" s="11">
        <v>930</v>
      </c>
      <c r="H505" s="11">
        <v>6500</v>
      </c>
      <c r="I505" s="11">
        <v>0.75</v>
      </c>
      <c r="J505" s="11">
        <v>0.3</v>
      </c>
      <c r="K505" s="11">
        <v>0.7</v>
      </c>
      <c r="L505" s="11">
        <v>2</v>
      </c>
      <c r="M505" s="11">
        <v>3</v>
      </c>
      <c r="N505" s="11">
        <v>4</v>
      </c>
      <c r="O505" s="11">
        <v>2</v>
      </c>
      <c r="P505" s="11">
        <v>0.05</v>
      </c>
      <c r="Q505" s="11">
        <v>0.15</v>
      </c>
      <c r="R505" s="11">
        <v>0.1</v>
      </c>
      <c r="S505" s="11">
        <v>0.35</v>
      </c>
      <c r="T505" s="11">
        <v>1606.3179</v>
      </c>
      <c r="U505" s="11">
        <v>0.7</v>
      </c>
      <c r="V505" s="11">
        <v>50</v>
      </c>
      <c r="W505" s="11">
        <v>800</v>
      </c>
      <c r="X505" s="11">
        <v>-14.754196</v>
      </c>
    </row>
    <row r="506" spans="2:24" x14ac:dyDescent="0.35">
      <c r="B506" s="11">
        <v>0.58329500000000001</v>
      </c>
      <c r="C506" s="11">
        <v>15</v>
      </c>
      <c r="D506" s="11">
        <v>287.81632999999999</v>
      </c>
      <c r="E506" s="11">
        <v>0.3</v>
      </c>
      <c r="F506" s="11">
        <v>1650</v>
      </c>
      <c r="G506" s="11">
        <v>495</v>
      </c>
      <c r="H506" s="11">
        <v>6000</v>
      </c>
      <c r="I506" s="11">
        <v>0.8</v>
      </c>
      <c r="J506" s="11">
        <v>0.2</v>
      </c>
      <c r="K506" s="11">
        <v>0.7</v>
      </c>
      <c r="L506" s="11">
        <v>4</v>
      </c>
      <c r="M506" s="11">
        <v>2</v>
      </c>
      <c r="N506" s="11">
        <v>3</v>
      </c>
      <c r="O506" s="11">
        <v>4</v>
      </c>
      <c r="P506" s="11">
        <v>0.125</v>
      </c>
      <c r="Q506" s="11">
        <v>0.15</v>
      </c>
      <c r="R506" s="11">
        <v>0.16666666999999999</v>
      </c>
      <c r="S506" s="11">
        <v>0.35</v>
      </c>
      <c r="T506" s="11">
        <v>3905.5158999999999</v>
      </c>
      <c r="U506" s="11">
        <v>0.57499999999999996</v>
      </c>
      <c r="V506" s="11">
        <v>40</v>
      </c>
      <c r="W506" s="11">
        <v>1400</v>
      </c>
      <c r="X506" s="11">
        <v>3.7276567999999997</v>
      </c>
    </row>
    <row r="507" spans="2:24" x14ac:dyDescent="0.35">
      <c r="B507" s="11">
        <v>-8.3027060000000006</v>
      </c>
      <c r="C507" s="11">
        <v>15</v>
      </c>
      <c r="D507" s="11">
        <v>226.89796000000001</v>
      </c>
      <c r="E507" s="11">
        <v>0.246</v>
      </c>
      <c r="F507" s="11">
        <v>3733.2128099173551</v>
      </c>
      <c r="G507" s="11">
        <v>918.37035123966939</v>
      </c>
      <c r="H507" s="11">
        <v>8500</v>
      </c>
      <c r="I507" s="11">
        <v>0.7</v>
      </c>
      <c r="J507" s="11">
        <v>0.4</v>
      </c>
      <c r="K507" s="11">
        <v>0.7</v>
      </c>
      <c r="L507" s="11">
        <v>2</v>
      </c>
      <c r="M507" s="11">
        <v>2</v>
      </c>
      <c r="N507" s="11">
        <v>3</v>
      </c>
      <c r="O507" s="11">
        <v>3</v>
      </c>
      <c r="P507" s="11">
        <v>0.125</v>
      </c>
      <c r="Q507" s="11">
        <v>0.15</v>
      </c>
      <c r="R507" s="11">
        <v>0.16666666999999999</v>
      </c>
      <c r="S507" s="11">
        <v>0.25</v>
      </c>
      <c r="T507" s="11">
        <v>2459.0284999999999</v>
      </c>
      <c r="U507" s="11">
        <v>0.57499999999999996</v>
      </c>
      <c r="V507" s="11">
        <v>80</v>
      </c>
      <c r="W507" s="11">
        <v>800</v>
      </c>
      <c r="X507" s="11">
        <v>-8.4220769000000004</v>
      </c>
    </row>
    <row r="508" spans="2:24" x14ac:dyDescent="0.35">
      <c r="B508" s="11">
        <v>-9.374803</v>
      </c>
      <c r="C508" s="11">
        <v>15</v>
      </c>
      <c r="D508" s="11">
        <v>214.71429000000001</v>
      </c>
      <c r="E508" s="11">
        <v>0.111</v>
      </c>
      <c r="F508" s="11">
        <v>1650</v>
      </c>
      <c r="G508" s="11">
        <v>183.15</v>
      </c>
      <c r="H508" s="11">
        <v>6500</v>
      </c>
      <c r="I508" s="11">
        <v>0.85</v>
      </c>
      <c r="J508" s="11">
        <v>0.2</v>
      </c>
      <c r="K508" s="11">
        <v>0.8</v>
      </c>
      <c r="L508" s="11">
        <v>3</v>
      </c>
      <c r="M508" s="11">
        <v>4</v>
      </c>
      <c r="N508" s="11">
        <v>3</v>
      </c>
      <c r="O508" s="11">
        <v>3</v>
      </c>
      <c r="P508" s="11">
        <v>0.125</v>
      </c>
      <c r="Q508" s="11">
        <v>0.1</v>
      </c>
      <c r="R508" s="11">
        <v>0.23333333000000001</v>
      </c>
      <c r="S508" s="11">
        <v>0.3</v>
      </c>
      <c r="T508" s="11">
        <v>3055.7046</v>
      </c>
      <c r="U508" s="11">
        <v>0.67500000000000004</v>
      </c>
      <c r="V508" s="11">
        <v>70</v>
      </c>
      <c r="W508" s="11">
        <v>1600</v>
      </c>
      <c r="X508" s="11">
        <v>-9.8927481000000004</v>
      </c>
    </row>
    <row r="509" spans="2:24" x14ac:dyDescent="0.35">
      <c r="B509" s="11">
        <v>2.1433499999999999</v>
      </c>
      <c r="C509" s="11">
        <v>45</v>
      </c>
      <c r="D509" s="11">
        <v>269.54082</v>
      </c>
      <c r="E509" s="11">
        <v>0.16500000000000001</v>
      </c>
      <c r="F509" s="11">
        <v>1694.4731404958679</v>
      </c>
      <c r="G509" s="11">
        <v>279.58806818181824</v>
      </c>
      <c r="H509" s="11">
        <v>7500</v>
      </c>
      <c r="I509" s="11">
        <v>0.8</v>
      </c>
      <c r="J509" s="11">
        <v>0.4</v>
      </c>
      <c r="K509" s="11">
        <v>0.6</v>
      </c>
      <c r="L509" s="11">
        <v>4</v>
      </c>
      <c r="M509" s="11">
        <v>3</v>
      </c>
      <c r="N509" s="11">
        <v>3</v>
      </c>
      <c r="O509" s="11">
        <v>3</v>
      </c>
      <c r="P509" s="11">
        <v>0.05</v>
      </c>
      <c r="Q509" s="11">
        <v>0.15</v>
      </c>
      <c r="R509" s="11">
        <v>0.3</v>
      </c>
      <c r="S509" s="11">
        <v>0.3</v>
      </c>
      <c r="T509" s="11">
        <v>2926.5246000000002</v>
      </c>
      <c r="U509" s="11">
        <v>0.4</v>
      </c>
      <c r="V509" s="11">
        <v>80</v>
      </c>
      <c r="W509" s="11">
        <v>1200</v>
      </c>
      <c r="X509" s="11">
        <v>-2.0814547999999999</v>
      </c>
    </row>
    <row r="510" spans="2:24" x14ac:dyDescent="0.35">
      <c r="B510" s="11">
        <v>-17.312241</v>
      </c>
      <c r="C510" s="11">
        <v>35</v>
      </c>
      <c r="D510" s="11">
        <v>13.683673000000001</v>
      </c>
      <c r="E510" s="11">
        <v>0.03</v>
      </c>
      <c r="F510" s="11">
        <v>775</v>
      </c>
      <c r="G510" s="11">
        <v>23.25</v>
      </c>
      <c r="H510" s="11">
        <v>6500</v>
      </c>
      <c r="I510" s="11">
        <v>0.7</v>
      </c>
      <c r="J510" s="11">
        <v>0.3</v>
      </c>
      <c r="K510" s="11">
        <v>0.7</v>
      </c>
      <c r="L510" s="11">
        <v>3</v>
      </c>
      <c r="M510" s="11">
        <v>3</v>
      </c>
      <c r="N510" s="11">
        <v>2</v>
      </c>
      <c r="O510" s="11">
        <v>4</v>
      </c>
      <c r="P510" s="11">
        <v>0.2</v>
      </c>
      <c r="Q510" s="11">
        <v>0.2</v>
      </c>
      <c r="R510" s="11">
        <v>0.1</v>
      </c>
      <c r="S510" s="11">
        <v>0.2</v>
      </c>
      <c r="T510" s="11">
        <v>3722.7503000000002</v>
      </c>
      <c r="U510" s="11">
        <v>0.65</v>
      </c>
      <c r="V510" s="11">
        <v>80</v>
      </c>
      <c r="W510" s="11">
        <v>1200</v>
      </c>
      <c r="X510" s="11">
        <v>-18.253162</v>
      </c>
    </row>
    <row r="511" spans="2:24" x14ac:dyDescent="0.35">
      <c r="B511" s="11">
        <v>-18.104768</v>
      </c>
      <c r="C511" s="11">
        <v>25</v>
      </c>
      <c r="D511" s="11">
        <v>153.79592</v>
      </c>
      <c r="E511" s="11">
        <v>0.111</v>
      </c>
      <c r="F511" s="11">
        <v>1075.6714876033056</v>
      </c>
      <c r="G511" s="11">
        <v>119.39953512396693</v>
      </c>
      <c r="H511" s="11">
        <v>8500</v>
      </c>
      <c r="I511" s="11">
        <v>0.8</v>
      </c>
      <c r="J511" s="11">
        <v>0.5</v>
      </c>
      <c r="K511" s="11">
        <v>0.6</v>
      </c>
      <c r="L511" s="11">
        <v>2</v>
      </c>
      <c r="M511" s="11">
        <v>3</v>
      </c>
      <c r="N511" s="11">
        <v>4</v>
      </c>
      <c r="O511" s="11">
        <v>2</v>
      </c>
      <c r="P511" s="11">
        <v>0.2</v>
      </c>
      <c r="Q511" s="11">
        <v>0.15</v>
      </c>
      <c r="R511" s="11">
        <v>0.16666666999999999</v>
      </c>
      <c r="S511" s="11">
        <v>0.3</v>
      </c>
      <c r="T511" s="11">
        <v>4459.9353000000001</v>
      </c>
      <c r="U511" s="11">
        <v>0.7</v>
      </c>
      <c r="V511" s="11">
        <v>40</v>
      </c>
      <c r="W511" s="11">
        <v>1400</v>
      </c>
      <c r="X511" s="11">
        <v>-18.093872000000001</v>
      </c>
    </row>
    <row r="512" spans="2:24" x14ac:dyDescent="0.35">
      <c r="B512" s="11">
        <v>-3.4898850000000001</v>
      </c>
      <c r="C512" s="11">
        <v>25</v>
      </c>
      <c r="D512" s="11">
        <v>13.683673000000001</v>
      </c>
      <c r="E512" s="11">
        <v>0.3</v>
      </c>
      <c r="F512" s="11">
        <v>1650</v>
      </c>
      <c r="G512" s="11">
        <v>495</v>
      </c>
      <c r="H512" s="11">
        <v>5000</v>
      </c>
      <c r="I512" s="11">
        <v>0.8</v>
      </c>
      <c r="J512" s="11">
        <v>0.3</v>
      </c>
      <c r="K512" s="11">
        <v>0.8</v>
      </c>
      <c r="L512" s="11">
        <v>4</v>
      </c>
      <c r="M512" s="11">
        <v>4</v>
      </c>
      <c r="N512" s="11">
        <v>2</v>
      </c>
      <c r="O512" s="11">
        <v>3</v>
      </c>
      <c r="P512" s="11">
        <v>0.125</v>
      </c>
      <c r="Q512" s="11">
        <v>0.2</v>
      </c>
      <c r="R512" s="11">
        <v>0.16666666999999999</v>
      </c>
      <c r="S512" s="11">
        <v>0.2</v>
      </c>
      <c r="T512" s="11">
        <v>1777.2038</v>
      </c>
      <c r="U512" s="11">
        <v>0.6</v>
      </c>
      <c r="V512" s="11">
        <v>50</v>
      </c>
      <c r="W512" s="11">
        <v>1200</v>
      </c>
      <c r="X512" s="11">
        <v>-4.5439672999999994</v>
      </c>
    </row>
    <row r="513" spans="2:24" x14ac:dyDescent="0.35">
      <c r="B513" s="11">
        <v>-15.989174</v>
      </c>
      <c r="C513" s="11">
        <v>20</v>
      </c>
      <c r="D513" s="11">
        <v>153.79592</v>
      </c>
      <c r="E513" s="11">
        <v>0.246</v>
      </c>
      <c r="F513" s="11">
        <v>1885.5371900826447</v>
      </c>
      <c r="G513" s="11">
        <v>463.84214876033059</v>
      </c>
      <c r="H513" s="11">
        <v>6500</v>
      </c>
      <c r="I513" s="11">
        <v>0.8</v>
      </c>
      <c r="J513" s="11">
        <v>0.4</v>
      </c>
      <c r="K513" s="11">
        <v>0.7</v>
      </c>
      <c r="L513" s="11">
        <v>2</v>
      </c>
      <c r="M513" s="11">
        <v>2</v>
      </c>
      <c r="N513" s="11">
        <v>3</v>
      </c>
      <c r="O513" s="11">
        <v>2</v>
      </c>
      <c r="P513" s="11">
        <v>0.05</v>
      </c>
      <c r="Q513" s="11">
        <v>0.15</v>
      </c>
      <c r="R513" s="11">
        <v>0.23333333000000001</v>
      </c>
      <c r="S513" s="11">
        <v>0.2</v>
      </c>
      <c r="T513" s="11">
        <v>3523.0978</v>
      </c>
      <c r="U513" s="11">
        <v>0.67500000000000004</v>
      </c>
      <c r="V513" s="11">
        <v>40</v>
      </c>
      <c r="W513" s="11">
        <v>2000</v>
      </c>
      <c r="X513" s="11">
        <v>-15.257358999999999</v>
      </c>
    </row>
    <row r="514" spans="2:24" x14ac:dyDescent="0.35">
      <c r="B514" s="11">
        <v>-4.5997380000000003</v>
      </c>
      <c r="C514" s="11">
        <v>25</v>
      </c>
      <c r="D514" s="11">
        <v>300</v>
      </c>
      <c r="E514" s="11">
        <v>0.3</v>
      </c>
      <c r="F514" s="11">
        <v>950</v>
      </c>
      <c r="G514" s="11">
        <v>285</v>
      </c>
      <c r="H514" s="11">
        <v>2500</v>
      </c>
      <c r="I514" s="11">
        <v>0.7</v>
      </c>
      <c r="J514" s="11">
        <v>0.2</v>
      </c>
      <c r="K514" s="11">
        <v>0.9</v>
      </c>
      <c r="L514" s="11">
        <v>4</v>
      </c>
      <c r="M514" s="11">
        <v>2</v>
      </c>
      <c r="N514" s="11">
        <v>4</v>
      </c>
      <c r="O514" s="11">
        <v>2</v>
      </c>
      <c r="P514" s="11">
        <v>0.125</v>
      </c>
      <c r="Q514" s="11">
        <v>0.1</v>
      </c>
      <c r="R514" s="11">
        <v>0.1</v>
      </c>
      <c r="S514" s="11">
        <v>0.3</v>
      </c>
      <c r="T514" s="11">
        <v>1523.3176000000001</v>
      </c>
      <c r="U514" s="11">
        <v>0.67500000000000004</v>
      </c>
      <c r="V514" s="11">
        <v>70</v>
      </c>
      <c r="W514" s="11">
        <v>1800</v>
      </c>
      <c r="X514" s="11">
        <v>-1.4484226</v>
      </c>
    </row>
    <row r="515" spans="2:24" x14ac:dyDescent="0.35">
      <c r="B515" s="11">
        <v>-3.2099099999999998</v>
      </c>
      <c r="C515" s="11">
        <v>25</v>
      </c>
      <c r="D515" s="11">
        <v>147.70408</v>
      </c>
      <c r="E515" s="11">
        <v>0.219</v>
      </c>
      <c r="F515" s="11">
        <v>2750.413223140496</v>
      </c>
      <c r="G515" s="11">
        <v>602.3404958677686</v>
      </c>
      <c r="H515" s="11">
        <v>4000</v>
      </c>
      <c r="I515" s="11">
        <v>0.7</v>
      </c>
      <c r="J515" s="11">
        <v>0.4</v>
      </c>
      <c r="K515" s="11">
        <v>0.8</v>
      </c>
      <c r="L515" s="11">
        <v>4</v>
      </c>
      <c r="M515" s="11">
        <v>2</v>
      </c>
      <c r="N515" s="11">
        <v>4</v>
      </c>
      <c r="O515" s="11">
        <v>3</v>
      </c>
      <c r="P515" s="11">
        <v>0.05</v>
      </c>
      <c r="Q515" s="11">
        <v>0.2</v>
      </c>
      <c r="R515" s="11">
        <v>0.23333333000000001</v>
      </c>
      <c r="S515" s="11">
        <v>0.25</v>
      </c>
      <c r="T515" s="11">
        <v>2437.3081000000002</v>
      </c>
      <c r="U515" s="11">
        <v>0.7</v>
      </c>
      <c r="V515" s="11">
        <v>70</v>
      </c>
      <c r="W515" s="11">
        <v>1400</v>
      </c>
      <c r="X515" s="11">
        <v>-2.0825961</v>
      </c>
    </row>
    <row r="516" spans="2:24" x14ac:dyDescent="0.35">
      <c r="B516" s="11">
        <v>-20.016711999999998</v>
      </c>
      <c r="C516" s="11">
        <v>30</v>
      </c>
      <c r="D516" s="11">
        <v>25.867346999999999</v>
      </c>
      <c r="E516" s="11">
        <v>0.16500000000000001</v>
      </c>
      <c r="F516" s="11">
        <v>1700</v>
      </c>
      <c r="G516" s="11">
        <v>280.5</v>
      </c>
      <c r="H516" s="11">
        <v>5500</v>
      </c>
      <c r="I516" s="11">
        <v>0.75</v>
      </c>
      <c r="J516" s="11">
        <v>0.5</v>
      </c>
      <c r="K516" s="11">
        <v>0.7</v>
      </c>
      <c r="L516" s="11">
        <v>2</v>
      </c>
      <c r="M516" s="11">
        <v>4</v>
      </c>
      <c r="N516" s="11">
        <v>4</v>
      </c>
      <c r="O516" s="11">
        <v>4</v>
      </c>
      <c r="P516" s="11">
        <v>0.125</v>
      </c>
      <c r="Q516" s="11">
        <v>0.15</v>
      </c>
      <c r="R516" s="11">
        <v>0.23333333000000001</v>
      </c>
      <c r="S516" s="11">
        <v>0.2</v>
      </c>
      <c r="T516" s="11">
        <v>1894.4002</v>
      </c>
      <c r="U516" s="11">
        <v>0.6</v>
      </c>
      <c r="V516" s="11">
        <v>50</v>
      </c>
      <c r="W516" s="11">
        <v>2000</v>
      </c>
      <c r="X516" s="11">
        <v>-14.882244999999999</v>
      </c>
    </row>
    <row r="517" spans="2:24" x14ac:dyDescent="0.35">
      <c r="B517" s="11">
        <v>-17.606974000000001</v>
      </c>
      <c r="C517" s="11">
        <v>40</v>
      </c>
      <c r="D517" s="11">
        <v>190.34693999999999</v>
      </c>
      <c r="E517" s="11">
        <v>0.03</v>
      </c>
      <c r="F517" s="11">
        <v>775</v>
      </c>
      <c r="G517" s="11">
        <v>23.25</v>
      </c>
      <c r="H517" s="11">
        <v>8000</v>
      </c>
      <c r="I517" s="11">
        <v>0.75</v>
      </c>
      <c r="J517" s="11">
        <v>0.3</v>
      </c>
      <c r="K517" s="11">
        <v>0.7</v>
      </c>
      <c r="L517" s="11">
        <v>3</v>
      </c>
      <c r="M517" s="11">
        <v>3</v>
      </c>
      <c r="N517" s="11">
        <v>2</v>
      </c>
      <c r="O517" s="11">
        <v>2</v>
      </c>
      <c r="P517" s="11">
        <v>0.125</v>
      </c>
      <c r="Q517" s="11">
        <v>0.15</v>
      </c>
      <c r="R517" s="11">
        <v>0.16666666999999999</v>
      </c>
      <c r="S517" s="11">
        <v>0.2</v>
      </c>
      <c r="T517" s="11">
        <v>2594.8211999999999</v>
      </c>
      <c r="U517" s="11">
        <v>0.45</v>
      </c>
      <c r="V517" s="11">
        <v>80</v>
      </c>
      <c r="W517" s="11">
        <v>1000</v>
      </c>
      <c r="X517" s="11">
        <v>-16.581772999999998</v>
      </c>
    </row>
    <row r="518" spans="2:24" x14ac:dyDescent="0.35">
      <c r="B518" s="11">
        <v>10.150138999999999</v>
      </c>
      <c r="C518" s="11">
        <v>15</v>
      </c>
      <c r="D518" s="11">
        <v>31.959184</v>
      </c>
      <c r="E518" s="11">
        <v>0.111</v>
      </c>
      <c r="F518" s="11">
        <v>1650</v>
      </c>
      <c r="G518" s="11">
        <v>183.15</v>
      </c>
      <c r="H518" s="11">
        <v>8500</v>
      </c>
      <c r="I518" s="11">
        <v>0.7</v>
      </c>
      <c r="J518" s="11">
        <v>0.5</v>
      </c>
      <c r="K518" s="11">
        <v>0.6</v>
      </c>
      <c r="L518" s="11">
        <v>4</v>
      </c>
      <c r="M518" s="11">
        <v>2</v>
      </c>
      <c r="N518" s="11">
        <v>4</v>
      </c>
      <c r="O518" s="11">
        <v>4</v>
      </c>
      <c r="P518" s="11">
        <v>0.125</v>
      </c>
      <c r="Q518" s="11">
        <v>0.15</v>
      </c>
      <c r="R518" s="11">
        <v>0.23333333000000001</v>
      </c>
      <c r="S518" s="11">
        <v>0.2</v>
      </c>
      <c r="T518" s="11">
        <v>3995.9214000000002</v>
      </c>
      <c r="U518" s="11">
        <v>0.5</v>
      </c>
      <c r="V518" s="11">
        <v>90</v>
      </c>
      <c r="W518" s="11">
        <v>1800</v>
      </c>
      <c r="X518" s="11">
        <v>7.8956485999999995</v>
      </c>
    </row>
    <row r="519" spans="2:24" x14ac:dyDescent="0.35">
      <c r="B519" s="11">
        <v>-21.425532</v>
      </c>
      <c r="C519" s="11">
        <v>40</v>
      </c>
      <c r="D519" s="11">
        <v>123.33673</v>
      </c>
      <c r="E519" s="11">
        <v>0.246</v>
      </c>
      <c r="F519" s="11">
        <v>785.64049586776855</v>
      </c>
      <c r="G519" s="11">
        <v>193.26756198347107</v>
      </c>
      <c r="H519" s="11">
        <v>8000</v>
      </c>
      <c r="I519" s="11">
        <v>0.85</v>
      </c>
      <c r="J519" s="11">
        <v>0.5</v>
      </c>
      <c r="K519" s="11">
        <v>0.6</v>
      </c>
      <c r="L519" s="11">
        <v>2</v>
      </c>
      <c r="M519" s="11">
        <v>2</v>
      </c>
      <c r="N519" s="11">
        <v>2</v>
      </c>
      <c r="O519" s="11">
        <v>4</v>
      </c>
      <c r="P519" s="11">
        <v>0.05</v>
      </c>
      <c r="Q519" s="11">
        <v>0.2</v>
      </c>
      <c r="R519" s="11">
        <v>0.3</v>
      </c>
      <c r="S519" s="11">
        <v>0.3</v>
      </c>
      <c r="T519" s="11">
        <v>1977.0065999999999</v>
      </c>
      <c r="U519" s="11">
        <v>0.52500000000000002</v>
      </c>
      <c r="V519" s="11">
        <v>90</v>
      </c>
      <c r="W519" s="11">
        <v>2000</v>
      </c>
      <c r="X519" s="11">
        <v>-19.087947</v>
      </c>
    </row>
    <row r="520" spans="2:24" x14ac:dyDescent="0.35">
      <c r="B520" s="11">
        <v>6.3337859999999999</v>
      </c>
      <c r="C520" s="11">
        <v>35</v>
      </c>
      <c r="D520" s="11">
        <v>147.70408</v>
      </c>
      <c r="E520" s="11">
        <v>0.16500000000000001</v>
      </c>
      <c r="F520" s="11">
        <v>2847.3657024793383</v>
      </c>
      <c r="G520" s="11">
        <v>469.81534090909082</v>
      </c>
      <c r="H520" s="11">
        <v>7000</v>
      </c>
      <c r="I520" s="11">
        <v>0.75</v>
      </c>
      <c r="J520" s="11">
        <v>0.3</v>
      </c>
      <c r="K520" s="11">
        <v>0.6</v>
      </c>
      <c r="L520" s="11">
        <v>3</v>
      </c>
      <c r="M520" s="11">
        <v>2</v>
      </c>
      <c r="N520" s="11">
        <v>3</v>
      </c>
      <c r="O520" s="11">
        <v>3</v>
      </c>
      <c r="P520" s="11">
        <v>0.2</v>
      </c>
      <c r="Q520" s="11">
        <v>0.2</v>
      </c>
      <c r="R520" s="11">
        <v>0.23333333000000001</v>
      </c>
      <c r="S520" s="11">
        <v>0.25</v>
      </c>
      <c r="T520" s="11">
        <v>3452.2941000000001</v>
      </c>
      <c r="U520" s="11">
        <v>0.625</v>
      </c>
      <c r="V520" s="11">
        <v>80</v>
      </c>
      <c r="W520" s="11">
        <v>2000</v>
      </c>
      <c r="X520" s="11">
        <v>7.4614278000000001</v>
      </c>
    </row>
    <row r="521" spans="2:24" x14ac:dyDescent="0.35">
      <c r="B521" s="11">
        <v>9.5316580000000002</v>
      </c>
      <c r="C521" s="11">
        <v>20</v>
      </c>
      <c r="D521" s="11">
        <v>184.2551</v>
      </c>
      <c r="E521" s="11">
        <v>0.3</v>
      </c>
      <c r="F521" s="11">
        <v>3490.909090909091</v>
      </c>
      <c r="G521" s="11">
        <v>1047.2727272727273</v>
      </c>
      <c r="H521" s="11">
        <v>6500</v>
      </c>
      <c r="I521" s="11">
        <v>0.85</v>
      </c>
      <c r="J521" s="11">
        <v>0.2</v>
      </c>
      <c r="K521" s="11">
        <v>0.8</v>
      </c>
      <c r="L521" s="11">
        <v>4</v>
      </c>
      <c r="M521" s="11">
        <v>3</v>
      </c>
      <c r="N521" s="11">
        <v>3</v>
      </c>
      <c r="O521" s="11">
        <v>4</v>
      </c>
      <c r="P521" s="11">
        <v>0.125</v>
      </c>
      <c r="Q521" s="11">
        <v>0.15</v>
      </c>
      <c r="R521" s="11">
        <v>0.23333333000000001</v>
      </c>
      <c r="S521" s="11">
        <v>0.35</v>
      </c>
      <c r="T521" s="11">
        <v>3523.0978</v>
      </c>
      <c r="U521" s="11">
        <v>0.67500000000000004</v>
      </c>
      <c r="V521" s="11">
        <v>60</v>
      </c>
      <c r="W521" s="11">
        <v>1600</v>
      </c>
      <c r="X521" s="11">
        <v>0.53184187000000005</v>
      </c>
    </row>
    <row r="522" spans="2:24" x14ac:dyDescent="0.35">
      <c r="B522" s="11">
        <v>0.106735</v>
      </c>
      <c r="C522" s="11">
        <v>25</v>
      </c>
      <c r="D522" s="11">
        <v>281.72449</v>
      </c>
      <c r="E522" s="11">
        <v>0.13800000000000001</v>
      </c>
      <c r="F522" s="11">
        <v>1475</v>
      </c>
      <c r="G522" s="11">
        <v>203.55</v>
      </c>
      <c r="H522" s="11">
        <v>8500</v>
      </c>
      <c r="I522" s="11">
        <v>0.8</v>
      </c>
      <c r="J522" s="11">
        <v>0.4</v>
      </c>
      <c r="K522" s="11">
        <v>0.9</v>
      </c>
      <c r="L522" s="11">
        <v>4</v>
      </c>
      <c r="M522" s="11">
        <v>4</v>
      </c>
      <c r="N522" s="11">
        <v>3</v>
      </c>
      <c r="O522" s="11">
        <v>3</v>
      </c>
      <c r="P522" s="11">
        <v>0.125</v>
      </c>
      <c r="Q522" s="11">
        <v>0.15</v>
      </c>
      <c r="R522" s="11">
        <v>0.16666666999999999</v>
      </c>
      <c r="S522" s="11">
        <v>0.2</v>
      </c>
      <c r="T522" s="11">
        <v>3021.2465000000002</v>
      </c>
      <c r="U522" s="11">
        <v>0.47499999999999998</v>
      </c>
      <c r="V522" s="11">
        <v>70</v>
      </c>
      <c r="W522" s="11">
        <v>1400</v>
      </c>
      <c r="X522" s="11">
        <v>0.91170018999999991</v>
      </c>
    </row>
    <row r="523" spans="2:24" x14ac:dyDescent="0.35">
      <c r="B523" s="11">
        <v>-23.303381000000002</v>
      </c>
      <c r="C523" s="11">
        <v>20</v>
      </c>
      <c r="D523" s="11">
        <v>68.510204000000002</v>
      </c>
      <c r="E523" s="11">
        <v>0.03</v>
      </c>
      <c r="F523" s="11">
        <v>376.54958677685954</v>
      </c>
      <c r="G523" s="11">
        <v>11.296487603305787</v>
      </c>
      <c r="H523" s="11">
        <v>6500</v>
      </c>
      <c r="I523" s="11">
        <v>0.75</v>
      </c>
      <c r="J523" s="11">
        <v>0.5</v>
      </c>
      <c r="K523" s="11">
        <v>0.6</v>
      </c>
      <c r="L523" s="11">
        <v>4</v>
      </c>
      <c r="M523" s="11">
        <v>4</v>
      </c>
      <c r="N523" s="11">
        <v>2</v>
      </c>
      <c r="O523" s="11">
        <v>3</v>
      </c>
      <c r="P523" s="11">
        <v>0.125</v>
      </c>
      <c r="Q523" s="11">
        <v>0.2</v>
      </c>
      <c r="R523" s="11">
        <v>0.23333333000000001</v>
      </c>
      <c r="S523" s="11">
        <v>0.35</v>
      </c>
      <c r="T523" s="11">
        <v>1818.3731</v>
      </c>
      <c r="U523" s="11">
        <v>0.4</v>
      </c>
      <c r="V523" s="11">
        <v>70</v>
      </c>
      <c r="W523" s="11">
        <v>1400</v>
      </c>
      <c r="X523" s="11">
        <v>-20.668949000000001</v>
      </c>
    </row>
    <row r="524" spans="2:24" x14ac:dyDescent="0.35">
      <c r="B524" s="11">
        <v>-19.357676000000001</v>
      </c>
      <c r="C524" s="11">
        <v>30</v>
      </c>
      <c r="D524" s="11">
        <v>287.81632999999999</v>
      </c>
      <c r="E524" s="11">
        <v>0.27300000000000002</v>
      </c>
      <c r="F524" s="11">
        <v>2009.9173553719008</v>
      </c>
      <c r="G524" s="11">
        <v>548.70743801652895</v>
      </c>
      <c r="H524" s="11">
        <v>4500</v>
      </c>
      <c r="I524" s="11">
        <v>0.8</v>
      </c>
      <c r="J524" s="11">
        <v>0.2</v>
      </c>
      <c r="K524" s="11">
        <v>0.8</v>
      </c>
      <c r="L524" s="11">
        <v>4</v>
      </c>
      <c r="M524" s="11">
        <v>3</v>
      </c>
      <c r="N524" s="11">
        <v>2</v>
      </c>
      <c r="O524" s="11">
        <v>3</v>
      </c>
      <c r="P524" s="11">
        <v>0.05</v>
      </c>
      <c r="Q524" s="11">
        <v>0.1</v>
      </c>
      <c r="R524" s="11">
        <v>0.16666666999999999</v>
      </c>
      <c r="S524" s="11">
        <v>0.3</v>
      </c>
      <c r="T524" s="11">
        <v>1180.9248</v>
      </c>
      <c r="U524" s="11">
        <v>0.57499999999999996</v>
      </c>
      <c r="V524" s="11">
        <v>80</v>
      </c>
      <c r="W524" s="11">
        <v>1600</v>
      </c>
      <c r="X524" s="11">
        <v>-19.988782</v>
      </c>
    </row>
    <row r="525" spans="2:24" x14ac:dyDescent="0.35">
      <c r="B525" s="11">
        <v>-9.6869720000000008</v>
      </c>
      <c r="C525" s="11">
        <v>15</v>
      </c>
      <c r="D525" s="11">
        <v>7.5918367</v>
      </c>
      <c r="E525" s="11">
        <v>0.111</v>
      </c>
      <c r="F525" s="11">
        <v>903.7190082644629</v>
      </c>
      <c r="G525" s="11">
        <v>100.31280991735538</v>
      </c>
      <c r="H525" s="11">
        <v>6500</v>
      </c>
      <c r="I525" s="11">
        <v>0.85</v>
      </c>
      <c r="J525" s="11">
        <v>0.4</v>
      </c>
      <c r="K525" s="11">
        <v>0.6</v>
      </c>
      <c r="L525" s="11">
        <v>2</v>
      </c>
      <c r="M525" s="11">
        <v>2</v>
      </c>
      <c r="N525" s="11">
        <v>4</v>
      </c>
      <c r="O525" s="11">
        <v>4</v>
      </c>
      <c r="P525" s="11">
        <v>0.2</v>
      </c>
      <c r="Q525" s="11">
        <v>0.2</v>
      </c>
      <c r="R525" s="11">
        <v>0.1</v>
      </c>
      <c r="S525" s="11">
        <v>0.2</v>
      </c>
      <c r="T525" s="11">
        <v>4230.9755999999998</v>
      </c>
      <c r="U525" s="11">
        <v>0.4</v>
      </c>
      <c r="V525" s="11">
        <v>60</v>
      </c>
      <c r="W525" s="11">
        <v>2000</v>
      </c>
      <c r="X525" s="11">
        <v>-11.412872</v>
      </c>
    </row>
    <row r="526" spans="2:24" x14ac:dyDescent="0.35">
      <c r="B526" s="11">
        <v>24.510757999999999</v>
      </c>
      <c r="C526" s="11">
        <v>25</v>
      </c>
      <c r="D526" s="11">
        <v>56.326531000000003</v>
      </c>
      <c r="E526" s="11">
        <v>0.246</v>
      </c>
      <c r="F526" s="11">
        <v>3490.909090909091</v>
      </c>
      <c r="G526" s="11">
        <v>858.76363636363635</v>
      </c>
      <c r="H526" s="11">
        <v>3500</v>
      </c>
      <c r="I526" s="11">
        <v>0.8</v>
      </c>
      <c r="J526" s="11">
        <v>0.3</v>
      </c>
      <c r="K526" s="11">
        <v>0.7</v>
      </c>
      <c r="L526" s="11">
        <v>4</v>
      </c>
      <c r="M526" s="11">
        <v>2</v>
      </c>
      <c r="N526" s="11">
        <v>4</v>
      </c>
      <c r="O526" s="11">
        <v>3</v>
      </c>
      <c r="P526" s="11">
        <v>0.125</v>
      </c>
      <c r="Q526" s="11">
        <v>0.1</v>
      </c>
      <c r="R526" s="11">
        <v>0.3</v>
      </c>
      <c r="S526" s="11">
        <v>0.3</v>
      </c>
      <c r="T526" s="11">
        <v>1540.2433000000001</v>
      </c>
      <c r="U526" s="11">
        <v>0.625</v>
      </c>
      <c r="V526" s="11">
        <v>80</v>
      </c>
      <c r="W526" s="11">
        <v>1000</v>
      </c>
      <c r="X526" s="11">
        <v>24.629507</v>
      </c>
    </row>
    <row r="527" spans="2:24" x14ac:dyDescent="0.35">
      <c r="B527" s="11">
        <v>26.069101</v>
      </c>
      <c r="C527" s="11">
        <v>30</v>
      </c>
      <c r="D527" s="11">
        <v>269.54082</v>
      </c>
      <c r="E527" s="11">
        <v>0.111</v>
      </c>
      <c r="F527" s="11">
        <v>4619.059917355371</v>
      </c>
      <c r="G527" s="11">
        <v>512.71565082644622</v>
      </c>
      <c r="H527" s="11">
        <v>5500</v>
      </c>
      <c r="I527" s="11">
        <v>0.8</v>
      </c>
      <c r="J527" s="11">
        <v>0.3</v>
      </c>
      <c r="K527" s="11">
        <v>0.8</v>
      </c>
      <c r="L527" s="11">
        <v>3</v>
      </c>
      <c r="M527" s="11">
        <v>4</v>
      </c>
      <c r="N527" s="11">
        <v>3</v>
      </c>
      <c r="O527" s="11">
        <v>2</v>
      </c>
      <c r="P527" s="11">
        <v>0.2</v>
      </c>
      <c r="Q527" s="11">
        <v>0.2</v>
      </c>
      <c r="R527" s="11">
        <v>0.3</v>
      </c>
      <c r="S527" s="11">
        <v>0.2</v>
      </c>
      <c r="T527" s="11">
        <v>3247.5432999999998</v>
      </c>
      <c r="U527" s="11">
        <v>0.45</v>
      </c>
      <c r="V527" s="11">
        <v>80</v>
      </c>
      <c r="W527" s="11">
        <v>600</v>
      </c>
      <c r="X527" s="11">
        <v>23.187215999999999</v>
      </c>
    </row>
    <row r="528" spans="2:24" x14ac:dyDescent="0.35">
      <c r="B528" s="11">
        <v>-6.7745819999999997</v>
      </c>
      <c r="C528" s="11">
        <v>15</v>
      </c>
      <c r="D528" s="11">
        <v>1.5</v>
      </c>
      <c r="E528" s="11">
        <v>0.219</v>
      </c>
      <c r="F528" s="11">
        <v>5900</v>
      </c>
      <c r="G528" s="11">
        <v>1292.0999999999999</v>
      </c>
      <c r="H528" s="11">
        <v>3500</v>
      </c>
      <c r="I528" s="11">
        <v>0.85</v>
      </c>
      <c r="J528" s="11">
        <v>0.3</v>
      </c>
      <c r="K528" s="11">
        <v>0.8</v>
      </c>
      <c r="L528" s="11">
        <v>2</v>
      </c>
      <c r="M528" s="11">
        <v>4</v>
      </c>
      <c r="N528" s="11">
        <v>3</v>
      </c>
      <c r="O528" s="11">
        <v>3</v>
      </c>
      <c r="P528" s="11">
        <v>0.05</v>
      </c>
      <c r="Q528" s="11">
        <v>0.15</v>
      </c>
      <c r="R528" s="11">
        <v>0.16666666999999999</v>
      </c>
      <c r="S528" s="11">
        <v>0.35</v>
      </c>
      <c r="T528" s="11">
        <v>1961.7985000000001</v>
      </c>
      <c r="U528" s="11">
        <v>0.625</v>
      </c>
      <c r="V528" s="11">
        <v>40</v>
      </c>
      <c r="W528" s="11">
        <v>1400</v>
      </c>
      <c r="X528" s="11">
        <v>-6.9390489000000004</v>
      </c>
    </row>
    <row r="529" spans="2:24" x14ac:dyDescent="0.35">
      <c r="B529" s="11">
        <v>36.576569999999997</v>
      </c>
      <c r="C529" s="11">
        <v>25</v>
      </c>
      <c r="D529" s="11">
        <v>147.70408</v>
      </c>
      <c r="E529" s="11">
        <v>0.192</v>
      </c>
      <c r="F529" s="11">
        <v>4619.059917355371</v>
      </c>
      <c r="G529" s="11">
        <v>886.85950413223122</v>
      </c>
      <c r="H529" s="11">
        <v>8000</v>
      </c>
      <c r="I529" s="11">
        <v>0.75</v>
      </c>
      <c r="J529" s="11">
        <v>0.2</v>
      </c>
      <c r="K529" s="11">
        <v>0.7</v>
      </c>
      <c r="L529" s="11">
        <v>2</v>
      </c>
      <c r="M529" s="11">
        <v>4</v>
      </c>
      <c r="N529" s="11">
        <v>2</v>
      </c>
      <c r="O529" s="11">
        <v>3</v>
      </c>
      <c r="P529" s="11">
        <v>0.05</v>
      </c>
      <c r="Q529" s="11">
        <v>0.1</v>
      </c>
      <c r="R529" s="11">
        <v>0.1</v>
      </c>
      <c r="S529" s="11">
        <v>0.35</v>
      </c>
      <c r="T529" s="11">
        <v>4874.6162000000004</v>
      </c>
      <c r="U529" s="11">
        <v>0.5</v>
      </c>
      <c r="V529" s="11">
        <v>60</v>
      </c>
      <c r="W529" s="11">
        <v>1800</v>
      </c>
      <c r="X529" s="11">
        <v>39.558674000000003</v>
      </c>
    </row>
    <row r="530" spans="2:24" x14ac:dyDescent="0.35">
      <c r="B530" s="11">
        <v>-23.038298999999999</v>
      </c>
      <c r="C530" s="11">
        <v>45</v>
      </c>
      <c r="D530" s="11">
        <v>50.234693999999998</v>
      </c>
      <c r="E530" s="11">
        <v>0.16500000000000001</v>
      </c>
      <c r="F530" s="11">
        <v>2400</v>
      </c>
      <c r="G530" s="11">
        <v>396</v>
      </c>
      <c r="H530" s="11">
        <v>7000</v>
      </c>
      <c r="I530" s="11">
        <v>0.7</v>
      </c>
      <c r="J530" s="11">
        <v>0.5</v>
      </c>
      <c r="K530" s="11">
        <v>0.7</v>
      </c>
      <c r="L530" s="11">
        <v>2</v>
      </c>
      <c r="M530" s="11">
        <v>2</v>
      </c>
      <c r="N530" s="11">
        <v>3</v>
      </c>
      <c r="O530" s="11">
        <v>3</v>
      </c>
      <c r="P530" s="11">
        <v>0.125</v>
      </c>
      <c r="Q530" s="11">
        <v>0.15</v>
      </c>
      <c r="R530" s="11">
        <v>0.23333333000000001</v>
      </c>
      <c r="S530" s="11">
        <v>0.2</v>
      </c>
      <c r="T530" s="11">
        <v>1680.8757000000001</v>
      </c>
      <c r="U530" s="11">
        <v>0.47499999999999998</v>
      </c>
      <c r="V530" s="11">
        <v>40</v>
      </c>
      <c r="W530" s="11">
        <v>1400</v>
      </c>
      <c r="X530" s="11">
        <v>-22.455894000000001</v>
      </c>
    </row>
    <row r="531" spans="2:24" x14ac:dyDescent="0.35">
      <c r="B531" s="11">
        <v>1.196869</v>
      </c>
      <c r="C531" s="11">
        <v>25</v>
      </c>
      <c r="D531" s="11">
        <v>135.52041</v>
      </c>
      <c r="E531" s="11">
        <v>0.27300000000000002</v>
      </c>
      <c r="F531" s="11">
        <v>1475</v>
      </c>
      <c r="G531" s="11">
        <v>402.67500000000001</v>
      </c>
      <c r="H531" s="11">
        <v>2500</v>
      </c>
      <c r="I531" s="11">
        <v>0.85</v>
      </c>
      <c r="J531" s="11">
        <v>0.3</v>
      </c>
      <c r="K531" s="11">
        <v>0.8</v>
      </c>
      <c r="L531" s="11">
        <v>3</v>
      </c>
      <c r="M531" s="11">
        <v>4</v>
      </c>
      <c r="N531" s="11">
        <v>3</v>
      </c>
      <c r="O531" s="11">
        <v>2</v>
      </c>
      <c r="P531" s="11">
        <v>0.2</v>
      </c>
      <c r="Q531" s="11">
        <v>0.2</v>
      </c>
      <c r="R531" s="11">
        <v>0.1</v>
      </c>
      <c r="S531" s="11">
        <v>0.2</v>
      </c>
      <c r="T531" s="11">
        <v>1523.3176000000001</v>
      </c>
      <c r="U531" s="11">
        <v>0.65</v>
      </c>
      <c r="V531" s="11">
        <v>70</v>
      </c>
      <c r="W531" s="11">
        <v>400</v>
      </c>
      <c r="X531" s="11">
        <v>3.0874473999999998</v>
      </c>
    </row>
    <row r="532" spans="2:24" x14ac:dyDescent="0.35">
      <c r="B532" s="11">
        <v>1.5595220000000001</v>
      </c>
      <c r="C532" s="11">
        <v>30</v>
      </c>
      <c r="D532" s="11">
        <v>281.72449</v>
      </c>
      <c r="E532" s="11">
        <v>0.13800000000000001</v>
      </c>
      <c r="F532" s="11">
        <v>2380.1652892561983</v>
      </c>
      <c r="G532" s="11">
        <v>328.4628099173554</v>
      </c>
      <c r="H532" s="11">
        <v>5500</v>
      </c>
      <c r="I532" s="11">
        <v>0.7</v>
      </c>
      <c r="J532" s="11">
        <v>0.5</v>
      </c>
      <c r="K532" s="11">
        <v>0.7</v>
      </c>
      <c r="L532" s="11">
        <v>4</v>
      </c>
      <c r="M532" s="11">
        <v>4</v>
      </c>
      <c r="N532" s="11">
        <v>4</v>
      </c>
      <c r="O532" s="11">
        <v>3</v>
      </c>
      <c r="P532" s="11">
        <v>0.125</v>
      </c>
      <c r="Q532" s="11">
        <v>0.15</v>
      </c>
      <c r="R532" s="11">
        <v>0.3</v>
      </c>
      <c r="S532" s="11">
        <v>0.25</v>
      </c>
      <c r="T532" s="11">
        <v>1894.4002</v>
      </c>
      <c r="U532" s="11">
        <v>0.45</v>
      </c>
      <c r="V532" s="11">
        <v>50</v>
      </c>
      <c r="W532" s="11">
        <v>1000</v>
      </c>
      <c r="X532" s="11">
        <v>1.8200984</v>
      </c>
    </row>
    <row r="533" spans="2:24" x14ac:dyDescent="0.35">
      <c r="B533" s="11">
        <v>41.357840000000003</v>
      </c>
      <c r="C533" s="11">
        <v>25</v>
      </c>
      <c r="D533" s="11">
        <v>178.16327000000001</v>
      </c>
      <c r="E533" s="11">
        <v>0.111</v>
      </c>
      <c r="F533" s="11">
        <v>5900</v>
      </c>
      <c r="G533" s="11">
        <v>654.9</v>
      </c>
      <c r="H533" s="11">
        <v>7500</v>
      </c>
      <c r="I533" s="11">
        <v>0.85</v>
      </c>
      <c r="J533" s="11">
        <v>0.2</v>
      </c>
      <c r="K533" s="11">
        <v>0.8</v>
      </c>
      <c r="L533" s="11">
        <v>4</v>
      </c>
      <c r="M533" s="11">
        <v>4</v>
      </c>
      <c r="N533" s="11">
        <v>2</v>
      </c>
      <c r="O533" s="11">
        <v>3</v>
      </c>
      <c r="P533" s="11">
        <v>0.125</v>
      </c>
      <c r="Q533" s="11">
        <v>0.15</v>
      </c>
      <c r="R533" s="11">
        <v>0.3</v>
      </c>
      <c r="S533" s="11">
        <v>0.3</v>
      </c>
      <c r="T533" s="11">
        <v>4569.9526999999998</v>
      </c>
      <c r="U533" s="11">
        <v>0.45</v>
      </c>
      <c r="V533" s="11">
        <v>90</v>
      </c>
      <c r="W533" s="11">
        <v>600</v>
      </c>
      <c r="X533" s="11">
        <v>33.551661000000003</v>
      </c>
    </row>
    <row r="534" spans="2:24" x14ac:dyDescent="0.35">
      <c r="B534" s="11">
        <v>-3.9126189999999998</v>
      </c>
      <c r="C534" s="11">
        <v>15</v>
      </c>
      <c r="D534" s="11">
        <v>7.5918367</v>
      </c>
      <c r="E534" s="11">
        <v>0.13800000000000001</v>
      </c>
      <c r="F534" s="11">
        <v>6285.1239669421484</v>
      </c>
      <c r="G534" s="11">
        <v>867.34710743801656</v>
      </c>
      <c r="H534" s="11">
        <v>7000</v>
      </c>
      <c r="I534" s="11">
        <v>0.7</v>
      </c>
      <c r="J534" s="11">
        <v>0.2</v>
      </c>
      <c r="K534" s="11">
        <v>0.9</v>
      </c>
      <c r="L534" s="11">
        <v>3</v>
      </c>
      <c r="M534" s="11">
        <v>3</v>
      </c>
      <c r="N534" s="11">
        <v>3</v>
      </c>
      <c r="O534" s="11">
        <v>3</v>
      </c>
      <c r="P534" s="11">
        <v>0.05</v>
      </c>
      <c r="Q534" s="11">
        <v>0.15</v>
      </c>
      <c r="R534" s="11">
        <v>0.23333333000000001</v>
      </c>
      <c r="S534" s="11">
        <v>0.3</v>
      </c>
      <c r="T534" s="11">
        <v>2657.9205000000002</v>
      </c>
      <c r="U534" s="11">
        <v>0.57499999999999996</v>
      </c>
      <c r="V534" s="11">
        <v>40</v>
      </c>
      <c r="W534" s="11">
        <v>1400</v>
      </c>
      <c r="X534" s="11">
        <v>-4.7652155999999994</v>
      </c>
    </row>
    <row r="535" spans="2:24" x14ac:dyDescent="0.35">
      <c r="B535" s="11">
        <v>1.2531600000000001</v>
      </c>
      <c r="C535" s="11">
        <v>30</v>
      </c>
      <c r="D535" s="11">
        <v>68.510204000000002</v>
      </c>
      <c r="E535" s="11">
        <v>0.246</v>
      </c>
      <c r="F535" s="11">
        <v>425</v>
      </c>
      <c r="G535" s="11">
        <v>104.55</v>
      </c>
      <c r="H535" s="11">
        <v>5500</v>
      </c>
      <c r="I535" s="11">
        <v>0.85</v>
      </c>
      <c r="J535" s="11">
        <v>0.2</v>
      </c>
      <c r="K535" s="11">
        <v>0.8</v>
      </c>
      <c r="L535" s="11">
        <v>3</v>
      </c>
      <c r="M535" s="11">
        <v>4</v>
      </c>
      <c r="N535" s="11">
        <v>4</v>
      </c>
      <c r="O535" s="11">
        <v>4</v>
      </c>
      <c r="P535" s="11">
        <v>0.05</v>
      </c>
      <c r="Q535" s="11">
        <v>0.1</v>
      </c>
      <c r="R535" s="11">
        <v>0.23333333000000001</v>
      </c>
      <c r="S535" s="11">
        <v>0.3</v>
      </c>
      <c r="T535" s="11">
        <v>3247.5432999999998</v>
      </c>
      <c r="U535" s="11">
        <v>0.42499999999999999</v>
      </c>
      <c r="V535" s="11">
        <v>80</v>
      </c>
      <c r="W535" s="11">
        <v>1000</v>
      </c>
      <c r="X535" s="11">
        <v>-0.89905006999999992</v>
      </c>
    </row>
    <row r="536" spans="2:24" x14ac:dyDescent="0.35">
      <c r="B536" s="11">
        <v>-9.8677949999999992</v>
      </c>
      <c r="C536" s="11">
        <v>45</v>
      </c>
      <c r="D536" s="11">
        <v>220.80611999999999</v>
      </c>
      <c r="E536" s="11">
        <v>0.192</v>
      </c>
      <c r="F536" s="11">
        <v>5185.227272727273</v>
      </c>
      <c r="G536" s="11">
        <v>995.56363636363642</v>
      </c>
      <c r="H536" s="11">
        <v>6500</v>
      </c>
      <c r="I536" s="11">
        <v>0.8</v>
      </c>
      <c r="J536" s="11">
        <v>0.5</v>
      </c>
      <c r="K536" s="11">
        <v>0.6</v>
      </c>
      <c r="L536" s="11">
        <v>4</v>
      </c>
      <c r="M536" s="11">
        <v>3</v>
      </c>
      <c r="N536" s="11">
        <v>3</v>
      </c>
      <c r="O536" s="11">
        <v>4</v>
      </c>
      <c r="P536" s="11">
        <v>0.125</v>
      </c>
      <c r="Q536" s="11">
        <v>0.15</v>
      </c>
      <c r="R536" s="11">
        <v>0.23333333000000001</v>
      </c>
      <c r="S536" s="11">
        <v>0.3</v>
      </c>
      <c r="T536" s="11">
        <v>1560.8131000000001</v>
      </c>
      <c r="U536" s="11">
        <v>0.5</v>
      </c>
      <c r="V536" s="11">
        <v>40</v>
      </c>
      <c r="W536" s="11">
        <v>600</v>
      </c>
      <c r="X536" s="11">
        <v>-12.289229000000001</v>
      </c>
    </row>
    <row r="537" spans="2:24" x14ac:dyDescent="0.35">
      <c r="B537" s="11">
        <v>-1.180239</v>
      </c>
      <c r="C537" s="11">
        <v>20</v>
      </c>
      <c r="D537" s="11">
        <v>56.326531000000003</v>
      </c>
      <c r="E537" s="11">
        <v>0.13800000000000001</v>
      </c>
      <c r="F537" s="11">
        <v>2748.8119834710747</v>
      </c>
      <c r="G537" s="11">
        <v>379.33605371900836</v>
      </c>
      <c r="H537" s="11">
        <v>6000</v>
      </c>
      <c r="I537" s="11">
        <v>0.75</v>
      </c>
      <c r="J537" s="11">
        <v>0.5</v>
      </c>
      <c r="K537" s="11">
        <v>0.6</v>
      </c>
      <c r="L537" s="11">
        <v>4</v>
      </c>
      <c r="M537" s="11">
        <v>3</v>
      </c>
      <c r="N537" s="11">
        <v>4</v>
      </c>
      <c r="O537" s="11">
        <v>4</v>
      </c>
      <c r="P537" s="11">
        <v>0.125</v>
      </c>
      <c r="Q537" s="11">
        <v>0.2</v>
      </c>
      <c r="R537" s="11">
        <v>0.3</v>
      </c>
      <c r="S537" s="11">
        <v>0.2</v>
      </c>
      <c r="T537" s="11">
        <v>2203.0288999999998</v>
      </c>
      <c r="U537" s="11">
        <v>0.52500000000000002</v>
      </c>
      <c r="V537" s="11">
        <v>50</v>
      </c>
      <c r="W537" s="11">
        <v>1400</v>
      </c>
      <c r="X537" s="11">
        <v>0.67710839</v>
      </c>
    </row>
    <row r="538" spans="2:24" x14ac:dyDescent="0.35">
      <c r="B538" s="11">
        <v>-8.8001670000000001</v>
      </c>
      <c r="C538" s="11">
        <v>35</v>
      </c>
      <c r="D538" s="11">
        <v>105.06122000000001</v>
      </c>
      <c r="E538" s="11">
        <v>0.219</v>
      </c>
      <c r="F538" s="11">
        <v>600</v>
      </c>
      <c r="G538" s="11">
        <v>131.4</v>
      </c>
      <c r="H538" s="11">
        <v>7000</v>
      </c>
      <c r="I538" s="11">
        <v>0.85</v>
      </c>
      <c r="J538" s="11">
        <v>0.4</v>
      </c>
      <c r="K538" s="11">
        <v>0.9</v>
      </c>
      <c r="L538" s="11">
        <v>3</v>
      </c>
      <c r="M538" s="11">
        <v>4</v>
      </c>
      <c r="N538" s="11">
        <v>4</v>
      </c>
      <c r="O538" s="11">
        <v>3</v>
      </c>
      <c r="P538" s="11">
        <v>0.125</v>
      </c>
      <c r="Q538" s="11">
        <v>0.1</v>
      </c>
      <c r="R538" s="11">
        <v>0.1</v>
      </c>
      <c r="S538" s="11">
        <v>0.25</v>
      </c>
      <c r="T538" s="11">
        <v>3452.2941000000001</v>
      </c>
      <c r="U538" s="11">
        <v>0.7</v>
      </c>
      <c r="V538" s="11">
        <v>50</v>
      </c>
      <c r="W538" s="11">
        <v>400</v>
      </c>
      <c r="X538" s="11">
        <v>-5.7217492000000005</v>
      </c>
    </row>
    <row r="539" spans="2:24" x14ac:dyDescent="0.35">
      <c r="B539" s="11">
        <v>5.1002689999999999</v>
      </c>
      <c r="C539" s="11">
        <v>20</v>
      </c>
      <c r="D539" s="11">
        <v>111.15306</v>
      </c>
      <c r="E539" s="11">
        <v>0.219</v>
      </c>
      <c r="F539" s="11">
        <v>1269.4214876033059</v>
      </c>
      <c r="G539" s="11">
        <v>278.00330578512398</v>
      </c>
      <c r="H539" s="11">
        <v>5000</v>
      </c>
      <c r="I539" s="11">
        <v>0.7</v>
      </c>
      <c r="J539" s="11">
        <v>0.4</v>
      </c>
      <c r="K539" s="11">
        <v>0.7</v>
      </c>
      <c r="L539" s="11">
        <v>4</v>
      </c>
      <c r="M539" s="11">
        <v>2</v>
      </c>
      <c r="N539" s="11">
        <v>2</v>
      </c>
      <c r="O539" s="11">
        <v>3</v>
      </c>
      <c r="P539" s="11">
        <v>0.125</v>
      </c>
      <c r="Q539" s="11">
        <v>0.2</v>
      </c>
      <c r="R539" s="11">
        <v>0.23333333000000001</v>
      </c>
      <c r="S539" s="11">
        <v>0.25</v>
      </c>
      <c r="T539" s="11">
        <v>1835.8574000000001</v>
      </c>
      <c r="U539" s="11">
        <v>0.625</v>
      </c>
      <c r="V539" s="11">
        <v>90</v>
      </c>
      <c r="W539" s="11">
        <v>400</v>
      </c>
      <c r="X539" s="11">
        <v>2.8720720000000002</v>
      </c>
    </row>
    <row r="540" spans="2:24" x14ac:dyDescent="0.35">
      <c r="B540" s="11">
        <v>-12.63044</v>
      </c>
      <c r="C540" s="11">
        <v>30</v>
      </c>
      <c r="D540" s="11">
        <v>56.326531000000003</v>
      </c>
      <c r="E540" s="11">
        <v>0.246</v>
      </c>
      <c r="F540" s="11">
        <v>4635.2789256198348</v>
      </c>
      <c r="G540" s="11">
        <v>1140.2786157024793</v>
      </c>
      <c r="H540" s="11">
        <v>3000</v>
      </c>
      <c r="I540" s="11">
        <v>0.75</v>
      </c>
      <c r="J540" s="11">
        <v>0.2</v>
      </c>
      <c r="K540" s="11">
        <v>0.7</v>
      </c>
      <c r="L540" s="11">
        <v>3</v>
      </c>
      <c r="M540" s="11">
        <v>3</v>
      </c>
      <c r="N540" s="11">
        <v>3</v>
      </c>
      <c r="O540" s="11">
        <v>4</v>
      </c>
      <c r="P540" s="11">
        <v>0.2</v>
      </c>
      <c r="Q540" s="11">
        <v>0.1</v>
      </c>
      <c r="R540" s="11">
        <v>0.1</v>
      </c>
      <c r="S540" s="11">
        <v>0.35</v>
      </c>
      <c r="T540" s="11">
        <v>1279.3352</v>
      </c>
      <c r="U540" s="11">
        <v>0.67500000000000004</v>
      </c>
      <c r="V540" s="11">
        <v>40</v>
      </c>
      <c r="W540" s="11">
        <v>1600</v>
      </c>
      <c r="X540" s="11">
        <v>-7.8161575999999995</v>
      </c>
    </row>
    <row r="541" spans="2:24" x14ac:dyDescent="0.35">
      <c r="B541" s="11">
        <v>-4.9094490000000004</v>
      </c>
      <c r="C541" s="11">
        <v>15</v>
      </c>
      <c r="D541" s="11">
        <v>220.80611999999999</v>
      </c>
      <c r="E541" s="11">
        <v>5.7000000000000002E-2</v>
      </c>
      <c r="F541" s="11">
        <v>3800</v>
      </c>
      <c r="G541" s="11">
        <v>216.6</v>
      </c>
      <c r="H541" s="11">
        <v>8500</v>
      </c>
      <c r="I541" s="11">
        <v>0.7</v>
      </c>
      <c r="J541" s="11">
        <v>0.2</v>
      </c>
      <c r="K541" s="11">
        <v>0.6</v>
      </c>
      <c r="L541" s="11">
        <v>3</v>
      </c>
      <c r="M541" s="11">
        <v>2</v>
      </c>
      <c r="N541" s="11">
        <v>2</v>
      </c>
      <c r="O541" s="11">
        <v>3</v>
      </c>
      <c r="P541" s="11">
        <v>0.2</v>
      </c>
      <c r="Q541" s="11">
        <v>0.15</v>
      </c>
      <c r="R541" s="11">
        <v>0.1</v>
      </c>
      <c r="S541" s="11">
        <v>0.3</v>
      </c>
      <c r="T541" s="11">
        <v>5532.8141999999998</v>
      </c>
      <c r="U541" s="11">
        <v>0.6</v>
      </c>
      <c r="V541" s="11">
        <v>60</v>
      </c>
      <c r="W541" s="11">
        <v>1200</v>
      </c>
      <c r="X541" s="11">
        <v>-2.8061067999999998</v>
      </c>
    </row>
    <row r="542" spans="2:24" x14ac:dyDescent="0.35">
      <c r="B542" s="11">
        <v>-8.2948900000000005</v>
      </c>
      <c r="C542" s="11">
        <v>40</v>
      </c>
      <c r="D542" s="11">
        <v>184.2551</v>
      </c>
      <c r="E542" s="11">
        <v>0.13800000000000001</v>
      </c>
      <c r="F542" s="11">
        <v>5735.1756198347111</v>
      </c>
      <c r="G542" s="11">
        <v>791.45423553719024</v>
      </c>
      <c r="H542" s="11">
        <v>8500</v>
      </c>
      <c r="I542" s="11">
        <v>0.7</v>
      </c>
      <c r="J542" s="11">
        <v>0.3</v>
      </c>
      <c r="K542" s="11">
        <v>0.6</v>
      </c>
      <c r="L542" s="11">
        <v>4</v>
      </c>
      <c r="M542" s="11">
        <v>4</v>
      </c>
      <c r="N542" s="11">
        <v>2</v>
      </c>
      <c r="O542" s="11">
        <v>3</v>
      </c>
      <c r="P542" s="11">
        <v>0.2</v>
      </c>
      <c r="Q542" s="11">
        <v>0.15</v>
      </c>
      <c r="R542" s="11">
        <v>0.1</v>
      </c>
      <c r="S542" s="11">
        <v>0.35</v>
      </c>
      <c r="T542" s="11">
        <v>2756.9976000000001</v>
      </c>
      <c r="U542" s="11">
        <v>0.7</v>
      </c>
      <c r="V542" s="11">
        <v>60</v>
      </c>
      <c r="W542" s="11">
        <v>1800</v>
      </c>
      <c r="X542" s="11">
        <v>-6.9894797999999998</v>
      </c>
    </row>
    <row r="543" spans="2:24" x14ac:dyDescent="0.35">
      <c r="B543" s="11">
        <v>-17.694537</v>
      </c>
      <c r="C543" s="11">
        <v>20</v>
      </c>
      <c r="D543" s="11">
        <v>147.70408</v>
      </c>
      <c r="E543" s="11">
        <v>0.03</v>
      </c>
      <c r="F543" s="11">
        <v>1825</v>
      </c>
      <c r="G543" s="11">
        <v>54.75</v>
      </c>
      <c r="H543" s="11">
        <v>7000</v>
      </c>
      <c r="I543" s="11">
        <v>0.85</v>
      </c>
      <c r="J543" s="11">
        <v>0.2</v>
      </c>
      <c r="K543" s="11">
        <v>0.7</v>
      </c>
      <c r="L543" s="11">
        <v>3</v>
      </c>
      <c r="M543" s="11">
        <v>2</v>
      </c>
      <c r="N543" s="11">
        <v>2</v>
      </c>
      <c r="O543" s="11">
        <v>3</v>
      </c>
      <c r="P543" s="11">
        <v>0.2</v>
      </c>
      <c r="Q543" s="11">
        <v>0.15</v>
      </c>
      <c r="R543" s="11">
        <v>0.1</v>
      </c>
      <c r="S543" s="11">
        <v>0.3</v>
      </c>
      <c r="T543" s="11">
        <v>3794.1053000000002</v>
      </c>
      <c r="U543" s="11">
        <v>0.52500000000000002</v>
      </c>
      <c r="V543" s="11">
        <v>40</v>
      </c>
      <c r="W543" s="11">
        <v>1400</v>
      </c>
      <c r="X543" s="11">
        <v>-18.063220000000001</v>
      </c>
    </row>
    <row r="544" spans="2:24" x14ac:dyDescent="0.35">
      <c r="B544" s="11">
        <v>-21.064648999999999</v>
      </c>
      <c r="C544" s="11">
        <v>40</v>
      </c>
      <c r="D544" s="11">
        <v>281.72449</v>
      </c>
      <c r="E544" s="11">
        <v>0.03</v>
      </c>
      <c r="F544" s="11">
        <v>2221.6425619834713</v>
      </c>
      <c r="G544" s="11">
        <v>66.649276859504141</v>
      </c>
      <c r="H544" s="11">
        <v>7000</v>
      </c>
      <c r="I544" s="11">
        <v>0.75</v>
      </c>
      <c r="J544" s="11">
        <v>0.5</v>
      </c>
      <c r="K544" s="11">
        <v>0.9</v>
      </c>
      <c r="L544" s="11">
        <v>2</v>
      </c>
      <c r="M544" s="11">
        <v>4</v>
      </c>
      <c r="N544" s="11">
        <v>3</v>
      </c>
      <c r="O544" s="11">
        <v>3</v>
      </c>
      <c r="P544" s="11">
        <v>0.05</v>
      </c>
      <c r="Q544" s="11">
        <v>0.2</v>
      </c>
      <c r="R544" s="11">
        <v>0.1</v>
      </c>
      <c r="S544" s="11">
        <v>0.2</v>
      </c>
      <c r="T544" s="11">
        <v>2270.4686000000002</v>
      </c>
      <c r="U544" s="11">
        <v>0.6</v>
      </c>
      <c r="V544" s="11">
        <v>70</v>
      </c>
      <c r="W544" s="11">
        <v>1600</v>
      </c>
      <c r="X544" s="11">
        <v>-24.021114000000001</v>
      </c>
    </row>
    <row r="545" spans="2:24" x14ac:dyDescent="0.35">
      <c r="B545" s="11">
        <v>33.102643</v>
      </c>
      <c r="C545" s="11">
        <v>20</v>
      </c>
      <c r="D545" s="11">
        <v>74.602041</v>
      </c>
      <c r="E545" s="11">
        <v>0.16500000000000001</v>
      </c>
      <c r="F545" s="11">
        <v>4635.2789256198348</v>
      </c>
      <c r="G545" s="11">
        <v>764.82102272727275</v>
      </c>
      <c r="H545" s="11">
        <v>8500</v>
      </c>
      <c r="I545" s="11">
        <v>0.75</v>
      </c>
      <c r="J545" s="11">
        <v>0.4</v>
      </c>
      <c r="K545" s="11">
        <v>0.7</v>
      </c>
      <c r="L545" s="11">
        <v>4</v>
      </c>
      <c r="M545" s="11">
        <v>2</v>
      </c>
      <c r="N545" s="11">
        <v>4</v>
      </c>
      <c r="O545" s="11">
        <v>3</v>
      </c>
      <c r="P545" s="11">
        <v>0.05</v>
      </c>
      <c r="Q545" s="11">
        <v>0.1</v>
      </c>
      <c r="R545" s="11">
        <v>0.3</v>
      </c>
      <c r="S545" s="11">
        <v>0.2</v>
      </c>
      <c r="T545" s="11">
        <v>4607.1279000000004</v>
      </c>
      <c r="U545" s="11">
        <v>0.47499999999999998</v>
      </c>
      <c r="V545" s="11">
        <v>80</v>
      </c>
      <c r="W545" s="11">
        <v>1200</v>
      </c>
      <c r="X545" s="11">
        <v>30.869603999999999</v>
      </c>
    </row>
    <row r="546" spans="2:24" x14ac:dyDescent="0.35">
      <c r="B546" s="11">
        <v>-2.7569940000000002</v>
      </c>
      <c r="C546" s="11">
        <v>30</v>
      </c>
      <c r="D546" s="11">
        <v>31.959184</v>
      </c>
      <c r="E546" s="11">
        <v>0.219</v>
      </c>
      <c r="F546" s="11">
        <v>1694.4731404958679</v>
      </c>
      <c r="G546" s="11">
        <v>371.08961776859508</v>
      </c>
      <c r="H546" s="11">
        <v>8500</v>
      </c>
      <c r="I546" s="11">
        <v>0.85</v>
      </c>
      <c r="J546" s="11">
        <v>0.5</v>
      </c>
      <c r="K546" s="11">
        <v>0.9</v>
      </c>
      <c r="L546" s="11">
        <v>2</v>
      </c>
      <c r="M546" s="11">
        <v>2</v>
      </c>
      <c r="N546" s="11">
        <v>3</v>
      </c>
      <c r="O546" s="11">
        <v>2</v>
      </c>
      <c r="P546" s="11">
        <v>0.05</v>
      </c>
      <c r="Q546" s="11">
        <v>0.2</v>
      </c>
      <c r="R546" s="11">
        <v>0.3</v>
      </c>
      <c r="S546" s="11">
        <v>0.25</v>
      </c>
      <c r="T546" s="11">
        <v>5018.9305000000004</v>
      </c>
      <c r="U546" s="11">
        <v>0.57499999999999996</v>
      </c>
      <c r="V546" s="11">
        <v>50</v>
      </c>
      <c r="W546" s="11">
        <v>1200</v>
      </c>
      <c r="X546" s="11">
        <v>-1.9506496</v>
      </c>
    </row>
    <row r="547" spans="2:24" x14ac:dyDescent="0.35">
      <c r="B547" s="11">
        <v>-9.4942100000000007</v>
      </c>
      <c r="C547" s="11">
        <v>20</v>
      </c>
      <c r="D547" s="11">
        <v>196.43878000000001</v>
      </c>
      <c r="E547" s="11">
        <v>0.27300000000000002</v>
      </c>
      <c r="F547" s="11">
        <v>640.13429752066122</v>
      </c>
      <c r="G547" s="11">
        <v>174.75666322314052</v>
      </c>
      <c r="H547" s="11">
        <v>4000</v>
      </c>
      <c r="I547" s="11">
        <v>0.7</v>
      </c>
      <c r="J547" s="11">
        <v>0.2</v>
      </c>
      <c r="K547" s="11">
        <v>0.8</v>
      </c>
      <c r="L547" s="11">
        <v>2</v>
      </c>
      <c r="M547" s="11">
        <v>3</v>
      </c>
      <c r="N547" s="11">
        <v>2</v>
      </c>
      <c r="O547" s="11">
        <v>2</v>
      </c>
      <c r="P547" s="11">
        <v>0.125</v>
      </c>
      <c r="Q547" s="11">
        <v>0.2</v>
      </c>
      <c r="R547" s="11">
        <v>0.16666666999999999</v>
      </c>
      <c r="S547" s="11">
        <v>0.2</v>
      </c>
      <c r="T547" s="11">
        <v>1818.3731</v>
      </c>
      <c r="U547" s="11">
        <v>0.57499999999999996</v>
      </c>
      <c r="V547" s="11">
        <v>70</v>
      </c>
      <c r="W547" s="11">
        <v>1800</v>
      </c>
      <c r="X547" s="11">
        <v>-10.459237999999999</v>
      </c>
    </row>
    <row r="548" spans="2:24" x14ac:dyDescent="0.35">
      <c r="B548" s="11">
        <v>31.361246999999999</v>
      </c>
      <c r="C548" s="11">
        <v>15</v>
      </c>
      <c r="D548" s="11">
        <v>275.63265000000001</v>
      </c>
      <c r="E548" s="11">
        <v>0.27300000000000002</v>
      </c>
      <c r="F548" s="11">
        <v>1269.4214876033059</v>
      </c>
      <c r="G548" s="11">
        <v>346.55206611570253</v>
      </c>
      <c r="H548" s="11">
        <v>2500</v>
      </c>
      <c r="I548" s="11">
        <v>0.85</v>
      </c>
      <c r="J548" s="11">
        <v>0.4</v>
      </c>
      <c r="K548" s="11">
        <v>0.6</v>
      </c>
      <c r="L548" s="11">
        <v>4</v>
      </c>
      <c r="M548" s="11">
        <v>2</v>
      </c>
      <c r="N548" s="11">
        <v>2</v>
      </c>
      <c r="O548" s="11">
        <v>2</v>
      </c>
      <c r="P548" s="11">
        <v>0.05</v>
      </c>
      <c r="Q548" s="11">
        <v>0.1</v>
      </c>
      <c r="R548" s="11">
        <v>0.16666666999999999</v>
      </c>
      <c r="S548" s="11">
        <v>0.35</v>
      </c>
      <c r="T548" s="11">
        <v>1175.271</v>
      </c>
      <c r="U548" s="11">
        <v>0.45</v>
      </c>
      <c r="V548" s="11">
        <v>80</v>
      </c>
      <c r="W548" s="11">
        <v>1800</v>
      </c>
      <c r="X548" s="11">
        <v>29.220728999999999</v>
      </c>
    </row>
    <row r="549" spans="2:24" x14ac:dyDescent="0.35">
      <c r="B549" s="11">
        <v>-2.707471</v>
      </c>
      <c r="C549" s="11">
        <v>45</v>
      </c>
      <c r="D549" s="11">
        <v>74.602041</v>
      </c>
      <c r="E549" s="11">
        <v>0.3</v>
      </c>
      <c r="F549" s="11">
        <v>2221.6425619834713</v>
      </c>
      <c r="G549" s="11">
        <v>666.49276859504141</v>
      </c>
      <c r="H549" s="11">
        <v>7000</v>
      </c>
      <c r="I549" s="11">
        <v>0.75</v>
      </c>
      <c r="J549" s="11">
        <v>0.3</v>
      </c>
      <c r="K549" s="11">
        <v>0.7</v>
      </c>
      <c r="L549" s="11">
        <v>2</v>
      </c>
      <c r="M549" s="11">
        <v>3</v>
      </c>
      <c r="N549" s="11">
        <v>3</v>
      </c>
      <c r="O549" s="11">
        <v>4</v>
      </c>
      <c r="P549" s="11">
        <v>0.125</v>
      </c>
      <c r="Q549" s="11">
        <v>0.2</v>
      </c>
      <c r="R549" s="11">
        <v>0.16666666999999999</v>
      </c>
      <c r="S549" s="11">
        <v>0.35</v>
      </c>
      <c r="T549" s="11">
        <v>2731.4229999999998</v>
      </c>
      <c r="U549" s="11">
        <v>0.67500000000000004</v>
      </c>
      <c r="V549" s="11">
        <v>80</v>
      </c>
      <c r="W549" s="11">
        <v>400</v>
      </c>
      <c r="X549" s="11">
        <v>-2.8812115</v>
      </c>
    </row>
    <row r="550" spans="2:24" x14ac:dyDescent="0.35">
      <c r="B550" s="11">
        <v>-8.2803039999999992</v>
      </c>
      <c r="C550" s="11">
        <v>25</v>
      </c>
      <c r="D550" s="11">
        <v>98.969387999999995</v>
      </c>
      <c r="E550" s="11">
        <v>5.7000000000000002E-2</v>
      </c>
      <c r="F550" s="11">
        <v>250</v>
      </c>
      <c r="G550" s="11">
        <v>14.25</v>
      </c>
      <c r="H550" s="11">
        <v>6500</v>
      </c>
      <c r="I550" s="11">
        <v>0.85</v>
      </c>
      <c r="J550" s="11">
        <v>0.3</v>
      </c>
      <c r="K550" s="11">
        <v>0.8</v>
      </c>
      <c r="L550" s="11">
        <v>3</v>
      </c>
      <c r="M550" s="11">
        <v>2</v>
      </c>
      <c r="N550" s="11">
        <v>3</v>
      </c>
      <c r="O550" s="11">
        <v>3</v>
      </c>
      <c r="P550" s="11">
        <v>0.125</v>
      </c>
      <c r="Q550" s="11">
        <v>0.1</v>
      </c>
      <c r="R550" s="11">
        <v>0.16666666999999999</v>
      </c>
      <c r="S550" s="11">
        <v>0.3</v>
      </c>
      <c r="T550" s="11">
        <v>2860.4519</v>
      </c>
      <c r="U550" s="11">
        <v>0.57499999999999996</v>
      </c>
      <c r="V550" s="11">
        <v>60</v>
      </c>
      <c r="W550" s="11">
        <v>400</v>
      </c>
      <c r="X550" s="11">
        <v>-8.2496205000000007</v>
      </c>
    </row>
    <row r="551" spans="2:24" x14ac:dyDescent="0.35">
      <c r="B551" s="11">
        <v>8.5637980000000002</v>
      </c>
      <c r="C551" s="11">
        <v>25</v>
      </c>
      <c r="D551" s="11">
        <v>293.90816000000001</v>
      </c>
      <c r="E551" s="11">
        <v>0.3</v>
      </c>
      <c r="F551" s="11">
        <v>2485.227272727273</v>
      </c>
      <c r="G551" s="11">
        <v>745.56818181818187</v>
      </c>
      <c r="H551" s="11">
        <v>6000</v>
      </c>
      <c r="I551" s="11">
        <v>0.75</v>
      </c>
      <c r="J551" s="11">
        <v>0.4</v>
      </c>
      <c r="K551" s="11">
        <v>0.9</v>
      </c>
      <c r="L551" s="11">
        <v>2</v>
      </c>
      <c r="M551" s="11">
        <v>3</v>
      </c>
      <c r="N551" s="11">
        <v>4</v>
      </c>
      <c r="O551" s="11">
        <v>2</v>
      </c>
      <c r="P551" s="11">
        <v>0.2</v>
      </c>
      <c r="Q551" s="11">
        <v>0.1</v>
      </c>
      <c r="R551" s="11">
        <v>0.16666666999999999</v>
      </c>
      <c r="S551" s="11">
        <v>0.35</v>
      </c>
      <c r="T551" s="11">
        <v>2132.6446000000001</v>
      </c>
      <c r="U551" s="11">
        <v>0.625</v>
      </c>
      <c r="V551" s="11">
        <v>50</v>
      </c>
      <c r="W551" s="11">
        <v>1200</v>
      </c>
      <c r="X551" s="11">
        <v>8.7508804999999992</v>
      </c>
    </row>
    <row r="552" spans="2:24" x14ac:dyDescent="0.35">
      <c r="B552" s="11">
        <v>10.189003</v>
      </c>
      <c r="C552" s="11">
        <v>15</v>
      </c>
      <c r="D552" s="11">
        <v>275.63265000000001</v>
      </c>
      <c r="E552" s="11">
        <v>0.219</v>
      </c>
      <c r="F552" s="11">
        <v>775</v>
      </c>
      <c r="G552" s="11">
        <v>169.72499999999999</v>
      </c>
      <c r="H552" s="11">
        <v>8000</v>
      </c>
      <c r="I552" s="11">
        <v>0.7</v>
      </c>
      <c r="J552" s="11">
        <v>0.2</v>
      </c>
      <c r="K552" s="11">
        <v>0.7</v>
      </c>
      <c r="L552" s="11">
        <v>4</v>
      </c>
      <c r="M552" s="11">
        <v>2</v>
      </c>
      <c r="N552" s="11">
        <v>4</v>
      </c>
      <c r="O552" s="11">
        <v>4</v>
      </c>
      <c r="P552" s="11">
        <v>0.125</v>
      </c>
      <c r="Q552" s="11">
        <v>0.2</v>
      </c>
      <c r="R552" s="11">
        <v>0.3</v>
      </c>
      <c r="S552" s="11">
        <v>0.25</v>
      </c>
      <c r="T552" s="11">
        <v>4484.1108999999997</v>
      </c>
      <c r="U552" s="11">
        <v>0.47499999999999998</v>
      </c>
      <c r="V552" s="11">
        <v>80</v>
      </c>
      <c r="W552" s="11">
        <v>800</v>
      </c>
      <c r="X552" s="11">
        <v>8.9912614000000008</v>
      </c>
    </row>
    <row r="553" spans="2:24" x14ac:dyDescent="0.35">
      <c r="B553" s="11">
        <v>-12.993430999999999</v>
      </c>
      <c r="C553" s="11">
        <v>15</v>
      </c>
      <c r="D553" s="11">
        <v>281.72449</v>
      </c>
      <c r="E553" s="11">
        <v>0.03</v>
      </c>
      <c r="F553" s="11">
        <v>1000</v>
      </c>
      <c r="G553" s="11">
        <v>30</v>
      </c>
      <c r="H553" s="11">
        <v>7500</v>
      </c>
      <c r="I553" s="11">
        <v>0.8</v>
      </c>
      <c r="J553" s="11">
        <v>0.3</v>
      </c>
      <c r="K553" s="11">
        <v>0.9</v>
      </c>
      <c r="L553" s="11">
        <v>4</v>
      </c>
      <c r="M553" s="11">
        <v>3</v>
      </c>
      <c r="N553" s="11">
        <v>4</v>
      </c>
      <c r="O553" s="11">
        <v>2</v>
      </c>
      <c r="P553" s="11">
        <v>0.05</v>
      </c>
      <c r="Q553" s="11">
        <v>0.15</v>
      </c>
      <c r="R553" s="11">
        <v>0.1</v>
      </c>
      <c r="S553" s="11">
        <v>0.3</v>
      </c>
      <c r="T553" s="11">
        <v>4203.8539000000001</v>
      </c>
      <c r="U553" s="11">
        <v>0.67500000000000004</v>
      </c>
      <c r="V553" s="11">
        <v>80</v>
      </c>
      <c r="W553" s="11">
        <v>1000</v>
      </c>
      <c r="X553" s="11">
        <v>-13.967108</v>
      </c>
    </row>
    <row r="554" spans="2:24" x14ac:dyDescent="0.35">
      <c r="B554" s="11">
        <v>-11.729851</v>
      </c>
      <c r="C554" s="11">
        <v>40</v>
      </c>
      <c r="D554" s="11">
        <v>165.97959</v>
      </c>
      <c r="E554" s="11">
        <v>5.7000000000000002E-2</v>
      </c>
      <c r="F554" s="11">
        <v>6600</v>
      </c>
      <c r="G554" s="11">
        <v>376.2</v>
      </c>
      <c r="H554" s="11">
        <v>8500</v>
      </c>
      <c r="I554" s="11">
        <v>0.85</v>
      </c>
      <c r="J554" s="11">
        <v>0.5</v>
      </c>
      <c r="K554" s="11">
        <v>0.7</v>
      </c>
      <c r="L554" s="11">
        <v>4</v>
      </c>
      <c r="M554" s="11">
        <v>4</v>
      </c>
      <c r="N554" s="11">
        <v>4</v>
      </c>
      <c r="O554" s="11">
        <v>3</v>
      </c>
      <c r="P554" s="11">
        <v>0.2</v>
      </c>
      <c r="Q554" s="11">
        <v>0.15</v>
      </c>
      <c r="R554" s="11">
        <v>0.23333333000000001</v>
      </c>
      <c r="S554" s="11">
        <v>0.25</v>
      </c>
      <c r="T554" s="11">
        <v>4069.8535000000002</v>
      </c>
      <c r="U554" s="11">
        <v>0.625</v>
      </c>
      <c r="V554" s="11">
        <v>50</v>
      </c>
      <c r="W554" s="11">
        <v>1800</v>
      </c>
      <c r="X554" s="11">
        <v>-14.447433999999999</v>
      </c>
    </row>
    <row r="555" spans="2:24" x14ac:dyDescent="0.35">
      <c r="B555" s="11">
        <v>-3.826686</v>
      </c>
      <c r="C555" s="11">
        <v>15</v>
      </c>
      <c r="D555" s="11">
        <v>141.61224000000001</v>
      </c>
      <c r="E555" s="11">
        <v>0.192</v>
      </c>
      <c r="F555" s="11">
        <v>425</v>
      </c>
      <c r="G555" s="11">
        <v>81.600000000000009</v>
      </c>
      <c r="H555" s="11">
        <v>6500</v>
      </c>
      <c r="I555" s="11">
        <v>0.75</v>
      </c>
      <c r="J555" s="11">
        <v>0.4</v>
      </c>
      <c r="K555" s="11">
        <v>0.8</v>
      </c>
      <c r="L555" s="11">
        <v>2</v>
      </c>
      <c r="M555" s="11">
        <v>2</v>
      </c>
      <c r="N555" s="11">
        <v>2</v>
      </c>
      <c r="O555" s="11">
        <v>3</v>
      </c>
      <c r="P555" s="11">
        <v>0.2</v>
      </c>
      <c r="Q555" s="11">
        <v>0.2</v>
      </c>
      <c r="R555" s="11">
        <v>0.16666666999999999</v>
      </c>
      <c r="S555" s="11">
        <v>0.25</v>
      </c>
      <c r="T555" s="11">
        <v>1880.4336000000001</v>
      </c>
      <c r="U555" s="11">
        <v>0.4</v>
      </c>
      <c r="V555" s="11">
        <v>70</v>
      </c>
      <c r="W555" s="11">
        <v>1200</v>
      </c>
      <c r="X555" s="11">
        <v>-6.5687012000000005</v>
      </c>
    </row>
    <row r="556" spans="2:24" x14ac:dyDescent="0.35">
      <c r="B556" s="11">
        <v>10.287737</v>
      </c>
      <c r="C556" s="11">
        <v>25</v>
      </c>
      <c r="D556" s="11">
        <v>287.81632999999999</v>
      </c>
      <c r="E556" s="11">
        <v>0.219</v>
      </c>
      <c r="F556" s="11">
        <v>1000</v>
      </c>
      <c r="G556" s="11">
        <v>219</v>
      </c>
      <c r="H556" s="11">
        <v>4000</v>
      </c>
      <c r="I556" s="11">
        <v>0.75</v>
      </c>
      <c r="J556" s="11">
        <v>0.2</v>
      </c>
      <c r="K556" s="11">
        <v>0.9</v>
      </c>
      <c r="L556" s="11">
        <v>4</v>
      </c>
      <c r="M556" s="11">
        <v>4</v>
      </c>
      <c r="N556" s="11">
        <v>4</v>
      </c>
      <c r="O556" s="11">
        <v>2</v>
      </c>
      <c r="P556" s="11">
        <v>0.2</v>
      </c>
      <c r="Q556" s="11">
        <v>0.2</v>
      </c>
      <c r="R556" s="11">
        <v>0.3</v>
      </c>
      <c r="S556" s="11">
        <v>0.3</v>
      </c>
      <c r="T556" s="11">
        <v>1760.2781</v>
      </c>
      <c r="U556" s="11">
        <v>0.5</v>
      </c>
      <c r="V556" s="11">
        <v>90</v>
      </c>
      <c r="W556" s="11">
        <v>800</v>
      </c>
      <c r="X556" s="11">
        <v>12.702256999999999</v>
      </c>
    </row>
    <row r="557" spans="2:24" x14ac:dyDescent="0.35">
      <c r="B557" s="11">
        <v>-6.4726670000000004</v>
      </c>
      <c r="C557" s="11">
        <v>20</v>
      </c>
      <c r="D557" s="11">
        <v>135.52041</v>
      </c>
      <c r="E557" s="11">
        <v>0.13800000000000001</v>
      </c>
      <c r="F557" s="11">
        <v>3012.3966942148763</v>
      </c>
      <c r="G557" s="11">
        <v>415.710743801653</v>
      </c>
      <c r="H557" s="11">
        <v>5500</v>
      </c>
      <c r="I557" s="11">
        <v>0.85</v>
      </c>
      <c r="J557" s="11">
        <v>0.4</v>
      </c>
      <c r="K557" s="11">
        <v>0.8</v>
      </c>
      <c r="L557" s="11">
        <v>2</v>
      </c>
      <c r="M557" s="11">
        <v>2</v>
      </c>
      <c r="N557" s="11">
        <v>2</v>
      </c>
      <c r="O557" s="11">
        <v>3</v>
      </c>
      <c r="P557" s="11">
        <v>0.125</v>
      </c>
      <c r="Q557" s="11">
        <v>0.2</v>
      </c>
      <c r="R557" s="11">
        <v>0.23333333000000001</v>
      </c>
      <c r="S557" s="11">
        <v>0.25</v>
      </c>
      <c r="T557" s="11">
        <v>2500.2629999999999</v>
      </c>
      <c r="U557" s="11">
        <v>0.57499999999999996</v>
      </c>
      <c r="V557" s="11">
        <v>40</v>
      </c>
      <c r="W557" s="11">
        <v>1400</v>
      </c>
      <c r="X557" s="11">
        <v>-8.950346699999999</v>
      </c>
    </row>
    <row r="558" spans="2:24" x14ac:dyDescent="0.35">
      <c r="B558" s="11">
        <v>-3.1626650000000001</v>
      </c>
      <c r="C558" s="11">
        <v>20</v>
      </c>
      <c r="D558" s="11">
        <v>245.17347000000001</v>
      </c>
      <c r="E558" s="11">
        <v>0.03</v>
      </c>
      <c r="F558" s="11">
        <v>3733.2128099173551</v>
      </c>
      <c r="G558" s="11">
        <v>111.99638429752065</v>
      </c>
      <c r="H558" s="11">
        <v>6000</v>
      </c>
      <c r="I558" s="11">
        <v>0.7</v>
      </c>
      <c r="J558" s="11">
        <v>0.4</v>
      </c>
      <c r="K558" s="11">
        <v>0.9</v>
      </c>
      <c r="L558" s="11">
        <v>2</v>
      </c>
      <c r="M558" s="11">
        <v>3</v>
      </c>
      <c r="N558" s="11">
        <v>3</v>
      </c>
      <c r="O558" s="11">
        <v>2</v>
      </c>
      <c r="P558" s="11">
        <v>0.05</v>
      </c>
      <c r="Q558" s="11">
        <v>0.1</v>
      </c>
      <c r="R558" s="11">
        <v>0.23333333000000001</v>
      </c>
      <c r="S558" s="11">
        <v>0.2</v>
      </c>
      <c r="T558" s="11">
        <v>3776.6210000000001</v>
      </c>
      <c r="U558" s="11">
        <v>0.45</v>
      </c>
      <c r="V558" s="11">
        <v>70</v>
      </c>
      <c r="W558" s="11">
        <v>1400</v>
      </c>
      <c r="X558" s="11">
        <v>-2.832004</v>
      </c>
    </row>
    <row r="559" spans="2:24" x14ac:dyDescent="0.35">
      <c r="B559" s="11">
        <v>25.080915000000001</v>
      </c>
      <c r="C559" s="11">
        <v>35</v>
      </c>
      <c r="D559" s="11">
        <v>165.97959</v>
      </c>
      <c r="E559" s="11">
        <v>0.27300000000000002</v>
      </c>
      <c r="F559" s="11">
        <v>2009.9173553719008</v>
      </c>
      <c r="G559" s="11">
        <v>548.70743801652895</v>
      </c>
      <c r="H559" s="11">
        <v>6500</v>
      </c>
      <c r="I559" s="11">
        <v>0.75</v>
      </c>
      <c r="J559" s="11">
        <v>0.5</v>
      </c>
      <c r="K559" s="11">
        <v>0.9</v>
      </c>
      <c r="L559" s="11">
        <v>3</v>
      </c>
      <c r="M559" s="11">
        <v>3</v>
      </c>
      <c r="N559" s="11">
        <v>2</v>
      </c>
      <c r="O559" s="11">
        <v>3</v>
      </c>
      <c r="P559" s="11">
        <v>0.05</v>
      </c>
      <c r="Q559" s="11">
        <v>0.15</v>
      </c>
      <c r="R559" s="11">
        <v>0.3</v>
      </c>
      <c r="S559" s="11">
        <v>0.25</v>
      </c>
      <c r="T559" s="11">
        <v>3722.7503000000002</v>
      </c>
      <c r="U559" s="11">
        <v>0.4</v>
      </c>
      <c r="V559" s="11">
        <v>70</v>
      </c>
      <c r="W559" s="11">
        <v>1800</v>
      </c>
      <c r="X559" s="11">
        <v>32.288352000000003</v>
      </c>
    </row>
    <row r="560" spans="2:24" x14ac:dyDescent="0.35">
      <c r="B560" s="11">
        <v>23.090658000000001</v>
      </c>
      <c r="C560" s="11">
        <v>30</v>
      </c>
      <c r="D560" s="11">
        <v>281.72449</v>
      </c>
      <c r="E560" s="11">
        <v>0.111</v>
      </c>
      <c r="F560" s="11">
        <v>3290.2892561983467</v>
      </c>
      <c r="G560" s="11">
        <v>365.22210743801651</v>
      </c>
      <c r="H560" s="11">
        <v>8500</v>
      </c>
      <c r="I560" s="11">
        <v>0.7</v>
      </c>
      <c r="J560" s="11">
        <v>0.4</v>
      </c>
      <c r="K560" s="11">
        <v>0.7</v>
      </c>
      <c r="L560" s="11">
        <v>4</v>
      </c>
      <c r="M560" s="11">
        <v>2</v>
      </c>
      <c r="N560" s="11">
        <v>2</v>
      </c>
      <c r="O560" s="11">
        <v>3</v>
      </c>
      <c r="P560" s="11">
        <v>0.05</v>
      </c>
      <c r="Q560" s="11">
        <v>0.15</v>
      </c>
      <c r="R560" s="11">
        <v>0.23333333000000001</v>
      </c>
      <c r="S560" s="11">
        <v>0.2</v>
      </c>
      <c r="T560" s="11">
        <v>4321.8567999999996</v>
      </c>
      <c r="U560" s="11">
        <v>0.5</v>
      </c>
      <c r="V560" s="11">
        <v>90</v>
      </c>
      <c r="W560" s="11">
        <v>1400</v>
      </c>
      <c r="X560" s="11">
        <v>27.120844000000002</v>
      </c>
    </row>
    <row r="561" spans="2:24" x14ac:dyDescent="0.35">
      <c r="B561" s="11">
        <v>-6.467727</v>
      </c>
      <c r="C561" s="11">
        <v>40</v>
      </c>
      <c r="D561" s="11">
        <v>31.959184</v>
      </c>
      <c r="E561" s="11">
        <v>0.111</v>
      </c>
      <c r="F561" s="11">
        <v>785.64049586776855</v>
      </c>
      <c r="G561" s="11">
        <v>87.206095041322314</v>
      </c>
      <c r="H561" s="11">
        <v>7500</v>
      </c>
      <c r="I561" s="11">
        <v>0.85</v>
      </c>
      <c r="J561" s="11">
        <v>0.4</v>
      </c>
      <c r="K561" s="11">
        <v>0.8</v>
      </c>
      <c r="L561" s="11">
        <v>4</v>
      </c>
      <c r="M561" s="11">
        <v>4</v>
      </c>
      <c r="N561" s="11">
        <v>4</v>
      </c>
      <c r="O561" s="11">
        <v>3</v>
      </c>
      <c r="P561" s="11">
        <v>0.05</v>
      </c>
      <c r="Q561" s="11">
        <v>0.15</v>
      </c>
      <c r="R561" s="11">
        <v>0.3</v>
      </c>
      <c r="S561" s="11">
        <v>0.2</v>
      </c>
      <c r="T561" s="11">
        <v>3591.0472</v>
      </c>
      <c r="U561" s="11">
        <v>0.45</v>
      </c>
      <c r="V561" s="11">
        <v>40</v>
      </c>
      <c r="W561" s="11">
        <v>400</v>
      </c>
      <c r="X561" s="11">
        <v>-6.6377579000000004</v>
      </c>
    </row>
    <row r="562" spans="2:24" x14ac:dyDescent="0.35">
      <c r="B562" s="11">
        <v>-24.857994000000001</v>
      </c>
      <c r="C562" s="11">
        <v>35</v>
      </c>
      <c r="D562" s="11">
        <v>147.70408</v>
      </c>
      <c r="E562" s="11">
        <v>0.03</v>
      </c>
      <c r="F562" s="11">
        <v>1335.5888429752067</v>
      </c>
      <c r="G562" s="11">
        <v>40.067665289256198</v>
      </c>
      <c r="H562" s="11">
        <v>6500</v>
      </c>
      <c r="I562" s="11">
        <v>0.75</v>
      </c>
      <c r="J562" s="11">
        <v>0.4</v>
      </c>
      <c r="K562" s="11">
        <v>0.6</v>
      </c>
      <c r="L562" s="11">
        <v>2</v>
      </c>
      <c r="M562" s="11">
        <v>4</v>
      </c>
      <c r="N562" s="11">
        <v>2</v>
      </c>
      <c r="O562" s="11">
        <v>3</v>
      </c>
      <c r="P562" s="11">
        <v>0.125</v>
      </c>
      <c r="Q562" s="11">
        <v>0.2</v>
      </c>
      <c r="R562" s="11">
        <v>0.23333333000000001</v>
      </c>
      <c r="S562" s="11">
        <v>0.35</v>
      </c>
      <c r="T562" s="11">
        <v>1654.5556999999999</v>
      </c>
      <c r="U562" s="11">
        <v>0.42499999999999999</v>
      </c>
      <c r="V562" s="11">
        <v>70</v>
      </c>
      <c r="W562" s="11">
        <v>1800</v>
      </c>
      <c r="X562" s="11">
        <v>-24.091920999999999</v>
      </c>
    </row>
    <row r="563" spans="2:24" x14ac:dyDescent="0.35">
      <c r="B563" s="11">
        <v>36.449952000000003</v>
      </c>
      <c r="C563" s="11">
        <v>20</v>
      </c>
      <c r="D563" s="11">
        <v>196.43878000000001</v>
      </c>
      <c r="E563" s="11">
        <v>0.192</v>
      </c>
      <c r="F563" s="11">
        <v>3490.909090909091</v>
      </c>
      <c r="G563" s="11">
        <v>670.25454545454545</v>
      </c>
      <c r="H563" s="11">
        <v>5500</v>
      </c>
      <c r="I563" s="11">
        <v>0.8</v>
      </c>
      <c r="J563" s="11">
        <v>0.4</v>
      </c>
      <c r="K563" s="11">
        <v>0.8</v>
      </c>
      <c r="L563" s="11">
        <v>3</v>
      </c>
      <c r="M563" s="11">
        <v>2</v>
      </c>
      <c r="N563" s="11">
        <v>2</v>
      </c>
      <c r="O563" s="11">
        <v>2</v>
      </c>
      <c r="P563" s="11">
        <v>0.2</v>
      </c>
      <c r="Q563" s="11">
        <v>0.1</v>
      </c>
      <c r="R563" s="11">
        <v>0.16666666999999999</v>
      </c>
      <c r="S563" s="11">
        <v>0.2</v>
      </c>
      <c r="T563" s="11">
        <v>1538.6233999999999</v>
      </c>
      <c r="U563" s="11">
        <v>0.4</v>
      </c>
      <c r="V563" s="11">
        <v>60</v>
      </c>
      <c r="W563" s="11">
        <v>400</v>
      </c>
      <c r="X563" s="11">
        <v>35.912032000000004</v>
      </c>
    </row>
    <row r="564" spans="2:24" x14ac:dyDescent="0.35">
      <c r="B564" s="11">
        <v>2.8706670000000001</v>
      </c>
      <c r="C564" s="11">
        <v>20</v>
      </c>
      <c r="D564" s="11">
        <v>257.35714000000002</v>
      </c>
      <c r="E564" s="11">
        <v>8.4000000000000005E-2</v>
      </c>
      <c r="F564" s="11">
        <v>5900</v>
      </c>
      <c r="G564" s="11">
        <v>495.6</v>
      </c>
      <c r="H564" s="11">
        <v>6000</v>
      </c>
      <c r="I564" s="11">
        <v>0.8</v>
      </c>
      <c r="J564" s="11">
        <v>0.5</v>
      </c>
      <c r="K564" s="11">
        <v>0.7</v>
      </c>
      <c r="L564" s="11">
        <v>2</v>
      </c>
      <c r="M564" s="11">
        <v>4</v>
      </c>
      <c r="N564" s="11">
        <v>3</v>
      </c>
      <c r="O564" s="11">
        <v>4</v>
      </c>
      <c r="P564" s="11">
        <v>0.05</v>
      </c>
      <c r="Q564" s="11">
        <v>0.15</v>
      </c>
      <c r="R564" s="11">
        <v>0.1</v>
      </c>
      <c r="S564" s="11">
        <v>0.25</v>
      </c>
      <c r="T564" s="11">
        <v>1678.4982</v>
      </c>
      <c r="U564" s="11">
        <v>0.52500000000000002</v>
      </c>
      <c r="V564" s="11">
        <v>50</v>
      </c>
      <c r="W564" s="11">
        <v>1000</v>
      </c>
      <c r="X564" s="11">
        <v>0.63951376000000004</v>
      </c>
    </row>
    <row r="565" spans="2:24" x14ac:dyDescent="0.35">
      <c r="B565" s="11">
        <v>-6.4638140000000002</v>
      </c>
      <c r="C565" s="11">
        <v>30</v>
      </c>
      <c r="D565" s="11">
        <v>239.08162999999999</v>
      </c>
      <c r="E565" s="11">
        <v>0.219</v>
      </c>
      <c r="F565" s="11">
        <v>4500</v>
      </c>
      <c r="G565" s="11">
        <v>985.5</v>
      </c>
      <c r="H565" s="11">
        <v>4500</v>
      </c>
      <c r="I565" s="11">
        <v>0.8</v>
      </c>
      <c r="J565" s="11">
        <v>0.5</v>
      </c>
      <c r="K565" s="11">
        <v>0.8</v>
      </c>
      <c r="L565" s="11">
        <v>2</v>
      </c>
      <c r="M565" s="11">
        <v>4</v>
      </c>
      <c r="N565" s="11">
        <v>2</v>
      </c>
      <c r="O565" s="11">
        <v>2</v>
      </c>
      <c r="P565" s="11">
        <v>0.05</v>
      </c>
      <c r="Q565" s="11">
        <v>0.1</v>
      </c>
      <c r="R565" s="11">
        <v>0.1</v>
      </c>
      <c r="S565" s="11">
        <v>0.35</v>
      </c>
      <c r="T565" s="11">
        <v>1549.9638</v>
      </c>
      <c r="U565" s="11">
        <v>0.65</v>
      </c>
      <c r="V565" s="11">
        <v>90</v>
      </c>
      <c r="W565" s="11">
        <v>600</v>
      </c>
      <c r="X565" s="11">
        <v>-8.5283505000000002</v>
      </c>
    </row>
    <row r="566" spans="2:24" x14ac:dyDescent="0.35">
      <c r="B566" s="11">
        <v>12.911327999999999</v>
      </c>
      <c r="C566" s="11">
        <v>35</v>
      </c>
      <c r="D566" s="11">
        <v>50.234693999999998</v>
      </c>
      <c r="E566" s="11">
        <v>0.219</v>
      </c>
      <c r="F566" s="11">
        <v>1518.5950413223138</v>
      </c>
      <c r="G566" s="11">
        <v>332.57231404958674</v>
      </c>
      <c r="H566" s="11">
        <v>8500</v>
      </c>
      <c r="I566" s="11">
        <v>0.75</v>
      </c>
      <c r="J566" s="11">
        <v>0.4</v>
      </c>
      <c r="K566" s="11">
        <v>0.9</v>
      </c>
      <c r="L566" s="11">
        <v>4</v>
      </c>
      <c r="M566" s="11">
        <v>4</v>
      </c>
      <c r="N566" s="11">
        <v>3</v>
      </c>
      <c r="O566" s="11">
        <v>2</v>
      </c>
      <c r="P566" s="11">
        <v>0.2</v>
      </c>
      <c r="Q566" s="11">
        <v>0.1</v>
      </c>
      <c r="R566" s="11">
        <v>0.16666666999999999</v>
      </c>
      <c r="S566" s="11">
        <v>0.2</v>
      </c>
      <c r="T566" s="11">
        <v>4192.0713999999998</v>
      </c>
      <c r="U566" s="11">
        <v>0.55000000000000004</v>
      </c>
      <c r="V566" s="11">
        <v>90</v>
      </c>
      <c r="W566" s="11">
        <v>1000</v>
      </c>
      <c r="X566" s="11">
        <v>11.822412</v>
      </c>
    </row>
    <row r="567" spans="2:24" x14ac:dyDescent="0.35">
      <c r="B567" s="11">
        <v>22.564588000000001</v>
      </c>
      <c r="C567" s="11">
        <v>30</v>
      </c>
      <c r="D567" s="11">
        <v>245.17347000000001</v>
      </c>
      <c r="E567" s="11">
        <v>0.192</v>
      </c>
      <c r="F567" s="11">
        <v>4635.2789256198348</v>
      </c>
      <c r="G567" s="11">
        <v>889.97355371900835</v>
      </c>
      <c r="H567" s="11">
        <v>6000</v>
      </c>
      <c r="I567" s="11">
        <v>0.8</v>
      </c>
      <c r="J567" s="11">
        <v>0.4</v>
      </c>
      <c r="K567" s="11">
        <v>0.7</v>
      </c>
      <c r="L567" s="11">
        <v>3</v>
      </c>
      <c r="M567" s="11">
        <v>3</v>
      </c>
      <c r="N567" s="11">
        <v>2</v>
      </c>
      <c r="O567" s="11">
        <v>2</v>
      </c>
      <c r="P567" s="11">
        <v>0.125</v>
      </c>
      <c r="Q567" s="11">
        <v>0.15</v>
      </c>
      <c r="R567" s="11">
        <v>0.23333333000000001</v>
      </c>
      <c r="S567" s="11">
        <v>0.35</v>
      </c>
      <c r="T567" s="11">
        <v>1574.5663999999999</v>
      </c>
      <c r="U567" s="11">
        <v>0.42499999999999999</v>
      </c>
      <c r="V567" s="11">
        <v>60</v>
      </c>
      <c r="W567" s="11">
        <v>1000</v>
      </c>
      <c r="X567" s="11">
        <v>25.045978999999999</v>
      </c>
    </row>
    <row r="568" spans="2:24" x14ac:dyDescent="0.35">
      <c r="B568" s="11">
        <v>40.421736000000003</v>
      </c>
      <c r="C568" s="11">
        <v>25</v>
      </c>
      <c r="D568" s="11">
        <v>50.234693999999998</v>
      </c>
      <c r="E568" s="11">
        <v>0.16500000000000001</v>
      </c>
      <c r="F568" s="11">
        <v>2748.8119834710747</v>
      </c>
      <c r="G568" s="11">
        <v>453.55397727272737</v>
      </c>
      <c r="H568" s="11">
        <v>7000</v>
      </c>
      <c r="I568" s="11">
        <v>0.75</v>
      </c>
      <c r="J568" s="11">
        <v>0.2</v>
      </c>
      <c r="K568" s="11">
        <v>0.7</v>
      </c>
      <c r="L568" s="11">
        <v>3</v>
      </c>
      <c r="M568" s="11">
        <v>2</v>
      </c>
      <c r="N568" s="11">
        <v>4</v>
      </c>
      <c r="O568" s="11">
        <v>4</v>
      </c>
      <c r="P568" s="11">
        <v>0.2</v>
      </c>
      <c r="Q568" s="11">
        <v>0.1</v>
      </c>
      <c r="R568" s="11">
        <v>0.16666666999999999</v>
      </c>
      <c r="S568" s="11">
        <v>0.3</v>
      </c>
      <c r="T568" s="11">
        <v>4265.2892000000002</v>
      </c>
      <c r="U568" s="11">
        <v>0.4</v>
      </c>
      <c r="V568" s="11">
        <v>70</v>
      </c>
      <c r="W568" s="11">
        <v>1000</v>
      </c>
      <c r="X568" s="11">
        <v>42.01491</v>
      </c>
    </row>
    <row r="569" spans="2:24" x14ac:dyDescent="0.35">
      <c r="B569" s="11">
        <v>-6.1495879999999996</v>
      </c>
      <c r="C569" s="11">
        <v>25</v>
      </c>
      <c r="D569" s="11">
        <v>263.44898000000001</v>
      </c>
      <c r="E569" s="11">
        <v>0.246</v>
      </c>
      <c r="F569" s="11">
        <v>528.9256198347108</v>
      </c>
      <c r="G569" s="11">
        <v>130.11570247933886</v>
      </c>
      <c r="H569" s="11">
        <v>6500</v>
      </c>
      <c r="I569" s="11">
        <v>0.7</v>
      </c>
      <c r="J569" s="11">
        <v>0.4</v>
      </c>
      <c r="K569" s="11">
        <v>0.7</v>
      </c>
      <c r="L569" s="11">
        <v>4</v>
      </c>
      <c r="M569" s="11">
        <v>2</v>
      </c>
      <c r="N569" s="11">
        <v>4</v>
      </c>
      <c r="O569" s="11">
        <v>2</v>
      </c>
      <c r="P569" s="11">
        <v>0.2</v>
      </c>
      <c r="Q569" s="11">
        <v>0.1</v>
      </c>
      <c r="R569" s="11">
        <v>0.16666666999999999</v>
      </c>
      <c r="S569" s="11">
        <v>0.3</v>
      </c>
      <c r="T569" s="11">
        <v>2860.4519</v>
      </c>
      <c r="U569" s="11">
        <v>0.7</v>
      </c>
      <c r="V569" s="11">
        <v>40</v>
      </c>
      <c r="W569" s="11">
        <v>400</v>
      </c>
      <c r="X569" s="11">
        <v>-4.9220277999999995</v>
      </c>
    </row>
    <row r="570" spans="2:24" x14ac:dyDescent="0.35">
      <c r="B570" s="11">
        <v>-8.9487410000000001</v>
      </c>
      <c r="C570" s="11">
        <v>45</v>
      </c>
      <c r="D570" s="11">
        <v>239.08162999999999</v>
      </c>
      <c r="E570" s="11">
        <v>5.7000000000000002E-2</v>
      </c>
      <c r="F570" s="11">
        <v>2485.227272727273</v>
      </c>
      <c r="G570" s="11">
        <v>141.65795454545457</v>
      </c>
      <c r="H570" s="11">
        <v>6500</v>
      </c>
      <c r="I570" s="11">
        <v>0.75</v>
      </c>
      <c r="J570" s="11">
        <v>0.2</v>
      </c>
      <c r="K570" s="11">
        <v>0.9</v>
      </c>
      <c r="L570" s="11">
        <v>4</v>
      </c>
      <c r="M570" s="11">
        <v>3</v>
      </c>
      <c r="N570" s="11">
        <v>3</v>
      </c>
      <c r="O570" s="11">
        <v>3</v>
      </c>
      <c r="P570" s="11">
        <v>0.05</v>
      </c>
      <c r="Q570" s="11">
        <v>0.1</v>
      </c>
      <c r="R570" s="11">
        <v>0.3</v>
      </c>
      <c r="S570" s="11">
        <v>0.25</v>
      </c>
      <c r="T570" s="11">
        <v>2048.5673000000002</v>
      </c>
      <c r="U570" s="11">
        <v>0.42499999999999999</v>
      </c>
      <c r="V570" s="11">
        <v>60</v>
      </c>
      <c r="W570" s="11">
        <v>400</v>
      </c>
      <c r="X570" s="11">
        <v>-9.5315370999999995</v>
      </c>
    </row>
    <row r="571" spans="2:24" x14ac:dyDescent="0.35">
      <c r="B571" s="11">
        <v>38.738484999999997</v>
      </c>
      <c r="C571" s="11">
        <v>15</v>
      </c>
      <c r="D571" s="11">
        <v>92.877550999999997</v>
      </c>
      <c r="E571" s="11">
        <v>0.246</v>
      </c>
      <c r="F571" s="11">
        <v>3733.2128099173551</v>
      </c>
      <c r="G571" s="11">
        <v>918.37035123966939</v>
      </c>
      <c r="H571" s="11">
        <v>5500</v>
      </c>
      <c r="I571" s="11">
        <v>0.75</v>
      </c>
      <c r="J571" s="11">
        <v>0.5</v>
      </c>
      <c r="K571" s="11">
        <v>0.6</v>
      </c>
      <c r="L571" s="11">
        <v>4</v>
      </c>
      <c r="M571" s="11">
        <v>2</v>
      </c>
      <c r="N571" s="11">
        <v>4</v>
      </c>
      <c r="O571" s="11">
        <v>4</v>
      </c>
      <c r="P571" s="11">
        <v>0.125</v>
      </c>
      <c r="Q571" s="11">
        <v>0.1</v>
      </c>
      <c r="R571" s="11">
        <v>0.23333333000000001</v>
      </c>
      <c r="S571" s="11">
        <v>0.35</v>
      </c>
      <c r="T571" s="11">
        <v>1591.1360999999999</v>
      </c>
      <c r="U571" s="11">
        <v>0.5</v>
      </c>
      <c r="V571" s="11">
        <v>60</v>
      </c>
      <c r="W571" s="11">
        <v>2000</v>
      </c>
      <c r="X571" s="11">
        <v>42.716577999999998</v>
      </c>
    </row>
    <row r="572" spans="2:24" x14ac:dyDescent="0.35">
      <c r="B572" s="11">
        <v>-0.77632699999999999</v>
      </c>
      <c r="C572" s="11">
        <v>20</v>
      </c>
      <c r="D572" s="11">
        <v>220.80611999999999</v>
      </c>
      <c r="E572" s="11">
        <v>0.111</v>
      </c>
      <c r="F572" s="11">
        <v>2009.9173553719008</v>
      </c>
      <c r="G572" s="11">
        <v>223.10082644628099</v>
      </c>
      <c r="H572" s="11">
        <v>7500</v>
      </c>
      <c r="I572" s="11">
        <v>0.85</v>
      </c>
      <c r="J572" s="11">
        <v>0.3</v>
      </c>
      <c r="K572" s="11">
        <v>0.8</v>
      </c>
      <c r="L572" s="11">
        <v>4</v>
      </c>
      <c r="M572" s="11">
        <v>4</v>
      </c>
      <c r="N572" s="11">
        <v>4</v>
      </c>
      <c r="O572" s="11">
        <v>3</v>
      </c>
      <c r="P572" s="11">
        <v>0.05</v>
      </c>
      <c r="Q572" s="11">
        <v>0.1</v>
      </c>
      <c r="R572" s="11">
        <v>0.23333333000000001</v>
      </c>
      <c r="S572" s="11">
        <v>0.35</v>
      </c>
      <c r="T572" s="11">
        <v>4065.1129000000001</v>
      </c>
      <c r="U572" s="11">
        <v>0.65</v>
      </c>
      <c r="V572" s="11">
        <v>60</v>
      </c>
      <c r="W572" s="11">
        <v>600</v>
      </c>
      <c r="X572" s="11">
        <v>-3.0923773999999997</v>
      </c>
    </row>
    <row r="573" spans="2:24" x14ac:dyDescent="0.35">
      <c r="B573" s="11">
        <v>29.715927000000001</v>
      </c>
      <c r="C573" s="11">
        <v>15</v>
      </c>
      <c r="D573" s="11">
        <v>86.785713999999999</v>
      </c>
      <c r="E573" s="11">
        <v>0.246</v>
      </c>
      <c r="F573" s="11">
        <v>5061.9834710743798</v>
      </c>
      <c r="G573" s="11">
        <v>1245.2479338842975</v>
      </c>
      <c r="H573" s="11">
        <v>8500</v>
      </c>
      <c r="I573" s="11">
        <v>0.75</v>
      </c>
      <c r="J573" s="11">
        <v>0.2</v>
      </c>
      <c r="K573" s="11">
        <v>0.8</v>
      </c>
      <c r="L573" s="11">
        <v>3</v>
      </c>
      <c r="M573" s="11">
        <v>2</v>
      </c>
      <c r="N573" s="11">
        <v>4</v>
      </c>
      <c r="O573" s="11">
        <v>2</v>
      </c>
      <c r="P573" s="11">
        <v>0.125</v>
      </c>
      <c r="Q573" s="11">
        <v>0.15</v>
      </c>
      <c r="R573" s="11">
        <v>0.1</v>
      </c>
      <c r="S573" s="11">
        <v>0.3</v>
      </c>
      <c r="T573" s="11">
        <v>3227.4749000000002</v>
      </c>
      <c r="U573" s="11">
        <v>0.42499999999999999</v>
      </c>
      <c r="V573" s="11">
        <v>40</v>
      </c>
      <c r="W573" s="11">
        <v>1800</v>
      </c>
      <c r="X573" s="11">
        <v>34.588189</v>
      </c>
    </row>
    <row r="574" spans="2:24" x14ac:dyDescent="0.35">
      <c r="B574" s="11">
        <v>-19.988443</v>
      </c>
      <c r="C574" s="11">
        <v>25</v>
      </c>
      <c r="D574" s="11">
        <v>98.969387999999995</v>
      </c>
      <c r="E574" s="11">
        <v>0.219</v>
      </c>
      <c r="F574" s="11">
        <v>1518.5950413223138</v>
      </c>
      <c r="G574" s="11">
        <v>332.57231404958674</v>
      </c>
      <c r="H574" s="11">
        <v>2500</v>
      </c>
      <c r="I574" s="11">
        <v>0.7</v>
      </c>
      <c r="J574" s="11">
        <v>0.4</v>
      </c>
      <c r="K574" s="11">
        <v>0.7</v>
      </c>
      <c r="L574" s="11">
        <v>4</v>
      </c>
      <c r="M574" s="11">
        <v>3</v>
      </c>
      <c r="N574" s="11">
        <v>2</v>
      </c>
      <c r="O574" s="11">
        <v>2</v>
      </c>
      <c r="P574" s="11">
        <v>0.125</v>
      </c>
      <c r="Q574" s="11">
        <v>0.2</v>
      </c>
      <c r="R574" s="11">
        <v>0.3</v>
      </c>
      <c r="S574" s="11">
        <v>0.25</v>
      </c>
      <c r="T574" s="11">
        <v>677.03003000000001</v>
      </c>
      <c r="U574" s="11">
        <v>0.65</v>
      </c>
      <c r="V574" s="11">
        <v>60</v>
      </c>
      <c r="W574" s="11">
        <v>1400</v>
      </c>
      <c r="X574" s="11">
        <v>-21.234694000000001</v>
      </c>
    </row>
    <row r="575" spans="2:24" x14ac:dyDescent="0.35">
      <c r="B575" s="11">
        <v>-6.0683170000000004</v>
      </c>
      <c r="C575" s="11">
        <v>15</v>
      </c>
      <c r="D575" s="11">
        <v>105.06122000000001</v>
      </c>
      <c r="E575" s="11">
        <v>0.219</v>
      </c>
      <c r="F575" s="11">
        <v>1125</v>
      </c>
      <c r="G575" s="11">
        <v>246.375</v>
      </c>
      <c r="H575" s="11">
        <v>7000</v>
      </c>
      <c r="I575" s="11">
        <v>0.85</v>
      </c>
      <c r="J575" s="11">
        <v>0.2</v>
      </c>
      <c r="K575" s="11">
        <v>0.7</v>
      </c>
      <c r="L575" s="11">
        <v>3</v>
      </c>
      <c r="M575" s="11">
        <v>4</v>
      </c>
      <c r="N575" s="11">
        <v>2</v>
      </c>
      <c r="O575" s="11">
        <v>2</v>
      </c>
      <c r="P575" s="11">
        <v>0.2</v>
      </c>
      <c r="Q575" s="11">
        <v>0.2</v>
      </c>
      <c r="R575" s="11">
        <v>0.16666666999999999</v>
      </c>
      <c r="S575" s="11">
        <v>0.35</v>
      </c>
      <c r="T575" s="11">
        <v>3290.7588000000001</v>
      </c>
      <c r="U575" s="11">
        <v>0.67500000000000004</v>
      </c>
      <c r="V575" s="11">
        <v>80</v>
      </c>
      <c r="W575" s="11">
        <v>2000</v>
      </c>
      <c r="X575" s="11">
        <v>-6.1482514999999998</v>
      </c>
    </row>
    <row r="576" spans="2:24" x14ac:dyDescent="0.35">
      <c r="B576" s="11">
        <v>-1.442825</v>
      </c>
      <c r="C576" s="11">
        <v>30</v>
      </c>
      <c r="D576" s="11">
        <v>62.418367000000003</v>
      </c>
      <c r="E576" s="11">
        <v>0.3</v>
      </c>
      <c r="F576" s="11">
        <v>2750.413223140496</v>
      </c>
      <c r="G576" s="11">
        <v>825.12396694214874</v>
      </c>
      <c r="H576" s="11">
        <v>4500</v>
      </c>
      <c r="I576" s="11">
        <v>0.75</v>
      </c>
      <c r="J576" s="11">
        <v>0.2</v>
      </c>
      <c r="K576" s="11">
        <v>0.7</v>
      </c>
      <c r="L576" s="11">
        <v>2</v>
      </c>
      <c r="M576" s="11">
        <v>2</v>
      </c>
      <c r="N576" s="11">
        <v>2</v>
      </c>
      <c r="O576" s="11">
        <v>2</v>
      </c>
      <c r="P576" s="11">
        <v>0.125</v>
      </c>
      <c r="Q576" s="11">
        <v>0.15</v>
      </c>
      <c r="R576" s="11">
        <v>0.3</v>
      </c>
      <c r="S576" s="11">
        <v>0.3</v>
      </c>
      <c r="T576" s="11">
        <v>2288.0419000000002</v>
      </c>
      <c r="U576" s="11">
        <v>0.625</v>
      </c>
      <c r="V576" s="11">
        <v>60</v>
      </c>
      <c r="W576" s="11">
        <v>400</v>
      </c>
      <c r="X576" s="11">
        <v>3.7116652999999999</v>
      </c>
    </row>
    <row r="577" spans="2:24" x14ac:dyDescent="0.35">
      <c r="B577" s="11">
        <v>-8.617184</v>
      </c>
      <c r="C577" s="11">
        <v>20</v>
      </c>
      <c r="D577" s="11">
        <v>38.051020000000001</v>
      </c>
      <c r="E577" s="11">
        <v>0.111</v>
      </c>
      <c r="F577" s="11">
        <v>2985.4338842975208</v>
      </c>
      <c r="G577" s="11">
        <v>331.3831611570248</v>
      </c>
      <c r="H577" s="11">
        <v>7000</v>
      </c>
      <c r="I577" s="11">
        <v>0.8</v>
      </c>
      <c r="J577" s="11">
        <v>0.2</v>
      </c>
      <c r="K577" s="11">
        <v>0.8</v>
      </c>
      <c r="L577" s="11">
        <v>3</v>
      </c>
      <c r="M577" s="11">
        <v>2</v>
      </c>
      <c r="N577" s="11">
        <v>2</v>
      </c>
      <c r="O577" s="11">
        <v>4</v>
      </c>
      <c r="P577" s="11">
        <v>0.05</v>
      </c>
      <c r="Q577" s="11">
        <v>0.2</v>
      </c>
      <c r="R577" s="11">
        <v>0.3</v>
      </c>
      <c r="S577" s="11">
        <v>0.3</v>
      </c>
      <c r="T577" s="11">
        <v>3182.1529</v>
      </c>
      <c r="U577" s="11">
        <v>0.67500000000000004</v>
      </c>
      <c r="V577" s="11">
        <v>40</v>
      </c>
      <c r="W577" s="11">
        <v>800</v>
      </c>
      <c r="X577" s="11">
        <v>-7.2218889000000006</v>
      </c>
    </row>
    <row r="578" spans="2:24" x14ac:dyDescent="0.35">
      <c r="B578" s="11">
        <v>5.8589700000000002</v>
      </c>
      <c r="C578" s="11">
        <v>25</v>
      </c>
      <c r="D578" s="11">
        <v>245.17347000000001</v>
      </c>
      <c r="E578" s="11">
        <v>0.246</v>
      </c>
      <c r="F578" s="11">
        <v>5900</v>
      </c>
      <c r="G578" s="11">
        <v>1451.4</v>
      </c>
      <c r="H578" s="11">
        <v>3000</v>
      </c>
      <c r="I578" s="11">
        <v>0.7</v>
      </c>
      <c r="J578" s="11">
        <v>0.3</v>
      </c>
      <c r="K578" s="11">
        <v>0.9</v>
      </c>
      <c r="L578" s="11">
        <v>4</v>
      </c>
      <c r="M578" s="11">
        <v>3</v>
      </c>
      <c r="N578" s="11">
        <v>4</v>
      </c>
      <c r="O578" s="11">
        <v>2</v>
      </c>
      <c r="P578" s="11">
        <v>0.05</v>
      </c>
      <c r="Q578" s="11">
        <v>0.1</v>
      </c>
      <c r="R578" s="11">
        <v>0.23333333000000001</v>
      </c>
      <c r="S578" s="11">
        <v>0.2</v>
      </c>
      <c r="T578" s="11">
        <v>812.43604000000005</v>
      </c>
      <c r="U578" s="11">
        <v>0.47499999999999998</v>
      </c>
      <c r="V578" s="11">
        <v>90</v>
      </c>
      <c r="W578" s="11">
        <v>2000</v>
      </c>
      <c r="X578" s="11">
        <v>6.4572859999999999</v>
      </c>
    </row>
    <row r="579" spans="2:24" x14ac:dyDescent="0.35">
      <c r="B579" s="11">
        <v>0.29772900000000002</v>
      </c>
      <c r="C579" s="11">
        <v>40</v>
      </c>
      <c r="D579" s="11">
        <v>98.969387999999995</v>
      </c>
      <c r="E579" s="11">
        <v>0.16500000000000001</v>
      </c>
      <c r="F579" s="11">
        <v>2404.4421487603304</v>
      </c>
      <c r="G579" s="11">
        <v>396.7329545454545</v>
      </c>
      <c r="H579" s="11">
        <v>6500</v>
      </c>
      <c r="I579" s="11">
        <v>0.7</v>
      </c>
      <c r="J579" s="11">
        <v>0.3</v>
      </c>
      <c r="K579" s="11">
        <v>0.7</v>
      </c>
      <c r="L579" s="11">
        <v>4</v>
      </c>
      <c r="M579" s="11">
        <v>3</v>
      </c>
      <c r="N579" s="11">
        <v>2</v>
      </c>
      <c r="O579" s="11">
        <v>4</v>
      </c>
      <c r="P579" s="11">
        <v>0.125</v>
      </c>
      <c r="Q579" s="11">
        <v>0.15</v>
      </c>
      <c r="R579" s="11">
        <v>0.23333333000000001</v>
      </c>
      <c r="S579" s="11">
        <v>0.3</v>
      </c>
      <c r="T579" s="11">
        <v>2610.2665999999999</v>
      </c>
      <c r="U579" s="11">
        <v>0.42499999999999999</v>
      </c>
      <c r="V579" s="11">
        <v>50</v>
      </c>
      <c r="W579" s="11">
        <v>1000</v>
      </c>
      <c r="X579" s="11">
        <v>-4.6018689000000004</v>
      </c>
    </row>
    <row r="580" spans="2:24" x14ac:dyDescent="0.35">
      <c r="B580" s="11">
        <v>26.660353000000001</v>
      </c>
      <c r="C580" s="11">
        <v>25</v>
      </c>
      <c r="D580" s="11">
        <v>50.234693999999998</v>
      </c>
      <c r="E580" s="11">
        <v>0.16500000000000001</v>
      </c>
      <c r="F580" s="11">
        <v>3100</v>
      </c>
      <c r="G580" s="11">
        <v>511.5</v>
      </c>
      <c r="H580" s="11">
        <v>7000</v>
      </c>
      <c r="I580" s="11">
        <v>0.75</v>
      </c>
      <c r="J580" s="11">
        <v>0.3</v>
      </c>
      <c r="K580" s="11">
        <v>0.9</v>
      </c>
      <c r="L580" s="11">
        <v>2</v>
      </c>
      <c r="M580" s="11">
        <v>4</v>
      </c>
      <c r="N580" s="11">
        <v>4</v>
      </c>
      <c r="O580" s="11">
        <v>3</v>
      </c>
      <c r="P580" s="11">
        <v>0.05</v>
      </c>
      <c r="Q580" s="11">
        <v>0.2</v>
      </c>
      <c r="R580" s="11">
        <v>0.23333333000000001</v>
      </c>
      <c r="S580" s="11">
        <v>0.3</v>
      </c>
      <c r="T580" s="11">
        <v>3080.4866000000002</v>
      </c>
      <c r="U580" s="11">
        <v>0.5</v>
      </c>
      <c r="V580" s="11">
        <v>80</v>
      </c>
      <c r="W580" s="11">
        <v>1600</v>
      </c>
      <c r="X580" s="11">
        <v>23.685283999999999</v>
      </c>
    </row>
    <row r="581" spans="2:24" x14ac:dyDescent="0.35">
      <c r="B581" s="11">
        <v>28.114248</v>
      </c>
      <c r="C581" s="11">
        <v>45</v>
      </c>
      <c r="D581" s="11">
        <v>257.35714000000002</v>
      </c>
      <c r="E581" s="11">
        <v>0.246</v>
      </c>
      <c r="F581" s="11">
        <v>6600</v>
      </c>
      <c r="G581" s="11">
        <v>1623.6</v>
      </c>
      <c r="H581" s="11">
        <v>8000</v>
      </c>
      <c r="I581" s="11">
        <v>0.8</v>
      </c>
      <c r="J581" s="11">
        <v>0.4</v>
      </c>
      <c r="K581" s="11">
        <v>0.7</v>
      </c>
      <c r="L581" s="11">
        <v>2</v>
      </c>
      <c r="M581" s="11">
        <v>4</v>
      </c>
      <c r="N581" s="11">
        <v>2</v>
      </c>
      <c r="O581" s="11">
        <v>4</v>
      </c>
      <c r="P581" s="11">
        <v>0.05</v>
      </c>
      <c r="Q581" s="11">
        <v>0.15</v>
      </c>
      <c r="R581" s="11">
        <v>0.16666666999999999</v>
      </c>
      <c r="S581" s="11">
        <v>0.35</v>
      </c>
      <c r="T581" s="11">
        <v>3721.9389999999999</v>
      </c>
      <c r="U581" s="11">
        <v>0.52500000000000002</v>
      </c>
      <c r="V581" s="11">
        <v>90</v>
      </c>
      <c r="W581" s="11">
        <v>1000</v>
      </c>
      <c r="X581" s="11">
        <v>44.060983</v>
      </c>
    </row>
    <row r="582" spans="2:24" x14ac:dyDescent="0.35">
      <c r="B582" s="11">
        <v>-10.151975</v>
      </c>
      <c r="C582" s="11">
        <v>40</v>
      </c>
      <c r="D582" s="11">
        <v>105.06122000000001</v>
      </c>
      <c r="E582" s="11">
        <v>5.7000000000000002E-2</v>
      </c>
      <c r="F582" s="11">
        <v>899.17355371900828</v>
      </c>
      <c r="G582" s="11">
        <v>51.252892561983472</v>
      </c>
      <c r="H582" s="11">
        <v>8000</v>
      </c>
      <c r="I582" s="11">
        <v>0.8</v>
      </c>
      <c r="J582" s="11">
        <v>0.2</v>
      </c>
      <c r="K582" s="11">
        <v>0.6</v>
      </c>
      <c r="L582" s="11">
        <v>4</v>
      </c>
      <c r="M582" s="11">
        <v>3</v>
      </c>
      <c r="N582" s="11">
        <v>3</v>
      </c>
      <c r="O582" s="11">
        <v>4</v>
      </c>
      <c r="P582" s="11">
        <v>0.05</v>
      </c>
      <c r="Q582" s="11">
        <v>0.1</v>
      </c>
      <c r="R582" s="11">
        <v>0.16666666999999999</v>
      </c>
      <c r="S582" s="11">
        <v>0.3</v>
      </c>
      <c r="T582" s="11">
        <v>3830.4504000000002</v>
      </c>
      <c r="U582" s="11">
        <v>0.625</v>
      </c>
      <c r="V582" s="11">
        <v>60</v>
      </c>
      <c r="W582" s="11">
        <v>600</v>
      </c>
      <c r="X582" s="11">
        <v>-10.808277</v>
      </c>
    </row>
    <row r="583" spans="2:24" x14ac:dyDescent="0.35">
      <c r="B583" s="11">
        <v>13.876543</v>
      </c>
      <c r="C583" s="11">
        <v>30</v>
      </c>
      <c r="D583" s="11">
        <v>44.142856999999999</v>
      </c>
      <c r="E583" s="11">
        <v>0.111</v>
      </c>
      <c r="F583" s="11">
        <v>3800</v>
      </c>
      <c r="G583" s="11">
        <v>421.8</v>
      </c>
      <c r="H583" s="11">
        <v>6500</v>
      </c>
      <c r="I583" s="11">
        <v>0.75</v>
      </c>
      <c r="J583" s="11">
        <v>0.5</v>
      </c>
      <c r="K583" s="11">
        <v>0.9</v>
      </c>
      <c r="L583" s="11">
        <v>3</v>
      </c>
      <c r="M583" s="11">
        <v>2</v>
      </c>
      <c r="N583" s="11">
        <v>4</v>
      </c>
      <c r="O583" s="11">
        <v>4</v>
      </c>
      <c r="P583" s="11">
        <v>0.2</v>
      </c>
      <c r="Q583" s="11">
        <v>0.15</v>
      </c>
      <c r="R583" s="11">
        <v>0.23333333000000001</v>
      </c>
      <c r="S583" s="11">
        <v>0.35</v>
      </c>
      <c r="T583" s="11">
        <v>3304.9493000000002</v>
      </c>
      <c r="U583" s="11">
        <v>0.5</v>
      </c>
      <c r="V583" s="11">
        <v>60</v>
      </c>
      <c r="W583" s="11">
        <v>800</v>
      </c>
      <c r="X583" s="11">
        <v>17.589621000000001</v>
      </c>
    </row>
    <row r="584" spans="2:24" x14ac:dyDescent="0.35">
      <c r="B584" s="11">
        <v>-3.4319920000000002</v>
      </c>
      <c r="C584" s="11">
        <v>35</v>
      </c>
      <c r="D584" s="11">
        <v>111.15306</v>
      </c>
      <c r="E584" s="11">
        <v>0.16500000000000001</v>
      </c>
      <c r="F584" s="11">
        <v>950</v>
      </c>
      <c r="G584" s="11">
        <v>156.75</v>
      </c>
      <c r="H584" s="11">
        <v>8500</v>
      </c>
      <c r="I584" s="11">
        <v>0.85</v>
      </c>
      <c r="J584" s="11">
        <v>0.3</v>
      </c>
      <c r="K584" s="11">
        <v>0.9</v>
      </c>
      <c r="L584" s="11">
        <v>2</v>
      </c>
      <c r="M584" s="11">
        <v>4</v>
      </c>
      <c r="N584" s="11">
        <v>3</v>
      </c>
      <c r="O584" s="11">
        <v>2</v>
      </c>
      <c r="P584" s="11">
        <v>0.05</v>
      </c>
      <c r="Q584" s="11">
        <v>0.2</v>
      </c>
      <c r="R584" s="11">
        <v>0.16666666999999999</v>
      </c>
      <c r="S584" s="11">
        <v>0.3</v>
      </c>
      <c r="T584" s="11">
        <v>2163.6496999999999</v>
      </c>
      <c r="U584" s="11">
        <v>0.47499999999999998</v>
      </c>
      <c r="V584" s="11">
        <v>80</v>
      </c>
      <c r="W584" s="11">
        <v>800</v>
      </c>
      <c r="X584" s="11">
        <v>-4.4473782000000002</v>
      </c>
    </row>
    <row r="585" spans="2:24" x14ac:dyDescent="0.35">
      <c r="B585" s="11">
        <v>-8.1544380000000007</v>
      </c>
      <c r="C585" s="11">
        <v>45</v>
      </c>
      <c r="D585" s="11">
        <v>269.54082</v>
      </c>
      <c r="E585" s="11">
        <v>0.16500000000000001</v>
      </c>
      <c r="F585" s="11">
        <v>1700</v>
      </c>
      <c r="G585" s="11">
        <v>280.5</v>
      </c>
      <c r="H585" s="11">
        <v>8500</v>
      </c>
      <c r="I585" s="11">
        <v>0.75</v>
      </c>
      <c r="J585" s="11">
        <v>0.2</v>
      </c>
      <c r="K585" s="11">
        <v>0.6</v>
      </c>
      <c r="L585" s="11">
        <v>3</v>
      </c>
      <c r="M585" s="11">
        <v>2</v>
      </c>
      <c r="N585" s="11">
        <v>4</v>
      </c>
      <c r="O585" s="11">
        <v>2</v>
      </c>
      <c r="P585" s="11">
        <v>0.2</v>
      </c>
      <c r="Q585" s="11">
        <v>0.15</v>
      </c>
      <c r="R585" s="11">
        <v>0.3</v>
      </c>
      <c r="S585" s="11">
        <v>0.35</v>
      </c>
      <c r="T585" s="11">
        <v>2041.0633</v>
      </c>
      <c r="U585" s="11">
        <v>0.52500000000000002</v>
      </c>
      <c r="V585" s="11">
        <v>50</v>
      </c>
      <c r="W585" s="11">
        <v>400</v>
      </c>
      <c r="X585" s="11">
        <v>-2.4406163999999997</v>
      </c>
    </row>
    <row r="586" spans="2:24" x14ac:dyDescent="0.35">
      <c r="B586" s="11">
        <v>-4.6848999999999998</v>
      </c>
      <c r="C586" s="11">
        <v>35</v>
      </c>
      <c r="D586" s="11">
        <v>287.81632999999999</v>
      </c>
      <c r="E586" s="11">
        <v>5.7000000000000002E-2</v>
      </c>
      <c r="F586" s="11">
        <v>2485.227272727273</v>
      </c>
      <c r="G586" s="11">
        <v>141.65795454545457</v>
      </c>
      <c r="H586" s="11">
        <v>7000</v>
      </c>
      <c r="I586" s="11">
        <v>0.8</v>
      </c>
      <c r="J586" s="11">
        <v>0.3</v>
      </c>
      <c r="K586" s="11">
        <v>0.9</v>
      </c>
      <c r="L586" s="11">
        <v>3</v>
      </c>
      <c r="M586" s="11">
        <v>3</v>
      </c>
      <c r="N586" s="11">
        <v>4</v>
      </c>
      <c r="O586" s="11">
        <v>2</v>
      </c>
      <c r="P586" s="11">
        <v>0.05</v>
      </c>
      <c r="Q586" s="11">
        <v>0.1</v>
      </c>
      <c r="R586" s="11">
        <v>0.23333333000000001</v>
      </c>
      <c r="S586" s="11">
        <v>0.2</v>
      </c>
      <c r="T586" s="11">
        <v>4009.1156999999998</v>
      </c>
      <c r="U586" s="11">
        <v>0.45</v>
      </c>
      <c r="V586" s="11">
        <v>50</v>
      </c>
      <c r="W586" s="11">
        <v>800</v>
      </c>
      <c r="X586" s="11">
        <v>-3.2083447</v>
      </c>
    </row>
    <row r="587" spans="2:24" x14ac:dyDescent="0.35">
      <c r="B587" s="11">
        <v>23.944785</v>
      </c>
      <c r="C587" s="11">
        <v>30</v>
      </c>
      <c r="D587" s="11">
        <v>300</v>
      </c>
      <c r="E587" s="11">
        <v>0.3</v>
      </c>
      <c r="F587" s="11">
        <v>5900</v>
      </c>
      <c r="G587" s="11">
        <v>1770</v>
      </c>
      <c r="H587" s="11">
        <v>7500</v>
      </c>
      <c r="I587" s="11">
        <v>0.75</v>
      </c>
      <c r="J587" s="11">
        <v>0.5</v>
      </c>
      <c r="K587" s="11">
        <v>0.9</v>
      </c>
      <c r="L587" s="11">
        <v>2</v>
      </c>
      <c r="M587" s="11">
        <v>3</v>
      </c>
      <c r="N587" s="11">
        <v>2</v>
      </c>
      <c r="O587" s="11">
        <v>3</v>
      </c>
      <c r="P587" s="11">
        <v>0.2</v>
      </c>
      <c r="Q587" s="11">
        <v>0.1</v>
      </c>
      <c r="R587" s="11">
        <v>0.1</v>
      </c>
      <c r="S587" s="11">
        <v>0.3</v>
      </c>
      <c r="T587" s="11">
        <v>3813.4031</v>
      </c>
      <c r="U587" s="11">
        <v>0.45</v>
      </c>
      <c r="V587" s="11">
        <v>50</v>
      </c>
      <c r="W587" s="11">
        <v>800</v>
      </c>
      <c r="X587" s="11">
        <v>23.976319</v>
      </c>
    </row>
    <row r="588" spans="2:24" x14ac:dyDescent="0.35">
      <c r="B588" s="11">
        <v>-14.813969999999999</v>
      </c>
      <c r="C588" s="11">
        <v>30</v>
      </c>
      <c r="D588" s="11">
        <v>184.2551</v>
      </c>
      <c r="E588" s="11">
        <v>0.16500000000000001</v>
      </c>
      <c r="F588" s="11">
        <v>2000</v>
      </c>
      <c r="G588" s="11">
        <v>330</v>
      </c>
      <c r="H588" s="11">
        <v>8500</v>
      </c>
      <c r="I588" s="11">
        <v>0.7</v>
      </c>
      <c r="J588" s="11">
        <v>0.4</v>
      </c>
      <c r="K588" s="11">
        <v>0.8</v>
      </c>
      <c r="L588" s="11">
        <v>4</v>
      </c>
      <c r="M588" s="11">
        <v>3</v>
      </c>
      <c r="N588" s="11">
        <v>4</v>
      </c>
      <c r="O588" s="11">
        <v>2</v>
      </c>
      <c r="P588" s="11">
        <v>0.05</v>
      </c>
      <c r="Q588" s="11">
        <v>0.2</v>
      </c>
      <c r="R588" s="11">
        <v>0.16666666999999999</v>
      </c>
      <c r="S588" s="11">
        <v>0.25</v>
      </c>
      <c r="T588" s="11">
        <v>2230.6358</v>
      </c>
      <c r="U588" s="11">
        <v>0.6</v>
      </c>
      <c r="V588" s="11">
        <v>50</v>
      </c>
      <c r="W588" s="11">
        <v>2000</v>
      </c>
      <c r="X588" s="11">
        <v>-16.602817000000002</v>
      </c>
    </row>
    <row r="589" spans="2:24" x14ac:dyDescent="0.35">
      <c r="B589" s="11">
        <v>-24.027864000000001</v>
      </c>
      <c r="C589" s="11">
        <v>30</v>
      </c>
      <c r="D589" s="11">
        <v>165.97959</v>
      </c>
      <c r="E589" s="11">
        <v>0.246</v>
      </c>
      <c r="F589" s="11">
        <v>5735.1756198347111</v>
      </c>
      <c r="G589" s="11">
        <v>1410.853202479339</v>
      </c>
      <c r="H589" s="11">
        <v>4000</v>
      </c>
      <c r="I589" s="11">
        <v>0.7</v>
      </c>
      <c r="J589" s="11">
        <v>0.2</v>
      </c>
      <c r="K589" s="11">
        <v>0.9</v>
      </c>
      <c r="L589" s="11">
        <v>2</v>
      </c>
      <c r="M589" s="11">
        <v>4</v>
      </c>
      <c r="N589" s="11">
        <v>2</v>
      </c>
      <c r="O589" s="11">
        <v>3</v>
      </c>
      <c r="P589" s="11">
        <v>0.05</v>
      </c>
      <c r="Q589" s="11">
        <v>0.15</v>
      </c>
      <c r="R589" s="11">
        <v>0.3</v>
      </c>
      <c r="S589" s="11">
        <v>0.3</v>
      </c>
      <c r="T589" s="11">
        <v>1049.711</v>
      </c>
      <c r="U589" s="11">
        <v>0.625</v>
      </c>
      <c r="V589" s="11">
        <v>70</v>
      </c>
      <c r="W589" s="11">
        <v>1400</v>
      </c>
      <c r="X589" s="11">
        <v>-21.597987</v>
      </c>
    </row>
    <row r="590" spans="2:24" x14ac:dyDescent="0.35">
      <c r="B590" s="11">
        <v>21.991212999999998</v>
      </c>
      <c r="C590" s="11">
        <v>30</v>
      </c>
      <c r="D590" s="11">
        <v>232.9898</v>
      </c>
      <c r="E590" s="11">
        <v>0.219</v>
      </c>
      <c r="F590" s="11">
        <v>2000</v>
      </c>
      <c r="G590" s="11">
        <v>438</v>
      </c>
      <c r="H590" s="11">
        <v>3500</v>
      </c>
      <c r="I590" s="11">
        <v>0.85</v>
      </c>
      <c r="J590" s="11">
        <v>0.4</v>
      </c>
      <c r="K590" s="11">
        <v>0.7</v>
      </c>
      <c r="L590" s="11">
        <v>3</v>
      </c>
      <c r="M590" s="11">
        <v>2</v>
      </c>
      <c r="N590" s="11">
        <v>4</v>
      </c>
      <c r="O590" s="11">
        <v>3</v>
      </c>
      <c r="P590" s="11">
        <v>0.2</v>
      </c>
      <c r="Q590" s="11">
        <v>0.1</v>
      </c>
      <c r="R590" s="11">
        <v>0.16666666999999999</v>
      </c>
      <c r="S590" s="11">
        <v>0.3</v>
      </c>
      <c r="T590" s="11">
        <v>2066.6185</v>
      </c>
      <c r="U590" s="11">
        <v>0.55000000000000004</v>
      </c>
      <c r="V590" s="11">
        <v>70</v>
      </c>
      <c r="W590" s="11">
        <v>800</v>
      </c>
      <c r="X590" s="11">
        <v>22.007064</v>
      </c>
    </row>
    <row r="591" spans="2:24" x14ac:dyDescent="0.35">
      <c r="B591" s="11">
        <v>-16.070159</v>
      </c>
      <c r="C591" s="11">
        <v>20</v>
      </c>
      <c r="D591" s="11">
        <v>44.142856999999999</v>
      </c>
      <c r="E591" s="11">
        <v>0.16500000000000001</v>
      </c>
      <c r="F591" s="11">
        <v>5900</v>
      </c>
      <c r="G591" s="11">
        <v>973.5</v>
      </c>
      <c r="H591" s="11">
        <v>6500</v>
      </c>
      <c r="I591" s="11">
        <v>0.8</v>
      </c>
      <c r="J591" s="11">
        <v>0.5</v>
      </c>
      <c r="K591" s="11">
        <v>0.8</v>
      </c>
      <c r="L591" s="11">
        <v>2</v>
      </c>
      <c r="M591" s="11">
        <v>3</v>
      </c>
      <c r="N591" s="11">
        <v>4</v>
      </c>
      <c r="O591" s="11">
        <v>3</v>
      </c>
      <c r="P591" s="11">
        <v>0.125</v>
      </c>
      <c r="Q591" s="11">
        <v>0.2</v>
      </c>
      <c r="R591" s="11">
        <v>0.16666666999999999</v>
      </c>
      <c r="S591" s="11">
        <v>0.25</v>
      </c>
      <c r="T591" s="11">
        <v>4091.3393999999998</v>
      </c>
      <c r="U591" s="11">
        <v>0.65</v>
      </c>
      <c r="V591" s="11">
        <v>90</v>
      </c>
      <c r="W591" s="11">
        <v>1200</v>
      </c>
      <c r="X591" s="11">
        <v>-14.895956</v>
      </c>
    </row>
    <row r="592" spans="2:24" x14ac:dyDescent="0.35">
      <c r="B592" s="11">
        <v>28.894133</v>
      </c>
      <c r="C592" s="11">
        <v>30</v>
      </c>
      <c r="D592" s="11">
        <v>62.418367000000003</v>
      </c>
      <c r="E592" s="11">
        <v>0.219</v>
      </c>
      <c r="F592" s="11">
        <v>3733.2128099173551</v>
      </c>
      <c r="G592" s="11">
        <v>817.57360537190073</v>
      </c>
      <c r="H592" s="11">
        <v>8000</v>
      </c>
      <c r="I592" s="11">
        <v>0.75</v>
      </c>
      <c r="J592" s="11">
        <v>0.4</v>
      </c>
      <c r="K592" s="11">
        <v>0.8</v>
      </c>
      <c r="L592" s="11">
        <v>3</v>
      </c>
      <c r="M592" s="11">
        <v>3</v>
      </c>
      <c r="N592" s="11">
        <v>3</v>
      </c>
      <c r="O592" s="11">
        <v>3</v>
      </c>
      <c r="P592" s="11">
        <v>0.2</v>
      </c>
      <c r="Q592" s="11">
        <v>0.1</v>
      </c>
      <c r="R592" s="11">
        <v>0.16666666999999999</v>
      </c>
      <c r="S592" s="11">
        <v>0.2</v>
      </c>
      <c r="T592" s="11">
        <v>2755.4913000000001</v>
      </c>
      <c r="U592" s="11">
        <v>0.5</v>
      </c>
      <c r="V592" s="11">
        <v>60</v>
      </c>
      <c r="W592" s="11">
        <v>1600</v>
      </c>
      <c r="X592" s="11">
        <v>29.793453</v>
      </c>
    </row>
    <row r="593" spans="2:24" x14ac:dyDescent="0.35">
      <c r="B593" s="11">
        <v>-11.282991000000001</v>
      </c>
      <c r="C593" s="11">
        <v>40</v>
      </c>
      <c r="D593" s="11">
        <v>172.07142999999999</v>
      </c>
      <c r="E593" s="11">
        <v>0.246</v>
      </c>
      <c r="F593" s="11">
        <v>250</v>
      </c>
      <c r="G593" s="11">
        <v>61.5</v>
      </c>
      <c r="H593" s="11">
        <v>8500</v>
      </c>
      <c r="I593" s="11">
        <v>0.7</v>
      </c>
      <c r="J593" s="11">
        <v>0.2</v>
      </c>
      <c r="K593" s="11">
        <v>0.7</v>
      </c>
      <c r="L593" s="11">
        <v>2</v>
      </c>
      <c r="M593" s="11">
        <v>2</v>
      </c>
      <c r="N593" s="11">
        <v>3</v>
      </c>
      <c r="O593" s="11">
        <v>3</v>
      </c>
      <c r="P593" s="11">
        <v>0.05</v>
      </c>
      <c r="Q593" s="11">
        <v>0.2</v>
      </c>
      <c r="R593" s="11">
        <v>0.16666666999999999</v>
      </c>
      <c r="S593" s="11">
        <v>0.35</v>
      </c>
      <c r="T593" s="11">
        <v>2756.9976000000001</v>
      </c>
      <c r="U593" s="11">
        <v>0.6</v>
      </c>
      <c r="V593" s="11">
        <v>70</v>
      </c>
      <c r="W593" s="11">
        <v>800</v>
      </c>
      <c r="X593" s="11">
        <v>-12.812353999999999</v>
      </c>
    </row>
    <row r="594" spans="2:24" x14ac:dyDescent="0.35">
      <c r="B594" s="11">
        <v>-3.4846200000000001</v>
      </c>
      <c r="C594" s="11">
        <v>20</v>
      </c>
      <c r="D594" s="11">
        <v>13.683673000000001</v>
      </c>
      <c r="E594" s="11">
        <v>0.03</v>
      </c>
      <c r="F594" s="11">
        <v>1475</v>
      </c>
      <c r="G594" s="11">
        <v>44.25</v>
      </c>
      <c r="H594" s="11">
        <v>6500</v>
      </c>
      <c r="I594" s="11">
        <v>0.7</v>
      </c>
      <c r="J594" s="11">
        <v>0.4</v>
      </c>
      <c r="K594" s="11">
        <v>0.9</v>
      </c>
      <c r="L594" s="11">
        <v>4</v>
      </c>
      <c r="M594" s="11">
        <v>4</v>
      </c>
      <c r="N594" s="11">
        <v>4</v>
      </c>
      <c r="O594" s="11">
        <v>3</v>
      </c>
      <c r="P594" s="11">
        <v>0.05</v>
      </c>
      <c r="Q594" s="11">
        <v>0.15</v>
      </c>
      <c r="R594" s="11">
        <v>0.16666666999999999</v>
      </c>
      <c r="S594" s="11">
        <v>0.3</v>
      </c>
      <c r="T594" s="11">
        <v>2954.8562000000002</v>
      </c>
      <c r="U594" s="11">
        <v>0.4</v>
      </c>
      <c r="V594" s="11">
        <v>70</v>
      </c>
      <c r="W594" s="11">
        <v>600</v>
      </c>
      <c r="X594" s="11">
        <v>-4.4570379999999998</v>
      </c>
    </row>
    <row r="595" spans="2:24" x14ac:dyDescent="0.35">
      <c r="B595" s="11">
        <v>11.403479000000001</v>
      </c>
      <c r="C595" s="11">
        <v>20</v>
      </c>
      <c r="D595" s="11">
        <v>159.88775999999999</v>
      </c>
      <c r="E595" s="11">
        <v>0.27300000000000002</v>
      </c>
      <c r="F595" s="11">
        <v>1650</v>
      </c>
      <c r="G595" s="11">
        <v>450.45000000000005</v>
      </c>
      <c r="H595" s="11">
        <v>2500</v>
      </c>
      <c r="I595" s="11">
        <v>0.7</v>
      </c>
      <c r="J595" s="11">
        <v>0.3</v>
      </c>
      <c r="K595" s="11">
        <v>0.8</v>
      </c>
      <c r="L595" s="11">
        <v>4</v>
      </c>
      <c r="M595" s="11">
        <v>4</v>
      </c>
      <c r="N595" s="11">
        <v>3</v>
      </c>
      <c r="O595" s="11">
        <v>2</v>
      </c>
      <c r="P595" s="11">
        <v>0.05</v>
      </c>
      <c r="Q595" s="11">
        <v>0.1</v>
      </c>
      <c r="R595" s="11">
        <v>0.23333333000000001</v>
      </c>
      <c r="S595" s="11">
        <v>0.25</v>
      </c>
      <c r="T595" s="11">
        <v>1355.0376000000001</v>
      </c>
      <c r="U595" s="11">
        <v>0.55000000000000004</v>
      </c>
      <c r="V595" s="11">
        <v>90</v>
      </c>
      <c r="W595" s="11">
        <v>400</v>
      </c>
      <c r="X595" s="11">
        <v>14.097811</v>
      </c>
    </row>
    <row r="596" spans="2:24" x14ac:dyDescent="0.35">
      <c r="B596" s="11">
        <v>-1.127669</v>
      </c>
      <c r="C596" s="11">
        <v>25</v>
      </c>
      <c r="D596" s="11">
        <v>129.42857000000001</v>
      </c>
      <c r="E596" s="11">
        <v>0.246</v>
      </c>
      <c r="F596" s="11">
        <v>1167.3037190082646</v>
      </c>
      <c r="G596" s="11">
        <v>287.15671487603311</v>
      </c>
      <c r="H596" s="11">
        <v>8000</v>
      </c>
      <c r="I596" s="11">
        <v>0.85</v>
      </c>
      <c r="J596" s="11">
        <v>0.5</v>
      </c>
      <c r="K596" s="11">
        <v>0.6</v>
      </c>
      <c r="L596" s="11">
        <v>3</v>
      </c>
      <c r="M596" s="11">
        <v>3</v>
      </c>
      <c r="N596" s="11">
        <v>3</v>
      </c>
      <c r="O596" s="11">
        <v>2</v>
      </c>
      <c r="P596" s="11">
        <v>0.2</v>
      </c>
      <c r="Q596" s="11">
        <v>0.1</v>
      </c>
      <c r="R596" s="11">
        <v>0.3</v>
      </c>
      <c r="S596" s="11">
        <v>0.2</v>
      </c>
      <c r="T596" s="11">
        <v>4874.6162000000004</v>
      </c>
      <c r="U596" s="11">
        <v>0.45</v>
      </c>
      <c r="V596" s="11">
        <v>40</v>
      </c>
      <c r="W596" s="11">
        <v>400</v>
      </c>
      <c r="X596" s="11">
        <v>-1.9022663999999998</v>
      </c>
    </row>
    <row r="597" spans="2:24" x14ac:dyDescent="0.35">
      <c r="B597" s="11">
        <v>16.816960000000002</v>
      </c>
      <c r="C597" s="11">
        <v>30</v>
      </c>
      <c r="D597" s="11">
        <v>117.2449</v>
      </c>
      <c r="E597" s="11">
        <v>0.219</v>
      </c>
      <c r="F597" s="11">
        <v>2221.6425619834713</v>
      </c>
      <c r="G597" s="11">
        <v>486.53972107438022</v>
      </c>
      <c r="H597" s="11">
        <v>6000</v>
      </c>
      <c r="I597" s="11">
        <v>0.75</v>
      </c>
      <c r="J597" s="11">
        <v>0.2</v>
      </c>
      <c r="K597" s="11">
        <v>0.6</v>
      </c>
      <c r="L597" s="11">
        <v>4</v>
      </c>
      <c r="M597" s="11">
        <v>3</v>
      </c>
      <c r="N597" s="11">
        <v>4</v>
      </c>
      <c r="O597" s="11">
        <v>4</v>
      </c>
      <c r="P597" s="11">
        <v>0.2</v>
      </c>
      <c r="Q597" s="11">
        <v>0.2</v>
      </c>
      <c r="R597" s="11">
        <v>0.1</v>
      </c>
      <c r="S597" s="11">
        <v>0.2</v>
      </c>
      <c r="T597" s="11">
        <v>3542.7745</v>
      </c>
      <c r="U597" s="11">
        <v>0.45</v>
      </c>
      <c r="V597" s="11">
        <v>50</v>
      </c>
      <c r="W597" s="11">
        <v>800</v>
      </c>
      <c r="X597" s="11">
        <v>18.487368</v>
      </c>
    </row>
    <row r="598" spans="2:24" x14ac:dyDescent="0.35">
      <c r="B598" s="11">
        <v>18.167853999999998</v>
      </c>
      <c r="C598" s="11">
        <v>15</v>
      </c>
      <c r="D598" s="11">
        <v>196.43878000000001</v>
      </c>
      <c r="E598" s="11">
        <v>0.3</v>
      </c>
      <c r="F598" s="11">
        <v>3490.909090909091</v>
      </c>
      <c r="G598" s="11">
        <v>1047.2727272727273</v>
      </c>
      <c r="H598" s="11">
        <v>3500</v>
      </c>
      <c r="I598" s="11">
        <v>0.7</v>
      </c>
      <c r="J598" s="11">
        <v>0.5</v>
      </c>
      <c r="K598" s="11">
        <v>0.6</v>
      </c>
      <c r="L598" s="11">
        <v>4</v>
      </c>
      <c r="M598" s="11">
        <v>2</v>
      </c>
      <c r="N598" s="11">
        <v>2</v>
      </c>
      <c r="O598" s="11">
        <v>2</v>
      </c>
      <c r="P598" s="11">
        <v>0.2</v>
      </c>
      <c r="Q598" s="11">
        <v>0.15</v>
      </c>
      <c r="R598" s="11">
        <v>0.23333333000000001</v>
      </c>
      <c r="S598" s="11">
        <v>0.35</v>
      </c>
      <c r="T598" s="11">
        <v>1645.3794</v>
      </c>
      <c r="U598" s="11">
        <v>0.55000000000000004</v>
      </c>
      <c r="V598" s="11">
        <v>50</v>
      </c>
      <c r="W598" s="11">
        <v>1000</v>
      </c>
      <c r="X598" s="11">
        <v>19.468727999999999</v>
      </c>
    </row>
    <row r="599" spans="2:24" x14ac:dyDescent="0.35">
      <c r="B599" s="11">
        <v>-24.474699999999999</v>
      </c>
      <c r="C599" s="11">
        <v>35</v>
      </c>
      <c r="D599" s="11">
        <v>13.683673000000001</v>
      </c>
      <c r="E599" s="11">
        <v>0.03</v>
      </c>
      <c r="F599" s="11">
        <v>4176.1363636363631</v>
      </c>
      <c r="G599" s="11">
        <v>125.28409090909089</v>
      </c>
      <c r="H599" s="11">
        <v>6500</v>
      </c>
      <c r="I599" s="11">
        <v>0.75</v>
      </c>
      <c r="J599" s="11">
        <v>0.5</v>
      </c>
      <c r="K599" s="11">
        <v>0.8</v>
      </c>
      <c r="L599" s="11">
        <v>4</v>
      </c>
      <c r="M599" s="11">
        <v>4</v>
      </c>
      <c r="N599" s="11">
        <v>2</v>
      </c>
      <c r="O599" s="11">
        <v>2</v>
      </c>
      <c r="P599" s="11">
        <v>0.125</v>
      </c>
      <c r="Q599" s="11">
        <v>0.2</v>
      </c>
      <c r="R599" s="11">
        <v>0.1</v>
      </c>
      <c r="S599" s="11">
        <v>0.35</v>
      </c>
      <c r="T599" s="11">
        <v>2171.6043</v>
      </c>
      <c r="U599" s="11">
        <v>0.52500000000000002</v>
      </c>
      <c r="V599" s="11">
        <v>40</v>
      </c>
      <c r="W599" s="11">
        <v>2000</v>
      </c>
      <c r="X599" s="11">
        <v>-24.733115000000002</v>
      </c>
    </row>
    <row r="600" spans="2:24" x14ac:dyDescent="0.35">
      <c r="B600" s="11">
        <v>-3.668507</v>
      </c>
      <c r="C600" s="11">
        <v>45</v>
      </c>
      <c r="D600" s="11">
        <v>135.52041</v>
      </c>
      <c r="E600" s="11">
        <v>0.192</v>
      </c>
      <c r="F600" s="11">
        <v>2380.1652892561983</v>
      </c>
      <c r="G600" s="11">
        <v>456.9917355371901</v>
      </c>
      <c r="H600" s="11">
        <v>7000</v>
      </c>
      <c r="I600" s="11">
        <v>0.7</v>
      </c>
      <c r="J600" s="11">
        <v>0.5</v>
      </c>
      <c r="K600" s="11">
        <v>0.7</v>
      </c>
      <c r="L600" s="11">
        <v>3</v>
      </c>
      <c r="M600" s="11">
        <v>4</v>
      </c>
      <c r="N600" s="11">
        <v>2</v>
      </c>
      <c r="O600" s="11">
        <v>3</v>
      </c>
      <c r="P600" s="11">
        <v>0.125</v>
      </c>
      <c r="Q600" s="11">
        <v>0.1</v>
      </c>
      <c r="R600" s="11">
        <v>0.3</v>
      </c>
      <c r="S600" s="11">
        <v>0.35</v>
      </c>
      <c r="T600" s="11">
        <v>3256.6967</v>
      </c>
      <c r="U600" s="11">
        <v>0.57499999999999996</v>
      </c>
      <c r="V600" s="11">
        <v>80</v>
      </c>
      <c r="W600" s="11">
        <v>2000</v>
      </c>
      <c r="X600" s="11">
        <v>-3.7007103999999997</v>
      </c>
    </row>
    <row r="601" spans="2:24" x14ac:dyDescent="0.35">
      <c r="B601" s="11">
        <v>14.269614000000001</v>
      </c>
      <c r="C601" s="11">
        <v>45</v>
      </c>
      <c r="D601" s="11">
        <v>293.90816000000001</v>
      </c>
      <c r="E601" s="11">
        <v>0.27300000000000002</v>
      </c>
      <c r="F601" s="11">
        <v>4619.059917355371</v>
      </c>
      <c r="G601" s="11">
        <v>1261.0033574380163</v>
      </c>
      <c r="H601" s="11">
        <v>7000</v>
      </c>
      <c r="I601" s="11">
        <v>0.8</v>
      </c>
      <c r="J601" s="11">
        <v>0.4</v>
      </c>
      <c r="K601" s="11">
        <v>0.6</v>
      </c>
      <c r="L601" s="11">
        <v>3</v>
      </c>
      <c r="M601" s="11">
        <v>3</v>
      </c>
      <c r="N601" s="11">
        <v>4</v>
      </c>
      <c r="O601" s="11">
        <v>3</v>
      </c>
      <c r="P601" s="11">
        <v>0.125</v>
      </c>
      <c r="Q601" s="11">
        <v>0.2</v>
      </c>
      <c r="R601" s="11">
        <v>0.3</v>
      </c>
      <c r="S601" s="11">
        <v>0.2</v>
      </c>
      <c r="T601" s="11">
        <v>3781.9703</v>
      </c>
      <c r="U601" s="11">
        <v>0.625</v>
      </c>
      <c r="V601" s="11">
        <v>90</v>
      </c>
      <c r="W601" s="11">
        <v>2000</v>
      </c>
      <c r="X601" s="11">
        <v>15.603249</v>
      </c>
    </row>
    <row r="602" spans="2:24" x14ac:dyDescent="0.35">
      <c r="B602" s="11">
        <v>-2.267811</v>
      </c>
      <c r="C602" s="11">
        <v>25</v>
      </c>
      <c r="D602" s="11">
        <v>293.90816000000001</v>
      </c>
      <c r="E602" s="11">
        <v>0.111</v>
      </c>
      <c r="F602" s="11">
        <v>1000</v>
      </c>
      <c r="G602" s="11">
        <v>111</v>
      </c>
      <c r="H602" s="11">
        <v>7500</v>
      </c>
      <c r="I602" s="11">
        <v>0.85</v>
      </c>
      <c r="J602" s="11">
        <v>0.5</v>
      </c>
      <c r="K602" s="11">
        <v>0.7</v>
      </c>
      <c r="L602" s="11">
        <v>4</v>
      </c>
      <c r="M602" s="11">
        <v>2</v>
      </c>
      <c r="N602" s="11">
        <v>2</v>
      </c>
      <c r="O602" s="11">
        <v>4</v>
      </c>
      <c r="P602" s="11">
        <v>0.05</v>
      </c>
      <c r="Q602" s="11">
        <v>0.2</v>
      </c>
      <c r="R602" s="11">
        <v>0.16666666999999999</v>
      </c>
      <c r="S602" s="11">
        <v>0.3</v>
      </c>
      <c r="T602" s="11">
        <v>4569.9526999999998</v>
      </c>
      <c r="U602" s="11">
        <v>0.6</v>
      </c>
      <c r="V602" s="11">
        <v>70</v>
      </c>
      <c r="W602" s="11">
        <v>600</v>
      </c>
      <c r="X602" s="11">
        <v>-0.78685079000000002</v>
      </c>
    </row>
    <row r="603" spans="2:24" x14ac:dyDescent="0.35">
      <c r="B603" s="11">
        <v>3.7223579999999998</v>
      </c>
      <c r="C603" s="11">
        <v>15</v>
      </c>
      <c r="D603" s="11">
        <v>226.89796000000001</v>
      </c>
      <c r="E603" s="11">
        <v>0.219</v>
      </c>
      <c r="F603" s="11">
        <v>6600</v>
      </c>
      <c r="G603" s="11">
        <v>1445.4</v>
      </c>
      <c r="H603" s="11">
        <v>6500</v>
      </c>
      <c r="I603" s="11">
        <v>0.7</v>
      </c>
      <c r="J603" s="11">
        <v>0.2</v>
      </c>
      <c r="K603" s="11">
        <v>0.6</v>
      </c>
      <c r="L603" s="11">
        <v>2</v>
      </c>
      <c r="M603" s="11">
        <v>4</v>
      </c>
      <c r="N603" s="11">
        <v>3</v>
      </c>
      <c r="O603" s="11">
        <v>3</v>
      </c>
      <c r="P603" s="11">
        <v>0.2</v>
      </c>
      <c r="Q603" s="11">
        <v>0.2</v>
      </c>
      <c r="R603" s="11">
        <v>0.3</v>
      </c>
      <c r="S603" s="11">
        <v>0.3</v>
      </c>
      <c r="T603" s="11">
        <v>2468.0691000000002</v>
      </c>
      <c r="U603" s="11">
        <v>0.65</v>
      </c>
      <c r="V603" s="11">
        <v>90</v>
      </c>
      <c r="W603" s="11">
        <v>2000</v>
      </c>
      <c r="X603" s="11">
        <v>2.5958185</v>
      </c>
    </row>
    <row r="604" spans="2:24" x14ac:dyDescent="0.35">
      <c r="B604" s="11">
        <v>41.494979000000001</v>
      </c>
      <c r="C604" s="11">
        <v>30</v>
      </c>
      <c r="D604" s="11">
        <v>226.89796000000001</v>
      </c>
      <c r="E604" s="11">
        <v>0.192</v>
      </c>
      <c r="F604" s="11">
        <v>8000</v>
      </c>
      <c r="G604" s="11">
        <v>1536</v>
      </c>
      <c r="H604" s="11">
        <v>6000</v>
      </c>
      <c r="I604" s="11">
        <v>0.8</v>
      </c>
      <c r="J604" s="11">
        <v>0.3</v>
      </c>
      <c r="K604" s="11">
        <v>0.8</v>
      </c>
      <c r="L604" s="11">
        <v>2</v>
      </c>
      <c r="M604" s="11">
        <v>2</v>
      </c>
      <c r="N604" s="11">
        <v>4</v>
      </c>
      <c r="O604" s="11">
        <v>2</v>
      </c>
      <c r="P604" s="11">
        <v>0.2</v>
      </c>
      <c r="Q604" s="11">
        <v>0.2</v>
      </c>
      <c r="R604" s="11">
        <v>0.3</v>
      </c>
      <c r="S604" s="11">
        <v>0.35</v>
      </c>
      <c r="T604" s="11">
        <v>2066.6185</v>
      </c>
      <c r="U604" s="11">
        <v>0.52500000000000002</v>
      </c>
      <c r="V604" s="11">
        <v>50</v>
      </c>
      <c r="W604" s="11">
        <v>1800</v>
      </c>
      <c r="X604" s="11">
        <v>36.749116000000001</v>
      </c>
    </row>
    <row r="605" spans="2:24" x14ac:dyDescent="0.35">
      <c r="B605" s="11">
        <v>-22.083741</v>
      </c>
      <c r="C605" s="11">
        <v>45</v>
      </c>
      <c r="D605" s="11">
        <v>80.693877999999998</v>
      </c>
      <c r="E605" s="11">
        <v>0.3</v>
      </c>
      <c r="F605" s="11">
        <v>1075.6714876033056</v>
      </c>
      <c r="G605" s="11">
        <v>322.70144628099166</v>
      </c>
      <c r="H605" s="11">
        <v>7500</v>
      </c>
      <c r="I605" s="11">
        <v>0.7</v>
      </c>
      <c r="J605" s="11">
        <v>0.5</v>
      </c>
      <c r="K605" s="11">
        <v>0.6</v>
      </c>
      <c r="L605" s="11">
        <v>2</v>
      </c>
      <c r="M605" s="11">
        <v>2</v>
      </c>
      <c r="N605" s="11">
        <v>2</v>
      </c>
      <c r="O605" s="11">
        <v>4</v>
      </c>
      <c r="P605" s="11">
        <v>0.125</v>
      </c>
      <c r="Q605" s="11">
        <v>0.15</v>
      </c>
      <c r="R605" s="11">
        <v>0.16666666999999999</v>
      </c>
      <c r="S605" s="11">
        <v>0.25</v>
      </c>
      <c r="T605" s="11">
        <v>2363.7314000000001</v>
      </c>
      <c r="U605" s="11">
        <v>0.7</v>
      </c>
      <c r="V605" s="11">
        <v>50</v>
      </c>
      <c r="W605" s="11">
        <v>1400</v>
      </c>
      <c r="X605" s="11">
        <v>-17.498598000000001</v>
      </c>
    </row>
    <row r="606" spans="2:24" x14ac:dyDescent="0.35">
      <c r="B606" s="11">
        <v>-13.548598999999999</v>
      </c>
      <c r="C606" s="11">
        <v>25</v>
      </c>
      <c r="D606" s="11">
        <v>208.62244999999999</v>
      </c>
      <c r="E606" s="11">
        <v>0.27300000000000002</v>
      </c>
      <c r="F606" s="11">
        <v>1961.518595041322</v>
      </c>
      <c r="G606" s="11">
        <v>535.49457644628092</v>
      </c>
      <c r="H606" s="11">
        <v>2500</v>
      </c>
      <c r="I606" s="11">
        <v>0.75</v>
      </c>
      <c r="J606" s="11">
        <v>0.5</v>
      </c>
      <c r="K606" s="11">
        <v>0.9</v>
      </c>
      <c r="L606" s="11">
        <v>3</v>
      </c>
      <c r="M606" s="11">
        <v>4</v>
      </c>
      <c r="N606" s="11">
        <v>3</v>
      </c>
      <c r="O606" s="11">
        <v>2</v>
      </c>
      <c r="P606" s="11">
        <v>0.2</v>
      </c>
      <c r="Q606" s="11">
        <v>0.2</v>
      </c>
      <c r="R606" s="11">
        <v>0.1</v>
      </c>
      <c r="S606" s="11">
        <v>0.25</v>
      </c>
      <c r="T606" s="11">
        <v>888.60191999999995</v>
      </c>
      <c r="U606" s="11">
        <v>0.47499999999999998</v>
      </c>
      <c r="V606" s="11">
        <v>60</v>
      </c>
      <c r="W606" s="11">
        <v>2000</v>
      </c>
      <c r="X606" s="11">
        <v>-6.5373583000000002</v>
      </c>
    </row>
    <row r="607" spans="2:24" x14ac:dyDescent="0.35">
      <c r="B607" s="11">
        <v>-7.4048619999999996</v>
      </c>
      <c r="C607" s="11">
        <v>20</v>
      </c>
      <c r="D607" s="11">
        <v>13.683673000000001</v>
      </c>
      <c r="E607" s="11">
        <v>0.27300000000000002</v>
      </c>
      <c r="F607" s="11">
        <v>5735.1756198347111</v>
      </c>
      <c r="G607" s="11">
        <v>1565.7029442148762</v>
      </c>
      <c r="H607" s="11">
        <v>5000</v>
      </c>
      <c r="I607" s="11">
        <v>0.7</v>
      </c>
      <c r="J607" s="11">
        <v>0.4</v>
      </c>
      <c r="K607" s="11">
        <v>0.9</v>
      </c>
      <c r="L607" s="11">
        <v>4</v>
      </c>
      <c r="M607" s="11">
        <v>3</v>
      </c>
      <c r="N607" s="11">
        <v>4</v>
      </c>
      <c r="O607" s="11">
        <v>4</v>
      </c>
      <c r="P607" s="11">
        <v>0.2</v>
      </c>
      <c r="Q607" s="11">
        <v>0.2</v>
      </c>
      <c r="R607" s="11">
        <v>0.23333333000000001</v>
      </c>
      <c r="S607" s="11">
        <v>0.3</v>
      </c>
      <c r="T607" s="11">
        <v>1835.8574000000001</v>
      </c>
      <c r="U607" s="11">
        <v>0.65</v>
      </c>
      <c r="V607" s="11">
        <v>60</v>
      </c>
      <c r="W607" s="11">
        <v>400</v>
      </c>
      <c r="X607" s="11">
        <v>-8.3936548999999996</v>
      </c>
    </row>
    <row r="608" spans="2:24" x14ac:dyDescent="0.35">
      <c r="B608" s="11">
        <v>-19.669193</v>
      </c>
      <c r="C608" s="11">
        <v>15</v>
      </c>
      <c r="D608" s="11">
        <v>135.52041</v>
      </c>
      <c r="E608" s="11">
        <v>0.111</v>
      </c>
      <c r="F608" s="11">
        <v>775</v>
      </c>
      <c r="G608" s="11">
        <v>86.025000000000006</v>
      </c>
      <c r="H608" s="11">
        <v>7500</v>
      </c>
      <c r="I608" s="11">
        <v>0.8</v>
      </c>
      <c r="J608" s="11">
        <v>0.4</v>
      </c>
      <c r="K608" s="11">
        <v>0.8</v>
      </c>
      <c r="L608" s="11">
        <v>2</v>
      </c>
      <c r="M608" s="11">
        <v>4</v>
      </c>
      <c r="N608" s="11">
        <v>4</v>
      </c>
      <c r="O608" s="11">
        <v>3</v>
      </c>
      <c r="P608" s="11">
        <v>0.05</v>
      </c>
      <c r="Q608" s="11">
        <v>0.2</v>
      </c>
      <c r="R608" s="11">
        <v>0.23333333000000001</v>
      </c>
      <c r="S608" s="11">
        <v>0.3</v>
      </c>
      <c r="T608" s="11">
        <v>2169.7311</v>
      </c>
      <c r="U608" s="11">
        <v>0.55000000000000004</v>
      </c>
      <c r="V608" s="11">
        <v>60</v>
      </c>
      <c r="W608" s="11">
        <v>1800</v>
      </c>
      <c r="X608" s="11">
        <v>-19.223914000000001</v>
      </c>
    </row>
    <row r="609" spans="2:24" x14ac:dyDescent="0.35">
      <c r="B609" s="11">
        <v>-6.4403280000000001</v>
      </c>
      <c r="C609" s="11">
        <v>45</v>
      </c>
      <c r="D609" s="11">
        <v>269.54082</v>
      </c>
      <c r="E609" s="11">
        <v>0.16500000000000001</v>
      </c>
      <c r="F609" s="11">
        <v>4619.059917355371</v>
      </c>
      <c r="G609" s="11">
        <v>762.14488636363626</v>
      </c>
      <c r="H609" s="11">
        <v>7500</v>
      </c>
      <c r="I609" s="11">
        <v>0.7</v>
      </c>
      <c r="J609" s="11">
        <v>0.5</v>
      </c>
      <c r="K609" s="11">
        <v>0.6</v>
      </c>
      <c r="L609" s="11">
        <v>2</v>
      </c>
      <c r="M609" s="11">
        <v>2</v>
      </c>
      <c r="N609" s="11">
        <v>3</v>
      </c>
      <c r="O609" s="11">
        <v>4</v>
      </c>
      <c r="P609" s="11">
        <v>0.2</v>
      </c>
      <c r="Q609" s="11">
        <v>0.2</v>
      </c>
      <c r="R609" s="11">
        <v>0.1</v>
      </c>
      <c r="S609" s="11">
        <v>0.2</v>
      </c>
      <c r="T609" s="11">
        <v>1800.9382000000001</v>
      </c>
      <c r="U609" s="11">
        <v>0.57499999999999996</v>
      </c>
      <c r="V609" s="11">
        <v>90</v>
      </c>
      <c r="W609" s="11">
        <v>1400</v>
      </c>
      <c r="X609" s="11">
        <v>-3.7627457999999998</v>
      </c>
    </row>
    <row r="610" spans="2:24" x14ac:dyDescent="0.35">
      <c r="B610" s="11">
        <v>11.054376</v>
      </c>
      <c r="C610" s="11">
        <v>25</v>
      </c>
      <c r="D610" s="11">
        <v>184.2551</v>
      </c>
      <c r="E610" s="11">
        <v>0.16500000000000001</v>
      </c>
      <c r="F610" s="11">
        <v>2000</v>
      </c>
      <c r="G610" s="11">
        <v>330</v>
      </c>
      <c r="H610" s="11">
        <v>8500</v>
      </c>
      <c r="I610" s="11">
        <v>0.85</v>
      </c>
      <c r="J610" s="11">
        <v>0.3</v>
      </c>
      <c r="K610" s="11">
        <v>0.9</v>
      </c>
      <c r="L610" s="11">
        <v>4</v>
      </c>
      <c r="M610" s="11">
        <v>3</v>
      </c>
      <c r="N610" s="11">
        <v>3</v>
      </c>
      <c r="O610" s="11">
        <v>3</v>
      </c>
      <c r="P610" s="11">
        <v>0.2</v>
      </c>
      <c r="Q610" s="11">
        <v>0.2</v>
      </c>
      <c r="R610" s="11">
        <v>0.3</v>
      </c>
      <c r="S610" s="11">
        <v>0.25</v>
      </c>
      <c r="T610" s="11">
        <v>3021.2465000000002</v>
      </c>
      <c r="U610" s="11">
        <v>0.4</v>
      </c>
      <c r="V610" s="11">
        <v>60</v>
      </c>
      <c r="W610" s="11">
        <v>1800</v>
      </c>
      <c r="X610" s="11">
        <v>12.20073</v>
      </c>
    </row>
    <row r="611" spans="2:24" x14ac:dyDescent="0.35">
      <c r="B611" s="11">
        <v>-9.1600780000000004</v>
      </c>
      <c r="C611" s="11">
        <v>20</v>
      </c>
      <c r="D611" s="11">
        <v>98.969387999999995</v>
      </c>
      <c r="E611" s="11">
        <v>0.16500000000000001</v>
      </c>
      <c r="F611" s="11">
        <v>3012.3966942148763</v>
      </c>
      <c r="G611" s="11">
        <v>497.04545454545462</v>
      </c>
      <c r="H611" s="11">
        <v>6000</v>
      </c>
      <c r="I611" s="11">
        <v>0.75</v>
      </c>
      <c r="J611" s="11">
        <v>0.5</v>
      </c>
      <c r="K611" s="11">
        <v>0.6</v>
      </c>
      <c r="L611" s="11">
        <v>2</v>
      </c>
      <c r="M611" s="11">
        <v>4</v>
      </c>
      <c r="N611" s="11">
        <v>4</v>
      </c>
      <c r="O611" s="11">
        <v>2</v>
      </c>
      <c r="P611" s="11">
        <v>0.05</v>
      </c>
      <c r="Q611" s="11">
        <v>0.2</v>
      </c>
      <c r="R611" s="11">
        <v>0.16666666999999999</v>
      </c>
      <c r="S611" s="11">
        <v>0.25</v>
      </c>
      <c r="T611" s="11">
        <v>1678.4982</v>
      </c>
      <c r="U611" s="11">
        <v>0.625</v>
      </c>
      <c r="V611" s="11">
        <v>60</v>
      </c>
      <c r="W611" s="11">
        <v>1600</v>
      </c>
      <c r="X611" s="11">
        <v>-11.550058999999999</v>
      </c>
    </row>
    <row r="612" spans="2:24" x14ac:dyDescent="0.35">
      <c r="B612" s="11">
        <v>-17.401710999999999</v>
      </c>
      <c r="C612" s="11">
        <v>40</v>
      </c>
      <c r="D612" s="11">
        <v>50.234693999999998</v>
      </c>
      <c r="E612" s="11">
        <v>0.246</v>
      </c>
      <c r="F612" s="11">
        <v>1700</v>
      </c>
      <c r="G612" s="11">
        <v>418.2</v>
      </c>
      <c r="H612" s="11">
        <v>7000</v>
      </c>
      <c r="I612" s="11">
        <v>0.8</v>
      </c>
      <c r="J612" s="11">
        <v>0.2</v>
      </c>
      <c r="K612" s="11">
        <v>0.9</v>
      </c>
      <c r="L612" s="11">
        <v>4</v>
      </c>
      <c r="M612" s="11">
        <v>3</v>
      </c>
      <c r="N612" s="11">
        <v>4</v>
      </c>
      <c r="O612" s="11">
        <v>4</v>
      </c>
      <c r="P612" s="11">
        <v>0.05</v>
      </c>
      <c r="Q612" s="11">
        <v>0.2</v>
      </c>
      <c r="R612" s="11">
        <v>0.23333333000000001</v>
      </c>
      <c r="S612" s="11">
        <v>0.25</v>
      </c>
      <c r="T612" s="11">
        <v>3351.6441</v>
      </c>
      <c r="U612" s="11">
        <v>0.7</v>
      </c>
      <c r="V612" s="11">
        <v>40</v>
      </c>
      <c r="W612" s="11">
        <v>1600</v>
      </c>
      <c r="X612" s="11">
        <v>-17.055783999999999</v>
      </c>
    </row>
    <row r="613" spans="2:24" x14ac:dyDescent="0.35">
      <c r="B613" s="11">
        <v>-12.819651</v>
      </c>
      <c r="C613" s="11">
        <v>15</v>
      </c>
      <c r="D613" s="11">
        <v>202.53061</v>
      </c>
      <c r="E613" s="11">
        <v>5.7000000000000002E-2</v>
      </c>
      <c r="F613" s="11">
        <v>1335.5888429752067</v>
      </c>
      <c r="G613" s="11">
        <v>76.128564049586785</v>
      </c>
      <c r="H613" s="11">
        <v>7500</v>
      </c>
      <c r="I613" s="11">
        <v>0.75</v>
      </c>
      <c r="J613" s="11">
        <v>0.2</v>
      </c>
      <c r="K613" s="11">
        <v>0.8</v>
      </c>
      <c r="L613" s="11">
        <v>3</v>
      </c>
      <c r="M613" s="11">
        <v>3</v>
      </c>
      <c r="N613" s="11">
        <v>4</v>
      </c>
      <c r="O613" s="11">
        <v>3</v>
      </c>
      <c r="P613" s="11">
        <v>0.05</v>
      </c>
      <c r="Q613" s="11">
        <v>0.15</v>
      </c>
      <c r="R613" s="11">
        <v>0.3</v>
      </c>
      <c r="S613" s="11">
        <v>0.3</v>
      </c>
      <c r="T613" s="11">
        <v>2847.7719999999999</v>
      </c>
      <c r="U613" s="11">
        <v>0.4</v>
      </c>
      <c r="V613" s="11">
        <v>80</v>
      </c>
      <c r="W613" s="11">
        <v>2000</v>
      </c>
      <c r="X613" s="11">
        <v>-11.839480999999999</v>
      </c>
    </row>
    <row r="614" spans="2:24" x14ac:dyDescent="0.35">
      <c r="B614" s="11">
        <v>9.9300899999999999</v>
      </c>
      <c r="C614" s="11">
        <v>15</v>
      </c>
      <c r="D614" s="11">
        <v>135.52041</v>
      </c>
      <c r="E614" s="11">
        <v>0.219</v>
      </c>
      <c r="F614" s="11">
        <v>4085.3305785123966</v>
      </c>
      <c r="G614" s="11">
        <v>894.68739669421484</v>
      </c>
      <c r="H614" s="11">
        <v>4000</v>
      </c>
      <c r="I614" s="11">
        <v>0.75</v>
      </c>
      <c r="J614" s="11">
        <v>0.5</v>
      </c>
      <c r="K614" s="11">
        <v>0.9</v>
      </c>
      <c r="L614" s="11">
        <v>2</v>
      </c>
      <c r="M614" s="11">
        <v>3</v>
      </c>
      <c r="N614" s="11">
        <v>4</v>
      </c>
      <c r="O614" s="11">
        <v>2</v>
      </c>
      <c r="P614" s="11">
        <v>0.2</v>
      </c>
      <c r="Q614" s="11">
        <v>0.1</v>
      </c>
      <c r="R614" s="11">
        <v>0.23333333000000001</v>
      </c>
      <c r="S614" s="11">
        <v>0.3</v>
      </c>
      <c r="T614" s="11">
        <v>2603.6772999999998</v>
      </c>
      <c r="U614" s="11">
        <v>0.67500000000000004</v>
      </c>
      <c r="V614" s="11">
        <v>80</v>
      </c>
      <c r="W614" s="11">
        <v>2000</v>
      </c>
      <c r="X614" s="11">
        <v>17.465202000000001</v>
      </c>
    </row>
    <row r="615" spans="2:24" x14ac:dyDescent="0.35">
      <c r="B615" s="11">
        <v>-9.8131120000000003</v>
      </c>
      <c r="C615" s="11">
        <v>30</v>
      </c>
      <c r="D615" s="11">
        <v>25.867346999999999</v>
      </c>
      <c r="E615" s="11">
        <v>0.246</v>
      </c>
      <c r="F615" s="11">
        <v>528.9256198347108</v>
      </c>
      <c r="G615" s="11">
        <v>130.11570247933886</v>
      </c>
      <c r="H615" s="11">
        <v>4000</v>
      </c>
      <c r="I615" s="11">
        <v>0.75</v>
      </c>
      <c r="J615" s="11">
        <v>0.5</v>
      </c>
      <c r="K615" s="11">
        <v>0.8</v>
      </c>
      <c r="L615" s="11">
        <v>4</v>
      </c>
      <c r="M615" s="11">
        <v>4</v>
      </c>
      <c r="N615" s="11">
        <v>2</v>
      </c>
      <c r="O615" s="11">
        <v>2</v>
      </c>
      <c r="P615" s="11">
        <v>0.2</v>
      </c>
      <c r="Q615" s="11">
        <v>0.1</v>
      </c>
      <c r="R615" s="11">
        <v>0.3</v>
      </c>
      <c r="S615" s="11">
        <v>0.35</v>
      </c>
      <c r="T615" s="11">
        <v>2361.8497000000002</v>
      </c>
      <c r="U615" s="11">
        <v>0.625</v>
      </c>
      <c r="V615" s="11">
        <v>80</v>
      </c>
      <c r="W615" s="11">
        <v>1400</v>
      </c>
      <c r="X615" s="11">
        <v>-9.7352664000000004</v>
      </c>
    </row>
    <row r="616" spans="2:24" x14ac:dyDescent="0.35">
      <c r="B616" s="11">
        <v>-11.072126000000001</v>
      </c>
      <c r="C616" s="11">
        <v>20</v>
      </c>
      <c r="D616" s="11">
        <v>196.43878000000001</v>
      </c>
      <c r="E616" s="11">
        <v>0.192</v>
      </c>
      <c r="F616" s="11">
        <v>1269.4214876033059</v>
      </c>
      <c r="G616" s="11">
        <v>243.72892561983474</v>
      </c>
      <c r="H616" s="11">
        <v>7500</v>
      </c>
      <c r="I616" s="11">
        <v>0.85</v>
      </c>
      <c r="J616" s="11">
        <v>0.3</v>
      </c>
      <c r="K616" s="11">
        <v>0.8</v>
      </c>
      <c r="L616" s="11">
        <v>4</v>
      </c>
      <c r="M616" s="11">
        <v>3</v>
      </c>
      <c r="N616" s="11">
        <v>4</v>
      </c>
      <c r="O616" s="11">
        <v>3</v>
      </c>
      <c r="P616" s="11">
        <v>0.05</v>
      </c>
      <c r="Q616" s="11">
        <v>0.2</v>
      </c>
      <c r="R616" s="11">
        <v>0.3</v>
      </c>
      <c r="S616" s="11">
        <v>0.3</v>
      </c>
      <c r="T616" s="11">
        <v>4065.1129000000001</v>
      </c>
      <c r="U616" s="11">
        <v>0.65</v>
      </c>
      <c r="V616" s="11">
        <v>50</v>
      </c>
      <c r="W616" s="11">
        <v>1600</v>
      </c>
      <c r="X616" s="11">
        <v>-10.672904000000001</v>
      </c>
    </row>
    <row r="617" spans="2:24" x14ac:dyDescent="0.35">
      <c r="B617" s="11">
        <v>27.896636000000001</v>
      </c>
      <c r="C617" s="11">
        <v>25</v>
      </c>
      <c r="D617" s="11">
        <v>202.53061</v>
      </c>
      <c r="E617" s="11">
        <v>0.13800000000000001</v>
      </c>
      <c r="F617" s="11">
        <v>3100</v>
      </c>
      <c r="G617" s="11">
        <v>427.8</v>
      </c>
      <c r="H617" s="11">
        <v>8000</v>
      </c>
      <c r="I617" s="11">
        <v>0.75</v>
      </c>
      <c r="J617" s="11">
        <v>0.4</v>
      </c>
      <c r="K617" s="11">
        <v>0.9</v>
      </c>
      <c r="L617" s="11">
        <v>2</v>
      </c>
      <c r="M617" s="11">
        <v>2</v>
      </c>
      <c r="N617" s="11">
        <v>4</v>
      </c>
      <c r="O617" s="11">
        <v>3</v>
      </c>
      <c r="P617" s="11">
        <v>0.05</v>
      </c>
      <c r="Q617" s="11">
        <v>0.15</v>
      </c>
      <c r="R617" s="11">
        <v>0.1</v>
      </c>
      <c r="S617" s="11">
        <v>0.35</v>
      </c>
      <c r="T617" s="11">
        <v>3520.5562</v>
      </c>
      <c r="U617" s="11">
        <v>0.47499999999999998</v>
      </c>
      <c r="V617" s="11">
        <v>70</v>
      </c>
      <c r="W617" s="11">
        <v>1800</v>
      </c>
      <c r="X617" s="11">
        <v>27.257612000000002</v>
      </c>
    </row>
    <row r="618" spans="2:24" x14ac:dyDescent="0.35">
      <c r="B618" s="11">
        <v>40.911425999999999</v>
      </c>
      <c r="C618" s="11">
        <v>15</v>
      </c>
      <c r="D618" s="11">
        <v>105.06122000000001</v>
      </c>
      <c r="E618" s="11">
        <v>0.111</v>
      </c>
      <c r="F618" s="11">
        <v>5061.9834710743798</v>
      </c>
      <c r="G618" s="11">
        <v>561.88016528925618</v>
      </c>
      <c r="H618" s="11">
        <v>6500</v>
      </c>
      <c r="I618" s="11">
        <v>0.85</v>
      </c>
      <c r="J618" s="11">
        <v>0.4</v>
      </c>
      <c r="K618" s="11">
        <v>0.7</v>
      </c>
      <c r="L618" s="11">
        <v>2</v>
      </c>
      <c r="M618" s="11">
        <v>2</v>
      </c>
      <c r="N618" s="11">
        <v>3</v>
      </c>
      <c r="O618" s="11">
        <v>3</v>
      </c>
      <c r="P618" s="11">
        <v>0.2</v>
      </c>
      <c r="Q618" s="11">
        <v>0.2</v>
      </c>
      <c r="R618" s="11">
        <v>0.3</v>
      </c>
      <c r="S618" s="11">
        <v>0.35</v>
      </c>
      <c r="T618" s="11">
        <v>3055.7046</v>
      </c>
      <c r="U618" s="11">
        <v>0.42499999999999999</v>
      </c>
      <c r="V618" s="11">
        <v>80</v>
      </c>
      <c r="W618" s="11">
        <v>800</v>
      </c>
      <c r="X618" s="11">
        <v>45.399968999999999</v>
      </c>
    </row>
    <row r="619" spans="2:24" x14ac:dyDescent="0.35">
      <c r="B619" s="11">
        <v>-7.9671940000000001</v>
      </c>
      <c r="C619" s="11">
        <v>45</v>
      </c>
      <c r="D619" s="11">
        <v>98.969387999999995</v>
      </c>
      <c r="E619" s="11">
        <v>0.03</v>
      </c>
      <c r="F619" s="11">
        <v>2748.8119834710747</v>
      </c>
      <c r="G619" s="11">
        <v>82.464359504132233</v>
      </c>
      <c r="H619" s="11">
        <v>7500</v>
      </c>
      <c r="I619" s="11">
        <v>0.85</v>
      </c>
      <c r="J619" s="11">
        <v>0.5</v>
      </c>
      <c r="K619" s="11">
        <v>0.6</v>
      </c>
      <c r="L619" s="11">
        <v>3</v>
      </c>
      <c r="M619" s="11">
        <v>2</v>
      </c>
      <c r="N619" s="11">
        <v>2</v>
      </c>
      <c r="O619" s="11">
        <v>3</v>
      </c>
      <c r="P619" s="11">
        <v>0.05</v>
      </c>
      <c r="Q619" s="11">
        <v>0.15</v>
      </c>
      <c r="R619" s="11">
        <v>0.1</v>
      </c>
      <c r="S619" s="11">
        <v>0.2</v>
      </c>
      <c r="T619" s="11">
        <v>4052.1109999999999</v>
      </c>
      <c r="U619" s="11">
        <v>0.625</v>
      </c>
      <c r="V619" s="11">
        <v>60</v>
      </c>
      <c r="W619" s="11">
        <v>600</v>
      </c>
      <c r="X619" s="11">
        <v>-8.7984866000000004</v>
      </c>
    </row>
    <row r="620" spans="2:24" x14ac:dyDescent="0.35">
      <c r="B620" s="11">
        <v>17.36852</v>
      </c>
      <c r="C620" s="11">
        <v>15</v>
      </c>
      <c r="D620" s="11">
        <v>1.5</v>
      </c>
      <c r="E620" s="11">
        <v>0.246</v>
      </c>
      <c r="F620" s="11">
        <v>6600</v>
      </c>
      <c r="G620" s="11">
        <v>1623.6</v>
      </c>
      <c r="H620" s="11">
        <v>3000</v>
      </c>
      <c r="I620" s="11">
        <v>0.7</v>
      </c>
      <c r="J620" s="11">
        <v>0.2</v>
      </c>
      <c r="K620" s="11">
        <v>0.9</v>
      </c>
      <c r="L620" s="11">
        <v>2</v>
      </c>
      <c r="M620" s="11">
        <v>4</v>
      </c>
      <c r="N620" s="11">
        <v>2</v>
      </c>
      <c r="O620" s="11">
        <v>2</v>
      </c>
      <c r="P620" s="11">
        <v>0.2</v>
      </c>
      <c r="Q620" s="11">
        <v>0.15</v>
      </c>
      <c r="R620" s="11">
        <v>0.3</v>
      </c>
      <c r="S620" s="11">
        <v>0.2</v>
      </c>
      <c r="T620" s="11">
        <v>1952.758</v>
      </c>
      <c r="U620" s="11">
        <v>0.47499999999999998</v>
      </c>
      <c r="V620" s="11">
        <v>90</v>
      </c>
      <c r="W620" s="11">
        <v>2000</v>
      </c>
      <c r="X620" s="11">
        <v>14.342279</v>
      </c>
    </row>
    <row r="621" spans="2:24" x14ac:dyDescent="0.35">
      <c r="B621" s="11">
        <v>4.5794699999999997</v>
      </c>
      <c r="C621" s="11">
        <v>15</v>
      </c>
      <c r="D621" s="11">
        <v>226.89796000000001</v>
      </c>
      <c r="E621" s="11">
        <v>0.192</v>
      </c>
      <c r="F621" s="11">
        <v>2985.4338842975208</v>
      </c>
      <c r="G621" s="11">
        <v>573.20330578512403</v>
      </c>
      <c r="H621" s="11">
        <v>7000</v>
      </c>
      <c r="I621" s="11">
        <v>0.85</v>
      </c>
      <c r="J621" s="11">
        <v>0.5</v>
      </c>
      <c r="K621" s="11">
        <v>0.7</v>
      </c>
      <c r="L621" s="11">
        <v>2</v>
      </c>
      <c r="M621" s="11">
        <v>2</v>
      </c>
      <c r="N621" s="11">
        <v>3</v>
      </c>
      <c r="O621" s="11">
        <v>2</v>
      </c>
      <c r="P621" s="11">
        <v>0.05</v>
      </c>
      <c r="Q621" s="11">
        <v>0.1</v>
      </c>
      <c r="R621" s="11">
        <v>0.1</v>
      </c>
      <c r="S621" s="11">
        <v>0.2</v>
      </c>
      <c r="T621" s="11">
        <v>2657.9205000000002</v>
      </c>
      <c r="U621" s="11">
        <v>0.47499999999999998</v>
      </c>
      <c r="V621" s="11">
        <v>40</v>
      </c>
      <c r="W621" s="11">
        <v>1600</v>
      </c>
      <c r="X621" s="11">
        <v>0.88401995</v>
      </c>
    </row>
    <row r="622" spans="2:24" x14ac:dyDescent="0.35">
      <c r="B622" s="11">
        <v>-10.843363999999999</v>
      </c>
      <c r="C622" s="11">
        <v>20</v>
      </c>
      <c r="D622" s="11">
        <v>184.2551</v>
      </c>
      <c r="E622" s="11">
        <v>0.219</v>
      </c>
      <c r="F622" s="11">
        <v>4176.1363636363631</v>
      </c>
      <c r="G622" s="11">
        <v>914.57386363636351</v>
      </c>
      <c r="H622" s="11">
        <v>3500</v>
      </c>
      <c r="I622" s="11">
        <v>0.75</v>
      </c>
      <c r="J622" s="11">
        <v>0.3</v>
      </c>
      <c r="K622" s="11">
        <v>0.8</v>
      </c>
      <c r="L622" s="11">
        <v>3</v>
      </c>
      <c r="M622" s="11">
        <v>4</v>
      </c>
      <c r="N622" s="11">
        <v>4</v>
      </c>
      <c r="O622" s="11">
        <v>2</v>
      </c>
      <c r="P622" s="11">
        <v>0.05</v>
      </c>
      <c r="Q622" s="11">
        <v>0.1</v>
      </c>
      <c r="R622" s="11">
        <v>0.16666666999999999</v>
      </c>
      <c r="S622" s="11">
        <v>0.2</v>
      </c>
      <c r="T622" s="11">
        <v>979.12396000000001</v>
      </c>
      <c r="U622" s="11">
        <v>0.7</v>
      </c>
      <c r="V622" s="11">
        <v>40</v>
      </c>
      <c r="W622" s="11">
        <v>600</v>
      </c>
      <c r="X622" s="11">
        <v>-9.3140059999999991</v>
      </c>
    </row>
    <row r="623" spans="2:24" x14ac:dyDescent="0.35">
      <c r="B623" s="11">
        <v>-8.868271</v>
      </c>
      <c r="C623" s="11">
        <v>35</v>
      </c>
      <c r="D623" s="11">
        <v>190.34693999999999</v>
      </c>
      <c r="E623" s="11">
        <v>0.3</v>
      </c>
      <c r="F623" s="11">
        <v>2435.4855371900826</v>
      </c>
      <c r="G623" s="11">
        <v>730.64566115702473</v>
      </c>
      <c r="H623" s="11">
        <v>7500</v>
      </c>
      <c r="I623" s="11">
        <v>0.8</v>
      </c>
      <c r="J623" s="11">
        <v>0.4</v>
      </c>
      <c r="K623" s="11">
        <v>0.6</v>
      </c>
      <c r="L623" s="11">
        <v>4</v>
      </c>
      <c r="M623" s="11">
        <v>4</v>
      </c>
      <c r="N623" s="11">
        <v>2</v>
      </c>
      <c r="O623" s="11">
        <v>4</v>
      </c>
      <c r="P623" s="11">
        <v>0.05</v>
      </c>
      <c r="Q623" s="11">
        <v>0.15</v>
      </c>
      <c r="R623" s="11">
        <v>0.23333333000000001</v>
      </c>
      <c r="S623" s="11">
        <v>0.3</v>
      </c>
      <c r="T623" s="11">
        <v>4295.4811</v>
      </c>
      <c r="U623" s="11">
        <v>0.65</v>
      </c>
      <c r="V623" s="11">
        <v>40</v>
      </c>
      <c r="W623" s="11">
        <v>1600</v>
      </c>
      <c r="X623" s="11">
        <v>-9.5304103000000016</v>
      </c>
    </row>
    <row r="624" spans="2:24" x14ac:dyDescent="0.35">
      <c r="B624" s="11">
        <v>-15.379083</v>
      </c>
      <c r="C624" s="11">
        <v>30</v>
      </c>
      <c r="D624" s="11">
        <v>117.2449</v>
      </c>
      <c r="E624" s="11">
        <v>0.192</v>
      </c>
      <c r="F624" s="11">
        <v>376.54958677685954</v>
      </c>
      <c r="G624" s="11">
        <v>72.297520661157037</v>
      </c>
      <c r="H624" s="11">
        <v>8000</v>
      </c>
      <c r="I624" s="11">
        <v>0.85</v>
      </c>
      <c r="J624" s="11">
        <v>0.5</v>
      </c>
      <c r="K624" s="11">
        <v>0.7</v>
      </c>
      <c r="L624" s="11">
        <v>4</v>
      </c>
      <c r="M624" s="11">
        <v>3</v>
      </c>
      <c r="N624" s="11">
        <v>3</v>
      </c>
      <c r="O624" s="11">
        <v>4</v>
      </c>
      <c r="P624" s="11">
        <v>0.125</v>
      </c>
      <c r="Q624" s="11">
        <v>0.1</v>
      </c>
      <c r="R624" s="11">
        <v>0.3</v>
      </c>
      <c r="S624" s="11">
        <v>0.35</v>
      </c>
      <c r="T624" s="11">
        <v>4067.63</v>
      </c>
      <c r="U624" s="11">
        <v>0.65</v>
      </c>
      <c r="V624" s="11">
        <v>80</v>
      </c>
      <c r="W624" s="11">
        <v>1400</v>
      </c>
      <c r="X624" s="11">
        <v>-16.332512999999999</v>
      </c>
    </row>
    <row r="625" spans="2:24" x14ac:dyDescent="0.35">
      <c r="B625" s="11">
        <v>-10.643941999999999</v>
      </c>
      <c r="C625" s="11">
        <v>25</v>
      </c>
      <c r="D625" s="11">
        <v>13.683673000000001</v>
      </c>
      <c r="E625" s="11">
        <v>8.4000000000000005E-2</v>
      </c>
      <c r="F625" s="11">
        <v>640.13429752066122</v>
      </c>
      <c r="G625" s="11">
        <v>53.771280991735544</v>
      </c>
      <c r="H625" s="11">
        <v>7000</v>
      </c>
      <c r="I625" s="11">
        <v>0.8</v>
      </c>
      <c r="J625" s="11">
        <v>0.2</v>
      </c>
      <c r="K625" s="11">
        <v>0.9</v>
      </c>
      <c r="L625" s="11">
        <v>4</v>
      </c>
      <c r="M625" s="11">
        <v>2</v>
      </c>
      <c r="N625" s="11">
        <v>4</v>
      </c>
      <c r="O625" s="11">
        <v>2</v>
      </c>
      <c r="P625" s="11">
        <v>0.125</v>
      </c>
      <c r="Q625" s="11">
        <v>0.1</v>
      </c>
      <c r="R625" s="11">
        <v>0.1</v>
      </c>
      <c r="S625" s="11">
        <v>0.25</v>
      </c>
      <c r="T625" s="11">
        <v>4265.2892000000002</v>
      </c>
      <c r="U625" s="11">
        <v>0.52500000000000002</v>
      </c>
      <c r="V625" s="11">
        <v>40</v>
      </c>
      <c r="W625" s="11">
        <v>800</v>
      </c>
      <c r="X625" s="11">
        <v>-10.554822</v>
      </c>
    </row>
    <row r="626" spans="2:24" x14ac:dyDescent="0.35">
      <c r="B626" s="11">
        <v>-5.7465640000000002</v>
      </c>
      <c r="C626" s="11">
        <v>30</v>
      </c>
      <c r="D626" s="11">
        <v>153.79592</v>
      </c>
      <c r="E626" s="11">
        <v>0.3</v>
      </c>
      <c r="F626" s="11">
        <v>640.13429752066122</v>
      </c>
      <c r="G626" s="11">
        <v>192.04028925619835</v>
      </c>
      <c r="H626" s="11">
        <v>4000</v>
      </c>
      <c r="I626" s="11">
        <v>0.7</v>
      </c>
      <c r="J626" s="11">
        <v>0.5</v>
      </c>
      <c r="K626" s="11">
        <v>0.7</v>
      </c>
      <c r="L626" s="11">
        <v>2</v>
      </c>
      <c r="M626" s="11">
        <v>4</v>
      </c>
      <c r="N626" s="11">
        <v>3</v>
      </c>
      <c r="O626" s="11">
        <v>2</v>
      </c>
      <c r="P626" s="11">
        <v>0.05</v>
      </c>
      <c r="Q626" s="11">
        <v>0.1</v>
      </c>
      <c r="R626" s="11">
        <v>0.3</v>
      </c>
      <c r="S626" s="11">
        <v>0.35</v>
      </c>
      <c r="T626" s="11">
        <v>1705.7802999999999</v>
      </c>
      <c r="U626" s="11">
        <v>0.5</v>
      </c>
      <c r="V626" s="11">
        <v>60</v>
      </c>
      <c r="W626" s="11">
        <v>1200</v>
      </c>
      <c r="X626" s="11">
        <v>-8.5354758999999998</v>
      </c>
    </row>
    <row r="627" spans="2:24" x14ac:dyDescent="0.35">
      <c r="B627" s="11">
        <v>-14.808396</v>
      </c>
      <c r="C627" s="11">
        <v>45</v>
      </c>
      <c r="D627" s="11">
        <v>7.5918367</v>
      </c>
      <c r="E627" s="11">
        <v>0.192</v>
      </c>
      <c r="F627" s="11">
        <v>3120.6611570247933</v>
      </c>
      <c r="G627" s="11">
        <v>599.16694214876031</v>
      </c>
      <c r="H627" s="11">
        <v>6500</v>
      </c>
      <c r="I627" s="11">
        <v>0.75</v>
      </c>
      <c r="J627" s="11">
        <v>0.3</v>
      </c>
      <c r="K627" s="11">
        <v>0.7</v>
      </c>
      <c r="L627" s="11">
        <v>2</v>
      </c>
      <c r="M627" s="11">
        <v>3</v>
      </c>
      <c r="N627" s="11">
        <v>4</v>
      </c>
      <c r="O627" s="11">
        <v>4</v>
      </c>
      <c r="P627" s="11">
        <v>0.2</v>
      </c>
      <c r="Q627" s="11">
        <v>0.2</v>
      </c>
      <c r="R627" s="11">
        <v>0.16666666999999999</v>
      </c>
      <c r="S627" s="11">
        <v>0.35</v>
      </c>
      <c r="T627" s="11">
        <v>1560.8131000000001</v>
      </c>
      <c r="U627" s="11">
        <v>0.4</v>
      </c>
      <c r="V627" s="11">
        <v>60</v>
      </c>
      <c r="W627" s="11">
        <v>800</v>
      </c>
      <c r="X627" s="11">
        <v>-14.731862</v>
      </c>
    </row>
    <row r="628" spans="2:24" x14ac:dyDescent="0.35">
      <c r="B628" s="11">
        <v>-7.3544999999999999E-2</v>
      </c>
      <c r="C628" s="11">
        <v>30</v>
      </c>
      <c r="D628" s="11">
        <v>257.35714000000002</v>
      </c>
      <c r="E628" s="11">
        <v>0.27300000000000002</v>
      </c>
      <c r="F628" s="11">
        <v>1269.4214876033059</v>
      </c>
      <c r="G628" s="11">
        <v>346.55206611570253</v>
      </c>
      <c r="H628" s="11">
        <v>6000</v>
      </c>
      <c r="I628" s="11">
        <v>0.85</v>
      </c>
      <c r="J628" s="11">
        <v>0.3</v>
      </c>
      <c r="K628" s="11">
        <v>0.8</v>
      </c>
      <c r="L628" s="11">
        <v>4</v>
      </c>
      <c r="M628" s="11">
        <v>2</v>
      </c>
      <c r="N628" s="11">
        <v>2</v>
      </c>
      <c r="O628" s="11">
        <v>4</v>
      </c>
      <c r="P628" s="11">
        <v>0.2</v>
      </c>
      <c r="Q628" s="11">
        <v>0.15</v>
      </c>
      <c r="R628" s="11">
        <v>0.16666666999999999</v>
      </c>
      <c r="S628" s="11">
        <v>0.2</v>
      </c>
      <c r="T628" s="11">
        <v>3542.7745</v>
      </c>
      <c r="U628" s="11">
        <v>0.67500000000000004</v>
      </c>
      <c r="V628" s="11">
        <v>60</v>
      </c>
      <c r="W628" s="11">
        <v>600</v>
      </c>
      <c r="X628" s="11">
        <v>2.5039897</v>
      </c>
    </row>
    <row r="629" spans="2:24" x14ac:dyDescent="0.35">
      <c r="B629" s="11">
        <v>-1.3799110000000001</v>
      </c>
      <c r="C629" s="11">
        <v>25</v>
      </c>
      <c r="D629" s="11">
        <v>184.2551</v>
      </c>
      <c r="E629" s="11">
        <v>0.13800000000000001</v>
      </c>
      <c r="F629" s="11">
        <v>1518.5950413223138</v>
      </c>
      <c r="G629" s="11">
        <v>209.56611570247932</v>
      </c>
      <c r="H629" s="11">
        <v>7500</v>
      </c>
      <c r="I629" s="11">
        <v>0.85</v>
      </c>
      <c r="J629" s="11">
        <v>0.2</v>
      </c>
      <c r="K629" s="11">
        <v>0.9</v>
      </c>
      <c r="L629" s="11">
        <v>3</v>
      </c>
      <c r="M629" s="11">
        <v>4</v>
      </c>
      <c r="N629" s="11">
        <v>4</v>
      </c>
      <c r="O629" s="11">
        <v>4</v>
      </c>
      <c r="P629" s="11">
        <v>0.125</v>
      </c>
      <c r="Q629" s="11">
        <v>0.15</v>
      </c>
      <c r="R629" s="11">
        <v>0.3</v>
      </c>
      <c r="S629" s="11">
        <v>0.25</v>
      </c>
      <c r="T629" s="11">
        <v>3300.5214000000001</v>
      </c>
      <c r="U629" s="11">
        <v>0.5</v>
      </c>
      <c r="V629" s="11">
        <v>60</v>
      </c>
      <c r="W629" s="11">
        <v>1200</v>
      </c>
      <c r="X629" s="11">
        <v>-2.4988097999999996</v>
      </c>
    </row>
    <row r="630" spans="2:24" x14ac:dyDescent="0.35">
      <c r="B630" s="11">
        <v>-13.468439</v>
      </c>
      <c r="C630" s="11">
        <v>30</v>
      </c>
      <c r="D630" s="11">
        <v>184.2551</v>
      </c>
      <c r="E630" s="11">
        <v>0.192</v>
      </c>
      <c r="F630" s="11">
        <v>1075.6714876033056</v>
      </c>
      <c r="G630" s="11">
        <v>206.52892561983469</v>
      </c>
      <c r="H630" s="11">
        <v>7000</v>
      </c>
      <c r="I630" s="11">
        <v>0.7</v>
      </c>
      <c r="J630" s="11">
        <v>0.5</v>
      </c>
      <c r="K630" s="11">
        <v>0.7</v>
      </c>
      <c r="L630" s="11">
        <v>4</v>
      </c>
      <c r="M630" s="11">
        <v>4</v>
      </c>
      <c r="N630" s="11">
        <v>4</v>
      </c>
      <c r="O630" s="11">
        <v>2</v>
      </c>
      <c r="P630" s="11">
        <v>0.05</v>
      </c>
      <c r="Q630" s="11">
        <v>0.1</v>
      </c>
      <c r="R630" s="11">
        <v>0.1</v>
      </c>
      <c r="S630" s="11">
        <v>0.35</v>
      </c>
      <c r="T630" s="11">
        <v>2985.1154999999999</v>
      </c>
      <c r="U630" s="11">
        <v>0.57499999999999996</v>
      </c>
      <c r="V630" s="11">
        <v>40</v>
      </c>
      <c r="W630" s="11">
        <v>1400</v>
      </c>
      <c r="X630" s="11">
        <v>-11.811802</v>
      </c>
    </row>
    <row r="631" spans="2:24" x14ac:dyDescent="0.35">
      <c r="B631" s="11">
        <v>-20.621725000000001</v>
      </c>
      <c r="C631" s="11">
        <v>35</v>
      </c>
      <c r="D631" s="11">
        <v>19.775510000000001</v>
      </c>
      <c r="E631" s="11">
        <v>0.13800000000000001</v>
      </c>
      <c r="F631" s="11">
        <v>640.13429752066122</v>
      </c>
      <c r="G631" s="11">
        <v>88.338533057851251</v>
      </c>
      <c r="H631" s="11">
        <v>7000</v>
      </c>
      <c r="I631" s="11">
        <v>0.7</v>
      </c>
      <c r="J631" s="11">
        <v>0.3</v>
      </c>
      <c r="K631" s="11">
        <v>0.9</v>
      </c>
      <c r="L631" s="11">
        <v>3</v>
      </c>
      <c r="M631" s="11">
        <v>2</v>
      </c>
      <c r="N631" s="11">
        <v>4</v>
      </c>
      <c r="O631" s="11">
        <v>4</v>
      </c>
      <c r="P631" s="11">
        <v>0.05</v>
      </c>
      <c r="Q631" s="11">
        <v>0.15</v>
      </c>
      <c r="R631" s="11">
        <v>0.3</v>
      </c>
      <c r="S631" s="11">
        <v>0.3</v>
      </c>
      <c r="T631" s="11">
        <v>2338.6507999999999</v>
      </c>
      <c r="U631" s="11">
        <v>0.625</v>
      </c>
      <c r="V631" s="11">
        <v>60</v>
      </c>
      <c r="W631" s="11">
        <v>1600</v>
      </c>
      <c r="X631" s="11">
        <v>-20.135909999999999</v>
      </c>
    </row>
    <row r="632" spans="2:24" x14ac:dyDescent="0.35">
      <c r="B632" s="11">
        <v>-16.224347000000002</v>
      </c>
      <c r="C632" s="11">
        <v>30</v>
      </c>
      <c r="D632" s="11">
        <v>184.2551</v>
      </c>
      <c r="E632" s="11">
        <v>5.7000000000000002E-2</v>
      </c>
      <c r="F632" s="11">
        <v>1639.6694214876034</v>
      </c>
      <c r="G632" s="11">
        <v>93.461157024793394</v>
      </c>
      <c r="H632" s="11">
        <v>8000</v>
      </c>
      <c r="I632" s="11">
        <v>0.8</v>
      </c>
      <c r="J632" s="11">
        <v>0.5</v>
      </c>
      <c r="K632" s="11">
        <v>0.8</v>
      </c>
      <c r="L632" s="11">
        <v>2</v>
      </c>
      <c r="M632" s="11">
        <v>2</v>
      </c>
      <c r="N632" s="11">
        <v>4</v>
      </c>
      <c r="O632" s="11">
        <v>3</v>
      </c>
      <c r="P632" s="11">
        <v>0.05</v>
      </c>
      <c r="Q632" s="11">
        <v>0.1</v>
      </c>
      <c r="R632" s="11">
        <v>0.16666666999999999</v>
      </c>
      <c r="S632" s="11">
        <v>0.25</v>
      </c>
      <c r="T632" s="11">
        <v>4067.63</v>
      </c>
      <c r="U632" s="11">
        <v>0.57499999999999996</v>
      </c>
      <c r="V632" s="11">
        <v>70</v>
      </c>
      <c r="W632" s="11">
        <v>1600</v>
      </c>
      <c r="X632" s="11">
        <v>-15.411334</v>
      </c>
    </row>
    <row r="633" spans="2:24" x14ac:dyDescent="0.35">
      <c r="B633" s="11">
        <v>-1.4157960000000001</v>
      </c>
      <c r="C633" s="11">
        <v>20</v>
      </c>
      <c r="D633" s="11">
        <v>135.52041</v>
      </c>
      <c r="E633" s="11">
        <v>8.4000000000000005E-2</v>
      </c>
      <c r="F633" s="11">
        <v>1518.5950413223138</v>
      </c>
      <c r="G633" s="11">
        <v>127.56198347107437</v>
      </c>
      <c r="H633" s="11">
        <v>8500</v>
      </c>
      <c r="I633" s="11">
        <v>0.8</v>
      </c>
      <c r="J633" s="11">
        <v>0.3</v>
      </c>
      <c r="K633" s="11">
        <v>0.9</v>
      </c>
      <c r="L633" s="11">
        <v>2</v>
      </c>
      <c r="M633" s="11">
        <v>3</v>
      </c>
      <c r="N633" s="11">
        <v>4</v>
      </c>
      <c r="O633" s="11">
        <v>4</v>
      </c>
      <c r="P633" s="11">
        <v>0.05</v>
      </c>
      <c r="Q633" s="11">
        <v>0.15</v>
      </c>
      <c r="R633" s="11">
        <v>0.23333333000000001</v>
      </c>
      <c r="S633" s="11">
        <v>0.35</v>
      </c>
      <c r="T633" s="11">
        <v>5350.2130999999999</v>
      </c>
      <c r="U633" s="11">
        <v>0.57499999999999996</v>
      </c>
      <c r="V633" s="11">
        <v>60</v>
      </c>
      <c r="W633" s="11">
        <v>600</v>
      </c>
      <c r="X633" s="11">
        <v>-2.7642025000000001</v>
      </c>
    </row>
    <row r="634" spans="2:24" x14ac:dyDescent="0.35">
      <c r="B634" s="11">
        <v>-9.9473719999999997</v>
      </c>
      <c r="C634" s="11">
        <v>45</v>
      </c>
      <c r="D634" s="11">
        <v>202.53061</v>
      </c>
      <c r="E634" s="11">
        <v>0.16500000000000001</v>
      </c>
      <c r="F634" s="11">
        <v>2221.6425619834713</v>
      </c>
      <c r="G634" s="11">
        <v>366.5710227272728</v>
      </c>
      <c r="H634" s="11">
        <v>7000</v>
      </c>
      <c r="I634" s="11">
        <v>0.85</v>
      </c>
      <c r="J634" s="11">
        <v>0.5</v>
      </c>
      <c r="K634" s="11">
        <v>0.9</v>
      </c>
      <c r="L634" s="11">
        <v>2</v>
      </c>
      <c r="M634" s="11">
        <v>2</v>
      </c>
      <c r="N634" s="11">
        <v>3</v>
      </c>
      <c r="O634" s="11">
        <v>4</v>
      </c>
      <c r="P634" s="11">
        <v>0.125</v>
      </c>
      <c r="Q634" s="11">
        <v>0.2</v>
      </c>
      <c r="R634" s="11">
        <v>0.1</v>
      </c>
      <c r="S634" s="11">
        <v>0.2</v>
      </c>
      <c r="T634" s="11">
        <v>2206.1493</v>
      </c>
      <c r="U634" s="11">
        <v>0.45</v>
      </c>
      <c r="V634" s="11">
        <v>50</v>
      </c>
      <c r="W634" s="11">
        <v>600</v>
      </c>
      <c r="X634" s="11">
        <v>-9.4263624999999998</v>
      </c>
    </row>
    <row r="635" spans="2:24" x14ac:dyDescent="0.35">
      <c r="B635" s="11">
        <v>-24.382259999999999</v>
      </c>
      <c r="C635" s="11">
        <v>25</v>
      </c>
      <c r="D635" s="11">
        <v>275.63265000000001</v>
      </c>
      <c r="E635" s="11">
        <v>0.219</v>
      </c>
      <c r="F635" s="11">
        <v>4619.059917355371</v>
      </c>
      <c r="G635" s="11">
        <v>1011.5741219008263</v>
      </c>
      <c r="H635" s="11">
        <v>4000</v>
      </c>
      <c r="I635" s="11">
        <v>0.75</v>
      </c>
      <c r="J635" s="11">
        <v>0.3</v>
      </c>
      <c r="K635" s="11">
        <v>0.7</v>
      </c>
      <c r="L635" s="11">
        <v>3</v>
      </c>
      <c r="M635" s="11">
        <v>3</v>
      </c>
      <c r="N635" s="11">
        <v>3</v>
      </c>
      <c r="O635" s="11">
        <v>2</v>
      </c>
      <c r="P635" s="11">
        <v>0.05</v>
      </c>
      <c r="Q635" s="11">
        <v>0.15</v>
      </c>
      <c r="R635" s="11">
        <v>0.16666666999999999</v>
      </c>
      <c r="S635" s="11">
        <v>0.25</v>
      </c>
      <c r="T635" s="11">
        <v>1083.2481</v>
      </c>
      <c r="U635" s="11">
        <v>0.7</v>
      </c>
      <c r="V635" s="11">
        <v>50</v>
      </c>
      <c r="W635" s="11">
        <v>2000</v>
      </c>
      <c r="X635" s="11">
        <v>-25.13449</v>
      </c>
    </row>
    <row r="636" spans="2:24" x14ac:dyDescent="0.35">
      <c r="B636" s="11">
        <v>-4.8590819999999999</v>
      </c>
      <c r="C636" s="11">
        <v>20</v>
      </c>
      <c r="D636" s="11">
        <v>7.5918367</v>
      </c>
      <c r="E636" s="11">
        <v>8.4000000000000005E-2</v>
      </c>
      <c r="F636" s="11">
        <v>3800</v>
      </c>
      <c r="G636" s="11">
        <v>319.20000000000005</v>
      </c>
      <c r="H636" s="11">
        <v>6500</v>
      </c>
      <c r="I636" s="11">
        <v>0.8</v>
      </c>
      <c r="J636" s="11">
        <v>0.3</v>
      </c>
      <c r="K636" s="11">
        <v>0.6</v>
      </c>
      <c r="L636" s="11">
        <v>4</v>
      </c>
      <c r="M636" s="11">
        <v>4</v>
      </c>
      <c r="N636" s="11">
        <v>2</v>
      </c>
      <c r="O636" s="11">
        <v>4</v>
      </c>
      <c r="P636" s="11">
        <v>0.125</v>
      </c>
      <c r="Q636" s="11">
        <v>0.2</v>
      </c>
      <c r="R636" s="11">
        <v>0.1</v>
      </c>
      <c r="S636" s="11">
        <v>0.3</v>
      </c>
      <c r="T636" s="11">
        <v>2954.8562000000002</v>
      </c>
      <c r="U636" s="11">
        <v>0.7</v>
      </c>
      <c r="V636" s="11">
        <v>60</v>
      </c>
      <c r="W636" s="11">
        <v>600</v>
      </c>
      <c r="X636" s="11">
        <v>-4.0726183000000002</v>
      </c>
    </row>
    <row r="637" spans="2:24" x14ac:dyDescent="0.35">
      <c r="B637" s="11">
        <v>-10.936537</v>
      </c>
      <c r="C637" s="11">
        <v>25</v>
      </c>
      <c r="D637" s="11">
        <v>159.88775999999999</v>
      </c>
      <c r="E637" s="11">
        <v>0.111</v>
      </c>
      <c r="F637" s="11">
        <v>1885.5371900826447</v>
      </c>
      <c r="G637" s="11">
        <v>209.29462809917356</v>
      </c>
      <c r="H637" s="11">
        <v>8000</v>
      </c>
      <c r="I637" s="11">
        <v>0.85</v>
      </c>
      <c r="J637" s="11">
        <v>0.3</v>
      </c>
      <c r="K637" s="11">
        <v>0.6</v>
      </c>
      <c r="L637" s="11">
        <v>3</v>
      </c>
      <c r="M637" s="11">
        <v>3</v>
      </c>
      <c r="N637" s="11">
        <v>4</v>
      </c>
      <c r="O637" s="11">
        <v>3</v>
      </c>
      <c r="P637" s="11">
        <v>0.2</v>
      </c>
      <c r="Q637" s="11">
        <v>0.2</v>
      </c>
      <c r="R637" s="11">
        <v>0.16666666999999999</v>
      </c>
      <c r="S637" s="11">
        <v>0.3</v>
      </c>
      <c r="T637" s="11">
        <v>4197.5861999999997</v>
      </c>
      <c r="U637" s="11">
        <v>0.67500000000000004</v>
      </c>
      <c r="V637" s="11">
        <v>50</v>
      </c>
      <c r="W637" s="11">
        <v>1400</v>
      </c>
      <c r="X637" s="11">
        <v>-10.577332999999999</v>
      </c>
    </row>
    <row r="638" spans="2:24" x14ac:dyDescent="0.35">
      <c r="B638" s="11">
        <v>-3.1491009999999999</v>
      </c>
      <c r="C638" s="11">
        <v>30</v>
      </c>
      <c r="D638" s="11">
        <v>31.959184</v>
      </c>
      <c r="E638" s="11">
        <v>8.4000000000000005E-2</v>
      </c>
      <c r="F638" s="11">
        <v>2009.9173553719008</v>
      </c>
      <c r="G638" s="11">
        <v>168.83305785123969</v>
      </c>
      <c r="H638" s="11">
        <v>7000</v>
      </c>
      <c r="I638" s="11">
        <v>0.85</v>
      </c>
      <c r="J638" s="11">
        <v>0.2</v>
      </c>
      <c r="K638" s="11">
        <v>0.7</v>
      </c>
      <c r="L638" s="11">
        <v>4</v>
      </c>
      <c r="M638" s="11">
        <v>3</v>
      </c>
      <c r="N638" s="11">
        <v>4</v>
      </c>
      <c r="O638" s="11">
        <v>3</v>
      </c>
      <c r="P638" s="11">
        <v>0.125</v>
      </c>
      <c r="Q638" s="11">
        <v>0.15</v>
      </c>
      <c r="R638" s="11">
        <v>0.16666666999999999</v>
      </c>
      <c r="S638" s="11">
        <v>0.35</v>
      </c>
      <c r="T638" s="11">
        <v>2985.1154999999999</v>
      </c>
      <c r="U638" s="11">
        <v>0.7</v>
      </c>
      <c r="V638" s="11">
        <v>70</v>
      </c>
      <c r="W638" s="11">
        <v>400</v>
      </c>
      <c r="X638" s="11">
        <v>-1.7814151</v>
      </c>
    </row>
    <row r="639" spans="2:24" x14ac:dyDescent="0.35">
      <c r="B639" s="11">
        <v>32.207065999999998</v>
      </c>
      <c r="C639" s="11">
        <v>30</v>
      </c>
      <c r="D639" s="11">
        <v>147.70408</v>
      </c>
      <c r="E639" s="11">
        <v>0.111</v>
      </c>
      <c r="F639" s="11">
        <v>3535.3822314049589</v>
      </c>
      <c r="G639" s="11">
        <v>392.42742768595042</v>
      </c>
      <c r="H639" s="11">
        <v>6000</v>
      </c>
      <c r="I639" s="11">
        <v>0.85</v>
      </c>
      <c r="J639" s="11">
        <v>0.2</v>
      </c>
      <c r="K639" s="11">
        <v>0.6</v>
      </c>
      <c r="L639" s="11">
        <v>3</v>
      </c>
      <c r="M639" s="11">
        <v>3</v>
      </c>
      <c r="N639" s="11">
        <v>3</v>
      </c>
      <c r="O639" s="11">
        <v>2</v>
      </c>
      <c r="P639" s="11">
        <v>0.2</v>
      </c>
      <c r="Q639" s="11">
        <v>0.1</v>
      </c>
      <c r="R639" s="11">
        <v>0.23333333000000001</v>
      </c>
      <c r="S639" s="11">
        <v>0.2</v>
      </c>
      <c r="T639" s="11">
        <v>3050.7224999999999</v>
      </c>
      <c r="U639" s="11">
        <v>0.45</v>
      </c>
      <c r="V639" s="11">
        <v>90</v>
      </c>
      <c r="W639" s="11">
        <v>600</v>
      </c>
      <c r="X639" s="11">
        <v>32.927084000000001</v>
      </c>
    </row>
    <row r="640" spans="2:24" x14ac:dyDescent="0.35">
      <c r="B640" s="11">
        <v>-18.985965</v>
      </c>
      <c r="C640" s="11">
        <v>35</v>
      </c>
      <c r="D640" s="11">
        <v>165.97959</v>
      </c>
      <c r="E640" s="11">
        <v>0.192</v>
      </c>
      <c r="F640" s="11">
        <v>425</v>
      </c>
      <c r="G640" s="11">
        <v>81.600000000000009</v>
      </c>
      <c r="H640" s="11">
        <v>8500</v>
      </c>
      <c r="I640" s="11">
        <v>0.75</v>
      </c>
      <c r="J640" s="11">
        <v>0.4</v>
      </c>
      <c r="K640" s="11">
        <v>0.7</v>
      </c>
      <c r="L640" s="11">
        <v>2</v>
      </c>
      <c r="M640" s="11">
        <v>4</v>
      </c>
      <c r="N640" s="11">
        <v>4</v>
      </c>
      <c r="O640" s="11">
        <v>4</v>
      </c>
      <c r="P640" s="11">
        <v>0.125</v>
      </c>
      <c r="Q640" s="11">
        <v>0.15</v>
      </c>
      <c r="R640" s="11">
        <v>0.16666666999999999</v>
      </c>
      <c r="S640" s="11">
        <v>0.3</v>
      </c>
      <c r="T640" s="11">
        <v>4868.2119000000002</v>
      </c>
      <c r="U640" s="11">
        <v>0.625</v>
      </c>
      <c r="V640" s="11">
        <v>70</v>
      </c>
      <c r="W640" s="11">
        <v>1600</v>
      </c>
      <c r="X640" s="11">
        <v>-19.688047000000001</v>
      </c>
    </row>
    <row r="641" spans="2:24" x14ac:dyDescent="0.35">
      <c r="B641" s="11">
        <v>-20.185231999999999</v>
      </c>
      <c r="C641" s="11">
        <v>15</v>
      </c>
      <c r="D641" s="11">
        <v>123.33673</v>
      </c>
      <c r="E641" s="11">
        <v>0.111</v>
      </c>
      <c r="F641" s="11">
        <v>528.9256198347108</v>
      </c>
      <c r="G641" s="11">
        <v>58.710743801652903</v>
      </c>
      <c r="H641" s="11">
        <v>6000</v>
      </c>
      <c r="I641" s="11">
        <v>0.8</v>
      </c>
      <c r="J641" s="11">
        <v>0.5</v>
      </c>
      <c r="K641" s="11">
        <v>0.7</v>
      </c>
      <c r="L641" s="11">
        <v>4</v>
      </c>
      <c r="M641" s="11">
        <v>3</v>
      </c>
      <c r="N641" s="11">
        <v>2</v>
      </c>
      <c r="O641" s="11">
        <v>3</v>
      </c>
      <c r="P641" s="11">
        <v>0.125</v>
      </c>
      <c r="Q641" s="11">
        <v>0.15</v>
      </c>
      <c r="R641" s="11">
        <v>0.1</v>
      </c>
      <c r="S641" s="11">
        <v>0.25</v>
      </c>
      <c r="T641" s="11">
        <v>3905.5158999999999</v>
      </c>
      <c r="U641" s="11">
        <v>0.42499999999999999</v>
      </c>
      <c r="V641" s="11">
        <v>40</v>
      </c>
      <c r="W641" s="11">
        <v>2000</v>
      </c>
      <c r="X641" s="11">
        <v>-22.907430000000002</v>
      </c>
    </row>
    <row r="642" spans="2:24" x14ac:dyDescent="0.35">
      <c r="B642" s="11">
        <v>-11.84581</v>
      </c>
      <c r="C642" s="11">
        <v>20</v>
      </c>
      <c r="D642" s="11">
        <v>86.785713999999999</v>
      </c>
      <c r="E642" s="11">
        <v>5.7000000000000002E-2</v>
      </c>
      <c r="F642" s="11">
        <v>632.74793388429748</v>
      </c>
      <c r="G642" s="11">
        <v>36.066632231404959</v>
      </c>
      <c r="H642" s="11">
        <v>7500</v>
      </c>
      <c r="I642" s="11">
        <v>0.7</v>
      </c>
      <c r="J642" s="11">
        <v>0.4</v>
      </c>
      <c r="K642" s="11">
        <v>0.8</v>
      </c>
      <c r="L642" s="11">
        <v>2</v>
      </c>
      <c r="M642" s="11">
        <v>4</v>
      </c>
      <c r="N642" s="11">
        <v>2</v>
      </c>
      <c r="O642" s="11">
        <v>4</v>
      </c>
      <c r="P642" s="11">
        <v>0.05</v>
      </c>
      <c r="Q642" s="11">
        <v>0.15</v>
      </c>
      <c r="R642" s="11">
        <v>0.3</v>
      </c>
      <c r="S642" s="11">
        <v>0.2</v>
      </c>
      <c r="T642" s="11">
        <v>2753.7860999999998</v>
      </c>
      <c r="U642" s="11">
        <v>0.45</v>
      </c>
      <c r="V642" s="11">
        <v>70</v>
      </c>
      <c r="W642" s="11">
        <v>1000</v>
      </c>
      <c r="X642" s="11">
        <v>-12.046519</v>
      </c>
    </row>
    <row r="643" spans="2:24" x14ac:dyDescent="0.35">
      <c r="B643" s="11">
        <v>-4.5946030000000002</v>
      </c>
      <c r="C643" s="11">
        <v>45</v>
      </c>
      <c r="D643" s="11">
        <v>19.775510000000001</v>
      </c>
      <c r="E643" s="11">
        <v>0.03</v>
      </c>
      <c r="F643" s="11">
        <v>5185.227272727273</v>
      </c>
      <c r="G643" s="11">
        <v>155.55681818181819</v>
      </c>
      <c r="H643" s="11">
        <v>7500</v>
      </c>
      <c r="I643" s="11">
        <v>0.75</v>
      </c>
      <c r="J643" s="11">
        <v>0.2</v>
      </c>
      <c r="K643" s="11">
        <v>0.8</v>
      </c>
      <c r="L643" s="11">
        <v>3</v>
      </c>
      <c r="M643" s="11">
        <v>4</v>
      </c>
      <c r="N643" s="11">
        <v>3</v>
      </c>
      <c r="O643" s="11">
        <v>4</v>
      </c>
      <c r="P643" s="11">
        <v>0.125</v>
      </c>
      <c r="Q643" s="11">
        <v>0.15</v>
      </c>
      <c r="R643" s="11">
        <v>0.1</v>
      </c>
      <c r="S643" s="11">
        <v>0.3</v>
      </c>
      <c r="T643" s="11">
        <v>2926.5246000000002</v>
      </c>
      <c r="U643" s="11">
        <v>0.45</v>
      </c>
      <c r="V643" s="11">
        <v>70</v>
      </c>
      <c r="W643" s="11">
        <v>800</v>
      </c>
      <c r="X643" s="11">
        <v>-6.4205757000000006</v>
      </c>
    </row>
    <row r="644" spans="2:24" x14ac:dyDescent="0.35">
      <c r="B644" s="11">
        <v>-5.8155210000000004</v>
      </c>
      <c r="C644" s="11">
        <v>30</v>
      </c>
      <c r="D644" s="11">
        <v>147.70408</v>
      </c>
      <c r="E644" s="11">
        <v>0.246</v>
      </c>
      <c r="F644" s="11">
        <v>950</v>
      </c>
      <c r="G644" s="11">
        <v>233.7</v>
      </c>
      <c r="H644" s="11">
        <v>7500</v>
      </c>
      <c r="I644" s="11">
        <v>0.75</v>
      </c>
      <c r="J644" s="11">
        <v>0.2</v>
      </c>
      <c r="K644" s="11">
        <v>0.8</v>
      </c>
      <c r="L644" s="11">
        <v>2</v>
      </c>
      <c r="M644" s="11">
        <v>4</v>
      </c>
      <c r="N644" s="11">
        <v>2</v>
      </c>
      <c r="O644" s="11">
        <v>3</v>
      </c>
      <c r="P644" s="11">
        <v>0.05</v>
      </c>
      <c r="Q644" s="11">
        <v>0.2</v>
      </c>
      <c r="R644" s="11">
        <v>0.1</v>
      </c>
      <c r="S644" s="11">
        <v>0.35</v>
      </c>
      <c r="T644" s="11">
        <v>3198.3380999999999</v>
      </c>
      <c r="U644" s="11">
        <v>0.6</v>
      </c>
      <c r="V644" s="11">
        <v>40</v>
      </c>
      <c r="W644" s="11">
        <v>600</v>
      </c>
      <c r="X644" s="11">
        <v>-5.3152306999999999</v>
      </c>
    </row>
    <row r="645" spans="2:24" x14ac:dyDescent="0.35">
      <c r="B645" s="11">
        <v>9.9027259999999995</v>
      </c>
      <c r="C645" s="11">
        <v>15</v>
      </c>
      <c r="D645" s="11">
        <v>165.97959</v>
      </c>
      <c r="E645" s="11">
        <v>0.246</v>
      </c>
      <c r="F645" s="11">
        <v>2748.8119834710747</v>
      </c>
      <c r="G645" s="11">
        <v>676.20774793388432</v>
      </c>
      <c r="H645" s="11">
        <v>3000</v>
      </c>
      <c r="I645" s="11">
        <v>0.75</v>
      </c>
      <c r="J645" s="11">
        <v>0.5</v>
      </c>
      <c r="K645" s="11">
        <v>0.9</v>
      </c>
      <c r="L645" s="11">
        <v>4</v>
      </c>
      <c r="M645" s="11">
        <v>2</v>
      </c>
      <c r="N645" s="11">
        <v>3</v>
      </c>
      <c r="O645" s="11">
        <v>3</v>
      </c>
      <c r="P645" s="11">
        <v>0.2</v>
      </c>
      <c r="Q645" s="11">
        <v>0.15</v>
      </c>
      <c r="R645" s="11">
        <v>0.3</v>
      </c>
      <c r="S645" s="11">
        <v>0.25</v>
      </c>
      <c r="T645" s="11">
        <v>1681.5416</v>
      </c>
      <c r="U645" s="11">
        <v>0.52500000000000002</v>
      </c>
      <c r="V645" s="11">
        <v>70</v>
      </c>
      <c r="W645" s="11">
        <v>400</v>
      </c>
      <c r="X645" s="11">
        <v>10.043388999999999</v>
      </c>
    </row>
    <row r="646" spans="2:24" x14ac:dyDescent="0.35">
      <c r="B646" s="11">
        <v>-28.095835999999998</v>
      </c>
      <c r="C646" s="11">
        <v>30</v>
      </c>
      <c r="D646" s="11">
        <v>172.07142999999999</v>
      </c>
      <c r="E646" s="11">
        <v>0.3</v>
      </c>
      <c r="F646" s="11">
        <v>2380.1652892561983</v>
      </c>
      <c r="G646" s="11">
        <v>714.04958677685943</v>
      </c>
      <c r="H646" s="11">
        <v>2500</v>
      </c>
      <c r="I646" s="11">
        <v>0.85</v>
      </c>
      <c r="J646" s="11">
        <v>0.4</v>
      </c>
      <c r="K646" s="11">
        <v>0.8</v>
      </c>
      <c r="L646" s="11">
        <v>4</v>
      </c>
      <c r="M646" s="11">
        <v>3</v>
      </c>
      <c r="N646" s="11">
        <v>2</v>
      </c>
      <c r="O646" s="11">
        <v>2</v>
      </c>
      <c r="P646" s="11">
        <v>0.125</v>
      </c>
      <c r="Q646" s="11">
        <v>0.1</v>
      </c>
      <c r="R646" s="11">
        <v>0.16666666999999999</v>
      </c>
      <c r="S646" s="11">
        <v>0.2</v>
      </c>
      <c r="T646" s="11">
        <v>656.06934999999999</v>
      </c>
      <c r="U646" s="11">
        <v>0.6</v>
      </c>
      <c r="V646" s="11">
        <v>50</v>
      </c>
      <c r="W646" s="11">
        <v>2000</v>
      </c>
      <c r="X646" s="11">
        <v>-29.054089999999999</v>
      </c>
    </row>
    <row r="647" spans="2:24" x14ac:dyDescent="0.35">
      <c r="B647" s="11">
        <v>20.873183999999998</v>
      </c>
      <c r="C647" s="11">
        <v>15</v>
      </c>
      <c r="D647" s="11">
        <v>123.33673</v>
      </c>
      <c r="E647" s="11">
        <v>0.192</v>
      </c>
      <c r="F647" s="11">
        <v>4231.4049586776864</v>
      </c>
      <c r="G647" s="11">
        <v>812.42975206611584</v>
      </c>
      <c r="H647" s="11">
        <v>8500</v>
      </c>
      <c r="I647" s="11">
        <v>0.8</v>
      </c>
      <c r="J647" s="11">
        <v>0.5</v>
      </c>
      <c r="K647" s="11">
        <v>0.8</v>
      </c>
      <c r="L647" s="11">
        <v>3</v>
      </c>
      <c r="M647" s="11">
        <v>4</v>
      </c>
      <c r="N647" s="11">
        <v>3</v>
      </c>
      <c r="O647" s="11">
        <v>3</v>
      </c>
      <c r="P647" s="11">
        <v>0.2</v>
      </c>
      <c r="Q647" s="11">
        <v>0.2</v>
      </c>
      <c r="R647" s="11">
        <v>0.1</v>
      </c>
      <c r="S647" s="11">
        <v>0.35</v>
      </c>
      <c r="T647" s="11">
        <v>3995.9214000000002</v>
      </c>
      <c r="U647" s="11">
        <v>0.5</v>
      </c>
      <c r="V647" s="11">
        <v>90</v>
      </c>
      <c r="W647" s="11">
        <v>600</v>
      </c>
      <c r="X647" s="11">
        <v>21.350950999999998</v>
      </c>
    </row>
    <row r="648" spans="2:24" x14ac:dyDescent="0.35">
      <c r="B648" s="11">
        <v>3.3661029999999998</v>
      </c>
      <c r="C648" s="11">
        <v>45</v>
      </c>
      <c r="D648" s="11">
        <v>263.44898000000001</v>
      </c>
      <c r="E648" s="11">
        <v>0.219</v>
      </c>
      <c r="F648" s="11">
        <v>2221.6425619834713</v>
      </c>
      <c r="G648" s="11">
        <v>486.53972107438022</v>
      </c>
      <c r="H648" s="11">
        <v>8500</v>
      </c>
      <c r="I648" s="11">
        <v>0.7</v>
      </c>
      <c r="J648" s="11">
        <v>0.3</v>
      </c>
      <c r="K648" s="11">
        <v>0.8</v>
      </c>
      <c r="L648" s="11">
        <v>4</v>
      </c>
      <c r="M648" s="11">
        <v>4</v>
      </c>
      <c r="N648" s="11">
        <v>4</v>
      </c>
      <c r="O648" s="11">
        <v>3</v>
      </c>
      <c r="P648" s="11">
        <v>0.05</v>
      </c>
      <c r="Q648" s="11">
        <v>0.2</v>
      </c>
      <c r="R648" s="11">
        <v>0.3</v>
      </c>
      <c r="S648" s="11">
        <v>0.25</v>
      </c>
      <c r="T648" s="11">
        <v>3954.5601999999999</v>
      </c>
      <c r="U648" s="11">
        <v>0.57499999999999996</v>
      </c>
      <c r="V648" s="11">
        <v>80</v>
      </c>
      <c r="W648" s="11">
        <v>800</v>
      </c>
      <c r="X648" s="11">
        <v>4.2325942000000003</v>
      </c>
    </row>
    <row r="649" spans="2:24" x14ac:dyDescent="0.35">
      <c r="B649" s="11">
        <v>7.7504410000000004</v>
      </c>
      <c r="C649" s="11">
        <v>15</v>
      </c>
      <c r="D649" s="11">
        <v>159.88775999999999</v>
      </c>
      <c r="E649" s="11">
        <v>0.3</v>
      </c>
      <c r="F649" s="11">
        <v>1335.5888429752067</v>
      </c>
      <c r="G649" s="11">
        <v>400.676652892562</v>
      </c>
      <c r="H649" s="11">
        <v>7500</v>
      </c>
      <c r="I649" s="11">
        <v>0.85</v>
      </c>
      <c r="J649" s="11">
        <v>0.2</v>
      </c>
      <c r="K649" s="11">
        <v>0.6</v>
      </c>
      <c r="L649" s="11">
        <v>2</v>
      </c>
      <c r="M649" s="11">
        <v>4</v>
      </c>
      <c r="N649" s="11">
        <v>4</v>
      </c>
      <c r="O649" s="11">
        <v>3</v>
      </c>
      <c r="P649" s="11">
        <v>0.125</v>
      </c>
      <c r="Q649" s="11">
        <v>0.15</v>
      </c>
      <c r="R649" s="11">
        <v>0.1</v>
      </c>
      <c r="S649" s="11">
        <v>0.35</v>
      </c>
      <c r="T649" s="11">
        <v>2169.7311</v>
      </c>
      <c r="U649" s="11">
        <v>0.47499999999999998</v>
      </c>
      <c r="V649" s="11">
        <v>50</v>
      </c>
      <c r="W649" s="11">
        <v>1400</v>
      </c>
      <c r="X649" s="11">
        <v>6.1561408000000002</v>
      </c>
    </row>
    <row r="650" spans="2:24" x14ac:dyDescent="0.35">
      <c r="B650" s="11">
        <v>-1.5873299999999999</v>
      </c>
      <c r="C650" s="11">
        <v>30</v>
      </c>
      <c r="D650" s="11">
        <v>245.17347000000001</v>
      </c>
      <c r="E650" s="11">
        <v>0.16500000000000001</v>
      </c>
      <c r="F650" s="11">
        <v>2847.3657024793383</v>
      </c>
      <c r="G650" s="11">
        <v>469.81534090909082</v>
      </c>
      <c r="H650" s="11">
        <v>8500</v>
      </c>
      <c r="I650" s="11">
        <v>0.85</v>
      </c>
      <c r="J650" s="11">
        <v>0.2</v>
      </c>
      <c r="K650" s="11">
        <v>0.8</v>
      </c>
      <c r="L650" s="11">
        <v>2</v>
      </c>
      <c r="M650" s="11">
        <v>4</v>
      </c>
      <c r="N650" s="11">
        <v>3</v>
      </c>
      <c r="O650" s="11">
        <v>3</v>
      </c>
      <c r="P650" s="11">
        <v>0.125</v>
      </c>
      <c r="Q650" s="11">
        <v>0.15</v>
      </c>
      <c r="R650" s="11">
        <v>0.23333333000000001</v>
      </c>
      <c r="S650" s="11">
        <v>0.2</v>
      </c>
      <c r="T650" s="11">
        <v>2927.7094999999999</v>
      </c>
      <c r="U650" s="11">
        <v>0.625</v>
      </c>
      <c r="V650" s="11">
        <v>80</v>
      </c>
      <c r="W650" s="11">
        <v>600</v>
      </c>
      <c r="X650" s="11">
        <v>-0.12209961999999999</v>
      </c>
    </row>
    <row r="651" spans="2:24" x14ac:dyDescent="0.35">
      <c r="B651" s="11">
        <v>-20.695643</v>
      </c>
      <c r="C651" s="11">
        <v>45</v>
      </c>
      <c r="D651" s="11">
        <v>19.775510000000001</v>
      </c>
      <c r="E651" s="11">
        <v>0.219</v>
      </c>
      <c r="F651" s="11">
        <v>2985.4338842975208</v>
      </c>
      <c r="G651" s="11">
        <v>653.81002066115707</v>
      </c>
      <c r="H651" s="11">
        <v>7500</v>
      </c>
      <c r="I651" s="11">
        <v>0.7</v>
      </c>
      <c r="J651" s="11">
        <v>0.5</v>
      </c>
      <c r="K651" s="11">
        <v>0.7</v>
      </c>
      <c r="L651" s="11">
        <v>4</v>
      </c>
      <c r="M651" s="11">
        <v>4</v>
      </c>
      <c r="N651" s="11">
        <v>3</v>
      </c>
      <c r="O651" s="11">
        <v>4</v>
      </c>
      <c r="P651" s="11">
        <v>0.125</v>
      </c>
      <c r="Q651" s="11">
        <v>0.1</v>
      </c>
      <c r="R651" s="11">
        <v>0.16666666999999999</v>
      </c>
      <c r="S651" s="11">
        <v>0.3</v>
      </c>
      <c r="T651" s="11">
        <v>1800.9382000000001</v>
      </c>
      <c r="U651" s="11">
        <v>0.42499999999999999</v>
      </c>
      <c r="V651" s="11">
        <v>70</v>
      </c>
      <c r="W651" s="11">
        <v>1400</v>
      </c>
      <c r="X651" s="11">
        <v>-18.278704000000001</v>
      </c>
    </row>
    <row r="652" spans="2:24" x14ac:dyDescent="0.35">
      <c r="B652" s="11">
        <v>18.170359999999999</v>
      </c>
      <c r="C652" s="11">
        <v>25</v>
      </c>
      <c r="D652" s="11">
        <v>196.43878000000001</v>
      </c>
      <c r="E652" s="11">
        <v>0.219</v>
      </c>
      <c r="F652" s="11">
        <v>3012.3966942148763</v>
      </c>
      <c r="G652" s="11">
        <v>659.71487603305786</v>
      </c>
      <c r="H652" s="11">
        <v>7500</v>
      </c>
      <c r="I652" s="11">
        <v>0.85</v>
      </c>
      <c r="J652" s="11">
        <v>0.2</v>
      </c>
      <c r="K652" s="11">
        <v>0.8</v>
      </c>
      <c r="L652" s="11">
        <v>3</v>
      </c>
      <c r="M652" s="11">
        <v>2</v>
      </c>
      <c r="N652" s="11">
        <v>3</v>
      </c>
      <c r="O652" s="11">
        <v>3</v>
      </c>
      <c r="P652" s="11">
        <v>0.2</v>
      </c>
      <c r="Q652" s="11">
        <v>0.1</v>
      </c>
      <c r="R652" s="11">
        <v>0.3</v>
      </c>
      <c r="S652" s="11">
        <v>0.35</v>
      </c>
      <c r="T652" s="11">
        <v>3300.5214000000001</v>
      </c>
      <c r="U652" s="11">
        <v>0.6</v>
      </c>
      <c r="V652" s="11">
        <v>70</v>
      </c>
      <c r="W652" s="11">
        <v>800</v>
      </c>
      <c r="X652" s="11">
        <v>23.610534000000001</v>
      </c>
    </row>
    <row r="653" spans="2:24" x14ac:dyDescent="0.35">
      <c r="B653" s="11">
        <v>1.6608810000000001</v>
      </c>
      <c r="C653" s="11">
        <v>45</v>
      </c>
      <c r="D653" s="11">
        <v>190.34693999999999</v>
      </c>
      <c r="E653" s="11">
        <v>8.4000000000000005E-2</v>
      </c>
      <c r="F653" s="11">
        <v>5900</v>
      </c>
      <c r="G653" s="11">
        <v>495.6</v>
      </c>
      <c r="H653" s="11">
        <v>6500</v>
      </c>
      <c r="I653" s="11">
        <v>0.75</v>
      </c>
      <c r="J653" s="11">
        <v>0.5</v>
      </c>
      <c r="K653" s="11">
        <v>0.7</v>
      </c>
      <c r="L653" s="11">
        <v>3</v>
      </c>
      <c r="M653" s="11">
        <v>4</v>
      </c>
      <c r="N653" s="11">
        <v>2</v>
      </c>
      <c r="O653" s="11">
        <v>4</v>
      </c>
      <c r="P653" s="11">
        <v>0.2</v>
      </c>
      <c r="Q653" s="11">
        <v>0.15</v>
      </c>
      <c r="R653" s="11">
        <v>0.1</v>
      </c>
      <c r="S653" s="11">
        <v>0.2</v>
      </c>
      <c r="T653" s="11">
        <v>3024.0754999999999</v>
      </c>
      <c r="U653" s="11">
        <v>0.5</v>
      </c>
      <c r="V653" s="11">
        <v>50</v>
      </c>
      <c r="W653" s="11">
        <v>800</v>
      </c>
      <c r="X653" s="11">
        <v>2.8589159</v>
      </c>
    </row>
    <row r="654" spans="2:24" x14ac:dyDescent="0.35">
      <c r="B654" s="11">
        <v>-15.945625</v>
      </c>
      <c r="C654" s="11">
        <v>20</v>
      </c>
      <c r="D654" s="11">
        <v>165.97959</v>
      </c>
      <c r="E654" s="11">
        <v>0.111</v>
      </c>
      <c r="F654" s="11">
        <v>775</v>
      </c>
      <c r="G654" s="11">
        <v>86.025000000000006</v>
      </c>
      <c r="H654" s="11">
        <v>8000</v>
      </c>
      <c r="I654" s="11">
        <v>0.75</v>
      </c>
      <c r="J654" s="11">
        <v>0.5</v>
      </c>
      <c r="K654" s="11">
        <v>0.6</v>
      </c>
      <c r="L654" s="11">
        <v>2</v>
      </c>
      <c r="M654" s="11">
        <v>3</v>
      </c>
      <c r="N654" s="11">
        <v>4</v>
      </c>
      <c r="O654" s="11">
        <v>3</v>
      </c>
      <c r="P654" s="11">
        <v>0.2</v>
      </c>
      <c r="Q654" s="11">
        <v>0.15</v>
      </c>
      <c r="R654" s="11">
        <v>0.1</v>
      </c>
      <c r="S654" s="11">
        <v>0.35</v>
      </c>
      <c r="T654" s="11">
        <v>2937.3719000000001</v>
      </c>
      <c r="U654" s="11">
        <v>0.47499999999999998</v>
      </c>
      <c r="V654" s="11">
        <v>40</v>
      </c>
      <c r="W654" s="11">
        <v>1400</v>
      </c>
      <c r="X654" s="11">
        <v>-15.3911</v>
      </c>
    </row>
    <row r="655" spans="2:24" x14ac:dyDescent="0.35">
      <c r="B655" s="11">
        <v>-8.2902920000000009</v>
      </c>
      <c r="C655" s="11">
        <v>25</v>
      </c>
      <c r="D655" s="11">
        <v>13.683673000000001</v>
      </c>
      <c r="E655" s="11">
        <v>0.03</v>
      </c>
      <c r="F655" s="11">
        <v>5061.9834710743798</v>
      </c>
      <c r="G655" s="11">
        <v>151.85950413223139</v>
      </c>
      <c r="H655" s="11">
        <v>8500</v>
      </c>
      <c r="I655" s="11">
        <v>0.7</v>
      </c>
      <c r="J655" s="11">
        <v>0.5</v>
      </c>
      <c r="K655" s="11">
        <v>0.9</v>
      </c>
      <c r="L655" s="11">
        <v>4</v>
      </c>
      <c r="M655" s="11">
        <v>3</v>
      </c>
      <c r="N655" s="11">
        <v>3</v>
      </c>
      <c r="O655" s="11">
        <v>4</v>
      </c>
      <c r="P655" s="11">
        <v>0.2</v>
      </c>
      <c r="Q655" s="11">
        <v>0.2</v>
      </c>
      <c r="R655" s="11">
        <v>0.16666666999999999</v>
      </c>
      <c r="S655" s="11">
        <v>0.2</v>
      </c>
      <c r="T655" s="11">
        <v>3021.2465000000002</v>
      </c>
      <c r="U655" s="11">
        <v>0.5</v>
      </c>
      <c r="V655" s="11">
        <v>40</v>
      </c>
      <c r="W655" s="11">
        <v>1000</v>
      </c>
      <c r="X655" s="11">
        <v>-8.8518346999999995</v>
      </c>
    </row>
    <row r="656" spans="2:24" x14ac:dyDescent="0.35">
      <c r="B656" s="11">
        <v>-6.9369059999999996</v>
      </c>
      <c r="C656" s="11">
        <v>20</v>
      </c>
      <c r="D656" s="11">
        <v>13.683673000000001</v>
      </c>
      <c r="E656" s="11">
        <v>8.4000000000000005E-2</v>
      </c>
      <c r="F656" s="11">
        <v>1694.4731404958679</v>
      </c>
      <c r="G656" s="11">
        <v>142.33574380165291</v>
      </c>
      <c r="H656" s="11">
        <v>6500</v>
      </c>
      <c r="I656" s="11">
        <v>0.75</v>
      </c>
      <c r="J656" s="11">
        <v>0.5</v>
      </c>
      <c r="K656" s="11">
        <v>0.8</v>
      </c>
      <c r="L656" s="11">
        <v>4</v>
      </c>
      <c r="M656" s="11">
        <v>4</v>
      </c>
      <c r="N656" s="11">
        <v>3</v>
      </c>
      <c r="O656" s="11">
        <v>3</v>
      </c>
      <c r="P656" s="11">
        <v>0.05</v>
      </c>
      <c r="Q656" s="11">
        <v>0.2</v>
      </c>
      <c r="R656" s="11">
        <v>0.23333333000000001</v>
      </c>
      <c r="S656" s="11">
        <v>0.35</v>
      </c>
      <c r="T656" s="11">
        <v>2386.6147000000001</v>
      </c>
      <c r="U656" s="11">
        <v>0.55000000000000004</v>
      </c>
      <c r="V656" s="11">
        <v>60</v>
      </c>
      <c r="W656" s="11">
        <v>1200</v>
      </c>
      <c r="X656" s="11">
        <v>-8.1916747999999995</v>
      </c>
    </row>
    <row r="657" spans="2:24" x14ac:dyDescent="0.35">
      <c r="B657" s="11">
        <v>-27.491076</v>
      </c>
      <c r="C657" s="11">
        <v>35</v>
      </c>
      <c r="D657" s="11">
        <v>68.510204000000002</v>
      </c>
      <c r="E657" s="11">
        <v>0.03</v>
      </c>
      <c r="F657" s="11">
        <v>632.74793388429748</v>
      </c>
      <c r="G657" s="11">
        <v>18.982438016528924</v>
      </c>
      <c r="H657" s="11">
        <v>7500</v>
      </c>
      <c r="I657" s="11">
        <v>0.75</v>
      </c>
      <c r="J657" s="11">
        <v>0.5</v>
      </c>
      <c r="K657" s="11">
        <v>0.7</v>
      </c>
      <c r="L657" s="11">
        <v>4</v>
      </c>
      <c r="M657" s="11">
        <v>2</v>
      </c>
      <c r="N657" s="11">
        <v>4</v>
      </c>
      <c r="O657" s="11">
        <v>2</v>
      </c>
      <c r="P657" s="11">
        <v>0.05</v>
      </c>
      <c r="Q657" s="11">
        <v>0.15</v>
      </c>
      <c r="R657" s="11">
        <v>0.3</v>
      </c>
      <c r="S657" s="11">
        <v>0.2</v>
      </c>
      <c r="T657" s="11">
        <v>2505.6972999999998</v>
      </c>
      <c r="U657" s="11">
        <v>0.625</v>
      </c>
      <c r="V657" s="11">
        <v>60</v>
      </c>
      <c r="W657" s="11">
        <v>1800</v>
      </c>
      <c r="X657" s="11">
        <v>-26.967115</v>
      </c>
    </row>
    <row r="658" spans="2:24" x14ac:dyDescent="0.35">
      <c r="B658" s="11">
        <v>42.515948999999999</v>
      </c>
      <c r="C658" s="11">
        <v>30</v>
      </c>
      <c r="D658" s="11">
        <v>123.33673</v>
      </c>
      <c r="E658" s="11">
        <v>0.3</v>
      </c>
      <c r="F658" s="11">
        <v>5061.9834710743798</v>
      </c>
      <c r="G658" s="11">
        <v>1518.5950413223138</v>
      </c>
      <c r="H658" s="11">
        <v>4500</v>
      </c>
      <c r="I658" s="11">
        <v>0.8</v>
      </c>
      <c r="J658" s="11">
        <v>0.5</v>
      </c>
      <c r="K658" s="11">
        <v>0.8</v>
      </c>
      <c r="L658" s="11">
        <v>3</v>
      </c>
      <c r="M658" s="11">
        <v>2</v>
      </c>
      <c r="N658" s="11">
        <v>2</v>
      </c>
      <c r="O658" s="11">
        <v>3</v>
      </c>
      <c r="P658" s="11">
        <v>0.2</v>
      </c>
      <c r="Q658" s="11">
        <v>0.2</v>
      </c>
      <c r="R658" s="11">
        <v>0.1</v>
      </c>
      <c r="S658" s="11">
        <v>0.35</v>
      </c>
      <c r="T658" s="11">
        <v>1549.9638</v>
      </c>
      <c r="U658" s="11">
        <v>0.55000000000000004</v>
      </c>
      <c r="V658" s="11">
        <v>60</v>
      </c>
      <c r="W658" s="11">
        <v>1600</v>
      </c>
      <c r="X658" s="11">
        <v>39.393399000000002</v>
      </c>
    </row>
    <row r="659" spans="2:24" x14ac:dyDescent="0.35">
      <c r="B659" s="11">
        <v>27.276367</v>
      </c>
      <c r="C659" s="11">
        <v>20</v>
      </c>
      <c r="D659" s="11">
        <v>220.80611999999999</v>
      </c>
      <c r="E659" s="11">
        <v>0.16500000000000001</v>
      </c>
      <c r="F659" s="11">
        <v>6600</v>
      </c>
      <c r="G659" s="11">
        <v>1089</v>
      </c>
      <c r="H659" s="11">
        <v>6000</v>
      </c>
      <c r="I659" s="11">
        <v>0.75</v>
      </c>
      <c r="J659" s="11">
        <v>0.4</v>
      </c>
      <c r="K659" s="11">
        <v>0.7</v>
      </c>
      <c r="L659" s="11">
        <v>2</v>
      </c>
      <c r="M659" s="11">
        <v>4</v>
      </c>
      <c r="N659" s="11">
        <v>3</v>
      </c>
      <c r="O659" s="11">
        <v>2</v>
      </c>
      <c r="P659" s="11">
        <v>0.2</v>
      </c>
      <c r="Q659" s="11">
        <v>0.1</v>
      </c>
      <c r="R659" s="11">
        <v>0.1</v>
      </c>
      <c r="S659" s="11">
        <v>0.3</v>
      </c>
      <c r="T659" s="11">
        <v>1678.4982</v>
      </c>
      <c r="U659" s="11">
        <v>0.55000000000000004</v>
      </c>
      <c r="V659" s="11">
        <v>60</v>
      </c>
      <c r="W659" s="11">
        <v>1800</v>
      </c>
      <c r="X659" s="11">
        <v>29.606225999999999</v>
      </c>
    </row>
    <row r="660" spans="2:24" x14ac:dyDescent="0.35">
      <c r="B660" s="11">
        <v>16.902844000000002</v>
      </c>
      <c r="C660" s="11">
        <v>20</v>
      </c>
      <c r="D660" s="11">
        <v>159.88775999999999</v>
      </c>
      <c r="E660" s="11">
        <v>0.246</v>
      </c>
      <c r="F660" s="11">
        <v>2000</v>
      </c>
      <c r="G660" s="11">
        <v>492</v>
      </c>
      <c r="H660" s="11">
        <v>6000</v>
      </c>
      <c r="I660" s="11">
        <v>0.75</v>
      </c>
      <c r="J660" s="11">
        <v>0.5</v>
      </c>
      <c r="K660" s="11">
        <v>0.7</v>
      </c>
      <c r="L660" s="11">
        <v>4</v>
      </c>
      <c r="M660" s="11">
        <v>3</v>
      </c>
      <c r="N660" s="11">
        <v>4</v>
      </c>
      <c r="O660" s="11">
        <v>2</v>
      </c>
      <c r="P660" s="11">
        <v>0.125</v>
      </c>
      <c r="Q660" s="11">
        <v>0.2</v>
      </c>
      <c r="R660" s="11">
        <v>0.23333333000000001</v>
      </c>
      <c r="S660" s="11">
        <v>0.3</v>
      </c>
      <c r="T660" s="11">
        <v>3252.0902999999998</v>
      </c>
      <c r="U660" s="11">
        <v>0.55000000000000004</v>
      </c>
      <c r="V660" s="11">
        <v>80</v>
      </c>
      <c r="W660" s="11">
        <v>600</v>
      </c>
      <c r="X660" s="11">
        <v>21.383324000000002</v>
      </c>
    </row>
    <row r="661" spans="2:24" x14ac:dyDescent="0.35">
      <c r="B661" s="11">
        <v>-7.1158979999999996</v>
      </c>
      <c r="C661" s="11">
        <v>15</v>
      </c>
      <c r="D661" s="11">
        <v>50.234693999999998</v>
      </c>
      <c r="E661" s="11">
        <v>0.3</v>
      </c>
      <c r="F661" s="11">
        <v>1269.4214876033059</v>
      </c>
      <c r="G661" s="11">
        <v>380.82644628099177</v>
      </c>
      <c r="H661" s="11">
        <v>4000</v>
      </c>
      <c r="I661" s="11">
        <v>0.75</v>
      </c>
      <c r="J661" s="11">
        <v>0.4</v>
      </c>
      <c r="K661" s="11">
        <v>0.6</v>
      </c>
      <c r="L661" s="11">
        <v>4</v>
      </c>
      <c r="M661" s="11">
        <v>3</v>
      </c>
      <c r="N661" s="11">
        <v>2</v>
      </c>
      <c r="O661" s="11">
        <v>4</v>
      </c>
      <c r="P661" s="11">
        <v>0.2</v>
      </c>
      <c r="Q661" s="11">
        <v>0.2</v>
      </c>
      <c r="R661" s="11">
        <v>0.1</v>
      </c>
      <c r="S661" s="11">
        <v>0.2</v>
      </c>
      <c r="T661" s="11">
        <v>2242.0554000000002</v>
      </c>
      <c r="U661" s="11">
        <v>0.47499999999999998</v>
      </c>
      <c r="V661" s="11">
        <v>40</v>
      </c>
      <c r="W661" s="11">
        <v>2000</v>
      </c>
      <c r="X661" s="11">
        <v>-5.6130924999999996</v>
      </c>
    </row>
    <row r="662" spans="2:24" x14ac:dyDescent="0.35">
      <c r="B662" s="11">
        <v>-2.4387150000000002</v>
      </c>
      <c r="C662" s="11">
        <v>30</v>
      </c>
      <c r="D662" s="11">
        <v>190.34693999999999</v>
      </c>
      <c r="E662" s="11">
        <v>0.16500000000000001</v>
      </c>
      <c r="F662" s="11">
        <v>1075.6714876033056</v>
      </c>
      <c r="G662" s="11">
        <v>177.48579545454544</v>
      </c>
      <c r="H662" s="11">
        <v>6000</v>
      </c>
      <c r="I662" s="11">
        <v>0.85</v>
      </c>
      <c r="J662" s="11">
        <v>0.4</v>
      </c>
      <c r="K662" s="11">
        <v>0.7</v>
      </c>
      <c r="L662" s="11">
        <v>2</v>
      </c>
      <c r="M662" s="11">
        <v>4</v>
      </c>
      <c r="N662" s="11">
        <v>3</v>
      </c>
      <c r="O662" s="11">
        <v>2</v>
      </c>
      <c r="P662" s="11">
        <v>0.2</v>
      </c>
      <c r="Q662" s="11">
        <v>0.1</v>
      </c>
      <c r="R662" s="11">
        <v>0.1</v>
      </c>
      <c r="S662" s="11">
        <v>0.2</v>
      </c>
      <c r="T662" s="11">
        <v>2558.6705000000002</v>
      </c>
      <c r="U662" s="11">
        <v>0.52500000000000002</v>
      </c>
      <c r="V662" s="11">
        <v>60</v>
      </c>
      <c r="W662" s="11">
        <v>800</v>
      </c>
      <c r="X662" s="11">
        <v>-0.98538780000000004</v>
      </c>
    </row>
    <row r="663" spans="2:24" x14ac:dyDescent="0.35">
      <c r="B663" s="11">
        <v>-5.4434690000000003</v>
      </c>
      <c r="C663" s="11">
        <v>30</v>
      </c>
      <c r="D663" s="11">
        <v>269.54082</v>
      </c>
      <c r="E663" s="11">
        <v>0.219</v>
      </c>
      <c r="F663" s="11">
        <v>2748.8119834710747</v>
      </c>
      <c r="G663" s="11">
        <v>601.98982438016537</v>
      </c>
      <c r="H663" s="11">
        <v>8500</v>
      </c>
      <c r="I663" s="11">
        <v>0.75</v>
      </c>
      <c r="J663" s="11">
        <v>0.2</v>
      </c>
      <c r="K663" s="11">
        <v>0.7</v>
      </c>
      <c r="L663" s="11">
        <v>3</v>
      </c>
      <c r="M663" s="11">
        <v>3</v>
      </c>
      <c r="N663" s="11">
        <v>4</v>
      </c>
      <c r="O663" s="11">
        <v>2</v>
      </c>
      <c r="P663" s="11">
        <v>0.05</v>
      </c>
      <c r="Q663" s="11">
        <v>0.15</v>
      </c>
      <c r="R663" s="11">
        <v>0.3</v>
      </c>
      <c r="S663" s="11">
        <v>0.25</v>
      </c>
      <c r="T663" s="11">
        <v>2927.7094999999999</v>
      </c>
      <c r="U663" s="11">
        <v>0.625</v>
      </c>
      <c r="V663" s="11">
        <v>40</v>
      </c>
      <c r="W663" s="11">
        <v>800</v>
      </c>
      <c r="X663" s="11">
        <v>-5.0124180999999997</v>
      </c>
    </row>
    <row r="664" spans="2:24" x14ac:dyDescent="0.35">
      <c r="B664" s="11">
        <v>15.748025</v>
      </c>
      <c r="C664" s="11">
        <v>25</v>
      </c>
      <c r="D664" s="11">
        <v>172.07142999999999</v>
      </c>
      <c r="E664" s="11">
        <v>0.111</v>
      </c>
      <c r="F664" s="11">
        <v>2404.4421487603304</v>
      </c>
      <c r="G664" s="11">
        <v>266.8930785123967</v>
      </c>
      <c r="H664" s="11">
        <v>6500</v>
      </c>
      <c r="I664" s="11">
        <v>0.75</v>
      </c>
      <c r="J664" s="11">
        <v>0.3</v>
      </c>
      <c r="K664" s="11">
        <v>0.9</v>
      </c>
      <c r="L664" s="11">
        <v>2</v>
      </c>
      <c r="M664" s="11">
        <v>2</v>
      </c>
      <c r="N664" s="11">
        <v>3</v>
      </c>
      <c r="O664" s="11">
        <v>4</v>
      </c>
      <c r="P664" s="11">
        <v>0.05</v>
      </c>
      <c r="Q664" s="11">
        <v>0.2</v>
      </c>
      <c r="R664" s="11">
        <v>0.1</v>
      </c>
      <c r="S664" s="11">
        <v>0.2</v>
      </c>
      <c r="T664" s="11">
        <v>2860.4519</v>
      </c>
      <c r="U664" s="11">
        <v>0.52500000000000002</v>
      </c>
      <c r="V664" s="11">
        <v>90</v>
      </c>
      <c r="W664" s="11">
        <v>800</v>
      </c>
      <c r="X664" s="11">
        <v>13.313891999999999</v>
      </c>
    </row>
    <row r="665" spans="2:24" x14ac:dyDescent="0.35">
      <c r="B665" s="11">
        <v>-6.3027540000000002</v>
      </c>
      <c r="C665" s="11">
        <v>15</v>
      </c>
      <c r="D665" s="11">
        <v>300</v>
      </c>
      <c r="E665" s="11">
        <v>0.219</v>
      </c>
      <c r="F665" s="11">
        <v>950</v>
      </c>
      <c r="G665" s="11">
        <v>208.05</v>
      </c>
      <c r="H665" s="11">
        <v>4000</v>
      </c>
      <c r="I665" s="11">
        <v>0.7</v>
      </c>
      <c r="J665" s="11">
        <v>0.5</v>
      </c>
      <c r="K665" s="11">
        <v>0.7</v>
      </c>
      <c r="L665" s="11">
        <v>3</v>
      </c>
      <c r="M665" s="11">
        <v>3</v>
      </c>
      <c r="N665" s="11">
        <v>2</v>
      </c>
      <c r="O665" s="11">
        <v>4</v>
      </c>
      <c r="P665" s="11">
        <v>0.125</v>
      </c>
      <c r="Q665" s="11">
        <v>0.1</v>
      </c>
      <c r="R665" s="11">
        <v>0.23333333000000001</v>
      </c>
      <c r="S665" s="11">
        <v>0.35</v>
      </c>
      <c r="T665" s="11">
        <v>1880.4336000000001</v>
      </c>
      <c r="U665" s="11">
        <v>0.67500000000000004</v>
      </c>
      <c r="V665" s="11">
        <v>90</v>
      </c>
      <c r="W665" s="11">
        <v>1800</v>
      </c>
      <c r="X665" s="11">
        <v>-8.7720323000000011</v>
      </c>
    </row>
    <row r="666" spans="2:24" x14ac:dyDescent="0.35">
      <c r="B666" s="11">
        <v>-17.877690999999999</v>
      </c>
      <c r="C666" s="11">
        <v>30</v>
      </c>
      <c r="D666" s="11">
        <v>220.80611999999999</v>
      </c>
      <c r="E666" s="11">
        <v>5.7000000000000002E-2</v>
      </c>
      <c r="F666" s="11">
        <v>1000</v>
      </c>
      <c r="G666" s="11">
        <v>57</v>
      </c>
      <c r="H666" s="11">
        <v>5500</v>
      </c>
      <c r="I666" s="11">
        <v>0.8</v>
      </c>
      <c r="J666" s="11">
        <v>0.4</v>
      </c>
      <c r="K666" s="11">
        <v>0.9</v>
      </c>
      <c r="L666" s="11">
        <v>3</v>
      </c>
      <c r="M666" s="11">
        <v>2</v>
      </c>
      <c r="N666" s="11">
        <v>2</v>
      </c>
      <c r="O666" s="11">
        <v>3</v>
      </c>
      <c r="P666" s="11">
        <v>0.05</v>
      </c>
      <c r="Q666" s="11">
        <v>0.2</v>
      </c>
      <c r="R666" s="11">
        <v>0.23333333000000001</v>
      </c>
      <c r="S666" s="11">
        <v>0.3</v>
      </c>
      <c r="T666" s="11">
        <v>2796.4956000000002</v>
      </c>
      <c r="U666" s="11">
        <v>0.6</v>
      </c>
      <c r="V666" s="11">
        <v>60</v>
      </c>
      <c r="W666" s="11">
        <v>1400</v>
      </c>
      <c r="X666" s="11">
        <v>-17.600328000000001</v>
      </c>
    </row>
    <row r="667" spans="2:24" x14ac:dyDescent="0.35">
      <c r="B667" s="11">
        <v>-13.117846999999999</v>
      </c>
      <c r="C667" s="11">
        <v>30</v>
      </c>
      <c r="D667" s="11">
        <v>208.62244999999999</v>
      </c>
      <c r="E667" s="11">
        <v>0.246</v>
      </c>
      <c r="F667" s="11">
        <v>5735.1756198347111</v>
      </c>
      <c r="G667" s="11">
        <v>1410.853202479339</v>
      </c>
      <c r="H667" s="11">
        <v>3000</v>
      </c>
      <c r="I667" s="11">
        <v>0.85</v>
      </c>
      <c r="J667" s="11">
        <v>0.5</v>
      </c>
      <c r="K667" s="11">
        <v>0.6</v>
      </c>
      <c r="L667" s="11">
        <v>2</v>
      </c>
      <c r="M667" s="11">
        <v>4</v>
      </c>
      <c r="N667" s="11">
        <v>2</v>
      </c>
      <c r="O667" s="11">
        <v>3</v>
      </c>
      <c r="P667" s="11">
        <v>0.2</v>
      </c>
      <c r="Q667" s="11">
        <v>0.1</v>
      </c>
      <c r="R667" s="11">
        <v>0.3</v>
      </c>
      <c r="S667" s="11">
        <v>0.2</v>
      </c>
      <c r="T667" s="11">
        <v>1771.3871999999999</v>
      </c>
      <c r="U667" s="11">
        <v>0.65</v>
      </c>
      <c r="V667" s="11">
        <v>60</v>
      </c>
      <c r="W667" s="11">
        <v>1800</v>
      </c>
      <c r="X667" s="11">
        <v>-17.016824</v>
      </c>
    </row>
    <row r="668" spans="2:24" x14ac:dyDescent="0.35">
      <c r="B668" s="11">
        <v>-8.7133679999999991</v>
      </c>
      <c r="C668" s="11">
        <v>30</v>
      </c>
      <c r="D668" s="11">
        <v>184.2551</v>
      </c>
      <c r="E668" s="11">
        <v>8.4000000000000005E-2</v>
      </c>
      <c r="F668" s="11">
        <v>1335.5888429752067</v>
      </c>
      <c r="G668" s="11">
        <v>112.18946280991737</v>
      </c>
      <c r="H668" s="11">
        <v>7500</v>
      </c>
      <c r="I668" s="11">
        <v>0.7</v>
      </c>
      <c r="J668" s="11">
        <v>0.3</v>
      </c>
      <c r="K668" s="11">
        <v>0.9</v>
      </c>
      <c r="L668" s="11">
        <v>2</v>
      </c>
      <c r="M668" s="11">
        <v>3</v>
      </c>
      <c r="N668" s="11">
        <v>2</v>
      </c>
      <c r="O668" s="11">
        <v>4</v>
      </c>
      <c r="P668" s="11">
        <v>0.125</v>
      </c>
      <c r="Q668" s="11">
        <v>0.2</v>
      </c>
      <c r="R668" s="11">
        <v>0.23333333000000001</v>
      </c>
      <c r="S668" s="11">
        <v>0.35</v>
      </c>
      <c r="T668" s="11">
        <v>3813.4031</v>
      </c>
      <c r="U668" s="11">
        <v>0.65</v>
      </c>
      <c r="V668" s="11">
        <v>50</v>
      </c>
      <c r="W668" s="11">
        <v>600</v>
      </c>
      <c r="X668" s="11">
        <v>-7.4242157999999998</v>
      </c>
    </row>
    <row r="669" spans="2:24" x14ac:dyDescent="0.35">
      <c r="B669" s="11">
        <v>0.73950300000000002</v>
      </c>
      <c r="C669" s="11">
        <v>20</v>
      </c>
      <c r="D669" s="11">
        <v>153.79592</v>
      </c>
      <c r="E669" s="11">
        <v>0.13800000000000001</v>
      </c>
      <c r="F669" s="11">
        <v>1300</v>
      </c>
      <c r="G669" s="11">
        <v>179.4</v>
      </c>
      <c r="H669" s="11">
        <v>8000</v>
      </c>
      <c r="I669" s="11">
        <v>0.85</v>
      </c>
      <c r="J669" s="11">
        <v>0.5</v>
      </c>
      <c r="K669" s="11">
        <v>0.8</v>
      </c>
      <c r="L669" s="11">
        <v>3</v>
      </c>
      <c r="M669" s="11">
        <v>3</v>
      </c>
      <c r="N669" s="11">
        <v>3</v>
      </c>
      <c r="O669" s="11">
        <v>3</v>
      </c>
      <c r="P669" s="11">
        <v>0.2</v>
      </c>
      <c r="Q669" s="11">
        <v>0.1</v>
      </c>
      <c r="R669" s="11">
        <v>0.1</v>
      </c>
      <c r="S669" s="11">
        <v>0.25</v>
      </c>
      <c r="T669" s="11">
        <v>2237.9976000000001</v>
      </c>
      <c r="U669" s="11">
        <v>0.47499999999999998</v>
      </c>
      <c r="V669" s="11">
        <v>80</v>
      </c>
      <c r="W669" s="11">
        <v>1800</v>
      </c>
      <c r="X669" s="11">
        <v>1.0132509999999999</v>
      </c>
    </row>
    <row r="670" spans="2:24" x14ac:dyDescent="0.35">
      <c r="B670" s="11">
        <v>-10.62588</v>
      </c>
      <c r="C670" s="11">
        <v>40</v>
      </c>
      <c r="D670" s="11">
        <v>74.602041</v>
      </c>
      <c r="E670" s="11">
        <v>0.16500000000000001</v>
      </c>
      <c r="F670" s="11">
        <v>1650</v>
      </c>
      <c r="G670" s="11">
        <v>272.25</v>
      </c>
      <c r="H670" s="11">
        <v>7500</v>
      </c>
      <c r="I670" s="11">
        <v>0.8</v>
      </c>
      <c r="J670" s="11">
        <v>0.2</v>
      </c>
      <c r="K670" s="11">
        <v>0.9</v>
      </c>
      <c r="L670" s="11">
        <v>4</v>
      </c>
      <c r="M670" s="11">
        <v>3</v>
      </c>
      <c r="N670" s="11">
        <v>2</v>
      </c>
      <c r="O670" s="11">
        <v>4</v>
      </c>
      <c r="P670" s="11">
        <v>0.05</v>
      </c>
      <c r="Q670" s="11">
        <v>0.1</v>
      </c>
      <c r="R670" s="11">
        <v>0.3</v>
      </c>
      <c r="S670" s="11">
        <v>0.2</v>
      </c>
      <c r="T670" s="11">
        <v>3591.0472</v>
      </c>
      <c r="U670" s="11">
        <v>0.67500000000000004</v>
      </c>
      <c r="V670" s="11">
        <v>60</v>
      </c>
      <c r="W670" s="11">
        <v>1000</v>
      </c>
      <c r="X670" s="11">
        <v>-9.6069168000000005</v>
      </c>
    </row>
    <row r="671" spans="2:24" x14ac:dyDescent="0.35">
      <c r="B671" s="11">
        <v>-6.8078320000000003</v>
      </c>
      <c r="C671" s="11">
        <v>20</v>
      </c>
      <c r="D671" s="11">
        <v>287.81632999999999</v>
      </c>
      <c r="E671" s="11">
        <v>0.27300000000000002</v>
      </c>
      <c r="F671" s="11">
        <v>5200</v>
      </c>
      <c r="G671" s="11">
        <v>1419.6000000000001</v>
      </c>
      <c r="H671" s="11">
        <v>6500</v>
      </c>
      <c r="I671" s="11">
        <v>0.7</v>
      </c>
      <c r="J671" s="11">
        <v>0.5</v>
      </c>
      <c r="K671" s="11">
        <v>0.7</v>
      </c>
      <c r="L671" s="11">
        <v>4</v>
      </c>
      <c r="M671" s="11">
        <v>4</v>
      </c>
      <c r="N671" s="11">
        <v>3</v>
      </c>
      <c r="O671" s="11">
        <v>4</v>
      </c>
      <c r="P671" s="11">
        <v>0.2</v>
      </c>
      <c r="Q671" s="11">
        <v>0.1</v>
      </c>
      <c r="R671" s="11">
        <v>0.1</v>
      </c>
      <c r="S671" s="11">
        <v>0.3</v>
      </c>
      <c r="T671" s="11">
        <v>4091.3393999999998</v>
      </c>
      <c r="U671" s="11">
        <v>0.6</v>
      </c>
      <c r="V671" s="11">
        <v>60</v>
      </c>
      <c r="W671" s="11">
        <v>800</v>
      </c>
      <c r="X671" s="11">
        <v>-8.6453088999999999</v>
      </c>
    </row>
    <row r="672" spans="2:24" x14ac:dyDescent="0.35">
      <c r="B672" s="11">
        <v>1.4208559999999999</v>
      </c>
      <c r="C672" s="11">
        <v>25</v>
      </c>
      <c r="D672" s="11">
        <v>202.53061</v>
      </c>
      <c r="E672" s="11">
        <v>0.246</v>
      </c>
      <c r="F672" s="11">
        <v>2404.4421487603304</v>
      </c>
      <c r="G672" s="11">
        <v>591.4927685950413</v>
      </c>
      <c r="H672" s="11">
        <v>4500</v>
      </c>
      <c r="I672" s="11">
        <v>0.8</v>
      </c>
      <c r="J672" s="11">
        <v>0.3</v>
      </c>
      <c r="K672" s="11">
        <v>0.9</v>
      </c>
      <c r="L672" s="11">
        <v>2</v>
      </c>
      <c r="M672" s="11">
        <v>4</v>
      </c>
      <c r="N672" s="11">
        <v>2</v>
      </c>
      <c r="O672" s="11">
        <v>4</v>
      </c>
      <c r="P672" s="11">
        <v>0.05</v>
      </c>
      <c r="Q672" s="11">
        <v>0.15</v>
      </c>
      <c r="R672" s="11">
        <v>0.23333333000000001</v>
      </c>
      <c r="S672" s="11">
        <v>0.25</v>
      </c>
      <c r="T672" s="11">
        <v>2741.9715999999999</v>
      </c>
      <c r="U672" s="11">
        <v>0.57499999999999996</v>
      </c>
      <c r="V672" s="11">
        <v>60</v>
      </c>
      <c r="W672" s="11">
        <v>1400</v>
      </c>
      <c r="X672" s="11">
        <v>0.41817603000000003</v>
      </c>
    </row>
    <row r="673" spans="2:24" x14ac:dyDescent="0.35">
      <c r="B673" s="11">
        <v>-6.3369489999999997</v>
      </c>
      <c r="C673" s="11">
        <v>45</v>
      </c>
      <c r="D673" s="11">
        <v>226.89796000000001</v>
      </c>
      <c r="E673" s="11">
        <v>0.13800000000000001</v>
      </c>
      <c r="F673" s="11">
        <v>4085.3305785123966</v>
      </c>
      <c r="G673" s="11">
        <v>563.77561983471082</v>
      </c>
      <c r="H673" s="11">
        <v>8000</v>
      </c>
      <c r="I673" s="11">
        <v>0.7</v>
      </c>
      <c r="J673" s="11">
        <v>0.5</v>
      </c>
      <c r="K673" s="11">
        <v>0.9</v>
      </c>
      <c r="L673" s="11">
        <v>4</v>
      </c>
      <c r="M673" s="11">
        <v>2</v>
      </c>
      <c r="N673" s="11">
        <v>4</v>
      </c>
      <c r="O673" s="11">
        <v>4</v>
      </c>
      <c r="P673" s="11">
        <v>0.2</v>
      </c>
      <c r="Q673" s="11">
        <v>0.15</v>
      </c>
      <c r="R673" s="11">
        <v>0.23333333000000001</v>
      </c>
      <c r="S673" s="11">
        <v>0.35</v>
      </c>
      <c r="T673" s="11">
        <v>1921.0008</v>
      </c>
      <c r="U673" s="11">
        <v>0.65</v>
      </c>
      <c r="V673" s="11">
        <v>80</v>
      </c>
      <c r="W673" s="11">
        <v>800</v>
      </c>
      <c r="X673" s="11">
        <v>-6.9346907999999994</v>
      </c>
    </row>
    <row r="674" spans="2:24" x14ac:dyDescent="0.35">
      <c r="B674" s="11">
        <v>1.3041050000000001</v>
      </c>
      <c r="C674" s="11">
        <v>15</v>
      </c>
      <c r="D674" s="11">
        <v>141.61224000000001</v>
      </c>
      <c r="E674" s="11">
        <v>0.219</v>
      </c>
      <c r="F674" s="11">
        <v>3800</v>
      </c>
      <c r="G674" s="11">
        <v>832.2</v>
      </c>
      <c r="H674" s="11">
        <v>7000</v>
      </c>
      <c r="I674" s="11">
        <v>0.75</v>
      </c>
      <c r="J674" s="11">
        <v>0.5</v>
      </c>
      <c r="K674" s="11">
        <v>0.7</v>
      </c>
      <c r="L674" s="11">
        <v>4</v>
      </c>
      <c r="M674" s="11">
        <v>2</v>
      </c>
      <c r="N674" s="11">
        <v>4</v>
      </c>
      <c r="O674" s="11">
        <v>2</v>
      </c>
      <c r="P674" s="11">
        <v>0.2</v>
      </c>
      <c r="Q674" s="11">
        <v>0.2</v>
      </c>
      <c r="R674" s="11">
        <v>0.16666666999999999</v>
      </c>
      <c r="S674" s="11">
        <v>0.2</v>
      </c>
      <c r="T674" s="11">
        <v>4556.4351999999999</v>
      </c>
      <c r="U674" s="11">
        <v>0.52500000000000002</v>
      </c>
      <c r="V674" s="11">
        <v>70</v>
      </c>
      <c r="W674" s="11">
        <v>1000</v>
      </c>
      <c r="X674" s="11">
        <v>-1.2462938000000001</v>
      </c>
    </row>
    <row r="675" spans="2:24" x14ac:dyDescent="0.35">
      <c r="B675" s="11">
        <v>0.432811</v>
      </c>
      <c r="C675" s="11">
        <v>30</v>
      </c>
      <c r="D675" s="11">
        <v>178.16327000000001</v>
      </c>
      <c r="E675" s="11">
        <v>0.3</v>
      </c>
      <c r="F675" s="11">
        <v>785.64049586776855</v>
      </c>
      <c r="G675" s="11">
        <v>235.69214876033055</v>
      </c>
      <c r="H675" s="11">
        <v>6500</v>
      </c>
      <c r="I675" s="11">
        <v>0.8</v>
      </c>
      <c r="J675" s="11">
        <v>0.3</v>
      </c>
      <c r="K675" s="11">
        <v>0.6</v>
      </c>
      <c r="L675" s="11">
        <v>2</v>
      </c>
      <c r="M675" s="11">
        <v>3</v>
      </c>
      <c r="N675" s="11">
        <v>4</v>
      </c>
      <c r="O675" s="11">
        <v>2</v>
      </c>
      <c r="P675" s="11">
        <v>0.05</v>
      </c>
      <c r="Q675" s="11">
        <v>0.15</v>
      </c>
      <c r="R675" s="11">
        <v>0.23333333000000001</v>
      </c>
      <c r="S675" s="11">
        <v>0.25</v>
      </c>
      <c r="T675" s="11">
        <v>1705.7802999999999</v>
      </c>
      <c r="U675" s="11">
        <v>0.5</v>
      </c>
      <c r="V675" s="11">
        <v>90</v>
      </c>
      <c r="W675" s="11">
        <v>1600</v>
      </c>
      <c r="X675" s="11">
        <v>0.11627722</v>
      </c>
    </row>
    <row r="676" spans="2:24" x14ac:dyDescent="0.35">
      <c r="B676" s="11">
        <v>-2.386342</v>
      </c>
      <c r="C676" s="11">
        <v>35</v>
      </c>
      <c r="D676" s="11">
        <v>98.969387999999995</v>
      </c>
      <c r="E676" s="11">
        <v>0.3</v>
      </c>
      <c r="F676" s="11">
        <v>3800</v>
      </c>
      <c r="G676" s="11">
        <v>1140</v>
      </c>
      <c r="H676" s="11">
        <v>7000</v>
      </c>
      <c r="I676" s="11">
        <v>0.85</v>
      </c>
      <c r="J676" s="11">
        <v>0.3</v>
      </c>
      <c r="K676" s="11">
        <v>0.8</v>
      </c>
      <c r="L676" s="11">
        <v>2</v>
      </c>
      <c r="M676" s="11">
        <v>3</v>
      </c>
      <c r="N676" s="11">
        <v>3</v>
      </c>
      <c r="O676" s="11">
        <v>4</v>
      </c>
      <c r="P676" s="11">
        <v>0.125</v>
      </c>
      <c r="Q676" s="11">
        <v>0.15</v>
      </c>
      <c r="R676" s="11">
        <v>0.3</v>
      </c>
      <c r="S676" s="11">
        <v>0.25</v>
      </c>
      <c r="T676" s="11">
        <v>4009.1156999999998</v>
      </c>
      <c r="U676" s="11">
        <v>0.6</v>
      </c>
      <c r="V676" s="11">
        <v>40</v>
      </c>
      <c r="W676" s="11">
        <v>1600</v>
      </c>
      <c r="X676" s="11">
        <v>-6.2641185000000004</v>
      </c>
    </row>
    <row r="677" spans="2:24" x14ac:dyDescent="0.35">
      <c r="B677" s="11">
        <v>15.915778</v>
      </c>
      <c r="C677" s="11">
        <v>30</v>
      </c>
      <c r="D677" s="11">
        <v>153.79592</v>
      </c>
      <c r="E677" s="11">
        <v>0.27300000000000002</v>
      </c>
      <c r="F677" s="11">
        <v>8000</v>
      </c>
      <c r="G677" s="11">
        <v>2184</v>
      </c>
      <c r="H677" s="11">
        <v>7500</v>
      </c>
      <c r="I677" s="11">
        <v>0.75</v>
      </c>
      <c r="J677" s="11">
        <v>0.3</v>
      </c>
      <c r="K677" s="11">
        <v>0.8</v>
      </c>
      <c r="L677" s="11">
        <v>3</v>
      </c>
      <c r="M677" s="11">
        <v>4</v>
      </c>
      <c r="N677" s="11">
        <v>3</v>
      </c>
      <c r="O677" s="11">
        <v>4</v>
      </c>
      <c r="P677" s="11">
        <v>0.05</v>
      </c>
      <c r="Q677" s="11">
        <v>0.1</v>
      </c>
      <c r="R677" s="11">
        <v>0.1</v>
      </c>
      <c r="S677" s="11">
        <v>0.3</v>
      </c>
      <c r="T677" s="11">
        <v>3198.3380999999999</v>
      </c>
      <c r="U677" s="11">
        <v>0.52500000000000002</v>
      </c>
      <c r="V677" s="11">
        <v>60</v>
      </c>
      <c r="W677" s="11">
        <v>1000</v>
      </c>
      <c r="X677" s="11">
        <v>35.626826000000001</v>
      </c>
    </row>
    <row r="678" spans="2:24" x14ac:dyDescent="0.35">
      <c r="B678" s="11">
        <v>-15.667752</v>
      </c>
      <c r="C678" s="11">
        <v>30</v>
      </c>
      <c r="D678" s="11">
        <v>92.877550999999997</v>
      </c>
      <c r="E678" s="11">
        <v>0.246</v>
      </c>
      <c r="F678" s="11">
        <v>2380.1652892561983</v>
      </c>
      <c r="G678" s="11">
        <v>585.52066115702473</v>
      </c>
      <c r="H678" s="11">
        <v>6000</v>
      </c>
      <c r="I678" s="11">
        <v>0.7</v>
      </c>
      <c r="J678" s="11">
        <v>0.5</v>
      </c>
      <c r="K678" s="11">
        <v>0.9</v>
      </c>
      <c r="L678" s="11">
        <v>2</v>
      </c>
      <c r="M678" s="11">
        <v>4</v>
      </c>
      <c r="N678" s="11">
        <v>3</v>
      </c>
      <c r="O678" s="11">
        <v>2</v>
      </c>
      <c r="P678" s="11">
        <v>0.125</v>
      </c>
      <c r="Q678" s="11">
        <v>0.2</v>
      </c>
      <c r="R678" s="11">
        <v>0.23333333000000001</v>
      </c>
      <c r="S678" s="11">
        <v>0.25</v>
      </c>
      <c r="T678" s="11">
        <v>1574.5663999999999</v>
      </c>
      <c r="U678" s="11">
        <v>0.65</v>
      </c>
      <c r="V678" s="11">
        <v>50</v>
      </c>
      <c r="W678" s="11">
        <v>1200</v>
      </c>
      <c r="X678" s="11">
        <v>-18.946076999999999</v>
      </c>
    </row>
    <row r="679" spans="2:24" x14ac:dyDescent="0.35">
      <c r="B679" s="11">
        <v>-18.093719</v>
      </c>
      <c r="C679" s="11">
        <v>25</v>
      </c>
      <c r="D679" s="11">
        <v>202.53061</v>
      </c>
      <c r="E679" s="11">
        <v>0.03</v>
      </c>
      <c r="F679" s="11">
        <v>1167.3037190082646</v>
      </c>
      <c r="G679" s="11">
        <v>35.019111570247937</v>
      </c>
      <c r="H679" s="11">
        <v>7000</v>
      </c>
      <c r="I679" s="11">
        <v>0.75</v>
      </c>
      <c r="J679" s="11">
        <v>0.2</v>
      </c>
      <c r="K679" s="11">
        <v>0.8</v>
      </c>
      <c r="L679" s="11">
        <v>3</v>
      </c>
      <c r="M679" s="11">
        <v>4</v>
      </c>
      <c r="N679" s="11">
        <v>3</v>
      </c>
      <c r="O679" s="11">
        <v>4</v>
      </c>
      <c r="P679" s="11">
        <v>0.125</v>
      </c>
      <c r="Q679" s="11">
        <v>0.2</v>
      </c>
      <c r="R679" s="11">
        <v>0.23333333000000001</v>
      </c>
      <c r="S679" s="11">
        <v>0.3</v>
      </c>
      <c r="T679" s="11">
        <v>4265.2892000000002</v>
      </c>
      <c r="U679" s="11">
        <v>0.625</v>
      </c>
      <c r="V679" s="11">
        <v>80</v>
      </c>
      <c r="W679" s="11">
        <v>1400</v>
      </c>
      <c r="X679" s="11">
        <v>-18.403492</v>
      </c>
    </row>
    <row r="680" spans="2:24" x14ac:dyDescent="0.35">
      <c r="B680" s="11">
        <v>-15.131144000000001</v>
      </c>
      <c r="C680" s="11">
        <v>15</v>
      </c>
      <c r="D680" s="11">
        <v>117.2449</v>
      </c>
      <c r="E680" s="11">
        <v>0.3</v>
      </c>
      <c r="F680" s="11">
        <v>4635.2789256198348</v>
      </c>
      <c r="G680" s="11">
        <v>1390.5836776859503</v>
      </c>
      <c r="H680" s="11">
        <v>7000</v>
      </c>
      <c r="I680" s="11">
        <v>0.7</v>
      </c>
      <c r="J680" s="11">
        <v>0.2</v>
      </c>
      <c r="K680" s="11">
        <v>0.6</v>
      </c>
      <c r="L680" s="11">
        <v>2</v>
      </c>
      <c r="M680" s="11">
        <v>4</v>
      </c>
      <c r="N680" s="11">
        <v>3</v>
      </c>
      <c r="O680" s="11">
        <v>3</v>
      </c>
      <c r="P680" s="11">
        <v>0.05</v>
      </c>
      <c r="Q680" s="11">
        <v>0.15</v>
      </c>
      <c r="R680" s="11">
        <v>0.23333333000000001</v>
      </c>
      <c r="S680" s="11">
        <v>0.35</v>
      </c>
      <c r="T680" s="11">
        <v>2025.0823</v>
      </c>
      <c r="U680" s="11">
        <v>0.65</v>
      </c>
      <c r="V680" s="11">
        <v>40</v>
      </c>
      <c r="W680" s="11">
        <v>1200</v>
      </c>
      <c r="X680" s="11">
        <v>-17.668794999999999</v>
      </c>
    </row>
    <row r="681" spans="2:24" x14ac:dyDescent="0.35">
      <c r="B681" s="11">
        <v>-27.527951999999999</v>
      </c>
      <c r="C681" s="11">
        <v>35</v>
      </c>
      <c r="D681" s="11">
        <v>80.693877999999998</v>
      </c>
      <c r="E681" s="11">
        <v>0.03</v>
      </c>
      <c r="F681" s="11">
        <v>640.13429752066122</v>
      </c>
      <c r="G681" s="11">
        <v>19.204028925619834</v>
      </c>
      <c r="H681" s="11">
        <v>7000</v>
      </c>
      <c r="I681" s="11">
        <v>0.8</v>
      </c>
      <c r="J681" s="11">
        <v>0.2</v>
      </c>
      <c r="K681" s="11">
        <v>0.6</v>
      </c>
      <c r="L681" s="11">
        <v>3</v>
      </c>
      <c r="M681" s="11">
        <v>2</v>
      </c>
      <c r="N681" s="11">
        <v>4</v>
      </c>
      <c r="O681" s="11">
        <v>3</v>
      </c>
      <c r="P681" s="11">
        <v>0.05</v>
      </c>
      <c r="Q681" s="11">
        <v>0.2</v>
      </c>
      <c r="R681" s="11">
        <v>0.16666666999999999</v>
      </c>
      <c r="S681" s="11">
        <v>0.35</v>
      </c>
      <c r="T681" s="11">
        <v>2338.6507999999999</v>
      </c>
      <c r="U681" s="11">
        <v>0.65</v>
      </c>
      <c r="V681" s="11">
        <v>50</v>
      </c>
      <c r="W681" s="11">
        <v>1800</v>
      </c>
      <c r="X681" s="11">
        <v>-27.227307</v>
      </c>
    </row>
    <row r="682" spans="2:24" x14ac:dyDescent="0.35">
      <c r="B682" s="11">
        <v>36.571787999999998</v>
      </c>
      <c r="C682" s="11">
        <v>25</v>
      </c>
      <c r="D682" s="11">
        <v>293.90816000000001</v>
      </c>
      <c r="E682" s="11">
        <v>0.192</v>
      </c>
      <c r="F682" s="11">
        <v>1700</v>
      </c>
      <c r="G682" s="11">
        <v>326.40000000000003</v>
      </c>
      <c r="H682" s="11">
        <v>5500</v>
      </c>
      <c r="I682" s="11">
        <v>0.8</v>
      </c>
      <c r="J682" s="11">
        <v>0.3</v>
      </c>
      <c r="K682" s="11">
        <v>0.8</v>
      </c>
      <c r="L682" s="11">
        <v>2</v>
      </c>
      <c r="M682" s="11">
        <v>3</v>
      </c>
      <c r="N682" s="11">
        <v>3</v>
      </c>
      <c r="O682" s="11">
        <v>2</v>
      </c>
      <c r="P682" s="11">
        <v>0.125</v>
      </c>
      <c r="Q682" s="11">
        <v>0.2</v>
      </c>
      <c r="R682" s="11">
        <v>0.23333333000000001</v>
      </c>
      <c r="S682" s="11">
        <v>0.3</v>
      </c>
      <c r="T682" s="11">
        <v>3351.2986999999998</v>
      </c>
      <c r="U682" s="11">
        <v>0.4</v>
      </c>
      <c r="V682" s="11">
        <v>90</v>
      </c>
      <c r="W682" s="11">
        <v>1200</v>
      </c>
      <c r="X682" s="11">
        <v>37.485396000000001</v>
      </c>
    </row>
    <row r="683" spans="2:24" x14ac:dyDescent="0.35">
      <c r="B683" s="11">
        <v>1.9101269999999999</v>
      </c>
      <c r="C683" s="11">
        <v>25</v>
      </c>
      <c r="D683" s="11">
        <v>208.62244999999999</v>
      </c>
      <c r="E683" s="11">
        <v>8.4000000000000005E-2</v>
      </c>
      <c r="F683" s="11">
        <v>3290.2892561983467</v>
      </c>
      <c r="G683" s="11">
        <v>276.38429752066116</v>
      </c>
      <c r="H683" s="11">
        <v>6500</v>
      </c>
      <c r="I683" s="11">
        <v>0.8</v>
      </c>
      <c r="J683" s="11">
        <v>0.2</v>
      </c>
      <c r="K683" s="11">
        <v>0.9</v>
      </c>
      <c r="L683" s="11">
        <v>2</v>
      </c>
      <c r="M683" s="11">
        <v>2</v>
      </c>
      <c r="N683" s="11">
        <v>4</v>
      </c>
      <c r="O683" s="11">
        <v>3</v>
      </c>
      <c r="P683" s="11">
        <v>0.125</v>
      </c>
      <c r="Q683" s="11">
        <v>0.15</v>
      </c>
      <c r="R683" s="11">
        <v>0.3</v>
      </c>
      <c r="S683" s="11">
        <v>0.2</v>
      </c>
      <c r="T683" s="11">
        <v>2860.4519</v>
      </c>
      <c r="U683" s="11">
        <v>0.6</v>
      </c>
      <c r="V683" s="11">
        <v>80</v>
      </c>
      <c r="W683" s="11">
        <v>400</v>
      </c>
      <c r="X683" s="11">
        <v>2.5451908999999997</v>
      </c>
    </row>
    <row r="684" spans="2:24" x14ac:dyDescent="0.35">
      <c r="B684" s="11">
        <v>8.9134039999999999</v>
      </c>
      <c r="C684" s="11">
        <v>15</v>
      </c>
      <c r="D684" s="11">
        <v>208.62244999999999</v>
      </c>
      <c r="E684" s="11">
        <v>0.192</v>
      </c>
      <c r="F684" s="11">
        <v>1961.518595041322</v>
      </c>
      <c r="G684" s="11">
        <v>376.61157024793386</v>
      </c>
      <c r="H684" s="11">
        <v>8500</v>
      </c>
      <c r="I684" s="11">
        <v>0.8</v>
      </c>
      <c r="J684" s="11">
        <v>0.4</v>
      </c>
      <c r="K684" s="11">
        <v>0.7</v>
      </c>
      <c r="L684" s="11">
        <v>2</v>
      </c>
      <c r="M684" s="11">
        <v>4</v>
      </c>
      <c r="N684" s="11">
        <v>3</v>
      </c>
      <c r="O684" s="11">
        <v>3</v>
      </c>
      <c r="P684" s="11">
        <v>0.05</v>
      </c>
      <c r="Q684" s="11">
        <v>0.2</v>
      </c>
      <c r="R684" s="11">
        <v>0.1</v>
      </c>
      <c r="S684" s="11">
        <v>0.25</v>
      </c>
      <c r="T684" s="11">
        <v>3227.4749000000002</v>
      </c>
      <c r="U684" s="11">
        <v>0.45</v>
      </c>
      <c r="V684" s="11">
        <v>60</v>
      </c>
      <c r="W684" s="11">
        <v>1800</v>
      </c>
      <c r="X684" s="11">
        <v>7.7477822000000005</v>
      </c>
    </row>
    <row r="685" spans="2:24" x14ac:dyDescent="0.35">
      <c r="B685" s="11">
        <v>-24.6859</v>
      </c>
      <c r="C685" s="11">
        <v>40</v>
      </c>
      <c r="D685" s="11">
        <v>141.61224000000001</v>
      </c>
      <c r="E685" s="11">
        <v>0.03</v>
      </c>
      <c r="F685" s="11">
        <v>3490.909090909091</v>
      </c>
      <c r="G685" s="11">
        <v>104.72727272727272</v>
      </c>
      <c r="H685" s="11">
        <v>6500</v>
      </c>
      <c r="I685" s="11">
        <v>0.8</v>
      </c>
      <c r="J685" s="11">
        <v>0.5</v>
      </c>
      <c r="K685" s="11">
        <v>0.9</v>
      </c>
      <c r="L685" s="11">
        <v>2</v>
      </c>
      <c r="M685" s="11">
        <v>2</v>
      </c>
      <c r="N685" s="11">
        <v>2</v>
      </c>
      <c r="O685" s="11">
        <v>2</v>
      </c>
      <c r="P685" s="11">
        <v>0.2</v>
      </c>
      <c r="Q685" s="11">
        <v>0.2</v>
      </c>
      <c r="R685" s="11">
        <v>0.1</v>
      </c>
      <c r="S685" s="11">
        <v>0.3</v>
      </c>
      <c r="T685" s="11">
        <v>1606.3179</v>
      </c>
      <c r="U685" s="11">
        <v>0.67500000000000004</v>
      </c>
      <c r="V685" s="11">
        <v>70</v>
      </c>
      <c r="W685" s="11">
        <v>1600</v>
      </c>
      <c r="X685" s="11">
        <v>-22.522328000000002</v>
      </c>
    </row>
    <row r="686" spans="2:24" x14ac:dyDescent="0.35">
      <c r="B686" s="11">
        <v>34.622070999999998</v>
      </c>
      <c r="C686" s="11">
        <v>15</v>
      </c>
      <c r="D686" s="11">
        <v>86.785713999999999</v>
      </c>
      <c r="E686" s="11">
        <v>0.16500000000000001</v>
      </c>
      <c r="F686" s="11">
        <v>2985.4338842975208</v>
      </c>
      <c r="G686" s="11">
        <v>492.59659090909093</v>
      </c>
      <c r="H686" s="11">
        <v>6000</v>
      </c>
      <c r="I686" s="11">
        <v>0.85</v>
      </c>
      <c r="J686" s="11">
        <v>0.2</v>
      </c>
      <c r="K686" s="11">
        <v>0.7</v>
      </c>
      <c r="L686" s="11">
        <v>3</v>
      </c>
      <c r="M686" s="11">
        <v>2</v>
      </c>
      <c r="N686" s="11">
        <v>4</v>
      </c>
      <c r="O686" s="11">
        <v>3</v>
      </c>
      <c r="P686" s="11">
        <v>0.2</v>
      </c>
      <c r="Q686" s="11">
        <v>0.15</v>
      </c>
      <c r="R686" s="11">
        <v>0.23333333000000001</v>
      </c>
      <c r="S686" s="11">
        <v>0.35</v>
      </c>
      <c r="T686" s="11">
        <v>3905.5158999999999</v>
      </c>
      <c r="U686" s="11">
        <v>0.45</v>
      </c>
      <c r="V686" s="11">
        <v>70</v>
      </c>
      <c r="W686" s="11">
        <v>600</v>
      </c>
      <c r="X686" s="11">
        <v>28.263811</v>
      </c>
    </row>
    <row r="687" spans="2:24" x14ac:dyDescent="0.35">
      <c r="B687" s="11">
        <v>-2.4895529999999999</v>
      </c>
      <c r="C687" s="11">
        <v>30</v>
      </c>
      <c r="D687" s="11">
        <v>74.602041</v>
      </c>
      <c r="E687" s="11">
        <v>0.246</v>
      </c>
      <c r="F687" s="11">
        <v>1958.0578512396696</v>
      </c>
      <c r="G687" s="11">
        <v>481.68223140495871</v>
      </c>
      <c r="H687" s="11">
        <v>3500</v>
      </c>
      <c r="I687" s="11">
        <v>0.85</v>
      </c>
      <c r="J687" s="11">
        <v>0.2</v>
      </c>
      <c r="K687" s="11">
        <v>0.9</v>
      </c>
      <c r="L687" s="11">
        <v>3</v>
      </c>
      <c r="M687" s="11">
        <v>4</v>
      </c>
      <c r="N687" s="11">
        <v>2</v>
      </c>
      <c r="O687" s="11">
        <v>4</v>
      </c>
      <c r="P687" s="11">
        <v>0.125</v>
      </c>
      <c r="Q687" s="11">
        <v>0.15</v>
      </c>
      <c r="R687" s="11">
        <v>0.23333333000000001</v>
      </c>
      <c r="S687" s="11">
        <v>0.2</v>
      </c>
      <c r="T687" s="11">
        <v>1492.5578</v>
      </c>
      <c r="U687" s="11">
        <v>0.5</v>
      </c>
      <c r="V687" s="11">
        <v>80</v>
      </c>
      <c r="W687" s="11">
        <v>800</v>
      </c>
      <c r="X687" s="11">
        <v>-3.3841767000000003</v>
      </c>
    </row>
    <row r="688" spans="2:24" x14ac:dyDescent="0.35">
      <c r="B688" s="11">
        <v>-15.926024</v>
      </c>
      <c r="C688" s="11">
        <v>20</v>
      </c>
      <c r="D688" s="11">
        <v>147.70408</v>
      </c>
      <c r="E688" s="11">
        <v>0.13800000000000001</v>
      </c>
      <c r="F688" s="11">
        <v>632.74793388429748</v>
      </c>
      <c r="G688" s="11">
        <v>87.319214876033058</v>
      </c>
      <c r="H688" s="11">
        <v>8500</v>
      </c>
      <c r="I688" s="11">
        <v>0.7</v>
      </c>
      <c r="J688" s="11">
        <v>0.3</v>
      </c>
      <c r="K688" s="11">
        <v>0.9</v>
      </c>
      <c r="L688" s="11">
        <v>3</v>
      </c>
      <c r="M688" s="11">
        <v>4</v>
      </c>
      <c r="N688" s="11">
        <v>4</v>
      </c>
      <c r="O688" s="11">
        <v>2</v>
      </c>
      <c r="P688" s="11">
        <v>0.05</v>
      </c>
      <c r="Q688" s="11">
        <v>0.1</v>
      </c>
      <c r="R688" s="11">
        <v>0.1</v>
      </c>
      <c r="S688" s="11">
        <v>0.2</v>
      </c>
      <c r="T688" s="11">
        <v>4607.1279000000004</v>
      </c>
      <c r="U688" s="11">
        <v>0.5</v>
      </c>
      <c r="V688" s="11">
        <v>40</v>
      </c>
      <c r="W688" s="11">
        <v>1400</v>
      </c>
      <c r="X688" s="11">
        <v>-16.195879999999999</v>
      </c>
    </row>
    <row r="689" spans="2:24" x14ac:dyDescent="0.35">
      <c r="B689" s="11">
        <v>-7.6224059999999998</v>
      </c>
      <c r="C689" s="11">
        <v>25</v>
      </c>
      <c r="D689" s="11">
        <v>19.775510000000001</v>
      </c>
      <c r="E689" s="11">
        <v>5.7000000000000002E-2</v>
      </c>
      <c r="F689" s="11">
        <v>1167.3037190082646</v>
      </c>
      <c r="G689" s="11">
        <v>66.53631198347108</v>
      </c>
      <c r="H689" s="11">
        <v>6000</v>
      </c>
      <c r="I689" s="11">
        <v>0.75</v>
      </c>
      <c r="J689" s="11">
        <v>0.5</v>
      </c>
      <c r="K689" s="11">
        <v>0.9</v>
      </c>
      <c r="L689" s="11">
        <v>4</v>
      </c>
      <c r="M689" s="11">
        <v>3</v>
      </c>
      <c r="N689" s="11">
        <v>3</v>
      </c>
      <c r="O689" s="11">
        <v>3</v>
      </c>
      <c r="P689" s="11">
        <v>0.05</v>
      </c>
      <c r="Q689" s="11">
        <v>0.2</v>
      </c>
      <c r="R689" s="11">
        <v>0.1</v>
      </c>
      <c r="S689" s="11">
        <v>0.2</v>
      </c>
      <c r="T689" s="11">
        <v>2132.6446000000001</v>
      </c>
      <c r="U689" s="11">
        <v>0.7</v>
      </c>
      <c r="V689" s="11">
        <v>70</v>
      </c>
      <c r="W689" s="11">
        <v>400</v>
      </c>
      <c r="X689" s="11">
        <v>-7.9184279999999996</v>
      </c>
    </row>
    <row r="690" spans="2:24" x14ac:dyDescent="0.35">
      <c r="B690" s="11">
        <v>-7.1826049999999997</v>
      </c>
      <c r="C690" s="11">
        <v>40</v>
      </c>
      <c r="D690" s="11">
        <v>129.42857000000001</v>
      </c>
      <c r="E690" s="11">
        <v>5.7000000000000002E-2</v>
      </c>
      <c r="F690" s="11">
        <v>1650</v>
      </c>
      <c r="G690" s="11">
        <v>94.05</v>
      </c>
      <c r="H690" s="11">
        <v>8000</v>
      </c>
      <c r="I690" s="11">
        <v>0.8</v>
      </c>
      <c r="J690" s="11">
        <v>0.5</v>
      </c>
      <c r="K690" s="11">
        <v>0.9</v>
      </c>
      <c r="L690" s="11">
        <v>2</v>
      </c>
      <c r="M690" s="11">
        <v>4</v>
      </c>
      <c r="N690" s="11">
        <v>2</v>
      </c>
      <c r="O690" s="11">
        <v>2</v>
      </c>
      <c r="P690" s="11">
        <v>0.2</v>
      </c>
      <c r="Q690" s="11">
        <v>0.15</v>
      </c>
      <c r="R690" s="11">
        <v>0.23333333000000001</v>
      </c>
      <c r="S690" s="11">
        <v>0.25</v>
      </c>
      <c r="T690" s="11">
        <v>4448.2650000000003</v>
      </c>
      <c r="U690" s="11">
        <v>0.55000000000000004</v>
      </c>
      <c r="V690" s="11">
        <v>40</v>
      </c>
      <c r="W690" s="11">
        <v>400</v>
      </c>
      <c r="X690" s="11">
        <v>-7.5391377999999998</v>
      </c>
    </row>
    <row r="691" spans="2:24" x14ac:dyDescent="0.35">
      <c r="B691" s="11">
        <v>-9.5075990000000008</v>
      </c>
      <c r="C691" s="11">
        <v>15</v>
      </c>
      <c r="D691" s="11">
        <v>147.70408</v>
      </c>
      <c r="E691" s="11">
        <v>8.4000000000000005E-2</v>
      </c>
      <c r="F691" s="11">
        <v>3490.909090909091</v>
      </c>
      <c r="G691" s="11">
        <v>293.23636363636365</v>
      </c>
      <c r="H691" s="11">
        <v>6000</v>
      </c>
      <c r="I691" s="11">
        <v>0.8</v>
      </c>
      <c r="J691" s="11">
        <v>0.5</v>
      </c>
      <c r="K691" s="11">
        <v>0.7</v>
      </c>
      <c r="L691" s="11">
        <v>3</v>
      </c>
      <c r="M691" s="11">
        <v>3</v>
      </c>
      <c r="N691" s="11">
        <v>2</v>
      </c>
      <c r="O691" s="11">
        <v>3</v>
      </c>
      <c r="P691" s="11">
        <v>0.2</v>
      </c>
      <c r="Q691" s="11">
        <v>0.15</v>
      </c>
      <c r="R691" s="11">
        <v>0.23333333000000001</v>
      </c>
      <c r="S691" s="11">
        <v>0.2</v>
      </c>
      <c r="T691" s="11">
        <v>2278.2175999999999</v>
      </c>
      <c r="U691" s="11">
        <v>0.7</v>
      </c>
      <c r="V691" s="11">
        <v>90</v>
      </c>
      <c r="W691" s="11">
        <v>1600</v>
      </c>
      <c r="X691" s="11">
        <v>-12.830443000000001</v>
      </c>
    </row>
    <row r="692" spans="2:24" x14ac:dyDescent="0.35">
      <c r="B692" s="11">
        <v>11.03162</v>
      </c>
      <c r="C692" s="11">
        <v>30</v>
      </c>
      <c r="D692" s="11">
        <v>62.418367000000003</v>
      </c>
      <c r="E692" s="11">
        <v>0.192</v>
      </c>
      <c r="F692" s="11">
        <v>4635.2789256198348</v>
      </c>
      <c r="G692" s="11">
        <v>889.97355371900835</v>
      </c>
      <c r="H692" s="11">
        <v>7500</v>
      </c>
      <c r="I692" s="11">
        <v>0.8</v>
      </c>
      <c r="J692" s="11">
        <v>0.5</v>
      </c>
      <c r="K692" s="11">
        <v>0.6</v>
      </c>
      <c r="L692" s="11">
        <v>2</v>
      </c>
      <c r="M692" s="11">
        <v>3</v>
      </c>
      <c r="N692" s="11">
        <v>2</v>
      </c>
      <c r="O692" s="11">
        <v>2</v>
      </c>
      <c r="P692" s="11">
        <v>0.2</v>
      </c>
      <c r="Q692" s="11">
        <v>0.2</v>
      </c>
      <c r="R692" s="11">
        <v>0.1</v>
      </c>
      <c r="S692" s="11">
        <v>0.35</v>
      </c>
      <c r="T692" s="11">
        <v>3198.3380999999999</v>
      </c>
      <c r="U692" s="11">
        <v>0.67500000000000004</v>
      </c>
      <c r="V692" s="11">
        <v>70</v>
      </c>
      <c r="W692" s="11">
        <v>1200</v>
      </c>
      <c r="X692" s="11">
        <v>10.730327000000001</v>
      </c>
    </row>
    <row r="693" spans="2:24" x14ac:dyDescent="0.35">
      <c r="B693" s="11">
        <v>-19.449010999999999</v>
      </c>
      <c r="C693" s="11">
        <v>35</v>
      </c>
      <c r="D693" s="11">
        <v>263.44898000000001</v>
      </c>
      <c r="E693" s="11">
        <v>8.4000000000000005E-2</v>
      </c>
      <c r="F693" s="11">
        <v>1885.5371900826447</v>
      </c>
      <c r="G693" s="11">
        <v>158.38512396694216</v>
      </c>
      <c r="H693" s="11">
        <v>8000</v>
      </c>
      <c r="I693" s="11">
        <v>0.8</v>
      </c>
      <c r="J693" s="11">
        <v>0.2</v>
      </c>
      <c r="K693" s="11">
        <v>0.7</v>
      </c>
      <c r="L693" s="11">
        <v>4</v>
      </c>
      <c r="M693" s="11">
        <v>3</v>
      </c>
      <c r="N693" s="11">
        <v>2</v>
      </c>
      <c r="O693" s="11">
        <v>2</v>
      </c>
      <c r="P693" s="11">
        <v>0.2</v>
      </c>
      <c r="Q693" s="11">
        <v>0.1</v>
      </c>
      <c r="R693" s="11">
        <v>0.16666666999999999</v>
      </c>
      <c r="S693" s="11">
        <v>0.3</v>
      </c>
      <c r="T693" s="11">
        <v>3945.4789000000001</v>
      </c>
      <c r="U693" s="11">
        <v>0.55000000000000004</v>
      </c>
      <c r="V693" s="11">
        <v>40</v>
      </c>
      <c r="W693" s="11">
        <v>1800</v>
      </c>
      <c r="X693" s="11">
        <v>-19.051501999999999</v>
      </c>
    </row>
    <row r="694" spans="2:24" x14ac:dyDescent="0.35">
      <c r="B694" s="11">
        <v>7.6311159999999996</v>
      </c>
      <c r="C694" s="11">
        <v>20</v>
      </c>
      <c r="D694" s="11">
        <v>68.510204000000002</v>
      </c>
      <c r="E694" s="11">
        <v>0.192</v>
      </c>
      <c r="F694" s="11">
        <v>2748.8119834710747</v>
      </c>
      <c r="G694" s="11">
        <v>527.77190082644631</v>
      </c>
      <c r="H694" s="11">
        <v>6500</v>
      </c>
      <c r="I694" s="11">
        <v>0.85</v>
      </c>
      <c r="J694" s="11">
        <v>0.5</v>
      </c>
      <c r="K694" s="11">
        <v>0.8</v>
      </c>
      <c r="L694" s="11">
        <v>2</v>
      </c>
      <c r="M694" s="11">
        <v>2</v>
      </c>
      <c r="N694" s="11">
        <v>4</v>
      </c>
      <c r="O694" s="11">
        <v>3</v>
      </c>
      <c r="P694" s="11">
        <v>0.125</v>
      </c>
      <c r="Q694" s="11">
        <v>0.2</v>
      </c>
      <c r="R694" s="11">
        <v>0.16666666999999999</v>
      </c>
      <c r="S694" s="11">
        <v>0.3</v>
      </c>
      <c r="T694" s="11">
        <v>2954.8562000000002</v>
      </c>
      <c r="U694" s="11">
        <v>0.47499999999999998</v>
      </c>
      <c r="V694" s="11">
        <v>40</v>
      </c>
      <c r="W694" s="11">
        <v>1800</v>
      </c>
      <c r="X694" s="11">
        <v>7.6749020000000003</v>
      </c>
    </row>
    <row r="695" spans="2:24" x14ac:dyDescent="0.35">
      <c r="B695" s="11">
        <v>23.808790999999999</v>
      </c>
      <c r="C695" s="11">
        <v>25</v>
      </c>
      <c r="D695" s="11">
        <v>80.693877999999998</v>
      </c>
      <c r="E695" s="11">
        <v>0.192</v>
      </c>
      <c r="F695" s="11">
        <v>6285.1239669421484</v>
      </c>
      <c r="G695" s="11">
        <v>1206.7438016528924</v>
      </c>
      <c r="H695" s="11">
        <v>8000</v>
      </c>
      <c r="I695" s="11">
        <v>0.75</v>
      </c>
      <c r="J695" s="11">
        <v>0.4</v>
      </c>
      <c r="K695" s="11">
        <v>0.6</v>
      </c>
      <c r="L695" s="11">
        <v>2</v>
      </c>
      <c r="M695" s="11">
        <v>4</v>
      </c>
      <c r="N695" s="11">
        <v>4</v>
      </c>
      <c r="O695" s="11">
        <v>3</v>
      </c>
      <c r="P695" s="11">
        <v>0.05</v>
      </c>
      <c r="Q695" s="11">
        <v>0.2</v>
      </c>
      <c r="R695" s="11">
        <v>0.16666666999999999</v>
      </c>
      <c r="S695" s="11">
        <v>0.25</v>
      </c>
      <c r="T695" s="11">
        <v>2166.4960999999998</v>
      </c>
      <c r="U695" s="11">
        <v>0.4</v>
      </c>
      <c r="V695" s="11">
        <v>50</v>
      </c>
      <c r="W695" s="11">
        <v>600</v>
      </c>
      <c r="X695" s="11">
        <v>26.354596000000001</v>
      </c>
    </row>
    <row r="696" spans="2:24" x14ac:dyDescent="0.35">
      <c r="B696" s="11">
        <v>-13.841834</v>
      </c>
      <c r="C696" s="11">
        <v>35</v>
      </c>
      <c r="D696" s="11">
        <v>117.2449</v>
      </c>
      <c r="E696" s="11">
        <v>0.16500000000000001</v>
      </c>
      <c r="F696" s="11">
        <v>785.64049586776855</v>
      </c>
      <c r="G696" s="11">
        <v>129.63068181818181</v>
      </c>
      <c r="H696" s="11">
        <v>7000</v>
      </c>
      <c r="I696" s="11">
        <v>0.75</v>
      </c>
      <c r="J696" s="11">
        <v>0.3</v>
      </c>
      <c r="K696" s="11">
        <v>0.6</v>
      </c>
      <c r="L696" s="11">
        <v>3</v>
      </c>
      <c r="M696" s="11">
        <v>4</v>
      </c>
      <c r="N696" s="11">
        <v>4</v>
      </c>
      <c r="O696" s="11">
        <v>4</v>
      </c>
      <c r="P696" s="11">
        <v>0.05</v>
      </c>
      <c r="Q696" s="11">
        <v>0.1</v>
      </c>
      <c r="R696" s="11">
        <v>0.1</v>
      </c>
      <c r="S696" s="11">
        <v>0.3</v>
      </c>
      <c r="T696" s="11">
        <v>4009.1156999999998</v>
      </c>
      <c r="U696" s="11">
        <v>0.55000000000000004</v>
      </c>
      <c r="V696" s="11">
        <v>50</v>
      </c>
      <c r="W696" s="11">
        <v>1400</v>
      </c>
      <c r="X696" s="11">
        <v>-13.462645</v>
      </c>
    </row>
    <row r="697" spans="2:24" x14ac:dyDescent="0.35">
      <c r="B697" s="11">
        <v>-5.6042569999999996</v>
      </c>
      <c r="C697" s="11">
        <v>15</v>
      </c>
      <c r="D697" s="11">
        <v>98.969387999999995</v>
      </c>
      <c r="E697" s="11">
        <v>0.219</v>
      </c>
      <c r="F697" s="11">
        <v>632.74793388429748</v>
      </c>
      <c r="G697" s="11">
        <v>138.57179752066114</v>
      </c>
      <c r="H697" s="11">
        <v>8000</v>
      </c>
      <c r="I697" s="11">
        <v>0.7</v>
      </c>
      <c r="J697" s="11">
        <v>0.5</v>
      </c>
      <c r="K697" s="11">
        <v>0.8</v>
      </c>
      <c r="L697" s="11">
        <v>2</v>
      </c>
      <c r="M697" s="11">
        <v>3</v>
      </c>
      <c r="N697" s="11">
        <v>3</v>
      </c>
      <c r="O697" s="11">
        <v>3</v>
      </c>
      <c r="P697" s="11">
        <v>0.2</v>
      </c>
      <c r="Q697" s="11">
        <v>0.15</v>
      </c>
      <c r="R697" s="11">
        <v>0.23333333000000001</v>
      </c>
      <c r="S697" s="11">
        <v>0.25</v>
      </c>
      <c r="T697" s="11">
        <v>2314.3798000000002</v>
      </c>
      <c r="U697" s="11">
        <v>0.45</v>
      </c>
      <c r="V697" s="11">
        <v>50</v>
      </c>
      <c r="W697" s="11">
        <v>1000</v>
      </c>
      <c r="X697" s="11">
        <v>-5.9096942000000006</v>
      </c>
    </row>
    <row r="698" spans="2:24" x14ac:dyDescent="0.35">
      <c r="B698" s="11">
        <v>-14.017953</v>
      </c>
      <c r="C698" s="11">
        <v>30</v>
      </c>
      <c r="D698" s="11">
        <v>19.775510000000001</v>
      </c>
      <c r="E698" s="11">
        <v>0.246</v>
      </c>
      <c r="F698" s="11">
        <v>2485.227272727273</v>
      </c>
      <c r="G698" s="11">
        <v>611.3659090909091</v>
      </c>
      <c r="H698" s="11">
        <v>2500</v>
      </c>
      <c r="I698" s="11">
        <v>0.75</v>
      </c>
      <c r="J698" s="11">
        <v>0.4</v>
      </c>
      <c r="K698" s="11">
        <v>0.6</v>
      </c>
      <c r="L698" s="11">
        <v>3</v>
      </c>
      <c r="M698" s="11">
        <v>3</v>
      </c>
      <c r="N698" s="11">
        <v>3</v>
      </c>
      <c r="O698" s="11">
        <v>3</v>
      </c>
      <c r="P698" s="11">
        <v>0.2</v>
      </c>
      <c r="Q698" s="11">
        <v>0.2</v>
      </c>
      <c r="R698" s="11">
        <v>0.16666666999999999</v>
      </c>
      <c r="S698" s="11">
        <v>0.2</v>
      </c>
      <c r="T698" s="11">
        <v>1066.1126999999999</v>
      </c>
      <c r="U698" s="11">
        <v>0.55000000000000004</v>
      </c>
      <c r="V698" s="11">
        <v>90</v>
      </c>
      <c r="W698" s="11">
        <v>1200</v>
      </c>
      <c r="X698" s="11">
        <v>-10.411270999999999</v>
      </c>
    </row>
    <row r="699" spans="2:24" x14ac:dyDescent="0.35">
      <c r="B699" s="11">
        <v>-12.451411999999999</v>
      </c>
      <c r="C699" s="11">
        <v>15</v>
      </c>
      <c r="D699" s="11">
        <v>62.418367000000003</v>
      </c>
      <c r="E699" s="11">
        <v>0.3</v>
      </c>
      <c r="F699" s="11">
        <v>4176.1363636363631</v>
      </c>
      <c r="G699" s="11">
        <v>1252.8409090909088</v>
      </c>
      <c r="H699" s="11">
        <v>5500</v>
      </c>
      <c r="I699" s="11">
        <v>0.85</v>
      </c>
      <c r="J699" s="11">
        <v>0.5</v>
      </c>
      <c r="K699" s="11">
        <v>0.8</v>
      </c>
      <c r="L699" s="11">
        <v>3</v>
      </c>
      <c r="M699" s="11">
        <v>4</v>
      </c>
      <c r="N699" s="11">
        <v>3</v>
      </c>
      <c r="O699" s="11">
        <v>4</v>
      </c>
      <c r="P699" s="11">
        <v>0.05</v>
      </c>
      <c r="Q699" s="11">
        <v>0.2</v>
      </c>
      <c r="R699" s="11">
        <v>0.1</v>
      </c>
      <c r="S699" s="11">
        <v>0.2</v>
      </c>
      <c r="T699" s="11">
        <v>2585.5962</v>
      </c>
      <c r="U699" s="11">
        <v>0.52500000000000002</v>
      </c>
      <c r="V699" s="11">
        <v>40</v>
      </c>
      <c r="W699" s="11">
        <v>800</v>
      </c>
      <c r="X699" s="11">
        <v>-11.672682999999999</v>
      </c>
    </row>
    <row r="700" spans="2:24" x14ac:dyDescent="0.35">
      <c r="B700" s="11">
        <v>6.1249719999999996</v>
      </c>
      <c r="C700" s="11">
        <v>15</v>
      </c>
      <c r="D700" s="11">
        <v>38.051020000000001</v>
      </c>
      <c r="E700" s="11">
        <v>0.27300000000000002</v>
      </c>
      <c r="F700" s="11">
        <v>3290.2892561983467</v>
      </c>
      <c r="G700" s="11">
        <v>898.24896694214874</v>
      </c>
      <c r="H700" s="11">
        <v>5000</v>
      </c>
      <c r="I700" s="11">
        <v>0.7</v>
      </c>
      <c r="J700" s="11">
        <v>0.2</v>
      </c>
      <c r="K700" s="11">
        <v>0.6</v>
      </c>
      <c r="L700" s="11">
        <v>4</v>
      </c>
      <c r="M700" s="11">
        <v>2</v>
      </c>
      <c r="N700" s="11">
        <v>3</v>
      </c>
      <c r="O700" s="11">
        <v>4</v>
      </c>
      <c r="P700" s="11">
        <v>0.125</v>
      </c>
      <c r="Q700" s="11">
        <v>0.2</v>
      </c>
      <c r="R700" s="11">
        <v>0.1</v>
      </c>
      <c r="S700" s="11">
        <v>0.35</v>
      </c>
      <c r="T700" s="11">
        <v>1898.5146999999999</v>
      </c>
      <c r="U700" s="11">
        <v>0.65</v>
      </c>
      <c r="V700" s="11">
        <v>50</v>
      </c>
      <c r="W700" s="11">
        <v>1200</v>
      </c>
      <c r="X700" s="11">
        <v>8.449556900000001</v>
      </c>
    </row>
    <row r="701" spans="2:24" x14ac:dyDescent="0.35">
      <c r="B701" s="11">
        <v>-6.0481410000000002</v>
      </c>
      <c r="C701" s="11">
        <v>15</v>
      </c>
      <c r="D701" s="11">
        <v>44.142856999999999</v>
      </c>
      <c r="E701" s="11">
        <v>0.246</v>
      </c>
      <c r="F701" s="11">
        <v>4500</v>
      </c>
      <c r="G701" s="11">
        <v>1107</v>
      </c>
      <c r="H701" s="11">
        <v>7000</v>
      </c>
      <c r="I701" s="11">
        <v>0.85</v>
      </c>
      <c r="J701" s="11">
        <v>0.2</v>
      </c>
      <c r="K701" s="11">
        <v>0.9</v>
      </c>
      <c r="L701" s="11">
        <v>2</v>
      </c>
      <c r="M701" s="11">
        <v>4</v>
      </c>
      <c r="N701" s="11">
        <v>3</v>
      </c>
      <c r="O701" s="11">
        <v>3</v>
      </c>
      <c r="P701" s="11">
        <v>0.05</v>
      </c>
      <c r="Q701" s="11">
        <v>0.15</v>
      </c>
      <c r="R701" s="11">
        <v>0.23333333000000001</v>
      </c>
      <c r="S701" s="11">
        <v>0.3</v>
      </c>
      <c r="T701" s="11">
        <v>3923.5970000000002</v>
      </c>
      <c r="U701" s="11">
        <v>0.625</v>
      </c>
      <c r="V701" s="11">
        <v>50</v>
      </c>
      <c r="W701" s="11">
        <v>2000</v>
      </c>
      <c r="X701" s="11">
        <v>-12.353956</v>
      </c>
    </row>
    <row r="702" spans="2:24" x14ac:dyDescent="0.35">
      <c r="B702" s="11">
        <v>-14.062580000000001</v>
      </c>
      <c r="C702" s="11">
        <v>35</v>
      </c>
      <c r="D702" s="11">
        <v>153.79592</v>
      </c>
      <c r="E702" s="11">
        <v>0.16500000000000001</v>
      </c>
      <c r="F702" s="11">
        <v>903.7190082644629</v>
      </c>
      <c r="G702" s="11">
        <v>149.11363636363637</v>
      </c>
      <c r="H702" s="11">
        <v>8500</v>
      </c>
      <c r="I702" s="11">
        <v>0.85</v>
      </c>
      <c r="J702" s="11">
        <v>0.4</v>
      </c>
      <c r="K702" s="11">
        <v>0.6</v>
      </c>
      <c r="L702" s="11">
        <v>4</v>
      </c>
      <c r="M702" s="11">
        <v>2</v>
      </c>
      <c r="N702" s="11">
        <v>2</v>
      </c>
      <c r="O702" s="11">
        <v>3</v>
      </c>
      <c r="P702" s="11">
        <v>0.2</v>
      </c>
      <c r="Q702" s="11">
        <v>0.1</v>
      </c>
      <c r="R702" s="11">
        <v>0.16666666999999999</v>
      </c>
      <c r="S702" s="11">
        <v>0.3</v>
      </c>
      <c r="T702" s="11">
        <v>2163.6496999999999</v>
      </c>
      <c r="U702" s="11">
        <v>0.55000000000000004</v>
      </c>
      <c r="V702" s="11">
        <v>80</v>
      </c>
      <c r="W702" s="11">
        <v>1800</v>
      </c>
      <c r="X702" s="11">
        <v>-12.690378000000001</v>
      </c>
    </row>
    <row r="703" spans="2:24" x14ac:dyDescent="0.35">
      <c r="B703" s="11">
        <v>10.607597</v>
      </c>
      <c r="C703" s="11">
        <v>20</v>
      </c>
      <c r="D703" s="11">
        <v>98.969387999999995</v>
      </c>
      <c r="E703" s="11">
        <v>5.7000000000000002E-2</v>
      </c>
      <c r="F703" s="11">
        <v>4176.1363636363631</v>
      </c>
      <c r="G703" s="11">
        <v>238.03977272727269</v>
      </c>
      <c r="H703" s="11">
        <v>6500</v>
      </c>
      <c r="I703" s="11">
        <v>0.8</v>
      </c>
      <c r="J703" s="11">
        <v>0.2</v>
      </c>
      <c r="K703" s="11">
        <v>0.8</v>
      </c>
      <c r="L703" s="11">
        <v>3</v>
      </c>
      <c r="M703" s="11">
        <v>3</v>
      </c>
      <c r="N703" s="11">
        <v>2</v>
      </c>
      <c r="O703" s="11">
        <v>4</v>
      </c>
      <c r="P703" s="11">
        <v>0.05</v>
      </c>
      <c r="Q703" s="11">
        <v>0.2</v>
      </c>
      <c r="R703" s="11">
        <v>0.3</v>
      </c>
      <c r="S703" s="11">
        <v>0.2</v>
      </c>
      <c r="T703" s="11">
        <v>4091.3393999999998</v>
      </c>
      <c r="U703" s="11">
        <v>0.5</v>
      </c>
      <c r="V703" s="11">
        <v>90</v>
      </c>
      <c r="W703" s="11">
        <v>1600</v>
      </c>
      <c r="X703" s="11">
        <v>11.922304</v>
      </c>
    </row>
    <row r="704" spans="2:24" x14ac:dyDescent="0.35">
      <c r="B704" s="11">
        <v>14.797413000000001</v>
      </c>
      <c r="C704" s="11">
        <v>20</v>
      </c>
      <c r="D704" s="11">
        <v>178.16327000000001</v>
      </c>
      <c r="E704" s="11">
        <v>0.27300000000000002</v>
      </c>
      <c r="F704" s="11">
        <v>4635.2789256198348</v>
      </c>
      <c r="G704" s="11">
        <v>1265.4311466942149</v>
      </c>
      <c r="H704" s="11">
        <v>6500</v>
      </c>
      <c r="I704" s="11">
        <v>0.8</v>
      </c>
      <c r="J704" s="11">
        <v>0.3</v>
      </c>
      <c r="K704" s="11">
        <v>0.7</v>
      </c>
      <c r="L704" s="11">
        <v>2</v>
      </c>
      <c r="M704" s="11">
        <v>2</v>
      </c>
      <c r="N704" s="11">
        <v>2</v>
      </c>
      <c r="O704" s="11">
        <v>3</v>
      </c>
      <c r="P704" s="11">
        <v>0.05</v>
      </c>
      <c r="Q704" s="11">
        <v>0.15</v>
      </c>
      <c r="R704" s="11">
        <v>0.23333333000000001</v>
      </c>
      <c r="S704" s="11">
        <v>0.35</v>
      </c>
      <c r="T704" s="11">
        <v>2386.6147000000001</v>
      </c>
      <c r="U704" s="11">
        <v>0.65</v>
      </c>
      <c r="V704" s="11">
        <v>80</v>
      </c>
      <c r="W704" s="11">
        <v>1600</v>
      </c>
      <c r="X704" s="11">
        <v>12.316955</v>
      </c>
    </row>
    <row r="705" spans="2:24" x14ac:dyDescent="0.35">
      <c r="B705" s="11">
        <v>6.7129999999999995E-2</v>
      </c>
      <c r="C705" s="11">
        <v>40</v>
      </c>
      <c r="D705" s="11">
        <v>80.693877999999998</v>
      </c>
      <c r="E705" s="11">
        <v>8.4000000000000005E-2</v>
      </c>
      <c r="F705" s="11">
        <v>6285.1239669421484</v>
      </c>
      <c r="G705" s="11">
        <v>527.95041322314046</v>
      </c>
      <c r="H705" s="11">
        <v>8500</v>
      </c>
      <c r="I705" s="11">
        <v>0.85</v>
      </c>
      <c r="J705" s="11">
        <v>0.4</v>
      </c>
      <c r="K705" s="11">
        <v>0.6</v>
      </c>
      <c r="L705" s="11">
        <v>2</v>
      </c>
      <c r="M705" s="11">
        <v>4</v>
      </c>
      <c r="N705" s="11">
        <v>3</v>
      </c>
      <c r="O705" s="11">
        <v>4</v>
      </c>
      <c r="P705" s="11">
        <v>0.05</v>
      </c>
      <c r="Q705" s="11">
        <v>0.15</v>
      </c>
      <c r="R705" s="11">
        <v>0.3</v>
      </c>
      <c r="S705" s="11">
        <v>0.2</v>
      </c>
      <c r="T705" s="11">
        <v>4726.2815000000001</v>
      </c>
      <c r="U705" s="11">
        <v>0.45</v>
      </c>
      <c r="V705" s="11">
        <v>40</v>
      </c>
      <c r="W705" s="11">
        <v>1200</v>
      </c>
      <c r="X705" s="11">
        <v>-3.6279588999999999</v>
      </c>
    </row>
    <row r="706" spans="2:24" x14ac:dyDescent="0.35">
      <c r="B706" s="11">
        <v>-12.372401</v>
      </c>
      <c r="C706" s="11">
        <v>15</v>
      </c>
      <c r="D706" s="11">
        <v>263.44898000000001</v>
      </c>
      <c r="E706" s="11">
        <v>8.4000000000000005E-2</v>
      </c>
      <c r="F706" s="11">
        <v>1961.518595041322</v>
      </c>
      <c r="G706" s="11">
        <v>164.76756198347107</v>
      </c>
      <c r="H706" s="11">
        <v>8000</v>
      </c>
      <c r="I706" s="11">
        <v>0.75</v>
      </c>
      <c r="J706" s="11">
        <v>0.2</v>
      </c>
      <c r="K706" s="11">
        <v>0.7</v>
      </c>
      <c r="L706" s="11">
        <v>4</v>
      </c>
      <c r="M706" s="11">
        <v>2</v>
      </c>
      <c r="N706" s="11">
        <v>2</v>
      </c>
      <c r="O706" s="11">
        <v>3</v>
      </c>
      <c r="P706" s="11">
        <v>0.125</v>
      </c>
      <c r="Q706" s="11">
        <v>0.2</v>
      </c>
      <c r="R706" s="11">
        <v>0.16666666999999999</v>
      </c>
      <c r="S706" s="11">
        <v>0.25</v>
      </c>
      <c r="T706" s="11">
        <v>2314.3798000000002</v>
      </c>
      <c r="U706" s="11">
        <v>0.625</v>
      </c>
      <c r="V706" s="11">
        <v>80</v>
      </c>
      <c r="W706" s="11">
        <v>2000</v>
      </c>
      <c r="X706" s="11">
        <v>-13.046918</v>
      </c>
    </row>
    <row r="707" spans="2:24" x14ac:dyDescent="0.35">
      <c r="B707" s="11">
        <v>-18.099157000000002</v>
      </c>
      <c r="C707" s="11">
        <v>35</v>
      </c>
      <c r="D707" s="11">
        <v>220.80611999999999</v>
      </c>
      <c r="E707" s="11">
        <v>0.111</v>
      </c>
      <c r="F707" s="11">
        <v>632.74793388429748</v>
      </c>
      <c r="G707" s="11">
        <v>70.235020661157023</v>
      </c>
      <c r="H707" s="11">
        <v>8500</v>
      </c>
      <c r="I707" s="11">
        <v>0.85</v>
      </c>
      <c r="J707" s="11">
        <v>0.5</v>
      </c>
      <c r="K707" s="11">
        <v>0.7</v>
      </c>
      <c r="L707" s="11">
        <v>2</v>
      </c>
      <c r="M707" s="11">
        <v>4</v>
      </c>
      <c r="N707" s="11">
        <v>4</v>
      </c>
      <c r="O707" s="11">
        <v>4</v>
      </c>
      <c r="P707" s="11">
        <v>0.2</v>
      </c>
      <c r="Q707" s="11">
        <v>0.15</v>
      </c>
      <c r="R707" s="11">
        <v>0.16666666999999999</v>
      </c>
      <c r="S707" s="11">
        <v>0.2</v>
      </c>
      <c r="T707" s="11">
        <v>2163.6496999999999</v>
      </c>
      <c r="U707" s="11">
        <v>0.6</v>
      </c>
      <c r="V707" s="11">
        <v>60</v>
      </c>
      <c r="W707" s="11">
        <v>1200</v>
      </c>
      <c r="X707" s="11">
        <v>-16.747789999999998</v>
      </c>
    </row>
    <row r="708" spans="2:24" x14ac:dyDescent="0.35">
      <c r="B708" s="11">
        <v>-25.011030000000002</v>
      </c>
      <c r="C708" s="11">
        <v>15</v>
      </c>
      <c r="D708" s="11">
        <v>232.9898</v>
      </c>
      <c r="E708" s="11">
        <v>0.03</v>
      </c>
      <c r="F708" s="11">
        <v>2435.4855371900826</v>
      </c>
      <c r="G708" s="11">
        <v>73.064566115702476</v>
      </c>
      <c r="H708" s="11">
        <v>6000</v>
      </c>
      <c r="I708" s="11">
        <v>0.85</v>
      </c>
      <c r="J708" s="11">
        <v>0.4</v>
      </c>
      <c r="K708" s="11">
        <v>0.7</v>
      </c>
      <c r="L708" s="11">
        <v>4</v>
      </c>
      <c r="M708" s="11">
        <v>2</v>
      </c>
      <c r="N708" s="11">
        <v>3</v>
      </c>
      <c r="O708" s="11">
        <v>2</v>
      </c>
      <c r="P708" s="11">
        <v>0.125</v>
      </c>
      <c r="Q708" s="11">
        <v>0.2</v>
      </c>
      <c r="R708" s="11">
        <v>0.1</v>
      </c>
      <c r="S708" s="11">
        <v>0.3</v>
      </c>
      <c r="T708" s="11">
        <v>2820.6504</v>
      </c>
      <c r="U708" s="11">
        <v>0.7</v>
      </c>
      <c r="V708" s="11">
        <v>40</v>
      </c>
      <c r="W708" s="11">
        <v>2000</v>
      </c>
      <c r="X708" s="11">
        <v>-26.013273999999999</v>
      </c>
    </row>
    <row r="709" spans="2:24" x14ac:dyDescent="0.35">
      <c r="B709" s="11">
        <v>-0.68984100000000004</v>
      </c>
      <c r="C709" s="11">
        <v>25</v>
      </c>
      <c r="D709" s="11">
        <v>293.90816000000001</v>
      </c>
      <c r="E709" s="11">
        <v>0.03</v>
      </c>
      <c r="F709" s="11">
        <v>3733.2128099173551</v>
      </c>
      <c r="G709" s="11">
        <v>111.99638429752065</v>
      </c>
      <c r="H709" s="11">
        <v>7500</v>
      </c>
      <c r="I709" s="11">
        <v>0.75</v>
      </c>
      <c r="J709" s="11">
        <v>0.2</v>
      </c>
      <c r="K709" s="11">
        <v>0.8</v>
      </c>
      <c r="L709" s="11">
        <v>2</v>
      </c>
      <c r="M709" s="11">
        <v>2</v>
      </c>
      <c r="N709" s="11">
        <v>4</v>
      </c>
      <c r="O709" s="11">
        <v>4</v>
      </c>
      <c r="P709" s="11">
        <v>0.2</v>
      </c>
      <c r="Q709" s="11">
        <v>0.15</v>
      </c>
      <c r="R709" s="11">
        <v>0.23333333000000001</v>
      </c>
      <c r="S709" s="11">
        <v>0.35</v>
      </c>
      <c r="T709" s="11">
        <v>4569.9526999999998</v>
      </c>
      <c r="U709" s="11">
        <v>0.55000000000000004</v>
      </c>
      <c r="V709" s="11">
        <v>70</v>
      </c>
      <c r="W709" s="11">
        <v>600</v>
      </c>
      <c r="X709" s="11">
        <v>1.2031889</v>
      </c>
    </row>
    <row r="710" spans="2:24" x14ac:dyDescent="0.35">
      <c r="B710" s="11">
        <v>-17.075596000000001</v>
      </c>
      <c r="C710" s="11">
        <v>30</v>
      </c>
      <c r="D710" s="11">
        <v>44.142856999999999</v>
      </c>
      <c r="E710" s="11">
        <v>8.4000000000000005E-2</v>
      </c>
      <c r="F710" s="11">
        <v>2221.6425619834713</v>
      </c>
      <c r="G710" s="11">
        <v>186.61797520661159</v>
      </c>
      <c r="H710" s="11">
        <v>6000</v>
      </c>
      <c r="I710" s="11">
        <v>0.85</v>
      </c>
      <c r="J710" s="11">
        <v>0.2</v>
      </c>
      <c r="K710" s="11">
        <v>0.8</v>
      </c>
      <c r="L710" s="11">
        <v>3</v>
      </c>
      <c r="M710" s="11">
        <v>3</v>
      </c>
      <c r="N710" s="11">
        <v>4</v>
      </c>
      <c r="O710" s="11">
        <v>4</v>
      </c>
      <c r="P710" s="11">
        <v>0.05</v>
      </c>
      <c r="Q710" s="11">
        <v>0.1</v>
      </c>
      <c r="R710" s="11">
        <v>0.1</v>
      </c>
      <c r="S710" s="11">
        <v>0.35</v>
      </c>
      <c r="T710" s="11">
        <v>2066.6185</v>
      </c>
      <c r="U710" s="11">
        <v>0.55000000000000004</v>
      </c>
      <c r="V710" s="11">
        <v>40</v>
      </c>
      <c r="W710" s="11">
        <v>1800</v>
      </c>
      <c r="X710" s="11">
        <v>-18.241633</v>
      </c>
    </row>
    <row r="711" spans="2:24" x14ac:dyDescent="0.35">
      <c r="B711" s="11">
        <v>23.848751</v>
      </c>
      <c r="C711" s="11">
        <v>25</v>
      </c>
      <c r="D711" s="11">
        <v>159.88775999999999</v>
      </c>
      <c r="E711" s="11">
        <v>0.3</v>
      </c>
      <c r="F711" s="11">
        <v>2009.9173553719008</v>
      </c>
      <c r="G711" s="11">
        <v>602.97520661157023</v>
      </c>
      <c r="H711" s="11">
        <v>7500</v>
      </c>
      <c r="I711" s="11">
        <v>0.8</v>
      </c>
      <c r="J711" s="11">
        <v>0.2</v>
      </c>
      <c r="K711" s="11">
        <v>0.9</v>
      </c>
      <c r="L711" s="11">
        <v>3</v>
      </c>
      <c r="M711" s="11">
        <v>2</v>
      </c>
      <c r="N711" s="11">
        <v>2</v>
      </c>
      <c r="O711" s="11">
        <v>2</v>
      </c>
      <c r="P711" s="11">
        <v>0.2</v>
      </c>
      <c r="Q711" s="11">
        <v>0.15</v>
      </c>
      <c r="R711" s="11">
        <v>0.23333333000000001</v>
      </c>
      <c r="S711" s="11">
        <v>0.35</v>
      </c>
      <c r="T711" s="11">
        <v>2031.0900999999999</v>
      </c>
      <c r="U711" s="11">
        <v>0.52500000000000002</v>
      </c>
      <c r="V711" s="11">
        <v>60</v>
      </c>
      <c r="W711" s="11">
        <v>1200</v>
      </c>
      <c r="X711" s="11">
        <v>26.828123000000001</v>
      </c>
    </row>
    <row r="712" spans="2:24" x14ac:dyDescent="0.35">
      <c r="B712" s="11">
        <v>19.034513</v>
      </c>
      <c r="C712" s="11">
        <v>35</v>
      </c>
      <c r="D712" s="11">
        <v>275.63265000000001</v>
      </c>
      <c r="E712" s="11">
        <v>0.16500000000000001</v>
      </c>
      <c r="F712" s="11">
        <v>3100</v>
      </c>
      <c r="G712" s="11">
        <v>511.5</v>
      </c>
      <c r="H712" s="11">
        <v>6500</v>
      </c>
      <c r="I712" s="11">
        <v>0.7</v>
      </c>
      <c r="J712" s="11">
        <v>0.5</v>
      </c>
      <c r="K712" s="11">
        <v>0.9</v>
      </c>
      <c r="L712" s="11">
        <v>2</v>
      </c>
      <c r="M712" s="11">
        <v>3</v>
      </c>
      <c r="N712" s="11">
        <v>4</v>
      </c>
      <c r="O712" s="11">
        <v>2</v>
      </c>
      <c r="P712" s="11">
        <v>0.2</v>
      </c>
      <c r="Q712" s="11">
        <v>0.15</v>
      </c>
      <c r="R712" s="11">
        <v>0.23333333000000001</v>
      </c>
      <c r="S712" s="11">
        <v>0.25</v>
      </c>
      <c r="T712" s="11">
        <v>3205.7015999999999</v>
      </c>
      <c r="U712" s="11">
        <v>0.52500000000000002</v>
      </c>
      <c r="V712" s="11">
        <v>90</v>
      </c>
      <c r="W712" s="11">
        <v>400</v>
      </c>
      <c r="X712" s="11">
        <v>10.062447000000001</v>
      </c>
    </row>
    <row r="713" spans="2:24" x14ac:dyDescent="0.35">
      <c r="B713" s="11">
        <v>26.201785999999998</v>
      </c>
      <c r="C713" s="11">
        <v>35</v>
      </c>
      <c r="D713" s="11">
        <v>13.683673000000001</v>
      </c>
      <c r="E713" s="11">
        <v>0.13800000000000001</v>
      </c>
      <c r="F713" s="11">
        <v>3012.3966942148763</v>
      </c>
      <c r="G713" s="11">
        <v>415.710743801653</v>
      </c>
      <c r="H713" s="11">
        <v>8000</v>
      </c>
      <c r="I713" s="11">
        <v>0.75</v>
      </c>
      <c r="J713" s="11">
        <v>0.3</v>
      </c>
      <c r="K713" s="11">
        <v>0.6</v>
      </c>
      <c r="L713" s="11">
        <v>3</v>
      </c>
      <c r="M713" s="11">
        <v>2</v>
      </c>
      <c r="N713" s="11">
        <v>3</v>
      </c>
      <c r="O713" s="11">
        <v>2</v>
      </c>
      <c r="P713" s="11">
        <v>0.2</v>
      </c>
      <c r="Q713" s="11">
        <v>0.1</v>
      </c>
      <c r="R713" s="11">
        <v>0.23333333000000001</v>
      </c>
      <c r="S713" s="11">
        <v>0.3</v>
      </c>
      <c r="T713" s="11">
        <v>4581.8464999999997</v>
      </c>
      <c r="U713" s="11">
        <v>0.4</v>
      </c>
      <c r="V713" s="11">
        <v>70</v>
      </c>
      <c r="W713" s="11">
        <v>1400</v>
      </c>
      <c r="X713" s="11">
        <v>24.600055999999999</v>
      </c>
    </row>
    <row r="714" spans="2:24" x14ac:dyDescent="0.35">
      <c r="B714" s="11">
        <v>33.796145000000003</v>
      </c>
      <c r="C714" s="11">
        <v>40</v>
      </c>
      <c r="D714" s="11">
        <v>123.33673</v>
      </c>
      <c r="E714" s="11">
        <v>0.3</v>
      </c>
      <c r="F714" s="11">
        <v>3861.1570247933887</v>
      </c>
      <c r="G714" s="11">
        <v>1158.3471074380166</v>
      </c>
      <c r="H714" s="11">
        <v>7500</v>
      </c>
      <c r="I714" s="11">
        <v>0.85</v>
      </c>
      <c r="J714" s="11">
        <v>0.5</v>
      </c>
      <c r="K714" s="11">
        <v>0.6</v>
      </c>
      <c r="L714" s="11">
        <v>2</v>
      </c>
      <c r="M714" s="11">
        <v>2</v>
      </c>
      <c r="N714" s="11">
        <v>2</v>
      </c>
      <c r="O714" s="11">
        <v>2</v>
      </c>
      <c r="P714" s="11">
        <v>0.2</v>
      </c>
      <c r="Q714" s="11">
        <v>0.2</v>
      </c>
      <c r="R714" s="11">
        <v>0.1</v>
      </c>
      <c r="S714" s="11">
        <v>0.2</v>
      </c>
      <c r="T714" s="11">
        <v>2432.6448999999998</v>
      </c>
      <c r="U714" s="11">
        <v>0.55000000000000004</v>
      </c>
      <c r="V714" s="11">
        <v>60</v>
      </c>
      <c r="W714" s="11">
        <v>1600</v>
      </c>
      <c r="X714" s="11">
        <v>24.786024999999999</v>
      </c>
    </row>
    <row r="715" spans="2:24" x14ac:dyDescent="0.35">
      <c r="B715" s="11">
        <v>-6.6620530000000002</v>
      </c>
      <c r="C715" s="11">
        <v>35</v>
      </c>
      <c r="D715" s="11">
        <v>105.06122000000001</v>
      </c>
      <c r="E715" s="11">
        <v>0.27300000000000002</v>
      </c>
      <c r="F715" s="11">
        <v>640.13429752066122</v>
      </c>
      <c r="G715" s="11">
        <v>174.75666322314052</v>
      </c>
      <c r="H715" s="11">
        <v>6500</v>
      </c>
      <c r="I715" s="11">
        <v>0.7</v>
      </c>
      <c r="J715" s="11">
        <v>0.3</v>
      </c>
      <c r="K715" s="11">
        <v>0.7</v>
      </c>
      <c r="L715" s="11">
        <v>2</v>
      </c>
      <c r="M715" s="11">
        <v>4</v>
      </c>
      <c r="N715" s="11">
        <v>2</v>
      </c>
      <c r="O715" s="11">
        <v>4</v>
      </c>
      <c r="P715" s="11">
        <v>0.125</v>
      </c>
      <c r="Q715" s="11">
        <v>0.15</v>
      </c>
      <c r="R715" s="11">
        <v>0.3</v>
      </c>
      <c r="S715" s="11">
        <v>0.2</v>
      </c>
      <c r="T715" s="11">
        <v>1654.5556999999999</v>
      </c>
      <c r="U715" s="11">
        <v>0.42499999999999999</v>
      </c>
      <c r="V715" s="11">
        <v>80</v>
      </c>
      <c r="W715" s="11">
        <v>800</v>
      </c>
      <c r="X715" s="11">
        <v>-4.8615454000000007</v>
      </c>
    </row>
    <row r="716" spans="2:24" x14ac:dyDescent="0.35">
      <c r="B716" s="11">
        <v>41.368065000000001</v>
      </c>
      <c r="C716" s="11">
        <v>15</v>
      </c>
      <c r="D716" s="11">
        <v>62.418367000000003</v>
      </c>
      <c r="E716" s="11">
        <v>8.4000000000000005E-2</v>
      </c>
      <c r="F716" s="11">
        <v>5735.1756198347111</v>
      </c>
      <c r="G716" s="11">
        <v>481.75475206611577</v>
      </c>
      <c r="H716" s="11">
        <v>7000</v>
      </c>
      <c r="I716" s="11">
        <v>0.75</v>
      </c>
      <c r="J716" s="11">
        <v>0.5</v>
      </c>
      <c r="K716" s="11">
        <v>0.6</v>
      </c>
      <c r="L716" s="11">
        <v>3</v>
      </c>
      <c r="M716" s="11">
        <v>2</v>
      </c>
      <c r="N716" s="11">
        <v>2</v>
      </c>
      <c r="O716" s="11">
        <v>2</v>
      </c>
      <c r="P716" s="11">
        <v>0.05</v>
      </c>
      <c r="Q716" s="11">
        <v>0.15</v>
      </c>
      <c r="R716" s="11">
        <v>0.23333333000000001</v>
      </c>
      <c r="S716" s="11">
        <v>0.35</v>
      </c>
      <c r="T716" s="11">
        <v>3923.5970000000002</v>
      </c>
      <c r="U716" s="11">
        <v>0.47499999999999998</v>
      </c>
      <c r="V716" s="11">
        <v>90</v>
      </c>
      <c r="W716" s="11">
        <v>1200</v>
      </c>
      <c r="X716" s="11">
        <v>45.650072999999999</v>
      </c>
    </row>
    <row r="717" spans="2:24" x14ac:dyDescent="0.35">
      <c r="B717" s="11">
        <v>41.896732999999998</v>
      </c>
      <c r="C717" s="11">
        <v>20</v>
      </c>
      <c r="D717" s="11">
        <v>153.79592</v>
      </c>
      <c r="E717" s="11">
        <v>0.246</v>
      </c>
      <c r="F717" s="11">
        <v>5061.9834710743798</v>
      </c>
      <c r="G717" s="11">
        <v>1245.2479338842975</v>
      </c>
      <c r="H717" s="11">
        <v>3500</v>
      </c>
      <c r="I717" s="11">
        <v>0.85</v>
      </c>
      <c r="J717" s="11">
        <v>0.4</v>
      </c>
      <c r="K717" s="11">
        <v>0.9</v>
      </c>
      <c r="L717" s="11">
        <v>2</v>
      </c>
      <c r="M717" s="11">
        <v>3</v>
      </c>
      <c r="N717" s="11">
        <v>2</v>
      </c>
      <c r="O717" s="11">
        <v>4</v>
      </c>
      <c r="P717" s="11">
        <v>0.125</v>
      </c>
      <c r="Q717" s="11">
        <v>0.1</v>
      </c>
      <c r="R717" s="11">
        <v>0.1</v>
      </c>
      <c r="S717" s="11">
        <v>0.3</v>
      </c>
      <c r="T717" s="11">
        <v>979.12396000000001</v>
      </c>
      <c r="U717" s="11">
        <v>0.5</v>
      </c>
      <c r="V717" s="11">
        <v>90</v>
      </c>
      <c r="W717" s="11">
        <v>1400</v>
      </c>
      <c r="X717" s="11">
        <v>48.997293999999997</v>
      </c>
    </row>
    <row r="718" spans="2:24" x14ac:dyDescent="0.35">
      <c r="B718" s="11">
        <v>42.458421999999999</v>
      </c>
      <c r="C718" s="11">
        <v>15</v>
      </c>
      <c r="D718" s="11">
        <v>300</v>
      </c>
      <c r="E718" s="11">
        <v>0.27300000000000002</v>
      </c>
      <c r="F718" s="11">
        <v>2221.6425619834713</v>
      </c>
      <c r="G718" s="11">
        <v>606.5084194214877</v>
      </c>
      <c r="H718" s="11">
        <v>4000</v>
      </c>
      <c r="I718" s="11">
        <v>0.85</v>
      </c>
      <c r="J718" s="11">
        <v>0.4</v>
      </c>
      <c r="K718" s="11">
        <v>0.6</v>
      </c>
      <c r="L718" s="11">
        <v>4</v>
      </c>
      <c r="M718" s="11">
        <v>2</v>
      </c>
      <c r="N718" s="11">
        <v>3</v>
      </c>
      <c r="O718" s="11">
        <v>2</v>
      </c>
      <c r="P718" s="11">
        <v>0.05</v>
      </c>
      <c r="Q718" s="11">
        <v>0.1</v>
      </c>
      <c r="R718" s="11">
        <v>0.3</v>
      </c>
      <c r="S718" s="11">
        <v>0.3</v>
      </c>
      <c r="T718" s="11">
        <v>1518.8117</v>
      </c>
      <c r="U718" s="11">
        <v>0.42499999999999999</v>
      </c>
      <c r="V718" s="11">
        <v>80</v>
      </c>
      <c r="W718" s="11">
        <v>600</v>
      </c>
      <c r="X718" s="11">
        <v>48.818221000000001</v>
      </c>
    </row>
    <row r="719" spans="2:24" x14ac:dyDescent="0.35">
      <c r="B719" s="11">
        <v>40.439199000000002</v>
      </c>
      <c r="C719" s="11">
        <v>20</v>
      </c>
      <c r="D719" s="11">
        <v>293.90816000000001</v>
      </c>
      <c r="E719" s="11">
        <v>0.13800000000000001</v>
      </c>
      <c r="F719" s="11">
        <v>4500</v>
      </c>
      <c r="G719" s="11">
        <v>621</v>
      </c>
      <c r="H719" s="11">
        <v>6000</v>
      </c>
      <c r="I719" s="11">
        <v>0.8</v>
      </c>
      <c r="J719" s="11">
        <v>0.5</v>
      </c>
      <c r="K719" s="11">
        <v>0.8</v>
      </c>
      <c r="L719" s="11">
        <v>3</v>
      </c>
      <c r="M719" s="11">
        <v>2</v>
      </c>
      <c r="N719" s="11">
        <v>3</v>
      </c>
      <c r="O719" s="11">
        <v>4</v>
      </c>
      <c r="P719" s="11">
        <v>0.125</v>
      </c>
      <c r="Q719" s="11">
        <v>0.2</v>
      </c>
      <c r="R719" s="11">
        <v>0.3</v>
      </c>
      <c r="S719" s="11">
        <v>0.25</v>
      </c>
      <c r="T719" s="11">
        <v>1678.4982</v>
      </c>
      <c r="U719" s="11">
        <v>0.42499999999999999</v>
      </c>
      <c r="V719" s="11">
        <v>70</v>
      </c>
      <c r="W719" s="11">
        <v>2000</v>
      </c>
      <c r="X719" s="11">
        <v>41.418585</v>
      </c>
    </row>
    <row r="720" spans="2:24" x14ac:dyDescent="0.35">
      <c r="B720" s="11">
        <v>-10.398049</v>
      </c>
      <c r="C720" s="11">
        <v>25</v>
      </c>
      <c r="D720" s="11">
        <v>239.08162999999999</v>
      </c>
      <c r="E720" s="11">
        <v>0.192</v>
      </c>
      <c r="F720" s="11">
        <v>528.9256198347108</v>
      </c>
      <c r="G720" s="11">
        <v>101.55371900826448</v>
      </c>
      <c r="H720" s="11">
        <v>8500</v>
      </c>
      <c r="I720" s="11">
        <v>0.7</v>
      </c>
      <c r="J720" s="11">
        <v>0.5</v>
      </c>
      <c r="K720" s="11">
        <v>0.6</v>
      </c>
      <c r="L720" s="11">
        <v>2</v>
      </c>
      <c r="M720" s="11">
        <v>2</v>
      </c>
      <c r="N720" s="11">
        <v>2</v>
      </c>
      <c r="O720" s="11">
        <v>4</v>
      </c>
      <c r="P720" s="11">
        <v>0.125</v>
      </c>
      <c r="Q720" s="11">
        <v>0.2</v>
      </c>
      <c r="R720" s="11">
        <v>0.16666666999999999</v>
      </c>
      <c r="S720" s="11">
        <v>0.25</v>
      </c>
      <c r="T720" s="11">
        <v>4459.9353000000001</v>
      </c>
      <c r="U720" s="11">
        <v>0.45</v>
      </c>
      <c r="V720" s="11">
        <v>60</v>
      </c>
      <c r="W720" s="11">
        <v>1600</v>
      </c>
      <c r="X720" s="11">
        <v>-11.395823999999999</v>
      </c>
    </row>
    <row r="721" spans="2:24" x14ac:dyDescent="0.35">
      <c r="B721" s="11">
        <v>-23.956610999999999</v>
      </c>
      <c r="C721" s="11">
        <v>45</v>
      </c>
      <c r="D721" s="11">
        <v>74.602041</v>
      </c>
      <c r="E721" s="11">
        <v>0.246</v>
      </c>
      <c r="F721" s="11">
        <v>1518.5950413223138</v>
      </c>
      <c r="G721" s="11">
        <v>373.5743801652892</v>
      </c>
      <c r="H721" s="11">
        <v>7500</v>
      </c>
      <c r="I721" s="11">
        <v>0.85</v>
      </c>
      <c r="J721" s="11">
        <v>0.3</v>
      </c>
      <c r="K721" s="11">
        <v>0.7</v>
      </c>
      <c r="L721" s="11">
        <v>4</v>
      </c>
      <c r="M721" s="11">
        <v>2</v>
      </c>
      <c r="N721" s="11">
        <v>2</v>
      </c>
      <c r="O721" s="11">
        <v>2</v>
      </c>
      <c r="P721" s="11">
        <v>0.05</v>
      </c>
      <c r="Q721" s="11">
        <v>0.2</v>
      </c>
      <c r="R721" s="11">
        <v>0.16666666999999999</v>
      </c>
      <c r="S721" s="11">
        <v>0.35</v>
      </c>
      <c r="T721" s="11">
        <v>1800.9382000000001</v>
      </c>
      <c r="U721" s="11">
        <v>0.625</v>
      </c>
      <c r="V721" s="11">
        <v>90</v>
      </c>
      <c r="W721" s="11">
        <v>2000</v>
      </c>
      <c r="X721" s="11">
        <v>-28.223452999999999</v>
      </c>
    </row>
    <row r="722" spans="2:24" x14ac:dyDescent="0.35">
      <c r="B722" s="11">
        <v>-5.867235</v>
      </c>
      <c r="C722" s="11">
        <v>25</v>
      </c>
      <c r="D722" s="11">
        <v>208.62244999999999</v>
      </c>
      <c r="E722" s="11">
        <v>0.3</v>
      </c>
      <c r="F722" s="11">
        <v>5735.1756198347111</v>
      </c>
      <c r="G722" s="11">
        <v>1720.5526859504132</v>
      </c>
      <c r="H722" s="11">
        <v>2500</v>
      </c>
      <c r="I722" s="11">
        <v>0.85</v>
      </c>
      <c r="J722" s="11">
        <v>0.3</v>
      </c>
      <c r="K722" s="11">
        <v>0.6</v>
      </c>
      <c r="L722" s="11">
        <v>3</v>
      </c>
      <c r="M722" s="11">
        <v>4</v>
      </c>
      <c r="N722" s="11">
        <v>4</v>
      </c>
      <c r="O722" s="11">
        <v>2</v>
      </c>
      <c r="P722" s="11">
        <v>0.2</v>
      </c>
      <c r="Q722" s="11">
        <v>0.2</v>
      </c>
      <c r="R722" s="11">
        <v>0.23333333000000001</v>
      </c>
      <c r="S722" s="11">
        <v>0.25</v>
      </c>
      <c r="T722" s="11">
        <v>888.60191999999995</v>
      </c>
      <c r="U722" s="11">
        <v>0.55000000000000004</v>
      </c>
      <c r="V722" s="11">
        <v>70</v>
      </c>
      <c r="W722" s="11">
        <v>400</v>
      </c>
      <c r="X722" s="11">
        <v>-4.7453116</v>
      </c>
    </row>
    <row r="723" spans="2:24" x14ac:dyDescent="0.35">
      <c r="B723" s="11">
        <v>-2.695214</v>
      </c>
      <c r="C723" s="11">
        <v>15</v>
      </c>
      <c r="D723" s="11">
        <v>202.53061</v>
      </c>
      <c r="E723" s="11">
        <v>0.16500000000000001</v>
      </c>
      <c r="F723" s="11">
        <v>5200</v>
      </c>
      <c r="G723" s="11">
        <v>858</v>
      </c>
      <c r="H723" s="11">
        <v>6000</v>
      </c>
      <c r="I723" s="11">
        <v>0.85</v>
      </c>
      <c r="J723" s="11">
        <v>0.5</v>
      </c>
      <c r="K723" s="11">
        <v>0.9</v>
      </c>
      <c r="L723" s="11">
        <v>2</v>
      </c>
      <c r="M723" s="11">
        <v>2</v>
      </c>
      <c r="N723" s="11">
        <v>2</v>
      </c>
      <c r="O723" s="11">
        <v>2</v>
      </c>
      <c r="P723" s="11">
        <v>0.125</v>
      </c>
      <c r="Q723" s="11">
        <v>0.15</v>
      </c>
      <c r="R723" s="11">
        <v>0.23333333000000001</v>
      </c>
      <c r="S723" s="11">
        <v>0.25</v>
      </c>
      <c r="T723" s="11">
        <v>1735.7847999999999</v>
      </c>
      <c r="U723" s="11">
        <v>0.65</v>
      </c>
      <c r="V723" s="11">
        <v>70</v>
      </c>
      <c r="W723" s="11">
        <v>1400</v>
      </c>
      <c r="X723" s="11">
        <v>-6.4986205999999997</v>
      </c>
    </row>
    <row r="724" spans="2:24" x14ac:dyDescent="0.35">
      <c r="B724" s="11">
        <v>26.337531999999999</v>
      </c>
      <c r="C724" s="11">
        <v>20</v>
      </c>
      <c r="D724" s="11">
        <v>245.17347000000001</v>
      </c>
      <c r="E724" s="11">
        <v>0.27300000000000002</v>
      </c>
      <c r="F724" s="11">
        <v>3290.2892561983467</v>
      </c>
      <c r="G724" s="11">
        <v>898.24896694214874</v>
      </c>
      <c r="H724" s="11">
        <v>3000</v>
      </c>
      <c r="I724" s="11">
        <v>0.8</v>
      </c>
      <c r="J724" s="11">
        <v>0.3</v>
      </c>
      <c r="K724" s="11">
        <v>0.6</v>
      </c>
      <c r="L724" s="11">
        <v>2</v>
      </c>
      <c r="M724" s="11">
        <v>3</v>
      </c>
      <c r="N724" s="11">
        <v>2</v>
      </c>
      <c r="O724" s="11">
        <v>3</v>
      </c>
      <c r="P724" s="11">
        <v>0.2</v>
      </c>
      <c r="Q724" s="11">
        <v>0.2</v>
      </c>
      <c r="R724" s="11">
        <v>0.16666666999999999</v>
      </c>
      <c r="S724" s="11">
        <v>0.25</v>
      </c>
      <c r="T724" s="11">
        <v>1626.0451</v>
      </c>
      <c r="U724" s="11">
        <v>0.55000000000000004</v>
      </c>
      <c r="V724" s="11">
        <v>80</v>
      </c>
      <c r="W724" s="11">
        <v>1000</v>
      </c>
      <c r="X724" s="11">
        <v>22.653604000000001</v>
      </c>
    </row>
    <row r="725" spans="2:24" x14ac:dyDescent="0.35">
      <c r="B725" s="11">
        <v>13.219466000000001</v>
      </c>
      <c r="C725" s="11">
        <v>15</v>
      </c>
      <c r="D725" s="11">
        <v>293.90816000000001</v>
      </c>
      <c r="E725" s="11">
        <v>0.3</v>
      </c>
      <c r="F725" s="11">
        <v>2221.6425619834713</v>
      </c>
      <c r="G725" s="11">
        <v>666.49276859504141</v>
      </c>
      <c r="H725" s="11">
        <v>6000</v>
      </c>
      <c r="I725" s="11">
        <v>0.75</v>
      </c>
      <c r="J725" s="11">
        <v>0.2</v>
      </c>
      <c r="K725" s="11">
        <v>0.8</v>
      </c>
      <c r="L725" s="11">
        <v>3</v>
      </c>
      <c r="M725" s="11">
        <v>2</v>
      </c>
      <c r="N725" s="11">
        <v>2</v>
      </c>
      <c r="O725" s="11">
        <v>3</v>
      </c>
      <c r="P725" s="11">
        <v>0.05</v>
      </c>
      <c r="Q725" s="11">
        <v>0.1</v>
      </c>
      <c r="R725" s="11">
        <v>0.3</v>
      </c>
      <c r="S725" s="11">
        <v>0.35</v>
      </c>
      <c r="T725" s="11">
        <v>1735.7847999999999</v>
      </c>
      <c r="U725" s="11">
        <v>0.57499999999999996</v>
      </c>
      <c r="V725" s="11">
        <v>90</v>
      </c>
      <c r="W725" s="11">
        <v>600</v>
      </c>
      <c r="X725" s="11">
        <v>15.520875</v>
      </c>
    </row>
    <row r="726" spans="2:24" x14ac:dyDescent="0.35">
      <c r="B726" s="11">
        <v>9.4433659999999993</v>
      </c>
      <c r="C726" s="11">
        <v>40</v>
      </c>
      <c r="D726" s="11">
        <v>269.54082</v>
      </c>
      <c r="E726" s="11">
        <v>0.219</v>
      </c>
      <c r="F726" s="11">
        <v>3290.2892561983467</v>
      </c>
      <c r="G726" s="11">
        <v>720.57334710743794</v>
      </c>
      <c r="H726" s="11">
        <v>8500</v>
      </c>
      <c r="I726" s="11">
        <v>0.8</v>
      </c>
      <c r="J726" s="11">
        <v>0.3</v>
      </c>
      <c r="K726" s="11">
        <v>0.7</v>
      </c>
      <c r="L726" s="11">
        <v>4</v>
      </c>
      <c r="M726" s="11">
        <v>3</v>
      </c>
      <c r="N726" s="11">
        <v>3</v>
      </c>
      <c r="O726" s="11">
        <v>2</v>
      </c>
      <c r="P726" s="11">
        <v>0.2</v>
      </c>
      <c r="Q726" s="11">
        <v>0.1</v>
      </c>
      <c r="R726" s="11">
        <v>0.1</v>
      </c>
      <c r="S726" s="11">
        <v>0.3</v>
      </c>
      <c r="T726" s="11">
        <v>4069.8535000000002</v>
      </c>
      <c r="U726" s="11">
        <v>0.47499999999999998</v>
      </c>
      <c r="V726" s="11">
        <v>50</v>
      </c>
      <c r="W726" s="11">
        <v>1400</v>
      </c>
      <c r="X726" s="11">
        <v>9.0961303000000004</v>
      </c>
    </row>
    <row r="727" spans="2:24" x14ac:dyDescent="0.35">
      <c r="B727" s="11">
        <v>18.715178999999999</v>
      </c>
      <c r="C727" s="11">
        <v>25</v>
      </c>
      <c r="D727" s="11">
        <v>226.89796000000001</v>
      </c>
      <c r="E727" s="11">
        <v>0.246</v>
      </c>
      <c r="F727" s="11">
        <v>1335.5888429752067</v>
      </c>
      <c r="G727" s="11">
        <v>328.55485537190083</v>
      </c>
      <c r="H727" s="11">
        <v>7500</v>
      </c>
      <c r="I727" s="11">
        <v>0.75</v>
      </c>
      <c r="J727" s="11">
        <v>0.2</v>
      </c>
      <c r="K727" s="11">
        <v>0.7</v>
      </c>
      <c r="L727" s="11">
        <v>2</v>
      </c>
      <c r="M727" s="11">
        <v>2</v>
      </c>
      <c r="N727" s="11">
        <v>4</v>
      </c>
      <c r="O727" s="11">
        <v>3</v>
      </c>
      <c r="P727" s="11">
        <v>0.125</v>
      </c>
      <c r="Q727" s="11">
        <v>0.2</v>
      </c>
      <c r="R727" s="11">
        <v>0.1</v>
      </c>
      <c r="S727" s="11">
        <v>0.3</v>
      </c>
      <c r="T727" s="11">
        <v>4569.9526999999998</v>
      </c>
      <c r="U727" s="11">
        <v>0.42499999999999999</v>
      </c>
      <c r="V727" s="11">
        <v>60</v>
      </c>
      <c r="W727" s="11">
        <v>1000</v>
      </c>
      <c r="X727" s="11">
        <v>19.502376000000002</v>
      </c>
    </row>
    <row r="728" spans="2:24" x14ac:dyDescent="0.35">
      <c r="B728" s="11">
        <v>-12.318201999999999</v>
      </c>
      <c r="C728" s="11">
        <v>15</v>
      </c>
      <c r="D728" s="11">
        <v>251.26531</v>
      </c>
      <c r="E728" s="11">
        <v>0.03</v>
      </c>
      <c r="F728" s="11">
        <v>2750.413223140496</v>
      </c>
      <c r="G728" s="11">
        <v>82.512396694214871</v>
      </c>
      <c r="H728" s="11">
        <v>8000</v>
      </c>
      <c r="I728" s="11">
        <v>0.8</v>
      </c>
      <c r="J728" s="11">
        <v>0.5</v>
      </c>
      <c r="K728" s="11">
        <v>0.8</v>
      </c>
      <c r="L728" s="11">
        <v>4</v>
      </c>
      <c r="M728" s="11">
        <v>3</v>
      </c>
      <c r="N728" s="11">
        <v>2</v>
      </c>
      <c r="O728" s="11">
        <v>4</v>
      </c>
      <c r="P728" s="11">
        <v>0.05</v>
      </c>
      <c r="Q728" s="11">
        <v>0.1</v>
      </c>
      <c r="R728" s="11">
        <v>0.3</v>
      </c>
      <c r="S728" s="11">
        <v>0.2</v>
      </c>
      <c r="T728" s="11">
        <v>4484.1108999999997</v>
      </c>
      <c r="U728" s="11">
        <v>0.5</v>
      </c>
      <c r="V728" s="11">
        <v>40</v>
      </c>
      <c r="W728" s="11">
        <v>1200</v>
      </c>
      <c r="X728" s="11">
        <v>-12.716108999999999</v>
      </c>
    </row>
    <row r="729" spans="2:24" x14ac:dyDescent="0.35">
      <c r="B729" s="11">
        <v>1.66658</v>
      </c>
      <c r="C729" s="11">
        <v>30</v>
      </c>
      <c r="D729" s="11">
        <v>38.051020000000001</v>
      </c>
      <c r="E729" s="11">
        <v>0.111</v>
      </c>
      <c r="F729" s="11">
        <v>2221.6425619834713</v>
      </c>
      <c r="G729" s="11">
        <v>246.60232438016533</v>
      </c>
      <c r="H729" s="11">
        <v>7000</v>
      </c>
      <c r="I729" s="11">
        <v>0.7</v>
      </c>
      <c r="J729" s="11">
        <v>0.3</v>
      </c>
      <c r="K729" s="11">
        <v>0.8</v>
      </c>
      <c r="L729" s="11">
        <v>3</v>
      </c>
      <c r="M729" s="11">
        <v>3</v>
      </c>
      <c r="N729" s="11">
        <v>4</v>
      </c>
      <c r="O729" s="11">
        <v>2</v>
      </c>
      <c r="P729" s="11">
        <v>0.2</v>
      </c>
      <c r="Q729" s="11">
        <v>0.1</v>
      </c>
      <c r="R729" s="11">
        <v>0.23333333000000001</v>
      </c>
      <c r="S729" s="11">
        <v>0.3</v>
      </c>
      <c r="T729" s="11">
        <v>4133.2368999999999</v>
      </c>
      <c r="U729" s="11">
        <v>0.625</v>
      </c>
      <c r="V729" s="11">
        <v>70</v>
      </c>
      <c r="W729" s="11">
        <v>800</v>
      </c>
      <c r="X729" s="11">
        <v>1.7376343000000001</v>
      </c>
    </row>
    <row r="730" spans="2:24" x14ac:dyDescent="0.35">
      <c r="B730" s="11">
        <v>-18.86515</v>
      </c>
      <c r="C730" s="11">
        <v>45</v>
      </c>
      <c r="D730" s="11">
        <v>172.07142999999999</v>
      </c>
      <c r="E730" s="11">
        <v>5.7000000000000002E-2</v>
      </c>
      <c r="F730" s="11">
        <v>1639.6694214876034</v>
      </c>
      <c r="G730" s="11">
        <v>93.461157024793394</v>
      </c>
      <c r="H730" s="11">
        <v>7000</v>
      </c>
      <c r="I730" s="11">
        <v>0.7</v>
      </c>
      <c r="J730" s="11">
        <v>0.4</v>
      </c>
      <c r="K730" s="11">
        <v>0.6</v>
      </c>
      <c r="L730" s="11">
        <v>4</v>
      </c>
      <c r="M730" s="11">
        <v>2</v>
      </c>
      <c r="N730" s="11">
        <v>4</v>
      </c>
      <c r="O730" s="11">
        <v>3</v>
      </c>
      <c r="P730" s="11">
        <v>0.125</v>
      </c>
      <c r="Q730" s="11">
        <v>0.2</v>
      </c>
      <c r="R730" s="11">
        <v>0.1</v>
      </c>
      <c r="S730" s="11">
        <v>0.25</v>
      </c>
      <c r="T730" s="11">
        <v>2206.1493</v>
      </c>
      <c r="U730" s="11">
        <v>0.65</v>
      </c>
      <c r="V730" s="11">
        <v>70</v>
      </c>
      <c r="W730" s="11">
        <v>1400</v>
      </c>
      <c r="X730" s="11">
        <v>-19.001384000000002</v>
      </c>
    </row>
    <row r="731" spans="2:24" x14ac:dyDescent="0.35">
      <c r="B731" s="11">
        <v>-25.099349</v>
      </c>
      <c r="C731" s="11">
        <v>30</v>
      </c>
      <c r="D731" s="11">
        <v>251.26531</v>
      </c>
      <c r="E731" s="11">
        <v>0.246</v>
      </c>
      <c r="F731" s="11">
        <v>3800</v>
      </c>
      <c r="G731" s="11">
        <v>934.8</v>
      </c>
      <c r="H731" s="11">
        <v>3500</v>
      </c>
      <c r="I731" s="11">
        <v>0.8</v>
      </c>
      <c r="J731" s="11">
        <v>0.5</v>
      </c>
      <c r="K731" s="11">
        <v>0.7</v>
      </c>
      <c r="L731" s="11">
        <v>3</v>
      </c>
      <c r="M731" s="11">
        <v>4</v>
      </c>
      <c r="N731" s="11">
        <v>2</v>
      </c>
      <c r="O731" s="11">
        <v>2</v>
      </c>
      <c r="P731" s="11">
        <v>0.2</v>
      </c>
      <c r="Q731" s="11">
        <v>0.15</v>
      </c>
      <c r="R731" s="11">
        <v>0.23333333000000001</v>
      </c>
      <c r="S731" s="11">
        <v>0.35</v>
      </c>
      <c r="T731" s="11">
        <v>918.49708999999996</v>
      </c>
      <c r="U731" s="11">
        <v>0.65</v>
      </c>
      <c r="V731" s="11">
        <v>50</v>
      </c>
      <c r="W731" s="11">
        <v>1600</v>
      </c>
      <c r="X731" s="11">
        <v>-24.105212000000002</v>
      </c>
    </row>
    <row r="732" spans="2:24" x14ac:dyDescent="0.35">
      <c r="B732" s="11">
        <v>-14.923360000000001</v>
      </c>
      <c r="C732" s="11">
        <v>40</v>
      </c>
      <c r="D732" s="11">
        <v>287.81632999999999</v>
      </c>
      <c r="E732" s="11">
        <v>8.4000000000000005E-2</v>
      </c>
      <c r="F732" s="11">
        <v>2748.8119834710747</v>
      </c>
      <c r="G732" s="11">
        <v>230.9002066115703</v>
      </c>
      <c r="H732" s="11">
        <v>7000</v>
      </c>
      <c r="I732" s="11">
        <v>0.7</v>
      </c>
      <c r="J732" s="11">
        <v>0.3</v>
      </c>
      <c r="K732" s="11">
        <v>0.9</v>
      </c>
      <c r="L732" s="11">
        <v>4</v>
      </c>
      <c r="M732" s="11">
        <v>4</v>
      </c>
      <c r="N732" s="11">
        <v>3</v>
      </c>
      <c r="O732" s="11">
        <v>4</v>
      </c>
      <c r="P732" s="11">
        <v>0.2</v>
      </c>
      <c r="Q732" s="11">
        <v>0.1</v>
      </c>
      <c r="R732" s="11">
        <v>0.1</v>
      </c>
      <c r="S732" s="11">
        <v>0.35</v>
      </c>
      <c r="T732" s="11">
        <v>2811.0563000000002</v>
      </c>
      <c r="U732" s="11">
        <v>0.5</v>
      </c>
      <c r="V732" s="11">
        <v>40</v>
      </c>
      <c r="W732" s="11">
        <v>1600</v>
      </c>
      <c r="X732" s="11">
        <v>-15.751951</v>
      </c>
    </row>
    <row r="733" spans="2:24" x14ac:dyDescent="0.35">
      <c r="B733" s="11">
        <v>5.451492</v>
      </c>
      <c r="C733" s="11">
        <v>15</v>
      </c>
      <c r="D733" s="11">
        <v>25.867346999999999</v>
      </c>
      <c r="E733" s="11">
        <v>0.246</v>
      </c>
      <c r="F733" s="11">
        <v>2000</v>
      </c>
      <c r="G733" s="11">
        <v>492</v>
      </c>
      <c r="H733" s="11">
        <v>7500</v>
      </c>
      <c r="I733" s="11">
        <v>0.7</v>
      </c>
      <c r="J733" s="11">
        <v>0.3</v>
      </c>
      <c r="K733" s="11">
        <v>0.7</v>
      </c>
      <c r="L733" s="11">
        <v>3</v>
      </c>
      <c r="M733" s="11">
        <v>4</v>
      </c>
      <c r="N733" s="11">
        <v>3</v>
      </c>
      <c r="O733" s="11">
        <v>4</v>
      </c>
      <c r="P733" s="11">
        <v>0.05</v>
      </c>
      <c r="Q733" s="11">
        <v>0.1</v>
      </c>
      <c r="R733" s="11">
        <v>0.16666666999999999</v>
      </c>
      <c r="S733" s="11">
        <v>0.3</v>
      </c>
      <c r="T733" s="11">
        <v>3525.8130000000001</v>
      </c>
      <c r="U733" s="11">
        <v>0.6</v>
      </c>
      <c r="V733" s="11">
        <v>70</v>
      </c>
      <c r="W733" s="11">
        <v>1200</v>
      </c>
      <c r="X733" s="11">
        <v>6.7156753</v>
      </c>
    </row>
    <row r="734" spans="2:24" x14ac:dyDescent="0.35">
      <c r="B734" s="11">
        <v>-9.9326620000000005</v>
      </c>
      <c r="C734" s="11">
        <v>25</v>
      </c>
      <c r="D734" s="11">
        <v>172.07142999999999</v>
      </c>
      <c r="E734" s="11">
        <v>0.03</v>
      </c>
      <c r="F734" s="11">
        <v>4500</v>
      </c>
      <c r="G734" s="11">
        <v>135</v>
      </c>
      <c r="H734" s="11">
        <v>7500</v>
      </c>
      <c r="I734" s="11">
        <v>0.7</v>
      </c>
      <c r="J734" s="11">
        <v>0.5</v>
      </c>
      <c r="K734" s="11">
        <v>0.6</v>
      </c>
      <c r="L734" s="11">
        <v>2</v>
      </c>
      <c r="M734" s="11">
        <v>4</v>
      </c>
      <c r="N734" s="11">
        <v>3</v>
      </c>
      <c r="O734" s="11">
        <v>3</v>
      </c>
      <c r="P734" s="11">
        <v>0.125</v>
      </c>
      <c r="Q734" s="11">
        <v>0.1</v>
      </c>
      <c r="R734" s="11">
        <v>0.1</v>
      </c>
      <c r="S734" s="11">
        <v>0.3</v>
      </c>
      <c r="T734" s="11">
        <v>2665.8058000000001</v>
      </c>
      <c r="U734" s="11">
        <v>0.625</v>
      </c>
      <c r="V734" s="11">
        <v>40</v>
      </c>
      <c r="W734" s="11">
        <v>800</v>
      </c>
      <c r="X734" s="11">
        <v>-10.102693</v>
      </c>
    </row>
    <row r="735" spans="2:24" x14ac:dyDescent="0.35">
      <c r="B735" s="11">
        <v>38.231560999999999</v>
      </c>
      <c r="C735" s="11">
        <v>20</v>
      </c>
      <c r="D735" s="11">
        <v>300</v>
      </c>
      <c r="E735" s="11">
        <v>0.246</v>
      </c>
      <c r="F735" s="11">
        <v>8000</v>
      </c>
      <c r="G735" s="11">
        <v>1968</v>
      </c>
      <c r="H735" s="11">
        <v>6000</v>
      </c>
      <c r="I735" s="11">
        <v>0.8</v>
      </c>
      <c r="J735" s="11">
        <v>0.4</v>
      </c>
      <c r="K735" s="11">
        <v>0.6</v>
      </c>
      <c r="L735" s="11">
        <v>4</v>
      </c>
      <c r="M735" s="11">
        <v>4</v>
      </c>
      <c r="N735" s="11">
        <v>3</v>
      </c>
      <c r="O735" s="11">
        <v>3</v>
      </c>
      <c r="P735" s="11">
        <v>0.125</v>
      </c>
      <c r="Q735" s="11">
        <v>0.15</v>
      </c>
      <c r="R735" s="11">
        <v>0.16666666999999999</v>
      </c>
      <c r="S735" s="11">
        <v>0.2</v>
      </c>
      <c r="T735" s="11">
        <v>3776.6210000000001</v>
      </c>
      <c r="U735" s="11">
        <v>0.45</v>
      </c>
      <c r="V735" s="11">
        <v>90</v>
      </c>
      <c r="W735" s="11">
        <v>1600</v>
      </c>
      <c r="X735" s="11">
        <v>39.852576999999997</v>
      </c>
    </row>
    <row r="736" spans="2:24" x14ac:dyDescent="0.35">
      <c r="B736" s="11">
        <v>-1.071123</v>
      </c>
      <c r="C736" s="11">
        <v>15</v>
      </c>
      <c r="D736" s="11">
        <v>196.43878000000001</v>
      </c>
      <c r="E736" s="11">
        <v>0.03</v>
      </c>
      <c r="F736" s="11">
        <v>7300</v>
      </c>
      <c r="G736" s="11">
        <v>219</v>
      </c>
      <c r="H736" s="11">
        <v>6500</v>
      </c>
      <c r="I736" s="11">
        <v>0.7</v>
      </c>
      <c r="J736" s="11">
        <v>0.3</v>
      </c>
      <c r="K736" s="11">
        <v>0.9</v>
      </c>
      <c r="L736" s="11">
        <v>4</v>
      </c>
      <c r="M736" s="11">
        <v>4</v>
      </c>
      <c r="N736" s="11">
        <v>2</v>
      </c>
      <c r="O736" s="11">
        <v>3</v>
      </c>
      <c r="P736" s="11">
        <v>0.05</v>
      </c>
      <c r="Q736" s="11">
        <v>0.2</v>
      </c>
      <c r="R736" s="11">
        <v>0.3</v>
      </c>
      <c r="S736" s="11">
        <v>0.35</v>
      </c>
      <c r="T736" s="11">
        <v>1880.4336000000001</v>
      </c>
      <c r="U736" s="11">
        <v>0.6</v>
      </c>
      <c r="V736" s="11">
        <v>80</v>
      </c>
      <c r="W736" s="11">
        <v>600</v>
      </c>
      <c r="X736" s="11">
        <v>-4.3792220000000004</v>
      </c>
    </row>
    <row r="737" spans="2:24" x14ac:dyDescent="0.35">
      <c r="B737" s="11">
        <v>-7.6870890000000003</v>
      </c>
      <c r="C737" s="11">
        <v>15</v>
      </c>
      <c r="D737" s="11">
        <v>98.969387999999995</v>
      </c>
      <c r="E737" s="11">
        <v>0.27300000000000002</v>
      </c>
      <c r="F737" s="11">
        <v>2847.3657024793383</v>
      </c>
      <c r="G737" s="11">
        <v>777.33083677685943</v>
      </c>
      <c r="H737" s="11">
        <v>7500</v>
      </c>
      <c r="I737" s="11">
        <v>0.8</v>
      </c>
      <c r="J737" s="11">
        <v>0.4</v>
      </c>
      <c r="K737" s="11">
        <v>0.9</v>
      </c>
      <c r="L737" s="11">
        <v>3</v>
      </c>
      <c r="M737" s="11">
        <v>2</v>
      </c>
      <c r="N737" s="11">
        <v>4</v>
      </c>
      <c r="O737" s="11">
        <v>4</v>
      </c>
      <c r="P737" s="11">
        <v>0.125</v>
      </c>
      <c r="Q737" s="11">
        <v>0.15</v>
      </c>
      <c r="R737" s="11">
        <v>0.16666666999999999</v>
      </c>
      <c r="S737" s="11">
        <v>0.35</v>
      </c>
      <c r="T737" s="11">
        <v>2847.7719999999999</v>
      </c>
      <c r="U737" s="11">
        <v>0.67500000000000004</v>
      </c>
      <c r="V737" s="11">
        <v>60</v>
      </c>
      <c r="W737" s="11">
        <v>600</v>
      </c>
      <c r="X737" s="11">
        <v>-10.189691</v>
      </c>
    </row>
    <row r="738" spans="2:24" x14ac:dyDescent="0.35">
      <c r="B738" s="11">
        <v>2.1722269999999999</v>
      </c>
      <c r="C738" s="11">
        <v>20</v>
      </c>
      <c r="D738" s="11">
        <v>263.44898000000001</v>
      </c>
      <c r="E738" s="11">
        <v>0.13800000000000001</v>
      </c>
      <c r="F738" s="11">
        <v>2400</v>
      </c>
      <c r="G738" s="11">
        <v>331.20000000000005</v>
      </c>
      <c r="H738" s="11">
        <v>7500</v>
      </c>
      <c r="I738" s="11">
        <v>0.7</v>
      </c>
      <c r="J738" s="11">
        <v>0.4</v>
      </c>
      <c r="K738" s="11">
        <v>0.9</v>
      </c>
      <c r="L738" s="11">
        <v>4</v>
      </c>
      <c r="M738" s="11">
        <v>2</v>
      </c>
      <c r="N738" s="11">
        <v>2</v>
      </c>
      <c r="O738" s="11">
        <v>3</v>
      </c>
      <c r="P738" s="11">
        <v>0.125</v>
      </c>
      <c r="Q738" s="11">
        <v>0.2</v>
      </c>
      <c r="R738" s="11">
        <v>0.23333333000000001</v>
      </c>
      <c r="S738" s="11">
        <v>0.35</v>
      </c>
      <c r="T738" s="11">
        <v>4065.1129000000001</v>
      </c>
      <c r="U738" s="11">
        <v>0.45</v>
      </c>
      <c r="V738" s="11">
        <v>40</v>
      </c>
      <c r="W738" s="11">
        <v>1600</v>
      </c>
      <c r="X738" s="11">
        <v>1.8570142000000001</v>
      </c>
    </row>
    <row r="739" spans="2:24" x14ac:dyDescent="0.35">
      <c r="B739" s="11">
        <v>2.9162889999999999</v>
      </c>
      <c r="C739" s="11">
        <v>15</v>
      </c>
      <c r="D739" s="11">
        <v>251.26531</v>
      </c>
      <c r="E739" s="11">
        <v>0.219</v>
      </c>
      <c r="F739" s="11">
        <v>5200</v>
      </c>
      <c r="G739" s="11">
        <v>1138.8</v>
      </c>
      <c r="H739" s="11">
        <v>4500</v>
      </c>
      <c r="I739" s="11">
        <v>0.75</v>
      </c>
      <c r="J739" s="11">
        <v>0.2</v>
      </c>
      <c r="K739" s="11">
        <v>0.9</v>
      </c>
      <c r="L739" s="11">
        <v>3</v>
      </c>
      <c r="M739" s="11">
        <v>4</v>
      </c>
      <c r="N739" s="11">
        <v>4</v>
      </c>
      <c r="O739" s="11">
        <v>4</v>
      </c>
      <c r="P739" s="11">
        <v>0.2</v>
      </c>
      <c r="Q739" s="11">
        <v>0.2</v>
      </c>
      <c r="R739" s="11">
        <v>0.3</v>
      </c>
      <c r="S739" s="11">
        <v>0.35</v>
      </c>
      <c r="T739" s="11">
        <v>2929.1369</v>
      </c>
      <c r="U739" s="11">
        <v>0.55000000000000004</v>
      </c>
      <c r="V739" s="11">
        <v>40</v>
      </c>
      <c r="W739" s="11">
        <v>1800</v>
      </c>
      <c r="X739" s="11">
        <v>4.0392847999999999</v>
      </c>
    </row>
    <row r="740" spans="2:24" x14ac:dyDescent="0.35">
      <c r="B740" s="11">
        <v>27.449560000000002</v>
      </c>
      <c r="C740" s="11">
        <v>45</v>
      </c>
      <c r="D740" s="11">
        <v>275.63265000000001</v>
      </c>
      <c r="E740" s="11">
        <v>0.192</v>
      </c>
      <c r="F740" s="11">
        <v>4085.3305785123966</v>
      </c>
      <c r="G740" s="11">
        <v>784.38347107438017</v>
      </c>
      <c r="H740" s="11">
        <v>7500</v>
      </c>
      <c r="I740" s="11">
        <v>0.7</v>
      </c>
      <c r="J740" s="11">
        <v>0.2</v>
      </c>
      <c r="K740" s="11">
        <v>0.6</v>
      </c>
      <c r="L740" s="11">
        <v>4</v>
      </c>
      <c r="M740" s="11">
        <v>4</v>
      </c>
      <c r="N740" s="11">
        <v>4</v>
      </c>
      <c r="O740" s="11">
        <v>2</v>
      </c>
      <c r="P740" s="11">
        <v>0.05</v>
      </c>
      <c r="Q740" s="11">
        <v>0.1</v>
      </c>
      <c r="R740" s="11">
        <v>0.1</v>
      </c>
      <c r="S740" s="11">
        <v>0.2</v>
      </c>
      <c r="T740" s="11">
        <v>2926.5246000000002</v>
      </c>
      <c r="U740" s="11">
        <v>0.5</v>
      </c>
      <c r="V740" s="11">
        <v>90</v>
      </c>
      <c r="W740" s="11">
        <v>800</v>
      </c>
      <c r="X740" s="11">
        <v>34.584670000000003</v>
      </c>
    </row>
    <row r="741" spans="2:24" x14ac:dyDescent="0.35">
      <c r="B741" s="11">
        <v>-8.8484230000000004</v>
      </c>
      <c r="C741" s="11">
        <v>35</v>
      </c>
      <c r="D741" s="11">
        <v>226.89796000000001</v>
      </c>
      <c r="E741" s="11">
        <v>0.13800000000000001</v>
      </c>
      <c r="F741" s="11">
        <v>2009.9173553719008</v>
      </c>
      <c r="G741" s="11">
        <v>277.36859504132235</v>
      </c>
      <c r="H741" s="11">
        <v>7500</v>
      </c>
      <c r="I741" s="11">
        <v>0.8</v>
      </c>
      <c r="J741" s="11">
        <v>0.2</v>
      </c>
      <c r="K741" s="11">
        <v>0.9</v>
      </c>
      <c r="L741" s="11">
        <v>2</v>
      </c>
      <c r="M741" s="11">
        <v>2</v>
      </c>
      <c r="N741" s="11">
        <v>3</v>
      </c>
      <c r="O741" s="11">
        <v>4</v>
      </c>
      <c r="P741" s="11">
        <v>0.125</v>
      </c>
      <c r="Q741" s="11">
        <v>0.15</v>
      </c>
      <c r="R741" s="11">
        <v>0.3</v>
      </c>
      <c r="S741" s="11">
        <v>0.3</v>
      </c>
      <c r="T741" s="11">
        <v>1909.1026999999999</v>
      </c>
      <c r="U741" s="11">
        <v>0.6</v>
      </c>
      <c r="V741" s="11">
        <v>80</v>
      </c>
      <c r="W741" s="11">
        <v>1000</v>
      </c>
      <c r="X741" s="11">
        <v>-4.6377152000000006</v>
      </c>
    </row>
    <row r="742" spans="2:24" x14ac:dyDescent="0.35">
      <c r="B742" s="11">
        <v>12.237805</v>
      </c>
      <c r="C742" s="11">
        <v>20</v>
      </c>
      <c r="D742" s="11">
        <v>190.34693999999999</v>
      </c>
      <c r="E742" s="11">
        <v>0.27300000000000002</v>
      </c>
      <c r="F742" s="11">
        <v>3100</v>
      </c>
      <c r="G742" s="11">
        <v>846.30000000000007</v>
      </c>
      <c r="H742" s="11">
        <v>5000</v>
      </c>
      <c r="I742" s="11">
        <v>0.8</v>
      </c>
      <c r="J742" s="11">
        <v>0.4</v>
      </c>
      <c r="K742" s="11">
        <v>0.8</v>
      </c>
      <c r="L742" s="11">
        <v>2</v>
      </c>
      <c r="M742" s="11">
        <v>4</v>
      </c>
      <c r="N742" s="11">
        <v>3</v>
      </c>
      <c r="O742" s="11">
        <v>4</v>
      </c>
      <c r="P742" s="11">
        <v>0.2</v>
      </c>
      <c r="Q742" s="11">
        <v>0.1</v>
      </c>
      <c r="R742" s="11">
        <v>0.23333333000000001</v>
      </c>
      <c r="S742" s="11">
        <v>0.25</v>
      </c>
      <c r="T742" s="11">
        <v>3147.1842000000001</v>
      </c>
      <c r="U742" s="11">
        <v>0.65</v>
      </c>
      <c r="V742" s="11">
        <v>90</v>
      </c>
      <c r="W742" s="11">
        <v>1800</v>
      </c>
      <c r="X742" s="11">
        <v>9.6410441999999996</v>
      </c>
    </row>
    <row r="743" spans="2:24" x14ac:dyDescent="0.35">
      <c r="B743" s="11">
        <v>18.435594999999999</v>
      </c>
      <c r="C743" s="11">
        <v>35</v>
      </c>
      <c r="D743" s="11">
        <v>141.61224000000001</v>
      </c>
      <c r="E743" s="11">
        <v>0.192</v>
      </c>
      <c r="F743" s="11">
        <v>8000</v>
      </c>
      <c r="G743" s="11">
        <v>1536</v>
      </c>
      <c r="H743" s="11">
        <v>6500</v>
      </c>
      <c r="I743" s="11">
        <v>0.7</v>
      </c>
      <c r="J743" s="11">
        <v>0.3</v>
      </c>
      <c r="K743" s="11">
        <v>0.7</v>
      </c>
      <c r="L743" s="11">
        <v>2</v>
      </c>
      <c r="M743" s="11">
        <v>4</v>
      </c>
      <c r="N743" s="11">
        <v>4</v>
      </c>
      <c r="O743" s="11">
        <v>2</v>
      </c>
      <c r="P743" s="11">
        <v>0.2</v>
      </c>
      <c r="Q743" s="11">
        <v>0.15</v>
      </c>
      <c r="R743" s="11">
        <v>0.23333333000000001</v>
      </c>
      <c r="S743" s="11">
        <v>0.25</v>
      </c>
      <c r="T743" s="11">
        <v>3205.7015999999999</v>
      </c>
      <c r="U743" s="11">
        <v>0.45</v>
      </c>
      <c r="V743" s="11">
        <v>50</v>
      </c>
      <c r="W743" s="11">
        <v>800</v>
      </c>
      <c r="X743" s="11">
        <v>17.133282000000001</v>
      </c>
    </row>
    <row r="744" spans="2:24" x14ac:dyDescent="0.35">
      <c r="B744" s="11">
        <v>-12.196073</v>
      </c>
      <c r="C744" s="11">
        <v>40</v>
      </c>
      <c r="D744" s="11">
        <v>105.06122000000001</v>
      </c>
      <c r="E744" s="11">
        <v>0.16500000000000001</v>
      </c>
      <c r="F744" s="11">
        <v>1335.5888429752067</v>
      </c>
      <c r="G744" s="11">
        <v>220.37215909090912</v>
      </c>
      <c r="H744" s="11">
        <v>7000</v>
      </c>
      <c r="I744" s="11">
        <v>0.75</v>
      </c>
      <c r="J744" s="11">
        <v>0.3</v>
      </c>
      <c r="K744" s="11">
        <v>0.8</v>
      </c>
      <c r="L744" s="11">
        <v>2</v>
      </c>
      <c r="M744" s="11">
        <v>2</v>
      </c>
      <c r="N744" s="11">
        <v>3</v>
      </c>
      <c r="O744" s="11">
        <v>4</v>
      </c>
      <c r="P744" s="11">
        <v>0.05</v>
      </c>
      <c r="Q744" s="11">
        <v>0.2</v>
      </c>
      <c r="R744" s="11">
        <v>0.16666666999999999</v>
      </c>
      <c r="S744" s="11">
        <v>0.3</v>
      </c>
      <c r="T744" s="11">
        <v>3351.6441</v>
      </c>
      <c r="U744" s="11">
        <v>0.625</v>
      </c>
      <c r="V744" s="11">
        <v>70</v>
      </c>
      <c r="W744" s="11">
        <v>1600</v>
      </c>
      <c r="X744" s="11">
        <v>-12.803478</v>
      </c>
    </row>
    <row r="745" spans="2:24" x14ac:dyDescent="0.35">
      <c r="B745" s="11">
        <v>1.2611570000000001</v>
      </c>
      <c r="C745" s="11">
        <v>25</v>
      </c>
      <c r="D745" s="11">
        <v>287.81632999999999</v>
      </c>
      <c r="E745" s="11">
        <v>0.27300000000000002</v>
      </c>
      <c r="F745" s="11">
        <v>775</v>
      </c>
      <c r="G745" s="11">
        <v>211.57500000000002</v>
      </c>
      <c r="H745" s="11">
        <v>4500</v>
      </c>
      <c r="I745" s="11">
        <v>0.7</v>
      </c>
      <c r="J745" s="11">
        <v>0.2</v>
      </c>
      <c r="K745" s="11">
        <v>0.7</v>
      </c>
      <c r="L745" s="11">
        <v>3</v>
      </c>
      <c r="M745" s="11">
        <v>4</v>
      </c>
      <c r="N745" s="11">
        <v>3</v>
      </c>
      <c r="O745" s="11">
        <v>3</v>
      </c>
      <c r="P745" s="11">
        <v>0.125</v>
      </c>
      <c r="Q745" s="11">
        <v>0.2</v>
      </c>
      <c r="R745" s="11">
        <v>0.1</v>
      </c>
      <c r="S745" s="11">
        <v>0.35</v>
      </c>
      <c r="T745" s="11">
        <v>2361.1421999999998</v>
      </c>
      <c r="U745" s="11">
        <v>0.52500000000000002</v>
      </c>
      <c r="V745" s="11">
        <v>50</v>
      </c>
      <c r="W745" s="11">
        <v>600</v>
      </c>
      <c r="X745" s="11">
        <v>2.9993337000000002</v>
      </c>
    </row>
    <row r="746" spans="2:24" x14ac:dyDescent="0.35">
      <c r="B746" s="11">
        <v>-14.098042</v>
      </c>
      <c r="C746" s="11">
        <v>15</v>
      </c>
      <c r="D746" s="11">
        <v>202.53061</v>
      </c>
      <c r="E746" s="11">
        <v>0.03</v>
      </c>
      <c r="F746" s="11">
        <v>3012.3966942148763</v>
      </c>
      <c r="G746" s="11">
        <v>90.371900826446293</v>
      </c>
      <c r="H746" s="11">
        <v>8000</v>
      </c>
      <c r="I746" s="11">
        <v>0.75</v>
      </c>
      <c r="J746" s="11">
        <v>0.4</v>
      </c>
      <c r="K746" s="11">
        <v>0.7</v>
      </c>
      <c r="L746" s="11">
        <v>4</v>
      </c>
      <c r="M746" s="11">
        <v>4</v>
      </c>
      <c r="N746" s="11">
        <v>3</v>
      </c>
      <c r="O746" s="11">
        <v>4</v>
      </c>
      <c r="P746" s="11">
        <v>0.2</v>
      </c>
      <c r="Q746" s="11">
        <v>0.2</v>
      </c>
      <c r="R746" s="11">
        <v>0.23333333000000001</v>
      </c>
      <c r="S746" s="11">
        <v>0.2</v>
      </c>
      <c r="T746" s="11">
        <v>4484.1108999999997</v>
      </c>
      <c r="U746" s="11">
        <v>0.6</v>
      </c>
      <c r="V746" s="11">
        <v>60</v>
      </c>
      <c r="W746" s="11">
        <v>1400</v>
      </c>
      <c r="X746" s="11">
        <v>-14.174966</v>
      </c>
    </row>
    <row r="747" spans="2:24" x14ac:dyDescent="0.35">
      <c r="B747" s="11">
        <v>8.6188000000000001E-2</v>
      </c>
      <c r="C747" s="11">
        <v>25</v>
      </c>
      <c r="D747" s="11">
        <v>232.9898</v>
      </c>
      <c r="E747" s="11">
        <v>0.246</v>
      </c>
      <c r="F747" s="11">
        <v>2009.9173553719008</v>
      </c>
      <c r="G747" s="11">
        <v>494.43966942148762</v>
      </c>
      <c r="H747" s="11">
        <v>7500</v>
      </c>
      <c r="I747" s="11">
        <v>0.7</v>
      </c>
      <c r="J747" s="11">
        <v>0.2</v>
      </c>
      <c r="K747" s="11">
        <v>0.9</v>
      </c>
      <c r="L747" s="11">
        <v>2</v>
      </c>
      <c r="M747" s="11">
        <v>2</v>
      </c>
      <c r="N747" s="11">
        <v>2</v>
      </c>
      <c r="O747" s="11">
        <v>2</v>
      </c>
      <c r="P747" s="11">
        <v>0.2</v>
      </c>
      <c r="Q747" s="11">
        <v>0.15</v>
      </c>
      <c r="R747" s="11">
        <v>0.23333333000000001</v>
      </c>
      <c r="S747" s="11">
        <v>0.25</v>
      </c>
      <c r="T747" s="11">
        <v>3935.2370999999998</v>
      </c>
      <c r="U747" s="11">
        <v>0.57499999999999996</v>
      </c>
      <c r="V747" s="11">
        <v>50</v>
      </c>
      <c r="W747" s="11">
        <v>1600</v>
      </c>
      <c r="X747" s="11">
        <v>1.2160446999999999</v>
      </c>
    </row>
    <row r="748" spans="2:24" x14ac:dyDescent="0.35">
      <c r="B748" s="11">
        <v>26.045593</v>
      </c>
      <c r="C748" s="11">
        <v>25</v>
      </c>
      <c r="D748" s="11">
        <v>86.785713999999999</v>
      </c>
      <c r="E748" s="11">
        <v>0.27300000000000002</v>
      </c>
      <c r="F748" s="11">
        <v>2000</v>
      </c>
      <c r="G748" s="11">
        <v>546</v>
      </c>
      <c r="H748" s="11">
        <v>6000</v>
      </c>
      <c r="I748" s="11">
        <v>0.85</v>
      </c>
      <c r="J748" s="11">
        <v>0.3</v>
      </c>
      <c r="K748" s="11">
        <v>0.8</v>
      </c>
      <c r="L748" s="11">
        <v>3</v>
      </c>
      <c r="M748" s="11">
        <v>3</v>
      </c>
      <c r="N748" s="11">
        <v>3</v>
      </c>
      <c r="O748" s="11">
        <v>3</v>
      </c>
      <c r="P748" s="11">
        <v>0.125</v>
      </c>
      <c r="Q748" s="11">
        <v>0.15</v>
      </c>
      <c r="R748" s="11">
        <v>0.1</v>
      </c>
      <c r="S748" s="11">
        <v>0.25</v>
      </c>
      <c r="T748" s="11">
        <v>3655.9621999999999</v>
      </c>
      <c r="U748" s="11">
        <v>0.45</v>
      </c>
      <c r="V748" s="11">
        <v>60</v>
      </c>
      <c r="W748" s="11">
        <v>1000</v>
      </c>
      <c r="X748" s="11">
        <v>32.245919999999998</v>
      </c>
    </row>
    <row r="749" spans="2:24" x14ac:dyDescent="0.35">
      <c r="B749" s="11">
        <v>-9.6208100000000005</v>
      </c>
      <c r="C749" s="11">
        <v>30</v>
      </c>
      <c r="D749" s="11">
        <v>184.2551</v>
      </c>
      <c r="E749" s="11">
        <v>0.3</v>
      </c>
      <c r="F749" s="11">
        <v>376.54958677685954</v>
      </c>
      <c r="G749" s="11">
        <v>112.96487603305786</v>
      </c>
      <c r="H749" s="11">
        <v>6000</v>
      </c>
      <c r="I749" s="11">
        <v>0.8</v>
      </c>
      <c r="J749" s="11">
        <v>0.5</v>
      </c>
      <c r="K749" s="11">
        <v>0.7</v>
      </c>
      <c r="L749" s="11">
        <v>2</v>
      </c>
      <c r="M749" s="11">
        <v>2</v>
      </c>
      <c r="N749" s="11">
        <v>4</v>
      </c>
      <c r="O749" s="11">
        <v>4</v>
      </c>
      <c r="P749" s="11">
        <v>0.2</v>
      </c>
      <c r="Q749" s="11">
        <v>0.2</v>
      </c>
      <c r="R749" s="11">
        <v>0.23333333000000001</v>
      </c>
      <c r="S749" s="11">
        <v>0.3</v>
      </c>
      <c r="T749" s="11">
        <v>1574.5663999999999</v>
      </c>
      <c r="U749" s="11">
        <v>0.55000000000000004</v>
      </c>
      <c r="V749" s="11">
        <v>40</v>
      </c>
      <c r="W749" s="11">
        <v>800</v>
      </c>
      <c r="X749" s="11">
        <v>-11.038322000000001</v>
      </c>
    </row>
    <row r="750" spans="2:24" x14ac:dyDescent="0.35">
      <c r="B750" s="11">
        <v>-2.4469780000000001</v>
      </c>
      <c r="C750" s="11">
        <v>15</v>
      </c>
      <c r="D750" s="11">
        <v>92.877550999999997</v>
      </c>
      <c r="E750" s="11">
        <v>0.246</v>
      </c>
      <c r="F750" s="11">
        <v>1639.6694214876034</v>
      </c>
      <c r="G750" s="11">
        <v>403.3586776859504</v>
      </c>
      <c r="H750" s="11">
        <v>3000</v>
      </c>
      <c r="I750" s="11">
        <v>0.8</v>
      </c>
      <c r="J750" s="11">
        <v>0.3</v>
      </c>
      <c r="K750" s="11">
        <v>0.6</v>
      </c>
      <c r="L750" s="11">
        <v>3</v>
      </c>
      <c r="M750" s="11">
        <v>2</v>
      </c>
      <c r="N750" s="11">
        <v>3</v>
      </c>
      <c r="O750" s="11">
        <v>3</v>
      </c>
      <c r="P750" s="11">
        <v>0.2</v>
      </c>
      <c r="Q750" s="11">
        <v>0.15</v>
      </c>
      <c r="R750" s="11">
        <v>0.1</v>
      </c>
      <c r="S750" s="11">
        <v>0.2</v>
      </c>
      <c r="T750" s="11">
        <v>867.89242000000002</v>
      </c>
      <c r="U750" s="11">
        <v>0.7</v>
      </c>
      <c r="V750" s="11">
        <v>80</v>
      </c>
      <c r="W750" s="11">
        <v>1400</v>
      </c>
      <c r="X750" s="11">
        <v>0.65207426000000002</v>
      </c>
    </row>
    <row r="751" spans="2:24" x14ac:dyDescent="0.35">
      <c r="B751" s="11">
        <v>-16.242611</v>
      </c>
      <c r="C751" s="11">
        <v>35</v>
      </c>
      <c r="D751" s="11">
        <v>220.80611999999999</v>
      </c>
      <c r="E751" s="11">
        <v>0.16500000000000001</v>
      </c>
      <c r="F751" s="11">
        <v>640.13429752066122</v>
      </c>
      <c r="G751" s="11">
        <v>105.62215909090911</v>
      </c>
      <c r="H751" s="11">
        <v>6500</v>
      </c>
      <c r="I751" s="11">
        <v>0.8</v>
      </c>
      <c r="J751" s="11">
        <v>0.5</v>
      </c>
      <c r="K751" s="11">
        <v>0.7</v>
      </c>
      <c r="L751" s="11">
        <v>3</v>
      </c>
      <c r="M751" s="11">
        <v>3</v>
      </c>
      <c r="N751" s="11">
        <v>2</v>
      </c>
      <c r="O751" s="11">
        <v>4</v>
      </c>
      <c r="P751" s="11">
        <v>0.125</v>
      </c>
      <c r="Q751" s="11">
        <v>0.2</v>
      </c>
      <c r="R751" s="11">
        <v>0.23333333000000001</v>
      </c>
      <c r="S751" s="11">
        <v>0.2</v>
      </c>
      <c r="T751" s="11">
        <v>2688.6529999999998</v>
      </c>
      <c r="U751" s="11">
        <v>0.5</v>
      </c>
      <c r="V751" s="11">
        <v>90</v>
      </c>
      <c r="W751" s="11">
        <v>2000</v>
      </c>
      <c r="X751" s="11">
        <v>-15.56762</v>
      </c>
    </row>
    <row r="752" spans="2:24" x14ac:dyDescent="0.35">
      <c r="B752" s="11">
        <v>-4.7544310000000003</v>
      </c>
      <c r="C752" s="11">
        <v>15</v>
      </c>
      <c r="D752" s="11">
        <v>172.07142999999999</v>
      </c>
      <c r="E752" s="11">
        <v>0.13800000000000001</v>
      </c>
      <c r="F752" s="11">
        <v>4619.059917355371</v>
      </c>
      <c r="G752" s="11">
        <v>637.4302685950413</v>
      </c>
      <c r="H752" s="11">
        <v>8000</v>
      </c>
      <c r="I752" s="11">
        <v>0.8</v>
      </c>
      <c r="J752" s="11">
        <v>0.3</v>
      </c>
      <c r="K752" s="11">
        <v>0.9</v>
      </c>
      <c r="L752" s="11">
        <v>3</v>
      </c>
      <c r="M752" s="11">
        <v>3</v>
      </c>
      <c r="N752" s="11">
        <v>2</v>
      </c>
      <c r="O752" s="11">
        <v>4</v>
      </c>
      <c r="P752" s="11">
        <v>0.2</v>
      </c>
      <c r="Q752" s="11">
        <v>0.15</v>
      </c>
      <c r="R752" s="11">
        <v>0.3</v>
      </c>
      <c r="S752" s="11">
        <v>0.2</v>
      </c>
      <c r="T752" s="11">
        <v>4484.1108999999997</v>
      </c>
      <c r="U752" s="11">
        <v>0.5</v>
      </c>
      <c r="V752" s="11">
        <v>40</v>
      </c>
      <c r="W752" s="11">
        <v>2000</v>
      </c>
      <c r="X752" s="11">
        <v>-1.7510052</v>
      </c>
    </row>
    <row r="753" spans="2:24" x14ac:dyDescent="0.35">
      <c r="B753" s="11">
        <v>-5.924277</v>
      </c>
      <c r="C753" s="11">
        <v>15</v>
      </c>
      <c r="D753" s="11">
        <v>208.62244999999999</v>
      </c>
      <c r="E753" s="11">
        <v>0.246</v>
      </c>
      <c r="F753" s="11">
        <v>7300</v>
      </c>
      <c r="G753" s="11">
        <v>1795.8</v>
      </c>
      <c r="H753" s="11">
        <v>7000</v>
      </c>
      <c r="I753" s="11">
        <v>0.85</v>
      </c>
      <c r="J753" s="11">
        <v>0.2</v>
      </c>
      <c r="K753" s="11">
        <v>0.8</v>
      </c>
      <c r="L753" s="11">
        <v>4</v>
      </c>
      <c r="M753" s="11">
        <v>2</v>
      </c>
      <c r="N753" s="11">
        <v>2</v>
      </c>
      <c r="O753" s="11">
        <v>4</v>
      </c>
      <c r="P753" s="11">
        <v>0.2</v>
      </c>
      <c r="Q753" s="11">
        <v>0.15</v>
      </c>
      <c r="R753" s="11">
        <v>0.3</v>
      </c>
      <c r="S753" s="11">
        <v>0.2</v>
      </c>
      <c r="T753" s="11">
        <v>4556.4351999999999</v>
      </c>
      <c r="U753" s="11">
        <v>0.625</v>
      </c>
      <c r="V753" s="11">
        <v>70</v>
      </c>
      <c r="W753" s="11">
        <v>400</v>
      </c>
      <c r="X753" s="11">
        <v>-9.7752886999999991</v>
      </c>
    </row>
    <row r="754" spans="2:24" x14ac:dyDescent="0.35">
      <c r="B754" s="11">
        <v>-18.852900999999999</v>
      </c>
      <c r="C754" s="11">
        <v>35</v>
      </c>
      <c r="D754" s="11">
        <v>7.5918367</v>
      </c>
      <c r="E754" s="11">
        <v>0.192</v>
      </c>
      <c r="F754" s="11">
        <v>376.54958677685954</v>
      </c>
      <c r="G754" s="11">
        <v>72.297520661157037</v>
      </c>
      <c r="H754" s="11">
        <v>8000</v>
      </c>
      <c r="I754" s="11">
        <v>0.8</v>
      </c>
      <c r="J754" s="11">
        <v>0.4</v>
      </c>
      <c r="K754" s="11">
        <v>0.7</v>
      </c>
      <c r="L754" s="11">
        <v>2</v>
      </c>
      <c r="M754" s="11">
        <v>4</v>
      </c>
      <c r="N754" s="11">
        <v>3</v>
      </c>
      <c r="O754" s="11">
        <v>3</v>
      </c>
      <c r="P754" s="11">
        <v>0.125</v>
      </c>
      <c r="Q754" s="11">
        <v>0.15</v>
      </c>
      <c r="R754" s="11">
        <v>0.3</v>
      </c>
      <c r="S754" s="11">
        <v>0.2</v>
      </c>
      <c r="T754" s="11">
        <v>2672.7438000000002</v>
      </c>
      <c r="U754" s="11">
        <v>0.55000000000000004</v>
      </c>
      <c r="V754" s="11">
        <v>90</v>
      </c>
      <c r="W754" s="11">
        <v>1800</v>
      </c>
      <c r="X754" s="11">
        <v>-19.718264999999999</v>
      </c>
    </row>
    <row r="755" spans="2:24" x14ac:dyDescent="0.35">
      <c r="B755" s="11">
        <v>10.583688</v>
      </c>
      <c r="C755" s="11">
        <v>25</v>
      </c>
      <c r="D755" s="11">
        <v>38.051020000000001</v>
      </c>
      <c r="E755" s="11">
        <v>0.246</v>
      </c>
      <c r="F755" s="11">
        <v>1075.6714876033056</v>
      </c>
      <c r="G755" s="11">
        <v>264.61518595041321</v>
      </c>
      <c r="H755" s="11">
        <v>3500</v>
      </c>
      <c r="I755" s="11">
        <v>0.85</v>
      </c>
      <c r="J755" s="11">
        <v>0.3</v>
      </c>
      <c r="K755" s="11">
        <v>0.8</v>
      </c>
      <c r="L755" s="11">
        <v>2</v>
      </c>
      <c r="M755" s="11">
        <v>2</v>
      </c>
      <c r="N755" s="11">
        <v>4</v>
      </c>
      <c r="O755" s="11">
        <v>4</v>
      </c>
      <c r="P755" s="11">
        <v>0.2</v>
      </c>
      <c r="Q755" s="11">
        <v>0.1</v>
      </c>
      <c r="R755" s="11">
        <v>0.16666666999999999</v>
      </c>
      <c r="S755" s="11">
        <v>0.25</v>
      </c>
      <c r="T755" s="11">
        <v>1540.2433000000001</v>
      </c>
      <c r="U755" s="11">
        <v>0.55000000000000004</v>
      </c>
      <c r="V755" s="11">
        <v>80</v>
      </c>
      <c r="W755" s="11">
        <v>1200</v>
      </c>
      <c r="X755" s="11">
        <v>11.028451</v>
      </c>
    </row>
    <row r="756" spans="2:24" x14ac:dyDescent="0.35">
      <c r="B756" s="11">
        <v>9.080247</v>
      </c>
      <c r="C756" s="11">
        <v>20</v>
      </c>
      <c r="D756" s="11">
        <v>98.969387999999995</v>
      </c>
      <c r="E756" s="11">
        <v>8.4000000000000005E-2</v>
      </c>
      <c r="F756" s="11">
        <v>2221.6425619834713</v>
      </c>
      <c r="G756" s="11">
        <v>186.61797520661159</v>
      </c>
      <c r="H756" s="11">
        <v>6000</v>
      </c>
      <c r="I756" s="11">
        <v>0.8</v>
      </c>
      <c r="J756" s="11">
        <v>0.4</v>
      </c>
      <c r="K756" s="11">
        <v>0.7</v>
      </c>
      <c r="L756" s="11">
        <v>4</v>
      </c>
      <c r="M756" s="11">
        <v>2</v>
      </c>
      <c r="N756" s="11">
        <v>2</v>
      </c>
      <c r="O756" s="11">
        <v>3</v>
      </c>
      <c r="P756" s="11">
        <v>0.125</v>
      </c>
      <c r="Q756" s="11">
        <v>0.15</v>
      </c>
      <c r="R756" s="11">
        <v>0.23333333000000001</v>
      </c>
      <c r="S756" s="11">
        <v>0.25</v>
      </c>
      <c r="T756" s="11">
        <v>1678.4982</v>
      </c>
      <c r="U756" s="11">
        <v>0.52500000000000002</v>
      </c>
      <c r="V756" s="11">
        <v>90</v>
      </c>
      <c r="W756" s="11">
        <v>1000</v>
      </c>
      <c r="X756" s="11">
        <v>4.8074466999999999</v>
      </c>
    </row>
    <row r="757" spans="2:24" x14ac:dyDescent="0.35">
      <c r="B757" s="11">
        <v>4.5299430000000003</v>
      </c>
      <c r="C757" s="11">
        <v>25</v>
      </c>
      <c r="D757" s="11">
        <v>62.418367000000003</v>
      </c>
      <c r="E757" s="11">
        <v>0.27300000000000002</v>
      </c>
      <c r="F757" s="11">
        <v>950</v>
      </c>
      <c r="G757" s="11">
        <v>259.35000000000002</v>
      </c>
      <c r="H757" s="11">
        <v>6500</v>
      </c>
      <c r="I757" s="11">
        <v>0.7</v>
      </c>
      <c r="J757" s="11">
        <v>0.2</v>
      </c>
      <c r="K757" s="11">
        <v>0.8</v>
      </c>
      <c r="L757" s="11">
        <v>3</v>
      </c>
      <c r="M757" s="11">
        <v>2</v>
      </c>
      <c r="N757" s="11">
        <v>2</v>
      </c>
      <c r="O757" s="11">
        <v>4</v>
      </c>
      <c r="P757" s="11">
        <v>0.2</v>
      </c>
      <c r="Q757" s="11">
        <v>0.1</v>
      </c>
      <c r="R757" s="11">
        <v>0.16666666999999999</v>
      </c>
      <c r="S757" s="11">
        <v>0.25</v>
      </c>
      <c r="T757" s="11">
        <v>2310.3649999999998</v>
      </c>
      <c r="U757" s="11">
        <v>0.42499999999999999</v>
      </c>
      <c r="V757" s="11">
        <v>40</v>
      </c>
      <c r="W757" s="11">
        <v>600</v>
      </c>
      <c r="X757" s="11">
        <v>4.6645549000000006</v>
      </c>
    </row>
    <row r="758" spans="2:24" x14ac:dyDescent="0.35">
      <c r="B758" s="11">
        <v>-9.0552879999999991</v>
      </c>
      <c r="C758" s="11">
        <v>30</v>
      </c>
      <c r="D758" s="11">
        <v>135.52041</v>
      </c>
      <c r="E758" s="11">
        <v>0.246</v>
      </c>
      <c r="F758" s="11">
        <v>5900</v>
      </c>
      <c r="G758" s="11">
        <v>1451.4</v>
      </c>
      <c r="H758" s="11">
        <v>3000</v>
      </c>
      <c r="I758" s="11">
        <v>0.8</v>
      </c>
      <c r="J758" s="11">
        <v>0.2</v>
      </c>
      <c r="K758" s="11">
        <v>0.7</v>
      </c>
      <c r="L758" s="11">
        <v>4</v>
      </c>
      <c r="M758" s="11">
        <v>4</v>
      </c>
      <c r="N758" s="11">
        <v>4</v>
      </c>
      <c r="O758" s="11">
        <v>4</v>
      </c>
      <c r="P758" s="11">
        <v>0.2</v>
      </c>
      <c r="Q758" s="11">
        <v>0.15</v>
      </c>
      <c r="R758" s="11">
        <v>0.23333333000000001</v>
      </c>
      <c r="S758" s="11">
        <v>0.2</v>
      </c>
      <c r="T758" s="11">
        <v>1279.3352</v>
      </c>
      <c r="U758" s="11">
        <v>0.67500000000000004</v>
      </c>
      <c r="V758" s="11">
        <v>90</v>
      </c>
      <c r="W758" s="11">
        <v>600</v>
      </c>
      <c r="X758" s="11">
        <v>-10.221741</v>
      </c>
    </row>
    <row r="759" spans="2:24" x14ac:dyDescent="0.35">
      <c r="B759" s="11">
        <v>-5.2365700000000004</v>
      </c>
      <c r="C759" s="11">
        <v>30</v>
      </c>
      <c r="D759" s="11">
        <v>1.5</v>
      </c>
      <c r="E759" s="11">
        <v>0.13800000000000001</v>
      </c>
      <c r="F759" s="11">
        <v>5185.227272727273</v>
      </c>
      <c r="G759" s="11">
        <v>715.56136363636369</v>
      </c>
      <c r="H759" s="11">
        <v>6000</v>
      </c>
      <c r="I759" s="11">
        <v>0.85</v>
      </c>
      <c r="J759" s="11">
        <v>0.2</v>
      </c>
      <c r="K759" s="11">
        <v>0.9</v>
      </c>
      <c r="L759" s="11">
        <v>3</v>
      </c>
      <c r="M759" s="11">
        <v>4</v>
      </c>
      <c r="N759" s="11">
        <v>4</v>
      </c>
      <c r="O759" s="11">
        <v>4</v>
      </c>
      <c r="P759" s="11">
        <v>0.125</v>
      </c>
      <c r="Q759" s="11">
        <v>0.2</v>
      </c>
      <c r="R759" s="11">
        <v>0.16666666999999999</v>
      </c>
      <c r="S759" s="11">
        <v>0.35</v>
      </c>
      <c r="T759" s="11">
        <v>3050.7224999999999</v>
      </c>
      <c r="U759" s="11">
        <v>0.7</v>
      </c>
      <c r="V759" s="11">
        <v>60</v>
      </c>
      <c r="W759" s="11">
        <v>2000</v>
      </c>
      <c r="X759" s="11">
        <v>-5.2576945999999998</v>
      </c>
    </row>
    <row r="760" spans="2:24" x14ac:dyDescent="0.35">
      <c r="B760" s="11">
        <v>-10.365586</v>
      </c>
      <c r="C760" s="11">
        <v>45</v>
      </c>
      <c r="D760" s="11">
        <v>251.26531</v>
      </c>
      <c r="E760" s="11">
        <v>0.03</v>
      </c>
      <c r="F760" s="11">
        <v>5735.1756198347111</v>
      </c>
      <c r="G760" s="11">
        <v>172.05526859504133</v>
      </c>
      <c r="H760" s="11">
        <v>8000</v>
      </c>
      <c r="I760" s="11">
        <v>0.8</v>
      </c>
      <c r="J760" s="11">
        <v>0.5</v>
      </c>
      <c r="K760" s="11">
        <v>0.9</v>
      </c>
      <c r="L760" s="11">
        <v>3</v>
      </c>
      <c r="M760" s="11">
        <v>3</v>
      </c>
      <c r="N760" s="11">
        <v>4</v>
      </c>
      <c r="O760" s="11">
        <v>2</v>
      </c>
      <c r="P760" s="11">
        <v>0.05</v>
      </c>
      <c r="Q760" s="11">
        <v>0.1</v>
      </c>
      <c r="R760" s="11">
        <v>0.23333333000000001</v>
      </c>
      <c r="S760" s="11">
        <v>0.3</v>
      </c>
      <c r="T760" s="11">
        <v>4322.2518</v>
      </c>
      <c r="U760" s="11">
        <v>0.5</v>
      </c>
      <c r="V760" s="11">
        <v>90</v>
      </c>
      <c r="W760" s="11">
        <v>2000</v>
      </c>
      <c r="X760" s="11">
        <v>-11.286854</v>
      </c>
    </row>
    <row r="761" spans="2:24" x14ac:dyDescent="0.35">
      <c r="B761" s="11">
        <v>-5.9396709999999997</v>
      </c>
      <c r="C761" s="11">
        <v>35</v>
      </c>
      <c r="D761" s="11">
        <v>251.26531</v>
      </c>
      <c r="E761" s="11">
        <v>5.7000000000000002E-2</v>
      </c>
      <c r="F761" s="11">
        <v>6600</v>
      </c>
      <c r="G761" s="11">
        <v>376.2</v>
      </c>
      <c r="H761" s="11">
        <v>7500</v>
      </c>
      <c r="I761" s="11">
        <v>0.85</v>
      </c>
      <c r="J761" s="11">
        <v>0.4</v>
      </c>
      <c r="K761" s="11">
        <v>0.9</v>
      </c>
      <c r="L761" s="11">
        <v>3</v>
      </c>
      <c r="M761" s="11">
        <v>2</v>
      </c>
      <c r="N761" s="11">
        <v>3</v>
      </c>
      <c r="O761" s="11">
        <v>3</v>
      </c>
      <c r="P761" s="11">
        <v>0.2</v>
      </c>
      <c r="Q761" s="11">
        <v>0.15</v>
      </c>
      <c r="R761" s="11">
        <v>0.16666666999999999</v>
      </c>
      <c r="S761" s="11">
        <v>0.35</v>
      </c>
      <c r="T761" s="11">
        <v>2505.6972999999998</v>
      </c>
      <c r="U761" s="11">
        <v>0.47499999999999998</v>
      </c>
      <c r="V761" s="11">
        <v>40</v>
      </c>
      <c r="W761" s="11">
        <v>1600</v>
      </c>
      <c r="X761" s="11">
        <v>-5.9590405999999998</v>
      </c>
    </row>
    <row r="762" spans="2:24" x14ac:dyDescent="0.35">
      <c r="B762" s="11">
        <v>-2.667052</v>
      </c>
      <c r="C762" s="11">
        <v>35</v>
      </c>
      <c r="D762" s="11">
        <v>263.44898000000001</v>
      </c>
      <c r="E762" s="11">
        <v>5.7000000000000002E-2</v>
      </c>
      <c r="F762" s="11">
        <v>6285.1239669421484</v>
      </c>
      <c r="G762" s="11">
        <v>358.25206611570246</v>
      </c>
      <c r="H762" s="11">
        <v>8000</v>
      </c>
      <c r="I762" s="11">
        <v>0.7</v>
      </c>
      <c r="J762" s="11">
        <v>0.5</v>
      </c>
      <c r="K762" s="11">
        <v>0.6</v>
      </c>
      <c r="L762" s="11">
        <v>4</v>
      </c>
      <c r="M762" s="11">
        <v>2</v>
      </c>
      <c r="N762" s="11">
        <v>3</v>
      </c>
      <c r="O762" s="11">
        <v>4</v>
      </c>
      <c r="P762" s="11">
        <v>0.125</v>
      </c>
      <c r="Q762" s="11">
        <v>0.1</v>
      </c>
      <c r="R762" s="11">
        <v>0.23333333000000001</v>
      </c>
      <c r="S762" s="11">
        <v>0.2</v>
      </c>
      <c r="T762" s="11">
        <v>3945.4789000000001</v>
      </c>
      <c r="U762" s="11">
        <v>0.625</v>
      </c>
      <c r="V762" s="11">
        <v>80</v>
      </c>
      <c r="W762" s="11">
        <v>2000</v>
      </c>
      <c r="X762" s="11">
        <v>-0.15624139000000001</v>
      </c>
    </row>
    <row r="763" spans="2:24" x14ac:dyDescent="0.35">
      <c r="B763" s="11">
        <v>-12.274217999999999</v>
      </c>
      <c r="C763" s="11">
        <v>30</v>
      </c>
      <c r="D763" s="11">
        <v>74.602041</v>
      </c>
      <c r="E763" s="11">
        <v>0.111</v>
      </c>
      <c r="F763" s="11">
        <v>3861.1570247933887</v>
      </c>
      <c r="G763" s="11">
        <v>428.58842975206613</v>
      </c>
      <c r="H763" s="11">
        <v>5500</v>
      </c>
      <c r="I763" s="11">
        <v>0.8</v>
      </c>
      <c r="J763" s="11">
        <v>0.4</v>
      </c>
      <c r="K763" s="11">
        <v>0.8</v>
      </c>
      <c r="L763" s="11">
        <v>4</v>
      </c>
      <c r="M763" s="11">
        <v>4</v>
      </c>
      <c r="N763" s="11">
        <v>2</v>
      </c>
      <c r="O763" s="11">
        <v>3</v>
      </c>
      <c r="P763" s="11">
        <v>0.05</v>
      </c>
      <c r="Q763" s="11">
        <v>0.1</v>
      </c>
      <c r="R763" s="11">
        <v>0.1</v>
      </c>
      <c r="S763" s="11">
        <v>0.3</v>
      </c>
      <c r="T763" s="11">
        <v>2796.4956000000002</v>
      </c>
      <c r="U763" s="11">
        <v>0.7</v>
      </c>
      <c r="V763" s="11">
        <v>50</v>
      </c>
      <c r="W763" s="11">
        <v>1600</v>
      </c>
      <c r="X763" s="11">
        <v>-11.539306</v>
      </c>
    </row>
    <row r="764" spans="2:24" x14ac:dyDescent="0.35">
      <c r="B764" s="11">
        <v>-10.495179</v>
      </c>
      <c r="C764" s="11">
        <v>25</v>
      </c>
      <c r="D764" s="11">
        <v>300</v>
      </c>
      <c r="E764" s="11">
        <v>5.7000000000000002E-2</v>
      </c>
      <c r="F764" s="11">
        <v>2404.4421487603304</v>
      </c>
      <c r="G764" s="11">
        <v>137.05320247933884</v>
      </c>
      <c r="H764" s="11">
        <v>8500</v>
      </c>
      <c r="I764" s="11">
        <v>0.8</v>
      </c>
      <c r="J764" s="11">
        <v>0.4</v>
      </c>
      <c r="K764" s="11">
        <v>0.8</v>
      </c>
      <c r="L764" s="11">
        <v>2</v>
      </c>
      <c r="M764" s="11">
        <v>2</v>
      </c>
      <c r="N764" s="11">
        <v>3</v>
      </c>
      <c r="O764" s="11">
        <v>4</v>
      </c>
      <c r="P764" s="11">
        <v>0.125</v>
      </c>
      <c r="Q764" s="11">
        <v>0.1</v>
      </c>
      <c r="R764" s="11">
        <v>0.3</v>
      </c>
      <c r="S764" s="11">
        <v>0.2</v>
      </c>
      <c r="T764" s="11">
        <v>2301.9020999999998</v>
      </c>
      <c r="U764" s="11">
        <v>0.5</v>
      </c>
      <c r="V764" s="11">
        <v>70</v>
      </c>
      <c r="W764" s="11">
        <v>1600</v>
      </c>
      <c r="X764" s="11">
        <v>-11.10754</v>
      </c>
    </row>
    <row r="765" spans="2:24" x14ac:dyDescent="0.35">
      <c r="B765" s="11">
        <v>-21.813523</v>
      </c>
      <c r="C765" s="11">
        <v>45</v>
      </c>
      <c r="D765" s="11">
        <v>178.16327000000001</v>
      </c>
      <c r="E765" s="11">
        <v>0.192</v>
      </c>
      <c r="F765" s="11">
        <v>2400</v>
      </c>
      <c r="G765" s="11">
        <v>460.8</v>
      </c>
      <c r="H765" s="11">
        <v>8000</v>
      </c>
      <c r="I765" s="11">
        <v>0.7</v>
      </c>
      <c r="J765" s="11">
        <v>0.3</v>
      </c>
      <c r="K765" s="11">
        <v>0.6</v>
      </c>
      <c r="L765" s="11">
        <v>2</v>
      </c>
      <c r="M765" s="11">
        <v>3</v>
      </c>
      <c r="N765" s="11">
        <v>2</v>
      </c>
      <c r="O765" s="11">
        <v>4</v>
      </c>
      <c r="P765" s="11">
        <v>0.05</v>
      </c>
      <c r="Q765" s="11">
        <v>0.1</v>
      </c>
      <c r="R765" s="11">
        <v>0.3</v>
      </c>
      <c r="S765" s="11">
        <v>0.2</v>
      </c>
      <c r="T765" s="11">
        <v>1921.0008</v>
      </c>
      <c r="U765" s="11">
        <v>0.45</v>
      </c>
      <c r="V765" s="11">
        <v>70</v>
      </c>
      <c r="W765" s="11">
        <v>1400</v>
      </c>
      <c r="X765" s="11">
        <v>-21.895123999999999</v>
      </c>
    </row>
    <row r="766" spans="2:24" x14ac:dyDescent="0.35">
      <c r="B766" s="11">
        <v>2.6097619999999999</v>
      </c>
      <c r="C766" s="11">
        <v>20</v>
      </c>
      <c r="D766" s="11">
        <v>98.969387999999995</v>
      </c>
      <c r="E766" s="11">
        <v>0.16500000000000001</v>
      </c>
      <c r="F766" s="11">
        <v>1335.5888429752067</v>
      </c>
      <c r="G766" s="11">
        <v>220.37215909090912</v>
      </c>
      <c r="H766" s="11">
        <v>6500</v>
      </c>
      <c r="I766" s="11">
        <v>0.7</v>
      </c>
      <c r="J766" s="11">
        <v>0.2</v>
      </c>
      <c r="K766" s="11">
        <v>0.8</v>
      </c>
      <c r="L766" s="11">
        <v>3</v>
      </c>
      <c r="M766" s="11">
        <v>2</v>
      </c>
      <c r="N766" s="11">
        <v>4</v>
      </c>
      <c r="O766" s="11">
        <v>3</v>
      </c>
      <c r="P766" s="11">
        <v>0.05</v>
      </c>
      <c r="Q766" s="11">
        <v>0.1</v>
      </c>
      <c r="R766" s="11">
        <v>0.1</v>
      </c>
      <c r="S766" s="11">
        <v>0.35</v>
      </c>
      <c r="T766" s="11">
        <v>2954.8562000000002</v>
      </c>
      <c r="U766" s="11">
        <v>0.47499999999999998</v>
      </c>
      <c r="V766" s="11">
        <v>50</v>
      </c>
      <c r="W766" s="11">
        <v>1200</v>
      </c>
      <c r="X766" s="11">
        <v>1.7712133999999999</v>
      </c>
    </row>
    <row r="767" spans="2:24" x14ac:dyDescent="0.35">
      <c r="B767" s="11">
        <v>1.569876</v>
      </c>
      <c r="C767" s="11">
        <v>30</v>
      </c>
      <c r="D767" s="11">
        <v>25.867346999999999</v>
      </c>
      <c r="E767" s="11">
        <v>0.192</v>
      </c>
      <c r="F767" s="11">
        <v>5900</v>
      </c>
      <c r="G767" s="11">
        <v>1132.8</v>
      </c>
      <c r="H767" s="11">
        <v>6500</v>
      </c>
      <c r="I767" s="11">
        <v>0.8</v>
      </c>
      <c r="J767" s="11">
        <v>0.2</v>
      </c>
      <c r="K767" s="11">
        <v>0.7</v>
      </c>
      <c r="L767" s="11">
        <v>4</v>
      </c>
      <c r="M767" s="11">
        <v>3</v>
      </c>
      <c r="N767" s="11">
        <v>4</v>
      </c>
      <c r="O767" s="11">
        <v>4</v>
      </c>
      <c r="P767" s="11">
        <v>0.05</v>
      </c>
      <c r="Q767" s="11">
        <v>0.2</v>
      </c>
      <c r="R767" s="11">
        <v>0.1</v>
      </c>
      <c r="S767" s="11">
        <v>0.35</v>
      </c>
      <c r="T767" s="11">
        <v>1705.7802999999999</v>
      </c>
      <c r="U767" s="11">
        <v>0.7</v>
      </c>
      <c r="V767" s="11">
        <v>80</v>
      </c>
      <c r="W767" s="11">
        <v>400</v>
      </c>
      <c r="X767" s="11">
        <v>10.034041</v>
      </c>
    </row>
    <row r="768" spans="2:24" x14ac:dyDescent="0.35">
      <c r="B768" s="11">
        <v>-17.455957999999999</v>
      </c>
      <c r="C768" s="11">
        <v>35</v>
      </c>
      <c r="D768" s="11">
        <v>287.81632999999999</v>
      </c>
      <c r="E768" s="11">
        <v>0.03</v>
      </c>
      <c r="F768" s="11">
        <v>2400</v>
      </c>
      <c r="G768" s="11">
        <v>72</v>
      </c>
      <c r="H768" s="11">
        <v>7500</v>
      </c>
      <c r="I768" s="11">
        <v>0.7</v>
      </c>
      <c r="J768" s="11">
        <v>0.5</v>
      </c>
      <c r="K768" s="11">
        <v>0.8</v>
      </c>
      <c r="L768" s="11">
        <v>2</v>
      </c>
      <c r="M768" s="11">
        <v>4</v>
      </c>
      <c r="N768" s="11">
        <v>3</v>
      </c>
      <c r="O768" s="11">
        <v>3</v>
      </c>
      <c r="P768" s="11">
        <v>0.05</v>
      </c>
      <c r="Q768" s="11">
        <v>0.1</v>
      </c>
      <c r="R768" s="11">
        <v>0.16666666999999999</v>
      </c>
      <c r="S768" s="11">
        <v>0.25</v>
      </c>
      <c r="T768" s="11">
        <v>4295.4811</v>
      </c>
      <c r="U768" s="11">
        <v>0.52500000000000002</v>
      </c>
      <c r="V768" s="11">
        <v>90</v>
      </c>
      <c r="W768" s="11">
        <v>1800</v>
      </c>
      <c r="X768" s="11">
        <v>-17.038761999999998</v>
      </c>
    </row>
    <row r="769" spans="2:24" x14ac:dyDescent="0.35">
      <c r="B769" s="11">
        <v>0.90930900000000003</v>
      </c>
      <c r="C769" s="11">
        <v>40</v>
      </c>
      <c r="D769" s="11">
        <v>239.08162999999999</v>
      </c>
      <c r="E769" s="11">
        <v>0.192</v>
      </c>
      <c r="F769" s="11">
        <v>1885.5371900826447</v>
      </c>
      <c r="G769" s="11">
        <v>362.02314049586778</v>
      </c>
      <c r="H769" s="11">
        <v>8500</v>
      </c>
      <c r="I769" s="11">
        <v>0.7</v>
      </c>
      <c r="J769" s="11">
        <v>0.3</v>
      </c>
      <c r="K769" s="11">
        <v>0.7</v>
      </c>
      <c r="L769" s="11">
        <v>4</v>
      </c>
      <c r="M769" s="11">
        <v>3</v>
      </c>
      <c r="N769" s="11">
        <v>2</v>
      </c>
      <c r="O769" s="11">
        <v>4</v>
      </c>
      <c r="P769" s="11">
        <v>0.125</v>
      </c>
      <c r="Q769" s="11">
        <v>0.15</v>
      </c>
      <c r="R769" s="11">
        <v>0.16666666999999999</v>
      </c>
      <c r="S769" s="11">
        <v>0.35</v>
      </c>
      <c r="T769" s="11">
        <v>2756.9976000000001</v>
      </c>
      <c r="U769" s="11">
        <v>0.65</v>
      </c>
      <c r="V769" s="11">
        <v>80</v>
      </c>
      <c r="W769" s="11">
        <v>400</v>
      </c>
      <c r="X769" s="11">
        <v>-0.19412915</v>
      </c>
    </row>
    <row r="770" spans="2:24" x14ac:dyDescent="0.35">
      <c r="B770" s="11">
        <v>-14.475142</v>
      </c>
      <c r="C770" s="11">
        <v>35</v>
      </c>
      <c r="D770" s="11">
        <v>31.959184</v>
      </c>
      <c r="E770" s="11">
        <v>0.111</v>
      </c>
      <c r="F770" s="11">
        <v>528.9256198347108</v>
      </c>
      <c r="G770" s="11">
        <v>58.710743801652903</v>
      </c>
      <c r="H770" s="11">
        <v>8500</v>
      </c>
      <c r="I770" s="11">
        <v>0.8</v>
      </c>
      <c r="J770" s="11">
        <v>0.2</v>
      </c>
      <c r="K770" s="11">
        <v>0.9</v>
      </c>
      <c r="L770" s="11">
        <v>3</v>
      </c>
      <c r="M770" s="11">
        <v>3</v>
      </c>
      <c r="N770" s="11">
        <v>2</v>
      </c>
      <c r="O770" s="11">
        <v>3</v>
      </c>
      <c r="P770" s="11">
        <v>0.125</v>
      </c>
      <c r="Q770" s="11">
        <v>0.15</v>
      </c>
      <c r="R770" s="11">
        <v>0.16666666999999999</v>
      </c>
      <c r="S770" s="11">
        <v>0.2</v>
      </c>
      <c r="T770" s="11">
        <v>2839.7903000000001</v>
      </c>
      <c r="U770" s="11">
        <v>0.7</v>
      </c>
      <c r="V770" s="11">
        <v>60</v>
      </c>
      <c r="W770" s="11">
        <v>800</v>
      </c>
      <c r="X770" s="11">
        <v>-13.279930999999999</v>
      </c>
    </row>
    <row r="771" spans="2:24" x14ac:dyDescent="0.35">
      <c r="B771" s="11">
        <v>2.751512</v>
      </c>
      <c r="C771" s="11">
        <v>45</v>
      </c>
      <c r="D771" s="11">
        <v>86.785713999999999</v>
      </c>
      <c r="E771" s="11">
        <v>0.246</v>
      </c>
      <c r="F771" s="11">
        <v>2380.1652892561983</v>
      </c>
      <c r="G771" s="11">
        <v>585.52066115702473</v>
      </c>
      <c r="H771" s="11">
        <v>7000</v>
      </c>
      <c r="I771" s="11">
        <v>0.75</v>
      </c>
      <c r="J771" s="11">
        <v>0.2</v>
      </c>
      <c r="K771" s="11">
        <v>0.8</v>
      </c>
      <c r="L771" s="11">
        <v>4</v>
      </c>
      <c r="M771" s="11">
        <v>2</v>
      </c>
      <c r="N771" s="11">
        <v>4</v>
      </c>
      <c r="O771" s="11">
        <v>4</v>
      </c>
      <c r="P771" s="11">
        <v>0.125</v>
      </c>
      <c r="Q771" s="11">
        <v>0.15</v>
      </c>
      <c r="R771" s="11">
        <v>0.16666666999999999</v>
      </c>
      <c r="S771" s="11">
        <v>0.35</v>
      </c>
      <c r="T771" s="11">
        <v>3256.6967</v>
      </c>
      <c r="U771" s="11">
        <v>0.625</v>
      </c>
      <c r="V771" s="11">
        <v>50</v>
      </c>
      <c r="W771" s="11">
        <v>400</v>
      </c>
      <c r="X771" s="11">
        <v>5.8172030999999995</v>
      </c>
    </row>
    <row r="772" spans="2:24" x14ac:dyDescent="0.35">
      <c r="B772" s="11">
        <v>-18.665303999999999</v>
      </c>
      <c r="C772" s="11">
        <v>30</v>
      </c>
      <c r="D772" s="11">
        <v>257.35714000000002</v>
      </c>
      <c r="E772" s="11">
        <v>0.3</v>
      </c>
      <c r="F772" s="11">
        <v>1958.0578512396696</v>
      </c>
      <c r="G772" s="11">
        <v>587.41735537190084</v>
      </c>
      <c r="H772" s="11">
        <v>3000</v>
      </c>
      <c r="I772" s="11">
        <v>0.8</v>
      </c>
      <c r="J772" s="11">
        <v>0.2</v>
      </c>
      <c r="K772" s="11">
        <v>0.9</v>
      </c>
      <c r="L772" s="11">
        <v>2</v>
      </c>
      <c r="M772" s="11">
        <v>4</v>
      </c>
      <c r="N772" s="11">
        <v>4</v>
      </c>
      <c r="O772" s="11">
        <v>3</v>
      </c>
      <c r="P772" s="11">
        <v>0.2</v>
      </c>
      <c r="Q772" s="11">
        <v>0.2</v>
      </c>
      <c r="R772" s="11">
        <v>0.3</v>
      </c>
      <c r="S772" s="11">
        <v>0.35</v>
      </c>
      <c r="T772" s="11">
        <v>1033.3091999999999</v>
      </c>
      <c r="U772" s="11">
        <v>0.625</v>
      </c>
      <c r="V772" s="11">
        <v>50</v>
      </c>
      <c r="W772" s="11">
        <v>1200</v>
      </c>
      <c r="X772" s="11">
        <v>-18.837057999999999</v>
      </c>
    </row>
    <row r="773" spans="2:24" x14ac:dyDescent="0.35">
      <c r="B773" s="11">
        <v>-5.0161959999999999</v>
      </c>
      <c r="C773" s="11">
        <v>20</v>
      </c>
      <c r="D773" s="11">
        <v>184.2551</v>
      </c>
      <c r="E773" s="11">
        <v>0.111</v>
      </c>
      <c r="F773" s="11">
        <v>5185.227272727273</v>
      </c>
      <c r="G773" s="11">
        <v>575.56022727272727</v>
      </c>
      <c r="H773" s="11">
        <v>6500</v>
      </c>
      <c r="I773" s="11">
        <v>0.7</v>
      </c>
      <c r="J773" s="11">
        <v>0.4</v>
      </c>
      <c r="K773" s="11">
        <v>0.8</v>
      </c>
      <c r="L773" s="11">
        <v>4</v>
      </c>
      <c r="M773" s="11">
        <v>2</v>
      </c>
      <c r="N773" s="11">
        <v>4</v>
      </c>
      <c r="O773" s="11">
        <v>2</v>
      </c>
      <c r="P773" s="11">
        <v>0.05</v>
      </c>
      <c r="Q773" s="11">
        <v>0.15</v>
      </c>
      <c r="R773" s="11">
        <v>0.16666666999999999</v>
      </c>
      <c r="S773" s="11">
        <v>0.2</v>
      </c>
      <c r="T773" s="11">
        <v>4091.3393999999998</v>
      </c>
      <c r="U773" s="11">
        <v>0.65</v>
      </c>
      <c r="V773" s="11">
        <v>50</v>
      </c>
      <c r="W773" s="11">
        <v>2000</v>
      </c>
      <c r="X773" s="11">
        <v>-5.9730603000000002</v>
      </c>
    </row>
    <row r="774" spans="2:24" x14ac:dyDescent="0.35">
      <c r="B774" s="11">
        <v>-11.943165</v>
      </c>
      <c r="C774" s="11">
        <v>25</v>
      </c>
      <c r="D774" s="11">
        <v>245.17347000000001</v>
      </c>
      <c r="E774" s="11">
        <v>0.111</v>
      </c>
      <c r="F774" s="11">
        <v>1650</v>
      </c>
      <c r="G774" s="11">
        <v>183.15</v>
      </c>
      <c r="H774" s="11">
        <v>5500</v>
      </c>
      <c r="I774" s="11">
        <v>0.85</v>
      </c>
      <c r="J774" s="11">
        <v>0.3</v>
      </c>
      <c r="K774" s="11">
        <v>0.6</v>
      </c>
      <c r="L774" s="11">
        <v>2</v>
      </c>
      <c r="M774" s="11">
        <v>2</v>
      </c>
      <c r="N774" s="11">
        <v>2</v>
      </c>
      <c r="O774" s="11">
        <v>3</v>
      </c>
      <c r="P774" s="11">
        <v>0.05</v>
      </c>
      <c r="Q774" s="11">
        <v>0.15</v>
      </c>
      <c r="R774" s="11">
        <v>0.23333333000000001</v>
      </c>
      <c r="S774" s="11">
        <v>0.2</v>
      </c>
      <c r="T774" s="11">
        <v>2420.3824</v>
      </c>
      <c r="U774" s="11">
        <v>0.67500000000000004</v>
      </c>
      <c r="V774" s="11">
        <v>60</v>
      </c>
      <c r="W774" s="11">
        <v>1200</v>
      </c>
      <c r="X774" s="11">
        <v>-15.474961</v>
      </c>
    </row>
    <row r="775" spans="2:24" x14ac:dyDescent="0.35">
      <c r="B775" s="11">
        <v>-23.721164999999999</v>
      </c>
      <c r="C775" s="11">
        <v>45</v>
      </c>
      <c r="D775" s="11">
        <v>135.52041</v>
      </c>
      <c r="E775" s="11">
        <v>0.03</v>
      </c>
      <c r="F775" s="11">
        <v>2750.413223140496</v>
      </c>
      <c r="G775" s="11">
        <v>82.512396694214871</v>
      </c>
      <c r="H775" s="11">
        <v>7500</v>
      </c>
      <c r="I775" s="11">
        <v>0.75</v>
      </c>
      <c r="J775" s="11">
        <v>0.2</v>
      </c>
      <c r="K775" s="11">
        <v>0.9</v>
      </c>
      <c r="L775" s="11">
        <v>4</v>
      </c>
      <c r="M775" s="11">
        <v>4</v>
      </c>
      <c r="N775" s="11">
        <v>4</v>
      </c>
      <c r="O775" s="11">
        <v>2</v>
      </c>
      <c r="P775" s="11">
        <v>0.05</v>
      </c>
      <c r="Q775" s="11">
        <v>0.1</v>
      </c>
      <c r="R775" s="11">
        <v>0.16666666999999999</v>
      </c>
      <c r="S775" s="11">
        <v>0.2</v>
      </c>
      <c r="T775" s="11">
        <v>4052.1109999999999</v>
      </c>
      <c r="U775" s="11">
        <v>0.57499999999999996</v>
      </c>
      <c r="V775" s="11">
        <v>70</v>
      </c>
      <c r="W775" s="11">
        <v>2000</v>
      </c>
      <c r="X775" s="11">
        <v>-25.116714999999999</v>
      </c>
    </row>
    <row r="776" spans="2:24" x14ac:dyDescent="0.35">
      <c r="B776" s="11">
        <v>15.602255</v>
      </c>
      <c r="C776" s="11">
        <v>20</v>
      </c>
      <c r="D776" s="11">
        <v>245.17347000000001</v>
      </c>
      <c r="E776" s="11">
        <v>0.219</v>
      </c>
      <c r="F776" s="11">
        <v>1269.4214876033059</v>
      </c>
      <c r="G776" s="11">
        <v>278.00330578512398</v>
      </c>
      <c r="H776" s="11">
        <v>4500</v>
      </c>
      <c r="I776" s="11">
        <v>0.7</v>
      </c>
      <c r="J776" s="11">
        <v>0.3</v>
      </c>
      <c r="K776" s="11">
        <v>0.6</v>
      </c>
      <c r="L776" s="11">
        <v>4</v>
      </c>
      <c r="M776" s="11">
        <v>3</v>
      </c>
      <c r="N776" s="11">
        <v>2</v>
      </c>
      <c r="O776" s="11">
        <v>3</v>
      </c>
      <c r="P776" s="11">
        <v>0.2</v>
      </c>
      <c r="Q776" s="11">
        <v>0.2</v>
      </c>
      <c r="R776" s="11">
        <v>0.23333333000000001</v>
      </c>
      <c r="S776" s="11">
        <v>0.2</v>
      </c>
      <c r="T776" s="11">
        <v>1258.8737000000001</v>
      </c>
      <c r="U776" s="11">
        <v>0.5</v>
      </c>
      <c r="V776" s="11">
        <v>90</v>
      </c>
      <c r="W776" s="11">
        <v>400</v>
      </c>
      <c r="X776" s="11">
        <v>13.397643</v>
      </c>
    </row>
    <row r="777" spans="2:24" x14ac:dyDescent="0.35">
      <c r="B777" s="11">
        <v>6.6701180000000004</v>
      </c>
      <c r="C777" s="11">
        <v>35</v>
      </c>
      <c r="D777" s="11">
        <v>153.79592</v>
      </c>
      <c r="E777" s="11">
        <v>0.3</v>
      </c>
      <c r="F777" s="11">
        <v>1125</v>
      </c>
      <c r="G777" s="11">
        <v>337.5</v>
      </c>
      <c r="H777" s="11">
        <v>7500</v>
      </c>
      <c r="I777" s="11">
        <v>0.75</v>
      </c>
      <c r="J777" s="11">
        <v>0.3</v>
      </c>
      <c r="K777" s="11">
        <v>0.6</v>
      </c>
      <c r="L777" s="11">
        <v>2</v>
      </c>
      <c r="M777" s="11">
        <v>2</v>
      </c>
      <c r="N777" s="11">
        <v>4</v>
      </c>
      <c r="O777" s="11">
        <v>4</v>
      </c>
      <c r="P777" s="11">
        <v>0.2</v>
      </c>
      <c r="Q777" s="11">
        <v>0.2</v>
      </c>
      <c r="R777" s="11">
        <v>0.16666666999999999</v>
      </c>
      <c r="S777" s="11">
        <v>0.35</v>
      </c>
      <c r="T777" s="11">
        <v>2505.6972999999998</v>
      </c>
      <c r="U777" s="11">
        <v>0.47499999999999998</v>
      </c>
      <c r="V777" s="11">
        <v>50</v>
      </c>
      <c r="W777" s="11">
        <v>600</v>
      </c>
      <c r="X777" s="11">
        <v>5.5394667999999996</v>
      </c>
    </row>
    <row r="778" spans="2:24" x14ac:dyDescent="0.35">
      <c r="B778" s="11">
        <v>-6.03</v>
      </c>
      <c r="C778" s="11">
        <v>40</v>
      </c>
      <c r="D778" s="11">
        <v>123.33673</v>
      </c>
      <c r="E778" s="11">
        <v>0.27300000000000002</v>
      </c>
      <c r="F778" s="11">
        <v>1961.518595041322</v>
      </c>
      <c r="G778" s="11">
        <v>535.49457644628092</v>
      </c>
      <c r="H778" s="11">
        <v>6500</v>
      </c>
      <c r="I778" s="11">
        <v>0.8</v>
      </c>
      <c r="J778" s="11">
        <v>0.5</v>
      </c>
      <c r="K778" s="11">
        <v>0.9</v>
      </c>
      <c r="L778" s="11">
        <v>4</v>
      </c>
      <c r="M778" s="11">
        <v>3</v>
      </c>
      <c r="N778" s="11">
        <v>2</v>
      </c>
      <c r="O778" s="11">
        <v>3</v>
      </c>
      <c r="P778" s="11">
        <v>0.2</v>
      </c>
      <c r="Q778" s="11">
        <v>0.1</v>
      </c>
      <c r="R778" s="11">
        <v>0.16666666999999999</v>
      </c>
      <c r="S778" s="11">
        <v>0.2</v>
      </c>
      <c r="T778" s="11">
        <v>3614.2152999999998</v>
      </c>
      <c r="U778" s="11">
        <v>0.625</v>
      </c>
      <c r="V778" s="11">
        <v>60</v>
      </c>
      <c r="W778" s="11">
        <v>2000</v>
      </c>
      <c r="X778" s="11">
        <v>-8.5656568000000011</v>
      </c>
    </row>
    <row r="779" spans="2:24" x14ac:dyDescent="0.35">
      <c r="B779" s="11">
        <v>-7.3099449999999999</v>
      </c>
      <c r="C779" s="11">
        <v>35</v>
      </c>
      <c r="D779" s="11">
        <v>141.61224000000001</v>
      </c>
      <c r="E779" s="11">
        <v>0.192</v>
      </c>
      <c r="F779" s="11">
        <v>250</v>
      </c>
      <c r="G779" s="11">
        <v>48</v>
      </c>
      <c r="H779" s="11">
        <v>8000</v>
      </c>
      <c r="I779" s="11">
        <v>0.75</v>
      </c>
      <c r="J779" s="11">
        <v>0.5</v>
      </c>
      <c r="K779" s="11">
        <v>0.6</v>
      </c>
      <c r="L779" s="11">
        <v>3</v>
      </c>
      <c r="M779" s="11">
        <v>3</v>
      </c>
      <c r="N779" s="11">
        <v>2</v>
      </c>
      <c r="O779" s="11">
        <v>2</v>
      </c>
      <c r="P779" s="11">
        <v>0.125</v>
      </c>
      <c r="Q779" s="11">
        <v>0.1</v>
      </c>
      <c r="R779" s="11">
        <v>0.3</v>
      </c>
      <c r="S779" s="11">
        <v>0.25</v>
      </c>
      <c r="T779" s="11">
        <v>3945.4789000000001</v>
      </c>
      <c r="U779" s="11">
        <v>0.47499999999999998</v>
      </c>
      <c r="V779" s="11">
        <v>40</v>
      </c>
      <c r="W779" s="11">
        <v>400</v>
      </c>
      <c r="X779" s="11">
        <v>-7.6970087000000005</v>
      </c>
    </row>
    <row r="780" spans="2:24" x14ac:dyDescent="0.35">
      <c r="B780" s="11">
        <v>-4.2925950000000004</v>
      </c>
      <c r="C780" s="11">
        <v>25</v>
      </c>
      <c r="D780" s="11">
        <v>56.326531000000003</v>
      </c>
      <c r="E780" s="11">
        <v>0.13800000000000001</v>
      </c>
      <c r="F780" s="11">
        <v>899.17355371900828</v>
      </c>
      <c r="G780" s="11">
        <v>124.08595041322316</v>
      </c>
      <c r="H780" s="11">
        <v>7000</v>
      </c>
      <c r="I780" s="11">
        <v>0.85</v>
      </c>
      <c r="J780" s="11">
        <v>0.2</v>
      </c>
      <c r="K780" s="11">
        <v>0.6</v>
      </c>
      <c r="L780" s="11">
        <v>2</v>
      </c>
      <c r="M780" s="11">
        <v>2</v>
      </c>
      <c r="N780" s="11">
        <v>3</v>
      </c>
      <c r="O780" s="11">
        <v>3</v>
      </c>
      <c r="P780" s="11">
        <v>0.125</v>
      </c>
      <c r="Q780" s="11">
        <v>0.2</v>
      </c>
      <c r="R780" s="11">
        <v>0.1</v>
      </c>
      <c r="S780" s="11">
        <v>0.25</v>
      </c>
      <c r="T780" s="11">
        <v>3080.4866000000002</v>
      </c>
      <c r="U780" s="11">
        <v>0.47499999999999998</v>
      </c>
      <c r="V780" s="11">
        <v>70</v>
      </c>
      <c r="W780" s="11">
        <v>1400</v>
      </c>
      <c r="X780" s="11">
        <v>-3.0578344999999998</v>
      </c>
    </row>
    <row r="781" spans="2:24" x14ac:dyDescent="0.35">
      <c r="B781" s="11">
        <v>-5.4320240000000002</v>
      </c>
      <c r="C781" s="11">
        <v>30</v>
      </c>
      <c r="D781" s="11">
        <v>190.34693999999999</v>
      </c>
      <c r="E781" s="11">
        <v>0.219</v>
      </c>
      <c r="F781" s="11">
        <v>2000</v>
      </c>
      <c r="G781" s="11">
        <v>438</v>
      </c>
      <c r="H781" s="11">
        <v>3000</v>
      </c>
      <c r="I781" s="11">
        <v>0.85</v>
      </c>
      <c r="J781" s="11">
        <v>0.5</v>
      </c>
      <c r="K781" s="11">
        <v>0.6</v>
      </c>
      <c r="L781" s="11">
        <v>4</v>
      </c>
      <c r="M781" s="11">
        <v>3</v>
      </c>
      <c r="N781" s="11">
        <v>2</v>
      </c>
      <c r="O781" s="11">
        <v>2</v>
      </c>
      <c r="P781" s="11">
        <v>0.2</v>
      </c>
      <c r="Q781" s="11">
        <v>0.1</v>
      </c>
      <c r="R781" s="11">
        <v>0.1</v>
      </c>
      <c r="S781" s="11">
        <v>0.35</v>
      </c>
      <c r="T781" s="11">
        <v>1525.3612000000001</v>
      </c>
      <c r="U781" s="11">
        <v>0.7</v>
      </c>
      <c r="V781" s="11">
        <v>80</v>
      </c>
      <c r="W781" s="11">
        <v>1600</v>
      </c>
      <c r="X781" s="11">
        <v>-5.6808529000000005</v>
      </c>
    </row>
    <row r="782" spans="2:24" x14ac:dyDescent="0.35">
      <c r="B782" s="11">
        <v>16.410807999999999</v>
      </c>
      <c r="C782" s="11">
        <v>35</v>
      </c>
      <c r="D782" s="11">
        <v>80.693877999999998</v>
      </c>
      <c r="E782" s="11">
        <v>0.246</v>
      </c>
      <c r="F782" s="11">
        <v>1885.5371900826447</v>
      </c>
      <c r="G782" s="11">
        <v>463.84214876033059</v>
      </c>
      <c r="H782" s="11">
        <v>7500</v>
      </c>
      <c r="I782" s="11">
        <v>0.85</v>
      </c>
      <c r="J782" s="11">
        <v>0.4</v>
      </c>
      <c r="K782" s="11">
        <v>0.7</v>
      </c>
      <c r="L782" s="11">
        <v>3</v>
      </c>
      <c r="M782" s="11">
        <v>4</v>
      </c>
      <c r="N782" s="11">
        <v>3</v>
      </c>
      <c r="O782" s="11">
        <v>2</v>
      </c>
      <c r="P782" s="11">
        <v>0.125</v>
      </c>
      <c r="Q782" s="11">
        <v>0.1</v>
      </c>
      <c r="R782" s="11">
        <v>0.16666666999999999</v>
      </c>
      <c r="S782" s="11">
        <v>0.3</v>
      </c>
      <c r="T782" s="11">
        <v>4295.4811</v>
      </c>
      <c r="U782" s="11">
        <v>0.5</v>
      </c>
      <c r="V782" s="11">
        <v>70</v>
      </c>
      <c r="W782" s="11">
        <v>800</v>
      </c>
      <c r="X782" s="11">
        <v>18.007321000000001</v>
      </c>
    </row>
    <row r="783" spans="2:24" x14ac:dyDescent="0.35">
      <c r="B783" s="11">
        <v>3.2166790000000001</v>
      </c>
      <c r="C783" s="11">
        <v>15</v>
      </c>
      <c r="D783" s="11">
        <v>7.5918367</v>
      </c>
      <c r="E783" s="11">
        <v>0.246</v>
      </c>
      <c r="F783" s="11">
        <v>2009.9173553719008</v>
      </c>
      <c r="G783" s="11">
        <v>494.43966942148762</v>
      </c>
      <c r="H783" s="11">
        <v>4000</v>
      </c>
      <c r="I783" s="11">
        <v>0.8</v>
      </c>
      <c r="J783" s="11">
        <v>0.3</v>
      </c>
      <c r="K783" s="11">
        <v>0.8</v>
      </c>
      <c r="L783" s="11">
        <v>4</v>
      </c>
      <c r="M783" s="11">
        <v>4</v>
      </c>
      <c r="N783" s="11">
        <v>4</v>
      </c>
      <c r="O783" s="11">
        <v>3</v>
      </c>
      <c r="P783" s="11">
        <v>0.125</v>
      </c>
      <c r="Q783" s="11">
        <v>0.1</v>
      </c>
      <c r="R783" s="11">
        <v>0.1</v>
      </c>
      <c r="S783" s="11">
        <v>0.2</v>
      </c>
      <c r="T783" s="11">
        <v>1880.4336000000001</v>
      </c>
      <c r="U783" s="11">
        <v>0.45</v>
      </c>
      <c r="V783" s="11">
        <v>40</v>
      </c>
      <c r="W783" s="11">
        <v>1000</v>
      </c>
      <c r="X783" s="11">
        <v>4.2446420999999992</v>
      </c>
    </row>
    <row r="784" spans="2:24" x14ac:dyDescent="0.35">
      <c r="B784" s="11">
        <v>15.794454</v>
      </c>
      <c r="C784" s="11">
        <v>20</v>
      </c>
      <c r="D784" s="11">
        <v>74.602041</v>
      </c>
      <c r="E784" s="11">
        <v>8.4000000000000005E-2</v>
      </c>
      <c r="F784" s="11">
        <v>2404.4421487603304</v>
      </c>
      <c r="G784" s="11">
        <v>201.97314049586777</v>
      </c>
      <c r="H784" s="11">
        <v>8500</v>
      </c>
      <c r="I784" s="11">
        <v>0.85</v>
      </c>
      <c r="J784" s="11">
        <v>0.4</v>
      </c>
      <c r="K784" s="11">
        <v>0.7</v>
      </c>
      <c r="L784" s="11">
        <v>2</v>
      </c>
      <c r="M784" s="11">
        <v>3</v>
      </c>
      <c r="N784" s="11">
        <v>3</v>
      </c>
      <c r="O784" s="11">
        <v>2</v>
      </c>
      <c r="P784" s="11">
        <v>0.125</v>
      </c>
      <c r="Q784" s="11">
        <v>0.1</v>
      </c>
      <c r="R784" s="11">
        <v>0.23333333000000001</v>
      </c>
      <c r="S784" s="11">
        <v>0.35</v>
      </c>
      <c r="T784" s="11">
        <v>4607.1279000000004</v>
      </c>
      <c r="U784" s="11">
        <v>0.42499999999999999</v>
      </c>
      <c r="V784" s="11">
        <v>70</v>
      </c>
      <c r="W784" s="11">
        <v>400</v>
      </c>
      <c r="X784" s="11">
        <v>11.558484</v>
      </c>
    </row>
    <row r="785" spans="2:24" x14ac:dyDescent="0.35">
      <c r="B785" s="11">
        <v>-19.453468000000001</v>
      </c>
      <c r="C785" s="11">
        <v>45</v>
      </c>
      <c r="D785" s="11">
        <v>300</v>
      </c>
      <c r="E785" s="11">
        <v>0.13800000000000001</v>
      </c>
      <c r="F785" s="11">
        <v>250</v>
      </c>
      <c r="G785" s="11">
        <v>34.5</v>
      </c>
      <c r="H785" s="11">
        <v>8500</v>
      </c>
      <c r="I785" s="11">
        <v>0.8</v>
      </c>
      <c r="J785" s="11">
        <v>0.5</v>
      </c>
      <c r="K785" s="11">
        <v>0.8</v>
      </c>
      <c r="L785" s="11">
        <v>2</v>
      </c>
      <c r="M785" s="11">
        <v>4</v>
      </c>
      <c r="N785" s="11">
        <v>3</v>
      </c>
      <c r="O785" s="11">
        <v>2</v>
      </c>
      <c r="P785" s="11">
        <v>0.2</v>
      </c>
      <c r="Q785" s="11">
        <v>0.2</v>
      </c>
      <c r="R785" s="11">
        <v>0.1</v>
      </c>
      <c r="S785" s="11">
        <v>0.2</v>
      </c>
      <c r="T785" s="11">
        <v>2041.0633</v>
      </c>
      <c r="U785" s="11">
        <v>0.5</v>
      </c>
      <c r="V785" s="11">
        <v>80</v>
      </c>
      <c r="W785" s="11">
        <v>1200</v>
      </c>
      <c r="X785" s="11">
        <v>-19.422274000000002</v>
      </c>
    </row>
    <row r="786" spans="2:24" x14ac:dyDescent="0.35">
      <c r="B786" s="11">
        <v>-7.3553410000000001</v>
      </c>
      <c r="C786" s="11">
        <v>15</v>
      </c>
      <c r="D786" s="11">
        <v>123.33673</v>
      </c>
      <c r="E786" s="11">
        <v>8.4000000000000005E-2</v>
      </c>
      <c r="F786" s="11">
        <v>1075.6714876033056</v>
      </c>
      <c r="G786" s="11">
        <v>90.356404958677686</v>
      </c>
      <c r="H786" s="11">
        <v>7500</v>
      </c>
      <c r="I786" s="11">
        <v>0.7</v>
      </c>
      <c r="J786" s="11">
        <v>0.5</v>
      </c>
      <c r="K786" s="11">
        <v>0.7</v>
      </c>
      <c r="L786" s="11">
        <v>4</v>
      </c>
      <c r="M786" s="11">
        <v>4</v>
      </c>
      <c r="N786" s="11">
        <v>4</v>
      </c>
      <c r="O786" s="11">
        <v>4</v>
      </c>
      <c r="P786" s="11">
        <v>0.2</v>
      </c>
      <c r="Q786" s="11">
        <v>0.2</v>
      </c>
      <c r="R786" s="11">
        <v>0.23333333000000001</v>
      </c>
      <c r="S786" s="11">
        <v>0.3</v>
      </c>
      <c r="T786" s="11">
        <v>3525.8130000000001</v>
      </c>
      <c r="U786" s="11">
        <v>0.7</v>
      </c>
      <c r="V786" s="11">
        <v>50</v>
      </c>
      <c r="W786" s="11">
        <v>600</v>
      </c>
      <c r="X786" s="11">
        <v>-8.6999925000000005</v>
      </c>
    </row>
    <row r="787" spans="2:24" x14ac:dyDescent="0.35">
      <c r="B787" s="11">
        <v>21.110818999999999</v>
      </c>
      <c r="C787" s="11">
        <v>30</v>
      </c>
      <c r="D787" s="11">
        <v>257.35714000000002</v>
      </c>
      <c r="E787" s="11">
        <v>0.3</v>
      </c>
      <c r="F787" s="11">
        <v>3800</v>
      </c>
      <c r="G787" s="11">
        <v>1140</v>
      </c>
      <c r="H787" s="11">
        <v>6500</v>
      </c>
      <c r="I787" s="11">
        <v>0.75</v>
      </c>
      <c r="J787" s="11">
        <v>0.4</v>
      </c>
      <c r="K787" s="11">
        <v>0.8</v>
      </c>
      <c r="L787" s="11">
        <v>3</v>
      </c>
      <c r="M787" s="11">
        <v>4</v>
      </c>
      <c r="N787" s="11">
        <v>2</v>
      </c>
      <c r="O787" s="11">
        <v>4</v>
      </c>
      <c r="P787" s="11">
        <v>0.2</v>
      </c>
      <c r="Q787" s="11">
        <v>0.2</v>
      </c>
      <c r="R787" s="11">
        <v>0.3</v>
      </c>
      <c r="S787" s="11">
        <v>0.25</v>
      </c>
      <c r="T787" s="11">
        <v>2771.893</v>
      </c>
      <c r="U787" s="11">
        <v>0.55000000000000004</v>
      </c>
      <c r="V787" s="11">
        <v>80</v>
      </c>
      <c r="W787" s="11">
        <v>1200</v>
      </c>
      <c r="X787" s="11">
        <v>20.559449000000001</v>
      </c>
    </row>
    <row r="788" spans="2:24" x14ac:dyDescent="0.35">
      <c r="B788" s="11">
        <v>40.853850999999999</v>
      </c>
      <c r="C788" s="11">
        <v>15</v>
      </c>
      <c r="D788" s="11">
        <v>269.54082</v>
      </c>
      <c r="E788" s="11">
        <v>0.219</v>
      </c>
      <c r="F788" s="11">
        <v>3100</v>
      </c>
      <c r="G788" s="11">
        <v>678.9</v>
      </c>
      <c r="H788" s="11">
        <v>3000</v>
      </c>
      <c r="I788" s="11">
        <v>0.85</v>
      </c>
      <c r="J788" s="11">
        <v>0.3</v>
      </c>
      <c r="K788" s="11">
        <v>0.8</v>
      </c>
      <c r="L788" s="11">
        <v>4</v>
      </c>
      <c r="M788" s="11">
        <v>2</v>
      </c>
      <c r="N788" s="11">
        <v>4</v>
      </c>
      <c r="O788" s="11">
        <v>3</v>
      </c>
      <c r="P788" s="11">
        <v>0.05</v>
      </c>
      <c r="Q788" s="11">
        <v>0.15</v>
      </c>
      <c r="R788" s="11">
        <v>0.16666666999999999</v>
      </c>
      <c r="S788" s="11">
        <v>0.2</v>
      </c>
      <c r="T788" s="11">
        <v>1410.3252</v>
      </c>
      <c r="U788" s="11">
        <v>0.52500000000000002</v>
      </c>
      <c r="V788" s="11">
        <v>80</v>
      </c>
      <c r="W788" s="11">
        <v>2000</v>
      </c>
      <c r="X788" s="11">
        <v>29.473136</v>
      </c>
    </row>
    <row r="789" spans="2:24" x14ac:dyDescent="0.35">
      <c r="B789" s="11">
        <v>19.61825</v>
      </c>
      <c r="C789" s="11">
        <v>30</v>
      </c>
      <c r="D789" s="11">
        <v>44.142856999999999</v>
      </c>
      <c r="E789" s="11">
        <v>0.3</v>
      </c>
      <c r="F789" s="11">
        <v>2847.3657024793383</v>
      </c>
      <c r="G789" s="11">
        <v>854.20971074380145</v>
      </c>
      <c r="H789" s="11">
        <v>6500</v>
      </c>
      <c r="I789" s="11">
        <v>0.75</v>
      </c>
      <c r="J789" s="11">
        <v>0.3</v>
      </c>
      <c r="K789" s="11">
        <v>0.7</v>
      </c>
      <c r="L789" s="11">
        <v>4</v>
      </c>
      <c r="M789" s="11">
        <v>3</v>
      </c>
      <c r="N789" s="11">
        <v>4</v>
      </c>
      <c r="O789" s="11">
        <v>3</v>
      </c>
      <c r="P789" s="11">
        <v>0.05</v>
      </c>
      <c r="Q789" s="11">
        <v>0.15</v>
      </c>
      <c r="R789" s="11">
        <v>0.16666666999999999</v>
      </c>
      <c r="S789" s="11">
        <v>0.3</v>
      </c>
      <c r="T789" s="11">
        <v>3838.0057000000002</v>
      </c>
      <c r="U789" s="11">
        <v>0.7</v>
      </c>
      <c r="V789" s="11">
        <v>90</v>
      </c>
      <c r="W789" s="11">
        <v>1800</v>
      </c>
      <c r="X789" s="11">
        <v>17.388366999999999</v>
      </c>
    </row>
    <row r="790" spans="2:24" x14ac:dyDescent="0.35">
      <c r="B790" s="11">
        <v>-4.5684959999999997</v>
      </c>
      <c r="C790" s="11">
        <v>15</v>
      </c>
      <c r="D790" s="11">
        <v>13.683673000000001</v>
      </c>
      <c r="E790" s="11">
        <v>8.4000000000000005E-2</v>
      </c>
      <c r="F790" s="11">
        <v>632.74793388429748</v>
      </c>
      <c r="G790" s="11">
        <v>53.150826446280995</v>
      </c>
      <c r="H790" s="11">
        <v>7000</v>
      </c>
      <c r="I790" s="11">
        <v>0.85</v>
      </c>
      <c r="J790" s="11">
        <v>0.3</v>
      </c>
      <c r="K790" s="11">
        <v>0.9</v>
      </c>
      <c r="L790" s="11">
        <v>3</v>
      </c>
      <c r="M790" s="11">
        <v>3</v>
      </c>
      <c r="N790" s="11">
        <v>2</v>
      </c>
      <c r="O790" s="11">
        <v>3</v>
      </c>
      <c r="P790" s="11">
        <v>0.2</v>
      </c>
      <c r="Q790" s="11">
        <v>0.1</v>
      </c>
      <c r="R790" s="11">
        <v>0.1</v>
      </c>
      <c r="S790" s="11">
        <v>0.25</v>
      </c>
      <c r="T790" s="11">
        <v>3290.7588000000001</v>
      </c>
      <c r="U790" s="11">
        <v>0.45</v>
      </c>
      <c r="V790" s="11">
        <v>70</v>
      </c>
      <c r="W790" s="11">
        <v>800</v>
      </c>
      <c r="X790" s="11">
        <v>-5.5799594000000008</v>
      </c>
    </row>
    <row r="791" spans="2:24" x14ac:dyDescent="0.35">
      <c r="B791" s="11">
        <v>24.642582000000001</v>
      </c>
      <c r="C791" s="11">
        <v>15</v>
      </c>
      <c r="D791" s="11">
        <v>257.35714000000002</v>
      </c>
      <c r="E791" s="11">
        <v>0.219</v>
      </c>
      <c r="F791" s="11">
        <v>2485.227272727273</v>
      </c>
      <c r="G791" s="11">
        <v>544.26477272727277</v>
      </c>
      <c r="H791" s="11">
        <v>6000</v>
      </c>
      <c r="I791" s="11">
        <v>0.75</v>
      </c>
      <c r="J791" s="11">
        <v>0.3</v>
      </c>
      <c r="K791" s="11">
        <v>0.9</v>
      </c>
      <c r="L791" s="11">
        <v>3</v>
      </c>
      <c r="M791" s="11">
        <v>3</v>
      </c>
      <c r="N791" s="11">
        <v>4</v>
      </c>
      <c r="O791" s="11">
        <v>2</v>
      </c>
      <c r="P791" s="11">
        <v>0.125</v>
      </c>
      <c r="Q791" s="11">
        <v>0.2</v>
      </c>
      <c r="R791" s="11">
        <v>0.16666666999999999</v>
      </c>
      <c r="S791" s="11">
        <v>0.35</v>
      </c>
      <c r="T791" s="11">
        <v>1735.7847999999999</v>
      </c>
      <c r="U791" s="11">
        <v>0.47499999999999998</v>
      </c>
      <c r="V791" s="11">
        <v>60</v>
      </c>
      <c r="W791" s="11">
        <v>1200</v>
      </c>
      <c r="X791" s="11">
        <v>25.687415999999999</v>
      </c>
    </row>
    <row r="792" spans="2:24" x14ac:dyDescent="0.35">
      <c r="B792" s="11">
        <v>27.968268999999999</v>
      </c>
      <c r="C792" s="11">
        <v>20</v>
      </c>
      <c r="D792" s="11">
        <v>111.15306</v>
      </c>
      <c r="E792" s="11">
        <v>0.111</v>
      </c>
      <c r="F792" s="11">
        <v>2748.8119834710747</v>
      </c>
      <c r="G792" s="11">
        <v>305.1181301652893</v>
      </c>
      <c r="H792" s="11">
        <v>6000</v>
      </c>
      <c r="I792" s="11">
        <v>0.8</v>
      </c>
      <c r="J792" s="11">
        <v>0.5</v>
      </c>
      <c r="K792" s="11">
        <v>0.6</v>
      </c>
      <c r="L792" s="11">
        <v>4</v>
      </c>
      <c r="M792" s="11">
        <v>4</v>
      </c>
      <c r="N792" s="11">
        <v>2</v>
      </c>
      <c r="O792" s="11">
        <v>3</v>
      </c>
      <c r="P792" s="11">
        <v>0.05</v>
      </c>
      <c r="Q792" s="11">
        <v>0.2</v>
      </c>
      <c r="R792" s="11">
        <v>0.23333333000000001</v>
      </c>
      <c r="S792" s="11">
        <v>0.3</v>
      </c>
      <c r="T792" s="11">
        <v>2203.0288999999998</v>
      </c>
      <c r="U792" s="11">
        <v>0.42499999999999999</v>
      </c>
      <c r="V792" s="11">
        <v>90</v>
      </c>
      <c r="W792" s="11">
        <v>1400</v>
      </c>
      <c r="X792" s="11">
        <v>26.609825000000001</v>
      </c>
    </row>
    <row r="793" spans="2:24" x14ac:dyDescent="0.35">
      <c r="B793" s="11">
        <v>13.999191</v>
      </c>
      <c r="C793" s="11">
        <v>25</v>
      </c>
      <c r="D793" s="11">
        <v>293.90816000000001</v>
      </c>
      <c r="E793" s="11">
        <v>0.246</v>
      </c>
      <c r="F793" s="11">
        <v>4176.1363636363631</v>
      </c>
      <c r="G793" s="11">
        <v>1027.3295454545453</v>
      </c>
      <c r="H793" s="11">
        <v>5500</v>
      </c>
      <c r="I793" s="11">
        <v>0.7</v>
      </c>
      <c r="J793" s="11">
        <v>0.5</v>
      </c>
      <c r="K793" s="11">
        <v>0.8</v>
      </c>
      <c r="L793" s="11">
        <v>3</v>
      </c>
      <c r="M793" s="11">
        <v>4</v>
      </c>
      <c r="N793" s="11">
        <v>4</v>
      </c>
      <c r="O793" s="11">
        <v>3</v>
      </c>
      <c r="P793" s="11">
        <v>0.2</v>
      </c>
      <c r="Q793" s="11">
        <v>0.2</v>
      </c>
      <c r="R793" s="11">
        <v>0.16666666999999999</v>
      </c>
      <c r="S793" s="11">
        <v>0.35</v>
      </c>
      <c r="T793" s="11">
        <v>1489.4661000000001</v>
      </c>
      <c r="U793" s="11">
        <v>0.6</v>
      </c>
      <c r="V793" s="11">
        <v>60</v>
      </c>
      <c r="W793" s="11">
        <v>800</v>
      </c>
      <c r="X793" s="11">
        <v>17.376539999999999</v>
      </c>
    </row>
    <row r="794" spans="2:24" x14ac:dyDescent="0.35">
      <c r="B794" s="11">
        <v>-7.7091000000000003</v>
      </c>
      <c r="C794" s="11">
        <v>40</v>
      </c>
      <c r="D794" s="11">
        <v>80.693877999999998</v>
      </c>
      <c r="E794" s="11">
        <v>0.3</v>
      </c>
      <c r="F794" s="11">
        <v>1269.4214876033059</v>
      </c>
      <c r="G794" s="11">
        <v>380.82644628099177</v>
      </c>
      <c r="H794" s="11">
        <v>7500</v>
      </c>
      <c r="I794" s="11">
        <v>0.85</v>
      </c>
      <c r="J794" s="11">
        <v>0.4</v>
      </c>
      <c r="K794" s="11">
        <v>0.6</v>
      </c>
      <c r="L794" s="11">
        <v>4</v>
      </c>
      <c r="M794" s="11">
        <v>4</v>
      </c>
      <c r="N794" s="11">
        <v>3</v>
      </c>
      <c r="O794" s="11">
        <v>3</v>
      </c>
      <c r="P794" s="11">
        <v>0.05</v>
      </c>
      <c r="Q794" s="11">
        <v>0.2</v>
      </c>
      <c r="R794" s="11">
        <v>0.1</v>
      </c>
      <c r="S794" s="11">
        <v>0.2</v>
      </c>
      <c r="T794" s="11">
        <v>1853.4437</v>
      </c>
      <c r="U794" s="11">
        <v>0.5</v>
      </c>
      <c r="V794" s="11">
        <v>50</v>
      </c>
      <c r="W794" s="11">
        <v>400</v>
      </c>
      <c r="X794" s="11">
        <v>-9.2600174000000006</v>
      </c>
    </row>
    <row r="795" spans="2:24" x14ac:dyDescent="0.35">
      <c r="B795" s="11">
        <v>-6.0622170000000004</v>
      </c>
      <c r="C795" s="11">
        <v>30</v>
      </c>
      <c r="D795" s="11">
        <v>251.26531</v>
      </c>
      <c r="E795" s="11">
        <v>0.219</v>
      </c>
      <c r="F795" s="11">
        <v>775</v>
      </c>
      <c r="G795" s="11">
        <v>169.72499999999999</v>
      </c>
      <c r="H795" s="11">
        <v>2500</v>
      </c>
      <c r="I795" s="11">
        <v>0.7</v>
      </c>
      <c r="J795" s="11">
        <v>0.4</v>
      </c>
      <c r="K795" s="11">
        <v>0.9</v>
      </c>
      <c r="L795" s="11">
        <v>2</v>
      </c>
      <c r="M795" s="11">
        <v>2</v>
      </c>
      <c r="N795" s="11">
        <v>4</v>
      </c>
      <c r="O795" s="11">
        <v>2</v>
      </c>
      <c r="P795" s="11">
        <v>0.125</v>
      </c>
      <c r="Q795" s="11">
        <v>0.1</v>
      </c>
      <c r="R795" s="11">
        <v>0.1</v>
      </c>
      <c r="S795" s="11">
        <v>0.35</v>
      </c>
      <c r="T795" s="11">
        <v>1476.1559999999999</v>
      </c>
      <c r="U795" s="11">
        <v>0.67500000000000004</v>
      </c>
      <c r="V795" s="11">
        <v>60</v>
      </c>
      <c r="W795" s="11">
        <v>600</v>
      </c>
      <c r="X795" s="11">
        <v>-6.1966757999999995</v>
      </c>
    </row>
    <row r="796" spans="2:24" x14ac:dyDescent="0.35">
      <c r="B796" s="11">
        <v>-12.043165</v>
      </c>
      <c r="C796" s="11">
        <v>15</v>
      </c>
      <c r="D796" s="11">
        <v>44.142856999999999</v>
      </c>
      <c r="E796" s="11">
        <v>0.03</v>
      </c>
      <c r="F796" s="11">
        <v>1639.6694214876034</v>
      </c>
      <c r="G796" s="11">
        <v>49.190082644628099</v>
      </c>
      <c r="H796" s="11">
        <v>6500</v>
      </c>
      <c r="I796" s="11">
        <v>0.7</v>
      </c>
      <c r="J796" s="11">
        <v>0.2</v>
      </c>
      <c r="K796" s="11">
        <v>0.6</v>
      </c>
      <c r="L796" s="11">
        <v>3</v>
      </c>
      <c r="M796" s="11">
        <v>3</v>
      </c>
      <c r="N796" s="11">
        <v>2</v>
      </c>
      <c r="O796" s="11">
        <v>3</v>
      </c>
      <c r="P796" s="11">
        <v>0.2</v>
      </c>
      <c r="Q796" s="11">
        <v>0.15</v>
      </c>
      <c r="R796" s="11">
        <v>0.16666666999999999</v>
      </c>
      <c r="S796" s="11">
        <v>0.25</v>
      </c>
      <c r="T796" s="11">
        <v>3055.7046</v>
      </c>
      <c r="U796" s="11">
        <v>0.55000000000000004</v>
      </c>
      <c r="V796" s="11">
        <v>50</v>
      </c>
      <c r="W796" s="11">
        <v>1000</v>
      </c>
      <c r="X796" s="11">
        <v>-12.257956999999999</v>
      </c>
    </row>
    <row r="797" spans="2:24" x14ac:dyDescent="0.35">
      <c r="B797" s="11">
        <v>-3.70364</v>
      </c>
      <c r="C797" s="11">
        <v>20</v>
      </c>
      <c r="D797" s="11">
        <v>44.142856999999999</v>
      </c>
      <c r="E797" s="11">
        <v>0.111</v>
      </c>
      <c r="F797" s="11">
        <v>1335.5888429752067</v>
      </c>
      <c r="G797" s="11">
        <v>148.25036157024795</v>
      </c>
      <c r="H797" s="11">
        <v>8000</v>
      </c>
      <c r="I797" s="11">
        <v>0.85</v>
      </c>
      <c r="J797" s="11">
        <v>0.3</v>
      </c>
      <c r="K797" s="11">
        <v>0.9</v>
      </c>
      <c r="L797" s="11">
        <v>3</v>
      </c>
      <c r="M797" s="11">
        <v>2</v>
      </c>
      <c r="N797" s="11">
        <v>3</v>
      </c>
      <c r="O797" s="11">
        <v>2</v>
      </c>
      <c r="P797" s="11">
        <v>0.2</v>
      </c>
      <c r="Q797" s="11">
        <v>0.1</v>
      </c>
      <c r="R797" s="11">
        <v>0.3</v>
      </c>
      <c r="S797" s="11">
        <v>0.25</v>
      </c>
      <c r="T797" s="11">
        <v>5035.4947000000002</v>
      </c>
      <c r="U797" s="11">
        <v>0.67500000000000004</v>
      </c>
      <c r="V797" s="11">
        <v>60</v>
      </c>
      <c r="W797" s="11">
        <v>400</v>
      </c>
      <c r="X797" s="11">
        <v>-6.1838766999999999</v>
      </c>
    </row>
    <row r="798" spans="2:24" x14ac:dyDescent="0.35">
      <c r="B798" s="11">
        <v>-12.362761000000001</v>
      </c>
      <c r="C798" s="11">
        <v>15</v>
      </c>
      <c r="D798" s="11">
        <v>129.42857000000001</v>
      </c>
      <c r="E798" s="11">
        <v>0.03</v>
      </c>
      <c r="F798" s="11">
        <v>1000</v>
      </c>
      <c r="G798" s="11">
        <v>30</v>
      </c>
      <c r="H798" s="11">
        <v>5500</v>
      </c>
      <c r="I798" s="11">
        <v>0.85</v>
      </c>
      <c r="J798" s="11">
        <v>0.3</v>
      </c>
      <c r="K798" s="11">
        <v>0.6</v>
      </c>
      <c r="L798" s="11">
        <v>3</v>
      </c>
      <c r="M798" s="11">
        <v>3</v>
      </c>
      <c r="N798" s="11">
        <v>3</v>
      </c>
      <c r="O798" s="11">
        <v>4</v>
      </c>
      <c r="P798" s="11">
        <v>0.05</v>
      </c>
      <c r="Q798" s="11">
        <v>0.15</v>
      </c>
      <c r="R798" s="11">
        <v>0.16666666999999999</v>
      </c>
      <c r="S798" s="11">
        <v>0.25</v>
      </c>
      <c r="T798" s="11">
        <v>2585.5962</v>
      </c>
      <c r="U798" s="11">
        <v>0.4</v>
      </c>
      <c r="V798" s="11">
        <v>80</v>
      </c>
      <c r="W798" s="11">
        <v>1400</v>
      </c>
      <c r="X798" s="11">
        <v>-13.743442</v>
      </c>
    </row>
    <row r="799" spans="2:24" x14ac:dyDescent="0.35">
      <c r="B799" s="11">
        <v>34.935718999999999</v>
      </c>
      <c r="C799" s="11">
        <v>30</v>
      </c>
      <c r="D799" s="11">
        <v>214.71429000000001</v>
      </c>
      <c r="E799" s="11">
        <v>0.3</v>
      </c>
      <c r="F799" s="11">
        <v>1639.6694214876034</v>
      </c>
      <c r="G799" s="11">
        <v>491.90082644628097</v>
      </c>
      <c r="H799" s="11">
        <v>4500</v>
      </c>
      <c r="I799" s="11">
        <v>0.85</v>
      </c>
      <c r="J799" s="11">
        <v>0.2</v>
      </c>
      <c r="K799" s="11">
        <v>0.6</v>
      </c>
      <c r="L799" s="11">
        <v>3</v>
      </c>
      <c r="M799" s="11">
        <v>4</v>
      </c>
      <c r="N799" s="11">
        <v>2</v>
      </c>
      <c r="O799" s="11">
        <v>2</v>
      </c>
      <c r="P799" s="11">
        <v>0.125</v>
      </c>
      <c r="Q799" s="11">
        <v>0.15</v>
      </c>
      <c r="R799" s="11">
        <v>0.16666666999999999</v>
      </c>
      <c r="S799" s="11">
        <v>0.3</v>
      </c>
      <c r="T799" s="11">
        <v>2288.0419000000002</v>
      </c>
      <c r="U799" s="11">
        <v>0.42499999999999999</v>
      </c>
      <c r="V799" s="11">
        <v>80</v>
      </c>
      <c r="W799" s="11">
        <v>1600</v>
      </c>
      <c r="X799" s="11">
        <v>30.242431</v>
      </c>
    </row>
    <row r="800" spans="2:24" x14ac:dyDescent="0.35">
      <c r="B800" s="11">
        <v>-11.838903</v>
      </c>
      <c r="C800" s="11">
        <v>15</v>
      </c>
      <c r="D800" s="11">
        <v>263.44898000000001</v>
      </c>
      <c r="E800" s="11">
        <v>0.219</v>
      </c>
      <c r="F800" s="11">
        <v>3800</v>
      </c>
      <c r="G800" s="11">
        <v>832.2</v>
      </c>
      <c r="H800" s="11">
        <v>7500</v>
      </c>
      <c r="I800" s="11">
        <v>0.7</v>
      </c>
      <c r="J800" s="11">
        <v>0.5</v>
      </c>
      <c r="K800" s="11">
        <v>0.7</v>
      </c>
      <c r="L800" s="11">
        <v>4</v>
      </c>
      <c r="M800" s="11">
        <v>4</v>
      </c>
      <c r="N800" s="11">
        <v>3</v>
      </c>
      <c r="O800" s="11">
        <v>4</v>
      </c>
      <c r="P800" s="11">
        <v>0.125</v>
      </c>
      <c r="Q800" s="11">
        <v>0.2</v>
      </c>
      <c r="R800" s="11">
        <v>0.23333333000000001</v>
      </c>
      <c r="S800" s="11">
        <v>0.3</v>
      </c>
      <c r="T800" s="11">
        <v>4203.8539000000001</v>
      </c>
      <c r="U800" s="11">
        <v>0.7</v>
      </c>
      <c r="V800" s="11">
        <v>50</v>
      </c>
      <c r="W800" s="11">
        <v>1200</v>
      </c>
      <c r="X800" s="11">
        <v>-14.489373000000001</v>
      </c>
    </row>
    <row r="801" spans="2:24" x14ac:dyDescent="0.35">
      <c r="B801" s="11">
        <v>-1.8069919999999999</v>
      </c>
      <c r="C801" s="11">
        <v>20</v>
      </c>
      <c r="D801" s="11">
        <v>7.5918367</v>
      </c>
      <c r="E801" s="11">
        <v>0.246</v>
      </c>
      <c r="F801" s="11">
        <v>2000</v>
      </c>
      <c r="G801" s="11">
        <v>492</v>
      </c>
      <c r="H801" s="11">
        <v>6500</v>
      </c>
      <c r="I801" s="11">
        <v>0.7</v>
      </c>
      <c r="J801" s="11">
        <v>0.3</v>
      </c>
      <c r="K801" s="11">
        <v>0.6</v>
      </c>
      <c r="L801" s="11">
        <v>4</v>
      </c>
      <c r="M801" s="11">
        <v>2</v>
      </c>
      <c r="N801" s="11">
        <v>2</v>
      </c>
      <c r="O801" s="11">
        <v>2</v>
      </c>
      <c r="P801" s="11">
        <v>0.05</v>
      </c>
      <c r="Q801" s="11">
        <v>0.15</v>
      </c>
      <c r="R801" s="11">
        <v>0.1</v>
      </c>
      <c r="S801" s="11">
        <v>0.3</v>
      </c>
      <c r="T801" s="11">
        <v>1818.3731</v>
      </c>
      <c r="U801" s="11">
        <v>0.67500000000000004</v>
      </c>
      <c r="V801" s="11">
        <v>60</v>
      </c>
      <c r="W801" s="11">
        <v>1600</v>
      </c>
      <c r="X801" s="11">
        <v>-1.8017018999999999</v>
      </c>
    </row>
    <row r="802" spans="2:24" x14ac:dyDescent="0.35">
      <c r="B802" s="11">
        <v>-14.316386</v>
      </c>
      <c r="C802" s="11">
        <v>30</v>
      </c>
      <c r="D802" s="11">
        <v>245.17347000000001</v>
      </c>
      <c r="E802" s="11">
        <v>5.7000000000000002E-2</v>
      </c>
      <c r="F802" s="11">
        <v>1518.5950413223138</v>
      </c>
      <c r="G802" s="11">
        <v>86.559917355371894</v>
      </c>
      <c r="H802" s="11">
        <v>6000</v>
      </c>
      <c r="I802" s="11">
        <v>0.8</v>
      </c>
      <c r="J802" s="11">
        <v>0.4</v>
      </c>
      <c r="K802" s="11">
        <v>0.6</v>
      </c>
      <c r="L802" s="11">
        <v>4</v>
      </c>
      <c r="M802" s="11">
        <v>3</v>
      </c>
      <c r="N802" s="11">
        <v>3</v>
      </c>
      <c r="O802" s="11">
        <v>4</v>
      </c>
      <c r="P802" s="11">
        <v>0.2</v>
      </c>
      <c r="Q802" s="11">
        <v>0.1</v>
      </c>
      <c r="R802" s="11">
        <v>0.16666666999999999</v>
      </c>
      <c r="S802" s="11">
        <v>0.3</v>
      </c>
      <c r="T802" s="11">
        <v>1574.5663999999999</v>
      </c>
      <c r="U802" s="11">
        <v>0.7</v>
      </c>
      <c r="V802" s="11">
        <v>70</v>
      </c>
      <c r="W802" s="11">
        <v>1200</v>
      </c>
      <c r="X802" s="11">
        <v>-15.587773</v>
      </c>
    </row>
    <row r="803" spans="2:24" x14ac:dyDescent="0.35">
      <c r="B803" s="11">
        <v>-11.45529</v>
      </c>
      <c r="C803" s="11">
        <v>40</v>
      </c>
      <c r="D803" s="11">
        <v>74.602041</v>
      </c>
      <c r="E803" s="11">
        <v>0.111</v>
      </c>
      <c r="F803" s="11">
        <v>3290.2892561983467</v>
      </c>
      <c r="G803" s="11">
        <v>365.22210743801651</v>
      </c>
      <c r="H803" s="11">
        <v>8000</v>
      </c>
      <c r="I803" s="11">
        <v>0.7</v>
      </c>
      <c r="J803" s="11">
        <v>0.2</v>
      </c>
      <c r="K803" s="11">
        <v>0.7</v>
      </c>
      <c r="L803" s="11">
        <v>4</v>
      </c>
      <c r="M803" s="11">
        <v>4</v>
      </c>
      <c r="N803" s="11">
        <v>4</v>
      </c>
      <c r="O803" s="11">
        <v>4</v>
      </c>
      <c r="P803" s="11">
        <v>0.125</v>
      </c>
      <c r="Q803" s="11">
        <v>0.1</v>
      </c>
      <c r="R803" s="11">
        <v>0.23333333000000001</v>
      </c>
      <c r="S803" s="11">
        <v>0.2</v>
      </c>
      <c r="T803" s="11">
        <v>2594.8211999999999</v>
      </c>
      <c r="U803" s="11">
        <v>0.65</v>
      </c>
      <c r="V803" s="11">
        <v>60</v>
      </c>
      <c r="W803" s="11">
        <v>1200</v>
      </c>
      <c r="X803" s="11">
        <v>-9.0817703000000005</v>
      </c>
    </row>
    <row r="804" spans="2:24" x14ac:dyDescent="0.35">
      <c r="B804" s="11">
        <v>11.285786999999999</v>
      </c>
      <c r="C804" s="11">
        <v>25</v>
      </c>
      <c r="D804" s="11">
        <v>31.959184</v>
      </c>
      <c r="E804" s="11">
        <v>0.13800000000000001</v>
      </c>
      <c r="F804" s="11">
        <v>2009.9173553719008</v>
      </c>
      <c r="G804" s="11">
        <v>277.36859504132235</v>
      </c>
      <c r="H804" s="11">
        <v>8500</v>
      </c>
      <c r="I804" s="11">
        <v>0.8</v>
      </c>
      <c r="J804" s="11">
        <v>0.3</v>
      </c>
      <c r="K804" s="11">
        <v>0.9</v>
      </c>
      <c r="L804" s="11">
        <v>2</v>
      </c>
      <c r="M804" s="11">
        <v>3</v>
      </c>
      <c r="N804" s="11">
        <v>2</v>
      </c>
      <c r="O804" s="11">
        <v>4</v>
      </c>
      <c r="P804" s="11">
        <v>0.05</v>
      </c>
      <c r="Q804" s="11">
        <v>0.2</v>
      </c>
      <c r="R804" s="11">
        <v>0.3</v>
      </c>
      <c r="S804" s="11">
        <v>0.35</v>
      </c>
      <c r="T804" s="11">
        <v>5179.2797</v>
      </c>
      <c r="U804" s="11">
        <v>0.47499999999999998</v>
      </c>
      <c r="V804" s="11">
        <v>70</v>
      </c>
      <c r="W804" s="11">
        <v>400</v>
      </c>
      <c r="X804" s="11">
        <v>8.9580812999999999</v>
      </c>
    </row>
    <row r="805" spans="2:24" x14ac:dyDescent="0.35">
      <c r="B805" s="11">
        <v>-6.5784140000000004</v>
      </c>
      <c r="C805" s="11">
        <v>15</v>
      </c>
      <c r="D805" s="11">
        <v>184.2551</v>
      </c>
      <c r="E805" s="11">
        <v>5.7000000000000002E-2</v>
      </c>
      <c r="F805" s="11">
        <v>3861.1570247933887</v>
      </c>
      <c r="G805" s="11">
        <v>220.08595041322317</v>
      </c>
      <c r="H805" s="11">
        <v>8500</v>
      </c>
      <c r="I805" s="11">
        <v>0.85</v>
      </c>
      <c r="J805" s="11">
        <v>0.2</v>
      </c>
      <c r="K805" s="11">
        <v>0.8</v>
      </c>
      <c r="L805" s="11">
        <v>3</v>
      </c>
      <c r="M805" s="11">
        <v>3</v>
      </c>
      <c r="N805" s="11">
        <v>3</v>
      </c>
      <c r="O805" s="11">
        <v>2</v>
      </c>
      <c r="P805" s="11">
        <v>0.2</v>
      </c>
      <c r="Q805" s="11">
        <v>0.15</v>
      </c>
      <c r="R805" s="11">
        <v>0.3</v>
      </c>
      <c r="S805" s="11">
        <v>0.35</v>
      </c>
      <c r="T805" s="11">
        <v>5532.8141999999998</v>
      </c>
      <c r="U805" s="11">
        <v>0.57499999999999996</v>
      </c>
      <c r="V805" s="11">
        <v>50</v>
      </c>
      <c r="W805" s="11">
        <v>1200</v>
      </c>
      <c r="X805" s="11">
        <v>-4.9272548</v>
      </c>
    </row>
    <row r="806" spans="2:24" x14ac:dyDescent="0.35">
      <c r="B806" s="11">
        <v>-20.325620000000001</v>
      </c>
      <c r="C806" s="11">
        <v>45</v>
      </c>
      <c r="D806" s="11">
        <v>239.08162999999999</v>
      </c>
      <c r="E806" s="11">
        <v>0.111</v>
      </c>
      <c r="F806" s="11">
        <v>600</v>
      </c>
      <c r="G806" s="11">
        <v>66.599999999999994</v>
      </c>
      <c r="H806" s="11">
        <v>7500</v>
      </c>
      <c r="I806" s="11">
        <v>0.75</v>
      </c>
      <c r="J806" s="11">
        <v>0.2</v>
      </c>
      <c r="K806" s="11">
        <v>0.8</v>
      </c>
      <c r="L806" s="11">
        <v>4</v>
      </c>
      <c r="M806" s="11">
        <v>2</v>
      </c>
      <c r="N806" s="11">
        <v>2</v>
      </c>
      <c r="O806" s="11">
        <v>3</v>
      </c>
      <c r="P806" s="11">
        <v>0.125</v>
      </c>
      <c r="Q806" s="11">
        <v>0.2</v>
      </c>
      <c r="R806" s="11">
        <v>0.23333333000000001</v>
      </c>
      <c r="S806" s="11">
        <v>0.2</v>
      </c>
      <c r="T806" s="11">
        <v>2363.7314000000001</v>
      </c>
      <c r="U806" s="11">
        <v>0.67500000000000004</v>
      </c>
      <c r="V806" s="11">
        <v>60</v>
      </c>
      <c r="W806" s="11">
        <v>1200</v>
      </c>
      <c r="X806" s="11">
        <v>-18.615248999999999</v>
      </c>
    </row>
    <row r="807" spans="2:24" x14ac:dyDescent="0.35">
      <c r="B807" s="11">
        <v>-9.6753309999999999</v>
      </c>
      <c r="C807" s="11">
        <v>25</v>
      </c>
      <c r="D807" s="11">
        <v>232.9898</v>
      </c>
      <c r="E807" s="11">
        <v>0.246</v>
      </c>
      <c r="F807" s="11">
        <v>4619.059917355371</v>
      </c>
      <c r="G807" s="11">
        <v>1136.2887396694211</v>
      </c>
      <c r="H807" s="11">
        <v>7500</v>
      </c>
      <c r="I807" s="11">
        <v>0.85</v>
      </c>
      <c r="J807" s="11">
        <v>0.5</v>
      </c>
      <c r="K807" s="11">
        <v>0.7</v>
      </c>
      <c r="L807" s="11">
        <v>2</v>
      </c>
      <c r="M807" s="11">
        <v>4</v>
      </c>
      <c r="N807" s="11">
        <v>4</v>
      </c>
      <c r="O807" s="11">
        <v>2</v>
      </c>
      <c r="P807" s="11">
        <v>0.05</v>
      </c>
      <c r="Q807" s="11">
        <v>0.1</v>
      </c>
      <c r="R807" s="11">
        <v>0.23333333000000001</v>
      </c>
      <c r="S807" s="11">
        <v>0.2</v>
      </c>
      <c r="T807" s="11">
        <v>3300.5214000000001</v>
      </c>
      <c r="U807" s="11">
        <v>0.52500000000000002</v>
      </c>
      <c r="V807" s="11">
        <v>80</v>
      </c>
      <c r="W807" s="11">
        <v>400</v>
      </c>
      <c r="X807" s="11">
        <v>-7.7736565999999998</v>
      </c>
    </row>
    <row r="808" spans="2:24" x14ac:dyDescent="0.35">
      <c r="B808" s="11">
        <v>10.569685</v>
      </c>
      <c r="C808" s="11">
        <v>15</v>
      </c>
      <c r="D808" s="11">
        <v>111.15306</v>
      </c>
      <c r="E808" s="11">
        <v>8.4000000000000005E-2</v>
      </c>
      <c r="F808" s="11">
        <v>2400</v>
      </c>
      <c r="G808" s="11">
        <v>201.60000000000002</v>
      </c>
      <c r="H808" s="11">
        <v>7500</v>
      </c>
      <c r="I808" s="11">
        <v>0.85</v>
      </c>
      <c r="J808" s="11">
        <v>0.4</v>
      </c>
      <c r="K808" s="11">
        <v>0.6</v>
      </c>
      <c r="L808" s="11">
        <v>3</v>
      </c>
      <c r="M808" s="11">
        <v>3</v>
      </c>
      <c r="N808" s="11">
        <v>2</v>
      </c>
      <c r="O808" s="11">
        <v>2</v>
      </c>
      <c r="P808" s="11">
        <v>0.05</v>
      </c>
      <c r="Q808" s="11">
        <v>0.1</v>
      </c>
      <c r="R808" s="11">
        <v>0.23333333000000001</v>
      </c>
      <c r="S808" s="11">
        <v>0.25</v>
      </c>
      <c r="T808" s="11">
        <v>4203.8539000000001</v>
      </c>
      <c r="U808" s="11">
        <v>0.5</v>
      </c>
      <c r="V808" s="11">
        <v>80</v>
      </c>
      <c r="W808" s="11">
        <v>1200</v>
      </c>
      <c r="X808" s="11">
        <v>8.1136476000000002</v>
      </c>
    </row>
    <row r="809" spans="2:24" x14ac:dyDescent="0.35">
      <c r="B809" s="11">
        <v>7.3479340000000004</v>
      </c>
      <c r="C809" s="11">
        <v>25</v>
      </c>
      <c r="D809" s="11">
        <v>135.52041</v>
      </c>
      <c r="E809" s="11">
        <v>0.16500000000000001</v>
      </c>
      <c r="F809" s="11">
        <v>1430.8884297520663</v>
      </c>
      <c r="G809" s="11">
        <v>236.09659090909093</v>
      </c>
      <c r="H809" s="11">
        <v>8500</v>
      </c>
      <c r="I809" s="11">
        <v>0.7</v>
      </c>
      <c r="J809" s="11">
        <v>0.5</v>
      </c>
      <c r="K809" s="11">
        <v>0.6</v>
      </c>
      <c r="L809" s="11">
        <v>4</v>
      </c>
      <c r="M809" s="11">
        <v>4</v>
      </c>
      <c r="N809" s="11">
        <v>3</v>
      </c>
      <c r="O809" s="11">
        <v>4</v>
      </c>
      <c r="P809" s="11">
        <v>0.2</v>
      </c>
      <c r="Q809" s="11">
        <v>0.2</v>
      </c>
      <c r="R809" s="11">
        <v>0.3</v>
      </c>
      <c r="S809" s="11">
        <v>0.35</v>
      </c>
      <c r="T809" s="11">
        <v>2301.9020999999998</v>
      </c>
      <c r="U809" s="11">
        <v>0.42499999999999999</v>
      </c>
      <c r="V809" s="11">
        <v>60</v>
      </c>
      <c r="W809" s="11">
        <v>400</v>
      </c>
      <c r="X809" s="11">
        <v>9.5665525000000002</v>
      </c>
    </row>
    <row r="810" spans="2:24" x14ac:dyDescent="0.35">
      <c r="B810" s="11">
        <v>12.019443000000001</v>
      </c>
      <c r="C810" s="11">
        <v>25</v>
      </c>
      <c r="D810" s="11">
        <v>129.42857000000001</v>
      </c>
      <c r="E810" s="11">
        <v>0.16500000000000001</v>
      </c>
      <c r="F810" s="11">
        <v>5900</v>
      </c>
      <c r="G810" s="11">
        <v>973.5</v>
      </c>
      <c r="H810" s="11">
        <v>5500</v>
      </c>
      <c r="I810" s="11">
        <v>0.75</v>
      </c>
      <c r="J810" s="11">
        <v>0.4</v>
      </c>
      <c r="K810" s="11">
        <v>0.8</v>
      </c>
      <c r="L810" s="11">
        <v>4</v>
      </c>
      <c r="M810" s="11">
        <v>2</v>
      </c>
      <c r="N810" s="11">
        <v>2</v>
      </c>
      <c r="O810" s="11">
        <v>3</v>
      </c>
      <c r="P810" s="11">
        <v>0.2</v>
      </c>
      <c r="Q810" s="11">
        <v>0.1</v>
      </c>
      <c r="R810" s="11">
        <v>0.1</v>
      </c>
      <c r="S810" s="11">
        <v>0.3</v>
      </c>
      <c r="T810" s="11">
        <v>2885.8404999999998</v>
      </c>
      <c r="U810" s="11">
        <v>0.625</v>
      </c>
      <c r="V810" s="11">
        <v>40</v>
      </c>
      <c r="W810" s="11">
        <v>1000</v>
      </c>
      <c r="X810" s="11">
        <v>13.480463</v>
      </c>
    </row>
    <row r="811" spans="2:24" x14ac:dyDescent="0.35">
      <c r="B811" s="11">
        <v>12.35647</v>
      </c>
      <c r="C811" s="11">
        <v>15</v>
      </c>
      <c r="D811" s="11">
        <v>226.89796000000001</v>
      </c>
      <c r="E811" s="11">
        <v>0.246</v>
      </c>
      <c r="F811" s="11">
        <v>1167.3037190082646</v>
      </c>
      <c r="G811" s="11">
        <v>287.15671487603311</v>
      </c>
      <c r="H811" s="11">
        <v>6000</v>
      </c>
      <c r="I811" s="11">
        <v>0.7</v>
      </c>
      <c r="J811" s="11">
        <v>0.3</v>
      </c>
      <c r="K811" s="11">
        <v>0.8</v>
      </c>
      <c r="L811" s="11">
        <v>2</v>
      </c>
      <c r="M811" s="11">
        <v>3</v>
      </c>
      <c r="N811" s="11">
        <v>2</v>
      </c>
      <c r="O811" s="11">
        <v>3</v>
      </c>
      <c r="P811" s="11">
        <v>0.05</v>
      </c>
      <c r="Q811" s="11">
        <v>0.1</v>
      </c>
      <c r="R811" s="11">
        <v>0.3</v>
      </c>
      <c r="S811" s="11">
        <v>0.35</v>
      </c>
      <c r="T811" s="11">
        <v>3905.5158999999999</v>
      </c>
      <c r="U811" s="11">
        <v>0.57499999999999996</v>
      </c>
      <c r="V811" s="11">
        <v>90</v>
      </c>
      <c r="W811" s="11">
        <v>2000</v>
      </c>
      <c r="X811" s="11">
        <v>13.586995999999999</v>
      </c>
    </row>
    <row r="812" spans="2:24" x14ac:dyDescent="0.35">
      <c r="B812" s="11">
        <v>5.8785299999999996</v>
      </c>
      <c r="C812" s="11">
        <v>15</v>
      </c>
      <c r="D812" s="11">
        <v>44.142856999999999</v>
      </c>
      <c r="E812" s="11">
        <v>0.27300000000000002</v>
      </c>
      <c r="F812" s="11">
        <v>4619.059917355371</v>
      </c>
      <c r="G812" s="11">
        <v>1261.0033574380163</v>
      </c>
      <c r="H812" s="11">
        <v>5000</v>
      </c>
      <c r="I812" s="11">
        <v>0.7</v>
      </c>
      <c r="J812" s="11">
        <v>0.4</v>
      </c>
      <c r="K812" s="11">
        <v>0.7</v>
      </c>
      <c r="L812" s="11">
        <v>2</v>
      </c>
      <c r="M812" s="11">
        <v>3</v>
      </c>
      <c r="N812" s="11">
        <v>3</v>
      </c>
      <c r="O812" s="11">
        <v>3</v>
      </c>
      <c r="P812" s="11">
        <v>0.2</v>
      </c>
      <c r="Q812" s="11">
        <v>0.15</v>
      </c>
      <c r="R812" s="11">
        <v>0.1</v>
      </c>
      <c r="S812" s="11">
        <v>0.35</v>
      </c>
      <c r="T812" s="11">
        <v>3254.5965999999999</v>
      </c>
      <c r="U812" s="11">
        <v>0.45</v>
      </c>
      <c r="V812" s="11">
        <v>50</v>
      </c>
      <c r="W812" s="11">
        <v>800</v>
      </c>
      <c r="X812" s="11">
        <v>14.49053</v>
      </c>
    </row>
    <row r="813" spans="2:24" x14ac:dyDescent="0.35">
      <c r="B813" s="11">
        <v>-20.292114999999999</v>
      </c>
      <c r="C813" s="11">
        <v>45</v>
      </c>
      <c r="D813" s="11">
        <v>135.52041</v>
      </c>
      <c r="E813" s="11">
        <v>0.246</v>
      </c>
      <c r="F813" s="11">
        <v>250</v>
      </c>
      <c r="G813" s="11">
        <v>61.5</v>
      </c>
      <c r="H813" s="11">
        <v>8500</v>
      </c>
      <c r="I813" s="11">
        <v>0.8</v>
      </c>
      <c r="J813" s="11">
        <v>0.3</v>
      </c>
      <c r="K813" s="11">
        <v>0.7</v>
      </c>
      <c r="L813" s="11">
        <v>2</v>
      </c>
      <c r="M813" s="11">
        <v>3</v>
      </c>
      <c r="N813" s="11">
        <v>4</v>
      </c>
      <c r="O813" s="11">
        <v>2</v>
      </c>
      <c r="P813" s="11">
        <v>0.05</v>
      </c>
      <c r="Q813" s="11">
        <v>0.1</v>
      </c>
      <c r="R813" s="11">
        <v>0.1</v>
      </c>
      <c r="S813" s="11">
        <v>0.35</v>
      </c>
      <c r="T813" s="11">
        <v>3954.5601999999999</v>
      </c>
      <c r="U813" s="11">
        <v>0.5</v>
      </c>
      <c r="V813" s="11">
        <v>40</v>
      </c>
      <c r="W813" s="11">
        <v>1400</v>
      </c>
      <c r="X813" s="11">
        <v>-21.355909</v>
      </c>
    </row>
    <row r="814" spans="2:24" x14ac:dyDescent="0.35">
      <c r="B814" s="11">
        <v>15.2951</v>
      </c>
      <c r="C814" s="11">
        <v>20</v>
      </c>
      <c r="D814" s="11">
        <v>50.234693999999998</v>
      </c>
      <c r="E814" s="11">
        <v>0.246</v>
      </c>
      <c r="F814" s="11">
        <v>1125</v>
      </c>
      <c r="G814" s="11">
        <v>276.75</v>
      </c>
      <c r="H814" s="11">
        <v>8000</v>
      </c>
      <c r="I814" s="11">
        <v>0.7</v>
      </c>
      <c r="J814" s="11">
        <v>0.4</v>
      </c>
      <c r="K814" s="11">
        <v>0.8</v>
      </c>
      <c r="L814" s="11">
        <v>2</v>
      </c>
      <c r="M814" s="11">
        <v>4</v>
      </c>
      <c r="N814" s="11">
        <v>3</v>
      </c>
      <c r="O814" s="11">
        <v>2</v>
      </c>
      <c r="P814" s="11">
        <v>0.2</v>
      </c>
      <c r="Q814" s="11">
        <v>0.1</v>
      </c>
      <c r="R814" s="11">
        <v>0.1</v>
      </c>
      <c r="S814" s="11">
        <v>0.3</v>
      </c>
      <c r="T814" s="11">
        <v>4336.1203999999998</v>
      </c>
      <c r="U814" s="11">
        <v>0.5</v>
      </c>
      <c r="V814" s="11">
        <v>90</v>
      </c>
      <c r="W814" s="11">
        <v>600</v>
      </c>
      <c r="X814" s="11">
        <v>16.27026</v>
      </c>
    </row>
    <row r="815" spans="2:24" x14ac:dyDescent="0.35">
      <c r="B815" s="11">
        <v>-22.846813000000001</v>
      </c>
      <c r="C815" s="11">
        <v>45</v>
      </c>
      <c r="D815" s="11">
        <v>263.44898000000001</v>
      </c>
      <c r="E815" s="11">
        <v>0.13800000000000001</v>
      </c>
      <c r="F815" s="11">
        <v>2985.4338842975208</v>
      </c>
      <c r="G815" s="11">
        <v>411.9898760330579</v>
      </c>
      <c r="H815" s="11">
        <v>7000</v>
      </c>
      <c r="I815" s="11">
        <v>0.85</v>
      </c>
      <c r="J815" s="11">
        <v>0.3</v>
      </c>
      <c r="K815" s="11">
        <v>0.8</v>
      </c>
      <c r="L815" s="11">
        <v>2</v>
      </c>
      <c r="M815" s="11">
        <v>2</v>
      </c>
      <c r="N815" s="11">
        <v>2</v>
      </c>
      <c r="O815" s="11">
        <v>4</v>
      </c>
      <c r="P815" s="11">
        <v>0.05</v>
      </c>
      <c r="Q815" s="11">
        <v>0.1</v>
      </c>
      <c r="R815" s="11">
        <v>0.16666666999999999</v>
      </c>
      <c r="S815" s="11">
        <v>0.2</v>
      </c>
      <c r="T815" s="11">
        <v>2206.1493</v>
      </c>
      <c r="U815" s="11">
        <v>0.7</v>
      </c>
      <c r="V815" s="11">
        <v>40</v>
      </c>
      <c r="W815" s="11">
        <v>1400</v>
      </c>
      <c r="X815" s="11">
        <v>-22.279333000000001</v>
      </c>
    </row>
    <row r="816" spans="2:24" x14ac:dyDescent="0.35">
      <c r="B816" s="11">
        <v>-6.6947549999999998</v>
      </c>
      <c r="C816" s="11">
        <v>40</v>
      </c>
      <c r="D816" s="11">
        <v>178.16327000000001</v>
      </c>
      <c r="E816" s="11">
        <v>0.246</v>
      </c>
      <c r="F816" s="11">
        <v>1885.5371900826447</v>
      </c>
      <c r="G816" s="11">
        <v>463.84214876033059</v>
      </c>
      <c r="H816" s="11">
        <v>7500</v>
      </c>
      <c r="I816" s="11">
        <v>0.8</v>
      </c>
      <c r="J816" s="11">
        <v>0.2</v>
      </c>
      <c r="K816" s="11">
        <v>0.6</v>
      </c>
      <c r="L816" s="11">
        <v>4</v>
      </c>
      <c r="M816" s="11">
        <v>2</v>
      </c>
      <c r="N816" s="11">
        <v>3</v>
      </c>
      <c r="O816" s="11">
        <v>2</v>
      </c>
      <c r="P816" s="11">
        <v>0.2</v>
      </c>
      <c r="Q816" s="11">
        <v>0.1</v>
      </c>
      <c r="R816" s="11">
        <v>0.3</v>
      </c>
      <c r="S816" s="11">
        <v>0.25</v>
      </c>
      <c r="T816" s="11">
        <v>3011.8461000000002</v>
      </c>
      <c r="U816" s="11">
        <v>0.65</v>
      </c>
      <c r="V816" s="11">
        <v>50</v>
      </c>
      <c r="W816" s="11">
        <v>1200</v>
      </c>
      <c r="X816" s="11">
        <v>-8.3119461999999995</v>
      </c>
    </row>
    <row r="817" spans="2:24" x14ac:dyDescent="0.35">
      <c r="B817" s="11">
        <v>-4.2632859999999999</v>
      </c>
      <c r="C817" s="11">
        <v>20</v>
      </c>
      <c r="D817" s="11">
        <v>38.051020000000001</v>
      </c>
      <c r="E817" s="11">
        <v>0.219</v>
      </c>
      <c r="F817" s="11">
        <v>1125</v>
      </c>
      <c r="G817" s="11">
        <v>246.375</v>
      </c>
      <c r="H817" s="11">
        <v>4000</v>
      </c>
      <c r="I817" s="11">
        <v>0.85</v>
      </c>
      <c r="J817" s="11">
        <v>0.2</v>
      </c>
      <c r="K817" s="11">
        <v>0.6</v>
      </c>
      <c r="L817" s="11">
        <v>2</v>
      </c>
      <c r="M817" s="11">
        <v>4</v>
      </c>
      <c r="N817" s="11">
        <v>3</v>
      </c>
      <c r="O817" s="11">
        <v>3</v>
      </c>
      <c r="P817" s="11">
        <v>0.2</v>
      </c>
      <c r="Q817" s="11">
        <v>0.2</v>
      </c>
      <c r="R817" s="11">
        <v>0.3</v>
      </c>
      <c r="S817" s="11">
        <v>0.25</v>
      </c>
      <c r="T817" s="11">
        <v>1468.6858999999999</v>
      </c>
      <c r="U817" s="11">
        <v>0.4</v>
      </c>
      <c r="V817" s="11">
        <v>50</v>
      </c>
      <c r="W817" s="11">
        <v>2000</v>
      </c>
      <c r="X817" s="11">
        <v>-3.6355103999999998</v>
      </c>
    </row>
    <row r="818" spans="2:24" x14ac:dyDescent="0.35">
      <c r="B818" s="11">
        <v>-8.2823390000000003</v>
      </c>
      <c r="C818" s="11">
        <v>45</v>
      </c>
      <c r="D818" s="11">
        <v>220.80611999999999</v>
      </c>
      <c r="E818" s="11">
        <v>0.13800000000000001</v>
      </c>
      <c r="F818" s="11">
        <v>1430.8884297520663</v>
      </c>
      <c r="G818" s="11">
        <v>197.46260330578517</v>
      </c>
      <c r="H818" s="11">
        <v>6500</v>
      </c>
      <c r="I818" s="11">
        <v>0.75</v>
      </c>
      <c r="J818" s="11">
        <v>0.2</v>
      </c>
      <c r="K818" s="11">
        <v>0.7</v>
      </c>
      <c r="L818" s="11">
        <v>3</v>
      </c>
      <c r="M818" s="11">
        <v>3</v>
      </c>
      <c r="N818" s="11">
        <v>3</v>
      </c>
      <c r="O818" s="11">
        <v>4</v>
      </c>
      <c r="P818" s="11">
        <v>0.05</v>
      </c>
      <c r="Q818" s="11">
        <v>0.15</v>
      </c>
      <c r="R818" s="11">
        <v>0.1</v>
      </c>
      <c r="S818" s="11">
        <v>0.25</v>
      </c>
      <c r="T818" s="11">
        <v>3511.8296</v>
      </c>
      <c r="U818" s="11">
        <v>0.57499999999999996</v>
      </c>
      <c r="V818" s="11">
        <v>70</v>
      </c>
      <c r="W818" s="11">
        <v>1400</v>
      </c>
      <c r="X818" s="11">
        <v>-10.118214</v>
      </c>
    </row>
    <row r="819" spans="2:24" x14ac:dyDescent="0.35">
      <c r="B819" s="11">
        <v>0.75374699999999994</v>
      </c>
      <c r="C819" s="11">
        <v>30</v>
      </c>
      <c r="D819" s="11">
        <v>38.051020000000001</v>
      </c>
      <c r="E819" s="11">
        <v>0.27300000000000002</v>
      </c>
      <c r="F819" s="11">
        <v>2435.4855371900826</v>
      </c>
      <c r="G819" s="11">
        <v>664.88755165289263</v>
      </c>
      <c r="H819" s="11">
        <v>5000</v>
      </c>
      <c r="I819" s="11">
        <v>0.85</v>
      </c>
      <c r="J819" s="11">
        <v>0.3</v>
      </c>
      <c r="K819" s="11">
        <v>0.6</v>
      </c>
      <c r="L819" s="11">
        <v>3</v>
      </c>
      <c r="M819" s="11">
        <v>3</v>
      </c>
      <c r="N819" s="11">
        <v>3</v>
      </c>
      <c r="O819" s="11">
        <v>2</v>
      </c>
      <c r="P819" s="11">
        <v>0.05</v>
      </c>
      <c r="Q819" s="11">
        <v>0.2</v>
      </c>
      <c r="R819" s="11">
        <v>0.23333333000000001</v>
      </c>
      <c r="S819" s="11">
        <v>0.3</v>
      </c>
      <c r="T819" s="11">
        <v>2132.2253999999998</v>
      </c>
      <c r="U819" s="11">
        <v>0.65</v>
      </c>
      <c r="V819" s="11">
        <v>80</v>
      </c>
      <c r="W819" s="11">
        <v>1000</v>
      </c>
      <c r="X819" s="11">
        <v>4.8989627999999996</v>
      </c>
    </row>
    <row r="820" spans="2:24" x14ac:dyDescent="0.35">
      <c r="B820" s="11">
        <v>-20.013226</v>
      </c>
      <c r="C820" s="11">
        <v>40</v>
      </c>
      <c r="D820" s="11">
        <v>184.2551</v>
      </c>
      <c r="E820" s="11">
        <v>0.192</v>
      </c>
      <c r="F820" s="11">
        <v>250</v>
      </c>
      <c r="G820" s="11">
        <v>48</v>
      </c>
      <c r="H820" s="11">
        <v>8500</v>
      </c>
      <c r="I820" s="11">
        <v>0.75</v>
      </c>
      <c r="J820" s="11">
        <v>0.5</v>
      </c>
      <c r="K820" s="11">
        <v>0.7</v>
      </c>
      <c r="L820" s="11">
        <v>2</v>
      </c>
      <c r="M820" s="11">
        <v>2</v>
      </c>
      <c r="N820" s="11">
        <v>3</v>
      </c>
      <c r="O820" s="11">
        <v>4</v>
      </c>
      <c r="P820" s="11">
        <v>0.125</v>
      </c>
      <c r="Q820" s="11">
        <v>0.1</v>
      </c>
      <c r="R820" s="11">
        <v>0.16666666999999999</v>
      </c>
      <c r="S820" s="11">
        <v>0.2</v>
      </c>
      <c r="T820" s="11">
        <v>4069.8535000000002</v>
      </c>
      <c r="U820" s="11">
        <v>0.6</v>
      </c>
      <c r="V820" s="11">
        <v>60</v>
      </c>
      <c r="W820" s="11">
        <v>1400</v>
      </c>
      <c r="X820" s="11">
        <v>-21.288270000000001</v>
      </c>
    </row>
    <row r="821" spans="2:24" x14ac:dyDescent="0.35">
      <c r="B821" s="11">
        <v>-28.336005</v>
      </c>
      <c r="C821" s="11">
        <v>45</v>
      </c>
      <c r="D821" s="11">
        <v>141.61224000000001</v>
      </c>
      <c r="E821" s="11">
        <v>5.7000000000000002E-2</v>
      </c>
      <c r="F821" s="11">
        <v>899.17355371900828</v>
      </c>
      <c r="G821" s="11">
        <v>51.252892561983472</v>
      </c>
      <c r="H821" s="11">
        <v>8500</v>
      </c>
      <c r="I821" s="11">
        <v>0.85</v>
      </c>
      <c r="J821" s="11">
        <v>0.3</v>
      </c>
      <c r="K821" s="11">
        <v>0.8</v>
      </c>
      <c r="L821" s="11">
        <v>2</v>
      </c>
      <c r="M821" s="11">
        <v>4</v>
      </c>
      <c r="N821" s="11">
        <v>2</v>
      </c>
      <c r="O821" s="11">
        <v>3</v>
      </c>
      <c r="P821" s="11">
        <v>0.125</v>
      </c>
      <c r="Q821" s="11">
        <v>0.2</v>
      </c>
      <c r="R821" s="11">
        <v>0.23333333000000001</v>
      </c>
      <c r="S821" s="11">
        <v>0.25</v>
      </c>
      <c r="T821" s="11">
        <v>2678.8955999999998</v>
      </c>
      <c r="U821" s="11">
        <v>0.55000000000000004</v>
      </c>
      <c r="V821" s="11">
        <v>40</v>
      </c>
      <c r="W821" s="11">
        <v>2000</v>
      </c>
      <c r="X821" s="11">
        <v>-30.285026999999999</v>
      </c>
    </row>
    <row r="822" spans="2:24" x14ac:dyDescent="0.35">
      <c r="B822" s="11">
        <v>7.7779129999999999</v>
      </c>
      <c r="C822" s="11">
        <v>20</v>
      </c>
      <c r="D822" s="11">
        <v>31.959184</v>
      </c>
      <c r="E822" s="11">
        <v>0.16500000000000001</v>
      </c>
      <c r="F822" s="11">
        <v>1694.4731404958679</v>
      </c>
      <c r="G822" s="11">
        <v>279.58806818181824</v>
      </c>
      <c r="H822" s="11">
        <v>8000</v>
      </c>
      <c r="I822" s="11">
        <v>0.85</v>
      </c>
      <c r="J822" s="11">
        <v>0.2</v>
      </c>
      <c r="K822" s="11">
        <v>0.6</v>
      </c>
      <c r="L822" s="11">
        <v>4</v>
      </c>
      <c r="M822" s="11">
        <v>2</v>
      </c>
      <c r="N822" s="11">
        <v>3</v>
      </c>
      <c r="O822" s="11">
        <v>2</v>
      </c>
      <c r="P822" s="11">
        <v>0.125</v>
      </c>
      <c r="Q822" s="11">
        <v>0.2</v>
      </c>
      <c r="R822" s="11">
        <v>0.1</v>
      </c>
      <c r="S822" s="11">
        <v>0.25</v>
      </c>
      <c r="T822" s="11">
        <v>2237.9976000000001</v>
      </c>
      <c r="U822" s="11">
        <v>0.42499999999999999</v>
      </c>
      <c r="V822" s="11">
        <v>40</v>
      </c>
      <c r="W822" s="11">
        <v>400</v>
      </c>
      <c r="X822" s="11">
        <v>7.6541734000000003</v>
      </c>
    </row>
    <row r="823" spans="2:24" x14ac:dyDescent="0.35">
      <c r="B823" s="11">
        <v>30.051373000000002</v>
      </c>
      <c r="C823" s="11">
        <v>25</v>
      </c>
      <c r="D823" s="11">
        <v>202.53061</v>
      </c>
      <c r="E823" s="11">
        <v>0.219</v>
      </c>
      <c r="F823" s="11">
        <v>4085.3305785123966</v>
      </c>
      <c r="G823" s="11">
        <v>894.68739669421484</v>
      </c>
      <c r="H823" s="11">
        <v>3500</v>
      </c>
      <c r="I823" s="11">
        <v>0.85</v>
      </c>
      <c r="J823" s="11">
        <v>0.4</v>
      </c>
      <c r="K823" s="11">
        <v>0.6</v>
      </c>
      <c r="L823" s="11">
        <v>4</v>
      </c>
      <c r="M823" s="11">
        <v>3</v>
      </c>
      <c r="N823" s="11">
        <v>2</v>
      </c>
      <c r="O823" s="11">
        <v>3</v>
      </c>
      <c r="P823" s="11">
        <v>0.2</v>
      </c>
      <c r="Q823" s="11">
        <v>0.1</v>
      </c>
      <c r="R823" s="11">
        <v>0.3</v>
      </c>
      <c r="S823" s="11">
        <v>0.2</v>
      </c>
      <c r="T823" s="11">
        <v>1244.0427</v>
      </c>
      <c r="U823" s="11">
        <v>0.4</v>
      </c>
      <c r="V823" s="11">
        <v>60</v>
      </c>
      <c r="W823" s="11">
        <v>600</v>
      </c>
      <c r="X823" s="11">
        <v>31.279501</v>
      </c>
    </row>
    <row r="824" spans="2:24" x14ac:dyDescent="0.35">
      <c r="B824" s="11">
        <v>3.8719190000000001</v>
      </c>
      <c r="C824" s="11">
        <v>30</v>
      </c>
      <c r="D824" s="11">
        <v>293.90816000000001</v>
      </c>
      <c r="E824" s="11">
        <v>0.219</v>
      </c>
      <c r="F824" s="11">
        <v>3861.1570247933887</v>
      </c>
      <c r="G824" s="11">
        <v>845.59338842975217</v>
      </c>
      <c r="H824" s="11">
        <v>7500</v>
      </c>
      <c r="I824" s="11">
        <v>0.85</v>
      </c>
      <c r="J824" s="11">
        <v>0.4</v>
      </c>
      <c r="K824" s="11">
        <v>0.8</v>
      </c>
      <c r="L824" s="11">
        <v>4</v>
      </c>
      <c r="M824" s="11">
        <v>3</v>
      </c>
      <c r="N824" s="11">
        <v>2</v>
      </c>
      <c r="O824" s="11">
        <v>3</v>
      </c>
      <c r="P824" s="11">
        <v>0.2</v>
      </c>
      <c r="Q824" s="11">
        <v>0.2</v>
      </c>
      <c r="R824" s="11">
        <v>0.23333333000000001</v>
      </c>
      <c r="S824" s="11">
        <v>0.2</v>
      </c>
      <c r="T824" s="11">
        <v>1968.2080000000001</v>
      </c>
      <c r="U824" s="11">
        <v>0.65</v>
      </c>
      <c r="V824" s="11">
        <v>90</v>
      </c>
      <c r="W824" s="11">
        <v>1600</v>
      </c>
      <c r="X824" s="11">
        <v>2.7791030999999999</v>
      </c>
    </row>
    <row r="825" spans="2:24" x14ac:dyDescent="0.35">
      <c r="B825" s="11">
        <v>26.865091</v>
      </c>
      <c r="C825" s="11">
        <v>20</v>
      </c>
      <c r="D825" s="11">
        <v>38.051020000000001</v>
      </c>
      <c r="E825" s="11">
        <v>0.13800000000000001</v>
      </c>
      <c r="F825" s="11">
        <v>3733.2128099173551</v>
      </c>
      <c r="G825" s="11">
        <v>515.18336776859508</v>
      </c>
      <c r="H825" s="11">
        <v>6500</v>
      </c>
      <c r="I825" s="11">
        <v>0.75</v>
      </c>
      <c r="J825" s="11">
        <v>0.2</v>
      </c>
      <c r="K825" s="11">
        <v>0.6</v>
      </c>
      <c r="L825" s="11">
        <v>2</v>
      </c>
      <c r="M825" s="11">
        <v>4</v>
      </c>
      <c r="N825" s="11">
        <v>3</v>
      </c>
      <c r="O825" s="11">
        <v>4</v>
      </c>
      <c r="P825" s="11">
        <v>0.2</v>
      </c>
      <c r="Q825" s="11">
        <v>0.2</v>
      </c>
      <c r="R825" s="11">
        <v>0.16666666999999999</v>
      </c>
      <c r="S825" s="11">
        <v>0.35</v>
      </c>
      <c r="T825" s="11">
        <v>4091.3393999999998</v>
      </c>
      <c r="U825" s="11">
        <v>0.52500000000000002</v>
      </c>
      <c r="V825" s="11">
        <v>80</v>
      </c>
      <c r="W825" s="11">
        <v>1200</v>
      </c>
      <c r="X825" s="11">
        <v>29.96228</v>
      </c>
    </row>
    <row r="826" spans="2:24" x14ac:dyDescent="0.35">
      <c r="B826" s="11">
        <v>1.409697</v>
      </c>
      <c r="C826" s="11">
        <v>15</v>
      </c>
      <c r="D826" s="11">
        <v>129.42857000000001</v>
      </c>
      <c r="E826" s="11">
        <v>0.246</v>
      </c>
      <c r="F826" s="11">
        <v>785.64049586776855</v>
      </c>
      <c r="G826" s="11">
        <v>193.26756198347107</v>
      </c>
      <c r="H826" s="11">
        <v>5500</v>
      </c>
      <c r="I826" s="11">
        <v>0.85</v>
      </c>
      <c r="J826" s="11">
        <v>0.5</v>
      </c>
      <c r="K826" s="11">
        <v>0.9</v>
      </c>
      <c r="L826" s="11">
        <v>2</v>
      </c>
      <c r="M826" s="11">
        <v>4</v>
      </c>
      <c r="N826" s="11">
        <v>3</v>
      </c>
      <c r="O826" s="11">
        <v>4</v>
      </c>
      <c r="P826" s="11">
        <v>0.125</v>
      </c>
      <c r="Q826" s="11">
        <v>0.1</v>
      </c>
      <c r="R826" s="11">
        <v>0.16666666999999999</v>
      </c>
      <c r="S826" s="11">
        <v>0.3</v>
      </c>
      <c r="T826" s="11">
        <v>1591.1360999999999</v>
      </c>
      <c r="U826" s="11">
        <v>0.47499999999999998</v>
      </c>
      <c r="V826" s="11">
        <v>80</v>
      </c>
      <c r="W826" s="11">
        <v>1800</v>
      </c>
      <c r="X826" s="11">
        <v>3.9377397000000003</v>
      </c>
    </row>
    <row r="827" spans="2:24" x14ac:dyDescent="0.35">
      <c r="B827" s="11">
        <v>-19.703092999999999</v>
      </c>
      <c r="C827" s="11">
        <v>45</v>
      </c>
      <c r="D827" s="11">
        <v>1.5</v>
      </c>
      <c r="E827" s="11">
        <v>0.27300000000000002</v>
      </c>
      <c r="F827" s="11">
        <v>1518.5950413223138</v>
      </c>
      <c r="G827" s="11">
        <v>414.57644628099172</v>
      </c>
      <c r="H827" s="11">
        <v>6500</v>
      </c>
      <c r="I827" s="11">
        <v>0.8</v>
      </c>
      <c r="J827" s="11">
        <v>0.2</v>
      </c>
      <c r="K827" s="11">
        <v>0.9</v>
      </c>
      <c r="L827" s="11">
        <v>2</v>
      </c>
      <c r="M827" s="11">
        <v>2</v>
      </c>
      <c r="N827" s="11">
        <v>4</v>
      </c>
      <c r="O827" s="11">
        <v>4</v>
      </c>
      <c r="P827" s="11">
        <v>0.125</v>
      </c>
      <c r="Q827" s="11">
        <v>0.1</v>
      </c>
      <c r="R827" s="11">
        <v>0.3</v>
      </c>
      <c r="S827" s="11">
        <v>0.25</v>
      </c>
      <c r="T827" s="11">
        <v>2536.3213999999998</v>
      </c>
      <c r="U827" s="11">
        <v>0.6</v>
      </c>
      <c r="V827" s="11">
        <v>50</v>
      </c>
      <c r="W827" s="11">
        <v>2000</v>
      </c>
      <c r="X827" s="11">
        <v>-17.202959</v>
      </c>
    </row>
    <row r="828" spans="2:24" x14ac:dyDescent="0.35">
      <c r="B828" s="11">
        <v>2.782349</v>
      </c>
      <c r="C828" s="11">
        <v>15</v>
      </c>
      <c r="D828" s="11">
        <v>98.969387999999995</v>
      </c>
      <c r="E828" s="11">
        <v>0.27300000000000002</v>
      </c>
      <c r="F828" s="11">
        <v>4085.3305785123966</v>
      </c>
      <c r="G828" s="11">
        <v>1115.2952479338844</v>
      </c>
      <c r="H828" s="11">
        <v>5500</v>
      </c>
      <c r="I828" s="11">
        <v>0.8</v>
      </c>
      <c r="J828" s="11">
        <v>0.4</v>
      </c>
      <c r="K828" s="11">
        <v>0.6</v>
      </c>
      <c r="L828" s="11">
        <v>2</v>
      </c>
      <c r="M828" s="11">
        <v>3</v>
      </c>
      <c r="N828" s="11">
        <v>3</v>
      </c>
      <c r="O828" s="11">
        <v>3</v>
      </c>
      <c r="P828" s="11">
        <v>0.2</v>
      </c>
      <c r="Q828" s="11">
        <v>0.2</v>
      </c>
      <c r="R828" s="11">
        <v>0.3</v>
      </c>
      <c r="S828" s="11">
        <v>0.35</v>
      </c>
      <c r="T828" s="11">
        <v>3082.8262</v>
      </c>
      <c r="U828" s="11">
        <v>0.52500000000000002</v>
      </c>
      <c r="V828" s="11">
        <v>50</v>
      </c>
      <c r="W828" s="11">
        <v>1200</v>
      </c>
      <c r="X828" s="11">
        <v>4.6083362000000001</v>
      </c>
    </row>
    <row r="829" spans="2:24" x14ac:dyDescent="0.35">
      <c r="B829" s="11">
        <v>-5.3297730000000003</v>
      </c>
      <c r="C829" s="11">
        <v>15</v>
      </c>
      <c r="D829" s="11">
        <v>129.42857000000001</v>
      </c>
      <c r="E829" s="11">
        <v>0.3</v>
      </c>
      <c r="F829" s="11">
        <v>903.7190082644629</v>
      </c>
      <c r="G829" s="11">
        <v>271.11570247933884</v>
      </c>
      <c r="H829" s="11">
        <v>5000</v>
      </c>
      <c r="I829" s="11">
        <v>0.7</v>
      </c>
      <c r="J829" s="11">
        <v>0.5</v>
      </c>
      <c r="K829" s="11">
        <v>0.9</v>
      </c>
      <c r="L829" s="11">
        <v>2</v>
      </c>
      <c r="M829" s="11">
        <v>3</v>
      </c>
      <c r="N829" s="11">
        <v>4</v>
      </c>
      <c r="O829" s="11">
        <v>4</v>
      </c>
      <c r="P829" s="11">
        <v>0.125</v>
      </c>
      <c r="Q829" s="11">
        <v>0.15</v>
      </c>
      <c r="R829" s="11">
        <v>0.1</v>
      </c>
      <c r="S829" s="11">
        <v>0.35</v>
      </c>
      <c r="T829" s="11">
        <v>2350.5419999999999</v>
      </c>
      <c r="U829" s="11">
        <v>0.57499999999999996</v>
      </c>
      <c r="V829" s="11">
        <v>50</v>
      </c>
      <c r="W829" s="11">
        <v>1400</v>
      </c>
      <c r="X829" s="11">
        <v>-5.0810784</v>
      </c>
    </row>
    <row r="830" spans="2:24" x14ac:dyDescent="0.35">
      <c r="B830" s="11">
        <v>-5.6305990000000001</v>
      </c>
      <c r="C830" s="11">
        <v>35</v>
      </c>
      <c r="D830" s="11">
        <v>245.17347000000001</v>
      </c>
      <c r="E830" s="11">
        <v>0.3</v>
      </c>
      <c r="F830" s="11">
        <v>1639.6694214876034</v>
      </c>
      <c r="G830" s="11">
        <v>491.90082644628097</v>
      </c>
      <c r="H830" s="11">
        <v>7500</v>
      </c>
      <c r="I830" s="11">
        <v>0.8</v>
      </c>
      <c r="J830" s="11">
        <v>0.2</v>
      </c>
      <c r="K830" s="11">
        <v>0.8</v>
      </c>
      <c r="L830" s="11">
        <v>3</v>
      </c>
      <c r="M830" s="11">
        <v>2</v>
      </c>
      <c r="N830" s="11">
        <v>4</v>
      </c>
      <c r="O830" s="11">
        <v>3</v>
      </c>
      <c r="P830" s="11">
        <v>0.05</v>
      </c>
      <c r="Q830" s="11">
        <v>0.2</v>
      </c>
      <c r="R830" s="11">
        <v>0.3</v>
      </c>
      <c r="S830" s="11">
        <v>0.25</v>
      </c>
      <c r="T830" s="11">
        <v>4295.4811</v>
      </c>
      <c r="U830" s="11">
        <v>0.625</v>
      </c>
      <c r="V830" s="11">
        <v>50</v>
      </c>
      <c r="W830" s="11">
        <v>1600</v>
      </c>
      <c r="X830" s="11">
        <v>-4.1194344000000003</v>
      </c>
    </row>
    <row r="831" spans="2:24" x14ac:dyDescent="0.35">
      <c r="B831" s="11">
        <v>-2.4254790000000002</v>
      </c>
      <c r="C831" s="11">
        <v>45</v>
      </c>
      <c r="D831" s="11">
        <v>74.602041</v>
      </c>
      <c r="E831" s="11">
        <v>0.13800000000000001</v>
      </c>
      <c r="F831" s="11">
        <v>3733.2128099173551</v>
      </c>
      <c r="G831" s="11">
        <v>515.18336776859508</v>
      </c>
      <c r="H831" s="11">
        <v>6500</v>
      </c>
      <c r="I831" s="11">
        <v>0.7</v>
      </c>
      <c r="J831" s="11">
        <v>0.5</v>
      </c>
      <c r="K831" s="11">
        <v>0.6</v>
      </c>
      <c r="L831" s="11">
        <v>3</v>
      </c>
      <c r="M831" s="11">
        <v>3</v>
      </c>
      <c r="N831" s="11">
        <v>2</v>
      </c>
      <c r="O831" s="11">
        <v>3</v>
      </c>
      <c r="P831" s="11">
        <v>0.05</v>
      </c>
      <c r="Q831" s="11">
        <v>0.1</v>
      </c>
      <c r="R831" s="11">
        <v>0.23333333000000001</v>
      </c>
      <c r="S831" s="11">
        <v>0.25</v>
      </c>
      <c r="T831" s="11">
        <v>3511.8296</v>
      </c>
      <c r="U831" s="11">
        <v>0.45</v>
      </c>
      <c r="V831" s="11">
        <v>50</v>
      </c>
      <c r="W831" s="11">
        <v>1800</v>
      </c>
      <c r="X831" s="11">
        <v>-1.450142</v>
      </c>
    </row>
    <row r="832" spans="2:24" x14ac:dyDescent="0.35">
      <c r="B832" s="11">
        <v>-8.2801449999999992</v>
      </c>
      <c r="C832" s="11">
        <v>30</v>
      </c>
      <c r="D832" s="11">
        <v>263.44898000000001</v>
      </c>
      <c r="E832" s="11">
        <v>0.192</v>
      </c>
      <c r="F832" s="11">
        <v>425</v>
      </c>
      <c r="G832" s="11">
        <v>81.600000000000009</v>
      </c>
      <c r="H832" s="11">
        <v>5500</v>
      </c>
      <c r="I832" s="11">
        <v>0.7</v>
      </c>
      <c r="J832" s="11">
        <v>0.3</v>
      </c>
      <c r="K832" s="11">
        <v>0.6</v>
      </c>
      <c r="L832" s="11">
        <v>3</v>
      </c>
      <c r="M832" s="11">
        <v>2</v>
      </c>
      <c r="N832" s="11">
        <v>3</v>
      </c>
      <c r="O832" s="11">
        <v>3</v>
      </c>
      <c r="P832" s="11">
        <v>0.125</v>
      </c>
      <c r="Q832" s="11">
        <v>0.15</v>
      </c>
      <c r="R832" s="11">
        <v>0.1</v>
      </c>
      <c r="S832" s="11">
        <v>0.25</v>
      </c>
      <c r="T832" s="11">
        <v>2345.4479000000001</v>
      </c>
      <c r="U832" s="11">
        <v>0.47499999999999998</v>
      </c>
      <c r="V832" s="11">
        <v>40</v>
      </c>
      <c r="W832" s="11">
        <v>800</v>
      </c>
      <c r="X832" s="11">
        <v>-9.3745961999999992</v>
      </c>
    </row>
    <row r="833" spans="2:24" x14ac:dyDescent="0.35">
      <c r="B833" s="11">
        <v>8.1274359999999994</v>
      </c>
      <c r="C833" s="11">
        <v>40</v>
      </c>
      <c r="D833" s="11">
        <v>129.42857000000001</v>
      </c>
      <c r="E833" s="11">
        <v>0.219</v>
      </c>
      <c r="F833" s="11">
        <v>3120.6611570247933</v>
      </c>
      <c r="G833" s="11">
        <v>683.42479338842975</v>
      </c>
      <c r="H833" s="11">
        <v>7500</v>
      </c>
      <c r="I833" s="11">
        <v>0.7</v>
      </c>
      <c r="J833" s="11">
        <v>0.5</v>
      </c>
      <c r="K833" s="11">
        <v>0.6</v>
      </c>
      <c r="L833" s="11">
        <v>4</v>
      </c>
      <c r="M833" s="11">
        <v>2</v>
      </c>
      <c r="N833" s="11">
        <v>3</v>
      </c>
      <c r="O833" s="11">
        <v>2</v>
      </c>
      <c r="P833" s="11">
        <v>0.05</v>
      </c>
      <c r="Q833" s="11">
        <v>0.2</v>
      </c>
      <c r="R833" s="11">
        <v>0.16666666999999999</v>
      </c>
      <c r="S833" s="11">
        <v>0.25</v>
      </c>
      <c r="T833" s="11">
        <v>3011.8461000000002</v>
      </c>
      <c r="U833" s="11">
        <v>0.6</v>
      </c>
      <c r="V833" s="11">
        <v>60</v>
      </c>
      <c r="W833" s="11">
        <v>1200</v>
      </c>
      <c r="X833" s="11">
        <v>2.5237940999999999</v>
      </c>
    </row>
    <row r="834" spans="2:24" x14ac:dyDescent="0.35">
      <c r="B834" s="11">
        <v>-16.692692999999998</v>
      </c>
      <c r="C834" s="11">
        <v>30</v>
      </c>
      <c r="D834" s="11">
        <v>62.418367000000003</v>
      </c>
      <c r="E834" s="11">
        <v>8.4000000000000005E-2</v>
      </c>
      <c r="F834" s="11">
        <v>600</v>
      </c>
      <c r="G834" s="11">
        <v>50.400000000000006</v>
      </c>
      <c r="H834" s="11">
        <v>7000</v>
      </c>
      <c r="I834" s="11">
        <v>0.8</v>
      </c>
      <c r="J834" s="11">
        <v>0.4</v>
      </c>
      <c r="K834" s="11">
        <v>0.6</v>
      </c>
      <c r="L834" s="11">
        <v>3</v>
      </c>
      <c r="M834" s="11">
        <v>3</v>
      </c>
      <c r="N834" s="11">
        <v>3</v>
      </c>
      <c r="O834" s="11">
        <v>4</v>
      </c>
      <c r="P834" s="11">
        <v>0.125</v>
      </c>
      <c r="Q834" s="11">
        <v>0.2</v>
      </c>
      <c r="R834" s="11">
        <v>0.3</v>
      </c>
      <c r="S834" s="11">
        <v>0.25</v>
      </c>
      <c r="T834" s="11">
        <v>2985.1154999999999</v>
      </c>
      <c r="U834" s="11">
        <v>0.47499999999999998</v>
      </c>
      <c r="V834" s="11">
        <v>40</v>
      </c>
      <c r="W834" s="11">
        <v>1200</v>
      </c>
      <c r="X834" s="11">
        <v>-16.860576999999999</v>
      </c>
    </row>
    <row r="835" spans="2:24" x14ac:dyDescent="0.35">
      <c r="B835" s="11">
        <v>-16.508856000000002</v>
      </c>
      <c r="C835" s="11">
        <v>30</v>
      </c>
      <c r="D835" s="11">
        <v>214.71429000000001</v>
      </c>
      <c r="E835" s="11">
        <v>0.27300000000000002</v>
      </c>
      <c r="F835" s="11">
        <v>640.13429752066122</v>
      </c>
      <c r="G835" s="11">
        <v>174.75666322314052</v>
      </c>
      <c r="H835" s="11">
        <v>4000</v>
      </c>
      <c r="I835" s="11">
        <v>0.85</v>
      </c>
      <c r="J835" s="11">
        <v>0.3</v>
      </c>
      <c r="K835" s="11">
        <v>0.6</v>
      </c>
      <c r="L835" s="11">
        <v>4</v>
      </c>
      <c r="M835" s="11">
        <v>2</v>
      </c>
      <c r="N835" s="11">
        <v>4</v>
      </c>
      <c r="O835" s="11">
        <v>2</v>
      </c>
      <c r="P835" s="11">
        <v>0.05</v>
      </c>
      <c r="Q835" s="11">
        <v>0.2</v>
      </c>
      <c r="R835" s="11">
        <v>0.23333333000000001</v>
      </c>
      <c r="S835" s="11">
        <v>0.2</v>
      </c>
      <c r="T835" s="11">
        <v>2033.8150000000001</v>
      </c>
      <c r="U835" s="11">
        <v>0.7</v>
      </c>
      <c r="V835" s="11">
        <v>60</v>
      </c>
      <c r="W835" s="11">
        <v>1600</v>
      </c>
      <c r="X835" s="11">
        <v>-15.159317</v>
      </c>
    </row>
    <row r="836" spans="2:24" x14ac:dyDescent="0.35">
      <c r="B836" s="11">
        <v>-9.5021100000000001</v>
      </c>
      <c r="C836" s="11">
        <v>15</v>
      </c>
      <c r="D836" s="11">
        <v>178.16327000000001</v>
      </c>
      <c r="E836" s="11">
        <v>0.219</v>
      </c>
      <c r="F836" s="11">
        <v>2748.8119834710747</v>
      </c>
      <c r="G836" s="11">
        <v>601.98982438016537</v>
      </c>
      <c r="H836" s="11">
        <v>8000</v>
      </c>
      <c r="I836" s="11">
        <v>0.7</v>
      </c>
      <c r="J836" s="11">
        <v>0.4</v>
      </c>
      <c r="K836" s="11">
        <v>0.7</v>
      </c>
      <c r="L836" s="11">
        <v>2</v>
      </c>
      <c r="M836" s="11">
        <v>2</v>
      </c>
      <c r="N836" s="11">
        <v>2</v>
      </c>
      <c r="O836" s="11">
        <v>3</v>
      </c>
      <c r="P836" s="11">
        <v>0.125</v>
      </c>
      <c r="Q836" s="11">
        <v>0.1</v>
      </c>
      <c r="R836" s="11">
        <v>0.16666666999999999</v>
      </c>
      <c r="S836" s="11">
        <v>0.25</v>
      </c>
      <c r="T836" s="11">
        <v>4484.1108999999997</v>
      </c>
      <c r="U836" s="11">
        <v>0.57499999999999996</v>
      </c>
      <c r="V836" s="11">
        <v>60</v>
      </c>
      <c r="W836" s="11">
        <v>600</v>
      </c>
      <c r="X836" s="11">
        <v>-11.010816999999999</v>
      </c>
    </row>
    <row r="837" spans="2:24" x14ac:dyDescent="0.35">
      <c r="B837" s="11">
        <v>-20.482136000000001</v>
      </c>
      <c r="C837" s="11">
        <v>25</v>
      </c>
      <c r="D837" s="11">
        <v>263.44898000000001</v>
      </c>
      <c r="E837" s="11">
        <v>0.03</v>
      </c>
      <c r="F837" s="11">
        <v>1300</v>
      </c>
      <c r="G837" s="11">
        <v>39</v>
      </c>
      <c r="H837" s="11">
        <v>6000</v>
      </c>
      <c r="I837" s="11">
        <v>0.7</v>
      </c>
      <c r="J837" s="11">
        <v>0.4</v>
      </c>
      <c r="K837" s="11">
        <v>0.7</v>
      </c>
      <c r="L837" s="11">
        <v>2</v>
      </c>
      <c r="M837" s="11">
        <v>3</v>
      </c>
      <c r="N837" s="11">
        <v>4</v>
      </c>
      <c r="O837" s="11">
        <v>3</v>
      </c>
      <c r="P837" s="11">
        <v>0.125</v>
      </c>
      <c r="Q837" s="11">
        <v>0.15</v>
      </c>
      <c r="R837" s="11">
        <v>0.3</v>
      </c>
      <c r="S837" s="11">
        <v>0.35</v>
      </c>
      <c r="T837" s="11">
        <v>2640.4171000000001</v>
      </c>
      <c r="U837" s="11">
        <v>0.65</v>
      </c>
      <c r="V837" s="11">
        <v>50</v>
      </c>
      <c r="W837" s="11">
        <v>1400</v>
      </c>
      <c r="X837" s="11">
        <v>-20.096969000000001</v>
      </c>
    </row>
    <row r="838" spans="2:24" x14ac:dyDescent="0.35">
      <c r="B838" s="11">
        <v>-16.511825000000002</v>
      </c>
      <c r="C838" s="11">
        <v>35</v>
      </c>
      <c r="D838" s="11">
        <v>19.775510000000001</v>
      </c>
      <c r="E838" s="11">
        <v>0.111</v>
      </c>
      <c r="F838" s="11">
        <v>899.17355371900828</v>
      </c>
      <c r="G838" s="11">
        <v>99.808264462809916</v>
      </c>
      <c r="H838" s="11">
        <v>7500</v>
      </c>
      <c r="I838" s="11">
        <v>0.7</v>
      </c>
      <c r="J838" s="11">
        <v>0.2</v>
      </c>
      <c r="K838" s="11">
        <v>0.8</v>
      </c>
      <c r="L838" s="11">
        <v>3</v>
      </c>
      <c r="M838" s="11">
        <v>4</v>
      </c>
      <c r="N838" s="11">
        <v>3</v>
      </c>
      <c r="O838" s="11">
        <v>4</v>
      </c>
      <c r="P838" s="11">
        <v>0.125</v>
      </c>
      <c r="Q838" s="11">
        <v>0.2</v>
      </c>
      <c r="R838" s="11">
        <v>0.23333333000000001</v>
      </c>
      <c r="S838" s="11">
        <v>0.3</v>
      </c>
      <c r="T838" s="11">
        <v>2505.6972999999998</v>
      </c>
      <c r="U838" s="11">
        <v>0.52500000000000002</v>
      </c>
      <c r="V838" s="11">
        <v>90</v>
      </c>
      <c r="W838" s="11">
        <v>1800</v>
      </c>
      <c r="X838" s="11">
        <v>-15.656525999999999</v>
      </c>
    </row>
    <row r="839" spans="2:24" x14ac:dyDescent="0.35">
      <c r="B839" s="11">
        <v>-19.783583</v>
      </c>
      <c r="C839" s="11">
        <v>20</v>
      </c>
      <c r="D839" s="11">
        <v>86.785713999999999</v>
      </c>
      <c r="E839" s="11">
        <v>0.13800000000000001</v>
      </c>
      <c r="F839" s="11">
        <v>632.74793388429748</v>
      </c>
      <c r="G839" s="11">
        <v>87.319214876033058</v>
      </c>
      <c r="H839" s="11">
        <v>5500</v>
      </c>
      <c r="I839" s="11">
        <v>0.7</v>
      </c>
      <c r="J839" s="11">
        <v>0.4</v>
      </c>
      <c r="K839" s="11">
        <v>0.9</v>
      </c>
      <c r="L839" s="11">
        <v>2</v>
      </c>
      <c r="M839" s="11">
        <v>3</v>
      </c>
      <c r="N839" s="11">
        <v>2</v>
      </c>
      <c r="O839" s="11">
        <v>4</v>
      </c>
      <c r="P839" s="11">
        <v>0.2</v>
      </c>
      <c r="Q839" s="11">
        <v>0.2</v>
      </c>
      <c r="R839" s="11">
        <v>0.16666666999999999</v>
      </c>
      <c r="S839" s="11">
        <v>0.3</v>
      </c>
      <c r="T839" s="11">
        <v>1538.6233999999999</v>
      </c>
      <c r="U839" s="11">
        <v>0.57499999999999996</v>
      </c>
      <c r="V839" s="11">
        <v>40</v>
      </c>
      <c r="W839" s="11">
        <v>1600</v>
      </c>
      <c r="X839" s="11">
        <v>-19.318007999999999</v>
      </c>
    </row>
    <row r="840" spans="2:24" x14ac:dyDescent="0.35">
      <c r="B840" s="11">
        <v>-10.662027999999999</v>
      </c>
      <c r="C840" s="11">
        <v>25</v>
      </c>
      <c r="D840" s="11">
        <v>31.959184</v>
      </c>
      <c r="E840" s="11">
        <v>0.13800000000000001</v>
      </c>
      <c r="F840" s="11">
        <v>4085.3305785123966</v>
      </c>
      <c r="G840" s="11">
        <v>563.77561983471082</v>
      </c>
      <c r="H840" s="11">
        <v>6500</v>
      </c>
      <c r="I840" s="11">
        <v>0.75</v>
      </c>
      <c r="J840" s="11">
        <v>0.5</v>
      </c>
      <c r="K840" s="11">
        <v>0.6</v>
      </c>
      <c r="L840" s="11">
        <v>2</v>
      </c>
      <c r="M840" s="11">
        <v>4</v>
      </c>
      <c r="N840" s="11">
        <v>2</v>
      </c>
      <c r="O840" s="11">
        <v>2</v>
      </c>
      <c r="P840" s="11">
        <v>0.2</v>
      </c>
      <c r="Q840" s="11">
        <v>0.15</v>
      </c>
      <c r="R840" s="11">
        <v>0.3</v>
      </c>
      <c r="S840" s="11">
        <v>0.35</v>
      </c>
      <c r="T840" s="11">
        <v>2310.3649999999998</v>
      </c>
      <c r="U840" s="11">
        <v>0.67500000000000004</v>
      </c>
      <c r="V840" s="11">
        <v>40</v>
      </c>
      <c r="W840" s="11">
        <v>1000</v>
      </c>
      <c r="X840" s="11">
        <v>-8.1258806999999997</v>
      </c>
    </row>
    <row r="841" spans="2:24" x14ac:dyDescent="0.35">
      <c r="B841" s="11">
        <v>-8.6226979999999998</v>
      </c>
      <c r="C841" s="11">
        <v>40</v>
      </c>
      <c r="D841" s="11">
        <v>68.510204000000002</v>
      </c>
      <c r="E841" s="11">
        <v>0.16500000000000001</v>
      </c>
      <c r="F841" s="11">
        <v>425</v>
      </c>
      <c r="G841" s="11">
        <v>70.125</v>
      </c>
      <c r="H841" s="11">
        <v>8000</v>
      </c>
      <c r="I841" s="11">
        <v>0.75</v>
      </c>
      <c r="J841" s="11">
        <v>0.4</v>
      </c>
      <c r="K841" s="11">
        <v>0.6</v>
      </c>
      <c r="L841" s="11">
        <v>4</v>
      </c>
      <c r="M841" s="11">
        <v>3</v>
      </c>
      <c r="N841" s="11">
        <v>3</v>
      </c>
      <c r="O841" s="11">
        <v>3</v>
      </c>
      <c r="P841" s="11">
        <v>0.2</v>
      </c>
      <c r="Q841" s="11">
        <v>0.1</v>
      </c>
      <c r="R841" s="11">
        <v>0.1</v>
      </c>
      <c r="S841" s="11">
        <v>0.35</v>
      </c>
      <c r="T841" s="11">
        <v>3830.4504000000002</v>
      </c>
      <c r="U841" s="11">
        <v>0.67500000000000004</v>
      </c>
      <c r="V841" s="11">
        <v>80</v>
      </c>
      <c r="W841" s="11">
        <v>600</v>
      </c>
      <c r="X841" s="11">
        <v>-9.2411238000000004</v>
      </c>
    </row>
    <row r="842" spans="2:24" x14ac:dyDescent="0.35">
      <c r="B842" s="11">
        <v>-7.2256270000000002</v>
      </c>
      <c r="C842" s="11">
        <v>15</v>
      </c>
      <c r="D842" s="11">
        <v>165.97959</v>
      </c>
      <c r="E842" s="11">
        <v>8.4000000000000005E-2</v>
      </c>
      <c r="F842" s="11">
        <v>7300</v>
      </c>
      <c r="G842" s="11">
        <v>613.20000000000005</v>
      </c>
      <c r="H842" s="11">
        <v>8000</v>
      </c>
      <c r="I842" s="11">
        <v>0.85</v>
      </c>
      <c r="J842" s="11">
        <v>0.2</v>
      </c>
      <c r="K842" s="11">
        <v>0.7</v>
      </c>
      <c r="L842" s="11">
        <v>4</v>
      </c>
      <c r="M842" s="11">
        <v>4</v>
      </c>
      <c r="N842" s="11">
        <v>4</v>
      </c>
      <c r="O842" s="11">
        <v>4</v>
      </c>
      <c r="P842" s="11">
        <v>0.05</v>
      </c>
      <c r="Q842" s="11">
        <v>0.1</v>
      </c>
      <c r="R842" s="11">
        <v>0.16666666999999999</v>
      </c>
      <c r="S842" s="11">
        <v>0.2</v>
      </c>
      <c r="T842" s="11">
        <v>4484.1108999999997</v>
      </c>
      <c r="U842" s="11">
        <v>0.625</v>
      </c>
      <c r="V842" s="11">
        <v>60</v>
      </c>
      <c r="W842" s="11">
        <v>400</v>
      </c>
      <c r="X842" s="11">
        <v>-10.479873</v>
      </c>
    </row>
    <row r="843" spans="2:24" x14ac:dyDescent="0.35">
      <c r="B843" s="11">
        <v>-26.296586000000001</v>
      </c>
      <c r="C843" s="11">
        <v>35</v>
      </c>
      <c r="D843" s="11">
        <v>196.43878000000001</v>
      </c>
      <c r="E843" s="11">
        <v>8.4000000000000005E-2</v>
      </c>
      <c r="F843" s="11">
        <v>250</v>
      </c>
      <c r="G843" s="11">
        <v>21</v>
      </c>
      <c r="H843" s="11">
        <v>7500</v>
      </c>
      <c r="I843" s="11">
        <v>0.75</v>
      </c>
      <c r="J843" s="11">
        <v>0.5</v>
      </c>
      <c r="K843" s="11">
        <v>0.7</v>
      </c>
      <c r="L843" s="11">
        <v>3</v>
      </c>
      <c r="M843" s="11">
        <v>2</v>
      </c>
      <c r="N843" s="11">
        <v>4</v>
      </c>
      <c r="O843" s="11">
        <v>2</v>
      </c>
      <c r="P843" s="11">
        <v>0.125</v>
      </c>
      <c r="Q843" s="11">
        <v>0.2</v>
      </c>
      <c r="R843" s="11">
        <v>0.3</v>
      </c>
      <c r="S843" s="11">
        <v>0.35</v>
      </c>
      <c r="T843" s="11">
        <v>1909.1026999999999</v>
      </c>
      <c r="U843" s="11">
        <v>0.45</v>
      </c>
      <c r="V843" s="11">
        <v>80</v>
      </c>
      <c r="W843" s="11">
        <v>1800</v>
      </c>
      <c r="X843" s="11">
        <v>-25.932133</v>
      </c>
    </row>
    <row r="844" spans="2:24" x14ac:dyDescent="0.35">
      <c r="B844" s="11">
        <v>1.3968050000000001</v>
      </c>
      <c r="C844" s="11">
        <v>40</v>
      </c>
      <c r="D844" s="11">
        <v>105.06122000000001</v>
      </c>
      <c r="E844" s="11">
        <v>0.219</v>
      </c>
      <c r="F844" s="11">
        <v>3100</v>
      </c>
      <c r="G844" s="11">
        <v>678.9</v>
      </c>
      <c r="H844" s="11">
        <v>7000</v>
      </c>
      <c r="I844" s="11">
        <v>0.85</v>
      </c>
      <c r="J844" s="11">
        <v>0.3</v>
      </c>
      <c r="K844" s="11">
        <v>0.7</v>
      </c>
      <c r="L844" s="11">
        <v>2</v>
      </c>
      <c r="M844" s="11">
        <v>4</v>
      </c>
      <c r="N844" s="11">
        <v>4</v>
      </c>
      <c r="O844" s="11">
        <v>3</v>
      </c>
      <c r="P844" s="11">
        <v>0.2</v>
      </c>
      <c r="Q844" s="11">
        <v>0.1</v>
      </c>
      <c r="R844" s="11">
        <v>0.16666666999999999</v>
      </c>
      <c r="S844" s="11">
        <v>0.35</v>
      </c>
      <c r="T844" s="11">
        <v>2270.4686000000002</v>
      </c>
      <c r="U844" s="11">
        <v>0.57499999999999996</v>
      </c>
      <c r="V844" s="11">
        <v>60</v>
      </c>
      <c r="W844" s="11">
        <v>1600</v>
      </c>
      <c r="X844" s="11">
        <v>-2.9891982000000001E-2</v>
      </c>
    </row>
    <row r="845" spans="2:24" x14ac:dyDescent="0.35">
      <c r="B845" s="11">
        <v>-11.701817999999999</v>
      </c>
      <c r="C845" s="11">
        <v>40</v>
      </c>
      <c r="D845" s="11">
        <v>56.326531000000003</v>
      </c>
      <c r="E845" s="11">
        <v>5.7000000000000002E-2</v>
      </c>
      <c r="F845" s="11">
        <v>1518.5950413223138</v>
      </c>
      <c r="G845" s="11">
        <v>86.559917355371894</v>
      </c>
      <c r="H845" s="11">
        <v>7500</v>
      </c>
      <c r="I845" s="11">
        <v>0.8</v>
      </c>
      <c r="J845" s="11">
        <v>0.2</v>
      </c>
      <c r="K845" s="11">
        <v>0.8</v>
      </c>
      <c r="L845" s="11">
        <v>4</v>
      </c>
      <c r="M845" s="11">
        <v>3</v>
      </c>
      <c r="N845" s="11">
        <v>4</v>
      </c>
      <c r="O845" s="11">
        <v>3</v>
      </c>
      <c r="P845" s="11">
        <v>0.125</v>
      </c>
      <c r="Q845" s="11">
        <v>0.2</v>
      </c>
      <c r="R845" s="11">
        <v>0.3</v>
      </c>
      <c r="S845" s="11">
        <v>0.3</v>
      </c>
      <c r="T845" s="11">
        <v>2432.6448999999998</v>
      </c>
      <c r="U845" s="11">
        <v>0.55000000000000004</v>
      </c>
      <c r="V845" s="11">
        <v>70</v>
      </c>
      <c r="W845" s="11">
        <v>1000</v>
      </c>
      <c r="X845" s="11">
        <v>-13.250294999999999</v>
      </c>
    </row>
    <row r="846" spans="2:24" x14ac:dyDescent="0.35">
      <c r="B846" s="11">
        <v>12.927847</v>
      </c>
      <c r="C846" s="11">
        <v>20</v>
      </c>
      <c r="D846" s="11">
        <v>263.44898000000001</v>
      </c>
      <c r="E846" s="11">
        <v>0.3</v>
      </c>
      <c r="F846" s="11">
        <v>5185.227272727273</v>
      </c>
      <c r="G846" s="11">
        <v>1555.5681818181818</v>
      </c>
      <c r="H846" s="11">
        <v>2500</v>
      </c>
      <c r="I846" s="11">
        <v>0.85</v>
      </c>
      <c r="J846" s="11">
        <v>0.4</v>
      </c>
      <c r="K846" s="11">
        <v>0.9</v>
      </c>
      <c r="L846" s="11">
        <v>3</v>
      </c>
      <c r="M846" s="11">
        <v>4</v>
      </c>
      <c r="N846" s="11">
        <v>2</v>
      </c>
      <c r="O846" s="11">
        <v>4</v>
      </c>
      <c r="P846" s="11">
        <v>0.2</v>
      </c>
      <c r="Q846" s="11">
        <v>0.1</v>
      </c>
      <c r="R846" s="11">
        <v>0.16666666999999999</v>
      </c>
      <c r="S846" s="11">
        <v>0.35</v>
      </c>
      <c r="T846" s="11">
        <v>917.92871000000002</v>
      </c>
      <c r="U846" s="11">
        <v>0.65</v>
      </c>
      <c r="V846" s="11">
        <v>90</v>
      </c>
      <c r="W846" s="11">
        <v>1800</v>
      </c>
      <c r="X846" s="11">
        <v>10.310010999999999</v>
      </c>
    </row>
    <row r="847" spans="2:24" x14ac:dyDescent="0.35">
      <c r="B847" s="11">
        <v>7.6658030000000004</v>
      </c>
      <c r="C847" s="11">
        <v>40</v>
      </c>
      <c r="D847" s="11">
        <v>172.07142999999999</v>
      </c>
      <c r="E847" s="11">
        <v>0.27300000000000002</v>
      </c>
      <c r="F847" s="11">
        <v>8000</v>
      </c>
      <c r="G847" s="11">
        <v>2184</v>
      </c>
      <c r="H847" s="11">
        <v>6500</v>
      </c>
      <c r="I847" s="11">
        <v>0.75</v>
      </c>
      <c r="J847" s="11">
        <v>0.5</v>
      </c>
      <c r="K847" s="11">
        <v>0.9</v>
      </c>
      <c r="L847" s="11">
        <v>2</v>
      </c>
      <c r="M847" s="11">
        <v>4</v>
      </c>
      <c r="N847" s="11">
        <v>4</v>
      </c>
      <c r="O847" s="11">
        <v>2</v>
      </c>
      <c r="P847" s="11">
        <v>0.125</v>
      </c>
      <c r="Q847" s="11">
        <v>0.15</v>
      </c>
      <c r="R847" s="11">
        <v>0.16666666999999999</v>
      </c>
      <c r="S847" s="11">
        <v>0.35</v>
      </c>
      <c r="T847" s="11">
        <v>3614.2152999999998</v>
      </c>
      <c r="U847" s="11">
        <v>0.5</v>
      </c>
      <c r="V847" s="11">
        <v>40</v>
      </c>
      <c r="W847" s="11">
        <v>400</v>
      </c>
      <c r="X847" s="11">
        <v>7.0461245999999997</v>
      </c>
    </row>
    <row r="848" spans="2:24" x14ac:dyDescent="0.35">
      <c r="B848" s="11">
        <v>-7.3740170000000003</v>
      </c>
      <c r="C848" s="11">
        <v>45</v>
      </c>
      <c r="D848" s="11">
        <v>98.969387999999995</v>
      </c>
      <c r="E848" s="11">
        <v>8.4000000000000005E-2</v>
      </c>
      <c r="F848" s="11">
        <v>3490.909090909091</v>
      </c>
      <c r="G848" s="11">
        <v>293.23636363636365</v>
      </c>
      <c r="H848" s="11">
        <v>8500</v>
      </c>
      <c r="I848" s="11">
        <v>0.85</v>
      </c>
      <c r="J848" s="11">
        <v>0.5</v>
      </c>
      <c r="K848" s="11">
        <v>0.7</v>
      </c>
      <c r="L848" s="11">
        <v>3</v>
      </c>
      <c r="M848" s="11">
        <v>3</v>
      </c>
      <c r="N848" s="11">
        <v>3</v>
      </c>
      <c r="O848" s="11">
        <v>4</v>
      </c>
      <c r="P848" s="11">
        <v>0.125</v>
      </c>
      <c r="Q848" s="11">
        <v>0.2</v>
      </c>
      <c r="R848" s="11">
        <v>0.3</v>
      </c>
      <c r="S848" s="11">
        <v>0.35</v>
      </c>
      <c r="T848" s="11">
        <v>3954.5601999999999</v>
      </c>
      <c r="U848" s="11">
        <v>0.67500000000000004</v>
      </c>
      <c r="V848" s="11">
        <v>80</v>
      </c>
      <c r="W848" s="11">
        <v>1000</v>
      </c>
      <c r="X848" s="11">
        <v>-6.5137676999999998</v>
      </c>
    </row>
    <row r="849" spans="2:24" x14ac:dyDescent="0.35">
      <c r="B849" s="11">
        <v>15.852349999999999</v>
      </c>
      <c r="C849" s="11">
        <v>20</v>
      </c>
      <c r="D849" s="11">
        <v>214.71429000000001</v>
      </c>
      <c r="E849" s="11">
        <v>0.192</v>
      </c>
      <c r="F849" s="11">
        <v>1300</v>
      </c>
      <c r="G849" s="11">
        <v>249.6</v>
      </c>
      <c r="H849" s="11">
        <v>7000</v>
      </c>
      <c r="I849" s="11">
        <v>0.8</v>
      </c>
      <c r="J849" s="11">
        <v>0.4</v>
      </c>
      <c r="K849" s="11">
        <v>0.6</v>
      </c>
      <c r="L849" s="11">
        <v>3</v>
      </c>
      <c r="M849" s="11">
        <v>2</v>
      </c>
      <c r="N849" s="11">
        <v>3</v>
      </c>
      <c r="O849" s="11">
        <v>3</v>
      </c>
      <c r="P849" s="11">
        <v>0.2</v>
      </c>
      <c r="Q849" s="11">
        <v>0.15</v>
      </c>
      <c r="R849" s="11">
        <v>0.16666666999999999</v>
      </c>
      <c r="S849" s="11">
        <v>0.25</v>
      </c>
      <c r="T849" s="11">
        <v>1958.2479000000001</v>
      </c>
      <c r="U849" s="11">
        <v>0.5</v>
      </c>
      <c r="V849" s="11">
        <v>80</v>
      </c>
      <c r="W849" s="11">
        <v>400</v>
      </c>
      <c r="X849" s="11">
        <v>15.022055999999999</v>
      </c>
    </row>
    <row r="850" spans="2:24" x14ac:dyDescent="0.35">
      <c r="B850" s="11">
        <v>-2.7996620000000001</v>
      </c>
      <c r="C850" s="11">
        <v>15</v>
      </c>
      <c r="D850" s="11">
        <v>196.43878000000001</v>
      </c>
      <c r="E850" s="11">
        <v>0.27300000000000002</v>
      </c>
      <c r="F850" s="11">
        <v>1430.8884297520663</v>
      </c>
      <c r="G850" s="11">
        <v>390.63254132231413</v>
      </c>
      <c r="H850" s="11">
        <v>2500</v>
      </c>
      <c r="I850" s="11">
        <v>0.8</v>
      </c>
      <c r="J850" s="11">
        <v>0.2</v>
      </c>
      <c r="K850" s="11">
        <v>0.8</v>
      </c>
      <c r="L850" s="11">
        <v>4</v>
      </c>
      <c r="M850" s="11">
        <v>3</v>
      </c>
      <c r="N850" s="11">
        <v>2</v>
      </c>
      <c r="O850" s="11">
        <v>3</v>
      </c>
      <c r="P850" s="11">
        <v>0.2</v>
      </c>
      <c r="Q850" s="11">
        <v>0.2</v>
      </c>
      <c r="R850" s="11">
        <v>0.16666666999999999</v>
      </c>
      <c r="S850" s="11">
        <v>0.25</v>
      </c>
      <c r="T850" s="11">
        <v>949.25734</v>
      </c>
      <c r="U850" s="11">
        <v>0.67500000000000004</v>
      </c>
      <c r="V850" s="11">
        <v>70</v>
      </c>
      <c r="W850" s="11">
        <v>1400</v>
      </c>
      <c r="X850" s="11">
        <v>-1.754535</v>
      </c>
    </row>
    <row r="851" spans="2:24" x14ac:dyDescent="0.35">
      <c r="B851" s="11">
        <v>-4.2163349999999999</v>
      </c>
      <c r="C851" s="11">
        <v>40</v>
      </c>
      <c r="D851" s="11">
        <v>38.051020000000001</v>
      </c>
      <c r="E851" s="11">
        <v>0.111</v>
      </c>
      <c r="F851" s="11">
        <v>1650</v>
      </c>
      <c r="G851" s="11">
        <v>183.15</v>
      </c>
      <c r="H851" s="11">
        <v>7000</v>
      </c>
      <c r="I851" s="11">
        <v>0.85</v>
      </c>
      <c r="J851" s="11">
        <v>0.3</v>
      </c>
      <c r="K851" s="11">
        <v>0.8</v>
      </c>
      <c r="L851" s="11">
        <v>2</v>
      </c>
      <c r="M851" s="11">
        <v>4</v>
      </c>
      <c r="N851" s="11">
        <v>3</v>
      </c>
      <c r="O851" s="11">
        <v>2</v>
      </c>
      <c r="P851" s="11">
        <v>0.2</v>
      </c>
      <c r="Q851" s="11">
        <v>0.15</v>
      </c>
      <c r="R851" s="11">
        <v>0.1</v>
      </c>
      <c r="S851" s="11">
        <v>0.25</v>
      </c>
      <c r="T851" s="11">
        <v>3351.6441</v>
      </c>
      <c r="U851" s="11">
        <v>0.7</v>
      </c>
      <c r="V851" s="11">
        <v>90</v>
      </c>
      <c r="W851" s="11">
        <v>400</v>
      </c>
      <c r="X851" s="11">
        <v>-3.5617464000000001</v>
      </c>
    </row>
    <row r="852" spans="2:24" x14ac:dyDescent="0.35">
      <c r="B852" s="11">
        <v>25.233405999999999</v>
      </c>
      <c r="C852" s="11">
        <v>25</v>
      </c>
      <c r="D852" s="11">
        <v>141.61224000000001</v>
      </c>
      <c r="E852" s="11">
        <v>0.246</v>
      </c>
      <c r="F852" s="11">
        <v>4500</v>
      </c>
      <c r="G852" s="11">
        <v>1107</v>
      </c>
      <c r="H852" s="11">
        <v>3000</v>
      </c>
      <c r="I852" s="11">
        <v>0.85</v>
      </c>
      <c r="J852" s="11">
        <v>0.5</v>
      </c>
      <c r="K852" s="11">
        <v>0.8</v>
      </c>
      <c r="L852" s="11">
        <v>4</v>
      </c>
      <c r="M852" s="11">
        <v>2</v>
      </c>
      <c r="N852" s="11">
        <v>4</v>
      </c>
      <c r="O852" s="11">
        <v>3</v>
      </c>
      <c r="P852" s="11">
        <v>0.125</v>
      </c>
      <c r="Q852" s="11">
        <v>0.15</v>
      </c>
      <c r="R852" s="11">
        <v>0.23333333000000001</v>
      </c>
      <c r="S852" s="11">
        <v>0.3</v>
      </c>
      <c r="T852" s="11">
        <v>1574.0948000000001</v>
      </c>
      <c r="U852" s="11">
        <v>0.52500000000000002</v>
      </c>
      <c r="V852" s="11">
        <v>40</v>
      </c>
      <c r="W852" s="11">
        <v>1600</v>
      </c>
      <c r="X852" s="11">
        <v>25.39293</v>
      </c>
    </row>
    <row r="853" spans="2:24" x14ac:dyDescent="0.35">
      <c r="B853" s="11">
        <v>23.771494000000001</v>
      </c>
      <c r="C853" s="11">
        <v>30</v>
      </c>
      <c r="D853" s="11">
        <v>226.89796000000001</v>
      </c>
      <c r="E853" s="11">
        <v>0.13800000000000001</v>
      </c>
      <c r="F853" s="11">
        <v>2748.8119834710747</v>
      </c>
      <c r="G853" s="11">
        <v>379.33605371900836</v>
      </c>
      <c r="H853" s="11">
        <v>7500</v>
      </c>
      <c r="I853" s="11">
        <v>0.75</v>
      </c>
      <c r="J853" s="11">
        <v>0.2</v>
      </c>
      <c r="K853" s="11">
        <v>0.8</v>
      </c>
      <c r="L853" s="11">
        <v>3</v>
      </c>
      <c r="M853" s="11">
        <v>4</v>
      </c>
      <c r="N853" s="11">
        <v>4</v>
      </c>
      <c r="O853" s="11">
        <v>3</v>
      </c>
      <c r="P853" s="11">
        <v>0.05</v>
      </c>
      <c r="Q853" s="11">
        <v>0.1</v>
      </c>
      <c r="R853" s="11">
        <v>0.16666666999999999</v>
      </c>
      <c r="S853" s="11">
        <v>0.2</v>
      </c>
      <c r="T853" s="11">
        <v>4428.4681</v>
      </c>
      <c r="U853" s="11">
        <v>0.47499999999999998</v>
      </c>
      <c r="V853" s="11">
        <v>80</v>
      </c>
      <c r="W853" s="11">
        <v>1400</v>
      </c>
      <c r="X853" s="11">
        <v>23.531098</v>
      </c>
    </row>
    <row r="854" spans="2:24" x14ac:dyDescent="0.35">
      <c r="B854" s="11">
        <v>6.0480419999999997</v>
      </c>
      <c r="C854" s="11">
        <v>30</v>
      </c>
      <c r="D854" s="11">
        <v>214.71429000000001</v>
      </c>
      <c r="E854" s="11">
        <v>0.27300000000000002</v>
      </c>
      <c r="F854" s="11">
        <v>2985.4338842975208</v>
      </c>
      <c r="G854" s="11">
        <v>815.02345041322326</v>
      </c>
      <c r="H854" s="11">
        <v>7500</v>
      </c>
      <c r="I854" s="11">
        <v>0.75</v>
      </c>
      <c r="J854" s="11">
        <v>0.2</v>
      </c>
      <c r="K854" s="11">
        <v>0.9</v>
      </c>
      <c r="L854" s="11">
        <v>2</v>
      </c>
      <c r="M854" s="11">
        <v>2</v>
      </c>
      <c r="N854" s="11">
        <v>4</v>
      </c>
      <c r="O854" s="11">
        <v>2</v>
      </c>
      <c r="P854" s="11">
        <v>0.125</v>
      </c>
      <c r="Q854" s="11">
        <v>0.2</v>
      </c>
      <c r="R854" s="11">
        <v>0.1</v>
      </c>
      <c r="S854" s="11">
        <v>0.2</v>
      </c>
      <c r="T854" s="11">
        <v>3813.4031</v>
      </c>
      <c r="U854" s="11">
        <v>0.55000000000000004</v>
      </c>
      <c r="V854" s="11">
        <v>40</v>
      </c>
      <c r="W854" s="11">
        <v>1800</v>
      </c>
      <c r="X854" s="11">
        <v>7.0027084000000004</v>
      </c>
    </row>
    <row r="855" spans="2:24" x14ac:dyDescent="0.35">
      <c r="B855" s="11">
        <v>-11.602945999999999</v>
      </c>
      <c r="C855" s="11">
        <v>45</v>
      </c>
      <c r="D855" s="11">
        <v>74.602041</v>
      </c>
      <c r="E855" s="11">
        <v>0.03</v>
      </c>
      <c r="F855" s="11">
        <v>600</v>
      </c>
      <c r="G855" s="11">
        <v>18</v>
      </c>
      <c r="H855" s="11">
        <v>8000</v>
      </c>
      <c r="I855" s="11">
        <v>0.8</v>
      </c>
      <c r="J855" s="11">
        <v>0.2</v>
      </c>
      <c r="K855" s="11">
        <v>0.9</v>
      </c>
      <c r="L855" s="11">
        <v>4</v>
      </c>
      <c r="M855" s="11">
        <v>3</v>
      </c>
      <c r="N855" s="11">
        <v>3</v>
      </c>
      <c r="O855" s="11">
        <v>4</v>
      </c>
      <c r="P855" s="11">
        <v>0.05</v>
      </c>
      <c r="Q855" s="11">
        <v>0.15</v>
      </c>
      <c r="R855" s="11">
        <v>0.16666666999999999</v>
      </c>
      <c r="S855" s="11">
        <v>0.35</v>
      </c>
      <c r="T855" s="11">
        <v>2521.3135000000002</v>
      </c>
      <c r="U855" s="11">
        <v>0.42499999999999999</v>
      </c>
      <c r="V855" s="11">
        <v>90</v>
      </c>
      <c r="W855" s="11">
        <v>400</v>
      </c>
      <c r="X855" s="11">
        <v>-9.623655900000001</v>
      </c>
    </row>
    <row r="856" spans="2:24" x14ac:dyDescent="0.35">
      <c r="B856" s="11">
        <v>-18.484894000000001</v>
      </c>
      <c r="C856" s="11">
        <v>45</v>
      </c>
      <c r="D856" s="11">
        <v>25.867346999999999</v>
      </c>
      <c r="E856" s="11">
        <v>0.192</v>
      </c>
      <c r="F856" s="11">
        <v>2009.9173553719008</v>
      </c>
      <c r="G856" s="11">
        <v>385.90413223140496</v>
      </c>
      <c r="H856" s="11">
        <v>7000</v>
      </c>
      <c r="I856" s="11">
        <v>0.8</v>
      </c>
      <c r="J856" s="11">
        <v>0.5</v>
      </c>
      <c r="K856" s="11">
        <v>0.8</v>
      </c>
      <c r="L856" s="11">
        <v>4</v>
      </c>
      <c r="M856" s="11">
        <v>2</v>
      </c>
      <c r="N856" s="11">
        <v>3</v>
      </c>
      <c r="O856" s="11">
        <v>2</v>
      </c>
      <c r="P856" s="11">
        <v>0.125</v>
      </c>
      <c r="Q856" s="11">
        <v>0.2</v>
      </c>
      <c r="R856" s="11">
        <v>0.3</v>
      </c>
      <c r="S856" s="11">
        <v>0.3</v>
      </c>
      <c r="T856" s="11">
        <v>2206.1493</v>
      </c>
      <c r="U856" s="11">
        <v>0.55000000000000004</v>
      </c>
      <c r="V856" s="11">
        <v>80</v>
      </c>
      <c r="W856" s="11">
        <v>2000</v>
      </c>
      <c r="X856" s="11">
        <v>-17.540330000000001</v>
      </c>
    </row>
    <row r="857" spans="2:24" x14ac:dyDescent="0.35">
      <c r="B857" s="11">
        <v>6.0067510000000004</v>
      </c>
      <c r="C857" s="11">
        <v>30</v>
      </c>
      <c r="D857" s="11">
        <v>196.43878000000001</v>
      </c>
      <c r="E857" s="11">
        <v>0.111</v>
      </c>
      <c r="F857" s="11">
        <v>1958.0578512396696</v>
      </c>
      <c r="G857" s="11">
        <v>217.34442148760334</v>
      </c>
      <c r="H857" s="11">
        <v>6500</v>
      </c>
      <c r="I857" s="11">
        <v>0.75</v>
      </c>
      <c r="J857" s="11">
        <v>0.3</v>
      </c>
      <c r="K857" s="11">
        <v>0.7</v>
      </c>
      <c r="L857" s="11">
        <v>3</v>
      </c>
      <c r="M857" s="11">
        <v>2</v>
      </c>
      <c r="N857" s="11">
        <v>2</v>
      </c>
      <c r="O857" s="11">
        <v>4</v>
      </c>
      <c r="P857" s="11">
        <v>0.2</v>
      </c>
      <c r="Q857" s="11">
        <v>0.1</v>
      </c>
      <c r="R857" s="11">
        <v>0.1</v>
      </c>
      <c r="S857" s="11">
        <v>0.25</v>
      </c>
      <c r="T857" s="11">
        <v>1705.7802999999999</v>
      </c>
      <c r="U857" s="11">
        <v>0.52500000000000002</v>
      </c>
      <c r="V857" s="11">
        <v>80</v>
      </c>
      <c r="W857" s="11">
        <v>1000</v>
      </c>
      <c r="X857" s="11">
        <v>1.4268921000000001</v>
      </c>
    </row>
    <row r="858" spans="2:24" x14ac:dyDescent="0.35">
      <c r="B858" s="11">
        <v>-4.028524</v>
      </c>
      <c r="C858" s="11">
        <v>40</v>
      </c>
      <c r="D858" s="11">
        <v>31.959184</v>
      </c>
      <c r="E858" s="11">
        <v>0.192</v>
      </c>
      <c r="F858" s="11">
        <v>1167.3037190082646</v>
      </c>
      <c r="G858" s="11">
        <v>224.12231404958681</v>
      </c>
      <c r="H858" s="11">
        <v>7000</v>
      </c>
      <c r="I858" s="11">
        <v>0.8</v>
      </c>
      <c r="J858" s="11">
        <v>0.3</v>
      </c>
      <c r="K858" s="11">
        <v>0.6</v>
      </c>
      <c r="L858" s="11">
        <v>3</v>
      </c>
      <c r="M858" s="11">
        <v>2</v>
      </c>
      <c r="N858" s="11">
        <v>3</v>
      </c>
      <c r="O858" s="11">
        <v>4</v>
      </c>
      <c r="P858" s="11">
        <v>0.05</v>
      </c>
      <c r="Q858" s="11">
        <v>0.2</v>
      </c>
      <c r="R858" s="11">
        <v>0.16666666999999999</v>
      </c>
      <c r="S858" s="11">
        <v>0.2</v>
      </c>
      <c r="T858" s="11">
        <v>3892.2318</v>
      </c>
      <c r="U858" s="11">
        <v>0.5</v>
      </c>
      <c r="V858" s="11">
        <v>40</v>
      </c>
      <c r="W858" s="11">
        <v>600</v>
      </c>
      <c r="X858" s="11">
        <v>-4.3566275000000001</v>
      </c>
    </row>
    <row r="859" spans="2:24" x14ac:dyDescent="0.35">
      <c r="B859" s="11">
        <v>0.38020500000000002</v>
      </c>
      <c r="C859" s="11">
        <v>40</v>
      </c>
      <c r="D859" s="11">
        <v>263.44898000000001</v>
      </c>
      <c r="E859" s="11">
        <v>0.3</v>
      </c>
      <c r="F859" s="11">
        <v>950</v>
      </c>
      <c r="G859" s="11">
        <v>285</v>
      </c>
      <c r="H859" s="11">
        <v>6500</v>
      </c>
      <c r="I859" s="11">
        <v>0.85</v>
      </c>
      <c r="J859" s="11">
        <v>0.3</v>
      </c>
      <c r="K859" s="11">
        <v>0.6</v>
      </c>
      <c r="L859" s="11">
        <v>4</v>
      </c>
      <c r="M859" s="11">
        <v>4</v>
      </c>
      <c r="N859" s="11">
        <v>2</v>
      </c>
      <c r="O859" s="11">
        <v>4</v>
      </c>
      <c r="P859" s="11">
        <v>0.125</v>
      </c>
      <c r="Q859" s="11">
        <v>0.15</v>
      </c>
      <c r="R859" s="11">
        <v>0.23333333000000001</v>
      </c>
      <c r="S859" s="11">
        <v>0.25</v>
      </c>
      <c r="T859" s="11">
        <v>3614.2152999999998</v>
      </c>
      <c r="U859" s="11">
        <v>0.57499999999999996</v>
      </c>
      <c r="V859" s="11">
        <v>70</v>
      </c>
      <c r="W859" s="11">
        <v>600</v>
      </c>
      <c r="X859" s="11">
        <v>1.0771706999999999</v>
      </c>
    </row>
    <row r="860" spans="2:24" x14ac:dyDescent="0.35">
      <c r="B860" s="11">
        <v>-9.5643630000000002</v>
      </c>
      <c r="C860" s="11">
        <v>20</v>
      </c>
      <c r="D860" s="11">
        <v>135.52041</v>
      </c>
      <c r="E860" s="11">
        <v>0.219</v>
      </c>
      <c r="F860" s="11">
        <v>1475</v>
      </c>
      <c r="G860" s="11">
        <v>323.02499999999998</v>
      </c>
      <c r="H860" s="11">
        <v>5000</v>
      </c>
      <c r="I860" s="11">
        <v>0.8</v>
      </c>
      <c r="J860" s="11">
        <v>0.4</v>
      </c>
      <c r="K860" s="11">
        <v>0.9</v>
      </c>
      <c r="L860" s="11">
        <v>2</v>
      </c>
      <c r="M860" s="11">
        <v>4</v>
      </c>
      <c r="N860" s="11">
        <v>2</v>
      </c>
      <c r="O860" s="11">
        <v>2</v>
      </c>
      <c r="P860" s="11">
        <v>0.05</v>
      </c>
      <c r="Q860" s="11">
        <v>0.2</v>
      </c>
      <c r="R860" s="11">
        <v>0.23333333000000001</v>
      </c>
      <c r="S860" s="11">
        <v>0.3</v>
      </c>
      <c r="T860" s="11">
        <v>2710.0752000000002</v>
      </c>
      <c r="U860" s="11">
        <v>0.67500000000000004</v>
      </c>
      <c r="V860" s="11">
        <v>50</v>
      </c>
      <c r="W860" s="11">
        <v>1200</v>
      </c>
      <c r="X860" s="11">
        <v>-13.384446000000001</v>
      </c>
    </row>
    <row r="861" spans="2:24" x14ac:dyDescent="0.35">
      <c r="B861" s="11">
        <v>9.8518030000000003</v>
      </c>
      <c r="C861" s="11">
        <v>15</v>
      </c>
      <c r="D861" s="11">
        <v>293.90816000000001</v>
      </c>
      <c r="E861" s="11">
        <v>0.219</v>
      </c>
      <c r="F861" s="11">
        <v>4085.3305785123966</v>
      </c>
      <c r="G861" s="11">
        <v>894.68739669421484</v>
      </c>
      <c r="H861" s="11">
        <v>7000</v>
      </c>
      <c r="I861" s="11">
        <v>0.8</v>
      </c>
      <c r="J861" s="11">
        <v>0.4</v>
      </c>
      <c r="K861" s="11">
        <v>0.6</v>
      </c>
      <c r="L861" s="11">
        <v>3</v>
      </c>
      <c r="M861" s="11">
        <v>4</v>
      </c>
      <c r="N861" s="11">
        <v>3</v>
      </c>
      <c r="O861" s="11">
        <v>3</v>
      </c>
      <c r="P861" s="11">
        <v>0.05</v>
      </c>
      <c r="Q861" s="11">
        <v>0.2</v>
      </c>
      <c r="R861" s="11">
        <v>0.23333333000000001</v>
      </c>
      <c r="S861" s="11">
        <v>0.35</v>
      </c>
      <c r="T861" s="11">
        <v>2025.0823</v>
      </c>
      <c r="U861" s="11">
        <v>0.57499999999999996</v>
      </c>
      <c r="V861" s="11">
        <v>80</v>
      </c>
      <c r="W861" s="11">
        <v>800</v>
      </c>
      <c r="X861" s="11">
        <v>8.7597781999999995</v>
      </c>
    </row>
    <row r="862" spans="2:24" x14ac:dyDescent="0.35">
      <c r="B862" s="11">
        <v>-1.5090809999999999</v>
      </c>
      <c r="C862" s="11">
        <v>40</v>
      </c>
      <c r="D862" s="11">
        <v>50.234693999999998</v>
      </c>
      <c r="E862" s="11">
        <v>0.111</v>
      </c>
      <c r="F862" s="11">
        <v>4176.1363636363631</v>
      </c>
      <c r="G862" s="11">
        <v>463.55113636363632</v>
      </c>
      <c r="H862" s="11">
        <v>7000</v>
      </c>
      <c r="I862" s="11">
        <v>0.7</v>
      </c>
      <c r="J862" s="11">
        <v>0.3</v>
      </c>
      <c r="K862" s="11">
        <v>0.9</v>
      </c>
      <c r="L862" s="11">
        <v>2</v>
      </c>
      <c r="M862" s="11">
        <v>4</v>
      </c>
      <c r="N862" s="11">
        <v>3</v>
      </c>
      <c r="O862" s="11">
        <v>2</v>
      </c>
      <c r="P862" s="11">
        <v>0.2</v>
      </c>
      <c r="Q862" s="11">
        <v>0.1</v>
      </c>
      <c r="R862" s="11">
        <v>0.16666666999999999</v>
      </c>
      <c r="S862" s="11">
        <v>0.2</v>
      </c>
      <c r="T862" s="11">
        <v>1729.8807999999999</v>
      </c>
      <c r="U862" s="11">
        <v>0.4</v>
      </c>
      <c r="V862" s="11">
        <v>70</v>
      </c>
      <c r="W862" s="11">
        <v>400</v>
      </c>
      <c r="X862" s="11">
        <v>-2.9280629</v>
      </c>
    </row>
    <row r="863" spans="2:24" x14ac:dyDescent="0.35">
      <c r="B863" s="11">
        <v>8.4254639999999998</v>
      </c>
      <c r="C863" s="11">
        <v>15</v>
      </c>
      <c r="D863" s="11">
        <v>257.35714000000002</v>
      </c>
      <c r="E863" s="11">
        <v>8.4000000000000005E-2</v>
      </c>
      <c r="F863" s="11">
        <v>4619.059917355371</v>
      </c>
      <c r="G863" s="11">
        <v>388.0010330578512</v>
      </c>
      <c r="H863" s="11">
        <v>8000</v>
      </c>
      <c r="I863" s="11">
        <v>0.8</v>
      </c>
      <c r="J863" s="11">
        <v>0.3</v>
      </c>
      <c r="K863" s="11">
        <v>0.7</v>
      </c>
      <c r="L863" s="11">
        <v>4</v>
      </c>
      <c r="M863" s="11">
        <v>4</v>
      </c>
      <c r="N863" s="11">
        <v>4</v>
      </c>
      <c r="O863" s="11">
        <v>4</v>
      </c>
      <c r="P863" s="11">
        <v>0.2</v>
      </c>
      <c r="Q863" s="11">
        <v>0.15</v>
      </c>
      <c r="R863" s="11">
        <v>0.23333333000000001</v>
      </c>
      <c r="S863" s="11">
        <v>0.3</v>
      </c>
      <c r="T863" s="11">
        <v>5207.3545000000004</v>
      </c>
      <c r="U863" s="11">
        <v>0.52500000000000002</v>
      </c>
      <c r="V863" s="11">
        <v>60</v>
      </c>
      <c r="W863" s="11">
        <v>1600</v>
      </c>
      <c r="X863" s="11">
        <v>6.2019657000000006</v>
      </c>
    </row>
    <row r="864" spans="2:24" x14ac:dyDescent="0.35">
      <c r="B864" s="11">
        <v>-8.1867929999999998</v>
      </c>
      <c r="C864" s="11">
        <v>20</v>
      </c>
      <c r="D864" s="11">
        <v>165.97959</v>
      </c>
      <c r="E864" s="11">
        <v>0.03</v>
      </c>
      <c r="F864" s="11">
        <v>1639.6694214876034</v>
      </c>
      <c r="G864" s="11">
        <v>49.190082644628099</v>
      </c>
      <c r="H864" s="11">
        <v>8000</v>
      </c>
      <c r="I864" s="11">
        <v>0.75</v>
      </c>
      <c r="J864" s="11">
        <v>0.4</v>
      </c>
      <c r="K864" s="11">
        <v>0.7</v>
      </c>
      <c r="L864" s="11">
        <v>4</v>
      </c>
      <c r="M864" s="11">
        <v>2</v>
      </c>
      <c r="N864" s="11">
        <v>4</v>
      </c>
      <c r="O864" s="11">
        <v>4</v>
      </c>
      <c r="P864" s="11">
        <v>0.2</v>
      </c>
      <c r="Q864" s="11">
        <v>0.15</v>
      </c>
      <c r="R864" s="11">
        <v>0.23333333000000001</v>
      </c>
      <c r="S864" s="11">
        <v>0.2</v>
      </c>
      <c r="T864" s="11">
        <v>3636.7460999999998</v>
      </c>
      <c r="U864" s="11">
        <v>0.42499999999999999</v>
      </c>
      <c r="V864" s="11">
        <v>80</v>
      </c>
      <c r="W864" s="11">
        <v>1200</v>
      </c>
      <c r="X864" s="11">
        <v>-9.9817414000000007</v>
      </c>
    </row>
    <row r="865" spans="2:24" x14ac:dyDescent="0.35">
      <c r="B865" s="11">
        <v>33.280259000000001</v>
      </c>
      <c r="C865" s="11">
        <v>30</v>
      </c>
      <c r="D865" s="11">
        <v>38.051020000000001</v>
      </c>
      <c r="E865" s="11">
        <v>0.16500000000000001</v>
      </c>
      <c r="F865" s="11">
        <v>5185.227272727273</v>
      </c>
      <c r="G865" s="11">
        <v>855.56250000000011</v>
      </c>
      <c r="H865" s="11">
        <v>8000</v>
      </c>
      <c r="I865" s="11">
        <v>0.85</v>
      </c>
      <c r="J865" s="11">
        <v>0.3</v>
      </c>
      <c r="K865" s="11">
        <v>0.9</v>
      </c>
      <c r="L865" s="11">
        <v>3</v>
      </c>
      <c r="M865" s="11">
        <v>4</v>
      </c>
      <c r="N865" s="11">
        <v>3</v>
      </c>
      <c r="O865" s="11">
        <v>2</v>
      </c>
      <c r="P865" s="11">
        <v>0.2</v>
      </c>
      <c r="Q865" s="11">
        <v>0.2</v>
      </c>
      <c r="R865" s="11">
        <v>0.23333333000000001</v>
      </c>
      <c r="S865" s="11">
        <v>0.25</v>
      </c>
      <c r="T865" s="11">
        <v>2755.4913000000001</v>
      </c>
      <c r="U865" s="11">
        <v>0.5</v>
      </c>
      <c r="V865" s="11">
        <v>70</v>
      </c>
      <c r="W865" s="11">
        <v>1400</v>
      </c>
      <c r="X865" s="11">
        <v>27.679849000000001</v>
      </c>
    </row>
    <row r="866" spans="2:24" x14ac:dyDescent="0.35">
      <c r="B866" s="11">
        <v>-13.940113</v>
      </c>
      <c r="C866" s="11">
        <v>15</v>
      </c>
      <c r="D866" s="11">
        <v>184.2551</v>
      </c>
      <c r="E866" s="11">
        <v>0.27300000000000002</v>
      </c>
      <c r="F866" s="11">
        <v>2400</v>
      </c>
      <c r="G866" s="11">
        <v>655.20000000000005</v>
      </c>
      <c r="H866" s="11">
        <v>5500</v>
      </c>
      <c r="I866" s="11">
        <v>0.8</v>
      </c>
      <c r="J866" s="11">
        <v>0.5</v>
      </c>
      <c r="K866" s="11">
        <v>0.6</v>
      </c>
      <c r="L866" s="11">
        <v>2</v>
      </c>
      <c r="M866" s="11">
        <v>3</v>
      </c>
      <c r="N866" s="11">
        <v>2</v>
      </c>
      <c r="O866" s="11">
        <v>2</v>
      </c>
      <c r="P866" s="11">
        <v>0.05</v>
      </c>
      <c r="Q866" s="11">
        <v>0.15</v>
      </c>
      <c r="R866" s="11">
        <v>0.16666666999999999</v>
      </c>
      <c r="S866" s="11">
        <v>0.25</v>
      </c>
      <c r="T866" s="11">
        <v>3082.8262</v>
      </c>
      <c r="U866" s="11">
        <v>0.67500000000000004</v>
      </c>
      <c r="V866" s="11">
        <v>40</v>
      </c>
      <c r="W866" s="11">
        <v>800</v>
      </c>
      <c r="X866" s="11">
        <v>-14.413042000000001</v>
      </c>
    </row>
    <row r="867" spans="2:24" x14ac:dyDescent="0.35">
      <c r="B867" s="11">
        <v>3.9093490000000002</v>
      </c>
      <c r="C867" s="11">
        <v>25</v>
      </c>
      <c r="D867" s="11">
        <v>62.418367000000003</v>
      </c>
      <c r="E867" s="11">
        <v>0.27300000000000002</v>
      </c>
      <c r="F867" s="11">
        <v>2380.1652892561983</v>
      </c>
      <c r="G867" s="11">
        <v>649.78512396694214</v>
      </c>
      <c r="H867" s="11">
        <v>4500</v>
      </c>
      <c r="I867" s="11">
        <v>0.85</v>
      </c>
      <c r="J867" s="11">
        <v>0.5</v>
      </c>
      <c r="K867" s="11">
        <v>0.8</v>
      </c>
      <c r="L867" s="11">
        <v>2</v>
      </c>
      <c r="M867" s="11">
        <v>2</v>
      </c>
      <c r="N867" s="11">
        <v>2</v>
      </c>
      <c r="O867" s="11">
        <v>2</v>
      </c>
      <c r="P867" s="11">
        <v>0.125</v>
      </c>
      <c r="Q867" s="11">
        <v>0.2</v>
      </c>
      <c r="R867" s="11">
        <v>0.16666666999999999</v>
      </c>
      <c r="S867" s="11">
        <v>0.35</v>
      </c>
      <c r="T867" s="11">
        <v>1218.6541</v>
      </c>
      <c r="U867" s="11">
        <v>0.42499999999999999</v>
      </c>
      <c r="V867" s="11">
        <v>40</v>
      </c>
      <c r="W867" s="11">
        <v>1400</v>
      </c>
      <c r="X867" s="11">
        <v>2.5460702999999998</v>
      </c>
    </row>
    <row r="868" spans="2:24" x14ac:dyDescent="0.35">
      <c r="B868" s="11">
        <v>-4.5263910000000003</v>
      </c>
      <c r="C868" s="11">
        <v>30</v>
      </c>
      <c r="D868" s="11">
        <v>25.867346999999999</v>
      </c>
      <c r="E868" s="11">
        <v>8.4000000000000005E-2</v>
      </c>
      <c r="F868" s="11">
        <v>2485.227272727273</v>
      </c>
      <c r="G868" s="11">
        <v>208.75909090909093</v>
      </c>
      <c r="H868" s="11">
        <v>8000</v>
      </c>
      <c r="I868" s="11">
        <v>0.85</v>
      </c>
      <c r="J868" s="11">
        <v>0.5</v>
      </c>
      <c r="K868" s="11">
        <v>0.7</v>
      </c>
      <c r="L868" s="11">
        <v>4</v>
      </c>
      <c r="M868" s="11">
        <v>3</v>
      </c>
      <c r="N868" s="11">
        <v>4</v>
      </c>
      <c r="O868" s="11">
        <v>3</v>
      </c>
      <c r="P868" s="11">
        <v>0.05</v>
      </c>
      <c r="Q868" s="11">
        <v>0.15</v>
      </c>
      <c r="R868" s="11">
        <v>0.16666666999999999</v>
      </c>
      <c r="S868" s="11">
        <v>0.2</v>
      </c>
      <c r="T868" s="11">
        <v>4723.6993000000002</v>
      </c>
      <c r="U868" s="11">
        <v>0.625</v>
      </c>
      <c r="V868" s="11">
        <v>90</v>
      </c>
      <c r="W868" s="11">
        <v>2000</v>
      </c>
      <c r="X868" s="11">
        <v>-6.3121174</v>
      </c>
    </row>
    <row r="869" spans="2:24" x14ac:dyDescent="0.35">
      <c r="B869" s="11">
        <v>-19.927882</v>
      </c>
      <c r="C869" s="11">
        <v>30</v>
      </c>
      <c r="D869" s="11">
        <v>68.510204000000002</v>
      </c>
      <c r="E869" s="11">
        <v>0.246</v>
      </c>
      <c r="F869" s="11">
        <v>376.54958677685954</v>
      </c>
      <c r="G869" s="11">
        <v>92.631198347107443</v>
      </c>
      <c r="H869" s="11">
        <v>4500</v>
      </c>
      <c r="I869" s="11">
        <v>0.7</v>
      </c>
      <c r="J869" s="11">
        <v>0.3</v>
      </c>
      <c r="K869" s="11">
        <v>0.6</v>
      </c>
      <c r="L869" s="11">
        <v>2</v>
      </c>
      <c r="M869" s="11">
        <v>3</v>
      </c>
      <c r="N869" s="11">
        <v>3</v>
      </c>
      <c r="O869" s="11">
        <v>4</v>
      </c>
      <c r="P869" s="11">
        <v>0.125</v>
      </c>
      <c r="Q869" s="11">
        <v>0.1</v>
      </c>
      <c r="R869" s="11">
        <v>0.3</v>
      </c>
      <c r="S869" s="11">
        <v>0.35</v>
      </c>
      <c r="T869" s="11">
        <v>1180.9248</v>
      </c>
      <c r="U869" s="11">
        <v>0.4</v>
      </c>
      <c r="V869" s="11">
        <v>60</v>
      </c>
      <c r="W869" s="11">
        <v>1800</v>
      </c>
      <c r="X869" s="11">
        <v>-19.712467</v>
      </c>
    </row>
    <row r="870" spans="2:24" x14ac:dyDescent="0.35">
      <c r="B870" s="11">
        <v>-4.1139770000000002</v>
      </c>
      <c r="C870" s="11">
        <v>40</v>
      </c>
      <c r="D870" s="11">
        <v>220.80611999999999</v>
      </c>
      <c r="E870" s="11">
        <v>0.13800000000000001</v>
      </c>
      <c r="F870" s="11">
        <v>2380.1652892561983</v>
      </c>
      <c r="G870" s="11">
        <v>328.4628099173554</v>
      </c>
      <c r="H870" s="11">
        <v>6500</v>
      </c>
      <c r="I870" s="11">
        <v>0.75</v>
      </c>
      <c r="J870" s="11">
        <v>0.2</v>
      </c>
      <c r="K870" s="11">
        <v>0.8</v>
      </c>
      <c r="L870" s="11">
        <v>2</v>
      </c>
      <c r="M870" s="11">
        <v>3</v>
      </c>
      <c r="N870" s="11">
        <v>4</v>
      </c>
      <c r="O870" s="11">
        <v>3</v>
      </c>
      <c r="P870" s="11">
        <v>0.125</v>
      </c>
      <c r="Q870" s="11">
        <v>0.15</v>
      </c>
      <c r="R870" s="11">
        <v>0.23333333000000001</v>
      </c>
      <c r="S870" s="11">
        <v>0.2</v>
      </c>
      <c r="T870" s="11">
        <v>3112.2408999999998</v>
      </c>
      <c r="U870" s="11">
        <v>0.625</v>
      </c>
      <c r="V870" s="11">
        <v>60</v>
      </c>
      <c r="W870" s="11">
        <v>400</v>
      </c>
      <c r="X870" s="11">
        <v>-3.4596372</v>
      </c>
    </row>
    <row r="871" spans="2:24" x14ac:dyDescent="0.35">
      <c r="B871" s="11">
        <v>18.075944</v>
      </c>
      <c r="C871" s="11">
        <v>20</v>
      </c>
      <c r="D871" s="11">
        <v>141.61224000000001</v>
      </c>
      <c r="E871" s="11">
        <v>0.192</v>
      </c>
      <c r="F871" s="11">
        <v>4619.059917355371</v>
      </c>
      <c r="G871" s="11">
        <v>886.85950413223122</v>
      </c>
      <c r="H871" s="11">
        <v>7000</v>
      </c>
      <c r="I871" s="11">
        <v>0.75</v>
      </c>
      <c r="J871" s="11">
        <v>0.2</v>
      </c>
      <c r="K871" s="11">
        <v>0.6</v>
      </c>
      <c r="L871" s="11">
        <v>4</v>
      </c>
      <c r="M871" s="11">
        <v>2</v>
      </c>
      <c r="N871" s="11">
        <v>4</v>
      </c>
      <c r="O871" s="11">
        <v>3</v>
      </c>
      <c r="P871" s="11">
        <v>0.2</v>
      </c>
      <c r="Q871" s="11">
        <v>0.2</v>
      </c>
      <c r="R871" s="11">
        <v>0.1</v>
      </c>
      <c r="S871" s="11">
        <v>0.25</v>
      </c>
      <c r="T871" s="11">
        <v>2570.2004000000002</v>
      </c>
      <c r="U871" s="11">
        <v>0.55000000000000004</v>
      </c>
      <c r="V871" s="11">
        <v>60</v>
      </c>
      <c r="W871" s="11">
        <v>400</v>
      </c>
      <c r="X871" s="11">
        <v>17.911434</v>
      </c>
    </row>
    <row r="872" spans="2:24" x14ac:dyDescent="0.35">
      <c r="B872" s="11">
        <v>15.310397</v>
      </c>
      <c r="C872" s="11">
        <v>20</v>
      </c>
      <c r="D872" s="11">
        <v>147.70408</v>
      </c>
      <c r="E872" s="11">
        <v>0.192</v>
      </c>
      <c r="F872" s="11">
        <v>2380.1652892561983</v>
      </c>
      <c r="G872" s="11">
        <v>456.9917355371901</v>
      </c>
      <c r="H872" s="11">
        <v>7000</v>
      </c>
      <c r="I872" s="11">
        <v>0.8</v>
      </c>
      <c r="J872" s="11">
        <v>0.5</v>
      </c>
      <c r="K872" s="11">
        <v>0.8</v>
      </c>
      <c r="L872" s="11">
        <v>3</v>
      </c>
      <c r="M872" s="11">
        <v>2</v>
      </c>
      <c r="N872" s="11">
        <v>4</v>
      </c>
      <c r="O872" s="11">
        <v>2</v>
      </c>
      <c r="P872" s="11">
        <v>0.125</v>
      </c>
      <c r="Q872" s="11">
        <v>0.15</v>
      </c>
      <c r="R872" s="11">
        <v>0.3</v>
      </c>
      <c r="S872" s="11">
        <v>0.35</v>
      </c>
      <c r="T872" s="11">
        <v>3794.1053000000002</v>
      </c>
      <c r="U872" s="11">
        <v>0.625</v>
      </c>
      <c r="V872" s="11">
        <v>80</v>
      </c>
      <c r="W872" s="11">
        <v>1000</v>
      </c>
      <c r="X872" s="11">
        <v>12.335264</v>
      </c>
    </row>
    <row r="873" spans="2:24" x14ac:dyDescent="0.35">
      <c r="B873" s="11">
        <v>3.1926049999999999</v>
      </c>
      <c r="C873" s="11">
        <v>30</v>
      </c>
      <c r="D873" s="11">
        <v>269.54082</v>
      </c>
      <c r="E873" s="11">
        <v>0.219</v>
      </c>
      <c r="F873" s="11">
        <v>1269.4214876033059</v>
      </c>
      <c r="G873" s="11">
        <v>278.00330578512398</v>
      </c>
      <c r="H873" s="11">
        <v>3500</v>
      </c>
      <c r="I873" s="11">
        <v>0.7</v>
      </c>
      <c r="J873" s="11">
        <v>0.4</v>
      </c>
      <c r="K873" s="11">
        <v>0.7</v>
      </c>
      <c r="L873" s="11">
        <v>3</v>
      </c>
      <c r="M873" s="11">
        <v>4</v>
      </c>
      <c r="N873" s="11">
        <v>3</v>
      </c>
      <c r="O873" s="11">
        <v>2</v>
      </c>
      <c r="P873" s="11">
        <v>0.125</v>
      </c>
      <c r="Q873" s="11">
        <v>0.15</v>
      </c>
      <c r="R873" s="11">
        <v>0.16666666999999999</v>
      </c>
      <c r="S873" s="11">
        <v>0.35</v>
      </c>
      <c r="T873" s="11">
        <v>2066.6185</v>
      </c>
      <c r="U873" s="11">
        <v>0.55000000000000004</v>
      </c>
      <c r="V873" s="11">
        <v>60</v>
      </c>
      <c r="W873" s="11">
        <v>600</v>
      </c>
      <c r="X873" s="11">
        <v>4.3257177999999996</v>
      </c>
    </row>
    <row r="874" spans="2:24" x14ac:dyDescent="0.35">
      <c r="B874" s="11">
        <v>-5.6250910000000003</v>
      </c>
      <c r="C874" s="11">
        <v>15</v>
      </c>
      <c r="D874" s="11">
        <v>232.9898</v>
      </c>
      <c r="E874" s="11">
        <v>0.219</v>
      </c>
      <c r="F874" s="11">
        <v>2750.413223140496</v>
      </c>
      <c r="G874" s="11">
        <v>602.3404958677686</v>
      </c>
      <c r="H874" s="11">
        <v>7000</v>
      </c>
      <c r="I874" s="11">
        <v>0.7</v>
      </c>
      <c r="J874" s="11">
        <v>0.2</v>
      </c>
      <c r="K874" s="11">
        <v>0.8</v>
      </c>
      <c r="L874" s="11">
        <v>3</v>
      </c>
      <c r="M874" s="11">
        <v>4</v>
      </c>
      <c r="N874" s="11">
        <v>3</v>
      </c>
      <c r="O874" s="11">
        <v>3</v>
      </c>
      <c r="P874" s="11">
        <v>0.125</v>
      </c>
      <c r="Q874" s="11">
        <v>0.2</v>
      </c>
      <c r="R874" s="11">
        <v>0.3</v>
      </c>
      <c r="S874" s="11">
        <v>0.3</v>
      </c>
      <c r="T874" s="11">
        <v>3923.5970000000002</v>
      </c>
      <c r="U874" s="11">
        <v>0.625</v>
      </c>
      <c r="V874" s="11">
        <v>70</v>
      </c>
      <c r="W874" s="11">
        <v>800</v>
      </c>
      <c r="X874" s="11">
        <v>-5.4778520999999998</v>
      </c>
    </row>
    <row r="875" spans="2:24" x14ac:dyDescent="0.35">
      <c r="B875" s="11">
        <v>19.067526000000001</v>
      </c>
      <c r="C875" s="11">
        <v>15</v>
      </c>
      <c r="D875" s="11">
        <v>117.2449</v>
      </c>
      <c r="E875" s="11">
        <v>0.246</v>
      </c>
      <c r="F875" s="11">
        <v>4176.1363636363631</v>
      </c>
      <c r="G875" s="11">
        <v>1027.3295454545453</v>
      </c>
      <c r="H875" s="11">
        <v>2500</v>
      </c>
      <c r="I875" s="11">
        <v>0.85</v>
      </c>
      <c r="J875" s="11">
        <v>0.2</v>
      </c>
      <c r="K875" s="11">
        <v>0.6</v>
      </c>
      <c r="L875" s="11">
        <v>3</v>
      </c>
      <c r="M875" s="11">
        <v>4</v>
      </c>
      <c r="N875" s="11">
        <v>2</v>
      </c>
      <c r="O875" s="11">
        <v>4</v>
      </c>
      <c r="P875" s="11">
        <v>0.2</v>
      </c>
      <c r="Q875" s="11">
        <v>0.2</v>
      </c>
      <c r="R875" s="11">
        <v>0.23333333000000001</v>
      </c>
      <c r="S875" s="11">
        <v>0.35</v>
      </c>
      <c r="T875" s="11">
        <v>1627.2982999999999</v>
      </c>
      <c r="U875" s="11">
        <v>0.6</v>
      </c>
      <c r="V875" s="11">
        <v>80</v>
      </c>
      <c r="W875" s="11">
        <v>2000</v>
      </c>
      <c r="X875" s="11">
        <v>30.155498999999999</v>
      </c>
    </row>
    <row r="876" spans="2:24" x14ac:dyDescent="0.35">
      <c r="B876" s="11">
        <v>-8.6831779999999998</v>
      </c>
      <c r="C876" s="11">
        <v>15</v>
      </c>
      <c r="D876" s="11">
        <v>269.54082</v>
      </c>
      <c r="E876" s="11">
        <v>0.111</v>
      </c>
      <c r="F876" s="11">
        <v>785.64049586776855</v>
      </c>
      <c r="G876" s="11">
        <v>87.206095041322314</v>
      </c>
      <c r="H876" s="11">
        <v>6500</v>
      </c>
      <c r="I876" s="11">
        <v>0.75</v>
      </c>
      <c r="J876" s="11">
        <v>0.3</v>
      </c>
      <c r="K876" s="11">
        <v>0.6</v>
      </c>
      <c r="L876" s="11">
        <v>3</v>
      </c>
      <c r="M876" s="11">
        <v>2</v>
      </c>
      <c r="N876" s="11">
        <v>4</v>
      </c>
      <c r="O876" s="11">
        <v>4</v>
      </c>
      <c r="P876" s="11">
        <v>0.2</v>
      </c>
      <c r="Q876" s="11">
        <v>0.1</v>
      </c>
      <c r="R876" s="11">
        <v>0.3</v>
      </c>
      <c r="S876" s="11">
        <v>0.25</v>
      </c>
      <c r="T876" s="11">
        <v>4230.9755999999998</v>
      </c>
      <c r="U876" s="11">
        <v>0.6</v>
      </c>
      <c r="V876" s="11">
        <v>40</v>
      </c>
      <c r="W876" s="11">
        <v>800</v>
      </c>
      <c r="X876" s="11">
        <v>-8.9497769999999992</v>
      </c>
    </row>
    <row r="877" spans="2:24" x14ac:dyDescent="0.35">
      <c r="B877" s="11">
        <v>-19.131606000000001</v>
      </c>
      <c r="C877" s="11">
        <v>20</v>
      </c>
      <c r="D877" s="11">
        <v>245.17347000000001</v>
      </c>
      <c r="E877" s="11">
        <v>0.16500000000000001</v>
      </c>
      <c r="F877" s="11">
        <v>1000</v>
      </c>
      <c r="G877" s="11">
        <v>165</v>
      </c>
      <c r="H877" s="11">
        <v>8500</v>
      </c>
      <c r="I877" s="11">
        <v>0.8</v>
      </c>
      <c r="J877" s="11">
        <v>0.4</v>
      </c>
      <c r="K877" s="11">
        <v>0.9</v>
      </c>
      <c r="L877" s="11">
        <v>2</v>
      </c>
      <c r="M877" s="11">
        <v>4</v>
      </c>
      <c r="N877" s="11">
        <v>3</v>
      </c>
      <c r="O877" s="11">
        <v>4</v>
      </c>
      <c r="P877" s="11">
        <v>0.2</v>
      </c>
      <c r="Q877" s="11">
        <v>0.2</v>
      </c>
      <c r="R877" s="11">
        <v>0.23333333000000001</v>
      </c>
      <c r="S877" s="11">
        <v>0.3</v>
      </c>
      <c r="T877" s="11">
        <v>5350.2130999999999</v>
      </c>
      <c r="U877" s="11">
        <v>0.6</v>
      </c>
      <c r="V877" s="11">
        <v>40</v>
      </c>
      <c r="W877" s="11">
        <v>2000</v>
      </c>
      <c r="X877" s="11">
        <v>-19.999858</v>
      </c>
    </row>
    <row r="878" spans="2:24" x14ac:dyDescent="0.35">
      <c r="B878" s="11">
        <v>21.397331000000001</v>
      </c>
      <c r="C878" s="11">
        <v>15</v>
      </c>
      <c r="D878" s="11">
        <v>123.33673</v>
      </c>
      <c r="E878" s="11">
        <v>0.192</v>
      </c>
      <c r="F878" s="11">
        <v>6285.1239669421484</v>
      </c>
      <c r="G878" s="11">
        <v>1206.7438016528924</v>
      </c>
      <c r="H878" s="11">
        <v>7000</v>
      </c>
      <c r="I878" s="11">
        <v>0.85</v>
      </c>
      <c r="J878" s="11">
        <v>0.2</v>
      </c>
      <c r="K878" s="11">
        <v>0.9</v>
      </c>
      <c r="L878" s="11">
        <v>4</v>
      </c>
      <c r="M878" s="11">
        <v>2</v>
      </c>
      <c r="N878" s="11">
        <v>4</v>
      </c>
      <c r="O878" s="11">
        <v>3</v>
      </c>
      <c r="P878" s="11">
        <v>0.2</v>
      </c>
      <c r="Q878" s="11">
        <v>0.15</v>
      </c>
      <c r="R878" s="11">
        <v>0.1</v>
      </c>
      <c r="S878" s="11">
        <v>0.35</v>
      </c>
      <c r="T878" s="11">
        <v>3290.7588000000001</v>
      </c>
      <c r="U878" s="11">
        <v>0.5</v>
      </c>
      <c r="V878" s="11">
        <v>40</v>
      </c>
      <c r="W878" s="11">
        <v>1200</v>
      </c>
      <c r="X878" s="11">
        <v>27.701103</v>
      </c>
    </row>
    <row r="879" spans="2:24" x14ac:dyDescent="0.35">
      <c r="B879" s="11">
        <v>-0.29236499999999999</v>
      </c>
      <c r="C879" s="11">
        <v>30</v>
      </c>
      <c r="D879" s="11">
        <v>178.16327000000001</v>
      </c>
      <c r="E879" s="11">
        <v>0.192</v>
      </c>
      <c r="F879" s="11">
        <v>2221.6425619834713</v>
      </c>
      <c r="G879" s="11">
        <v>426.55537190082651</v>
      </c>
      <c r="H879" s="11">
        <v>6500</v>
      </c>
      <c r="I879" s="11">
        <v>0.75</v>
      </c>
      <c r="J879" s="11">
        <v>0.4</v>
      </c>
      <c r="K879" s="11">
        <v>0.7</v>
      </c>
      <c r="L879" s="11">
        <v>2</v>
      </c>
      <c r="M879" s="11">
        <v>3</v>
      </c>
      <c r="N879" s="11">
        <v>2</v>
      </c>
      <c r="O879" s="11">
        <v>4</v>
      </c>
      <c r="P879" s="11">
        <v>0.2</v>
      </c>
      <c r="Q879" s="11">
        <v>0.2</v>
      </c>
      <c r="R879" s="11">
        <v>0.23333333000000001</v>
      </c>
      <c r="S879" s="11">
        <v>0.3</v>
      </c>
      <c r="T879" s="11">
        <v>2771.893</v>
      </c>
      <c r="U879" s="11">
        <v>0.6</v>
      </c>
      <c r="V879" s="11">
        <v>80</v>
      </c>
      <c r="W879" s="11">
        <v>2000</v>
      </c>
      <c r="X879" s="11">
        <v>-1.7713234</v>
      </c>
    </row>
    <row r="880" spans="2:24" x14ac:dyDescent="0.35">
      <c r="B880" s="11">
        <v>-26.886945000000001</v>
      </c>
      <c r="C880" s="11">
        <v>35</v>
      </c>
      <c r="D880" s="11">
        <v>190.34693999999999</v>
      </c>
      <c r="E880" s="11">
        <v>0.03</v>
      </c>
      <c r="F880" s="11">
        <v>950</v>
      </c>
      <c r="G880" s="11">
        <v>28.5</v>
      </c>
      <c r="H880" s="11">
        <v>6500</v>
      </c>
      <c r="I880" s="11">
        <v>0.7</v>
      </c>
      <c r="J880" s="11">
        <v>0.4</v>
      </c>
      <c r="K880" s="11">
        <v>0.6</v>
      </c>
      <c r="L880" s="11">
        <v>3</v>
      </c>
      <c r="M880" s="11">
        <v>2</v>
      </c>
      <c r="N880" s="11">
        <v>4</v>
      </c>
      <c r="O880" s="11">
        <v>2</v>
      </c>
      <c r="P880" s="11">
        <v>0.125</v>
      </c>
      <c r="Q880" s="11">
        <v>0.2</v>
      </c>
      <c r="R880" s="11">
        <v>0.3</v>
      </c>
      <c r="S880" s="11">
        <v>0.35</v>
      </c>
      <c r="T880" s="11">
        <v>1654.5556999999999</v>
      </c>
      <c r="U880" s="11">
        <v>0.55000000000000004</v>
      </c>
      <c r="V880" s="11">
        <v>60</v>
      </c>
      <c r="W880" s="11">
        <v>1800</v>
      </c>
      <c r="X880" s="11">
        <v>-26.224972000000001</v>
      </c>
    </row>
    <row r="881" spans="2:24" x14ac:dyDescent="0.35">
      <c r="B881" s="11">
        <v>-1.9204559999999999</v>
      </c>
      <c r="C881" s="11">
        <v>15</v>
      </c>
      <c r="D881" s="11">
        <v>257.35714000000002</v>
      </c>
      <c r="E881" s="11">
        <v>0.111</v>
      </c>
      <c r="F881" s="11">
        <v>2750.413223140496</v>
      </c>
      <c r="G881" s="11">
        <v>305.29586776859509</v>
      </c>
      <c r="H881" s="11">
        <v>8000</v>
      </c>
      <c r="I881" s="11">
        <v>0.75</v>
      </c>
      <c r="J881" s="11">
        <v>0.5</v>
      </c>
      <c r="K881" s="11">
        <v>0.7</v>
      </c>
      <c r="L881" s="11">
        <v>2</v>
      </c>
      <c r="M881" s="11">
        <v>2</v>
      </c>
      <c r="N881" s="11">
        <v>2</v>
      </c>
      <c r="O881" s="11">
        <v>4</v>
      </c>
      <c r="P881" s="11">
        <v>0.125</v>
      </c>
      <c r="Q881" s="11">
        <v>0.15</v>
      </c>
      <c r="R881" s="11">
        <v>0.23333333000000001</v>
      </c>
      <c r="S881" s="11">
        <v>0.25</v>
      </c>
      <c r="T881" s="11">
        <v>5207.3545000000004</v>
      </c>
      <c r="U881" s="11">
        <v>0.52500000000000002</v>
      </c>
      <c r="V881" s="11">
        <v>50</v>
      </c>
      <c r="W881" s="11">
        <v>1200</v>
      </c>
      <c r="X881" s="11">
        <v>-0.74763159000000001</v>
      </c>
    </row>
    <row r="882" spans="2:24" x14ac:dyDescent="0.35">
      <c r="B882" s="11">
        <v>-11.215802999999999</v>
      </c>
      <c r="C882" s="11">
        <v>40</v>
      </c>
      <c r="D882" s="11">
        <v>135.52041</v>
      </c>
      <c r="E882" s="11">
        <v>5.7000000000000002E-2</v>
      </c>
      <c r="F882" s="11">
        <v>2847.3657024793383</v>
      </c>
      <c r="G882" s="11">
        <v>162.2998450413223</v>
      </c>
      <c r="H882" s="11">
        <v>8500</v>
      </c>
      <c r="I882" s="11">
        <v>0.8</v>
      </c>
      <c r="J882" s="11">
        <v>0.4</v>
      </c>
      <c r="K882" s="11">
        <v>0.9</v>
      </c>
      <c r="L882" s="11">
        <v>3</v>
      </c>
      <c r="M882" s="11">
        <v>4</v>
      </c>
      <c r="N882" s="11">
        <v>2</v>
      </c>
      <c r="O882" s="11">
        <v>4</v>
      </c>
      <c r="P882" s="11">
        <v>0.125</v>
      </c>
      <c r="Q882" s="11">
        <v>0.15</v>
      </c>
      <c r="R882" s="11">
        <v>0.1</v>
      </c>
      <c r="S882" s="11">
        <v>0.25</v>
      </c>
      <c r="T882" s="11">
        <v>2100.5695999999998</v>
      </c>
      <c r="U882" s="11">
        <v>0.67500000000000004</v>
      </c>
      <c r="V882" s="11">
        <v>80</v>
      </c>
      <c r="W882" s="11">
        <v>400</v>
      </c>
      <c r="X882" s="11">
        <v>-10.332667000000001</v>
      </c>
    </row>
    <row r="883" spans="2:24" x14ac:dyDescent="0.35">
      <c r="B883" s="11">
        <v>-1.6453690000000001</v>
      </c>
      <c r="C883" s="11">
        <v>35</v>
      </c>
      <c r="D883" s="11">
        <v>135.52041</v>
      </c>
      <c r="E883" s="11">
        <v>0.03</v>
      </c>
      <c r="F883" s="11">
        <v>6285.1239669421484</v>
      </c>
      <c r="G883" s="11">
        <v>188.55371900826444</v>
      </c>
      <c r="H883" s="11">
        <v>8000</v>
      </c>
      <c r="I883" s="11">
        <v>0.75</v>
      </c>
      <c r="J883" s="11">
        <v>0.3</v>
      </c>
      <c r="K883" s="11">
        <v>0.9</v>
      </c>
      <c r="L883" s="11">
        <v>4</v>
      </c>
      <c r="M883" s="11">
        <v>3</v>
      </c>
      <c r="N883" s="11">
        <v>4</v>
      </c>
      <c r="O883" s="11">
        <v>2</v>
      </c>
      <c r="P883" s="11">
        <v>0.2</v>
      </c>
      <c r="Q883" s="11">
        <v>0.1</v>
      </c>
      <c r="R883" s="11">
        <v>0.23333333000000001</v>
      </c>
      <c r="S883" s="11">
        <v>0.2</v>
      </c>
      <c r="T883" s="11">
        <v>2036.3761999999999</v>
      </c>
      <c r="U883" s="11">
        <v>0.52500000000000002</v>
      </c>
      <c r="V883" s="11">
        <v>90</v>
      </c>
      <c r="W883" s="11">
        <v>1200</v>
      </c>
      <c r="X883" s="11">
        <v>0.48798974000000001</v>
      </c>
    </row>
    <row r="884" spans="2:24" x14ac:dyDescent="0.35">
      <c r="B884" s="11">
        <v>-20.782017</v>
      </c>
      <c r="C884" s="11">
        <v>35</v>
      </c>
      <c r="D884" s="11">
        <v>275.63265000000001</v>
      </c>
      <c r="E884" s="11">
        <v>5.7000000000000002E-2</v>
      </c>
      <c r="F884" s="11">
        <v>1885.5371900826447</v>
      </c>
      <c r="G884" s="11">
        <v>107.47561983471076</v>
      </c>
      <c r="H884" s="11">
        <v>7500</v>
      </c>
      <c r="I884" s="11">
        <v>0.8</v>
      </c>
      <c r="J884" s="11">
        <v>0.5</v>
      </c>
      <c r="K884" s="11">
        <v>0.6</v>
      </c>
      <c r="L884" s="11">
        <v>3</v>
      </c>
      <c r="M884" s="11">
        <v>2</v>
      </c>
      <c r="N884" s="11">
        <v>3</v>
      </c>
      <c r="O884" s="11">
        <v>3</v>
      </c>
      <c r="P884" s="11">
        <v>0.2</v>
      </c>
      <c r="Q884" s="11">
        <v>0.2</v>
      </c>
      <c r="R884" s="11">
        <v>0.3</v>
      </c>
      <c r="S884" s="11">
        <v>0.35</v>
      </c>
      <c r="T884" s="11">
        <v>3698.8865000000001</v>
      </c>
      <c r="U884" s="11">
        <v>0.47499999999999998</v>
      </c>
      <c r="V884" s="11">
        <v>60</v>
      </c>
      <c r="W884" s="11">
        <v>2000</v>
      </c>
      <c r="X884" s="11">
        <v>-19.010232999999999</v>
      </c>
    </row>
    <row r="885" spans="2:24" x14ac:dyDescent="0.35">
      <c r="B885" s="11">
        <v>-6.5006820000000003</v>
      </c>
      <c r="C885" s="11">
        <v>20</v>
      </c>
      <c r="D885" s="11">
        <v>300</v>
      </c>
      <c r="E885" s="11">
        <v>0.03</v>
      </c>
      <c r="F885" s="11">
        <v>3012.3966942148763</v>
      </c>
      <c r="G885" s="11">
        <v>90.371900826446293</v>
      </c>
      <c r="H885" s="11">
        <v>7000</v>
      </c>
      <c r="I885" s="11">
        <v>0.8</v>
      </c>
      <c r="J885" s="11">
        <v>0.2</v>
      </c>
      <c r="K885" s="11">
        <v>0.7</v>
      </c>
      <c r="L885" s="11">
        <v>2</v>
      </c>
      <c r="M885" s="11">
        <v>2</v>
      </c>
      <c r="N885" s="11">
        <v>4</v>
      </c>
      <c r="O885" s="11">
        <v>3</v>
      </c>
      <c r="P885" s="11">
        <v>0.05</v>
      </c>
      <c r="Q885" s="11">
        <v>0.15</v>
      </c>
      <c r="R885" s="11">
        <v>0.1</v>
      </c>
      <c r="S885" s="11">
        <v>0.25</v>
      </c>
      <c r="T885" s="11">
        <v>4406.0577999999996</v>
      </c>
      <c r="U885" s="11">
        <v>0.7</v>
      </c>
      <c r="V885" s="11">
        <v>70</v>
      </c>
      <c r="W885" s="11">
        <v>800</v>
      </c>
      <c r="X885" s="11">
        <v>-7.0861612999999997</v>
      </c>
    </row>
    <row r="886" spans="2:24" x14ac:dyDescent="0.35">
      <c r="B886" s="11">
        <v>-1.3390599999999999</v>
      </c>
      <c r="C886" s="11">
        <v>15</v>
      </c>
      <c r="D886" s="11">
        <v>74.602041</v>
      </c>
      <c r="E886" s="11">
        <v>0.219</v>
      </c>
      <c r="F886" s="11">
        <v>4619.059917355371</v>
      </c>
      <c r="G886" s="11">
        <v>1011.5741219008263</v>
      </c>
      <c r="H886" s="11">
        <v>4500</v>
      </c>
      <c r="I886" s="11">
        <v>0.8</v>
      </c>
      <c r="J886" s="11">
        <v>0.5</v>
      </c>
      <c r="K886" s="11">
        <v>0.7</v>
      </c>
      <c r="L886" s="11">
        <v>4</v>
      </c>
      <c r="M886" s="11">
        <v>3</v>
      </c>
      <c r="N886" s="11">
        <v>2</v>
      </c>
      <c r="O886" s="11">
        <v>3</v>
      </c>
      <c r="P886" s="11">
        <v>0.125</v>
      </c>
      <c r="Q886" s="11">
        <v>0.2</v>
      </c>
      <c r="R886" s="11">
        <v>0.23333333000000001</v>
      </c>
      <c r="S886" s="11">
        <v>0.2</v>
      </c>
      <c r="T886" s="11">
        <v>1301.8386</v>
      </c>
      <c r="U886" s="11">
        <v>0.57499999999999996</v>
      </c>
      <c r="V886" s="11">
        <v>90</v>
      </c>
      <c r="W886" s="11">
        <v>600</v>
      </c>
      <c r="X886" s="11">
        <v>-0.12330339</v>
      </c>
    </row>
    <row r="887" spans="2:24" x14ac:dyDescent="0.35">
      <c r="B887" s="11">
        <v>-3.6340309999999998</v>
      </c>
      <c r="C887" s="11">
        <v>30</v>
      </c>
      <c r="D887" s="11">
        <v>62.418367000000003</v>
      </c>
      <c r="E887" s="11">
        <v>0.219</v>
      </c>
      <c r="F887" s="11">
        <v>1167.3037190082646</v>
      </c>
      <c r="G887" s="11">
        <v>255.63951446280996</v>
      </c>
      <c r="H887" s="11">
        <v>2500</v>
      </c>
      <c r="I887" s="11">
        <v>0.8</v>
      </c>
      <c r="J887" s="11">
        <v>0.5</v>
      </c>
      <c r="K887" s="11">
        <v>0.7</v>
      </c>
      <c r="L887" s="11">
        <v>4</v>
      </c>
      <c r="M887" s="11">
        <v>4</v>
      </c>
      <c r="N887" s="11">
        <v>4</v>
      </c>
      <c r="O887" s="11">
        <v>4</v>
      </c>
      <c r="P887" s="11">
        <v>0.2</v>
      </c>
      <c r="Q887" s="11">
        <v>0.2</v>
      </c>
      <c r="R887" s="11">
        <v>0.1</v>
      </c>
      <c r="S887" s="11">
        <v>0.3</v>
      </c>
      <c r="T887" s="11">
        <v>1271.1343999999999</v>
      </c>
      <c r="U887" s="11">
        <v>0.42499999999999999</v>
      </c>
      <c r="V887" s="11">
        <v>40</v>
      </c>
      <c r="W887" s="11">
        <v>800</v>
      </c>
      <c r="X887" s="11">
        <v>-6.6377293000000002</v>
      </c>
    </row>
    <row r="888" spans="2:24" x14ac:dyDescent="0.35">
      <c r="B888" s="11">
        <v>-5.2556729999999998</v>
      </c>
      <c r="C888" s="11">
        <v>25</v>
      </c>
      <c r="D888" s="11">
        <v>111.15306</v>
      </c>
      <c r="E888" s="11">
        <v>5.7000000000000002E-2</v>
      </c>
      <c r="F888" s="11">
        <v>1269.4214876033059</v>
      </c>
      <c r="G888" s="11">
        <v>72.357024793388433</v>
      </c>
      <c r="H888" s="11">
        <v>7500</v>
      </c>
      <c r="I888" s="11">
        <v>0.7</v>
      </c>
      <c r="J888" s="11">
        <v>0.3</v>
      </c>
      <c r="K888" s="11">
        <v>0.9</v>
      </c>
      <c r="L888" s="11">
        <v>4</v>
      </c>
      <c r="M888" s="11">
        <v>2</v>
      </c>
      <c r="N888" s="11">
        <v>4</v>
      </c>
      <c r="O888" s="11">
        <v>2</v>
      </c>
      <c r="P888" s="11">
        <v>0.05</v>
      </c>
      <c r="Q888" s="11">
        <v>0.1</v>
      </c>
      <c r="R888" s="11">
        <v>0.23333333000000001</v>
      </c>
      <c r="S888" s="11">
        <v>0.2</v>
      </c>
      <c r="T888" s="11">
        <v>4569.9526999999998</v>
      </c>
      <c r="U888" s="11">
        <v>0.65</v>
      </c>
      <c r="V888" s="11">
        <v>50</v>
      </c>
      <c r="W888" s="11">
        <v>400</v>
      </c>
      <c r="X888" s="11">
        <v>-5.8119242</v>
      </c>
    </row>
    <row r="889" spans="2:24" x14ac:dyDescent="0.35">
      <c r="B889" s="11">
        <v>30.924430000000001</v>
      </c>
      <c r="C889" s="11">
        <v>15</v>
      </c>
      <c r="D889" s="11">
        <v>245.17347000000001</v>
      </c>
      <c r="E889" s="11">
        <v>0.111</v>
      </c>
      <c r="F889" s="11">
        <v>5185.227272727273</v>
      </c>
      <c r="G889" s="11">
        <v>575.56022727272727</v>
      </c>
      <c r="H889" s="11">
        <v>7000</v>
      </c>
      <c r="I889" s="11">
        <v>0.75</v>
      </c>
      <c r="J889" s="11">
        <v>0.5</v>
      </c>
      <c r="K889" s="11">
        <v>0.7</v>
      </c>
      <c r="L889" s="11">
        <v>2</v>
      </c>
      <c r="M889" s="11">
        <v>2</v>
      </c>
      <c r="N889" s="11">
        <v>4</v>
      </c>
      <c r="O889" s="11">
        <v>2</v>
      </c>
      <c r="P889" s="11">
        <v>0.2</v>
      </c>
      <c r="Q889" s="11">
        <v>0.2</v>
      </c>
      <c r="R889" s="11">
        <v>0.23333333000000001</v>
      </c>
      <c r="S889" s="11">
        <v>0.3</v>
      </c>
      <c r="T889" s="11">
        <v>3290.7588000000001</v>
      </c>
      <c r="U889" s="11">
        <v>0.4</v>
      </c>
      <c r="V889" s="11">
        <v>60</v>
      </c>
      <c r="W889" s="11">
        <v>800</v>
      </c>
      <c r="X889" s="11">
        <v>29.60519</v>
      </c>
    </row>
    <row r="890" spans="2:24" x14ac:dyDescent="0.35">
      <c r="B890" s="11">
        <v>6.5033349999999999</v>
      </c>
      <c r="C890" s="11">
        <v>35</v>
      </c>
      <c r="D890" s="11">
        <v>7.5918367</v>
      </c>
      <c r="E890" s="11">
        <v>0.27300000000000002</v>
      </c>
      <c r="F890" s="11">
        <v>3535.3822314049589</v>
      </c>
      <c r="G890" s="11">
        <v>965.15934917355389</v>
      </c>
      <c r="H890" s="11">
        <v>7000</v>
      </c>
      <c r="I890" s="11">
        <v>0.85</v>
      </c>
      <c r="J890" s="11">
        <v>0.5</v>
      </c>
      <c r="K890" s="11">
        <v>0.8</v>
      </c>
      <c r="L890" s="11">
        <v>3</v>
      </c>
      <c r="M890" s="11">
        <v>3</v>
      </c>
      <c r="N890" s="11">
        <v>4</v>
      </c>
      <c r="O890" s="11">
        <v>2</v>
      </c>
      <c r="P890" s="11">
        <v>0.125</v>
      </c>
      <c r="Q890" s="11">
        <v>0.2</v>
      </c>
      <c r="R890" s="11">
        <v>0.16666666999999999</v>
      </c>
      <c r="S890" s="11">
        <v>0.25</v>
      </c>
      <c r="T890" s="11">
        <v>4009.1156999999998</v>
      </c>
      <c r="U890" s="11">
        <v>0.625</v>
      </c>
      <c r="V890" s="11">
        <v>60</v>
      </c>
      <c r="W890" s="11">
        <v>1000</v>
      </c>
      <c r="X890" s="11">
        <v>5.1872194</v>
      </c>
    </row>
    <row r="891" spans="2:24" x14ac:dyDescent="0.35">
      <c r="B891" s="11">
        <v>-7.7792750000000002</v>
      </c>
      <c r="C891" s="11">
        <v>25</v>
      </c>
      <c r="D891" s="11">
        <v>25.867346999999999</v>
      </c>
      <c r="E891" s="11">
        <v>0.16500000000000001</v>
      </c>
      <c r="F891" s="11">
        <v>2380.1652892561983</v>
      </c>
      <c r="G891" s="11">
        <v>392.72727272727275</v>
      </c>
      <c r="H891" s="11">
        <v>8000</v>
      </c>
      <c r="I891" s="11">
        <v>0.85</v>
      </c>
      <c r="J891" s="11">
        <v>0.2</v>
      </c>
      <c r="K891" s="11">
        <v>0.9</v>
      </c>
      <c r="L891" s="11">
        <v>2</v>
      </c>
      <c r="M891" s="11">
        <v>4</v>
      </c>
      <c r="N891" s="11">
        <v>2</v>
      </c>
      <c r="O891" s="11">
        <v>3</v>
      </c>
      <c r="P891" s="11">
        <v>0.125</v>
      </c>
      <c r="Q891" s="11">
        <v>0.2</v>
      </c>
      <c r="R891" s="11">
        <v>0.16666666999999999</v>
      </c>
      <c r="S891" s="11">
        <v>0.3</v>
      </c>
      <c r="T891" s="11">
        <v>4874.6162000000004</v>
      </c>
      <c r="U891" s="11">
        <v>0.67500000000000004</v>
      </c>
      <c r="V891" s="11">
        <v>40</v>
      </c>
      <c r="W891" s="11">
        <v>1000</v>
      </c>
      <c r="X891" s="11">
        <v>-9.2189951999999984</v>
      </c>
    </row>
    <row r="892" spans="2:24" x14ac:dyDescent="0.35">
      <c r="B892" s="11">
        <v>-15.225846000000001</v>
      </c>
      <c r="C892" s="11">
        <v>45</v>
      </c>
      <c r="D892" s="11">
        <v>7.5918367</v>
      </c>
      <c r="E892" s="11">
        <v>0.27300000000000002</v>
      </c>
      <c r="F892" s="11">
        <v>1335.5888429752067</v>
      </c>
      <c r="G892" s="11">
        <v>364.61575413223147</v>
      </c>
      <c r="H892" s="11">
        <v>7500</v>
      </c>
      <c r="I892" s="11">
        <v>0.85</v>
      </c>
      <c r="J892" s="11">
        <v>0.3</v>
      </c>
      <c r="K892" s="11">
        <v>0.7</v>
      </c>
      <c r="L892" s="11">
        <v>4</v>
      </c>
      <c r="M892" s="11">
        <v>3</v>
      </c>
      <c r="N892" s="11">
        <v>2</v>
      </c>
      <c r="O892" s="11">
        <v>3</v>
      </c>
      <c r="P892" s="11">
        <v>0.05</v>
      </c>
      <c r="Q892" s="11">
        <v>0.2</v>
      </c>
      <c r="R892" s="11">
        <v>0.23333333000000001</v>
      </c>
      <c r="S892" s="11">
        <v>0.2</v>
      </c>
      <c r="T892" s="11">
        <v>1800.9382000000001</v>
      </c>
      <c r="U892" s="11">
        <v>0.47499999999999998</v>
      </c>
      <c r="V892" s="11">
        <v>70</v>
      </c>
      <c r="W892" s="11">
        <v>800</v>
      </c>
      <c r="X892" s="11">
        <v>-14.960792</v>
      </c>
    </row>
    <row r="893" spans="2:24" x14ac:dyDescent="0.35">
      <c r="B893" s="11">
        <v>2.9878610000000001</v>
      </c>
      <c r="C893" s="11">
        <v>35</v>
      </c>
      <c r="D893" s="11">
        <v>105.06122000000001</v>
      </c>
      <c r="E893" s="11">
        <v>0.13800000000000001</v>
      </c>
      <c r="F893" s="11">
        <v>4231.4049586776864</v>
      </c>
      <c r="G893" s="11">
        <v>583.93388429752076</v>
      </c>
      <c r="H893" s="11">
        <v>8500</v>
      </c>
      <c r="I893" s="11">
        <v>0.7</v>
      </c>
      <c r="J893" s="11">
        <v>0.4</v>
      </c>
      <c r="K893" s="11">
        <v>0.9</v>
      </c>
      <c r="L893" s="11">
        <v>2</v>
      </c>
      <c r="M893" s="11">
        <v>3</v>
      </c>
      <c r="N893" s="11">
        <v>3</v>
      </c>
      <c r="O893" s="11">
        <v>4</v>
      </c>
      <c r="P893" s="11">
        <v>0.05</v>
      </c>
      <c r="Q893" s="11">
        <v>0.15</v>
      </c>
      <c r="R893" s="11">
        <v>0.23333333000000001</v>
      </c>
      <c r="S893" s="11">
        <v>0.25</v>
      </c>
      <c r="T893" s="11">
        <v>4192.0713999999998</v>
      </c>
      <c r="U893" s="11">
        <v>0.45</v>
      </c>
      <c r="V893" s="11">
        <v>40</v>
      </c>
      <c r="W893" s="11">
        <v>400</v>
      </c>
      <c r="X893" s="11">
        <v>0.43968292999999997</v>
      </c>
    </row>
    <row r="894" spans="2:24" x14ac:dyDescent="0.35">
      <c r="B894" s="11">
        <v>-5.9657179999999999</v>
      </c>
      <c r="C894" s="11">
        <v>45</v>
      </c>
      <c r="D894" s="11">
        <v>159.88775999999999</v>
      </c>
      <c r="E894" s="11">
        <v>0.192</v>
      </c>
      <c r="F894" s="11">
        <v>2221.6425619834713</v>
      </c>
      <c r="G894" s="11">
        <v>426.55537190082651</v>
      </c>
      <c r="H894" s="11">
        <v>7000</v>
      </c>
      <c r="I894" s="11">
        <v>0.75</v>
      </c>
      <c r="J894" s="11">
        <v>0.3</v>
      </c>
      <c r="K894" s="11">
        <v>0.6</v>
      </c>
      <c r="L894" s="11">
        <v>4</v>
      </c>
      <c r="M894" s="11">
        <v>4</v>
      </c>
      <c r="N894" s="11">
        <v>2</v>
      </c>
      <c r="O894" s="11">
        <v>2</v>
      </c>
      <c r="P894" s="11">
        <v>0.2</v>
      </c>
      <c r="Q894" s="11">
        <v>0.15</v>
      </c>
      <c r="R894" s="11">
        <v>0.3</v>
      </c>
      <c r="S894" s="11">
        <v>0.35</v>
      </c>
      <c r="T894" s="11">
        <v>2731.4229999999998</v>
      </c>
      <c r="U894" s="11">
        <v>0.45</v>
      </c>
      <c r="V894" s="11">
        <v>50</v>
      </c>
      <c r="W894" s="11">
        <v>1600</v>
      </c>
      <c r="X894" s="11">
        <v>-7.4775467000000004</v>
      </c>
    </row>
    <row r="895" spans="2:24" x14ac:dyDescent="0.35">
      <c r="B895" s="11">
        <v>-7.5582099999999999</v>
      </c>
      <c r="C895" s="11">
        <v>15</v>
      </c>
      <c r="D895" s="11">
        <v>38.051020000000001</v>
      </c>
      <c r="E895" s="11">
        <v>0.192</v>
      </c>
      <c r="F895" s="11">
        <v>600</v>
      </c>
      <c r="G895" s="11">
        <v>115.2</v>
      </c>
      <c r="H895" s="11">
        <v>7500</v>
      </c>
      <c r="I895" s="11">
        <v>0.8</v>
      </c>
      <c r="J895" s="11">
        <v>0.3</v>
      </c>
      <c r="K895" s="11">
        <v>0.6</v>
      </c>
      <c r="L895" s="11">
        <v>4</v>
      </c>
      <c r="M895" s="11">
        <v>2</v>
      </c>
      <c r="N895" s="11">
        <v>4</v>
      </c>
      <c r="O895" s="11">
        <v>4</v>
      </c>
      <c r="P895" s="11">
        <v>0.05</v>
      </c>
      <c r="Q895" s="11">
        <v>0.15</v>
      </c>
      <c r="R895" s="11">
        <v>0.23333333000000001</v>
      </c>
      <c r="S895" s="11">
        <v>0.2</v>
      </c>
      <c r="T895" s="11">
        <v>4881.8949000000002</v>
      </c>
      <c r="U895" s="11">
        <v>0.45</v>
      </c>
      <c r="V895" s="11">
        <v>40</v>
      </c>
      <c r="W895" s="11">
        <v>1200</v>
      </c>
      <c r="X895" s="11">
        <v>-8.9022501999999992</v>
      </c>
    </row>
    <row r="896" spans="2:24" x14ac:dyDescent="0.35">
      <c r="B896" s="11">
        <v>4.4338569999999997</v>
      </c>
      <c r="C896" s="11">
        <v>15</v>
      </c>
      <c r="D896" s="11">
        <v>172.07142999999999</v>
      </c>
      <c r="E896" s="11">
        <v>8.4000000000000005E-2</v>
      </c>
      <c r="F896" s="11">
        <v>5900</v>
      </c>
      <c r="G896" s="11">
        <v>495.6</v>
      </c>
      <c r="H896" s="11">
        <v>6500</v>
      </c>
      <c r="I896" s="11">
        <v>0.8</v>
      </c>
      <c r="J896" s="11">
        <v>0.5</v>
      </c>
      <c r="K896" s="11">
        <v>0.9</v>
      </c>
      <c r="L896" s="11">
        <v>4</v>
      </c>
      <c r="M896" s="11">
        <v>4</v>
      </c>
      <c r="N896" s="11">
        <v>2</v>
      </c>
      <c r="O896" s="11">
        <v>3</v>
      </c>
      <c r="P896" s="11">
        <v>0.125</v>
      </c>
      <c r="Q896" s="11">
        <v>0.1</v>
      </c>
      <c r="R896" s="11">
        <v>0.1</v>
      </c>
      <c r="S896" s="11">
        <v>0.2</v>
      </c>
      <c r="T896" s="11">
        <v>2468.0691000000002</v>
      </c>
      <c r="U896" s="11">
        <v>0.47499999999999998</v>
      </c>
      <c r="V896" s="11">
        <v>50</v>
      </c>
      <c r="W896" s="11">
        <v>1400</v>
      </c>
      <c r="X896" s="11">
        <v>3.8310288999999997</v>
      </c>
    </row>
    <row r="897" spans="2:24" x14ac:dyDescent="0.35">
      <c r="B897" s="11">
        <v>-10.957148999999999</v>
      </c>
      <c r="C897" s="11">
        <v>20</v>
      </c>
      <c r="D897" s="11">
        <v>153.79592</v>
      </c>
      <c r="E897" s="11">
        <v>8.4000000000000005E-2</v>
      </c>
      <c r="F897" s="11">
        <v>785.64049586776855</v>
      </c>
      <c r="G897" s="11">
        <v>65.993801652892557</v>
      </c>
      <c r="H897" s="11">
        <v>6000</v>
      </c>
      <c r="I897" s="11">
        <v>0.7</v>
      </c>
      <c r="J897" s="11">
        <v>0.4</v>
      </c>
      <c r="K897" s="11">
        <v>0.8</v>
      </c>
      <c r="L897" s="11">
        <v>4</v>
      </c>
      <c r="M897" s="11">
        <v>2</v>
      </c>
      <c r="N897" s="11">
        <v>3</v>
      </c>
      <c r="O897" s="11">
        <v>2</v>
      </c>
      <c r="P897" s="11">
        <v>0.05</v>
      </c>
      <c r="Q897" s="11">
        <v>0.1</v>
      </c>
      <c r="R897" s="11">
        <v>0.1</v>
      </c>
      <c r="S897" s="11">
        <v>0.2</v>
      </c>
      <c r="T897" s="11">
        <v>2727.5596</v>
      </c>
      <c r="U897" s="11">
        <v>0.5</v>
      </c>
      <c r="V897" s="11">
        <v>70</v>
      </c>
      <c r="W897" s="11">
        <v>1200</v>
      </c>
      <c r="X897" s="11">
        <v>-8.9655714</v>
      </c>
    </row>
    <row r="898" spans="2:24" x14ac:dyDescent="0.35">
      <c r="B898" s="11">
        <v>-7.6700869999999997</v>
      </c>
      <c r="C898" s="11">
        <v>20</v>
      </c>
      <c r="D898" s="11">
        <v>80.693877999999998</v>
      </c>
      <c r="E898" s="11">
        <v>0.219</v>
      </c>
      <c r="F898" s="11">
        <v>3733.2128099173551</v>
      </c>
      <c r="G898" s="11">
        <v>817.57360537190073</v>
      </c>
      <c r="H898" s="11">
        <v>8500</v>
      </c>
      <c r="I898" s="11">
        <v>0.75</v>
      </c>
      <c r="J898" s="11">
        <v>0.4</v>
      </c>
      <c r="K898" s="11">
        <v>0.9</v>
      </c>
      <c r="L898" s="11">
        <v>2</v>
      </c>
      <c r="M898" s="11">
        <v>4</v>
      </c>
      <c r="N898" s="11">
        <v>4</v>
      </c>
      <c r="O898" s="11">
        <v>2</v>
      </c>
      <c r="P898" s="11">
        <v>0.2</v>
      </c>
      <c r="Q898" s="11">
        <v>0.1</v>
      </c>
      <c r="R898" s="11">
        <v>0.3</v>
      </c>
      <c r="S898" s="11">
        <v>0.3</v>
      </c>
      <c r="T898" s="11">
        <v>5350.2130999999999</v>
      </c>
      <c r="U898" s="11">
        <v>0.5</v>
      </c>
      <c r="V898" s="11">
        <v>40</v>
      </c>
      <c r="W898" s="11">
        <v>1000</v>
      </c>
      <c r="X898" s="11">
        <v>-6.8172967999999994</v>
      </c>
    </row>
    <row r="899" spans="2:24" x14ac:dyDescent="0.35">
      <c r="B899" s="11">
        <v>-9.5864030000000007</v>
      </c>
      <c r="C899" s="11">
        <v>15</v>
      </c>
      <c r="D899" s="11">
        <v>98.969387999999995</v>
      </c>
      <c r="E899" s="11">
        <v>8.4000000000000005E-2</v>
      </c>
      <c r="F899" s="11">
        <v>1958.0578512396696</v>
      </c>
      <c r="G899" s="11">
        <v>164.47685950413225</v>
      </c>
      <c r="H899" s="11">
        <v>8500</v>
      </c>
      <c r="I899" s="11">
        <v>0.75</v>
      </c>
      <c r="J899" s="11">
        <v>0.3</v>
      </c>
      <c r="K899" s="11">
        <v>0.6</v>
      </c>
      <c r="L899" s="11">
        <v>2</v>
      </c>
      <c r="M899" s="11">
        <v>2</v>
      </c>
      <c r="N899" s="11">
        <v>4</v>
      </c>
      <c r="O899" s="11">
        <v>3</v>
      </c>
      <c r="P899" s="11">
        <v>0.2</v>
      </c>
      <c r="Q899" s="11">
        <v>0.2</v>
      </c>
      <c r="R899" s="11">
        <v>0.3</v>
      </c>
      <c r="S899" s="11">
        <v>0.35</v>
      </c>
      <c r="T899" s="11">
        <v>3995.9214000000002</v>
      </c>
      <c r="U899" s="11">
        <v>0.65</v>
      </c>
      <c r="V899" s="11">
        <v>50</v>
      </c>
      <c r="W899" s="11">
        <v>1200</v>
      </c>
      <c r="X899" s="11">
        <v>-9.1505251999999988</v>
      </c>
    </row>
    <row r="900" spans="2:24" x14ac:dyDescent="0.35">
      <c r="B900" s="11">
        <v>-17.362228999999999</v>
      </c>
      <c r="C900" s="11">
        <v>35</v>
      </c>
      <c r="D900" s="11">
        <v>293.90816000000001</v>
      </c>
      <c r="E900" s="11">
        <v>0.16500000000000001</v>
      </c>
      <c r="F900" s="11">
        <v>2750.413223140496</v>
      </c>
      <c r="G900" s="11">
        <v>453.81818181818187</v>
      </c>
      <c r="H900" s="11">
        <v>6500</v>
      </c>
      <c r="I900" s="11">
        <v>0.8</v>
      </c>
      <c r="J900" s="11">
        <v>0.4</v>
      </c>
      <c r="K900" s="11">
        <v>0.7</v>
      </c>
      <c r="L900" s="11">
        <v>2</v>
      </c>
      <c r="M900" s="11">
        <v>4</v>
      </c>
      <c r="N900" s="11">
        <v>2</v>
      </c>
      <c r="O900" s="11">
        <v>3</v>
      </c>
      <c r="P900" s="11">
        <v>0.125</v>
      </c>
      <c r="Q900" s="11">
        <v>0.15</v>
      </c>
      <c r="R900" s="11">
        <v>0.1</v>
      </c>
      <c r="S900" s="11">
        <v>0.2</v>
      </c>
      <c r="T900" s="11">
        <v>3722.7503000000002</v>
      </c>
      <c r="U900" s="11">
        <v>0.65</v>
      </c>
      <c r="V900" s="11">
        <v>40</v>
      </c>
      <c r="W900" s="11">
        <v>2000</v>
      </c>
      <c r="X900" s="11">
        <v>-15.563293</v>
      </c>
    </row>
    <row r="901" spans="2:24" x14ac:dyDescent="0.35">
      <c r="B901" s="11">
        <v>-16.847739000000001</v>
      </c>
      <c r="C901" s="11">
        <v>30</v>
      </c>
      <c r="D901" s="11">
        <v>275.63265000000001</v>
      </c>
      <c r="E901" s="11">
        <v>0.246</v>
      </c>
      <c r="F901" s="11">
        <v>376.54958677685954</v>
      </c>
      <c r="G901" s="11">
        <v>92.631198347107443</v>
      </c>
      <c r="H901" s="11">
        <v>6500</v>
      </c>
      <c r="I901" s="11">
        <v>0.7</v>
      </c>
      <c r="J901" s="11">
        <v>0.2</v>
      </c>
      <c r="K901" s="11">
        <v>0.8</v>
      </c>
      <c r="L901" s="11">
        <v>2</v>
      </c>
      <c r="M901" s="11">
        <v>4</v>
      </c>
      <c r="N901" s="11">
        <v>2</v>
      </c>
      <c r="O901" s="11">
        <v>4</v>
      </c>
      <c r="P901" s="11">
        <v>0.05</v>
      </c>
      <c r="Q901" s="11">
        <v>0.1</v>
      </c>
      <c r="R901" s="11">
        <v>0.3</v>
      </c>
      <c r="S901" s="11">
        <v>0.35</v>
      </c>
      <c r="T901" s="11">
        <v>2771.893</v>
      </c>
      <c r="U901" s="11">
        <v>0.67500000000000004</v>
      </c>
      <c r="V901" s="11">
        <v>90</v>
      </c>
      <c r="W901" s="11">
        <v>1600</v>
      </c>
      <c r="X901" s="11">
        <v>-16.803801</v>
      </c>
    </row>
    <row r="902" spans="2:24" x14ac:dyDescent="0.35">
      <c r="B902" s="11">
        <v>-9.4912240000000008</v>
      </c>
      <c r="C902" s="11">
        <v>45</v>
      </c>
      <c r="D902" s="11">
        <v>172.07142999999999</v>
      </c>
      <c r="E902" s="11">
        <v>0.246</v>
      </c>
      <c r="F902" s="11">
        <v>899.17355371900828</v>
      </c>
      <c r="G902" s="11">
        <v>221.19669421487603</v>
      </c>
      <c r="H902" s="11">
        <v>8500</v>
      </c>
      <c r="I902" s="11">
        <v>0.7</v>
      </c>
      <c r="J902" s="11">
        <v>0.2</v>
      </c>
      <c r="K902" s="11">
        <v>0.6</v>
      </c>
      <c r="L902" s="11">
        <v>3</v>
      </c>
      <c r="M902" s="11">
        <v>4</v>
      </c>
      <c r="N902" s="11">
        <v>3</v>
      </c>
      <c r="O902" s="11">
        <v>3</v>
      </c>
      <c r="P902" s="11">
        <v>0.2</v>
      </c>
      <c r="Q902" s="11">
        <v>0.2</v>
      </c>
      <c r="R902" s="11">
        <v>0.16666666999999999</v>
      </c>
      <c r="S902" s="11">
        <v>0.3</v>
      </c>
      <c r="T902" s="11">
        <v>3316.7278999999999</v>
      </c>
      <c r="U902" s="11">
        <v>0.65</v>
      </c>
      <c r="V902" s="11">
        <v>80</v>
      </c>
      <c r="W902" s="11">
        <v>1200</v>
      </c>
      <c r="X902" s="11">
        <v>-8.8777104999999992</v>
      </c>
    </row>
    <row r="903" spans="2:24" x14ac:dyDescent="0.35">
      <c r="B903" s="11">
        <v>-4.9756530000000003</v>
      </c>
      <c r="C903" s="11">
        <v>20</v>
      </c>
      <c r="D903" s="11">
        <v>263.44898000000001</v>
      </c>
      <c r="E903" s="11">
        <v>0.192</v>
      </c>
      <c r="F903" s="11">
        <v>2485.227272727273</v>
      </c>
      <c r="G903" s="11">
        <v>477.16363636363644</v>
      </c>
      <c r="H903" s="11">
        <v>7500</v>
      </c>
      <c r="I903" s="11">
        <v>0.85</v>
      </c>
      <c r="J903" s="11">
        <v>0.3</v>
      </c>
      <c r="K903" s="11">
        <v>0.8</v>
      </c>
      <c r="L903" s="11">
        <v>4</v>
      </c>
      <c r="M903" s="11">
        <v>2</v>
      </c>
      <c r="N903" s="11">
        <v>2</v>
      </c>
      <c r="O903" s="11">
        <v>4</v>
      </c>
      <c r="P903" s="11">
        <v>0.125</v>
      </c>
      <c r="Q903" s="11">
        <v>0.1</v>
      </c>
      <c r="R903" s="11">
        <v>0.3</v>
      </c>
      <c r="S903" s="11">
        <v>0.25</v>
      </c>
      <c r="T903" s="11">
        <v>2753.7860999999998</v>
      </c>
      <c r="U903" s="11">
        <v>0.65</v>
      </c>
      <c r="V903" s="11">
        <v>40</v>
      </c>
      <c r="W903" s="11">
        <v>400</v>
      </c>
      <c r="X903" s="11">
        <v>-7.0997051999999998</v>
      </c>
    </row>
    <row r="904" spans="2:24" x14ac:dyDescent="0.35">
      <c r="B904" s="11">
        <v>-14.016147999999999</v>
      </c>
      <c r="C904" s="11">
        <v>15</v>
      </c>
      <c r="D904" s="11">
        <v>44.142856999999999</v>
      </c>
      <c r="E904" s="11">
        <v>0.27300000000000002</v>
      </c>
      <c r="F904" s="11">
        <v>425</v>
      </c>
      <c r="G904" s="11">
        <v>116.02500000000001</v>
      </c>
      <c r="H904" s="11">
        <v>5000</v>
      </c>
      <c r="I904" s="11">
        <v>0.75</v>
      </c>
      <c r="J904" s="11">
        <v>0.4</v>
      </c>
      <c r="K904" s="11">
        <v>0.7</v>
      </c>
      <c r="L904" s="11">
        <v>2</v>
      </c>
      <c r="M904" s="11">
        <v>3</v>
      </c>
      <c r="N904" s="11">
        <v>4</v>
      </c>
      <c r="O904" s="11">
        <v>4</v>
      </c>
      <c r="P904" s="11">
        <v>0.05</v>
      </c>
      <c r="Q904" s="11">
        <v>0.1</v>
      </c>
      <c r="R904" s="11">
        <v>0.23333333000000001</v>
      </c>
      <c r="S904" s="11">
        <v>0.3</v>
      </c>
      <c r="T904" s="11">
        <v>1446.4874</v>
      </c>
      <c r="U904" s="11">
        <v>0.65</v>
      </c>
      <c r="V904" s="11">
        <v>90</v>
      </c>
      <c r="W904" s="11">
        <v>2000</v>
      </c>
      <c r="X904" s="11">
        <v>-14.427849999999999</v>
      </c>
    </row>
    <row r="905" spans="2:24" x14ac:dyDescent="0.35">
      <c r="B905" s="11">
        <v>-3.9144839999999999</v>
      </c>
      <c r="C905" s="11">
        <v>20</v>
      </c>
      <c r="D905" s="11">
        <v>287.81632999999999</v>
      </c>
      <c r="E905" s="11">
        <v>0.246</v>
      </c>
      <c r="F905" s="11">
        <v>376.54958677685954</v>
      </c>
      <c r="G905" s="11">
        <v>92.631198347107443</v>
      </c>
      <c r="H905" s="11">
        <v>8000</v>
      </c>
      <c r="I905" s="11">
        <v>0.75</v>
      </c>
      <c r="J905" s="11">
        <v>0.3</v>
      </c>
      <c r="K905" s="11">
        <v>0.9</v>
      </c>
      <c r="L905" s="11">
        <v>2</v>
      </c>
      <c r="M905" s="11">
        <v>4</v>
      </c>
      <c r="N905" s="11">
        <v>4</v>
      </c>
      <c r="O905" s="11">
        <v>4</v>
      </c>
      <c r="P905" s="11">
        <v>0.05</v>
      </c>
      <c r="Q905" s="11">
        <v>0.1</v>
      </c>
      <c r="R905" s="11">
        <v>0.3</v>
      </c>
      <c r="S905" s="11">
        <v>0.2</v>
      </c>
      <c r="T905" s="11">
        <v>5035.4947000000002</v>
      </c>
      <c r="U905" s="11">
        <v>0.47499999999999998</v>
      </c>
      <c r="V905" s="11">
        <v>50</v>
      </c>
      <c r="W905" s="11">
        <v>800</v>
      </c>
      <c r="X905" s="11">
        <v>-6.2279719</v>
      </c>
    </row>
    <row r="906" spans="2:24" x14ac:dyDescent="0.35">
      <c r="B906" s="11">
        <v>-22.274094999999999</v>
      </c>
      <c r="C906" s="11">
        <v>30</v>
      </c>
      <c r="D906" s="11">
        <v>214.71429000000001</v>
      </c>
      <c r="E906" s="11">
        <v>5.7000000000000002E-2</v>
      </c>
      <c r="F906" s="11">
        <v>528.9256198347108</v>
      </c>
      <c r="G906" s="11">
        <v>30.148760330578515</v>
      </c>
      <c r="H906" s="11">
        <v>5500</v>
      </c>
      <c r="I906" s="11">
        <v>0.8</v>
      </c>
      <c r="J906" s="11">
        <v>0.2</v>
      </c>
      <c r="K906" s="11">
        <v>0.8</v>
      </c>
      <c r="L906" s="11">
        <v>4</v>
      </c>
      <c r="M906" s="11">
        <v>2</v>
      </c>
      <c r="N906" s="11">
        <v>4</v>
      </c>
      <c r="O906" s="11">
        <v>2</v>
      </c>
      <c r="P906" s="11">
        <v>0.125</v>
      </c>
      <c r="Q906" s="11">
        <v>0.1</v>
      </c>
      <c r="R906" s="11">
        <v>0.16666666999999999</v>
      </c>
      <c r="S906" s="11">
        <v>0.25</v>
      </c>
      <c r="T906" s="11">
        <v>1894.4002</v>
      </c>
      <c r="U906" s="11">
        <v>0.4</v>
      </c>
      <c r="V906" s="11">
        <v>70</v>
      </c>
      <c r="W906" s="11">
        <v>1600</v>
      </c>
      <c r="X906" s="11">
        <v>-20.317782999999999</v>
      </c>
    </row>
    <row r="907" spans="2:24" x14ac:dyDescent="0.35">
      <c r="B907" s="11">
        <v>-8.2468090000000007</v>
      </c>
      <c r="C907" s="11">
        <v>15</v>
      </c>
      <c r="D907" s="11">
        <v>74.602041</v>
      </c>
      <c r="E907" s="11">
        <v>0.27300000000000002</v>
      </c>
      <c r="F907" s="11">
        <v>4619.059917355371</v>
      </c>
      <c r="G907" s="11">
        <v>1261.0033574380163</v>
      </c>
      <c r="H907" s="11">
        <v>3000</v>
      </c>
      <c r="I907" s="11">
        <v>0.75</v>
      </c>
      <c r="J907" s="11">
        <v>0.3</v>
      </c>
      <c r="K907" s="11">
        <v>0.7</v>
      </c>
      <c r="L907" s="11">
        <v>3</v>
      </c>
      <c r="M907" s="11">
        <v>3</v>
      </c>
      <c r="N907" s="11">
        <v>4</v>
      </c>
      <c r="O907" s="11">
        <v>2</v>
      </c>
      <c r="P907" s="11">
        <v>0.125</v>
      </c>
      <c r="Q907" s="11">
        <v>0.15</v>
      </c>
      <c r="R907" s="11">
        <v>0.1</v>
      </c>
      <c r="S907" s="11">
        <v>0.3</v>
      </c>
      <c r="T907" s="11">
        <v>1952.758</v>
      </c>
      <c r="U907" s="11">
        <v>0.67500000000000004</v>
      </c>
      <c r="V907" s="11">
        <v>60</v>
      </c>
      <c r="W907" s="11">
        <v>400</v>
      </c>
      <c r="X907" s="11">
        <v>-6.8680719000000003</v>
      </c>
    </row>
    <row r="908" spans="2:24" x14ac:dyDescent="0.35">
      <c r="B908" s="11">
        <v>18.749791999999999</v>
      </c>
      <c r="C908" s="11">
        <v>20</v>
      </c>
      <c r="D908" s="11">
        <v>147.70408</v>
      </c>
      <c r="E908" s="11">
        <v>0.16500000000000001</v>
      </c>
      <c r="F908" s="11">
        <v>1694.4731404958679</v>
      </c>
      <c r="G908" s="11">
        <v>279.58806818181824</v>
      </c>
      <c r="H908" s="11">
        <v>6500</v>
      </c>
      <c r="I908" s="11">
        <v>0.85</v>
      </c>
      <c r="J908" s="11">
        <v>0.3</v>
      </c>
      <c r="K908" s="11">
        <v>0.6</v>
      </c>
      <c r="L908" s="11">
        <v>4</v>
      </c>
      <c r="M908" s="11">
        <v>3</v>
      </c>
      <c r="N908" s="11">
        <v>3</v>
      </c>
      <c r="O908" s="11">
        <v>4</v>
      </c>
      <c r="P908" s="11">
        <v>0.05</v>
      </c>
      <c r="Q908" s="11">
        <v>0.15</v>
      </c>
      <c r="R908" s="11">
        <v>0.3</v>
      </c>
      <c r="S908" s="11">
        <v>0.35</v>
      </c>
      <c r="T908" s="11">
        <v>2386.6147000000001</v>
      </c>
      <c r="U908" s="11">
        <v>0.47499999999999998</v>
      </c>
      <c r="V908" s="11">
        <v>80</v>
      </c>
      <c r="W908" s="11">
        <v>1600</v>
      </c>
      <c r="X908" s="11">
        <v>16.577241000000001</v>
      </c>
    </row>
    <row r="909" spans="2:24" x14ac:dyDescent="0.35">
      <c r="B909" s="11">
        <v>20.146896999999999</v>
      </c>
      <c r="C909" s="11">
        <v>30</v>
      </c>
      <c r="D909" s="11">
        <v>190.34693999999999</v>
      </c>
      <c r="E909" s="11">
        <v>0.192</v>
      </c>
      <c r="F909" s="11">
        <v>1639.6694214876034</v>
      </c>
      <c r="G909" s="11">
        <v>314.81652892561988</v>
      </c>
      <c r="H909" s="11">
        <v>7500</v>
      </c>
      <c r="I909" s="11">
        <v>0.75</v>
      </c>
      <c r="J909" s="11">
        <v>0.5</v>
      </c>
      <c r="K909" s="11">
        <v>0.8</v>
      </c>
      <c r="L909" s="11">
        <v>3</v>
      </c>
      <c r="M909" s="11">
        <v>2</v>
      </c>
      <c r="N909" s="11">
        <v>4</v>
      </c>
      <c r="O909" s="11">
        <v>4</v>
      </c>
      <c r="P909" s="11">
        <v>0.05</v>
      </c>
      <c r="Q909" s="11">
        <v>0.1</v>
      </c>
      <c r="R909" s="11">
        <v>0.16666666999999999</v>
      </c>
      <c r="S909" s="11">
        <v>0.3</v>
      </c>
      <c r="T909" s="11">
        <v>3198.3380999999999</v>
      </c>
      <c r="U909" s="11">
        <v>0.42499999999999999</v>
      </c>
      <c r="V909" s="11">
        <v>80</v>
      </c>
      <c r="W909" s="11">
        <v>600</v>
      </c>
      <c r="X909" s="11">
        <v>22.055074000000001</v>
      </c>
    </row>
    <row r="910" spans="2:24" x14ac:dyDescent="0.35">
      <c r="B910" s="11">
        <v>-18.049696000000001</v>
      </c>
      <c r="C910" s="11">
        <v>30</v>
      </c>
      <c r="D910" s="11">
        <v>98.969387999999995</v>
      </c>
      <c r="E910" s="11">
        <v>0.16500000000000001</v>
      </c>
      <c r="F910" s="11">
        <v>775</v>
      </c>
      <c r="G910" s="11">
        <v>127.875</v>
      </c>
      <c r="H910" s="11">
        <v>7000</v>
      </c>
      <c r="I910" s="11">
        <v>0.85</v>
      </c>
      <c r="J910" s="11">
        <v>0.5</v>
      </c>
      <c r="K910" s="11">
        <v>0.8</v>
      </c>
      <c r="L910" s="11">
        <v>4</v>
      </c>
      <c r="M910" s="11">
        <v>4</v>
      </c>
      <c r="N910" s="11">
        <v>4</v>
      </c>
      <c r="O910" s="11">
        <v>4</v>
      </c>
      <c r="P910" s="11">
        <v>0.05</v>
      </c>
      <c r="Q910" s="11">
        <v>0.2</v>
      </c>
      <c r="R910" s="11">
        <v>0.1</v>
      </c>
      <c r="S910" s="11">
        <v>0.2</v>
      </c>
      <c r="T910" s="11">
        <v>4133.2368999999999</v>
      </c>
      <c r="U910" s="11">
        <v>0.7</v>
      </c>
      <c r="V910" s="11">
        <v>90</v>
      </c>
      <c r="W910" s="11">
        <v>2000</v>
      </c>
      <c r="X910" s="11">
        <v>-18.239215999999999</v>
      </c>
    </row>
    <row r="911" spans="2:24" x14ac:dyDescent="0.35">
      <c r="B911" s="11">
        <v>-20.724406999999999</v>
      </c>
      <c r="C911" s="11">
        <v>40</v>
      </c>
      <c r="D911" s="11">
        <v>1.5</v>
      </c>
      <c r="E911" s="11">
        <v>0.27300000000000002</v>
      </c>
      <c r="F911" s="11">
        <v>250</v>
      </c>
      <c r="G911" s="11">
        <v>68.25</v>
      </c>
      <c r="H911" s="11">
        <v>7500</v>
      </c>
      <c r="I911" s="11">
        <v>0.7</v>
      </c>
      <c r="J911" s="11">
        <v>0.2</v>
      </c>
      <c r="K911" s="11">
        <v>0.7</v>
      </c>
      <c r="L911" s="11">
        <v>3</v>
      </c>
      <c r="M911" s="11">
        <v>3</v>
      </c>
      <c r="N911" s="11">
        <v>2</v>
      </c>
      <c r="O911" s="11">
        <v>3</v>
      </c>
      <c r="P911" s="11">
        <v>0.125</v>
      </c>
      <c r="Q911" s="11">
        <v>0.1</v>
      </c>
      <c r="R911" s="11">
        <v>0.23333333000000001</v>
      </c>
      <c r="S911" s="11">
        <v>0.2</v>
      </c>
      <c r="T911" s="11">
        <v>2432.6448999999998</v>
      </c>
      <c r="U911" s="11">
        <v>0.65</v>
      </c>
      <c r="V911" s="11">
        <v>90</v>
      </c>
      <c r="W911" s="11">
        <v>1800</v>
      </c>
      <c r="X911" s="11">
        <v>-24.307653999999999</v>
      </c>
    </row>
    <row r="912" spans="2:24" x14ac:dyDescent="0.35">
      <c r="B912" s="11">
        <v>-21.391555</v>
      </c>
      <c r="C912" s="11">
        <v>40</v>
      </c>
      <c r="D912" s="11">
        <v>105.06122000000001</v>
      </c>
      <c r="E912" s="11">
        <v>8.4000000000000005E-2</v>
      </c>
      <c r="F912" s="11">
        <v>2404.4421487603304</v>
      </c>
      <c r="G912" s="11">
        <v>201.97314049586777</v>
      </c>
      <c r="H912" s="11">
        <v>7000</v>
      </c>
      <c r="I912" s="11">
        <v>0.8</v>
      </c>
      <c r="J912" s="11">
        <v>0.5</v>
      </c>
      <c r="K912" s="11">
        <v>0.6</v>
      </c>
      <c r="L912" s="11">
        <v>2</v>
      </c>
      <c r="M912" s="11">
        <v>2</v>
      </c>
      <c r="N912" s="11">
        <v>4</v>
      </c>
      <c r="O912" s="11">
        <v>4</v>
      </c>
      <c r="P912" s="11">
        <v>0.125</v>
      </c>
      <c r="Q912" s="11">
        <v>0.2</v>
      </c>
      <c r="R912" s="11">
        <v>0.16666666999999999</v>
      </c>
      <c r="S912" s="11">
        <v>0.25</v>
      </c>
      <c r="T912" s="11">
        <v>3351.6441</v>
      </c>
      <c r="U912" s="11">
        <v>0.7</v>
      </c>
      <c r="V912" s="11">
        <v>50</v>
      </c>
      <c r="W912" s="11">
        <v>1800</v>
      </c>
      <c r="X912" s="11">
        <v>-21.902661999999999</v>
      </c>
    </row>
    <row r="913" spans="2:24" x14ac:dyDescent="0.35">
      <c r="B913" s="11">
        <v>-3.5527060000000001</v>
      </c>
      <c r="C913" s="11">
        <v>35</v>
      </c>
      <c r="D913" s="11">
        <v>92.877550999999997</v>
      </c>
      <c r="E913" s="11">
        <v>0.192</v>
      </c>
      <c r="F913" s="11">
        <v>3733.2128099173551</v>
      </c>
      <c r="G913" s="11">
        <v>716.77685950413218</v>
      </c>
      <c r="H913" s="11">
        <v>7000</v>
      </c>
      <c r="I913" s="11">
        <v>0.85</v>
      </c>
      <c r="J913" s="11">
        <v>0.4</v>
      </c>
      <c r="K913" s="11">
        <v>0.6</v>
      </c>
      <c r="L913" s="11">
        <v>2</v>
      </c>
      <c r="M913" s="11">
        <v>4</v>
      </c>
      <c r="N913" s="11">
        <v>3</v>
      </c>
      <c r="O913" s="11">
        <v>3</v>
      </c>
      <c r="P913" s="11">
        <v>0.125</v>
      </c>
      <c r="Q913" s="11">
        <v>0.15</v>
      </c>
      <c r="R913" s="11">
        <v>0.1</v>
      </c>
      <c r="S913" s="11">
        <v>0.2</v>
      </c>
      <c r="T913" s="11">
        <v>4009.1156999999998</v>
      </c>
      <c r="U913" s="11">
        <v>0.67500000000000004</v>
      </c>
      <c r="V913" s="11">
        <v>60</v>
      </c>
      <c r="W913" s="11">
        <v>1400</v>
      </c>
      <c r="X913" s="11">
        <v>-2.5028955000000002</v>
      </c>
    </row>
    <row r="914" spans="2:24" x14ac:dyDescent="0.35">
      <c r="B914" s="11">
        <v>-2.1203219999999998</v>
      </c>
      <c r="C914" s="11">
        <v>30</v>
      </c>
      <c r="D914" s="11">
        <v>25.867346999999999</v>
      </c>
      <c r="E914" s="11">
        <v>8.4000000000000005E-2</v>
      </c>
      <c r="F914" s="11">
        <v>3012.3966942148763</v>
      </c>
      <c r="G914" s="11">
        <v>253.04132231404964</v>
      </c>
      <c r="H914" s="11">
        <v>7000</v>
      </c>
      <c r="I914" s="11">
        <v>0.8</v>
      </c>
      <c r="J914" s="11">
        <v>0.5</v>
      </c>
      <c r="K914" s="11">
        <v>0.8</v>
      </c>
      <c r="L914" s="11">
        <v>4</v>
      </c>
      <c r="M914" s="11">
        <v>3</v>
      </c>
      <c r="N914" s="11">
        <v>3</v>
      </c>
      <c r="O914" s="11">
        <v>4</v>
      </c>
      <c r="P914" s="11">
        <v>0.2</v>
      </c>
      <c r="Q914" s="11">
        <v>0.2</v>
      </c>
      <c r="R914" s="11">
        <v>0.16666666999999999</v>
      </c>
      <c r="S914" s="11">
        <v>0.25</v>
      </c>
      <c r="T914" s="11">
        <v>2985.1154999999999</v>
      </c>
      <c r="U914" s="11">
        <v>0.625</v>
      </c>
      <c r="V914" s="11">
        <v>60</v>
      </c>
      <c r="W914" s="11">
        <v>600</v>
      </c>
      <c r="X914" s="11">
        <v>-0.66161859999999995</v>
      </c>
    </row>
    <row r="915" spans="2:24" x14ac:dyDescent="0.35">
      <c r="B915" s="11">
        <v>12.175732999999999</v>
      </c>
      <c r="C915" s="11">
        <v>30</v>
      </c>
      <c r="D915" s="11">
        <v>117.2449</v>
      </c>
      <c r="E915" s="11">
        <v>0.16500000000000001</v>
      </c>
      <c r="F915" s="11">
        <v>1825</v>
      </c>
      <c r="G915" s="11">
        <v>301.125</v>
      </c>
      <c r="H915" s="11">
        <v>8000</v>
      </c>
      <c r="I915" s="11">
        <v>0.75</v>
      </c>
      <c r="J915" s="11">
        <v>0.5</v>
      </c>
      <c r="K915" s="11">
        <v>0.8</v>
      </c>
      <c r="L915" s="11">
        <v>2</v>
      </c>
      <c r="M915" s="11">
        <v>3</v>
      </c>
      <c r="N915" s="11">
        <v>4</v>
      </c>
      <c r="O915" s="11">
        <v>2</v>
      </c>
      <c r="P915" s="11">
        <v>0.05</v>
      </c>
      <c r="Q915" s="11">
        <v>0.15</v>
      </c>
      <c r="R915" s="11">
        <v>0.3</v>
      </c>
      <c r="S915" s="11">
        <v>0.3</v>
      </c>
      <c r="T915" s="11">
        <v>3411.5605999999998</v>
      </c>
      <c r="U915" s="11">
        <v>0.47499999999999998</v>
      </c>
      <c r="V915" s="11">
        <v>80</v>
      </c>
      <c r="W915" s="11">
        <v>1800</v>
      </c>
      <c r="X915" s="11">
        <v>10.918227999999999</v>
      </c>
    </row>
    <row r="916" spans="2:24" x14ac:dyDescent="0.35">
      <c r="B916" s="11">
        <v>-6.1729419999999999</v>
      </c>
      <c r="C916" s="11">
        <v>25</v>
      </c>
      <c r="D916" s="11">
        <v>7.5918367</v>
      </c>
      <c r="E916" s="11">
        <v>0.03</v>
      </c>
      <c r="F916" s="11">
        <v>1000</v>
      </c>
      <c r="G916" s="11">
        <v>30</v>
      </c>
      <c r="H916" s="11">
        <v>6000</v>
      </c>
      <c r="I916" s="11">
        <v>0.8</v>
      </c>
      <c r="J916" s="11">
        <v>0.2</v>
      </c>
      <c r="K916" s="11">
        <v>0.9</v>
      </c>
      <c r="L916" s="11">
        <v>4</v>
      </c>
      <c r="M916" s="11">
        <v>4</v>
      </c>
      <c r="N916" s="11">
        <v>3</v>
      </c>
      <c r="O916" s="11">
        <v>2</v>
      </c>
      <c r="P916" s="11">
        <v>0.2</v>
      </c>
      <c r="Q916" s="11">
        <v>0.1</v>
      </c>
      <c r="R916" s="11">
        <v>0.16666666999999999</v>
      </c>
      <c r="S916" s="11">
        <v>0.3</v>
      </c>
      <c r="T916" s="11">
        <v>3655.9621999999999</v>
      </c>
      <c r="U916" s="11">
        <v>0.45</v>
      </c>
      <c r="V916" s="11">
        <v>80</v>
      </c>
      <c r="W916" s="11">
        <v>600</v>
      </c>
      <c r="X916" s="11">
        <v>-6.0412489000000003</v>
      </c>
    </row>
    <row r="917" spans="2:24" x14ac:dyDescent="0.35">
      <c r="B917" s="11">
        <v>-7.9338230000000003</v>
      </c>
      <c r="C917" s="11">
        <v>20</v>
      </c>
      <c r="D917" s="11">
        <v>31.959184</v>
      </c>
      <c r="E917" s="11">
        <v>0.219</v>
      </c>
      <c r="F917" s="11">
        <v>1885.5371900826447</v>
      </c>
      <c r="G917" s="11">
        <v>412.93264462809918</v>
      </c>
      <c r="H917" s="11">
        <v>3000</v>
      </c>
      <c r="I917" s="11">
        <v>0.7</v>
      </c>
      <c r="J917" s="11">
        <v>0.2</v>
      </c>
      <c r="K917" s="11">
        <v>0.9</v>
      </c>
      <c r="L917" s="11">
        <v>4</v>
      </c>
      <c r="M917" s="11">
        <v>3</v>
      </c>
      <c r="N917" s="11">
        <v>2</v>
      </c>
      <c r="O917" s="11">
        <v>2</v>
      </c>
      <c r="P917" s="11">
        <v>0.05</v>
      </c>
      <c r="Q917" s="11">
        <v>0.15</v>
      </c>
      <c r="R917" s="11">
        <v>0.1</v>
      </c>
      <c r="S917" s="11">
        <v>0.3</v>
      </c>
      <c r="T917" s="11">
        <v>1363.7798</v>
      </c>
      <c r="U917" s="11">
        <v>0.52500000000000002</v>
      </c>
      <c r="V917" s="11">
        <v>40</v>
      </c>
      <c r="W917" s="11">
        <v>2000</v>
      </c>
      <c r="X917" s="11">
        <v>-4.6714272000000001</v>
      </c>
    </row>
    <row r="918" spans="2:24" x14ac:dyDescent="0.35">
      <c r="B918" s="11">
        <v>0.94359400000000004</v>
      </c>
      <c r="C918" s="11">
        <v>20</v>
      </c>
      <c r="D918" s="11">
        <v>281.72449</v>
      </c>
      <c r="E918" s="11">
        <v>0.03</v>
      </c>
      <c r="F918" s="11">
        <v>1825</v>
      </c>
      <c r="G918" s="11">
        <v>54.75</v>
      </c>
      <c r="H918" s="11">
        <v>6500</v>
      </c>
      <c r="I918" s="11">
        <v>0.85</v>
      </c>
      <c r="J918" s="11">
        <v>0.5</v>
      </c>
      <c r="K918" s="11">
        <v>0.8</v>
      </c>
      <c r="L918" s="11">
        <v>2</v>
      </c>
      <c r="M918" s="11">
        <v>4</v>
      </c>
      <c r="N918" s="11">
        <v>4</v>
      </c>
      <c r="O918" s="11">
        <v>4</v>
      </c>
      <c r="P918" s="11">
        <v>0.05</v>
      </c>
      <c r="Q918" s="11">
        <v>0.1</v>
      </c>
      <c r="R918" s="11">
        <v>0.16666666999999999</v>
      </c>
      <c r="S918" s="11">
        <v>0.25</v>
      </c>
      <c r="T918" s="11">
        <v>2954.8562000000002</v>
      </c>
      <c r="U918" s="11">
        <v>0.45</v>
      </c>
      <c r="V918" s="11">
        <v>90</v>
      </c>
      <c r="W918" s="11">
        <v>400</v>
      </c>
      <c r="X918" s="11">
        <v>-0.74564227000000005</v>
      </c>
    </row>
    <row r="919" spans="2:24" x14ac:dyDescent="0.35">
      <c r="B919" s="11">
        <v>-3.7651279999999998</v>
      </c>
      <c r="C919" s="11">
        <v>15</v>
      </c>
      <c r="D919" s="11">
        <v>190.34693999999999</v>
      </c>
      <c r="E919" s="11">
        <v>0.13800000000000001</v>
      </c>
      <c r="F919" s="11">
        <v>1430.8884297520663</v>
      </c>
      <c r="G919" s="11">
        <v>197.46260330578517</v>
      </c>
      <c r="H919" s="11">
        <v>7500</v>
      </c>
      <c r="I919" s="11">
        <v>0.75</v>
      </c>
      <c r="J919" s="11">
        <v>0.5</v>
      </c>
      <c r="K919" s="11">
        <v>0.8</v>
      </c>
      <c r="L919" s="11">
        <v>2</v>
      </c>
      <c r="M919" s="11">
        <v>3</v>
      </c>
      <c r="N919" s="11">
        <v>3</v>
      </c>
      <c r="O919" s="11">
        <v>4</v>
      </c>
      <c r="P919" s="11">
        <v>0.125</v>
      </c>
      <c r="Q919" s="11">
        <v>0.2</v>
      </c>
      <c r="R919" s="11">
        <v>0.1</v>
      </c>
      <c r="S919" s="11">
        <v>0.2</v>
      </c>
      <c r="T919" s="11">
        <v>3525.8130000000001</v>
      </c>
      <c r="U919" s="11">
        <v>0.4</v>
      </c>
      <c r="V919" s="11">
        <v>50</v>
      </c>
      <c r="W919" s="11">
        <v>1800</v>
      </c>
      <c r="X919" s="11">
        <v>-3.9477342000000002</v>
      </c>
    </row>
    <row r="920" spans="2:24" x14ac:dyDescent="0.35">
      <c r="B920" s="11">
        <v>25.427596000000001</v>
      </c>
      <c r="C920" s="11">
        <v>15</v>
      </c>
      <c r="D920" s="11">
        <v>239.08162999999999</v>
      </c>
      <c r="E920" s="11">
        <v>0.3</v>
      </c>
      <c r="F920" s="11">
        <v>2485.227272727273</v>
      </c>
      <c r="G920" s="11">
        <v>745.56818181818187</v>
      </c>
      <c r="H920" s="11">
        <v>2500</v>
      </c>
      <c r="I920" s="11">
        <v>0.8</v>
      </c>
      <c r="J920" s="11">
        <v>0.5</v>
      </c>
      <c r="K920" s="11">
        <v>0.6</v>
      </c>
      <c r="L920" s="11">
        <v>4</v>
      </c>
      <c r="M920" s="11">
        <v>4</v>
      </c>
      <c r="N920" s="11">
        <v>3</v>
      </c>
      <c r="O920" s="11">
        <v>4</v>
      </c>
      <c r="P920" s="11">
        <v>0.125</v>
      </c>
      <c r="Q920" s="11">
        <v>0.15</v>
      </c>
      <c r="R920" s="11">
        <v>0.16666666999999999</v>
      </c>
      <c r="S920" s="11">
        <v>0.25</v>
      </c>
      <c r="T920" s="11">
        <v>1627.2982999999999</v>
      </c>
      <c r="U920" s="11">
        <v>0.45</v>
      </c>
      <c r="V920" s="11">
        <v>60</v>
      </c>
      <c r="W920" s="11">
        <v>2000</v>
      </c>
      <c r="X920" s="11">
        <v>31.329253999999999</v>
      </c>
    </row>
    <row r="921" spans="2:24" x14ac:dyDescent="0.35">
      <c r="B921" s="11">
        <v>14.905894999999999</v>
      </c>
      <c r="C921" s="11">
        <v>40</v>
      </c>
      <c r="D921" s="11">
        <v>263.44898000000001</v>
      </c>
      <c r="E921" s="11">
        <v>0.16500000000000001</v>
      </c>
      <c r="F921" s="11">
        <v>2400</v>
      </c>
      <c r="G921" s="11">
        <v>396</v>
      </c>
      <c r="H921" s="11">
        <v>8500</v>
      </c>
      <c r="I921" s="11">
        <v>0.85</v>
      </c>
      <c r="J921" s="11">
        <v>0.5</v>
      </c>
      <c r="K921" s="11">
        <v>0.6</v>
      </c>
      <c r="L921" s="11">
        <v>3</v>
      </c>
      <c r="M921" s="11">
        <v>2</v>
      </c>
      <c r="N921" s="11">
        <v>3</v>
      </c>
      <c r="O921" s="11">
        <v>2</v>
      </c>
      <c r="P921" s="11">
        <v>0.125</v>
      </c>
      <c r="Q921" s="11">
        <v>0.2</v>
      </c>
      <c r="R921" s="11">
        <v>0.3</v>
      </c>
      <c r="S921" s="11">
        <v>0.35</v>
      </c>
      <c r="T921" s="11">
        <v>4069.8535000000002</v>
      </c>
      <c r="U921" s="11">
        <v>0.47499999999999998</v>
      </c>
      <c r="V921" s="11">
        <v>90</v>
      </c>
      <c r="W921" s="11">
        <v>400</v>
      </c>
      <c r="X921" s="11">
        <v>13.316681000000001</v>
      </c>
    </row>
    <row r="922" spans="2:24" x14ac:dyDescent="0.35">
      <c r="B922" s="11">
        <v>2.8704800000000001</v>
      </c>
      <c r="C922" s="11">
        <v>30</v>
      </c>
      <c r="D922" s="11">
        <v>13.683673000000001</v>
      </c>
      <c r="E922" s="11">
        <v>0.27300000000000002</v>
      </c>
      <c r="F922" s="11">
        <v>1475</v>
      </c>
      <c r="G922" s="11">
        <v>402.67500000000001</v>
      </c>
      <c r="H922" s="11">
        <v>6000</v>
      </c>
      <c r="I922" s="11">
        <v>0.8</v>
      </c>
      <c r="J922" s="11">
        <v>0.3</v>
      </c>
      <c r="K922" s="11">
        <v>0.6</v>
      </c>
      <c r="L922" s="11">
        <v>3</v>
      </c>
      <c r="M922" s="11">
        <v>4</v>
      </c>
      <c r="N922" s="11">
        <v>3</v>
      </c>
      <c r="O922" s="11">
        <v>4</v>
      </c>
      <c r="P922" s="11">
        <v>0.125</v>
      </c>
      <c r="Q922" s="11">
        <v>0.15</v>
      </c>
      <c r="R922" s="11">
        <v>0.1</v>
      </c>
      <c r="S922" s="11">
        <v>0.25</v>
      </c>
      <c r="T922" s="11">
        <v>2066.6185</v>
      </c>
      <c r="U922" s="11">
        <v>0.6</v>
      </c>
      <c r="V922" s="11">
        <v>80</v>
      </c>
      <c r="W922" s="11">
        <v>1200</v>
      </c>
      <c r="X922" s="11">
        <v>4.0798895000000002</v>
      </c>
    </row>
    <row r="923" spans="2:24" x14ac:dyDescent="0.35">
      <c r="B923" s="11">
        <v>15.826426</v>
      </c>
      <c r="C923" s="11">
        <v>15</v>
      </c>
      <c r="D923" s="11">
        <v>19.775510000000001</v>
      </c>
      <c r="E923" s="11">
        <v>5.7000000000000002E-2</v>
      </c>
      <c r="F923" s="11">
        <v>4500</v>
      </c>
      <c r="G923" s="11">
        <v>256.5</v>
      </c>
      <c r="H923" s="11">
        <v>5500</v>
      </c>
      <c r="I923" s="11">
        <v>0.7</v>
      </c>
      <c r="J923" s="11">
        <v>0.5</v>
      </c>
      <c r="K923" s="11">
        <v>0.9</v>
      </c>
      <c r="L923" s="11">
        <v>4</v>
      </c>
      <c r="M923" s="11">
        <v>4</v>
      </c>
      <c r="N923" s="11">
        <v>4</v>
      </c>
      <c r="O923" s="11">
        <v>3</v>
      </c>
      <c r="P923" s="11">
        <v>0.125</v>
      </c>
      <c r="Q923" s="11">
        <v>0.2</v>
      </c>
      <c r="R923" s="11">
        <v>0.16666666999999999</v>
      </c>
      <c r="S923" s="11">
        <v>0.2</v>
      </c>
      <c r="T923" s="11">
        <v>3082.8262</v>
      </c>
      <c r="U923" s="11">
        <v>0.42499999999999999</v>
      </c>
      <c r="V923" s="11">
        <v>90</v>
      </c>
      <c r="W923" s="11">
        <v>1400</v>
      </c>
      <c r="X923" s="11">
        <v>15.589166000000001</v>
      </c>
    </row>
    <row r="924" spans="2:24" x14ac:dyDescent="0.35">
      <c r="B924" s="11">
        <v>-7.7952760000000003</v>
      </c>
      <c r="C924" s="11">
        <v>15</v>
      </c>
      <c r="D924" s="11">
        <v>300</v>
      </c>
      <c r="E924" s="11">
        <v>0.3</v>
      </c>
      <c r="F924" s="11">
        <v>2000</v>
      </c>
      <c r="G924" s="11">
        <v>600</v>
      </c>
      <c r="H924" s="11">
        <v>4500</v>
      </c>
      <c r="I924" s="11">
        <v>0.8</v>
      </c>
      <c r="J924" s="11">
        <v>0.4</v>
      </c>
      <c r="K924" s="11">
        <v>0.8</v>
      </c>
      <c r="L924" s="11">
        <v>3</v>
      </c>
      <c r="M924" s="11">
        <v>2</v>
      </c>
      <c r="N924" s="11">
        <v>3</v>
      </c>
      <c r="O924" s="11">
        <v>3</v>
      </c>
      <c r="P924" s="11">
        <v>0.125</v>
      </c>
      <c r="Q924" s="11">
        <v>0.1</v>
      </c>
      <c r="R924" s="11">
        <v>0.16666666999999999</v>
      </c>
      <c r="S924" s="11">
        <v>0.35</v>
      </c>
      <c r="T924" s="11">
        <v>2522.3123999999998</v>
      </c>
      <c r="U924" s="11">
        <v>0.65</v>
      </c>
      <c r="V924" s="11">
        <v>40</v>
      </c>
      <c r="W924" s="11">
        <v>2000</v>
      </c>
      <c r="X924" s="11">
        <v>-4.6801433000000001</v>
      </c>
    </row>
    <row r="925" spans="2:24" x14ac:dyDescent="0.35">
      <c r="B925" s="11">
        <v>-22.401796000000001</v>
      </c>
      <c r="C925" s="11">
        <v>15</v>
      </c>
      <c r="D925" s="11">
        <v>68.510204000000002</v>
      </c>
      <c r="E925" s="11">
        <v>5.7000000000000002E-2</v>
      </c>
      <c r="F925" s="11">
        <v>950</v>
      </c>
      <c r="G925" s="11">
        <v>54.15</v>
      </c>
      <c r="H925" s="11">
        <v>8000</v>
      </c>
      <c r="I925" s="11">
        <v>0.85</v>
      </c>
      <c r="J925" s="11">
        <v>0.2</v>
      </c>
      <c r="K925" s="11">
        <v>0.7</v>
      </c>
      <c r="L925" s="11">
        <v>4</v>
      </c>
      <c r="M925" s="11">
        <v>3</v>
      </c>
      <c r="N925" s="11">
        <v>3</v>
      </c>
      <c r="O925" s="11">
        <v>4</v>
      </c>
      <c r="P925" s="11">
        <v>0.125</v>
      </c>
      <c r="Q925" s="11">
        <v>0.1</v>
      </c>
      <c r="R925" s="11">
        <v>0.16666666999999999</v>
      </c>
      <c r="S925" s="11">
        <v>0.25</v>
      </c>
      <c r="T925" s="11">
        <v>3760.8672000000001</v>
      </c>
      <c r="U925" s="11">
        <v>0.67500000000000004</v>
      </c>
      <c r="V925" s="11">
        <v>90</v>
      </c>
      <c r="W925" s="11">
        <v>2000</v>
      </c>
      <c r="X925" s="11">
        <v>-23.082205999999999</v>
      </c>
    </row>
    <row r="926" spans="2:24" x14ac:dyDescent="0.35">
      <c r="B926" s="11">
        <v>-2.8425790000000002</v>
      </c>
      <c r="C926" s="11">
        <v>30</v>
      </c>
      <c r="D926" s="11">
        <v>1.5</v>
      </c>
      <c r="E926" s="11">
        <v>0.16500000000000001</v>
      </c>
      <c r="F926" s="11">
        <v>3861.1570247933887</v>
      </c>
      <c r="G926" s="11">
        <v>637.09090909090912</v>
      </c>
      <c r="H926" s="11">
        <v>5500</v>
      </c>
      <c r="I926" s="11">
        <v>0.7</v>
      </c>
      <c r="J926" s="11">
        <v>0.3</v>
      </c>
      <c r="K926" s="11">
        <v>0.9</v>
      </c>
      <c r="L926" s="11">
        <v>4</v>
      </c>
      <c r="M926" s="11">
        <v>2</v>
      </c>
      <c r="N926" s="11">
        <v>2</v>
      </c>
      <c r="O926" s="11">
        <v>3</v>
      </c>
      <c r="P926" s="11">
        <v>0.05</v>
      </c>
      <c r="Q926" s="11">
        <v>0.2</v>
      </c>
      <c r="R926" s="11">
        <v>0.1</v>
      </c>
      <c r="S926" s="11">
        <v>0.3</v>
      </c>
      <c r="T926" s="11">
        <v>3247.5432999999998</v>
      </c>
      <c r="U926" s="11">
        <v>0.7</v>
      </c>
      <c r="V926" s="11">
        <v>40</v>
      </c>
      <c r="W926" s="11">
        <v>1000</v>
      </c>
      <c r="X926" s="11">
        <v>-1.6911189</v>
      </c>
    </row>
    <row r="927" spans="2:24" x14ac:dyDescent="0.35">
      <c r="B927" s="11">
        <v>23.101704999999999</v>
      </c>
      <c r="C927" s="11">
        <v>35</v>
      </c>
      <c r="D927" s="11">
        <v>245.17347000000001</v>
      </c>
      <c r="E927" s="11">
        <v>0.13800000000000001</v>
      </c>
      <c r="F927" s="11">
        <v>4500</v>
      </c>
      <c r="G927" s="11">
        <v>621</v>
      </c>
      <c r="H927" s="11">
        <v>8000</v>
      </c>
      <c r="I927" s="11">
        <v>0.85</v>
      </c>
      <c r="J927" s="11">
        <v>0.5</v>
      </c>
      <c r="K927" s="11">
        <v>0.7</v>
      </c>
      <c r="L927" s="11">
        <v>4</v>
      </c>
      <c r="M927" s="11">
        <v>4</v>
      </c>
      <c r="N927" s="11">
        <v>2</v>
      </c>
      <c r="O927" s="11">
        <v>4</v>
      </c>
      <c r="P927" s="11">
        <v>0.125</v>
      </c>
      <c r="Q927" s="11">
        <v>0.2</v>
      </c>
      <c r="R927" s="11">
        <v>0.3</v>
      </c>
      <c r="S927" s="11">
        <v>0.25</v>
      </c>
      <c r="T927" s="11">
        <v>2672.7438000000002</v>
      </c>
      <c r="U927" s="11">
        <v>0.45</v>
      </c>
      <c r="V927" s="11">
        <v>90</v>
      </c>
      <c r="W927" s="11">
        <v>600</v>
      </c>
      <c r="X927" s="11">
        <v>26.638171</v>
      </c>
    </row>
    <row r="928" spans="2:24" x14ac:dyDescent="0.35">
      <c r="B928" s="11">
        <v>-19.465195999999999</v>
      </c>
      <c r="C928" s="11">
        <v>45</v>
      </c>
      <c r="D928" s="11">
        <v>135.52041</v>
      </c>
      <c r="E928" s="11">
        <v>0.111</v>
      </c>
      <c r="F928" s="11">
        <v>3100</v>
      </c>
      <c r="G928" s="11">
        <v>344.1</v>
      </c>
      <c r="H928" s="11">
        <v>7500</v>
      </c>
      <c r="I928" s="11">
        <v>0.7</v>
      </c>
      <c r="J928" s="11">
        <v>0.5</v>
      </c>
      <c r="K928" s="11">
        <v>0.9</v>
      </c>
      <c r="L928" s="11">
        <v>3</v>
      </c>
      <c r="M928" s="11">
        <v>3</v>
      </c>
      <c r="N928" s="11">
        <v>3</v>
      </c>
      <c r="O928" s="11">
        <v>3</v>
      </c>
      <c r="P928" s="11">
        <v>0.125</v>
      </c>
      <c r="Q928" s="11">
        <v>0.15</v>
      </c>
      <c r="R928" s="11">
        <v>0.3</v>
      </c>
      <c r="S928" s="11">
        <v>0.2</v>
      </c>
      <c r="T928" s="11">
        <v>2363.7314000000001</v>
      </c>
      <c r="U928" s="11">
        <v>0.6</v>
      </c>
      <c r="V928" s="11">
        <v>50</v>
      </c>
      <c r="W928" s="11">
        <v>1400</v>
      </c>
      <c r="X928" s="11">
        <v>-17.212962000000001</v>
      </c>
    </row>
    <row r="929" spans="2:24" x14ac:dyDescent="0.35">
      <c r="B929" s="11">
        <v>-1.66629</v>
      </c>
      <c r="C929" s="11">
        <v>45</v>
      </c>
      <c r="D929" s="11">
        <v>239.08162999999999</v>
      </c>
      <c r="E929" s="11">
        <v>0.3</v>
      </c>
      <c r="F929" s="11">
        <v>1000</v>
      </c>
      <c r="G929" s="11">
        <v>300</v>
      </c>
      <c r="H929" s="11">
        <v>7500</v>
      </c>
      <c r="I929" s="11">
        <v>0.75</v>
      </c>
      <c r="J929" s="11">
        <v>0.3</v>
      </c>
      <c r="K929" s="11">
        <v>0.8</v>
      </c>
      <c r="L929" s="11">
        <v>2</v>
      </c>
      <c r="M929" s="11">
        <v>2</v>
      </c>
      <c r="N929" s="11">
        <v>3</v>
      </c>
      <c r="O929" s="11">
        <v>3</v>
      </c>
      <c r="P929" s="11">
        <v>0.2</v>
      </c>
      <c r="Q929" s="11">
        <v>0.1</v>
      </c>
      <c r="R929" s="11">
        <v>0.23333333000000001</v>
      </c>
      <c r="S929" s="11">
        <v>0.35</v>
      </c>
      <c r="T929" s="11">
        <v>3489.3177999999998</v>
      </c>
      <c r="U929" s="11">
        <v>0.57499999999999996</v>
      </c>
      <c r="V929" s="11">
        <v>70</v>
      </c>
      <c r="W929" s="11">
        <v>1000</v>
      </c>
      <c r="X929" s="11">
        <v>-0.80939330000000009</v>
      </c>
    </row>
    <row r="930" spans="2:24" x14ac:dyDescent="0.35">
      <c r="B930" s="11">
        <v>32.185809999999996</v>
      </c>
      <c r="C930" s="11">
        <v>25</v>
      </c>
      <c r="D930" s="11">
        <v>172.07142999999999</v>
      </c>
      <c r="E930" s="11">
        <v>0.3</v>
      </c>
      <c r="F930" s="11">
        <v>3100</v>
      </c>
      <c r="G930" s="11">
        <v>930</v>
      </c>
      <c r="H930" s="11">
        <v>3000</v>
      </c>
      <c r="I930" s="11">
        <v>0.8</v>
      </c>
      <c r="J930" s="11">
        <v>0.4</v>
      </c>
      <c r="K930" s="11">
        <v>0.9</v>
      </c>
      <c r="L930" s="11">
        <v>4</v>
      </c>
      <c r="M930" s="11">
        <v>2</v>
      </c>
      <c r="N930" s="11">
        <v>4</v>
      </c>
      <c r="O930" s="11">
        <v>3</v>
      </c>
      <c r="P930" s="11">
        <v>0.05</v>
      </c>
      <c r="Q930" s="11">
        <v>0.1</v>
      </c>
      <c r="R930" s="11">
        <v>0.16666666999999999</v>
      </c>
      <c r="S930" s="11">
        <v>0.3</v>
      </c>
      <c r="T930" s="11">
        <v>1320.2085999999999</v>
      </c>
      <c r="U930" s="11">
        <v>0.42499999999999999</v>
      </c>
      <c r="V930" s="11">
        <v>50</v>
      </c>
      <c r="W930" s="11">
        <v>800</v>
      </c>
      <c r="X930" s="11">
        <v>30.636996</v>
      </c>
    </row>
    <row r="931" spans="2:24" x14ac:dyDescent="0.35">
      <c r="B931" s="11">
        <v>-2.9055430000000002</v>
      </c>
      <c r="C931" s="11">
        <v>40</v>
      </c>
      <c r="D931" s="11">
        <v>38.051020000000001</v>
      </c>
      <c r="E931" s="11">
        <v>0.246</v>
      </c>
      <c r="F931" s="11">
        <v>1125</v>
      </c>
      <c r="G931" s="11">
        <v>276.75</v>
      </c>
      <c r="H931" s="11">
        <v>8500</v>
      </c>
      <c r="I931" s="11">
        <v>0.75</v>
      </c>
      <c r="J931" s="11">
        <v>0.5</v>
      </c>
      <c r="K931" s="11">
        <v>0.8</v>
      </c>
      <c r="L931" s="11">
        <v>2</v>
      </c>
      <c r="M931" s="11">
        <v>2</v>
      </c>
      <c r="N931" s="11">
        <v>2</v>
      </c>
      <c r="O931" s="11">
        <v>4</v>
      </c>
      <c r="P931" s="11">
        <v>0.2</v>
      </c>
      <c r="Q931" s="11">
        <v>0.1</v>
      </c>
      <c r="R931" s="11">
        <v>0.3</v>
      </c>
      <c r="S931" s="11">
        <v>0.25</v>
      </c>
      <c r="T931" s="11">
        <v>4726.2815000000001</v>
      </c>
      <c r="U931" s="11">
        <v>0.6</v>
      </c>
      <c r="V931" s="11">
        <v>90</v>
      </c>
      <c r="W931" s="11">
        <v>1800</v>
      </c>
      <c r="X931" s="11">
        <v>-8.1890645000000006</v>
      </c>
    </row>
    <row r="932" spans="2:24" x14ac:dyDescent="0.35">
      <c r="B932" s="11">
        <v>-18.279893000000001</v>
      </c>
      <c r="C932" s="11">
        <v>40</v>
      </c>
      <c r="D932" s="11">
        <v>123.33673</v>
      </c>
      <c r="E932" s="11">
        <v>0.192</v>
      </c>
      <c r="F932" s="11">
        <v>376.54958677685954</v>
      </c>
      <c r="G932" s="11">
        <v>72.297520661157037</v>
      </c>
      <c r="H932" s="11">
        <v>7000</v>
      </c>
      <c r="I932" s="11">
        <v>0.85</v>
      </c>
      <c r="J932" s="11">
        <v>0.2</v>
      </c>
      <c r="K932" s="11">
        <v>0.9</v>
      </c>
      <c r="L932" s="11">
        <v>3</v>
      </c>
      <c r="M932" s="11">
        <v>4</v>
      </c>
      <c r="N932" s="11">
        <v>4</v>
      </c>
      <c r="O932" s="11">
        <v>2</v>
      </c>
      <c r="P932" s="11">
        <v>0.2</v>
      </c>
      <c r="Q932" s="11">
        <v>0.1</v>
      </c>
      <c r="R932" s="11">
        <v>0.3</v>
      </c>
      <c r="S932" s="11">
        <v>0.35</v>
      </c>
      <c r="T932" s="11">
        <v>3351.6441</v>
      </c>
      <c r="U932" s="11">
        <v>0.45</v>
      </c>
      <c r="V932" s="11">
        <v>80</v>
      </c>
      <c r="W932" s="11">
        <v>1800</v>
      </c>
      <c r="X932" s="11">
        <v>-20.870856</v>
      </c>
    </row>
    <row r="933" spans="2:24" x14ac:dyDescent="0.35">
      <c r="B933" s="11">
        <v>-17.992093000000001</v>
      </c>
      <c r="C933" s="11">
        <v>40</v>
      </c>
      <c r="D933" s="11">
        <v>202.53061</v>
      </c>
      <c r="E933" s="11">
        <v>0.13800000000000001</v>
      </c>
      <c r="F933" s="11">
        <v>5200</v>
      </c>
      <c r="G933" s="11">
        <v>717.6</v>
      </c>
      <c r="H933" s="11">
        <v>7000</v>
      </c>
      <c r="I933" s="11">
        <v>0.75</v>
      </c>
      <c r="J933" s="11">
        <v>0.5</v>
      </c>
      <c r="K933" s="11">
        <v>0.8</v>
      </c>
      <c r="L933" s="11">
        <v>3</v>
      </c>
      <c r="M933" s="11">
        <v>4</v>
      </c>
      <c r="N933" s="11">
        <v>3</v>
      </c>
      <c r="O933" s="11">
        <v>4</v>
      </c>
      <c r="P933" s="11">
        <v>0.125</v>
      </c>
      <c r="Q933" s="11">
        <v>0.2</v>
      </c>
      <c r="R933" s="11">
        <v>0.23333333000000001</v>
      </c>
      <c r="S933" s="11">
        <v>0.2</v>
      </c>
      <c r="T933" s="11">
        <v>2811.0563000000002</v>
      </c>
      <c r="U933" s="11">
        <v>0.67500000000000004</v>
      </c>
      <c r="V933" s="11">
        <v>80</v>
      </c>
      <c r="W933" s="11">
        <v>2000</v>
      </c>
      <c r="X933" s="11">
        <v>-6.8420636999999997</v>
      </c>
    </row>
    <row r="934" spans="2:24" x14ac:dyDescent="0.35">
      <c r="B934" s="11">
        <v>14.182104000000001</v>
      </c>
      <c r="C934" s="11">
        <v>20</v>
      </c>
      <c r="D934" s="11">
        <v>275.63265000000001</v>
      </c>
      <c r="E934" s="11">
        <v>0.111</v>
      </c>
      <c r="F934" s="11">
        <v>6285.1239669421484</v>
      </c>
      <c r="G934" s="11">
        <v>697.64876033057851</v>
      </c>
      <c r="H934" s="11">
        <v>5500</v>
      </c>
      <c r="I934" s="11">
        <v>0.8</v>
      </c>
      <c r="J934" s="11">
        <v>0.2</v>
      </c>
      <c r="K934" s="11">
        <v>0.9</v>
      </c>
      <c r="L934" s="11">
        <v>3</v>
      </c>
      <c r="M934" s="11">
        <v>4</v>
      </c>
      <c r="N934" s="11">
        <v>4</v>
      </c>
      <c r="O934" s="11">
        <v>3</v>
      </c>
      <c r="P934" s="11">
        <v>0.2</v>
      </c>
      <c r="Q934" s="11">
        <v>0.15</v>
      </c>
      <c r="R934" s="11">
        <v>0.23333333000000001</v>
      </c>
      <c r="S934" s="11">
        <v>0.2</v>
      </c>
      <c r="T934" s="11">
        <v>2981.0828000000001</v>
      </c>
      <c r="U934" s="11">
        <v>0.4</v>
      </c>
      <c r="V934" s="11">
        <v>40</v>
      </c>
      <c r="W934" s="11">
        <v>1200</v>
      </c>
      <c r="X934" s="11">
        <v>13.633937</v>
      </c>
    </row>
    <row r="935" spans="2:24" x14ac:dyDescent="0.35">
      <c r="B935" s="11">
        <v>-12.813261000000001</v>
      </c>
      <c r="C935" s="11">
        <v>25</v>
      </c>
      <c r="D935" s="11">
        <v>19.775510000000001</v>
      </c>
      <c r="E935" s="11">
        <v>5.7000000000000002E-2</v>
      </c>
      <c r="F935" s="11">
        <v>899.17355371900828</v>
      </c>
      <c r="G935" s="11">
        <v>51.252892561983472</v>
      </c>
      <c r="H935" s="11">
        <v>8500</v>
      </c>
      <c r="I935" s="11">
        <v>0.8</v>
      </c>
      <c r="J935" s="11">
        <v>0.2</v>
      </c>
      <c r="K935" s="11">
        <v>0.8</v>
      </c>
      <c r="L935" s="11">
        <v>3</v>
      </c>
      <c r="M935" s="11">
        <v>4</v>
      </c>
      <c r="N935" s="11">
        <v>4</v>
      </c>
      <c r="O935" s="11">
        <v>4</v>
      </c>
      <c r="P935" s="11">
        <v>0.125</v>
      </c>
      <c r="Q935" s="11">
        <v>0.2</v>
      </c>
      <c r="R935" s="11">
        <v>0.23333333000000001</v>
      </c>
      <c r="S935" s="11">
        <v>0.3</v>
      </c>
      <c r="T935" s="11">
        <v>3740.5909000000001</v>
      </c>
      <c r="U935" s="11">
        <v>0.42499999999999999</v>
      </c>
      <c r="V935" s="11">
        <v>70</v>
      </c>
      <c r="W935" s="11">
        <v>1200</v>
      </c>
      <c r="X935" s="11">
        <v>-11.842280000000001</v>
      </c>
    </row>
    <row r="936" spans="2:24" x14ac:dyDescent="0.35">
      <c r="B936" s="11">
        <v>8.9803700000000006</v>
      </c>
      <c r="C936" s="11">
        <v>25</v>
      </c>
      <c r="D936" s="11">
        <v>275.63265000000001</v>
      </c>
      <c r="E936" s="11">
        <v>0.111</v>
      </c>
      <c r="F936" s="11">
        <v>5061.9834710743798</v>
      </c>
      <c r="G936" s="11">
        <v>561.88016528925618</v>
      </c>
      <c r="H936" s="11">
        <v>7000</v>
      </c>
      <c r="I936" s="11">
        <v>0.75</v>
      </c>
      <c r="J936" s="11">
        <v>0.2</v>
      </c>
      <c r="K936" s="11">
        <v>0.8</v>
      </c>
      <c r="L936" s="11">
        <v>2</v>
      </c>
      <c r="M936" s="11">
        <v>3</v>
      </c>
      <c r="N936" s="11">
        <v>4</v>
      </c>
      <c r="O936" s="11">
        <v>2</v>
      </c>
      <c r="P936" s="11">
        <v>0.125</v>
      </c>
      <c r="Q936" s="11">
        <v>0.15</v>
      </c>
      <c r="R936" s="11">
        <v>0.1</v>
      </c>
      <c r="S936" s="11">
        <v>0.2</v>
      </c>
      <c r="T936" s="11">
        <v>2488.0853999999999</v>
      </c>
      <c r="U936" s="11">
        <v>0.55000000000000004</v>
      </c>
      <c r="V936" s="11">
        <v>60</v>
      </c>
      <c r="W936" s="11">
        <v>400</v>
      </c>
      <c r="X936" s="11">
        <v>9.0118883000000007</v>
      </c>
    </row>
    <row r="937" spans="2:24" x14ac:dyDescent="0.35">
      <c r="B937" s="11">
        <v>-15.193675000000001</v>
      </c>
      <c r="C937" s="11">
        <v>45</v>
      </c>
      <c r="D937" s="11">
        <v>300</v>
      </c>
      <c r="E937" s="11">
        <v>5.7000000000000002E-2</v>
      </c>
      <c r="F937" s="11">
        <v>1000</v>
      </c>
      <c r="G937" s="11">
        <v>57</v>
      </c>
      <c r="H937" s="11">
        <v>7500</v>
      </c>
      <c r="I937" s="11">
        <v>0.85</v>
      </c>
      <c r="J937" s="11">
        <v>0.2</v>
      </c>
      <c r="K937" s="11">
        <v>0.8</v>
      </c>
      <c r="L937" s="11">
        <v>4</v>
      </c>
      <c r="M937" s="11">
        <v>2</v>
      </c>
      <c r="N937" s="11">
        <v>4</v>
      </c>
      <c r="O937" s="11">
        <v>2</v>
      </c>
      <c r="P937" s="11">
        <v>0.2</v>
      </c>
      <c r="Q937" s="11">
        <v>0.1</v>
      </c>
      <c r="R937" s="11">
        <v>0.3</v>
      </c>
      <c r="S937" s="11">
        <v>0.3</v>
      </c>
      <c r="T937" s="11">
        <v>1800.9382000000001</v>
      </c>
      <c r="U937" s="11">
        <v>0.67500000000000004</v>
      </c>
      <c r="V937" s="11">
        <v>40</v>
      </c>
      <c r="W937" s="11">
        <v>600</v>
      </c>
      <c r="X937" s="11">
        <v>-12.08924</v>
      </c>
    </row>
    <row r="938" spans="2:24" x14ac:dyDescent="0.35">
      <c r="B938" s="11">
        <v>2.0976789999999998</v>
      </c>
      <c r="C938" s="11">
        <v>15</v>
      </c>
      <c r="D938" s="11">
        <v>25.867346999999999</v>
      </c>
      <c r="E938" s="11">
        <v>5.7000000000000002E-2</v>
      </c>
      <c r="F938" s="11">
        <v>2380.1652892561983</v>
      </c>
      <c r="G938" s="11">
        <v>135.6694214876033</v>
      </c>
      <c r="H938" s="11">
        <v>8500</v>
      </c>
      <c r="I938" s="11">
        <v>0.7</v>
      </c>
      <c r="J938" s="11">
        <v>0.4</v>
      </c>
      <c r="K938" s="11">
        <v>0.8</v>
      </c>
      <c r="L938" s="11">
        <v>3</v>
      </c>
      <c r="M938" s="11">
        <v>2</v>
      </c>
      <c r="N938" s="11">
        <v>2</v>
      </c>
      <c r="O938" s="11">
        <v>4</v>
      </c>
      <c r="P938" s="11">
        <v>0.05</v>
      </c>
      <c r="Q938" s="11">
        <v>0.2</v>
      </c>
      <c r="R938" s="11">
        <v>0.16666666999999999</v>
      </c>
      <c r="S938" s="11">
        <v>0.25</v>
      </c>
      <c r="T938" s="11">
        <v>2459.0284999999999</v>
      </c>
      <c r="U938" s="11">
        <v>0.57499999999999996</v>
      </c>
      <c r="V938" s="11">
        <v>90</v>
      </c>
      <c r="W938" s="11">
        <v>400</v>
      </c>
      <c r="X938" s="11">
        <v>-2.4412217000000003</v>
      </c>
    </row>
    <row r="939" spans="2:24" x14ac:dyDescent="0.35">
      <c r="B939" s="11">
        <v>-18.951347999999999</v>
      </c>
      <c r="C939" s="11">
        <v>35</v>
      </c>
      <c r="D939" s="11">
        <v>13.683673000000001</v>
      </c>
      <c r="E939" s="11">
        <v>8.4000000000000005E-2</v>
      </c>
      <c r="F939" s="11">
        <v>600</v>
      </c>
      <c r="G939" s="11">
        <v>50.400000000000006</v>
      </c>
      <c r="H939" s="11">
        <v>8500</v>
      </c>
      <c r="I939" s="11">
        <v>0.85</v>
      </c>
      <c r="J939" s="11">
        <v>0.5</v>
      </c>
      <c r="K939" s="11">
        <v>0.6</v>
      </c>
      <c r="L939" s="11">
        <v>3</v>
      </c>
      <c r="M939" s="11">
        <v>4</v>
      </c>
      <c r="N939" s="11">
        <v>3</v>
      </c>
      <c r="O939" s="11">
        <v>2</v>
      </c>
      <c r="P939" s="11">
        <v>0.2</v>
      </c>
      <c r="Q939" s="11">
        <v>0.2</v>
      </c>
      <c r="R939" s="11">
        <v>0.23333333000000001</v>
      </c>
      <c r="S939" s="11">
        <v>0.25</v>
      </c>
      <c r="T939" s="11">
        <v>2839.7903000000001</v>
      </c>
      <c r="U939" s="11">
        <v>0.7</v>
      </c>
      <c r="V939" s="11">
        <v>40</v>
      </c>
      <c r="W939" s="11">
        <v>1000</v>
      </c>
      <c r="X939" s="11">
        <v>-17.339645000000001</v>
      </c>
    </row>
    <row r="940" spans="2:24" x14ac:dyDescent="0.35">
      <c r="B940" s="11">
        <v>14.600574</v>
      </c>
      <c r="C940" s="11">
        <v>25</v>
      </c>
      <c r="D940" s="11">
        <v>44.142856999999999</v>
      </c>
      <c r="E940" s="11">
        <v>0.246</v>
      </c>
      <c r="F940" s="11">
        <v>1300</v>
      </c>
      <c r="G940" s="11">
        <v>319.8</v>
      </c>
      <c r="H940" s="11">
        <v>6500</v>
      </c>
      <c r="I940" s="11">
        <v>0.7</v>
      </c>
      <c r="J940" s="11">
        <v>0.4</v>
      </c>
      <c r="K940" s="11">
        <v>0.9</v>
      </c>
      <c r="L940" s="11">
        <v>3</v>
      </c>
      <c r="M940" s="11">
        <v>4</v>
      </c>
      <c r="N940" s="11">
        <v>2</v>
      </c>
      <c r="O940" s="11">
        <v>2</v>
      </c>
      <c r="P940" s="11">
        <v>0.2</v>
      </c>
      <c r="Q940" s="11">
        <v>0.15</v>
      </c>
      <c r="R940" s="11">
        <v>0.23333333000000001</v>
      </c>
      <c r="S940" s="11">
        <v>0.2</v>
      </c>
      <c r="T940" s="11">
        <v>2860.4519</v>
      </c>
      <c r="U940" s="11">
        <v>0.4</v>
      </c>
      <c r="V940" s="11">
        <v>70</v>
      </c>
      <c r="W940" s="11">
        <v>1800</v>
      </c>
      <c r="X940" s="11">
        <v>14.384328999999999</v>
      </c>
    </row>
    <row r="941" spans="2:24" x14ac:dyDescent="0.35">
      <c r="B941" s="11">
        <v>14.711924</v>
      </c>
      <c r="C941" s="11">
        <v>15</v>
      </c>
      <c r="D941" s="11">
        <v>232.9898</v>
      </c>
      <c r="E941" s="11">
        <v>8.4000000000000005E-2</v>
      </c>
      <c r="F941" s="11">
        <v>2380.1652892561983</v>
      </c>
      <c r="G941" s="11">
        <v>199.93388429752068</v>
      </c>
      <c r="H941" s="11">
        <v>8000</v>
      </c>
      <c r="I941" s="11">
        <v>0.8</v>
      </c>
      <c r="J941" s="11">
        <v>0.4</v>
      </c>
      <c r="K941" s="11">
        <v>0.6</v>
      </c>
      <c r="L941" s="11">
        <v>3</v>
      </c>
      <c r="M941" s="11">
        <v>4</v>
      </c>
      <c r="N941" s="11">
        <v>4</v>
      </c>
      <c r="O941" s="11">
        <v>2</v>
      </c>
      <c r="P941" s="11">
        <v>0.2</v>
      </c>
      <c r="Q941" s="11">
        <v>0.2</v>
      </c>
      <c r="R941" s="11">
        <v>0.16666666999999999</v>
      </c>
      <c r="S941" s="11">
        <v>0.3</v>
      </c>
      <c r="T941" s="11">
        <v>4484.1108999999997</v>
      </c>
      <c r="U941" s="11">
        <v>0.42499999999999999</v>
      </c>
      <c r="V941" s="11">
        <v>80</v>
      </c>
      <c r="W941" s="11">
        <v>1800</v>
      </c>
      <c r="X941" s="11">
        <v>15.276172000000001</v>
      </c>
    </row>
    <row r="942" spans="2:24" x14ac:dyDescent="0.35">
      <c r="B942" s="11">
        <v>-23.180966999999999</v>
      </c>
      <c r="C942" s="11">
        <v>35</v>
      </c>
      <c r="D942" s="11">
        <v>263.44898000000001</v>
      </c>
      <c r="E942" s="11">
        <v>0.03</v>
      </c>
      <c r="F942" s="11">
        <v>425</v>
      </c>
      <c r="G942" s="11">
        <v>12.75</v>
      </c>
      <c r="H942" s="11">
        <v>8000</v>
      </c>
      <c r="I942" s="11">
        <v>0.85</v>
      </c>
      <c r="J942" s="11">
        <v>0.5</v>
      </c>
      <c r="K942" s="11">
        <v>0.8</v>
      </c>
      <c r="L942" s="11">
        <v>4</v>
      </c>
      <c r="M942" s="11">
        <v>4</v>
      </c>
      <c r="N942" s="11">
        <v>3</v>
      </c>
      <c r="O942" s="11">
        <v>4</v>
      </c>
      <c r="P942" s="11">
        <v>0.2</v>
      </c>
      <c r="Q942" s="11">
        <v>0.15</v>
      </c>
      <c r="R942" s="11">
        <v>0.3</v>
      </c>
      <c r="S942" s="11">
        <v>0.35</v>
      </c>
      <c r="T942" s="11">
        <v>2672.7438000000002</v>
      </c>
      <c r="U942" s="11">
        <v>0.6</v>
      </c>
      <c r="V942" s="11">
        <v>60</v>
      </c>
      <c r="W942" s="11">
        <v>1200</v>
      </c>
      <c r="X942" s="11">
        <v>-20.396999000000001</v>
      </c>
    </row>
    <row r="943" spans="2:24" x14ac:dyDescent="0.35">
      <c r="B943" s="11">
        <v>21.131644000000001</v>
      </c>
      <c r="C943" s="11">
        <v>30</v>
      </c>
      <c r="D943" s="11">
        <v>190.34693999999999</v>
      </c>
      <c r="E943" s="11">
        <v>0.111</v>
      </c>
      <c r="F943" s="11">
        <v>3290.2892561983467</v>
      </c>
      <c r="G943" s="11">
        <v>365.22210743801651</v>
      </c>
      <c r="H943" s="11">
        <v>7500</v>
      </c>
      <c r="I943" s="11">
        <v>0.85</v>
      </c>
      <c r="J943" s="11">
        <v>0.3</v>
      </c>
      <c r="K943" s="11">
        <v>0.9</v>
      </c>
      <c r="L943" s="11">
        <v>2</v>
      </c>
      <c r="M943" s="11">
        <v>4</v>
      </c>
      <c r="N943" s="11">
        <v>4</v>
      </c>
      <c r="O943" s="11">
        <v>2</v>
      </c>
      <c r="P943" s="11">
        <v>0.125</v>
      </c>
      <c r="Q943" s="11">
        <v>0.2</v>
      </c>
      <c r="R943" s="11">
        <v>0.1</v>
      </c>
      <c r="S943" s="11">
        <v>0.3</v>
      </c>
      <c r="T943" s="11">
        <v>2583.2730999999999</v>
      </c>
      <c r="U943" s="11">
        <v>0.42499999999999999</v>
      </c>
      <c r="V943" s="11">
        <v>80</v>
      </c>
      <c r="W943" s="11">
        <v>2000</v>
      </c>
      <c r="X943" s="11">
        <v>14.810426</v>
      </c>
    </row>
    <row r="944" spans="2:24" x14ac:dyDescent="0.35">
      <c r="B944" s="11">
        <v>-14.573665</v>
      </c>
      <c r="C944" s="11">
        <v>25</v>
      </c>
      <c r="D944" s="11">
        <v>19.775510000000001</v>
      </c>
      <c r="E944" s="11">
        <v>0.111</v>
      </c>
      <c r="F944" s="11">
        <v>2000</v>
      </c>
      <c r="G944" s="11">
        <v>222</v>
      </c>
      <c r="H944" s="11">
        <v>7500</v>
      </c>
      <c r="I944" s="11">
        <v>0.8</v>
      </c>
      <c r="J944" s="11">
        <v>0.3</v>
      </c>
      <c r="K944" s="11">
        <v>0.7</v>
      </c>
      <c r="L944" s="11">
        <v>4</v>
      </c>
      <c r="M944" s="11">
        <v>2</v>
      </c>
      <c r="N944" s="11">
        <v>3</v>
      </c>
      <c r="O944" s="11">
        <v>4</v>
      </c>
      <c r="P944" s="11">
        <v>0.125</v>
      </c>
      <c r="Q944" s="11">
        <v>0.1</v>
      </c>
      <c r="R944" s="11">
        <v>0.16666666999999999</v>
      </c>
      <c r="S944" s="11">
        <v>0.35</v>
      </c>
      <c r="T944" s="11">
        <v>3300.5214000000001</v>
      </c>
      <c r="U944" s="11">
        <v>0.52500000000000002</v>
      </c>
      <c r="V944" s="11">
        <v>40</v>
      </c>
      <c r="W944" s="11">
        <v>2000</v>
      </c>
      <c r="X944" s="11">
        <v>-13.030965</v>
      </c>
    </row>
    <row r="945" spans="2:24" x14ac:dyDescent="0.35">
      <c r="B945" s="11">
        <v>-12.0374</v>
      </c>
      <c r="C945" s="11">
        <v>35</v>
      </c>
      <c r="D945" s="11">
        <v>257.35714000000002</v>
      </c>
      <c r="E945" s="11">
        <v>0.03</v>
      </c>
      <c r="F945" s="11">
        <v>1885.5371900826447</v>
      </c>
      <c r="G945" s="11">
        <v>56.566115702479337</v>
      </c>
      <c r="H945" s="11">
        <v>7000</v>
      </c>
      <c r="I945" s="11">
        <v>0.7</v>
      </c>
      <c r="J945" s="11">
        <v>0.4</v>
      </c>
      <c r="K945" s="11">
        <v>0.6</v>
      </c>
      <c r="L945" s="11">
        <v>3</v>
      </c>
      <c r="M945" s="11">
        <v>3</v>
      </c>
      <c r="N945" s="11">
        <v>3</v>
      </c>
      <c r="O945" s="11">
        <v>4</v>
      </c>
      <c r="P945" s="11">
        <v>0.05</v>
      </c>
      <c r="Q945" s="11">
        <v>0.2</v>
      </c>
      <c r="R945" s="11">
        <v>0.1</v>
      </c>
      <c r="S945" s="11">
        <v>0.35</v>
      </c>
      <c r="T945" s="11">
        <v>2338.6507999999999</v>
      </c>
      <c r="U945" s="11">
        <v>0.7</v>
      </c>
      <c r="V945" s="11">
        <v>40</v>
      </c>
      <c r="W945" s="11">
        <v>400</v>
      </c>
      <c r="X945" s="11">
        <v>-9.0206864000000007</v>
      </c>
    </row>
    <row r="946" spans="2:24" x14ac:dyDescent="0.35">
      <c r="B946" s="11">
        <v>-24.209468000000001</v>
      </c>
      <c r="C946" s="11">
        <v>45</v>
      </c>
      <c r="D946" s="11">
        <v>105.06122000000001</v>
      </c>
      <c r="E946" s="11">
        <v>5.7000000000000002E-2</v>
      </c>
      <c r="F946" s="11">
        <v>1694.4731404958679</v>
      </c>
      <c r="G946" s="11">
        <v>96.58496900826448</v>
      </c>
      <c r="H946" s="11">
        <v>7500</v>
      </c>
      <c r="I946" s="11">
        <v>0.8</v>
      </c>
      <c r="J946" s="11">
        <v>0.3</v>
      </c>
      <c r="K946" s="11">
        <v>0.9</v>
      </c>
      <c r="L946" s="11">
        <v>2</v>
      </c>
      <c r="M946" s="11">
        <v>4</v>
      </c>
      <c r="N946" s="11">
        <v>4</v>
      </c>
      <c r="O946" s="11">
        <v>2</v>
      </c>
      <c r="P946" s="11">
        <v>0.2</v>
      </c>
      <c r="Q946" s="11">
        <v>0.15</v>
      </c>
      <c r="R946" s="11">
        <v>0.23333333000000001</v>
      </c>
      <c r="S946" s="11">
        <v>0.3</v>
      </c>
      <c r="T946" s="11">
        <v>4052.1109999999999</v>
      </c>
      <c r="U946" s="11">
        <v>0.7</v>
      </c>
      <c r="V946" s="11">
        <v>60</v>
      </c>
      <c r="W946" s="11">
        <v>1800</v>
      </c>
      <c r="X946" s="11">
        <v>-24.767499000000001</v>
      </c>
    </row>
    <row r="947" spans="2:24" x14ac:dyDescent="0.35">
      <c r="B947" s="11">
        <v>-18.763059999999999</v>
      </c>
      <c r="C947" s="11">
        <v>20</v>
      </c>
      <c r="D947" s="11">
        <v>239.08162999999999</v>
      </c>
      <c r="E947" s="11">
        <v>5.7000000000000002E-2</v>
      </c>
      <c r="F947" s="11">
        <v>376.54958677685954</v>
      </c>
      <c r="G947" s="11">
        <v>21.463326446280995</v>
      </c>
      <c r="H947" s="11">
        <v>8000</v>
      </c>
      <c r="I947" s="11">
        <v>0.85</v>
      </c>
      <c r="J947" s="11">
        <v>0.3</v>
      </c>
      <c r="K947" s="11">
        <v>0.8</v>
      </c>
      <c r="L947" s="11">
        <v>2</v>
      </c>
      <c r="M947" s="11">
        <v>3</v>
      </c>
      <c r="N947" s="11">
        <v>4</v>
      </c>
      <c r="O947" s="11">
        <v>4</v>
      </c>
      <c r="P947" s="11">
        <v>0.2</v>
      </c>
      <c r="Q947" s="11">
        <v>0.2</v>
      </c>
      <c r="R947" s="11">
        <v>0.23333333000000001</v>
      </c>
      <c r="S947" s="11">
        <v>0.25</v>
      </c>
      <c r="T947" s="11">
        <v>3636.7460999999998</v>
      </c>
      <c r="U947" s="11">
        <v>0.6</v>
      </c>
      <c r="V947" s="11">
        <v>70</v>
      </c>
      <c r="W947" s="11">
        <v>1200</v>
      </c>
      <c r="X947" s="11">
        <v>-18.093394</v>
      </c>
    </row>
    <row r="948" spans="2:24" x14ac:dyDescent="0.35">
      <c r="B948" s="11">
        <v>36.399123000000003</v>
      </c>
      <c r="C948" s="11">
        <v>20</v>
      </c>
      <c r="D948" s="11">
        <v>105.06122000000001</v>
      </c>
      <c r="E948" s="11">
        <v>0.192</v>
      </c>
      <c r="F948" s="11">
        <v>6285.1239669421484</v>
      </c>
      <c r="G948" s="11">
        <v>1206.7438016528924</v>
      </c>
      <c r="H948" s="11">
        <v>7000</v>
      </c>
      <c r="I948" s="11">
        <v>0.7</v>
      </c>
      <c r="J948" s="11">
        <v>0.3</v>
      </c>
      <c r="K948" s="11">
        <v>0.6</v>
      </c>
      <c r="L948" s="11">
        <v>4</v>
      </c>
      <c r="M948" s="11">
        <v>4</v>
      </c>
      <c r="N948" s="11">
        <v>4</v>
      </c>
      <c r="O948" s="11">
        <v>4</v>
      </c>
      <c r="P948" s="11">
        <v>0.2</v>
      </c>
      <c r="Q948" s="11">
        <v>0.2</v>
      </c>
      <c r="R948" s="11">
        <v>0.23333333000000001</v>
      </c>
      <c r="S948" s="11">
        <v>0.3</v>
      </c>
      <c r="T948" s="11">
        <v>3794.1053000000002</v>
      </c>
      <c r="U948" s="11">
        <v>0.55000000000000004</v>
      </c>
      <c r="V948" s="11">
        <v>80</v>
      </c>
      <c r="W948" s="11">
        <v>1600</v>
      </c>
      <c r="X948" s="11">
        <v>37.089582999999998</v>
      </c>
    </row>
    <row r="949" spans="2:24" x14ac:dyDescent="0.35">
      <c r="B949" s="11">
        <v>-16.762644999999999</v>
      </c>
      <c r="C949" s="11">
        <v>40</v>
      </c>
      <c r="D949" s="11">
        <v>98.969387999999995</v>
      </c>
      <c r="E949" s="11">
        <v>0.13800000000000001</v>
      </c>
      <c r="F949" s="11">
        <v>2485.227272727273</v>
      </c>
      <c r="G949" s="11">
        <v>342.96136363636367</v>
      </c>
      <c r="H949" s="11">
        <v>8500</v>
      </c>
      <c r="I949" s="11">
        <v>0.85</v>
      </c>
      <c r="J949" s="11">
        <v>0.3</v>
      </c>
      <c r="K949" s="11">
        <v>0.6</v>
      </c>
      <c r="L949" s="11">
        <v>2</v>
      </c>
      <c r="M949" s="11">
        <v>3</v>
      </c>
      <c r="N949" s="11">
        <v>4</v>
      </c>
      <c r="O949" s="11">
        <v>4</v>
      </c>
      <c r="P949" s="11">
        <v>0.05</v>
      </c>
      <c r="Q949" s="11">
        <v>0.1</v>
      </c>
      <c r="R949" s="11">
        <v>0.1</v>
      </c>
      <c r="S949" s="11">
        <v>0.2</v>
      </c>
      <c r="T949" s="11">
        <v>3413.4254999999998</v>
      </c>
      <c r="U949" s="11">
        <v>0.6</v>
      </c>
      <c r="V949" s="11">
        <v>40</v>
      </c>
      <c r="W949" s="11">
        <v>1800</v>
      </c>
      <c r="X949" s="11">
        <v>-18.944627000000001</v>
      </c>
    </row>
    <row r="950" spans="2:24" x14ac:dyDescent="0.35">
      <c r="B950" s="11">
        <v>6.4117980000000001</v>
      </c>
      <c r="C950" s="11">
        <v>25</v>
      </c>
      <c r="D950" s="11">
        <v>80.693877999999998</v>
      </c>
      <c r="E950" s="11">
        <v>0.3</v>
      </c>
      <c r="F950" s="11">
        <v>4231.4049586776864</v>
      </c>
      <c r="G950" s="11">
        <v>1269.4214876033059</v>
      </c>
      <c r="H950" s="11">
        <v>3000</v>
      </c>
      <c r="I950" s="11">
        <v>0.85</v>
      </c>
      <c r="J950" s="11">
        <v>0.2</v>
      </c>
      <c r="K950" s="11">
        <v>0.6</v>
      </c>
      <c r="L950" s="11">
        <v>4</v>
      </c>
      <c r="M950" s="11">
        <v>3</v>
      </c>
      <c r="N950" s="11">
        <v>4</v>
      </c>
      <c r="O950" s="11">
        <v>4</v>
      </c>
      <c r="P950" s="11">
        <v>0.2</v>
      </c>
      <c r="Q950" s="11">
        <v>0.2</v>
      </c>
      <c r="R950" s="11">
        <v>0.3</v>
      </c>
      <c r="S950" s="11">
        <v>0.3</v>
      </c>
      <c r="T950" s="11">
        <v>1066.3223</v>
      </c>
      <c r="U950" s="11">
        <v>0.57499999999999996</v>
      </c>
      <c r="V950" s="11">
        <v>90</v>
      </c>
      <c r="W950" s="11">
        <v>400</v>
      </c>
      <c r="X950" s="11">
        <v>6.8856520999999997</v>
      </c>
    </row>
    <row r="951" spans="2:24" x14ac:dyDescent="0.35">
      <c r="B951" s="11">
        <v>27.727644999999999</v>
      </c>
      <c r="C951" s="11">
        <v>30</v>
      </c>
      <c r="D951" s="11">
        <v>56.326531000000003</v>
      </c>
      <c r="E951" s="11">
        <v>0.219</v>
      </c>
      <c r="F951" s="11">
        <v>1694.4731404958679</v>
      </c>
      <c r="G951" s="11">
        <v>371.08961776859508</v>
      </c>
      <c r="H951" s="11">
        <v>4500</v>
      </c>
      <c r="I951" s="11">
        <v>0.7</v>
      </c>
      <c r="J951" s="11">
        <v>0.4</v>
      </c>
      <c r="K951" s="11">
        <v>0.9</v>
      </c>
      <c r="L951" s="11">
        <v>3</v>
      </c>
      <c r="M951" s="11">
        <v>3</v>
      </c>
      <c r="N951" s="11">
        <v>2</v>
      </c>
      <c r="O951" s="11">
        <v>4</v>
      </c>
      <c r="P951" s="11">
        <v>0.2</v>
      </c>
      <c r="Q951" s="11">
        <v>0.15</v>
      </c>
      <c r="R951" s="11">
        <v>0.16666666999999999</v>
      </c>
      <c r="S951" s="11">
        <v>0.25</v>
      </c>
      <c r="T951" s="11">
        <v>2657.0808999999999</v>
      </c>
      <c r="U951" s="11">
        <v>0.47499999999999998</v>
      </c>
      <c r="V951" s="11">
        <v>90</v>
      </c>
      <c r="W951" s="11">
        <v>1200</v>
      </c>
      <c r="X951" s="11">
        <v>23.199404000000001</v>
      </c>
    </row>
    <row r="952" spans="2:24" x14ac:dyDescent="0.35">
      <c r="B952" s="11">
        <v>-5.3823569999999998</v>
      </c>
      <c r="C952" s="11">
        <v>20</v>
      </c>
      <c r="D952" s="11">
        <v>153.79592</v>
      </c>
      <c r="E952" s="11">
        <v>0.219</v>
      </c>
      <c r="F952" s="11">
        <v>899.17355371900828</v>
      </c>
      <c r="G952" s="11">
        <v>196.9190082644628</v>
      </c>
      <c r="H952" s="11">
        <v>6000</v>
      </c>
      <c r="I952" s="11">
        <v>0.85</v>
      </c>
      <c r="J952" s="11">
        <v>0.3</v>
      </c>
      <c r="K952" s="11">
        <v>0.7</v>
      </c>
      <c r="L952" s="11">
        <v>4</v>
      </c>
      <c r="M952" s="11">
        <v>4</v>
      </c>
      <c r="N952" s="11">
        <v>4</v>
      </c>
      <c r="O952" s="11">
        <v>4</v>
      </c>
      <c r="P952" s="11">
        <v>0.05</v>
      </c>
      <c r="Q952" s="11">
        <v>0.15</v>
      </c>
      <c r="R952" s="11">
        <v>0.1</v>
      </c>
      <c r="S952" s="11">
        <v>0.25</v>
      </c>
      <c r="T952" s="11">
        <v>1678.4982</v>
      </c>
      <c r="U952" s="11">
        <v>0.55000000000000004</v>
      </c>
      <c r="V952" s="11">
        <v>40</v>
      </c>
      <c r="W952" s="11">
        <v>800</v>
      </c>
      <c r="X952" s="11">
        <v>-4.7622435999999997</v>
      </c>
    </row>
    <row r="953" spans="2:24" x14ac:dyDescent="0.35">
      <c r="B953" s="11">
        <v>-8.7407160000000008</v>
      </c>
      <c r="C953" s="11">
        <v>25</v>
      </c>
      <c r="D953" s="11">
        <v>98.969387999999995</v>
      </c>
      <c r="E953" s="11">
        <v>0.27300000000000002</v>
      </c>
      <c r="F953" s="11">
        <v>1885.5371900826447</v>
      </c>
      <c r="G953" s="11">
        <v>514.75165289256199</v>
      </c>
      <c r="H953" s="11">
        <v>7000</v>
      </c>
      <c r="I953" s="11">
        <v>0.75</v>
      </c>
      <c r="J953" s="11">
        <v>0.2</v>
      </c>
      <c r="K953" s="11">
        <v>0.9</v>
      </c>
      <c r="L953" s="11">
        <v>4</v>
      </c>
      <c r="M953" s="11">
        <v>4</v>
      </c>
      <c r="N953" s="11">
        <v>2</v>
      </c>
      <c r="O953" s="11">
        <v>3</v>
      </c>
      <c r="P953" s="11">
        <v>0.05</v>
      </c>
      <c r="Q953" s="11">
        <v>0.1</v>
      </c>
      <c r="R953" s="11">
        <v>0.23333333000000001</v>
      </c>
      <c r="S953" s="11">
        <v>0.35</v>
      </c>
      <c r="T953" s="11">
        <v>3672.8879000000002</v>
      </c>
      <c r="U953" s="11">
        <v>0.65</v>
      </c>
      <c r="V953" s="11">
        <v>40</v>
      </c>
      <c r="W953" s="11">
        <v>1600</v>
      </c>
      <c r="X953" s="11">
        <v>-12.240748</v>
      </c>
    </row>
    <row r="954" spans="2:24" x14ac:dyDescent="0.35">
      <c r="B954" s="11">
        <v>27.113975</v>
      </c>
      <c r="C954" s="11">
        <v>25</v>
      </c>
      <c r="D954" s="11">
        <v>153.79592</v>
      </c>
      <c r="E954" s="11">
        <v>0.3</v>
      </c>
      <c r="F954" s="11">
        <v>4500</v>
      </c>
      <c r="G954" s="11">
        <v>1350</v>
      </c>
      <c r="H954" s="11">
        <v>3000</v>
      </c>
      <c r="I954" s="11">
        <v>0.75</v>
      </c>
      <c r="J954" s="11">
        <v>0.4</v>
      </c>
      <c r="K954" s="11">
        <v>0.7</v>
      </c>
      <c r="L954" s="11">
        <v>3</v>
      </c>
      <c r="M954" s="11">
        <v>3</v>
      </c>
      <c r="N954" s="11">
        <v>4</v>
      </c>
      <c r="O954" s="11">
        <v>4</v>
      </c>
      <c r="P954" s="11">
        <v>0.2</v>
      </c>
      <c r="Q954" s="11">
        <v>0.2</v>
      </c>
      <c r="R954" s="11">
        <v>0.1</v>
      </c>
      <c r="S954" s="11">
        <v>0.25</v>
      </c>
      <c r="T954" s="11">
        <v>812.43604000000005</v>
      </c>
      <c r="U954" s="11">
        <v>0.42499999999999999</v>
      </c>
      <c r="V954" s="11">
        <v>80</v>
      </c>
      <c r="W954" s="11">
        <v>1200</v>
      </c>
      <c r="X954" s="11">
        <v>22.125095999999999</v>
      </c>
    </row>
    <row r="955" spans="2:24" x14ac:dyDescent="0.35">
      <c r="B955" s="11">
        <v>42.569687000000002</v>
      </c>
      <c r="C955" s="11">
        <v>15</v>
      </c>
      <c r="D955" s="11">
        <v>232.9898</v>
      </c>
      <c r="E955" s="11">
        <v>0.3</v>
      </c>
      <c r="F955" s="11">
        <v>3290.2892561983467</v>
      </c>
      <c r="G955" s="11">
        <v>987.08677685950397</v>
      </c>
      <c r="H955" s="11">
        <v>2500</v>
      </c>
      <c r="I955" s="11">
        <v>0.85</v>
      </c>
      <c r="J955" s="11">
        <v>0.5</v>
      </c>
      <c r="K955" s="11">
        <v>0.8</v>
      </c>
      <c r="L955" s="11">
        <v>4</v>
      </c>
      <c r="M955" s="11">
        <v>2</v>
      </c>
      <c r="N955" s="11">
        <v>4</v>
      </c>
      <c r="O955" s="11">
        <v>2</v>
      </c>
      <c r="P955" s="11">
        <v>0.2</v>
      </c>
      <c r="Q955" s="11">
        <v>0.1</v>
      </c>
      <c r="R955" s="11">
        <v>0.3</v>
      </c>
      <c r="S955" s="11">
        <v>0.35</v>
      </c>
      <c r="T955" s="11">
        <v>1175.271</v>
      </c>
      <c r="U955" s="11">
        <v>0.57499999999999996</v>
      </c>
      <c r="V955" s="11">
        <v>80</v>
      </c>
      <c r="W955" s="11">
        <v>1400</v>
      </c>
      <c r="X955" s="11">
        <v>48.901096000000003</v>
      </c>
    </row>
    <row r="956" spans="2:24" x14ac:dyDescent="0.35">
      <c r="B956" s="11">
        <v>27.061902</v>
      </c>
      <c r="C956" s="11">
        <v>15</v>
      </c>
      <c r="D956" s="11">
        <v>226.89796000000001</v>
      </c>
      <c r="E956" s="11">
        <v>0.16500000000000001</v>
      </c>
      <c r="F956" s="11">
        <v>4635.2789256198348</v>
      </c>
      <c r="G956" s="11">
        <v>764.82102272727275</v>
      </c>
      <c r="H956" s="11">
        <v>6500</v>
      </c>
      <c r="I956" s="11">
        <v>0.7</v>
      </c>
      <c r="J956" s="11">
        <v>0.4</v>
      </c>
      <c r="K956" s="11">
        <v>0.9</v>
      </c>
      <c r="L956" s="11">
        <v>2</v>
      </c>
      <c r="M956" s="11">
        <v>3</v>
      </c>
      <c r="N956" s="11">
        <v>2</v>
      </c>
      <c r="O956" s="11">
        <v>3</v>
      </c>
      <c r="P956" s="11">
        <v>0.2</v>
      </c>
      <c r="Q956" s="11">
        <v>0.15</v>
      </c>
      <c r="R956" s="11">
        <v>0.3</v>
      </c>
      <c r="S956" s="11">
        <v>0.3</v>
      </c>
      <c r="T956" s="11">
        <v>3055.7046</v>
      </c>
      <c r="U956" s="11">
        <v>0.4</v>
      </c>
      <c r="V956" s="11">
        <v>50</v>
      </c>
      <c r="W956" s="11">
        <v>1800</v>
      </c>
      <c r="X956" s="11">
        <v>25.470216000000001</v>
      </c>
    </row>
    <row r="957" spans="2:24" x14ac:dyDescent="0.35">
      <c r="B957" s="11">
        <v>31.548311000000002</v>
      </c>
      <c r="C957" s="11">
        <v>15</v>
      </c>
      <c r="D957" s="11">
        <v>1.5</v>
      </c>
      <c r="E957" s="11">
        <v>0.246</v>
      </c>
      <c r="F957" s="11">
        <v>2000</v>
      </c>
      <c r="G957" s="11">
        <v>492</v>
      </c>
      <c r="H957" s="11">
        <v>8000</v>
      </c>
      <c r="I957" s="11">
        <v>0.7</v>
      </c>
      <c r="J957" s="11">
        <v>0.4</v>
      </c>
      <c r="K957" s="11">
        <v>0.6</v>
      </c>
      <c r="L957" s="11">
        <v>3</v>
      </c>
      <c r="M957" s="11">
        <v>2</v>
      </c>
      <c r="N957" s="11">
        <v>2</v>
      </c>
      <c r="O957" s="11">
        <v>3</v>
      </c>
      <c r="P957" s="11">
        <v>0.05</v>
      </c>
      <c r="Q957" s="11">
        <v>0.1</v>
      </c>
      <c r="R957" s="11">
        <v>0.16666666999999999</v>
      </c>
      <c r="S957" s="11">
        <v>0.2</v>
      </c>
      <c r="T957" s="11">
        <v>3037.6235000000001</v>
      </c>
      <c r="U957" s="11">
        <v>0.47499999999999998</v>
      </c>
      <c r="V957" s="11">
        <v>90</v>
      </c>
      <c r="W957" s="11">
        <v>2000</v>
      </c>
      <c r="X957" s="11">
        <v>38.655316999999997</v>
      </c>
    </row>
    <row r="958" spans="2:24" x14ac:dyDescent="0.35">
      <c r="B958" s="11">
        <v>38.107779000000001</v>
      </c>
      <c r="C958" s="11">
        <v>15</v>
      </c>
      <c r="D958" s="11">
        <v>275.63265000000001</v>
      </c>
      <c r="E958" s="11">
        <v>0.246</v>
      </c>
      <c r="F958" s="11">
        <v>5200</v>
      </c>
      <c r="G958" s="11">
        <v>1279.2</v>
      </c>
      <c r="H958" s="11">
        <v>5500</v>
      </c>
      <c r="I958" s="11">
        <v>0.85</v>
      </c>
      <c r="J958" s="11">
        <v>0.3</v>
      </c>
      <c r="K958" s="11">
        <v>0.6</v>
      </c>
      <c r="L958" s="11">
        <v>4</v>
      </c>
      <c r="M958" s="11">
        <v>3</v>
      </c>
      <c r="N958" s="11">
        <v>2</v>
      </c>
      <c r="O958" s="11">
        <v>4</v>
      </c>
      <c r="P958" s="11">
        <v>0.125</v>
      </c>
      <c r="Q958" s="11">
        <v>0.1</v>
      </c>
      <c r="R958" s="11">
        <v>0.3</v>
      </c>
      <c r="S958" s="11">
        <v>0.3</v>
      </c>
      <c r="T958" s="11">
        <v>1591.1360999999999</v>
      </c>
      <c r="U958" s="11">
        <v>0.42499999999999999</v>
      </c>
      <c r="V958" s="11">
        <v>50</v>
      </c>
      <c r="W958" s="11">
        <v>2000</v>
      </c>
      <c r="X958" s="11">
        <v>37.406750000000002</v>
      </c>
    </row>
    <row r="959" spans="2:24" x14ac:dyDescent="0.35">
      <c r="B959" s="11">
        <v>27.003557000000001</v>
      </c>
      <c r="C959" s="11">
        <v>30</v>
      </c>
      <c r="D959" s="11">
        <v>226.89796000000001</v>
      </c>
      <c r="E959" s="11">
        <v>0.219</v>
      </c>
      <c r="F959" s="11">
        <v>2404.4421487603304</v>
      </c>
      <c r="G959" s="11">
        <v>526.57283057851237</v>
      </c>
      <c r="H959" s="11">
        <v>6000</v>
      </c>
      <c r="I959" s="11">
        <v>0.7</v>
      </c>
      <c r="J959" s="11">
        <v>0.5</v>
      </c>
      <c r="K959" s="11">
        <v>0.9</v>
      </c>
      <c r="L959" s="11">
        <v>3</v>
      </c>
      <c r="M959" s="11">
        <v>4</v>
      </c>
      <c r="N959" s="11">
        <v>4</v>
      </c>
      <c r="O959" s="11">
        <v>4</v>
      </c>
      <c r="P959" s="11">
        <v>0.2</v>
      </c>
      <c r="Q959" s="11">
        <v>0.15</v>
      </c>
      <c r="R959" s="11">
        <v>0.1</v>
      </c>
      <c r="S959" s="11">
        <v>0.2</v>
      </c>
      <c r="T959" s="11">
        <v>2066.6185</v>
      </c>
      <c r="U959" s="11">
        <v>0.52500000000000002</v>
      </c>
      <c r="V959" s="11">
        <v>90</v>
      </c>
      <c r="W959" s="11">
        <v>1400</v>
      </c>
      <c r="X959" s="11">
        <v>28.770201</v>
      </c>
    </row>
    <row r="960" spans="2:24" x14ac:dyDescent="0.35">
      <c r="B960" s="11">
        <v>-17.900545999999999</v>
      </c>
      <c r="C960" s="11">
        <v>45</v>
      </c>
      <c r="D960" s="11">
        <v>1.5</v>
      </c>
      <c r="E960" s="11">
        <v>0.13800000000000001</v>
      </c>
      <c r="F960" s="11">
        <v>425</v>
      </c>
      <c r="G960" s="11">
        <v>58.650000000000006</v>
      </c>
      <c r="H960" s="11">
        <v>8500</v>
      </c>
      <c r="I960" s="11">
        <v>0.8</v>
      </c>
      <c r="J960" s="11">
        <v>0.5</v>
      </c>
      <c r="K960" s="11">
        <v>0.8</v>
      </c>
      <c r="L960" s="11">
        <v>4</v>
      </c>
      <c r="M960" s="11">
        <v>3</v>
      </c>
      <c r="N960" s="11">
        <v>3</v>
      </c>
      <c r="O960" s="11">
        <v>3</v>
      </c>
      <c r="P960" s="11">
        <v>0.2</v>
      </c>
      <c r="Q960" s="11">
        <v>0.2</v>
      </c>
      <c r="R960" s="11">
        <v>0.16666666999999999</v>
      </c>
      <c r="S960" s="11">
        <v>0.35</v>
      </c>
      <c r="T960" s="11">
        <v>3954.5601999999999</v>
      </c>
      <c r="U960" s="11">
        <v>0.52500000000000002</v>
      </c>
      <c r="V960" s="11">
        <v>90</v>
      </c>
      <c r="W960" s="11">
        <v>1400</v>
      </c>
      <c r="X960" s="11">
        <v>-18.210629999999998</v>
      </c>
    </row>
    <row r="961" spans="2:24" x14ac:dyDescent="0.35">
      <c r="B961" s="11">
        <v>-6.5765149999999997</v>
      </c>
      <c r="C961" s="11">
        <v>40</v>
      </c>
      <c r="D961" s="11">
        <v>68.510204000000002</v>
      </c>
      <c r="E961" s="11">
        <v>0.27300000000000002</v>
      </c>
      <c r="F961" s="11">
        <v>3535.3822314049589</v>
      </c>
      <c r="G961" s="11">
        <v>965.15934917355389</v>
      </c>
      <c r="H961" s="11">
        <v>6500</v>
      </c>
      <c r="I961" s="11">
        <v>0.7</v>
      </c>
      <c r="J961" s="11">
        <v>0.4</v>
      </c>
      <c r="K961" s="11">
        <v>0.8</v>
      </c>
      <c r="L961" s="11">
        <v>2</v>
      </c>
      <c r="M961" s="11">
        <v>3</v>
      </c>
      <c r="N961" s="11">
        <v>2</v>
      </c>
      <c r="O961" s="11">
        <v>2</v>
      </c>
      <c r="P961" s="11">
        <v>0.2</v>
      </c>
      <c r="Q961" s="11">
        <v>0.2</v>
      </c>
      <c r="R961" s="11">
        <v>0.23333333000000001</v>
      </c>
      <c r="S961" s="11">
        <v>0.3</v>
      </c>
      <c r="T961" s="11">
        <v>2610.2665999999999</v>
      </c>
      <c r="U961" s="11">
        <v>0.65</v>
      </c>
      <c r="V961" s="11">
        <v>70</v>
      </c>
      <c r="W961" s="11">
        <v>2000</v>
      </c>
      <c r="X961" s="11">
        <v>-8.4013390999999995</v>
      </c>
    </row>
    <row r="962" spans="2:24" x14ac:dyDescent="0.35">
      <c r="B962" s="11">
        <v>-19.786553999999999</v>
      </c>
      <c r="C962" s="11">
        <v>40</v>
      </c>
      <c r="D962" s="11">
        <v>184.2551</v>
      </c>
      <c r="E962" s="11">
        <v>5.7000000000000002E-2</v>
      </c>
      <c r="F962" s="11">
        <v>4500</v>
      </c>
      <c r="G962" s="11">
        <v>256.5</v>
      </c>
      <c r="H962" s="11">
        <v>6500</v>
      </c>
      <c r="I962" s="11">
        <v>0.7</v>
      </c>
      <c r="J962" s="11">
        <v>0.3</v>
      </c>
      <c r="K962" s="11">
        <v>0.7</v>
      </c>
      <c r="L962" s="11">
        <v>2</v>
      </c>
      <c r="M962" s="11">
        <v>3</v>
      </c>
      <c r="N962" s="11">
        <v>2</v>
      </c>
      <c r="O962" s="11">
        <v>3</v>
      </c>
      <c r="P962" s="11">
        <v>0.05</v>
      </c>
      <c r="Q962" s="11">
        <v>0.15</v>
      </c>
      <c r="R962" s="11">
        <v>0.1</v>
      </c>
      <c r="S962" s="11">
        <v>0.3</v>
      </c>
      <c r="T962" s="11">
        <v>2610.2665999999999</v>
      </c>
      <c r="U962" s="11">
        <v>0.67500000000000004</v>
      </c>
      <c r="V962" s="11">
        <v>50</v>
      </c>
      <c r="W962" s="11">
        <v>1600</v>
      </c>
      <c r="X962" s="11">
        <v>-19.740331000000001</v>
      </c>
    </row>
    <row r="963" spans="2:24" x14ac:dyDescent="0.35">
      <c r="B963" s="11">
        <v>-12.703595999999999</v>
      </c>
      <c r="C963" s="11">
        <v>25</v>
      </c>
      <c r="D963" s="11">
        <v>196.43878000000001</v>
      </c>
      <c r="E963" s="11">
        <v>0.246</v>
      </c>
      <c r="F963" s="11">
        <v>1300</v>
      </c>
      <c r="G963" s="11">
        <v>319.8</v>
      </c>
      <c r="H963" s="11">
        <v>6000</v>
      </c>
      <c r="I963" s="11">
        <v>0.8</v>
      </c>
      <c r="J963" s="11">
        <v>0.3</v>
      </c>
      <c r="K963" s="11">
        <v>0.7</v>
      </c>
      <c r="L963" s="11">
        <v>3</v>
      </c>
      <c r="M963" s="11">
        <v>4</v>
      </c>
      <c r="N963" s="11">
        <v>3</v>
      </c>
      <c r="O963" s="11">
        <v>4</v>
      </c>
      <c r="P963" s="11">
        <v>0.125</v>
      </c>
      <c r="Q963" s="11">
        <v>0.1</v>
      </c>
      <c r="R963" s="11">
        <v>0.16666666999999999</v>
      </c>
      <c r="S963" s="11">
        <v>0.2</v>
      </c>
      <c r="T963" s="11">
        <v>3148.1896000000002</v>
      </c>
      <c r="U963" s="11">
        <v>0.6</v>
      </c>
      <c r="V963" s="11">
        <v>50</v>
      </c>
      <c r="W963" s="11">
        <v>2000</v>
      </c>
      <c r="X963" s="11">
        <v>-9.7875710999999992</v>
      </c>
    </row>
    <row r="964" spans="2:24" x14ac:dyDescent="0.35">
      <c r="B964" s="11">
        <v>24.710664000000001</v>
      </c>
      <c r="C964" s="11">
        <v>35</v>
      </c>
      <c r="D964" s="11">
        <v>165.97959</v>
      </c>
      <c r="E964" s="11">
        <v>0.219</v>
      </c>
      <c r="F964" s="11">
        <v>4500</v>
      </c>
      <c r="G964" s="11">
        <v>985.5</v>
      </c>
      <c r="H964" s="11">
        <v>8500</v>
      </c>
      <c r="I964" s="11">
        <v>0.7</v>
      </c>
      <c r="J964" s="11">
        <v>0.4</v>
      </c>
      <c r="K964" s="11">
        <v>0.7</v>
      </c>
      <c r="L964" s="11">
        <v>3</v>
      </c>
      <c r="M964" s="11">
        <v>3</v>
      </c>
      <c r="N964" s="11">
        <v>2</v>
      </c>
      <c r="O964" s="11">
        <v>4</v>
      </c>
      <c r="P964" s="11">
        <v>0.2</v>
      </c>
      <c r="Q964" s="11">
        <v>0.15</v>
      </c>
      <c r="R964" s="11">
        <v>0.1</v>
      </c>
      <c r="S964" s="11">
        <v>0.3</v>
      </c>
      <c r="T964" s="11">
        <v>3515.9308000000001</v>
      </c>
      <c r="U964" s="11">
        <v>0.5</v>
      </c>
      <c r="V964" s="11">
        <v>50</v>
      </c>
      <c r="W964" s="11">
        <v>1600</v>
      </c>
      <c r="X964" s="11">
        <v>27.219177999999999</v>
      </c>
    </row>
    <row r="965" spans="2:24" x14ac:dyDescent="0.35">
      <c r="B965" s="11">
        <v>27.522753000000002</v>
      </c>
      <c r="C965" s="11">
        <v>30</v>
      </c>
      <c r="D965" s="11">
        <v>1.5</v>
      </c>
      <c r="E965" s="11">
        <v>0.16500000000000001</v>
      </c>
      <c r="F965" s="11">
        <v>7300</v>
      </c>
      <c r="G965" s="11">
        <v>1204.5</v>
      </c>
      <c r="H965" s="11">
        <v>6500</v>
      </c>
      <c r="I965" s="11">
        <v>0.7</v>
      </c>
      <c r="J965" s="11">
        <v>0.2</v>
      </c>
      <c r="K965" s="11">
        <v>0.7</v>
      </c>
      <c r="L965" s="11">
        <v>4</v>
      </c>
      <c r="M965" s="11">
        <v>3</v>
      </c>
      <c r="N965" s="11">
        <v>3</v>
      </c>
      <c r="O965" s="11">
        <v>2</v>
      </c>
      <c r="P965" s="11">
        <v>0.2</v>
      </c>
      <c r="Q965" s="11">
        <v>0.1</v>
      </c>
      <c r="R965" s="11">
        <v>0.3</v>
      </c>
      <c r="S965" s="11">
        <v>0.25</v>
      </c>
      <c r="T965" s="11">
        <v>2771.893</v>
      </c>
      <c r="U965" s="11">
        <v>0.45</v>
      </c>
      <c r="V965" s="11">
        <v>40</v>
      </c>
      <c r="W965" s="11">
        <v>1400</v>
      </c>
      <c r="X965" s="11">
        <v>28.379968999999999</v>
      </c>
    </row>
    <row r="966" spans="2:24" x14ac:dyDescent="0.35">
      <c r="B966" s="11">
        <v>30.304608000000002</v>
      </c>
      <c r="C966" s="11">
        <v>35</v>
      </c>
      <c r="D966" s="11">
        <v>184.2551</v>
      </c>
      <c r="E966" s="11">
        <v>0.16500000000000001</v>
      </c>
      <c r="F966" s="11">
        <v>4085.3305785123966</v>
      </c>
      <c r="G966" s="11">
        <v>674.0795454545455</v>
      </c>
      <c r="H966" s="11">
        <v>7000</v>
      </c>
      <c r="I966" s="11">
        <v>0.8</v>
      </c>
      <c r="J966" s="11">
        <v>0.2</v>
      </c>
      <c r="K966" s="11">
        <v>0.9</v>
      </c>
      <c r="L966" s="11">
        <v>4</v>
      </c>
      <c r="M966" s="11">
        <v>2</v>
      </c>
      <c r="N966" s="11">
        <v>3</v>
      </c>
      <c r="O966" s="11">
        <v>2</v>
      </c>
      <c r="P966" s="11">
        <v>0.2</v>
      </c>
      <c r="Q966" s="11">
        <v>0.2</v>
      </c>
      <c r="R966" s="11">
        <v>0.16666666999999999</v>
      </c>
      <c r="S966" s="11">
        <v>0.3</v>
      </c>
      <c r="T966" s="11">
        <v>4009.1156999999998</v>
      </c>
      <c r="U966" s="11">
        <v>0.4</v>
      </c>
      <c r="V966" s="11">
        <v>60</v>
      </c>
      <c r="W966" s="11">
        <v>2000</v>
      </c>
      <c r="X966" s="11">
        <v>37.718144000000002</v>
      </c>
    </row>
    <row r="967" spans="2:24" x14ac:dyDescent="0.35">
      <c r="B967" s="11">
        <v>16.185282000000001</v>
      </c>
      <c r="C967" s="11">
        <v>30</v>
      </c>
      <c r="D967" s="11">
        <v>275.63265000000001</v>
      </c>
      <c r="E967" s="11">
        <v>0.219</v>
      </c>
      <c r="F967" s="11">
        <v>899.17355371900828</v>
      </c>
      <c r="G967" s="11">
        <v>196.9190082644628</v>
      </c>
      <c r="H967" s="11">
        <v>4000</v>
      </c>
      <c r="I967" s="11">
        <v>0.7</v>
      </c>
      <c r="J967" s="11">
        <v>0.4</v>
      </c>
      <c r="K967" s="11">
        <v>0.7</v>
      </c>
      <c r="L967" s="11">
        <v>2</v>
      </c>
      <c r="M967" s="11">
        <v>3</v>
      </c>
      <c r="N967" s="11">
        <v>2</v>
      </c>
      <c r="O967" s="11">
        <v>4</v>
      </c>
      <c r="P967" s="11">
        <v>0.2</v>
      </c>
      <c r="Q967" s="11">
        <v>0.15</v>
      </c>
      <c r="R967" s="11">
        <v>0.16666666999999999</v>
      </c>
      <c r="S967" s="11">
        <v>0.3</v>
      </c>
      <c r="T967" s="11">
        <v>2361.8497000000002</v>
      </c>
      <c r="U967" s="11">
        <v>0.42499999999999999</v>
      </c>
      <c r="V967" s="11">
        <v>90</v>
      </c>
      <c r="W967" s="11">
        <v>400</v>
      </c>
      <c r="X967" s="11">
        <v>12.360830999999999</v>
      </c>
    </row>
    <row r="968" spans="2:24" x14ac:dyDescent="0.35">
      <c r="B968" s="11">
        <v>15.667026999999999</v>
      </c>
      <c r="C968" s="11">
        <v>20</v>
      </c>
      <c r="D968" s="11">
        <v>184.2551</v>
      </c>
      <c r="E968" s="11">
        <v>0.3</v>
      </c>
      <c r="F968" s="11">
        <v>2400</v>
      </c>
      <c r="G968" s="11">
        <v>720</v>
      </c>
      <c r="H968" s="11">
        <v>4000</v>
      </c>
      <c r="I968" s="11">
        <v>0.75</v>
      </c>
      <c r="J968" s="11">
        <v>0.3</v>
      </c>
      <c r="K968" s="11">
        <v>0.6</v>
      </c>
      <c r="L968" s="11">
        <v>2</v>
      </c>
      <c r="M968" s="11">
        <v>3</v>
      </c>
      <c r="N968" s="11">
        <v>2</v>
      </c>
      <c r="O968" s="11">
        <v>3</v>
      </c>
      <c r="P968" s="11">
        <v>0.05</v>
      </c>
      <c r="Q968" s="11">
        <v>0.15</v>
      </c>
      <c r="R968" s="11">
        <v>0.1</v>
      </c>
      <c r="S968" s="11">
        <v>0.2</v>
      </c>
      <c r="T968" s="11">
        <v>1468.6858999999999</v>
      </c>
      <c r="U968" s="11">
        <v>0.47499999999999998</v>
      </c>
      <c r="V968" s="11">
        <v>50</v>
      </c>
      <c r="W968" s="11">
        <v>1400</v>
      </c>
      <c r="X968" s="11">
        <v>12.274279</v>
      </c>
    </row>
    <row r="969" spans="2:24" x14ac:dyDescent="0.35">
      <c r="B969" s="11">
        <v>-12.078398999999999</v>
      </c>
      <c r="C969" s="11">
        <v>15</v>
      </c>
      <c r="D969" s="11">
        <v>239.08162999999999</v>
      </c>
      <c r="E969" s="11">
        <v>0.3</v>
      </c>
      <c r="F969" s="11">
        <v>3535.3822314049589</v>
      </c>
      <c r="G969" s="11">
        <v>1060.6146694214876</v>
      </c>
      <c r="H969" s="11">
        <v>6500</v>
      </c>
      <c r="I969" s="11">
        <v>0.75</v>
      </c>
      <c r="J969" s="11">
        <v>0.2</v>
      </c>
      <c r="K969" s="11">
        <v>0.6</v>
      </c>
      <c r="L969" s="11">
        <v>2</v>
      </c>
      <c r="M969" s="11">
        <v>4</v>
      </c>
      <c r="N969" s="11">
        <v>4</v>
      </c>
      <c r="O969" s="11">
        <v>3</v>
      </c>
      <c r="P969" s="11">
        <v>0.2</v>
      </c>
      <c r="Q969" s="11">
        <v>0.1</v>
      </c>
      <c r="R969" s="11">
        <v>0.23333333000000001</v>
      </c>
      <c r="S969" s="11">
        <v>0.25</v>
      </c>
      <c r="T969" s="11">
        <v>1880.4336000000001</v>
      </c>
      <c r="U969" s="11">
        <v>0.52500000000000002</v>
      </c>
      <c r="V969" s="11">
        <v>80</v>
      </c>
      <c r="W969" s="11">
        <v>400</v>
      </c>
      <c r="X969" s="11">
        <v>-7.7862776</v>
      </c>
    </row>
    <row r="970" spans="2:24" x14ac:dyDescent="0.35">
      <c r="B970" s="11">
        <v>-16.354016999999999</v>
      </c>
      <c r="C970" s="11">
        <v>35</v>
      </c>
      <c r="D970" s="11">
        <v>165.97959</v>
      </c>
      <c r="E970" s="11">
        <v>8.4000000000000005E-2</v>
      </c>
      <c r="F970" s="11">
        <v>950</v>
      </c>
      <c r="G970" s="11">
        <v>79.800000000000011</v>
      </c>
      <c r="H970" s="11">
        <v>8500</v>
      </c>
      <c r="I970" s="11">
        <v>0.8</v>
      </c>
      <c r="J970" s="11">
        <v>0.3</v>
      </c>
      <c r="K970" s="11">
        <v>0.7</v>
      </c>
      <c r="L970" s="11">
        <v>4</v>
      </c>
      <c r="M970" s="11">
        <v>4</v>
      </c>
      <c r="N970" s="11">
        <v>2</v>
      </c>
      <c r="O970" s="11">
        <v>4</v>
      </c>
      <c r="P970" s="11">
        <v>0.2</v>
      </c>
      <c r="Q970" s="11">
        <v>0.1</v>
      </c>
      <c r="R970" s="11">
        <v>0.16666666999999999</v>
      </c>
      <c r="S970" s="11">
        <v>0.35</v>
      </c>
      <c r="T970" s="11">
        <v>2163.6496999999999</v>
      </c>
      <c r="U970" s="11">
        <v>0.52500000000000002</v>
      </c>
      <c r="V970" s="11">
        <v>80</v>
      </c>
      <c r="W970" s="11">
        <v>1400</v>
      </c>
      <c r="X970" s="11">
        <v>-15.518644</v>
      </c>
    </row>
    <row r="971" spans="2:24" x14ac:dyDescent="0.35">
      <c r="B971" s="11">
        <v>-12.010356</v>
      </c>
      <c r="C971" s="11">
        <v>25</v>
      </c>
      <c r="D971" s="11">
        <v>172.07142999999999</v>
      </c>
      <c r="E971" s="11">
        <v>0.03</v>
      </c>
      <c r="F971" s="11">
        <v>4619.059917355371</v>
      </c>
      <c r="G971" s="11">
        <v>138.57179752066114</v>
      </c>
      <c r="H971" s="11">
        <v>7500</v>
      </c>
      <c r="I971" s="11">
        <v>0.75</v>
      </c>
      <c r="J971" s="11">
        <v>0.3</v>
      </c>
      <c r="K971" s="11">
        <v>0.7</v>
      </c>
      <c r="L971" s="11">
        <v>2</v>
      </c>
      <c r="M971" s="11">
        <v>4</v>
      </c>
      <c r="N971" s="11">
        <v>4</v>
      </c>
      <c r="O971" s="11">
        <v>2</v>
      </c>
      <c r="P971" s="11">
        <v>0.05</v>
      </c>
      <c r="Q971" s="11">
        <v>0.2</v>
      </c>
      <c r="R971" s="11">
        <v>0.1</v>
      </c>
      <c r="S971" s="11">
        <v>0.35</v>
      </c>
      <c r="T971" s="11">
        <v>3300.5214000000001</v>
      </c>
      <c r="U971" s="11">
        <v>0.67500000000000004</v>
      </c>
      <c r="V971" s="11">
        <v>60</v>
      </c>
      <c r="W971" s="11">
        <v>1200</v>
      </c>
      <c r="X971" s="11">
        <v>-10.617815</v>
      </c>
    </row>
    <row r="972" spans="2:24" x14ac:dyDescent="0.35">
      <c r="B972" s="11">
        <v>11.738848000000001</v>
      </c>
      <c r="C972" s="11">
        <v>30</v>
      </c>
      <c r="D972" s="11">
        <v>44.142856999999999</v>
      </c>
      <c r="E972" s="11">
        <v>0.3</v>
      </c>
      <c r="F972" s="11">
        <v>3535.3822314049589</v>
      </c>
      <c r="G972" s="11">
        <v>1060.6146694214876</v>
      </c>
      <c r="H972" s="11">
        <v>4000</v>
      </c>
      <c r="I972" s="11">
        <v>0.7</v>
      </c>
      <c r="J972" s="11">
        <v>0.5</v>
      </c>
      <c r="K972" s="11">
        <v>0.9</v>
      </c>
      <c r="L972" s="11">
        <v>2</v>
      </c>
      <c r="M972" s="11">
        <v>4</v>
      </c>
      <c r="N972" s="11">
        <v>4</v>
      </c>
      <c r="O972" s="11">
        <v>4</v>
      </c>
      <c r="P972" s="11">
        <v>0.125</v>
      </c>
      <c r="Q972" s="11">
        <v>0.1</v>
      </c>
      <c r="R972" s="11">
        <v>0.16666666999999999</v>
      </c>
      <c r="S972" s="11">
        <v>0.3</v>
      </c>
      <c r="T972" s="11">
        <v>2033.8150000000001</v>
      </c>
      <c r="U972" s="11">
        <v>0.52500000000000002</v>
      </c>
      <c r="V972" s="11">
        <v>40</v>
      </c>
      <c r="W972" s="11">
        <v>1600</v>
      </c>
      <c r="X972" s="11">
        <v>5.3228330999999995</v>
      </c>
    </row>
    <row r="973" spans="2:24" x14ac:dyDescent="0.35">
      <c r="B973" s="11">
        <v>-4.1868930000000004</v>
      </c>
      <c r="C973" s="11">
        <v>25</v>
      </c>
      <c r="D973" s="11">
        <v>98.969387999999995</v>
      </c>
      <c r="E973" s="11">
        <v>0.219</v>
      </c>
      <c r="F973" s="11">
        <v>1650</v>
      </c>
      <c r="G973" s="11">
        <v>361.35</v>
      </c>
      <c r="H973" s="11">
        <v>7000</v>
      </c>
      <c r="I973" s="11">
        <v>0.75</v>
      </c>
      <c r="J973" s="11">
        <v>0.2</v>
      </c>
      <c r="K973" s="11">
        <v>0.7</v>
      </c>
      <c r="L973" s="11">
        <v>2</v>
      </c>
      <c r="M973" s="11">
        <v>2</v>
      </c>
      <c r="N973" s="11">
        <v>4</v>
      </c>
      <c r="O973" s="11">
        <v>3</v>
      </c>
      <c r="P973" s="11">
        <v>0.125</v>
      </c>
      <c r="Q973" s="11">
        <v>0.1</v>
      </c>
      <c r="R973" s="11">
        <v>0.16666666999999999</v>
      </c>
      <c r="S973" s="11">
        <v>0.2</v>
      </c>
      <c r="T973" s="11">
        <v>3080.4866000000002</v>
      </c>
      <c r="U973" s="11">
        <v>0.625</v>
      </c>
      <c r="V973" s="11">
        <v>60</v>
      </c>
      <c r="W973" s="11">
        <v>1800</v>
      </c>
      <c r="X973" s="11">
        <v>-0.58572367000000003</v>
      </c>
    </row>
    <row r="974" spans="2:24" x14ac:dyDescent="0.35">
      <c r="B974" s="11">
        <v>21.978763000000001</v>
      </c>
      <c r="C974" s="11">
        <v>20</v>
      </c>
      <c r="D974" s="11">
        <v>208.62244999999999</v>
      </c>
      <c r="E974" s="11">
        <v>0.27300000000000002</v>
      </c>
      <c r="F974" s="11">
        <v>6600</v>
      </c>
      <c r="G974" s="11">
        <v>1801.8000000000002</v>
      </c>
      <c r="H974" s="11">
        <v>5500</v>
      </c>
      <c r="I974" s="11">
        <v>0.8</v>
      </c>
      <c r="J974" s="11">
        <v>0.3</v>
      </c>
      <c r="K974" s="11">
        <v>0.7</v>
      </c>
      <c r="L974" s="11">
        <v>3</v>
      </c>
      <c r="M974" s="11">
        <v>2</v>
      </c>
      <c r="N974" s="11">
        <v>3</v>
      </c>
      <c r="O974" s="11">
        <v>4</v>
      </c>
      <c r="P974" s="11">
        <v>0.05</v>
      </c>
      <c r="Q974" s="11">
        <v>0.1</v>
      </c>
      <c r="R974" s="11">
        <v>0.1</v>
      </c>
      <c r="S974" s="11">
        <v>0.2</v>
      </c>
      <c r="T974" s="11">
        <v>1538.6233999999999</v>
      </c>
      <c r="U974" s="11">
        <v>0.52500000000000002</v>
      </c>
      <c r="V974" s="11">
        <v>50</v>
      </c>
      <c r="W974" s="11">
        <v>1000</v>
      </c>
      <c r="X974" s="11">
        <v>22.053471999999999</v>
      </c>
    </row>
    <row r="975" spans="2:24" x14ac:dyDescent="0.35">
      <c r="B975" s="11">
        <v>34.339700999999998</v>
      </c>
      <c r="C975" s="11">
        <v>20</v>
      </c>
      <c r="D975" s="11">
        <v>251.26531</v>
      </c>
      <c r="E975" s="11">
        <v>0.219</v>
      </c>
      <c r="F975" s="11">
        <v>1885.5371900826447</v>
      </c>
      <c r="G975" s="11">
        <v>412.93264462809918</v>
      </c>
      <c r="H975" s="11">
        <v>8000</v>
      </c>
      <c r="I975" s="11">
        <v>0.85</v>
      </c>
      <c r="J975" s="11">
        <v>0.5</v>
      </c>
      <c r="K975" s="11">
        <v>0.9</v>
      </c>
      <c r="L975" s="11">
        <v>4</v>
      </c>
      <c r="M975" s="11">
        <v>4</v>
      </c>
      <c r="N975" s="11">
        <v>4</v>
      </c>
      <c r="O975" s="11">
        <v>3</v>
      </c>
      <c r="P975" s="11">
        <v>0.125</v>
      </c>
      <c r="Q975" s="11">
        <v>0.15</v>
      </c>
      <c r="R975" s="11">
        <v>0.1</v>
      </c>
      <c r="S975" s="11">
        <v>0.3</v>
      </c>
      <c r="T975" s="11">
        <v>5035.4947000000002</v>
      </c>
      <c r="U975" s="11">
        <v>0.47499999999999998</v>
      </c>
      <c r="V975" s="11">
        <v>80</v>
      </c>
      <c r="W975" s="11">
        <v>1800</v>
      </c>
      <c r="X975" s="11">
        <v>29.983926</v>
      </c>
    </row>
    <row r="976" spans="2:24" x14ac:dyDescent="0.35">
      <c r="B976" s="11">
        <v>-3.5609679999999999</v>
      </c>
      <c r="C976" s="11">
        <v>25</v>
      </c>
      <c r="D976" s="11">
        <v>31.959184</v>
      </c>
      <c r="E976" s="11">
        <v>0.03</v>
      </c>
      <c r="F976" s="11">
        <v>4500</v>
      </c>
      <c r="G976" s="11">
        <v>135</v>
      </c>
      <c r="H976" s="11">
        <v>8500</v>
      </c>
      <c r="I976" s="11">
        <v>0.85</v>
      </c>
      <c r="J976" s="11">
        <v>0.5</v>
      </c>
      <c r="K976" s="11">
        <v>0.7</v>
      </c>
      <c r="L976" s="11">
        <v>2</v>
      </c>
      <c r="M976" s="11">
        <v>2</v>
      </c>
      <c r="N976" s="11">
        <v>2</v>
      </c>
      <c r="O976" s="11">
        <v>4</v>
      </c>
      <c r="P976" s="11">
        <v>0.05</v>
      </c>
      <c r="Q976" s="11">
        <v>0.1</v>
      </c>
      <c r="R976" s="11">
        <v>0.23333333000000001</v>
      </c>
      <c r="S976" s="11">
        <v>0.25</v>
      </c>
      <c r="T976" s="11">
        <v>4459.9353000000001</v>
      </c>
      <c r="U976" s="11">
        <v>0.65</v>
      </c>
      <c r="V976" s="11">
        <v>90</v>
      </c>
      <c r="W976" s="11">
        <v>600</v>
      </c>
      <c r="X976" s="11">
        <v>-5.6445762999999996E-2</v>
      </c>
    </row>
    <row r="977" spans="2:24" x14ac:dyDescent="0.35">
      <c r="B977" s="11">
        <v>-7.1864730000000003</v>
      </c>
      <c r="C977" s="11">
        <v>15</v>
      </c>
      <c r="D977" s="11">
        <v>287.81632999999999</v>
      </c>
      <c r="E977" s="11">
        <v>0.219</v>
      </c>
      <c r="F977" s="11">
        <v>2000</v>
      </c>
      <c r="G977" s="11">
        <v>438</v>
      </c>
      <c r="H977" s="11">
        <v>8500</v>
      </c>
      <c r="I977" s="11">
        <v>0.85</v>
      </c>
      <c r="J977" s="11">
        <v>0.5</v>
      </c>
      <c r="K977" s="11">
        <v>0.7</v>
      </c>
      <c r="L977" s="11">
        <v>4</v>
      </c>
      <c r="M977" s="11">
        <v>2</v>
      </c>
      <c r="N977" s="11">
        <v>2</v>
      </c>
      <c r="O977" s="11">
        <v>3</v>
      </c>
      <c r="P977" s="11">
        <v>0.05</v>
      </c>
      <c r="Q977" s="11">
        <v>0.1</v>
      </c>
      <c r="R977" s="11">
        <v>0.23333333000000001</v>
      </c>
      <c r="S977" s="11">
        <v>0.2</v>
      </c>
      <c r="T977" s="11">
        <v>5532.8141999999998</v>
      </c>
      <c r="U977" s="11">
        <v>0.6</v>
      </c>
      <c r="V977" s="11">
        <v>50</v>
      </c>
      <c r="W977" s="11">
        <v>1400</v>
      </c>
      <c r="X977" s="11">
        <v>-5.0156470000000004</v>
      </c>
    </row>
    <row r="978" spans="2:24" x14ac:dyDescent="0.35">
      <c r="B978" s="11">
        <v>10.617997000000001</v>
      </c>
      <c r="C978" s="11">
        <v>35</v>
      </c>
      <c r="D978" s="11">
        <v>56.326531000000003</v>
      </c>
      <c r="E978" s="11">
        <v>0.192</v>
      </c>
      <c r="F978" s="11">
        <v>1958.0578512396696</v>
      </c>
      <c r="G978" s="11">
        <v>375.94710743801659</v>
      </c>
      <c r="H978" s="11">
        <v>7500</v>
      </c>
      <c r="I978" s="11">
        <v>0.75</v>
      </c>
      <c r="J978" s="11">
        <v>0.4</v>
      </c>
      <c r="K978" s="11">
        <v>0.7</v>
      </c>
      <c r="L978" s="11">
        <v>2</v>
      </c>
      <c r="M978" s="11">
        <v>3</v>
      </c>
      <c r="N978" s="11">
        <v>3</v>
      </c>
      <c r="O978" s="11">
        <v>3</v>
      </c>
      <c r="P978" s="11">
        <v>0.125</v>
      </c>
      <c r="Q978" s="11">
        <v>0.2</v>
      </c>
      <c r="R978" s="11">
        <v>0.23333333000000001</v>
      </c>
      <c r="S978" s="11">
        <v>0.25</v>
      </c>
      <c r="T978" s="11">
        <v>3698.8865000000001</v>
      </c>
      <c r="U978" s="11">
        <v>0.5</v>
      </c>
      <c r="V978" s="11">
        <v>70</v>
      </c>
      <c r="W978" s="11">
        <v>1200</v>
      </c>
      <c r="X978" s="11">
        <v>12.629984</v>
      </c>
    </row>
    <row r="979" spans="2:24" x14ac:dyDescent="0.35">
      <c r="B979" s="11">
        <v>-3.4709340000000002</v>
      </c>
      <c r="C979" s="11">
        <v>45</v>
      </c>
      <c r="D979" s="11">
        <v>135.52041</v>
      </c>
      <c r="E979" s="11">
        <v>0.219</v>
      </c>
      <c r="F979" s="11">
        <v>1958.0578512396696</v>
      </c>
      <c r="G979" s="11">
        <v>428.81466942148762</v>
      </c>
      <c r="H979" s="11">
        <v>8000</v>
      </c>
      <c r="I979" s="11">
        <v>0.85</v>
      </c>
      <c r="J979" s="11">
        <v>0.3</v>
      </c>
      <c r="K979" s="11">
        <v>0.7</v>
      </c>
      <c r="L979" s="11">
        <v>3</v>
      </c>
      <c r="M979" s="11">
        <v>4</v>
      </c>
      <c r="N979" s="11">
        <v>4</v>
      </c>
      <c r="O979" s="11">
        <v>3</v>
      </c>
      <c r="P979" s="11">
        <v>0.05</v>
      </c>
      <c r="Q979" s="11">
        <v>0.15</v>
      </c>
      <c r="R979" s="11">
        <v>0.16666666999999999</v>
      </c>
      <c r="S979" s="11">
        <v>0.2</v>
      </c>
      <c r="T979" s="11">
        <v>2521.3135000000002</v>
      </c>
      <c r="U979" s="11">
        <v>0.42499999999999999</v>
      </c>
      <c r="V979" s="11">
        <v>50</v>
      </c>
      <c r="W979" s="11">
        <v>800</v>
      </c>
      <c r="X979" s="11">
        <v>-3.7750743</v>
      </c>
    </row>
    <row r="980" spans="2:24" x14ac:dyDescent="0.35">
      <c r="B980" s="11">
        <v>28.893584000000001</v>
      </c>
      <c r="C980" s="11">
        <v>30</v>
      </c>
      <c r="D980" s="11">
        <v>86.785713999999999</v>
      </c>
      <c r="E980" s="11">
        <v>0.3</v>
      </c>
      <c r="F980" s="11">
        <v>1075.6714876033056</v>
      </c>
      <c r="G980" s="11">
        <v>322.70144628099166</v>
      </c>
      <c r="H980" s="11">
        <v>6000</v>
      </c>
      <c r="I980" s="11">
        <v>0.8</v>
      </c>
      <c r="J980" s="11">
        <v>0.2</v>
      </c>
      <c r="K980" s="11">
        <v>0.6</v>
      </c>
      <c r="L980" s="11">
        <v>2</v>
      </c>
      <c r="M980" s="11">
        <v>3</v>
      </c>
      <c r="N980" s="11">
        <v>4</v>
      </c>
      <c r="O980" s="11">
        <v>2</v>
      </c>
      <c r="P980" s="11">
        <v>0.2</v>
      </c>
      <c r="Q980" s="11">
        <v>0.1</v>
      </c>
      <c r="R980" s="11">
        <v>0.16666666999999999</v>
      </c>
      <c r="S980" s="11">
        <v>0.25</v>
      </c>
      <c r="T980" s="11">
        <v>3050.7224999999999</v>
      </c>
      <c r="U980" s="11">
        <v>0.4</v>
      </c>
      <c r="V980" s="11">
        <v>80</v>
      </c>
      <c r="W980" s="11">
        <v>600</v>
      </c>
      <c r="X980" s="11">
        <v>27.639247000000001</v>
      </c>
    </row>
    <row r="981" spans="2:24" x14ac:dyDescent="0.35">
      <c r="B981" s="11">
        <v>-11.077204</v>
      </c>
      <c r="C981" s="11">
        <v>30</v>
      </c>
      <c r="D981" s="11">
        <v>153.79592</v>
      </c>
      <c r="E981" s="11">
        <v>0.246</v>
      </c>
      <c r="F981" s="11">
        <v>1694.4731404958679</v>
      </c>
      <c r="G981" s="11">
        <v>416.84039256198349</v>
      </c>
      <c r="H981" s="11">
        <v>5000</v>
      </c>
      <c r="I981" s="11">
        <v>0.7</v>
      </c>
      <c r="J981" s="11">
        <v>0.5</v>
      </c>
      <c r="K981" s="11">
        <v>0.7</v>
      </c>
      <c r="L981" s="11">
        <v>2</v>
      </c>
      <c r="M981" s="11">
        <v>4</v>
      </c>
      <c r="N981" s="11">
        <v>3</v>
      </c>
      <c r="O981" s="11">
        <v>3</v>
      </c>
      <c r="P981" s="11">
        <v>0.05</v>
      </c>
      <c r="Q981" s="11">
        <v>0.15</v>
      </c>
      <c r="R981" s="11">
        <v>0.16666666999999999</v>
      </c>
      <c r="S981" s="11">
        <v>0.25</v>
      </c>
      <c r="T981" s="11">
        <v>2132.2253999999998</v>
      </c>
      <c r="U981" s="11">
        <v>0.65</v>
      </c>
      <c r="V981" s="11">
        <v>50</v>
      </c>
      <c r="W981" s="11">
        <v>1000</v>
      </c>
      <c r="X981" s="11">
        <v>-13.025335</v>
      </c>
    </row>
    <row r="982" spans="2:24" x14ac:dyDescent="0.35">
      <c r="B982" s="11">
        <v>1.277865</v>
      </c>
      <c r="C982" s="11">
        <v>25</v>
      </c>
      <c r="D982" s="11">
        <v>86.785713999999999</v>
      </c>
      <c r="E982" s="11">
        <v>0.192</v>
      </c>
      <c r="F982" s="11">
        <v>1125</v>
      </c>
      <c r="G982" s="11">
        <v>216</v>
      </c>
      <c r="H982" s="11">
        <v>8500</v>
      </c>
      <c r="I982" s="11">
        <v>0.85</v>
      </c>
      <c r="J982" s="11">
        <v>0.5</v>
      </c>
      <c r="K982" s="11">
        <v>0.8</v>
      </c>
      <c r="L982" s="11">
        <v>3</v>
      </c>
      <c r="M982" s="11">
        <v>2</v>
      </c>
      <c r="N982" s="11">
        <v>4</v>
      </c>
      <c r="O982" s="11">
        <v>4</v>
      </c>
      <c r="P982" s="11">
        <v>0.2</v>
      </c>
      <c r="Q982" s="11">
        <v>0.2</v>
      </c>
      <c r="R982" s="11">
        <v>0.1</v>
      </c>
      <c r="S982" s="11">
        <v>0.3</v>
      </c>
      <c r="T982" s="11">
        <v>4459.9353000000001</v>
      </c>
      <c r="U982" s="11">
        <v>0.4</v>
      </c>
      <c r="V982" s="11">
        <v>60</v>
      </c>
      <c r="W982" s="11">
        <v>2000</v>
      </c>
      <c r="X982" s="11">
        <v>2.6167097999999998</v>
      </c>
    </row>
    <row r="983" spans="2:24" x14ac:dyDescent="0.35">
      <c r="B983" s="11">
        <v>11.383661</v>
      </c>
      <c r="C983" s="11">
        <v>40</v>
      </c>
      <c r="D983" s="11">
        <v>257.35714000000002</v>
      </c>
      <c r="E983" s="11">
        <v>0.111</v>
      </c>
      <c r="F983" s="11">
        <v>5200</v>
      </c>
      <c r="G983" s="11">
        <v>577.20000000000005</v>
      </c>
      <c r="H983" s="11">
        <v>8000</v>
      </c>
      <c r="I983" s="11">
        <v>0.8</v>
      </c>
      <c r="J983" s="11">
        <v>0.3</v>
      </c>
      <c r="K983" s="11">
        <v>0.6</v>
      </c>
      <c r="L983" s="11">
        <v>3</v>
      </c>
      <c r="M983" s="11">
        <v>2</v>
      </c>
      <c r="N983" s="11">
        <v>3</v>
      </c>
      <c r="O983" s="11">
        <v>2</v>
      </c>
      <c r="P983" s="11">
        <v>0.05</v>
      </c>
      <c r="Q983" s="11">
        <v>0.1</v>
      </c>
      <c r="R983" s="11">
        <v>0.1</v>
      </c>
      <c r="S983" s="11">
        <v>0.2</v>
      </c>
      <c r="T983" s="11">
        <v>3830.4504000000002</v>
      </c>
      <c r="U983" s="11">
        <v>0.42499999999999999</v>
      </c>
      <c r="V983" s="11">
        <v>60</v>
      </c>
      <c r="W983" s="11">
        <v>2000</v>
      </c>
      <c r="X983" s="11">
        <v>9.2317219000000001</v>
      </c>
    </row>
    <row r="984" spans="2:24" x14ac:dyDescent="0.35">
      <c r="B984" s="11">
        <v>-14.565866</v>
      </c>
      <c r="C984" s="11">
        <v>25</v>
      </c>
      <c r="D984" s="11">
        <v>159.88775999999999</v>
      </c>
      <c r="E984" s="11">
        <v>8.4000000000000005E-2</v>
      </c>
      <c r="F984" s="11">
        <v>250</v>
      </c>
      <c r="G984" s="11">
        <v>21</v>
      </c>
      <c r="H984" s="11">
        <v>8000</v>
      </c>
      <c r="I984" s="11">
        <v>0.7</v>
      </c>
      <c r="J984" s="11">
        <v>0.5</v>
      </c>
      <c r="K984" s="11">
        <v>0.6</v>
      </c>
      <c r="L984" s="11">
        <v>2</v>
      </c>
      <c r="M984" s="11">
        <v>4</v>
      </c>
      <c r="N984" s="11">
        <v>3</v>
      </c>
      <c r="O984" s="11">
        <v>2</v>
      </c>
      <c r="P984" s="11">
        <v>0.2</v>
      </c>
      <c r="Q984" s="11">
        <v>0.1</v>
      </c>
      <c r="R984" s="11">
        <v>0.1</v>
      </c>
      <c r="S984" s="11">
        <v>0.35</v>
      </c>
      <c r="T984" s="11">
        <v>4874.6162000000004</v>
      </c>
      <c r="U984" s="11">
        <v>0.57499999999999996</v>
      </c>
      <c r="V984" s="11">
        <v>50</v>
      </c>
      <c r="W984" s="11">
        <v>800</v>
      </c>
      <c r="X984" s="11">
        <v>-13.933895</v>
      </c>
    </row>
    <row r="985" spans="2:24" x14ac:dyDescent="0.35">
      <c r="B985" s="11">
        <v>35.819333</v>
      </c>
      <c r="C985" s="11">
        <v>20</v>
      </c>
      <c r="D985" s="11">
        <v>281.72449</v>
      </c>
      <c r="E985" s="11">
        <v>0.192</v>
      </c>
      <c r="F985" s="11">
        <v>3120.6611570247933</v>
      </c>
      <c r="G985" s="11">
        <v>599.16694214876031</v>
      </c>
      <c r="H985" s="11">
        <v>8000</v>
      </c>
      <c r="I985" s="11">
        <v>0.85</v>
      </c>
      <c r="J985" s="11">
        <v>0.5</v>
      </c>
      <c r="K985" s="11">
        <v>0.9</v>
      </c>
      <c r="L985" s="11">
        <v>4</v>
      </c>
      <c r="M985" s="11">
        <v>3</v>
      </c>
      <c r="N985" s="11">
        <v>2</v>
      </c>
      <c r="O985" s="11">
        <v>4</v>
      </c>
      <c r="P985" s="11">
        <v>0.2</v>
      </c>
      <c r="Q985" s="11">
        <v>0.15</v>
      </c>
      <c r="R985" s="11">
        <v>0.23333333000000001</v>
      </c>
      <c r="S985" s="11">
        <v>0.3</v>
      </c>
      <c r="T985" s="11">
        <v>2237.9976000000001</v>
      </c>
      <c r="U985" s="11">
        <v>0.4</v>
      </c>
      <c r="V985" s="11">
        <v>60</v>
      </c>
      <c r="W985" s="11">
        <v>1600</v>
      </c>
      <c r="X985" s="11">
        <v>37.645380000000003</v>
      </c>
    </row>
    <row r="986" spans="2:24" x14ac:dyDescent="0.35">
      <c r="B986" s="11">
        <v>46.040686999999998</v>
      </c>
      <c r="C986" s="11">
        <v>30</v>
      </c>
      <c r="D986" s="11">
        <v>214.71429000000001</v>
      </c>
      <c r="E986" s="11">
        <v>0.246</v>
      </c>
      <c r="F986" s="11">
        <v>3100</v>
      </c>
      <c r="G986" s="11">
        <v>762.6</v>
      </c>
      <c r="H986" s="11">
        <v>5500</v>
      </c>
      <c r="I986" s="11">
        <v>0.7</v>
      </c>
      <c r="J986" s="11">
        <v>0.3</v>
      </c>
      <c r="K986" s="11">
        <v>0.9</v>
      </c>
      <c r="L986" s="11">
        <v>2</v>
      </c>
      <c r="M986" s="11">
        <v>2</v>
      </c>
      <c r="N986" s="11">
        <v>4</v>
      </c>
      <c r="O986" s="11">
        <v>4</v>
      </c>
      <c r="P986" s="11">
        <v>0.2</v>
      </c>
      <c r="Q986" s="11">
        <v>0.15</v>
      </c>
      <c r="R986" s="11">
        <v>0.1</v>
      </c>
      <c r="S986" s="11">
        <v>0.35</v>
      </c>
      <c r="T986" s="11">
        <v>1894.4002</v>
      </c>
      <c r="U986" s="11">
        <v>0.52500000000000002</v>
      </c>
      <c r="V986" s="11">
        <v>80</v>
      </c>
      <c r="W986" s="11">
        <v>1400</v>
      </c>
      <c r="X986" s="11">
        <v>43.170541999999998</v>
      </c>
    </row>
    <row r="987" spans="2:24" x14ac:dyDescent="0.35">
      <c r="B987" s="11">
        <v>11.59909</v>
      </c>
      <c r="C987" s="11">
        <v>30</v>
      </c>
      <c r="D987" s="11">
        <v>153.79592</v>
      </c>
      <c r="E987" s="11">
        <v>0.111</v>
      </c>
      <c r="F987" s="11">
        <v>1825</v>
      </c>
      <c r="G987" s="11">
        <v>202.57499999999999</v>
      </c>
      <c r="H987" s="11">
        <v>7000</v>
      </c>
      <c r="I987" s="11">
        <v>0.8</v>
      </c>
      <c r="J987" s="11">
        <v>0.5</v>
      </c>
      <c r="K987" s="11">
        <v>0.9</v>
      </c>
      <c r="L987" s="11">
        <v>2</v>
      </c>
      <c r="M987" s="11">
        <v>3</v>
      </c>
      <c r="N987" s="11">
        <v>3</v>
      </c>
      <c r="O987" s="11">
        <v>2</v>
      </c>
      <c r="P987" s="11">
        <v>0.2</v>
      </c>
      <c r="Q987" s="11">
        <v>0.2</v>
      </c>
      <c r="R987" s="11">
        <v>0.23333333000000001</v>
      </c>
      <c r="S987" s="11">
        <v>0.2</v>
      </c>
      <c r="T987" s="11">
        <v>2985.1154999999999</v>
      </c>
      <c r="U987" s="11">
        <v>0.45</v>
      </c>
      <c r="V987" s="11">
        <v>90</v>
      </c>
      <c r="W987" s="11">
        <v>600</v>
      </c>
      <c r="X987" s="11">
        <v>8.6264085000000001</v>
      </c>
    </row>
    <row r="988" spans="2:24" x14ac:dyDescent="0.35">
      <c r="B988" s="11">
        <v>-5.751525</v>
      </c>
      <c r="C988" s="11">
        <v>15</v>
      </c>
      <c r="D988" s="11">
        <v>13.683673000000001</v>
      </c>
      <c r="E988" s="11">
        <v>0.13800000000000001</v>
      </c>
      <c r="F988" s="11">
        <v>6600</v>
      </c>
      <c r="G988" s="11">
        <v>910.80000000000007</v>
      </c>
      <c r="H988" s="11">
        <v>8500</v>
      </c>
      <c r="I988" s="11">
        <v>0.85</v>
      </c>
      <c r="J988" s="11">
        <v>0.2</v>
      </c>
      <c r="K988" s="11">
        <v>0.9</v>
      </c>
      <c r="L988" s="11">
        <v>4</v>
      </c>
      <c r="M988" s="11">
        <v>2</v>
      </c>
      <c r="N988" s="11">
        <v>4</v>
      </c>
      <c r="O988" s="11">
        <v>2</v>
      </c>
      <c r="P988" s="11">
        <v>0.125</v>
      </c>
      <c r="Q988" s="11">
        <v>0.1</v>
      </c>
      <c r="R988" s="11">
        <v>0.1</v>
      </c>
      <c r="S988" s="11">
        <v>0.2</v>
      </c>
      <c r="T988" s="11">
        <v>3995.9214000000002</v>
      </c>
      <c r="U988" s="11">
        <v>0.55000000000000004</v>
      </c>
      <c r="V988" s="11">
        <v>40</v>
      </c>
      <c r="W988" s="11">
        <v>800</v>
      </c>
      <c r="X988" s="11">
        <v>-1.8338816</v>
      </c>
    </row>
    <row r="989" spans="2:24" x14ac:dyDescent="0.35">
      <c r="B989" s="11">
        <v>-21.185569000000001</v>
      </c>
      <c r="C989" s="11">
        <v>20</v>
      </c>
      <c r="D989" s="11">
        <v>86.785713999999999</v>
      </c>
      <c r="E989" s="11">
        <v>5.7000000000000002E-2</v>
      </c>
      <c r="F989" s="11">
        <v>1518.5950413223138</v>
      </c>
      <c r="G989" s="11">
        <v>86.559917355371894</v>
      </c>
      <c r="H989" s="11">
        <v>5500</v>
      </c>
      <c r="I989" s="11">
        <v>0.85</v>
      </c>
      <c r="J989" s="11">
        <v>0.4</v>
      </c>
      <c r="K989" s="11">
        <v>0.9</v>
      </c>
      <c r="L989" s="11">
        <v>3</v>
      </c>
      <c r="M989" s="11">
        <v>3</v>
      </c>
      <c r="N989" s="11">
        <v>3</v>
      </c>
      <c r="O989" s="11">
        <v>2</v>
      </c>
      <c r="P989" s="11">
        <v>0.2</v>
      </c>
      <c r="Q989" s="11">
        <v>0.15</v>
      </c>
      <c r="R989" s="11">
        <v>0.1</v>
      </c>
      <c r="S989" s="11">
        <v>0.25</v>
      </c>
      <c r="T989" s="11">
        <v>3461.9025999999999</v>
      </c>
      <c r="U989" s="11">
        <v>0.6</v>
      </c>
      <c r="V989" s="11">
        <v>40</v>
      </c>
      <c r="W989" s="11">
        <v>1800</v>
      </c>
      <c r="X989" s="11">
        <v>-21.066096999999999</v>
      </c>
    </row>
    <row r="990" spans="2:24" x14ac:dyDescent="0.35">
      <c r="B990" s="11">
        <v>-20.192326999999999</v>
      </c>
      <c r="C990" s="11">
        <v>45</v>
      </c>
      <c r="D990" s="11">
        <v>38.051020000000001</v>
      </c>
      <c r="E990" s="11">
        <v>0.111</v>
      </c>
      <c r="F990" s="11">
        <v>2221.6425619834713</v>
      </c>
      <c r="G990" s="11">
        <v>246.60232438016533</v>
      </c>
      <c r="H990" s="11">
        <v>8500</v>
      </c>
      <c r="I990" s="11">
        <v>0.75</v>
      </c>
      <c r="J990" s="11">
        <v>0.5</v>
      </c>
      <c r="K990" s="11">
        <v>0.6</v>
      </c>
      <c r="L990" s="11">
        <v>2</v>
      </c>
      <c r="M990" s="11">
        <v>3</v>
      </c>
      <c r="N990" s="11">
        <v>2</v>
      </c>
      <c r="O990" s="11">
        <v>2</v>
      </c>
      <c r="P990" s="11">
        <v>0.2</v>
      </c>
      <c r="Q990" s="11">
        <v>0.2</v>
      </c>
      <c r="R990" s="11">
        <v>0.23333333000000001</v>
      </c>
      <c r="S990" s="11">
        <v>0.35</v>
      </c>
      <c r="T990" s="11">
        <v>3316.7278999999999</v>
      </c>
      <c r="U990" s="11">
        <v>0.65</v>
      </c>
      <c r="V990" s="11">
        <v>50</v>
      </c>
      <c r="W990" s="11">
        <v>1800</v>
      </c>
      <c r="X990" s="11">
        <v>-20.655255</v>
      </c>
    </row>
    <row r="991" spans="2:24" x14ac:dyDescent="0.35">
      <c r="B991" s="11">
        <v>-15.792434</v>
      </c>
      <c r="C991" s="11">
        <v>45</v>
      </c>
      <c r="D991" s="11">
        <v>38.051020000000001</v>
      </c>
      <c r="E991" s="11">
        <v>0.192</v>
      </c>
      <c r="F991" s="11">
        <v>2435.4855371900826</v>
      </c>
      <c r="G991" s="11">
        <v>467.61322314049585</v>
      </c>
      <c r="H991" s="11">
        <v>7500</v>
      </c>
      <c r="I991" s="11">
        <v>0.7</v>
      </c>
      <c r="J991" s="11">
        <v>0.2</v>
      </c>
      <c r="K991" s="11">
        <v>0.7</v>
      </c>
      <c r="L991" s="11">
        <v>3</v>
      </c>
      <c r="M991" s="11">
        <v>3</v>
      </c>
      <c r="N991" s="11">
        <v>4</v>
      </c>
      <c r="O991" s="11">
        <v>3</v>
      </c>
      <c r="P991" s="11">
        <v>0.05</v>
      </c>
      <c r="Q991" s="11">
        <v>0.1</v>
      </c>
      <c r="R991" s="11">
        <v>0.3</v>
      </c>
      <c r="S991" s="11">
        <v>0.3</v>
      </c>
      <c r="T991" s="11">
        <v>4052.1109999999999</v>
      </c>
      <c r="U991" s="11">
        <v>0.6</v>
      </c>
      <c r="V991" s="11">
        <v>40</v>
      </c>
      <c r="W991" s="11">
        <v>2000</v>
      </c>
      <c r="X991" s="11">
        <v>-16.415742000000002</v>
      </c>
    </row>
    <row r="992" spans="2:24" x14ac:dyDescent="0.35">
      <c r="B992" s="11">
        <v>-2.6415000000000001E-2</v>
      </c>
      <c r="C992" s="11">
        <v>15</v>
      </c>
      <c r="D992" s="11">
        <v>202.53061</v>
      </c>
      <c r="E992" s="11">
        <v>0.16500000000000001</v>
      </c>
      <c r="F992" s="11">
        <v>1000</v>
      </c>
      <c r="G992" s="11">
        <v>165</v>
      </c>
      <c r="H992" s="11">
        <v>8500</v>
      </c>
      <c r="I992" s="11">
        <v>0.7</v>
      </c>
      <c r="J992" s="11">
        <v>0.3</v>
      </c>
      <c r="K992" s="11">
        <v>0.7</v>
      </c>
      <c r="L992" s="11">
        <v>3</v>
      </c>
      <c r="M992" s="11">
        <v>4</v>
      </c>
      <c r="N992" s="11">
        <v>4</v>
      </c>
      <c r="O992" s="11">
        <v>4</v>
      </c>
      <c r="P992" s="11">
        <v>0.05</v>
      </c>
      <c r="Q992" s="11">
        <v>0.2</v>
      </c>
      <c r="R992" s="11">
        <v>0.16666666999999999</v>
      </c>
      <c r="S992" s="11">
        <v>0.35</v>
      </c>
      <c r="T992" s="11">
        <v>2459.0284999999999</v>
      </c>
      <c r="U992" s="11">
        <v>0.47499999999999998</v>
      </c>
      <c r="V992" s="11">
        <v>60</v>
      </c>
      <c r="W992" s="11">
        <v>1000</v>
      </c>
      <c r="X992" s="11">
        <v>-1.7777923</v>
      </c>
    </row>
    <row r="993" spans="2:24" x14ac:dyDescent="0.35">
      <c r="B993" s="11">
        <v>22.939897999999999</v>
      </c>
      <c r="C993" s="11">
        <v>30</v>
      </c>
      <c r="D993" s="11">
        <v>56.326531000000003</v>
      </c>
      <c r="E993" s="11">
        <v>0.246</v>
      </c>
      <c r="F993" s="11">
        <v>1961.518595041322</v>
      </c>
      <c r="G993" s="11">
        <v>482.53357438016519</v>
      </c>
      <c r="H993" s="11">
        <v>8000</v>
      </c>
      <c r="I993" s="11">
        <v>0.85</v>
      </c>
      <c r="J993" s="11">
        <v>0.3</v>
      </c>
      <c r="K993" s="11">
        <v>0.6</v>
      </c>
      <c r="L993" s="11">
        <v>2</v>
      </c>
      <c r="M993" s="11">
        <v>2</v>
      </c>
      <c r="N993" s="11">
        <v>2</v>
      </c>
      <c r="O993" s="11">
        <v>2</v>
      </c>
      <c r="P993" s="11">
        <v>0.05</v>
      </c>
      <c r="Q993" s="11">
        <v>0.15</v>
      </c>
      <c r="R993" s="11">
        <v>0.16666666999999999</v>
      </c>
      <c r="S993" s="11">
        <v>0.35</v>
      </c>
      <c r="T993" s="11">
        <v>3411.5605999999998</v>
      </c>
      <c r="U993" s="11">
        <v>0.5</v>
      </c>
      <c r="V993" s="11">
        <v>70</v>
      </c>
      <c r="W993" s="11">
        <v>1000</v>
      </c>
      <c r="X993" s="11">
        <v>26.393155</v>
      </c>
    </row>
    <row r="994" spans="2:24" x14ac:dyDescent="0.35">
      <c r="B994" s="11">
        <v>12.487154</v>
      </c>
      <c r="C994" s="11">
        <v>30</v>
      </c>
      <c r="D994" s="11">
        <v>184.2551</v>
      </c>
      <c r="E994" s="11">
        <v>0.3</v>
      </c>
      <c r="F994" s="11">
        <v>4176.1363636363631</v>
      </c>
      <c r="G994" s="11">
        <v>1252.8409090909088</v>
      </c>
      <c r="H994" s="11">
        <v>7500</v>
      </c>
      <c r="I994" s="11">
        <v>0.8</v>
      </c>
      <c r="J994" s="11">
        <v>0.3</v>
      </c>
      <c r="K994" s="11">
        <v>0.8</v>
      </c>
      <c r="L994" s="11">
        <v>3</v>
      </c>
      <c r="M994" s="11">
        <v>3</v>
      </c>
      <c r="N994" s="11">
        <v>2</v>
      </c>
      <c r="O994" s="11">
        <v>4</v>
      </c>
      <c r="P994" s="11">
        <v>0.125</v>
      </c>
      <c r="Q994" s="11">
        <v>0.1</v>
      </c>
      <c r="R994" s="11">
        <v>0.16666666999999999</v>
      </c>
      <c r="S994" s="11">
        <v>0.3</v>
      </c>
      <c r="T994" s="11">
        <v>3198.3380999999999</v>
      </c>
      <c r="U994" s="11">
        <v>0.625</v>
      </c>
      <c r="V994" s="11">
        <v>90</v>
      </c>
      <c r="W994" s="11">
        <v>800</v>
      </c>
      <c r="X994" s="11">
        <v>18.909905999999999</v>
      </c>
    </row>
    <row r="995" spans="2:24" x14ac:dyDescent="0.35">
      <c r="B995" s="11">
        <v>-22.460708</v>
      </c>
      <c r="C995" s="11">
        <v>45</v>
      </c>
      <c r="D995" s="11">
        <v>86.785713999999999</v>
      </c>
      <c r="E995" s="11">
        <v>0.03</v>
      </c>
      <c r="F995" s="11">
        <v>1000</v>
      </c>
      <c r="G995" s="11">
        <v>30</v>
      </c>
      <c r="H995" s="11">
        <v>8000</v>
      </c>
      <c r="I995" s="11">
        <v>0.85</v>
      </c>
      <c r="J995" s="11">
        <v>0.2</v>
      </c>
      <c r="K995" s="11">
        <v>0.8</v>
      </c>
      <c r="L995" s="11">
        <v>4</v>
      </c>
      <c r="M995" s="11">
        <v>2</v>
      </c>
      <c r="N995" s="11">
        <v>2</v>
      </c>
      <c r="O995" s="11">
        <v>2</v>
      </c>
      <c r="P995" s="11">
        <v>0.05</v>
      </c>
      <c r="Q995" s="11">
        <v>0.1</v>
      </c>
      <c r="R995" s="11">
        <v>0.3</v>
      </c>
      <c r="S995" s="11">
        <v>0.25</v>
      </c>
      <c r="T995" s="11">
        <v>3121.6262999999999</v>
      </c>
      <c r="U995" s="11">
        <v>0.45</v>
      </c>
      <c r="V995" s="11">
        <v>90</v>
      </c>
      <c r="W995" s="11">
        <v>1600</v>
      </c>
      <c r="X995" s="11">
        <v>-21.713092</v>
      </c>
    </row>
    <row r="996" spans="2:24" x14ac:dyDescent="0.35">
      <c r="B996" s="11">
        <v>-14.091267999999999</v>
      </c>
      <c r="C996" s="11">
        <v>35</v>
      </c>
      <c r="D996" s="11">
        <v>1.5</v>
      </c>
      <c r="E996" s="11">
        <v>0.16500000000000001</v>
      </c>
      <c r="F996" s="11">
        <v>528.9256198347108</v>
      </c>
      <c r="G996" s="11">
        <v>87.27272727272728</v>
      </c>
      <c r="H996" s="11">
        <v>8500</v>
      </c>
      <c r="I996" s="11">
        <v>0.7</v>
      </c>
      <c r="J996" s="11">
        <v>0.5</v>
      </c>
      <c r="K996" s="11">
        <v>0.7</v>
      </c>
      <c r="L996" s="11">
        <v>3</v>
      </c>
      <c r="M996" s="11">
        <v>3</v>
      </c>
      <c r="N996" s="11">
        <v>4</v>
      </c>
      <c r="O996" s="11">
        <v>3</v>
      </c>
      <c r="P996" s="11">
        <v>0.05</v>
      </c>
      <c r="Q996" s="11">
        <v>0.2</v>
      </c>
      <c r="R996" s="11">
        <v>0.1</v>
      </c>
      <c r="S996" s="11">
        <v>0.3</v>
      </c>
      <c r="T996" s="11">
        <v>3515.9308000000001</v>
      </c>
      <c r="U996" s="11">
        <v>0.4</v>
      </c>
      <c r="V996" s="11">
        <v>80</v>
      </c>
      <c r="W996" s="11">
        <v>1600</v>
      </c>
      <c r="X996" s="11">
        <v>-12.128253000000001</v>
      </c>
    </row>
    <row r="997" spans="2:24" x14ac:dyDescent="0.35">
      <c r="B997" s="11">
        <v>-25.291029999999999</v>
      </c>
      <c r="C997" s="11">
        <v>40</v>
      </c>
      <c r="D997" s="11">
        <v>159.88775999999999</v>
      </c>
      <c r="E997" s="11">
        <v>0.03</v>
      </c>
      <c r="F997" s="11">
        <v>1430.8884297520663</v>
      </c>
      <c r="G997" s="11">
        <v>42.926652892561989</v>
      </c>
      <c r="H997" s="11">
        <v>8500</v>
      </c>
      <c r="I997" s="11">
        <v>0.75</v>
      </c>
      <c r="J997" s="11">
        <v>0.3</v>
      </c>
      <c r="K997" s="11">
        <v>0.9</v>
      </c>
      <c r="L997" s="11">
        <v>2</v>
      </c>
      <c r="M997" s="11">
        <v>3</v>
      </c>
      <c r="N997" s="11">
        <v>2</v>
      </c>
      <c r="O997" s="11">
        <v>3</v>
      </c>
      <c r="P997" s="11">
        <v>0.2</v>
      </c>
      <c r="Q997" s="11">
        <v>0.2</v>
      </c>
      <c r="R997" s="11">
        <v>0.1</v>
      </c>
      <c r="S997" s="11">
        <v>0.2</v>
      </c>
      <c r="T997" s="11">
        <v>4069.8535000000002</v>
      </c>
      <c r="U997" s="11">
        <v>0.7</v>
      </c>
      <c r="V997" s="11">
        <v>70</v>
      </c>
      <c r="W997" s="11">
        <v>1800</v>
      </c>
      <c r="X997" s="11">
        <v>-27.238406999999999</v>
      </c>
    </row>
    <row r="998" spans="2:24" x14ac:dyDescent="0.35">
      <c r="B998" s="11">
        <v>-16.720405</v>
      </c>
      <c r="C998" s="11">
        <v>35</v>
      </c>
      <c r="D998" s="11">
        <v>245.17347000000001</v>
      </c>
      <c r="E998" s="11">
        <v>0.03</v>
      </c>
      <c r="F998" s="11">
        <v>4619.059917355371</v>
      </c>
      <c r="G998" s="11">
        <v>138.57179752066114</v>
      </c>
      <c r="H998" s="11">
        <v>8000</v>
      </c>
      <c r="I998" s="11">
        <v>0.75</v>
      </c>
      <c r="J998" s="11">
        <v>0.2</v>
      </c>
      <c r="K998" s="11">
        <v>0.7</v>
      </c>
      <c r="L998" s="11">
        <v>3</v>
      </c>
      <c r="M998" s="11">
        <v>3</v>
      </c>
      <c r="N998" s="11">
        <v>2</v>
      </c>
      <c r="O998" s="11">
        <v>2</v>
      </c>
      <c r="P998" s="11">
        <v>0.2</v>
      </c>
      <c r="Q998" s="11">
        <v>0.2</v>
      </c>
      <c r="R998" s="11">
        <v>0.16666666999999999</v>
      </c>
      <c r="S998" s="11">
        <v>0.35</v>
      </c>
      <c r="T998" s="11">
        <v>2036.3761999999999</v>
      </c>
      <c r="U998" s="11">
        <v>0.65</v>
      </c>
      <c r="V998" s="11">
        <v>90</v>
      </c>
      <c r="W998" s="11">
        <v>1600</v>
      </c>
      <c r="X998" s="11">
        <v>-16.310855</v>
      </c>
    </row>
    <row r="999" spans="2:24" x14ac:dyDescent="0.35">
      <c r="B999" s="11">
        <v>-5.8353929999999998</v>
      </c>
      <c r="C999" s="11">
        <v>30</v>
      </c>
      <c r="D999" s="11">
        <v>13.683673000000001</v>
      </c>
      <c r="E999" s="11">
        <v>0.27300000000000002</v>
      </c>
      <c r="F999" s="11">
        <v>3100</v>
      </c>
      <c r="G999" s="11">
        <v>846.30000000000007</v>
      </c>
      <c r="H999" s="11">
        <v>4500</v>
      </c>
      <c r="I999" s="11">
        <v>0.8</v>
      </c>
      <c r="J999" s="11">
        <v>0.2</v>
      </c>
      <c r="K999" s="11">
        <v>0.6</v>
      </c>
      <c r="L999" s="11">
        <v>3</v>
      </c>
      <c r="M999" s="11">
        <v>4</v>
      </c>
      <c r="N999" s="11">
        <v>3</v>
      </c>
      <c r="O999" s="11">
        <v>3</v>
      </c>
      <c r="P999" s="11">
        <v>0.125</v>
      </c>
      <c r="Q999" s="11">
        <v>0.15</v>
      </c>
      <c r="R999" s="11">
        <v>0.16666666999999999</v>
      </c>
      <c r="S999" s="11">
        <v>0.25</v>
      </c>
      <c r="T999" s="11">
        <v>2657.0808999999999</v>
      </c>
      <c r="U999" s="11">
        <v>0.67500000000000004</v>
      </c>
      <c r="V999" s="11">
        <v>40</v>
      </c>
      <c r="W999" s="11">
        <v>800</v>
      </c>
      <c r="X999" s="11">
        <v>-6.8249474000000001</v>
      </c>
    </row>
    <row r="1000" spans="2:24" x14ac:dyDescent="0.35">
      <c r="B1000" s="11">
        <v>4.9175279999999999</v>
      </c>
      <c r="C1000" s="11">
        <v>30</v>
      </c>
      <c r="D1000" s="11">
        <v>153.79592</v>
      </c>
      <c r="E1000" s="11">
        <v>0.16500000000000001</v>
      </c>
      <c r="F1000" s="11">
        <v>4635.2789256198348</v>
      </c>
      <c r="G1000" s="11">
        <v>764.82102272727275</v>
      </c>
      <c r="H1000" s="11">
        <v>5500</v>
      </c>
      <c r="I1000" s="11">
        <v>0.8</v>
      </c>
      <c r="J1000" s="11">
        <v>0.2</v>
      </c>
      <c r="K1000" s="11">
        <v>0.6</v>
      </c>
      <c r="L1000" s="11">
        <v>4</v>
      </c>
      <c r="M1000" s="11">
        <v>4</v>
      </c>
      <c r="N1000" s="11">
        <v>2</v>
      </c>
      <c r="O1000" s="11">
        <v>3</v>
      </c>
      <c r="P1000" s="11">
        <v>0.2</v>
      </c>
      <c r="Q1000" s="11">
        <v>0.1</v>
      </c>
      <c r="R1000" s="11">
        <v>0.1</v>
      </c>
      <c r="S1000" s="11">
        <v>0.25</v>
      </c>
      <c r="T1000" s="11">
        <v>1443.3525999999999</v>
      </c>
      <c r="U1000" s="11">
        <v>0.65</v>
      </c>
      <c r="V1000" s="11">
        <v>80</v>
      </c>
      <c r="W1000" s="11">
        <v>1000</v>
      </c>
      <c r="X1000" s="11">
        <v>5.8279809</v>
      </c>
    </row>
    <row r="1001" spans="2:24" x14ac:dyDescent="0.35">
      <c r="B1001" s="11">
        <v>-6.6204359999999998</v>
      </c>
      <c r="C1001" s="11">
        <v>45</v>
      </c>
      <c r="D1001" s="11">
        <v>293.90816000000001</v>
      </c>
      <c r="E1001" s="11">
        <v>0.16500000000000001</v>
      </c>
      <c r="F1001" s="11">
        <v>1430.8884297520663</v>
      </c>
      <c r="G1001" s="11">
        <v>236.09659090909093</v>
      </c>
      <c r="H1001" s="11">
        <v>8500</v>
      </c>
      <c r="I1001" s="11">
        <v>0.8</v>
      </c>
      <c r="J1001" s="11">
        <v>0.5</v>
      </c>
      <c r="K1001" s="11">
        <v>0.6</v>
      </c>
      <c r="L1001" s="11">
        <v>4</v>
      </c>
      <c r="M1001" s="11">
        <v>3</v>
      </c>
      <c r="N1001" s="11">
        <v>4</v>
      </c>
      <c r="O1001" s="11">
        <v>4</v>
      </c>
      <c r="P1001" s="11">
        <v>0.2</v>
      </c>
      <c r="Q1001" s="11">
        <v>0.1</v>
      </c>
      <c r="R1001" s="11">
        <v>0.16666666999999999</v>
      </c>
      <c r="S1001" s="11">
        <v>0.3</v>
      </c>
      <c r="T1001" s="11">
        <v>4592.3924999999999</v>
      </c>
      <c r="U1001" s="11">
        <v>0.65</v>
      </c>
      <c r="V1001" s="11">
        <v>60</v>
      </c>
      <c r="W1001" s="11">
        <v>800</v>
      </c>
      <c r="X1001" s="11">
        <v>-6.7058542999999995</v>
      </c>
    </row>
    <row r="1002" spans="2:24" x14ac:dyDescent="0.35">
      <c r="B1002" s="11">
        <v>-11.673693999999999</v>
      </c>
      <c r="C1002" s="11">
        <v>20</v>
      </c>
      <c r="D1002" s="11">
        <v>38.051020000000001</v>
      </c>
      <c r="E1002" s="11">
        <v>0.27300000000000002</v>
      </c>
      <c r="F1002" s="11">
        <v>3290.2892561983467</v>
      </c>
      <c r="G1002" s="11">
        <v>898.24896694214874</v>
      </c>
      <c r="H1002" s="11">
        <v>7500</v>
      </c>
      <c r="I1002" s="11">
        <v>0.8</v>
      </c>
      <c r="J1002" s="11">
        <v>0.4</v>
      </c>
      <c r="K1002" s="11">
        <v>0.6</v>
      </c>
      <c r="L1002" s="11">
        <v>4</v>
      </c>
      <c r="M1002" s="11">
        <v>4</v>
      </c>
      <c r="N1002" s="11">
        <v>4</v>
      </c>
      <c r="O1002" s="11">
        <v>4</v>
      </c>
      <c r="P1002" s="11">
        <v>0.2</v>
      </c>
      <c r="Q1002" s="11">
        <v>0.15</v>
      </c>
      <c r="R1002" s="11">
        <v>0.3</v>
      </c>
      <c r="S1002" s="11">
        <v>0.2</v>
      </c>
      <c r="T1002" s="11">
        <v>4720.7762000000002</v>
      </c>
      <c r="U1002" s="11">
        <v>0.57499999999999996</v>
      </c>
      <c r="V1002" s="11">
        <v>40</v>
      </c>
      <c r="W1002" s="11">
        <v>1200</v>
      </c>
      <c r="X1002" s="11">
        <v>-13.472823</v>
      </c>
    </row>
    <row r="1003" spans="2:24" x14ac:dyDescent="0.35">
      <c r="B1003" s="11">
        <v>-11.513208000000001</v>
      </c>
      <c r="C1003" s="11">
        <v>25</v>
      </c>
      <c r="D1003" s="11">
        <v>293.90816000000001</v>
      </c>
      <c r="E1003" s="11">
        <v>0.111</v>
      </c>
      <c r="F1003" s="11">
        <v>903.7190082644629</v>
      </c>
      <c r="G1003" s="11">
        <v>100.31280991735538</v>
      </c>
      <c r="H1003" s="11">
        <v>8000</v>
      </c>
      <c r="I1003" s="11">
        <v>0.8</v>
      </c>
      <c r="J1003" s="11">
        <v>0.2</v>
      </c>
      <c r="K1003" s="11">
        <v>0.8</v>
      </c>
      <c r="L1003" s="11">
        <v>3</v>
      </c>
      <c r="M1003" s="11">
        <v>4</v>
      </c>
      <c r="N1003" s="11">
        <v>2</v>
      </c>
      <c r="O1003" s="11">
        <v>4</v>
      </c>
      <c r="P1003" s="11">
        <v>0.2</v>
      </c>
      <c r="Q1003" s="11">
        <v>0.2</v>
      </c>
      <c r="R1003" s="11">
        <v>0.1</v>
      </c>
      <c r="S1003" s="11">
        <v>0.2</v>
      </c>
      <c r="T1003" s="11">
        <v>4197.5861999999997</v>
      </c>
      <c r="U1003" s="11">
        <v>0.5</v>
      </c>
      <c r="V1003" s="11">
        <v>60</v>
      </c>
      <c r="W1003" s="11">
        <v>1400</v>
      </c>
      <c r="X1003" s="11">
        <v>-10.024046</v>
      </c>
    </row>
    <row r="1004" spans="2:24" x14ac:dyDescent="0.35">
      <c r="B1004" s="11">
        <v>-16.338903999999999</v>
      </c>
      <c r="C1004" s="11">
        <v>45</v>
      </c>
      <c r="D1004" s="11">
        <v>263.44898000000001</v>
      </c>
      <c r="E1004" s="11">
        <v>0.3</v>
      </c>
      <c r="F1004" s="11">
        <v>1958.0578512396696</v>
      </c>
      <c r="G1004" s="11">
        <v>587.41735537190084</v>
      </c>
      <c r="H1004" s="11">
        <v>6500</v>
      </c>
      <c r="I1004" s="11">
        <v>0.85</v>
      </c>
      <c r="J1004" s="11">
        <v>0.2</v>
      </c>
      <c r="K1004" s="11">
        <v>0.9</v>
      </c>
      <c r="L1004" s="11">
        <v>2</v>
      </c>
      <c r="M1004" s="11">
        <v>3</v>
      </c>
      <c r="N1004" s="11">
        <v>2</v>
      </c>
      <c r="O1004" s="11">
        <v>2</v>
      </c>
      <c r="P1004" s="11">
        <v>0.2</v>
      </c>
      <c r="Q1004" s="11">
        <v>0.2</v>
      </c>
      <c r="R1004" s="11">
        <v>0.16666666999999999</v>
      </c>
      <c r="S1004" s="11">
        <v>0.25</v>
      </c>
      <c r="T1004" s="11">
        <v>2048.5673000000002</v>
      </c>
      <c r="U1004" s="11">
        <v>0.55000000000000004</v>
      </c>
      <c r="V1004" s="11">
        <v>50</v>
      </c>
      <c r="W1004" s="11">
        <v>1000</v>
      </c>
      <c r="X1004" s="11">
        <v>-9.7593458999999996</v>
      </c>
    </row>
    <row r="1005" spans="2:24" x14ac:dyDescent="0.35">
      <c r="B1005" s="11">
        <v>16.163297</v>
      </c>
      <c r="C1005" s="11">
        <v>15</v>
      </c>
      <c r="D1005" s="11">
        <v>300</v>
      </c>
      <c r="E1005" s="11">
        <v>0.246</v>
      </c>
      <c r="F1005" s="11">
        <v>2847.3657024793383</v>
      </c>
      <c r="G1005" s="11">
        <v>700.45196280991718</v>
      </c>
      <c r="H1005" s="11">
        <v>6500</v>
      </c>
      <c r="I1005" s="11">
        <v>0.7</v>
      </c>
      <c r="J1005" s="11">
        <v>0.5</v>
      </c>
      <c r="K1005" s="11">
        <v>0.9</v>
      </c>
      <c r="L1005" s="11">
        <v>3</v>
      </c>
      <c r="M1005" s="11">
        <v>2</v>
      </c>
      <c r="N1005" s="11">
        <v>3</v>
      </c>
      <c r="O1005" s="11">
        <v>3</v>
      </c>
      <c r="P1005" s="11">
        <v>0.05</v>
      </c>
      <c r="Q1005" s="11">
        <v>0.15</v>
      </c>
      <c r="R1005" s="11">
        <v>0.16666666999999999</v>
      </c>
      <c r="S1005" s="11">
        <v>0.35</v>
      </c>
      <c r="T1005" s="11">
        <v>2468.0691000000002</v>
      </c>
      <c r="U1005" s="11">
        <v>0.65</v>
      </c>
      <c r="V1005" s="11">
        <v>80</v>
      </c>
      <c r="W1005" s="11">
        <v>1400</v>
      </c>
      <c r="X1005" s="11">
        <v>18.711029</v>
      </c>
    </row>
    <row r="1006" spans="2:24" x14ac:dyDescent="0.35">
      <c r="B1006" s="11">
        <v>-15.672713999999999</v>
      </c>
      <c r="C1006" s="11">
        <v>45</v>
      </c>
      <c r="D1006" s="11">
        <v>251.26531</v>
      </c>
      <c r="E1006" s="11">
        <v>0.03</v>
      </c>
      <c r="F1006" s="11">
        <v>1958.0578512396696</v>
      </c>
      <c r="G1006" s="11">
        <v>58.741735537190088</v>
      </c>
      <c r="H1006" s="11">
        <v>8000</v>
      </c>
      <c r="I1006" s="11">
        <v>0.7</v>
      </c>
      <c r="J1006" s="11">
        <v>0.3</v>
      </c>
      <c r="K1006" s="11">
        <v>0.7</v>
      </c>
      <c r="L1006" s="11">
        <v>2</v>
      </c>
      <c r="M1006" s="11">
        <v>2</v>
      </c>
      <c r="N1006" s="11">
        <v>3</v>
      </c>
      <c r="O1006" s="11">
        <v>4</v>
      </c>
      <c r="P1006" s="11">
        <v>0.2</v>
      </c>
      <c r="Q1006" s="11">
        <v>0.1</v>
      </c>
      <c r="R1006" s="11">
        <v>0.3</v>
      </c>
      <c r="S1006" s="11">
        <v>0.2</v>
      </c>
      <c r="T1006" s="11">
        <v>1921.0008</v>
      </c>
      <c r="U1006" s="11">
        <v>0.57499999999999996</v>
      </c>
      <c r="V1006" s="11">
        <v>80</v>
      </c>
      <c r="W1006" s="11">
        <v>800</v>
      </c>
      <c r="X1006" s="11">
        <v>-15.19575</v>
      </c>
    </row>
    <row r="1007" spans="2:24" x14ac:dyDescent="0.35">
      <c r="B1007" s="11">
        <v>31.232406999999998</v>
      </c>
      <c r="C1007" s="11">
        <v>25</v>
      </c>
      <c r="D1007" s="11">
        <v>232.9898</v>
      </c>
      <c r="E1007" s="11">
        <v>0.3</v>
      </c>
      <c r="F1007" s="11">
        <v>1825</v>
      </c>
      <c r="G1007" s="11">
        <v>547.5</v>
      </c>
      <c r="H1007" s="11">
        <v>6000</v>
      </c>
      <c r="I1007" s="11">
        <v>0.75</v>
      </c>
      <c r="J1007" s="11">
        <v>0.5</v>
      </c>
      <c r="K1007" s="11">
        <v>0.6</v>
      </c>
      <c r="L1007" s="11">
        <v>4</v>
      </c>
      <c r="M1007" s="11">
        <v>3</v>
      </c>
      <c r="N1007" s="11">
        <v>4</v>
      </c>
      <c r="O1007" s="11">
        <v>3</v>
      </c>
      <c r="P1007" s="11">
        <v>0.05</v>
      </c>
      <c r="Q1007" s="11">
        <v>0.15</v>
      </c>
      <c r="R1007" s="11">
        <v>0.1</v>
      </c>
      <c r="S1007" s="11">
        <v>0.35</v>
      </c>
      <c r="T1007" s="11">
        <v>1624.8721</v>
      </c>
      <c r="U1007" s="11">
        <v>0.5</v>
      </c>
      <c r="V1007" s="11">
        <v>70</v>
      </c>
      <c r="W1007" s="11">
        <v>800</v>
      </c>
      <c r="X1007" s="11">
        <v>31.569828999999999</v>
      </c>
    </row>
    <row r="1008" spans="2:24" x14ac:dyDescent="0.35">
      <c r="B1008" s="11">
        <v>-8.311693</v>
      </c>
      <c r="C1008" s="11">
        <v>20</v>
      </c>
      <c r="D1008" s="11">
        <v>287.81632999999999</v>
      </c>
      <c r="E1008" s="11">
        <v>0.13800000000000001</v>
      </c>
      <c r="F1008" s="11">
        <v>1961.518595041322</v>
      </c>
      <c r="G1008" s="11">
        <v>270.68956611570246</v>
      </c>
      <c r="H1008" s="11">
        <v>7000</v>
      </c>
      <c r="I1008" s="11">
        <v>0.8</v>
      </c>
      <c r="J1008" s="11">
        <v>0.2</v>
      </c>
      <c r="K1008" s="11">
        <v>0.8</v>
      </c>
      <c r="L1008" s="11">
        <v>3</v>
      </c>
      <c r="M1008" s="11">
        <v>3</v>
      </c>
      <c r="N1008" s="11">
        <v>4</v>
      </c>
      <c r="O1008" s="11">
        <v>3</v>
      </c>
      <c r="P1008" s="11">
        <v>0.2</v>
      </c>
      <c r="Q1008" s="11">
        <v>0.1</v>
      </c>
      <c r="R1008" s="11">
        <v>0.3</v>
      </c>
      <c r="S1008" s="11">
        <v>0.35</v>
      </c>
      <c r="T1008" s="11">
        <v>4406.0577999999996</v>
      </c>
      <c r="U1008" s="11">
        <v>0.57499999999999996</v>
      </c>
      <c r="V1008" s="11">
        <v>40</v>
      </c>
      <c r="W1008" s="11">
        <v>1600</v>
      </c>
      <c r="X1008" s="11">
        <v>-8.1904149999999998</v>
      </c>
    </row>
    <row r="1009" spans="2:24" x14ac:dyDescent="0.35">
      <c r="B1009" s="11">
        <v>2.4530050000000001</v>
      </c>
      <c r="C1009" s="11">
        <v>30</v>
      </c>
      <c r="D1009" s="11">
        <v>1.5</v>
      </c>
      <c r="E1009" s="11">
        <v>8.4000000000000005E-2</v>
      </c>
      <c r="F1009" s="11">
        <v>5185.227272727273</v>
      </c>
      <c r="G1009" s="11">
        <v>435.55909090909097</v>
      </c>
      <c r="H1009" s="11">
        <v>7500</v>
      </c>
      <c r="I1009" s="11">
        <v>0.75</v>
      </c>
      <c r="J1009" s="11">
        <v>0.5</v>
      </c>
      <c r="K1009" s="11">
        <v>0.8</v>
      </c>
      <c r="L1009" s="11">
        <v>4</v>
      </c>
      <c r="M1009" s="11">
        <v>2</v>
      </c>
      <c r="N1009" s="11">
        <v>2</v>
      </c>
      <c r="O1009" s="11">
        <v>2</v>
      </c>
      <c r="P1009" s="11">
        <v>0.125</v>
      </c>
      <c r="Q1009" s="11">
        <v>0.15</v>
      </c>
      <c r="R1009" s="11">
        <v>0.23333333000000001</v>
      </c>
      <c r="S1009" s="11">
        <v>0.2</v>
      </c>
      <c r="T1009" s="11">
        <v>4428.4681</v>
      </c>
      <c r="U1009" s="11">
        <v>0.6</v>
      </c>
      <c r="V1009" s="11">
        <v>70</v>
      </c>
      <c r="W1009" s="11">
        <v>600</v>
      </c>
      <c r="X1009" s="11">
        <v>5.5271280999999997</v>
      </c>
    </row>
    <row r="1010" spans="2:24" x14ac:dyDescent="0.35">
      <c r="B1010" s="11">
        <v>11.144781999999999</v>
      </c>
      <c r="C1010" s="11">
        <v>15</v>
      </c>
      <c r="D1010" s="11">
        <v>281.72449</v>
      </c>
      <c r="E1010" s="11">
        <v>0.16500000000000001</v>
      </c>
      <c r="F1010" s="11">
        <v>4619.059917355371</v>
      </c>
      <c r="G1010" s="11">
        <v>762.14488636363626</v>
      </c>
      <c r="H1010" s="11">
        <v>7000</v>
      </c>
      <c r="I1010" s="11">
        <v>0.7</v>
      </c>
      <c r="J1010" s="11">
        <v>0.2</v>
      </c>
      <c r="K1010" s="11">
        <v>0.6</v>
      </c>
      <c r="L1010" s="11">
        <v>3</v>
      </c>
      <c r="M1010" s="11">
        <v>2</v>
      </c>
      <c r="N1010" s="11">
        <v>3</v>
      </c>
      <c r="O1010" s="11">
        <v>4</v>
      </c>
      <c r="P1010" s="11">
        <v>0.125</v>
      </c>
      <c r="Q1010" s="11">
        <v>0.15</v>
      </c>
      <c r="R1010" s="11">
        <v>0.23333333000000001</v>
      </c>
      <c r="S1010" s="11">
        <v>0.2</v>
      </c>
      <c r="T1010" s="11">
        <v>2025.0823</v>
      </c>
      <c r="U1010" s="11">
        <v>0.57499999999999996</v>
      </c>
      <c r="V1010" s="11">
        <v>70</v>
      </c>
      <c r="W1010" s="11">
        <v>1200</v>
      </c>
      <c r="X1010" s="11">
        <v>15.568035</v>
      </c>
    </row>
    <row r="1011" spans="2:24" x14ac:dyDescent="0.35">
      <c r="B1011" s="11">
        <v>-6.9920720000000003</v>
      </c>
      <c r="C1011" s="11">
        <v>20</v>
      </c>
      <c r="D1011" s="11">
        <v>232.9898</v>
      </c>
      <c r="E1011" s="11">
        <v>0.16500000000000001</v>
      </c>
      <c r="F1011" s="11">
        <v>1269.4214876033059</v>
      </c>
      <c r="G1011" s="11">
        <v>209.45454545454547</v>
      </c>
      <c r="H1011" s="11">
        <v>6000</v>
      </c>
      <c r="I1011" s="11">
        <v>0.75</v>
      </c>
      <c r="J1011" s="11">
        <v>0.2</v>
      </c>
      <c r="K1011" s="11">
        <v>0.8</v>
      </c>
      <c r="L1011" s="11">
        <v>2</v>
      </c>
      <c r="M1011" s="11">
        <v>4</v>
      </c>
      <c r="N1011" s="11">
        <v>3</v>
      </c>
      <c r="O1011" s="11">
        <v>3</v>
      </c>
      <c r="P1011" s="11">
        <v>0.05</v>
      </c>
      <c r="Q1011" s="11">
        <v>0.1</v>
      </c>
      <c r="R1011" s="11">
        <v>0.3</v>
      </c>
      <c r="S1011" s="11">
        <v>0.35</v>
      </c>
      <c r="T1011" s="11">
        <v>2727.5596</v>
      </c>
      <c r="U1011" s="11">
        <v>0.6</v>
      </c>
      <c r="V1011" s="11">
        <v>70</v>
      </c>
      <c r="W1011" s="11">
        <v>1800</v>
      </c>
      <c r="X1011" s="11">
        <v>-6.1615858000000001</v>
      </c>
    </row>
    <row r="1012" spans="2:24" x14ac:dyDescent="0.35">
      <c r="B1012" s="11">
        <v>-3.7156189999999998</v>
      </c>
      <c r="C1012" s="11">
        <v>45</v>
      </c>
      <c r="D1012" s="11">
        <v>111.15306</v>
      </c>
      <c r="E1012" s="11">
        <v>0.192</v>
      </c>
      <c r="F1012" s="11">
        <v>1639.6694214876034</v>
      </c>
      <c r="G1012" s="11">
        <v>314.81652892561988</v>
      </c>
      <c r="H1012" s="11">
        <v>8000</v>
      </c>
      <c r="I1012" s="11">
        <v>0.7</v>
      </c>
      <c r="J1012" s="11">
        <v>0.3</v>
      </c>
      <c r="K1012" s="11">
        <v>0.7</v>
      </c>
      <c r="L1012" s="11">
        <v>3</v>
      </c>
      <c r="M1012" s="11">
        <v>3</v>
      </c>
      <c r="N1012" s="11">
        <v>3</v>
      </c>
      <c r="O1012" s="11">
        <v>4</v>
      </c>
      <c r="P1012" s="11">
        <v>0.125</v>
      </c>
      <c r="Q1012" s="11">
        <v>0.1</v>
      </c>
      <c r="R1012" s="11">
        <v>0.16666666999999999</v>
      </c>
      <c r="S1012" s="11">
        <v>0.25</v>
      </c>
      <c r="T1012" s="11">
        <v>2521.3135000000002</v>
      </c>
      <c r="U1012" s="11">
        <v>0.4</v>
      </c>
      <c r="V1012" s="11">
        <v>70</v>
      </c>
      <c r="W1012" s="11">
        <v>1400</v>
      </c>
      <c r="X1012" s="11">
        <v>-3.9731098</v>
      </c>
    </row>
    <row r="1013" spans="2:24" x14ac:dyDescent="0.35">
      <c r="B1013" s="11">
        <v>-6.0116209999999999</v>
      </c>
      <c r="C1013" s="11">
        <v>15</v>
      </c>
      <c r="D1013" s="11">
        <v>80.693877999999998</v>
      </c>
      <c r="E1013" s="11">
        <v>0.03</v>
      </c>
      <c r="F1013" s="11">
        <v>632.74793388429748</v>
      </c>
      <c r="G1013" s="11">
        <v>18.982438016528924</v>
      </c>
      <c r="H1013" s="11">
        <v>6000</v>
      </c>
      <c r="I1013" s="11">
        <v>0.85</v>
      </c>
      <c r="J1013" s="11">
        <v>0.3</v>
      </c>
      <c r="K1013" s="11">
        <v>0.8</v>
      </c>
      <c r="L1013" s="11">
        <v>2</v>
      </c>
      <c r="M1013" s="11">
        <v>3</v>
      </c>
      <c r="N1013" s="11">
        <v>4</v>
      </c>
      <c r="O1013" s="11">
        <v>4</v>
      </c>
      <c r="P1013" s="11">
        <v>0.05</v>
      </c>
      <c r="Q1013" s="11">
        <v>0.2</v>
      </c>
      <c r="R1013" s="11">
        <v>0.1</v>
      </c>
      <c r="S1013" s="11">
        <v>0.2</v>
      </c>
      <c r="T1013" s="11">
        <v>3905.5158999999999</v>
      </c>
      <c r="U1013" s="11">
        <v>0.57499999999999996</v>
      </c>
      <c r="V1013" s="11">
        <v>50</v>
      </c>
      <c r="W1013" s="11">
        <v>400</v>
      </c>
      <c r="X1013" s="11">
        <v>-7.5066159000000008</v>
      </c>
    </row>
    <row r="1014" spans="2:24" x14ac:dyDescent="0.35">
      <c r="B1014" s="11">
        <v>33.897404999999999</v>
      </c>
      <c r="C1014" s="11">
        <v>15</v>
      </c>
      <c r="D1014" s="11">
        <v>232.9898</v>
      </c>
      <c r="E1014" s="11">
        <v>0.16500000000000001</v>
      </c>
      <c r="F1014" s="11">
        <v>3800</v>
      </c>
      <c r="G1014" s="11">
        <v>627</v>
      </c>
      <c r="H1014" s="11">
        <v>8500</v>
      </c>
      <c r="I1014" s="11">
        <v>0.7</v>
      </c>
      <c r="J1014" s="11">
        <v>0.5</v>
      </c>
      <c r="K1014" s="11">
        <v>0.7</v>
      </c>
      <c r="L1014" s="11">
        <v>3</v>
      </c>
      <c r="M1014" s="11">
        <v>2</v>
      </c>
      <c r="N1014" s="11">
        <v>2</v>
      </c>
      <c r="O1014" s="11">
        <v>2</v>
      </c>
      <c r="P1014" s="11">
        <v>0.125</v>
      </c>
      <c r="Q1014" s="11">
        <v>0.1</v>
      </c>
      <c r="R1014" s="11">
        <v>0.16666666999999999</v>
      </c>
      <c r="S1014" s="11">
        <v>0.2</v>
      </c>
      <c r="T1014" s="11">
        <v>5532.8141999999998</v>
      </c>
      <c r="U1014" s="11">
        <v>0.45</v>
      </c>
      <c r="V1014" s="11">
        <v>70</v>
      </c>
      <c r="W1014" s="11">
        <v>2000</v>
      </c>
      <c r="X1014" s="11">
        <v>20.584267000000001</v>
      </c>
    </row>
    <row r="1015" spans="2:24" x14ac:dyDescent="0.35">
      <c r="B1015" s="11">
        <v>-9.7175569999999993</v>
      </c>
      <c r="C1015" s="11">
        <v>25</v>
      </c>
      <c r="D1015" s="11">
        <v>74.602041</v>
      </c>
      <c r="E1015" s="11">
        <v>0.03</v>
      </c>
      <c r="F1015" s="11">
        <v>1825</v>
      </c>
      <c r="G1015" s="11">
        <v>54.75</v>
      </c>
      <c r="H1015" s="11">
        <v>7500</v>
      </c>
      <c r="I1015" s="11">
        <v>0.8</v>
      </c>
      <c r="J1015" s="11">
        <v>0.3</v>
      </c>
      <c r="K1015" s="11">
        <v>0.7</v>
      </c>
      <c r="L1015" s="11">
        <v>4</v>
      </c>
      <c r="M1015" s="11">
        <v>2</v>
      </c>
      <c r="N1015" s="11">
        <v>4</v>
      </c>
      <c r="O1015" s="11">
        <v>2</v>
      </c>
      <c r="P1015" s="11">
        <v>0.125</v>
      </c>
      <c r="Q1015" s="11">
        <v>0.2</v>
      </c>
      <c r="R1015" s="11">
        <v>0.23333333000000001</v>
      </c>
      <c r="S1015" s="11">
        <v>0.2</v>
      </c>
      <c r="T1015" s="11">
        <v>2031.0900999999999</v>
      </c>
      <c r="U1015" s="11">
        <v>0.625</v>
      </c>
      <c r="V1015" s="11">
        <v>90</v>
      </c>
      <c r="W1015" s="11">
        <v>1000</v>
      </c>
      <c r="X1015" s="11">
        <v>-12.394145999999999</v>
      </c>
    </row>
    <row r="1016" spans="2:24" x14ac:dyDescent="0.35">
      <c r="B1016" s="11">
        <v>-13.666986</v>
      </c>
      <c r="C1016" s="11">
        <v>25</v>
      </c>
      <c r="D1016" s="11">
        <v>281.72449</v>
      </c>
      <c r="E1016" s="11">
        <v>0.27300000000000002</v>
      </c>
      <c r="F1016" s="11">
        <v>1650</v>
      </c>
      <c r="G1016" s="11">
        <v>450.45000000000005</v>
      </c>
      <c r="H1016" s="11">
        <v>3000</v>
      </c>
      <c r="I1016" s="11">
        <v>0.85</v>
      </c>
      <c r="J1016" s="11">
        <v>0.4</v>
      </c>
      <c r="K1016" s="11">
        <v>0.8</v>
      </c>
      <c r="L1016" s="11">
        <v>2</v>
      </c>
      <c r="M1016" s="11">
        <v>4</v>
      </c>
      <c r="N1016" s="11">
        <v>3</v>
      </c>
      <c r="O1016" s="11">
        <v>2</v>
      </c>
      <c r="P1016" s="11">
        <v>0.05</v>
      </c>
      <c r="Q1016" s="11">
        <v>0.1</v>
      </c>
      <c r="R1016" s="11">
        <v>0.1</v>
      </c>
      <c r="S1016" s="11">
        <v>0.3</v>
      </c>
      <c r="T1016" s="11">
        <v>812.43604000000005</v>
      </c>
      <c r="U1016" s="11">
        <v>0.57499999999999996</v>
      </c>
      <c r="V1016" s="11">
        <v>60</v>
      </c>
      <c r="W1016" s="11">
        <v>1000</v>
      </c>
      <c r="X1016" s="11">
        <v>-16.072665000000001</v>
      </c>
    </row>
    <row r="1017" spans="2:24" x14ac:dyDescent="0.35">
      <c r="B1017" s="11">
        <v>30.133168999999999</v>
      </c>
      <c r="C1017" s="11">
        <v>25</v>
      </c>
      <c r="D1017" s="11">
        <v>263.44898000000001</v>
      </c>
      <c r="E1017" s="11">
        <v>0.219</v>
      </c>
      <c r="F1017" s="11">
        <v>2404.4421487603304</v>
      </c>
      <c r="G1017" s="11">
        <v>526.57283057851237</v>
      </c>
      <c r="H1017" s="11">
        <v>4000</v>
      </c>
      <c r="I1017" s="11">
        <v>0.8</v>
      </c>
      <c r="J1017" s="11">
        <v>0.4</v>
      </c>
      <c r="K1017" s="11">
        <v>0.7</v>
      </c>
      <c r="L1017" s="11">
        <v>3</v>
      </c>
      <c r="M1017" s="11">
        <v>2</v>
      </c>
      <c r="N1017" s="11">
        <v>3</v>
      </c>
      <c r="O1017" s="11">
        <v>4</v>
      </c>
      <c r="P1017" s="11">
        <v>0.125</v>
      </c>
      <c r="Q1017" s="11">
        <v>0.15</v>
      </c>
      <c r="R1017" s="11">
        <v>0.23333333000000001</v>
      </c>
      <c r="S1017" s="11">
        <v>0.25</v>
      </c>
      <c r="T1017" s="11">
        <v>2437.3081000000002</v>
      </c>
      <c r="U1017" s="11">
        <v>0.42499999999999999</v>
      </c>
      <c r="V1017" s="11">
        <v>60</v>
      </c>
      <c r="W1017" s="11">
        <v>1800</v>
      </c>
      <c r="X1017" s="11">
        <v>30.575558000000001</v>
      </c>
    </row>
    <row r="1018" spans="2:24" x14ac:dyDescent="0.35">
      <c r="B1018" s="11">
        <v>-9.4199850000000005</v>
      </c>
      <c r="C1018" s="11">
        <v>40</v>
      </c>
      <c r="D1018" s="11">
        <v>165.97959</v>
      </c>
      <c r="E1018" s="11">
        <v>0.111</v>
      </c>
      <c r="F1018" s="11">
        <v>1700</v>
      </c>
      <c r="G1018" s="11">
        <v>188.7</v>
      </c>
      <c r="H1018" s="11">
        <v>8000</v>
      </c>
      <c r="I1018" s="11">
        <v>0.85</v>
      </c>
      <c r="J1018" s="11">
        <v>0.4</v>
      </c>
      <c r="K1018" s="11">
        <v>0.7</v>
      </c>
      <c r="L1018" s="11">
        <v>2</v>
      </c>
      <c r="M1018" s="11">
        <v>4</v>
      </c>
      <c r="N1018" s="11">
        <v>4</v>
      </c>
      <c r="O1018" s="11">
        <v>3</v>
      </c>
      <c r="P1018" s="11">
        <v>0.05</v>
      </c>
      <c r="Q1018" s="11">
        <v>0.15</v>
      </c>
      <c r="R1018" s="11">
        <v>0.23333333000000001</v>
      </c>
      <c r="S1018" s="11">
        <v>0.25</v>
      </c>
      <c r="T1018" s="11">
        <v>3830.4504000000002</v>
      </c>
      <c r="U1018" s="11">
        <v>0.625</v>
      </c>
      <c r="V1018" s="11">
        <v>80</v>
      </c>
      <c r="W1018" s="11">
        <v>1400</v>
      </c>
      <c r="X1018" s="11">
        <v>-11.662924</v>
      </c>
    </row>
    <row r="1019" spans="2:24" x14ac:dyDescent="0.35">
      <c r="B1019" s="11">
        <v>8.0006419999999991</v>
      </c>
      <c r="C1019" s="11">
        <v>15</v>
      </c>
      <c r="D1019" s="11">
        <v>275.63265000000001</v>
      </c>
      <c r="E1019" s="11">
        <v>0.219</v>
      </c>
      <c r="F1019" s="11">
        <v>2221.6425619834713</v>
      </c>
      <c r="G1019" s="11">
        <v>486.53972107438022</v>
      </c>
      <c r="H1019" s="11">
        <v>6500</v>
      </c>
      <c r="I1019" s="11">
        <v>0.8</v>
      </c>
      <c r="J1019" s="11">
        <v>0.5</v>
      </c>
      <c r="K1019" s="11">
        <v>0.8</v>
      </c>
      <c r="L1019" s="11">
        <v>2</v>
      </c>
      <c r="M1019" s="11">
        <v>4</v>
      </c>
      <c r="N1019" s="11">
        <v>3</v>
      </c>
      <c r="O1019" s="11">
        <v>4</v>
      </c>
      <c r="P1019" s="11">
        <v>0.125</v>
      </c>
      <c r="Q1019" s="11">
        <v>0.1</v>
      </c>
      <c r="R1019" s="11">
        <v>0.23333333000000001</v>
      </c>
      <c r="S1019" s="11">
        <v>0.35</v>
      </c>
      <c r="T1019" s="11">
        <v>2468.0691000000002</v>
      </c>
      <c r="U1019" s="11">
        <v>0.42499999999999999</v>
      </c>
      <c r="V1019" s="11">
        <v>40</v>
      </c>
      <c r="W1019" s="11">
        <v>600</v>
      </c>
      <c r="X1019" s="11">
        <v>12.362726</v>
      </c>
    </row>
    <row r="1020" spans="2:24" x14ac:dyDescent="0.35">
      <c r="B1020" s="11">
        <v>-14.924917000000001</v>
      </c>
      <c r="C1020" s="11">
        <v>25</v>
      </c>
      <c r="D1020" s="11">
        <v>165.97959</v>
      </c>
      <c r="E1020" s="11">
        <v>0.27300000000000002</v>
      </c>
      <c r="F1020" s="11">
        <v>600</v>
      </c>
      <c r="G1020" s="11">
        <v>163.80000000000001</v>
      </c>
      <c r="H1020" s="11">
        <v>2500</v>
      </c>
      <c r="I1020" s="11">
        <v>0.8</v>
      </c>
      <c r="J1020" s="11">
        <v>0.5</v>
      </c>
      <c r="K1020" s="11">
        <v>0.6</v>
      </c>
      <c r="L1020" s="11">
        <v>3</v>
      </c>
      <c r="M1020" s="11">
        <v>2</v>
      </c>
      <c r="N1020" s="11">
        <v>4</v>
      </c>
      <c r="O1020" s="11">
        <v>2</v>
      </c>
      <c r="P1020" s="11">
        <v>0.05</v>
      </c>
      <c r="Q1020" s="11">
        <v>0.2</v>
      </c>
      <c r="R1020" s="11">
        <v>0.23333333000000001</v>
      </c>
      <c r="S1020" s="11">
        <v>0.3</v>
      </c>
      <c r="T1020" s="11">
        <v>677.03003000000001</v>
      </c>
      <c r="U1020" s="11">
        <v>0.47499999999999998</v>
      </c>
      <c r="V1020" s="11">
        <v>90</v>
      </c>
      <c r="W1020" s="11">
        <v>1200</v>
      </c>
      <c r="X1020" s="11">
        <v>-16.981542000000001</v>
      </c>
    </row>
    <row r="1021" spans="2:24" x14ac:dyDescent="0.35">
      <c r="B1021" s="11">
        <v>-6.706887</v>
      </c>
      <c r="C1021" s="11">
        <v>15</v>
      </c>
      <c r="D1021" s="11">
        <v>1.5</v>
      </c>
      <c r="E1021" s="11">
        <v>0.246</v>
      </c>
      <c r="F1021" s="11">
        <v>2380.1652892561983</v>
      </c>
      <c r="G1021" s="11">
        <v>585.52066115702473</v>
      </c>
      <c r="H1021" s="11">
        <v>8000</v>
      </c>
      <c r="I1021" s="11">
        <v>0.8</v>
      </c>
      <c r="J1021" s="11">
        <v>0.3</v>
      </c>
      <c r="K1021" s="11">
        <v>0.6</v>
      </c>
      <c r="L1021" s="11">
        <v>3</v>
      </c>
      <c r="M1021" s="11">
        <v>2</v>
      </c>
      <c r="N1021" s="11">
        <v>4</v>
      </c>
      <c r="O1021" s="11">
        <v>3</v>
      </c>
      <c r="P1021" s="11">
        <v>0.125</v>
      </c>
      <c r="Q1021" s="11">
        <v>0.15</v>
      </c>
      <c r="R1021" s="11">
        <v>0.23333333000000001</v>
      </c>
      <c r="S1021" s="11">
        <v>0.35</v>
      </c>
      <c r="T1021" s="11">
        <v>3760.8672000000001</v>
      </c>
      <c r="U1021" s="11">
        <v>0.6</v>
      </c>
      <c r="V1021" s="11">
        <v>40</v>
      </c>
      <c r="W1021" s="11">
        <v>400</v>
      </c>
      <c r="X1021" s="11">
        <v>-8.7149025000000009</v>
      </c>
    </row>
    <row r="1022" spans="2:24" x14ac:dyDescent="0.35">
      <c r="B1022" s="11">
        <v>33.957441000000003</v>
      </c>
      <c r="C1022" s="11">
        <v>25</v>
      </c>
      <c r="D1022" s="11">
        <v>1.5</v>
      </c>
      <c r="E1022" s="11">
        <v>0.111</v>
      </c>
      <c r="F1022" s="11">
        <v>3490.909090909091</v>
      </c>
      <c r="G1022" s="11">
        <v>387.4909090909091</v>
      </c>
      <c r="H1022" s="11">
        <v>5500</v>
      </c>
      <c r="I1022" s="11">
        <v>0.85</v>
      </c>
      <c r="J1022" s="11">
        <v>0.4</v>
      </c>
      <c r="K1022" s="11">
        <v>0.8</v>
      </c>
      <c r="L1022" s="11">
        <v>3</v>
      </c>
      <c r="M1022" s="11">
        <v>2</v>
      </c>
      <c r="N1022" s="11">
        <v>3</v>
      </c>
      <c r="O1022" s="11">
        <v>2</v>
      </c>
      <c r="P1022" s="11">
        <v>0.05</v>
      </c>
      <c r="Q1022" s="11">
        <v>0.2</v>
      </c>
      <c r="R1022" s="11">
        <v>0.23333333000000001</v>
      </c>
      <c r="S1022" s="11">
        <v>0.2</v>
      </c>
      <c r="T1022" s="11">
        <v>2885.8404999999998</v>
      </c>
      <c r="U1022" s="11">
        <v>0.42499999999999999</v>
      </c>
      <c r="V1022" s="11">
        <v>80</v>
      </c>
      <c r="W1022" s="11">
        <v>1600</v>
      </c>
      <c r="X1022" s="11">
        <v>34.305469000000002</v>
      </c>
    </row>
    <row r="1023" spans="2:24" x14ac:dyDescent="0.35">
      <c r="B1023" s="11">
        <v>-1.5075799999999999</v>
      </c>
      <c r="C1023" s="11">
        <v>20</v>
      </c>
      <c r="D1023" s="11">
        <v>293.90816000000001</v>
      </c>
      <c r="E1023" s="11">
        <v>0.246</v>
      </c>
      <c r="F1023" s="11">
        <v>3290.2892561983467</v>
      </c>
      <c r="G1023" s="11">
        <v>809.41115702479328</v>
      </c>
      <c r="H1023" s="11">
        <v>6000</v>
      </c>
      <c r="I1023" s="11">
        <v>0.7</v>
      </c>
      <c r="J1023" s="11">
        <v>0.2</v>
      </c>
      <c r="K1023" s="11">
        <v>0.7</v>
      </c>
      <c r="L1023" s="11">
        <v>4</v>
      </c>
      <c r="M1023" s="11">
        <v>3</v>
      </c>
      <c r="N1023" s="11">
        <v>3</v>
      </c>
      <c r="O1023" s="11">
        <v>2</v>
      </c>
      <c r="P1023" s="11">
        <v>0.2</v>
      </c>
      <c r="Q1023" s="11">
        <v>0.15</v>
      </c>
      <c r="R1023" s="11">
        <v>0.1</v>
      </c>
      <c r="S1023" s="11">
        <v>0.2</v>
      </c>
      <c r="T1023" s="11">
        <v>3252.0902999999998</v>
      </c>
      <c r="U1023" s="11">
        <v>0.6</v>
      </c>
      <c r="V1023" s="11">
        <v>40</v>
      </c>
      <c r="W1023" s="11">
        <v>1400</v>
      </c>
      <c r="X1023" s="11">
        <v>-0.82812589999999997</v>
      </c>
    </row>
    <row r="1024" spans="2:24" x14ac:dyDescent="0.35">
      <c r="B1024" s="11">
        <v>-6.9835539999999998</v>
      </c>
      <c r="C1024" s="11">
        <v>25</v>
      </c>
      <c r="D1024" s="11">
        <v>208.62244999999999</v>
      </c>
      <c r="E1024" s="11">
        <v>0.219</v>
      </c>
      <c r="F1024" s="11">
        <v>1475</v>
      </c>
      <c r="G1024" s="11">
        <v>323.02499999999998</v>
      </c>
      <c r="H1024" s="11">
        <v>4500</v>
      </c>
      <c r="I1024" s="11">
        <v>0.85</v>
      </c>
      <c r="J1024" s="11">
        <v>0.3</v>
      </c>
      <c r="K1024" s="11">
        <v>0.8</v>
      </c>
      <c r="L1024" s="11">
        <v>4</v>
      </c>
      <c r="M1024" s="11">
        <v>3</v>
      </c>
      <c r="N1024" s="11">
        <v>3</v>
      </c>
      <c r="O1024" s="11">
        <v>4</v>
      </c>
      <c r="P1024" s="11">
        <v>0.05</v>
      </c>
      <c r="Q1024" s="11">
        <v>0.1</v>
      </c>
      <c r="R1024" s="11">
        <v>0.23333333000000001</v>
      </c>
      <c r="S1024" s="11">
        <v>0.3</v>
      </c>
      <c r="T1024" s="11">
        <v>1599.4835</v>
      </c>
      <c r="U1024" s="11">
        <v>0.7</v>
      </c>
      <c r="V1024" s="11">
        <v>80</v>
      </c>
      <c r="W1024" s="11">
        <v>800</v>
      </c>
      <c r="X1024" s="11">
        <v>-8.4216680999999998</v>
      </c>
    </row>
    <row r="1025" spans="2:24" x14ac:dyDescent="0.35">
      <c r="B1025" s="11">
        <v>-11.926652000000001</v>
      </c>
      <c r="C1025" s="11">
        <v>40</v>
      </c>
      <c r="D1025" s="11">
        <v>153.79592</v>
      </c>
      <c r="E1025" s="11">
        <v>0.13800000000000001</v>
      </c>
      <c r="F1025" s="11">
        <v>600</v>
      </c>
      <c r="G1025" s="11">
        <v>82.800000000000011</v>
      </c>
      <c r="H1025" s="11">
        <v>8000</v>
      </c>
      <c r="I1025" s="11">
        <v>0.8</v>
      </c>
      <c r="J1025" s="11">
        <v>0.4</v>
      </c>
      <c r="K1025" s="11">
        <v>0.7</v>
      </c>
      <c r="L1025" s="11">
        <v>3</v>
      </c>
      <c r="M1025" s="11">
        <v>2</v>
      </c>
      <c r="N1025" s="11">
        <v>4</v>
      </c>
      <c r="O1025" s="11">
        <v>2</v>
      </c>
      <c r="P1025" s="11">
        <v>0.05</v>
      </c>
      <c r="Q1025" s="11">
        <v>0.1</v>
      </c>
      <c r="R1025" s="11">
        <v>0.23333333000000001</v>
      </c>
      <c r="S1025" s="11">
        <v>0.25</v>
      </c>
      <c r="T1025" s="11">
        <v>2594.8211999999999</v>
      </c>
      <c r="U1025" s="11">
        <v>0.7</v>
      </c>
      <c r="V1025" s="11">
        <v>70</v>
      </c>
      <c r="W1025" s="11">
        <v>600</v>
      </c>
      <c r="X1025" s="11">
        <v>-10.812118</v>
      </c>
    </row>
    <row r="1026" spans="2:24" x14ac:dyDescent="0.35">
      <c r="B1026" s="11">
        <v>-8.1141520000000007</v>
      </c>
      <c r="C1026" s="11">
        <v>40</v>
      </c>
      <c r="D1026" s="11">
        <v>220.80611999999999</v>
      </c>
      <c r="E1026" s="11">
        <v>0.111</v>
      </c>
      <c r="F1026" s="11">
        <v>6285.1239669421484</v>
      </c>
      <c r="G1026" s="11">
        <v>697.64876033057851</v>
      </c>
      <c r="H1026" s="11">
        <v>7000</v>
      </c>
      <c r="I1026" s="11">
        <v>0.7</v>
      </c>
      <c r="J1026" s="11">
        <v>0.4</v>
      </c>
      <c r="K1026" s="11">
        <v>0.7</v>
      </c>
      <c r="L1026" s="11">
        <v>2</v>
      </c>
      <c r="M1026" s="11">
        <v>4</v>
      </c>
      <c r="N1026" s="11">
        <v>2</v>
      </c>
      <c r="O1026" s="11">
        <v>4</v>
      </c>
      <c r="P1026" s="11">
        <v>0.125</v>
      </c>
      <c r="Q1026" s="11">
        <v>0.2</v>
      </c>
      <c r="R1026" s="11">
        <v>0.16666666999999999</v>
      </c>
      <c r="S1026" s="11">
        <v>0.35</v>
      </c>
      <c r="T1026" s="11">
        <v>3351.6441</v>
      </c>
      <c r="U1026" s="11">
        <v>0.6</v>
      </c>
      <c r="V1026" s="11">
        <v>50</v>
      </c>
      <c r="W1026" s="11">
        <v>2000</v>
      </c>
      <c r="X1026" s="11">
        <v>-7.5886310000000003</v>
      </c>
    </row>
    <row r="1027" spans="2:24" x14ac:dyDescent="0.35">
      <c r="B1027" s="11">
        <v>-9.9210659999999997</v>
      </c>
      <c r="C1027" s="11">
        <v>20</v>
      </c>
      <c r="D1027" s="11">
        <v>269.54082</v>
      </c>
      <c r="E1027" s="11">
        <v>5.7000000000000002E-2</v>
      </c>
      <c r="F1027" s="11">
        <v>3100</v>
      </c>
      <c r="G1027" s="11">
        <v>176.70000000000002</v>
      </c>
      <c r="H1027" s="11">
        <v>7500</v>
      </c>
      <c r="I1027" s="11">
        <v>0.85</v>
      </c>
      <c r="J1027" s="11">
        <v>0.2</v>
      </c>
      <c r="K1027" s="11">
        <v>0.7</v>
      </c>
      <c r="L1027" s="11">
        <v>4</v>
      </c>
      <c r="M1027" s="11">
        <v>2</v>
      </c>
      <c r="N1027" s="11">
        <v>2</v>
      </c>
      <c r="O1027" s="11">
        <v>4</v>
      </c>
      <c r="P1027" s="11">
        <v>0.125</v>
      </c>
      <c r="Q1027" s="11">
        <v>0.2</v>
      </c>
      <c r="R1027" s="11">
        <v>0.16666666999999999</v>
      </c>
      <c r="S1027" s="11">
        <v>0.2</v>
      </c>
      <c r="T1027" s="11">
        <v>2098.1228000000001</v>
      </c>
      <c r="U1027" s="11">
        <v>0.45</v>
      </c>
      <c r="V1027" s="11">
        <v>40</v>
      </c>
      <c r="W1027" s="11">
        <v>1400</v>
      </c>
      <c r="X1027" s="11">
        <v>-9.1610014999999994</v>
      </c>
    </row>
    <row r="1028" spans="2:24" x14ac:dyDescent="0.35">
      <c r="B1028" s="11">
        <v>34.240434</v>
      </c>
      <c r="C1028" s="11">
        <v>30</v>
      </c>
      <c r="D1028" s="11">
        <v>62.418367000000003</v>
      </c>
      <c r="E1028" s="11">
        <v>0.246</v>
      </c>
      <c r="F1028" s="11">
        <v>3490.909090909091</v>
      </c>
      <c r="G1028" s="11">
        <v>858.76363636363635</v>
      </c>
      <c r="H1028" s="11">
        <v>3500</v>
      </c>
      <c r="I1028" s="11">
        <v>0.85</v>
      </c>
      <c r="J1028" s="11">
        <v>0.2</v>
      </c>
      <c r="K1028" s="11">
        <v>0.9</v>
      </c>
      <c r="L1028" s="11">
        <v>4</v>
      </c>
      <c r="M1028" s="11">
        <v>2</v>
      </c>
      <c r="N1028" s="11">
        <v>2</v>
      </c>
      <c r="O1028" s="11">
        <v>3</v>
      </c>
      <c r="P1028" s="11">
        <v>0.05</v>
      </c>
      <c r="Q1028" s="11">
        <v>0.1</v>
      </c>
      <c r="R1028" s="11">
        <v>0.3</v>
      </c>
      <c r="S1028" s="11">
        <v>0.35</v>
      </c>
      <c r="T1028" s="11">
        <v>2066.6185</v>
      </c>
      <c r="U1028" s="11">
        <v>0.55000000000000004</v>
      </c>
      <c r="V1028" s="11">
        <v>90</v>
      </c>
      <c r="W1028" s="11">
        <v>600</v>
      </c>
      <c r="X1028" s="11">
        <v>37.293084</v>
      </c>
    </row>
    <row r="1029" spans="2:24" x14ac:dyDescent="0.35">
      <c r="B1029" s="11">
        <v>-3.4151419999999999</v>
      </c>
      <c r="C1029" s="11">
        <v>20</v>
      </c>
      <c r="D1029" s="11">
        <v>226.89796000000001</v>
      </c>
      <c r="E1029" s="11">
        <v>0.246</v>
      </c>
      <c r="F1029" s="11">
        <v>1075.6714876033056</v>
      </c>
      <c r="G1029" s="11">
        <v>264.61518595041321</v>
      </c>
      <c r="H1029" s="11">
        <v>5500</v>
      </c>
      <c r="I1029" s="11">
        <v>0.7</v>
      </c>
      <c r="J1029" s="11">
        <v>0.4</v>
      </c>
      <c r="K1029" s="11">
        <v>0.9</v>
      </c>
      <c r="L1029" s="11">
        <v>4</v>
      </c>
      <c r="M1029" s="11">
        <v>3</v>
      </c>
      <c r="N1029" s="11">
        <v>2</v>
      </c>
      <c r="O1029" s="11">
        <v>2</v>
      </c>
      <c r="P1029" s="11">
        <v>0.05</v>
      </c>
      <c r="Q1029" s="11">
        <v>0.15</v>
      </c>
      <c r="R1029" s="11">
        <v>0.3</v>
      </c>
      <c r="S1029" s="11">
        <v>0.2</v>
      </c>
      <c r="T1029" s="11">
        <v>2019.4431999999999</v>
      </c>
      <c r="U1029" s="11">
        <v>0.57499999999999996</v>
      </c>
      <c r="V1029" s="11">
        <v>60</v>
      </c>
      <c r="W1029" s="11">
        <v>1200</v>
      </c>
      <c r="X1029" s="11">
        <v>-5.2688597999999995</v>
      </c>
    </row>
    <row r="1030" spans="2:24" x14ac:dyDescent="0.35">
      <c r="B1030" s="11">
        <v>29.399933999999998</v>
      </c>
      <c r="C1030" s="11">
        <v>35</v>
      </c>
      <c r="D1030" s="11">
        <v>232.9898</v>
      </c>
      <c r="E1030" s="11">
        <v>0.27300000000000002</v>
      </c>
      <c r="F1030" s="11">
        <v>7300</v>
      </c>
      <c r="G1030" s="11">
        <v>1992.9</v>
      </c>
      <c r="H1030" s="11">
        <v>7000</v>
      </c>
      <c r="I1030" s="11">
        <v>0.75</v>
      </c>
      <c r="J1030" s="11">
        <v>0.5</v>
      </c>
      <c r="K1030" s="11">
        <v>0.9</v>
      </c>
      <c r="L1030" s="11">
        <v>4</v>
      </c>
      <c r="M1030" s="11">
        <v>2</v>
      </c>
      <c r="N1030" s="11">
        <v>3</v>
      </c>
      <c r="O1030" s="11">
        <v>3</v>
      </c>
      <c r="P1030" s="11">
        <v>0.125</v>
      </c>
      <c r="Q1030" s="11">
        <v>0.1</v>
      </c>
      <c r="R1030" s="11">
        <v>0.16666666999999999</v>
      </c>
      <c r="S1030" s="11">
        <v>0.3</v>
      </c>
      <c r="T1030" s="11">
        <v>3452.2941000000001</v>
      </c>
      <c r="U1030" s="11">
        <v>0.4</v>
      </c>
      <c r="V1030" s="11">
        <v>40</v>
      </c>
      <c r="W1030" s="11">
        <v>1000</v>
      </c>
      <c r="X1030" s="11">
        <v>27.873349000000001</v>
      </c>
    </row>
    <row r="1031" spans="2:24" x14ac:dyDescent="0.35">
      <c r="B1031" s="11">
        <v>-23.32292</v>
      </c>
      <c r="C1031" s="11">
        <v>45</v>
      </c>
      <c r="D1031" s="11">
        <v>153.79592</v>
      </c>
      <c r="E1031" s="11">
        <v>0.03</v>
      </c>
      <c r="F1031" s="11">
        <v>785.64049586776855</v>
      </c>
      <c r="G1031" s="11">
        <v>23.569214876033055</v>
      </c>
      <c r="H1031" s="11">
        <v>8000</v>
      </c>
      <c r="I1031" s="11">
        <v>0.7</v>
      </c>
      <c r="J1031" s="11">
        <v>0.5</v>
      </c>
      <c r="K1031" s="11">
        <v>0.7</v>
      </c>
      <c r="L1031" s="11">
        <v>2</v>
      </c>
      <c r="M1031" s="11">
        <v>3</v>
      </c>
      <c r="N1031" s="11">
        <v>3</v>
      </c>
      <c r="O1031" s="11">
        <v>2</v>
      </c>
      <c r="P1031" s="11">
        <v>0.05</v>
      </c>
      <c r="Q1031" s="11">
        <v>0.1</v>
      </c>
      <c r="R1031" s="11">
        <v>0.16666666999999999</v>
      </c>
      <c r="S1031" s="11">
        <v>0.35</v>
      </c>
      <c r="T1031" s="11">
        <v>4322.2518</v>
      </c>
      <c r="U1031" s="11">
        <v>0.52500000000000002</v>
      </c>
      <c r="V1031" s="11">
        <v>70</v>
      </c>
      <c r="W1031" s="11">
        <v>1400</v>
      </c>
      <c r="X1031" s="11">
        <v>-21.385762</v>
      </c>
    </row>
    <row r="1032" spans="2:24" x14ac:dyDescent="0.35">
      <c r="B1032" s="11">
        <v>-5.5240390000000001</v>
      </c>
      <c r="C1032" s="11">
        <v>15</v>
      </c>
      <c r="D1032" s="11">
        <v>202.53061</v>
      </c>
      <c r="E1032" s="11">
        <v>0.111</v>
      </c>
      <c r="F1032" s="11">
        <v>2009.9173553719008</v>
      </c>
      <c r="G1032" s="11">
        <v>223.10082644628099</v>
      </c>
      <c r="H1032" s="11">
        <v>8000</v>
      </c>
      <c r="I1032" s="11">
        <v>0.7</v>
      </c>
      <c r="J1032" s="11">
        <v>0.4</v>
      </c>
      <c r="K1032" s="11">
        <v>0.6</v>
      </c>
      <c r="L1032" s="11">
        <v>4</v>
      </c>
      <c r="M1032" s="11">
        <v>4</v>
      </c>
      <c r="N1032" s="11">
        <v>4</v>
      </c>
      <c r="O1032" s="11">
        <v>2</v>
      </c>
      <c r="P1032" s="11">
        <v>0.2</v>
      </c>
      <c r="Q1032" s="11">
        <v>0.15</v>
      </c>
      <c r="R1032" s="11">
        <v>0.1</v>
      </c>
      <c r="S1032" s="11">
        <v>0.3</v>
      </c>
      <c r="T1032" s="11">
        <v>3760.8672000000001</v>
      </c>
      <c r="U1032" s="11">
        <v>0.52500000000000002</v>
      </c>
      <c r="V1032" s="11">
        <v>60</v>
      </c>
      <c r="W1032" s="11">
        <v>2000</v>
      </c>
      <c r="X1032" s="11">
        <v>-6.4848442000000004</v>
      </c>
    </row>
    <row r="1033" spans="2:24" x14ac:dyDescent="0.35">
      <c r="B1033" s="11">
        <v>-5.8678359999999996</v>
      </c>
      <c r="C1033" s="11">
        <v>35</v>
      </c>
      <c r="D1033" s="11">
        <v>153.79592</v>
      </c>
      <c r="E1033" s="11">
        <v>0.13800000000000001</v>
      </c>
      <c r="F1033" s="11">
        <v>7300</v>
      </c>
      <c r="G1033" s="11">
        <v>1007.4000000000001</v>
      </c>
      <c r="H1033" s="11">
        <v>6500</v>
      </c>
      <c r="I1033" s="11">
        <v>0.7</v>
      </c>
      <c r="J1033" s="11">
        <v>0.5</v>
      </c>
      <c r="K1033" s="11">
        <v>0.7</v>
      </c>
      <c r="L1033" s="11">
        <v>3</v>
      </c>
      <c r="M1033" s="11">
        <v>4</v>
      </c>
      <c r="N1033" s="11">
        <v>4</v>
      </c>
      <c r="O1033" s="11">
        <v>4</v>
      </c>
      <c r="P1033" s="11">
        <v>0.125</v>
      </c>
      <c r="Q1033" s="11">
        <v>0.1</v>
      </c>
      <c r="R1033" s="11">
        <v>0.23333333000000001</v>
      </c>
      <c r="S1033" s="11">
        <v>0.2</v>
      </c>
      <c r="T1033" s="11">
        <v>3205.7015999999999</v>
      </c>
      <c r="U1033" s="11">
        <v>0.67500000000000004</v>
      </c>
      <c r="V1033" s="11">
        <v>90</v>
      </c>
      <c r="W1033" s="11">
        <v>1200</v>
      </c>
      <c r="X1033" s="11">
        <v>-0.18997965999999999</v>
      </c>
    </row>
    <row r="1034" spans="2:24" x14ac:dyDescent="0.35">
      <c r="B1034" s="11">
        <v>-0.65809799999999996</v>
      </c>
      <c r="C1034" s="11">
        <v>15</v>
      </c>
      <c r="D1034" s="11">
        <v>13.683673000000001</v>
      </c>
      <c r="E1034" s="11">
        <v>8.4000000000000005E-2</v>
      </c>
      <c r="F1034" s="11">
        <v>2400</v>
      </c>
      <c r="G1034" s="11">
        <v>201.60000000000002</v>
      </c>
      <c r="H1034" s="11">
        <v>5500</v>
      </c>
      <c r="I1034" s="11">
        <v>0.8</v>
      </c>
      <c r="J1034" s="11">
        <v>0.4</v>
      </c>
      <c r="K1034" s="11">
        <v>0.8</v>
      </c>
      <c r="L1034" s="11">
        <v>3</v>
      </c>
      <c r="M1034" s="11">
        <v>4</v>
      </c>
      <c r="N1034" s="11">
        <v>3</v>
      </c>
      <c r="O1034" s="11">
        <v>4</v>
      </c>
      <c r="P1034" s="11">
        <v>0.2</v>
      </c>
      <c r="Q1034" s="11">
        <v>0.1</v>
      </c>
      <c r="R1034" s="11">
        <v>0.16666666999999999</v>
      </c>
      <c r="S1034" s="11">
        <v>0.25</v>
      </c>
      <c r="T1034" s="11">
        <v>2088.3661000000002</v>
      </c>
      <c r="U1034" s="11">
        <v>0.42499999999999999</v>
      </c>
      <c r="V1034" s="11">
        <v>40</v>
      </c>
      <c r="W1034" s="11">
        <v>800</v>
      </c>
      <c r="X1034" s="11">
        <v>-2.0798415000000001</v>
      </c>
    </row>
    <row r="1035" spans="2:24" x14ac:dyDescent="0.35">
      <c r="B1035" s="11">
        <v>-3.61185</v>
      </c>
      <c r="C1035" s="11">
        <v>20</v>
      </c>
      <c r="D1035" s="11">
        <v>293.90816000000001</v>
      </c>
      <c r="E1035" s="11">
        <v>0.13800000000000001</v>
      </c>
      <c r="F1035" s="11">
        <v>1269.4214876033059</v>
      </c>
      <c r="G1035" s="11">
        <v>175.18016528925622</v>
      </c>
      <c r="H1035" s="11">
        <v>6000</v>
      </c>
      <c r="I1035" s="11">
        <v>0.7</v>
      </c>
      <c r="J1035" s="11">
        <v>0.5</v>
      </c>
      <c r="K1035" s="11">
        <v>0.6</v>
      </c>
      <c r="L1035" s="11">
        <v>2</v>
      </c>
      <c r="M1035" s="11">
        <v>2</v>
      </c>
      <c r="N1035" s="11">
        <v>2</v>
      </c>
      <c r="O1035" s="11">
        <v>3</v>
      </c>
      <c r="P1035" s="11">
        <v>0.125</v>
      </c>
      <c r="Q1035" s="11">
        <v>0.15</v>
      </c>
      <c r="R1035" s="11">
        <v>0.23333333000000001</v>
      </c>
      <c r="S1035" s="11">
        <v>0.2</v>
      </c>
      <c r="T1035" s="11">
        <v>2727.5596</v>
      </c>
      <c r="U1035" s="11">
        <v>0.625</v>
      </c>
      <c r="V1035" s="11">
        <v>70</v>
      </c>
      <c r="W1035" s="11">
        <v>1000</v>
      </c>
      <c r="X1035" s="11">
        <v>-5.3019819999999998</v>
      </c>
    </row>
    <row r="1036" spans="2:24" x14ac:dyDescent="0.35">
      <c r="B1036" s="11">
        <v>10.116294999999999</v>
      </c>
      <c r="C1036" s="11">
        <v>25</v>
      </c>
      <c r="D1036" s="11">
        <v>7.5918367</v>
      </c>
      <c r="E1036" s="11">
        <v>0.111</v>
      </c>
      <c r="F1036" s="11">
        <v>4176.1363636363631</v>
      </c>
      <c r="G1036" s="11">
        <v>463.55113636363632</v>
      </c>
      <c r="H1036" s="11">
        <v>6000</v>
      </c>
      <c r="I1036" s="11">
        <v>0.7</v>
      </c>
      <c r="J1036" s="11">
        <v>0.2</v>
      </c>
      <c r="K1036" s="11">
        <v>0.6</v>
      </c>
      <c r="L1036" s="11">
        <v>2</v>
      </c>
      <c r="M1036" s="11">
        <v>3</v>
      </c>
      <c r="N1036" s="11">
        <v>2</v>
      </c>
      <c r="O1036" s="11">
        <v>3</v>
      </c>
      <c r="P1036" s="11">
        <v>0.2</v>
      </c>
      <c r="Q1036" s="11">
        <v>0.15</v>
      </c>
      <c r="R1036" s="11">
        <v>0.16666666999999999</v>
      </c>
      <c r="S1036" s="11">
        <v>0.35</v>
      </c>
      <c r="T1036" s="11">
        <v>2132.6446000000001</v>
      </c>
      <c r="U1036" s="11">
        <v>0.42499999999999999</v>
      </c>
      <c r="V1036" s="11">
        <v>40</v>
      </c>
      <c r="W1036" s="11">
        <v>1400</v>
      </c>
      <c r="X1036" s="11">
        <v>8.9560893999999998</v>
      </c>
    </row>
    <row r="1037" spans="2:24" x14ac:dyDescent="0.35">
      <c r="B1037" s="11">
        <v>-3.0514519999999998</v>
      </c>
      <c r="C1037" s="11">
        <v>35</v>
      </c>
      <c r="D1037" s="11">
        <v>129.42857000000001</v>
      </c>
      <c r="E1037" s="11">
        <v>0.13800000000000001</v>
      </c>
      <c r="F1037" s="11">
        <v>2000</v>
      </c>
      <c r="G1037" s="11">
        <v>276</v>
      </c>
      <c r="H1037" s="11">
        <v>7500</v>
      </c>
      <c r="I1037" s="11">
        <v>0.85</v>
      </c>
      <c r="J1037" s="11">
        <v>0.2</v>
      </c>
      <c r="K1037" s="11">
        <v>0.9</v>
      </c>
      <c r="L1037" s="11">
        <v>2</v>
      </c>
      <c r="M1037" s="11">
        <v>3</v>
      </c>
      <c r="N1037" s="11">
        <v>4</v>
      </c>
      <c r="O1037" s="11">
        <v>3</v>
      </c>
      <c r="P1037" s="11">
        <v>0.125</v>
      </c>
      <c r="Q1037" s="11">
        <v>0.15</v>
      </c>
      <c r="R1037" s="11">
        <v>0.16666666999999999</v>
      </c>
      <c r="S1037" s="11">
        <v>0.25</v>
      </c>
      <c r="T1037" s="11">
        <v>4295.4811</v>
      </c>
      <c r="U1037" s="11">
        <v>0.55000000000000004</v>
      </c>
      <c r="V1037" s="11">
        <v>40</v>
      </c>
      <c r="W1037" s="11">
        <v>600</v>
      </c>
      <c r="X1037" s="11">
        <v>-1.5998583</v>
      </c>
    </row>
    <row r="1038" spans="2:24" x14ac:dyDescent="0.35">
      <c r="B1038" s="11">
        <v>-24.113289999999999</v>
      </c>
      <c r="C1038" s="11">
        <v>25</v>
      </c>
      <c r="D1038" s="11">
        <v>239.08162999999999</v>
      </c>
      <c r="E1038" s="11">
        <v>8.4000000000000005E-2</v>
      </c>
      <c r="F1038" s="11">
        <v>250</v>
      </c>
      <c r="G1038" s="11">
        <v>21</v>
      </c>
      <c r="H1038" s="11">
        <v>8000</v>
      </c>
      <c r="I1038" s="11">
        <v>0.85</v>
      </c>
      <c r="J1038" s="11">
        <v>0.2</v>
      </c>
      <c r="K1038" s="11">
        <v>0.9</v>
      </c>
      <c r="L1038" s="11">
        <v>3</v>
      </c>
      <c r="M1038" s="11">
        <v>3</v>
      </c>
      <c r="N1038" s="11">
        <v>3</v>
      </c>
      <c r="O1038" s="11">
        <v>4</v>
      </c>
      <c r="P1038" s="11">
        <v>0.05</v>
      </c>
      <c r="Q1038" s="11">
        <v>0.15</v>
      </c>
      <c r="R1038" s="11">
        <v>0.16666666999999999</v>
      </c>
      <c r="S1038" s="11">
        <v>0.35</v>
      </c>
      <c r="T1038" s="11">
        <v>4874.6162000000004</v>
      </c>
      <c r="U1038" s="11">
        <v>0.67500000000000004</v>
      </c>
      <c r="V1038" s="11">
        <v>40</v>
      </c>
      <c r="W1038" s="11">
        <v>1600</v>
      </c>
      <c r="X1038" s="11">
        <v>-25.330157</v>
      </c>
    </row>
    <row r="1039" spans="2:24" x14ac:dyDescent="0.35">
      <c r="B1039" s="11">
        <v>0.58489800000000003</v>
      </c>
      <c r="C1039" s="11">
        <v>45</v>
      </c>
      <c r="D1039" s="11">
        <v>117.2449</v>
      </c>
      <c r="E1039" s="11">
        <v>0.16500000000000001</v>
      </c>
      <c r="F1039" s="11">
        <v>4500</v>
      </c>
      <c r="G1039" s="11">
        <v>742.5</v>
      </c>
      <c r="H1039" s="11">
        <v>7000</v>
      </c>
      <c r="I1039" s="11">
        <v>0.75</v>
      </c>
      <c r="J1039" s="11">
        <v>0.5</v>
      </c>
      <c r="K1039" s="11">
        <v>0.8</v>
      </c>
      <c r="L1039" s="11">
        <v>2</v>
      </c>
      <c r="M1039" s="11">
        <v>2</v>
      </c>
      <c r="N1039" s="11">
        <v>2</v>
      </c>
      <c r="O1039" s="11">
        <v>4</v>
      </c>
      <c r="P1039" s="11">
        <v>0.05</v>
      </c>
      <c r="Q1039" s="11">
        <v>0.15</v>
      </c>
      <c r="R1039" s="11">
        <v>0.1</v>
      </c>
      <c r="S1039" s="11">
        <v>0.25</v>
      </c>
      <c r="T1039" s="11">
        <v>1680.8757000000001</v>
      </c>
      <c r="U1039" s="11">
        <v>0.4</v>
      </c>
      <c r="V1039" s="11">
        <v>80</v>
      </c>
      <c r="W1039" s="11">
        <v>400</v>
      </c>
      <c r="X1039" s="11">
        <v>-9.6237209000000004</v>
      </c>
    </row>
    <row r="1040" spans="2:24" x14ac:dyDescent="0.35">
      <c r="B1040" s="11">
        <v>-4.9682250000000003</v>
      </c>
      <c r="C1040" s="11">
        <v>40</v>
      </c>
      <c r="D1040" s="11">
        <v>239.08162999999999</v>
      </c>
      <c r="E1040" s="11">
        <v>0.246</v>
      </c>
      <c r="F1040" s="11">
        <v>6285.1239669421484</v>
      </c>
      <c r="G1040" s="11">
        <v>1546.1404958677685</v>
      </c>
      <c r="H1040" s="11">
        <v>6500</v>
      </c>
      <c r="I1040" s="11">
        <v>0.85</v>
      </c>
      <c r="J1040" s="11">
        <v>0.2</v>
      </c>
      <c r="K1040" s="11">
        <v>0.9</v>
      </c>
      <c r="L1040" s="11">
        <v>2</v>
      </c>
      <c r="M1040" s="11">
        <v>2</v>
      </c>
      <c r="N1040" s="11">
        <v>3</v>
      </c>
      <c r="O1040" s="11">
        <v>2</v>
      </c>
      <c r="P1040" s="11">
        <v>0.05</v>
      </c>
      <c r="Q1040" s="11">
        <v>0.1</v>
      </c>
      <c r="R1040" s="11">
        <v>0.3</v>
      </c>
      <c r="S1040" s="11">
        <v>0.3</v>
      </c>
      <c r="T1040" s="11">
        <v>3614.2152999999998</v>
      </c>
      <c r="U1040" s="11">
        <v>0.67500000000000004</v>
      </c>
      <c r="V1040" s="11">
        <v>40</v>
      </c>
      <c r="W1040" s="11">
        <v>400</v>
      </c>
      <c r="X1040" s="11">
        <v>-8.0281815000000005</v>
      </c>
    </row>
    <row r="1041" spans="2:24" x14ac:dyDescent="0.35">
      <c r="B1041" s="11">
        <v>-1.570789</v>
      </c>
      <c r="C1041" s="11">
        <v>30</v>
      </c>
      <c r="D1041" s="11">
        <v>50.234693999999998</v>
      </c>
      <c r="E1041" s="11">
        <v>0.03</v>
      </c>
      <c r="F1041" s="11">
        <v>3535.3822314049589</v>
      </c>
      <c r="G1041" s="11">
        <v>106.06146694214877</v>
      </c>
      <c r="H1041" s="11">
        <v>8000</v>
      </c>
      <c r="I1041" s="11">
        <v>0.75</v>
      </c>
      <c r="J1041" s="11">
        <v>0.3</v>
      </c>
      <c r="K1041" s="11">
        <v>0.9</v>
      </c>
      <c r="L1041" s="11">
        <v>3</v>
      </c>
      <c r="M1041" s="11">
        <v>3</v>
      </c>
      <c r="N1041" s="11">
        <v>2</v>
      </c>
      <c r="O1041" s="11">
        <v>2</v>
      </c>
      <c r="P1041" s="11">
        <v>0.2</v>
      </c>
      <c r="Q1041" s="11">
        <v>0.15</v>
      </c>
      <c r="R1041" s="11">
        <v>0.1</v>
      </c>
      <c r="S1041" s="11">
        <v>0.2</v>
      </c>
      <c r="T1041" s="11">
        <v>3411.5605999999998</v>
      </c>
      <c r="U1041" s="11">
        <v>0.4</v>
      </c>
      <c r="V1041" s="11">
        <v>60</v>
      </c>
      <c r="W1041" s="11">
        <v>600</v>
      </c>
      <c r="X1041" s="11">
        <v>-0.80344885999999993</v>
      </c>
    </row>
    <row r="1042" spans="2:24" x14ac:dyDescent="0.35">
      <c r="B1042" s="11">
        <v>7.7757389999999997</v>
      </c>
      <c r="C1042" s="11">
        <v>20</v>
      </c>
      <c r="D1042" s="11">
        <v>196.43878000000001</v>
      </c>
      <c r="E1042" s="11">
        <v>0.219</v>
      </c>
      <c r="F1042" s="11">
        <v>1700</v>
      </c>
      <c r="G1042" s="11">
        <v>372.3</v>
      </c>
      <c r="H1042" s="11">
        <v>2500</v>
      </c>
      <c r="I1042" s="11">
        <v>0.75</v>
      </c>
      <c r="J1042" s="11">
        <v>0.3</v>
      </c>
      <c r="K1042" s="11">
        <v>0.6</v>
      </c>
      <c r="L1042" s="11">
        <v>2</v>
      </c>
      <c r="M1042" s="11">
        <v>3</v>
      </c>
      <c r="N1042" s="11">
        <v>3</v>
      </c>
      <c r="O1042" s="11">
        <v>2</v>
      </c>
      <c r="P1042" s="11">
        <v>0.125</v>
      </c>
      <c r="Q1042" s="11">
        <v>0.1</v>
      </c>
      <c r="R1042" s="11">
        <v>0.3</v>
      </c>
      <c r="S1042" s="11">
        <v>0.25</v>
      </c>
      <c r="T1042" s="11">
        <v>1573.5921000000001</v>
      </c>
      <c r="U1042" s="11">
        <v>0.55000000000000004</v>
      </c>
      <c r="V1042" s="11">
        <v>70</v>
      </c>
      <c r="W1042" s="11">
        <v>1600</v>
      </c>
      <c r="X1042" s="11">
        <v>6.7242097000000003</v>
      </c>
    </row>
    <row r="1043" spans="2:24" x14ac:dyDescent="0.35">
      <c r="B1043" s="11">
        <v>44.095222999999997</v>
      </c>
      <c r="C1043" s="11">
        <v>30</v>
      </c>
      <c r="D1043" s="11">
        <v>19.775510000000001</v>
      </c>
      <c r="E1043" s="11">
        <v>8.4000000000000005E-2</v>
      </c>
      <c r="F1043" s="11">
        <v>8000</v>
      </c>
      <c r="G1043" s="11">
        <v>672</v>
      </c>
      <c r="H1043" s="11">
        <v>8000</v>
      </c>
      <c r="I1043" s="11">
        <v>0.85</v>
      </c>
      <c r="J1043" s="11">
        <v>0.4</v>
      </c>
      <c r="K1043" s="11">
        <v>0.9</v>
      </c>
      <c r="L1043" s="11">
        <v>4</v>
      </c>
      <c r="M1043" s="11">
        <v>2</v>
      </c>
      <c r="N1043" s="11">
        <v>2</v>
      </c>
      <c r="O1043" s="11">
        <v>2</v>
      </c>
      <c r="P1043" s="11">
        <v>0.125</v>
      </c>
      <c r="Q1043" s="11">
        <v>0.2</v>
      </c>
      <c r="R1043" s="11">
        <v>0.1</v>
      </c>
      <c r="S1043" s="11">
        <v>0.2</v>
      </c>
      <c r="T1043" s="11">
        <v>2755.4913000000001</v>
      </c>
      <c r="U1043" s="11">
        <v>0.47499999999999998</v>
      </c>
      <c r="V1043" s="11">
        <v>90</v>
      </c>
      <c r="W1043" s="11">
        <v>600</v>
      </c>
      <c r="X1043" s="11">
        <v>47.233372000000003</v>
      </c>
    </row>
    <row r="1044" spans="2:24" x14ac:dyDescent="0.35">
      <c r="B1044" s="11">
        <v>25.621801999999999</v>
      </c>
      <c r="C1044" s="11">
        <v>30</v>
      </c>
      <c r="D1044" s="11">
        <v>111.15306</v>
      </c>
      <c r="E1044" s="11">
        <v>0.219</v>
      </c>
      <c r="F1044" s="11">
        <v>3490.909090909091</v>
      </c>
      <c r="G1044" s="11">
        <v>764.5090909090909</v>
      </c>
      <c r="H1044" s="11">
        <v>6500</v>
      </c>
      <c r="I1044" s="11">
        <v>0.85</v>
      </c>
      <c r="J1044" s="11">
        <v>0.2</v>
      </c>
      <c r="K1044" s="11">
        <v>0.9</v>
      </c>
      <c r="L1044" s="11">
        <v>4</v>
      </c>
      <c r="M1044" s="11">
        <v>3</v>
      </c>
      <c r="N1044" s="11">
        <v>2</v>
      </c>
      <c r="O1044" s="11">
        <v>2</v>
      </c>
      <c r="P1044" s="11">
        <v>0.05</v>
      </c>
      <c r="Q1044" s="11">
        <v>0.1</v>
      </c>
      <c r="R1044" s="11">
        <v>0.23333333000000001</v>
      </c>
      <c r="S1044" s="11">
        <v>0.25</v>
      </c>
      <c r="T1044" s="11">
        <v>1705.7802999999999</v>
      </c>
      <c r="U1044" s="11">
        <v>0.52500000000000002</v>
      </c>
      <c r="V1044" s="11">
        <v>80</v>
      </c>
      <c r="W1044" s="11">
        <v>1600</v>
      </c>
      <c r="X1044" s="11">
        <v>14.731196000000001</v>
      </c>
    </row>
    <row r="1045" spans="2:24" x14ac:dyDescent="0.35">
      <c r="B1045" s="11">
        <v>-3.9259490000000001</v>
      </c>
      <c r="C1045" s="11">
        <v>40</v>
      </c>
      <c r="D1045" s="11">
        <v>251.26531</v>
      </c>
      <c r="E1045" s="11">
        <v>5.7000000000000002E-2</v>
      </c>
      <c r="F1045" s="11">
        <v>2750.413223140496</v>
      </c>
      <c r="G1045" s="11">
        <v>156.77355371900828</v>
      </c>
      <c r="H1045" s="11">
        <v>6500</v>
      </c>
      <c r="I1045" s="11">
        <v>0.75</v>
      </c>
      <c r="J1045" s="11">
        <v>0.2</v>
      </c>
      <c r="K1045" s="11">
        <v>0.9</v>
      </c>
      <c r="L1045" s="11">
        <v>3</v>
      </c>
      <c r="M1045" s="11">
        <v>3</v>
      </c>
      <c r="N1045" s="11">
        <v>2</v>
      </c>
      <c r="O1045" s="11">
        <v>4</v>
      </c>
      <c r="P1045" s="11">
        <v>0.05</v>
      </c>
      <c r="Q1045" s="11">
        <v>0.1</v>
      </c>
      <c r="R1045" s="11">
        <v>0.23333333000000001</v>
      </c>
      <c r="S1045" s="11">
        <v>0.3</v>
      </c>
      <c r="T1045" s="11">
        <v>3614.2152999999998</v>
      </c>
      <c r="U1045" s="11">
        <v>0.55000000000000004</v>
      </c>
      <c r="V1045" s="11">
        <v>90</v>
      </c>
      <c r="W1045" s="11">
        <v>1200</v>
      </c>
      <c r="X1045" s="11">
        <v>-5.5408499000000004</v>
      </c>
    </row>
    <row r="1046" spans="2:24" x14ac:dyDescent="0.35">
      <c r="B1046" s="11">
        <v>-3.9600580000000001</v>
      </c>
      <c r="C1046" s="11">
        <v>15</v>
      </c>
      <c r="D1046" s="11">
        <v>135.52041</v>
      </c>
      <c r="E1046" s="11">
        <v>0.3</v>
      </c>
      <c r="F1046" s="11">
        <v>3290.2892561983467</v>
      </c>
      <c r="G1046" s="11">
        <v>987.08677685950397</v>
      </c>
      <c r="H1046" s="11">
        <v>5500</v>
      </c>
      <c r="I1046" s="11">
        <v>0.7</v>
      </c>
      <c r="J1046" s="11">
        <v>0.5</v>
      </c>
      <c r="K1046" s="11">
        <v>0.7</v>
      </c>
      <c r="L1046" s="11">
        <v>3</v>
      </c>
      <c r="M1046" s="11">
        <v>4</v>
      </c>
      <c r="N1046" s="11">
        <v>2</v>
      </c>
      <c r="O1046" s="11">
        <v>3</v>
      </c>
      <c r="P1046" s="11">
        <v>0.125</v>
      </c>
      <c r="Q1046" s="11">
        <v>0.15</v>
      </c>
      <c r="R1046" s="11">
        <v>0.3</v>
      </c>
      <c r="S1046" s="11">
        <v>0.3</v>
      </c>
      <c r="T1046" s="11">
        <v>1591.1360999999999</v>
      </c>
      <c r="U1046" s="11">
        <v>0.52500000000000002</v>
      </c>
      <c r="V1046" s="11">
        <v>70</v>
      </c>
      <c r="W1046" s="11">
        <v>600</v>
      </c>
      <c r="X1046" s="11">
        <v>-2.9978224999999998</v>
      </c>
    </row>
    <row r="1047" spans="2:24" x14ac:dyDescent="0.35">
      <c r="B1047" s="11">
        <v>-23.258448999999999</v>
      </c>
      <c r="C1047" s="11">
        <v>15</v>
      </c>
      <c r="D1047" s="11">
        <v>202.53061</v>
      </c>
      <c r="E1047" s="11">
        <v>0.03</v>
      </c>
      <c r="F1047" s="11">
        <v>903.7190082644629</v>
      </c>
      <c r="G1047" s="11">
        <v>27.111570247933887</v>
      </c>
      <c r="H1047" s="11">
        <v>6000</v>
      </c>
      <c r="I1047" s="11">
        <v>0.85</v>
      </c>
      <c r="J1047" s="11">
        <v>0.3</v>
      </c>
      <c r="K1047" s="11">
        <v>0.6</v>
      </c>
      <c r="L1047" s="11">
        <v>3</v>
      </c>
      <c r="M1047" s="11">
        <v>4</v>
      </c>
      <c r="N1047" s="11">
        <v>4</v>
      </c>
      <c r="O1047" s="11">
        <v>3</v>
      </c>
      <c r="P1047" s="11">
        <v>0.05</v>
      </c>
      <c r="Q1047" s="11">
        <v>0.1</v>
      </c>
      <c r="R1047" s="11">
        <v>0.1</v>
      </c>
      <c r="S1047" s="11">
        <v>0.35</v>
      </c>
      <c r="T1047" s="11">
        <v>3363.0830999999998</v>
      </c>
      <c r="U1047" s="11">
        <v>0.67500000000000004</v>
      </c>
      <c r="V1047" s="11">
        <v>40</v>
      </c>
      <c r="W1047" s="11">
        <v>1600</v>
      </c>
      <c r="X1047" s="11">
        <v>-23.423966</v>
      </c>
    </row>
    <row r="1048" spans="2:24" x14ac:dyDescent="0.35">
      <c r="B1048" s="11">
        <v>-17.752237000000001</v>
      </c>
      <c r="C1048" s="11">
        <v>45</v>
      </c>
      <c r="D1048" s="11">
        <v>300</v>
      </c>
      <c r="E1048" s="11">
        <v>0.27300000000000002</v>
      </c>
      <c r="F1048" s="11">
        <v>1125</v>
      </c>
      <c r="G1048" s="11">
        <v>307.125</v>
      </c>
      <c r="H1048" s="11">
        <v>6500</v>
      </c>
      <c r="I1048" s="11">
        <v>0.85</v>
      </c>
      <c r="J1048" s="11">
        <v>0.4</v>
      </c>
      <c r="K1048" s="11">
        <v>0.6</v>
      </c>
      <c r="L1048" s="11">
        <v>2</v>
      </c>
      <c r="M1048" s="11">
        <v>3</v>
      </c>
      <c r="N1048" s="11">
        <v>2</v>
      </c>
      <c r="O1048" s="11">
        <v>4</v>
      </c>
      <c r="P1048" s="11">
        <v>0.2</v>
      </c>
      <c r="Q1048" s="11">
        <v>0.2</v>
      </c>
      <c r="R1048" s="11">
        <v>0.3</v>
      </c>
      <c r="S1048" s="11">
        <v>0.25</v>
      </c>
      <c r="T1048" s="11">
        <v>2536.3213999999998</v>
      </c>
      <c r="U1048" s="11">
        <v>0.52500000000000002</v>
      </c>
      <c r="V1048" s="11">
        <v>50</v>
      </c>
      <c r="W1048" s="11">
        <v>1600</v>
      </c>
      <c r="X1048" s="11">
        <v>-18.102039999999999</v>
      </c>
    </row>
    <row r="1049" spans="2:24" x14ac:dyDescent="0.35">
      <c r="B1049" s="11">
        <v>-1.5414870000000001</v>
      </c>
      <c r="C1049" s="11">
        <v>20</v>
      </c>
      <c r="D1049" s="11">
        <v>165.97959</v>
      </c>
      <c r="E1049" s="11">
        <v>0.192</v>
      </c>
      <c r="F1049" s="11">
        <v>2380.1652892561983</v>
      </c>
      <c r="G1049" s="11">
        <v>456.9917355371901</v>
      </c>
      <c r="H1049" s="11">
        <v>6500</v>
      </c>
      <c r="I1049" s="11">
        <v>0.8</v>
      </c>
      <c r="J1049" s="11">
        <v>0.4</v>
      </c>
      <c r="K1049" s="11">
        <v>0.9</v>
      </c>
      <c r="L1049" s="11">
        <v>3</v>
      </c>
      <c r="M1049" s="11">
        <v>4</v>
      </c>
      <c r="N1049" s="11">
        <v>3</v>
      </c>
      <c r="O1049" s="11">
        <v>3</v>
      </c>
      <c r="P1049" s="11">
        <v>0.125</v>
      </c>
      <c r="Q1049" s="11">
        <v>0.2</v>
      </c>
      <c r="R1049" s="11">
        <v>0.1</v>
      </c>
      <c r="S1049" s="11">
        <v>0.3</v>
      </c>
      <c r="T1049" s="11">
        <v>1818.3731</v>
      </c>
      <c r="U1049" s="11">
        <v>0.65</v>
      </c>
      <c r="V1049" s="11">
        <v>60</v>
      </c>
      <c r="W1049" s="11">
        <v>800</v>
      </c>
      <c r="X1049" s="11">
        <v>-3.0021302000000003</v>
      </c>
    </row>
    <row r="1050" spans="2:24" x14ac:dyDescent="0.35">
      <c r="B1050" s="11">
        <v>1.2971200000000001</v>
      </c>
      <c r="C1050" s="11">
        <v>20</v>
      </c>
      <c r="D1050" s="11">
        <v>159.88775999999999</v>
      </c>
      <c r="E1050" s="11">
        <v>0.219</v>
      </c>
      <c r="F1050" s="11">
        <v>640.13429752066122</v>
      </c>
      <c r="G1050" s="11">
        <v>140.18941115702481</v>
      </c>
      <c r="H1050" s="11">
        <v>5500</v>
      </c>
      <c r="I1050" s="11">
        <v>0.75</v>
      </c>
      <c r="J1050" s="11">
        <v>0.5</v>
      </c>
      <c r="K1050" s="11">
        <v>0.7</v>
      </c>
      <c r="L1050" s="11">
        <v>2</v>
      </c>
      <c r="M1050" s="11">
        <v>2</v>
      </c>
      <c r="N1050" s="11">
        <v>3</v>
      </c>
      <c r="O1050" s="11">
        <v>3</v>
      </c>
      <c r="P1050" s="11">
        <v>0.2</v>
      </c>
      <c r="Q1050" s="11">
        <v>0.15</v>
      </c>
      <c r="R1050" s="11">
        <v>0.3</v>
      </c>
      <c r="S1050" s="11">
        <v>0.3</v>
      </c>
      <c r="T1050" s="11">
        <v>2981.0828000000001</v>
      </c>
      <c r="U1050" s="11">
        <v>0.5</v>
      </c>
      <c r="V1050" s="11">
        <v>70</v>
      </c>
      <c r="W1050" s="11">
        <v>1000</v>
      </c>
      <c r="X1050" s="11">
        <v>1.8680391999999999</v>
      </c>
    </row>
    <row r="1051" spans="2:24" x14ac:dyDescent="0.35">
      <c r="B1051" s="11">
        <v>-4.7069099999999997</v>
      </c>
      <c r="C1051" s="11">
        <v>15</v>
      </c>
      <c r="D1051" s="11">
        <v>245.17347000000001</v>
      </c>
      <c r="E1051" s="11">
        <v>0.27300000000000002</v>
      </c>
      <c r="F1051" s="11">
        <v>4635.2789256198348</v>
      </c>
      <c r="G1051" s="11">
        <v>1265.4311466942149</v>
      </c>
      <c r="H1051" s="11">
        <v>5000</v>
      </c>
      <c r="I1051" s="11">
        <v>0.7</v>
      </c>
      <c r="J1051" s="11">
        <v>0.4</v>
      </c>
      <c r="K1051" s="11">
        <v>0.8</v>
      </c>
      <c r="L1051" s="11">
        <v>3</v>
      </c>
      <c r="M1051" s="11">
        <v>4</v>
      </c>
      <c r="N1051" s="11">
        <v>3</v>
      </c>
      <c r="O1051" s="11">
        <v>2</v>
      </c>
      <c r="P1051" s="11">
        <v>0.2</v>
      </c>
      <c r="Q1051" s="11">
        <v>0.2</v>
      </c>
      <c r="R1051" s="11">
        <v>0.16666666999999999</v>
      </c>
      <c r="S1051" s="11">
        <v>0.35</v>
      </c>
      <c r="T1051" s="11">
        <v>1898.5146999999999</v>
      </c>
      <c r="U1051" s="11">
        <v>0.52500000000000002</v>
      </c>
      <c r="V1051" s="11">
        <v>50</v>
      </c>
      <c r="W1051" s="11">
        <v>400</v>
      </c>
      <c r="X1051" s="11">
        <v>-2.1295839000000001</v>
      </c>
    </row>
    <row r="1052" spans="2:24" x14ac:dyDescent="0.35">
      <c r="B1052" s="11">
        <v>3.017083</v>
      </c>
      <c r="C1052" s="11">
        <v>20</v>
      </c>
      <c r="D1052" s="11">
        <v>281.72449</v>
      </c>
      <c r="E1052" s="11">
        <v>0.192</v>
      </c>
      <c r="F1052" s="11">
        <v>4085.3305785123966</v>
      </c>
      <c r="G1052" s="11">
        <v>784.38347107438017</v>
      </c>
      <c r="H1052" s="11">
        <v>8500</v>
      </c>
      <c r="I1052" s="11">
        <v>0.8</v>
      </c>
      <c r="J1052" s="11">
        <v>0.3</v>
      </c>
      <c r="K1052" s="11">
        <v>0.7</v>
      </c>
      <c r="L1052" s="11">
        <v>2</v>
      </c>
      <c r="M1052" s="11">
        <v>2</v>
      </c>
      <c r="N1052" s="11">
        <v>4</v>
      </c>
      <c r="O1052" s="11">
        <v>4</v>
      </c>
      <c r="P1052" s="11">
        <v>0.2</v>
      </c>
      <c r="Q1052" s="11">
        <v>0.2</v>
      </c>
      <c r="R1052" s="11">
        <v>0.3</v>
      </c>
      <c r="S1052" s="11">
        <v>0.3</v>
      </c>
      <c r="T1052" s="11">
        <v>2377.8724999999999</v>
      </c>
      <c r="U1052" s="11">
        <v>0.65</v>
      </c>
      <c r="V1052" s="11">
        <v>80</v>
      </c>
      <c r="W1052" s="11">
        <v>1000</v>
      </c>
      <c r="X1052" s="11">
        <v>3.9783884999999999</v>
      </c>
    </row>
    <row r="1053" spans="2:24" x14ac:dyDescent="0.35">
      <c r="B1053" s="11">
        <v>5.1957380000000004</v>
      </c>
      <c r="C1053" s="11">
        <v>20</v>
      </c>
      <c r="D1053" s="11">
        <v>44.142856999999999</v>
      </c>
      <c r="E1053" s="11">
        <v>0.27300000000000002</v>
      </c>
      <c r="F1053" s="11">
        <v>1700</v>
      </c>
      <c r="G1053" s="11">
        <v>464.1</v>
      </c>
      <c r="H1053" s="11">
        <v>7000</v>
      </c>
      <c r="I1053" s="11">
        <v>0.7</v>
      </c>
      <c r="J1053" s="11">
        <v>0.5</v>
      </c>
      <c r="K1053" s="11">
        <v>0.9</v>
      </c>
      <c r="L1053" s="11">
        <v>4</v>
      </c>
      <c r="M1053" s="11">
        <v>2</v>
      </c>
      <c r="N1053" s="11">
        <v>4</v>
      </c>
      <c r="O1053" s="11">
        <v>2</v>
      </c>
      <c r="P1053" s="11">
        <v>0.125</v>
      </c>
      <c r="Q1053" s="11">
        <v>0.15</v>
      </c>
      <c r="R1053" s="11">
        <v>0.23333333000000001</v>
      </c>
      <c r="S1053" s="11">
        <v>0.2</v>
      </c>
      <c r="T1053" s="11">
        <v>2570.2004000000002</v>
      </c>
      <c r="U1053" s="11">
        <v>0.5</v>
      </c>
      <c r="V1053" s="11">
        <v>50</v>
      </c>
      <c r="W1053" s="11">
        <v>1600</v>
      </c>
      <c r="X1053" s="11">
        <v>1.6689136</v>
      </c>
    </row>
    <row r="1054" spans="2:24" x14ac:dyDescent="0.35">
      <c r="B1054" s="11">
        <v>-2.5941589999999999</v>
      </c>
      <c r="C1054" s="11">
        <v>25</v>
      </c>
      <c r="D1054" s="11">
        <v>74.602041</v>
      </c>
      <c r="E1054" s="11">
        <v>0.27300000000000002</v>
      </c>
      <c r="F1054" s="11">
        <v>899.17355371900828</v>
      </c>
      <c r="G1054" s="11">
        <v>245.47438016528929</v>
      </c>
      <c r="H1054" s="11">
        <v>3000</v>
      </c>
      <c r="I1054" s="11">
        <v>0.75</v>
      </c>
      <c r="J1054" s="11">
        <v>0.2</v>
      </c>
      <c r="K1054" s="11">
        <v>0.7</v>
      </c>
      <c r="L1054" s="11">
        <v>4</v>
      </c>
      <c r="M1054" s="11">
        <v>2</v>
      </c>
      <c r="N1054" s="11">
        <v>3</v>
      </c>
      <c r="O1054" s="11">
        <v>3</v>
      </c>
      <c r="P1054" s="11">
        <v>0.125</v>
      </c>
      <c r="Q1054" s="11">
        <v>0.2</v>
      </c>
      <c r="R1054" s="11">
        <v>0.16666666999999999</v>
      </c>
      <c r="S1054" s="11">
        <v>0.25</v>
      </c>
      <c r="T1054" s="11">
        <v>1066.3223</v>
      </c>
      <c r="U1054" s="11">
        <v>0.4</v>
      </c>
      <c r="V1054" s="11">
        <v>80</v>
      </c>
      <c r="W1054" s="11">
        <v>1600</v>
      </c>
      <c r="X1054" s="11">
        <v>2.1582309</v>
      </c>
    </row>
    <row r="1055" spans="2:24" x14ac:dyDescent="0.35">
      <c r="B1055" s="11">
        <v>-5.6625829999999997</v>
      </c>
      <c r="C1055" s="11">
        <v>40</v>
      </c>
      <c r="D1055" s="11">
        <v>56.326531000000003</v>
      </c>
      <c r="E1055" s="11">
        <v>0.246</v>
      </c>
      <c r="F1055" s="11">
        <v>3800</v>
      </c>
      <c r="G1055" s="11">
        <v>934.8</v>
      </c>
      <c r="H1055" s="11">
        <v>8000</v>
      </c>
      <c r="I1055" s="11">
        <v>0.75</v>
      </c>
      <c r="J1055" s="11">
        <v>0.4</v>
      </c>
      <c r="K1055" s="11">
        <v>0.8</v>
      </c>
      <c r="L1055" s="11">
        <v>3</v>
      </c>
      <c r="M1055" s="11">
        <v>2</v>
      </c>
      <c r="N1055" s="11">
        <v>3</v>
      </c>
      <c r="O1055" s="11">
        <v>4</v>
      </c>
      <c r="P1055" s="11">
        <v>0.05</v>
      </c>
      <c r="Q1055" s="11">
        <v>0.15</v>
      </c>
      <c r="R1055" s="11">
        <v>0.1</v>
      </c>
      <c r="S1055" s="11">
        <v>0.35</v>
      </c>
      <c r="T1055" s="11">
        <v>1977.0065999999999</v>
      </c>
      <c r="U1055" s="11">
        <v>0.4</v>
      </c>
      <c r="V1055" s="11">
        <v>80</v>
      </c>
      <c r="W1055" s="11">
        <v>1000</v>
      </c>
      <c r="X1055" s="11">
        <v>-9.4178101999999999</v>
      </c>
    </row>
    <row r="1056" spans="2:24" x14ac:dyDescent="0.35">
      <c r="B1056" s="11">
        <v>-12.776757</v>
      </c>
      <c r="C1056" s="11">
        <v>15</v>
      </c>
      <c r="D1056" s="11">
        <v>123.33673</v>
      </c>
      <c r="E1056" s="11">
        <v>0.111</v>
      </c>
      <c r="F1056" s="11">
        <v>899.17355371900828</v>
      </c>
      <c r="G1056" s="11">
        <v>99.808264462809916</v>
      </c>
      <c r="H1056" s="11">
        <v>7500</v>
      </c>
      <c r="I1056" s="11">
        <v>0.7</v>
      </c>
      <c r="J1056" s="11">
        <v>0.2</v>
      </c>
      <c r="K1056" s="11">
        <v>0.8</v>
      </c>
      <c r="L1056" s="11">
        <v>3</v>
      </c>
      <c r="M1056" s="11">
        <v>3</v>
      </c>
      <c r="N1056" s="11">
        <v>4</v>
      </c>
      <c r="O1056" s="11">
        <v>2</v>
      </c>
      <c r="P1056" s="11">
        <v>0.2</v>
      </c>
      <c r="Q1056" s="11">
        <v>0.1</v>
      </c>
      <c r="R1056" s="11">
        <v>0.23333333000000001</v>
      </c>
      <c r="S1056" s="11">
        <v>0.3</v>
      </c>
      <c r="T1056" s="11">
        <v>2169.7311</v>
      </c>
      <c r="U1056" s="11">
        <v>0.57499999999999996</v>
      </c>
      <c r="V1056" s="11">
        <v>50</v>
      </c>
      <c r="W1056" s="11">
        <v>1200</v>
      </c>
      <c r="X1056" s="11">
        <v>-12.589878000000001</v>
      </c>
    </row>
    <row r="1057" spans="2:24" x14ac:dyDescent="0.35">
      <c r="B1057" s="11">
        <v>1.974969</v>
      </c>
      <c r="C1057" s="11">
        <v>20</v>
      </c>
      <c r="D1057" s="11">
        <v>86.785713999999999</v>
      </c>
      <c r="E1057" s="11">
        <v>0.16500000000000001</v>
      </c>
      <c r="F1057" s="11">
        <v>2748.8119834710747</v>
      </c>
      <c r="G1057" s="11">
        <v>453.55397727272737</v>
      </c>
      <c r="H1057" s="11">
        <v>7000</v>
      </c>
      <c r="I1057" s="11">
        <v>0.75</v>
      </c>
      <c r="J1057" s="11">
        <v>0.4</v>
      </c>
      <c r="K1057" s="11">
        <v>0.9</v>
      </c>
      <c r="L1057" s="11">
        <v>2</v>
      </c>
      <c r="M1057" s="11">
        <v>3</v>
      </c>
      <c r="N1057" s="11">
        <v>3</v>
      </c>
      <c r="O1057" s="11">
        <v>4</v>
      </c>
      <c r="P1057" s="11">
        <v>0.125</v>
      </c>
      <c r="Q1057" s="11">
        <v>0.2</v>
      </c>
      <c r="R1057" s="11">
        <v>0.3</v>
      </c>
      <c r="S1057" s="11">
        <v>0.25</v>
      </c>
      <c r="T1057" s="11">
        <v>1958.2479000000001</v>
      </c>
      <c r="U1057" s="11">
        <v>0.5</v>
      </c>
      <c r="V1057" s="11">
        <v>50</v>
      </c>
      <c r="W1057" s="11">
        <v>800</v>
      </c>
      <c r="X1057" s="11">
        <v>0.69762951000000006</v>
      </c>
    </row>
    <row r="1058" spans="2:24" x14ac:dyDescent="0.35">
      <c r="B1058" s="11">
        <v>-6.3031059999999997</v>
      </c>
      <c r="C1058" s="11">
        <v>25</v>
      </c>
      <c r="D1058" s="11">
        <v>190.34693999999999</v>
      </c>
      <c r="E1058" s="11">
        <v>0.192</v>
      </c>
      <c r="F1058" s="11">
        <v>2750.413223140496</v>
      </c>
      <c r="G1058" s="11">
        <v>528.07933884297529</v>
      </c>
      <c r="H1058" s="11">
        <v>7000</v>
      </c>
      <c r="I1058" s="11">
        <v>0.85</v>
      </c>
      <c r="J1058" s="11">
        <v>0.3</v>
      </c>
      <c r="K1058" s="11">
        <v>0.9</v>
      </c>
      <c r="L1058" s="11">
        <v>3</v>
      </c>
      <c r="M1058" s="11">
        <v>4</v>
      </c>
      <c r="N1058" s="11">
        <v>3</v>
      </c>
      <c r="O1058" s="11">
        <v>2</v>
      </c>
      <c r="P1058" s="11">
        <v>0.2</v>
      </c>
      <c r="Q1058" s="11">
        <v>0.15</v>
      </c>
      <c r="R1058" s="11">
        <v>0.1</v>
      </c>
      <c r="S1058" s="11">
        <v>0.3</v>
      </c>
      <c r="T1058" s="11">
        <v>3080.4866000000002</v>
      </c>
      <c r="U1058" s="11">
        <v>0.6</v>
      </c>
      <c r="V1058" s="11">
        <v>40</v>
      </c>
      <c r="W1058" s="11">
        <v>1800</v>
      </c>
      <c r="X1058" s="11">
        <v>-6.6043139999999996</v>
      </c>
    </row>
    <row r="1059" spans="2:24" x14ac:dyDescent="0.35">
      <c r="B1059" s="11">
        <v>4.472118</v>
      </c>
      <c r="C1059" s="11">
        <v>15</v>
      </c>
      <c r="D1059" s="11">
        <v>31.959184</v>
      </c>
      <c r="E1059" s="11">
        <v>0.219</v>
      </c>
      <c r="F1059" s="11">
        <v>2404.4421487603304</v>
      </c>
      <c r="G1059" s="11">
        <v>526.57283057851237</v>
      </c>
      <c r="H1059" s="11">
        <v>6500</v>
      </c>
      <c r="I1059" s="11">
        <v>0.7</v>
      </c>
      <c r="J1059" s="11">
        <v>0.4</v>
      </c>
      <c r="K1059" s="11">
        <v>0.7</v>
      </c>
      <c r="L1059" s="11">
        <v>3</v>
      </c>
      <c r="M1059" s="11">
        <v>2</v>
      </c>
      <c r="N1059" s="11">
        <v>3</v>
      </c>
      <c r="O1059" s="11">
        <v>2</v>
      </c>
      <c r="P1059" s="11">
        <v>0.05</v>
      </c>
      <c r="Q1059" s="11">
        <v>0.15</v>
      </c>
      <c r="R1059" s="11">
        <v>0.3</v>
      </c>
      <c r="S1059" s="11">
        <v>0.2</v>
      </c>
      <c r="T1059" s="11">
        <v>1880.4336000000001</v>
      </c>
      <c r="U1059" s="11">
        <v>0.42499999999999999</v>
      </c>
      <c r="V1059" s="11">
        <v>40</v>
      </c>
      <c r="W1059" s="11">
        <v>1000</v>
      </c>
      <c r="X1059" s="11">
        <v>3.5462331000000002</v>
      </c>
    </row>
    <row r="1060" spans="2:24" x14ac:dyDescent="0.35">
      <c r="B1060" s="11">
        <v>-8.3593600000000006</v>
      </c>
      <c r="C1060" s="11">
        <v>30</v>
      </c>
      <c r="D1060" s="11">
        <v>129.42857000000001</v>
      </c>
      <c r="E1060" s="11">
        <v>0.219</v>
      </c>
      <c r="F1060" s="11">
        <v>899.17355371900828</v>
      </c>
      <c r="G1060" s="11">
        <v>196.9190082644628</v>
      </c>
      <c r="H1060" s="11">
        <v>3500</v>
      </c>
      <c r="I1060" s="11">
        <v>0.8</v>
      </c>
      <c r="J1060" s="11">
        <v>0.5</v>
      </c>
      <c r="K1060" s="11">
        <v>0.8</v>
      </c>
      <c r="L1060" s="11">
        <v>4</v>
      </c>
      <c r="M1060" s="11">
        <v>3</v>
      </c>
      <c r="N1060" s="11">
        <v>2</v>
      </c>
      <c r="O1060" s="11">
        <v>3</v>
      </c>
      <c r="P1060" s="11">
        <v>0.05</v>
      </c>
      <c r="Q1060" s="11">
        <v>0.1</v>
      </c>
      <c r="R1060" s="11">
        <v>0.3</v>
      </c>
      <c r="S1060" s="11">
        <v>0.2</v>
      </c>
      <c r="T1060" s="11">
        <v>1492.5578</v>
      </c>
      <c r="U1060" s="11">
        <v>0.45</v>
      </c>
      <c r="V1060" s="11">
        <v>60</v>
      </c>
      <c r="W1060" s="11">
        <v>1200</v>
      </c>
      <c r="X1060" s="11">
        <v>-11.181679000000001</v>
      </c>
    </row>
    <row r="1061" spans="2:24" x14ac:dyDescent="0.35">
      <c r="B1061" s="11">
        <v>-14.716509</v>
      </c>
      <c r="C1061" s="11">
        <v>35</v>
      </c>
      <c r="D1061" s="11">
        <v>19.775510000000001</v>
      </c>
      <c r="E1061" s="11">
        <v>5.7000000000000002E-2</v>
      </c>
      <c r="F1061" s="11">
        <v>1650</v>
      </c>
      <c r="G1061" s="11">
        <v>94.05</v>
      </c>
      <c r="H1061" s="11">
        <v>7500</v>
      </c>
      <c r="I1061" s="11">
        <v>0.75</v>
      </c>
      <c r="J1061" s="11">
        <v>0.4</v>
      </c>
      <c r="K1061" s="11">
        <v>0.8</v>
      </c>
      <c r="L1061" s="11">
        <v>4</v>
      </c>
      <c r="M1061" s="11">
        <v>3</v>
      </c>
      <c r="N1061" s="11">
        <v>3</v>
      </c>
      <c r="O1061" s="11">
        <v>2</v>
      </c>
      <c r="P1061" s="11">
        <v>0.125</v>
      </c>
      <c r="Q1061" s="11">
        <v>0.1</v>
      </c>
      <c r="R1061" s="11">
        <v>0.16666666999999999</v>
      </c>
      <c r="S1061" s="11">
        <v>0.25</v>
      </c>
      <c r="T1061" s="11">
        <v>3102.2919000000002</v>
      </c>
      <c r="U1061" s="11">
        <v>0.5</v>
      </c>
      <c r="V1061" s="11">
        <v>90</v>
      </c>
      <c r="W1061" s="11">
        <v>1600</v>
      </c>
      <c r="X1061" s="11">
        <v>-11.920985999999999</v>
      </c>
    </row>
    <row r="1062" spans="2:24" x14ac:dyDescent="0.35">
      <c r="B1062" s="11">
        <v>4.0889810000000004</v>
      </c>
      <c r="C1062" s="11">
        <v>45</v>
      </c>
      <c r="D1062" s="11">
        <v>178.16327000000001</v>
      </c>
      <c r="E1062" s="11">
        <v>0.246</v>
      </c>
      <c r="F1062" s="11">
        <v>903.7190082644629</v>
      </c>
      <c r="G1062" s="11">
        <v>222.31487603305786</v>
      </c>
      <c r="H1062" s="11">
        <v>8500</v>
      </c>
      <c r="I1062" s="11">
        <v>0.7</v>
      </c>
      <c r="J1062" s="11">
        <v>0.2</v>
      </c>
      <c r="K1062" s="11">
        <v>0.9</v>
      </c>
      <c r="L1062" s="11">
        <v>2</v>
      </c>
      <c r="M1062" s="11">
        <v>3</v>
      </c>
      <c r="N1062" s="11">
        <v>4</v>
      </c>
      <c r="O1062" s="11">
        <v>4</v>
      </c>
      <c r="P1062" s="11">
        <v>0.2</v>
      </c>
      <c r="Q1062" s="11">
        <v>0.2</v>
      </c>
      <c r="R1062" s="11">
        <v>0.3</v>
      </c>
      <c r="S1062" s="11">
        <v>0.35</v>
      </c>
      <c r="T1062" s="11">
        <v>3954.5601999999999</v>
      </c>
      <c r="U1062" s="11">
        <v>0.47499999999999998</v>
      </c>
      <c r="V1062" s="11">
        <v>90</v>
      </c>
      <c r="W1062" s="11">
        <v>400</v>
      </c>
      <c r="X1062" s="11">
        <v>6.4671110999999994</v>
      </c>
    </row>
    <row r="1063" spans="2:24" x14ac:dyDescent="0.35">
      <c r="B1063" s="11">
        <v>0.82288300000000003</v>
      </c>
      <c r="C1063" s="11">
        <v>25</v>
      </c>
      <c r="D1063" s="11">
        <v>105.06122000000001</v>
      </c>
      <c r="E1063" s="11">
        <v>0.219</v>
      </c>
      <c r="F1063" s="11">
        <v>600</v>
      </c>
      <c r="G1063" s="11">
        <v>131.4</v>
      </c>
      <c r="H1063" s="11">
        <v>5000</v>
      </c>
      <c r="I1063" s="11">
        <v>0.85</v>
      </c>
      <c r="J1063" s="11">
        <v>0.3</v>
      </c>
      <c r="K1063" s="11">
        <v>0.6</v>
      </c>
      <c r="L1063" s="11">
        <v>2</v>
      </c>
      <c r="M1063" s="11">
        <v>2</v>
      </c>
      <c r="N1063" s="11">
        <v>2</v>
      </c>
      <c r="O1063" s="11">
        <v>3</v>
      </c>
      <c r="P1063" s="11">
        <v>0.2</v>
      </c>
      <c r="Q1063" s="11">
        <v>0.2</v>
      </c>
      <c r="R1063" s="11">
        <v>0.16666666999999999</v>
      </c>
      <c r="S1063" s="11">
        <v>0.35</v>
      </c>
      <c r="T1063" s="11">
        <v>1777.2038</v>
      </c>
      <c r="U1063" s="11">
        <v>0.57499999999999996</v>
      </c>
      <c r="V1063" s="11">
        <v>70</v>
      </c>
      <c r="W1063" s="11">
        <v>600</v>
      </c>
      <c r="X1063" s="11">
        <v>-1.9697596000000002</v>
      </c>
    </row>
    <row r="1064" spans="2:24" x14ac:dyDescent="0.35">
      <c r="B1064" s="11">
        <v>-3.4202089999999998</v>
      </c>
      <c r="C1064" s="11">
        <v>45</v>
      </c>
      <c r="D1064" s="11">
        <v>239.08162999999999</v>
      </c>
      <c r="E1064" s="11">
        <v>5.7000000000000002E-2</v>
      </c>
      <c r="F1064" s="11">
        <v>4619.059917355371</v>
      </c>
      <c r="G1064" s="11">
        <v>263.28641528925618</v>
      </c>
      <c r="H1064" s="11">
        <v>7500</v>
      </c>
      <c r="I1064" s="11">
        <v>0.8</v>
      </c>
      <c r="J1064" s="11">
        <v>0.4</v>
      </c>
      <c r="K1064" s="11">
        <v>0.9</v>
      </c>
      <c r="L1064" s="11">
        <v>2</v>
      </c>
      <c r="M1064" s="11">
        <v>2</v>
      </c>
      <c r="N1064" s="11">
        <v>4</v>
      </c>
      <c r="O1064" s="11">
        <v>4</v>
      </c>
      <c r="P1064" s="11">
        <v>0.125</v>
      </c>
      <c r="Q1064" s="11">
        <v>0.1</v>
      </c>
      <c r="R1064" s="11">
        <v>0.1</v>
      </c>
      <c r="S1064" s="11">
        <v>0.3</v>
      </c>
      <c r="T1064" s="11">
        <v>2926.5246000000002</v>
      </c>
      <c r="U1064" s="11">
        <v>0.4</v>
      </c>
      <c r="V1064" s="11">
        <v>60</v>
      </c>
      <c r="W1064" s="11">
        <v>1000</v>
      </c>
      <c r="X1064" s="11">
        <v>-2.8768094</v>
      </c>
    </row>
    <row r="1065" spans="2:24" x14ac:dyDescent="0.35">
      <c r="B1065" s="11">
        <v>29.201533000000001</v>
      </c>
      <c r="C1065" s="11">
        <v>45</v>
      </c>
      <c r="D1065" s="11">
        <v>129.42857000000001</v>
      </c>
      <c r="E1065" s="11">
        <v>0.13800000000000001</v>
      </c>
      <c r="F1065" s="11">
        <v>6285.1239669421484</v>
      </c>
      <c r="G1065" s="11">
        <v>867.34710743801656</v>
      </c>
      <c r="H1065" s="11">
        <v>7000</v>
      </c>
      <c r="I1065" s="11">
        <v>0.75</v>
      </c>
      <c r="J1065" s="11">
        <v>0.3</v>
      </c>
      <c r="K1065" s="11">
        <v>0.7</v>
      </c>
      <c r="L1065" s="11">
        <v>4</v>
      </c>
      <c r="M1065" s="11">
        <v>2</v>
      </c>
      <c r="N1065" s="11">
        <v>4</v>
      </c>
      <c r="O1065" s="11">
        <v>3</v>
      </c>
      <c r="P1065" s="11">
        <v>0.05</v>
      </c>
      <c r="Q1065" s="11">
        <v>0.1</v>
      </c>
      <c r="R1065" s="11">
        <v>0.16666666999999999</v>
      </c>
      <c r="S1065" s="11">
        <v>0.2</v>
      </c>
      <c r="T1065" s="11">
        <v>2731.4229999999998</v>
      </c>
      <c r="U1065" s="11">
        <v>0.57499999999999996</v>
      </c>
      <c r="V1065" s="11">
        <v>90</v>
      </c>
      <c r="W1065" s="11">
        <v>1200</v>
      </c>
      <c r="X1065" s="11">
        <v>27.757629999999999</v>
      </c>
    </row>
    <row r="1066" spans="2:24" x14ac:dyDescent="0.35">
      <c r="B1066" s="11">
        <v>-2.5924010000000002</v>
      </c>
      <c r="C1066" s="11">
        <v>25</v>
      </c>
      <c r="D1066" s="11">
        <v>135.52041</v>
      </c>
      <c r="E1066" s="11">
        <v>0.13800000000000001</v>
      </c>
      <c r="F1066" s="11">
        <v>1958.0578512396696</v>
      </c>
      <c r="G1066" s="11">
        <v>270.2119834710744</v>
      </c>
      <c r="H1066" s="11">
        <v>8500</v>
      </c>
      <c r="I1066" s="11">
        <v>0.8</v>
      </c>
      <c r="J1066" s="11">
        <v>0.2</v>
      </c>
      <c r="K1066" s="11">
        <v>0.9</v>
      </c>
      <c r="L1066" s="11">
        <v>3</v>
      </c>
      <c r="M1066" s="11">
        <v>3</v>
      </c>
      <c r="N1066" s="11">
        <v>4</v>
      </c>
      <c r="O1066" s="11">
        <v>2</v>
      </c>
      <c r="P1066" s="11">
        <v>0.2</v>
      </c>
      <c r="Q1066" s="11">
        <v>0.1</v>
      </c>
      <c r="R1066" s="11">
        <v>0.3</v>
      </c>
      <c r="S1066" s="11">
        <v>0.3</v>
      </c>
      <c r="T1066" s="11">
        <v>3021.2465000000002</v>
      </c>
      <c r="U1066" s="11">
        <v>0.57499999999999996</v>
      </c>
      <c r="V1066" s="11">
        <v>60</v>
      </c>
      <c r="W1066" s="11">
        <v>1400</v>
      </c>
      <c r="X1066" s="11">
        <v>-4.0682866000000004</v>
      </c>
    </row>
    <row r="1067" spans="2:24" x14ac:dyDescent="0.35">
      <c r="B1067" s="11">
        <v>-11.745545</v>
      </c>
      <c r="C1067" s="11">
        <v>45</v>
      </c>
      <c r="D1067" s="11">
        <v>25.867346999999999</v>
      </c>
      <c r="E1067" s="11">
        <v>0.111</v>
      </c>
      <c r="F1067" s="11">
        <v>903.7190082644629</v>
      </c>
      <c r="G1067" s="11">
        <v>100.31280991735538</v>
      </c>
      <c r="H1067" s="11">
        <v>8500</v>
      </c>
      <c r="I1067" s="11">
        <v>0.7</v>
      </c>
      <c r="J1067" s="11">
        <v>0.4</v>
      </c>
      <c r="K1067" s="11">
        <v>0.7</v>
      </c>
      <c r="L1067" s="11">
        <v>2</v>
      </c>
      <c r="M1067" s="11">
        <v>3</v>
      </c>
      <c r="N1067" s="11">
        <v>2</v>
      </c>
      <c r="O1067" s="11">
        <v>3</v>
      </c>
      <c r="P1067" s="11">
        <v>0.2</v>
      </c>
      <c r="Q1067" s="11">
        <v>0.1</v>
      </c>
      <c r="R1067" s="11">
        <v>0.16666666999999999</v>
      </c>
      <c r="S1067" s="11">
        <v>0.35</v>
      </c>
      <c r="T1067" s="11">
        <v>2041.0633</v>
      </c>
      <c r="U1067" s="11">
        <v>0.625</v>
      </c>
      <c r="V1067" s="11">
        <v>60</v>
      </c>
      <c r="W1067" s="11">
        <v>400</v>
      </c>
      <c r="X1067" s="11">
        <v>-9.5921083000000014</v>
      </c>
    </row>
    <row r="1068" spans="2:24" x14ac:dyDescent="0.35">
      <c r="B1068" s="11">
        <v>-10.334541</v>
      </c>
      <c r="C1068" s="11">
        <v>15</v>
      </c>
      <c r="D1068" s="11">
        <v>44.142856999999999</v>
      </c>
      <c r="E1068" s="11">
        <v>0.192</v>
      </c>
      <c r="F1068" s="11">
        <v>1075.6714876033056</v>
      </c>
      <c r="G1068" s="11">
        <v>206.52892561983469</v>
      </c>
      <c r="H1068" s="11">
        <v>5500</v>
      </c>
      <c r="I1068" s="11">
        <v>0.8</v>
      </c>
      <c r="J1068" s="11">
        <v>0.2</v>
      </c>
      <c r="K1068" s="11">
        <v>0.6</v>
      </c>
      <c r="L1068" s="11">
        <v>3</v>
      </c>
      <c r="M1068" s="11">
        <v>3</v>
      </c>
      <c r="N1068" s="11">
        <v>2</v>
      </c>
      <c r="O1068" s="11">
        <v>4</v>
      </c>
      <c r="P1068" s="11">
        <v>0.05</v>
      </c>
      <c r="Q1068" s="11">
        <v>0.2</v>
      </c>
      <c r="R1068" s="11">
        <v>0.1</v>
      </c>
      <c r="S1068" s="11">
        <v>0.25</v>
      </c>
      <c r="T1068" s="11">
        <v>3082.8262</v>
      </c>
      <c r="U1068" s="11">
        <v>0.67500000000000004</v>
      </c>
      <c r="V1068" s="11">
        <v>60</v>
      </c>
      <c r="W1068" s="11">
        <v>1600</v>
      </c>
      <c r="X1068" s="11">
        <v>-10.279309</v>
      </c>
    </row>
    <row r="1069" spans="2:24" x14ac:dyDescent="0.35">
      <c r="B1069" s="11">
        <v>3.6782300000000001</v>
      </c>
      <c r="C1069" s="11">
        <v>45</v>
      </c>
      <c r="D1069" s="11">
        <v>111.15306</v>
      </c>
      <c r="E1069" s="11">
        <v>0.27300000000000002</v>
      </c>
      <c r="F1069" s="11">
        <v>3490.909090909091</v>
      </c>
      <c r="G1069" s="11">
        <v>953.01818181818192</v>
      </c>
      <c r="H1069" s="11">
        <v>7000</v>
      </c>
      <c r="I1069" s="11">
        <v>0.75</v>
      </c>
      <c r="J1069" s="11">
        <v>0.4</v>
      </c>
      <c r="K1069" s="11">
        <v>0.8</v>
      </c>
      <c r="L1069" s="11">
        <v>3</v>
      </c>
      <c r="M1069" s="11">
        <v>2</v>
      </c>
      <c r="N1069" s="11">
        <v>2</v>
      </c>
      <c r="O1069" s="11">
        <v>4</v>
      </c>
      <c r="P1069" s="11">
        <v>0.2</v>
      </c>
      <c r="Q1069" s="11">
        <v>0.2</v>
      </c>
      <c r="R1069" s="11">
        <v>0.23333333000000001</v>
      </c>
      <c r="S1069" s="11">
        <v>0.3</v>
      </c>
      <c r="T1069" s="11">
        <v>2206.1493</v>
      </c>
      <c r="U1069" s="11">
        <v>0.5</v>
      </c>
      <c r="V1069" s="11">
        <v>80</v>
      </c>
      <c r="W1069" s="11">
        <v>400</v>
      </c>
      <c r="X1069" s="11">
        <v>5.2134689000000005</v>
      </c>
    </row>
    <row r="1070" spans="2:24" x14ac:dyDescent="0.35">
      <c r="B1070" s="11">
        <v>-15.336862999999999</v>
      </c>
      <c r="C1070" s="11">
        <v>35</v>
      </c>
      <c r="D1070" s="11">
        <v>38.051020000000001</v>
      </c>
      <c r="E1070" s="11">
        <v>0.3</v>
      </c>
      <c r="F1070" s="11">
        <v>376.54958677685954</v>
      </c>
      <c r="G1070" s="11">
        <v>112.96487603305786</v>
      </c>
      <c r="H1070" s="11">
        <v>7000</v>
      </c>
      <c r="I1070" s="11">
        <v>0.7</v>
      </c>
      <c r="J1070" s="11">
        <v>0.2</v>
      </c>
      <c r="K1070" s="11">
        <v>0.8</v>
      </c>
      <c r="L1070" s="11">
        <v>3</v>
      </c>
      <c r="M1070" s="11">
        <v>4</v>
      </c>
      <c r="N1070" s="11">
        <v>2</v>
      </c>
      <c r="O1070" s="11">
        <v>3</v>
      </c>
      <c r="P1070" s="11">
        <v>0.05</v>
      </c>
      <c r="Q1070" s="11">
        <v>0.1</v>
      </c>
      <c r="R1070" s="11">
        <v>0.1</v>
      </c>
      <c r="S1070" s="11">
        <v>0.2</v>
      </c>
      <c r="T1070" s="11">
        <v>2895.4724000000001</v>
      </c>
      <c r="U1070" s="11">
        <v>0.52500000000000002</v>
      </c>
      <c r="V1070" s="11">
        <v>60</v>
      </c>
      <c r="W1070" s="11">
        <v>1600</v>
      </c>
      <c r="X1070" s="11">
        <v>-16.248009</v>
      </c>
    </row>
    <row r="1071" spans="2:24" x14ac:dyDescent="0.35">
      <c r="B1071" s="11">
        <v>18.345611999999999</v>
      </c>
      <c r="C1071" s="11">
        <v>15</v>
      </c>
      <c r="D1071" s="11">
        <v>293.90816000000001</v>
      </c>
      <c r="E1071" s="11">
        <v>0.16500000000000001</v>
      </c>
      <c r="F1071" s="11">
        <v>4085.3305785123966</v>
      </c>
      <c r="G1071" s="11">
        <v>674.0795454545455</v>
      </c>
      <c r="H1071" s="11">
        <v>6000</v>
      </c>
      <c r="I1071" s="11">
        <v>0.75</v>
      </c>
      <c r="J1071" s="11">
        <v>0.4</v>
      </c>
      <c r="K1071" s="11">
        <v>0.7</v>
      </c>
      <c r="L1071" s="11">
        <v>4</v>
      </c>
      <c r="M1071" s="11">
        <v>3</v>
      </c>
      <c r="N1071" s="11">
        <v>2</v>
      </c>
      <c r="O1071" s="11">
        <v>2</v>
      </c>
      <c r="P1071" s="11">
        <v>0.2</v>
      </c>
      <c r="Q1071" s="11">
        <v>0.1</v>
      </c>
      <c r="R1071" s="11">
        <v>0.3</v>
      </c>
      <c r="S1071" s="11">
        <v>0.25</v>
      </c>
      <c r="T1071" s="11">
        <v>2278.2175999999999</v>
      </c>
      <c r="U1071" s="11">
        <v>0.5</v>
      </c>
      <c r="V1071" s="11">
        <v>60</v>
      </c>
      <c r="W1071" s="11">
        <v>2000</v>
      </c>
      <c r="X1071" s="11">
        <v>15.894474000000001</v>
      </c>
    </row>
    <row r="1072" spans="2:24" x14ac:dyDescent="0.35">
      <c r="B1072" s="11">
        <v>-16.722929000000001</v>
      </c>
      <c r="C1072" s="11">
        <v>30</v>
      </c>
      <c r="D1072" s="11">
        <v>287.81632999999999</v>
      </c>
      <c r="E1072" s="11">
        <v>0.219</v>
      </c>
      <c r="F1072" s="11">
        <v>376.54958677685954</v>
      </c>
      <c r="G1072" s="11">
        <v>82.464359504132233</v>
      </c>
      <c r="H1072" s="11">
        <v>4000</v>
      </c>
      <c r="I1072" s="11">
        <v>0.85</v>
      </c>
      <c r="J1072" s="11">
        <v>0.5</v>
      </c>
      <c r="K1072" s="11">
        <v>0.8</v>
      </c>
      <c r="L1072" s="11">
        <v>2</v>
      </c>
      <c r="M1072" s="11">
        <v>3</v>
      </c>
      <c r="N1072" s="11">
        <v>2</v>
      </c>
      <c r="O1072" s="11">
        <v>4</v>
      </c>
      <c r="P1072" s="11">
        <v>0.05</v>
      </c>
      <c r="Q1072" s="11">
        <v>0.2</v>
      </c>
      <c r="R1072" s="11">
        <v>0.3</v>
      </c>
      <c r="S1072" s="11">
        <v>0.35</v>
      </c>
      <c r="T1072" s="11">
        <v>1377.7456</v>
      </c>
      <c r="U1072" s="11">
        <v>0.5</v>
      </c>
      <c r="V1072" s="11">
        <v>80</v>
      </c>
      <c r="W1072" s="11">
        <v>1200</v>
      </c>
      <c r="X1072" s="11">
        <v>-16.135645</v>
      </c>
    </row>
    <row r="1073" spans="2:24" x14ac:dyDescent="0.35">
      <c r="B1073" s="11">
        <v>-12.665900000000001</v>
      </c>
      <c r="C1073" s="11">
        <v>35</v>
      </c>
      <c r="D1073" s="11">
        <v>123.33673</v>
      </c>
      <c r="E1073" s="11">
        <v>5.7000000000000002E-2</v>
      </c>
      <c r="F1073" s="11">
        <v>640.13429752066122</v>
      </c>
      <c r="G1073" s="11">
        <v>36.487654958677687</v>
      </c>
      <c r="H1073" s="11">
        <v>8500</v>
      </c>
      <c r="I1073" s="11">
        <v>0.7</v>
      </c>
      <c r="J1073" s="11">
        <v>0.5</v>
      </c>
      <c r="K1073" s="11">
        <v>0.7</v>
      </c>
      <c r="L1073" s="11">
        <v>3</v>
      </c>
      <c r="M1073" s="11">
        <v>3</v>
      </c>
      <c r="N1073" s="11">
        <v>4</v>
      </c>
      <c r="O1073" s="11">
        <v>2</v>
      </c>
      <c r="P1073" s="11">
        <v>0.125</v>
      </c>
      <c r="Q1073" s="11">
        <v>0.1</v>
      </c>
      <c r="R1073" s="11">
        <v>0.3</v>
      </c>
      <c r="S1073" s="11">
        <v>0.2</v>
      </c>
      <c r="T1073" s="11">
        <v>3515.9308000000001</v>
      </c>
      <c r="U1073" s="11">
        <v>0.42499999999999999</v>
      </c>
      <c r="V1073" s="11">
        <v>60</v>
      </c>
      <c r="W1073" s="11">
        <v>800</v>
      </c>
      <c r="X1073" s="11">
        <v>-12.282280999999999</v>
      </c>
    </row>
    <row r="1074" spans="2:24" x14ac:dyDescent="0.35">
      <c r="B1074" s="11">
        <v>4.5924430000000003</v>
      </c>
      <c r="C1074" s="11">
        <v>15</v>
      </c>
      <c r="D1074" s="11">
        <v>269.54082</v>
      </c>
      <c r="E1074" s="11">
        <v>0.246</v>
      </c>
      <c r="F1074" s="11">
        <v>1125</v>
      </c>
      <c r="G1074" s="11">
        <v>276.75</v>
      </c>
      <c r="H1074" s="11">
        <v>4500</v>
      </c>
      <c r="I1074" s="11">
        <v>0.75</v>
      </c>
      <c r="J1074" s="11">
        <v>0.2</v>
      </c>
      <c r="K1074" s="11">
        <v>0.7</v>
      </c>
      <c r="L1074" s="11">
        <v>3</v>
      </c>
      <c r="M1074" s="11">
        <v>2</v>
      </c>
      <c r="N1074" s="11">
        <v>4</v>
      </c>
      <c r="O1074" s="11">
        <v>3</v>
      </c>
      <c r="P1074" s="11">
        <v>0.125</v>
      </c>
      <c r="Q1074" s="11">
        <v>0.2</v>
      </c>
      <c r="R1074" s="11">
        <v>0.23333333000000001</v>
      </c>
      <c r="S1074" s="11">
        <v>0.35</v>
      </c>
      <c r="T1074" s="11">
        <v>2522.3123999999998</v>
      </c>
      <c r="U1074" s="11">
        <v>0.625</v>
      </c>
      <c r="V1074" s="11">
        <v>70</v>
      </c>
      <c r="W1074" s="11">
        <v>1000</v>
      </c>
      <c r="X1074" s="11">
        <v>3.9924398999999999</v>
      </c>
    </row>
    <row r="1075" spans="2:24" x14ac:dyDescent="0.35">
      <c r="B1075" s="11">
        <v>5.4394</v>
      </c>
      <c r="C1075" s="11">
        <v>45</v>
      </c>
      <c r="D1075" s="11">
        <v>105.06122000000001</v>
      </c>
      <c r="E1075" s="11">
        <v>0.246</v>
      </c>
      <c r="F1075" s="11">
        <v>4635.2789256198348</v>
      </c>
      <c r="G1075" s="11">
        <v>1140.2786157024793</v>
      </c>
      <c r="H1075" s="11">
        <v>8000</v>
      </c>
      <c r="I1075" s="11">
        <v>0.75</v>
      </c>
      <c r="J1075" s="11">
        <v>0.5</v>
      </c>
      <c r="K1075" s="11">
        <v>0.8</v>
      </c>
      <c r="L1075" s="11">
        <v>2</v>
      </c>
      <c r="M1075" s="11">
        <v>2</v>
      </c>
      <c r="N1075" s="11">
        <v>2</v>
      </c>
      <c r="O1075" s="11">
        <v>4</v>
      </c>
      <c r="P1075" s="11">
        <v>0.05</v>
      </c>
      <c r="Q1075" s="11">
        <v>0.2</v>
      </c>
      <c r="R1075" s="11">
        <v>0.1</v>
      </c>
      <c r="S1075" s="11">
        <v>0.2</v>
      </c>
      <c r="T1075" s="11">
        <v>3721.9389999999999</v>
      </c>
      <c r="U1075" s="11">
        <v>0.57499999999999996</v>
      </c>
      <c r="V1075" s="11">
        <v>50</v>
      </c>
      <c r="W1075" s="11">
        <v>1800</v>
      </c>
      <c r="X1075" s="11">
        <v>8.3410537999999992</v>
      </c>
    </row>
    <row r="1076" spans="2:24" x14ac:dyDescent="0.35">
      <c r="B1076" s="11">
        <v>2.535364</v>
      </c>
      <c r="C1076" s="11">
        <v>20</v>
      </c>
      <c r="D1076" s="11">
        <v>178.16327000000001</v>
      </c>
      <c r="E1076" s="11">
        <v>0.111</v>
      </c>
      <c r="F1076" s="11">
        <v>1700</v>
      </c>
      <c r="G1076" s="11">
        <v>188.7</v>
      </c>
      <c r="H1076" s="11">
        <v>6000</v>
      </c>
      <c r="I1076" s="11">
        <v>0.8</v>
      </c>
      <c r="J1076" s="11">
        <v>0.3</v>
      </c>
      <c r="K1076" s="11">
        <v>0.7</v>
      </c>
      <c r="L1076" s="11">
        <v>4</v>
      </c>
      <c r="M1076" s="11">
        <v>4</v>
      </c>
      <c r="N1076" s="11">
        <v>3</v>
      </c>
      <c r="O1076" s="11">
        <v>2</v>
      </c>
      <c r="P1076" s="11">
        <v>0.05</v>
      </c>
      <c r="Q1076" s="11">
        <v>0.15</v>
      </c>
      <c r="R1076" s="11">
        <v>0.16666666999999999</v>
      </c>
      <c r="S1076" s="11">
        <v>0.2</v>
      </c>
      <c r="T1076" s="11">
        <v>2727.5596</v>
      </c>
      <c r="U1076" s="11">
        <v>0.4</v>
      </c>
      <c r="V1076" s="11">
        <v>50</v>
      </c>
      <c r="W1076" s="11">
        <v>1000</v>
      </c>
      <c r="X1076" s="11">
        <v>-7.9943268999999997E-2</v>
      </c>
    </row>
    <row r="1077" spans="2:24" x14ac:dyDescent="0.35">
      <c r="B1077" s="11">
        <v>6.4001390000000002</v>
      </c>
      <c r="C1077" s="11">
        <v>20</v>
      </c>
      <c r="D1077" s="11">
        <v>44.142856999999999</v>
      </c>
      <c r="E1077" s="11">
        <v>8.4000000000000005E-2</v>
      </c>
      <c r="F1077" s="11">
        <v>3290.2892561983467</v>
      </c>
      <c r="G1077" s="11">
        <v>276.38429752066116</v>
      </c>
      <c r="H1077" s="11">
        <v>6000</v>
      </c>
      <c r="I1077" s="11">
        <v>0.7</v>
      </c>
      <c r="J1077" s="11">
        <v>0.3</v>
      </c>
      <c r="K1077" s="11">
        <v>0.7</v>
      </c>
      <c r="L1077" s="11">
        <v>3</v>
      </c>
      <c r="M1077" s="11">
        <v>3</v>
      </c>
      <c r="N1077" s="11">
        <v>3</v>
      </c>
      <c r="O1077" s="11">
        <v>3</v>
      </c>
      <c r="P1077" s="11">
        <v>0.05</v>
      </c>
      <c r="Q1077" s="11">
        <v>0.1</v>
      </c>
      <c r="R1077" s="11">
        <v>0.23333333000000001</v>
      </c>
      <c r="S1077" s="11">
        <v>0.35</v>
      </c>
      <c r="T1077" s="11">
        <v>3776.6210000000001</v>
      </c>
      <c r="U1077" s="11">
        <v>0.52500000000000002</v>
      </c>
      <c r="V1077" s="11">
        <v>60</v>
      </c>
      <c r="W1077" s="11">
        <v>1000</v>
      </c>
      <c r="X1077" s="11">
        <v>7.4526364999999997</v>
      </c>
    </row>
    <row r="1078" spans="2:24" x14ac:dyDescent="0.35">
      <c r="B1078" s="11">
        <v>14.410754000000001</v>
      </c>
      <c r="C1078" s="11">
        <v>25</v>
      </c>
      <c r="D1078" s="11">
        <v>135.52041</v>
      </c>
      <c r="E1078" s="11">
        <v>0.219</v>
      </c>
      <c r="F1078" s="11">
        <v>2435.4855371900826</v>
      </c>
      <c r="G1078" s="11">
        <v>533.37133264462807</v>
      </c>
      <c r="H1078" s="11">
        <v>3500</v>
      </c>
      <c r="I1078" s="11">
        <v>0.8</v>
      </c>
      <c r="J1078" s="11">
        <v>0.5</v>
      </c>
      <c r="K1078" s="11">
        <v>0.7</v>
      </c>
      <c r="L1078" s="11">
        <v>2</v>
      </c>
      <c r="M1078" s="11">
        <v>2</v>
      </c>
      <c r="N1078" s="11">
        <v>2</v>
      </c>
      <c r="O1078" s="11">
        <v>3</v>
      </c>
      <c r="P1078" s="11">
        <v>0.2</v>
      </c>
      <c r="Q1078" s="11">
        <v>0.2</v>
      </c>
      <c r="R1078" s="11">
        <v>0.16666666999999999</v>
      </c>
      <c r="S1078" s="11">
        <v>0.2</v>
      </c>
      <c r="T1078" s="11">
        <v>2132.6446000000001</v>
      </c>
      <c r="U1078" s="11">
        <v>0.42499999999999999</v>
      </c>
      <c r="V1078" s="11">
        <v>40</v>
      </c>
      <c r="W1078" s="11">
        <v>1200</v>
      </c>
      <c r="X1078" s="11">
        <v>10.459894999999999</v>
      </c>
    </row>
    <row r="1079" spans="2:24" x14ac:dyDescent="0.35">
      <c r="B1079" s="11">
        <v>6.6986220000000003</v>
      </c>
      <c r="C1079" s="11">
        <v>25</v>
      </c>
      <c r="D1079" s="11">
        <v>239.08162999999999</v>
      </c>
      <c r="E1079" s="11">
        <v>0.192</v>
      </c>
      <c r="F1079" s="11">
        <v>2847.3657024793383</v>
      </c>
      <c r="G1079" s="11">
        <v>546.69421487603302</v>
      </c>
      <c r="H1079" s="11">
        <v>5500</v>
      </c>
      <c r="I1079" s="11">
        <v>0.75</v>
      </c>
      <c r="J1079" s="11">
        <v>0.5</v>
      </c>
      <c r="K1079" s="11">
        <v>0.6</v>
      </c>
      <c r="L1079" s="11">
        <v>2</v>
      </c>
      <c r="M1079" s="11">
        <v>4</v>
      </c>
      <c r="N1079" s="11">
        <v>2</v>
      </c>
      <c r="O1079" s="11">
        <v>3</v>
      </c>
      <c r="P1079" s="11">
        <v>0.05</v>
      </c>
      <c r="Q1079" s="11">
        <v>0.2</v>
      </c>
      <c r="R1079" s="11">
        <v>0.1</v>
      </c>
      <c r="S1079" s="11">
        <v>0.35</v>
      </c>
      <c r="T1079" s="11">
        <v>1954.9241999999999</v>
      </c>
      <c r="U1079" s="11">
        <v>0.55000000000000004</v>
      </c>
      <c r="V1079" s="11">
        <v>60</v>
      </c>
      <c r="W1079" s="11">
        <v>1000</v>
      </c>
      <c r="X1079" s="11">
        <v>6.8157201000000001</v>
      </c>
    </row>
    <row r="1080" spans="2:24" x14ac:dyDescent="0.35">
      <c r="B1080" s="11">
        <v>-1.4801839999999999</v>
      </c>
      <c r="C1080" s="11">
        <v>30</v>
      </c>
      <c r="D1080" s="11">
        <v>80.693877999999998</v>
      </c>
      <c r="E1080" s="11">
        <v>0.192</v>
      </c>
      <c r="F1080" s="11">
        <v>3861.1570247933887</v>
      </c>
      <c r="G1080" s="11">
        <v>741.3421487603307</v>
      </c>
      <c r="H1080" s="11">
        <v>6000</v>
      </c>
      <c r="I1080" s="11">
        <v>0.7</v>
      </c>
      <c r="J1080" s="11">
        <v>0.4</v>
      </c>
      <c r="K1080" s="11">
        <v>0.8</v>
      </c>
      <c r="L1080" s="11">
        <v>4</v>
      </c>
      <c r="M1080" s="11">
        <v>2</v>
      </c>
      <c r="N1080" s="11">
        <v>3</v>
      </c>
      <c r="O1080" s="11">
        <v>4</v>
      </c>
      <c r="P1080" s="11">
        <v>0.125</v>
      </c>
      <c r="Q1080" s="11">
        <v>0.15</v>
      </c>
      <c r="R1080" s="11">
        <v>0.16666666999999999</v>
      </c>
      <c r="S1080" s="11">
        <v>0.3</v>
      </c>
      <c r="T1080" s="11">
        <v>3050.7224999999999</v>
      </c>
      <c r="U1080" s="11">
        <v>0.67500000000000004</v>
      </c>
      <c r="V1080" s="11">
        <v>40</v>
      </c>
      <c r="W1080" s="11">
        <v>1200</v>
      </c>
      <c r="X1080" s="11">
        <v>-1.0630982</v>
      </c>
    </row>
    <row r="1081" spans="2:24" x14ac:dyDescent="0.35">
      <c r="B1081" s="11">
        <v>-3.4400439999999999</v>
      </c>
      <c r="C1081" s="11">
        <v>20</v>
      </c>
      <c r="D1081" s="11">
        <v>232.9898</v>
      </c>
      <c r="E1081" s="11">
        <v>0.03</v>
      </c>
      <c r="F1081" s="11">
        <v>4635.2789256198348</v>
      </c>
      <c r="G1081" s="11">
        <v>139.05836776859505</v>
      </c>
      <c r="H1081" s="11">
        <v>8000</v>
      </c>
      <c r="I1081" s="11">
        <v>0.8</v>
      </c>
      <c r="J1081" s="11">
        <v>0.3</v>
      </c>
      <c r="K1081" s="11">
        <v>0.6</v>
      </c>
      <c r="L1081" s="11">
        <v>3</v>
      </c>
      <c r="M1081" s="11">
        <v>2</v>
      </c>
      <c r="N1081" s="11">
        <v>2</v>
      </c>
      <c r="O1081" s="11">
        <v>2</v>
      </c>
      <c r="P1081" s="11">
        <v>0.05</v>
      </c>
      <c r="Q1081" s="11">
        <v>0.2</v>
      </c>
      <c r="R1081" s="11">
        <v>0.3</v>
      </c>
      <c r="S1081" s="11">
        <v>0.35</v>
      </c>
      <c r="T1081" s="11">
        <v>2237.9976000000001</v>
      </c>
      <c r="U1081" s="11">
        <v>0.5</v>
      </c>
      <c r="V1081" s="11">
        <v>50</v>
      </c>
      <c r="W1081" s="11">
        <v>800</v>
      </c>
      <c r="X1081" s="11">
        <v>-5.8072324999999996</v>
      </c>
    </row>
    <row r="1082" spans="2:24" x14ac:dyDescent="0.35">
      <c r="B1082" s="11">
        <v>-11.758781000000001</v>
      </c>
      <c r="C1082" s="11">
        <v>20</v>
      </c>
      <c r="D1082" s="11">
        <v>62.418367000000003</v>
      </c>
      <c r="E1082" s="11">
        <v>0.3</v>
      </c>
      <c r="F1082" s="11">
        <v>528.9256198347108</v>
      </c>
      <c r="G1082" s="11">
        <v>158.67768595041323</v>
      </c>
      <c r="H1082" s="11">
        <v>7500</v>
      </c>
      <c r="I1082" s="11">
        <v>0.8</v>
      </c>
      <c r="J1082" s="11">
        <v>0.4</v>
      </c>
      <c r="K1082" s="11">
        <v>0.8</v>
      </c>
      <c r="L1082" s="11">
        <v>4</v>
      </c>
      <c r="M1082" s="11">
        <v>2</v>
      </c>
      <c r="N1082" s="11">
        <v>3</v>
      </c>
      <c r="O1082" s="11">
        <v>3</v>
      </c>
      <c r="P1082" s="11">
        <v>0.05</v>
      </c>
      <c r="Q1082" s="11">
        <v>0.2</v>
      </c>
      <c r="R1082" s="11">
        <v>0.3</v>
      </c>
      <c r="S1082" s="11">
        <v>0.2</v>
      </c>
      <c r="T1082" s="11">
        <v>2753.7860999999998</v>
      </c>
      <c r="U1082" s="11">
        <v>0.65</v>
      </c>
      <c r="V1082" s="11">
        <v>70</v>
      </c>
      <c r="W1082" s="11">
        <v>1600</v>
      </c>
      <c r="X1082" s="11">
        <v>-10.835003</v>
      </c>
    </row>
    <row r="1083" spans="2:24" x14ac:dyDescent="0.35">
      <c r="B1083" s="11">
        <v>8.7444389999999999</v>
      </c>
      <c r="C1083" s="11">
        <v>25</v>
      </c>
      <c r="D1083" s="11">
        <v>196.43878000000001</v>
      </c>
      <c r="E1083" s="11">
        <v>8.4000000000000005E-2</v>
      </c>
      <c r="F1083" s="11">
        <v>4176.1363636363631</v>
      </c>
      <c r="G1083" s="11">
        <v>350.7954545454545</v>
      </c>
      <c r="H1083" s="11">
        <v>5500</v>
      </c>
      <c r="I1083" s="11">
        <v>0.85</v>
      </c>
      <c r="J1083" s="11">
        <v>0.2</v>
      </c>
      <c r="K1083" s="11">
        <v>0.6</v>
      </c>
      <c r="L1083" s="11">
        <v>3</v>
      </c>
      <c r="M1083" s="11">
        <v>4</v>
      </c>
      <c r="N1083" s="11">
        <v>3</v>
      </c>
      <c r="O1083" s="11">
        <v>2</v>
      </c>
      <c r="P1083" s="11">
        <v>0.05</v>
      </c>
      <c r="Q1083" s="11">
        <v>0.2</v>
      </c>
      <c r="R1083" s="11">
        <v>0.16666666999999999</v>
      </c>
      <c r="S1083" s="11">
        <v>0.2</v>
      </c>
      <c r="T1083" s="11">
        <v>3351.2986999999998</v>
      </c>
      <c r="U1083" s="11">
        <v>0.45</v>
      </c>
      <c r="V1083" s="11">
        <v>60</v>
      </c>
      <c r="W1083" s="11">
        <v>1800</v>
      </c>
      <c r="X1083" s="11">
        <v>10.658227</v>
      </c>
    </row>
    <row r="1084" spans="2:24" x14ac:dyDescent="0.35">
      <c r="B1084" s="11">
        <v>4.256094</v>
      </c>
      <c r="C1084" s="11">
        <v>45</v>
      </c>
      <c r="D1084" s="11">
        <v>232.9898</v>
      </c>
      <c r="E1084" s="11">
        <v>0.219</v>
      </c>
      <c r="F1084" s="11">
        <v>1700</v>
      </c>
      <c r="G1084" s="11">
        <v>372.3</v>
      </c>
      <c r="H1084" s="11">
        <v>7000</v>
      </c>
      <c r="I1084" s="11">
        <v>0.75</v>
      </c>
      <c r="J1084" s="11">
        <v>0.5</v>
      </c>
      <c r="K1084" s="11">
        <v>0.6</v>
      </c>
      <c r="L1084" s="11">
        <v>3</v>
      </c>
      <c r="M1084" s="11">
        <v>4</v>
      </c>
      <c r="N1084" s="11">
        <v>2</v>
      </c>
      <c r="O1084" s="11">
        <v>2</v>
      </c>
      <c r="P1084" s="11">
        <v>0.2</v>
      </c>
      <c r="Q1084" s="11">
        <v>0.15</v>
      </c>
      <c r="R1084" s="11">
        <v>0.3</v>
      </c>
      <c r="S1084" s="11">
        <v>0.25</v>
      </c>
      <c r="T1084" s="11">
        <v>3256.6967</v>
      </c>
      <c r="U1084" s="11">
        <v>0.52500000000000002</v>
      </c>
      <c r="V1084" s="11">
        <v>80</v>
      </c>
      <c r="W1084" s="11">
        <v>400</v>
      </c>
      <c r="X1084" s="11">
        <v>4.7317238000000001</v>
      </c>
    </row>
    <row r="1085" spans="2:24" x14ac:dyDescent="0.35">
      <c r="B1085" s="11">
        <v>-12.110607</v>
      </c>
      <c r="C1085" s="11">
        <v>35</v>
      </c>
      <c r="D1085" s="11">
        <v>202.53061</v>
      </c>
      <c r="E1085" s="11">
        <v>0.13800000000000001</v>
      </c>
      <c r="F1085" s="11">
        <v>8000</v>
      </c>
      <c r="G1085" s="11">
        <v>1104</v>
      </c>
      <c r="H1085" s="11">
        <v>7500</v>
      </c>
      <c r="I1085" s="11">
        <v>0.8</v>
      </c>
      <c r="J1085" s="11">
        <v>0.4</v>
      </c>
      <c r="K1085" s="11">
        <v>0.9</v>
      </c>
      <c r="L1085" s="11">
        <v>3</v>
      </c>
      <c r="M1085" s="11">
        <v>2</v>
      </c>
      <c r="N1085" s="11">
        <v>4</v>
      </c>
      <c r="O1085" s="11">
        <v>4</v>
      </c>
      <c r="P1085" s="11">
        <v>0.05</v>
      </c>
      <c r="Q1085" s="11">
        <v>0.2</v>
      </c>
      <c r="R1085" s="11">
        <v>0.3</v>
      </c>
      <c r="S1085" s="11">
        <v>0.25</v>
      </c>
      <c r="T1085" s="11">
        <v>1909.1026999999999</v>
      </c>
      <c r="U1085" s="11">
        <v>0.65</v>
      </c>
      <c r="V1085" s="11">
        <v>80</v>
      </c>
      <c r="W1085" s="11">
        <v>2000</v>
      </c>
      <c r="X1085" s="11">
        <v>-9.9748733999999999</v>
      </c>
    </row>
    <row r="1086" spans="2:24" x14ac:dyDescent="0.35">
      <c r="B1086" s="11">
        <v>-12.640453000000001</v>
      </c>
      <c r="C1086" s="11">
        <v>40</v>
      </c>
      <c r="D1086" s="11">
        <v>178.16327000000001</v>
      </c>
      <c r="E1086" s="11">
        <v>5.7000000000000002E-2</v>
      </c>
      <c r="F1086" s="11">
        <v>2221.6425619834713</v>
      </c>
      <c r="G1086" s="11">
        <v>126.63362603305787</v>
      </c>
      <c r="H1086" s="11">
        <v>7500</v>
      </c>
      <c r="I1086" s="11">
        <v>0.8</v>
      </c>
      <c r="J1086" s="11">
        <v>0.2</v>
      </c>
      <c r="K1086" s="11">
        <v>0.7</v>
      </c>
      <c r="L1086" s="11">
        <v>2</v>
      </c>
      <c r="M1086" s="11">
        <v>3</v>
      </c>
      <c r="N1086" s="11">
        <v>2</v>
      </c>
      <c r="O1086" s="11">
        <v>4</v>
      </c>
      <c r="P1086" s="11">
        <v>0.2</v>
      </c>
      <c r="Q1086" s="11">
        <v>0.15</v>
      </c>
      <c r="R1086" s="11">
        <v>0.1</v>
      </c>
      <c r="S1086" s="11">
        <v>0.2</v>
      </c>
      <c r="T1086" s="11">
        <v>4170.2484000000004</v>
      </c>
      <c r="U1086" s="11">
        <v>0.7</v>
      </c>
      <c r="V1086" s="11">
        <v>40</v>
      </c>
      <c r="W1086" s="11">
        <v>800</v>
      </c>
      <c r="X1086" s="11">
        <v>-12.467699</v>
      </c>
    </row>
    <row r="1087" spans="2:24" x14ac:dyDescent="0.35">
      <c r="B1087" s="11">
        <v>29.377323000000001</v>
      </c>
      <c r="C1087" s="11">
        <v>30</v>
      </c>
      <c r="D1087" s="11">
        <v>74.602041</v>
      </c>
      <c r="E1087" s="11">
        <v>0.246</v>
      </c>
      <c r="F1087" s="11">
        <v>2985.4338842975208</v>
      </c>
      <c r="G1087" s="11">
        <v>734.41673553719011</v>
      </c>
      <c r="H1087" s="11">
        <v>6000</v>
      </c>
      <c r="I1087" s="11">
        <v>0.85</v>
      </c>
      <c r="J1087" s="11">
        <v>0.3</v>
      </c>
      <c r="K1087" s="11">
        <v>0.9</v>
      </c>
      <c r="L1087" s="11">
        <v>2</v>
      </c>
      <c r="M1087" s="11">
        <v>2</v>
      </c>
      <c r="N1087" s="11">
        <v>2</v>
      </c>
      <c r="O1087" s="11">
        <v>3</v>
      </c>
      <c r="P1087" s="11">
        <v>0.2</v>
      </c>
      <c r="Q1087" s="11">
        <v>0.1</v>
      </c>
      <c r="R1087" s="11">
        <v>0.16666666999999999</v>
      </c>
      <c r="S1087" s="11">
        <v>0.3</v>
      </c>
      <c r="T1087" s="11">
        <v>2066.6185</v>
      </c>
      <c r="U1087" s="11">
        <v>0.6</v>
      </c>
      <c r="V1087" s="11">
        <v>80</v>
      </c>
      <c r="W1087" s="11">
        <v>1400</v>
      </c>
      <c r="X1087" s="11">
        <v>24.778679</v>
      </c>
    </row>
    <row r="1088" spans="2:24" x14ac:dyDescent="0.35">
      <c r="B1088" s="11">
        <v>2.903165</v>
      </c>
      <c r="C1088" s="11">
        <v>30</v>
      </c>
      <c r="D1088" s="11">
        <v>287.81632999999999</v>
      </c>
      <c r="E1088" s="11">
        <v>0.111</v>
      </c>
      <c r="F1088" s="11">
        <v>1650</v>
      </c>
      <c r="G1088" s="11">
        <v>183.15</v>
      </c>
      <c r="H1088" s="11">
        <v>8500</v>
      </c>
      <c r="I1088" s="11">
        <v>0.85</v>
      </c>
      <c r="J1088" s="11">
        <v>0.5</v>
      </c>
      <c r="K1088" s="11">
        <v>0.8</v>
      </c>
      <c r="L1088" s="11">
        <v>3</v>
      </c>
      <c r="M1088" s="11">
        <v>2</v>
      </c>
      <c r="N1088" s="11">
        <v>4</v>
      </c>
      <c r="O1088" s="11">
        <v>4</v>
      </c>
      <c r="P1088" s="11">
        <v>0.125</v>
      </c>
      <c r="Q1088" s="11">
        <v>0.2</v>
      </c>
      <c r="R1088" s="11">
        <v>0.23333333000000001</v>
      </c>
      <c r="S1088" s="11">
        <v>0.3</v>
      </c>
      <c r="T1088" s="11">
        <v>4321.8567999999996</v>
      </c>
      <c r="U1088" s="11">
        <v>0.5</v>
      </c>
      <c r="V1088" s="11">
        <v>70</v>
      </c>
      <c r="W1088" s="11">
        <v>600</v>
      </c>
      <c r="X1088" s="11">
        <v>5.8876287999999999</v>
      </c>
    </row>
    <row r="1089" spans="2:24" x14ac:dyDescent="0.35">
      <c r="B1089" s="11">
        <v>-11.64875</v>
      </c>
      <c r="C1089" s="11">
        <v>40</v>
      </c>
      <c r="D1089" s="11">
        <v>208.62244999999999</v>
      </c>
      <c r="E1089" s="11">
        <v>5.7000000000000002E-2</v>
      </c>
      <c r="F1089" s="11">
        <v>2485.227272727273</v>
      </c>
      <c r="G1089" s="11">
        <v>141.65795454545457</v>
      </c>
      <c r="H1089" s="11">
        <v>6500</v>
      </c>
      <c r="I1089" s="11">
        <v>0.75</v>
      </c>
      <c r="J1089" s="11">
        <v>0.4</v>
      </c>
      <c r="K1089" s="11">
        <v>0.7</v>
      </c>
      <c r="L1089" s="11">
        <v>3</v>
      </c>
      <c r="M1089" s="11">
        <v>4</v>
      </c>
      <c r="N1089" s="11">
        <v>4</v>
      </c>
      <c r="O1089" s="11">
        <v>3</v>
      </c>
      <c r="P1089" s="11">
        <v>0.05</v>
      </c>
      <c r="Q1089" s="11">
        <v>0.2</v>
      </c>
      <c r="R1089" s="11">
        <v>0.3</v>
      </c>
      <c r="S1089" s="11">
        <v>0.2</v>
      </c>
      <c r="T1089" s="11">
        <v>2108.2921999999999</v>
      </c>
      <c r="U1089" s="11">
        <v>0.57499999999999996</v>
      </c>
      <c r="V1089" s="11">
        <v>50</v>
      </c>
      <c r="W1089" s="11">
        <v>600</v>
      </c>
      <c r="X1089" s="11">
        <v>-12.163249</v>
      </c>
    </row>
    <row r="1090" spans="2:24" x14ac:dyDescent="0.35">
      <c r="B1090" s="11">
        <v>28.099236000000001</v>
      </c>
      <c r="C1090" s="11">
        <v>45</v>
      </c>
      <c r="D1090" s="11">
        <v>196.43878000000001</v>
      </c>
      <c r="E1090" s="11">
        <v>0.246</v>
      </c>
      <c r="F1090" s="11">
        <v>4500</v>
      </c>
      <c r="G1090" s="11">
        <v>1107</v>
      </c>
      <c r="H1090" s="11">
        <v>8500</v>
      </c>
      <c r="I1090" s="11">
        <v>0.7</v>
      </c>
      <c r="J1090" s="11">
        <v>0.4</v>
      </c>
      <c r="K1090" s="11">
        <v>0.6</v>
      </c>
      <c r="L1090" s="11">
        <v>4</v>
      </c>
      <c r="M1090" s="11">
        <v>2</v>
      </c>
      <c r="N1090" s="11">
        <v>3</v>
      </c>
      <c r="O1090" s="11">
        <v>2</v>
      </c>
      <c r="P1090" s="11">
        <v>0.2</v>
      </c>
      <c r="Q1090" s="11">
        <v>0.1</v>
      </c>
      <c r="R1090" s="11">
        <v>0.1</v>
      </c>
      <c r="S1090" s="11">
        <v>0.25</v>
      </c>
      <c r="T1090" s="11">
        <v>3954.5601999999999</v>
      </c>
      <c r="U1090" s="11">
        <v>0.65</v>
      </c>
      <c r="V1090" s="11">
        <v>80</v>
      </c>
      <c r="W1090" s="11">
        <v>1400</v>
      </c>
      <c r="X1090" s="11">
        <v>22.654101000000001</v>
      </c>
    </row>
    <row r="1091" spans="2:24" x14ac:dyDescent="0.35">
      <c r="B1091" s="11">
        <v>-11.740175000000001</v>
      </c>
      <c r="C1091" s="11">
        <v>45</v>
      </c>
      <c r="D1091" s="11">
        <v>178.16327000000001</v>
      </c>
      <c r="E1091" s="11">
        <v>0.111</v>
      </c>
      <c r="F1091" s="11">
        <v>2000</v>
      </c>
      <c r="G1091" s="11">
        <v>222</v>
      </c>
      <c r="H1091" s="11">
        <v>8500</v>
      </c>
      <c r="I1091" s="11">
        <v>0.75</v>
      </c>
      <c r="J1091" s="11">
        <v>0.4</v>
      </c>
      <c r="K1091" s="11">
        <v>0.6</v>
      </c>
      <c r="L1091" s="11">
        <v>3</v>
      </c>
      <c r="M1091" s="11">
        <v>2</v>
      </c>
      <c r="N1091" s="11">
        <v>2</v>
      </c>
      <c r="O1091" s="11">
        <v>4</v>
      </c>
      <c r="P1091" s="11">
        <v>0.2</v>
      </c>
      <c r="Q1091" s="11">
        <v>0.1</v>
      </c>
      <c r="R1091" s="11">
        <v>0.23333333000000001</v>
      </c>
      <c r="S1091" s="11">
        <v>0.3</v>
      </c>
      <c r="T1091" s="11">
        <v>2678.8955999999998</v>
      </c>
      <c r="U1091" s="11">
        <v>0.52500000000000002</v>
      </c>
      <c r="V1091" s="11">
        <v>50</v>
      </c>
      <c r="W1091" s="11">
        <v>1200</v>
      </c>
      <c r="X1091" s="11">
        <v>-12.619147999999999</v>
      </c>
    </row>
    <row r="1092" spans="2:24" x14ac:dyDescent="0.35">
      <c r="B1092" s="11">
        <v>-6.530513</v>
      </c>
      <c r="C1092" s="11">
        <v>40</v>
      </c>
      <c r="D1092" s="11">
        <v>7.5918367</v>
      </c>
      <c r="E1092" s="11">
        <v>0.246</v>
      </c>
      <c r="F1092" s="11">
        <v>1885.5371900826447</v>
      </c>
      <c r="G1092" s="11">
        <v>463.84214876033059</v>
      </c>
      <c r="H1092" s="11">
        <v>7500</v>
      </c>
      <c r="I1092" s="11">
        <v>0.85</v>
      </c>
      <c r="J1092" s="11">
        <v>0.4</v>
      </c>
      <c r="K1092" s="11">
        <v>0.7</v>
      </c>
      <c r="L1092" s="11">
        <v>4</v>
      </c>
      <c r="M1092" s="11">
        <v>2</v>
      </c>
      <c r="N1092" s="11">
        <v>2</v>
      </c>
      <c r="O1092" s="11">
        <v>2</v>
      </c>
      <c r="P1092" s="11">
        <v>0.05</v>
      </c>
      <c r="Q1092" s="11">
        <v>0.1</v>
      </c>
      <c r="R1092" s="11">
        <v>0.23333333000000001</v>
      </c>
      <c r="S1092" s="11">
        <v>0.25</v>
      </c>
      <c r="T1092" s="11">
        <v>1853.4437</v>
      </c>
      <c r="U1092" s="11">
        <v>0.42499999999999999</v>
      </c>
      <c r="V1092" s="11">
        <v>40</v>
      </c>
      <c r="W1092" s="11">
        <v>400</v>
      </c>
      <c r="X1092" s="11">
        <v>-8.1780206999999994</v>
      </c>
    </row>
    <row r="1093" spans="2:24" x14ac:dyDescent="0.35">
      <c r="B1093" s="11">
        <v>22.938358999999998</v>
      </c>
      <c r="C1093" s="11">
        <v>20</v>
      </c>
      <c r="D1093" s="11">
        <v>92.877550999999997</v>
      </c>
      <c r="E1093" s="11">
        <v>0.27300000000000002</v>
      </c>
      <c r="F1093" s="11">
        <v>2485.227272727273</v>
      </c>
      <c r="G1093" s="11">
        <v>678.46704545454554</v>
      </c>
      <c r="H1093" s="11">
        <v>7500</v>
      </c>
      <c r="I1093" s="11">
        <v>0.7</v>
      </c>
      <c r="J1093" s="11">
        <v>0.3</v>
      </c>
      <c r="K1093" s="11">
        <v>0.8</v>
      </c>
      <c r="L1093" s="11">
        <v>3</v>
      </c>
      <c r="M1093" s="11">
        <v>3</v>
      </c>
      <c r="N1093" s="11">
        <v>4</v>
      </c>
      <c r="O1093" s="11">
        <v>2</v>
      </c>
      <c r="P1093" s="11">
        <v>0.05</v>
      </c>
      <c r="Q1093" s="11">
        <v>0.15</v>
      </c>
      <c r="R1093" s="11">
        <v>0.23333333000000001</v>
      </c>
      <c r="S1093" s="11">
        <v>0.35</v>
      </c>
      <c r="T1093" s="11">
        <v>4065.1129000000001</v>
      </c>
      <c r="U1093" s="11">
        <v>0.47499999999999998</v>
      </c>
      <c r="V1093" s="11">
        <v>50</v>
      </c>
      <c r="W1093" s="11">
        <v>1400</v>
      </c>
      <c r="X1093" s="11">
        <v>23.973821999999998</v>
      </c>
    </row>
    <row r="1094" spans="2:24" x14ac:dyDescent="0.35">
      <c r="B1094" s="11">
        <v>-4.3567309999999999</v>
      </c>
      <c r="C1094" s="11">
        <v>35</v>
      </c>
      <c r="D1094" s="11">
        <v>38.051020000000001</v>
      </c>
      <c r="E1094" s="11">
        <v>0.246</v>
      </c>
      <c r="F1094" s="11">
        <v>5185.227272727273</v>
      </c>
      <c r="G1094" s="11">
        <v>1275.5659090909091</v>
      </c>
      <c r="H1094" s="11">
        <v>6500</v>
      </c>
      <c r="I1094" s="11">
        <v>0.75</v>
      </c>
      <c r="J1094" s="11">
        <v>0.2</v>
      </c>
      <c r="K1094" s="11">
        <v>0.6</v>
      </c>
      <c r="L1094" s="11">
        <v>3</v>
      </c>
      <c r="M1094" s="11">
        <v>4</v>
      </c>
      <c r="N1094" s="11">
        <v>2</v>
      </c>
      <c r="O1094" s="11">
        <v>3</v>
      </c>
      <c r="P1094" s="11">
        <v>0.05</v>
      </c>
      <c r="Q1094" s="11">
        <v>0.1</v>
      </c>
      <c r="R1094" s="11">
        <v>0.23333333000000001</v>
      </c>
      <c r="S1094" s="11">
        <v>0.35</v>
      </c>
      <c r="T1094" s="11">
        <v>2688.6529999999998</v>
      </c>
      <c r="U1094" s="11">
        <v>0.65</v>
      </c>
      <c r="V1094" s="11">
        <v>40</v>
      </c>
      <c r="W1094" s="11">
        <v>1200</v>
      </c>
      <c r="X1094" s="11">
        <v>-3.3830298999999999</v>
      </c>
    </row>
    <row r="1095" spans="2:24" x14ac:dyDescent="0.35">
      <c r="B1095" s="11">
        <v>20.934674000000001</v>
      </c>
      <c r="C1095" s="11">
        <v>30</v>
      </c>
      <c r="D1095" s="11">
        <v>7.5918367</v>
      </c>
      <c r="E1095" s="11">
        <v>0.219</v>
      </c>
      <c r="F1095" s="11">
        <v>6285.1239669421484</v>
      </c>
      <c r="G1095" s="11">
        <v>1376.4421487603306</v>
      </c>
      <c r="H1095" s="11">
        <v>4000</v>
      </c>
      <c r="I1095" s="11">
        <v>0.75</v>
      </c>
      <c r="J1095" s="11">
        <v>0.5</v>
      </c>
      <c r="K1095" s="11">
        <v>0.9</v>
      </c>
      <c r="L1095" s="11">
        <v>4</v>
      </c>
      <c r="M1095" s="11">
        <v>3</v>
      </c>
      <c r="N1095" s="11">
        <v>3</v>
      </c>
      <c r="O1095" s="11">
        <v>4</v>
      </c>
      <c r="P1095" s="11">
        <v>0.125</v>
      </c>
      <c r="Q1095" s="11">
        <v>0.2</v>
      </c>
      <c r="R1095" s="11">
        <v>0.23333333000000001</v>
      </c>
      <c r="S1095" s="11">
        <v>0.35</v>
      </c>
      <c r="T1095" s="11">
        <v>2033.8150000000001</v>
      </c>
      <c r="U1095" s="11">
        <v>0.6</v>
      </c>
      <c r="V1095" s="11">
        <v>60</v>
      </c>
      <c r="W1095" s="11">
        <v>1000</v>
      </c>
      <c r="X1095" s="11">
        <v>21.981404000000001</v>
      </c>
    </row>
    <row r="1096" spans="2:24" x14ac:dyDescent="0.35">
      <c r="B1096" s="11">
        <v>7.2777669999999999</v>
      </c>
      <c r="C1096" s="11">
        <v>20</v>
      </c>
      <c r="D1096" s="11">
        <v>38.051020000000001</v>
      </c>
      <c r="E1096" s="11">
        <v>0.27300000000000002</v>
      </c>
      <c r="F1096" s="11">
        <v>1075.6714876033056</v>
      </c>
      <c r="G1096" s="11">
        <v>293.65831611570246</v>
      </c>
      <c r="H1096" s="11">
        <v>6000</v>
      </c>
      <c r="I1096" s="11">
        <v>0.85</v>
      </c>
      <c r="J1096" s="11">
        <v>0.2</v>
      </c>
      <c r="K1096" s="11">
        <v>0.6</v>
      </c>
      <c r="L1096" s="11">
        <v>2</v>
      </c>
      <c r="M1096" s="11">
        <v>2</v>
      </c>
      <c r="N1096" s="11">
        <v>2</v>
      </c>
      <c r="O1096" s="11">
        <v>4</v>
      </c>
      <c r="P1096" s="11">
        <v>0.125</v>
      </c>
      <c r="Q1096" s="11">
        <v>0.1</v>
      </c>
      <c r="R1096" s="11">
        <v>0.3</v>
      </c>
      <c r="S1096" s="11">
        <v>0.35</v>
      </c>
      <c r="T1096" s="11">
        <v>2727.5596</v>
      </c>
      <c r="U1096" s="11">
        <v>0.65</v>
      </c>
      <c r="V1096" s="11">
        <v>90</v>
      </c>
      <c r="W1096" s="11">
        <v>1400</v>
      </c>
      <c r="X1096" s="11">
        <v>7.0432399999999999</v>
      </c>
    </row>
    <row r="1097" spans="2:24" x14ac:dyDescent="0.35">
      <c r="B1097" s="11">
        <v>-5.4500909999999996</v>
      </c>
      <c r="C1097" s="11">
        <v>30</v>
      </c>
      <c r="D1097" s="11">
        <v>239.08162999999999</v>
      </c>
      <c r="E1097" s="11">
        <v>0.192</v>
      </c>
      <c r="F1097" s="11">
        <v>2485.227272727273</v>
      </c>
      <c r="G1097" s="11">
        <v>477.16363636363644</v>
      </c>
      <c r="H1097" s="11">
        <v>8000</v>
      </c>
      <c r="I1097" s="11">
        <v>0.85</v>
      </c>
      <c r="J1097" s="11">
        <v>0.5</v>
      </c>
      <c r="K1097" s="11">
        <v>0.7</v>
      </c>
      <c r="L1097" s="11">
        <v>4</v>
      </c>
      <c r="M1097" s="11">
        <v>3</v>
      </c>
      <c r="N1097" s="11">
        <v>4</v>
      </c>
      <c r="O1097" s="11">
        <v>4</v>
      </c>
      <c r="P1097" s="11">
        <v>0.2</v>
      </c>
      <c r="Q1097" s="11">
        <v>0.2</v>
      </c>
      <c r="R1097" s="11">
        <v>0.16666666999999999</v>
      </c>
      <c r="S1097" s="11">
        <v>0.35</v>
      </c>
      <c r="T1097" s="11">
        <v>4067.63</v>
      </c>
      <c r="U1097" s="11">
        <v>0.7</v>
      </c>
      <c r="V1097" s="11">
        <v>60</v>
      </c>
      <c r="W1097" s="11">
        <v>2000</v>
      </c>
      <c r="X1097" s="11">
        <v>-6.4077742999999998</v>
      </c>
    </row>
    <row r="1098" spans="2:24" x14ac:dyDescent="0.35">
      <c r="B1098" s="11">
        <v>0.78468300000000002</v>
      </c>
      <c r="C1098" s="11">
        <v>30</v>
      </c>
      <c r="D1098" s="11">
        <v>184.2551</v>
      </c>
      <c r="E1098" s="11">
        <v>0.246</v>
      </c>
      <c r="F1098" s="11">
        <v>640.13429752066122</v>
      </c>
      <c r="G1098" s="11">
        <v>157.47303719008266</v>
      </c>
      <c r="H1098" s="11">
        <v>5500</v>
      </c>
      <c r="I1098" s="11">
        <v>0.8</v>
      </c>
      <c r="J1098" s="11">
        <v>0.2</v>
      </c>
      <c r="K1098" s="11">
        <v>0.8</v>
      </c>
      <c r="L1098" s="11">
        <v>3</v>
      </c>
      <c r="M1098" s="11">
        <v>2</v>
      </c>
      <c r="N1098" s="11">
        <v>4</v>
      </c>
      <c r="O1098" s="11">
        <v>2</v>
      </c>
      <c r="P1098" s="11">
        <v>0.125</v>
      </c>
      <c r="Q1098" s="11">
        <v>0.1</v>
      </c>
      <c r="R1098" s="11">
        <v>0.16666666999999999</v>
      </c>
      <c r="S1098" s="11">
        <v>0.2</v>
      </c>
      <c r="T1098" s="11">
        <v>2345.4479000000001</v>
      </c>
      <c r="U1098" s="11">
        <v>0.55000000000000004</v>
      </c>
      <c r="V1098" s="11">
        <v>60</v>
      </c>
      <c r="W1098" s="11">
        <v>400</v>
      </c>
      <c r="X1098" s="11">
        <v>2.2029383</v>
      </c>
    </row>
    <row r="1099" spans="2:24" x14ac:dyDescent="0.35">
      <c r="B1099" s="11">
        <v>5.7679010000000002</v>
      </c>
      <c r="C1099" s="11">
        <v>15</v>
      </c>
      <c r="D1099" s="11">
        <v>165.97959</v>
      </c>
      <c r="E1099" s="11">
        <v>0.246</v>
      </c>
      <c r="F1099" s="11">
        <v>5900</v>
      </c>
      <c r="G1099" s="11">
        <v>1451.4</v>
      </c>
      <c r="H1099" s="11">
        <v>6500</v>
      </c>
      <c r="I1099" s="11">
        <v>0.85</v>
      </c>
      <c r="J1099" s="11">
        <v>0.5</v>
      </c>
      <c r="K1099" s="11">
        <v>0.8</v>
      </c>
      <c r="L1099" s="11">
        <v>2</v>
      </c>
      <c r="M1099" s="11">
        <v>2</v>
      </c>
      <c r="N1099" s="11">
        <v>4</v>
      </c>
      <c r="O1099" s="11">
        <v>2</v>
      </c>
      <c r="P1099" s="11">
        <v>0.05</v>
      </c>
      <c r="Q1099" s="11">
        <v>0.1</v>
      </c>
      <c r="R1099" s="11">
        <v>0.1</v>
      </c>
      <c r="S1099" s="11">
        <v>0.2</v>
      </c>
      <c r="T1099" s="11">
        <v>2468.0691000000002</v>
      </c>
      <c r="U1099" s="11">
        <v>0.47499999999999998</v>
      </c>
      <c r="V1099" s="11">
        <v>80</v>
      </c>
      <c r="W1099" s="11">
        <v>800</v>
      </c>
      <c r="X1099" s="11">
        <v>4.1342195999999998</v>
      </c>
    </row>
    <row r="1100" spans="2:24" x14ac:dyDescent="0.35">
      <c r="B1100" s="11">
        <v>-14.525959</v>
      </c>
      <c r="C1100" s="11">
        <v>30</v>
      </c>
      <c r="D1100" s="11">
        <v>153.79592</v>
      </c>
      <c r="E1100" s="11">
        <v>0.246</v>
      </c>
      <c r="F1100" s="11">
        <v>2009.9173553719008</v>
      </c>
      <c r="G1100" s="11">
        <v>494.43966942148762</v>
      </c>
      <c r="H1100" s="11">
        <v>3000</v>
      </c>
      <c r="I1100" s="11">
        <v>0.7</v>
      </c>
      <c r="J1100" s="11">
        <v>0.4</v>
      </c>
      <c r="K1100" s="11">
        <v>0.6</v>
      </c>
      <c r="L1100" s="11">
        <v>2</v>
      </c>
      <c r="M1100" s="11">
        <v>2</v>
      </c>
      <c r="N1100" s="11">
        <v>3</v>
      </c>
      <c r="O1100" s="11">
        <v>4</v>
      </c>
      <c r="P1100" s="11">
        <v>0.2</v>
      </c>
      <c r="Q1100" s="11">
        <v>0.2</v>
      </c>
      <c r="R1100" s="11">
        <v>0.1</v>
      </c>
      <c r="S1100" s="11">
        <v>0.35</v>
      </c>
      <c r="T1100" s="11">
        <v>1279.3352</v>
      </c>
      <c r="U1100" s="11">
        <v>0.5</v>
      </c>
      <c r="V1100" s="11">
        <v>60</v>
      </c>
      <c r="W1100" s="11">
        <v>2000</v>
      </c>
      <c r="X1100" s="11">
        <v>-10.450424</v>
      </c>
    </row>
    <row r="1101" spans="2:24" x14ac:dyDescent="0.35">
      <c r="B1101" s="11">
        <v>-0.35078700000000002</v>
      </c>
      <c r="C1101" s="11">
        <v>15</v>
      </c>
      <c r="D1101" s="11">
        <v>56.326531000000003</v>
      </c>
      <c r="E1101" s="11">
        <v>0.246</v>
      </c>
      <c r="F1101" s="11">
        <v>1700</v>
      </c>
      <c r="G1101" s="11">
        <v>418.2</v>
      </c>
      <c r="H1101" s="11">
        <v>4500</v>
      </c>
      <c r="I1101" s="11">
        <v>0.7</v>
      </c>
      <c r="J1101" s="11">
        <v>0.4</v>
      </c>
      <c r="K1101" s="11">
        <v>0.9</v>
      </c>
      <c r="L1101" s="11">
        <v>4</v>
      </c>
      <c r="M1101" s="11">
        <v>2</v>
      </c>
      <c r="N1101" s="11">
        <v>3</v>
      </c>
      <c r="O1101" s="11">
        <v>3</v>
      </c>
      <c r="P1101" s="11">
        <v>0.125</v>
      </c>
      <c r="Q1101" s="11">
        <v>0.15</v>
      </c>
      <c r="R1101" s="11">
        <v>0.3</v>
      </c>
      <c r="S1101" s="11">
        <v>0.35</v>
      </c>
      <c r="T1101" s="11">
        <v>1708.6632</v>
      </c>
      <c r="U1101" s="11">
        <v>0.57499999999999996</v>
      </c>
      <c r="V1101" s="11">
        <v>40</v>
      </c>
      <c r="W1101" s="11">
        <v>800</v>
      </c>
      <c r="X1101" s="11">
        <v>-1.5317568000000001</v>
      </c>
    </row>
    <row r="1102" spans="2:24" x14ac:dyDescent="0.35">
      <c r="B1102" s="11">
        <v>-4.6766370000000004</v>
      </c>
      <c r="C1102" s="11">
        <v>30</v>
      </c>
      <c r="D1102" s="11">
        <v>239.08162999999999</v>
      </c>
      <c r="E1102" s="11">
        <v>0.192</v>
      </c>
      <c r="F1102" s="11">
        <v>1335.5888429752067</v>
      </c>
      <c r="G1102" s="11">
        <v>256.43305785123971</v>
      </c>
      <c r="H1102" s="11">
        <v>6000</v>
      </c>
      <c r="I1102" s="11">
        <v>0.7</v>
      </c>
      <c r="J1102" s="11">
        <v>0.4</v>
      </c>
      <c r="K1102" s="11">
        <v>0.9</v>
      </c>
      <c r="L1102" s="11">
        <v>3</v>
      </c>
      <c r="M1102" s="11">
        <v>3</v>
      </c>
      <c r="N1102" s="11">
        <v>3</v>
      </c>
      <c r="O1102" s="11">
        <v>3</v>
      </c>
      <c r="P1102" s="11">
        <v>0.125</v>
      </c>
      <c r="Q1102" s="11">
        <v>0.1</v>
      </c>
      <c r="R1102" s="11">
        <v>0.23333333000000001</v>
      </c>
      <c r="S1102" s="11">
        <v>0.35</v>
      </c>
      <c r="T1102" s="11">
        <v>1574.5663999999999</v>
      </c>
      <c r="U1102" s="11">
        <v>0.6</v>
      </c>
      <c r="V1102" s="11">
        <v>60</v>
      </c>
      <c r="W1102" s="11">
        <v>600</v>
      </c>
      <c r="X1102" s="11">
        <v>-5.6243824</v>
      </c>
    </row>
    <row r="1103" spans="2:24" x14ac:dyDescent="0.35">
      <c r="B1103" s="11">
        <v>-23.229507999999999</v>
      </c>
      <c r="C1103" s="11">
        <v>40</v>
      </c>
      <c r="D1103" s="11">
        <v>50.234693999999998</v>
      </c>
      <c r="E1103" s="11">
        <v>0.03</v>
      </c>
      <c r="F1103" s="11">
        <v>1300</v>
      </c>
      <c r="G1103" s="11">
        <v>39</v>
      </c>
      <c r="H1103" s="11">
        <v>7500</v>
      </c>
      <c r="I1103" s="11">
        <v>0.8</v>
      </c>
      <c r="J1103" s="11">
        <v>0.3</v>
      </c>
      <c r="K1103" s="11">
        <v>0.7</v>
      </c>
      <c r="L1103" s="11">
        <v>2</v>
      </c>
      <c r="M1103" s="11">
        <v>2</v>
      </c>
      <c r="N1103" s="11">
        <v>3</v>
      </c>
      <c r="O1103" s="11">
        <v>2</v>
      </c>
      <c r="P1103" s="11">
        <v>0.05</v>
      </c>
      <c r="Q1103" s="11">
        <v>0.1</v>
      </c>
      <c r="R1103" s="11">
        <v>0.16666666999999999</v>
      </c>
      <c r="S1103" s="11">
        <v>0.2</v>
      </c>
      <c r="T1103" s="11">
        <v>2432.6448999999998</v>
      </c>
      <c r="U1103" s="11">
        <v>0.42499999999999999</v>
      </c>
      <c r="V1103" s="11">
        <v>50</v>
      </c>
      <c r="W1103" s="11">
        <v>1600</v>
      </c>
      <c r="X1103" s="11">
        <v>-23.902922</v>
      </c>
    </row>
    <row r="1104" spans="2:24" x14ac:dyDescent="0.35">
      <c r="B1104" s="11">
        <v>-23.885802000000002</v>
      </c>
      <c r="C1104" s="11">
        <v>40</v>
      </c>
      <c r="D1104" s="11">
        <v>172.07142999999999</v>
      </c>
      <c r="E1104" s="11">
        <v>0.03</v>
      </c>
      <c r="F1104" s="11">
        <v>4085.3305785123966</v>
      </c>
      <c r="G1104" s="11">
        <v>122.55991735537189</v>
      </c>
      <c r="H1104" s="11">
        <v>8000</v>
      </c>
      <c r="I1104" s="11">
        <v>0.7</v>
      </c>
      <c r="J1104" s="11">
        <v>0.5</v>
      </c>
      <c r="K1104" s="11">
        <v>0.7</v>
      </c>
      <c r="L1104" s="11">
        <v>4</v>
      </c>
      <c r="M1104" s="11">
        <v>4</v>
      </c>
      <c r="N1104" s="11">
        <v>3</v>
      </c>
      <c r="O1104" s="11">
        <v>3</v>
      </c>
      <c r="P1104" s="11">
        <v>0.2</v>
      </c>
      <c r="Q1104" s="11">
        <v>0.1</v>
      </c>
      <c r="R1104" s="11">
        <v>0.3</v>
      </c>
      <c r="S1104" s="11">
        <v>0.3</v>
      </c>
      <c r="T1104" s="11">
        <v>3212.6358</v>
      </c>
      <c r="U1104" s="11">
        <v>0.65</v>
      </c>
      <c r="V1104" s="11">
        <v>40</v>
      </c>
      <c r="W1104" s="11">
        <v>1800</v>
      </c>
      <c r="X1104" s="11">
        <v>-25.204312000000002</v>
      </c>
    </row>
    <row r="1105" spans="2:24" x14ac:dyDescent="0.35">
      <c r="B1105" s="11">
        <v>-19.902260999999999</v>
      </c>
      <c r="C1105" s="11">
        <v>30</v>
      </c>
      <c r="D1105" s="11">
        <v>141.61224000000001</v>
      </c>
      <c r="E1105" s="11">
        <v>0.03</v>
      </c>
      <c r="F1105" s="11">
        <v>1518.5950413223138</v>
      </c>
      <c r="G1105" s="11">
        <v>45.557851239669411</v>
      </c>
      <c r="H1105" s="11">
        <v>5500</v>
      </c>
      <c r="I1105" s="11">
        <v>0.75</v>
      </c>
      <c r="J1105" s="11">
        <v>0.5</v>
      </c>
      <c r="K1105" s="11">
        <v>0.6</v>
      </c>
      <c r="L1105" s="11">
        <v>3</v>
      </c>
      <c r="M1105" s="11">
        <v>3</v>
      </c>
      <c r="N1105" s="11">
        <v>3</v>
      </c>
      <c r="O1105" s="11">
        <v>3</v>
      </c>
      <c r="P1105" s="11">
        <v>0.125</v>
      </c>
      <c r="Q1105" s="11">
        <v>0.15</v>
      </c>
      <c r="R1105" s="11">
        <v>0.1</v>
      </c>
      <c r="S1105" s="11">
        <v>0.25</v>
      </c>
      <c r="T1105" s="11">
        <v>1894.4002</v>
      </c>
      <c r="U1105" s="11">
        <v>0.625</v>
      </c>
      <c r="V1105" s="11">
        <v>70</v>
      </c>
      <c r="W1105" s="11">
        <v>1600</v>
      </c>
      <c r="X1105" s="11">
        <v>-21.135755</v>
      </c>
    </row>
    <row r="1106" spans="2:24" x14ac:dyDescent="0.35">
      <c r="B1106" s="11">
        <v>-14.253721000000001</v>
      </c>
      <c r="C1106" s="11">
        <v>35</v>
      </c>
      <c r="D1106" s="11">
        <v>111.15306</v>
      </c>
      <c r="E1106" s="11">
        <v>0.03</v>
      </c>
      <c r="F1106" s="11">
        <v>4176.1363636363631</v>
      </c>
      <c r="G1106" s="11">
        <v>125.28409090909089</v>
      </c>
      <c r="H1106" s="11">
        <v>6500</v>
      </c>
      <c r="I1106" s="11">
        <v>0.75</v>
      </c>
      <c r="J1106" s="11">
        <v>0.2</v>
      </c>
      <c r="K1106" s="11">
        <v>0.6</v>
      </c>
      <c r="L1106" s="11">
        <v>4</v>
      </c>
      <c r="M1106" s="11">
        <v>3</v>
      </c>
      <c r="N1106" s="11">
        <v>2</v>
      </c>
      <c r="O1106" s="11">
        <v>4</v>
      </c>
      <c r="P1106" s="11">
        <v>0.125</v>
      </c>
      <c r="Q1106" s="11">
        <v>0.2</v>
      </c>
      <c r="R1106" s="11">
        <v>0.23333333000000001</v>
      </c>
      <c r="S1106" s="11">
        <v>0.3</v>
      </c>
      <c r="T1106" s="11">
        <v>3722.7503000000002</v>
      </c>
      <c r="U1106" s="11">
        <v>0.4</v>
      </c>
      <c r="V1106" s="11">
        <v>70</v>
      </c>
      <c r="W1106" s="11">
        <v>2000</v>
      </c>
      <c r="X1106" s="11">
        <v>-11.97133</v>
      </c>
    </row>
    <row r="1107" spans="2:24" x14ac:dyDescent="0.35">
      <c r="B1107" s="11">
        <v>-9.2628970000000006</v>
      </c>
      <c r="C1107" s="11">
        <v>40</v>
      </c>
      <c r="D1107" s="11">
        <v>13.683673000000001</v>
      </c>
      <c r="E1107" s="11">
        <v>0.27300000000000002</v>
      </c>
      <c r="F1107" s="11">
        <v>1694.4731404958679</v>
      </c>
      <c r="G1107" s="11">
        <v>462.59116735537197</v>
      </c>
      <c r="H1107" s="11">
        <v>7500</v>
      </c>
      <c r="I1107" s="11">
        <v>0.85</v>
      </c>
      <c r="J1107" s="11">
        <v>0.4</v>
      </c>
      <c r="K1107" s="11">
        <v>0.7</v>
      </c>
      <c r="L1107" s="11">
        <v>2</v>
      </c>
      <c r="M1107" s="11">
        <v>3</v>
      </c>
      <c r="N1107" s="11">
        <v>2</v>
      </c>
      <c r="O1107" s="11">
        <v>2</v>
      </c>
      <c r="P1107" s="11">
        <v>0.2</v>
      </c>
      <c r="Q1107" s="11">
        <v>0.2</v>
      </c>
      <c r="R1107" s="11">
        <v>0.3</v>
      </c>
      <c r="S1107" s="11">
        <v>0.25</v>
      </c>
      <c r="T1107" s="11">
        <v>4170.2484000000004</v>
      </c>
      <c r="U1107" s="11">
        <v>0.57499999999999996</v>
      </c>
      <c r="V1107" s="11">
        <v>50</v>
      </c>
      <c r="W1107" s="11">
        <v>2000</v>
      </c>
      <c r="X1107" s="11">
        <v>-12.509368</v>
      </c>
    </row>
    <row r="1108" spans="2:24" x14ac:dyDescent="0.35">
      <c r="B1108" s="11">
        <v>-7.1056290000000004</v>
      </c>
      <c r="C1108" s="11">
        <v>45</v>
      </c>
      <c r="D1108" s="11">
        <v>214.71429000000001</v>
      </c>
      <c r="E1108" s="11">
        <v>8.4000000000000005E-2</v>
      </c>
      <c r="F1108" s="11">
        <v>4085.3305785123966</v>
      </c>
      <c r="G1108" s="11">
        <v>343.16776859504137</v>
      </c>
      <c r="H1108" s="11">
        <v>7500</v>
      </c>
      <c r="I1108" s="11">
        <v>0.85</v>
      </c>
      <c r="J1108" s="11">
        <v>0.4</v>
      </c>
      <c r="K1108" s="11">
        <v>0.7</v>
      </c>
      <c r="L1108" s="11">
        <v>3</v>
      </c>
      <c r="M1108" s="11">
        <v>3</v>
      </c>
      <c r="N1108" s="11">
        <v>2</v>
      </c>
      <c r="O1108" s="11">
        <v>3</v>
      </c>
      <c r="P1108" s="11">
        <v>0.2</v>
      </c>
      <c r="Q1108" s="11">
        <v>0.15</v>
      </c>
      <c r="R1108" s="11">
        <v>0.1</v>
      </c>
      <c r="S1108" s="11">
        <v>0.3</v>
      </c>
      <c r="T1108" s="11">
        <v>3489.3177999999998</v>
      </c>
      <c r="U1108" s="11">
        <v>0.67500000000000004</v>
      </c>
      <c r="V1108" s="11">
        <v>50</v>
      </c>
      <c r="W1108" s="11">
        <v>800</v>
      </c>
      <c r="X1108" s="11">
        <v>-5.0674754000000002</v>
      </c>
    </row>
    <row r="1109" spans="2:24" x14ac:dyDescent="0.35">
      <c r="B1109" s="11">
        <v>-5.4000490000000001</v>
      </c>
      <c r="C1109" s="11">
        <v>20</v>
      </c>
      <c r="D1109" s="11">
        <v>62.418367000000003</v>
      </c>
      <c r="E1109" s="11">
        <v>0.219</v>
      </c>
      <c r="F1109" s="11">
        <v>1430.8884297520663</v>
      </c>
      <c r="G1109" s="11">
        <v>313.36456611570253</v>
      </c>
      <c r="H1109" s="11">
        <v>2500</v>
      </c>
      <c r="I1109" s="11">
        <v>0.8</v>
      </c>
      <c r="J1109" s="11">
        <v>0.2</v>
      </c>
      <c r="K1109" s="11">
        <v>0.6</v>
      </c>
      <c r="L1109" s="11">
        <v>3</v>
      </c>
      <c r="M1109" s="11">
        <v>3</v>
      </c>
      <c r="N1109" s="11">
        <v>3</v>
      </c>
      <c r="O1109" s="11">
        <v>3</v>
      </c>
      <c r="P1109" s="11">
        <v>0.05</v>
      </c>
      <c r="Q1109" s="11">
        <v>0.1</v>
      </c>
      <c r="R1109" s="11">
        <v>0.3</v>
      </c>
      <c r="S1109" s="11">
        <v>0.2</v>
      </c>
      <c r="T1109" s="11">
        <v>1573.5921000000001</v>
      </c>
      <c r="U1109" s="11">
        <v>0.65</v>
      </c>
      <c r="V1109" s="11">
        <v>50</v>
      </c>
      <c r="W1109" s="11">
        <v>400</v>
      </c>
      <c r="X1109" s="11">
        <v>-5.3260041999999999</v>
      </c>
    </row>
    <row r="1110" spans="2:24" x14ac:dyDescent="0.35">
      <c r="B1110" s="11">
        <v>32.625694000000003</v>
      </c>
      <c r="C1110" s="11">
        <v>35</v>
      </c>
      <c r="D1110" s="11">
        <v>19.775510000000001</v>
      </c>
      <c r="E1110" s="11">
        <v>0.246</v>
      </c>
      <c r="F1110" s="11">
        <v>3290.2892561983467</v>
      </c>
      <c r="G1110" s="11">
        <v>809.41115702479328</v>
      </c>
      <c r="H1110" s="11">
        <v>7000</v>
      </c>
      <c r="I1110" s="11">
        <v>0.8</v>
      </c>
      <c r="J1110" s="11">
        <v>0.3</v>
      </c>
      <c r="K1110" s="11">
        <v>0.7</v>
      </c>
      <c r="L1110" s="11">
        <v>3</v>
      </c>
      <c r="M1110" s="11">
        <v>4</v>
      </c>
      <c r="N1110" s="11">
        <v>2</v>
      </c>
      <c r="O1110" s="11">
        <v>3</v>
      </c>
      <c r="P1110" s="11">
        <v>0.2</v>
      </c>
      <c r="Q1110" s="11">
        <v>0.15</v>
      </c>
      <c r="R1110" s="11">
        <v>0.23333333000000001</v>
      </c>
      <c r="S1110" s="11">
        <v>0.35</v>
      </c>
      <c r="T1110" s="11">
        <v>2338.6507999999999</v>
      </c>
      <c r="U1110" s="11">
        <v>0.45</v>
      </c>
      <c r="V1110" s="11">
        <v>70</v>
      </c>
      <c r="W1110" s="11">
        <v>1000</v>
      </c>
      <c r="X1110" s="11">
        <v>36.919364999999999</v>
      </c>
    </row>
    <row r="1111" spans="2:24" x14ac:dyDescent="0.35">
      <c r="B1111" s="11">
        <v>1.9362010000000001</v>
      </c>
      <c r="C1111" s="11">
        <v>25</v>
      </c>
      <c r="D1111" s="11">
        <v>159.88775999999999</v>
      </c>
      <c r="E1111" s="11">
        <v>0.16500000000000001</v>
      </c>
      <c r="F1111" s="11">
        <v>1475</v>
      </c>
      <c r="G1111" s="11">
        <v>243.375</v>
      </c>
      <c r="H1111" s="11">
        <v>6000</v>
      </c>
      <c r="I1111" s="11">
        <v>0.85</v>
      </c>
      <c r="J1111" s="11">
        <v>0.5</v>
      </c>
      <c r="K1111" s="11">
        <v>0.6</v>
      </c>
      <c r="L1111" s="11">
        <v>3</v>
      </c>
      <c r="M1111" s="11">
        <v>2</v>
      </c>
      <c r="N1111" s="11">
        <v>2</v>
      </c>
      <c r="O1111" s="11">
        <v>4</v>
      </c>
      <c r="P1111" s="11">
        <v>0.125</v>
      </c>
      <c r="Q1111" s="11">
        <v>0.1</v>
      </c>
      <c r="R1111" s="11">
        <v>0.3</v>
      </c>
      <c r="S1111" s="11">
        <v>0.3</v>
      </c>
      <c r="T1111" s="11">
        <v>2640.4171000000001</v>
      </c>
      <c r="U1111" s="11">
        <v>0.4</v>
      </c>
      <c r="V1111" s="11">
        <v>40</v>
      </c>
      <c r="W1111" s="11">
        <v>800</v>
      </c>
      <c r="X1111" s="11">
        <v>1.9223062</v>
      </c>
    </row>
    <row r="1112" spans="2:24" x14ac:dyDescent="0.35">
      <c r="B1112" s="11">
        <v>28.390317</v>
      </c>
      <c r="C1112" s="11">
        <v>45</v>
      </c>
      <c r="D1112" s="11">
        <v>178.16327000000001</v>
      </c>
      <c r="E1112" s="11">
        <v>0.246</v>
      </c>
      <c r="F1112" s="11">
        <v>3535.3822314049589</v>
      </c>
      <c r="G1112" s="11">
        <v>869.70402892561992</v>
      </c>
      <c r="H1112" s="11">
        <v>8500</v>
      </c>
      <c r="I1112" s="11">
        <v>0.8</v>
      </c>
      <c r="J1112" s="11">
        <v>0.4</v>
      </c>
      <c r="K1112" s="11">
        <v>0.7</v>
      </c>
      <c r="L1112" s="11">
        <v>2</v>
      </c>
      <c r="M1112" s="11">
        <v>2</v>
      </c>
      <c r="N1112" s="11">
        <v>4</v>
      </c>
      <c r="O1112" s="11">
        <v>2</v>
      </c>
      <c r="P1112" s="11">
        <v>0.125</v>
      </c>
      <c r="Q1112" s="11">
        <v>0.2</v>
      </c>
      <c r="R1112" s="11">
        <v>0.1</v>
      </c>
      <c r="S1112" s="11">
        <v>0.2</v>
      </c>
      <c r="T1112" s="11">
        <v>3316.7278999999999</v>
      </c>
      <c r="U1112" s="11">
        <v>0.52500000000000002</v>
      </c>
      <c r="V1112" s="11">
        <v>80</v>
      </c>
      <c r="W1112" s="11">
        <v>1800</v>
      </c>
      <c r="X1112" s="11">
        <v>30.254759</v>
      </c>
    </row>
    <row r="1113" spans="2:24" x14ac:dyDescent="0.35">
      <c r="B1113" s="11">
        <v>-5.6505340000000004</v>
      </c>
      <c r="C1113" s="11">
        <v>45</v>
      </c>
      <c r="D1113" s="11">
        <v>38.051020000000001</v>
      </c>
      <c r="E1113" s="11">
        <v>0.27300000000000002</v>
      </c>
      <c r="F1113" s="11">
        <v>2985.4338842975208</v>
      </c>
      <c r="G1113" s="11">
        <v>815.02345041322326</v>
      </c>
      <c r="H1113" s="11">
        <v>6500</v>
      </c>
      <c r="I1113" s="11">
        <v>0.7</v>
      </c>
      <c r="J1113" s="11">
        <v>0.2</v>
      </c>
      <c r="K1113" s="11">
        <v>0.9</v>
      </c>
      <c r="L1113" s="11">
        <v>3</v>
      </c>
      <c r="M1113" s="11">
        <v>4</v>
      </c>
      <c r="N1113" s="11">
        <v>3</v>
      </c>
      <c r="O1113" s="11">
        <v>3</v>
      </c>
      <c r="P1113" s="11">
        <v>0.125</v>
      </c>
      <c r="Q1113" s="11">
        <v>0.2</v>
      </c>
      <c r="R1113" s="11">
        <v>0.3</v>
      </c>
      <c r="S1113" s="11">
        <v>0.25</v>
      </c>
      <c r="T1113" s="11">
        <v>3511.8296</v>
      </c>
      <c r="U1113" s="11">
        <v>0.625</v>
      </c>
      <c r="V1113" s="11">
        <v>60</v>
      </c>
      <c r="W1113" s="11">
        <v>1600</v>
      </c>
      <c r="X1113" s="11">
        <v>-4.1752222999999997</v>
      </c>
    </row>
    <row r="1114" spans="2:24" x14ac:dyDescent="0.35">
      <c r="B1114" s="11">
        <v>0.19392899999999999</v>
      </c>
      <c r="C1114" s="11">
        <v>20</v>
      </c>
      <c r="D1114" s="11">
        <v>44.142856999999999</v>
      </c>
      <c r="E1114" s="11">
        <v>5.7000000000000002E-2</v>
      </c>
      <c r="F1114" s="11">
        <v>1885.5371900826447</v>
      </c>
      <c r="G1114" s="11">
        <v>107.47561983471076</v>
      </c>
      <c r="H1114" s="11">
        <v>6500</v>
      </c>
      <c r="I1114" s="11">
        <v>0.8</v>
      </c>
      <c r="J1114" s="11">
        <v>0.4</v>
      </c>
      <c r="K1114" s="11">
        <v>0.8</v>
      </c>
      <c r="L1114" s="11">
        <v>4</v>
      </c>
      <c r="M1114" s="11">
        <v>2</v>
      </c>
      <c r="N1114" s="11">
        <v>3</v>
      </c>
      <c r="O1114" s="11">
        <v>2</v>
      </c>
      <c r="P1114" s="11">
        <v>0.05</v>
      </c>
      <c r="Q1114" s="11">
        <v>0.15</v>
      </c>
      <c r="R1114" s="11">
        <v>0.1</v>
      </c>
      <c r="S1114" s="11">
        <v>0.35</v>
      </c>
      <c r="T1114" s="11">
        <v>2954.8562000000002</v>
      </c>
      <c r="U1114" s="11">
        <v>0.4</v>
      </c>
      <c r="V1114" s="11">
        <v>70</v>
      </c>
      <c r="W1114" s="11">
        <v>1200</v>
      </c>
      <c r="X1114" s="11">
        <v>0.62615642000000005</v>
      </c>
    </row>
    <row r="1115" spans="2:24" x14ac:dyDescent="0.35">
      <c r="B1115" s="11">
        <v>-16.518298999999999</v>
      </c>
      <c r="C1115" s="11">
        <v>20</v>
      </c>
      <c r="D1115" s="11">
        <v>31.959184</v>
      </c>
      <c r="E1115" s="11">
        <v>0.16500000000000001</v>
      </c>
      <c r="F1115" s="11">
        <v>4176.1363636363631</v>
      </c>
      <c r="G1115" s="11">
        <v>689.06249999999989</v>
      </c>
      <c r="H1115" s="11">
        <v>7000</v>
      </c>
      <c r="I1115" s="11">
        <v>0.7</v>
      </c>
      <c r="J1115" s="11">
        <v>0.3</v>
      </c>
      <c r="K1115" s="11">
        <v>0.8</v>
      </c>
      <c r="L1115" s="11">
        <v>2</v>
      </c>
      <c r="M1115" s="11">
        <v>3</v>
      </c>
      <c r="N1115" s="11">
        <v>2</v>
      </c>
      <c r="O1115" s="11">
        <v>3</v>
      </c>
      <c r="P1115" s="11">
        <v>0.2</v>
      </c>
      <c r="Q1115" s="11">
        <v>0.15</v>
      </c>
      <c r="R1115" s="11">
        <v>0.1</v>
      </c>
      <c r="S1115" s="11">
        <v>0.2</v>
      </c>
      <c r="T1115" s="11">
        <v>2570.2004000000002</v>
      </c>
      <c r="U1115" s="11">
        <v>0.7</v>
      </c>
      <c r="V1115" s="11">
        <v>40</v>
      </c>
      <c r="W1115" s="11">
        <v>1800</v>
      </c>
      <c r="X1115" s="11">
        <v>-17.969702999999999</v>
      </c>
    </row>
    <row r="1116" spans="2:24" x14ac:dyDescent="0.35">
      <c r="B1116" s="11">
        <v>-12.45975</v>
      </c>
      <c r="C1116" s="11">
        <v>25</v>
      </c>
      <c r="D1116" s="11">
        <v>287.81632999999999</v>
      </c>
      <c r="E1116" s="11">
        <v>0.16500000000000001</v>
      </c>
      <c r="F1116" s="11">
        <v>6600</v>
      </c>
      <c r="G1116" s="11">
        <v>1089</v>
      </c>
      <c r="H1116" s="11">
        <v>8000</v>
      </c>
      <c r="I1116" s="11">
        <v>0.8</v>
      </c>
      <c r="J1116" s="11">
        <v>0.4</v>
      </c>
      <c r="K1116" s="11">
        <v>0.7</v>
      </c>
      <c r="L1116" s="11">
        <v>2</v>
      </c>
      <c r="M1116" s="11">
        <v>2</v>
      </c>
      <c r="N1116" s="11">
        <v>4</v>
      </c>
      <c r="O1116" s="11">
        <v>2</v>
      </c>
      <c r="P1116" s="11">
        <v>0.05</v>
      </c>
      <c r="Q1116" s="11">
        <v>0.2</v>
      </c>
      <c r="R1116" s="11">
        <v>0.23333333000000001</v>
      </c>
      <c r="S1116" s="11">
        <v>0.2</v>
      </c>
      <c r="T1116" s="11">
        <v>2843.5261</v>
      </c>
      <c r="U1116" s="11">
        <v>0.67500000000000004</v>
      </c>
      <c r="V1116" s="11">
        <v>50</v>
      </c>
      <c r="W1116" s="11">
        <v>800</v>
      </c>
      <c r="X1116" s="11">
        <v>-14.592263000000001</v>
      </c>
    </row>
    <row r="1117" spans="2:24" x14ac:dyDescent="0.35">
      <c r="B1117" s="11">
        <v>-19.663997999999999</v>
      </c>
      <c r="C1117" s="11">
        <v>40</v>
      </c>
      <c r="D1117" s="11">
        <v>184.2551</v>
      </c>
      <c r="E1117" s="11">
        <v>0.3</v>
      </c>
      <c r="F1117" s="11">
        <v>785.64049586776855</v>
      </c>
      <c r="G1117" s="11">
        <v>235.69214876033055</v>
      </c>
      <c r="H1117" s="11">
        <v>7000</v>
      </c>
      <c r="I1117" s="11">
        <v>0.8</v>
      </c>
      <c r="J1117" s="11">
        <v>0.3</v>
      </c>
      <c r="K1117" s="11">
        <v>0.8</v>
      </c>
      <c r="L1117" s="11">
        <v>4</v>
      </c>
      <c r="M1117" s="11">
        <v>2</v>
      </c>
      <c r="N1117" s="11">
        <v>4</v>
      </c>
      <c r="O1117" s="11">
        <v>4</v>
      </c>
      <c r="P1117" s="11">
        <v>0.125</v>
      </c>
      <c r="Q1117" s="11">
        <v>0.15</v>
      </c>
      <c r="R1117" s="11">
        <v>0.23333333000000001</v>
      </c>
      <c r="S1117" s="11">
        <v>0.35</v>
      </c>
      <c r="T1117" s="11">
        <v>1729.8807999999999</v>
      </c>
      <c r="U1117" s="11">
        <v>0.5</v>
      </c>
      <c r="V1117" s="11">
        <v>70</v>
      </c>
      <c r="W1117" s="11">
        <v>1600</v>
      </c>
      <c r="X1117" s="11">
        <v>-13.603337</v>
      </c>
    </row>
    <row r="1118" spans="2:24" x14ac:dyDescent="0.35">
      <c r="B1118" s="11">
        <v>20.631796000000001</v>
      </c>
      <c r="C1118" s="11">
        <v>25</v>
      </c>
      <c r="D1118" s="11">
        <v>129.42857000000001</v>
      </c>
      <c r="E1118" s="11">
        <v>5.7000000000000002E-2</v>
      </c>
      <c r="F1118" s="11">
        <v>4176.1363636363631</v>
      </c>
      <c r="G1118" s="11">
        <v>238.03977272727269</v>
      </c>
      <c r="H1118" s="11">
        <v>7000</v>
      </c>
      <c r="I1118" s="11">
        <v>0.75</v>
      </c>
      <c r="J1118" s="11">
        <v>0.3</v>
      </c>
      <c r="K1118" s="11">
        <v>0.9</v>
      </c>
      <c r="L1118" s="11">
        <v>2</v>
      </c>
      <c r="M1118" s="11">
        <v>2</v>
      </c>
      <c r="N1118" s="11">
        <v>4</v>
      </c>
      <c r="O1118" s="11">
        <v>2</v>
      </c>
      <c r="P1118" s="11">
        <v>0.125</v>
      </c>
      <c r="Q1118" s="11">
        <v>0.1</v>
      </c>
      <c r="R1118" s="11">
        <v>0.23333333000000001</v>
      </c>
      <c r="S1118" s="11">
        <v>0.2</v>
      </c>
      <c r="T1118" s="11">
        <v>4265.2892000000002</v>
      </c>
      <c r="U1118" s="11">
        <v>0.4</v>
      </c>
      <c r="V1118" s="11">
        <v>80</v>
      </c>
      <c r="W1118" s="11">
        <v>800</v>
      </c>
      <c r="X1118" s="11">
        <v>21.666499999999999</v>
      </c>
    </row>
    <row r="1119" spans="2:24" x14ac:dyDescent="0.35">
      <c r="B1119" s="11">
        <v>-11.088151999999999</v>
      </c>
      <c r="C1119" s="11">
        <v>30</v>
      </c>
      <c r="D1119" s="11">
        <v>251.26531</v>
      </c>
      <c r="E1119" s="11">
        <v>0.03</v>
      </c>
      <c r="F1119" s="11">
        <v>2750.413223140496</v>
      </c>
      <c r="G1119" s="11">
        <v>82.512396694214871</v>
      </c>
      <c r="H1119" s="11">
        <v>6000</v>
      </c>
      <c r="I1119" s="11">
        <v>0.75</v>
      </c>
      <c r="J1119" s="11">
        <v>0.5</v>
      </c>
      <c r="K1119" s="11">
        <v>0.9</v>
      </c>
      <c r="L1119" s="11">
        <v>2</v>
      </c>
      <c r="M1119" s="11">
        <v>2</v>
      </c>
      <c r="N1119" s="11">
        <v>3</v>
      </c>
      <c r="O1119" s="11">
        <v>2</v>
      </c>
      <c r="P1119" s="11">
        <v>0.05</v>
      </c>
      <c r="Q1119" s="11">
        <v>0.1</v>
      </c>
      <c r="R1119" s="11">
        <v>0.3</v>
      </c>
      <c r="S1119" s="11">
        <v>0.2</v>
      </c>
      <c r="T1119" s="11">
        <v>1574.5663999999999</v>
      </c>
      <c r="U1119" s="11">
        <v>0.55000000000000004</v>
      </c>
      <c r="V1119" s="11">
        <v>50</v>
      </c>
      <c r="W1119" s="11">
        <v>800</v>
      </c>
      <c r="X1119" s="11">
        <v>-13.412872999999999</v>
      </c>
    </row>
    <row r="1120" spans="2:24" x14ac:dyDescent="0.35">
      <c r="B1120" s="11">
        <v>27.003105999999999</v>
      </c>
      <c r="C1120" s="11">
        <v>20</v>
      </c>
      <c r="D1120" s="11">
        <v>226.89796000000001</v>
      </c>
      <c r="E1120" s="11">
        <v>0.27300000000000002</v>
      </c>
      <c r="F1120" s="11">
        <v>2985.4338842975208</v>
      </c>
      <c r="G1120" s="11">
        <v>815.02345041322326</v>
      </c>
      <c r="H1120" s="11">
        <v>6500</v>
      </c>
      <c r="I1120" s="11">
        <v>0.75</v>
      </c>
      <c r="J1120" s="11">
        <v>0.3</v>
      </c>
      <c r="K1120" s="11">
        <v>0.7</v>
      </c>
      <c r="L1120" s="11">
        <v>2</v>
      </c>
      <c r="M1120" s="11">
        <v>4</v>
      </c>
      <c r="N1120" s="11">
        <v>3</v>
      </c>
      <c r="O1120" s="11">
        <v>4</v>
      </c>
      <c r="P1120" s="11">
        <v>0.2</v>
      </c>
      <c r="Q1120" s="11">
        <v>0.1</v>
      </c>
      <c r="R1120" s="11">
        <v>0.1</v>
      </c>
      <c r="S1120" s="11">
        <v>0.35</v>
      </c>
      <c r="T1120" s="11">
        <v>4091.3393999999998</v>
      </c>
      <c r="U1120" s="11">
        <v>0.4</v>
      </c>
      <c r="V1120" s="11">
        <v>40</v>
      </c>
      <c r="W1120" s="11">
        <v>1400</v>
      </c>
      <c r="X1120" s="11">
        <v>26.223718000000002</v>
      </c>
    </row>
    <row r="1121" spans="2:24" x14ac:dyDescent="0.35">
      <c r="B1121" s="11">
        <v>44.414898999999998</v>
      </c>
      <c r="C1121" s="11">
        <v>30</v>
      </c>
      <c r="D1121" s="11">
        <v>275.63265000000001</v>
      </c>
      <c r="E1121" s="11">
        <v>0.192</v>
      </c>
      <c r="F1121" s="11">
        <v>5900</v>
      </c>
      <c r="G1121" s="11">
        <v>1132.8</v>
      </c>
      <c r="H1121" s="11">
        <v>6000</v>
      </c>
      <c r="I1121" s="11">
        <v>0.7</v>
      </c>
      <c r="J1121" s="11">
        <v>0.3</v>
      </c>
      <c r="K1121" s="11">
        <v>0.7</v>
      </c>
      <c r="L1121" s="11">
        <v>4</v>
      </c>
      <c r="M1121" s="11">
        <v>3</v>
      </c>
      <c r="N1121" s="11">
        <v>4</v>
      </c>
      <c r="O1121" s="11">
        <v>4</v>
      </c>
      <c r="P1121" s="11">
        <v>0.125</v>
      </c>
      <c r="Q1121" s="11">
        <v>0.1</v>
      </c>
      <c r="R1121" s="11">
        <v>0.1</v>
      </c>
      <c r="S1121" s="11">
        <v>0.25</v>
      </c>
      <c r="T1121" s="11">
        <v>3050.7224999999999</v>
      </c>
      <c r="U1121" s="11">
        <v>0.5</v>
      </c>
      <c r="V1121" s="11">
        <v>80</v>
      </c>
      <c r="W1121" s="11">
        <v>600</v>
      </c>
      <c r="X1121" s="11">
        <v>43.824809999999999</v>
      </c>
    </row>
    <row r="1122" spans="2:24" x14ac:dyDescent="0.35">
      <c r="B1122" s="11">
        <v>-8.1887129999999999</v>
      </c>
      <c r="C1122" s="11">
        <v>40</v>
      </c>
      <c r="D1122" s="11">
        <v>281.72449</v>
      </c>
      <c r="E1122" s="11">
        <v>0.246</v>
      </c>
      <c r="F1122" s="11">
        <v>899.17355371900828</v>
      </c>
      <c r="G1122" s="11">
        <v>221.19669421487603</v>
      </c>
      <c r="H1122" s="11">
        <v>8500</v>
      </c>
      <c r="I1122" s="11">
        <v>0.8</v>
      </c>
      <c r="J1122" s="11">
        <v>0.5</v>
      </c>
      <c r="K1122" s="11">
        <v>0.6</v>
      </c>
      <c r="L1122" s="11">
        <v>2</v>
      </c>
      <c r="M1122" s="11">
        <v>3</v>
      </c>
      <c r="N1122" s="11">
        <v>4</v>
      </c>
      <c r="O1122" s="11">
        <v>3</v>
      </c>
      <c r="P1122" s="11">
        <v>0.125</v>
      </c>
      <c r="Q1122" s="11">
        <v>0.2</v>
      </c>
      <c r="R1122" s="11">
        <v>0.3</v>
      </c>
      <c r="S1122" s="11">
        <v>0.2</v>
      </c>
      <c r="T1122" s="11">
        <v>4726.2815000000001</v>
      </c>
      <c r="U1122" s="11">
        <v>0.52500000000000002</v>
      </c>
      <c r="V1122" s="11">
        <v>40</v>
      </c>
      <c r="W1122" s="11">
        <v>800</v>
      </c>
      <c r="X1122" s="11">
        <v>-9.2873961999999999</v>
      </c>
    </row>
    <row r="1123" spans="2:24" x14ac:dyDescent="0.35">
      <c r="B1123" s="11">
        <v>3.6634910000000001</v>
      </c>
      <c r="C1123" s="11">
        <v>30</v>
      </c>
      <c r="D1123" s="11">
        <v>147.70408</v>
      </c>
      <c r="E1123" s="11">
        <v>5.7000000000000002E-2</v>
      </c>
      <c r="F1123" s="11">
        <v>5061.9834710743798</v>
      </c>
      <c r="G1123" s="11">
        <v>288.53305785123968</v>
      </c>
      <c r="H1123" s="11">
        <v>8000</v>
      </c>
      <c r="I1123" s="11">
        <v>0.85</v>
      </c>
      <c r="J1123" s="11">
        <v>0.3</v>
      </c>
      <c r="K1123" s="11">
        <v>0.9</v>
      </c>
      <c r="L1123" s="11">
        <v>4</v>
      </c>
      <c r="M1123" s="11">
        <v>3</v>
      </c>
      <c r="N1123" s="11">
        <v>2</v>
      </c>
      <c r="O1123" s="11">
        <v>4</v>
      </c>
      <c r="P1123" s="11">
        <v>0.125</v>
      </c>
      <c r="Q1123" s="11">
        <v>0.2</v>
      </c>
      <c r="R1123" s="11">
        <v>0.16666666999999999</v>
      </c>
      <c r="S1123" s="11">
        <v>0.35</v>
      </c>
      <c r="T1123" s="11">
        <v>4067.63</v>
      </c>
      <c r="U1123" s="11">
        <v>0.57499999999999996</v>
      </c>
      <c r="V1123" s="11">
        <v>70</v>
      </c>
      <c r="W1123" s="11">
        <v>800</v>
      </c>
      <c r="X1123" s="11">
        <v>8.0351215000000007</v>
      </c>
    </row>
    <row r="1124" spans="2:24" x14ac:dyDescent="0.35">
      <c r="B1124" s="11">
        <v>10.276393000000001</v>
      </c>
      <c r="C1124" s="11">
        <v>40</v>
      </c>
      <c r="D1124" s="11">
        <v>178.16327000000001</v>
      </c>
      <c r="E1124" s="11">
        <v>0.3</v>
      </c>
      <c r="F1124" s="11">
        <v>4635.2789256198348</v>
      </c>
      <c r="G1124" s="11">
        <v>1390.5836776859503</v>
      </c>
      <c r="H1124" s="11">
        <v>7000</v>
      </c>
      <c r="I1124" s="11">
        <v>0.75</v>
      </c>
      <c r="J1124" s="11">
        <v>0.5</v>
      </c>
      <c r="K1124" s="11">
        <v>0.8</v>
      </c>
      <c r="L1124" s="11">
        <v>3</v>
      </c>
      <c r="M1124" s="11">
        <v>3</v>
      </c>
      <c r="N1124" s="11">
        <v>2</v>
      </c>
      <c r="O1124" s="11">
        <v>4</v>
      </c>
      <c r="P1124" s="11">
        <v>0.2</v>
      </c>
      <c r="Q1124" s="11">
        <v>0.2</v>
      </c>
      <c r="R1124" s="11">
        <v>0.1</v>
      </c>
      <c r="S1124" s="11">
        <v>0.3</v>
      </c>
      <c r="T1124" s="11">
        <v>2270.4686000000002</v>
      </c>
      <c r="U1124" s="11">
        <v>0.57499999999999996</v>
      </c>
      <c r="V1124" s="11">
        <v>50</v>
      </c>
      <c r="W1124" s="11">
        <v>1800</v>
      </c>
      <c r="X1124" s="11">
        <v>11.461130000000001</v>
      </c>
    </row>
    <row r="1125" spans="2:24" x14ac:dyDescent="0.35">
      <c r="B1125" s="11">
        <v>15.948796</v>
      </c>
      <c r="C1125" s="11">
        <v>30</v>
      </c>
      <c r="D1125" s="11">
        <v>50.234693999999998</v>
      </c>
      <c r="E1125" s="11">
        <v>8.4000000000000005E-2</v>
      </c>
      <c r="F1125" s="11">
        <v>5735.1756198347111</v>
      </c>
      <c r="G1125" s="11">
        <v>481.75475206611577</v>
      </c>
      <c r="H1125" s="11">
        <v>7000</v>
      </c>
      <c r="I1125" s="11">
        <v>0.8</v>
      </c>
      <c r="J1125" s="11">
        <v>0.5</v>
      </c>
      <c r="K1125" s="11">
        <v>0.9</v>
      </c>
      <c r="L1125" s="11">
        <v>2</v>
      </c>
      <c r="M1125" s="11">
        <v>2</v>
      </c>
      <c r="N1125" s="11">
        <v>3</v>
      </c>
      <c r="O1125" s="11">
        <v>3</v>
      </c>
      <c r="P1125" s="11">
        <v>0.05</v>
      </c>
      <c r="Q1125" s="11">
        <v>0.15</v>
      </c>
      <c r="R1125" s="11">
        <v>0.3</v>
      </c>
      <c r="S1125" s="11">
        <v>0.3</v>
      </c>
      <c r="T1125" s="11">
        <v>3559.1761999999999</v>
      </c>
      <c r="U1125" s="11">
        <v>0.52500000000000002</v>
      </c>
      <c r="V1125" s="11">
        <v>70</v>
      </c>
      <c r="W1125" s="11">
        <v>1800</v>
      </c>
      <c r="X1125" s="11">
        <v>17.985365999999999</v>
      </c>
    </row>
    <row r="1126" spans="2:24" x14ac:dyDescent="0.35">
      <c r="B1126" s="11">
        <v>15.017504000000001</v>
      </c>
      <c r="C1126" s="11">
        <v>15</v>
      </c>
      <c r="D1126" s="11">
        <v>62.418367000000003</v>
      </c>
      <c r="E1126" s="11">
        <v>0.3</v>
      </c>
      <c r="F1126" s="11">
        <v>1958.0578512396696</v>
      </c>
      <c r="G1126" s="11">
        <v>587.41735537190084</v>
      </c>
      <c r="H1126" s="11">
        <v>6500</v>
      </c>
      <c r="I1126" s="11">
        <v>0.8</v>
      </c>
      <c r="J1126" s="11">
        <v>0.3</v>
      </c>
      <c r="K1126" s="11">
        <v>0.7</v>
      </c>
      <c r="L1126" s="11">
        <v>2</v>
      </c>
      <c r="M1126" s="11">
        <v>3</v>
      </c>
      <c r="N1126" s="11">
        <v>4</v>
      </c>
      <c r="O1126" s="11">
        <v>4</v>
      </c>
      <c r="P1126" s="11">
        <v>0.05</v>
      </c>
      <c r="Q1126" s="11">
        <v>0.15</v>
      </c>
      <c r="R1126" s="11">
        <v>0.3</v>
      </c>
      <c r="S1126" s="11">
        <v>0.25</v>
      </c>
      <c r="T1126" s="11">
        <v>3055.7046</v>
      </c>
      <c r="U1126" s="11">
        <v>0.47499999999999998</v>
      </c>
      <c r="V1126" s="11">
        <v>70</v>
      </c>
      <c r="W1126" s="11">
        <v>1200</v>
      </c>
      <c r="X1126" s="11">
        <v>21.015284999999999</v>
      </c>
    </row>
    <row r="1127" spans="2:24" x14ac:dyDescent="0.35">
      <c r="B1127" s="11">
        <v>-18.444804000000001</v>
      </c>
      <c r="C1127" s="11">
        <v>30</v>
      </c>
      <c r="D1127" s="11">
        <v>38.051020000000001</v>
      </c>
      <c r="E1127" s="11">
        <v>0.246</v>
      </c>
      <c r="F1127" s="11">
        <v>899.17355371900828</v>
      </c>
      <c r="G1127" s="11">
        <v>221.19669421487603</v>
      </c>
      <c r="H1127" s="11">
        <v>5000</v>
      </c>
      <c r="I1127" s="11">
        <v>0.85</v>
      </c>
      <c r="J1127" s="11">
        <v>0.4</v>
      </c>
      <c r="K1127" s="11">
        <v>0.8</v>
      </c>
      <c r="L1127" s="11">
        <v>4</v>
      </c>
      <c r="M1127" s="11">
        <v>2</v>
      </c>
      <c r="N1127" s="11">
        <v>3</v>
      </c>
      <c r="O1127" s="11">
        <v>4</v>
      </c>
      <c r="P1127" s="11">
        <v>0.05</v>
      </c>
      <c r="Q1127" s="11">
        <v>0.1</v>
      </c>
      <c r="R1127" s="11">
        <v>0.23333333000000001</v>
      </c>
      <c r="S1127" s="11">
        <v>0.25</v>
      </c>
      <c r="T1127" s="11">
        <v>2542.2687000000001</v>
      </c>
      <c r="U1127" s="11">
        <v>0.7</v>
      </c>
      <c r="V1127" s="11">
        <v>40</v>
      </c>
      <c r="W1127" s="11">
        <v>1600</v>
      </c>
      <c r="X1127" s="11">
        <v>-16.802802</v>
      </c>
    </row>
    <row r="1128" spans="2:24" x14ac:dyDescent="0.35">
      <c r="B1128" s="11">
        <v>-12.323643000000001</v>
      </c>
      <c r="C1128" s="11">
        <v>30</v>
      </c>
      <c r="D1128" s="11">
        <v>141.61224000000001</v>
      </c>
      <c r="E1128" s="11">
        <v>0.13800000000000001</v>
      </c>
      <c r="F1128" s="11">
        <v>1475</v>
      </c>
      <c r="G1128" s="11">
        <v>203.55</v>
      </c>
      <c r="H1128" s="11">
        <v>5500</v>
      </c>
      <c r="I1128" s="11">
        <v>0.85</v>
      </c>
      <c r="J1128" s="11">
        <v>0.5</v>
      </c>
      <c r="K1128" s="11">
        <v>0.6</v>
      </c>
      <c r="L1128" s="11">
        <v>3</v>
      </c>
      <c r="M1128" s="11">
        <v>4</v>
      </c>
      <c r="N1128" s="11">
        <v>2</v>
      </c>
      <c r="O1128" s="11">
        <v>3</v>
      </c>
      <c r="P1128" s="11">
        <v>0.2</v>
      </c>
      <c r="Q1128" s="11">
        <v>0.1</v>
      </c>
      <c r="R1128" s="11">
        <v>0.3</v>
      </c>
      <c r="S1128" s="11">
        <v>0.3</v>
      </c>
      <c r="T1128" s="11">
        <v>1894.4002</v>
      </c>
      <c r="U1128" s="11">
        <v>0.5</v>
      </c>
      <c r="V1128" s="11">
        <v>60</v>
      </c>
      <c r="W1128" s="11">
        <v>2000</v>
      </c>
      <c r="X1128" s="11">
        <v>-15.826691</v>
      </c>
    </row>
    <row r="1129" spans="2:24" x14ac:dyDescent="0.35">
      <c r="B1129" s="11">
        <v>1.2794890000000001</v>
      </c>
      <c r="C1129" s="11">
        <v>30</v>
      </c>
      <c r="D1129" s="11">
        <v>281.72449</v>
      </c>
      <c r="E1129" s="11">
        <v>8.4000000000000005E-2</v>
      </c>
      <c r="F1129" s="11">
        <v>3120.6611570247933</v>
      </c>
      <c r="G1129" s="11">
        <v>262.13553719008263</v>
      </c>
      <c r="H1129" s="11">
        <v>7500</v>
      </c>
      <c r="I1129" s="11">
        <v>0.8</v>
      </c>
      <c r="J1129" s="11">
        <v>0.3</v>
      </c>
      <c r="K1129" s="11">
        <v>0.7</v>
      </c>
      <c r="L1129" s="11">
        <v>3</v>
      </c>
      <c r="M1129" s="11">
        <v>3</v>
      </c>
      <c r="N1129" s="11">
        <v>3</v>
      </c>
      <c r="O1129" s="11">
        <v>4</v>
      </c>
      <c r="P1129" s="11">
        <v>0.05</v>
      </c>
      <c r="Q1129" s="11">
        <v>0.15</v>
      </c>
      <c r="R1129" s="11">
        <v>0.3</v>
      </c>
      <c r="S1129" s="11">
        <v>0.2</v>
      </c>
      <c r="T1129" s="11">
        <v>4428.4681</v>
      </c>
      <c r="U1129" s="11">
        <v>0.625</v>
      </c>
      <c r="V1129" s="11">
        <v>90</v>
      </c>
      <c r="W1129" s="11">
        <v>1000</v>
      </c>
      <c r="X1129" s="11">
        <v>4.2672042999999995</v>
      </c>
    </row>
    <row r="1130" spans="2:24" x14ac:dyDescent="0.35">
      <c r="B1130" s="11">
        <v>14.135204</v>
      </c>
      <c r="C1130" s="11">
        <v>15</v>
      </c>
      <c r="D1130" s="11">
        <v>123.33673</v>
      </c>
      <c r="E1130" s="11">
        <v>0.192</v>
      </c>
      <c r="F1130" s="11">
        <v>2404.4421487603304</v>
      </c>
      <c r="G1130" s="11">
        <v>461.65289256198344</v>
      </c>
      <c r="H1130" s="11">
        <v>8000</v>
      </c>
      <c r="I1130" s="11">
        <v>0.8</v>
      </c>
      <c r="J1130" s="11">
        <v>0.2</v>
      </c>
      <c r="K1130" s="11">
        <v>0.7</v>
      </c>
      <c r="L1130" s="11">
        <v>4</v>
      </c>
      <c r="M1130" s="11">
        <v>2</v>
      </c>
      <c r="N1130" s="11">
        <v>2</v>
      </c>
      <c r="O1130" s="11">
        <v>2</v>
      </c>
      <c r="P1130" s="11">
        <v>0.125</v>
      </c>
      <c r="Q1130" s="11">
        <v>0.1</v>
      </c>
      <c r="R1130" s="11">
        <v>0.3</v>
      </c>
      <c r="S1130" s="11">
        <v>0.35</v>
      </c>
      <c r="T1130" s="11">
        <v>5207.3545000000004</v>
      </c>
      <c r="U1130" s="11">
        <v>0.6</v>
      </c>
      <c r="V1130" s="11">
        <v>70</v>
      </c>
      <c r="W1130" s="11">
        <v>1400</v>
      </c>
      <c r="X1130" s="11">
        <v>7.573277</v>
      </c>
    </row>
    <row r="1131" spans="2:24" x14ac:dyDescent="0.35">
      <c r="B1131" s="11">
        <v>-12.233788000000001</v>
      </c>
      <c r="C1131" s="11">
        <v>25</v>
      </c>
      <c r="D1131" s="11">
        <v>1.5</v>
      </c>
      <c r="E1131" s="11">
        <v>0.16500000000000001</v>
      </c>
      <c r="F1131" s="11">
        <v>785.64049586776855</v>
      </c>
      <c r="G1131" s="11">
        <v>129.63068181818181</v>
      </c>
      <c r="H1131" s="11">
        <v>7500</v>
      </c>
      <c r="I1131" s="11">
        <v>0.7</v>
      </c>
      <c r="J1131" s="11">
        <v>0.5</v>
      </c>
      <c r="K1131" s="11">
        <v>0.9</v>
      </c>
      <c r="L1131" s="11">
        <v>2</v>
      </c>
      <c r="M1131" s="11">
        <v>2</v>
      </c>
      <c r="N1131" s="11">
        <v>3</v>
      </c>
      <c r="O1131" s="11">
        <v>3</v>
      </c>
      <c r="P1131" s="11">
        <v>0.2</v>
      </c>
      <c r="Q1131" s="11">
        <v>0.15</v>
      </c>
      <c r="R1131" s="11">
        <v>0.3</v>
      </c>
      <c r="S1131" s="11">
        <v>0.25</v>
      </c>
      <c r="T1131" s="11">
        <v>3300.5214000000001</v>
      </c>
      <c r="U1131" s="11">
        <v>0.57499999999999996</v>
      </c>
      <c r="V1131" s="11">
        <v>50</v>
      </c>
      <c r="W1131" s="11">
        <v>1200</v>
      </c>
      <c r="X1131" s="11">
        <v>-10.191409</v>
      </c>
    </row>
    <row r="1132" spans="2:24" x14ac:dyDescent="0.35">
      <c r="B1132" s="11">
        <v>-27.572982</v>
      </c>
      <c r="C1132" s="11">
        <v>30</v>
      </c>
      <c r="D1132" s="11">
        <v>178.16327000000001</v>
      </c>
      <c r="E1132" s="11">
        <v>0.3</v>
      </c>
      <c r="F1132" s="11">
        <v>3800</v>
      </c>
      <c r="G1132" s="11">
        <v>1140</v>
      </c>
      <c r="H1132" s="11">
        <v>2500</v>
      </c>
      <c r="I1132" s="11">
        <v>0.7</v>
      </c>
      <c r="J1132" s="11">
        <v>0.5</v>
      </c>
      <c r="K1132" s="11">
        <v>0.9</v>
      </c>
      <c r="L1132" s="11">
        <v>2</v>
      </c>
      <c r="M1132" s="11">
        <v>2</v>
      </c>
      <c r="N1132" s="11">
        <v>3</v>
      </c>
      <c r="O1132" s="11">
        <v>2</v>
      </c>
      <c r="P1132" s="11">
        <v>0.125</v>
      </c>
      <c r="Q1132" s="11">
        <v>0.1</v>
      </c>
      <c r="R1132" s="11">
        <v>0.3</v>
      </c>
      <c r="S1132" s="11">
        <v>0.25</v>
      </c>
      <c r="T1132" s="11">
        <v>861.09101999999996</v>
      </c>
      <c r="U1132" s="11">
        <v>0.65</v>
      </c>
      <c r="V1132" s="11">
        <v>70</v>
      </c>
      <c r="W1132" s="11">
        <v>2000</v>
      </c>
      <c r="X1132" s="11">
        <v>-28.851116000000001</v>
      </c>
    </row>
    <row r="1133" spans="2:24" x14ac:dyDescent="0.35">
      <c r="B1133" s="11">
        <v>-10.359151000000001</v>
      </c>
      <c r="C1133" s="11">
        <v>15</v>
      </c>
      <c r="D1133" s="11">
        <v>31.959184</v>
      </c>
      <c r="E1133" s="11">
        <v>0.192</v>
      </c>
      <c r="F1133" s="11">
        <v>6600</v>
      </c>
      <c r="G1133" s="11">
        <v>1267.2</v>
      </c>
      <c r="H1133" s="11">
        <v>5500</v>
      </c>
      <c r="I1133" s="11">
        <v>0.75</v>
      </c>
      <c r="J1133" s="11">
        <v>0.3</v>
      </c>
      <c r="K1133" s="11">
        <v>0.7</v>
      </c>
      <c r="L1133" s="11">
        <v>4</v>
      </c>
      <c r="M1133" s="11">
        <v>4</v>
      </c>
      <c r="N1133" s="11">
        <v>3</v>
      </c>
      <c r="O1133" s="11">
        <v>2</v>
      </c>
      <c r="P1133" s="11">
        <v>0.05</v>
      </c>
      <c r="Q1133" s="11">
        <v>0.15</v>
      </c>
      <c r="R1133" s="11">
        <v>0.3</v>
      </c>
      <c r="S1133" s="11">
        <v>0.25</v>
      </c>
      <c r="T1133" s="11">
        <v>3082.8262</v>
      </c>
      <c r="U1133" s="11">
        <v>0.55000000000000004</v>
      </c>
      <c r="V1133" s="11">
        <v>70</v>
      </c>
      <c r="W1133" s="11">
        <v>600</v>
      </c>
      <c r="X1133" s="11">
        <v>-11.572654</v>
      </c>
    </row>
    <row r="1134" spans="2:24" x14ac:dyDescent="0.35">
      <c r="B1134" s="11">
        <v>5.6910129999999999</v>
      </c>
      <c r="C1134" s="11">
        <v>25</v>
      </c>
      <c r="D1134" s="11">
        <v>117.2449</v>
      </c>
      <c r="E1134" s="11">
        <v>0.219</v>
      </c>
      <c r="F1134" s="11">
        <v>1430.8884297520663</v>
      </c>
      <c r="G1134" s="11">
        <v>313.36456611570253</v>
      </c>
      <c r="H1134" s="11">
        <v>5000</v>
      </c>
      <c r="I1134" s="11">
        <v>0.8</v>
      </c>
      <c r="J1134" s="11">
        <v>0.3</v>
      </c>
      <c r="K1134" s="11">
        <v>0.7</v>
      </c>
      <c r="L1134" s="11">
        <v>4</v>
      </c>
      <c r="M1134" s="11">
        <v>4</v>
      </c>
      <c r="N1134" s="11">
        <v>2</v>
      </c>
      <c r="O1134" s="11">
        <v>3</v>
      </c>
      <c r="P1134" s="11">
        <v>0.2</v>
      </c>
      <c r="Q1134" s="11">
        <v>0.15</v>
      </c>
      <c r="R1134" s="11">
        <v>0.16666666999999999</v>
      </c>
      <c r="S1134" s="11">
        <v>0.35</v>
      </c>
      <c r="T1134" s="11">
        <v>3046.6351</v>
      </c>
      <c r="U1134" s="11">
        <v>0.5</v>
      </c>
      <c r="V1134" s="11">
        <v>50</v>
      </c>
      <c r="W1134" s="11">
        <v>800</v>
      </c>
      <c r="X1134" s="11">
        <v>8.7397106999999998</v>
      </c>
    </row>
    <row r="1135" spans="2:24" x14ac:dyDescent="0.35">
      <c r="B1135" s="11">
        <v>-13.311069</v>
      </c>
      <c r="C1135" s="11">
        <v>35</v>
      </c>
      <c r="D1135" s="11">
        <v>281.72449</v>
      </c>
      <c r="E1135" s="11">
        <v>0.03</v>
      </c>
      <c r="F1135" s="11">
        <v>903.7190082644629</v>
      </c>
      <c r="G1135" s="11">
        <v>27.111570247933887</v>
      </c>
      <c r="H1135" s="11">
        <v>6500</v>
      </c>
      <c r="I1135" s="11">
        <v>0.7</v>
      </c>
      <c r="J1135" s="11">
        <v>0.4</v>
      </c>
      <c r="K1135" s="11">
        <v>0.9</v>
      </c>
      <c r="L1135" s="11">
        <v>3</v>
      </c>
      <c r="M1135" s="11">
        <v>2</v>
      </c>
      <c r="N1135" s="11">
        <v>4</v>
      </c>
      <c r="O1135" s="11">
        <v>3</v>
      </c>
      <c r="P1135" s="11">
        <v>0.05</v>
      </c>
      <c r="Q1135" s="11">
        <v>0.15</v>
      </c>
      <c r="R1135" s="11">
        <v>0.23333333000000001</v>
      </c>
      <c r="S1135" s="11">
        <v>0.25</v>
      </c>
      <c r="T1135" s="11">
        <v>2171.6043</v>
      </c>
      <c r="U1135" s="11">
        <v>0.7</v>
      </c>
      <c r="V1135" s="11">
        <v>80</v>
      </c>
      <c r="W1135" s="11">
        <v>800</v>
      </c>
      <c r="X1135" s="11">
        <v>-13.538414</v>
      </c>
    </row>
    <row r="1136" spans="2:24" x14ac:dyDescent="0.35">
      <c r="B1136" s="11">
        <v>-10.016867</v>
      </c>
      <c r="C1136" s="11">
        <v>35</v>
      </c>
      <c r="D1136" s="11">
        <v>141.61224000000001</v>
      </c>
      <c r="E1136" s="11">
        <v>0.13800000000000001</v>
      </c>
      <c r="F1136" s="11">
        <v>2750.413223140496</v>
      </c>
      <c r="G1136" s="11">
        <v>379.55702479338851</v>
      </c>
      <c r="H1136" s="11">
        <v>6500</v>
      </c>
      <c r="I1136" s="11">
        <v>0.7</v>
      </c>
      <c r="J1136" s="11">
        <v>0.5</v>
      </c>
      <c r="K1136" s="11">
        <v>0.9</v>
      </c>
      <c r="L1136" s="11">
        <v>2</v>
      </c>
      <c r="M1136" s="11">
        <v>3</v>
      </c>
      <c r="N1136" s="11">
        <v>4</v>
      </c>
      <c r="O1136" s="11">
        <v>3</v>
      </c>
      <c r="P1136" s="11">
        <v>0.05</v>
      </c>
      <c r="Q1136" s="11">
        <v>0.1</v>
      </c>
      <c r="R1136" s="11">
        <v>0.1</v>
      </c>
      <c r="S1136" s="11">
        <v>0.35</v>
      </c>
      <c r="T1136" s="11">
        <v>2688.6529999999998</v>
      </c>
      <c r="U1136" s="11">
        <v>0.65</v>
      </c>
      <c r="V1136" s="11">
        <v>50</v>
      </c>
      <c r="W1136" s="11">
        <v>1400</v>
      </c>
      <c r="X1136" s="11">
        <v>-9.1571650000000009</v>
      </c>
    </row>
    <row r="1137" spans="2:24" x14ac:dyDescent="0.35">
      <c r="B1137" s="11">
        <v>17.632104999999999</v>
      </c>
      <c r="C1137" s="11">
        <v>15</v>
      </c>
      <c r="D1137" s="11">
        <v>172.07142999999999</v>
      </c>
      <c r="E1137" s="11">
        <v>0.192</v>
      </c>
      <c r="F1137" s="11">
        <v>2750.413223140496</v>
      </c>
      <c r="G1137" s="11">
        <v>528.07933884297529</v>
      </c>
      <c r="H1137" s="11">
        <v>7000</v>
      </c>
      <c r="I1137" s="11">
        <v>0.8</v>
      </c>
      <c r="J1137" s="11">
        <v>0.2</v>
      </c>
      <c r="K1137" s="11">
        <v>0.7</v>
      </c>
      <c r="L1137" s="11">
        <v>4</v>
      </c>
      <c r="M1137" s="11">
        <v>3</v>
      </c>
      <c r="N1137" s="11">
        <v>3</v>
      </c>
      <c r="O1137" s="11">
        <v>3</v>
      </c>
      <c r="P1137" s="11">
        <v>0.2</v>
      </c>
      <c r="Q1137" s="11">
        <v>0.2</v>
      </c>
      <c r="R1137" s="11">
        <v>0.1</v>
      </c>
      <c r="S1137" s="11">
        <v>0.2</v>
      </c>
      <c r="T1137" s="11">
        <v>3923.5970000000002</v>
      </c>
      <c r="U1137" s="11">
        <v>0.4</v>
      </c>
      <c r="V1137" s="11">
        <v>50</v>
      </c>
      <c r="W1137" s="11">
        <v>1200</v>
      </c>
      <c r="X1137" s="11">
        <v>21.676873000000001</v>
      </c>
    </row>
    <row r="1138" spans="2:24" x14ac:dyDescent="0.35">
      <c r="B1138" s="11">
        <v>42.240144000000001</v>
      </c>
      <c r="C1138" s="11">
        <v>20</v>
      </c>
      <c r="D1138" s="11">
        <v>98.969387999999995</v>
      </c>
      <c r="E1138" s="11">
        <v>0.27300000000000002</v>
      </c>
      <c r="F1138" s="11">
        <v>4085.3305785123966</v>
      </c>
      <c r="G1138" s="11">
        <v>1115.2952479338844</v>
      </c>
      <c r="H1138" s="11">
        <v>6000</v>
      </c>
      <c r="I1138" s="11">
        <v>0.7</v>
      </c>
      <c r="J1138" s="11">
        <v>0.4</v>
      </c>
      <c r="K1138" s="11">
        <v>0.7</v>
      </c>
      <c r="L1138" s="11">
        <v>4</v>
      </c>
      <c r="M1138" s="11">
        <v>4</v>
      </c>
      <c r="N1138" s="11">
        <v>4</v>
      </c>
      <c r="O1138" s="11">
        <v>3</v>
      </c>
      <c r="P1138" s="11">
        <v>0.125</v>
      </c>
      <c r="Q1138" s="11">
        <v>0.2</v>
      </c>
      <c r="R1138" s="11">
        <v>0.23333333000000001</v>
      </c>
      <c r="S1138" s="11">
        <v>0.2</v>
      </c>
      <c r="T1138" s="11">
        <v>1678.4982</v>
      </c>
      <c r="U1138" s="11">
        <v>0.42499999999999999</v>
      </c>
      <c r="V1138" s="11">
        <v>80</v>
      </c>
      <c r="W1138" s="11">
        <v>1200</v>
      </c>
      <c r="X1138" s="11">
        <v>34.382533000000002</v>
      </c>
    </row>
    <row r="1139" spans="2:24" x14ac:dyDescent="0.35">
      <c r="B1139" s="11">
        <v>-2.7795679999999998</v>
      </c>
      <c r="C1139" s="11">
        <v>40</v>
      </c>
      <c r="D1139" s="11">
        <v>159.88775999999999</v>
      </c>
      <c r="E1139" s="11">
        <v>0.16500000000000001</v>
      </c>
      <c r="F1139" s="11">
        <v>903.7190082644629</v>
      </c>
      <c r="G1139" s="11">
        <v>149.11363636363637</v>
      </c>
      <c r="H1139" s="11">
        <v>8000</v>
      </c>
      <c r="I1139" s="11">
        <v>0.8</v>
      </c>
      <c r="J1139" s="11">
        <v>0.4</v>
      </c>
      <c r="K1139" s="11">
        <v>0.9</v>
      </c>
      <c r="L1139" s="11">
        <v>3</v>
      </c>
      <c r="M1139" s="11">
        <v>4</v>
      </c>
      <c r="N1139" s="11">
        <v>3</v>
      </c>
      <c r="O1139" s="11">
        <v>2</v>
      </c>
      <c r="P1139" s="11">
        <v>0.2</v>
      </c>
      <c r="Q1139" s="11">
        <v>0.15</v>
      </c>
      <c r="R1139" s="11">
        <v>0.1</v>
      </c>
      <c r="S1139" s="11">
        <v>0.2</v>
      </c>
      <c r="T1139" s="11">
        <v>3830.4504000000002</v>
      </c>
      <c r="U1139" s="11">
        <v>0.6</v>
      </c>
      <c r="V1139" s="11">
        <v>80</v>
      </c>
      <c r="W1139" s="11">
        <v>400</v>
      </c>
      <c r="X1139" s="11">
        <v>-2.3808631</v>
      </c>
    </row>
    <row r="1140" spans="2:24" x14ac:dyDescent="0.35">
      <c r="B1140" s="11">
        <v>-6.2873159999999997</v>
      </c>
      <c r="C1140" s="11">
        <v>45</v>
      </c>
      <c r="D1140" s="11">
        <v>190.34693999999999</v>
      </c>
      <c r="E1140" s="11">
        <v>0.219</v>
      </c>
      <c r="F1140" s="11">
        <v>7300</v>
      </c>
      <c r="G1140" s="11">
        <v>1598.7</v>
      </c>
      <c r="H1140" s="11">
        <v>8500</v>
      </c>
      <c r="I1140" s="11">
        <v>0.7</v>
      </c>
      <c r="J1140" s="11">
        <v>0.4</v>
      </c>
      <c r="K1140" s="11">
        <v>0.8</v>
      </c>
      <c r="L1140" s="11">
        <v>2</v>
      </c>
      <c r="M1140" s="11">
        <v>2</v>
      </c>
      <c r="N1140" s="11">
        <v>2</v>
      </c>
      <c r="O1140" s="11">
        <v>4</v>
      </c>
      <c r="P1140" s="11">
        <v>0.05</v>
      </c>
      <c r="Q1140" s="11">
        <v>0.15</v>
      </c>
      <c r="R1140" s="11">
        <v>0.3</v>
      </c>
      <c r="S1140" s="11">
        <v>0.3</v>
      </c>
      <c r="T1140" s="11">
        <v>4592.3924999999999</v>
      </c>
      <c r="U1140" s="11">
        <v>0.57499999999999996</v>
      </c>
      <c r="V1140" s="11">
        <v>40</v>
      </c>
      <c r="W1140" s="11">
        <v>600</v>
      </c>
      <c r="X1140" s="11">
        <v>-3.3566111000000003</v>
      </c>
    </row>
    <row r="1141" spans="2:24" x14ac:dyDescent="0.35">
      <c r="B1141" s="11">
        <v>-8.7901140000000009</v>
      </c>
      <c r="C1141" s="11">
        <v>25</v>
      </c>
      <c r="D1141" s="11">
        <v>226.89796000000001</v>
      </c>
      <c r="E1141" s="11">
        <v>0.192</v>
      </c>
      <c r="F1141" s="11">
        <v>2221.6425619834713</v>
      </c>
      <c r="G1141" s="11">
        <v>426.55537190082651</v>
      </c>
      <c r="H1141" s="11">
        <v>5500</v>
      </c>
      <c r="I1141" s="11">
        <v>0.75</v>
      </c>
      <c r="J1141" s="11">
        <v>0.2</v>
      </c>
      <c r="K1141" s="11">
        <v>0.8</v>
      </c>
      <c r="L1141" s="11">
        <v>4</v>
      </c>
      <c r="M1141" s="11">
        <v>4</v>
      </c>
      <c r="N1141" s="11">
        <v>4</v>
      </c>
      <c r="O1141" s="11">
        <v>3</v>
      </c>
      <c r="P1141" s="11">
        <v>0.05</v>
      </c>
      <c r="Q1141" s="11">
        <v>0.1</v>
      </c>
      <c r="R1141" s="11">
        <v>0.3</v>
      </c>
      <c r="S1141" s="11">
        <v>0.3</v>
      </c>
      <c r="T1141" s="11">
        <v>1489.4661000000001</v>
      </c>
      <c r="U1141" s="11">
        <v>0.67500000000000004</v>
      </c>
      <c r="V1141" s="11">
        <v>60</v>
      </c>
      <c r="W1141" s="11">
        <v>1000</v>
      </c>
      <c r="X1141" s="11">
        <v>-9.2660736999999997</v>
      </c>
    </row>
    <row r="1142" spans="2:24" x14ac:dyDescent="0.35">
      <c r="B1142" s="11">
        <v>-13.475683</v>
      </c>
      <c r="C1142" s="11">
        <v>35</v>
      </c>
      <c r="D1142" s="11">
        <v>220.80611999999999</v>
      </c>
      <c r="E1142" s="11">
        <v>5.7000000000000002E-2</v>
      </c>
      <c r="F1142" s="11">
        <v>3733.2128099173551</v>
      </c>
      <c r="G1142" s="11">
        <v>212.79313016528926</v>
      </c>
      <c r="H1142" s="11">
        <v>8500</v>
      </c>
      <c r="I1142" s="11">
        <v>0.8</v>
      </c>
      <c r="J1142" s="11">
        <v>0.2</v>
      </c>
      <c r="K1142" s="11">
        <v>0.7</v>
      </c>
      <c r="L1142" s="11">
        <v>2</v>
      </c>
      <c r="M1142" s="11">
        <v>2</v>
      </c>
      <c r="N1142" s="11">
        <v>2</v>
      </c>
      <c r="O1142" s="11">
        <v>3</v>
      </c>
      <c r="P1142" s="11">
        <v>0.2</v>
      </c>
      <c r="Q1142" s="11">
        <v>0.2</v>
      </c>
      <c r="R1142" s="11">
        <v>0.3</v>
      </c>
      <c r="S1142" s="11">
        <v>0.3</v>
      </c>
      <c r="T1142" s="11">
        <v>2163.6496999999999</v>
      </c>
      <c r="U1142" s="11">
        <v>0.57499999999999996</v>
      </c>
      <c r="V1142" s="11">
        <v>60</v>
      </c>
      <c r="W1142" s="11">
        <v>1400</v>
      </c>
      <c r="X1142" s="11">
        <v>-13.355866000000001</v>
      </c>
    </row>
    <row r="1143" spans="2:24" x14ac:dyDescent="0.35">
      <c r="B1143" s="11">
        <v>2.9991979999999998</v>
      </c>
      <c r="C1143" s="11">
        <v>35</v>
      </c>
      <c r="D1143" s="11">
        <v>226.89796000000001</v>
      </c>
      <c r="E1143" s="11">
        <v>5.7000000000000002E-2</v>
      </c>
      <c r="F1143" s="11">
        <v>3535.3822314049589</v>
      </c>
      <c r="G1143" s="11">
        <v>201.51678719008265</v>
      </c>
      <c r="H1143" s="11">
        <v>7500</v>
      </c>
      <c r="I1143" s="11">
        <v>0.75</v>
      </c>
      <c r="J1143" s="11">
        <v>0.5</v>
      </c>
      <c r="K1143" s="11">
        <v>0.6</v>
      </c>
      <c r="L1143" s="11">
        <v>3</v>
      </c>
      <c r="M1143" s="11">
        <v>4</v>
      </c>
      <c r="N1143" s="11">
        <v>2</v>
      </c>
      <c r="O1143" s="11">
        <v>2</v>
      </c>
      <c r="P1143" s="11">
        <v>0.2</v>
      </c>
      <c r="Q1143" s="11">
        <v>0.15</v>
      </c>
      <c r="R1143" s="11">
        <v>0.3</v>
      </c>
      <c r="S1143" s="11">
        <v>0.25</v>
      </c>
      <c r="T1143" s="11">
        <v>4295.4811</v>
      </c>
      <c r="U1143" s="11">
        <v>0.55000000000000004</v>
      </c>
      <c r="V1143" s="11">
        <v>90</v>
      </c>
      <c r="W1143" s="11">
        <v>600</v>
      </c>
      <c r="X1143" s="11">
        <v>5.2795969999999999</v>
      </c>
    </row>
    <row r="1144" spans="2:24" x14ac:dyDescent="0.35">
      <c r="B1144" s="11">
        <v>-12.707366</v>
      </c>
      <c r="C1144" s="11">
        <v>15</v>
      </c>
      <c r="D1144" s="11">
        <v>111.15306</v>
      </c>
      <c r="E1144" s="11">
        <v>0.03</v>
      </c>
      <c r="F1144" s="11">
        <v>7300</v>
      </c>
      <c r="G1144" s="11">
        <v>219</v>
      </c>
      <c r="H1144" s="11">
        <v>8500</v>
      </c>
      <c r="I1144" s="11">
        <v>0.7</v>
      </c>
      <c r="J1144" s="11">
        <v>0.2</v>
      </c>
      <c r="K1144" s="11">
        <v>0.7</v>
      </c>
      <c r="L1144" s="11">
        <v>4</v>
      </c>
      <c r="M1144" s="11">
        <v>3</v>
      </c>
      <c r="N1144" s="11">
        <v>2</v>
      </c>
      <c r="O1144" s="11">
        <v>2</v>
      </c>
      <c r="P1144" s="11">
        <v>0.125</v>
      </c>
      <c r="Q1144" s="11">
        <v>0.2</v>
      </c>
      <c r="R1144" s="11">
        <v>0.3</v>
      </c>
      <c r="S1144" s="11">
        <v>0.2</v>
      </c>
      <c r="T1144" s="11">
        <v>3227.4749000000002</v>
      </c>
      <c r="U1144" s="11">
        <v>0.65</v>
      </c>
      <c r="V1144" s="11">
        <v>40</v>
      </c>
      <c r="W1144" s="11">
        <v>600</v>
      </c>
      <c r="X1144" s="11">
        <v>-9.2761956999999988</v>
      </c>
    </row>
    <row r="1145" spans="2:24" x14ac:dyDescent="0.35">
      <c r="B1145" s="11">
        <v>-15.026849</v>
      </c>
      <c r="C1145" s="11">
        <v>15</v>
      </c>
      <c r="D1145" s="11">
        <v>92.877550999999997</v>
      </c>
      <c r="E1145" s="11">
        <v>0.27300000000000002</v>
      </c>
      <c r="F1145" s="11">
        <v>4085.3305785123966</v>
      </c>
      <c r="G1145" s="11">
        <v>1115.2952479338844</v>
      </c>
      <c r="H1145" s="11">
        <v>4500</v>
      </c>
      <c r="I1145" s="11">
        <v>0.8</v>
      </c>
      <c r="J1145" s="11">
        <v>0.4</v>
      </c>
      <c r="K1145" s="11">
        <v>0.7</v>
      </c>
      <c r="L1145" s="11">
        <v>2</v>
      </c>
      <c r="M1145" s="11">
        <v>4</v>
      </c>
      <c r="N1145" s="11">
        <v>3</v>
      </c>
      <c r="O1145" s="11">
        <v>2</v>
      </c>
      <c r="P1145" s="11">
        <v>0.05</v>
      </c>
      <c r="Q1145" s="11">
        <v>0.2</v>
      </c>
      <c r="R1145" s="11">
        <v>0.23333333000000001</v>
      </c>
      <c r="S1145" s="11">
        <v>0.2</v>
      </c>
      <c r="T1145" s="11">
        <v>2522.3123999999998</v>
      </c>
      <c r="U1145" s="11">
        <v>0.67500000000000004</v>
      </c>
      <c r="V1145" s="11">
        <v>70</v>
      </c>
      <c r="W1145" s="11">
        <v>1800</v>
      </c>
      <c r="X1145" s="11">
        <v>-8.1794312999999992</v>
      </c>
    </row>
    <row r="1146" spans="2:24" x14ac:dyDescent="0.35">
      <c r="B1146" s="11">
        <v>-15.138457000000001</v>
      </c>
      <c r="C1146" s="11">
        <v>40</v>
      </c>
      <c r="D1146" s="11">
        <v>245.17347000000001</v>
      </c>
      <c r="E1146" s="11">
        <v>0.3</v>
      </c>
      <c r="F1146" s="11">
        <v>1825</v>
      </c>
      <c r="G1146" s="11">
        <v>547.5</v>
      </c>
      <c r="H1146" s="11">
        <v>7000</v>
      </c>
      <c r="I1146" s="11">
        <v>0.8</v>
      </c>
      <c r="J1146" s="11">
        <v>0.5</v>
      </c>
      <c r="K1146" s="11">
        <v>0.6</v>
      </c>
      <c r="L1146" s="11">
        <v>2</v>
      </c>
      <c r="M1146" s="11">
        <v>4</v>
      </c>
      <c r="N1146" s="11">
        <v>3</v>
      </c>
      <c r="O1146" s="11">
        <v>3</v>
      </c>
      <c r="P1146" s="11">
        <v>0.05</v>
      </c>
      <c r="Q1146" s="11">
        <v>0.15</v>
      </c>
      <c r="R1146" s="11">
        <v>0.16666666999999999</v>
      </c>
      <c r="S1146" s="11">
        <v>0.2</v>
      </c>
      <c r="T1146" s="11">
        <v>2811.0563000000002</v>
      </c>
      <c r="U1146" s="11">
        <v>0.65</v>
      </c>
      <c r="V1146" s="11">
        <v>70</v>
      </c>
      <c r="W1146" s="11">
        <v>1600</v>
      </c>
      <c r="X1146" s="11">
        <v>-18.372823</v>
      </c>
    </row>
    <row r="1147" spans="2:24" x14ac:dyDescent="0.35">
      <c r="B1147" s="11">
        <v>-17.197120000000002</v>
      </c>
      <c r="C1147" s="11">
        <v>15</v>
      </c>
      <c r="D1147" s="11">
        <v>232.9898</v>
      </c>
      <c r="E1147" s="11">
        <v>5.7000000000000002E-2</v>
      </c>
      <c r="F1147" s="11">
        <v>1300</v>
      </c>
      <c r="G1147" s="11">
        <v>74.100000000000009</v>
      </c>
      <c r="H1147" s="11">
        <v>8500</v>
      </c>
      <c r="I1147" s="11">
        <v>0.8</v>
      </c>
      <c r="J1147" s="11">
        <v>0.3</v>
      </c>
      <c r="K1147" s="11">
        <v>0.6</v>
      </c>
      <c r="L1147" s="11">
        <v>3</v>
      </c>
      <c r="M1147" s="11">
        <v>4</v>
      </c>
      <c r="N1147" s="11">
        <v>3</v>
      </c>
      <c r="O1147" s="11">
        <v>4</v>
      </c>
      <c r="P1147" s="11">
        <v>0.125</v>
      </c>
      <c r="Q1147" s="11">
        <v>0.15</v>
      </c>
      <c r="R1147" s="11">
        <v>0.23333333000000001</v>
      </c>
      <c r="S1147" s="11">
        <v>0.2</v>
      </c>
      <c r="T1147" s="11">
        <v>3227.4749000000002</v>
      </c>
      <c r="U1147" s="11">
        <v>0.7</v>
      </c>
      <c r="V1147" s="11">
        <v>40</v>
      </c>
      <c r="W1147" s="11">
        <v>1200</v>
      </c>
      <c r="X1147" s="11">
        <v>-17.850989999999999</v>
      </c>
    </row>
    <row r="1148" spans="2:24" x14ac:dyDescent="0.35">
      <c r="B1148" s="11">
        <v>-7.0814300000000001</v>
      </c>
      <c r="C1148" s="11">
        <v>15</v>
      </c>
      <c r="D1148" s="11">
        <v>50.234693999999998</v>
      </c>
      <c r="E1148" s="11">
        <v>0.03</v>
      </c>
      <c r="F1148" s="11">
        <v>1475</v>
      </c>
      <c r="G1148" s="11">
        <v>44.25</v>
      </c>
      <c r="H1148" s="11">
        <v>6000</v>
      </c>
      <c r="I1148" s="11">
        <v>0.8</v>
      </c>
      <c r="J1148" s="11">
        <v>0.4</v>
      </c>
      <c r="K1148" s="11">
        <v>0.8</v>
      </c>
      <c r="L1148" s="11">
        <v>2</v>
      </c>
      <c r="M1148" s="11">
        <v>2</v>
      </c>
      <c r="N1148" s="11">
        <v>3</v>
      </c>
      <c r="O1148" s="11">
        <v>2</v>
      </c>
      <c r="P1148" s="11">
        <v>0.125</v>
      </c>
      <c r="Q1148" s="11">
        <v>0.1</v>
      </c>
      <c r="R1148" s="11">
        <v>0.1</v>
      </c>
      <c r="S1148" s="11">
        <v>0.35</v>
      </c>
      <c r="T1148" s="11">
        <v>2278.2175999999999</v>
      </c>
      <c r="U1148" s="11">
        <v>0.52500000000000002</v>
      </c>
      <c r="V1148" s="11">
        <v>70</v>
      </c>
      <c r="W1148" s="11">
        <v>800</v>
      </c>
      <c r="X1148" s="11">
        <v>-8.3315645000000007</v>
      </c>
    </row>
    <row r="1149" spans="2:24" x14ac:dyDescent="0.35">
      <c r="B1149" s="11">
        <v>2.5487150000000001</v>
      </c>
      <c r="C1149" s="11">
        <v>45</v>
      </c>
      <c r="D1149" s="11">
        <v>251.26531</v>
      </c>
      <c r="E1149" s="11">
        <v>0.219</v>
      </c>
      <c r="F1149" s="11">
        <v>950</v>
      </c>
      <c r="G1149" s="11">
        <v>208.05</v>
      </c>
      <c r="H1149" s="11">
        <v>8500</v>
      </c>
      <c r="I1149" s="11">
        <v>0.8</v>
      </c>
      <c r="J1149" s="11">
        <v>0.5</v>
      </c>
      <c r="K1149" s="11">
        <v>0.8</v>
      </c>
      <c r="L1149" s="11">
        <v>4</v>
      </c>
      <c r="M1149" s="11">
        <v>2</v>
      </c>
      <c r="N1149" s="11">
        <v>4</v>
      </c>
      <c r="O1149" s="11">
        <v>3</v>
      </c>
      <c r="P1149" s="11">
        <v>0.2</v>
      </c>
      <c r="Q1149" s="11">
        <v>0.15</v>
      </c>
      <c r="R1149" s="11">
        <v>0.1</v>
      </c>
      <c r="S1149" s="11">
        <v>0.3</v>
      </c>
      <c r="T1149" s="11">
        <v>4592.3924999999999</v>
      </c>
      <c r="U1149" s="11">
        <v>0.4</v>
      </c>
      <c r="V1149" s="11">
        <v>90</v>
      </c>
      <c r="W1149" s="11">
        <v>1000</v>
      </c>
      <c r="X1149" s="11">
        <v>5.7335215999999996</v>
      </c>
    </row>
    <row r="1150" spans="2:24" x14ac:dyDescent="0.35">
      <c r="B1150" s="11">
        <v>4.8330880000000001</v>
      </c>
      <c r="C1150" s="11">
        <v>35</v>
      </c>
      <c r="D1150" s="11">
        <v>13.683673000000001</v>
      </c>
      <c r="E1150" s="11">
        <v>0.13800000000000001</v>
      </c>
      <c r="F1150" s="11">
        <v>1885.5371900826447</v>
      </c>
      <c r="G1150" s="11">
        <v>260.20413223140497</v>
      </c>
      <c r="H1150" s="11">
        <v>7500</v>
      </c>
      <c r="I1150" s="11">
        <v>0.75</v>
      </c>
      <c r="J1150" s="11">
        <v>0.4</v>
      </c>
      <c r="K1150" s="11">
        <v>0.7</v>
      </c>
      <c r="L1150" s="11">
        <v>2</v>
      </c>
      <c r="M1150" s="11">
        <v>3</v>
      </c>
      <c r="N1150" s="11">
        <v>2</v>
      </c>
      <c r="O1150" s="11">
        <v>2</v>
      </c>
      <c r="P1150" s="11">
        <v>0.05</v>
      </c>
      <c r="Q1150" s="11">
        <v>0.1</v>
      </c>
      <c r="R1150" s="11">
        <v>0.1</v>
      </c>
      <c r="S1150" s="11">
        <v>0.2</v>
      </c>
      <c r="T1150" s="11">
        <v>2505.6972999999998</v>
      </c>
      <c r="U1150" s="11">
        <v>0.45</v>
      </c>
      <c r="V1150" s="11">
        <v>60</v>
      </c>
      <c r="W1150" s="11">
        <v>400</v>
      </c>
      <c r="X1150" s="11">
        <v>4.3138434999999999</v>
      </c>
    </row>
    <row r="1151" spans="2:24" x14ac:dyDescent="0.35">
      <c r="B1151" s="11">
        <v>11.033396</v>
      </c>
      <c r="C1151" s="11">
        <v>25</v>
      </c>
      <c r="D1151" s="11">
        <v>44.142856999999999</v>
      </c>
      <c r="E1151" s="11">
        <v>8.4000000000000005E-2</v>
      </c>
      <c r="F1151" s="11">
        <v>4085.3305785123966</v>
      </c>
      <c r="G1151" s="11">
        <v>343.16776859504137</v>
      </c>
      <c r="H1151" s="11">
        <v>8000</v>
      </c>
      <c r="I1151" s="11">
        <v>0.85</v>
      </c>
      <c r="J1151" s="11">
        <v>0.5</v>
      </c>
      <c r="K1151" s="11">
        <v>0.7</v>
      </c>
      <c r="L1151" s="11">
        <v>4</v>
      </c>
      <c r="M1151" s="11">
        <v>3</v>
      </c>
      <c r="N1151" s="11">
        <v>3</v>
      </c>
      <c r="O1151" s="11">
        <v>4</v>
      </c>
      <c r="P1151" s="11">
        <v>0.2</v>
      </c>
      <c r="Q1151" s="11">
        <v>0.2</v>
      </c>
      <c r="R1151" s="11">
        <v>0.3</v>
      </c>
      <c r="S1151" s="11">
        <v>0.2</v>
      </c>
      <c r="T1151" s="11">
        <v>3520.5562</v>
      </c>
      <c r="U1151" s="11">
        <v>0.52500000000000002</v>
      </c>
      <c r="V1151" s="11">
        <v>80</v>
      </c>
      <c r="W1151" s="11">
        <v>800</v>
      </c>
      <c r="X1151" s="11">
        <v>12.063094</v>
      </c>
    </row>
    <row r="1152" spans="2:24" x14ac:dyDescent="0.35">
      <c r="B1152" s="11">
        <v>-14.418347000000001</v>
      </c>
      <c r="C1152" s="11">
        <v>20</v>
      </c>
      <c r="D1152" s="11">
        <v>275.63265000000001</v>
      </c>
      <c r="E1152" s="11">
        <v>0.111</v>
      </c>
      <c r="F1152" s="11">
        <v>425</v>
      </c>
      <c r="G1152" s="11">
        <v>47.174999999999997</v>
      </c>
      <c r="H1152" s="11">
        <v>6000</v>
      </c>
      <c r="I1152" s="11">
        <v>0.85</v>
      </c>
      <c r="J1152" s="11">
        <v>0.3</v>
      </c>
      <c r="K1152" s="11">
        <v>0.9</v>
      </c>
      <c r="L1152" s="11">
        <v>3</v>
      </c>
      <c r="M1152" s="11">
        <v>4</v>
      </c>
      <c r="N1152" s="11">
        <v>3</v>
      </c>
      <c r="O1152" s="11">
        <v>2</v>
      </c>
      <c r="P1152" s="11">
        <v>0.2</v>
      </c>
      <c r="Q1152" s="11">
        <v>0.2</v>
      </c>
      <c r="R1152" s="11">
        <v>0.1</v>
      </c>
      <c r="S1152" s="11">
        <v>0.25</v>
      </c>
      <c r="T1152" s="11">
        <v>3252.0902999999998</v>
      </c>
      <c r="U1152" s="11">
        <v>0.67500000000000004</v>
      </c>
      <c r="V1152" s="11">
        <v>80</v>
      </c>
      <c r="W1152" s="11">
        <v>1200</v>
      </c>
      <c r="X1152" s="11">
        <v>-14.498925</v>
      </c>
    </row>
    <row r="1153" spans="2:24" x14ac:dyDescent="0.35">
      <c r="B1153" s="11">
        <v>17.963235000000001</v>
      </c>
      <c r="C1153" s="11">
        <v>25</v>
      </c>
      <c r="D1153" s="11">
        <v>165.97959</v>
      </c>
      <c r="E1153" s="11">
        <v>0.27300000000000002</v>
      </c>
      <c r="F1153" s="11">
        <v>1650</v>
      </c>
      <c r="G1153" s="11">
        <v>450.45000000000005</v>
      </c>
      <c r="H1153" s="11">
        <v>4000</v>
      </c>
      <c r="I1153" s="11">
        <v>0.7</v>
      </c>
      <c r="J1153" s="11">
        <v>0.5</v>
      </c>
      <c r="K1153" s="11">
        <v>0.7</v>
      </c>
      <c r="L1153" s="11">
        <v>3</v>
      </c>
      <c r="M1153" s="11">
        <v>2</v>
      </c>
      <c r="N1153" s="11">
        <v>2</v>
      </c>
      <c r="O1153" s="11">
        <v>3</v>
      </c>
      <c r="P1153" s="11">
        <v>0.2</v>
      </c>
      <c r="Q1153" s="11">
        <v>0.2</v>
      </c>
      <c r="R1153" s="11">
        <v>0.23333333000000001</v>
      </c>
      <c r="S1153" s="11">
        <v>0.25</v>
      </c>
      <c r="T1153" s="11">
        <v>1421.7630999999999</v>
      </c>
      <c r="U1153" s="11">
        <v>0.52500000000000002</v>
      </c>
      <c r="V1153" s="11">
        <v>90</v>
      </c>
      <c r="W1153" s="11">
        <v>600</v>
      </c>
      <c r="X1153" s="11">
        <v>20.488709</v>
      </c>
    </row>
    <row r="1154" spans="2:24" x14ac:dyDescent="0.35">
      <c r="B1154" s="11">
        <v>-12.089663</v>
      </c>
      <c r="C1154" s="11">
        <v>25</v>
      </c>
      <c r="D1154" s="11">
        <v>13.683673000000001</v>
      </c>
      <c r="E1154" s="11">
        <v>0.16500000000000001</v>
      </c>
      <c r="F1154" s="11">
        <v>903.7190082644629</v>
      </c>
      <c r="G1154" s="11">
        <v>149.11363636363637</v>
      </c>
      <c r="H1154" s="11">
        <v>7000</v>
      </c>
      <c r="I1154" s="11">
        <v>0.8</v>
      </c>
      <c r="J1154" s="11">
        <v>0.4</v>
      </c>
      <c r="K1154" s="11">
        <v>0.8</v>
      </c>
      <c r="L1154" s="11">
        <v>3</v>
      </c>
      <c r="M1154" s="11">
        <v>3</v>
      </c>
      <c r="N1154" s="11">
        <v>2</v>
      </c>
      <c r="O1154" s="11">
        <v>2</v>
      </c>
      <c r="P1154" s="11">
        <v>0.05</v>
      </c>
      <c r="Q1154" s="11">
        <v>0.15</v>
      </c>
      <c r="R1154" s="11">
        <v>0.16666666999999999</v>
      </c>
      <c r="S1154" s="11">
        <v>0.3</v>
      </c>
      <c r="T1154" s="11">
        <v>3672.8879000000002</v>
      </c>
      <c r="U1154" s="11">
        <v>0.57499999999999996</v>
      </c>
      <c r="V1154" s="11">
        <v>70</v>
      </c>
      <c r="W1154" s="11">
        <v>1800</v>
      </c>
      <c r="X1154" s="11">
        <v>-9.6034574999999993</v>
      </c>
    </row>
    <row r="1155" spans="2:24" x14ac:dyDescent="0.35">
      <c r="B1155" s="11">
        <v>-11.78608</v>
      </c>
      <c r="C1155" s="11">
        <v>25</v>
      </c>
      <c r="D1155" s="11">
        <v>300</v>
      </c>
      <c r="E1155" s="11">
        <v>5.7000000000000002E-2</v>
      </c>
      <c r="F1155" s="11">
        <v>3100</v>
      </c>
      <c r="G1155" s="11">
        <v>176.70000000000002</v>
      </c>
      <c r="H1155" s="11">
        <v>6500</v>
      </c>
      <c r="I1155" s="11">
        <v>0.7</v>
      </c>
      <c r="J1155" s="11">
        <v>0.5</v>
      </c>
      <c r="K1155" s="11">
        <v>0.7</v>
      </c>
      <c r="L1155" s="11">
        <v>2</v>
      </c>
      <c r="M1155" s="11">
        <v>3</v>
      </c>
      <c r="N1155" s="11">
        <v>3</v>
      </c>
      <c r="O1155" s="11">
        <v>4</v>
      </c>
      <c r="P1155" s="11">
        <v>0.125</v>
      </c>
      <c r="Q1155" s="11">
        <v>0.15</v>
      </c>
      <c r="R1155" s="11">
        <v>0.1</v>
      </c>
      <c r="S1155" s="11">
        <v>0.3</v>
      </c>
      <c r="T1155" s="11">
        <v>3960.6257000000001</v>
      </c>
      <c r="U1155" s="11">
        <v>0.625</v>
      </c>
      <c r="V1155" s="11">
        <v>50</v>
      </c>
      <c r="W1155" s="11">
        <v>1400</v>
      </c>
      <c r="X1155" s="11">
        <v>-9.8198109999999996</v>
      </c>
    </row>
    <row r="1156" spans="2:24" x14ac:dyDescent="0.35">
      <c r="B1156" s="11">
        <v>-1.892549</v>
      </c>
      <c r="C1156" s="11">
        <v>25</v>
      </c>
      <c r="D1156" s="11">
        <v>184.2551</v>
      </c>
      <c r="E1156" s="11">
        <v>0.246</v>
      </c>
      <c r="F1156" s="11">
        <v>1961.518595041322</v>
      </c>
      <c r="G1156" s="11">
        <v>482.53357438016519</v>
      </c>
      <c r="H1156" s="11">
        <v>4000</v>
      </c>
      <c r="I1156" s="11">
        <v>0.8</v>
      </c>
      <c r="J1156" s="11">
        <v>0.5</v>
      </c>
      <c r="K1156" s="11">
        <v>0.9</v>
      </c>
      <c r="L1156" s="11">
        <v>4</v>
      </c>
      <c r="M1156" s="11">
        <v>4</v>
      </c>
      <c r="N1156" s="11">
        <v>4</v>
      </c>
      <c r="O1156" s="11">
        <v>2</v>
      </c>
      <c r="P1156" s="11">
        <v>0.125</v>
      </c>
      <c r="Q1156" s="11">
        <v>0.15</v>
      </c>
      <c r="R1156" s="11">
        <v>0.23333333000000001</v>
      </c>
      <c r="S1156" s="11">
        <v>0.25</v>
      </c>
      <c r="T1156" s="11">
        <v>2437.3081000000002</v>
      </c>
      <c r="U1156" s="11">
        <v>0.7</v>
      </c>
      <c r="V1156" s="11">
        <v>80</v>
      </c>
      <c r="W1156" s="11">
        <v>1800</v>
      </c>
      <c r="X1156" s="11">
        <v>2.1910827000000004</v>
      </c>
    </row>
    <row r="1157" spans="2:24" x14ac:dyDescent="0.35">
      <c r="B1157" s="11">
        <v>-11.975688999999999</v>
      </c>
      <c r="C1157" s="11">
        <v>20</v>
      </c>
      <c r="D1157" s="11">
        <v>98.969387999999995</v>
      </c>
      <c r="E1157" s="11">
        <v>0.219</v>
      </c>
      <c r="F1157" s="11">
        <v>950</v>
      </c>
      <c r="G1157" s="11">
        <v>208.05</v>
      </c>
      <c r="H1157" s="11">
        <v>4000</v>
      </c>
      <c r="I1157" s="11">
        <v>0.85</v>
      </c>
      <c r="J1157" s="11">
        <v>0.2</v>
      </c>
      <c r="K1157" s="11">
        <v>0.9</v>
      </c>
      <c r="L1157" s="11">
        <v>4</v>
      </c>
      <c r="M1157" s="11">
        <v>2</v>
      </c>
      <c r="N1157" s="11">
        <v>4</v>
      </c>
      <c r="O1157" s="11">
        <v>3</v>
      </c>
      <c r="P1157" s="11">
        <v>0.2</v>
      </c>
      <c r="Q1157" s="11">
        <v>0.15</v>
      </c>
      <c r="R1157" s="11">
        <v>0.3</v>
      </c>
      <c r="S1157" s="11">
        <v>0.35</v>
      </c>
      <c r="T1157" s="11">
        <v>1818.3731</v>
      </c>
      <c r="U1157" s="11">
        <v>0.47499999999999998</v>
      </c>
      <c r="V1157" s="11">
        <v>40</v>
      </c>
      <c r="W1157" s="11">
        <v>2000</v>
      </c>
      <c r="X1157" s="11">
        <v>-11.697361000000001</v>
      </c>
    </row>
    <row r="1158" spans="2:24" x14ac:dyDescent="0.35">
      <c r="B1158" s="11">
        <v>3.8144209999999998</v>
      </c>
      <c r="C1158" s="11">
        <v>45</v>
      </c>
      <c r="D1158" s="11">
        <v>68.510204000000002</v>
      </c>
      <c r="E1158" s="11">
        <v>0.246</v>
      </c>
      <c r="F1158" s="11">
        <v>4500</v>
      </c>
      <c r="G1158" s="11">
        <v>1107</v>
      </c>
      <c r="H1158" s="11">
        <v>7500</v>
      </c>
      <c r="I1158" s="11">
        <v>0.8</v>
      </c>
      <c r="J1158" s="11">
        <v>0.5</v>
      </c>
      <c r="K1158" s="11">
        <v>0.7</v>
      </c>
      <c r="L1158" s="11">
        <v>4</v>
      </c>
      <c r="M1158" s="11">
        <v>4</v>
      </c>
      <c r="N1158" s="11">
        <v>3</v>
      </c>
      <c r="O1158" s="11">
        <v>4</v>
      </c>
      <c r="P1158" s="11">
        <v>0.125</v>
      </c>
      <c r="Q1158" s="11">
        <v>0.2</v>
      </c>
      <c r="R1158" s="11">
        <v>0.3</v>
      </c>
      <c r="S1158" s="11">
        <v>0.2</v>
      </c>
      <c r="T1158" s="11">
        <v>4052.1109999999999</v>
      </c>
      <c r="U1158" s="11">
        <v>0.6</v>
      </c>
      <c r="V1158" s="11">
        <v>70</v>
      </c>
      <c r="W1158" s="11">
        <v>1400</v>
      </c>
      <c r="X1158" s="11">
        <v>3.1768019000000001</v>
      </c>
    </row>
    <row r="1159" spans="2:24" x14ac:dyDescent="0.35">
      <c r="B1159" s="11">
        <v>-8.7620000000000003E-2</v>
      </c>
      <c r="C1159" s="11">
        <v>40</v>
      </c>
      <c r="D1159" s="11">
        <v>111.15306</v>
      </c>
      <c r="E1159" s="11">
        <v>0.111</v>
      </c>
      <c r="F1159" s="11">
        <v>1958.0578512396696</v>
      </c>
      <c r="G1159" s="11">
        <v>217.34442148760334</v>
      </c>
      <c r="H1159" s="11">
        <v>8500</v>
      </c>
      <c r="I1159" s="11">
        <v>0.75</v>
      </c>
      <c r="J1159" s="11">
        <v>0.5</v>
      </c>
      <c r="K1159" s="11">
        <v>0.9</v>
      </c>
      <c r="L1159" s="11">
        <v>4</v>
      </c>
      <c r="M1159" s="11">
        <v>2</v>
      </c>
      <c r="N1159" s="11">
        <v>4</v>
      </c>
      <c r="O1159" s="11">
        <v>3</v>
      </c>
      <c r="P1159" s="11">
        <v>0.2</v>
      </c>
      <c r="Q1159" s="11">
        <v>0.1</v>
      </c>
      <c r="R1159" s="11">
        <v>0.16666666999999999</v>
      </c>
      <c r="S1159" s="11">
        <v>0.2</v>
      </c>
      <c r="T1159" s="11">
        <v>4069.8535000000002</v>
      </c>
      <c r="U1159" s="11">
        <v>0.42499999999999999</v>
      </c>
      <c r="V1159" s="11">
        <v>50</v>
      </c>
      <c r="W1159" s="11">
        <v>400</v>
      </c>
      <c r="X1159" s="11">
        <v>-0.70452227000000001</v>
      </c>
    </row>
    <row r="1160" spans="2:24" x14ac:dyDescent="0.35">
      <c r="B1160" s="11">
        <v>22.636424999999999</v>
      </c>
      <c r="C1160" s="11">
        <v>25</v>
      </c>
      <c r="D1160" s="11">
        <v>165.97959</v>
      </c>
      <c r="E1160" s="11">
        <v>0.16500000000000001</v>
      </c>
      <c r="F1160" s="11">
        <v>6600</v>
      </c>
      <c r="G1160" s="11">
        <v>1089</v>
      </c>
      <c r="H1160" s="11">
        <v>7500</v>
      </c>
      <c r="I1160" s="11">
        <v>0.7</v>
      </c>
      <c r="J1160" s="11">
        <v>0.5</v>
      </c>
      <c r="K1160" s="11">
        <v>0.6</v>
      </c>
      <c r="L1160" s="11">
        <v>2</v>
      </c>
      <c r="M1160" s="11">
        <v>3</v>
      </c>
      <c r="N1160" s="11">
        <v>4</v>
      </c>
      <c r="O1160" s="11">
        <v>4</v>
      </c>
      <c r="P1160" s="11">
        <v>0.2</v>
      </c>
      <c r="Q1160" s="11">
        <v>0.15</v>
      </c>
      <c r="R1160" s="11">
        <v>0.16666666999999999</v>
      </c>
      <c r="S1160" s="11">
        <v>0.3</v>
      </c>
      <c r="T1160" s="11">
        <v>2031.0900999999999</v>
      </c>
      <c r="U1160" s="11">
        <v>0.5</v>
      </c>
      <c r="V1160" s="11">
        <v>50</v>
      </c>
      <c r="W1160" s="11">
        <v>600</v>
      </c>
      <c r="X1160" s="11">
        <v>19.085457000000002</v>
      </c>
    </row>
    <row r="1161" spans="2:24" x14ac:dyDescent="0.35">
      <c r="B1161" s="11">
        <v>0.243729</v>
      </c>
      <c r="C1161" s="11">
        <v>20</v>
      </c>
      <c r="D1161" s="11">
        <v>117.2449</v>
      </c>
      <c r="E1161" s="11">
        <v>0.27300000000000002</v>
      </c>
      <c r="F1161" s="11">
        <v>6285.1239669421484</v>
      </c>
      <c r="G1161" s="11">
        <v>1715.8388429752067</v>
      </c>
      <c r="H1161" s="11">
        <v>2500</v>
      </c>
      <c r="I1161" s="11">
        <v>0.75</v>
      </c>
      <c r="J1161" s="11">
        <v>0.5</v>
      </c>
      <c r="K1161" s="11">
        <v>0.6</v>
      </c>
      <c r="L1161" s="11">
        <v>2</v>
      </c>
      <c r="M1161" s="11">
        <v>3</v>
      </c>
      <c r="N1161" s="11">
        <v>3</v>
      </c>
      <c r="O1161" s="11">
        <v>2</v>
      </c>
      <c r="P1161" s="11">
        <v>0.2</v>
      </c>
      <c r="Q1161" s="11">
        <v>0.1</v>
      </c>
      <c r="R1161" s="11">
        <v>0.16666666999999999</v>
      </c>
      <c r="S1161" s="11">
        <v>0.35</v>
      </c>
      <c r="T1161" s="11">
        <v>1355.0376000000001</v>
      </c>
      <c r="U1161" s="11">
        <v>0.55000000000000004</v>
      </c>
      <c r="V1161" s="11">
        <v>50</v>
      </c>
      <c r="W1161" s="11">
        <v>400</v>
      </c>
      <c r="X1161" s="11">
        <v>5.4491472000000005</v>
      </c>
    </row>
    <row r="1162" spans="2:24" x14ac:dyDescent="0.35">
      <c r="B1162" s="11">
        <v>-12.498614999999999</v>
      </c>
      <c r="C1162" s="11">
        <v>45</v>
      </c>
      <c r="D1162" s="11">
        <v>239.08162999999999</v>
      </c>
      <c r="E1162" s="11">
        <v>0.03</v>
      </c>
      <c r="F1162" s="11">
        <v>2009.9173553719008</v>
      </c>
      <c r="G1162" s="11">
        <v>60.297520661157023</v>
      </c>
      <c r="H1162" s="11">
        <v>8500</v>
      </c>
      <c r="I1162" s="11">
        <v>0.7</v>
      </c>
      <c r="J1162" s="11">
        <v>0.4</v>
      </c>
      <c r="K1162" s="11">
        <v>0.8</v>
      </c>
      <c r="L1162" s="11">
        <v>2</v>
      </c>
      <c r="M1162" s="11">
        <v>4</v>
      </c>
      <c r="N1162" s="11">
        <v>4</v>
      </c>
      <c r="O1162" s="11">
        <v>3</v>
      </c>
      <c r="P1162" s="11">
        <v>0.2</v>
      </c>
      <c r="Q1162" s="11">
        <v>0.15</v>
      </c>
      <c r="R1162" s="11">
        <v>0.3</v>
      </c>
      <c r="S1162" s="11">
        <v>0.25</v>
      </c>
      <c r="T1162" s="11">
        <v>3316.7278999999999</v>
      </c>
      <c r="U1162" s="11">
        <v>0.55000000000000004</v>
      </c>
      <c r="V1162" s="11">
        <v>90</v>
      </c>
      <c r="W1162" s="11">
        <v>1000</v>
      </c>
      <c r="X1162" s="11">
        <v>-13.330742000000001</v>
      </c>
    </row>
    <row r="1163" spans="2:24" x14ac:dyDescent="0.35">
      <c r="B1163" s="11">
        <v>-11.555237999999999</v>
      </c>
      <c r="C1163" s="11">
        <v>40</v>
      </c>
      <c r="D1163" s="11">
        <v>202.53061</v>
      </c>
      <c r="E1163" s="11">
        <v>0.16500000000000001</v>
      </c>
      <c r="F1163" s="11">
        <v>4176.1363636363631</v>
      </c>
      <c r="G1163" s="11">
        <v>689.06249999999989</v>
      </c>
      <c r="H1163" s="11">
        <v>6500</v>
      </c>
      <c r="I1163" s="11">
        <v>0.85</v>
      </c>
      <c r="J1163" s="11">
        <v>0.2</v>
      </c>
      <c r="K1163" s="11">
        <v>0.9</v>
      </c>
      <c r="L1163" s="11">
        <v>4</v>
      </c>
      <c r="M1163" s="11">
        <v>4</v>
      </c>
      <c r="N1163" s="11">
        <v>3</v>
      </c>
      <c r="O1163" s="11">
        <v>2</v>
      </c>
      <c r="P1163" s="11">
        <v>0.05</v>
      </c>
      <c r="Q1163" s="11">
        <v>0.1</v>
      </c>
      <c r="R1163" s="11">
        <v>0.16666666999999999</v>
      </c>
      <c r="S1163" s="11">
        <v>0.2</v>
      </c>
      <c r="T1163" s="11">
        <v>2108.2921999999999</v>
      </c>
      <c r="U1163" s="11">
        <v>0.4</v>
      </c>
      <c r="V1163" s="11">
        <v>50</v>
      </c>
      <c r="W1163" s="11">
        <v>1800</v>
      </c>
      <c r="X1163" s="11">
        <v>-11.332292000000001</v>
      </c>
    </row>
    <row r="1164" spans="2:24" x14ac:dyDescent="0.35">
      <c r="B1164" s="11">
        <v>10.915207000000001</v>
      </c>
      <c r="C1164" s="11">
        <v>25</v>
      </c>
      <c r="D1164" s="11">
        <v>281.72449</v>
      </c>
      <c r="E1164" s="11">
        <v>5.7000000000000002E-2</v>
      </c>
      <c r="F1164" s="11">
        <v>5185.227272727273</v>
      </c>
      <c r="G1164" s="11">
        <v>295.55795454545455</v>
      </c>
      <c r="H1164" s="11">
        <v>8000</v>
      </c>
      <c r="I1164" s="11">
        <v>0.8</v>
      </c>
      <c r="J1164" s="11">
        <v>0.2</v>
      </c>
      <c r="K1164" s="11">
        <v>0.7</v>
      </c>
      <c r="L1164" s="11">
        <v>2</v>
      </c>
      <c r="M1164" s="11">
        <v>3</v>
      </c>
      <c r="N1164" s="11">
        <v>3</v>
      </c>
      <c r="O1164" s="11">
        <v>2</v>
      </c>
      <c r="P1164" s="11">
        <v>0.05</v>
      </c>
      <c r="Q1164" s="11">
        <v>0.2</v>
      </c>
      <c r="R1164" s="11">
        <v>0.3</v>
      </c>
      <c r="S1164" s="11">
        <v>0.35</v>
      </c>
      <c r="T1164" s="11">
        <v>3520.5562</v>
      </c>
      <c r="U1164" s="11">
        <v>0.55000000000000004</v>
      </c>
      <c r="V1164" s="11">
        <v>90</v>
      </c>
      <c r="W1164" s="11">
        <v>1800</v>
      </c>
      <c r="X1164" s="11">
        <v>15.84313</v>
      </c>
    </row>
    <row r="1165" spans="2:24" x14ac:dyDescent="0.35">
      <c r="B1165" s="11">
        <v>6.4883050000000004</v>
      </c>
      <c r="C1165" s="11">
        <v>45</v>
      </c>
      <c r="D1165" s="11">
        <v>74.602041</v>
      </c>
      <c r="E1165" s="11">
        <v>0.219</v>
      </c>
      <c r="F1165" s="11">
        <v>1335.5888429752067</v>
      </c>
      <c r="G1165" s="11">
        <v>292.4939566115703</v>
      </c>
      <c r="H1165" s="11">
        <v>8000</v>
      </c>
      <c r="I1165" s="11">
        <v>0.7</v>
      </c>
      <c r="J1165" s="11">
        <v>0.3</v>
      </c>
      <c r="K1165" s="11">
        <v>0.7</v>
      </c>
      <c r="L1165" s="11">
        <v>4</v>
      </c>
      <c r="M1165" s="11">
        <v>2</v>
      </c>
      <c r="N1165" s="11">
        <v>3</v>
      </c>
      <c r="O1165" s="11">
        <v>2</v>
      </c>
      <c r="P1165" s="11">
        <v>0.125</v>
      </c>
      <c r="Q1165" s="11">
        <v>0.2</v>
      </c>
      <c r="R1165" s="11">
        <v>0.23333333000000001</v>
      </c>
      <c r="S1165" s="11">
        <v>0.3</v>
      </c>
      <c r="T1165" s="11">
        <v>3721.9389999999999</v>
      </c>
      <c r="U1165" s="11">
        <v>0.47499999999999998</v>
      </c>
      <c r="V1165" s="11">
        <v>90</v>
      </c>
      <c r="W1165" s="11">
        <v>1200</v>
      </c>
      <c r="X1165" s="11">
        <v>7.9328939000000007</v>
      </c>
    </row>
    <row r="1166" spans="2:24" x14ac:dyDescent="0.35">
      <c r="B1166" s="11">
        <v>0.47186499999999998</v>
      </c>
      <c r="C1166" s="11">
        <v>30</v>
      </c>
      <c r="D1166" s="11">
        <v>50.234693999999998</v>
      </c>
      <c r="E1166" s="11">
        <v>0.16500000000000001</v>
      </c>
      <c r="F1166" s="11">
        <v>2400</v>
      </c>
      <c r="G1166" s="11">
        <v>396</v>
      </c>
      <c r="H1166" s="11">
        <v>8000</v>
      </c>
      <c r="I1166" s="11">
        <v>0.75</v>
      </c>
      <c r="J1166" s="11">
        <v>0.3</v>
      </c>
      <c r="K1166" s="11">
        <v>0.6</v>
      </c>
      <c r="L1166" s="11">
        <v>2</v>
      </c>
      <c r="M1166" s="11">
        <v>2</v>
      </c>
      <c r="N1166" s="11">
        <v>4</v>
      </c>
      <c r="O1166" s="11">
        <v>2</v>
      </c>
      <c r="P1166" s="11">
        <v>0.05</v>
      </c>
      <c r="Q1166" s="11">
        <v>0.15</v>
      </c>
      <c r="R1166" s="11">
        <v>0.3</v>
      </c>
      <c r="S1166" s="11">
        <v>0.35</v>
      </c>
      <c r="T1166" s="11">
        <v>3411.5605999999998</v>
      </c>
      <c r="U1166" s="11">
        <v>0.625</v>
      </c>
      <c r="V1166" s="11">
        <v>70</v>
      </c>
      <c r="W1166" s="11">
        <v>2000</v>
      </c>
      <c r="X1166" s="11">
        <v>0.25838812</v>
      </c>
    </row>
    <row r="1167" spans="2:24" x14ac:dyDescent="0.35">
      <c r="B1167" s="11">
        <v>-22.203475000000001</v>
      </c>
      <c r="C1167" s="11">
        <v>35</v>
      </c>
      <c r="D1167" s="11">
        <v>220.80611999999999</v>
      </c>
      <c r="E1167" s="11">
        <v>0.13800000000000001</v>
      </c>
      <c r="F1167" s="11">
        <v>903.7190082644629</v>
      </c>
      <c r="G1167" s="11">
        <v>124.71322314049588</v>
      </c>
      <c r="H1167" s="11">
        <v>6500</v>
      </c>
      <c r="I1167" s="11">
        <v>0.8</v>
      </c>
      <c r="J1167" s="11">
        <v>0.2</v>
      </c>
      <c r="K1167" s="11">
        <v>0.6</v>
      </c>
      <c r="L1167" s="11">
        <v>2</v>
      </c>
      <c r="M1167" s="11">
        <v>3</v>
      </c>
      <c r="N1167" s="11">
        <v>4</v>
      </c>
      <c r="O1167" s="11">
        <v>2</v>
      </c>
      <c r="P1167" s="11">
        <v>0.2</v>
      </c>
      <c r="Q1167" s="11">
        <v>0.2</v>
      </c>
      <c r="R1167" s="11">
        <v>0.16666666999999999</v>
      </c>
      <c r="S1167" s="11">
        <v>0.35</v>
      </c>
      <c r="T1167" s="11">
        <v>1654.5556999999999</v>
      </c>
      <c r="U1167" s="11">
        <v>0.57499999999999996</v>
      </c>
      <c r="V1167" s="11">
        <v>50</v>
      </c>
      <c r="W1167" s="11">
        <v>1800</v>
      </c>
      <c r="X1167" s="11">
        <v>-21.350065000000001</v>
      </c>
    </row>
    <row r="1168" spans="2:24" x14ac:dyDescent="0.35">
      <c r="B1168" s="11">
        <v>-25.820656</v>
      </c>
      <c r="C1168" s="11">
        <v>25</v>
      </c>
      <c r="D1168" s="11">
        <v>135.52041</v>
      </c>
      <c r="E1168" s="11">
        <v>0.219</v>
      </c>
      <c r="F1168" s="11">
        <v>1335.5888429752067</v>
      </c>
      <c r="G1168" s="11">
        <v>292.4939566115703</v>
      </c>
      <c r="H1168" s="11">
        <v>2500</v>
      </c>
      <c r="I1168" s="11">
        <v>0.8</v>
      </c>
      <c r="J1168" s="11">
        <v>0.3</v>
      </c>
      <c r="K1168" s="11">
        <v>0.7</v>
      </c>
      <c r="L1168" s="11">
        <v>2</v>
      </c>
      <c r="M1168" s="11">
        <v>4</v>
      </c>
      <c r="N1168" s="11">
        <v>2</v>
      </c>
      <c r="O1168" s="11">
        <v>4</v>
      </c>
      <c r="P1168" s="11">
        <v>0.05</v>
      </c>
      <c r="Q1168" s="11">
        <v>0.1</v>
      </c>
      <c r="R1168" s="11">
        <v>0.16666666999999999</v>
      </c>
      <c r="S1168" s="11">
        <v>0.2</v>
      </c>
      <c r="T1168" s="11">
        <v>888.60191999999995</v>
      </c>
      <c r="U1168" s="11">
        <v>0.65</v>
      </c>
      <c r="V1168" s="11">
        <v>50</v>
      </c>
      <c r="W1168" s="11">
        <v>2000</v>
      </c>
      <c r="X1168" s="11">
        <v>-20.926828</v>
      </c>
    </row>
    <row r="1169" spans="2:24" x14ac:dyDescent="0.35">
      <c r="B1169" s="11">
        <v>12.889855000000001</v>
      </c>
      <c r="C1169" s="11">
        <v>15</v>
      </c>
      <c r="D1169" s="11">
        <v>80.693877999999998</v>
      </c>
      <c r="E1169" s="11">
        <v>8.4000000000000005E-2</v>
      </c>
      <c r="F1169" s="11">
        <v>3012.3966942148763</v>
      </c>
      <c r="G1169" s="11">
        <v>253.04132231404964</v>
      </c>
      <c r="H1169" s="11">
        <v>6500</v>
      </c>
      <c r="I1169" s="11">
        <v>0.75</v>
      </c>
      <c r="J1169" s="11">
        <v>0.4</v>
      </c>
      <c r="K1169" s="11">
        <v>0.7</v>
      </c>
      <c r="L1169" s="11">
        <v>2</v>
      </c>
      <c r="M1169" s="11">
        <v>4</v>
      </c>
      <c r="N1169" s="11">
        <v>2</v>
      </c>
      <c r="O1169" s="11">
        <v>2</v>
      </c>
      <c r="P1169" s="11">
        <v>0.125</v>
      </c>
      <c r="Q1169" s="11">
        <v>0.15</v>
      </c>
      <c r="R1169" s="11">
        <v>0.3</v>
      </c>
      <c r="S1169" s="11">
        <v>0.25</v>
      </c>
      <c r="T1169" s="11">
        <v>2468.0691000000002</v>
      </c>
      <c r="U1169" s="11">
        <v>0.42499999999999999</v>
      </c>
      <c r="V1169" s="11">
        <v>80</v>
      </c>
      <c r="W1169" s="11">
        <v>1000</v>
      </c>
      <c r="X1169" s="11">
        <v>14.037858</v>
      </c>
    </row>
    <row r="1170" spans="2:24" x14ac:dyDescent="0.35">
      <c r="B1170" s="11">
        <v>12.294249000000001</v>
      </c>
      <c r="C1170" s="11">
        <v>25</v>
      </c>
      <c r="D1170" s="11">
        <v>62.418367000000003</v>
      </c>
      <c r="E1170" s="11">
        <v>0.192</v>
      </c>
      <c r="F1170" s="11">
        <v>1300</v>
      </c>
      <c r="G1170" s="11">
        <v>249.6</v>
      </c>
      <c r="H1170" s="11">
        <v>8000</v>
      </c>
      <c r="I1170" s="11">
        <v>0.8</v>
      </c>
      <c r="J1170" s="11">
        <v>0.3</v>
      </c>
      <c r="K1170" s="11">
        <v>0.6</v>
      </c>
      <c r="L1170" s="11">
        <v>3</v>
      </c>
      <c r="M1170" s="11">
        <v>4</v>
      </c>
      <c r="N1170" s="11">
        <v>4</v>
      </c>
      <c r="O1170" s="11">
        <v>2</v>
      </c>
      <c r="P1170" s="11">
        <v>0.125</v>
      </c>
      <c r="Q1170" s="11">
        <v>0.15</v>
      </c>
      <c r="R1170" s="11">
        <v>0.16666666999999999</v>
      </c>
      <c r="S1170" s="11">
        <v>0.3</v>
      </c>
      <c r="T1170" s="11">
        <v>3520.5562</v>
      </c>
      <c r="U1170" s="11">
        <v>0.55000000000000004</v>
      </c>
      <c r="V1170" s="11">
        <v>90</v>
      </c>
      <c r="W1170" s="11">
        <v>1400</v>
      </c>
      <c r="X1170" s="11">
        <v>12.959906999999999</v>
      </c>
    </row>
    <row r="1171" spans="2:24" x14ac:dyDescent="0.35">
      <c r="B1171" s="11">
        <v>0.44230399999999997</v>
      </c>
      <c r="C1171" s="11">
        <v>35</v>
      </c>
      <c r="D1171" s="11">
        <v>123.33673</v>
      </c>
      <c r="E1171" s="11">
        <v>0.219</v>
      </c>
      <c r="F1171" s="11">
        <v>1694.4731404958679</v>
      </c>
      <c r="G1171" s="11">
        <v>371.08961776859508</v>
      </c>
      <c r="H1171" s="11">
        <v>6500</v>
      </c>
      <c r="I1171" s="11">
        <v>0.75</v>
      </c>
      <c r="J1171" s="11">
        <v>0.2</v>
      </c>
      <c r="K1171" s="11">
        <v>0.7</v>
      </c>
      <c r="L1171" s="11">
        <v>3</v>
      </c>
      <c r="M1171" s="11">
        <v>3</v>
      </c>
      <c r="N1171" s="11">
        <v>3</v>
      </c>
      <c r="O1171" s="11">
        <v>4</v>
      </c>
      <c r="P1171" s="11">
        <v>0.125</v>
      </c>
      <c r="Q1171" s="11">
        <v>0.1</v>
      </c>
      <c r="R1171" s="11">
        <v>0.23333333000000001</v>
      </c>
      <c r="S1171" s="11">
        <v>0.35</v>
      </c>
      <c r="T1171" s="11">
        <v>3722.7503000000002</v>
      </c>
      <c r="U1171" s="11">
        <v>0.625</v>
      </c>
      <c r="V1171" s="11">
        <v>60</v>
      </c>
      <c r="W1171" s="11">
        <v>400</v>
      </c>
      <c r="X1171" s="11">
        <v>3.1910393999999997</v>
      </c>
    </row>
    <row r="1172" spans="2:24" x14ac:dyDescent="0.35">
      <c r="B1172" s="11">
        <v>-5.7057729999999998</v>
      </c>
      <c r="C1172" s="11">
        <v>15</v>
      </c>
      <c r="D1172" s="11">
        <v>19.775510000000001</v>
      </c>
      <c r="E1172" s="11">
        <v>0.13800000000000001</v>
      </c>
      <c r="F1172" s="11">
        <v>7300</v>
      </c>
      <c r="G1172" s="11">
        <v>1007.4000000000001</v>
      </c>
      <c r="H1172" s="11">
        <v>8500</v>
      </c>
      <c r="I1172" s="11">
        <v>0.75</v>
      </c>
      <c r="J1172" s="11">
        <v>0.5</v>
      </c>
      <c r="K1172" s="11">
        <v>0.9</v>
      </c>
      <c r="L1172" s="11">
        <v>2</v>
      </c>
      <c r="M1172" s="11">
        <v>4</v>
      </c>
      <c r="N1172" s="11">
        <v>4</v>
      </c>
      <c r="O1172" s="11">
        <v>2</v>
      </c>
      <c r="P1172" s="11">
        <v>0.2</v>
      </c>
      <c r="Q1172" s="11">
        <v>0.2</v>
      </c>
      <c r="R1172" s="11">
        <v>0.1</v>
      </c>
      <c r="S1172" s="11">
        <v>0.25</v>
      </c>
      <c r="T1172" s="11">
        <v>3995.9214000000002</v>
      </c>
      <c r="U1172" s="11">
        <v>0.47499999999999998</v>
      </c>
      <c r="V1172" s="11">
        <v>60</v>
      </c>
      <c r="W1172" s="11">
        <v>1000</v>
      </c>
      <c r="X1172" s="11">
        <v>-6.1181769000000008</v>
      </c>
    </row>
    <row r="1173" spans="2:24" x14ac:dyDescent="0.35">
      <c r="B1173" s="11">
        <v>14.605249000000001</v>
      </c>
      <c r="C1173" s="11">
        <v>20</v>
      </c>
      <c r="D1173" s="11">
        <v>232.9898</v>
      </c>
      <c r="E1173" s="11">
        <v>0.219</v>
      </c>
      <c r="F1173" s="11">
        <v>4619.059917355371</v>
      </c>
      <c r="G1173" s="11">
        <v>1011.5741219008263</v>
      </c>
      <c r="H1173" s="11">
        <v>7000</v>
      </c>
      <c r="I1173" s="11">
        <v>0.8</v>
      </c>
      <c r="J1173" s="11">
        <v>0.3</v>
      </c>
      <c r="K1173" s="11">
        <v>0.9</v>
      </c>
      <c r="L1173" s="11">
        <v>4</v>
      </c>
      <c r="M1173" s="11">
        <v>3</v>
      </c>
      <c r="N1173" s="11">
        <v>4</v>
      </c>
      <c r="O1173" s="11">
        <v>3</v>
      </c>
      <c r="P1173" s="11">
        <v>0.125</v>
      </c>
      <c r="Q1173" s="11">
        <v>0.2</v>
      </c>
      <c r="R1173" s="11">
        <v>0.1</v>
      </c>
      <c r="S1173" s="11">
        <v>0.2</v>
      </c>
      <c r="T1173" s="11">
        <v>4406.0577999999996</v>
      </c>
      <c r="U1173" s="11">
        <v>0.52500000000000002</v>
      </c>
      <c r="V1173" s="11">
        <v>50</v>
      </c>
      <c r="W1173" s="11">
        <v>1600</v>
      </c>
      <c r="X1173" s="11">
        <v>15.336318</v>
      </c>
    </row>
    <row r="1174" spans="2:24" x14ac:dyDescent="0.35">
      <c r="B1174" s="11">
        <v>-27.004168</v>
      </c>
      <c r="C1174" s="11">
        <v>40</v>
      </c>
      <c r="D1174" s="11">
        <v>300</v>
      </c>
      <c r="E1174" s="11">
        <v>0.03</v>
      </c>
      <c r="F1174" s="11">
        <v>1335.5888429752067</v>
      </c>
      <c r="G1174" s="11">
        <v>40.067665289256198</v>
      </c>
      <c r="H1174" s="11">
        <v>7000</v>
      </c>
      <c r="I1174" s="11">
        <v>0.75</v>
      </c>
      <c r="J1174" s="11">
        <v>0.2</v>
      </c>
      <c r="K1174" s="11">
        <v>0.8</v>
      </c>
      <c r="L1174" s="11">
        <v>4</v>
      </c>
      <c r="M1174" s="11">
        <v>3</v>
      </c>
      <c r="N1174" s="11">
        <v>2</v>
      </c>
      <c r="O1174" s="11">
        <v>2</v>
      </c>
      <c r="P1174" s="11">
        <v>0.2</v>
      </c>
      <c r="Q1174" s="11">
        <v>0.1</v>
      </c>
      <c r="R1174" s="11">
        <v>0.1</v>
      </c>
      <c r="S1174" s="11">
        <v>0.3</v>
      </c>
      <c r="T1174" s="11">
        <v>2270.4686000000002</v>
      </c>
      <c r="U1174" s="11">
        <v>0.65</v>
      </c>
      <c r="V1174" s="11">
        <v>80</v>
      </c>
      <c r="W1174" s="11">
        <v>2000</v>
      </c>
      <c r="X1174" s="11">
        <v>-28.296658999999998</v>
      </c>
    </row>
    <row r="1175" spans="2:24" x14ac:dyDescent="0.35">
      <c r="B1175" s="11">
        <v>-8.2025880000000004</v>
      </c>
      <c r="C1175" s="11">
        <v>15</v>
      </c>
      <c r="D1175" s="11">
        <v>251.26531</v>
      </c>
      <c r="E1175" s="11">
        <v>0.219</v>
      </c>
      <c r="F1175" s="11">
        <v>528.9256198347108</v>
      </c>
      <c r="G1175" s="11">
        <v>115.83471074380166</v>
      </c>
      <c r="H1175" s="11">
        <v>7500</v>
      </c>
      <c r="I1175" s="11">
        <v>0.75</v>
      </c>
      <c r="J1175" s="11">
        <v>0.2</v>
      </c>
      <c r="K1175" s="11">
        <v>0.9</v>
      </c>
      <c r="L1175" s="11">
        <v>4</v>
      </c>
      <c r="M1175" s="11">
        <v>2</v>
      </c>
      <c r="N1175" s="11">
        <v>2</v>
      </c>
      <c r="O1175" s="11">
        <v>3</v>
      </c>
      <c r="P1175" s="11">
        <v>0.125</v>
      </c>
      <c r="Q1175" s="11">
        <v>0.2</v>
      </c>
      <c r="R1175" s="11">
        <v>0.23333333000000001</v>
      </c>
      <c r="S1175" s="11">
        <v>0.2</v>
      </c>
      <c r="T1175" s="11">
        <v>2169.7311</v>
      </c>
      <c r="U1175" s="11">
        <v>0.65</v>
      </c>
      <c r="V1175" s="11">
        <v>50</v>
      </c>
      <c r="W1175" s="11">
        <v>800</v>
      </c>
      <c r="X1175" s="11">
        <v>-10.167123</v>
      </c>
    </row>
    <row r="1176" spans="2:24" x14ac:dyDescent="0.35">
      <c r="B1176" s="11">
        <v>6.4704050000000004</v>
      </c>
      <c r="C1176" s="11">
        <v>20</v>
      </c>
      <c r="D1176" s="11">
        <v>263.44898000000001</v>
      </c>
      <c r="E1176" s="11">
        <v>0.246</v>
      </c>
      <c r="F1176" s="11">
        <v>2750.413223140496</v>
      </c>
      <c r="G1176" s="11">
        <v>676.60165289256202</v>
      </c>
      <c r="H1176" s="11">
        <v>4000</v>
      </c>
      <c r="I1176" s="11">
        <v>0.85</v>
      </c>
      <c r="J1176" s="11">
        <v>0.2</v>
      </c>
      <c r="K1176" s="11">
        <v>0.8</v>
      </c>
      <c r="L1176" s="11">
        <v>3</v>
      </c>
      <c r="M1176" s="11">
        <v>2</v>
      </c>
      <c r="N1176" s="11">
        <v>2</v>
      </c>
      <c r="O1176" s="11">
        <v>4</v>
      </c>
      <c r="P1176" s="11">
        <v>0.05</v>
      </c>
      <c r="Q1176" s="11">
        <v>0.15</v>
      </c>
      <c r="R1176" s="11">
        <v>0.1</v>
      </c>
      <c r="S1176" s="11">
        <v>0.3</v>
      </c>
      <c r="T1176" s="11">
        <v>2168.0601999999999</v>
      </c>
      <c r="U1176" s="11">
        <v>0.625</v>
      </c>
      <c r="V1176" s="11">
        <v>50</v>
      </c>
      <c r="W1176" s="11">
        <v>1800</v>
      </c>
      <c r="X1176" s="11">
        <v>3.7422937000000003</v>
      </c>
    </row>
    <row r="1177" spans="2:24" x14ac:dyDescent="0.35">
      <c r="B1177" s="11">
        <v>33.262101999999999</v>
      </c>
      <c r="C1177" s="11">
        <v>25</v>
      </c>
      <c r="D1177" s="11">
        <v>263.44898000000001</v>
      </c>
      <c r="E1177" s="11">
        <v>0.246</v>
      </c>
      <c r="F1177" s="11">
        <v>3290.2892561983467</v>
      </c>
      <c r="G1177" s="11">
        <v>809.41115702479328</v>
      </c>
      <c r="H1177" s="11">
        <v>6500</v>
      </c>
      <c r="I1177" s="11">
        <v>0.7</v>
      </c>
      <c r="J1177" s="11">
        <v>0.4</v>
      </c>
      <c r="K1177" s="11">
        <v>0.9</v>
      </c>
      <c r="L1177" s="11">
        <v>4</v>
      </c>
      <c r="M1177" s="11">
        <v>4</v>
      </c>
      <c r="N1177" s="11">
        <v>2</v>
      </c>
      <c r="O1177" s="11">
        <v>4</v>
      </c>
      <c r="P1177" s="11">
        <v>0.05</v>
      </c>
      <c r="Q1177" s="11">
        <v>0.1</v>
      </c>
      <c r="R1177" s="11">
        <v>0.16666666999999999</v>
      </c>
      <c r="S1177" s="11">
        <v>0.2</v>
      </c>
      <c r="T1177" s="11">
        <v>1760.2781</v>
      </c>
      <c r="U1177" s="11">
        <v>0.42499999999999999</v>
      </c>
      <c r="V1177" s="11">
        <v>60</v>
      </c>
      <c r="W1177" s="11">
        <v>1600</v>
      </c>
      <c r="X1177" s="11">
        <v>41.406489999999998</v>
      </c>
    </row>
    <row r="1178" spans="2:24" x14ac:dyDescent="0.35">
      <c r="B1178" s="11">
        <v>-11.379326000000001</v>
      </c>
      <c r="C1178" s="11">
        <v>35</v>
      </c>
      <c r="D1178" s="11">
        <v>208.62244999999999</v>
      </c>
      <c r="E1178" s="11">
        <v>8.4000000000000005E-2</v>
      </c>
      <c r="F1178" s="11">
        <v>1167.3037190082646</v>
      </c>
      <c r="G1178" s="11">
        <v>98.053512396694231</v>
      </c>
      <c r="H1178" s="11">
        <v>7000</v>
      </c>
      <c r="I1178" s="11">
        <v>0.75</v>
      </c>
      <c r="J1178" s="11">
        <v>0.2</v>
      </c>
      <c r="K1178" s="11">
        <v>0.8</v>
      </c>
      <c r="L1178" s="11">
        <v>3</v>
      </c>
      <c r="M1178" s="11">
        <v>3</v>
      </c>
      <c r="N1178" s="11">
        <v>2</v>
      </c>
      <c r="O1178" s="11">
        <v>3</v>
      </c>
      <c r="P1178" s="11">
        <v>0.05</v>
      </c>
      <c r="Q1178" s="11">
        <v>0.2</v>
      </c>
      <c r="R1178" s="11">
        <v>0.16666666999999999</v>
      </c>
      <c r="S1178" s="11">
        <v>0.2</v>
      </c>
      <c r="T1178" s="11">
        <v>4009.1156999999998</v>
      </c>
      <c r="U1178" s="11">
        <v>0.52500000000000002</v>
      </c>
      <c r="V1178" s="11">
        <v>40</v>
      </c>
      <c r="W1178" s="11">
        <v>1000</v>
      </c>
      <c r="X1178" s="11">
        <v>-11.847426</v>
      </c>
    </row>
    <row r="1179" spans="2:24" x14ac:dyDescent="0.35">
      <c r="B1179" s="11">
        <v>-8.0278880000000008</v>
      </c>
      <c r="C1179" s="11">
        <v>15</v>
      </c>
      <c r="D1179" s="11">
        <v>68.510204000000002</v>
      </c>
      <c r="E1179" s="11">
        <v>0.3</v>
      </c>
      <c r="F1179" s="11">
        <v>1430.8884297520663</v>
      </c>
      <c r="G1179" s="11">
        <v>429.26652892561987</v>
      </c>
      <c r="H1179" s="11">
        <v>2500</v>
      </c>
      <c r="I1179" s="11">
        <v>0.85</v>
      </c>
      <c r="J1179" s="11">
        <v>0.5</v>
      </c>
      <c r="K1179" s="11">
        <v>0.8</v>
      </c>
      <c r="L1179" s="11">
        <v>3</v>
      </c>
      <c r="M1179" s="11">
        <v>2</v>
      </c>
      <c r="N1179" s="11">
        <v>4</v>
      </c>
      <c r="O1179" s="11">
        <v>4</v>
      </c>
      <c r="P1179" s="11">
        <v>0.2</v>
      </c>
      <c r="Q1179" s="11">
        <v>0.15</v>
      </c>
      <c r="R1179" s="11">
        <v>0.3</v>
      </c>
      <c r="S1179" s="11">
        <v>0.2</v>
      </c>
      <c r="T1179" s="11">
        <v>949.25734</v>
      </c>
      <c r="U1179" s="11">
        <v>0.67500000000000004</v>
      </c>
      <c r="V1179" s="11">
        <v>70</v>
      </c>
      <c r="W1179" s="11">
        <v>1600</v>
      </c>
      <c r="X1179" s="11">
        <v>-7.9300562000000001</v>
      </c>
    </row>
    <row r="1180" spans="2:24" x14ac:dyDescent="0.35">
      <c r="B1180" s="11">
        <v>5.4483509999999997</v>
      </c>
      <c r="C1180" s="11">
        <v>15</v>
      </c>
      <c r="D1180" s="11">
        <v>208.62244999999999</v>
      </c>
      <c r="E1180" s="11">
        <v>0.246</v>
      </c>
      <c r="F1180" s="11">
        <v>1694.4731404958679</v>
      </c>
      <c r="G1180" s="11">
        <v>416.84039256198349</v>
      </c>
      <c r="H1180" s="11">
        <v>4000</v>
      </c>
      <c r="I1180" s="11">
        <v>0.8</v>
      </c>
      <c r="J1180" s="11">
        <v>0.2</v>
      </c>
      <c r="K1180" s="11">
        <v>0.7</v>
      </c>
      <c r="L1180" s="11">
        <v>2</v>
      </c>
      <c r="M1180" s="11">
        <v>3</v>
      </c>
      <c r="N1180" s="11">
        <v>3</v>
      </c>
      <c r="O1180" s="11">
        <v>2</v>
      </c>
      <c r="P1180" s="11">
        <v>0.05</v>
      </c>
      <c r="Q1180" s="11">
        <v>0.2</v>
      </c>
      <c r="R1180" s="11">
        <v>0.3</v>
      </c>
      <c r="S1180" s="11">
        <v>0.35</v>
      </c>
      <c r="T1180" s="11">
        <v>1880.4336000000001</v>
      </c>
      <c r="U1180" s="11">
        <v>0.45</v>
      </c>
      <c r="V1180" s="11">
        <v>50</v>
      </c>
      <c r="W1180" s="11">
        <v>2000</v>
      </c>
      <c r="X1180" s="11">
        <v>7.6221317000000006</v>
      </c>
    </row>
    <row r="1181" spans="2:24" x14ac:dyDescent="0.35">
      <c r="B1181" s="11">
        <v>-15.274656</v>
      </c>
      <c r="C1181" s="11">
        <v>45</v>
      </c>
      <c r="D1181" s="11">
        <v>129.42857000000001</v>
      </c>
      <c r="E1181" s="11">
        <v>0.111</v>
      </c>
      <c r="F1181" s="11">
        <v>3861.1570247933887</v>
      </c>
      <c r="G1181" s="11">
        <v>428.58842975206613</v>
      </c>
      <c r="H1181" s="11">
        <v>7000</v>
      </c>
      <c r="I1181" s="11">
        <v>0.8</v>
      </c>
      <c r="J1181" s="11">
        <v>0.4</v>
      </c>
      <c r="K1181" s="11">
        <v>0.6</v>
      </c>
      <c r="L1181" s="11">
        <v>2</v>
      </c>
      <c r="M1181" s="11">
        <v>3</v>
      </c>
      <c r="N1181" s="11">
        <v>3</v>
      </c>
      <c r="O1181" s="11">
        <v>2</v>
      </c>
      <c r="P1181" s="11">
        <v>0.125</v>
      </c>
      <c r="Q1181" s="11">
        <v>0.2</v>
      </c>
      <c r="R1181" s="11">
        <v>0.3</v>
      </c>
      <c r="S1181" s="11">
        <v>0.25</v>
      </c>
      <c r="T1181" s="11">
        <v>1680.8757000000001</v>
      </c>
      <c r="U1181" s="11">
        <v>0.42499999999999999</v>
      </c>
      <c r="V1181" s="11">
        <v>50</v>
      </c>
      <c r="W1181" s="11">
        <v>800</v>
      </c>
      <c r="X1181" s="11">
        <v>-15.098373</v>
      </c>
    </row>
    <row r="1182" spans="2:24" x14ac:dyDescent="0.35">
      <c r="B1182" s="11">
        <v>17.560777999999999</v>
      </c>
      <c r="C1182" s="11">
        <v>35</v>
      </c>
      <c r="D1182" s="11">
        <v>25.867346999999999</v>
      </c>
      <c r="E1182" s="11">
        <v>0.246</v>
      </c>
      <c r="F1182" s="11">
        <v>2221.6425619834713</v>
      </c>
      <c r="G1182" s="11">
        <v>546.52407024793388</v>
      </c>
      <c r="H1182" s="11">
        <v>7000</v>
      </c>
      <c r="I1182" s="11">
        <v>0.75</v>
      </c>
      <c r="J1182" s="11">
        <v>0.4</v>
      </c>
      <c r="K1182" s="11">
        <v>0.8</v>
      </c>
      <c r="L1182" s="11">
        <v>2</v>
      </c>
      <c r="M1182" s="11">
        <v>2</v>
      </c>
      <c r="N1182" s="11">
        <v>2</v>
      </c>
      <c r="O1182" s="11">
        <v>3</v>
      </c>
      <c r="P1182" s="11">
        <v>0.125</v>
      </c>
      <c r="Q1182" s="11">
        <v>0.2</v>
      </c>
      <c r="R1182" s="11">
        <v>0.16666666999999999</v>
      </c>
      <c r="S1182" s="11">
        <v>0.35</v>
      </c>
      <c r="T1182" s="11">
        <v>2338.6507999999999</v>
      </c>
      <c r="U1182" s="11">
        <v>0.55000000000000004</v>
      </c>
      <c r="V1182" s="11">
        <v>90</v>
      </c>
      <c r="W1182" s="11">
        <v>1200</v>
      </c>
      <c r="X1182" s="11">
        <v>20.645831999999999</v>
      </c>
    </row>
    <row r="1183" spans="2:24" x14ac:dyDescent="0.35">
      <c r="B1183" s="11">
        <v>0.93643100000000001</v>
      </c>
      <c r="C1183" s="11">
        <v>25</v>
      </c>
      <c r="D1183" s="11">
        <v>1.5</v>
      </c>
      <c r="E1183" s="11">
        <v>0.246</v>
      </c>
      <c r="F1183" s="11">
        <v>1000</v>
      </c>
      <c r="G1183" s="11">
        <v>246</v>
      </c>
      <c r="H1183" s="11">
        <v>6500</v>
      </c>
      <c r="I1183" s="11">
        <v>0.85</v>
      </c>
      <c r="J1183" s="11">
        <v>0.4</v>
      </c>
      <c r="K1183" s="11">
        <v>0.7</v>
      </c>
      <c r="L1183" s="11">
        <v>4</v>
      </c>
      <c r="M1183" s="11">
        <v>4</v>
      </c>
      <c r="N1183" s="11">
        <v>4</v>
      </c>
      <c r="O1183" s="11">
        <v>3</v>
      </c>
      <c r="P1183" s="11">
        <v>0.125</v>
      </c>
      <c r="Q1183" s="11">
        <v>0.2</v>
      </c>
      <c r="R1183" s="11">
        <v>0.16666666999999999</v>
      </c>
      <c r="S1183" s="11">
        <v>0.3</v>
      </c>
      <c r="T1183" s="11">
        <v>2860.4519</v>
      </c>
      <c r="U1183" s="11">
        <v>0.57499999999999996</v>
      </c>
      <c r="V1183" s="11">
        <v>70</v>
      </c>
      <c r="W1183" s="11">
        <v>1200</v>
      </c>
      <c r="X1183" s="11">
        <v>0.71074781999999992</v>
      </c>
    </row>
    <row r="1184" spans="2:24" x14ac:dyDescent="0.35">
      <c r="B1184" s="11">
        <v>-1.438E-2</v>
      </c>
      <c r="C1184" s="11">
        <v>15</v>
      </c>
      <c r="D1184" s="11">
        <v>190.34693999999999</v>
      </c>
      <c r="E1184" s="11">
        <v>0.3</v>
      </c>
      <c r="F1184" s="11">
        <v>4085.3305785123966</v>
      </c>
      <c r="G1184" s="11">
        <v>1225.5991735537189</v>
      </c>
      <c r="H1184" s="11">
        <v>3500</v>
      </c>
      <c r="I1184" s="11">
        <v>0.8</v>
      </c>
      <c r="J1184" s="11">
        <v>0.5</v>
      </c>
      <c r="K1184" s="11">
        <v>0.8</v>
      </c>
      <c r="L1184" s="11">
        <v>4</v>
      </c>
      <c r="M1184" s="11">
        <v>3</v>
      </c>
      <c r="N1184" s="11">
        <v>2</v>
      </c>
      <c r="O1184" s="11">
        <v>3</v>
      </c>
      <c r="P1184" s="11">
        <v>0.125</v>
      </c>
      <c r="Q1184" s="11">
        <v>0.1</v>
      </c>
      <c r="R1184" s="11">
        <v>0.3</v>
      </c>
      <c r="S1184" s="11">
        <v>0.35</v>
      </c>
      <c r="T1184" s="11">
        <v>1645.3794</v>
      </c>
      <c r="U1184" s="11">
        <v>0.65</v>
      </c>
      <c r="V1184" s="11">
        <v>50</v>
      </c>
      <c r="W1184" s="11">
        <v>1800</v>
      </c>
      <c r="X1184" s="11">
        <v>6.6176852000000004</v>
      </c>
    </row>
    <row r="1185" spans="2:24" x14ac:dyDescent="0.35">
      <c r="B1185" s="11">
        <v>30.290582000000001</v>
      </c>
      <c r="C1185" s="11">
        <v>20</v>
      </c>
      <c r="D1185" s="11">
        <v>68.510204000000002</v>
      </c>
      <c r="E1185" s="11">
        <v>0.27300000000000002</v>
      </c>
      <c r="F1185" s="11">
        <v>1269.4214876033059</v>
      </c>
      <c r="G1185" s="11">
        <v>346.55206611570253</v>
      </c>
      <c r="H1185" s="11">
        <v>6000</v>
      </c>
      <c r="I1185" s="11">
        <v>0.85</v>
      </c>
      <c r="J1185" s="11">
        <v>0.2</v>
      </c>
      <c r="K1185" s="11">
        <v>0.9</v>
      </c>
      <c r="L1185" s="11">
        <v>2</v>
      </c>
      <c r="M1185" s="11">
        <v>2</v>
      </c>
      <c r="N1185" s="11">
        <v>2</v>
      </c>
      <c r="O1185" s="11">
        <v>3</v>
      </c>
      <c r="P1185" s="11">
        <v>0.05</v>
      </c>
      <c r="Q1185" s="11">
        <v>0.15</v>
      </c>
      <c r="R1185" s="11">
        <v>0.3</v>
      </c>
      <c r="S1185" s="11">
        <v>0.35</v>
      </c>
      <c r="T1185" s="11">
        <v>2727.5596</v>
      </c>
      <c r="U1185" s="11">
        <v>0.42499999999999999</v>
      </c>
      <c r="V1185" s="11">
        <v>80</v>
      </c>
      <c r="W1185" s="11">
        <v>1200</v>
      </c>
      <c r="X1185" s="11">
        <v>31.286000000000001</v>
      </c>
    </row>
    <row r="1186" spans="2:24" x14ac:dyDescent="0.35">
      <c r="B1186" s="11">
        <v>-18.713097999999999</v>
      </c>
      <c r="C1186" s="11">
        <v>30</v>
      </c>
      <c r="D1186" s="11">
        <v>62.418367000000003</v>
      </c>
      <c r="E1186" s="11">
        <v>5.7000000000000002E-2</v>
      </c>
      <c r="F1186" s="11">
        <v>1475</v>
      </c>
      <c r="G1186" s="11">
        <v>84.075000000000003</v>
      </c>
      <c r="H1186" s="11">
        <v>8000</v>
      </c>
      <c r="I1186" s="11">
        <v>0.85</v>
      </c>
      <c r="J1186" s="11">
        <v>0.4</v>
      </c>
      <c r="K1186" s="11">
        <v>0.9</v>
      </c>
      <c r="L1186" s="11">
        <v>2</v>
      </c>
      <c r="M1186" s="11">
        <v>2</v>
      </c>
      <c r="N1186" s="11">
        <v>4</v>
      </c>
      <c r="O1186" s="11">
        <v>3</v>
      </c>
      <c r="P1186" s="11">
        <v>0.125</v>
      </c>
      <c r="Q1186" s="11">
        <v>0.15</v>
      </c>
      <c r="R1186" s="11">
        <v>0.16666666999999999</v>
      </c>
      <c r="S1186" s="11">
        <v>0.2</v>
      </c>
      <c r="T1186" s="11">
        <v>4067.63</v>
      </c>
      <c r="U1186" s="11">
        <v>0.57499999999999996</v>
      </c>
      <c r="V1186" s="11">
        <v>60</v>
      </c>
      <c r="W1186" s="11">
        <v>1600</v>
      </c>
      <c r="X1186" s="11">
        <v>-18.644424000000001</v>
      </c>
    </row>
    <row r="1187" spans="2:24" x14ac:dyDescent="0.35">
      <c r="B1187" s="11">
        <v>16.107855000000001</v>
      </c>
      <c r="C1187" s="11">
        <v>25</v>
      </c>
      <c r="D1187" s="11">
        <v>117.2449</v>
      </c>
      <c r="E1187" s="11">
        <v>0.111</v>
      </c>
      <c r="F1187" s="11">
        <v>2435.4855371900826</v>
      </c>
      <c r="G1187" s="11">
        <v>270.33889462809918</v>
      </c>
      <c r="H1187" s="11">
        <v>6500</v>
      </c>
      <c r="I1187" s="11">
        <v>0.75</v>
      </c>
      <c r="J1187" s="11">
        <v>0.3</v>
      </c>
      <c r="K1187" s="11">
        <v>0.9</v>
      </c>
      <c r="L1187" s="11">
        <v>3</v>
      </c>
      <c r="M1187" s="11">
        <v>2</v>
      </c>
      <c r="N1187" s="11">
        <v>4</v>
      </c>
      <c r="O1187" s="11">
        <v>3</v>
      </c>
      <c r="P1187" s="11">
        <v>0.2</v>
      </c>
      <c r="Q1187" s="11">
        <v>0.2</v>
      </c>
      <c r="R1187" s="11">
        <v>0.3</v>
      </c>
      <c r="S1187" s="11">
        <v>0.35</v>
      </c>
      <c r="T1187" s="11">
        <v>2860.4519</v>
      </c>
      <c r="U1187" s="11">
        <v>0.4</v>
      </c>
      <c r="V1187" s="11">
        <v>70</v>
      </c>
      <c r="W1187" s="11">
        <v>1800</v>
      </c>
      <c r="X1187" s="11">
        <v>17.223655999999998</v>
      </c>
    </row>
    <row r="1188" spans="2:24" x14ac:dyDescent="0.35">
      <c r="B1188" s="11">
        <v>-5.5703189999999996</v>
      </c>
      <c r="C1188" s="11">
        <v>15</v>
      </c>
      <c r="D1188" s="11">
        <v>269.54082</v>
      </c>
      <c r="E1188" s="11">
        <v>8.4000000000000005E-2</v>
      </c>
      <c r="F1188" s="11">
        <v>1700</v>
      </c>
      <c r="G1188" s="11">
        <v>142.80000000000001</v>
      </c>
      <c r="H1188" s="11">
        <v>6000</v>
      </c>
      <c r="I1188" s="11">
        <v>0.75</v>
      </c>
      <c r="J1188" s="11">
        <v>0.5</v>
      </c>
      <c r="K1188" s="11">
        <v>0.6</v>
      </c>
      <c r="L1188" s="11">
        <v>2</v>
      </c>
      <c r="M1188" s="11">
        <v>3</v>
      </c>
      <c r="N1188" s="11">
        <v>2</v>
      </c>
      <c r="O1188" s="11">
        <v>3</v>
      </c>
      <c r="P1188" s="11">
        <v>0.125</v>
      </c>
      <c r="Q1188" s="11">
        <v>0.2</v>
      </c>
      <c r="R1188" s="11">
        <v>0.23333333000000001</v>
      </c>
      <c r="S1188" s="11">
        <v>0.35</v>
      </c>
      <c r="T1188" s="11">
        <v>3905.5158999999999</v>
      </c>
      <c r="U1188" s="11">
        <v>0.65</v>
      </c>
      <c r="V1188" s="11">
        <v>90</v>
      </c>
      <c r="W1188" s="11">
        <v>1800</v>
      </c>
      <c r="X1188" s="11">
        <v>-5.8112317999999998</v>
      </c>
    </row>
    <row r="1189" spans="2:24" x14ac:dyDescent="0.35">
      <c r="B1189" s="11">
        <v>-2.7950650000000001</v>
      </c>
      <c r="C1189" s="11">
        <v>15</v>
      </c>
      <c r="D1189" s="11">
        <v>31.959184</v>
      </c>
      <c r="E1189" s="11">
        <v>8.4000000000000005E-2</v>
      </c>
      <c r="F1189" s="11">
        <v>1961.518595041322</v>
      </c>
      <c r="G1189" s="11">
        <v>164.76756198347107</v>
      </c>
      <c r="H1189" s="11">
        <v>5500</v>
      </c>
      <c r="I1189" s="11">
        <v>0.8</v>
      </c>
      <c r="J1189" s="11">
        <v>0.2</v>
      </c>
      <c r="K1189" s="11">
        <v>0.8</v>
      </c>
      <c r="L1189" s="11">
        <v>3</v>
      </c>
      <c r="M1189" s="11">
        <v>2</v>
      </c>
      <c r="N1189" s="11">
        <v>2</v>
      </c>
      <c r="O1189" s="11">
        <v>3</v>
      </c>
      <c r="P1189" s="11">
        <v>0.05</v>
      </c>
      <c r="Q1189" s="11">
        <v>0.1</v>
      </c>
      <c r="R1189" s="11">
        <v>0.1</v>
      </c>
      <c r="S1189" s="11">
        <v>0.2</v>
      </c>
      <c r="T1189" s="11">
        <v>2585.5962</v>
      </c>
      <c r="U1189" s="11">
        <v>0.625</v>
      </c>
      <c r="V1189" s="11">
        <v>70</v>
      </c>
      <c r="W1189" s="11">
        <v>1000</v>
      </c>
      <c r="X1189" s="11">
        <v>-4.6562975999999994</v>
      </c>
    </row>
    <row r="1190" spans="2:24" x14ac:dyDescent="0.35">
      <c r="B1190" s="11">
        <v>35.331718000000002</v>
      </c>
      <c r="C1190" s="11">
        <v>20</v>
      </c>
      <c r="D1190" s="11">
        <v>263.44898000000001</v>
      </c>
      <c r="E1190" s="11">
        <v>0.219</v>
      </c>
      <c r="F1190" s="11">
        <v>3535.3822314049589</v>
      </c>
      <c r="G1190" s="11">
        <v>774.24870867768595</v>
      </c>
      <c r="H1190" s="11">
        <v>2500</v>
      </c>
      <c r="I1190" s="11">
        <v>0.75</v>
      </c>
      <c r="J1190" s="11">
        <v>0.4</v>
      </c>
      <c r="K1190" s="11">
        <v>0.8</v>
      </c>
      <c r="L1190" s="11">
        <v>3</v>
      </c>
      <c r="M1190" s="11">
        <v>3</v>
      </c>
      <c r="N1190" s="11">
        <v>2</v>
      </c>
      <c r="O1190" s="11">
        <v>3</v>
      </c>
      <c r="P1190" s="11">
        <v>0.2</v>
      </c>
      <c r="Q1190" s="11">
        <v>0.15</v>
      </c>
      <c r="R1190" s="11">
        <v>0.3</v>
      </c>
      <c r="S1190" s="11">
        <v>0.35</v>
      </c>
      <c r="T1190" s="11">
        <v>1573.5921000000001</v>
      </c>
      <c r="U1190" s="11">
        <v>0.47499999999999998</v>
      </c>
      <c r="V1190" s="11">
        <v>70</v>
      </c>
      <c r="W1190" s="11">
        <v>800</v>
      </c>
      <c r="X1190" s="11">
        <v>37.740758999999997</v>
      </c>
    </row>
    <row r="1191" spans="2:24" x14ac:dyDescent="0.35">
      <c r="B1191" s="11">
        <v>-11.162141</v>
      </c>
      <c r="C1191" s="11">
        <v>40</v>
      </c>
      <c r="D1191" s="11">
        <v>214.71429000000001</v>
      </c>
      <c r="E1191" s="11">
        <v>0.111</v>
      </c>
      <c r="F1191" s="11">
        <v>6285.1239669421484</v>
      </c>
      <c r="G1191" s="11">
        <v>697.64876033057851</v>
      </c>
      <c r="H1191" s="11">
        <v>7000</v>
      </c>
      <c r="I1191" s="11">
        <v>0.8</v>
      </c>
      <c r="J1191" s="11">
        <v>0.3</v>
      </c>
      <c r="K1191" s="11">
        <v>0.6</v>
      </c>
      <c r="L1191" s="11">
        <v>4</v>
      </c>
      <c r="M1191" s="11">
        <v>3</v>
      </c>
      <c r="N1191" s="11">
        <v>3</v>
      </c>
      <c r="O1191" s="11">
        <v>4</v>
      </c>
      <c r="P1191" s="11">
        <v>0.05</v>
      </c>
      <c r="Q1191" s="11">
        <v>0.15</v>
      </c>
      <c r="R1191" s="11">
        <v>0.23333333000000001</v>
      </c>
      <c r="S1191" s="11">
        <v>0.35</v>
      </c>
      <c r="T1191" s="11">
        <v>2270.4686000000002</v>
      </c>
      <c r="U1191" s="11">
        <v>0.52500000000000002</v>
      </c>
      <c r="V1191" s="11">
        <v>60</v>
      </c>
      <c r="W1191" s="11">
        <v>1800</v>
      </c>
      <c r="X1191" s="11">
        <v>-7.8469362999999994</v>
      </c>
    </row>
    <row r="1192" spans="2:24" x14ac:dyDescent="0.35">
      <c r="B1192" s="11">
        <v>5.4715769999999999</v>
      </c>
      <c r="C1192" s="11">
        <v>20</v>
      </c>
      <c r="D1192" s="11">
        <v>92.877550999999997</v>
      </c>
      <c r="E1192" s="11">
        <v>0.246</v>
      </c>
      <c r="F1192" s="11">
        <v>8000</v>
      </c>
      <c r="G1192" s="11">
        <v>1968</v>
      </c>
      <c r="H1192" s="11">
        <v>8000</v>
      </c>
      <c r="I1192" s="11">
        <v>0.8</v>
      </c>
      <c r="J1192" s="11">
        <v>0.3</v>
      </c>
      <c r="K1192" s="11">
        <v>0.8</v>
      </c>
      <c r="L1192" s="11">
        <v>2</v>
      </c>
      <c r="M1192" s="11">
        <v>4</v>
      </c>
      <c r="N1192" s="11">
        <v>3</v>
      </c>
      <c r="O1192" s="11">
        <v>2</v>
      </c>
      <c r="P1192" s="11">
        <v>0.2</v>
      </c>
      <c r="Q1192" s="11">
        <v>0.15</v>
      </c>
      <c r="R1192" s="11">
        <v>0.1</v>
      </c>
      <c r="S1192" s="11">
        <v>0.2</v>
      </c>
      <c r="T1192" s="11">
        <v>5035.4947000000002</v>
      </c>
      <c r="U1192" s="11">
        <v>0.52500000000000002</v>
      </c>
      <c r="V1192" s="11">
        <v>90</v>
      </c>
      <c r="W1192" s="11">
        <v>400</v>
      </c>
      <c r="X1192" s="11">
        <v>-5.1347722999999998</v>
      </c>
    </row>
    <row r="1193" spans="2:24" x14ac:dyDescent="0.35">
      <c r="B1193" s="11">
        <v>1.3650500000000001</v>
      </c>
      <c r="C1193" s="11">
        <v>30</v>
      </c>
      <c r="D1193" s="11">
        <v>251.26531</v>
      </c>
      <c r="E1193" s="11">
        <v>0.219</v>
      </c>
      <c r="F1193" s="11">
        <v>3100</v>
      </c>
      <c r="G1193" s="11">
        <v>678.9</v>
      </c>
      <c r="H1193" s="11">
        <v>6000</v>
      </c>
      <c r="I1193" s="11">
        <v>0.7</v>
      </c>
      <c r="J1193" s="11">
        <v>0.4</v>
      </c>
      <c r="K1193" s="11">
        <v>0.9</v>
      </c>
      <c r="L1193" s="11">
        <v>4</v>
      </c>
      <c r="M1193" s="11">
        <v>2</v>
      </c>
      <c r="N1193" s="11">
        <v>4</v>
      </c>
      <c r="O1193" s="11">
        <v>2</v>
      </c>
      <c r="P1193" s="11">
        <v>0.125</v>
      </c>
      <c r="Q1193" s="11">
        <v>0.15</v>
      </c>
      <c r="R1193" s="11">
        <v>0.23333333000000001</v>
      </c>
      <c r="S1193" s="11">
        <v>0.3</v>
      </c>
      <c r="T1193" s="11">
        <v>1574.5663999999999</v>
      </c>
      <c r="U1193" s="11">
        <v>0.67500000000000004</v>
      </c>
      <c r="V1193" s="11">
        <v>60</v>
      </c>
      <c r="W1193" s="11">
        <v>600</v>
      </c>
      <c r="X1193" s="11">
        <v>-1.1922822</v>
      </c>
    </row>
    <row r="1194" spans="2:24" x14ac:dyDescent="0.35">
      <c r="B1194" s="11">
        <v>-8.8324909999999992</v>
      </c>
      <c r="C1194" s="11">
        <v>40</v>
      </c>
      <c r="D1194" s="11">
        <v>19.775510000000001</v>
      </c>
      <c r="E1194" s="11">
        <v>0.111</v>
      </c>
      <c r="F1194" s="11">
        <v>2985.4338842975208</v>
      </c>
      <c r="G1194" s="11">
        <v>331.3831611570248</v>
      </c>
      <c r="H1194" s="11">
        <v>7500</v>
      </c>
      <c r="I1194" s="11">
        <v>0.8</v>
      </c>
      <c r="J1194" s="11">
        <v>0.4</v>
      </c>
      <c r="K1194" s="11">
        <v>0.7</v>
      </c>
      <c r="L1194" s="11">
        <v>4</v>
      </c>
      <c r="M1194" s="11">
        <v>2</v>
      </c>
      <c r="N1194" s="11">
        <v>2</v>
      </c>
      <c r="O1194" s="11">
        <v>4</v>
      </c>
      <c r="P1194" s="11">
        <v>0.05</v>
      </c>
      <c r="Q1194" s="11">
        <v>0.2</v>
      </c>
      <c r="R1194" s="11">
        <v>0.23333333000000001</v>
      </c>
      <c r="S1194" s="11">
        <v>0.2</v>
      </c>
      <c r="T1194" s="11">
        <v>2432.6448999999998</v>
      </c>
      <c r="U1194" s="11">
        <v>0.55000000000000004</v>
      </c>
      <c r="V1194" s="11">
        <v>70</v>
      </c>
      <c r="W1194" s="11">
        <v>1200</v>
      </c>
      <c r="X1194" s="11">
        <v>-9.8920248000000015</v>
      </c>
    </row>
    <row r="1195" spans="2:24" x14ac:dyDescent="0.35">
      <c r="B1195" s="11">
        <v>13.522000999999999</v>
      </c>
      <c r="C1195" s="11">
        <v>30</v>
      </c>
      <c r="D1195" s="11">
        <v>287.81632999999999</v>
      </c>
      <c r="E1195" s="11">
        <v>0.246</v>
      </c>
      <c r="F1195" s="11">
        <v>1958.0578512396696</v>
      </c>
      <c r="G1195" s="11">
        <v>481.68223140495871</v>
      </c>
      <c r="H1195" s="11">
        <v>7000</v>
      </c>
      <c r="I1195" s="11">
        <v>0.85</v>
      </c>
      <c r="J1195" s="11">
        <v>0.3</v>
      </c>
      <c r="K1195" s="11">
        <v>0.6</v>
      </c>
      <c r="L1195" s="11">
        <v>3</v>
      </c>
      <c r="M1195" s="11">
        <v>4</v>
      </c>
      <c r="N1195" s="11">
        <v>2</v>
      </c>
      <c r="O1195" s="11">
        <v>4</v>
      </c>
      <c r="P1195" s="11">
        <v>0.125</v>
      </c>
      <c r="Q1195" s="11">
        <v>0.2</v>
      </c>
      <c r="R1195" s="11">
        <v>0.1</v>
      </c>
      <c r="S1195" s="11">
        <v>0.3</v>
      </c>
      <c r="T1195" s="11">
        <v>2411.0549000000001</v>
      </c>
      <c r="U1195" s="11">
        <v>0.5</v>
      </c>
      <c r="V1195" s="11">
        <v>60</v>
      </c>
      <c r="W1195" s="11">
        <v>800</v>
      </c>
      <c r="X1195" s="11">
        <v>11.802277999999999</v>
      </c>
    </row>
    <row r="1196" spans="2:24" x14ac:dyDescent="0.35">
      <c r="B1196" s="11">
        <v>1.9606030000000001</v>
      </c>
      <c r="C1196" s="11">
        <v>30</v>
      </c>
      <c r="D1196" s="11">
        <v>251.26531</v>
      </c>
      <c r="E1196" s="11">
        <v>0.192</v>
      </c>
      <c r="F1196" s="11">
        <v>2985.4338842975208</v>
      </c>
      <c r="G1196" s="11">
        <v>573.20330578512403</v>
      </c>
      <c r="H1196" s="11">
        <v>8500</v>
      </c>
      <c r="I1196" s="11">
        <v>0.8</v>
      </c>
      <c r="J1196" s="11">
        <v>0.5</v>
      </c>
      <c r="K1196" s="11">
        <v>0.6</v>
      </c>
      <c r="L1196" s="11">
        <v>2</v>
      </c>
      <c r="M1196" s="11">
        <v>2</v>
      </c>
      <c r="N1196" s="11">
        <v>4</v>
      </c>
      <c r="O1196" s="11">
        <v>4</v>
      </c>
      <c r="P1196" s="11">
        <v>0.2</v>
      </c>
      <c r="Q1196" s="11">
        <v>0.15</v>
      </c>
      <c r="R1196" s="11">
        <v>0.23333333000000001</v>
      </c>
      <c r="S1196" s="11">
        <v>0.25</v>
      </c>
      <c r="T1196" s="11">
        <v>2927.7094999999999</v>
      </c>
      <c r="U1196" s="11">
        <v>0.55000000000000004</v>
      </c>
      <c r="V1196" s="11">
        <v>40</v>
      </c>
      <c r="W1196" s="11">
        <v>600</v>
      </c>
      <c r="X1196" s="11">
        <v>0.58506606000000005</v>
      </c>
    </row>
    <row r="1197" spans="2:24" x14ac:dyDescent="0.35">
      <c r="B1197" s="11">
        <v>3.9972970000000001</v>
      </c>
      <c r="C1197" s="11">
        <v>35</v>
      </c>
      <c r="D1197" s="11">
        <v>251.26531</v>
      </c>
      <c r="E1197" s="11">
        <v>0.246</v>
      </c>
      <c r="F1197" s="11">
        <v>4500</v>
      </c>
      <c r="G1197" s="11">
        <v>1107</v>
      </c>
      <c r="H1197" s="11">
        <v>8500</v>
      </c>
      <c r="I1197" s="11">
        <v>0.85</v>
      </c>
      <c r="J1197" s="11">
        <v>0.5</v>
      </c>
      <c r="K1197" s="11">
        <v>0.6</v>
      </c>
      <c r="L1197" s="11">
        <v>4</v>
      </c>
      <c r="M1197" s="11">
        <v>4</v>
      </c>
      <c r="N1197" s="11">
        <v>4</v>
      </c>
      <c r="O1197" s="11">
        <v>2</v>
      </c>
      <c r="P1197" s="11">
        <v>0.05</v>
      </c>
      <c r="Q1197" s="11">
        <v>0.1</v>
      </c>
      <c r="R1197" s="11">
        <v>0.16666666999999999</v>
      </c>
      <c r="S1197" s="11">
        <v>0.2</v>
      </c>
      <c r="T1197" s="11">
        <v>2839.7903000000001</v>
      </c>
      <c r="U1197" s="11">
        <v>0.625</v>
      </c>
      <c r="V1197" s="11">
        <v>90</v>
      </c>
      <c r="W1197" s="11">
        <v>600</v>
      </c>
      <c r="X1197" s="11">
        <v>-1.8965759</v>
      </c>
    </row>
    <row r="1198" spans="2:24" x14ac:dyDescent="0.35">
      <c r="B1198" s="11">
        <v>-8.1865819999999996</v>
      </c>
      <c r="C1198" s="11">
        <v>30</v>
      </c>
      <c r="D1198" s="11">
        <v>105.06122000000001</v>
      </c>
      <c r="E1198" s="11">
        <v>0.13800000000000001</v>
      </c>
      <c r="F1198" s="11">
        <v>1269.4214876033059</v>
      </c>
      <c r="G1198" s="11">
        <v>175.18016528925622</v>
      </c>
      <c r="H1198" s="11">
        <v>6500</v>
      </c>
      <c r="I1198" s="11">
        <v>0.7</v>
      </c>
      <c r="J1198" s="11">
        <v>0.5</v>
      </c>
      <c r="K1198" s="11">
        <v>0.8</v>
      </c>
      <c r="L1198" s="11">
        <v>4</v>
      </c>
      <c r="M1198" s="11">
        <v>3</v>
      </c>
      <c r="N1198" s="11">
        <v>2</v>
      </c>
      <c r="O1198" s="11">
        <v>3</v>
      </c>
      <c r="P1198" s="11">
        <v>0.05</v>
      </c>
      <c r="Q1198" s="11">
        <v>0.15</v>
      </c>
      <c r="R1198" s="11">
        <v>0.23333333000000001</v>
      </c>
      <c r="S1198" s="11">
        <v>0.3</v>
      </c>
      <c r="T1198" s="11">
        <v>1705.7802999999999</v>
      </c>
      <c r="U1198" s="11">
        <v>0.6</v>
      </c>
      <c r="V1198" s="11">
        <v>70</v>
      </c>
      <c r="W1198" s="11">
        <v>800</v>
      </c>
      <c r="X1198" s="11">
        <v>-10.957143</v>
      </c>
    </row>
    <row r="1199" spans="2:24" x14ac:dyDescent="0.35">
      <c r="B1199" s="11">
        <v>30.777153999999999</v>
      </c>
      <c r="C1199" s="11">
        <v>20</v>
      </c>
      <c r="D1199" s="11">
        <v>74.602041</v>
      </c>
      <c r="E1199" s="11">
        <v>0.16500000000000001</v>
      </c>
      <c r="F1199" s="11">
        <v>3490.909090909091</v>
      </c>
      <c r="G1199" s="11">
        <v>576</v>
      </c>
      <c r="H1199" s="11">
        <v>6500</v>
      </c>
      <c r="I1199" s="11">
        <v>0.75</v>
      </c>
      <c r="J1199" s="11">
        <v>0.2</v>
      </c>
      <c r="K1199" s="11">
        <v>0.7</v>
      </c>
      <c r="L1199" s="11">
        <v>2</v>
      </c>
      <c r="M1199" s="11">
        <v>3</v>
      </c>
      <c r="N1199" s="11">
        <v>4</v>
      </c>
      <c r="O1199" s="11">
        <v>2</v>
      </c>
      <c r="P1199" s="11">
        <v>0.05</v>
      </c>
      <c r="Q1199" s="11">
        <v>0.2</v>
      </c>
      <c r="R1199" s="11">
        <v>0.23333333000000001</v>
      </c>
      <c r="S1199" s="11">
        <v>0.35</v>
      </c>
      <c r="T1199" s="11">
        <v>4091.3393999999998</v>
      </c>
      <c r="U1199" s="11">
        <v>0.47499999999999998</v>
      </c>
      <c r="V1199" s="11">
        <v>60</v>
      </c>
      <c r="W1199" s="11">
        <v>1800</v>
      </c>
      <c r="X1199" s="11">
        <v>30.315048999999998</v>
      </c>
    </row>
    <row r="1200" spans="2:24" x14ac:dyDescent="0.35">
      <c r="B1200" s="11">
        <v>-8.8313240000000004</v>
      </c>
      <c r="C1200" s="11">
        <v>15</v>
      </c>
      <c r="D1200" s="11">
        <v>300</v>
      </c>
      <c r="E1200" s="11">
        <v>5.7000000000000002E-2</v>
      </c>
      <c r="F1200" s="11">
        <v>1700</v>
      </c>
      <c r="G1200" s="11">
        <v>96.9</v>
      </c>
      <c r="H1200" s="11">
        <v>5500</v>
      </c>
      <c r="I1200" s="11">
        <v>0.7</v>
      </c>
      <c r="J1200" s="11">
        <v>0.4</v>
      </c>
      <c r="K1200" s="11">
        <v>0.6</v>
      </c>
      <c r="L1200" s="11">
        <v>2</v>
      </c>
      <c r="M1200" s="11">
        <v>2</v>
      </c>
      <c r="N1200" s="11">
        <v>2</v>
      </c>
      <c r="O1200" s="11">
        <v>4</v>
      </c>
      <c r="P1200" s="11">
        <v>0.125</v>
      </c>
      <c r="Q1200" s="11">
        <v>0.1</v>
      </c>
      <c r="R1200" s="11">
        <v>0.16666666999999999</v>
      </c>
      <c r="S1200" s="11">
        <v>0.25</v>
      </c>
      <c r="T1200" s="11">
        <v>3082.8262</v>
      </c>
      <c r="U1200" s="11">
        <v>0.6</v>
      </c>
      <c r="V1200" s="11">
        <v>40</v>
      </c>
      <c r="W1200" s="11">
        <v>800</v>
      </c>
      <c r="X1200" s="11">
        <v>-8.6990233000000003</v>
      </c>
    </row>
    <row r="1201" spans="2:24" x14ac:dyDescent="0.35">
      <c r="B1201" s="11">
        <v>-14.433139000000001</v>
      </c>
      <c r="C1201" s="11">
        <v>15</v>
      </c>
      <c r="D1201" s="11">
        <v>105.06122000000001</v>
      </c>
      <c r="E1201" s="11">
        <v>0.246</v>
      </c>
      <c r="F1201" s="11">
        <v>600</v>
      </c>
      <c r="G1201" s="11">
        <v>147.6</v>
      </c>
      <c r="H1201" s="11">
        <v>3500</v>
      </c>
      <c r="I1201" s="11">
        <v>0.85</v>
      </c>
      <c r="J1201" s="11">
        <v>0.4</v>
      </c>
      <c r="K1201" s="11">
        <v>0.8</v>
      </c>
      <c r="L1201" s="11">
        <v>2</v>
      </c>
      <c r="M1201" s="11">
        <v>3</v>
      </c>
      <c r="N1201" s="11">
        <v>3</v>
      </c>
      <c r="O1201" s="11">
        <v>3</v>
      </c>
      <c r="P1201" s="11">
        <v>0.2</v>
      </c>
      <c r="Q1201" s="11">
        <v>0.2</v>
      </c>
      <c r="R1201" s="11">
        <v>0.3</v>
      </c>
      <c r="S1201" s="11">
        <v>0.35</v>
      </c>
      <c r="T1201" s="11">
        <v>1961.7985000000001</v>
      </c>
      <c r="U1201" s="11">
        <v>0.625</v>
      </c>
      <c r="V1201" s="11">
        <v>60</v>
      </c>
      <c r="W1201" s="11">
        <v>1800</v>
      </c>
      <c r="X1201" s="11">
        <v>-13.887762</v>
      </c>
    </row>
    <row r="1202" spans="2:24" x14ac:dyDescent="0.35">
      <c r="B1202" s="11">
        <v>-13.894048</v>
      </c>
      <c r="C1202" s="11">
        <v>30</v>
      </c>
      <c r="D1202" s="11">
        <v>178.16327000000001</v>
      </c>
      <c r="E1202" s="11">
        <v>5.7000000000000002E-2</v>
      </c>
      <c r="F1202" s="11">
        <v>4500</v>
      </c>
      <c r="G1202" s="11">
        <v>256.5</v>
      </c>
      <c r="H1202" s="11">
        <v>7000</v>
      </c>
      <c r="I1202" s="11">
        <v>0.8</v>
      </c>
      <c r="J1202" s="11">
        <v>0.2</v>
      </c>
      <c r="K1202" s="11">
        <v>0.6</v>
      </c>
      <c r="L1202" s="11">
        <v>2</v>
      </c>
      <c r="M1202" s="11">
        <v>2</v>
      </c>
      <c r="N1202" s="11">
        <v>3</v>
      </c>
      <c r="O1202" s="11">
        <v>2</v>
      </c>
      <c r="P1202" s="11">
        <v>0.125</v>
      </c>
      <c r="Q1202" s="11">
        <v>0.1</v>
      </c>
      <c r="R1202" s="11">
        <v>0.1</v>
      </c>
      <c r="S1202" s="11">
        <v>0.25</v>
      </c>
      <c r="T1202" s="11">
        <v>4133.2368999999999</v>
      </c>
      <c r="U1202" s="11">
        <v>0.57499999999999996</v>
      </c>
      <c r="V1202" s="11">
        <v>40</v>
      </c>
      <c r="W1202" s="11">
        <v>1800</v>
      </c>
      <c r="X1202" s="11">
        <v>-12.434934</v>
      </c>
    </row>
    <row r="1203" spans="2:24" x14ac:dyDescent="0.35">
      <c r="B1203" s="11">
        <v>34.755515000000003</v>
      </c>
      <c r="C1203" s="11">
        <v>25</v>
      </c>
      <c r="D1203" s="11">
        <v>86.785713999999999</v>
      </c>
      <c r="E1203" s="11">
        <v>0.219</v>
      </c>
      <c r="F1203" s="11">
        <v>4500</v>
      </c>
      <c r="G1203" s="11">
        <v>985.5</v>
      </c>
      <c r="H1203" s="11">
        <v>6000</v>
      </c>
      <c r="I1203" s="11">
        <v>0.75</v>
      </c>
      <c r="J1203" s="11">
        <v>0.3</v>
      </c>
      <c r="K1203" s="11">
        <v>0.7</v>
      </c>
      <c r="L1203" s="11">
        <v>2</v>
      </c>
      <c r="M1203" s="11">
        <v>2</v>
      </c>
      <c r="N1203" s="11">
        <v>4</v>
      </c>
      <c r="O1203" s="11">
        <v>4</v>
      </c>
      <c r="P1203" s="11">
        <v>0.125</v>
      </c>
      <c r="Q1203" s="11">
        <v>0.1</v>
      </c>
      <c r="R1203" s="11">
        <v>0.16666666999999999</v>
      </c>
      <c r="S1203" s="11">
        <v>0.35</v>
      </c>
      <c r="T1203" s="11">
        <v>3655.9621999999999</v>
      </c>
      <c r="U1203" s="11">
        <v>0.6</v>
      </c>
      <c r="V1203" s="11">
        <v>80</v>
      </c>
      <c r="W1203" s="11">
        <v>1200</v>
      </c>
      <c r="X1203" s="11">
        <v>33.402850999999998</v>
      </c>
    </row>
    <row r="1204" spans="2:24" x14ac:dyDescent="0.35">
      <c r="B1204" s="11">
        <v>-17.308026000000002</v>
      </c>
      <c r="C1204" s="11">
        <v>40</v>
      </c>
      <c r="D1204" s="11">
        <v>263.44898000000001</v>
      </c>
      <c r="E1204" s="11">
        <v>0.13800000000000001</v>
      </c>
      <c r="F1204" s="11">
        <v>1335.5888429752067</v>
      </c>
      <c r="G1204" s="11">
        <v>184.31126033057853</v>
      </c>
      <c r="H1204" s="11">
        <v>7500</v>
      </c>
      <c r="I1204" s="11">
        <v>0.85</v>
      </c>
      <c r="J1204" s="11">
        <v>0.5</v>
      </c>
      <c r="K1204" s="11">
        <v>0.8</v>
      </c>
      <c r="L1204" s="11">
        <v>3</v>
      </c>
      <c r="M1204" s="11">
        <v>4</v>
      </c>
      <c r="N1204" s="11">
        <v>3</v>
      </c>
      <c r="O1204" s="11">
        <v>2</v>
      </c>
      <c r="P1204" s="11">
        <v>0.2</v>
      </c>
      <c r="Q1204" s="11">
        <v>0.2</v>
      </c>
      <c r="R1204" s="11">
        <v>0.23333333000000001</v>
      </c>
      <c r="S1204" s="11">
        <v>0.25</v>
      </c>
      <c r="T1204" s="11">
        <v>1853.4437</v>
      </c>
      <c r="U1204" s="11">
        <v>0.55000000000000004</v>
      </c>
      <c r="V1204" s="11">
        <v>90</v>
      </c>
      <c r="W1204" s="11">
        <v>1800</v>
      </c>
      <c r="X1204" s="11">
        <v>-18.441842000000001</v>
      </c>
    </row>
    <row r="1205" spans="2:24" x14ac:dyDescent="0.35">
      <c r="B1205" s="11">
        <v>-5.2562749999999996</v>
      </c>
      <c r="C1205" s="11">
        <v>30</v>
      </c>
      <c r="D1205" s="11">
        <v>98.969387999999995</v>
      </c>
      <c r="E1205" s="11">
        <v>0.13800000000000001</v>
      </c>
      <c r="F1205" s="11">
        <v>640.13429752066122</v>
      </c>
      <c r="G1205" s="11">
        <v>88.338533057851251</v>
      </c>
      <c r="H1205" s="11">
        <v>7500</v>
      </c>
      <c r="I1205" s="11">
        <v>0.85</v>
      </c>
      <c r="J1205" s="11">
        <v>0.4</v>
      </c>
      <c r="K1205" s="11">
        <v>0.6</v>
      </c>
      <c r="L1205" s="11">
        <v>3</v>
      </c>
      <c r="M1205" s="11">
        <v>2</v>
      </c>
      <c r="N1205" s="11">
        <v>3</v>
      </c>
      <c r="O1205" s="11">
        <v>4</v>
      </c>
      <c r="P1205" s="11">
        <v>0.125</v>
      </c>
      <c r="Q1205" s="11">
        <v>0.15</v>
      </c>
      <c r="R1205" s="11">
        <v>0.3</v>
      </c>
      <c r="S1205" s="11">
        <v>0.35</v>
      </c>
      <c r="T1205" s="11">
        <v>3813.4031</v>
      </c>
      <c r="U1205" s="11">
        <v>0.67500000000000004</v>
      </c>
      <c r="V1205" s="11">
        <v>90</v>
      </c>
      <c r="W1205" s="11">
        <v>600</v>
      </c>
      <c r="X1205" s="11">
        <v>-4.5438071999999998</v>
      </c>
    </row>
    <row r="1206" spans="2:24" x14ac:dyDescent="0.35">
      <c r="B1206" s="11">
        <v>17.856138999999999</v>
      </c>
      <c r="C1206" s="11">
        <v>25</v>
      </c>
      <c r="D1206" s="11">
        <v>31.959184</v>
      </c>
      <c r="E1206" s="11">
        <v>0.111</v>
      </c>
      <c r="F1206" s="11">
        <v>3800</v>
      </c>
      <c r="G1206" s="11">
        <v>421.8</v>
      </c>
      <c r="H1206" s="11">
        <v>5500</v>
      </c>
      <c r="I1206" s="11">
        <v>0.7</v>
      </c>
      <c r="J1206" s="11">
        <v>0.2</v>
      </c>
      <c r="K1206" s="11">
        <v>0.6</v>
      </c>
      <c r="L1206" s="11">
        <v>4</v>
      </c>
      <c r="M1206" s="11">
        <v>4</v>
      </c>
      <c r="N1206" s="11">
        <v>4</v>
      </c>
      <c r="O1206" s="11">
        <v>3</v>
      </c>
      <c r="P1206" s="11">
        <v>0.2</v>
      </c>
      <c r="Q1206" s="11">
        <v>0.15</v>
      </c>
      <c r="R1206" s="11">
        <v>0.16666666999999999</v>
      </c>
      <c r="S1206" s="11">
        <v>0.3</v>
      </c>
      <c r="T1206" s="11">
        <v>3351.2986999999998</v>
      </c>
      <c r="U1206" s="11">
        <v>0.42499999999999999</v>
      </c>
      <c r="V1206" s="11">
        <v>50</v>
      </c>
      <c r="W1206" s="11">
        <v>1400</v>
      </c>
      <c r="X1206" s="11">
        <v>16.083303000000001</v>
      </c>
    </row>
    <row r="1207" spans="2:24" x14ac:dyDescent="0.35">
      <c r="B1207" s="11">
        <v>-14.051961</v>
      </c>
      <c r="C1207" s="11">
        <v>15</v>
      </c>
      <c r="D1207" s="11">
        <v>178.16327000000001</v>
      </c>
      <c r="E1207" s="11">
        <v>0.111</v>
      </c>
      <c r="F1207" s="11">
        <v>2000</v>
      </c>
      <c r="G1207" s="11">
        <v>222</v>
      </c>
      <c r="H1207" s="11">
        <v>8000</v>
      </c>
      <c r="I1207" s="11">
        <v>0.8</v>
      </c>
      <c r="J1207" s="11">
        <v>0.4</v>
      </c>
      <c r="K1207" s="11">
        <v>0.6</v>
      </c>
      <c r="L1207" s="11">
        <v>2</v>
      </c>
      <c r="M1207" s="11">
        <v>2</v>
      </c>
      <c r="N1207" s="11">
        <v>3</v>
      </c>
      <c r="O1207" s="11">
        <v>2</v>
      </c>
      <c r="P1207" s="11">
        <v>0.05</v>
      </c>
      <c r="Q1207" s="11">
        <v>0.2</v>
      </c>
      <c r="R1207" s="11">
        <v>0.16666666999999999</v>
      </c>
      <c r="S1207" s="11">
        <v>0.3</v>
      </c>
      <c r="T1207" s="11">
        <v>3760.8672000000001</v>
      </c>
      <c r="U1207" s="11">
        <v>0.65</v>
      </c>
      <c r="V1207" s="11">
        <v>40</v>
      </c>
      <c r="W1207" s="11">
        <v>1600</v>
      </c>
      <c r="X1207" s="11">
        <v>-13.401287999999999</v>
      </c>
    </row>
    <row r="1208" spans="2:24" x14ac:dyDescent="0.35">
      <c r="B1208" s="11">
        <v>10.380357999999999</v>
      </c>
      <c r="C1208" s="11">
        <v>25</v>
      </c>
      <c r="D1208" s="11">
        <v>214.71429000000001</v>
      </c>
      <c r="E1208" s="11">
        <v>0.219</v>
      </c>
      <c r="F1208" s="11">
        <v>1650</v>
      </c>
      <c r="G1208" s="11">
        <v>361.35</v>
      </c>
      <c r="H1208" s="11">
        <v>2500</v>
      </c>
      <c r="I1208" s="11">
        <v>0.7</v>
      </c>
      <c r="J1208" s="11">
        <v>0.4</v>
      </c>
      <c r="K1208" s="11">
        <v>0.7</v>
      </c>
      <c r="L1208" s="11">
        <v>3</v>
      </c>
      <c r="M1208" s="11">
        <v>2</v>
      </c>
      <c r="N1208" s="11">
        <v>3</v>
      </c>
      <c r="O1208" s="11">
        <v>2</v>
      </c>
      <c r="P1208" s="11">
        <v>0.2</v>
      </c>
      <c r="Q1208" s="11">
        <v>0.15</v>
      </c>
      <c r="R1208" s="11">
        <v>0.23333333000000001</v>
      </c>
      <c r="S1208" s="11">
        <v>0.35</v>
      </c>
      <c r="T1208" s="11">
        <v>1311.7456999999999</v>
      </c>
      <c r="U1208" s="11">
        <v>0.45</v>
      </c>
      <c r="V1208" s="11">
        <v>50</v>
      </c>
      <c r="W1208" s="11">
        <v>600</v>
      </c>
      <c r="X1208" s="11">
        <v>12.780072000000001</v>
      </c>
    </row>
    <row r="1209" spans="2:24" x14ac:dyDescent="0.35">
      <c r="B1209" s="11">
        <v>-3.3824749999999999</v>
      </c>
      <c r="C1209" s="11">
        <v>20</v>
      </c>
      <c r="D1209" s="11">
        <v>147.70408</v>
      </c>
      <c r="E1209" s="11">
        <v>0.27300000000000002</v>
      </c>
      <c r="F1209" s="11">
        <v>899.17355371900828</v>
      </c>
      <c r="G1209" s="11">
        <v>245.47438016528929</v>
      </c>
      <c r="H1209" s="11">
        <v>5500</v>
      </c>
      <c r="I1209" s="11">
        <v>0.7</v>
      </c>
      <c r="J1209" s="11">
        <v>0.3</v>
      </c>
      <c r="K1209" s="11">
        <v>0.7</v>
      </c>
      <c r="L1209" s="11">
        <v>2</v>
      </c>
      <c r="M1209" s="11">
        <v>4</v>
      </c>
      <c r="N1209" s="11">
        <v>3</v>
      </c>
      <c r="O1209" s="11">
        <v>4</v>
      </c>
      <c r="P1209" s="11">
        <v>0.05</v>
      </c>
      <c r="Q1209" s="11">
        <v>0.1</v>
      </c>
      <c r="R1209" s="11">
        <v>0.16666666999999999</v>
      </c>
      <c r="S1209" s="11">
        <v>0.3</v>
      </c>
      <c r="T1209" s="11">
        <v>2500.2629999999999</v>
      </c>
      <c r="U1209" s="11">
        <v>0.6</v>
      </c>
      <c r="V1209" s="11">
        <v>70</v>
      </c>
      <c r="W1209" s="11">
        <v>1600</v>
      </c>
      <c r="X1209" s="11">
        <v>-2.5827285</v>
      </c>
    </row>
    <row r="1210" spans="2:24" x14ac:dyDescent="0.35">
      <c r="B1210" s="11">
        <v>28.473994000000001</v>
      </c>
      <c r="C1210" s="11">
        <v>25</v>
      </c>
      <c r="D1210" s="11">
        <v>293.90816000000001</v>
      </c>
      <c r="E1210" s="11">
        <v>5.7000000000000002E-2</v>
      </c>
      <c r="F1210" s="11">
        <v>7300</v>
      </c>
      <c r="G1210" s="11">
        <v>416.1</v>
      </c>
      <c r="H1210" s="11">
        <v>7000</v>
      </c>
      <c r="I1210" s="11">
        <v>0.8</v>
      </c>
      <c r="J1210" s="11">
        <v>0.2</v>
      </c>
      <c r="K1210" s="11">
        <v>0.9</v>
      </c>
      <c r="L1210" s="11">
        <v>2</v>
      </c>
      <c r="M1210" s="11">
        <v>2</v>
      </c>
      <c r="N1210" s="11">
        <v>2</v>
      </c>
      <c r="O1210" s="11">
        <v>3</v>
      </c>
      <c r="P1210" s="11">
        <v>0.05</v>
      </c>
      <c r="Q1210" s="11">
        <v>0.2</v>
      </c>
      <c r="R1210" s="11">
        <v>0.16666666999999999</v>
      </c>
      <c r="S1210" s="11">
        <v>0.3</v>
      </c>
      <c r="T1210" s="11">
        <v>3080.4866000000002</v>
      </c>
      <c r="U1210" s="11">
        <v>0.47499999999999998</v>
      </c>
      <c r="V1210" s="11">
        <v>80</v>
      </c>
      <c r="W1210" s="11">
        <v>600</v>
      </c>
      <c r="X1210" s="11">
        <v>27.255738999999998</v>
      </c>
    </row>
    <row r="1211" spans="2:24" x14ac:dyDescent="0.35">
      <c r="B1211" s="11">
        <v>13.666067</v>
      </c>
      <c r="C1211" s="11">
        <v>15</v>
      </c>
      <c r="D1211" s="11">
        <v>135.52041</v>
      </c>
      <c r="E1211" s="11">
        <v>0.219</v>
      </c>
      <c r="F1211" s="11">
        <v>950</v>
      </c>
      <c r="G1211" s="11">
        <v>208.05</v>
      </c>
      <c r="H1211" s="11">
        <v>2500</v>
      </c>
      <c r="I1211" s="11">
        <v>0.7</v>
      </c>
      <c r="J1211" s="11">
        <v>0.4</v>
      </c>
      <c r="K1211" s="11">
        <v>0.8</v>
      </c>
      <c r="L1211" s="11">
        <v>4</v>
      </c>
      <c r="M1211" s="11">
        <v>4</v>
      </c>
      <c r="N1211" s="11">
        <v>4</v>
      </c>
      <c r="O1211" s="11">
        <v>2</v>
      </c>
      <c r="P1211" s="11">
        <v>0.125</v>
      </c>
      <c r="Q1211" s="11">
        <v>0.2</v>
      </c>
      <c r="R1211" s="11">
        <v>0.3</v>
      </c>
      <c r="S1211" s="11">
        <v>0.35</v>
      </c>
      <c r="T1211" s="11">
        <v>1175.271</v>
      </c>
      <c r="U1211" s="11">
        <v>0.42499999999999999</v>
      </c>
      <c r="V1211" s="11">
        <v>90</v>
      </c>
      <c r="W1211" s="11">
        <v>1800</v>
      </c>
      <c r="X1211" s="11">
        <v>14.593864</v>
      </c>
    </row>
    <row r="1212" spans="2:24" x14ac:dyDescent="0.35">
      <c r="B1212" s="11">
        <v>35.058165000000002</v>
      </c>
      <c r="C1212" s="11">
        <v>30</v>
      </c>
      <c r="D1212" s="11">
        <v>232.9898</v>
      </c>
      <c r="E1212" s="11">
        <v>0.219</v>
      </c>
      <c r="F1212" s="11">
        <v>2485.227272727273</v>
      </c>
      <c r="G1212" s="11">
        <v>544.26477272727277</v>
      </c>
      <c r="H1212" s="11">
        <v>4000</v>
      </c>
      <c r="I1212" s="11">
        <v>0.75</v>
      </c>
      <c r="J1212" s="11">
        <v>0.3</v>
      </c>
      <c r="K1212" s="11">
        <v>0.8</v>
      </c>
      <c r="L1212" s="11">
        <v>4</v>
      </c>
      <c r="M1212" s="11">
        <v>4</v>
      </c>
      <c r="N1212" s="11">
        <v>4</v>
      </c>
      <c r="O1212" s="11">
        <v>2</v>
      </c>
      <c r="P1212" s="11">
        <v>0.05</v>
      </c>
      <c r="Q1212" s="11">
        <v>0.2</v>
      </c>
      <c r="R1212" s="11">
        <v>0.23333333000000001</v>
      </c>
      <c r="S1212" s="11">
        <v>0.2</v>
      </c>
      <c r="T1212" s="11">
        <v>2033.8150000000001</v>
      </c>
      <c r="U1212" s="11">
        <v>0.45</v>
      </c>
      <c r="V1212" s="11">
        <v>90</v>
      </c>
      <c r="W1212" s="11">
        <v>1600</v>
      </c>
      <c r="X1212" s="11">
        <v>35.33464</v>
      </c>
    </row>
    <row r="1213" spans="2:24" x14ac:dyDescent="0.35">
      <c r="B1213" s="11">
        <v>-20.170582</v>
      </c>
      <c r="C1213" s="11">
        <v>25</v>
      </c>
      <c r="D1213" s="11">
        <v>184.2551</v>
      </c>
      <c r="E1213" s="11">
        <v>0.111</v>
      </c>
      <c r="F1213" s="11">
        <v>950</v>
      </c>
      <c r="G1213" s="11">
        <v>105.45</v>
      </c>
      <c r="H1213" s="11">
        <v>6000</v>
      </c>
      <c r="I1213" s="11">
        <v>0.7</v>
      </c>
      <c r="J1213" s="11">
        <v>0.2</v>
      </c>
      <c r="K1213" s="11">
        <v>0.9</v>
      </c>
      <c r="L1213" s="11">
        <v>2</v>
      </c>
      <c r="M1213" s="11">
        <v>2</v>
      </c>
      <c r="N1213" s="11">
        <v>3</v>
      </c>
      <c r="O1213" s="11">
        <v>2</v>
      </c>
      <c r="P1213" s="11">
        <v>0.05</v>
      </c>
      <c r="Q1213" s="11">
        <v>0.1</v>
      </c>
      <c r="R1213" s="11">
        <v>0.3</v>
      </c>
      <c r="S1213" s="11">
        <v>0.2</v>
      </c>
      <c r="T1213" s="11">
        <v>3148.1896000000002</v>
      </c>
      <c r="U1213" s="11">
        <v>0.67500000000000004</v>
      </c>
      <c r="V1213" s="11">
        <v>60</v>
      </c>
      <c r="W1213" s="11">
        <v>1800</v>
      </c>
      <c r="X1213" s="11">
        <v>-19.324119</v>
      </c>
    </row>
    <row r="1214" spans="2:24" x14ac:dyDescent="0.35">
      <c r="B1214" s="11">
        <v>0.46663700000000002</v>
      </c>
      <c r="C1214" s="11">
        <v>15</v>
      </c>
      <c r="D1214" s="11">
        <v>226.89796000000001</v>
      </c>
      <c r="E1214" s="11">
        <v>0.219</v>
      </c>
      <c r="F1214" s="11">
        <v>1639.6694214876034</v>
      </c>
      <c r="G1214" s="11">
        <v>359.08760330578514</v>
      </c>
      <c r="H1214" s="11">
        <v>7000</v>
      </c>
      <c r="I1214" s="11">
        <v>0.75</v>
      </c>
      <c r="J1214" s="11">
        <v>0.3</v>
      </c>
      <c r="K1214" s="11">
        <v>0.6</v>
      </c>
      <c r="L1214" s="11">
        <v>3</v>
      </c>
      <c r="M1214" s="11">
        <v>4</v>
      </c>
      <c r="N1214" s="11">
        <v>4</v>
      </c>
      <c r="O1214" s="11">
        <v>3</v>
      </c>
      <c r="P1214" s="11">
        <v>0.05</v>
      </c>
      <c r="Q1214" s="11">
        <v>0.1</v>
      </c>
      <c r="R1214" s="11">
        <v>0.23333333000000001</v>
      </c>
      <c r="S1214" s="11">
        <v>0.35</v>
      </c>
      <c r="T1214" s="11">
        <v>2657.9205000000002</v>
      </c>
      <c r="U1214" s="11">
        <v>0.55000000000000004</v>
      </c>
      <c r="V1214" s="11">
        <v>60</v>
      </c>
      <c r="W1214" s="11">
        <v>2000</v>
      </c>
      <c r="X1214" s="11">
        <v>1.1493396999999999</v>
      </c>
    </row>
    <row r="1215" spans="2:24" x14ac:dyDescent="0.35">
      <c r="B1215" s="11">
        <v>18.509841000000002</v>
      </c>
      <c r="C1215" s="11">
        <v>15</v>
      </c>
      <c r="D1215" s="11">
        <v>62.418367000000003</v>
      </c>
      <c r="E1215" s="11">
        <v>0.16500000000000001</v>
      </c>
      <c r="F1215" s="11">
        <v>4231.4049586776864</v>
      </c>
      <c r="G1215" s="11">
        <v>698.18181818181824</v>
      </c>
      <c r="H1215" s="11">
        <v>6000</v>
      </c>
      <c r="I1215" s="11">
        <v>0.8</v>
      </c>
      <c r="J1215" s="11">
        <v>0.5</v>
      </c>
      <c r="K1215" s="11">
        <v>0.7</v>
      </c>
      <c r="L1215" s="11">
        <v>2</v>
      </c>
      <c r="M1215" s="11">
        <v>3</v>
      </c>
      <c r="N1215" s="11">
        <v>3</v>
      </c>
      <c r="O1215" s="11">
        <v>2</v>
      </c>
      <c r="P1215" s="11">
        <v>0.2</v>
      </c>
      <c r="Q1215" s="11">
        <v>0.15</v>
      </c>
      <c r="R1215" s="11">
        <v>0.1</v>
      </c>
      <c r="S1215" s="11">
        <v>0.25</v>
      </c>
      <c r="T1215" s="11">
        <v>3363.0830999999998</v>
      </c>
      <c r="U1215" s="11">
        <v>0.6</v>
      </c>
      <c r="V1215" s="11">
        <v>90</v>
      </c>
      <c r="W1215" s="11">
        <v>1600</v>
      </c>
      <c r="X1215" s="11">
        <v>18.850667999999999</v>
      </c>
    </row>
    <row r="1216" spans="2:24" x14ac:dyDescent="0.35">
      <c r="B1216" s="11">
        <v>-3.2788300000000001</v>
      </c>
      <c r="C1216" s="11">
        <v>25</v>
      </c>
      <c r="D1216" s="11">
        <v>165.97959</v>
      </c>
      <c r="E1216" s="11">
        <v>5.7000000000000002E-2</v>
      </c>
      <c r="F1216" s="11">
        <v>2380.1652892561983</v>
      </c>
      <c r="G1216" s="11">
        <v>135.6694214876033</v>
      </c>
      <c r="H1216" s="11">
        <v>7000</v>
      </c>
      <c r="I1216" s="11">
        <v>0.85</v>
      </c>
      <c r="J1216" s="11">
        <v>0.3</v>
      </c>
      <c r="K1216" s="11">
        <v>0.7</v>
      </c>
      <c r="L1216" s="11">
        <v>3</v>
      </c>
      <c r="M1216" s="11">
        <v>2</v>
      </c>
      <c r="N1216" s="11">
        <v>4</v>
      </c>
      <c r="O1216" s="11">
        <v>4</v>
      </c>
      <c r="P1216" s="11">
        <v>0.2</v>
      </c>
      <c r="Q1216" s="11">
        <v>0.15</v>
      </c>
      <c r="R1216" s="11">
        <v>0.3</v>
      </c>
      <c r="S1216" s="11">
        <v>0.2</v>
      </c>
      <c r="T1216" s="11">
        <v>3080.4866000000002</v>
      </c>
      <c r="U1216" s="11">
        <v>0.57499999999999996</v>
      </c>
      <c r="V1216" s="11">
        <v>50</v>
      </c>
      <c r="W1216" s="11">
        <v>400</v>
      </c>
      <c r="X1216" s="11">
        <v>-2.6944992999999999</v>
      </c>
    </row>
    <row r="1217" spans="2:24" x14ac:dyDescent="0.35">
      <c r="B1217" s="11">
        <v>-1.829529</v>
      </c>
      <c r="C1217" s="11">
        <v>30</v>
      </c>
      <c r="D1217" s="11">
        <v>80.693877999999998</v>
      </c>
      <c r="E1217" s="11">
        <v>0.219</v>
      </c>
      <c r="F1217" s="11">
        <v>1825</v>
      </c>
      <c r="G1217" s="11">
        <v>399.67500000000001</v>
      </c>
      <c r="H1217" s="11">
        <v>2500</v>
      </c>
      <c r="I1217" s="11">
        <v>0.8</v>
      </c>
      <c r="J1217" s="11">
        <v>0.3</v>
      </c>
      <c r="K1217" s="11">
        <v>0.6</v>
      </c>
      <c r="L1217" s="11">
        <v>4</v>
      </c>
      <c r="M1217" s="11">
        <v>4</v>
      </c>
      <c r="N1217" s="11">
        <v>3</v>
      </c>
      <c r="O1217" s="11">
        <v>4</v>
      </c>
      <c r="P1217" s="11">
        <v>0.05</v>
      </c>
      <c r="Q1217" s="11">
        <v>0.1</v>
      </c>
      <c r="R1217" s="11">
        <v>0.16666666999999999</v>
      </c>
      <c r="S1217" s="11">
        <v>0.3</v>
      </c>
      <c r="T1217" s="11">
        <v>1271.1343999999999</v>
      </c>
      <c r="U1217" s="11">
        <v>0.4</v>
      </c>
      <c r="V1217" s="11">
        <v>90</v>
      </c>
      <c r="W1217" s="11">
        <v>600</v>
      </c>
      <c r="X1217" s="11">
        <v>-3.4259024999999999</v>
      </c>
    </row>
    <row r="1218" spans="2:24" x14ac:dyDescent="0.35">
      <c r="B1218" s="11">
        <v>4.2521370000000003</v>
      </c>
      <c r="C1218" s="11">
        <v>45</v>
      </c>
      <c r="D1218" s="11">
        <v>31.959184</v>
      </c>
      <c r="E1218" s="11">
        <v>0.192</v>
      </c>
      <c r="F1218" s="11">
        <v>3012.3966942148763</v>
      </c>
      <c r="G1218" s="11">
        <v>578.3801652892563</v>
      </c>
      <c r="H1218" s="11">
        <v>8000</v>
      </c>
      <c r="I1218" s="11">
        <v>0.75</v>
      </c>
      <c r="J1218" s="11">
        <v>0.3</v>
      </c>
      <c r="K1218" s="11">
        <v>0.7</v>
      </c>
      <c r="L1218" s="11">
        <v>4</v>
      </c>
      <c r="M1218" s="11">
        <v>2</v>
      </c>
      <c r="N1218" s="11">
        <v>4</v>
      </c>
      <c r="O1218" s="11">
        <v>3</v>
      </c>
      <c r="P1218" s="11">
        <v>0.2</v>
      </c>
      <c r="Q1218" s="11">
        <v>0.2</v>
      </c>
      <c r="R1218" s="11">
        <v>0.3</v>
      </c>
      <c r="S1218" s="11">
        <v>0.2</v>
      </c>
      <c r="T1218" s="11">
        <v>2521.3135000000002</v>
      </c>
      <c r="U1218" s="11">
        <v>0.625</v>
      </c>
      <c r="V1218" s="11">
        <v>90</v>
      </c>
      <c r="W1218" s="11">
        <v>1200</v>
      </c>
      <c r="X1218" s="11">
        <v>-0.89038576999999997</v>
      </c>
    </row>
    <row r="1219" spans="2:24" x14ac:dyDescent="0.35">
      <c r="B1219" s="11">
        <v>6.3716390000000001</v>
      </c>
      <c r="C1219" s="11">
        <v>15</v>
      </c>
      <c r="D1219" s="11">
        <v>7.5918367</v>
      </c>
      <c r="E1219" s="11">
        <v>0.3</v>
      </c>
      <c r="F1219" s="11">
        <v>2485.227272727273</v>
      </c>
      <c r="G1219" s="11">
        <v>745.56818181818187</v>
      </c>
      <c r="H1219" s="11">
        <v>7000</v>
      </c>
      <c r="I1219" s="11">
        <v>0.75</v>
      </c>
      <c r="J1219" s="11">
        <v>0.2</v>
      </c>
      <c r="K1219" s="11">
        <v>0.8</v>
      </c>
      <c r="L1219" s="11">
        <v>3</v>
      </c>
      <c r="M1219" s="11">
        <v>4</v>
      </c>
      <c r="N1219" s="11">
        <v>3</v>
      </c>
      <c r="O1219" s="11">
        <v>2</v>
      </c>
      <c r="P1219" s="11">
        <v>0.05</v>
      </c>
      <c r="Q1219" s="11">
        <v>0.15</v>
      </c>
      <c r="R1219" s="11">
        <v>0.1</v>
      </c>
      <c r="S1219" s="11">
        <v>0.35</v>
      </c>
      <c r="T1219" s="11">
        <v>3923.5970000000002</v>
      </c>
      <c r="U1219" s="11">
        <v>0.625</v>
      </c>
      <c r="V1219" s="11">
        <v>70</v>
      </c>
      <c r="W1219" s="11">
        <v>1400</v>
      </c>
      <c r="X1219" s="11">
        <v>8.5059150999999993</v>
      </c>
    </row>
    <row r="1220" spans="2:24" x14ac:dyDescent="0.35">
      <c r="B1220" s="11">
        <v>22.047799000000001</v>
      </c>
      <c r="C1220" s="11">
        <v>15</v>
      </c>
      <c r="D1220" s="11">
        <v>68.510204000000002</v>
      </c>
      <c r="E1220" s="11">
        <v>0.219</v>
      </c>
      <c r="F1220" s="11">
        <v>4176.1363636363631</v>
      </c>
      <c r="G1220" s="11">
        <v>914.57386363636351</v>
      </c>
      <c r="H1220" s="11">
        <v>3000</v>
      </c>
      <c r="I1220" s="11">
        <v>0.85</v>
      </c>
      <c r="J1220" s="11">
        <v>0.5</v>
      </c>
      <c r="K1220" s="11">
        <v>0.6</v>
      </c>
      <c r="L1220" s="11">
        <v>4</v>
      </c>
      <c r="M1220" s="11">
        <v>4</v>
      </c>
      <c r="N1220" s="11">
        <v>4</v>
      </c>
      <c r="O1220" s="11">
        <v>3</v>
      </c>
      <c r="P1220" s="11">
        <v>0.2</v>
      </c>
      <c r="Q1220" s="11">
        <v>0.2</v>
      </c>
      <c r="R1220" s="11">
        <v>0.1</v>
      </c>
      <c r="S1220" s="11">
        <v>0.25</v>
      </c>
      <c r="T1220" s="11">
        <v>1681.5416</v>
      </c>
      <c r="U1220" s="11">
        <v>0.4</v>
      </c>
      <c r="V1220" s="11">
        <v>60</v>
      </c>
      <c r="W1220" s="11">
        <v>400</v>
      </c>
      <c r="X1220" s="11">
        <v>22.297920999999999</v>
      </c>
    </row>
    <row r="1221" spans="2:24" x14ac:dyDescent="0.35">
      <c r="B1221" s="11">
        <v>-14.396611999999999</v>
      </c>
      <c r="C1221" s="11">
        <v>20</v>
      </c>
      <c r="D1221" s="11">
        <v>269.54082</v>
      </c>
      <c r="E1221" s="11">
        <v>0.13800000000000001</v>
      </c>
      <c r="F1221" s="11">
        <v>376.54958677685954</v>
      </c>
      <c r="G1221" s="11">
        <v>51.963842975206624</v>
      </c>
      <c r="H1221" s="11">
        <v>6500</v>
      </c>
      <c r="I1221" s="11">
        <v>0.8</v>
      </c>
      <c r="J1221" s="11">
        <v>0.5</v>
      </c>
      <c r="K1221" s="11">
        <v>0.7</v>
      </c>
      <c r="L1221" s="11">
        <v>3</v>
      </c>
      <c r="M1221" s="11">
        <v>4</v>
      </c>
      <c r="N1221" s="11">
        <v>2</v>
      </c>
      <c r="O1221" s="11">
        <v>4</v>
      </c>
      <c r="P1221" s="11">
        <v>0.2</v>
      </c>
      <c r="Q1221" s="11">
        <v>0.2</v>
      </c>
      <c r="R1221" s="11">
        <v>0.1</v>
      </c>
      <c r="S1221" s="11">
        <v>0.3</v>
      </c>
      <c r="T1221" s="11">
        <v>1818.3731</v>
      </c>
      <c r="U1221" s="11">
        <v>0.65</v>
      </c>
      <c r="V1221" s="11">
        <v>90</v>
      </c>
      <c r="W1221" s="11">
        <v>1400</v>
      </c>
      <c r="X1221" s="11">
        <v>-15.417584</v>
      </c>
    </row>
    <row r="1222" spans="2:24" x14ac:dyDescent="0.35">
      <c r="B1222" s="11">
        <v>-4.042306</v>
      </c>
      <c r="C1222" s="11">
        <v>25</v>
      </c>
      <c r="D1222" s="11">
        <v>56.326531000000003</v>
      </c>
      <c r="E1222" s="11">
        <v>0.246</v>
      </c>
      <c r="F1222" s="11">
        <v>903.7190082644629</v>
      </c>
      <c r="G1222" s="11">
        <v>222.31487603305786</v>
      </c>
      <c r="H1222" s="11">
        <v>6000</v>
      </c>
      <c r="I1222" s="11">
        <v>0.8</v>
      </c>
      <c r="J1222" s="11">
        <v>0.2</v>
      </c>
      <c r="K1222" s="11">
        <v>0.7</v>
      </c>
      <c r="L1222" s="11">
        <v>3</v>
      </c>
      <c r="M1222" s="11">
        <v>4</v>
      </c>
      <c r="N1222" s="11">
        <v>2</v>
      </c>
      <c r="O1222" s="11">
        <v>3</v>
      </c>
      <c r="P1222" s="11">
        <v>0.125</v>
      </c>
      <c r="Q1222" s="11">
        <v>0.2</v>
      </c>
      <c r="R1222" s="11">
        <v>0.3</v>
      </c>
      <c r="S1222" s="11">
        <v>0.3</v>
      </c>
      <c r="T1222" s="11">
        <v>2132.6446000000001</v>
      </c>
      <c r="U1222" s="11">
        <v>0.65</v>
      </c>
      <c r="V1222" s="11">
        <v>70</v>
      </c>
      <c r="W1222" s="11">
        <v>600</v>
      </c>
      <c r="X1222" s="11">
        <v>-5.3028860999999994</v>
      </c>
    </row>
    <row r="1223" spans="2:24" x14ac:dyDescent="0.35">
      <c r="B1223" s="11">
        <v>-11.491083</v>
      </c>
      <c r="C1223" s="11">
        <v>15</v>
      </c>
      <c r="D1223" s="11">
        <v>220.80611999999999</v>
      </c>
      <c r="E1223" s="11">
        <v>0.27300000000000002</v>
      </c>
      <c r="F1223" s="11">
        <v>4500</v>
      </c>
      <c r="G1223" s="11">
        <v>1228.5</v>
      </c>
      <c r="H1223" s="11">
        <v>7500</v>
      </c>
      <c r="I1223" s="11">
        <v>0.85</v>
      </c>
      <c r="J1223" s="11">
        <v>0.5</v>
      </c>
      <c r="K1223" s="11">
        <v>0.8</v>
      </c>
      <c r="L1223" s="11">
        <v>2</v>
      </c>
      <c r="M1223" s="11">
        <v>2</v>
      </c>
      <c r="N1223" s="11">
        <v>4</v>
      </c>
      <c r="O1223" s="11">
        <v>4</v>
      </c>
      <c r="P1223" s="11">
        <v>0.125</v>
      </c>
      <c r="Q1223" s="11">
        <v>0.15</v>
      </c>
      <c r="R1223" s="11">
        <v>0.16666666999999999</v>
      </c>
      <c r="S1223" s="11">
        <v>0.25</v>
      </c>
      <c r="T1223" s="11">
        <v>2847.7719999999999</v>
      </c>
      <c r="U1223" s="11">
        <v>0.57499999999999996</v>
      </c>
      <c r="V1223" s="11">
        <v>80</v>
      </c>
      <c r="W1223" s="11">
        <v>600</v>
      </c>
      <c r="X1223" s="11">
        <v>-8.6154696999999985</v>
      </c>
    </row>
    <row r="1224" spans="2:24" x14ac:dyDescent="0.35">
      <c r="B1224" s="11">
        <v>-1.6860740000000001</v>
      </c>
      <c r="C1224" s="11">
        <v>15</v>
      </c>
      <c r="D1224" s="11">
        <v>293.90816000000001</v>
      </c>
      <c r="E1224" s="11">
        <v>0.27300000000000002</v>
      </c>
      <c r="F1224" s="11">
        <v>2000</v>
      </c>
      <c r="G1224" s="11">
        <v>546</v>
      </c>
      <c r="H1224" s="11">
        <v>7500</v>
      </c>
      <c r="I1224" s="11">
        <v>0.75</v>
      </c>
      <c r="J1224" s="11">
        <v>0.2</v>
      </c>
      <c r="K1224" s="11">
        <v>0.8</v>
      </c>
      <c r="L1224" s="11">
        <v>2</v>
      </c>
      <c r="M1224" s="11">
        <v>4</v>
      </c>
      <c r="N1224" s="11">
        <v>2</v>
      </c>
      <c r="O1224" s="11">
        <v>3</v>
      </c>
      <c r="P1224" s="11">
        <v>0.05</v>
      </c>
      <c r="Q1224" s="11">
        <v>0.1</v>
      </c>
      <c r="R1224" s="11">
        <v>0.3</v>
      </c>
      <c r="S1224" s="11">
        <v>0.3</v>
      </c>
      <c r="T1224" s="11">
        <v>2847.7719999999999</v>
      </c>
      <c r="U1224" s="11">
        <v>0.55000000000000004</v>
      </c>
      <c r="V1224" s="11">
        <v>50</v>
      </c>
      <c r="W1224" s="11">
        <v>1600</v>
      </c>
      <c r="X1224" s="11">
        <v>2.4415622999999997</v>
      </c>
    </row>
    <row r="1225" spans="2:24" x14ac:dyDescent="0.35">
      <c r="B1225" s="11">
        <v>-1.001916</v>
      </c>
      <c r="C1225" s="11">
        <v>30</v>
      </c>
      <c r="D1225" s="11">
        <v>98.969387999999995</v>
      </c>
      <c r="E1225" s="11">
        <v>5.7000000000000002E-2</v>
      </c>
      <c r="F1225" s="11">
        <v>3120.6611570247933</v>
      </c>
      <c r="G1225" s="11">
        <v>177.87768595041322</v>
      </c>
      <c r="H1225" s="11">
        <v>7000</v>
      </c>
      <c r="I1225" s="11">
        <v>0.85</v>
      </c>
      <c r="J1225" s="11">
        <v>0.3</v>
      </c>
      <c r="K1225" s="11">
        <v>0.7</v>
      </c>
      <c r="L1225" s="11">
        <v>2</v>
      </c>
      <c r="M1225" s="11">
        <v>2</v>
      </c>
      <c r="N1225" s="11">
        <v>3</v>
      </c>
      <c r="O1225" s="11">
        <v>2</v>
      </c>
      <c r="P1225" s="11">
        <v>0.2</v>
      </c>
      <c r="Q1225" s="11">
        <v>0.1</v>
      </c>
      <c r="R1225" s="11">
        <v>0.1</v>
      </c>
      <c r="S1225" s="11">
        <v>0.25</v>
      </c>
      <c r="T1225" s="11">
        <v>1836.9942000000001</v>
      </c>
      <c r="U1225" s="11">
        <v>0.6</v>
      </c>
      <c r="V1225" s="11">
        <v>60</v>
      </c>
      <c r="W1225" s="11">
        <v>400</v>
      </c>
      <c r="X1225" s="11">
        <v>1.0537510000000001</v>
      </c>
    </row>
    <row r="1226" spans="2:24" x14ac:dyDescent="0.35">
      <c r="B1226" s="11">
        <v>-16.874506</v>
      </c>
      <c r="C1226" s="11">
        <v>20</v>
      </c>
      <c r="D1226" s="11">
        <v>117.2449</v>
      </c>
      <c r="E1226" s="11">
        <v>0.3</v>
      </c>
      <c r="F1226" s="11">
        <v>376.54958677685954</v>
      </c>
      <c r="G1226" s="11">
        <v>112.96487603305786</v>
      </c>
      <c r="H1226" s="11">
        <v>4500</v>
      </c>
      <c r="I1226" s="11">
        <v>0.85</v>
      </c>
      <c r="J1226" s="11">
        <v>0.4</v>
      </c>
      <c r="K1226" s="11">
        <v>0.6</v>
      </c>
      <c r="L1226" s="11">
        <v>4</v>
      </c>
      <c r="M1226" s="11">
        <v>3</v>
      </c>
      <c r="N1226" s="11">
        <v>4</v>
      </c>
      <c r="O1226" s="11">
        <v>2</v>
      </c>
      <c r="P1226" s="11">
        <v>0.05</v>
      </c>
      <c r="Q1226" s="11">
        <v>0.1</v>
      </c>
      <c r="R1226" s="11">
        <v>0.1</v>
      </c>
      <c r="S1226" s="11">
        <v>0.2</v>
      </c>
      <c r="T1226" s="11">
        <v>2439.0677000000001</v>
      </c>
      <c r="U1226" s="11">
        <v>0.7</v>
      </c>
      <c r="V1226" s="11">
        <v>80</v>
      </c>
      <c r="W1226" s="11">
        <v>2000</v>
      </c>
      <c r="X1226" s="11">
        <v>-17.420549000000001</v>
      </c>
    </row>
    <row r="1227" spans="2:24" x14ac:dyDescent="0.35">
      <c r="B1227" s="11">
        <v>-19.054192</v>
      </c>
      <c r="C1227" s="11">
        <v>15</v>
      </c>
      <c r="D1227" s="11">
        <v>86.785713999999999</v>
      </c>
      <c r="E1227" s="11">
        <v>5.7000000000000002E-2</v>
      </c>
      <c r="F1227" s="11">
        <v>425</v>
      </c>
      <c r="G1227" s="11">
        <v>24.225000000000001</v>
      </c>
      <c r="H1227" s="11">
        <v>8000</v>
      </c>
      <c r="I1227" s="11">
        <v>0.7</v>
      </c>
      <c r="J1227" s="11">
        <v>0.3</v>
      </c>
      <c r="K1227" s="11">
        <v>0.7</v>
      </c>
      <c r="L1227" s="11">
        <v>4</v>
      </c>
      <c r="M1227" s="11">
        <v>4</v>
      </c>
      <c r="N1227" s="11">
        <v>3</v>
      </c>
      <c r="O1227" s="11">
        <v>2</v>
      </c>
      <c r="P1227" s="11">
        <v>0.05</v>
      </c>
      <c r="Q1227" s="11">
        <v>0.15</v>
      </c>
      <c r="R1227" s="11">
        <v>0.16666666999999999</v>
      </c>
      <c r="S1227" s="11">
        <v>0.2</v>
      </c>
      <c r="T1227" s="11">
        <v>3037.6235000000001</v>
      </c>
      <c r="U1227" s="11">
        <v>0.47499999999999998</v>
      </c>
      <c r="V1227" s="11">
        <v>80</v>
      </c>
      <c r="W1227" s="11">
        <v>1400</v>
      </c>
      <c r="X1227" s="11">
        <v>-18.452383999999999</v>
      </c>
    </row>
    <row r="1228" spans="2:24" x14ac:dyDescent="0.35">
      <c r="B1228" s="11">
        <v>-7.3833630000000001</v>
      </c>
      <c r="C1228" s="11">
        <v>20</v>
      </c>
      <c r="D1228" s="11">
        <v>257.35714000000002</v>
      </c>
      <c r="E1228" s="11">
        <v>0.27300000000000002</v>
      </c>
      <c r="F1228" s="11">
        <v>775</v>
      </c>
      <c r="G1228" s="11">
        <v>211.57500000000002</v>
      </c>
      <c r="H1228" s="11">
        <v>3500</v>
      </c>
      <c r="I1228" s="11">
        <v>0.75</v>
      </c>
      <c r="J1228" s="11">
        <v>0.3</v>
      </c>
      <c r="K1228" s="11">
        <v>0.8</v>
      </c>
      <c r="L1228" s="11">
        <v>4</v>
      </c>
      <c r="M1228" s="11">
        <v>2</v>
      </c>
      <c r="N1228" s="11">
        <v>4</v>
      </c>
      <c r="O1228" s="11">
        <v>3</v>
      </c>
      <c r="P1228" s="11">
        <v>0.05</v>
      </c>
      <c r="Q1228" s="11">
        <v>0.1</v>
      </c>
      <c r="R1228" s="11">
        <v>0.16666666999999999</v>
      </c>
      <c r="S1228" s="11">
        <v>0.35</v>
      </c>
      <c r="T1228" s="11">
        <v>979.12396000000001</v>
      </c>
      <c r="U1228" s="11">
        <v>0.67500000000000004</v>
      </c>
      <c r="V1228" s="11">
        <v>80</v>
      </c>
      <c r="W1228" s="11">
        <v>1400</v>
      </c>
      <c r="X1228" s="11">
        <v>-7.3973960999999999</v>
      </c>
    </row>
    <row r="1229" spans="2:24" x14ac:dyDescent="0.35">
      <c r="B1229" s="11">
        <v>-12.517979</v>
      </c>
      <c r="C1229" s="11">
        <v>45</v>
      </c>
      <c r="D1229" s="11">
        <v>281.72449</v>
      </c>
      <c r="E1229" s="11">
        <v>5.7000000000000002E-2</v>
      </c>
      <c r="F1229" s="11">
        <v>1700</v>
      </c>
      <c r="G1229" s="11">
        <v>96.9</v>
      </c>
      <c r="H1229" s="11">
        <v>7000</v>
      </c>
      <c r="I1229" s="11">
        <v>0.8</v>
      </c>
      <c r="J1229" s="11">
        <v>0.4</v>
      </c>
      <c r="K1229" s="11">
        <v>0.8</v>
      </c>
      <c r="L1229" s="11">
        <v>2</v>
      </c>
      <c r="M1229" s="11">
        <v>2</v>
      </c>
      <c r="N1229" s="11">
        <v>3</v>
      </c>
      <c r="O1229" s="11">
        <v>3</v>
      </c>
      <c r="P1229" s="11">
        <v>0.125</v>
      </c>
      <c r="Q1229" s="11">
        <v>0.15</v>
      </c>
      <c r="R1229" s="11">
        <v>0.16666666999999999</v>
      </c>
      <c r="S1229" s="11">
        <v>0.25</v>
      </c>
      <c r="T1229" s="11">
        <v>3781.9703</v>
      </c>
      <c r="U1229" s="11">
        <v>0.57499999999999996</v>
      </c>
      <c r="V1229" s="11">
        <v>90</v>
      </c>
      <c r="W1229" s="11">
        <v>1400</v>
      </c>
      <c r="X1229" s="11">
        <v>-13.632192</v>
      </c>
    </row>
    <row r="1230" spans="2:24" x14ac:dyDescent="0.35">
      <c r="B1230" s="11">
        <v>-21.82208</v>
      </c>
      <c r="C1230" s="11">
        <v>25</v>
      </c>
      <c r="D1230" s="11">
        <v>275.63265000000001</v>
      </c>
      <c r="E1230" s="11">
        <v>0.219</v>
      </c>
      <c r="F1230" s="11">
        <v>1639.6694214876034</v>
      </c>
      <c r="G1230" s="11">
        <v>359.08760330578514</v>
      </c>
      <c r="H1230" s="11">
        <v>2500</v>
      </c>
      <c r="I1230" s="11">
        <v>0.7</v>
      </c>
      <c r="J1230" s="11">
        <v>0.2</v>
      </c>
      <c r="K1230" s="11">
        <v>0.8</v>
      </c>
      <c r="L1230" s="11">
        <v>3</v>
      </c>
      <c r="M1230" s="11">
        <v>2</v>
      </c>
      <c r="N1230" s="11">
        <v>4</v>
      </c>
      <c r="O1230" s="11">
        <v>2</v>
      </c>
      <c r="P1230" s="11">
        <v>0.2</v>
      </c>
      <c r="Q1230" s="11">
        <v>0.15</v>
      </c>
      <c r="R1230" s="11">
        <v>0.3</v>
      </c>
      <c r="S1230" s="11">
        <v>0.3</v>
      </c>
      <c r="T1230" s="11">
        <v>677.03003000000001</v>
      </c>
      <c r="U1230" s="11">
        <v>0.6</v>
      </c>
      <c r="V1230" s="11">
        <v>40</v>
      </c>
      <c r="W1230" s="11">
        <v>1800</v>
      </c>
      <c r="X1230" s="11">
        <v>-23.401848999999999</v>
      </c>
    </row>
    <row r="1231" spans="2:24" x14ac:dyDescent="0.35">
      <c r="B1231" s="11">
        <v>11.521458000000001</v>
      </c>
      <c r="C1231" s="11">
        <v>35</v>
      </c>
      <c r="D1231" s="11">
        <v>105.06122000000001</v>
      </c>
      <c r="E1231" s="11">
        <v>0.27300000000000002</v>
      </c>
      <c r="F1231" s="11">
        <v>1430.8884297520663</v>
      </c>
      <c r="G1231" s="11">
        <v>390.63254132231413</v>
      </c>
      <c r="H1231" s="11">
        <v>7500</v>
      </c>
      <c r="I1231" s="11">
        <v>0.75</v>
      </c>
      <c r="J1231" s="11">
        <v>0.3</v>
      </c>
      <c r="K1231" s="11">
        <v>0.8</v>
      </c>
      <c r="L1231" s="11">
        <v>4</v>
      </c>
      <c r="M1231" s="11">
        <v>3</v>
      </c>
      <c r="N1231" s="11">
        <v>2</v>
      </c>
      <c r="O1231" s="11">
        <v>2</v>
      </c>
      <c r="P1231" s="11">
        <v>0.2</v>
      </c>
      <c r="Q1231" s="11">
        <v>0.15</v>
      </c>
      <c r="R1231" s="11">
        <v>0.23333333000000001</v>
      </c>
      <c r="S1231" s="11">
        <v>0.25</v>
      </c>
      <c r="T1231" s="11">
        <v>3102.2919000000002</v>
      </c>
      <c r="U1231" s="11">
        <v>0.55000000000000004</v>
      </c>
      <c r="V1231" s="11">
        <v>90</v>
      </c>
      <c r="W1231" s="11">
        <v>2000</v>
      </c>
      <c r="X1231" s="11">
        <v>11.534846999999999</v>
      </c>
    </row>
    <row r="1232" spans="2:24" x14ac:dyDescent="0.35">
      <c r="B1232" s="11">
        <v>-10.112989000000001</v>
      </c>
      <c r="C1232" s="11">
        <v>20</v>
      </c>
      <c r="D1232" s="11">
        <v>135.52041</v>
      </c>
      <c r="E1232" s="11">
        <v>0.16500000000000001</v>
      </c>
      <c r="F1232" s="11">
        <v>2748.8119834710747</v>
      </c>
      <c r="G1232" s="11">
        <v>453.55397727272737</v>
      </c>
      <c r="H1232" s="11">
        <v>8000</v>
      </c>
      <c r="I1232" s="11">
        <v>0.8</v>
      </c>
      <c r="J1232" s="11">
        <v>0.3</v>
      </c>
      <c r="K1232" s="11">
        <v>0.8</v>
      </c>
      <c r="L1232" s="11">
        <v>2</v>
      </c>
      <c r="M1232" s="11">
        <v>2</v>
      </c>
      <c r="N1232" s="11">
        <v>4</v>
      </c>
      <c r="O1232" s="11">
        <v>2</v>
      </c>
      <c r="P1232" s="11">
        <v>0.125</v>
      </c>
      <c r="Q1232" s="11">
        <v>0.1</v>
      </c>
      <c r="R1232" s="11">
        <v>0.23333333000000001</v>
      </c>
      <c r="S1232" s="11">
        <v>0.35</v>
      </c>
      <c r="T1232" s="11">
        <v>2937.3719000000001</v>
      </c>
      <c r="U1232" s="11">
        <v>0.67500000000000004</v>
      </c>
      <c r="V1232" s="11">
        <v>40</v>
      </c>
      <c r="W1232" s="11">
        <v>1600</v>
      </c>
      <c r="X1232" s="11">
        <v>-9.7927757</v>
      </c>
    </row>
    <row r="1233" spans="2:24" x14ac:dyDescent="0.35">
      <c r="B1233" s="11">
        <v>31.072658000000001</v>
      </c>
      <c r="C1233" s="11">
        <v>25</v>
      </c>
      <c r="D1233" s="11">
        <v>62.418367000000003</v>
      </c>
      <c r="E1233" s="11">
        <v>0.192</v>
      </c>
      <c r="F1233" s="11">
        <v>2985.4338842975208</v>
      </c>
      <c r="G1233" s="11">
        <v>573.20330578512403</v>
      </c>
      <c r="H1233" s="11">
        <v>7000</v>
      </c>
      <c r="I1233" s="11">
        <v>0.85</v>
      </c>
      <c r="J1233" s="11">
        <v>0.5</v>
      </c>
      <c r="K1233" s="11">
        <v>0.9</v>
      </c>
      <c r="L1233" s="11">
        <v>4</v>
      </c>
      <c r="M1233" s="11">
        <v>4</v>
      </c>
      <c r="N1233" s="11">
        <v>4</v>
      </c>
      <c r="O1233" s="11">
        <v>3</v>
      </c>
      <c r="P1233" s="11">
        <v>0.05</v>
      </c>
      <c r="Q1233" s="11">
        <v>0.2</v>
      </c>
      <c r="R1233" s="11">
        <v>0.16666666999999999</v>
      </c>
      <c r="S1233" s="11">
        <v>0.2</v>
      </c>
      <c r="T1233" s="11">
        <v>3672.8879000000002</v>
      </c>
      <c r="U1233" s="11">
        <v>0.47499999999999998</v>
      </c>
      <c r="V1233" s="11">
        <v>80</v>
      </c>
      <c r="W1233" s="11">
        <v>1000</v>
      </c>
      <c r="X1233" s="11">
        <v>25.835730999999999</v>
      </c>
    </row>
    <row r="1234" spans="2:24" x14ac:dyDescent="0.35">
      <c r="B1234" s="11">
        <v>10.643364999999999</v>
      </c>
      <c r="C1234" s="11">
        <v>40</v>
      </c>
      <c r="D1234" s="11">
        <v>178.16327000000001</v>
      </c>
      <c r="E1234" s="11">
        <v>0.246</v>
      </c>
      <c r="F1234" s="11">
        <v>3012.3966942148763</v>
      </c>
      <c r="G1234" s="11">
        <v>741.04958677685954</v>
      </c>
      <c r="H1234" s="11">
        <v>7500</v>
      </c>
      <c r="I1234" s="11">
        <v>0.75</v>
      </c>
      <c r="J1234" s="11">
        <v>0.2</v>
      </c>
      <c r="K1234" s="11">
        <v>0.8</v>
      </c>
      <c r="L1234" s="11">
        <v>2</v>
      </c>
      <c r="M1234" s="11">
        <v>2</v>
      </c>
      <c r="N1234" s="11">
        <v>4</v>
      </c>
      <c r="O1234" s="11">
        <v>3</v>
      </c>
      <c r="P1234" s="11">
        <v>0.05</v>
      </c>
      <c r="Q1234" s="11">
        <v>0.2</v>
      </c>
      <c r="R1234" s="11">
        <v>0.1</v>
      </c>
      <c r="S1234" s="11">
        <v>0.3</v>
      </c>
      <c r="T1234" s="11">
        <v>3591.0472</v>
      </c>
      <c r="U1234" s="11">
        <v>0.42499999999999999</v>
      </c>
      <c r="V1234" s="11">
        <v>40</v>
      </c>
      <c r="W1234" s="11">
        <v>800</v>
      </c>
      <c r="X1234" s="11">
        <v>5.8267390999999993</v>
      </c>
    </row>
    <row r="1235" spans="2:24" x14ac:dyDescent="0.35">
      <c r="B1235" s="11">
        <v>-11.110123</v>
      </c>
      <c r="C1235" s="11">
        <v>20</v>
      </c>
      <c r="D1235" s="11">
        <v>141.61224000000001</v>
      </c>
      <c r="E1235" s="11">
        <v>0.246</v>
      </c>
      <c r="F1235" s="11">
        <v>1518.5950413223138</v>
      </c>
      <c r="G1235" s="11">
        <v>373.5743801652892</v>
      </c>
      <c r="H1235" s="11">
        <v>7000</v>
      </c>
      <c r="I1235" s="11">
        <v>0.85</v>
      </c>
      <c r="J1235" s="11">
        <v>0.5</v>
      </c>
      <c r="K1235" s="11">
        <v>0.9</v>
      </c>
      <c r="L1235" s="11">
        <v>2</v>
      </c>
      <c r="M1235" s="11">
        <v>4</v>
      </c>
      <c r="N1235" s="11">
        <v>3</v>
      </c>
      <c r="O1235" s="11">
        <v>4</v>
      </c>
      <c r="P1235" s="11">
        <v>0.2</v>
      </c>
      <c r="Q1235" s="11">
        <v>0.1</v>
      </c>
      <c r="R1235" s="11">
        <v>0.1</v>
      </c>
      <c r="S1235" s="11">
        <v>0.25</v>
      </c>
      <c r="T1235" s="11">
        <v>4406.0577999999996</v>
      </c>
      <c r="U1235" s="11">
        <v>0.7</v>
      </c>
      <c r="V1235" s="11">
        <v>40</v>
      </c>
      <c r="W1235" s="11">
        <v>1200</v>
      </c>
      <c r="X1235" s="11">
        <v>-12.074767</v>
      </c>
    </row>
    <row r="1236" spans="2:24" x14ac:dyDescent="0.35">
      <c r="B1236" s="11">
        <v>-11.053224</v>
      </c>
      <c r="C1236" s="11">
        <v>25</v>
      </c>
      <c r="D1236" s="11">
        <v>129.42857000000001</v>
      </c>
      <c r="E1236" s="11">
        <v>0.16500000000000001</v>
      </c>
      <c r="F1236" s="11">
        <v>376.54958677685954</v>
      </c>
      <c r="G1236" s="11">
        <v>62.130681818181827</v>
      </c>
      <c r="H1236" s="11">
        <v>8000</v>
      </c>
      <c r="I1236" s="11">
        <v>0.7</v>
      </c>
      <c r="J1236" s="11">
        <v>0.2</v>
      </c>
      <c r="K1236" s="11">
        <v>0.9</v>
      </c>
      <c r="L1236" s="11">
        <v>2</v>
      </c>
      <c r="M1236" s="11">
        <v>2</v>
      </c>
      <c r="N1236" s="11">
        <v>4</v>
      </c>
      <c r="O1236" s="11">
        <v>3</v>
      </c>
      <c r="P1236" s="11">
        <v>0.2</v>
      </c>
      <c r="Q1236" s="11">
        <v>0.1</v>
      </c>
      <c r="R1236" s="11">
        <v>0.23333333000000001</v>
      </c>
      <c r="S1236" s="11">
        <v>0.3</v>
      </c>
      <c r="T1236" s="11">
        <v>3520.5562</v>
      </c>
      <c r="U1236" s="11">
        <v>0.47499999999999998</v>
      </c>
      <c r="V1236" s="11">
        <v>80</v>
      </c>
      <c r="W1236" s="11">
        <v>1400</v>
      </c>
      <c r="X1236" s="11">
        <v>-11.694118</v>
      </c>
    </row>
    <row r="1237" spans="2:24" x14ac:dyDescent="0.35">
      <c r="B1237" s="11">
        <v>9.2112049999999996</v>
      </c>
      <c r="C1237" s="11">
        <v>35</v>
      </c>
      <c r="D1237" s="11">
        <v>245.17347000000001</v>
      </c>
      <c r="E1237" s="11">
        <v>0.111</v>
      </c>
      <c r="F1237" s="11">
        <v>1700</v>
      </c>
      <c r="G1237" s="11">
        <v>188.7</v>
      </c>
      <c r="H1237" s="11">
        <v>7500</v>
      </c>
      <c r="I1237" s="11">
        <v>0.7</v>
      </c>
      <c r="J1237" s="11">
        <v>0.2</v>
      </c>
      <c r="K1237" s="11">
        <v>0.7</v>
      </c>
      <c r="L1237" s="11">
        <v>4</v>
      </c>
      <c r="M1237" s="11">
        <v>2</v>
      </c>
      <c r="N1237" s="11">
        <v>3</v>
      </c>
      <c r="O1237" s="11">
        <v>4</v>
      </c>
      <c r="P1237" s="11">
        <v>0.125</v>
      </c>
      <c r="Q1237" s="11">
        <v>0.2</v>
      </c>
      <c r="R1237" s="11">
        <v>0.23333333000000001</v>
      </c>
      <c r="S1237" s="11">
        <v>0.35</v>
      </c>
      <c r="T1237" s="11">
        <v>4295.4811</v>
      </c>
      <c r="U1237" s="11">
        <v>0.4</v>
      </c>
      <c r="V1237" s="11">
        <v>90</v>
      </c>
      <c r="W1237" s="11">
        <v>1000</v>
      </c>
      <c r="X1237" s="11">
        <v>14.154163</v>
      </c>
    </row>
    <row r="1238" spans="2:24" x14ac:dyDescent="0.35">
      <c r="B1238" s="11">
        <v>-26.244868</v>
      </c>
      <c r="C1238" s="11">
        <v>30</v>
      </c>
      <c r="D1238" s="11">
        <v>208.62244999999999</v>
      </c>
      <c r="E1238" s="11">
        <v>0.219</v>
      </c>
      <c r="F1238" s="11">
        <v>2847.3657024793383</v>
      </c>
      <c r="G1238" s="11">
        <v>623.57308884297504</v>
      </c>
      <c r="H1238" s="11">
        <v>3000</v>
      </c>
      <c r="I1238" s="11">
        <v>0.75</v>
      </c>
      <c r="J1238" s="11">
        <v>0.2</v>
      </c>
      <c r="K1238" s="11">
        <v>0.9</v>
      </c>
      <c r="L1238" s="11">
        <v>2</v>
      </c>
      <c r="M1238" s="11">
        <v>4</v>
      </c>
      <c r="N1238" s="11">
        <v>2</v>
      </c>
      <c r="O1238" s="11">
        <v>4</v>
      </c>
      <c r="P1238" s="11">
        <v>0.2</v>
      </c>
      <c r="Q1238" s="11">
        <v>0.2</v>
      </c>
      <c r="R1238" s="11">
        <v>0.23333333000000001</v>
      </c>
      <c r="S1238" s="11">
        <v>0.3</v>
      </c>
      <c r="T1238" s="11">
        <v>1033.3091999999999</v>
      </c>
      <c r="U1238" s="11">
        <v>0.5</v>
      </c>
      <c r="V1238" s="11">
        <v>50</v>
      </c>
      <c r="W1238" s="11">
        <v>1800</v>
      </c>
      <c r="X1238" s="11">
        <v>-25.007536999999999</v>
      </c>
    </row>
    <row r="1239" spans="2:24" x14ac:dyDescent="0.35">
      <c r="B1239" s="11">
        <v>-13.836736</v>
      </c>
      <c r="C1239" s="11">
        <v>40</v>
      </c>
      <c r="D1239" s="11">
        <v>44.142856999999999</v>
      </c>
      <c r="E1239" s="11">
        <v>0.192</v>
      </c>
      <c r="F1239" s="11">
        <v>1430.8884297520663</v>
      </c>
      <c r="G1239" s="11">
        <v>274.73057851239673</v>
      </c>
      <c r="H1239" s="11">
        <v>7500</v>
      </c>
      <c r="I1239" s="11">
        <v>0.75</v>
      </c>
      <c r="J1239" s="11">
        <v>0.3</v>
      </c>
      <c r="K1239" s="11">
        <v>0.9</v>
      </c>
      <c r="L1239" s="11">
        <v>2</v>
      </c>
      <c r="M1239" s="11">
        <v>2</v>
      </c>
      <c r="N1239" s="11">
        <v>3</v>
      </c>
      <c r="O1239" s="11">
        <v>2</v>
      </c>
      <c r="P1239" s="11">
        <v>0.125</v>
      </c>
      <c r="Q1239" s="11">
        <v>0.1</v>
      </c>
      <c r="R1239" s="11">
        <v>0.23333333000000001</v>
      </c>
      <c r="S1239" s="11">
        <v>0.3</v>
      </c>
      <c r="T1239" s="11">
        <v>1853.4437</v>
      </c>
      <c r="U1239" s="11">
        <v>0.55000000000000004</v>
      </c>
      <c r="V1239" s="11">
        <v>40</v>
      </c>
      <c r="W1239" s="11">
        <v>1000</v>
      </c>
      <c r="X1239" s="11">
        <v>-14.229499000000001</v>
      </c>
    </row>
    <row r="1240" spans="2:24" x14ac:dyDescent="0.35">
      <c r="B1240" s="11">
        <v>14.821540000000001</v>
      </c>
      <c r="C1240" s="11">
        <v>20</v>
      </c>
      <c r="D1240" s="11">
        <v>220.80611999999999</v>
      </c>
      <c r="E1240" s="11">
        <v>0.3</v>
      </c>
      <c r="F1240" s="11">
        <v>1167.3037190082646</v>
      </c>
      <c r="G1240" s="11">
        <v>350.19111570247935</v>
      </c>
      <c r="H1240" s="11">
        <v>4000</v>
      </c>
      <c r="I1240" s="11">
        <v>0.75</v>
      </c>
      <c r="J1240" s="11">
        <v>0.2</v>
      </c>
      <c r="K1240" s="11">
        <v>0.9</v>
      </c>
      <c r="L1240" s="11">
        <v>3</v>
      </c>
      <c r="M1240" s="11">
        <v>4</v>
      </c>
      <c r="N1240" s="11">
        <v>3</v>
      </c>
      <c r="O1240" s="11">
        <v>4</v>
      </c>
      <c r="P1240" s="11">
        <v>0.2</v>
      </c>
      <c r="Q1240" s="11">
        <v>0.2</v>
      </c>
      <c r="R1240" s="11">
        <v>0.3</v>
      </c>
      <c r="S1240" s="11">
        <v>0.3</v>
      </c>
      <c r="T1240" s="11">
        <v>1468.6858999999999</v>
      </c>
      <c r="U1240" s="11">
        <v>0.47499999999999998</v>
      </c>
      <c r="V1240" s="11">
        <v>80</v>
      </c>
      <c r="W1240" s="11">
        <v>2000</v>
      </c>
      <c r="X1240" s="11">
        <v>17.077780000000001</v>
      </c>
    </row>
    <row r="1241" spans="2:24" x14ac:dyDescent="0.35">
      <c r="B1241" s="11">
        <v>-22.119966000000002</v>
      </c>
      <c r="C1241" s="11">
        <v>25</v>
      </c>
      <c r="D1241" s="11">
        <v>74.602041</v>
      </c>
      <c r="E1241" s="11">
        <v>0.03</v>
      </c>
      <c r="F1241" s="11">
        <v>2485.227272727273</v>
      </c>
      <c r="G1241" s="11">
        <v>74.556818181818187</v>
      </c>
      <c r="H1241" s="11">
        <v>8500</v>
      </c>
      <c r="I1241" s="11">
        <v>0.75</v>
      </c>
      <c r="J1241" s="11">
        <v>0.2</v>
      </c>
      <c r="K1241" s="11">
        <v>0.7</v>
      </c>
      <c r="L1241" s="11">
        <v>2</v>
      </c>
      <c r="M1241" s="11">
        <v>3</v>
      </c>
      <c r="N1241" s="11">
        <v>4</v>
      </c>
      <c r="O1241" s="11">
        <v>2</v>
      </c>
      <c r="P1241" s="11">
        <v>0.05</v>
      </c>
      <c r="Q1241" s="11">
        <v>0.2</v>
      </c>
      <c r="R1241" s="11">
        <v>0.23333333000000001</v>
      </c>
      <c r="S1241" s="11">
        <v>0.2</v>
      </c>
      <c r="T1241" s="11">
        <v>2301.9020999999998</v>
      </c>
      <c r="U1241" s="11">
        <v>0.4</v>
      </c>
      <c r="V1241" s="11">
        <v>40</v>
      </c>
      <c r="W1241" s="11">
        <v>1800</v>
      </c>
      <c r="X1241" s="11">
        <v>-22.745646000000001</v>
      </c>
    </row>
    <row r="1242" spans="2:24" x14ac:dyDescent="0.35">
      <c r="B1242" s="11">
        <v>-10.978128999999999</v>
      </c>
      <c r="C1242" s="11">
        <v>25</v>
      </c>
      <c r="D1242" s="11">
        <v>196.43878000000001</v>
      </c>
      <c r="E1242" s="11">
        <v>0.13800000000000001</v>
      </c>
      <c r="F1242" s="11">
        <v>6285.1239669421484</v>
      </c>
      <c r="G1242" s="11">
        <v>867.34710743801656</v>
      </c>
      <c r="H1242" s="11">
        <v>6000</v>
      </c>
      <c r="I1242" s="11">
        <v>0.7</v>
      </c>
      <c r="J1242" s="11">
        <v>0.4</v>
      </c>
      <c r="K1242" s="11">
        <v>0.7</v>
      </c>
      <c r="L1242" s="11">
        <v>2</v>
      </c>
      <c r="M1242" s="11">
        <v>4</v>
      </c>
      <c r="N1242" s="11">
        <v>2</v>
      </c>
      <c r="O1242" s="11">
        <v>4</v>
      </c>
      <c r="P1242" s="11">
        <v>0.125</v>
      </c>
      <c r="Q1242" s="11">
        <v>0.2</v>
      </c>
      <c r="R1242" s="11">
        <v>0.23333333000000001</v>
      </c>
      <c r="S1242" s="11">
        <v>0.35</v>
      </c>
      <c r="T1242" s="11">
        <v>1624.8721</v>
      </c>
      <c r="U1242" s="11">
        <v>0.67500000000000004</v>
      </c>
      <c r="V1242" s="11">
        <v>80</v>
      </c>
      <c r="W1242" s="11">
        <v>800</v>
      </c>
      <c r="X1242" s="11">
        <v>-11.540345</v>
      </c>
    </row>
    <row r="1243" spans="2:24" x14ac:dyDescent="0.35">
      <c r="B1243" s="11">
        <v>-20.640889000000001</v>
      </c>
      <c r="C1243" s="11">
        <v>15</v>
      </c>
      <c r="D1243" s="11">
        <v>293.90816000000001</v>
      </c>
      <c r="E1243" s="11">
        <v>8.4000000000000005E-2</v>
      </c>
      <c r="F1243" s="11">
        <v>528.9256198347108</v>
      </c>
      <c r="G1243" s="11">
        <v>44.429752066115711</v>
      </c>
      <c r="H1243" s="11">
        <v>8000</v>
      </c>
      <c r="I1243" s="11">
        <v>0.7</v>
      </c>
      <c r="J1243" s="11">
        <v>0.3</v>
      </c>
      <c r="K1243" s="11">
        <v>0.7</v>
      </c>
      <c r="L1243" s="11">
        <v>4</v>
      </c>
      <c r="M1243" s="11">
        <v>3</v>
      </c>
      <c r="N1243" s="11">
        <v>3</v>
      </c>
      <c r="O1243" s="11">
        <v>4</v>
      </c>
      <c r="P1243" s="11">
        <v>0.125</v>
      </c>
      <c r="Q1243" s="11">
        <v>0.1</v>
      </c>
      <c r="R1243" s="11">
        <v>0.16666666999999999</v>
      </c>
      <c r="S1243" s="11">
        <v>0.25</v>
      </c>
      <c r="T1243" s="11">
        <v>3760.8672000000001</v>
      </c>
      <c r="U1243" s="11">
        <v>0.7</v>
      </c>
      <c r="V1243" s="11">
        <v>70</v>
      </c>
      <c r="W1243" s="11">
        <v>1600</v>
      </c>
      <c r="X1243" s="11">
        <v>-21.095502</v>
      </c>
    </row>
    <row r="1244" spans="2:24" x14ac:dyDescent="0.35">
      <c r="B1244" s="11">
        <v>16.681304999999998</v>
      </c>
      <c r="C1244" s="11">
        <v>25</v>
      </c>
      <c r="D1244" s="11">
        <v>281.72449</v>
      </c>
      <c r="E1244" s="11">
        <v>0.13800000000000001</v>
      </c>
      <c r="F1244" s="11">
        <v>3100</v>
      </c>
      <c r="G1244" s="11">
        <v>427.8</v>
      </c>
      <c r="H1244" s="11">
        <v>8500</v>
      </c>
      <c r="I1244" s="11">
        <v>0.8</v>
      </c>
      <c r="J1244" s="11">
        <v>0.2</v>
      </c>
      <c r="K1244" s="11">
        <v>0.7</v>
      </c>
      <c r="L1244" s="11">
        <v>2</v>
      </c>
      <c r="M1244" s="11">
        <v>3</v>
      </c>
      <c r="N1244" s="11">
        <v>2</v>
      </c>
      <c r="O1244" s="11">
        <v>3</v>
      </c>
      <c r="P1244" s="11">
        <v>0.2</v>
      </c>
      <c r="Q1244" s="11">
        <v>0.1</v>
      </c>
      <c r="R1244" s="11">
        <v>0.16666666999999999</v>
      </c>
      <c r="S1244" s="11">
        <v>0.25</v>
      </c>
      <c r="T1244" s="11">
        <v>5179.2797</v>
      </c>
      <c r="U1244" s="11">
        <v>0.47499999999999998</v>
      </c>
      <c r="V1244" s="11">
        <v>60</v>
      </c>
      <c r="W1244" s="11">
        <v>1400</v>
      </c>
      <c r="X1244" s="11">
        <v>14.075144999999999</v>
      </c>
    </row>
    <row r="1245" spans="2:24" x14ac:dyDescent="0.35">
      <c r="B1245" s="11">
        <v>-4.5138499999999997</v>
      </c>
      <c r="C1245" s="11">
        <v>15</v>
      </c>
      <c r="D1245" s="11">
        <v>153.79592</v>
      </c>
      <c r="E1245" s="11">
        <v>0.246</v>
      </c>
      <c r="F1245" s="11">
        <v>1335.5888429752067</v>
      </c>
      <c r="G1245" s="11">
        <v>328.55485537190083</v>
      </c>
      <c r="H1245" s="11">
        <v>8500</v>
      </c>
      <c r="I1245" s="11">
        <v>0.75</v>
      </c>
      <c r="J1245" s="11">
        <v>0.5</v>
      </c>
      <c r="K1245" s="11">
        <v>0.8</v>
      </c>
      <c r="L1245" s="11">
        <v>2</v>
      </c>
      <c r="M1245" s="11">
        <v>4</v>
      </c>
      <c r="N1245" s="11">
        <v>3</v>
      </c>
      <c r="O1245" s="11">
        <v>3</v>
      </c>
      <c r="P1245" s="11">
        <v>0.05</v>
      </c>
      <c r="Q1245" s="11">
        <v>0.15</v>
      </c>
      <c r="R1245" s="11">
        <v>0.1</v>
      </c>
      <c r="S1245" s="11">
        <v>0.3</v>
      </c>
      <c r="T1245" s="11">
        <v>5532.8141999999998</v>
      </c>
      <c r="U1245" s="11">
        <v>0.5</v>
      </c>
      <c r="V1245" s="11">
        <v>40</v>
      </c>
      <c r="W1245" s="11">
        <v>800</v>
      </c>
      <c r="X1245" s="11">
        <v>-4.7601099000000007</v>
      </c>
    </row>
    <row r="1246" spans="2:24" x14ac:dyDescent="0.35">
      <c r="B1246" s="11">
        <v>-5.4150720000000003</v>
      </c>
      <c r="C1246" s="11">
        <v>35</v>
      </c>
      <c r="D1246" s="11">
        <v>190.34693999999999</v>
      </c>
      <c r="E1246" s="11">
        <v>0.219</v>
      </c>
      <c r="F1246" s="11">
        <v>425</v>
      </c>
      <c r="G1246" s="11">
        <v>93.075000000000003</v>
      </c>
      <c r="H1246" s="11">
        <v>7000</v>
      </c>
      <c r="I1246" s="11">
        <v>0.8</v>
      </c>
      <c r="J1246" s="11">
        <v>0.3</v>
      </c>
      <c r="K1246" s="11">
        <v>0.6</v>
      </c>
      <c r="L1246" s="11">
        <v>2</v>
      </c>
      <c r="M1246" s="11">
        <v>2</v>
      </c>
      <c r="N1246" s="11">
        <v>4</v>
      </c>
      <c r="O1246" s="11">
        <v>4</v>
      </c>
      <c r="P1246" s="11">
        <v>0.05</v>
      </c>
      <c r="Q1246" s="11">
        <v>0.1</v>
      </c>
      <c r="R1246" s="11">
        <v>0.1</v>
      </c>
      <c r="S1246" s="11">
        <v>0.3</v>
      </c>
      <c r="T1246" s="11">
        <v>4009.1156999999998</v>
      </c>
      <c r="U1246" s="11">
        <v>0.42499999999999999</v>
      </c>
      <c r="V1246" s="11">
        <v>50</v>
      </c>
      <c r="W1246" s="11">
        <v>800</v>
      </c>
      <c r="X1246" s="11">
        <v>-6.7840692000000002</v>
      </c>
    </row>
    <row r="1247" spans="2:24" x14ac:dyDescent="0.35">
      <c r="B1247" s="11">
        <v>-18.863752000000002</v>
      </c>
      <c r="C1247" s="11">
        <v>15</v>
      </c>
      <c r="D1247" s="11">
        <v>281.72449</v>
      </c>
      <c r="E1247" s="11">
        <v>0.03</v>
      </c>
      <c r="F1247" s="11">
        <v>950</v>
      </c>
      <c r="G1247" s="11">
        <v>28.5</v>
      </c>
      <c r="H1247" s="11">
        <v>8500</v>
      </c>
      <c r="I1247" s="11">
        <v>0.7</v>
      </c>
      <c r="J1247" s="11">
        <v>0.4</v>
      </c>
      <c r="K1247" s="11">
        <v>0.9</v>
      </c>
      <c r="L1247" s="11">
        <v>3</v>
      </c>
      <c r="M1247" s="11">
        <v>2</v>
      </c>
      <c r="N1247" s="11">
        <v>2</v>
      </c>
      <c r="O1247" s="11">
        <v>4</v>
      </c>
      <c r="P1247" s="11">
        <v>0.05</v>
      </c>
      <c r="Q1247" s="11">
        <v>0.2</v>
      </c>
      <c r="R1247" s="11">
        <v>0.23333333000000001</v>
      </c>
      <c r="S1247" s="11">
        <v>0.35</v>
      </c>
      <c r="T1247" s="11">
        <v>5532.8141999999998</v>
      </c>
      <c r="U1247" s="11">
        <v>0.65</v>
      </c>
      <c r="V1247" s="11">
        <v>40</v>
      </c>
      <c r="W1247" s="11">
        <v>1200</v>
      </c>
      <c r="X1247" s="11">
        <v>-19.562863</v>
      </c>
    </row>
    <row r="1248" spans="2:24" x14ac:dyDescent="0.35">
      <c r="B1248" s="11">
        <v>-4.2036999999999998E-2</v>
      </c>
      <c r="C1248" s="11">
        <v>30</v>
      </c>
      <c r="D1248" s="11">
        <v>7.5918367</v>
      </c>
      <c r="E1248" s="11">
        <v>0.27300000000000002</v>
      </c>
      <c r="F1248" s="11">
        <v>899.17355371900828</v>
      </c>
      <c r="G1248" s="11">
        <v>245.47438016528929</v>
      </c>
      <c r="H1248" s="11">
        <v>4500</v>
      </c>
      <c r="I1248" s="11">
        <v>0.7</v>
      </c>
      <c r="J1248" s="11">
        <v>0.2</v>
      </c>
      <c r="K1248" s="11">
        <v>0.8</v>
      </c>
      <c r="L1248" s="11">
        <v>2</v>
      </c>
      <c r="M1248" s="11">
        <v>4</v>
      </c>
      <c r="N1248" s="11">
        <v>4</v>
      </c>
      <c r="O1248" s="11">
        <v>2</v>
      </c>
      <c r="P1248" s="11">
        <v>0.125</v>
      </c>
      <c r="Q1248" s="11">
        <v>0.1</v>
      </c>
      <c r="R1248" s="11">
        <v>0.23333333000000001</v>
      </c>
      <c r="S1248" s="11">
        <v>0.35</v>
      </c>
      <c r="T1248" s="11">
        <v>1919.0028</v>
      </c>
      <c r="U1248" s="11">
        <v>0.6</v>
      </c>
      <c r="V1248" s="11">
        <v>80</v>
      </c>
      <c r="W1248" s="11">
        <v>1200</v>
      </c>
      <c r="X1248" s="11">
        <v>1.2641038</v>
      </c>
    </row>
    <row r="1249" spans="2:24" x14ac:dyDescent="0.35">
      <c r="B1249" s="11">
        <v>-4.1612200000000001</v>
      </c>
      <c r="C1249" s="11">
        <v>15</v>
      </c>
      <c r="D1249" s="11">
        <v>74.602041</v>
      </c>
      <c r="E1249" s="11">
        <v>0.03</v>
      </c>
      <c r="F1249" s="11">
        <v>3800</v>
      </c>
      <c r="G1249" s="11">
        <v>114</v>
      </c>
      <c r="H1249" s="11">
        <v>7000</v>
      </c>
      <c r="I1249" s="11">
        <v>0.7</v>
      </c>
      <c r="J1249" s="11">
        <v>0.4</v>
      </c>
      <c r="K1249" s="11">
        <v>0.7</v>
      </c>
      <c r="L1249" s="11">
        <v>3</v>
      </c>
      <c r="M1249" s="11">
        <v>2</v>
      </c>
      <c r="N1249" s="11">
        <v>2</v>
      </c>
      <c r="O1249" s="11">
        <v>4</v>
      </c>
      <c r="P1249" s="11">
        <v>0.125</v>
      </c>
      <c r="Q1249" s="11">
        <v>0.2</v>
      </c>
      <c r="R1249" s="11">
        <v>0.16666666999999999</v>
      </c>
      <c r="S1249" s="11">
        <v>0.2</v>
      </c>
      <c r="T1249" s="11">
        <v>4556.4351999999999</v>
      </c>
      <c r="U1249" s="11">
        <v>0.625</v>
      </c>
      <c r="V1249" s="11">
        <v>90</v>
      </c>
      <c r="W1249" s="11">
        <v>800</v>
      </c>
      <c r="X1249" s="11">
        <v>-1.3815288000000001</v>
      </c>
    </row>
    <row r="1250" spans="2:24" x14ac:dyDescent="0.35">
      <c r="B1250" s="11">
        <v>20.028335999999999</v>
      </c>
      <c r="C1250" s="11">
        <v>20</v>
      </c>
      <c r="D1250" s="11">
        <v>50.234693999999998</v>
      </c>
      <c r="E1250" s="11">
        <v>0.219</v>
      </c>
      <c r="F1250" s="11">
        <v>2847.3657024793383</v>
      </c>
      <c r="G1250" s="11">
        <v>623.57308884297504</v>
      </c>
      <c r="H1250" s="11">
        <v>4000</v>
      </c>
      <c r="I1250" s="11">
        <v>0.85</v>
      </c>
      <c r="J1250" s="11">
        <v>0.2</v>
      </c>
      <c r="K1250" s="11">
        <v>0.7</v>
      </c>
      <c r="L1250" s="11">
        <v>3</v>
      </c>
      <c r="M1250" s="11">
        <v>3</v>
      </c>
      <c r="N1250" s="11">
        <v>2</v>
      </c>
      <c r="O1250" s="11">
        <v>3</v>
      </c>
      <c r="P1250" s="11">
        <v>0.125</v>
      </c>
      <c r="Q1250" s="11">
        <v>0.1</v>
      </c>
      <c r="R1250" s="11">
        <v>0.23333333000000001</v>
      </c>
      <c r="S1250" s="11">
        <v>0.3</v>
      </c>
      <c r="T1250" s="11">
        <v>2168.0601999999999</v>
      </c>
      <c r="U1250" s="11">
        <v>0.52500000000000002</v>
      </c>
      <c r="V1250" s="11">
        <v>70</v>
      </c>
      <c r="W1250" s="11">
        <v>800</v>
      </c>
      <c r="X1250" s="11">
        <v>25.534343</v>
      </c>
    </row>
    <row r="1251" spans="2:24" x14ac:dyDescent="0.35">
      <c r="B1251" s="11">
        <v>6.9157549999999999</v>
      </c>
      <c r="C1251" s="11">
        <v>20</v>
      </c>
      <c r="D1251" s="11">
        <v>111.15306</v>
      </c>
      <c r="E1251" s="11">
        <v>0.111</v>
      </c>
      <c r="F1251" s="11">
        <v>2435.4855371900826</v>
      </c>
      <c r="G1251" s="11">
        <v>270.33889462809918</v>
      </c>
      <c r="H1251" s="11">
        <v>7500</v>
      </c>
      <c r="I1251" s="11">
        <v>0.75</v>
      </c>
      <c r="J1251" s="11">
        <v>0.4</v>
      </c>
      <c r="K1251" s="11">
        <v>0.7</v>
      </c>
      <c r="L1251" s="11">
        <v>4</v>
      </c>
      <c r="M1251" s="11">
        <v>2</v>
      </c>
      <c r="N1251" s="11">
        <v>4</v>
      </c>
      <c r="O1251" s="11">
        <v>2</v>
      </c>
      <c r="P1251" s="11">
        <v>0.2</v>
      </c>
      <c r="Q1251" s="11">
        <v>0.15</v>
      </c>
      <c r="R1251" s="11">
        <v>0.16666666999999999</v>
      </c>
      <c r="S1251" s="11">
        <v>0.25</v>
      </c>
      <c r="T1251" s="11">
        <v>4720.7762000000002</v>
      </c>
      <c r="U1251" s="11">
        <v>0.67500000000000004</v>
      </c>
      <c r="V1251" s="11">
        <v>90</v>
      </c>
      <c r="W1251" s="11">
        <v>1000</v>
      </c>
      <c r="X1251" s="11">
        <v>4.1342790999999997</v>
      </c>
    </row>
    <row r="1252" spans="2:24" x14ac:dyDescent="0.35">
      <c r="B1252" s="11">
        <v>25.905691000000001</v>
      </c>
      <c r="C1252" s="11">
        <v>25</v>
      </c>
      <c r="D1252" s="11">
        <v>1.5</v>
      </c>
      <c r="E1252" s="11">
        <v>0.219</v>
      </c>
      <c r="F1252" s="11">
        <v>1825</v>
      </c>
      <c r="G1252" s="11">
        <v>399.67500000000001</v>
      </c>
      <c r="H1252" s="11">
        <v>5000</v>
      </c>
      <c r="I1252" s="11">
        <v>0.75</v>
      </c>
      <c r="J1252" s="11">
        <v>0.4</v>
      </c>
      <c r="K1252" s="11">
        <v>0.6</v>
      </c>
      <c r="L1252" s="11">
        <v>3</v>
      </c>
      <c r="M1252" s="11">
        <v>4</v>
      </c>
      <c r="N1252" s="11">
        <v>2</v>
      </c>
      <c r="O1252" s="11">
        <v>4</v>
      </c>
      <c r="P1252" s="11">
        <v>0.05</v>
      </c>
      <c r="Q1252" s="11">
        <v>0.1</v>
      </c>
      <c r="R1252" s="11">
        <v>0.16666666999999999</v>
      </c>
      <c r="S1252" s="11">
        <v>0.3</v>
      </c>
      <c r="T1252" s="11">
        <v>1777.2038</v>
      </c>
      <c r="U1252" s="11">
        <v>0.45</v>
      </c>
      <c r="V1252" s="11">
        <v>90</v>
      </c>
      <c r="W1252" s="11">
        <v>1000</v>
      </c>
      <c r="X1252" s="11">
        <v>23.924025</v>
      </c>
    </row>
    <row r="1253" spans="2:24" x14ac:dyDescent="0.35">
      <c r="B1253" s="11">
        <v>-4.7934659999999996</v>
      </c>
      <c r="C1253" s="11">
        <v>15</v>
      </c>
      <c r="D1253" s="11">
        <v>214.71429000000001</v>
      </c>
      <c r="E1253" s="11">
        <v>8.4000000000000005E-2</v>
      </c>
      <c r="F1253" s="11">
        <v>1000</v>
      </c>
      <c r="G1253" s="11">
        <v>84</v>
      </c>
      <c r="H1253" s="11">
        <v>5500</v>
      </c>
      <c r="I1253" s="11">
        <v>0.75</v>
      </c>
      <c r="J1253" s="11">
        <v>0.5</v>
      </c>
      <c r="K1253" s="11">
        <v>0.6</v>
      </c>
      <c r="L1253" s="11">
        <v>2</v>
      </c>
      <c r="M1253" s="11">
        <v>3</v>
      </c>
      <c r="N1253" s="11">
        <v>3</v>
      </c>
      <c r="O1253" s="11">
        <v>2</v>
      </c>
      <c r="P1253" s="11">
        <v>0.125</v>
      </c>
      <c r="Q1253" s="11">
        <v>0.15</v>
      </c>
      <c r="R1253" s="11">
        <v>0.1</v>
      </c>
      <c r="S1253" s="11">
        <v>0.2</v>
      </c>
      <c r="T1253" s="11">
        <v>2585.5962</v>
      </c>
      <c r="U1253" s="11">
        <v>0.55000000000000004</v>
      </c>
      <c r="V1253" s="11">
        <v>80</v>
      </c>
      <c r="W1253" s="11">
        <v>1000</v>
      </c>
      <c r="X1253" s="11">
        <v>-4.4401535000000001</v>
      </c>
    </row>
    <row r="1254" spans="2:24" x14ac:dyDescent="0.35">
      <c r="B1254" s="11">
        <v>-6.2686299999999999</v>
      </c>
      <c r="C1254" s="11">
        <v>15</v>
      </c>
      <c r="D1254" s="11">
        <v>275.63265000000001</v>
      </c>
      <c r="E1254" s="11">
        <v>0.219</v>
      </c>
      <c r="F1254" s="11">
        <v>6600</v>
      </c>
      <c r="G1254" s="11">
        <v>1445.4</v>
      </c>
      <c r="H1254" s="11">
        <v>6000</v>
      </c>
      <c r="I1254" s="11">
        <v>0.7</v>
      </c>
      <c r="J1254" s="11">
        <v>0.3</v>
      </c>
      <c r="K1254" s="11">
        <v>0.9</v>
      </c>
      <c r="L1254" s="11">
        <v>3</v>
      </c>
      <c r="M1254" s="11">
        <v>3</v>
      </c>
      <c r="N1254" s="11">
        <v>2</v>
      </c>
      <c r="O1254" s="11">
        <v>4</v>
      </c>
      <c r="P1254" s="11">
        <v>0.05</v>
      </c>
      <c r="Q1254" s="11">
        <v>0.1</v>
      </c>
      <c r="R1254" s="11">
        <v>0.16666666999999999</v>
      </c>
      <c r="S1254" s="11">
        <v>0.25</v>
      </c>
      <c r="T1254" s="11">
        <v>3363.0830999999998</v>
      </c>
      <c r="U1254" s="11">
        <v>0.55000000000000004</v>
      </c>
      <c r="V1254" s="11">
        <v>50</v>
      </c>
      <c r="W1254" s="11">
        <v>400</v>
      </c>
      <c r="X1254" s="11">
        <v>-6.9154739999999997</v>
      </c>
    </row>
    <row r="1255" spans="2:24" x14ac:dyDescent="0.35">
      <c r="B1255" s="11">
        <v>-16.72908</v>
      </c>
      <c r="C1255" s="11">
        <v>20</v>
      </c>
      <c r="D1255" s="11">
        <v>117.2449</v>
      </c>
      <c r="E1255" s="11">
        <v>0.3</v>
      </c>
      <c r="F1255" s="11">
        <v>1300</v>
      </c>
      <c r="G1255" s="11">
        <v>390</v>
      </c>
      <c r="H1255" s="11">
        <v>6000</v>
      </c>
      <c r="I1255" s="11">
        <v>0.8</v>
      </c>
      <c r="J1255" s="11">
        <v>0.4</v>
      </c>
      <c r="K1255" s="11">
        <v>0.9</v>
      </c>
      <c r="L1255" s="11">
        <v>3</v>
      </c>
      <c r="M1255" s="11">
        <v>4</v>
      </c>
      <c r="N1255" s="11">
        <v>2</v>
      </c>
      <c r="O1255" s="11">
        <v>2</v>
      </c>
      <c r="P1255" s="11">
        <v>0.05</v>
      </c>
      <c r="Q1255" s="11">
        <v>0.15</v>
      </c>
      <c r="R1255" s="11">
        <v>0.16666666999999999</v>
      </c>
      <c r="S1255" s="11">
        <v>0.35</v>
      </c>
      <c r="T1255" s="11">
        <v>1678.4982</v>
      </c>
      <c r="U1255" s="11">
        <v>0.67500000000000004</v>
      </c>
      <c r="V1255" s="11">
        <v>50</v>
      </c>
      <c r="W1255" s="11">
        <v>2000</v>
      </c>
      <c r="X1255" s="11">
        <v>-20.842856999999999</v>
      </c>
    </row>
    <row r="1256" spans="2:24" x14ac:dyDescent="0.35">
      <c r="B1256" s="11">
        <v>-20.425249000000001</v>
      </c>
      <c r="C1256" s="11">
        <v>20</v>
      </c>
      <c r="D1256" s="11">
        <v>300</v>
      </c>
      <c r="E1256" s="11">
        <v>0.246</v>
      </c>
      <c r="F1256" s="11">
        <v>775</v>
      </c>
      <c r="G1256" s="11">
        <v>190.65</v>
      </c>
      <c r="H1256" s="11">
        <v>6500</v>
      </c>
      <c r="I1256" s="11">
        <v>0.8</v>
      </c>
      <c r="J1256" s="11">
        <v>0.5</v>
      </c>
      <c r="K1256" s="11">
        <v>0.6</v>
      </c>
      <c r="L1256" s="11">
        <v>2</v>
      </c>
      <c r="M1256" s="11">
        <v>3</v>
      </c>
      <c r="N1256" s="11">
        <v>2</v>
      </c>
      <c r="O1256" s="11">
        <v>2</v>
      </c>
      <c r="P1256" s="11">
        <v>0.2</v>
      </c>
      <c r="Q1256" s="11">
        <v>0.2</v>
      </c>
      <c r="R1256" s="11">
        <v>0.1</v>
      </c>
      <c r="S1256" s="11">
        <v>0.2</v>
      </c>
      <c r="T1256" s="11">
        <v>1818.3731</v>
      </c>
      <c r="U1256" s="11">
        <v>0.7</v>
      </c>
      <c r="V1256" s="11">
        <v>50</v>
      </c>
      <c r="W1256" s="11">
        <v>1800</v>
      </c>
      <c r="X1256" s="11">
        <v>-22.901309999999999</v>
      </c>
    </row>
    <row r="1257" spans="2:24" x14ac:dyDescent="0.35">
      <c r="B1257" s="11">
        <v>-6.4249210000000003</v>
      </c>
      <c r="C1257" s="11">
        <v>30</v>
      </c>
      <c r="D1257" s="11">
        <v>245.17347000000001</v>
      </c>
      <c r="E1257" s="11">
        <v>0.246</v>
      </c>
      <c r="F1257" s="11">
        <v>528.9256198347108</v>
      </c>
      <c r="G1257" s="11">
        <v>130.11570247933886</v>
      </c>
      <c r="H1257" s="11">
        <v>7500</v>
      </c>
      <c r="I1257" s="11">
        <v>0.8</v>
      </c>
      <c r="J1257" s="11">
        <v>0.2</v>
      </c>
      <c r="K1257" s="11">
        <v>0.6</v>
      </c>
      <c r="L1257" s="11">
        <v>4</v>
      </c>
      <c r="M1257" s="11">
        <v>4</v>
      </c>
      <c r="N1257" s="11">
        <v>4</v>
      </c>
      <c r="O1257" s="11">
        <v>2</v>
      </c>
      <c r="P1257" s="11">
        <v>0.2</v>
      </c>
      <c r="Q1257" s="11">
        <v>0.15</v>
      </c>
      <c r="R1257" s="11">
        <v>0.3</v>
      </c>
      <c r="S1257" s="11">
        <v>0.3</v>
      </c>
      <c r="T1257" s="11">
        <v>3198.3380999999999</v>
      </c>
      <c r="U1257" s="11">
        <v>0.52500000000000002</v>
      </c>
      <c r="V1257" s="11">
        <v>50</v>
      </c>
      <c r="W1257" s="11">
        <v>800</v>
      </c>
      <c r="X1257" s="11">
        <v>-6.8448054000000003</v>
      </c>
    </row>
    <row r="1258" spans="2:24" x14ac:dyDescent="0.35">
      <c r="B1258" s="11">
        <v>33.446874000000001</v>
      </c>
      <c r="C1258" s="11">
        <v>20</v>
      </c>
      <c r="D1258" s="11">
        <v>165.97959</v>
      </c>
      <c r="E1258" s="11">
        <v>0.27300000000000002</v>
      </c>
      <c r="F1258" s="11">
        <v>4176.1363636363631</v>
      </c>
      <c r="G1258" s="11">
        <v>1140.0852272727273</v>
      </c>
      <c r="H1258" s="11">
        <v>7000</v>
      </c>
      <c r="I1258" s="11">
        <v>0.85</v>
      </c>
      <c r="J1258" s="11">
        <v>0.3</v>
      </c>
      <c r="K1258" s="11">
        <v>0.6</v>
      </c>
      <c r="L1258" s="11">
        <v>3</v>
      </c>
      <c r="M1258" s="11">
        <v>2</v>
      </c>
      <c r="N1258" s="11">
        <v>3</v>
      </c>
      <c r="O1258" s="11">
        <v>2</v>
      </c>
      <c r="P1258" s="11">
        <v>0.2</v>
      </c>
      <c r="Q1258" s="11">
        <v>0.15</v>
      </c>
      <c r="R1258" s="11">
        <v>0.1</v>
      </c>
      <c r="S1258" s="11">
        <v>0.25</v>
      </c>
      <c r="T1258" s="11">
        <v>1958.2479000000001</v>
      </c>
      <c r="U1258" s="11">
        <v>0.52500000000000002</v>
      </c>
      <c r="V1258" s="11">
        <v>90</v>
      </c>
      <c r="W1258" s="11">
        <v>400</v>
      </c>
      <c r="X1258" s="11">
        <v>36.828719</v>
      </c>
    </row>
    <row r="1259" spans="2:24" x14ac:dyDescent="0.35">
      <c r="B1259" s="11">
        <v>-12.462650999999999</v>
      </c>
      <c r="C1259" s="11">
        <v>25</v>
      </c>
      <c r="D1259" s="11">
        <v>300</v>
      </c>
      <c r="E1259" s="11">
        <v>0.246</v>
      </c>
      <c r="F1259" s="11">
        <v>950</v>
      </c>
      <c r="G1259" s="11">
        <v>233.7</v>
      </c>
      <c r="H1259" s="11">
        <v>4000</v>
      </c>
      <c r="I1259" s="11">
        <v>0.7</v>
      </c>
      <c r="J1259" s="11">
        <v>0.3</v>
      </c>
      <c r="K1259" s="11">
        <v>0.9</v>
      </c>
      <c r="L1259" s="11">
        <v>2</v>
      </c>
      <c r="M1259" s="11">
        <v>3</v>
      </c>
      <c r="N1259" s="11">
        <v>4</v>
      </c>
      <c r="O1259" s="11">
        <v>4</v>
      </c>
      <c r="P1259" s="11">
        <v>0.125</v>
      </c>
      <c r="Q1259" s="11">
        <v>0.2</v>
      </c>
      <c r="R1259" s="11">
        <v>0.3</v>
      </c>
      <c r="S1259" s="11">
        <v>0.35</v>
      </c>
      <c r="T1259" s="11">
        <v>1083.2481</v>
      </c>
      <c r="U1259" s="11">
        <v>0.55000000000000004</v>
      </c>
      <c r="V1259" s="11">
        <v>70</v>
      </c>
      <c r="W1259" s="11">
        <v>1400</v>
      </c>
      <c r="X1259" s="11">
        <v>-15.266681999999999</v>
      </c>
    </row>
    <row r="1260" spans="2:24" x14ac:dyDescent="0.35">
      <c r="B1260" s="11">
        <v>4.0803229999999999</v>
      </c>
      <c r="C1260" s="11">
        <v>35</v>
      </c>
      <c r="D1260" s="11">
        <v>50.234693999999998</v>
      </c>
      <c r="E1260" s="11">
        <v>0.246</v>
      </c>
      <c r="F1260" s="11">
        <v>1430.8884297520663</v>
      </c>
      <c r="G1260" s="11">
        <v>351.99855371900827</v>
      </c>
      <c r="H1260" s="11">
        <v>7000</v>
      </c>
      <c r="I1260" s="11">
        <v>0.75</v>
      </c>
      <c r="J1260" s="11">
        <v>0.4</v>
      </c>
      <c r="K1260" s="11">
        <v>0.8</v>
      </c>
      <c r="L1260" s="11">
        <v>2</v>
      </c>
      <c r="M1260" s="11">
        <v>2</v>
      </c>
      <c r="N1260" s="11">
        <v>4</v>
      </c>
      <c r="O1260" s="11">
        <v>2</v>
      </c>
      <c r="P1260" s="11">
        <v>0.2</v>
      </c>
      <c r="Q1260" s="11">
        <v>0.15</v>
      </c>
      <c r="R1260" s="11">
        <v>0.16666666999999999</v>
      </c>
      <c r="S1260" s="11">
        <v>0.2</v>
      </c>
      <c r="T1260" s="11">
        <v>2338.6507999999999</v>
      </c>
      <c r="U1260" s="11">
        <v>0.57499999999999996</v>
      </c>
      <c r="V1260" s="11">
        <v>60</v>
      </c>
      <c r="W1260" s="11">
        <v>400</v>
      </c>
      <c r="X1260" s="11">
        <v>5.5339947</v>
      </c>
    </row>
    <row r="1261" spans="2:24" x14ac:dyDescent="0.35">
      <c r="B1261" s="11">
        <v>-5.4987779999999997</v>
      </c>
      <c r="C1261" s="11">
        <v>45</v>
      </c>
      <c r="D1261" s="11">
        <v>129.42857000000001</v>
      </c>
      <c r="E1261" s="11">
        <v>0.192</v>
      </c>
      <c r="F1261" s="11">
        <v>1961.518595041322</v>
      </c>
      <c r="G1261" s="11">
        <v>376.61157024793386</v>
      </c>
      <c r="H1261" s="11">
        <v>8500</v>
      </c>
      <c r="I1261" s="11">
        <v>0.75</v>
      </c>
      <c r="J1261" s="11">
        <v>0.4</v>
      </c>
      <c r="K1261" s="11">
        <v>0.9</v>
      </c>
      <c r="L1261" s="11">
        <v>3</v>
      </c>
      <c r="M1261" s="11">
        <v>3</v>
      </c>
      <c r="N1261" s="11">
        <v>2</v>
      </c>
      <c r="O1261" s="11">
        <v>2</v>
      </c>
      <c r="P1261" s="11">
        <v>0.05</v>
      </c>
      <c r="Q1261" s="11">
        <v>0.2</v>
      </c>
      <c r="R1261" s="11">
        <v>0.1</v>
      </c>
      <c r="S1261" s="11">
        <v>0.25</v>
      </c>
      <c r="T1261" s="11">
        <v>2678.8955999999998</v>
      </c>
      <c r="U1261" s="11">
        <v>0.5</v>
      </c>
      <c r="V1261" s="11">
        <v>70</v>
      </c>
      <c r="W1261" s="11">
        <v>1200</v>
      </c>
      <c r="X1261" s="11">
        <v>-8.2108226000000002</v>
      </c>
    </row>
    <row r="1262" spans="2:24" x14ac:dyDescent="0.35">
      <c r="B1262" s="11">
        <v>-22.580069999999999</v>
      </c>
      <c r="C1262" s="11">
        <v>40</v>
      </c>
      <c r="D1262" s="11">
        <v>68.510204000000002</v>
      </c>
      <c r="E1262" s="11">
        <v>8.4000000000000005E-2</v>
      </c>
      <c r="F1262" s="11">
        <v>250</v>
      </c>
      <c r="G1262" s="11">
        <v>21</v>
      </c>
      <c r="H1262" s="11">
        <v>7000</v>
      </c>
      <c r="I1262" s="11">
        <v>0.8</v>
      </c>
      <c r="J1262" s="11">
        <v>0.5</v>
      </c>
      <c r="K1262" s="11">
        <v>0.9</v>
      </c>
      <c r="L1262" s="11">
        <v>2</v>
      </c>
      <c r="M1262" s="11">
        <v>3</v>
      </c>
      <c r="N1262" s="11">
        <v>3</v>
      </c>
      <c r="O1262" s="11">
        <v>4</v>
      </c>
      <c r="P1262" s="11">
        <v>0.05</v>
      </c>
      <c r="Q1262" s="11">
        <v>0.2</v>
      </c>
      <c r="R1262" s="11">
        <v>0.3</v>
      </c>
      <c r="S1262" s="11">
        <v>0.35</v>
      </c>
      <c r="T1262" s="11">
        <v>2811.0563000000002</v>
      </c>
      <c r="U1262" s="11">
        <v>0.52500000000000002</v>
      </c>
      <c r="V1262" s="11">
        <v>70</v>
      </c>
      <c r="W1262" s="11">
        <v>1400</v>
      </c>
      <c r="X1262" s="11">
        <v>-21.613568999999998</v>
      </c>
    </row>
    <row r="1263" spans="2:24" x14ac:dyDescent="0.35">
      <c r="B1263" s="11">
        <v>1.1140509999999999</v>
      </c>
      <c r="C1263" s="11">
        <v>35</v>
      </c>
      <c r="D1263" s="11">
        <v>281.72449</v>
      </c>
      <c r="E1263" s="11">
        <v>0.111</v>
      </c>
      <c r="F1263" s="11">
        <v>3800</v>
      </c>
      <c r="G1263" s="11">
        <v>421.8</v>
      </c>
      <c r="H1263" s="11">
        <v>7000</v>
      </c>
      <c r="I1263" s="11">
        <v>0.75</v>
      </c>
      <c r="J1263" s="11">
        <v>0.5</v>
      </c>
      <c r="K1263" s="11">
        <v>0.6</v>
      </c>
      <c r="L1263" s="11">
        <v>3</v>
      </c>
      <c r="M1263" s="11">
        <v>4</v>
      </c>
      <c r="N1263" s="11">
        <v>4</v>
      </c>
      <c r="O1263" s="11">
        <v>4</v>
      </c>
      <c r="P1263" s="11">
        <v>0.2</v>
      </c>
      <c r="Q1263" s="11">
        <v>0.2</v>
      </c>
      <c r="R1263" s="11">
        <v>0.16666666999999999</v>
      </c>
      <c r="S1263" s="11">
        <v>0.25</v>
      </c>
      <c r="T1263" s="11">
        <v>3452.2941000000001</v>
      </c>
      <c r="U1263" s="11">
        <v>0.5</v>
      </c>
      <c r="V1263" s="11">
        <v>50</v>
      </c>
      <c r="W1263" s="11">
        <v>1400</v>
      </c>
      <c r="X1263" s="11">
        <v>2.9351702999999998</v>
      </c>
    </row>
    <row r="1264" spans="2:24" x14ac:dyDescent="0.35">
      <c r="B1264" s="11">
        <v>2.788751</v>
      </c>
      <c r="C1264" s="11">
        <v>25</v>
      </c>
      <c r="D1264" s="11">
        <v>19.775510000000001</v>
      </c>
      <c r="E1264" s="11">
        <v>0.192</v>
      </c>
      <c r="F1264" s="11">
        <v>8000</v>
      </c>
      <c r="G1264" s="11">
        <v>1536</v>
      </c>
      <c r="H1264" s="11">
        <v>8500</v>
      </c>
      <c r="I1264" s="11">
        <v>0.7</v>
      </c>
      <c r="J1264" s="11">
        <v>0.2</v>
      </c>
      <c r="K1264" s="11">
        <v>0.7</v>
      </c>
      <c r="L1264" s="11">
        <v>3</v>
      </c>
      <c r="M1264" s="11">
        <v>3</v>
      </c>
      <c r="N1264" s="11">
        <v>4</v>
      </c>
      <c r="O1264" s="11">
        <v>3</v>
      </c>
      <c r="P1264" s="11">
        <v>0.2</v>
      </c>
      <c r="Q1264" s="11">
        <v>0.2</v>
      </c>
      <c r="R1264" s="11">
        <v>0.1</v>
      </c>
      <c r="S1264" s="11">
        <v>0.3</v>
      </c>
      <c r="T1264" s="11">
        <v>5179.2797</v>
      </c>
      <c r="U1264" s="11">
        <v>0.67500000000000004</v>
      </c>
      <c r="V1264" s="11">
        <v>80</v>
      </c>
      <c r="W1264" s="11">
        <v>2000</v>
      </c>
      <c r="X1264" s="11">
        <v>12.568462999999999</v>
      </c>
    </row>
    <row r="1265" spans="2:24" x14ac:dyDescent="0.35">
      <c r="B1265" s="11">
        <v>-17.803502000000002</v>
      </c>
      <c r="C1265" s="11">
        <v>20</v>
      </c>
      <c r="D1265" s="11">
        <v>25.867346999999999</v>
      </c>
      <c r="E1265" s="11">
        <v>0.219</v>
      </c>
      <c r="F1265" s="11">
        <v>4085.3305785123966</v>
      </c>
      <c r="G1265" s="11">
        <v>894.68739669421484</v>
      </c>
      <c r="H1265" s="11">
        <v>6500</v>
      </c>
      <c r="I1265" s="11">
        <v>0.8</v>
      </c>
      <c r="J1265" s="11">
        <v>0.3</v>
      </c>
      <c r="K1265" s="11">
        <v>0.9</v>
      </c>
      <c r="L1265" s="11">
        <v>2</v>
      </c>
      <c r="M1265" s="11">
        <v>3</v>
      </c>
      <c r="N1265" s="11">
        <v>3</v>
      </c>
      <c r="O1265" s="11">
        <v>3</v>
      </c>
      <c r="P1265" s="11">
        <v>0.125</v>
      </c>
      <c r="Q1265" s="11">
        <v>0.2</v>
      </c>
      <c r="R1265" s="11">
        <v>0.23333333000000001</v>
      </c>
      <c r="S1265" s="11">
        <v>0.25</v>
      </c>
      <c r="T1265" s="11">
        <v>1818.3731</v>
      </c>
      <c r="U1265" s="11">
        <v>0.7</v>
      </c>
      <c r="V1265" s="11">
        <v>50</v>
      </c>
      <c r="W1265" s="11">
        <v>1800</v>
      </c>
      <c r="X1265" s="11">
        <v>-17.515461999999999</v>
      </c>
    </row>
    <row r="1266" spans="2:24" x14ac:dyDescent="0.35">
      <c r="B1266" s="11">
        <v>-6.3544320000000001</v>
      </c>
      <c r="C1266" s="11">
        <v>15</v>
      </c>
      <c r="D1266" s="11">
        <v>202.53061</v>
      </c>
      <c r="E1266" s="11">
        <v>0.13800000000000001</v>
      </c>
      <c r="F1266" s="11">
        <v>1300</v>
      </c>
      <c r="G1266" s="11">
        <v>179.4</v>
      </c>
      <c r="H1266" s="11">
        <v>8000</v>
      </c>
      <c r="I1266" s="11">
        <v>0.7</v>
      </c>
      <c r="J1266" s="11">
        <v>0.3</v>
      </c>
      <c r="K1266" s="11">
        <v>0.7</v>
      </c>
      <c r="L1266" s="11">
        <v>3</v>
      </c>
      <c r="M1266" s="11">
        <v>4</v>
      </c>
      <c r="N1266" s="11">
        <v>4</v>
      </c>
      <c r="O1266" s="11">
        <v>2</v>
      </c>
      <c r="P1266" s="11">
        <v>0.05</v>
      </c>
      <c r="Q1266" s="11">
        <v>0.15</v>
      </c>
      <c r="R1266" s="11">
        <v>0.23333333000000001</v>
      </c>
      <c r="S1266" s="11">
        <v>0.35</v>
      </c>
      <c r="T1266" s="11">
        <v>3760.8672000000001</v>
      </c>
      <c r="U1266" s="11">
        <v>0.52500000000000002</v>
      </c>
      <c r="V1266" s="11">
        <v>60</v>
      </c>
      <c r="W1266" s="11">
        <v>1800</v>
      </c>
      <c r="X1266" s="11">
        <v>-5.8034384000000001</v>
      </c>
    </row>
    <row r="1267" spans="2:24" x14ac:dyDescent="0.35">
      <c r="B1267" s="11">
        <v>-6.3920380000000003</v>
      </c>
      <c r="C1267" s="11">
        <v>15</v>
      </c>
      <c r="D1267" s="11">
        <v>86.785713999999999</v>
      </c>
      <c r="E1267" s="11">
        <v>0.27300000000000002</v>
      </c>
      <c r="F1267" s="11">
        <v>4085.3305785123966</v>
      </c>
      <c r="G1267" s="11">
        <v>1115.2952479338844</v>
      </c>
      <c r="H1267" s="11">
        <v>6000</v>
      </c>
      <c r="I1267" s="11">
        <v>0.7</v>
      </c>
      <c r="J1267" s="11">
        <v>0.3</v>
      </c>
      <c r="K1267" s="11">
        <v>0.7</v>
      </c>
      <c r="L1267" s="11">
        <v>3</v>
      </c>
      <c r="M1267" s="11">
        <v>4</v>
      </c>
      <c r="N1267" s="11">
        <v>4</v>
      </c>
      <c r="O1267" s="11">
        <v>3</v>
      </c>
      <c r="P1267" s="11">
        <v>0.2</v>
      </c>
      <c r="Q1267" s="11">
        <v>0.15</v>
      </c>
      <c r="R1267" s="11">
        <v>0.1</v>
      </c>
      <c r="S1267" s="11">
        <v>0.2</v>
      </c>
      <c r="T1267" s="11">
        <v>1735.7847999999999</v>
      </c>
      <c r="U1267" s="11">
        <v>0.625</v>
      </c>
      <c r="V1267" s="11">
        <v>80</v>
      </c>
      <c r="W1267" s="11">
        <v>1200</v>
      </c>
      <c r="X1267" s="11">
        <v>-13.464435</v>
      </c>
    </row>
    <row r="1268" spans="2:24" x14ac:dyDescent="0.35">
      <c r="B1268" s="11">
        <v>-12.37063</v>
      </c>
      <c r="C1268" s="11">
        <v>35</v>
      </c>
      <c r="D1268" s="11">
        <v>62.418367000000003</v>
      </c>
      <c r="E1268" s="11">
        <v>0.219</v>
      </c>
      <c r="F1268" s="11">
        <v>899.17355371900828</v>
      </c>
      <c r="G1268" s="11">
        <v>196.9190082644628</v>
      </c>
      <c r="H1268" s="11">
        <v>7000</v>
      </c>
      <c r="I1268" s="11">
        <v>0.7</v>
      </c>
      <c r="J1268" s="11">
        <v>0.3</v>
      </c>
      <c r="K1268" s="11">
        <v>0.9</v>
      </c>
      <c r="L1268" s="11">
        <v>3</v>
      </c>
      <c r="M1268" s="11">
        <v>4</v>
      </c>
      <c r="N1268" s="11">
        <v>3</v>
      </c>
      <c r="O1268" s="11">
        <v>4</v>
      </c>
      <c r="P1268" s="11">
        <v>0.05</v>
      </c>
      <c r="Q1268" s="11">
        <v>0.2</v>
      </c>
      <c r="R1268" s="11">
        <v>0.16666666999999999</v>
      </c>
      <c r="S1268" s="11">
        <v>0.35</v>
      </c>
      <c r="T1268" s="11">
        <v>3452.2941000000001</v>
      </c>
      <c r="U1268" s="11">
        <v>0.625</v>
      </c>
      <c r="V1268" s="11">
        <v>70</v>
      </c>
      <c r="W1268" s="11">
        <v>1600</v>
      </c>
      <c r="X1268" s="11">
        <v>-10.955279000000001</v>
      </c>
    </row>
    <row r="1269" spans="2:24" x14ac:dyDescent="0.35">
      <c r="B1269" s="11">
        <v>-1.3573679999999999</v>
      </c>
      <c r="C1269" s="11">
        <v>20</v>
      </c>
      <c r="D1269" s="11">
        <v>184.2551</v>
      </c>
      <c r="E1269" s="11">
        <v>5.7000000000000002E-2</v>
      </c>
      <c r="F1269" s="11">
        <v>2380.1652892561983</v>
      </c>
      <c r="G1269" s="11">
        <v>135.6694214876033</v>
      </c>
      <c r="H1269" s="11">
        <v>5500</v>
      </c>
      <c r="I1269" s="11">
        <v>0.85</v>
      </c>
      <c r="J1269" s="11">
        <v>0.3</v>
      </c>
      <c r="K1269" s="11">
        <v>0.9</v>
      </c>
      <c r="L1269" s="11">
        <v>2</v>
      </c>
      <c r="M1269" s="11">
        <v>2</v>
      </c>
      <c r="N1269" s="11">
        <v>3</v>
      </c>
      <c r="O1269" s="11">
        <v>3</v>
      </c>
      <c r="P1269" s="11">
        <v>0.2</v>
      </c>
      <c r="Q1269" s="11">
        <v>0.1</v>
      </c>
      <c r="R1269" s="11">
        <v>0.16666666999999999</v>
      </c>
      <c r="S1269" s="11">
        <v>0.2</v>
      </c>
      <c r="T1269" s="11">
        <v>3461.9025999999999</v>
      </c>
      <c r="U1269" s="11">
        <v>0.4</v>
      </c>
      <c r="V1269" s="11">
        <v>70</v>
      </c>
      <c r="W1269" s="11">
        <v>1800</v>
      </c>
      <c r="X1269" s="11">
        <v>-0.46665878999999999</v>
      </c>
    </row>
    <row r="1270" spans="2:24" x14ac:dyDescent="0.35">
      <c r="B1270" s="11">
        <v>-13.148275</v>
      </c>
      <c r="C1270" s="11">
        <v>25</v>
      </c>
      <c r="D1270" s="11">
        <v>92.877550999999997</v>
      </c>
      <c r="E1270" s="11">
        <v>0.3</v>
      </c>
      <c r="F1270" s="11">
        <v>3120.6611570247933</v>
      </c>
      <c r="G1270" s="11">
        <v>936.19834710743794</v>
      </c>
      <c r="H1270" s="11">
        <v>5500</v>
      </c>
      <c r="I1270" s="11">
        <v>0.75</v>
      </c>
      <c r="J1270" s="11">
        <v>0.5</v>
      </c>
      <c r="K1270" s="11">
        <v>0.7</v>
      </c>
      <c r="L1270" s="11">
        <v>3</v>
      </c>
      <c r="M1270" s="11">
        <v>3</v>
      </c>
      <c r="N1270" s="11">
        <v>4</v>
      </c>
      <c r="O1270" s="11">
        <v>2</v>
      </c>
      <c r="P1270" s="11">
        <v>0.05</v>
      </c>
      <c r="Q1270" s="11">
        <v>0.15</v>
      </c>
      <c r="R1270" s="11">
        <v>0.23333333000000001</v>
      </c>
      <c r="S1270" s="11">
        <v>0.2</v>
      </c>
      <c r="T1270" s="11">
        <v>3351.2986999999998</v>
      </c>
      <c r="U1270" s="11">
        <v>0.625</v>
      </c>
      <c r="V1270" s="11">
        <v>60</v>
      </c>
      <c r="W1270" s="11">
        <v>800</v>
      </c>
      <c r="X1270" s="11">
        <v>-12.162307</v>
      </c>
    </row>
    <row r="1271" spans="2:24" x14ac:dyDescent="0.35">
      <c r="B1271" s="11">
        <v>-0.96068200000000004</v>
      </c>
      <c r="C1271" s="11">
        <v>30</v>
      </c>
      <c r="D1271" s="11">
        <v>19.775510000000001</v>
      </c>
      <c r="E1271" s="11">
        <v>0.192</v>
      </c>
      <c r="F1271" s="11">
        <v>1518.5950413223138</v>
      </c>
      <c r="G1271" s="11">
        <v>291.57024793388427</v>
      </c>
      <c r="H1271" s="11">
        <v>6500</v>
      </c>
      <c r="I1271" s="11">
        <v>0.7</v>
      </c>
      <c r="J1271" s="11">
        <v>0.5</v>
      </c>
      <c r="K1271" s="11">
        <v>0.6</v>
      </c>
      <c r="L1271" s="11">
        <v>3</v>
      </c>
      <c r="M1271" s="11">
        <v>4</v>
      </c>
      <c r="N1271" s="11">
        <v>2</v>
      </c>
      <c r="O1271" s="11">
        <v>2</v>
      </c>
      <c r="P1271" s="11">
        <v>0.2</v>
      </c>
      <c r="Q1271" s="11">
        <v>0.15</v>
      </c>
      <c r="R1271" s="11">
        <v>0.16666666999999999</v>
      </c>
      <c r="S1271" s="11">
        <v>0.35</v>
      </c>
      <c r="T1271" s="11">
        <v>3838.0057000000002</v>
      </c>
      <c r="U1271" s="11">
        <v>0.42499999999999999</v>
      </c>
      <c r="V1271" s="11">
        <v>50</v>
      </c>
      <c r="W1271" s="11">
        <v>2000</v>
      </c>
      <c r="X1271" s="11">
        <v>-1.1241000000000001</v>
      </c>
    </row>
    <row r="1272" spans="2:24" x14ac:dyDescent="0.35">
      <c r="B1272" s="11">
        <v>-8.9535719999999994</v>
      </c>
      <c r="C1272" s="11">
        <v>25</v>
      </c>
      <c r="D1272" s="11">
        <v>172.07142999999999</v>
      </c>
      <c r="E1272" s="11">
        <v>0.03</v>
      </c>
      <c r="F1272" s="11">
        <v>1639.6694214876034</v>
      </c>
      <c r="G1272" s="11">
        <v>49.190082644628099</v>
      </c>
      <c r="H1272" s="11">
        <v>7500</v>
      </c>
      <c r="I1272" s="11">
        <v>0.8</v>
      </c>
      <c r="J1272" s="11">
        <v>0.5</v>
      </c>
      <c r="K1272" s="11">
        <v>0.6</v>
      </c>
      <c r="L1272" s="11">
        <v>4</v>
      </c>
      <c r="M1272" s="11">
        <v>4</v>
      </c>
      <c r="N1272" s="11">
        <v>4</v>
      </c>
      <c r="O1272" s="11">
        <v>2</v>
      </c>
      <c r="P1272" s="11">
        <v>0.05</v>
      </c>
      <c r="Q1272" s="11">
        <v>0.1</v>
      </c>
      <c r="R1272" s="11">
        <v>0.23333333000000001</v>
      </c>
      <c r="S1272" s="11">
        <v>0.25</v>
      </c>
      <c r="T1272" s="11">
        <v>2665.8058000000001</v>
      </c>
      <c r="U1272" s="11">
        <v>0.4</v>
      </c>
      <c r="V1272" s="11">
        <v>50</v>
      </c>
      <c r="W1272" s="11">
        <v>800</v>
      </c>
      <c r="X1272" s="11">
        <v>-9.4414341999999998</v>
      </c>
    </row>
    <row r="1273" spans="2:24" x14ac:dyDescent="0.35">
      <c r="B1273" s="11">
        <v>5.5019900000000002</v>
      </c>
      <c r="C1273" s="11">
        <v>20</v>
      </c>
      <c r="D1273" s="11">
        <v>7.5918367</v>
      </c>
      <c r="E1273" s="11">
        <v>5.7000000000000002E-2</v>
      </c>
      <c r="F1273" s="11">
        <v>3012.3966942148763</v>
      </c>
      <c r="G1273" s="11">
        <v>171.70661157024796</v>
      </c>
      <c r="H1273" s="11">
        <v>7500</v>
      </c>
      <c r="I1273" s="11">
        <v>0.85</v>
      </c>
      <c r="J1273" s="11">
        <v>0.2</v>
      </c>
      <c r="K1273" s="11">
        <v>0.8</v>
      </c>
      <c r="L1273" s="11">
        <v>3</v>
      </c>
      <c r="M1273" s="11">
        <v>4</v>
      </c>
      <c r="N1273" s="11">
        <v>2</v>
      </c>
      <c r="O1273" s="11">
        <v>4</v>
      </c>
      <c r="P1273" s="11">
        <v>0.05</v>
      </c>
      <c r="Q1273" s="11">
        <v>0.1</v>
      </c>
      <c r="R1273" s="11">
        <v>0.1</v>
      </c>
      <c r="S1273" s="11">
        <v>0.35</v>
      </c>
      <c r="T1273" s="11">
        <v>2753.7860999999998</v>
      </c>
      <c r="U1273" s="11">
        <v>0.42499999999999999</v>
      </c>
      <c r="V1273" s="11">
        <v>60</v>
      </c>
      <c r="W1273" s="11">
        <v>600</v>
      </c>
      <c r="X1273" s="11">
        <v>5.4542478000000001</v>
      </c>
    </row>
    <row r="1274" spans="2:24" x14ac:dyDescent="0.35">
      <c r="B1274" s="11">
        <v>2.9893139999999998</v>
      </c>
      <c r="C1274" s="11">
        <v>25</v>
      </c>
      <c r="D1274" s="11">
        <v>25.867346999999999</v>
      </c>
      <c r="E1274" s="11">
        <v>0.219</v>
      </c>
      <c r="F1274" s="11">
        <v>1825</v>
      </c>
      <c r="G1274" s="11">
        <v>399.67500000000001</v>
      </c>
      <c r="H1274" s="11">
        <v>3500</v>
      </c>
      <c r="I1274" s="11">
        <v>0.7</v>
      </c>
      <c r="J1274" s="11">
        <v>0.5</v>
      </c>
      <c r="K1274" s="11">
        <v>0.9</v>
      </c>
      <c r="L1274" s="11">
        <v>3</v>
      </c>
      <c r="M1274" s="11">
        <v>4</v>
      </c>
      <c r="N1274" s="11">
        <v>3</v>
      </c>
      <c r="O1274" s="11">
        <v>3</v>
      </c>
      <c r="P1274" s="11">
        <v>0.2</v>
      </c>
      <c r="Q1274" s="11">
        <v>0.15</v>
      </c>
      <c r="R1274" s="11">
        <v>0.23333333000000001</v>
      </c>
      <c r="S1274" s="11">
        <v>0.3</v>
      </c>
      <c r="T1274" s="11">
        <v>1244.0427</v>
      </c>
      <c r="U1274" s="11">
        <v>0.55000000000000004</v>
      </c>
      <c r="V1274" s="11">
        <v>70</v>
      </c>
      <c r="W1274" s="11">
        <v>1200</v>
      </c>
      <c r="X1274" s="11">
        <v>-0.41512908000000004</v>
      </c>
    </row>
    <row r="1275" spans="2:24" x14ac:dyDescent="0.35">
      <c r="B1275" s="11">
        <v>22.533211999999999</v>
      </c>
      <c r="C1275" s="11">
        <v>20</v>
      </c>
      <c r="D1275" s="11">
        <v>25.867346999999999</v>
      </c>
      <c r="E1275" s="11">
        <v>0.3</v>
      </c>
      <c r="F1275" s="11">
        <v>1650</v>
      </c>
      <c r="G1275" s="11">
        <v>495</v>
      </c>
      <c r="H1275" s="11">
        <v>3500</v>
      </c>
      <c r="I1275" s="11">
        <v>0.75</v>
      </c>
      <c r="J1275" s="11">
        <v>0.2</v>
      </c>
      <c r="K1275" s="11">
        <v>0.8</v>
      </c>
      <c r="L1275" s="11">
        <v>4</v>
      </c>
      <c r="M1275" s="11">
        <v>3</v>
      </c>
      <c r="N1275" s="11">
        <v>2</v>
      </c>
      <c r="O1275" s="11">
        <v>2</v>
      </c>
      <c r="P1275" s="11">
        <v>0.05</v>
      </c>
      <c r="Q1275" s="11">
        <v>0.2</v>
      </c>
      <c r="R1275" s="11">
        <v>0.16666666999999999</v>
      </c>
      <c r="S1275" s="11">
        <v>0.3</v>
      </c>
      <c r="T1275" s="11">
        <v>2203.0288999999998</v>
      </c>
      <c r="U1275" s="11">
        <v>0.55000000000000004</v>
      </c>
      <c r="V1275" s="11">
        <v>80</v>
      </c>
      <c r="W1275" s="11">
        <v>1800</v>
      </c>
      <c r="X1275" s="11">
        <v>18.773036999999999</v>
      </c>
    </row>
    <row r="1276" spans="2:24" x14ac:dyDescent="0.35">
      <c r="B1276" s="11">
        <v>-22.752435999999999</v>
      </c>
      <c r="C1276" s="11">
        <v>40</v>
      </c>
      <c r="D1276" s="11">
        <v>190.34693999999999</v>
      </c>
      <c r="E1276" s="11">
        <v>0.03</v>
      </c>
      <c r="F1276" s="11">
        <v>1300</v>
      </c>
      <c r="G1276" s="11">
        <v>39</v>
      </c>
      <c r="H1276" s="11">
        <v>8000</v>
      </c>
      <c r="I1276" s="11">
        <v>0.85</v>
      </c>
      <c r="J1276" s="11">
        <v>0.4</v>
      </c>
      <c r="K1276" s="11">
        <v>0.8</v>
      </c>
      <c r="L1276" s="11">
        <v>3</v>
      </c>
      <c r="M1276" s="11">
        <v>4</v>
      </c>
      <c r="N1276" s="11">
        <v>4</v>
      </c>
      <c r="O1276" s="11">
        <v>4</v>
      </c>
      <c r="P1276" s="11">
        <v>0.125</v>
      </c>
      <c r="Q1276" s="11">
        <v>0.2</v>
      </c>
      <c r="R1276" s="11">
        <v>0.1</v>
      </c>
      <c r="S1276" s="11">
        <v>0.2</v>
      </c>
      <c r="T1276" s="11">
        <v>3212.6358</v>
      </c>
      <c r="U1276" s="11">
        <v>0.42499999999999999</v>
      </c>
      <c r="V1276" s="11">
        <v>50</v>
      </c>
      <c r="W1276" s="11">
        <v>1600</v>
      </c>
      <c r="X1276" s="11">
        <v>-23.918742000000002</v>
      </c>
    </row>
    <row r="1277" spans="2:24" x14ac:dyDescent="0.35">
      <c r="B1277" s="11">
        <v>-11.652151999999999</v>
      </c>
      <c r="C1277" s="11">
        <v>35</v>
      </c>
      <c r="D1277" s="11">
        <v>214.71429000000001</v>
      </c>
      <c r="E1277" s="11">
        <v>0.03</v>
      </c>
      <c r="F1277" s="11">
        <v>4176.1363636363631</v>
      </c>
      <c r="G1277" s="11">
        <v>125.28409090909089</v>
      </c>
      <c r="H1277" s="11">
        <v>8500</v>
      </c>
      <c r="I1277" s="11">
        <v>0.85</v>
      </c>
      <c r="J1277" s="11">
        <v>0.5</v>
      </c>
      <c r="K1277" s="11">
        <v>0.6</v>
      </c>
      <c r="L1277" s="11">
        <v>4</v>
      </c>
      <c r="M1277" s="11">
        <v>4</v>
      </c>
      <c r="N1277" s="11">
        <v>3</v>
      </c>
      <c r="O1277" s="11">
        <v>4</v>
      </c>
      <c r="P1277" s="11">
        <v>0.125</v>
      </c>
      <c r="Q1277" s="11">
        <v>0.2</v>
      </c>
      <c r="R1277" s="11">
        <v>0.23333333000000001</v>
      </c>
      <c r="S1277" s="11">
        <v>0.25</v>
      </c>
      <c r="T1277" s="11">
        <v>3515.9308000000001</v>
      </c>
      <c r="U1277" s="11">
        <v>0.67500000000000004</v>
      </c>
      <c r="V1277" s="11">
        <v>50</v>
      </c>
      <c r="W1277" s="11">
        <v>800</v>
      </c>
      <c r="X1277" s="11">
        <v>-11.256475999999999</v>
      </c>
    </row>
    <row r="1278" spans="2:24" x14ac:dyDescent="0.35">
      <c r="B1278" s="11">
        <v>-10.436465999999999</v>
      </c>
      <c r="C1278" s="11">
        <v>20</v>
      </c>
      <c r="D1278" s="11">
        <v>232.9898</v>
      </c>
      <c r="E1278" s="11">
        <v>0.219</v>
      </c>
      <c r="F1278" s="11">
        <v>5061.9834710743798</v>
      </c>
      <c r="G1278" s="11">
        <v>1108.5743801652891</v>
      </c>
      <c r="H1278" s="11">
        <v>8500</v>
      </c>
      <c r="I1278" s="11">
        <v>0.75</v>
      </c>
      <c r="J1278" s="11">
        <v>0.3</v>
      </c>
      <c r="K1278" s="11">
        <v>0.9</v>
      </c>
      <c r="L1278" s="11">
        <v>3</v>
      </c>
      <c r="M1278" s="11">
        <v>4</v>
      </c>
      <c r="N1278" s="11">
        <v>2</v>
      </c>
      <c r="O1278" s="11">
        <v>4</v>
      </c>
      <c r="P1278" s="11">
        <v>0.125</v>
      </c>
      <c r="Q1278" s="11">
        <v>0.1</v>
      </c>
      <c r="R1278" s="11">
        <v>0.1</v>
      </c>
      <c r="S1278" s="11">
        <v>0.25</v>
      </c>
      <c r="T1278" s="11">
        <v>4607.1279000000004</v>
      </c>
      <c r="U1278" s="11">
        <v>0.6</v>
      </c>
      <c r="V1278" s="11">
        <v>70</v>
      </c>
      <c r="W1278" s="11">
        <v>800</v>
      </c>
      <c r="X1278" s="11">
        <v>-11.426055</v>
      </c>
    </row>
    <row r="1279" spans="2:24" x14ac:dyDescent="0.35">
      <c r="B1279" s="11">
        <v>-9.6945189999999997</v>
      </c>
      <c r="C1279" s="11">
        <v>35</v>
      </c>
      <c r="D1279" s="11">
        <v>147.70408</v>
      </c>
      <c r="E1279" s="11">
        <v>5.7000000000000002E-2</v>
      </c>
      <c r="F1279" s="11">
        <v>2985.4338842975208</v>
      </c>
      <c r="G1279" s="11">
        <v>170.1697314049587</v>
      </c>
      <c r="H1279" s="11">
        <v>8500</v>
      </c>
      <c r="I1279" s="11">
        <v>0.85</v>
      </c>
      <c r="J1279" s="11">
        <v>0.2</v>
      </c>
      <c r="K1279" s="11">
        <v>0.8</v>
      </c>
      <c r="L1279" s="11">
        <v>3</v>
      </c>
      <c r="M1279" s="11">
        <v>3</v>
      </c>
      <c r="N1279" s="11">
        <v>2</v>
      </c>
      <c r="O1279" s="11">
        <v>4</v>
      </c>
      <c r="P1279" s="11">
        <v>0.2</v>
      </c>
      <c r="Q1279" s="11">
        <v>0.1</v>
      </c>
      <c r="R1279" s="11">
        <v>0.3</v>
      </c>
      <c r="S1279" s="11">
        <v>0.3</v>
      </c>
      <c r="T1279" s="11">
        <v>3515.9308000000001</v>
      </c>
      <c r="U1279" s="11">
        <v>0.625</v>
      </c>
      <c r="V1279" s="11">
        <v>70</v>
      </c>
      <c r="W1279" s="11">
        <v>1200</v>
      </c>
      <c r="X1279" s="11">
        <v>-10.197459</v>
      </c>
    </row>
    <row r="1280" spans="2:24" x14ac:dyDescent="0.35">
      <c r="B1280" s="11">
        <v>23.620836000000001</v>
      </c>
      <c r="C1280" s="11">
        <v>30</v>
      </c>
      <c r="D1280" s="11">
        <v>111.15306</v>
      </c>
      <c r="E1280" s="11">
        <v>8.4000000000000005E-2</v>
      </c>
      <c r="F1280" s="11">
        <v>5200</v>
      </c>
      <c r="G1280" s="11">
        <v>436.8</v>
      </c>
      <c r="H1280" s="11">
        <v>5500</v>
      </c>
      <c r="I1280" s="11">
        <v>0.8</v>
      </c>
      <c r="J1280" s="11">
        <v>0.5</v>
      </c>
      <c r="K1280" s="11">
        <v>0.7</v>
      </c>
      <c r="L1280" s="11">
        <v>4</v>
      </c>
      <c r="M1280" s="11">
        <v>4</v>
      </c>
      <c r="N1280" s="11">
        <v>3</v>
      </c>
      <c r="O1280" s="11">
        <v>2</v>
      </c>
      <c r="P1280" s="11">
        <v>0.125</v>
      </c>
      <c r="Q1280" s="11">
        <v>0.1</v>
      </c>
      <c r="R1280" s="11">
        <v>0.3</v>
      </c>
      <c r="S1280" s="11">
        <v>0.35</v>
      </c>
      <c r="T1280" s="11">
        <v>1894.4002</v>
      </c>
      <c r="U1280" s="11">
        <v>0.47499999999999998</v>
      </c>
      <c r="V1280" s="11">
        <v>90</v>
      </c>
      <c r="W1280" s="11">
        <v>1600</v>
      </c>
      <c r="X1280" s="11">
        <v>24.561672000000002</v>
      </c>
    </row>
    <row r="1281" spans="2:24" x14ac:dyDescent="0.35">
      <c r="B1281" s="11">
        <v>-3.2723749999999998</v>
      </c>
      <c r="C1281" s="11">
        <v>30</v>
      </c>
      <c r="D1281" s="11">
        <v>159.88775999999999</v>
      </c>
      <c r="E1281" s="11">
        <v>0.246</v>
      </c>
      <c r="F1281" s="11">
        <v>2404.4421487603304</v>
      </c>
      <c r="G1281" s="11">
        <v>591.4927685950413</v>
      </c>
      <c r="H1281" s="11">
        <v>7000</v>
      </c>
      <c r="I1281" s="11">
        <v>0.7</v>
      </c>
      <c r="J1281" s="11">
        <v>0.3</v>
      </c>
      <c r="K1281" s="11">
        <v>0.7</v>
      </c>
      <c r="L1281" s="11">
        <v>2</v>
      </c>
      <c r="M1281" s="11">
        <v>3</v>
      </c>
      <c r="N1281" s="11">
        <v>2</v>
      </c>
      <c r="O1281" s="11">
        <v>3</v>
      </c>
      <c r="P1281" s="11">
        <v>0.05</v>
      </c>
      <c r="Q1281" s="11">
        <v>0.2</v>
      </c>
      <c r="R1281" s="11">
        <v>0.16666666999999999</v>
      </c>
      <c r="S1281" s="11">
        <v>0.25</v>
      </c>
      <c r="T1281" s="11">
        <v>4133.2368999999999</v>
      </c>
      <c r="U1281" s="11">
        <v>0.625</v>
      </c>
      <c r="V1281" s="11">
        <v>50</v>
      </c>
      <c r="W1281" s="11">
        <v>1600</v>
      </c>
      <c r="X1281" s="11">
        <v>-1.7174921000000001</v>
      </c>
    </row>
    <row r="1282" spans="2:24" x14ac:dyDescent="0.35">
      <c r="B1282" s="11">
        <v>-1.613383</v>
      </c>
      <c r="C1282" s="11">
        <v>20</v>
      </c>
      <c r="D1282" s="11">
        <v>80.693877999999998</v>
      </c>
      <c r="E1282" s="11">
        <v>0.219</v>
      </c>
      <c r="F1282" s="11">
        <v>1961.518595041322</v>
      </c>
      <c r="G1282" s="11">
        <v>429.57257231404952</v>
      </c>
      <c r="H1282" s="11">
        <v>6500</v>
      </c>
      <c r="I1282" s="11">
        <v>0.8</v>
      </c>
      <c r="J1282" s="11">
        <v>0.2</v>
      </c>
      <c r="K1282" s="11">
        <v>0.6</v>
      </c>
      <c r="L1282" s="11">
        <v>3</v>
      </c>
      <c r="M1282" s="11">
        <v>3</v>
      </c>
      <c r="N1282" s="11">
        <v>2</v>
      </c>
      <c r="O1282" s="11">
        <v>3</v>
      </c>
      <c r="P1282" s="11">
        <v>0.2</v>
      </c>
      <c r="Q1282" s="11">
        <v>0.2</v>
      </c>
      <c r="R1282" s="11">
        <v>0.3</v>
      </c>
      <c r="S1282" s="11">
        <v>0.2</v>
      </c>
      <c r="T1282" s="11">
        <v>1818.3731</v>
      </c>
      <c r="U1282" s="11">
        <v>0.625</v>
      </c>
      <c r="V1282" s="11">
        <v>80</v>
      </c>
      <c r="W1282" s="11">
        <v>1800</v>
      </c>
      <c r="X1282" s="11">
        <v>0.86477135999999999</v>
      </c>
    </row>
    <row r="1283" spans="2:24" x14ac:dyDescent="0.35">
      <c r="B1283" s="11">
        <v>6.7308029999999999</v>
      </c>
      <c r="C1283" s="11">
        <v>25</v>
      </c>
      <c r="D1283" s="11">
        <v>74.602041</v>
      </c>
      <c r="E1283" s="11">
        <v>0.111</v>
      </c>
      <c r="F1283" s="11">
        <v>3100</v>
      </c>
      <c r="G1283" s="11">
        <v>344.1</v>
      </c>
      <c r="H1283" s="11">
        <v>8500</v>
      </c>
      <c r="I1283" s="11">
        <v>0.8</v>
      </c>
      <c r="J1283" s="11">
        <v>0.2</v>
      </c>
      <c r="K1283" s="11">
        <v>0.6</v>
      </c>
      <c r="L1283" s="11">
        <v>4</v>
      </c>
      <c r="M1283" s="11">
        <v>3</v>
      </c>
      <c r="N1283" s="11">
        <v>2</v>
      </c>
      <c r="O1283" s="11">
        <v>3</v>
      </c>
      <c r="P1283" s="11">
        <v>0.2</v>
      </c>
      <c r="Q1283" s="11">
        <v>0.2</v>
      </c>
      <c r="R1283" s="11">
        <v>0.3</v>
      </c>
      <c r="S1283" s="11">
        <v>0.2</v>
      </c>
      <c r="T1283" s="11">
        <v>5179.2797</v>
      </c>
      <c r="U1283" s="11">
        <v>0.42499999999999999</v>
      </c>
      <c r="V1283" s="11">
        <v>50</v>
      </c>
      <c r="W1283" s="11">
        <v>1600</v>
      </c>
      <c r="X1283" s="11">
        <v>5.2878404000000003</v>
      </c>
    </row>
    <row r="1284" spans="2:24" x14ac:dyDescent="0.35">
      <c r="B1284" s="11">
        <v>5.974729</v>
      </c>
      <c r="C1284" s="11">
        <v>20</v>
      </c>
      <c r="D1284" s="11">
        <v>7.5918367</v>
      </c>
      <c r="E1284" s="11">
        <v>8.4000000000000005E-2</v>
      </c>
      <c r="F1284" s="11">
        <v>5200</v>
      </c>
      <c r="G1284" s="11">
        <v>436.8</v>
      </c>
      <c r="H1284" s="11">
        <v>8500</v>
      </c>
      <c r="I1284" s="11">
        <v>0.85</v>
      </c>
      <c r="J1284" s="11">
        <v>0.2</v>
      </c>
      <c r="K1284" s="11">
        <v>0.6</v>
      </c>
      <c r="L1284" s="11">
        <v>3</v>
      </c>
      <c r="M1284" s="11">
        <v>2</v>
      </c>
      <c r="N1284" s="11">
        <v>3</v>
      </c>
      <c r="O1284" s="11">
        <v>4</v>
      </c>
      <c r="P1284" s="11">
        <v>0.05</v>
      </c>
      <c r="Q1284" s="11">
        <v>0.15</v>
      </c>
      <c r="R1284" s="11">
        <v>0.23333333000000001</v>
      </c>
      <c r="S1284" s="11">
        <v>0.3</v>
      </c>
      <c r="T1284" s="11">
        <v>3120.9576000000002</v>
      </c>
      <c r="U1284" s="11">
        <v>0.47499999999999998</v>
      </c>
      <c r="V1284" s="11">
        <v>40</v>
      </c>
      <c r="W1284" s="11">
        <v>1200</v>
      </c>
      <c r="X1284" s="11">
        <v>6.0765687000000002</v>
      </c>
    </row>
    <row r="1285" spans="2:24" x14ac:dyDescent="0.35">
      <c r="B1285" s="11">
        <v>-8.5991099999999996</v>
      </c>
      <c r="C1285" s="11">
        <v>25</v>
      </c>
      <c r="D1285" s="11">
        <v>232.9898</v>
      </c>
      <c r="E1285" s="11">
        <v>0.27300000000000002</v>
      </c>
      <c r="F1285" s="11">
        <v>775</v>
      </c>
      <c r="G1285" s="11">
        <v>211.57500000000002</v>
      </c>
      <c r="H1285" s="11">
        <v>3000</v>
      </c>
      <c r="I1285" s="11">
        <v>0.7</v>
      </c>
      <c r="J1285" s="11">
        <v>0.5</v>
      </c>
      <c r="K1285" s="11">
        <v>0.6</v>
      </c>
      <c r="L1285" s="11">
        <v>3</v>
      </c>
      <c r="M1285" s="11">
        <v>3</v>
      </c>
      <c r="N1285" s="11">
        <v>3</v>
      </c>
      <c r="O1285" s="11">
        <v>2</v>
      </c>
      <c r="P1285" s="11">
        <v>0.2</v>
      </c>
      <c r="Q1285" s="11">
        <v>0.2</v>
      </c>
      <c r="R1285" s="11">
        <v>0.3</v>
      </c>
      <c r="S1285" s="11">
        <v>0.2</v>
      </c>
      <c r="T1285" s="11">
        <v>1827.9811</v>
      </c>
      <c r="U1285" s="11">
        <v>0.625</v>
      </c>
      <c r="V1285" s="11">
        <v>80</v>
      </c>
      <c r="W1285" s="11">
        <v>1800</v>
      </c>
      <c r="X1285" s="11">
        <v>-11.412687999999999</v>
      </c>
    </row>
    <row r="1286" spans="2:24" x14ac:dyDescent="0.35">
      <c r="B1286" s="11">
        <v>-16.580507000000001</v>
      </c>
      <c r="C1286" s="11">
        <v>35</v>
      </c>
      <c r="D1286" s="11">
        <v>208.62244999999999</v>
      </c>
      <c r="E1286" s="11">
        <v>0.13800000000000001</v>
      </c>
      <c r="F1286" s="11">
        <v>376.54958677685954</v>
      </c>
      <c r="G1286" s="11">
        <v>51.963842975206624</v>
      </c>
      <c r="H1286" s="11">
        <v>7500</v>
      </c>
      <c r="I1286" s="11">
        <v>0.75</v>
      </c>
      <c r="J1286" s="11">
        <v>0.5</v>
      </c>
      <c r="K1286" s="11">
        <v>0.9</v>
      </c>
      <c r="L1286" s="11">
        <v>2</v>
      </c>
      <c r="M1286" s="11">
        <v>3</v>
      </c>
      <c r="N1286" s="11">
        <v>4</v>
      </c>
      <c r="O1286" s="11">
        <v>4</v>
      </c>
      <c r="P1286" s="11">
        <v>0.05</v>
      </c>
      <c r="Q1286" s="11">
        <v>0.1</v>
      </c>
      <c r="R1286" s="11">
        <v>0.3</v>
      </c>
      <c r="S1286" s="11">
        <v>0.3</v>
      </c>
      <c r="T1286" s="11">
        <v>3698.8865000000001</v>
      </c>
      <c r="U1286" s="11">
        <v>0.55000000000000004</v>
      </c>
      <c r="V1286" s="11">
        <v>40</v>
      </c>
      <c r="W1286" s="11">
        <v>1000</v>
      </c>
      <c r="X1286" s="11">
        <v>-15.281950999999999</v>
      </c>
    </row>
    <row r="1287" spans="2:24" x14ac:dyDescent="0.35">
      <c r="B1287" s="11">
        <v>-16.844301000000002</v>
      </c>
      <c r="C1287" s="11">
        <v>15</v>
      </c>
      <c r="D1287" s="11">
        <v>1.5</v>
      </c>
      <c r="E1287" s="11">
        <v>0.03</v>
      </c>
      <c r="F1287" s="11">
        <v>1958.0578512396696</v>
      </c>
      <c r="G1287" s="11">
        <v>58.741735537190088</v>
      </c>
      <c r="H1287" s="11">
        <v>8000</v>
      </c>
      <c r="I1287" s="11">
        <v>0.85</v>
      </c>
      <c r="J1287" s="11">
        <v>0.2</v>
      </c>
      <c r="K1287" s="11">
        <v>0.8</v>
      </c>
      <c r="L1287" s="11">
        <v>2</v>
      </c>
      <c r="M1287" s="11">
        <v>3</v>
      </c>
      <c r="N1287" s="11">
        <v>4</v>
      </c>
      <c r="O1287" s="11">
        <v>4</v>
      </c>
      <c r="P1287" s="11">
        <v>0.05</v>
      </c>
      <c r="Q1287" s="11">
        <v>0.2</v>
      </c>
      <c r="R1287" s="11">
        <v>0.23333333000000001</v>
      </c>
      <c r="S1287" s="11">
        <v>0.35</v>
      </c>
      <c r="T1287" s="11">
        <v>3037.6235000000001</v>
      </c>
      <c r="U1287" s="11">
        <v>0.625</v>
      </c>
      <c r="V1287" s="11">
        <v>60</v>
      </c>
      <c r="W1287" s="11">
        <v>1400</v>
      </c>
      <c r="X1287" s="11">
        <v>-17.514285000000001</v>
      </c>
    </row>
    <row r="1288" spans="2:24" x14ac:dyDescent="0.35">
      <c r="B1288" s="11">
        <v>2.8945810000000001</v>
      </c>
      <c r="C1288" s="11">
        <v>25</v>
      </c>
      <c r="D1288" s="11">
        <v>135.52041</v>
      </c>
      <c r="E1288" s="11">
        <v>0.219</v>
      </c>
      <c r="F1288" s="11">
        <v>1885.5371900826447</v>
      </c>
      <c r="G1288" s="11">
        <v>412.93264462809918</v>
      </c>
      <c r="H1288" s="11">
        <v>3500</v>
      </c>
      <c r="I1288" s="11">
        <v>0.85</v>
      </c>
      <c r="J1288" s="11">
        <v>0.4</v>
      </c>
      <c r="K1288" s="11">
        <v>0.9</v>
      </c>
      <c r="L1288" s="11">
        <v>2</v>
      </c>
      <c r="M1288" s="11">
        <v>2</v>
      </c>
      <c r="N1288" s="11">
        <v>4</v>
      </c>
      <c r="O1288" s="11">
        <v>4</v>
      </c>
      <c r="P1288" s="11">
        <v>0.05</v>
      </c>
      <c r="Q1288" s="11">
        <v>0.1</v>
      </c>
      <c r="R1288" s="11">
        <v>0.3</v>
      </c>
      <c r="S1288" s="11">
        <v>0.25</v>
      </c>
      <c r="T1288" s="11">
        <v>2132.6446000000001</v>
      </c>
      <c r="U1288" s="11">
        <v>0.5</v>
      </c>
      <c r="V1288" s="11">
        <v>40</v>
      </c>
      <c r="W1288" s="11">
        <v>400</v>
      </c>
      <c r="X1288" s="11">
        <v>2.2345413999999999</v>
      </c>
    </row>
    <row r="1289" spans="2:24" x14ac:dyDescent="0.35">
      <c r="B1289" s="11">
        <v>-17.343582000000001</v>
      </c>
      <c r="C1289" s="11">
        <v>40</v>
      </c>
      <c r="D1289" s="11">
        <v>31.959184</v>
      </c>
      <c r="E1289" s="11">
        <v>0.192</v>
      </c>
      <c r="F1289" s="11">
        <v>1639.6694214876034</v>
      </c>
      <c r="G1289" s="11">
        <v>314.81652892561988</v>
      </c>
      <c r="H1289" s="11">
        <v>8500</v>
      </c>
      <c r="I1289" s="11">
        <v>0.7</v>
      </c>
      <c r="J1289" s="11">
        <v>0.2</v>
      </c>
      <c r="K1289" s="11">
        <v>0.9</v>
      </c>
      <c r="L1289" s="11">
        <v>2</v>
      </c>
      <c r="M1289" s="11">
        <v>3</v>
      </c>
      <c r="N1289" s="11">
        <v>3</v>
      </c>
      <c r="O1289" s="11">
        <v>3</v>
      </c>
      <c r="P1289" s="11">
        <v>0.125</v>
      </c>
      <c r="Q1289" s="11">
        <v>0.1</v>
      </c>
      <c r="R1289" s="11">
        <v>0.16666666999999999</v>
      </c>
      <c r="S1289" s="11">
        <v>0.3</v>
      </c>
      <c r="T1289" s="11">
        <v>2100.5695999999998</v>
      </c>
      <c r="U1289" s="11">
        <v>0.5</v>
      </c>
      <c r="V1289" s="11">
        <v>50</v>
      </c>
      <c r="W1289" s="11">
        <v>2000</v>
      </c>
      <c r="X1289" s="11">
        <v>-21.253205000000001</v>
      </c>
    </row>
    <row r="1290" spans="2:24" x14ac:dyDescent="0.35">
      <c r="B1290" s="11">
        <v>25.239011999999999</v>
      </c>
      <c r="C1290" s="11">
        <v>30</v>
      </c>
      <c r="D1290" s="11">
        <v>232.9898</v>
      </c>
      <c r="E1290" s="11">
        <v>0.219</v>
      </c>
      <c r="F1290" s="11">
        <v>2435.4855371900826</v>
      </c>
      <c r="G1290" s="11">
        <v>533.37133264462807</v>
      </c>
      <c r="H1290" s="11">
        <v>2500</v>
      </c>
      <c r="I1290" s="11">
        <v>0.8</v>
      </c>
      <c r="J1290" s="11">
        <v>0.5</v>
      </c>
      <c r="K1290" s="11">
        <v>0.6</v>
      </c>
      <c r="L1290" s="11">
        <v>3</v>
      </c>
      <c r="M1290" s="11">
        <v>2</v>
      </c>
      <c r="N1290" s="11">
        <v>4</v>
      </c>
      <c r="O1290" s="11">
        <v>2</v>
      </c>
      <c r="P1290" s="11">
        <v>0.05</v>
      </c>
      <c r="Q1290" s="11">
        <v>0.15</v>
      </c>
      <c r="R1290" s="11">
        <v>0.1</v>
      </c>
      <c r="S1290" s="11">
        <v>0.3</v>
      </c>
      <c r="T1290" s="11">
        <v>1476.1559999999999</v>
      </c>
      <c r="U1290" s="11">
        <v>0.42499999999999999</v>
      </c>
      <c r="V1290" s="11">
        <v>90</v>
      </c>
      <c r="W1290" s="11">
        <v>800</v>
      </c>
      <c r="X1290" s="11">
        <v>27.826832</v>
      </c>
    </row>
    <row r="1291" spans="2:24" x14ac:dyDescent="0.35">
      <c r="B1291" s="11">
        <v>-10.649516</v>
      </c>
      <c r="C1291" s="11">
        <v>20</v>
      </c>
      <c r="D1291" s="11">
        <v>275.63265000000001</v>
      </c>
      <c r="E1291" s="11">
        <v>0.246</v>
      </c>
      <c r="F1291" s="11">
        <v>1269.4214876033059</v>
      </c>
      <c r="G1291" s="11">
        <v>312.27768595041323</v>
      </c>
      <c r="H1291" s="11">
        <v>6500</v>
      </c>
      <c r="I1291" s="11">
        <v>0.7</v>
      </c>
      <c r="J1291" s="11">
        <v>0.3</v>
      </c>
      <c r="K1291" s="11">
        <v>0.6</v>
      </c>
      <c r="L1291" s="11">
        <v>4</v>
      </c>
      <c r="M1291" s="11">
        <v>4</v>
      </c>
      <c r="N1291" s="11">
        <v>4</v>
      </c>
      <c r="O1291" s="11">
        <v>4</v>
      </c>
      <c r="P1291" s="11">
        <v>0.2</v>
      </c>
      <c r="Q1291" s="11">
        <v>0.15</v>
      </c>
      <c r="R1291" s="11">
        <v>0.3</v>
      </c>
      <c r="S1291" s="11">
        <v>0.2</v>
      </c>
      <c r="T1291" s="11">
        <v>2954.8562000000002</v>
      </c>
      <c r="U1291" s="11">
        <v>0.65</v>
      </c>
      <c r="V1291" s="11">
        <v>40</v>
      </c>
      <c r="W1291" s="11">
        <v>1200</v>
      </c>
      <c r="X1291" s="11">
        <v>-9.7835541999999993</v>
      </c>
    </row>
    <row r="1292" spans="2:24" x14ac:dyDescent="0.35">
      <c r="B1292" s="11">
        <v>-2.9332020000000001</v>
      </c>
      <c r="C1292" s="11">
        <v>25</v>
      </c>
      <c r="D1292" s="11">
        <v>239.08162999999999</v>
      </c>
      <c r="E1292" s="11">
        <v>0.219</v>
      </c>
      <c r="F1292" s="11">
        <v>3120.6611570247933</v>
      </c>
      <c r="G1292" s="11">
        <v>683.42479338842975</v>
      </c>
      <c r="H1292" s="11">
        <v>3000</v>
      </c>
      <c r="I1292" s="11">
        <v>0.7</v>
      </c>
      <c r="J1292" s="11">
        <v>0.4</v>
      </c>
      <c r="K1292" s="11">
        <v>0.7</v>
      </c>
      <c r="L1292" s="11">
        <v>2</v>
      </c>
      <c r="M1292" s="11">
        <v>2</v>
      </c>
      <c r="N1292" s="11">
        <v>2</v>
      </c>
      <c r="O1292" s="11">
        <v>4</v>
      </c>
      <c r="P1292" s="11">
        <v>0.05</v>
      </c>
      <c r="Q1292" s="11">
        <v>0.1</v>
      </c>
      <c r="R1292" s="11">
        <v>0.16666666999999999</v>
      </c>
      <c r="S1292" s="11">
        <v>0.35</v>
      </c>
      <c r="T1292" s="11">
        <v>1827.9811</v>
      </c>
      <c r="U1292" s="11">
        <v>0.67500000000000004</v>
      </c>
      <c r="V1292" s="11">
        <v>90</v>
      </c>
      <c r="W1292" s="11">
        <v>1800</v>
      </c>
      <c r="X1292" s="11">
        <v>-6.0442035999999995</v>
      </c>
    </row>
    <row r="1293" spans="2:24" x14ac:dyDescent="0.35">
      <c r="B1293" s="11">
        <v>-15.030696000000001</v>
      </c>
      <c r="C1293" s="11">
        <v>20</v>
      </c>
      <c r="D1293" s="11">
        <v>123.33673</v>
      </c>
      <c r="E1293" s="11">
        <v>0.111</v>
      </c>
      <c r="F1293" s="11">
        <v>1125</v>
      </c>
      <c r="G1293" s="11">
        <v>124.875</v>
      </c>
      <c r="H1293" s="11">
        <v>6500</v>
      </c>
      <c r="I1293" s="11">
        <v>0.75</v>
      </c>
      <c r="J1293" s="11">
        <v>0.2</v>
      </c>
      <c r="K1293" s="11">
        <v>0.8</v>
      </c>
      <c r="L1293" s="11">
        <v>4</v>
      </c>
      <c r="M1293" s="11">
        <v>4</v>
      </c>
      <c r="N1293" s="11">
        <v>4</v>
      </c>
      <c r="O1293" s="11">
        <v>4</v>
      </c>
      <c r="P1293" s="11">
        <v>0.05</v>
      </c>
      <c r="Q1293" s="11">
        <v>0.15</v>
      </c>
      <c r="R1293" s="11">
        <v>0.1</v>
      </c>
      <c r="S1293" s="11">
        <v>0.2</v>
      </c>
      <c r="T1293" s="11">
        <v>2386.6147000000001</v>
      </c>
      <c r="U1293" s="11">
        <v>0.52500000000000002</v>
      </c>
      <c r="V1293" s="11">
        <v>70</v>
      </c>
      <c r="W1293" s="11">
        <v>2000</v>
      </c>
      <c r="X1293" s="11">
        <v>-14.383488</v>
      </c>
    </row>
    <row r="1294" spans="2:24" x14ac:dyDescent="0.35">
      <c r="B1294" s="11">
        <v>-11.529541</v>
      </c>
      <c r="C1294" s="11">
        <v>15</v>
      </c>
      <c r="D1294" s="11">
        <v>56.326531000000003</v>
      </c>
      <c r="E1294" s="11">
        <v>5.7000000000000002E-2</v>
      </c>
      <c r="F1294" s="11">
        <v>4176.1363636363631</v>
      </c>
      <c r="G1294" s="11">
        <v>238.03977272727269</v>
      </c>
      <c r="H1294" s="11">
        <v>5500</v>
      </c>
      <c r="I1294" s="11">
        <v>0.7</v>
      </c>
      <c r="J1294" s="11">
        <v>0.3</v>
      </c>
      <c r="K1294" s="11">
        <v>0.9</v>
      </c>
      <c r="L1294" s="11">
        <v>4</v>
      </c>
      <c r="M1294" s="11">
        <v>3</v>
      </c>
      <c r="N1294" s="11">
        <v>2</v>
      </c>
      <c r="O1294" s="11">
        <v>4</v>
      </c>
      <c r="P1294" s="11">
        <v>0.125</v>
      </c>
      <c r="Q1294" s="11">
        <v>0.15</v>
      </c>
      <c r="R1294" s="11">
        <v>0.23333333000000001</v>
      </c>
      <c r="S1294" s="11">
        <v>0.25</v>
      </c>
      <c r="T1294" s="11">
        <v>2585.5962</v>
      </c>
      <c r="U1294" s="11">
        <v>0.57499999999999996</v>
      </c>
      <c r="V1294" s="11">
        <v>40</v>
      </c>
      <c r="W1294" s="11">
        <v>1400</v>
      </c>
      <c r="X1294" s="11">
        <v>-12.760534</v>
      </c>
    </row>
    <row r="1295" spans="2:24" x14ac:dyDescent="0.35">
      <c r="B1295" s="11">
        <v>-11.700671</v>
      </c>
      <c r="C1295" s="11">
        <v>30</v>
      </c>
      <c r="D1295" s="11">
        <v>98.969387999999995</v>
      </c>
      <c r="E1295" s="11">
        <v>0.03</v>
      </c>
      <c r="F1295" s="11">
        <v>1125</v>
      </c>
      <c r="G1295" s="11">
        <v>33.75</v>
      </c>
      <c r="H1295" s="11">
        <v>6500</v>
      </c>
      <c r="I1295" s="11">
        <v>0.75</v>
      </c>
      <c r="J1295" s="11">
        <v>0.2</v>
      </c>
      <c r="K1295" s="11">
        <v>0.7</v>
      </c>
      <c r="L1295" s="11">
        <v>2</v>
      </c>
      <c r="M1295" s="11">
        <v>2</v>
      </c>
      <c r="N1295" s="11">
        <v>3</v>
      </c>
      <c r="O1295" s="11">
        <v>4</v>
      </c>
      <c r="P1295" s="11">
        <v>0.2</v>
      </c>
      <c r="Q1295" s="11">
        <v>0.15</v>
      </c>
      <c r="R1295" s="11">
        <v>0.23333333000000001</v>
      </c>
      <c r="S1295" s="11">
        <v>0.3</v>
      </c>
      <c r="T1295" s="11">
        <v>3304.9493000000002</v>
      </c>
      <c r="U1295" s="11">
        <v>0.42499999999999999</v>
      </c>
      <c r="V1295" s="11">
        <v>70</v>
      </c>
      <c r="W1295" s="11">
        <v>1000</v>
      </c>
      <c r="X1295" s="11">
        <v>-12.730677999999999</v>
      </c>
    </row>
    <row r="1296" spans="2:24" x14ac:dyDescent="0.35">
      <c r="B1296" s="11">
        <v>-15.984116999999999</v>
      </c>
      <c r="C1296" s="11">
        <v>35</v>
      </c>
      <c r="D1296" s="11">
        <v>269.54082</v>
      </c>
      <c r="E1296" s="11">
        <v>0.03</v>
      </c>
      <c r="F1296" s="11">
        <v>903.7190082644629</v>
      </c>
      <c r="G1296" s="11">
        <v>27.111570247933887</v>
      </c>
      <c r="H1296" s="11">
        <v>7000</v>
      </c>
      <c r="I1296" s="11">
        <v>0.85</v>
      </c>
      <c r="J1296" s="11">
        <v>0.3</v>
      </c>
      <c r="K1296" s="11">
        <v>0.7</v>
      </c>
      <c r="L1296" s="11">
        <v>3</v>
      </c>
      <c r="M1296" s="11">
        <v>2</v>
      </c>
      <c r="N1296" s="11">
        <v>4</v>
      </c>
      <c r="O1296" s="11">
        <v>2</v>
      </c>
      <c r="P1296" s="11">
        <v>0.2</v>
      </c>
      <c r="Q1296" s="11">
        <v>0.1</v>
      </c>
      <c r="R1296" s="11">
        <v>0.3</v>
      </c>
      <c r="S1296" s="11">
        <v>0.25</v>
      </c>
      <c r="T1296" s="11">
        <v>2895.4724000000001</v>
      </c>
      <c r="U1296" s="11">
        <v>0.47499999999999998</v>
      </c>
      <c r="V1296" s="11">
        <v>40</v>
      </c>
      <c r="W1296" s="11">
        <v>1000</v>
      </c>
      <c r="X1296" s="11">
        <v>-16.119572999999999</v>
      </c>
    </row>
    <row r="1297" spans="2:24" x14ac:dyDescent="0.35">
      <c r="B1297" s="11">
        <v>1.7475940000000001</v>
      </c>
      <c r="C1297" s="11">
        <v>40</v>
      </c>
      <c r="D1297" s="11">
        <v>147.70408</v>
      </c>
      <c r="E1297" s="11">
        <v>0.111</v>
      </c>
      <c r="F1297" s="11">
        <v>3100</v>
      </c>
      <c r="G1297" s="11">
        <v>344.1</v>
      </c>
      <c r="H1297" s="11">
        <v>8000</v>
      </c>
      <c r="I1297" s="11">
        <v>0.85</v>
      </c>
      <c r="J1297" s="11">
        <v>0.5</v>
      </c>
      <c r="K1297" s="11">
        <v>0.9</v>
      </c>
      <c r="L1297" s="11">
        <v>3</v>
      </c>
      <c r="M1297" s="11">
        <v>2</v>
      </c>
      <c r="N1297" s="11">
        <v>2</v>
      </c>
      <c r="O1297" s="11">
        <v>3</v>
      </c>
      <c r="P1297" s="11">
        <v>0.2</v>
      </c>
      <c r="Q1297" s="11">
        <v>0.2</v>
      </c>
      <c r="R1297" s="11">
        <v>0.23333333000000001</v>
      </c>
      <c r="S1297" s="11">
        <v>0.2</v>
      </c>
      <c r="T1297" s="11">
        <v>2594.8211999999999</v>
      </c>
      <c r="U1297" s="11">
        <v>0.42499999999999999</v>
      </c>
      <c r="V1297" s="11">
        <v>60</v>
      </c>
      <c r="W1297" s="11">
        <v>1000</v>
      </c>
      <c r="X1297" s="11">
        <v>1.5019925000000001</v>
      </c>
    </row>
    <row r="1298" spans="2:24" x14ac:dyDescent="0.35">
      <c r="B1298" s="11">
        <v>11.184224</v>
      </c>
      <c r="C1298" s="11">
        <v>30</v>
      </c>
      <c r="D1298" s="11">
        <v>159.88775999999999</v>
      </c>
      <c r="E1298" s="11">
        <v>0.246</v>
      </c>
      <c r="F1298" s="11">
        <v>3100</v>
      </c>
      <c r="G1298" s="11">
        <v>762.6</v>
      </c>
      <c r="H1298" s="11">
        <v>8000</v>
      </c>
      <c r="I1298" s="11">
        <v>0.7</v>
      </c>
      <c r="J1298" s="11">
        <v>0.3</v>
      </c>
      <c r="K1298" s="11">
        <v>0.7</v>
      </c>
      <c r="L1298" s="11">
        <v>4</v>
      </c>
      <c r="M1298" s="11">
        <v>2</v>
      </c>
      <c r="N1298" s="11">
        <v>3</v>
      </c>
      <c r="O1298" s="11">
        <v>4</v>
      </c>
      <c r="P1298" s="11">
        <v>0.2</v>
      </c>
      <c r="Q1298" s="11">
        <v>0.2</v>
      </c>
      <c r="R1298" s="11">
        <v>0.23333333000000001</v>
      </c>
      <c r="S1298" s="11">
        <v>0.2</v>
      </c>
      <c r="T1298" s="11">
        <v>4067.63</v>
      </c>
      <c r="U1298" s="11">
        <v>0.47499999999999998</v>
      </c>
      <c r="V1298" s="11">
        <v>50</v>
      </c>
      <c r="W1298" s="11">
        <v>400</v>
      </c>
      <c r="X1298" s="11">
        <v>7.3212298000000002</v>
      </c>
    </row>
    <row r="1299" spans="2:24" x14ac:dyDescent="0.35">
      <c r="B1299" s="11">
        <v>5.251754</v>
      </c>
      <c r="C1299" s="11">
        <v>35</v>
      </c>
      <c r="D1299" s="11">
        <v>129.42857000000001</v>
      </c>
      <c r="E1299" s="11">
        <v>0.219</v>
      </c>
      <c r="F1299" s="11">
        <v>600</v>
      </c>
      <c r="G1299" s="11">
        <v>131.4</v>
      </c>
      <c r="H1299" s="11">
        <v>6500</v>
      </c>
      <c r="I1299" s="11">
        <v>0.85</v>
      </c>
      <c r="J1299" s="11">
        <v>0.4</v>
      </c>
      <c r="K1299" s="11">
        <v>0.6</v>
      </c>
      <c r="L1299" s="11">
        <v>3</v>
      </c>
      <c r="M1299" s="11">
        <v>2</v>
      </c>
      <c r="N1299" s="11">
        <v>2</v>
      </c>
      <c r="O1299" s="11">
        <v>2</v>
      </c>
      <c r="P1299" s="11">
        <v>0.2</v>
      </c>
      <c r="Q1299" s="11">
        <v>0.15</v>
      </c>
      <c r="R1299" s="11">
        <v>0.3</v>
      </c>
      <c r="S1299" s="11">
        <v>0.25</v>
      </c>
      <c r="T1299" s="11">
        <v>3722.7503000000002</v>
      </c>
      <c r="U1299" s="11">
        <v>0.4</v>
      </c>
      <c r="V1299" s="11">
        <v>80</v>
      </c>
      <c r="W1299" s="11">
        <v>600</v>
      </c>
      <c r="X1299" s="11">
        <v>5.9529779999999999</v>
      </c>
    </row>
    <row r="1300" spans="2:24" x14ac:dyDescent="0.35">
      <c r="B1300" s="11">
        <v>-2.1385399999999999</v>
      </c>
      <c r="C1300" s="11">
        <v>30</v>
      </c>
      <c r="D1300" s="11">
        <v>31.959184</v>
      </c>
      <c r="E1300" s="11">
        <v>0.111</v>
      </c>
      <c r="F1300" s="11">
        <v>1430.8884297520663</v>
      </c>
      <c r="G1300" s="11">
        <v>158.82861570247937</v>
      </c>
      <c r="H1300" s="11">
        <v>8500</v>
      </c>
      <c r="I1300" s="11">
        <v>0.75</v>
      </c>
      <c r="J1300" s="11">
        <v>0.2</v>
      </c>
      <c r="K1300" s="11">
        <v>0.6</v>
      </c>
      <c r="L1300" s="11">
        <v>4</v>
      </c>
      <c r="M1300" s="11">
        <v>2</v>
      </c>
      <c r="N1300" s="11">
        <v>2</v>
      </c>
      <c r="O1300" s="11">
        <v>3</v>
      </c>
      <c r="P1300" s="11">
        <v>0.05</v>
      </c>
      <c r="Q1300" s="11">
        <v>0.2</v>
      </c>
      <c r="R1300" s="11">
        <v>0.16666666999999999</v>
      </c>
      <c r="S1300" s="11">
        <v>0.3</v>
      </c>
      <c r="T1300" s="11">
        <v>3624.7831999999999</v>
      </c>
      <c r="U1300" s="11">
        <v>0.5</v>
      </c>
      <c r="V1300" s="11">
        <v>40</v>
      </c>
      <c r="W1300" s="11">
        <v>400</v>
      </c>
      <c r="X1300" s="11">
        <v>-2.4130767999999998</v>
      </c>
    </row>
    <row r="1301" spans="2:24" x14ac:dyDescent="0.35">
      <c r="B1301" s="11">
        <v>10.175541000000001</v>
      </c>
      <c r="C1301" s="11">
        <v>25</v>
      </c>
      <c r="D1301" s="11">
        <v>111.15306</v>
      </c>
      <c r="E1301" s="11">
        <v>0.3</v>
      </c>
      <c r="F1301" s="11">
        <v>4231.4049586776864</v>
      </c>
      <c r="G1301" s="11">
        <v>1269.4214876033059</v>
      </c>
      <c r="H1301" s="11">
        <v>6500</v>
      </c>
      <c r="I1301" s="11">
        <v>0.8</v>
      </c>
      <c r="J1301" s="11">
        <v>0.2</v>
      </c>
      <c r="K1301" s="11">
        <v>0.8</v>
      </c>
      <c r="L1301" s="11">
        <v>2</v>
      </c>
      <c r="M1301" s="11">
        <v>2</v>
      </c>
      <c r="N1301" s="11">
        <v>2</v>
      </c>
      <c r="O1301" s="11">
        <v>4</v>
      </c>
      <c r="P1301" s="11">
        <v>0.2</v>
      </c>
      <c r="Q1301" s="11">
        <v>0.2</v>
      </c>
      <c r="R1301" s="11">
        <v>0.16666666999999999</v>
      </c>
      <c r="S1301" s="11">
        <v>0.2</v>
      </c>
      <c r="T1301" s="11">
        <v>3960.6257000000001</v>
      </c>
      <c r="U1301" s="11">
        <v>0.4</v>
      </c>
      <c r="V1301" s="11">
        <v>40</v>
      </c>
      <c r="W1301" s="11">
        <v>600</v>
      </c>
      <c r="X1301" s="11">
        <v>12.558573000000001</v>
      </c>
    </row>
    <row r="1302" spans="2:24" x14ac:dyDescent="0.35">
      <c r="B1302" s="11">
        <v>10.767308</v>
      </c>
      <c r="C1302" s="11">
        <v>15</v>
      </c>
      <c r="D1302" s="11">
        <v>80.693877999999998</v>
      </c>
      <c r="E1302" s="11">
        <v>0.3</v>
      </c>
      <c r="F1302" s="11">
        <v>3490.909090909091</v>
      </c>
      <c r="G1302" s="11">
        <v>1047.2727272727273</v>
      </c>
      <c r="H1302" s="11">
        <v>4500</v>
      </c>
      <c r="I1302" s="11">
        <v>0.8</v>
      </c>
      <c r="J1302" s="11">
        <v>0.3</v>
      </c>
      <c r="K1302" s="11">
        <v>0.8</v>
      </c>
      <c r="L1302" s="11">
        <v>4</v>
      </c>
      <c r="M1302" s="11">
        <v>3</v>
      </c>
      <c r="N1302" s="11">
        <v>2</v>
      </c>
      <c r="O1302" s="11">
        <v>4</v>
      </c>
      <c r="P1302" s="11">
        <v>0.2</v>
      </c>
      <c r="Q1302" s="11">
        <v>0.15</v>
      </c>
      <c r="R1302" s="11">
        <v>0.1</v>
      </c>
      <c r="S1302" s="11">
        <v>0.25</v>
      </c>
      <c r="T1302" s="11">
        <v>2115.4877999999999</v>
      </c>
      <c r="U1302" s="11">
        <v>0.45</v>
      </c>
      <c r="V1302" s="11">
        <v>40</v>
      </c>
      <c r="W1302" s="11">
        <v>800</v>
      </c>
      <c r="X1302" s="11">
        <v>13.196581</v>
      </c>
    </row>
    <row r="1303" spans="2:24" x14ac:dyDescent="0.35">
      <c r="B1303" s="11">
        <v>2.2577820000000002</v>
      </c>
      <c r="C1303" s="11">
        <v>20</v>
      </c>
      <c r="D1303" s="11">
        <v>281.72449</v>
      </c>
      <c r="E1303" s="11">
        <v>8.4000000000000005E-2</v>
      </c>
      <c r="F1303" s="11">
        <v>5900</v>
      </c>
      <c r="G1303" s="11">
        <v>495.6</v>
      </c>
      <c r="H1303" s="11">
        <v>6000</v>
      </c>
      <c r="I1303" s="11">
        <v>0.7</v>
      </c>
      <c r="J1303" s="11">
        <v>0.4</v>
      </c>
      <c r="K1303" s="11">
        <v>0.8</v>
      </c>
      <c r="L1303" s="11">
        <v>4</v>
      </c>
      <c r="M1303" s="11">
        <v>2</v>
      </c>
      <c r="N1303" s="11">
        <v>2</v>
      </c>
      <c r="O1303" s="11">
        <v>4</v>
      </c>
      <c r="P1303" s="11">
        <v>0.05</v>
      </c>
      <c r="Q1303" s="11">
        <v>0.2</v>
      </c>
      <c r="R1303" s="11">
        <v>0.3</v>
      </c>
      <c r="S1303" s="11">
        <v>0.3</v>
      </c>
      <c r="T1303" s="11">
        <v>3776.6210000000001</v>
      </c>
      <c r="U1303" s="11">
        <v>0.625</v>
      </c>
      <c r="V1303" s="11">
        <v>60</v>
      </c>
      <c r="W1303" s="11">
        <v>1400</v>
      </c>
      <c r="X1303" s="11">
        <v>1.4040515</v>
      </c>
    </row>
    <row r="1304" spans="2:24" x14ac:dyDescent="0.35">
      <c r="B1304" s="11">
        <v>15.356897</v>
      </c>
      <c r="C1304" s="11">
        <v>25</v>
      </c>
      <c r="D1304" s="11">
        <v>136.6771</v>
      </c>
      <c r="E1304" s="11">
        <v>0.23726370999999999</v>
      </c>
      <c r="F1304" s="11">
        <v>2326.0121199999999</v>
      </c>
      <c r="G1304" s="11">
        <v>551.87826509616514</v>
      </c>
      <c r="H1304" s="11">
        <v>3797.4715999999999</v>
      </c>
      <c r="I1304" s="11">
        <v>0.83576072000000001</v>
      </c>
      <c r="J1304" s="11">
        <v>0.30865292</v>
      </c>
      <c r="K1304" s="11">
        <v>0.67035065000000005</v>
      </c>
      <c r="L1304" s="11">
        <v>3.3828681999999999</v>
      </c>
      <c r="M1304" s="11">
        <v>2.3840461999999998</v>
      </c>
      <c r="N1304" s="11">
        <v>2.2332521000000001</v>
      </c>
      <c r="O1304" s="11">
        <v>2.6619997</v>
      </c>
      <c r="P1304" s="11">
        <v>0.17847789999999999</v>
      </c>
      <c r="Q1304" s="11">
        <v>0.17129688000000001</v>
      </c>
      <c r="R1304" s="11">
        <v>0.23428456</v>
      </c>
      <c r="S1304" s="11">
        <v>0.26908942000000002</v>
      </c>
      <c r="T1304" s="11">
        <v>1297.7792999999999</v>
      </c>
      <c r="U1304" s="11">
        <v>0.58048845999999998</v>
      </c>
      <c r="V1304" s="11">
        <v>90</v>
      </c>
      <c r="W1304" s="11">
        <v>927.27481</v>
      </c>
      <c r="X1304" s="11">
        <v>17.988032</v>
      </c>
    </row>
    <row r="1305" spans="2:24" x14ac:dyDescent="0.35">
      <c r="B1305" s="11">
        <v>-16.110137999999999</v>
      </c>
      <c r="C1305" s="11">
        <v>45</v>
      </c>
      <c r="D1305" s="11">
        <v>44.142856999999999</v>
      </c>
      <c r="E1305" s="11">
        <v>5.7000000000000002E-2</v>
      </c>
      <c r="F1305" s="11">
        <v>2847.3657024793383</v>
      </c>
      <c r="G1305" s="11">
        <v>162.2998450413223</v>
      </c>
      <c r="H1305" s="11">
        <v>7000</v>
      </c>
      <c r="I1305" s="11">
        <v>0.75</v>
      </c>
      <c r="J1305" s="11">
        <v>0.4</v>
      </c>
      <c r="K1305" s="11">
        <v>0.9</v>
      </c>
      <c r="L1305" s="11">
        <v>3</v>
      </c>
      <c r="M1305" s="11">
        <v>3</v>
      </c>
      <c r="N1305" s="11">
        <v>4</v>
      </c>
      <c r="O1305" s="11">
        <v>3</v>
      </c>
      <c r="P1305" s="11">
        <v>0.2</v>
      </c>
      <c r="Q1305" s="11">
        <v>0.15</v>
      </c>
      <c r="R1305" s="11">
        <v>0.1</v>
      </c>
      <c r="S1305" s="11">
        <v>0.25</v>
      </c>
      <c r="T1305" s="11">
        <v>2206.1493</v>
      </c>
      <c r="U1305" s="11">
        <v>0.42499999999999999</v>
      </c>
      <c r="V1305" s="11">
        <v>80</v>
      </c>
      <c r="W1305" s="11">
        <v>1600</v>
      </c>
      <c r="X1305" s="11">
        <v>-13.003596999999999</v>
      </c>
    </row>
    <row r="1306" spans="2:24" x14ac:dyDescent="0.35">
      <c r="B1306" s="11">
        <v>-25.275355999999999</v>
      </c>
      <c r="C1306" s="11">
        <v>20</v>
      </c>
      <c r="D1306" s="11">
        <v>13.683673000000001</v>
      </c>
      <c r="E1306" s="11">
        <v>0.03</v>
      </c>
      <c r="F1306" s="11">
        <v>1335.5888429752067</v>
      </c>
      <c r="G1306" s="11">
        <v>40.067665289256198</v>
      </c>
      <c r="H1306" s="11">
        <v>8000</v>
      </c>
      <c r="I1306" s="11">
        <v>0.7</v>
      </c>
      <c r="J1306" s="11">
        <v>0.2</v>
      </c>
      <c r="K1306" s="11">
        <v>0.6</v>
      </c>
      <c r="L1306" s="11">
        <v>2</v>
      </c>
      <c r="M1306" s="11">
        <v>3</v>
      </c>
      <c r="N1306" s="11">
        <v>3</v>
      </c>
      <c r="O1306" s="11">
        <v>4</v>
      </c>
      <c r="P1306" s="11">
        <v>0.125</v>
      </c>
      <c r="Q1306" s="11">
        <v>0.1</v>
      </c>
      <c r="R1306" s="11">
        <v>0.3</v>
      </c>
      <c r="S1306" s="11">
        <v>0.3</v>
      </c>
      <c r="T1306" s="11">
        <v>2937.3719000000001</v>
      </c>
      <c r="U1306" s="11">
        <v>0.65</v>
      </c>
      <c r="V1306" s="11">
        <v>40</v>
      </c>
      <c r="W1306" s="11">
        <v>1800</v>
      </c>
      <c r="X1306" s="11">
        <v>-26.108346000000001</v>
      </c>
    </row>
    <row r="1307" spans="2:24" x14ac:dyDescent="0.35">
      <c r="B1307" s="11">
        <v>4.3268909999999998</v>
      </c>
      <c r="C1307" s="11">
        <v>15</v>
      </c>
      <c r="D1307" s="11">
        <v>287.81632999999999</v>
      </c>
      <c r="E1307" s="11">
        <v>0.03</v>
      </c>
      <c r="F1307" s="11">
        <v>3100</v>
      </c>
      <c r="G1307" s="11">
        <v>93</v>
      </c>
      <c r="H1307" s="11">
        <v>6500</v>
      </c>
      <c r="I1307" s="11">
        <v>0.8</v>
      </c>
      <c r="J1307" s="11">
        <v>0.2</v>
      </c>
      <c r="K1307" s="11">
        <v>0.6</v>
      </c>
      <c r="L1307" s="11">
        <v>3</v>
      </c>
      <c r="M1307" s="11">
        <v>4</v>
      </c>
      <c r="N1307" s="11">
        <v>2</v>
      </c>
      <c r="O1307" s="11">
        <v>2</v>
      </c>
      <c r="P1307" s="11">
        <v>0.2</v>
      </c>
      <c r="Q1307" s="11">
        <v>0.1</v>
      </c>
      <c r="R1307" s="11">
        <v>0.16666666999999999</v>
      </c>
      <c r="S1307" s="11">
        <v>0.2</v>
      </c>
      <c r="T1307" s="11">
        <v>3643.3400999999999</v>
      </c>
      <c r="U1307" s="11">
        <v>0.42499999999999999</v>
      </c>
      <c r="V1307" s="11">
        <v>90</v>
      </c>
      <c r="W1307" s="11">
        <v>1000</v>
      </c>
      <c r="X1307" s="11">
        <v>3.8293522000000002</v>
      </c>
    </row>
    <row r="1308" spans="2:24" x14ac:dyDescent="0.35">
      <c r="B1308" s="11">
        <v>14.988507</v>
      </c>
      <c r="C1308" s="11">
        <v>25</v>
      </c>
      <c r="D1308" s="11">
        <v>1.5</v>
      </c>
      <c r="E1308" s="11">
        <v>0.16500000000000001</v>
      </c>
      <c r="F1308" s="11">
        <v>2380.1652892561983</v>
      </c>
      <c r="G1308" s="11">
        <v>392.72727272727275</v>
      </c>
      <c r="H1308" s="11">
        <v>6500</v>
      </c>
      <c r="I1308" s="11">
        <v>0.85</v>
      </c>
      <c r="J1308" s="11">
        <v>0.4</v>
      </c>
      <c r="K1308" s="11">
        <v>0.9</v>
      </c>
      <c r="L1308" s="11">
        <v>4</v>
      </c>
      <c r="M1308" s="11">
        <v>2</v>
      </c>
      <c r="N1308" s="11">
        <v>4</v>
      </c>
      <c r="O1308" s="11">
        <v>3</v>
      </c>
      <c r="P1308" s="11">
        <v>0.05</v>
      </c>
      <c r="Q1308" s="11">
        <v>0.1</v>
      </c>
      <c r="R1308" s="11">
        <v>0.16666666999999999</v>
      </c>
      <c r="S1308" s="11">
        <v>0.25</v>
      </c>
      <c r="T1308" s="11">
        <v>2310.3649999999998</v>
      </c>
      <c r="U1308" s="11">
        <v>0.57499999999999996</v>
      </c>
      <c r="V1308" s="11">
        <v>80</v>
      </c>
      <c r="W1308" s="11">
        <v>2000</v>
      </c>
      <c r="X1308" s="11">
        <v>16.984902000000002</v>
      </c>
    </row>
    <row r="1309" spans="2:24" x14ac:dyDescent="0.35">
      <c r="B1309" s="11">
        <v>-7.110811</v>
      </c>
      <c r="C1309" s="11">
        <v>20</v>
      </c>
      <c r="D1309" s="11">
        <v>80.693877999999998</v>
      </c>
      <c r="E1309" s="11">
        <v>0.219</v>
      </c>
      <c r="F1309" s="11">
        <v>425</v>
      </c>
      <c r="G1309" s="11">
        <v>93.075000000000003</v>
      </c>
      <c r="H1309" s="11">
        <v>8500</v>
      </c>
      <c r="I1309" s="11">
        <v>0.7</v>
      </c>
      <c r="J1309" s="11">
        <v>0.3</v>
      </c>
      <c r="K1309" s="11">
        <v>0.8</v>
      </c>
      <c r="L1309" s="11">
        <v>4</v>
      </c>
      <c r="M1309" s="11">
        <v>4</v>
      </c>
      <c r="N1309" s="11">
        <v>2</v>
      </c>
      <c r="O1309" s="11">
        <v>3</v>
      </c>
      <c r="P1309" s="11">
        <v>0.05</v>
      </c>
      <c r="Q1309" s="11">
        <v>0.15</v>
      </c>
      <c r="R1309" s="11">
        <v>0.16666666999999999</v>
      </c>
      <c r="S1309" s="11">
        <v>0.25</v>
      </c>
      <c r="T1309" s="11">
        <v>2377.8724999999999</v>
      </c>
      <c r="U1309" s="11">
        <v>0.52500000000000002</v>
      </c>
      <c r="V1309" s="11">
        <v>70</v>
      </c>
      <c r="W1309" s="11">
        <v>1000</v>
      </c>
      <c r="X1309" s="11">
        <v>-9.2469614</v>
      </c>
    </row>
    <row r="1310" spans="2:24" x14ac:dyDescent="0.35">
      <c r="B1310" s="11">
        <v>-7.3635029999999997</v>
      </c>
      <c r="C1310" s="11">
        <v>40</v>
      </c>
      <c r="D1310" s="11">
        <v>220.80611999999999</v>
      </c>
      <c r="E1310" s="11">
        <v>0.16500000000000001</v>
      </c>
      <c r="F1310" s="11">
        <v>775</v>
      </c>
      <c r="G1310" s="11">
        <v>127.875</v>
      </c>
      <c r="H1310" s="11">
        <v>8500</v>
      </c>
      <c r="I1310" s="11">
        <v>0.8</v>
      </c>
      <c r="J1310" s="11">
        <v>0.2</v>
      </c>
      <c r="K1310" s="11">
        <v>0.9</v>
      </c>
      <c r="L1310" s="11">
        <v>2</v>
      </c>
      <c r="M1310" s="11">
        <v>4</v>
      </c>
      <c r="N1310" s="11">
        <v>2</v>
      </c>
      <c r="O1310" s="11">
        <v>3</v>
      </c>
      <c r="P1310" s="11">
        <v>0.125</v>
      </c>
      <c r="Q1310" s="11">
        <v>0.15</v>
      </c>
      <c r="R1310" s="11">
        <v>0.16666666999999999</v>
      </c>
      <c r="S1310" s="11">
        <v>0.35</v>
      </c>
      <c r="T1310" s="11">
        <v>3413.4254999999998</v>
      </c>
      <c r="U1310" s="11">
        <v>0.42499999999999999</v>
      </c>
      <c r="V1310" s="11">
        <v>40</v>
      </c>
      <c r="W1310" s="11">
        <v>600</v>
      </c>
      <c r="X1310" s="11">
        <v>-8.6030274000000002</v>
      </c>
    </row>
    <row r="1311" spans="2:24" x14ac:dyDescent="0.35">
      <c r="B1311" s="11">
        <v>18.267807000000001</v>
      </c>
      <c r="C1311" s="11">
        <v>35</v>
      </c>
      <c r="D1311" s="11">
        <v>38.051020000000001</v>
      </c>
      <c r="E1311" s="11">
        <v>0.16500000000000001</v>
      </c>
      <c r="F1311" s="11">
        <v>2750.413223140496</v>
      </c>
      <c r="G1311" s="11">
        <v>453.81818181818187</v>
      </c>
      <c r="H1311" s="11">
        <v>8000</v>
      </c>
      <c r="I1311" s="11">
        <v>0.85</v>
      </c>
      <c r="J1311" s="11">
        <v>0.2</v>
      </c>
      <c r="K1311" s="11">
        <v>0.6</v>
      </c>
      <c r="L1311" s="11">
        <v>2</v>
      </c>
      <c r="M1311" s="11">
        <v>3</v>
      </c>
      <c r="N1311" s="11">
        <v>3</v>
      </c>
      <c r="O1311" s="11">
        <v>3</v>
      </c>
      <c r="P1311" s="11">
        <v>0.2</v>
      </c>
      <c r="Q1311" s="11">
        <v>0.1</v>
      </c>
      <c r="R1311" s="11">
        <v>0.16666666999999999</v>
      </c>
      <c r="S1311" s="11">
        <v>0.25</v>
      </c>
      <c r="T1311" s="11">
        <v>2036.3761999999999</v>
      </c>
      <c r="U1311" s="11">
        <v>0.45</v>
      </c>
      <c r="V1311" s="11">
        <v>70</v>
      </c>
      <c r="W1311" s="11">
        <v>600</v>
      </c>
      <c r="X1311" s="11">
        <v>24.702645</v>
      </c>
    </row>
    <row r="1312" spans="2:24" x14ac:dyDescent="0.35">
      <c r="B1312" s="11">
        <v>-13.675026000000001</v>
      </c>
      <c r="C1312" s="11">
        <v>30</v>
      </c>
      <c r="D1312" s="11">
        <v>141.61224000000001</v>
      </c>
      <c r="E1312" s="11">
        <v>5.7000000000000002E-2</v>
      </c>
      <c r="F1312" s="11">
        <v>1639.6694214876034</v>
      </c>
      <c r="G1312" s="11">
        <v>93.461157024793394</v>
      </c>
      <c r="H1312" s="11">
        <v>8500</v>
      </c>
      <c r="I1312" s="11">
        <v>0.75</v>
      </c>
      <c r="J1312" s="11">
        <v>0.3</v>
      </c>
      <c r="K1312" s="11">
        <v>0.7</v>
      </c>
      <c r="L1312" s="11">
        <v>4</v>
      </c>
      <c r="M1312" s="11">
        <v>2</v>
      </c>
      <c r="N1312" s="11">
        <v>3</v>
      </c>
      <c r="O1312" s="11">
        <v>2</v>
      </c>
      <c r="P1312" s="11">
        <v>0.2</v>
      </c>
      <c r="Q1312" s="11">
        <v>0.2</v>
      </c>
      <c r="R1312" s="11">
        <v>0.16666666999999999</v>
      </c>
      <c r="S1312" s="11">
        <v>0.3</v>
      </c>
      <c r="T1312" s="11">
        <v>2230.6358</v>
      </c>
      <c r="U1312" s="11">
        <v>0.55000000000000004</v>
      </c>
      <c r="V1312" s="11">
        <v>40</v>
      </c>
      <c r="W1312" s="11">
        <v>1000</v>
      </c>
      <c r="X1312" s="11">
        <v>-13.668151999999999</v>
      </c>
    </row>
    <row r="1313" spans="2:24" x14ac:dyDescent="0.35">
      <c r="B1313" s="11">
        <v>-8.5491050000000008</v>
      </c>
      <c r="C1313" s="11">
        <v>15</v>
      </c>
      <c r="D1313" s="11">
        <v>98.969387999999995</v>
      </c>
      <c r="E1313" s="11">
        <v>0.111</v>
      </c>
      <c r="F1313" s="11">
        <v>2400</v>
      </c>
      <c r="G1313" s="11">
        <v>266.39999999999998</v>
      </c>
      <c r="H1313" s="11">
        <v>6000</v>
      </c>
      <c r="I1313" s="11">
        <v>0.75</v>
      </c>
      <c r="J1313" s="11">
        <v>0.3</v>
      </c>
      <c r="K1313" s="11">
        <v>0.7</v>
      </c>
      <c r="L1313" s="11">
        <v>3</v>
      </c>
      <c r="M1313" s="11">
        <v>2</v>
      </c>
      <c r="N1313" s="11">
        <v>3</v>
      </c>
      <c r="O1313" s="11">
        <v>4</v>
      </c>
      <c r="P1313" s="11">
        <v>0.2</v>
      </c>
      <c r="Q1313" s="11">
        <v>0.15</v>
      </c>
      <c r="R1313" s="11">
        <v>0.23333333000000001</v>
      </c>
      <c r="S1313" s="11">
        <v>0.25</v>
      </c>
      <c r="T1313" s="11">
        <v>1735.7847999999999</v>
      </c>
      <c r="U1313" s="11">
        <v>0.57499999999999996</v>
      </c>
      <c r="V1313" s="11">
        <v>50</v>
      </c>
      <c r="W1313" s="11">
        <v>1600</v>
      </c>
      <c r="X1313" s="11">
        <v>-8.1100510999999997</v>
      </c>
    </row>
    <row r="1314" spans="2:24" x14ac:dyDescent="0.35">
      <c r="B1314" s="11">
        <v>-10.935893999999999</v>
      </c>
      <c r="C1314" s="11">
        <v>15</v>
      </c>
      <c r="D1314" s="11">
        <v>208.62244999999999</v>
      </c>
      <c r="E1314" s="11">
        <v>0.246</v>
      </c>
      <c r="F1314" s="11">
        <v>3733.2128099173551</v>
      </c>
      <c r="G1314" s="11">
        <v>918.37035123966939</v>
      </c>
      <c r="H1314" s="11">
        <v>4000</v>
      </c>
      <c r="I1314" s="11">
        <v>0.8</v>
      </c>
      <c r="J1314" s="11">
        <v>0.3</v>
      </c>
      <c r="K1314" s="11">
        <v>0.8</v>
      </c>
      <c r="L1314" s="11">
        <v>3</v>
      </c>
      <c r="M1314" s="11">
        <v>3</v>
      </c>
      <c r="N1314" s="11">
        <v>4</v>
      </c>
      <c r="O1314" s="11">
        <v>3</v>
      </c>
      <c r="P1314" s="11">
        <v>0.2</v>
      </c>
      <c r="Q1314" s="11">
        <v>0.1</v>
      </c>
      <c r="R1314" s="11">
        <v>0.23333333000000001</v>
      </c>
      <c r="S1314" s="11">
        <v>0.2</v>
      </c>
      <c r="T1314" s="11">
        <v>1518.8117</v>
      </c>
      <c r="U1314" s="11">
        <v>0.65</v>
      </c>
      <c r="V1314" s="11">
        <v>40</v>
      </c>
      <c r="W1314" s="11">
        <v>600</v>
      </c>
      <c r="X1314" s="11">
        <v>-9.9336765000000007</v>
      </c>
    </row>
    <row r="1315" spans="2:24" x14ac:dyDescent="0.35">
      <c r="B1315" s="11">
        <v>-24.830922000000001</v>
      </c>
      <c r="C1315" s="11">
        <v>30</v>
      </c>
      <c r="D1315" s="11">
        <v>178.16327000000001</v>
      </c>
      <c r="E1315" s="11">
        <v>0.3</v>
      </c>
      <c r="F1315" s="11">
        <v>3012.3966942148763</v>
      </c>
      <c r="G1315" s="11">
        <v>903.7190082644629</v>
      </c>
      <c r="H1315" s="11">
        <v>2500</v>
      </c>
      <c r="I1315" s="11">
        <v>0.8</v>
      </c>
      <c r="J1315" s="11">
        <v>0.5</v>
      </c>
      <c r="K1315" s="11">
        <v>0.9</v>
      </c>
      <c r="L1315" s="11">
        <v>4</v>
      </c>
      <c r="M1315" s="11">
        <v>4</v>
      </c>
      <c r="N1315" s="11">
        <v>3</v>
      </c>
      <c r="O1315" s="11">
        <v>3</v>
      </c>
      <c r="P1315" s="11">
        <v>0.05</v>
      </c>
      <c r="Q1315" s="11">
        <v>0.2</v>
      </c>
      <c r="R1315" s="11">
        <v>0.1</v>
      </c>
      <c r="S1315" s="11">
        <v>0.35</v>
      </c>
      <c r="T1315" s="11">
        <v>656.06934999999999</v>
      </c>
      <c r="U1315" s="11">
        <v>0.625</v>
      </c>
      <c r="V1315" s="11">
        <v>70</v>
      </c>
      <c r="W1315" s="11">
        <v>1800</v>
      </c>
      <c r="X1315" s="11">
        <v>-26.416118999999998</v>
      </c>
    </row>
    <row r="1316" spans="2:24" x14ac:dyDescent="0.35">
      <c r="B1316" s="11">
        <v>-22.058945999999999</v>
      </c>
      <c r="C1316" s="11">
        <v>30</v>
      </c>
      <c r="D1316" s="11">
        <v>147.70408</v>
      </c>
      <c r="E1316" s="11">
        <v>0.03</v>
      </c>
      <c r="F1316" s="11">
        <v>1075.6714876033056</v>
      </c>
      <c r="G1316" s="11">
        <v>32.270144628099168</v>
      </c>
      <c r="H1316" s="11">
        <v>8000</v>
      </c>
      <c r="I1316" s="11">
        <v>0.8</v>
      </c>
      <c r="J1316" s="11">
        <v>0.5</v>
      </c>
      <c r="K1316" s="11">
        <v>0.6</v>
      </c>
      <c r="L1316" s="11">
        <v>2</v>
      </c>
      <c r="M1316" s="11">
        <v>4</v>
      </c>
      <c r="N1316" s="11">
        <v>4</v>
      </c>
      <c r="O1316" s="11">
        <v>2</v>
      </c>
      <c r="P1316" s="11">
        <v>0.2</v>
      </c>
      <c r="Q1316" s="11">
        <v>0.15</v>
      </c>
      <c r="R1316" s="11">
        <v>0.16666666999999999</v>
      </c>
      <c r="S1316" s="11">
        <v>0.3</v>
      </c>
      <c r="T1316" s="11">
        <v>4723.6993000000002</v>
      </c>
      <c r="U1316" s="11">
        <v>0.52500000000000002</v>
      </c>
      <c r="V1316" s="11">
        <v>90</v>
      </c>
      <c r="W1316" s="11">
        <v>1600</v>
      </c>
      <c r="X1316" s="11">
        <v>-20.393013</v>
      </c>
    </row>
    <row r="1317" spans="2:24" x14ac:dyDescent="0.35">
      <c r="B1317" s="11">
        <v>-15.523382</v>
      </c>
      <c r="C1317" s="11">
        <v>20</v>
      </c>
      <c r="D1317" s="11">
        <v>98.969387999999995</v>
      </c>
      <c r="E1317" s="11">
        <v>0.13800000000000001</v>
      </c>
      <c r="F1317" s="11">
        <v>1958.0578512396696</v>
      </c>
      <c r="G1317" s="11">
        <v>270.2119834710744</v>
      </c>
      <c r="H1317" s="11">
        <v>8000</v>
      </c>
      <c r="I1317" s="11">
        <v>0.75</v>
      </c>
      <c r="J1317" s="11">
        <v>0.5</v>
      </c>
      <c r="K1317" s="11">
        <v>0.8</v>
      </c>
      <c r="L1317" s="11">
        <v>2</v>
      </c>
      <c r="M1317" s="11">
        <v>3</v>
      </c>
      <c r="N1317" s="11">
        <v>3</v>
      </c>
      <c r="O1317" s="11">
        <v>4</v>
      </c>
      <c r="P1317" s="11">
        <v>0.05</v>
      </c>
      <c r="Q1317" s="11">
        <v>0.15</v>
      </c>
      <c r="R1317" s="11">
        <v>0.16666666999999999</v>
      </c>
      <c r="S1317" s="11">
        <v>0.3</v>
      </c>
      <c r="T1317" s="11">
        <v>2237.9976000000001</v>
      </c>
      <c r="U1317" s="11">
        <v>0.625</v>
      </c>
      <c r="V1317" s="11">
        <v>50</v>
      </c>
      <c r="W1317" s="11">
        <v>1800</v>
      </c>
      <c r="X1317" s="11">
        <v>-18.083649999999999</v>
      </c>
    </row>
    <row r="1318" spans="2:24" x14ac:dyDescent="0.35">
      <c r="B1318" s="11">
        <v>-18.711828000000001</v>
      </c>
      <c r="C1318" s="11">
        <v>40</v>
      </c>
      <c r="D1318" s="11">
        <v>38.051020000000001</v>
      </c>
      <c r="E1318" s="11">
        <v>5.7000000000000002E-2</v>
      </c>
      <c r="F1318" s="11">
        <v>1125</v>
      </c>
      <c r="G1318" s="11">
        <v>64.125</v>
      </c>
      <c r="H1318" s="11">
        <v>8500</v>
      </c>
      <c r="I1318" s="11">
        <v>0.8</v>
      </c>
      <c r="J1318" s="11">
        <v>0.2</v>
      </c>
      <c r="K1318" s="11">
        <v>0.8</v>
      </c>
      <c r="L1318" s="11">
        <v>3</v>
      </c>
      <c r="M1318" s="11">
        <v>2</v>
      </c>
      <c r="N1318" s="11">
        <v>3</v>
      </c>
      <c r="O1318" s="11">
        <v>3</v>
      </c>
      <c r="P1318" s="11">
        <v>0.2</v>
      </c>
      <c r="Q1318" s="11">
        <v>0.2</v>
      </c>
      <c r="R1318" s="11">
        <v>0.23333333000000001</v>
      </c>
      <c r="S1318" s="11">
        <v>0.35</v>
      </c>
      <c r="T1318" s="11">
        <v>3413.4254999999998</v>
      </c>
      <c r="U1318" s="11">
        <v>0.65</v>
      </c>
      <c r="V1318" s="11">
        <v>90</v>
      </c>
      <c r="W1318" s="11">
        <v>1400</v>
      </c>
      <c r="X1318" s="11">
        <v>-19.656798999999999</v>
      </c>
    </row>
    <row r="1319" spans="2:24" x14ac:dyDescent="0.35">
      <c r="B1319" s="11">
        <v>-4.3989770000000004</v>
      </c>
      <c r="C1319" s="11">
        <v>45</v>
      </c>
      <c r="D1319" s="11">
        <v>98.969387999999995</v>
      </c>
      <c r="E1319" s="11">
        <v>0.03</v>
      </c>
      <c r="F1319" s="11">
        <v>4231.4049586776864</v>
      </c>
      <c r="G1319" s="11">
        <v>126.94214876033058</v>
      </c>
      <c r="H1319" s="11">
        <v>7000</v>
      </c>
      <c r="I1319" s="11">
        <v>0.7</v>
      </c>
      <c r="J1319" s="11">
        <v>0.4</v>
      </c>
      <c r="K1319" s="11">
        <v>0.8</v>
      </c>
      <c r="L1319" s="11">
        <v>3</v>
      </c>
      <c r="M1319" s="11">
        <v>4</v>
      </c>
      <c r="N1319" s="11">
        <v>4</v>
      </c>
      <c r="O1319" s="11">
        <v>3</v>
      </c>
      <c r="P1319" s="11">
        <v>0.125</v>
      </c>
      <c r="Q1319" s="11">
        <v>0.15</v>
      </c>
      <c r="R1319" s="11">
        <v>0.1</v>
      </c>
      <c r="S1319" s="11">
        <v>0.2</v>
      </c>
      <c r="T1319" s="11">
        <v>3256.6967</v>
      </c>
      <c r="U1319" s="11">
        <v>0.55000000000000004</v>
      </c>
      <c r="V1319" s="11">
        <v>60</v>
      </c>
      <c r="W1319" s="11">
        <v>400</v>
      </c>
      <c r="X1319" s="11">
        <v>-4.8622515999999996</v>
      </c>
    </row>
    <row r="1320" spans="2:24" x14ac:dyDescent="0.35">
      <c r="B1320" s="11">
        <v>11.297922</v>
      </c>
      <c r="C1320" s="11">
        <v>20</v>
      </c>
      <c r="D1320" s="11">
        <v>159.88775999999999</v>
      </c>
      <c r="E1320" s="11">
        <v>0.3</v>
      </c>
      <c r="F1320" s="11">
        <v>1125</v>
      </c>
      <c r="G1320" s="11">
        <v>337.5</v>
      </c>
      <c r="H1320" s="11">
        <v>7500</v>
      </c>
      <c r="I1320" s="11">
        <v>0.75</v>
      </c>
      <c r="J1320" s="11">
        <v>0.4</v>
      </c>
      <c r="K1320" s="11">
        <v>0.8</v>
      </c>
      <c r="L1320" s="11">
        <v>4</v>
      </c>
      <c r="M1320" s="11">
        <v>2</v>
      </c>
      <c r="N1320" s="11">
        <v>3</v>
      </c>
      <c r="O1320" s="11">
        <v>2</v>
      </c>
      <c r="P1320" s="11">
        <v>0.2</v>
      </c>
      <c r="Q1320" s="11">
        <v>0.15</v>
      </c>
      <c r="R1320" s="11">
        <v>0.16666666999999999</v>
      </c>
      <c r="S1320" s="11">
        <v>0.3</v>
      </c>
      <c r="T1320" s="11">
        <v>3409.4495000000002</v>
      </c>
      <c r="U1320" s="11">
        <v>0.5</v>
      </c>
      <c r="V1320" s="11">
        <v>60</v>
      </c>
      <c r="W1320" s="11">
        <v>800</v>
      </c>
      <c r="X1320" s="11">
        <v>15.739401000000001</v>
      </c>
    </row>
    <row r="1321" spans="2:24" x14ac:dyDescent="0.35">
      <c r="B1321" s="11">
        <v>9.9160240000000002</v>
      </c>
      <c r="C1321" s="11">
        <v>20</v>
      </c>
      <c r="D1321" s="11">
        <v>300</v>
      </c>
      <c r="E1321" s="11">
        <v>0.27300000000000002</v>
      </c>
      <c r="F1321" s="11">
        <v>1335.5888429752067</v>
      </c>
      <c r="G1321" s="11">
        <v>364.61575413223147</v>
      </c>
      <c r="H1321" s="11">
        <v>3500</v>
      </c>
      <c r="I1321" s="11">
        <v>0.75</v>
      </c>
      <c r="J1321" s="11">
        <v>0.2</v>
      </c>
      <c r="K1321" s="11">
        <v>0.7</v>
      </c>
      <c r="L1321" s="11">
        <v>2</v>
      </c>
      <c r="M1321" s="11">
        <v>4</v>
      </c>
      <c r="N1321" s="11">
        <v>4</v>
      </c>
      <c r="O1321" s="11">
        <v>2</v>
      </c>
      <c r="P1321" s="11">
        <v>0.2</v>
      </c>
      <c r="Q1321" s="11">
        <v>0.15</v>
      </c>
      <c r="R1321" s="11">
        <v>0.16666666999999999</v>
      </c>
      <c r="S1321" s="11">
        <v>0.2</v>
      </c>
      <c r="T1321" s="11">
        <v>2203.0288999999998</v>
      </c>
      <c r="U1321" s="11">
        <v>0.5</v>
      </c>
      <c r="V1321" s="11">
        <v>70</v>
      </c>
      <c r="W1321" s="11">
        <v>800</v>
      </c>
      <c r="X1321" s="11">
        <v>7.7318799</v>
      </c>
    </row>
    <row r="1322" spans="2:24" x14ac:dyDescent="0.35">
      <c r="B1322" s="11">
        <v>-6.6685600000000003</v>
      </c>
      <c r="C1322" s="11">
        <v>45</v>
      </c>
      <c r="D1322" s="11">
        <v>251.26531</v>
      </c>
      <c r="E1322" s="11">
        <v>0.27300000000000002</v>
      </c>
      <c r="F1322" s="11">
        <v>1300</v>
      </c>
      <c r="G1322" s="11">
        <v>354.90000000000003</v>
      </c>
      <c r="H1322" s="11">
        <v>7500</v>
      </c>
      <c r="I1322" s="11">
        <v>0.8</v>
      </c>
      <c r="J1322" s="11">
        <v>0.3</v>
      </c>
      <c r="K1322" s="11">
        <v>0.8</v>
      </c>
      <c r="L1322" s="11">
        <v>4</v>
      </c>
      <c r="M1322" s="11">
        <v>3</v>
      </c>
      <c r="N1322" s="11">
        <v>2</v>
      </c>
      <c r="O1322" s="11">
        <v>4</v>
      </c>
      <c r="P1322" s="11">
        <v>0.2</v>
      </c>
      <c r="Q1322" s="11">
        <v>0.2</v>
      </c>
      <c r="R1322" s="11">
        <v>0.1</v>
      </c>
      <c r="S1322" s="11">
        <v>0.35</v>
      </c>
      <c r="T1322" s="11">
        <v>2363.7314000000001</v>
      </c>
      <c r="U1322" s="11">
        <v>0.55000000000000004</v>
      </c>
      <c r="V1322" s="11">
        <v>50</v>
      </c>
      <c r="W1322" s="11">
        <v>400</v>
      </c>
      <c r="X1322" s="11">
        <v>-3.7535247000000003</v>
      </c>
    </row>
    <row r="1323" spans="2:24" x14ac:dyDescent="0.35">
      <c r="B1323" s="11">
        <v>-16.882584000000001</v>
      </c>
      <c r="C1323" s="11">
        <v>35</v>
      </c>
      <c r="D1323" s="11">
        <v>245.17347000000001</v>
      </c>
      <c r="E1323" s="11">
        <v>0.246</v>
      </c>
      <c r="F1323" s="11">
        <v>376.54958677685954</v>
      </c>
      <c r="G1323" s="11">
        <v>92.631198347107443</v>
      </c>
      <c r="H1323" s="11">
        <v>7500</v>
      </c>
      <c r="I1323" s="11">
        <v>0.7</v>
      </c>
      <c r="J1323" s="11">
        <v>0.2</v>
      </c>
      <c r="K1323" s="11">
        <v>0.7</v>
      </c>
      <c r="L1323" s="11">
        <v>3</v>
      </c>
      <c r="M1323" s="11">
        <v>4</v>
      </c>
      <c r="N1323" s="11">
        <v>2</v>
      </c>
      <c r="O1323" s="11">
        <v>2</v>
      </c>
      <c r="P1323" s="11">
        <v>0.2</v>
      </c>
      <c r="Q1323" s="11">
        <v>0.1</v>
      </c>
      <c r="R1323" s="11">
        <v>0.16666666999999999</v>
      </c>
      <c r="S1323" s="11">
        <v>0.2</v>
      </c>
      <c r="T1323" s="11">
        <v>3102.2919000000002</v>
      </c>
      <c r="U1323" s="11">
        <v>0.52500000000000002</v>
      </c>
      <c r="V1323" s="11">
        <v>90</v>
      </c>
      <c r="W1323" s="11">
        <v>2000</v>
      </c>
      <c r="X1323" s="11">
        <v>-18.013950999999999</v>
      </c>
    </row>
    <row r="1324" spans="2:24" x14ac:dyDescent="0.35">
      <c r="B1324" s="11">
        <v>-4.1068850000000001</v>
      </c>
      <c r="C1324" s="11">
        <v>30</v>
      </c>
      <c r="D1324" s="11">
        <v>202.53061</v>
      </c>
      <c r="E1324" s="11">
        <v>0.219</v>
      </c>
      <c r="F1324" s="11">
        <v>4176.1363636363631</v>
      </c>
      <c r="G1324" s="11">
        <v>914.57386363636351</v>
      </c>
      <c r="H1324" s="11">
        <v>3000</v>
      </c>
      <c r="I1324" s="11">
        <v>0.75</v>
      </c>
      <c r="J1324" s="11">
        <v>0.4</v>
      </c>
      <c r="K1324" s="11">
        <v>0.8</v>
      </c>
      <c r="L1324" s="11">
        <v>4</v>
      </c>
      <c r="M1324" s="11">
        <v>3</v>
      </c>
      <c r="N1324" s="11">
        <v>2</v>
      </c>
      <c r="O1324" s="11">
        <v>4</v>
      </c>
      <c r="P1324" s="11">
        <v>0.125</v>
      </c>
      <c r="Q1324" s="11">
        <v>0.15</v>
      </c>
      <c r="R1324" s="11">
        <v>0.23333333000000001</v>
      </c>
      <c r="S1324" s="11">
        <v>0.35</v>
      </c>
      <c r="T1324" s="11">
        <v>1279.3352</v>
      </c>
      <c r="U1324" s="11">
        <v>0.42499999999999999</v>
      </c>
      <c r="V1324" s="11">
        <v>80</v>
      </c>
      <c r="W1324" s="11">
        <v>1000</v>
      </c>
      <c r="X1324" s="11">
        <v>-5.0065947</v>
      </c>
    </row>
    <row r="1325" spans="2:24" x14ac:dyDescent="0.35">
      <c r="B1325" s="11">
        <v>7.5592779999999999</v>
      </c>
      <c r="C1325" s="11">
        <v>15</v>
      </c>
      <c r="D1325" s="11">
        <v>245.17347000000001</v>
      </c>
      <c r="E1325" s="11">
        <v>0.246</v>
      </c>
      <c r="F1325" s="11">
        <v>785.64049586776855</v>
      </c>
      <c r="G1325" s="11">
        <v>193.26756198347107</v>
      </c>
      <c r="H1325" s="11">
        <v>7000</v>
      </c>
      <c r="I1325" s="11">
        <v>0.8</v>
      </c>
      <c r="J1325" s="11">
        <v>0.5</v>
      </c>
      <c r="K1325" s="11">
        <v>0.6</v>
      </c>
      <c r="L1325" s="11">
        <v>4</v>
      </c>
      <c r="M1325" s="11">
        <v>2</v>
      </c>
      <c r="N1325" s="11">
        <v>4</v>
      </c>
      <c r="O1325" s="11">
        <v>2</v>
      </c>
      <c r="P1325" s="11">
        <v>0.2</v>
      </c>
      <c r="Q1325" s="11">
        <v>0.15</v>
      </c>
      <c r="R1325" s="11">
        <v>0.3</v>
      </c>
      <c r="S1325" s="11">
        <v>0.2</v>
      </c>
      <c r="T1325" s="11">
        <v>3923.5970000000002</v>
      </c>
      <c r="U1325" s="11">
        <v>0.47499999999999998</v>
      </c>
      <c r="V1325" s="11">
        <v>80</v>
      </c>
      <c r="W1325" s="11">
        <v>1600</v>
      </c>
      <c r="X1325" s="11">
        <v>6.5329006999999999</v>
      </c>
    </row>
    <row r="1326" spans="2:24" x14ac:dyDescent="0.35">
      <c r="B1326" s="11">
        <v>-8.0778090000000002</v>
      </c>
      <c r="C1326" s="11">
        <v>25</v>
      </c>
      <c r="D1326" s="11">
        <v>56.326531000000003</v>
      </c>
      <c r="E1326" s="11">
        <v>0.03</v>
      </c>
      <c r="F1326" s="11">
        <v>1167.3037190082646</v>
      </c>
      <c r="G1326" s="11">
        <v>35.019111570247937</v>
      </c>
      <c r="H1326" s="11">
        <v>8000</v>
      </c>
      <c r="I1326" s="11">
        <v>0.8</v>
      </c>
      <c r="J1326" s="11">
        <v>0.2</v>
      </c>
      <c r="K1326" s="11">
        <v>0.9</v>
      </c>
      <c r="L1326" s="11">
        <v>4</v>
      </c>
      <c r="M1326" s="11">
        <v>3</v>
      </c>
      <c r="N1326" s="11">
        <v>2</v>
      </c>
      <c r="O1326" s="11">
        <v>3</v>
      </c>
      <c r="P1326" s="11">
        <v>0.05</v>
      </c>
      <c r="Q1326" s="11">
        <v>0.2</v>
      </c>
      <c r="R1326" s="11">
        <v>0.16666666999999999</v>
      </c>
      <c r="S1326" s="11">
        <v>0.3</v>
      </c>
      <c r="T1326" s="11">
        <v>2166.4960999999998</v>
      </c>
      <c r="U1326" s="11">
        <v>0.42499999999999999</v>
      </c>
      <c r="V1326" s="11">
        <v>80</v>
      </c>
      <c r="W1326" s="11">
        <v>600</v>
      </c>
      <c r="X1326" s="11">
        <v>-8.7702853000000012</v>
      </c>
    </row>
    <row r="1327" spans="2:24" x14ac:dyDescent="0.35">
      <c r="B1327" s="11">
        <v>-5.9467350000000003</v>
      </c>
      <c r="C1327" s="11">
        <v>30</v>
      </c>
      <c r="D1327" s="11">
        <v>300</v>
      </c>
      <c r="E1327" s="11">
        <v>0.16500000000000001</v>
      </c>
      <c r="F1327" s="11">
        <v>903.7190082644629</v>
      </c>
      <c r="G1327" s="11">
        <v>149.11363636363637</v>
      </c>
      <c r="H1327" s="11">
        <v>7000</v>
      </c>
      <c r="I1327" s="11">
        <v>0.85</v>
      </c>
      <c r="J1327" s="11">
        <v>0.5</v>
      </c>
      <c r="K1327" s="11">
        <v>0.8</v>
      </c>
      <c r="L1327" s="11">
        <v>2</v>
      </c>
      <c r="M1327" s="11">
        <v>3</v>
      </c>
      <c r="N1327" s="11">
        <v>4</v>
      </c>
      <c r="O1327" s="11">
        <v>3</v>
      </c>
      <c r="P1327" s="11">
        <v>0.2</v>
      </c>
      <c r="Q1327" s="11">
        <v>0.1</v>
      </c>
      <c r="R1327" s="11">
        <v>0.23333333000000001</v>
      </c>
      <c r="S1327" s="11">
        <v>0.25</v>
      </c>
      <c r="T1327" s="11">
        <v>4133.2368999999999</v>
      </c>
      <c r="U1327" s="11">
        <v>0.52500000000000002</v>
      </c>
      <c r="V1327" s="11">
        <v>90</v>
      </c>
      <c r="W1327" s="11">
        <v>1800</v>
      </c>
      <c r="X1327" s="11">
        <v>-5.1396927999999997</v>
      </c>
    </row>
    <row r="1328" spans="2:24" x14ac:dyDescent="0.35">
      <c r="B1328" s="11">
        <v>0.85561399999999999</v>
      </c>
      <c r="C1328" s="11">
        <v>30</v>
      </c>
      <c r="D1328" s="11">
        <v>214.71429000000001</v>
      </c>
      <c r="E1328" s="11">
        <v>8.4000000000000005E-2</v>
      </c>
      <c r="F1328" s="11">
        <v>1825</v>
      </c>
      <c r="G1328" s="11">
        <v>153.30000000000001</v>
      </c>
      <c r="H1328" s="11">
        <v>7000</v>
      </c>
      <c r="I1328" s="11">
        <v>0.7</v>
      </c>
      <c r="J1328" s="11">
        <v>0.2</v>
      </c>
      <c r="K1328" s="11">
        <v>0.6</v>
      </c>
      <c r="L1328" s="11">
        <v>2</v>
      </c>
      <c r="M1328" s="11">
        <v>3</v>
      </c>
      <c r="N1328" s="11">
        <v>2</v>
      </c>
      <c r="O1328" s="11">
        <v>4</v>
      </c>
      <c r="P1328" s="11">
        <v>0.125</v>
      </c>
      <c r="Q1328" s="11">
        <v>0.15</v>
      </c>
      <c r="R1328" s="11">
        <v>0.1</v>
      </c>
      <c r="S1328" s="11">
        <v>0.25</v>
      </c>
      <c r="T1328" s="11">
        <v>2985.1154999999999</v>
      </c>
      <c r="U1328" s="11">
        <v>0.45</v>
      </c>
      <c r="V1328" s="11">
        <v>60</v>
      </c>
      <c r="W1328" s="11">
        <v>600</v>
      </c>
      <c r="X1328" s="11">
        <v>-0.34906877000000003</v>
      </c>
    </row>
    <row r="1329" spans="2:24" x14ac:dyDescent="0.35">
      <c r="B1329" s="11">
        <v>-15.223743000000001</v>
      </c>
      <c r="C1329" s="11">
        <v>20</v>
      </c>
      <c r="D1329" s="11">
        <v>141.61224000000001</v>
      </c>
      <c r="E1329" s="11">
        <v>8.4000000000000005E-2</v>
      </c>
      <c r="F1329" s="11">
        <v>899.17355371900828</v>
      </c>
      <c r="G1329" s="11">
        <v>75.530578512396701</v>
      </c>
      <c r="H1329" s="11">
        <v>6500</v>
      </c>
      <c r="I1329" s="11">
        <v>0.75</v>
      </c>
      <c r="J1329" s="11">
        <v>0.5</v>
      </c>
      <c r="K1329" s="11">
        <v>0.7</v>
      </c>
      <c r="L1329" s="11">
        <v>2</v>
      </c>
      <c r="M1329" s="11">
        <v>4</v>
      </c>
      <c r="N1329" s="11">
        <v>3</v>
      </c>
      <c r="O1329" s="11">
        <v>4</v>
      </c>
      <c r="P1329" s="11">
        <v>0.05</v>
      </c>
      <c r="Q1329" s="11">
        <v>0.2</v>
      </c>
      <c r="R1329" s="11">
        <v>0.1</v>
      </c>
      <c r="S1329" s="11">
        <v>0.35</v>
      </c>
      <c r="T1329" s="11">
        <v>1818.3731</v>
      </c>
      <c r="U1329" s="11">
        <v>0.625</v>
      </c>
      <c r="V1329" s="11">
        <v>90</v>
      </c>
      <c r="W1329" s="11">
        <v>1600</v>
      </c>
      <c r="X1329" s="11">
        <v>-15.016733</v>
      </c>
    </row>
    <row r="1330" spans="2:24" x14ac:dyDescent="0.35">
      <c r="B1330" s="11">
        <v>-2.8466550000000002</v>
      </c>
      <c r="C1330" s="11">
        <v>15</v>
      </c>
      <c r="D1330" s="11">
        <v>184.2551</v>
      </c>
      <c r="E1330" s="11">
        <v>0.3</v>
      </c>
      <c r="F1330" s="11">
        <v>1694.4731404958679</v>
      </c>
      <c r="G1330" s="11">
        <v>508.34194214876038</v>
      </c>
      <c r="H1330" s="11">
        <v>6500</v>
      </c>
      <c r="I1330" s="11">
        <v>0.85</v>
      </c>
      <c r="J1330" s="11">
        <v>0.5</v>
      </c>
      <c r="K1330" s="11">
        <v>0.7</v>
      </c>
      <c r="L1330" s="11">
        <v>3</v>
      </c>
      <c r="M1330" s="11">
        <v>2</v>
      </c>
      <c r="N1330" s="11">
        <v>3</v>
      </c>
      <c r="O1330" s="11">
        <v>3</v>
      </c>
      <c r="P1330" s="11">
        <v>0.125</v>
      </c>
      <c r="Q1330" s="11">
        <v>0.2</v>
      </c>
      <c r="R1330" s="11">
        <v>0.3</v>
      </c>
      <c r="S1330" s="11">
        <v>0.25</v>
      </c>
      <c r="T1330" s="11">
        <v>1880.4336000000001</v>
      </c>
      <c r="U1330" s="11">
        <v>0.5</v>
      </c>
      <c r="V1330" s="11">
        <v>40</v>
      </c>
      <c r="W1330" s="11">
        <v>1800</v>
      </c>
      <c r="X1330" s="11">
        <v>-0.78739969999999992</v>
      </c>
    </row>
    <row r="1331" spans="2:24" x14ac:dyDescent="0.35">
      <c r="B1331" s="11">
        <v>16.672326999999999</v>
      </c>
      <c r="C1331" s="11">
        <v>25</v>
      </c>
      <c r="D1331" s="11">
        <v>38.051020000000001</v>
      </c>
      <c r="E1331" s="11">
        <v>0.219</v>
      </c>
      <c r="F1331" s="11">
        <v>1167.3037190082646</v>
      </c>
      <c r="G1331" s="11">
        <v>255.63951446280996</v>
      </c>
      <c r="H1331" s="11">
        <v>5000</v>
      </c>
      <c r="I1331" s="11">
        <v>0.75</v>
      </c>
      <c r="J1331" s="11">
        <v>0.5</v>
      </c>
      <c r="K1331" s="11">
        <v>0.7</v>
      </c>
      <c r="L1331" s="11">
        <v>2</v>
      </c>
      <c r="M1331" s="11">
        <v>3</v>
      </c>
      <c r="N1331" s="11">
        <v>2</v>
      </c>
      <c r="O1331" s="11">
        <v>3</v>
      </c>
      <c r="P1331" s="11">
        <v>0.125</v>
      </c>
      <c r="Q1331" s="11">
        <v>0.2</v>
      </c>
      <c r="R1331" s="11">
        <v>0.23333333000000001</v>
      </c>
      <c r="S1331" s="11">
        <v>0.25</v>
      </c>
      <c r="T1331" s="11">
        <v>2200.3476000000001</v>
      </c>
      <c r="U1331" s="11">
        <v>0.45</v>
      </c>
      <c r="V1331" s="11">
        <v>90</v>
      </c>
      <c r="W1331" s="11">
        <v>1000</v>
      </c>
      <c r="X1331" s="11">
        <v>14.300799</v>
      </c>
    </row>
    <row r="1332" spans="2:24" x14ac:dyDescent="0.35">
      <c r="B1332" s="11">
        <v>7.3762410000000003</v>
      </c>
      <c r="C1332" s="11">
        <v>20</v>
      </c>
      <c r="D1332" s="11">
        <v>293.90816000000001</v>
      </c>
      <c r="E1332" s="11">
        <v>0.3</v>
      </c>
      <c r="F1332" s="11">
        <v>528.9256198347108</v>
      </c>
      <c r="G1332" s="11">
        <v>158.67768595041323</v>
      </c>
      <c r="H1332" s="11">
        <v>7000</v>
      </c>
      <c r="I1332" s="11">
        <v>0.85</v>
      </c>
      <c r="J1332" s="11">
        <v>0.2</v>
      </c>
      <c r="K1332" s="11">
        <v>0.9</v>
      </c>
      <c r="L1332" s="11">
        <v>3</v>
      </c>
      <c r="M1332" s="11">
        <v>2</v>
      </c>
      <c r="N1332" s="11">
        <v>3</v>
      </c>
      <c r="O1332" s="11">
        <v>2</v>
      </c>
      <c r="P1332" s="11">
        <v>0.125</v>
      </c>
      <c r="Q1332" s="11">
        <v>0.15</v>
      </c>
      <c r="R1332" s="11">
        <v>0.23333333000000001</v>
      </c>
      <c r="S1332" s="11">
        <v>0.3</v>
      </c>
      <c r="T1332" s="11">
        <v>3182.1529</v>
      </c>
      <c r="U1332" s="11">
        <v>0.57499999999999996</v>
      </c>
      <c r="V1332" s="11">
        <v>90</v>
      </c>
      <c r="W1332" s="11">
        <v>400</v>
      </c>
      <c r="X1332" s="11">
        <v>4.7412675000000002</v>
      </c>
    </row>
    <row r="1333" spans="2:24" x14ac:dyDescent="0.35">
      <c r="B1333" s="11">
        <v>-8.4682670000000009</v>
      </c>
      <c r="C1333" s="11">
        <v>45</v>
      </c>
      <c r="D1333" s="11">
        <v>196.43878000000001</v>
      </c>
      <c r="E1333" s="11">
        <v>8.4000000000000005E-2</v>
      </c>
      <c r="F1333" s="11">
        <v>3800</v>
      </c>
      <c r="G1333" s="11">
        <v>319.20000000000005</v>
      </c>
      <c r="H1333" s="11">
        <v>7000</v>
      </c>
      <c r="I1333" s="11">
        <v>0.8</v>
      </c>
      <c r="J1333" s="11">
        <v>0.5</v>
      </c>
      <c r="K1333" s="11">
        <v>0.9</v>
      </c>
      <c r="L1333" s="11">
        <v>4</v>
      </c>
      <c r="M1333" s="11">
        <v>3</v>
      </c>
      <c r="N1333" s="11">
        <v>4</v>
      </c>
      <c r="O1333" s="11">
        <v>4</v>
      </c>
      <c r="P1333" s="11">
        <v>0.2</v>
      </c>
      <c r="Q1333" s="11">
        <v>0.2</v>
      </c>
      <c r="R1333" s="11">
        <v>0.1</v>
      </c>
      <c r="S1333" s="11">
        <v>0.2</v>
      </c>
      <c r="T1333" s="11">
        <v>2206.1493</v>
      </c>
      <c r="U1333" s="11">
        <v>0.47499999999999998</v>
      </c>
      <c r="V1333" s="11">
        <v>40</v>
      </c>
      <c r="W1333" s="11">
        <v>600</v>
      </c>
      <c r="X1333" s="11">
        <v>-4.6138789000000004</v>
      </c>
    </row>
    <row r="1334" spans="2:24" x14ac:dyDescent="0.35">
      <c r="B1334" s="11">
        <v>1.4998149999999999</v>
      </c>
      <c r="C1334" s="11">
        <v>20</v>
      </c>
      <c r="D1334" s="11">
        <v>293.90816000000001</v>
      </c>
      <c r="E1334" s="11">
        <v>0.16500000000000001</v>
      </c>
      <c r="F1334" s="11">
        <v>1885.5371900826447</v>
      </c>
      <c r="G1334" s="11">
        <v>311.11363636363637</v>
      </c>
      <c r="H1334" s="11">
        <v>7500</v>
      </c>
      <c r="I1334" s="11">
        <v>0.7</v>
      </c>
      <c r="J1334" s="11">
        <v>0.5</v>
      </c>
      <c r="K1334" s="11">
        <v>0.8</v>
      </c>
      <c r="L1334" s="11">
        <v>2</v>
      </c>
      <c r="M1334" s="11">
        <v>2</v>
      </c>
      <c r="N1334" s="11">
        <v>2</v>
      </c>
      <c r="O1334" s="11">
        <v>3</v>
      </c>
      <c r="P1334" s="11">
        <v>0.125</v>
      </c>
      <c r="Q1334" s="11">
        <v>0.1</v>
      </c>
      <c r="R1334" s="11">
        <v>0.3</v>
      </c>
      <c r="S1334" s="11">
        <v>0.35</v>
      </c>
      <c r="T1334" s="11">
        <v>3409.4495000000002</v>
      </c>
      <c r="U1334" s="11">
        <v>0.67500000000000004</v>
      </c>
      <c r="V1334" s="11">
        <v>90</v>
      </c>
      <c r="W1334" s="11">
        <v>600</v>
      </c>
      <c r="X1334" s="11">
        <v>2.0413671999999998</v>
      </c>
    </row>
    <row r="1335" spans="2:24" x14ac:dyDescent="0.35">
      <c r="B1335" s="11">
        <v>-10.237170000000001</v>
      </c>
      <c r="C1335" s="11">
        <v>20</v>
      </c>
      <c r="D1335" s="11">
        <v>300</v>
      </c>
      <c r="E1335" s="11">
        <v>0.111</v>
      </c>
      <c r="F1335" s="11">
        <v>785.64049586776855</v>
      </c>
      <c r="G1335" s="11">
        <v>87.206095041322314</v>
      </c>
      <c r="H1335" s="11">
        <v>8500</v>
      </c>
      <c r="I1335" s="11">
        <v>0.85</v>
      </c>
      <c r="J1335" s="11">
        <v>0.3</v>
      </c>
      <c r="K1335" s="11">
        <v>0.8</v>
      </c>
      <c r="L1335" s="11">
        <v>3</v>
      </c>
      <c r="M1335" s="11">
        <v>3</v>
      </c>
      <c r="N1335" s="11">
        <v>2</v>
      </c>
      <c r="O1335" s="11">
        <v>3</v>
      </c>
      <c r="P1335" s="11">
        <v>0.2</v>
      </c>
      <c r="Q1335" s="11">
        <v>0.2</v>
      </c>
      <c r="R1335" s="11">
        <v>0.23333333000000001</v>
      </c>
      <c r="S1335" s="11">
        <v>0.3</v>
      </c>
      <c r="T1335" s="11">
        <v>2377.8724999999999</v>
      </c>
      <c r="U1335" s="11">
        <v>0.625</v>
      </c>
      <c r="V1335" s="11">
        <v>70</v>
      </c>
      <c r="W1335" s="11">
        <v>1000</v>
      </c>
      <c r="X1335" s="11">
        <v>-10.556689</v>
      </c>
    </row>
    <row r="1336" spans="2:24" x14ac:dyDescent="0.35">
      <c r="B1336" s="11">
        <v>-3.0759189999999998</v>
      </c>
      <c r="C1336" s="11">
        <v>15</v>
      </c>
      <c r="D1336" s="11">
        <v>214.71429000000001</v>
      </c>
      <c r="E1336" s="11">
        <v>0.111</v>
      </c>
      <c r="F1336" s="11">
        <v>5061.9834710743798</v>
      </c>
      <c r="G1336" s="11">
        <v>561.88016528925618</v>
      </c>
      <c r="H1336" s="11">
        <v>8500</v>
      </c>
      <c r="I1336" s="11">
        <v>0.7</v>
      </c>
      <c r="J1336" s="11">
        <v>0.3</v>
      </c>
      <c r="K1336" s="11">
        <v>0.7</v>
      </c>
      <c r="L1336" s="11">
        <v>4</v>
      </c>
      <c r="M1336" s="11">
        <v>2</v>
      </c>
      <c r="N1336" s="11">
        <v>4</v>
      </c>
      <c r="O1336" s="11">
        <v>4</v>
      </c>
      <c r="P1336" s="11">
        <v>0.05</v>
      </c>
      <c r="Q1336" s="11">
        <v>0.15</v>
      </c>
      <c r="R1336" s="11">
        <v>0.16666666999999999</v>
      </c>
      <c r="S1336" s="11">
        <v>0.3</v>
      </c>
      <c r="T1336" s="11">
        <v>4764.3678</v>
      </c>
      <c r="U1336" s="11">
        <v>0.625</v>
      </c>
      <c r="V1336" s="11">
        <v>80</v>
      </c>
      <c r="W1336" s="11">
        <v>800</v>
      </c>
      <c r="X1336" s="11">
        <v>5.5070494999999999</v>
      </c>
    </row>
    <row r="1337" spans="2:24" x14ac:dyDescent="0.35">
      <c r="B1337" s="11">
        <v>-1.639894</v>
      </c>
      <c r="C1337" s="11">
        <v>20</v>
      </c>
      <c r="D1337" s="11">
        <v>172.07142999999999</v>
      </c>
      <c r="E1337" s="11">
        <v>0.3</v>
      </c>
      <c r="F1337" s="11">
        <v>4635.2789256198348</v>
      </c>
      <c r="G1337" s="11">
        <v>1390.5836776859503</v>
      </c>
      <c r="H1337" s="11">
        <v>2500</v>
      </c>
      <c r="I1337" s="11">
        <v>0.8</v>
      </c>
      <c r="J1337" s="11">
        <v>0.2</v>
      </c>
      <c r="K1337" s="11">
        <v>0.7</v>
      </c>
      <c r="L1337" s="11">
        <v>2</v>
      </c>
      <c r="M1337" s="11">
        <v>3</v>
      </c>
      <c r="N1337" s="11">
        <v>4</v>
      </c>
      <c r="O1337" s="11">
        <v>4</v>
      </c>
      <c r="P1337" s="11">
        <v>0.05</v>
      </c>
      <c r="Q1337" s="11">
        <v>0.15</v>
      </c>
      <c r="R1337" s="11">
        <v>0.23333333000000001</v>
      </c>
      <c r="S1337" s="11">
        <v>0.25</v>
      </c>
      <c r="T1337" s="11">
        <v>917.92871000000002</v>
      </c>
      <c r="U1337" s="11">
        <v>0.45</v>
      </c>
      <c r="V1337" s="11">
        <v>60</v>
      </c>
      <c r="W1337" s="11">
        <v>400</v>
      </c>
      <c r="X1337" s="11">
        <v>3.2140629999999999</v>
      </c>
    </row>
    <row r="1338" spans="2:24" x14ac:dyDescent="0.35">
      <c r="B1338" s="11">
        <v>-3.116412</v>
      </c>
      <c r="C1338" s="11">
        <v>20</v>
      </c>
      <c r="D1338" s="11">
        <v>165.97959</v>
      </c>
      <c r="E1338" s="11">
        <v>0.13800000000000001</v>
      </c>
      <c r="F1338" s="11">
        <v>1125</v>
      </c>
      <c r="G1338" s="11">
        <v>155.25</v>
      </c>
      <c r="H1338" s="11">
        <v>7500</v>
      </c>
      <c r="I1338" s="11">
        <v>0.75</v>
      </c>
      <c r="J1338" s="11">
        <v>0.3</v>
      </c>
      <c r="K1338" s="11">
        <v>0.8</v>
      </c>
      <c r="L1338" s="11">
        <v>3</v>
      </c>
      <c r="M1338" s="11">
        <v>3</v>
      </c>
      <c r="N1338" s="11">
        <v>3</v>
      </c>
      <c r="O1338" s="11">
        <v>4</v>
      </c>
      <c r="P1338" s="11">
        <v>0.125</v>
      </c>
      <c r="Q1338" s="11">
        <v>0.2</v>
      </c>
      <c r="R1338" s="11">
        <v>0.1</v>
      </c>
      <c r="S1338" s="11">
        <v>0.3</v>
      </c>
      <c r="T1338" s="11">
        <v>3409.4495000000002</v>
      </c>
      <c r="U1338" s="11">
        <v>0.55000000000000004</v>
      </c>
      <c r="V1338" s="11">
        <v>60</v>
      </c>
      <c r="W1338" s="11">
        <v>1000</v>
      </c>
      <c r="X1338" s="11">
        <v>-2.2884811000000003</v>
      </c>
    </row>
    <row r="1339" spans="2:24" x14ac:dyDescent="0.35">
      <c r="B1339" s="11">
        <v>32.866197999999997</v>
      </c>
      <c r="C1339" s="11">
        <v>20</v>
      </c>
      <c r="D1339" s="11">
        <v>44.142856999999999</v>
      </c>
      <c r="E1339" s="11">
        <v>0.27300000000000002</v>
      </c>
      <c r="F1339" s="11">
        <v>3800</v>
      </c>
      <c r="G1339" s="11">
        <v>1037.4000000000001</v>
      </c>
      <c r="H1339" s="11">
        <v>6500</v>
      </c>
      <c r="I1339" s="11">
        <v>0.8</v>
      </c>
      <c r="J1339" s="11">
        <v>0.2</v>
      </c>
      <c r="K1339" s="11">
        <v>0.8</v>
      </c>
      <c r="L1339" s="11">
        <v>2</v>
      </c>
      <c r="M1339" s="11">
        <v>4</v>
      </c>
      <c r="N1339" s="11">
        <v>4</v>
      </c>
      <c r="O1339" s="11">
        <v>2</v>
      </c>
      <c r="P1339" s="11">
        <v>0.125</v>
      </c>
      <c r="Q1339" s="11">
        <v>0.1</v>
      </c>
      <c r="R1339" s="11">
        <v>0.3</v>
      </c>
      <c r="S1339" s="11">
        <v>0.35</v>
      </c>
      <c r="T1339" s="11">
        <v>2954.8562000000002</v>
      </c>
      <c r="U1339" s="11">
        <v>0.42499999999999999</v>
      </c>
      <c r="V1339" s="11">
        <v>50</v>
      </c>
      <c r="W1339" s="11">
        <v>1200</v>
      </c>
      <c r="X1339" s="11">
        <v>32.170324999999998</v>
      </c>
    </row>
    <row r="1340" spans="2:24" x14ac:dyDescent="0.35">
      <c r="B1340" s="11">
        <v>-17.206399000000001</v>
      </c>
      <c r="C1340" s="11">
        <v>25</v>
      </c>
      <c r="D1340" s="11">
        <v>38.051020000000001</v>
      </c>
      <c r="E1340" s="11">
        <v>5.7000000000000002E-2</v>
      </c>
      <c r="F1340" s="11">
        <v>5061.9834710743798</v>
      </c>
      <c r="G1340" s="11">
        <v>288.53305785123968</v>
      </c>
      <c r="H1340" s="11">
        <v>7000</v>
      </c>
      <c r="I1340" s="11">
        <v>0.8</v>
      </c>
      <c r="J1340" s="11">
        <v>0.4</v>
      </c>
      <c r="K1340" s="11">
        <v>0.8</v>
      </c>
      <c r="L1340" s="11">
        <v>4</v>
      </c>
      <c r="M1340" s="11">
        <v>3</v>
      </c>
      <c r="N1340" s="11">
        <v>3</v>
      </c>
      <c r="O1340" s="11">
        <v>3</v>
      </c>
      <c r="P1340" s="11">
        <v>0.05</v>
      </c>
      <c r="Q1340" s="11">
        <v>0.2</v>
      </c>
      <c r="R1340" s="11">
        <v>0.16666666999999999</v>
      </c>
      <c r="S1340" s="11">
        <v>0.3</v>
      </c>
      <c r="T1340" s="11">
        <v>1895.6840999999999</v>
      </c>
      <c r="U1340" s="11">
        <v>0.67500000000000004</v>
      </c>
      <c r="V1340" s="11">
        <v>80</v>
      </c>
      <c r="W1340" s="11">
        <v>2000</v>
      </c>
      <c r="X1340" s="11">
        <v>-16.191589</v>
      </c>
    </row>
    <row r="1341" spans="2:24" x14ac:dyDescent="0.35">
      <c r="B1341" s="11">
        <v>-3.3450500000000001</v>
      </c>
      <c r="C1341" s="11">
        <v>20</v>
      </c>
      <c r="D1341" s="11">
        <v>300</v>
      </c>
      <c r="E1341" s="11">
        <v>5.7000000000000002E-2</v>
      </c>
      <c r="F1341" s="11">
        <v>1885.5371900826447</v>
      </c>
      <c r="G1341" s="11">
        <v>107.47561983471076</v>
      </c>
      <c r="H1341" s="11">
        <v>6000</v>
      </c>
      <c r="I1341" s="11">
        <v>0.85</v>
      </c>
      <c r="J1341" s="11">
        <v>0.5</v>
      </c>
      <c r="K1341" s="11">
        <v>0.9</v>
      </c>
      <c r="L1341" s="11">
        <v>4</v>
      </c>
      <c r="M1341" s="11">
        <v>4</v>
      </c>
      <c r="N1341" s="11">
        <v>3</v>
      </c>
      <c r="O1341" s="11">
        <v>3</v>
      </c>
      <c r="P1341" s="11">
        <v>0.2</v>
      </c>
      <c r="Q1341" s="11">
        <v>0.2</v>
      </c>
      <c r="R1341" s="11">
        <v>0.23333333000000001</v>
      </c>
      <c r="S1341" s="11">
        <v>0.25</v>
      </c>
      <c r="T1341" s="11">
        <v>2203.0288999999998</v>
      </c>
      <c r="U1341" s="11">
        <v>0.4</v>
      </c>
      <c r="V1341" s="11">
        <v>50</v>
      </c>
      <c r="W1341" s="11">
        <v>800</v>
      </c>
      <c r="X1341" s="11">
        <v>-3.7306173999999999</v>
      </c>
    </row>
    <row r="1342" spans="2:24" x14ac:dyDescent="0.35">
      <c r="B1342" s="11">
        <v>-10.301385</v>
      </c>
      <c r="C1342" s="11">
        <v>20</v>
      </c>
      <c r="D1342" s="11">
        <v>226.89796000000001</v>
      </c>
      <c r="E1342" s="11">
        <v>0.13800000000000001</v>
      </c>
      <c r="F1342" s="11">
        <v>1430.8884297520663</v>
      </c>
      <c r="G1342" s="11">
        <v>197.46260330578517</v>
      </c>
      <c r="H1342" s="11">
        <v>6000</v>
      </c>
      <c r="I1342" s="11">
        <v>0.85</v>
      </c>
      <c r="J1342" s="11">
        <v>0.3</v>
      </c>
      <c r="K1342" s="11">
        <v>0.6</v>
      </c>
      <c r="L1342" s="11">
        <v>4</v>
      </c>
      <c r="M1342" s="11">
        <v>2</v>
      </c>
      <c r="N1342" s="11">
        <v>2</v>
      </c>
      <c r="O1342" s="11">
        <v>4</v>
      </c>
      <c r="P1342" s="11">
        <v>0.05</v>
      </c>
      <c r="Q1342" s="11">
        <v>0.15</v>
      </c>
      <c r="R1342" s="11">
        <v>0.1</v>
      </c>
      <c r="S1342" s="11">
        <v>0.2</v>
      </c>
      <c r="T1342" s="11">
        <v>3776.6210000000001</v>
      </c>
      <c r="U1342" s="11">
        <v>0.67500000000000004</v>
      </c>
      <c r="V1342" s="11">
        <v>50</v>
      </c>
      <c r="W1342" s="11">
        <v>1400</v>
      </c>
      <c r="X1342" s="11">
        <v>-9.1443259999999995</v>
      </c>
    </row>
    <row r="1343" spans="2:24" x14ac:dyDescent="0.35">
      <c r="B1343" s="11">
        <v>-13.987829</v>
      </c>
      <c r="C1343" s="11">
        <v>30</v>
      </c>
      <c r="D1343" s="11">
        <v>251.26531</v>
      </c>
      <c r="E1343" s="11">
        <v>0.3</v>
      </c>
      <c r="F1343" s="11">
        <v>775</v>
      </c>
      <c r="G1343" s="11">
        <v>232.5</v>
      </c>
      <c r="H1343" s="11">
        <v>3000</v>
      </c>
      <c r="I1343" s="11">
        <v>0.75</v>
      </c>
      <c r="J1343" s="11">
        <v>0.4</v>
      </c>
      <c r="K1343" s="11">
        <v>0.7</v>
      </c>
      <c r="L1343" s="11">
        <v>3</v>
      </c>
      <c r="M1343" s="11">
        <v>3</v>
      </c>
      <c r="N1343" s="11">
        <v>4</v>
      </c>
      <c r="O1343" s="11">
        <v>4</v>
      </c>
      <c r="P1343" s="11">
        <v>0.05</v>
      </c>
      <c r="Q1343" s="11">
        <v>0.2</v>
      </c>
      <c r="R1343" s="11">
        <v>0.1</v>
      </c>
      <c r="S1343" s="11">
        <v>0.2</v>
      </c>
      <c r="T1343" s="11">
        <v>1033.3091999999999</v>
      </c>
      <c r="U1343" s="11">
        <v>0.67500000000000004</v>
      </c>
      <c r="V1343" s="11">
        <v>90</v>
      </c>
      <c r="W1343" s="11">
        <v>1000</v>
      </c>
      <c r="X1343" s="11">
        <v>-15.874499999999999</v>
      </c>
    </row>
    <row r="1344" spans="2:24" x14ac:dyDescent="0.35">
      <c r="B1344" s="11">
        <v>-21.029031</v>
      </c>
      <c r="C1344" s="11">
        <v>45</v>
      </c>
      <c r="D1344" s="11">
        <v>293.90816000000001</v>
      </c>
      <c r="E1344" s="11">
        <v>0.13800000000000001</v>
      </c>
      <c r="F1344" s="11">
        <v>1885.5371900826447</v>
      </c>
      <c r="G1344" s="11">
        <v>260.20413223140497</v>
      </c>
      <c r="H1344" s="11">
        <v>7000</v>
      </c>
      <c r="I1344" s="11">
        <v>0.7</v>
      </c>
      <c r="J1344" s="11">
        <v>0.3</v>
      </c>
      <c r="K1344" s="11">
        <v>0.8</v>
      </c>
      <c r="L1344" s="11">
        <v>3</v>
      </c>
      <c r="M1344" s="11">
        <v>4</v>
      </c>
      <c r="N1344" s="11">
        <v>2</v>
      </c>
      <c r="O1344" s="11">
        <v>4</v>
      </c>
      <c r="P1344" s="11">
        <v>0.2</v>
      </c>
      <c r="Q1344" s="11">
        <v>0.1</v>
      </c>
      <c r="R1344" s="11">
        <v>0.3</v>
      </c>
      <c r="S1344" s="11">
        <v>0.2</v>
      </c>
      <c r="T1344" s="11">
        <v>1680.8757000000001</v>
      </c>
      <c r="U1344" s="11">
        <v>0.6</v>
      </c>
      <c r="V1344" s="11">
        <v>50</v>
      </c>
      <c r="W1344" s="11">
        <v>1200</v>
      </c>
      <c r="X1344" s="11">
        <v>-19.623595999999999</v>
      </c>
    </row>
    <row r="1345" spans="2:24" x14ac:dyDescent="0.35">
      <c r="B1345" s="11">
        <v>-26.030860000000001</v>
      </c>
      <c r="C1345" s="11">
        <v>15</v>
      </c>
      <c r="D1345" s="11">
        <v>281.72449</v>
      </c>
      <c r="E1345" s="11">
        <v>0.03</v>
      </c>
      <c r="F1345" s="11">
        <v>640.13429752066122</v>
      </c>
      <c r="G1345" s="11">
        <v>19.204028925619834</v>
      </c>
      <c r="H1345" s="11">
        <v>7000</v>
      </c>
      <c r="I1345" s="11">
        <v>0.85</v>
      </c>
      <c r="J1345" s="11">
        <v>0.5</v>
      </c>
      <c r="K1345" s="11">
        <v>0.7</v>
      </c>
      <c r="L1345" s="11">
        <v>4</v>
      </c>
      <c r="M1345" s="11">
        <v>2</v>
      </c>
      <c r="N1345" s="11">
        <v>2</v>
      </c>
      <c r="O1345" s="11">
        <v>3</v>
      </c>
      <c r="P1345" s="11">
        <v>0.125</v>
      </c>
      <c r="Q1345" s="11">
        <v>0.15</v>
      </c>
      <c r="R1345" s="11">
        <v>0.1</v>
      </c>
      <c r="S1345" s="11">
        <v>0.25</v>
      </c>
      <c r="T1345" s="11">
        <v>3923.5970000000002</v>
      </c>
      <c r="U1345" s="11">
        <v>0.55000000000000004</v>
      </c>
      <c r="V1345" s="11">
        <v>80</v>
      </c>
      <c r="W1345" s="11">
        <v>2000</v>
      </c>
      <c r="X1345" s="11">
        <v>-26.515508000000001</v>
      </c>
    </row>
    <row r="1346" spans="2:24" x14ac:dyDescent="0.35">
      <c r="B1346" s="11">
        <v>4.678763</v>
      </c>
      <c r="C1346" s="11">
        <v>20</v>
      </c>
      <c r="D1346" s="11">
        <v>184.2551</v>
      </c>
      <c r="E1346" s="11">
        <v>0.03</v>
      </c>
      <c r="F1346" s="11">
        <v>2485.227272727273</v>
      </c>
      <c r="G1346" s="11">
        <v>74.556818181818187</v>
      </c>
      <c r="H1346" s="11">
        <v>7500</v>
      </c>
      <c r="I1346" s="11">
        <v>0.85</v>
      </c>
      <c r="J1346" s="11">
        <v>0.3</v>
      </c>
      <c r="K1346" s="11">
        <v>0.9</v>
      </c>
      <c r="L1346" s="11">
        <v>2</v>
      </c>
      <c r="M1346" s="11">
        <v>2</v>
      </c>
      <c r="N1346" s="11">
        <v>3</v>
      </c>
      <c r="O1346" s="11">
        <v>2</v>
      </c>
      <c r="P1346" s="11">
        <v>0.2</v>
      </c>
      <c r="Q1346" s="11">
        <v>0.2</v>
      </c>
      <c r="R1346" s="11">
        <v>0.1</v>
      </c>
      <c r="S1346" s="11">
        <v>0.35</v>
      </c>
      <c r="T1346" s="11">
        <v>3409.4495000000002</v>
      </c>
      <c r="U1346" s="11">
        <v>0.4</v>
      </c>
      <c r="V1346" s="11">
        <v>90</v>
      </c>
      <c r="W1346" s="11">
        <v>600</v>
      </c>
      <c r="X1346" s="11">
        <v>5.0742144000000007</v>
      </c>
    </row>
    <row r="1347" spans="2:24" x14ac:dyDescent="0.35">
      <c r="B1347" s="11">
        <v>-16.955559999999998</v>
      </c>
      <c r="C1347" s="11">
        <v>40</v>
      </c>
      <c r="D1347" s="11">
        <v>251.26531</v>
      </c>
      <c r="E1347" s="11">
        <v>0.246</v>
      </c>
      <c r="F1347" s="11">
        <v>600</v>
      </c>
      <c r="G1347" s="11">
        <v>147.6</v>
      </c>
      <c r="H1347" s="11">
        <v>7500</v>
      </c>
      <c r="I1347" s="11">
        <v>0.75</v>
      </c>
      <c r="J1347" s="11">
        <v>0.2</v>
      </c>
      <c r="K1347" s="11">
        <v>0.6</v>
      </c>
      <c r="L1347" s="11">
        <v>3</v>
      </c>
      <c r="M1347" s="11">
        <v>2</v>
      </c>
      <c r="N1347" s="11">
        <v>3</v>
      </c>
      <c r="O1347" s="11">
        <v>4</v>
      </c>
      <c r="P1347" s="11">
        <v>0.05</v>
      </c>
      <c r="Q1347" s="11">
        <v>0.2</v>
      </c>
      <c r="R1347" s="11">
        <v>0.23333333000000001</v>
      </c>
      <c r="S1347" s="11">
        <v>0.35</v>
      </c>
      <c r="T1347" s="11">
        <v>2432.6448999999998</v>
      </c>
      <c r="U1347" s="11">
        <v>0.52500000000000002</v>
      </c>
      <c r="V1347" s="11">
        <v>70</v>
      </c>
      <c r="W1347" s="11">
        <v>1800</v>
      </c>
      <c r="X1347" s="11">
        <v>-19.204602999999999</v>
      </c>
    </row>
    <row r="1348" spans="2:24" x14ac:dyDescent="0.35">
      <c r="B1348" s="11">
        <v>-20.282547000000001</v>
      </c>
      <c r="C1348" s="11">
        <v>25</v>
      </c>
      <c r="D1348" s="11">
        <v>74.602041</v>
      </c>
      <c r="E1348" s="11">
        <v>0.246</v>
      </c>
      <c r="F1348" s="11">
        <v>4085.3305785123966</v>
      </c>
      <c r="G1348" s="11">
        <v>1004.9913223140495</v>
      </c>
      <c r="H1348" s="11">
        <v>2500</v>
      </c>
      <c r="I1348" s="11">
        <v>0.7</v>
      </c>
      <c r="J1348" s="11">
        <v>0.3</v>
      </c>
      <c r="K1348" s="11">
        <v>0.8</v>
      </c>
      <c r="L1348" s="11">
        <v>2</v>
      </c>
      <c r="M1348" s="11">
        <v>4</v>
      </c>
      <c r="N1348" s="11">
        <v>2</v>
      </c>
      <c r="O1348" s="11">
        <v>4</v>
      </c>
      <c r="P1348" s="11">
        <v>0.2</v>
      </c>
      <c r="Q1348" s="11">
        <v>0.1</v>
      </c>
      <c r="R1348" s="11">
        <v>0.3</v>
      </c>
      <c r="S1348" s="11">
        <v>0.35</v>
      </c>
      <c r="T1348" s="11">
        <v>1311.7456999999999</v>
      </c>
      <c r="U1348" s="11">
        <v>0.67500000000000004</v>
      </c>
      <c r="V1348" s="11">
        <v>50</v>
      </c>
      <c r="W1348" s="11">
        <v>2000</v>
      </c>
      <c r="X1348" s="11">
        <v>-19.456046000000001</v>
      </c>
    </row>
    <row r="1349" spans="2:24" x14ac:dyDescent="0.35">
      <c r="B1349" s="11">
        <v>-13.187502</v>
      </c>
      <c r="C1349" s="11">
        <v>45</v>
      </c>
      <c r="D1349" s="11">
        <v>165.97959</v>
      </c>
      <c r="E1349" s="11">
        <v>0.111</v>
      </c>
      <c r="F1349" s="11">
        <v>1885.5371900826447</v>
      </c>
      <c r="G1349" s="11">
        <v>209.29462809917356</v>
      </c>
      <c r="H1349" s="11">
        <v>8500</v>
      </c>
      <c r="I1349" s="11">
        <v>0.7</v>
      </c>
      <c r="J1349" s="11">
        <v>0.5</v>
      </c>
      <c r="K1349" s="11">
        <v>0.6</v>
      </c>
      <c r="L1349" s="11">
        <v>3</v>
      </c>
      <c r="M1349" s="11">
        <v>2</v>
      </c>
      <c r="N1349" s="11">
        <v>3</v>
      </c>
      <c r="O1349" s="11">
        <v>3</v>
      </c>
      <c r="P1349" s="11">
        <v>0.05</v>
      </c>
      <c r="Q1349" s="11">
        <v>0.2</v>
      </c>
      <c r="R1349" s="11">
        <v>0.23333333000000001</v>
      </c>
      <c r="S1349" s="11">
        <v>0.2</v>
      </c>
      <c r="T1349" s="11">
        <v>2678.8955999999998</v>
      </c>
      <c r="U1349" s="11">
        <v>0.65</v>
      </c>
      <c r="V1349" s="11">
        <v>80</v>
      </c>
      <c r="W1349" s="11">
        <v>1000</v>
      </c>
      <c r="X1349" s="11">
        <v>-10.227789</v>
      </c>
    </row>
    <row r="1350" spans="2:24" x14ac:dyDescent="0.35">
      <c r="B1350" s="11">
        <v>-0.89284200000000002</v>
      </c>
      <c r="C1350" s="11">
        <v>25</v>
      </c>
      <c r="D1350" s="11">
        <v>38.051020000000001</v>
      </c>
      <c r="E1350" s="11">
        <v>5.7000000000000002E-2</v>
      </c>
      <c r="F1350" s="11">
        <v>2221.6425619834713</v>
      </c>
      <c r="G1350" s="11">
        <v>126.63362603305787</v>
      </c>
      <c r="H1350" s="11">
        <v>7500</v>
      </c>
      <c r="I1350" s="11">
        <v>0.85</v>
      </c>
      <c r="J1350" s="11">
        <v>0.3</v>
      </c>
      <c r="K1350" s="11">
        <v>0.7</v>
      </c>
      <c r="L1350" s="11">
        <v>4</v>
      </c>
      <c r="M1350" s="11">
        <v>2</v>
      </c>
      <c r="N1350" s="11">
        <v>2</v>
      </c>
      <c r="O1350" s="11">
        <v>3</v>
      </c>
      <c r="P1350" s="11">
        <v>0.05</v>
      </c>
      <c r="Q1350" s="11">
        <v>0.15</v>
      </c>
      <c r="R1350" s="11">
        <v>0.3</v>
      </c>
      <c r="S1350" s="11">
        <v>0.25</v>
      </c>
      <c r="T1350" s="11">
        <v>3300.5214000000001</v>
      </c>
      <c r="U1350" s="11">
        <v>0.5</v>
      </c>
      <c r="V1350" s="11">
        <v>90</v>
      </c>
      <c r="W1350" s="11">
        <v>1400</v>
      </c>
      <c r="X1350" s="11">
        <v>0.85675606000000004</v>
      </c>
    </row>
    <row r="1351" spans="2:24" x14ac:dyDescent="0.35">
      <c r="B1351" s="11">
        <v>-5.6686439999999996</v>
      </c>
      <c r="C1351" s="11">
        <v>25</v>
      </c>
      <c r="D1351" s="11">
        <v>86.785713999999999</v>
      </c>
      <c r="E1351" s="11">
        <v>0.03</v>
      </c>
      <c r="F1351" s="11">
        <v>6600</v>
      </c>
      <c r="G1351" s="11">
        <v>198</v>
      </c>
      <c r="H1351" s="11">
        <v>7000</v>
      </c>
      <c r="I1351" s="11">
        <v>0.8</v>
      </c>
      <c r="J1351" s="11">
        <v>0.3</v>
      </c>
      <c r="K1351" s="11">
        <v>0.6</v>
      </c>
      <c r="L1351" s="11">
        <v>2</v>
      </c>
      <c r="M1351" s="11">
        <v>4</v>
      </c>
      <c r="N1351" s="11">
        <v>2</v>
      </c>
      <c r="O1351" s="11">
        <v>2</v>
      </c>
      <c r="P1351" s="11">
        <v>0.05</v>
      </c>
      <c r="Q1351" s="11">
        <v>0.1</v>
      </c>
      <c r="R1351" s="11">
        <v>0.23333333000000001</v>
      </c>
      <c r="S1351" s="11">
        <v>0.2</v>
      </c>
      <c r="T1351" s="11">
        <v>1895.6840999999999</v>
      </c>
      <c r="U1351" s="11">
        <v>0.6</v>
      </c>
      <c r="V1351" s="11">
        <v>60</v>
      </c>
      <c r="W1351" s="11">
        <v>400</v>
      </c>
      <c r="X1351" s="11">
        <v>-6.8248077999999994</v>
      </c>
    </row>
    <row r="1352" spans="2:24" x14ac:dyDescent="0.35">
      <c r="B1352" s="11">
        <v>-15.724981</v>
      </c>
      <c r="C1352" s="11">
        <v>20</v>
      </c>
      <c r="D1352" s="11">
        <v>269.54082</v>
      </c>
      <c r="E1352" s="11">
        <v>8.4000000000000005E-2</v>
      </c>
      <c r="F1352" s="11">
        <v>775</v>
      </c>
      <c r="G1352" s="11">
        <v>65.100000000000009</v>
      </c>
      <c r="H1352" s="11">
        <v>6500</v>
      </c>
      <c r="I1352" s="11">
        <v>0.7</v>
      </c>
      <c r="J1352" s="11">
        <v>0.2</v>
      </c>
      <c r="K1352" s="11">
        <v>0.7</v>
      </c>
      <c r="L1352" s="11">
        <v>2</v>
      </c>
      <c r="M1352" s="11">
        <v>3</v>
      </c>
      <c r="N1352" s="11">
        <v>3</v>
      </c>
      <c r="O1352" s="11">
        <v>2</v>
      </c>
      <c r="P1352" s="11">
        <v>0.2</v>
      </c>
      <c r="Q1352" s="11">
        <v>0.15</v>
      </c>
      <c r="R1352" s="11">
        <v>0.16666666999999999</v>
      </c>
      <c r="S1352" s="11">
        <v>0.2</v>
      </c>
      <c r="T1352" s="11">
        <v>3523.0978</v>
      </c>
      <c r="U1352" s="11">
        <v>0.6</v>
      </c>
      <c r="V1352" s="11">
        <v>90</v>
      </c>
      <c r="W1352" s="11">
        <v>1600</v>
      </c>
      <c r="X1352" s="11">
        <v>-14.376818999999999</v>
      </c>
    </row>
    <row r="1353" spans="2:24" x14ac:dyDescent="0.35">
      <c r="B1353" s="11">
        <v>-23.957059999999998</v>
      </c>
      <c r="C1353" s="11">
        <v>35</v>
      </c>
      <c r="D1353" s="11">
        <v>269.54082</v>
      </c>
      <c r="E1353" s="11">
        <v>5.7000000000000002E-2</v>
      </c>
      <c r="F1353" s="11">
        <v>785.64049586776855</v>
      </c>
      <c r="G1353" s="11">
        <v>44.781508264462808</v>
      </c>
      <c r="H1353" s="11">
        <v>7500</v>
      </c>
      <c r="I1353" s="11">
        <v>0.85</v>
      </c>
      <c r="J1353" s="11">
        <v>0.2</v>
      </c>
      <c r="K1353" s="11">
        <v>0.9</v>
      </c>
      <c r="L1353" s="11">
        <v>4</v>
      </c>
      <c r="M1353" s="11">
        <v>3</v>
      </c>
      <c r="N1353" s="11">
        <v>2</v>
      </c>
      <c r="O1353" s="11">
        <v>2</v>
      </c>
      <c r="P1353" s="11">
        <v>0.125</v>
      </c>
      <c r="Q1353" s="11">
        <v>0.15</v>
      </c>
      <c r="R1353" s="11">
        <v>0.3</v>
      </c>
      <c r="S1353" s="11">
        <v>0.3</v>
      </c>
      <c r="T1353" s="11">
        <v>3698.8865000000001</v>
      </c>
      <c r="U1353" s="11">
        <v>0.5</v>
      </c>
      <c r="V1353" s="11">
        <v>70</v>
      </c>
      <c r="W1353" s="11">
        <v>1800</v>
      </c>
      <c r="X1353" s="11">
        <v>-23.243677000000002</v>
      </c>
    </row>
    <row r="1354" spans="2:24" x14ac:dyDescent="0.35">
      <c r="B1354" s="11">
        <v>-11.053312999999999</v>
      </c>
      <c r="C1354" s="11">
        <v>20</v>
      </c>
      <c r="D1354" s="11">
        <v>13.683673000000001</v>
      </c>
      <c r="E1354" s="11">
        <v>0.246</v>
      </c>
      <c r="F1354" s="11">
        <v>950</v>
      </c>
      <c r="G1354" s="11">
        <v>233.7</v>
      </c>
      <c r="H1354" s="11">
        <v>4000</v>
      </c>
      <c r="I1354" s="11">
        <v>0.85</v>
      </c>
      <c r="J1354" s="11">
        <v>0.4</v>
      </c>
      <c r="K1354" s="11">
        <v>0.9</v>
      </c>
      <c r="L1354" s="11">
        <v>2</v>
      </c>
      <c r="M1354" s="11">
        <v>3</v>
      </c>
      <c r="N1354" s="11">
        <v>3</v>
      </c>
      <c r="O1354" s="11">
        <v>3</v>
      </c>
      <c r="P1354" s="11">
        <v>0.2</v>
      </c>
      <c r="Q1354" s="11">
        <v>0.2</v>
      </c>
      <c r="R1354" s="11">
        <v>0.1</v>
      </c>
      <c r="S1354" s="11">
        <v>0.2</v>
      </c>
      <c r="T1354" s="11">
        <v>1118.9988000000001</v>
      </c>
      <c r="U1354" s="11">
        <v>0.42499999999999999</v>
      </c>
      <c r="V1354" s="11">
        <v>50</v>
      </c>
      <c r="W1354" s="11">
        <v>2000</v>
      </c>
      <c r="X1354" s="11">
        <v>-6.3737004000000006</v>
      </c>
    </row>
    <row r="1355" spans="2:24" x14ac:dyDescent="0.35">
      <c r="B1355" s="11">
        <v>-14.292726999999999</v>
      </c>
      <c r="C1355" s="11">
        <v>20</v>
      </c>
      <c r="D1355" s="11">
        <v>56.326531000000003</v>
      </c>
      <c r="E1355" s="11">
        <v>0.3</v>
      </c>
      <c r="F1355" s="11">
        <v>1694.4731404958679</v>
      </c>
      <c r="G1355" s="11">
        <v>508.34194214876038</v>
      </c>
      <c r="H1355" s="11">
        <v>6500</v>
      </c>
      <c r="I1355" s="11">
        <v>0.8</v>
      </c>
      <c r="J1355" s="11">
        <v>0.3</v>
      </c>
      <c r="K1355" s="11">
        <v>0.9</v>
      </c>
      <c r="L1355" s="11">
        <v>4</v>
      </c>
      <c r="M1355" s="11">
        <v>3</v>
      </c>
      <c r="N1355" s="11">
        <v>3</v>
      </c>
      <c r="O1355" s="11">
        <v>3</v>
      </c>
      <c r="P1355" s="11">
        <v>0.05</v>
      </c>
      <c r="Q1355" s="11">
        <v>0.15</v>
      </c>
      <c r="R1355" s="11">
        <v>0.1</v>
      </c>
      <c r="S1355" s="11">
        <v>0.3</v>
      </c>
      <c r="T1355" s="11">
        <v>2954.8562000000002</v>
      </c>
      <c r="U1355" s="11">
        <v>0.7</v>
      </c>
      <c r="V1355" s="11">
        <v>40</v>
      </c>
      <c r="W1355" s="11">
        <v>2000</v>
      </c>
      <c r="X1355" s="11">
        <v>-15.510429</v>
      </c>
    </row>
    <row r="1356" spans="2:24" x14ac:dyDescent="0.35">
      <c r="B1356" s="11">
        <v>-26.124057000000001</v>
      </c>
      <c r="C1356" s="11">
        <v>20</v>
      </c>
      <c r="D1356" s="11">
        <v>56.326531000000003</v>
      </c>
      <c r="E1356" s="11">
        <v>0.03</v>
      </c>
      <c r="F1356" s="11">
        <v>1000</v>
      </c>
      <c r="G1356" s="11">
        <v>30</v>
      </c>
      <c r="H1356" s="11">
        <v>8500</v>
      </c>
      <c r="I1356" s="11">
        <v>0.7</v>
      </c>
      <c r="J1356" s="11">
        <v>0.5</v>
      </c>
      <c r="K1356" s="11">
        <v>0.6</v>
      </c>
      <c r="L1356" s="11">
        <v>2</v>
      </c>
      <c r="M1356" s="11">
        <v>4</v>
      </c>
      <c r="N1356" s="11">
        <v>3</v>
      </c>
      <c r="O1356" s="11">
        <v>2</v>
      </c>
      <c r="P1356" s="11">
        <v>0.05</v>
      </c>
      <c r="Q1356" s="11">
        <v>0.1</v>
      </c>
      <c r="R1356" s="11">
        <v>0.3</v>
      </c>
      <c r="S1356" s="11">
        <v>0.25</v>
      </c>
      <c r="T1356" s="11">
        <v>3120.9576000000002</v>
      </c>
      <c r="U1356" s="11">
        <v>0.625</v>
      </c>
      <c r="V1356" s="11">
        <v>90</v>
      </c>
      <c r="W1356" s="11">
        <v>2000</v>
      </c>
      <c r="X1356" s="11">
        <v>-25.701060999999999</v>
      </c>
    </row>
    <row r="1357" spans="2:24" x14ac:dyDescent="0.35">
      <c r="B1357" s="11">
        <v>36.741002000000002</v>
      </c>
      <c r="C1357" s="11">
        <v>30</v>
      </c>
      <c r="D1357" s="11">
        <v>68.510204000000002</v>
      </c>
      <c r="E1357" s="11">
        <v>0.13800000000000001</v>
      </c>
      <c r="F1357" s="11">
        <v>5200</v>
      </c>
      <c r="G1357" s="11">
        <v>717.6</v>
      </c>
      <c r="H1357" s="11">
        <v>8000</v>
      </c>
      <c r="I1357" s="11">
        <v>0.75</v>
      </c>
      <c r="J1357" s="11">
        <v>0.3</v>
      </c>
      <c r="K1357" s="11">
        <v>0.6</v>
      </c>
      <c r="L1357" s="11">
        <v>2</v>
      </c>
      <c r="M1357" s="11">
        <v>2</v>
      </c>
      <c r="N1357" s="11">
        <v>3</v>
      </c>
      <c r="O1357" s="11">
        <v>2</v>
      </c>
      <c r="P1357" s="11">
        <v>0.2</v>
      </c>
      <c r="Q1357" s="11">
        <v>0.2</v>
      </c>
      <c r="R1357" s="11">
        <v>0.1</v>
      </c>
      <c r="S1357" s="11">
        <v>0.3</v>
      </c>
      <c r="T1357" s="11">
        <v>3411.5605999999998</v>
      </c>
      <c r="U1357" s="11">
        <v>0.47499999999999998</v>
      </c>
      <c r="V1357" s="11">
        <v>60</v>
      </c>
      <c r="W1357" s="11">
        <v>1800</v>
      </c>
      <c r="X1357" s="11">
        <v>37.911704999999998</v>
      </c>
    </row>
    <row r="1358" spans="2:24" x14ac:dyDescent="0.35">
      <c r="B1358" s="11">
        <v>-10.087773</v>
      </c>
      <c r="C1358" s="11">
        <v>40</v>
      </c>
      <c r="D1358" s="11">
        <v>129.42857000000001</v>
      </c>
      <c r="E1358" s="11">
        <v>5.7000000000000002E-2</v>
      </c>
      <c r="F1358" s="11">
        <v>4635.2789256198348</v>
      </c>
      <c r="G1358" s="11">
        <v>264.21089876033062</v>
      </c>
      <c r="H1358" s="11">
        <v>8500</v>
      </c>
      <c r="I1358" s="11">
        <v>0.75</v>
      </c>
      <c r="J1358" s="11">
        <v>0.5</v>
      </c>
      <c r="K1358" s="11">
        <v>0.6</v>
      </c>
      <c r="L1358" s="11">
        <v>4</v>
      </c>
      <c r="M1358" s="11">
        <v>3</v>
      </c>
      <c r="N1358" s="11">
        <v>3</v>
      </c>
      <c r="O1358" s="11">
        <v>4</v>
      </c>
      <c r="P1358" s="11">
        <v>0.05</v>
      </c>
      <c r="Q1358" s="11">
        <v>0.15</v>
      </c>
      <c r="R1358" s="11">
        <v>0.23333333000000001</v>
      </c>
      <c r="S1358" s="11">
        <v>0.35</v>
      </c>
      <c r="T1358" s="11">
        <v>2756.9976000000001</v>
      </c>
      <c r="U1358" s="11">
        <v>0.55000000000000004</v>
      </c>
      <c r="V1358" s="11">
        <v>90</v>
      </c>
      <c r="W1358" s="11">
        <v>2000</v>
      </c>
      <c r="X1358" s="11">
        <v>-10.364585</v>
      </c>
    </row>
    <row r="1359" spans="2:24" x14ac:dyDescent="0.35">
      <c r="B1359" s="11">
        <v>-6.415807</v>
      </c>
      <c r="C1359" s="11">
        <v>45</v>
      </c>
      <c r="D1359" s="11">
        <v>19.775510000000001</v>
      </c>
      <c r="E1359" s="11">
        <v>0.16500000000000001</v>
      </c>
      <c r="F1359" s="11">
        <v>3490.909090909091</v>
      </c>
      <c r="G1359" s="11">
        <v>576</v>
      </c>
      <c r="H1359" s="11">
        <v>7500</v>
      </c>
      <c r="I1359" s="11">
        <v>0.7</v>
      </c>
      <c r="J1359" s="11">
        <v>0.5</v>
      </c>
      <c r="K1359" s="11">
        <v>0.8</v>
      </c>
      <c r="L1359" s="11">
        <v>4</v>
      </c>
      <c r="M1359" s="11">
        <v>4</v>
      </c>
      <c r="N1359" s="11">
        <v>4</v>
      </c>
      <c r="O1359" s="11">
        <v>3</v>
      </c>
      <c r="P1359" s="11">
        <v>0.125</v>
      </c>
      <c r="Q1359" s="11">
        <v>0.2</v>
      </c>
      <c r="R1359" s="11">
        <v>0.3</v>
      </c>
      <c r="S1359" s="11">
        <v>0.3</v>
      </c>
      <c r="T1359" s="11">
        <v>2363.7314000000001</v>
      </c>
      <c r="U1359" s="11">
        <v>0.57499999999999996</v>
      </c>
      <c r="V1359" s="11">
        <v>80</v>
      </c>
      <c r="W1359" s="11">
        <v>800</v>
      </c>
      <c r="X1359" s="11">
        <v>-11.321251999999999</v>
      </c>
    </row>
    <row r="1360" spans="2:24" x14ac:dyDescent="0.35">
      <c r="B1360" s="11">
        <v>30.220293999999999</v>
      </c>
      <c r="C1360" s="11">
        <v>30</v>
      </c>
      <c r="D1360" s="11">
        <v>184.2551</v>
      </c>
      <c r="E1360" s="11">
        <v>0.111</v>
      </c>
      <c r="F1360" s="11">
        <v>5735.1756198347111</v>
      </c>
      <c r="G1360" s="11">
        <v>636.60449380165289</v>
      </c>
      <c r="H1360" s="11">
        <v>5500</v>
      </c>
      <c r="I1360" s="11">
        <v>0.8</v>
      </c>
      <c r="J1360" s="11">
        <v>0.2</v>
      </c>
      <c r="K1360" s="11">
        <v>0.8</v>
      </c>
      <c r="L1360" s="11">
        <v>3</v>
      </c>
      <c r="M1360" s="11">
        <v>2</v>
      </c>
      <c r="N1360" s="11">
        <v>3</v>
      </c>
      <c r="O1360" s="11">
        <v>4</v>
      </c>
      <c r="P1360" s="11">
        <v>0.2</v>
      </c>
      <c r="Q1360" s="11">
        <v>0.2</v>
      </c>
      <c r="R1360" s="11">
        <v>0.23333333000000001</v>
      </c>
      <c r="S1360" s="11">
        <v>0.25</v>
      </c>
      <c r="T1360" s="11">
        <v>2345.4479000000001</v>
      </c>
      <c r="U1360" s="11">
        <v>0.52500000000000002</v>
      </c>
      <c r="V1360" s="11">
        <v>70</v>
      </c>
      <c r="W1360" s="11">
        <v>600</v>
      </c>
      <c r="X1360" s="11">
        <v>26.994292999999999</v>
      </c>
    </row>
    <row r="1361" spans="2:24" x14ac:dyDescent="0.35">
      <c r="B1361" s="11">
        <v>1.2145889999999999</v>
      </c>
      <c r="C1361" s="11">
        <v>20</v>
      </c>
      <c r="D1361" s="11">
        <v>86.785713999999999</v>
      </c>
      <c r="E1361" s="11">
        <v>0.192</v>
      </c>
      <c r="F1361" s="11">
        <v>3100</v>
      </c>
      <c r="G1361" s="11">
        <v>595.20000000000005</v>
      </c>
      <c r="H1361" s="11">
        <v>6500</v>
      </c>
      <c r="I1361" s="11">
        <v>0.75</v>
      </c>
      <c r="J1361" s="11">
        <v>0.5</v>
      </c>
      <c r="K1361" s="11">
        <v>0.7</v>
      </c>
      <c r="L1361" s="11">
        <v>3</v>
      </c>
      <c r="M1361" s="11">
        <v>4</v>
      </c>
      <c r="N1361" s="11">
        <v>4</v>
      </c>
      <c r="O1361" s="11">
        <v>4</v>
      </c>
      <c r="P1361" s="11">
        <v>0.125</v>
      </c>
      <c r="Q1361" s="11">
        <v>0.15</v>
      </c>
      <c r="R1361" s="11">
        <v>0.16666666999999999</v>
      </c>
      <c r="S1361" s="11">
        <v>0.3</v>
      </c>
      <c r="T1361" s="11">
        <v>1818.3731</v>
      </c>
      <c r="U1361" s="11">
        <v>0.6</v>
      </c>
      <c r="V1361" s="11">
        <v>60</v>
      </c>
      <c r="W1361" s="11">
        <v>400</v>
      </c>
      <c r="X1361" s="11">
        <v>-3.3267486000000002</v>
      </c>
    </row>
    <row r="1362" spans="2:24" x14ac:dyDescent="0.35">
      <c r="B1362" s="11">
        <v>-11.336124999999999</v>
      </c>
      <c r="C1362" s="11">
        <v>25</v>
      </c>
      <c r="D1362" s="11">
        <v>165.97959</v>
      </c>
      <c r="E1362" s="11">
        <v>0.219</v>
      </c>
      <c r="F1362" s="11">
        <v>1475</v>
      </c>
      <c r="G1362" s="11">
        <v>323.02499999999998</v>
      </c>
      <c r="H1362" s="11">
        <v>5000</v>
      </c>
      <c r="I1362" s="11">
        <v>0.7</v>
      </c>
      <c r="J1362" s="11">
        <v>0.5</v>
      </c>
      <c r="K1362" s="11">
        <v>0.8</v>
      </c>
      <c r="L1362" s="11">
        <v>3</v>
      </c>
      <c r="M1362" s="11">
        <v>4</v>
      </c>
      <c r="N1362" s="11">
        <v>2</v>
      </c>
      <c r="O1362" s="11">
        <v>3</v>
      </c>
      <c r="P1362" s="11">
        <v>0.125</v>
      </c>
      <c r="Q1362" s="11">
        <v>0.15</v>
      </c>
      <c r="R1362" s="11">
        <v>0.3</v>
      </c>
      <c r="S1362" s="11">
        <v>0.35</v>
      </c>
      <c r="T1362" s="11">
        <v>1354.0600999999999</v>
      </c>
      <c r="U1362" s="11">
        <v>0.52500000000000002</v>
      </c>
      <c r="V1362" s="11">
        <v>50</v>
      </c>
      <c r="W1362" s="11">
        <v>1800</v>
      </c>
      <c r="X1362" s="11">
        <v>-15.007154999999999</v>
      </c>
    </row>
    <row r="1363" spans="2:24" x14ac:dyDescent="0.35">
      <c r="B1363" s="11">
        <v>-2.6434150000000001</v>
      </c>
      <c r="C1363" s="11">
        <v>15</v>
      </c>
      <c r="D1363" s="11">
        <v>196.43878000000001</v>
      </c>
      <c r="E1363" s="11">
        <v>5.7000000000000002E-2</v>
      </c>
      <c r="F1363" s="11">
        <v>1167.3037190082646</v>
      </c>
      <c r="G1363" s="11">
        <v>66.53631198347108</v>
      </c>
      <c r="H1363" s="11">
        <v>6500</v>
      </c>
      <c r="I1363" s="11">
        <v>0.7</v>
      </c>
      <c r="J1363" s="11">
        <v>0.3</v>
      </c>
      <c r="K1363" s="11">
        <v>0.6</v>
      </c>
      <c r="L1363" s="11">
        <v>3</v>
      </c>
      <c r="M1363" s="11">
        <v>3</v>
      </c>
      <c r="N1363" s="11">
        <v>3</v>
      </c>
      <c r="O1363" s="11">
        <v>3</v>
      </c>
      <c r="P1363" s="11">
        <v>0.125</v>
      </c>
      <c r="Q1363" s="11">
        <v>0.15</v>
      </c>
      <c r="R1363" s="11">
        <v>0.16666666999999999</v>
      </c>
      <c r="S1363" s="11">
        <v>0.35</v>
      </c>
      <c r="T1363" s="11">
        <v>3055.7046</v>
      </c>
      <c r="U1363" s="11">
        <v>0.57499999999999996</v>
      </c>
      <c r="V1363" s="11">
        <v>80</v>
      </c>
      <c r="W1363" s="11">
        <v>600</v>
      </c>
      <c r="X1363" s="11">
        <v>-3.1510403999999999</v>
      </c>
    </row>
    <row r="1364" spans="2:24" x14ac:dyDescent="0.35">
      <c r="B1364" s="11">
        <v>-3.2339959999999999</v>
      </c>
      <c r="C1364" s="11">
        <v>25</v>
      </c>
      <c r="D1364" s="11">
        <v>269.54082</v>
      </c>
      <c r="E1364" s="11">
        <v>0.27300000000000002</v>
      </c>
      <c r="F1364" s="11">
        <v>1650</v>
      </c>
      <c r="G1364" s="11">
        <v>450.45000000000005</v>
      </c>
      <c r="H1364" s="11">
        <v>4000</v>
      </c>
      <c r="I1364" s="11">
        <v>0.85</v>
      </c>
      <c r="J1364" s="11">
        <v>0.5</v>
      </c>
      <c r="K1364" s="11">
        <v>0.9</v>
      </c>
      <c r="L1364" s="11">
        <v>4</v>
      </c>
      <c r="M1364" s="11">
        <v>4</v>
      </c>
      <c r="N1364" s="11">
        <v>2</v>
      </c>
      <c r="O1364" s="11">
        <v>4</v>
      </c>
      <c r="P1364" s="11">
        <v>0.125</v>
      </c>
      <c r="Q1364" s="11">
        <v>0.1</v>
      </c>
      <c r="R1364" s="11">
        <v>0.1</v>
      </c>
      <c r="S1364" s="11">
        <v>0.2</v>
      </c>
      <c r="T1364" s="11">
        <v>1760.2781</v>
      </c>
      <c r="U1364" s="11">
        <v>0.6</v>
      </c>
      <c r="V1364" s="11">
        <v>70</v>
      </c>
      <c r="W1364" s="11">
        <v>2000</v>
      </c>
      <c r="X1364" s="11">
        <v>4.2915419999999997</v>
      </c>
    </row>
    <row r="1365" spans="2:24" x14ac:dyDescent="0.35">
      <c r="B1365" s="11">
        <v>-0.66581000000000001</v>
      </c>
      <c r="C1365" s="11">
        <v>15</v>
      </c>
      <c r="D1365" s="11">
        <v>232.9898</v>
      </c>
      <c r="E1365" s="11">
        <v>0.3</v>
      </c>
      <c r="F1365" s="11">
        <v>2748.8119834710747</v>
      </c>
      <c r="G1365" s="11">
        <v>824.64359504132233</v>
      </c>
      <c r="H1365" s="11">
        <v>7500</v>
      </c>
      <c r="I1365" s="11">
        <v>0.75</v>
      </c>
      <c r="J1365" s="11">
        <v>0.5</v>
      </c>
      <c r="K1365" s="11">
        <v>0.7</v>
      </c>
      <c r="L1365" s="11">
        <v>4</v>
      </c>
      <c r="M1365" s="11">
        <v>4</v>
      </c>
      <c r="N1365" s="11">
        <v>4</v>
      </c>
      <c r="O1365" s="11">
        <v>3</v>
      </c>
      <c r="P1365" s="11">
        <v>0.2</v>
      </c>
      <c r="Q1365" s="11">
        <v>0.15</v>
      </c>
      <c r="R1365" s="11">
        <v>0.23333333000000001</v>
      </c>
      <c r="S1365" s="11">
        <v>0.35</v>
      </c>
      <c r="T1365" s="11">
        <v>3525.8130000000001</v>
      </c>
      <c r="U1365" s="11">
        <v>0.57499999999999996</v>
      </c>
      <c r="V1365" s="11">
        <v>40</v>
      </c>
      <c r="W1365" s="11">
        <v>1200</v>
      </c>
      <c r="X1365" s="11">
        <v>3.9971919000000002E-2</v>
      </c>
    </row>
    <row r="1366" spans="2:24" x14ac:dyDescent="0.35">
      <c r="B1366" s="11">
        <v>-1.487905</v>
      </c>
      <c r="C1366" s="11">
        <v>30</v>
      </c>
      <c r="D1366" s="11">
        <v>190.34693999999999</v>
      </c>
      <c r="E1366" s="11">
        <v>0.219</v>
      </c>
      <c r="F1366" s="11">
        <v>775</v>
      </c>
      <c r="G1366" s="11">
        <v>169.72499999999999</v>
      </c>
      <c r="H1366" s="11">
        <v>5000</v>
      </c>
      <c r="I1366" s="11">
        <v>0.7</v>
      </c>
      <c r="J1366" s="11">
        <v>0.3</v>
      </c>
      <c r="K1366" s="11">
        <v>0.9</v>
      </c>
      <c r="L1366" s="11">
        <v>4</v>
      </c>
      <c r="M1366" s="11">
        <v>3</v>
      </c>
      <c r="N1366" s="11">
        <v>3</v>
      </c>
      <c r="O1366" s="11">
        <v>4</v>
      </c>
      <c r="P1366" s="11">
        <v>0.125</v>
      </c>
      <c r="Q1366" s="11">
        <v>0.1</v>
      </c>
      <c r="R1366" s="11">
        <v>0.3</v>
      </c>
      <c r="S1366" s="11">
        <v>0.2</v>
      </c>
      <c r="T1366" s="11">
        <v>2132.2253999999998</v>
      </c>
      <c r="U1366" s="11">
        <v>0.4</v>
      </c>
      <c r="V1366" s="11">
        <v>50</v>
      </c>
      <c r="W1366" s="11">
        <v>800</v>
      </c>
      <c r="X1366" s="11">
        <v>-2.8863661</v>
      </c>
    </row>
    <row r="1367" spans="2:24" x14ac:dyDescent="0.35">
      <c r="B1367" s="11">
        <v>-23.385023</v>
      </c>
      <c r="C1367" s="11">
        <v>40</v>
      </c>
      <c r="D1367" s="11">
        <v>196.43878000000001</v>
      </c>
      <c r="E1367" s="11">
        <v>0.13800000000000001</v>
      </c>
      <c r="F1367" s="11">
        <v>2750.413223140496</v>
      </c>
      <c r="G1367" s="11">
        <v>379.55702479338851</v>
      </c>
      <c r="H1367" s="11">
        <v>8500</v>
      </c>
      <c r="I1367" s="11">
        <v>0.85</v>
      </c>
      <c r="J1367" s="11">
        <v>0.5</v>
      </c>
      <c r="K1367" s="11">
        <v>0.6</v>
      </c>
      <c r="L1367" s="11">
        <v>3</v>
      </c>
      <c r="M1367" s="11">
        <v>4</v>
      </c>
      <c r="N1367" s="11">
        <v>4</v>
      </c>
      <c r="O1367" s="11">
        <v>3</v>
      </c>
      <c r="P1367" s="11">
        <v>0.2</v>
      </c>
      <c r="Q1367" s="11">
        <v>0.15</v>
      </c>
      <c r="R1367" s="11">
        <v>0.23333333000000001</v>
      </c>
      <c r="S1367" s="11">
        <v>0.25</v>
      </c>
      <c r="T1367" s="11">
        <v>2100.5695999999998</v>
      </c>
      <c r="U1367" s="11">
        <v>0.67500000000000004</v>
      </c>
      <c r="V1367" s="11">
        <v>40</v>
      </c>
      <c r="W1367" s="11">
        <v>1800</v>
      </c>
      <c r="X1367" s="11">
        <v>-25.319174</v>
      </c>
    </row>
    <row r="1368" spans="2:24" x14ac:dyDescent="0.35">
      <c r="B1368" s="11">
        <v>-8.4915749999999992</v>
      </c>
      <c r="C1368" s="11">
        <v>15</v>
      </c>
      <c r="D1368" s="11">
        <v>275.63265000000001</v>
      </c>
      <c r="E1368" s="11">
        <v>0.16500000000000001</v>
      </c>
      <c r="F1368" s="11">
        <v>7300</v>
      </c>
      <c r="G1368" s="11">
        <v>1204.5</v>
      </c>
      <c r="H1368" s="11">
        <v>6500</v>
      </c>
      <c r="I1368" s="11">
        <v>0.75</v>
      </c>
      <c r="J1368" s="11">
        <v>0.5</v>
      </c>
      <c r="K1368" s="11">
        <v>0.7</v>
      </c>
      <c r="L1368" s="11">
        <v>3</v>
      </c>
      <c r="M1368" s="11">
        <v>3</v>
      </c>
      <c r="N1368" s="11">
        <v>2</v>
      </c>
      <c r="O1368" s="11">
        <v>4</v>
      </c>
      <c r="P1368" s="11">
        <v>0.05</v>
      </c>
      <c r="Q1368" s="11">
        <v>0.15</v>
      </c>
      <c r="R1368" s="11">
        <v>0.16666666999999999</v>
      </c>
      <c r="S1368" s="11">
        <v>0.2</v>
      </c>
      <c r="T1368" s="11">
        <v>4230.9755999999998</v>
      </c>
      <c r="U1368" s="11">
        <v>0.52500000000000002</v>
      </c>
      <c r="V1368" s="11">
        <v>70</v>
      </c>
      <c r="W1368" s="11">
        <v>800</v>
      </c>
      <c r="X1368" s="11">
        <v>-10.743319</v>
      </c>
    </row>
    <row r="1369" spans="2:24" x14ac:dyDescent="0.35">
      <c r="B1369" s="11">
        <v>12.223008999999999</v>
      </c>
      <c r="C1369" s="11">
        <v>15</v>
      </c>
      <c r="D1369" s="11">
        <v>281.72449</v>
      </c>
      <c r="E1369" s="11">
        <v>5.7000000000000002E-2</v>
      </c>
      <c r="F1369" s="11">
        <v>5061.9834710743798</v>
      </c>
      <c r="G1369" s="11">
        <v>288.53305785123968</v>
      </c>
      <c r="H1369" s="11">
        <v>5500</v>
      </c>
      <c r="I1369" s="11">
        <v>0.8</v>
      </c>
      <c r="J1369" s="11">
        <v>0.3</v>
      </c>
      <c r="K1369" s="11">
        <v>0.9</v>
      </c>
      <c r="L1369" s="11">
        <v>2</v>
      </c>
      <c r="M1369" s="11">
        <v>4</v>
      </c>
      <c r="N1369" s="11">
        <v>4</v>
      </c>
      <c r="O1369" s="11">
        <v>2</v>
      </c>
      <c r="P1369" s="11">
        <v>0.05</v>
      </c>
      <c r="Q1369" s="11">
        <v>0.2</v>
      </c>
      <c r="R1369" s="11">
        <v>0.16666666999999999</v>
      </c>
      <c r="S1369" s="11">
        <v>0.2</v>
      </c>
      <c r="T1369" s="11">
        <v>3580.0562</v>
      </c>
      <c r="U1369" s="11">
        <v>0.45</v>
      </c>
      <c r="V1369" s="11">
        <v>80</v>
      </c>
      <c r="W1369" s="11">
        <v>1400</v>
      </c>
      <c r="X1369" s="11">
        <v>14.188017</v>
      </c>
    </row>
    <row r="1370" spans="2:24" x14ac:dyDescent="0.35">
      <c r="B1370" s="11">
        <v>1.381502</v>
      </c>
      <c r="C1370" s="11">
        <v>20</v>
      </c>
      <c r="D1370" s="11">
        <v>251.26531</v>
      </c>
      <c r="E1370" s="11">
        <v>0.16500000000000001</v>
      </c>
      <c r="F1370" s="11">
        <v>4619.059917355371</v>
      </c>
      <c r="G1370" s="11">
        <v>762.14488636363626</v>
      </c>
      <c r="H1370" s="11">
        <v>7500</v>
      </c>
      <c r="I1370" s="11">
        <v>0.85</v>
      </c>
      <c r="J1370" s="11">
        <v>0.3</v>
      </c>
      <c r="K1370" s="11">
        <v>0.6</v>
      </c>
      <c r="L1370" s="11">
        <v>4</v>
      </c>
      <c r="M1370" s="11">
        <v>4</v>
      </c>
      <c r="N1370" s="11">
        <v>3</v>
      </c>
      <c r="O1370" s="11">
        <v>3</v>
      </c>
      <c r="P1370" s="11">
        <v>0.2</v>
      </c>
      <c r="Q1370" s="11">
        <v>0.1</v>
      </c>
      <c r="R1370" s="11">
        <v>0.1</v>
      </c>
      <c r="S1370" s="11">
        <v>0.2</v>
      </c>
      <c r="T1370" s="11">
        <v>2098.1228000000001</v>
      </c>
      <c r="U1370" s="11">
        <v>0.52500000000000002</v>
      </c>
      <c r="V1370" s="11">
        <v>40</v>
      </c>
      <c r="W1370" s="11">
        <v>2000</v>
      </c>
      <c r="X1370" s="11">
        <v>3.2098219000000001</v>
      </c>
    </row>
    <row r="1371" spans="2:24" x14ac:dyDescent="0.35">
      <c r="B1371" s="11">
        <v>5.9629130000000004</v>
      </c>
      <c r="C1371" s="11">
        <v>15</v>
      </c>
      <c r="D1371" s="11">
        <v>98.969387999999995</v>
      </c>
      <c r="E1371" s="11">
        <v>0.3</v>
      </c>
      <c r="F1371" s="11">
        <v>3120.6611570247933</v>
      </c>
      <c r="G1371" s="11">
        <v>936.19834710743794</v>
      </c>
      <c r="H1371" s="11">
        <v>6000</v>
      </c>
      <c r="I1371" s="11">
        <v>0.7</v>
      </c>
      <c r="J1371" s="11">
        <v>0.5</v>
      </c>
      <c r="K1371" s="11">
        <v>0.7</v>
      </c>
      <c r="L1371" s="11">
        <v>2</v>
      </c>
      <c r="M1371" s="11">
        <v>4</v>
      </c>
      <c r="N1371" s="11">
        <v>4</v>
      </c>
      <c r="O1371" s="11">
        <v>3</v>
      </c>
      <c r="P1371" s="11">
        <v>0.2</v>
      </c>
      <c r="Q1371" s="11">
        <v>0.2</v>
      </c>
      <c r="R1371" s="11">
        <v>0.16666666999999999</v>
      </c>
      <c r="S1371" s="11">
        <v>0.25</v>
      </c>
      <c r="T1371" s="11">
        <v>2278.2175999999999</v>
      </c>
      <c r="U1371" s="11">
        <v>0.4</v>
      </c>
      <c r="V1371" s="11">
        <v>50</v>
      </c>
      <c r="W1371" s="11">
        <v>800</v>
      </c>
      <c r="X1371" s="11">
        <v>7.3769767000000002</v>
      </c>
    </row>
    <row r="1372" spans="2:24" x14ac:dyDescent="0.35">
      <c r="B1372" s="11">
        <v>-4.178439</v>
      </c>
      <c r="C1372" s="11">
        <v>30</v>
      </c>
      <c r="D1372" s="11">
        <v>68.510204000000002</v>
      </c>
      <c r="E1372" s="11">
        <v>0.27300000000000002</v>
      </c>
      <c r="F1372" s="11">
        <v>1300</v>
      </c>
      <c r="G1372" s="11">
        <v>354.90000000000003</v>
      </c>
      <c r="H1372" s="11">
        <v>6500</v>
      </c>
      <c r="I1372" s="11">
        <v>0.75</v>
      </c>
      <c r="J1372" s="11">
        <v>0.5</v>
      </c>
      <c r="K1372" s="11">
        <v>0.8</v>
      </c>
      <c r="L1372" s="11">
        <v>3</v>
      </c>
      <c r="M1372" s="11">
        <v>4</v>
      </c>
      <c r="N1372" s="11">
        <v>4</v>
      </c>
      <c r="O1372" s="11">
        <v>3</v>
      </c>
      <c r="P1372" s="11">
        <v>0.05</v>
      </c>
      <c r="Q1372" s="11">
        <v>0.2</v>
      </c>
      <c r="R1372" s="11">
        <v>0.16666666999999999</v>
      </c>
      <c r="S1372" s="11">
        <v>0.3</v>
      </c>
      <c r="T1372" s="11">
        <v>3304.9493000000002</v>
      </c>
      <c r="U1372" s="11">
        <v>0.7</v>
      </c>
      <c r="V1372" s="11">
        <v>80</v>
      </c>
      <c r="W1372" s="11">
        <v>400</v>
      </c>
      <c r="X1372" s="11">
        <v>-2.9870033999999999</v>
      </c>
    </row>
    <row r="1373" spans="2:24" x14ac:dyDescent="0.35">
      <c r="B1373" s="11">
        <v>20.263686</v>
      </c>
      <c r="C1373" s="11">
        <v>35</v>
      </c>
      <c r="D1373" s="11">
        <v>159.88775999999999</v>
      </c>
      <c r="E1373" s="11">
        <v>0.27300000000000002</v>
      </c>
      <c r="F1373" s="11">
        <v>4176.1363636363631</v>
      </c>
      <c r="G1373" s="11">
        <v>1140.0852272727273</v>
      </c>
      <c r="H1373" s="11">
        <v>7000</v>
      </c>
      <c r="I1373" s="11">
        <v>0.85</v>
      </c>
      <c r="J1373" s="11">
        <v>0.3</v>
      </c>
      <c r="K1373" s="11">
        <v>0.6</v>
      </c>
      <c r="L1373" s="11">
        <v>3</v>
      </c>
      <c r="M1373" s="11">
        <v>2</v>
      </c>
      <c r="N1373" s="11">
        <v>4</v>
      </c>
      <c r="O1373" s="11">
        <v>4</v>
      </c>
      <c r="P1373" s="11">
        <v>0.05</v>
      </c>
      <c r="Q1373" s="11">
        <v>0.2</v>
      </c>
      <c r="R1373" s="11">
        <v>0.23333333000000001</v>
      </c>
      <c r="S1373" s="11">
        <v>0.35</v>
      </c>
      <c r="T1373" s="11">
        <v>2338.6507999999999</v>
      </c>
      <c r="U1373" s="11">
        <v>0.42499999999999999</v>
      </c>
      <c r="V1373" s="11">
        <v>40</v>
      </c>
      <c r="W1373" s="11">
        <v>800</v>
      </c>
      <c r="X1373" s="11">
        <v>24.356359999999999</v>
      </c>
    </row>
    <row r="1374" spans="2:24" x14ac:dyDescent="0.35">
      <c r="B1374" s="11">
        <v>-3.4143479999999999</v>
      </c>
      <c r="C1374" s="11">
        <v>20</v>
      </c>
      <c r="D1374" s="11">
        <v>147.70408</v>
      </c>
      <c r="E1374" s="11">
        <v>0.03</v>
      </c>
      <c r="F1374" s="11">
        <v>3861.1570247933887</v>
      </c>
      <c r="G1374" s="11">
        <v>115.83471074380165</v>
      </c>
      <c r="H1374" s="11">
        <v>8500</v>
      </c>
      <c r="I1374" s="11">
        <v>0.85</v>
      </c>
      <c r="J1374" s="11">
        <v>0.2</v>
      </c>
      <c r="K1374" s="11">
        <v>0.8</v>
      </c>
      <c r="L1374" s="11">
        <v>2</v>
      </c>
      <c r="M1374" s="11">
        <v>2</v>
      </c>
      <c r="N1374" s="11">
        <v>3</v>
      </c>
      <c r="O1374" s="11">
        <v>4</v>
      </c>
      <c r="P1374" s="11">
        <v>0.125</v>
      </c>
      <c r="Q1374" s="11">
        <v>0.1</v>
      </c>
      <c r="R1374" s="11">
        <v>0.1</v>
      </c>
      <c r="S1374" s="11">
        <v>0.3</v>
      </c>
      <c r="T1374" s="11">
        <v>2377.8724999999999</v>
      </c>
      <c r="U1374" s="11">
        <v>0.57499999999999996</v>
      </c>
      <c r="V1374" s="11">
        <v>70</v>
      </c>
      <c r="W1374" s="11">
        <v>800</v>
      </c>
      <c r="X1374" s="11">
        <v>-5.0097272999999998</v>
      </c>
    </row>
    <row r="1375" spans="2:24" x14ac:dyDescent="0.35">
      <c r="B1375" s="11">
        <v>-8.0466420000000003</v>
      </c>
      <c r="C1375" s="11">
        <v>40</v>
      </c>
      <c r="D1375" s="11">
        <v>1.5</v>
      </c>
      <c r="E1375" s="11">
        <v>8.4000000000000005E-2</v>
      </c>
      <c r="F1375" s="11">
        <v>2847.3657024793383</v>
      </c>
      <c r="G1375" s="11">
        <v>239.17871900826444</v>
      </c>
      <c r="H1375" s="11">
        <v>7000</v>
      </c>
      <c r="I1375" s="11">
        <v>0.7</v>
      </c>
      <c r="J1375" s="11">
        <v>0.3</v>
      </c>
      <c r="K1375" s="11">
        <v>0.8</v>
      </c>
      <c r="L1375" s="11">
        <v>4</v>
      </c>
      <c r="M1375" s="11">
        <v>2</v>
      </c>
      <c r="N1375" s="11">
        <v>2</v>
      </c>
      <c r="O1375" s="11">
        <v>3</v>
      </c>
      <c r="P1375" s="11">
        <v>0.2</v>
      </c>
      <c r="Q1375" s="11">
        <v>0.15</v>
      </c>
      <c r="R1375" s="11">
        <v>0.16666666999999999</v>
      </c>
      <c r="S1375" s="11">
        <v>0.25</v>
      </c>
      <c r="T1375" s="11">
        <v>3892.2318</v>
      </c>
      <c r="U1375" s="11">
        <v>0.4</v>
      </c>
      <c r="V1375" s="11">
        <v>40</v>
      </c>
      <c r="W1375" s="11">
        <v>1400</v>
      </c>
      <c r="X1375" s="11">
        <v>-10.657935999999999</v>
      </c>
    </row>
    <row r="1376" spans="2:24" x14ac:dyDescent="0.35">
      <c r="B1376" s="11">
        <v>-21.505091</v>
      </c>
      <c r="C1376" s="11">
        <v>25</v>
      </c>
      <c r="D1376" s="11">
        <v>13.683673000000001</v>
      </c>
      <c r="E1376" s="11">
        <v>0.03</v>
      </c>
      <c r="F1376" s="11">
        <v>1269.4214876033059</v>
      </c>
      <c r="G1376" s="11">
        <v>38.082644628099175</v>
      </c>
      <c r="H1376" s="11">
        <v>6000</v>
      </c>
      <c r="I1376" s="11">
        <v>0.85</v>
      </c>
      <c r="J1376" s="11">
        <v>0.3</v>
      </c>
      <c r="K1376" s="11">
        <v>0.9</v>
      </c>
      <c r="L1376" s="11">
        <v>4</v>
      </c>
      <c r="M1376" s="11">
        <v>2</v>
      </c>
      <c r="N1376" s="11">
        <v>4</v>
      </c>
      <c r="O1376" s="11">
        <v>3</v>
      </c>
      <c r="P1376" s="11">
        <v>0.05</v>
      </c>
      <c r="Q1376" s="11">
        <v>0.1</v>
      </c>
      <c r="R1376" s="11">
        <v>0.23333333000000001</v>
      </c>
      <c r="S1376" s="11">
        <v>0.25</v>
      </c>
      <c r="T1376" s="11">
        <v>2640.4171000000001</v>
      </c>
      <c r="U1376" s="11">
        <v>0.6</v>
      </c>
      <c r="V1376" s="11">
        <v>60</v>
      </c>
      <c r="W1376" s="11">
        <v>1600</v>
      </c>
      <c r="X1376" s="11">
        <v>-21.006336999999998</v>
      </c>
    </row>
    <row r="1377" spans="2:24" x14ac:dyDescent="0.35">
      <c r="B1377" s="11">
        <v>-0.55865500000000001</v>
      </c>
      <c r="C1377" s="11">
        <v>15</v>
      </c>
      <c r="D1377" s="11">
        <v>92.877550999999997</v>
      </c>
      <c r="E1377" s="11">
        <v>0.16500000000000001</v>
      </c>
      <c r="F1377" s="11">
        <v>2435.4855371900826</v>
      </c>
      <c r="G1377" s="11">
        <v>401.85511363636363</v>
      </c>
      <c r="H1377" s="11">
        <v>6000</v>
      </c>
      <c r="I1377" s="11">
        <v>0.7</v>
      </c>
      <c r="J1377" s="11">
        <v>0.5</v>
      </c>
      <c r="K1377" s="11">
        <v>0.6</v>
      </c>
      <c r="L1377" s="11">
        <v>3</v>
      </c>
      <c r="M1377" s="11">
        <v>4</v>
      </c>
      <c r="N1377" s="11">
        <v>4</v>
      </c>
      <c r="O1377" s="11">
        <v>3</v>
      </c>
      <c r="P1377" s="11">
        <v>0.125</v>
      </c>
      <c r="Q1377" s="11">
        <v>0.15</v>
      </c>
      <c r="R1377" s="11">
        <v>0.23333333000000001</v>
      </c>
      <c r="S1377" s="11">
        <v>0.25</v>
      </c>
      <c r="T1377" s="11">
        <v>2820.6504</v>
      </c>
      <c r="U1377" s="11">
        <v>0.6</v>
      </c>
      <c r="V1377" s="11">
        <v>80</v>
      </c>
      <c r="W1377" s="11">
        <v>400</v>
      </c>
      <c r="X1377" s="11">
        <v>-7.3941628000000001</v>
      </c>
    </row>
    <row r="1378" spans="2:24" x14ac:dyDescent="0.35">
      <c r="B1378" s="11">
        <v>12.806023</v>
      </c>
      <c r="C1378" s="11">
        <v>30</v>
      </c>
      <c r="D1378" s="11">
        <v>202.53061</v>
      </c>
      <c r="E1378" s="11">
        <v>0.27300000000000002</v>
      </c>
      <c r="F1378" s="11">
        <v>2485.227272727273</v>
      </c>
      <c r="G1378" s="11">
        <v>678.46704545454554</v>
      </c>
      <c r="H1378" s="11">
        <v>5500</v>
      </c>
      <c r="I1378" s="11">
        <v>0.75</v>
      </c>
      <c r="J1378" s="11">
        <v>0.5</v>
      </c>
      <c r="K1378" s="11">
        <v>0.9</v>
      </c>
      <c r="L1378" s="11">
        <v>3</v>
      </c>
      <c r="M1378" s="11">
        <v>3</v>
      </c>
      <c r="N1378" s="11">
        <v>4</v>
      </c>
      <c r="O1378" s="11">
        <v>4</v>
      </c>
      <c r="P1378" s="11">
        <v>0.125</v>
      </c>
      <c r="Q1378" s="11">
        <v>0.2</v>
      </c>
      <c r="R1378" s="11">
        <v>0.1</v>
      </c>
      <c r="S1378" s="11">
        <v>0.3</v>
      </c>
      <c r="T1378" s="11">
        <v>2345.4479000000001</v>
      </c>
      <c r="U1378" s="11">
        <v>0.6</v>
      </c>
      <c r="V1378" s="11">
        <v>60</v>
      </c>
      <c r="W1378" s="11">
        <v>600</v>
      </c>
      <c r="X1378" s="11">
        <v>11.833553</v>
      </c>
    </row>
    <row r="1379" spans="2:24" x14ac:dyDescent="0.35">
      <c r="B1379" s="11">
        <v>-20.957830999999999</v>
      </c>
      <c r="C1379" s="11">
        <v>45</v>
      </c>
      <c r="D1379" s="11">
        <v>56.326531000000003</v>
      </c>
      <c r="E1379" s="11">
        <v>5.7000000000000002E-2</v>
      </c>
      <c r="F1379" s="11">
        <v>1300</v>
      </c>
      <c r="G1379" s="11">
        <v>74.100000000000009</v>
      </c>
      <c r="H1379" s="11">
        <v>8000</v>
      </c>
      <c r="I1379" s="11">
        <v>0.85</v>
      </c>
      <c r="J1379" s="11">
        <v>0.5</v>
      </c>
      <c r="K1379" s="11">
        <v>0.9</v>
      </c>
      <c r="L1379" s="11">
        <v>4</v>
      </c>
      <c r="M1379" s="11">
        <v>2</v>
      </c>
      <c r="N1379" s="11">
        <v>4</v>
      </c>
      <c r="O1379" s="11">
        <v>2</v>
      </c>
      <c r="P1379" s="11">
        <v>0.125</v>
      </c>
      <c r="Q1379" s="11">
        <v>0.15</v>
      </c>
      <c r="R1379" s="11">
        <v>0.1</v>
      </c>
      <c r="S1379" s="11">
        <v>0.25</v>
      </c>
      <c r="T1379" s="11">
        <v>3121.6262999999999</v>
      </c>
      <c r="U1379" s="11">
        <v>0.67500000000000004</v>
      </c>
      <c r="V1379" s="11">
        <v>60</v>
      </c>
      <c r="W1379" s="11">
        <v>1400</v>
      </c>
      <c r="X1379" s="11">
        <v>-20.426867999999999</v>
      </c>
    </row>
    <row r="1380" spans="2:24" x14ac:dyDescent="0.35">
      <c r="B1380" s="11">
        <v>4.3603699999999996</v>
      </c>
      <c r="C1380" s="11">
        <v>30</v>
      </c>
      <c r="D1380" s="11">
        <v>141.61224000000001</v>
      </c>
      <c r="E1380" s="11">
        <v>0.16500000000000001</v>
      </c>
      <c r="F1380" s="11">
        <v>3100</v>
      </c>
      <c r="G1380" s="11">
        <v>511.5</v>
      </c>
      <c r="H1380" s="11">
        <v>6500</v>
      </c>
      <c r="I1380" s="11">
        <v>0.7</v>
      </c>
      <c r="J1380" s="11">
        <v>0.2</v>
      </c>
      <c r="K1380" s="11">
        <v>0.8</v>
      </c>
      <c r="L1380" s="11">
        <v>2</v>
      </c>
      <c r="M1380" s="11">
        <v>2</v>
      </c>
      <c r="N1380" s="11">
        <v>4</v>
      </c>
      <c r="O1380" s="11">
        <v>4</v>
      </c>
      <c r="P1380" s="11">
        <v>0.2</v>
      </c>
      <c r="Q1380" s="11">
        <v>0.15</v>
      </c>
      <c r="R1380" s="11">
        <v>0.3</v>
      </c>
      <c r="S1380" s="11">
        <v>0.2</v>
      </c>
      <c r="T1380" s="11">
        <v>2238.8366999999998</v>
      </c>
      <c r="U1380" s="11">
        <v>0.57499999999999996</v>
      </c>
      <c r="V1380" s="11">
        <v>60</v>
      </c>
      <c r="W1380" s="11">
        <v>600</v>
      </c>
      <c r="X1380" s="11">
        <v>4.3333004000000006</v>
      </c>
    </row>
    <row r="1381" spans="2:24" x14ac:dyDescent="0.35">
      <c r="B1381" s="11">
        <v>-22.397144999999998</v>
      </c>
      <c r="C1381" s="11">
        <v>20</v>
      </c>
      <c r="D1381" s="11">
        <v>239.08162999999999</v>
      </c>
      <c r="E1381" s="11">
        <v>8.4000000000000005E-2</v>
      </c>
      <c r="F1381" s="11">
        <v>1000</v>
      </c>
      <c r="G1381" s="11">
        <v>84</v>
      </c>
      <c r="H1381" s="11">
        <v>8500</v>
      </c>
      <c r="I1381" s="11">
        <v>0.85</v>
      </c>
      <c r="J1381" s="11">
        <v>0.4</v>
      </c>
      <c r="K1381" s="11">
        <v>0.6</v>
      </c>
      <c r="L1381" s="11">
        <v>3</v>
      </c>
      <c r="M1381" s="11">
        <v>3</v>
      </c>
      <c r="N1381" s="11">
        <v>2</v>
      </c>
      <c r="O1381" s="11">
        <v>2</v>
      </c>
      <c r="P1381" s="11">
        <v>0.05</v>
      </c>
      <c r="Q1381" s="11">
        <v>0.15</v>
      </c>
      <c r="R1381" s="11">
        <v>0.16666666999999999</v>
      </c>
      <c r="S1381" s="11">
        <v>0.35</v>
      </c>
      <c r="T1381" s="11">
        <v>3864.0428000000002</v>
      </c>
      <c r="U1381" s="11">
        <v>0.7</v>
      </c>
      <c r="V1381" s="11">
        <v>80</v>
      </c>
      <c r="W1381" s="11">
        <v>2000</v>
      </c>
      <c r="X1381" s="11">
        <v>-20.94416</v>
      </c>
    </row>
    <row r="1382" spans="2:24" x14ac:dyDescent="0.35">
      <c r="B1382" s="11">
        <v>21.08859</v>
      </c>
      <c r="C1382" s="11">
        <v>15</v>
      </c>
      <c r="D1382" s="11">
        <v>7.5918367</v>
      </c>
      <c r="E1382" s="11">
        <v>0.219</v>
      </c>
      <c r="F1382" s="11">
        <v>1825</v>
      </c>
      <c r="G1382" s="11">
        <v>399.67500000000001</v>
      </c>
      <c r="H1382" s="11">
        <v>6000</v>
      </c>
      <c r="I1382" s="11">
        <v>0.8</v>
      </c>
      <c r="J1382" s="11">
        <v>0.5</v>
      </c>
      <c r="K1382" s="11">
        <v>0.7</v>
      </c>
      <c r="L1382" s="11">
        <v>3</v>
      </c>
      <c r="M1382" s="11">
        <v>3</v>
      </c>
      <c r="N1382" s="11">
        <v>4</v>
      </c>
      <c r="O1382" s="11">
        <v>4</v>
      </c>
      <c r="P1382" s="11">
        <v>0.05</v>
      </c>
      <c r="Q1382" s="11">
        <v>0.1</v>
      </c>
      <c r="R1382" s="11">
        <v>0.16666666999999999</v>
      </c>
      <c r="S1382" s="11">
        <v>0.2</v>
      </c>
      <c r="T1382" s="11">
        <v>3363.0830999999998</v>
      </c>
      <c r="U1382" s="11">
        <v>0.42499999999999999</v>
      </c>
      <c r="V1382" s="11">
        <v>70</v>
      </c>
      <c r="W1382" s="11">
        <v>2000</v>
      </c>
      <c r="X1382" s="11">
        <v>22.49887</v>
      </c>
    </row>
    <row r="1383" spans="2:24" x14ac:dyDescent="0.35">
      <c r="B1383" s="11">
        <v>-19.711555000000001</v>
      </c>
      <c r="C1383" s="11">
        <v>20</v>
      </c>
      <c r="D1383" s="11">
        <v>80.693877999999998</v>
      </c>
      <c r="E1383" s="11">
        <v>8.4000000000000005E-2</v>
      </c>
      <c r="F1383" s="11">
        <v>1269.4214876033059</v>
      </c>
      <c r="G1383" s="11">
        <v>106.63140495867771</v>
      </c>
      <c r="H1383" s="11">
        <v>5500</v>
      </c>
      <c r="I1383" s="11">
        <v>0.75</v>
      </c>
      <c r="J1383" s="11">
        <v>0.3</v>
      </c>
      <c r="K1383" s="11">
        <v>0.8</v>
      </c>
      <c r="L1383" s="11">
        <v>3</v>
      </c>
      <c r="M1383" s="11">
        <v>2</v>
      </c>
      <c r="N1383" s="11">
        <v>3</v>
      </c>
      <c r="O1383" s="11">
        <v>3</v>
      </c>
      <c r="P1383" s="11">
        <v>0.05</v>
      </c>
      <c r="Q1383" s="11">
        <v>0.15</v>
      </c>
      <c r="R1383" s="11">
        <v>0.1</v>
      </c>
      <c r="S1383" s="11">
        <v>0.35</v>
      </c>
      <c r="T1383" s="11">
        <v>3461.9025999999999</v>
      </c>
      <c r="U1383" s="11">
        <v>0.625</v>
      </c>
      <c r="V1383" s="11">
        <v>40</v>
      </c>
      <c r="W1383" s="11">
        <v>1800</v>
      </c>
      <c r="X1383" s="11">
        <v>-19.789777999999998</v>
      </c>
    </row>
    <row r="1384" spans="2:24" x14ac:dyDescent="0.35">
      <c r="B1384" s="11">
        <v>1.5556220000000001</v>
      </c>
      <c r="C1384" s="11">
        <v>30</v>
      </c>
      <c r="D1384" s="11">
        <v>98.969387999999995</v>
      </c>
      <c r="E1384" s="11">
        <v>0.246</v>
      </c>
      <c r="F1384" s="11">
        <v>1269.4214876033059</v>
      </c>
      <c r="G1384" s="11">
        <v>312.27768595041323</v>
      </c>
      <c r="H1384" s="11">
        <v>7000</v>
      </c>
      <c r="I1384" s="11">
        <v>0.85</v>
      </c>
      <c r="J1384" s="11">
        <v>0.5</v>
      </c>
      <c r="K1384" s="11">
        <v>0.6</v>
      </c>
      <c r="L1384" s="11">
        <v>4</v>
      </c>
      <c r="M1384" s="11">
        <v>2</v>
      </c>
      <c r="N1384" s="11">
        <v>2</v>
      </c>
      <c r="O1384" s="11">
        <v>2</v>
      </c>
      <c r="P1384" s="11">
        <v>0.125</v>
      </c>
      <c r="Q1384" s="11">
        <v>0.15</v>
      </c>
      <c r="R1384" s="11">
        <v>0.16666666999999999</v>
      </c>
      <c r="S1384" s="11">
        <v>0.35</v>
      </c>
      <c r="T1384" s="11">
        <v>2411.0549000000001</v>
      </c>
      <c r="U1384" s="11">
        <v>0.55000000000000004</v>
      </c>
      <c r="V1384" s="11">
        <v>70</v>
      </c>
      <c r="W1384" s="11">
        <v>1800</v>
      </c>
      <c r="X1384" s="11">
        <v>4.3964710999999994</v>
      </c>
    </row>
    <row r="1385" spans="2:24" x14ac:dyDescent="0.35">
      <c r="B1385" s="11">
        <v>-15.857055000000001</v>
      </c>
      <c r="C1385" s="11">
        <v>40</v>
      </c>
      <c r="D1385" s="11">
        <v>80.693877999999998</v>
      </c>
      <c r="E1385" s="11">
        <v>8.4000000000000005E-2</v>
      </c>
      <c r="F1385" s="11">
        <v>2435.4855371900826</v>
      </c>
      <c r="G1385" s="11">
        <v>204.58078512396696</v>
      </c>
      <c r="H1385" s="11">
        <v>6500</v>
      </c>
      <c r="I1385" s="11">
        <v>0.75</v>
      </c>
      <c r="J1385" s="11">
        <v>0.2</v>
      </c>
      <c r="K1385" s="11">
        <v>0.7</v>
      </c>
      <c r="L1385" s="11">
        <v>2</v>
      </c>
      <c r="M1385" s="11">
        <v>2</v>
      </c>
      <c r="N1385" s="11">
        <v>2</v>
      </c>
      <c r="O1385" s="11">
        <v>4</v>
      </c>
      <c r="P1385" s="11">
        <v>0.125</v>
      </c>
      <c r="Q1385" s="11">
        <v>0.15</v>
      </c>
      <c r="R1385" s="11">
        <v>0.23333333000000001</v>
      </c>
      <c r="S1385" s="11">
        <v>0.25</v>
      </c>
      <c r="T1385" s="11">
        <v>2108.2921999999999</v>
      </c>
      <c r="U1385" s="11">
        <v>0.52500000000000002</v>
      </c>
      <c r="V1385" s="11">
        <v>40</v>
      </c>
      <c r="W1385" s="11">
        <v>1200</v>
      </c>
      <c r="X1385" s="11">
        <v>-15.819603000000001</v>
      </c>
    </row>
    <row r="1386" spans="2:24" x14ac:dyDescent="0.35">
      <c r="B1386" s="11">
        <v>-9.4408030000000007</v>
      </c>
      <c r="C1386" s="11">
        <v>30</v>
      </c>
      <c r="D1386" s="11">
        <v>245.17347000000001</v>
      </c>
      <c r="E1386" s="11">
        <v>5.7000000000000002E-2</v>
      </c>
      <c r="F1386" s="11">
        <v>8000</v>
      </c>
      <c r="G1386" s="11">
        <v>456</v>
      </c>
      <c r="H1386" s="11">
        <v>8500</v>
      </c>
      <c r="I1386" s="11">
        <v>0.85</v>
      </c>
      <c r="J1386" s="11">
        <v>0.4</v>
      </c>
      <c r="K1386" s="11">
        <v>0.9</v>
      </c>
      <c r="L1386" s="11">
        <v>4</v>
      </c>
      <c r="M1386" s="11">
        <v>4</v>
      </c>
      <c r="N1386" s="11">
        <v>2</v>
      </c>
      <c r="O1386" s="11">
        <v>2</v>
      </c>
      <c r="P1386" s="11">
        <v>0.2</v>
      </c>
      <c r="Q1386" s="11">
        <v>0.1</v>
      </c>
      <c r="R1386" s="11">
        <v>0.3</v>
      </c>
      <c r="S1386" s="11">
        <v>0.3</v>
      </c>
      <c r="T1386" s="11">
        <v>5018.9305000000004</v>
      </c>
      <c r="U1386" s="11">
        <v>0.67500000000000004</v>
      </c>
      <c r="V1386" s="11">
        <v>50</v>
      </c>
      <c r="W1386" s="11">
        <v>2000</v>
      </c>
      <c r="X1386" s="11">
        <v>-13.250168</v>
      </c>
    </row>
    <row r="1387" spans="2:24" x14ac:dyDescent="0.35">
      <c r="B1387" s="11">
        <v>4.3539000000000001E-2</v>
      </c>
      <c r="C1387" s="11">
        <v>25</v>
      </c>
      <c r="D1387" s="11">
        <v>239.08162999999999</v>
      </c>
      <c r="E1387" s="11">
        <v>0.3</v>
      </c>
      <c r="F1387" s="11">
        <v>3490.909090909091</v>
      </c>
      <c r="G1387" s="11">
        <v>1047.2727272727273</v>
      </c>
      <c r="H1387" s="11">
        <v>6500</v>
      </c>
      <c r="I1387" s="11">
        <v>0.7</v>
      </c>
      <c r="J1387" s="11">
        <v>0.3</v>
      </c>
      <c r="K1387" s="11">
        <v>0.9</v>
      </c>
      <c r="L1387" s="11">
        <v>4</v>
      </c>
      <c r="M1387" s="11">
        <v>2</v>
      </c>
      <c r="N1387" s="11">
        <v>4</v>
      </c>
      <c r="O1387" s="11">
        <v>2</v>
      </c>
      <c r="P1387" s="11">
        <v>0.05</v>
      </c>
      <c r="Q1387" s="11">
        <v>0.1</v>
      </c>
      <c r="R1387" s="11">
        <v>0.3</v>
      </c>
      <c r="S1387" s="11">
        <v>0.3</v>
      </c>
      <c r="T1387" s="11">
        <v>3960.6257000000001</v>
      </c>
      <c r="U1387" s="11">
        <v>0.65</v>
      </c>
      <c r="V1387" s="11">
        <v>90</v>
      </c>
      <c r="W1387" s="11">
        <v>1200</v>
      </c>
      <c r="X1387" s="11">
        <v>13.805554000000001</v>
      </c>
    </row>
    <row r="1388" spans="2:24" x14ac:dyDescent="0.35">
      <c r="B1388" s="11">
        <v>-6.1291270000000004</v>
      </c>
      <c r="C1388" s="11">
        <v>30</v>
      </c>
      <c r="D1388" s="11">
        <v>111.15306</v>
      </c>
      <c r="E1388" s="11">
        <v>0.246</v>
      </c>
      <c r="F1388" s="11">
        <v>3800</v>
      </c>
      <c r="G1388" s="11">
        <v>934.8</v>
      </c>
      <c r="H1388" s="11">
        <v>4500</v>
      </c>
      <c r="I1388" s="11">
        <v>0.8</v>
      </c>
      <c r="J1388" s="11">
        <v>0.4</v>
      </c>
      <c r="K1388" s="11">
        <v>0.9</v>
      </c>
      <c r="L1388" s="11">
        <v>4</v>
      </c>
      <c r="M1388" s="11">
        <v>3</v>
      </c>
      <c r="N1388" s="11">
        <v>3</v>
      </c>
      <c r="O1388" s="11">
        <v>4</v>
      </c>
      <c r="P1388" s="11">
        <v>0.125</v>
      </c>
      <c r="Q1388" s="11">
        <v>0.2</v>
      </c>
      <c r="R1388" s="11">
        <v>0.3</v>
      </c>
      <c r="S1388" s="11">
        <v>0.2</v>
      </c>
      <c r="T1388" s="11">
        <v>2288.0419000000002</v>
      </c>
      <c r="U1388" s="11">
        <v>0.625</v>
      </c>
      <c r="V1388" s="11">
        <v>40</v>
      </c>
      <c r="W1388" s="11">
        <v>1200</v>
      </c>
      <c r="X1388" s="11">
        <v>-8.8324548000000007</v>
      </c>
    </row>
    <row r="1389" spans="2:24" x14ac:dyDescent="0.35">
      <c r="B1389" s="11">
        <v>-2.68099</v>
      </c>
      <c r="C1389" s="11">
        <v>20</v>
      </c>
      <c r="D1389" s="11">
        <v>232.9898</v>
      </c>
      <c r="E1389" s="11">
        <v>0.3</v>
      </c>
      <c r="F1389" s="11">
        <v>2221.6425619834713</v>
      </c>
      <c r="G1389" s="11">
        <v>666.49276859504141</v>
      </c>
      <c r="H1389" s="11">
        <v>3000</v>
      </c>
      <c r="I1389" s="11">
        <v>0.7</v>
      </c>
      <c r="J1389" s="11">
        <v>0.4</v>
      </c>
      <c r="K1389" s="11">
        <v>0.7</v>
      </c>
      <c r="L1389" s="11">
        <v>3</v>
      </c>
      <c r="M1389" s="11">
        <v>4</v>
      </c>
      <c r="N1389" s="11">
        <v>2</v>
      </c>
      <c r="O1389" s="11">
        <v>3</v>
      </c>
      <c r="P1389" s="11">
        <v>0.2</v>
      </c>
      <c r="Q1389" s="11">
        <v>0.2</v>
      </c>
      <c r="R1389" s="11">
        <v>0.23333333000000001</v>
      </c>
      <c r="S1389" s="11">
        <v>0.25</v>
      </c>
      <c r="T1389" s="11">
        <v>1626.0451</v>
      </c>
      <c r="U1389" s="11">
        <v>0.625</v>
      </c>
      <c r="V1389" s="11">
        <v>60</v>
      </c>
      <c r="W1389" s="11">
        <v>1200</v>
      </c>
      <c r="X1389" s="11">
        <v>-2.9242203</v>
      </c>
    </row>
    <row r="1390" spans="2:24" x14ac:dyDescent="0.35">
      <c r="B1390" s="11">
        <v>-11.93421</v>
      </c>
      <c r="C1390" s="11">
        <v>25</v>
      </c>
      <c r="D1390" s="11">
        <v>251.26531</v>
      </c>
      <c r="E1390" s="11">
        <v>0.3</v>
      </c>
      <c r="F1390" s="11">
        <v>1430.8884297520663</v>
      </c>
      <c r="G1390" s="11">
        <v>429.26652892561987</v>
      </c>
      <c r="H1390" s="11">
        <v>2500</v>
      </c>
      <c r="I1390" s="11">
        <v>0.75</v>
      </c>
      <c r="J1390" s="11">
        <v>0.5</v>
      </c>
      <c r="K1390" s="11">
        <v>0.8</v>
      </c>
      <c r="L1390" s="11">
        <v>2</v>
      </c>
      <c r="M1390" s="11">
        <v>2</v>
      </c>
      <c r="N1390" s="11">
        <v>4</v>
      </c>
      <c r="O1390" s="11">
        <v>4</v>
      </c>
      <c r="P1390" s="11">
        <v>0.125</v>
      </c>
      <c r="Q1390" s="11">
        <v>0.2</v>
      </c>
      <c r="R1390" s="11">
        <v>0.1</v>
      </c>
      <c r="S1390" s="11">
        <v>0.25</v>
      </c>
      <c r="T1390" s="11">
        <v>888.60191999999995</v>
      </c>
      <c r="U1390" s="11">
        <v>0.65</v>
      </c>
      <c r="V1390" s="11">
        <v>80</v>
      </c>
      <c r="W1390" s="11">
        <v>600</v>
      </c>
      <c r="X1390" s="11">
        <v>-8.8282492000000001</v>
      </c>
    </row>
    <row r="1391" spans="2:24" x14ac:dyDescent="0.35">
      <c r="B1391" s="11">
        <v>-2.818343</v>
      </c>
      <c r="C1391" s="11">
        <v>20</v>
      </c>
      <c r="D1391" s="11">
        <v>287.81632999999999</v>
      </c>
      <c r="E1391" s="11">
        <v>0.16500000000000001</v>
      </c>
      <c r="F1391" s="11">
        <v>3861.1570247933887</v>
      </c>
      <c r="G1391" s="11">
        <v>637.09090909090912</v>
      </c>
      <c r="H1391" s="11">
        <v>7500</v>
      </c>
      <c r="I1391" s="11">
        <v>0.75</v>
      </c>
      <c r="J1391" s="11">
        <v>0.4</v>
      </c>
      <c r="K1391" s="11">
        <v>0.9</v>
      </c>
      <c r="L1391" s="11">
        <v>2</v>
      </c>
      <c r="M1391" s="11">
        <v>4</v>
      </c>
      <c r="N1391" s="11">
        <v>3</v>
      </c>
      <c r="O1391" s="11">
        <v>4</v>
      </c>
      <c r="P1391" s="11">
        <v>0.125</v>
      </c>
      <c r="Q1391" s="11">
        <v>0.1</v>
      </c>
      <c r="R1391" s="11">
        <v>0.3</v>
      </c>
      <c r="S1391" s="11">
        <v>0.35</v>
      </c>
      <c r="T1391" s="11">
        <v>2753.7860999999998</v>
      </c>
      <c r="U1391" s="11">
        <v>0.65</v>
      </c>
      <c r="V1391" s="11">
        <v>70</v>
      </c>
      <c r="W1391" s="11">
        <v>800</v>
      </c>
      <c r="X1391" s="11">
        <v>0.72425043999999994</v>
      </c>
    </row>
    <row r="1392" spans="2:24" x14ac:dyDescent="0.35">
      <c r="B1392" s="11">
        <v>-14.781765</v>
      </c>
      <c r="C1392" s="11">
        <v>45</v>
      </c>
      <c r="D1392" s="11">
        <v>196.43878000000001</v>
      </c>
      <c r="E1392" s="11">
        <v>0.16500000000000001</v>
      </c>
      <c r="F1392" s="11">
        <v>1430.8884297520663</v>
      </c>
      <c r="G1392" s="11">
        <v>236.09659090909093</v>
      </c>
      <c r="H1392" s="11">
        <v>6500</v>
      </c>
      <c r="I1392" s="11">
        <v>0.85</v>
      </c>
      <c r="J1392" s="11">
        <v>0.5</v>
      </c>
      <c r="K1392" s="11">
        <v>0.9</v>
      </c>
      <c r="L1392" s="11">
        <v>2</v>
      </c>
      <c r="M1392" s="11">
        <v>2</v>
      </c>
      <c r="N1392" s="11">
        <v>4</v>
      </c>
      <c r="O1392" s="11">
        <v>4</v>
      </c>
      <c r="P1392" s="11">
        <v>0.125</v>
      </c>
      <c r="Q1392" s="11">
        <v>0.1</v>
      </c>
      <c r="R1392" s="11">
        <v>0.16666666999999999</v>
      </c>
      <c r="S1392" s="11">
        <v>0.25</v>
      </c>
      <c r="T1392" s="11">
        <v>3511.8296</v>
      </c>
      <c r="U1392" s="11">
        <v>0.42499999999999999</v>
      </c>
      <c r="V1392" s="11">
        <v>40</v>
      </c>
      <c r="W1392" s="11">
        <v>1800</v>
      </c>
      <c r="X1392" s="11">
        <v>-16.163703999999999</v>
      </c>
    </row>
    <row r="1393" spans="2:24" x14ac:dyDescent="0.35">
      <c r="B1393" s="11">
        <v>-13.206636</v>
      </c>
      <c r="C1393" s="11">
        <v>40</v>
      </c>
      <c r="D1393" s="11">
        <v>31.959184</v>
      </c>
      <c r="E1393" s="11">
        <v>0.111</v>
      </c>
      <c r="F1393" s="11">
        <v>1335.5888429752067</v>
      </c>
      <c r="G1393" s="11">
        <v>148.25036157024795</v>
      </c>
      <c r="H1393" s="11">
        <v>7000</v>
      </c>
      <c r="I1393" s="11">
        <v>0.7</v>
      </c>
      <c r="J1393" s="11">
        <v>0.4</v>
      </c>
      <c r="K1393" s="11">
        <v>0.7</v>
      </c>
      <c r="L1393" s="11">
        <v>4</v>
      </c>
      <c r="M1393" s="11">
        <v>3</v>
      </c>
      <c r="N1393" s="11">
        <v>4</v>
      </c>
      <c r="O1393" s="11">
        <v>2</v>
      </c>
      <c r="P1393" s="11">
        <v>0.2</v>
      </c>
      <c r="Q1393" s="11">
        <v>0.1</v>
      </c>
      <c r="R1393" s="11">
        <v>0.3</v>
      </c>
      <c r="S1393" s="11">
        <v>0.25</v>
      </c>
      <c r="T1393" s="11">
        <v>1729.8807999999999</v>
      </c>
      <c r="U1393" s="11">
        <v>0.45</v>
      </c>
      <c r="V1393" s="11">
        <v>70</v>
      </c>
      <c r="W1393" s="11">
        <v>1400</v>
      </c>
      <c r="X1393" s="11">
        <v>-14.780421</v>
      </c>
    </row>
    <row r="1394" spans="2:24" x14ac:dyDescent="0.35">
      <c r="B1394" s="11">
        <v>11.100306</v>
      </c>
      <c r="C1394" s="11">
        <v>15</v>
      </c>
      <c r="D1394" s="11">
        <v>196.43878000000001</v>
      </c>
      <c r="E1394" s="11">
        <v>8.4000000000000005E-2</v>
      </c>
      <c r="F1394" s="11">
        <v>3800</v>
      </c>
      <c r="G1394" s="11">
        <v>319.20000000000005</v>
      </c>
      <c r="H1394" s="11">
        <v>6500</v>
      </c>
      <c r="I1394" s="11">
        <v>0.7</v>
      </c>
      <c r="J1394" s="11">
        <v>0.3</v>
      </c>
      <c r="K1394" s="11">
        <v>0.9</v>
      </c>
      <c r="L1394" s="11">
        <v>4</v>
      </c>
      <c r="M1394" s="11">
        <v>2</v>
      </c>
      <c r="N1394" s="11">
        <v>2</v>
      </c>
      <c r="O1394" s="11">
        <v>2</v>
      </c>
      <c r="P1394" s="11">
        <v>0.2</v>
      </c>
      <c r="Q1394" s="11">
        <v>0.1</v>
      </c>
      <c r="R1394" s="11">
        <v>0.16666666999999999</v>
      </c>
      <c r="S1394" s="11">
        <v>0.2</v>
      </c>
      <c r="T1394" s="11">
        <v>3643.3400999999999</v>
      </c>
      <c r="U1394" s="11">
        <v>0.57499999999999996</v>
      </c>
      <c r="V1394" s="11">
        <v>90</v>
      </c>
      <c r="W1394" s="11">
        <v>2000</v>
      </c>
      <c r="X1394" s="11">
        <v>9.1883219</v>
      </c>
    </row>
    <row r="1395" spans="2:24" x14ac:dyDescent="0.35">
      <c r="B1395" s="11">
        <v>-19.17474</v>
      </c>
      <c r="C1395" s="11">
        <v>40</v>
      </c>
      <c r="D1395" s="11">
        <v>98.969387999999995</v>
      </c>
      <c r="E1395" s="11">
        <v>0.03</v>
      </c>
      <c r="F1395" s="11">
        <v>4231.4049586776864</v>
      </c>
      <c r="G1395" s="11">
        <v>126.94214876033058</v>
      </c>
      <c r="H1395" s="11">
        <v>8000</v>
      </c>
      <c r="I1395" s="11">
        <v>0.7</v>
      </c>
      <c r="J1395" s="11">
        <v>0.3</v>
      </c>
      <c r="K1395" s="11">
        <v>0.6</v>
      </c>
      <c r="L1395" s="11">
        <v>4</v>
      </c>
      <c r="M1395" s="11">
        <v>2</v>
      </c>
      <c r="N1395" s="11">
        <v>3</v>
      </c>
      <c r="O1395" s="11">
        <v>3</v>
      </c>
      <c r="P1395" s="11">
        <v>0.05</v>
      </c>
      <c r="Q1395" s="11">
        <v>0.1</v>
      </c>
      <c r="R1395" s="11">
        <v>0.3</v>
      </c>
      <c r="S1395" s="11">
        <v>0.2</v>
      </c>
      <c r="T1395" s="11">
        <v>3212.6358</v>
      </c>
      <c r="U1395" s="11">
        <v>0.67500000000000004</v>
      </c>
      <c r="V1395" s="11">
        <v>60</v>
      </c>
      <c r="W1395" s="11">
        <v>1600</v>
      </c>
      <c r="X1395" s="11">
        <v>-20.838056999999999</v>
      </c>
    </row>
    <row r="1396" spans="2:24" x14ac:dyDescent="0.35">
      <c r="B1396" s="11">
        <v>-7.29291</v>
      </c>
      <c r="C1396" s="11">
        <v>20</v>
      </c>
      <c r="D1396" s="11">
        <v>172.07142999999999</v>
      </c>
      <c r="E1396" s="11">
        <v>0.111</v>
      </c>
      <c r="F1396" s="11">
        <v>1269.4214876033059</v>
      </c>
      <c r="G1396" s="11">
        <v>140.90578512396695</v>
      </c>
      <c r="H1396" s="11">
        <v>7500</v>
      </c>
      <c r="I1396" s="11">
        <v>0.8</v>
      </c>
      <c r="J1396" s="11">
        <v>0.4</v>
      </c>
      <c r="K1396" s="11">
        <v>0.9</v>
      </c>
      <c r="L1396" s="11">
        <v>4</v>
      </c>
      <c r="M1396" s="11">
        <v>4</v>
      </c>
      <c r="N1396" s="11">
        <v>4</v>
      </c>
      <c r="O1396" s="11">
        <v>2</v>
      </c>
      <c r="P1396" s="11">
        <v>0.05</v>
      </c>
      <c r="Q1396" s="11">
        <v>0.2</v>
      </c>
      <c r="R1396" s="11">
        <v>0.1</v>
      </c>
      <c r="S1396" s="11">
        <v>0.25</v>
      </c>
      <c r="T1396" s="11">
        <v>3409.4495000000002</v>
      </c>
      <c r="U1396" s="11">
        <v>0.5</v>
      </c>
      <c r="V1396" s="11">
        <v>60</v>
      </c>
      <c r="W1396" s="11">
        <v>1400</v>
      </c>
      <c r="X1396" s="11">
        <v>-7.3566800999999993</v>
      </c>
    </row>
    <row r="1397" spans="2:24" x14ac:dyDescent="0.35">
      <c r="B1397" s="11">
        <v>-18.453386999999999</v>
      </c>
      <c r="C1397" s="11">
        <v>20</v>
      </c>
      <c r="D1397" s="11">
        <v>13.683673000000001</v>
      </c>
      <c r="E1397" s="11">
        <v>0.16500000000000001</v>
      </c>
      <c r="F1397" s="11">
        <v>1000</v>
      </c>
      <c r="G1397" s="11">
        <v>165</v>
      </c>
      <c r="H1397" s="11">
        <v>8500</v>
      </c>
      <c r="I1397" s="11">
        <v>0.8</v>
      </c>
      <c r="J1397" s="11">
        <v>0.2</v>
      </c>
      <c r="K1397" s="11">
        <v>0.9</v>
      </c>
      <c r="L1397" s="11">
        <v>4</v>
      </c>
      <c r="M1397" s="11">
        <v>4</v>
      </c>
      <c r="N1397" s="11">
        <v>2</v>
      </c>
      <c r="O1397" s="11">
        <v>4</v>
      </c>
      <c r="P1397" s="11">
        <v>0.2</v>
      </c>
      <c r="Q1397" s="11">
        <v>0.1</v>
      </c>
      <c r="R1397" s="11">
        <v>0.16666666999999999</v>
      </c>
      <c r="S1397" s="11">
        <v>0.35</v>
      </c>
      <c r="T1397" s="11">
        <v>2377.8724999999999</v>
      </c>
      <c r="U1397" s="11">
        <v>0.65</v>
      </c>
      <c r="V1397" s="11">
        <v>40</v>
      </c>
      <c r="W1397" s="11">
        <v>1600</v>
      </c>
      <c r="X1397" s="11">
        <v>-18.642958</v>
      </c>
    </row>
    <row r="1398" spans="2:24" x14ac:dyDescent="0.35">
      <c r="B1398" s="11">
        <v>-0.94061799999999995</v>
      </c>
      <c r="C1398" s="11">
        <v>30</v>
      </c>
      <c r="D1398" s="11">
        <v>7.5918367</v>
      </c>
      <c r="E1398" s="11">
        <v>0.3</v>
      </c>
      <c r="F1398" s="11">
        <v>1430.8884297520663</v>
      </c>
      <c r="G1398" s="11">
        <v>429.26652892561987</v>
      </c>
      <c r="H1398" s="11">
        <v>3500</v>
      </c>
      <c r="I1398" s="11">
        <v>0.85</v>
      </c>
      <c r="J1398" s="11">
        <v>0.3</v>
      </c>
      <c r="K1398" s="11">
        <v>0.8</v>
      </c>
      <c r="L1398" s="11">
        <v>4</v>
      </c>
      <c r="M1398" s="11">
        <v>4</v>
      </c>
      <c r="N1398" s="11">
        <v>4</v>
      </c>
      <c r="O1398" s="11">
        <v>2</v>
      </c>
      <c r="P1398" s="11">
        <v>0.05</v>
      </c>
      <c r="Q1398" s="11">
        <v>0.15</v>
      </c>
      <c r="R1398" s="11">
        <v>0.1</v>
      </c>
      <c r="S1398" s="11">
        <v>0.25</v>
      </c>
      <c r="T1398" s="11">
        <v>2066.6185</v>
      </c>
      <c r="U1398" s="11">
        <v>0.42499999999999999</v>
      </c>
      <c r="V1398" s="11">
        <v>40</v>
      </c>
      <c r="W1398" s="11">
        <v>2000</v>
      </c>
      <c r="X1398" s="11">
        <v>-3.0397661</v>
      </c>
    </row>
    <row r="1399" spans="2:24" x14ac:dyDescent="0.35">
      <c r="B1399" s="11">
        <v>-15.767654</v>
      </c>
      <c r="C1399" s="11">
        <v>20</v>
      </c>
      <c r="D1399" s="11">
        <v>190.34693999999999</v>
      </c>
      <c r="E1399" s="11">
        <v>0.192</v>
      </c>
      <c r="F1399" s="11">
        <v>903.7190082644629</v>
      </c>
      <c r="G1399" s="11">
        <v>173.51404958677688</v>
      </c>
      <c r="H1399" s="11">
        <v>7000</v>
      </c>
      <c r="I1399" s="11">
        <v>0.75</v>
      </c>
      <c r="J1399" s="11">
        <v>0.3</v>
      </c>
      <c r="K1399" s="11">
        <v>0.9</v>
      </c>
      <c r="L1399" s="11">
        <v>4</v>
      </c>
      <c r="M1399" s="11">
        <v>4</v>
      </c>
      <c r="N1399" s="11">
        <v>3</v>
      </c>
      <c r="O1399" s="11">
        <v>2</v>
      </c>
      <c r="P1399" s="11">
        <v>0.05</v>
      </c>
      <c r="Q1399" s="11">
        <v>0.2</v>
      </c>
      <c r="R1399" s="11">
        <v>0.1</v>
      </c>
      <c r="S1399" s="11">
        <v>0.2</v>
      </c>
      <c r="T1399" s="11">
        <v>3794.1053000000002</v>
      </c>
      <c r="U1399" s="11">
        <v>0.6</v>
      </c>
      <c r="V1399" s="11">
        <v>40</v>
      </c>
      <c r="W1399" s="11">
        <v>1600</v>
      </c>
      <c r="X1399" s="11">
        <v>-15.74084</v>
      </c>
    </row>
    <row r="1400" spans="2:24" x14ac:dyDescent="0.35">
      <c r="B1400" s="11">
        <v>33.334673000000002</v>
      </c>
      <c r="C1400" s="11">
        <v>25</v>
      </c>
      <c r="D1400" s="11">
        <v>98.969387999999995</v>
      </c>
      <c r="E1400" s="11">
        <v>0.27300000000000002</v>
      </c>
      <c r="F1400" s="11">
        <v>5061.9834710743798</v>
      </c>
      <c r="G1400" s="11">
        <v>1381.9214876033059</v>
      </c>
      <c r="H1400" s="11">
        <v>7000</v>
      </c>
      <c r="I1400" s="11">
        <v>0.85</v>
      </c>
      <c r="J1400" s="11">
        <v>0.4</v>
      </c>
      <c r="K1400" s="11">
        <v>0.7</v>
      </c>
      <c r="L1400" s="11">
        <v>3</v>
      </c>
      <c r="M1400" s="11">
        <v>4</v>
      </c>
      <c r="N1400" s="11">
        <v>2</v>
      </c>
      <c r="O1400" s="11">
        <v>3</v>
      </c>
      <c r="P1400" s="11">
        <v>0.125</v>
      </c>
      <c r="Q1400" s="11">
        <v>0.2</v>
      </c>
      <c r="R1400" s="11">
        <v>0.23333333000000001</v>
      </c>
      <c r="S1400" s="11">
        <v>0.35</v>
      </c>
      <c r="T1400" s="11">
        <v>1895.6840999999999</v>
      </c>
      <c r="U1400" s="11">
        <v>0.47499999999999998</v>
      </c>
      <c r="V1400" s="11">
        <v>50</v>
      </c>
      <c r="W1400" s="11">
        <v>1800</v>
      </c>
      <c r="X1400" s="11">
        <v>21.046094</v>
      </c>
    </row>
    <row r="1401" spans="2:24" x14ac:dyDescent="0.35">
      <c r="B1401" s="11">
        <v>-15.650995999999999</v>
      </c>
      <c r="C1401" s="11">
        <v>15</v>
      </c>
      <c r="D1401" s="11">
        <v>7.5918367</v>
      </c>
      <c r="E1401" s="11">
        <v>0.16500000000000001</v>
      </c>
      <c r="F1401" s="11">
        <v>7300</v>
      </c>
      <c r="G1401" s="11">
        <v>1204.5</v>
      </c>
      <c r="H1401" s="11">
        <v>6000</v>
      </c>
      <c r="I1401" s="11">
        <v>0.85</v>
      </c>
      <c r="J1401" s="11">
        <v>0.3</v>
      </c>
      <c r="K1401" s="11">
        <v>0.6</v>
      </c>
      <c r="L1401" s="11">
        <v>2</v>
      </c>
      <c r="M1401" s="11">
        <v>3</v>
      </c>
      <c r="N1401" s="11">
        <v>3</v>
      </c>
      <c r="O1401" s="11">
        <v>2</v>
      </c>
      <c r="P1401" s="11">
        <v>0.05</v>
      </c>
      <c r="Q1401" s="11">
        <v>0.15</v>
      </c>
      <c r="R1401" s="11">
        <v>0.16666666999999999</v>
      </c>
      <c r="S1401" s="11">
        <v>0.2</v>
      </c>
      <c r="T1401" s="11">
        <v>3905.5158999999999</v>
      </c>
      <c r="U1401" s="11">
        <v>0.55000000000000004</v>
      </c>
      <c r="V1401" s="11">
        <v>50</v>
      </c>
      <c r="W1401" s="11">
        <v>1600</v>
      </c>
      <c r="X1401" s="11">
        <v>-16.903936999999999</v>
      </c>
    </row>
    <row r="1402" spans="2:24" x14ac:dyDescent="0.35">
      <c r="B1402" s="11">
        <v>-7.5985659999999999</v>
      </c>
      <c r="C1402" s="11">
        <v>30</v>
      </c>
      <c r="D1402" s="11">
        <v>208.62244999999999</v>
      </c>
      <c r="E1402" s="11">
        <v>8.4000000000000005E-2</v>
      </c>
      <c r="F1402" s="11">
        <v>5061.9834710743798</v>
      </c>
      <c r="G1402" s="11">
        <v>425.20661157024796</v>
      </c>
      <c r="H1402" s="11">
        <v>8500</v>
      </c>
      <c r="I1402" s="11">
        <v>0.7</v>
      </c>
      <c r="J1402" s="11">
        <v>0.5</v>
      </c>
      <c r="K1402" s="11">
        <v>0.9</v>
      </c>
      <c r="L1402" s="11">
        <v>4</v>
      </c>
      <c r="M1402" s="11">
        <v>3</v>
      </c>
      <c r="N1402" s="11">
        <v>3</v>
      </c>
      <c r="O1402" s="11">
        <v>4</v>
      </c>
      <c r="P1402" s="11">
        <v>0.05</v>
      </c>
      <c r="Q1402" s="11">
        <v>0.15</v>
      </c>
      <c r="R1402" s="11">
        <v>0.1</v>
      </c>
      <c r="S1402" s="11">
        <v>0.2</v>
      </c>
      <c r="T1402" s="11">
        <v>2230.6358</v>
      </c>
      <c r="U1402" s="11">
        <v>0.57499999999999996</v>
      </c>
      <c r="V1402" s="11">
        <v>50</v>
      </c>
      <c r="W1402" s="11">
        <v>1600</v>
      </c>
      <c r="X1402" s="11">
        <v>-9.2777349000000005</v>
      </c>
    </row>
    <row r="1403" spans="2:24" x14ac:dyDescent="0.35">
      <c r="B1403" s="11">
        <v>-19.490912999999999</v>
      </c>
      <c r="C1403" s="11">
        <v>30</v>
      </c>
      <c r="D1403" s="11">
        <v>111.15306</v>
      </c>
      <c r="E1403" s="11">
        <v>0.111</v>
      </c>
      <c r="F1403" s="11">
        <v>1430.8884297520663</v>
      </c>
      <c r="G1403" s="11">
        <v>158.82861570247937</v>
      </c>
      <c r="H1403" s="11">
        <v>7500</v>
      </c>
      <c r="I1403" s="11">
        <v>0.75</v>
      </c>
      <c r="J1403" s="11">
        <v>0.3</v>
      </c>
      <c r="K1403" s="11">
        <v>0.9</v>
      </c>
      <c r="L1403" s="11">
        <v>4</v>
      </c>
      <c r="M1403" s="11">
        <v>3</v>
      </c>
      <c r="N1403" s="11">
        <v>3</v>
      </c>
      <c r="O1403" s="11">
        <v>2</v>
      </c>
      <c r="P1403" s="11">
        <v>0.125</v>
      </c>
      <c r="Q1403" s="11">
        <v>0.15</v>
      </c>
      <c r="R1403" s="11">
        <v>0.1</v>
      </c>
      <c r="S1403" s="11">
        <v>0.3</v>
      </c>
      <c r="T1403" s="11">
        <v>1968.2080000000001</v>
      </c>
      <c r="U1403" s="11">
        <v>0.67500000000000004</v>
      </c>
      <c r="V1403" s="11">
        <v>60</v>
      </c>
      <c r="W1403" s="11">
        <v>1800</v>
      </c>
      <c r="X1403" s="11">
        <v>-18.638497000000001</v>
      </c>
    </row>
    <row r="1404" spans="2:24" x14ac:dyDescent="0.35">
      <c r="B1404" s="11">
        <v>-16.685182000000001</v>
      </c>
      <c r="C1404" s="11">
        <v>35</v>
      </c>
      <c r="D1404" s="11">
        <v>44.142856999999999</v>
      </c>
      <c r="E1404" s="11">
        <v>5.7000000000000002E-2</v>
      </c>
      <c r="F1404" s="11">
        <v>1885.5371900826447</v>
      </c>
      <c r="G1404" s="11">
        <v>107.47561983471076</v>
      </c>
      <c r="H1404" s="11">
        <v>7500</v>
      </c>
      <c r="I1404" s="11">
        <v>0.8</v>
      </c>
      <c r="J1404" s="11">
        <v>0.2</v>
      </c>
      <c r="K1404" s="11">
        <v>0.8</v>
      </c>
      <c r="L1404" s="11">
        <v>3</v>
      </c>
      <c r="M1404" s="11">
        <v>2</v>
      </c>
      <c r="N1404" s="11">
        <v>2</v>
      </c>
      <c r="O1404" s="11">
        <v>2</v>
      </c>
      <c r="P1404" s="11">
        <v>0.125</v>
      </c>
      <c r="Q1404" s="11">
        <v>0.2</v>
      </c>
      <c r="R1404" s="11">
        <v>0.1</v>
      </c>
      <c r="S1404" s="11">
        <v>0.25</v>
      </c>
      <c r="T1404" s="11">
        <v>1909.1026999999999</v>
      </c>
      <c r="U1404" s="11">
        <v>0.7</v>
      </c>
      <c r="V1404" s="11">
        <v>50</v>
      </c>
      <c r="W1404" s="11">
        <v>1200</v>
      </c>
      <c r="X1404" s="11">
        <v>-16.700526</v>
      </c>
    </row>
    <row r="1405" spans="2:24" x14ac:dyDescent="0.35">
      <c r="B1405" s="11">
        <v>-4.858981</v>
      </c>
      <c r="C1405" s="11">
        <v>20</v>
      </c>
      <c r="D1405" s="11">
        <v>56.326531000000003</v>
      </c>
      <c r="E1405" s="11">
        <v>0.03</v>
      </c>
      <c r="F1405" s="11">
        <v>4231.4049586776864</v>
      </c>
      <c r="G1405" s="11">
        <v>126.94214876033058</v>
      </c>
      <c r="H1405" s="11">
        <v>8500</v>
      </c>
      <c r="I1405" s="11">
        <v>0.8</v>
      </c>
      <c r="J1405" s="11">
        <v>0.3</v>
      </c>
      <c r="K1405" s="11">
        <v>0.8</v>
      </c>
      <c r="L1405" s="11">
        <v>4</v>
      </c>
      <c r="M1405" s="11">
        <v>4</v>
      </c>
      <c r="N1405" s="11">
        <v>2</v>
      </c>
      <c r="O1405" s="11">
        <v>2</v>
      </c>
      <c r="P1405" s="11">
        <v>0.2</v>
      </c>
      <c r="Q1405" s="11">
        <v>0.15</v>
      </c>
      <c r="R1405" s="11">
        <v>0.16666666999999999</v>
      </c>
      <c r="S1405" s="11">
        <v>0.3</v>
      </c>
      <c r="T1405" s="11">
        <v>4607.1279000000004</v>
      </c>
      <c r="U1405" s="11">
        <v>0.47499999999999998</v>
      </c>
      <c r="V1405" s="11">
        <v>50</v>
      </c>
      <c r="W1405" s="11">
        <v>1000</v>
      </c>
      <c r="X1405" s="11">
        <v>-4.4042034000000001</v>
      </c>
    </row>
    <row r="1406" spans="2:24" x14ac:dyDescent="0.35">
      <c r="B1406" s="11">
        <v>-10.088934</v>
      </c>
      <c r="C1406" s="11">
        <v>40</v>
      </c>
      <c r="D1406" s="11">
        <v>251.26531</v>
      </c>
      <c r="E1406" s="11">
        <v>8.4000000000000005E-2</v>
      </c>
      <c r="F1406" s="11">
        <v>899.17355371900828</v>
      </c>
      <c r="G1406" s="11">
        <v>75.530578512396701</v>
      </c>
      <c r="H1406" s="11">
        <v>7500</v>
      </c>
      <c r="I1406" s="11">
        <v>0.8</v>
      </c>
      <c r="J1406" s="11">
        <v>0.2</v>
      </c>
      <c r="K1406" s="11">
        <v>0.7</v>
      </c>
      <c r="L1406" s="11">
        <v>2</v>
      </c>
      <c r="M1406" s="11">
        <v>3</v>
      </c>
      <c r="N1406" s="11">
        <v>3</v>
      </c>
      <c r="O1406" s="11">
        <v>3</v>
      </c>
      <c r="P1406" s="11">
        <v>0.2</v>
      </c>
      <c r="Q1406" s="11">
        <v>0.2</v>
      </c>
      <c r="R1406" s="11">
        <v>0.1</v>
      </c>
      <c r="S1406" s="11">
        <v>0.25</v>
      </c>
      <c r="T1406" s="11">
        <v>3591.0472</v>
      </c>
      <c r="U1406" s="11">
        <v>0.625</v>
      </c>
      <c r="V1406" s="11">
        <v>50</v>
      </c>
      <c r="W1406" s="11">
        <v>600</v>
      </c>
      <c r="X1406" s="11">
        <v>-9.9956534999999995</v>
      </c>
    </row>
    <row r="1407" spans="2:24" x14ac:dyDescent="0.35">
      <c r="B1407" s="11">
        <v>-0.307336</v>
      </c>
      <c r="C1407" s="11">
        <v>20</v>
      </c>
      <c r="D1407" s="11">
        <v>178.16327000000001</v>
      </c>
      <c r="E1407" s="11">
        <v>8.4000000000000005E-2</v>
      </c>
      <c r="F1407" s="11">
        <v>3012.3966942148763</v>
      </c>
      <c r="G1407" s="11">
        <v>253.04132231404964</v>
      </c>
      <c r="H1407" s="11">
        <v>5500</v>
      </c>
      <c r="I1407" s="11">
        <v>0.85</v>
      </c>
      <c r="J1407" s="11">
        <v>0.4</v>
      </c>
      <c r="K1407" s="11">
        <v>0.7</v>
      </c>
      <c r="L1407" s="11">
        <v>4</v>
      </c>
      <c r="M1407" s="11">
        <v>2</v>
      </c>
      <c r="N1407" s="11">
        <v>3</v>
      </c>
      <c r="O1407" s="11">
        <v>2</v>
      </c>
      <c r="P1407" s="11">
        <v>0.05</v>
      </c>
      <c r="Q1407" s="11">
        <v>0.1</v>
      </c>
      <c r="R1407" s="11">
        <v>0.3</v>
      </c>
      <c r="S1407" s="11">
        <v>0.3</v>
      </c>
      <c r="T1407" s="11">
        <v>2500.2629999999999</v>
      </c>
      <c r="U1407" s="11">
        <v>0.65</v>
      </c>
      <c r="V1407" s="11">
        <v>80</v>
      </c>
      <c r="W1407" s="11">
        <v>1600</v>
      </c>
      <c r="X1407" s="11">
        <v>-3.3330796</v>
      </c>
    </row>
    <row r="1408" spans="2:24" x14ac:dyDescent="0.35">
      <c r="B1408" s="11">
        <v>-8.8853430000000007</v>
      </c>
      <c r="C1408" s="11">
        <v>15</v>
      </c>
      <c r="D1408" s="11">
        <v>25.867346999999999</v>
      </c>
      <c r="E1408" s="11">
        <v>0.246</v>
      </c>
      <c r="F1408" s="11">
        <v>4619.059917355371</v>
      </c>
      <c r="G1408" s="11">
        <v>1136.2887396694211</v>
      </c>
      <c r="H1408" s="11">
        <v>6500</v>
      </c>
      <c r="I1408" s="11">
        <v>0.8</v>
      </c>
      <c r="J1408" s="11">
        <v>0.4</v>
      </c>
      <c r="K1408" s="11">
        <v>0.7</v>
      </c>
      <c r="L1408" s="11">
        <v>4</v>
      </c>
      <c r="M1408" s="11">
        <v>2</v>
      </c>
      <c r="N1408" s="11">
        <v>4</v>
      </c>
      <c r="O1408" s="11">
        <v>2</v>
      </c>
      <c r="P1408" s="11">
        <v>0.05</v>
      </c>
      <c r="Q1408" s="11">
        <v>0.15</v>
      </c>
      <c r="R1408" s="11">
        <v>0.3</v>
      </c>
      <c r="S1408" s="11">
        <v>0.2</v>
      </c>
      <c r="T1408" s="11">
        <v>2468.0691000000002</v>
      </c>
      <c r="U1408" s="11">
        <v>0.5</v>
      </c>
      <c r="V1408" s="11">
        <v>40</v>
      </c>
      <c r="W1408" s="11">
        <v>600</v>
      </c>
      <c r="X1408" s="11">
        <v>-7.8150532999999998</v>
      </c>
    </row>
    <row r="1409" spans="2:24" x14ac:dyDescent="0.35">
      <c r="B1409" s="11">
        <v>-5.8990590000000003</v>
      </c>
      <c r="C1409" s="11">
        <v>40</v>
      </c>
      <c r="D1409" s="11">
        <v>245.17347000000001</v>
      </c>
      <c r="E1409" s="11">
        <v>0.192</v>
      </c>
      <c r="F1409" s="11">
        <v>2000</v>
      </c>
      <c r="G1409" s="11">
        <v>384</v>
      </c>
      <c r="H1409" s="11">
        <v>8500</v>
      </c>
      <c r="I1409" s="11">
        <v>0.85</v>
      </c>
      <c r="J1409" s="11">
        <v>0.2</v>
      </c>
      <c r="K1409" s="11">
        <v>0.7</v>
      </c>
      <c r="L1409" s="11">
        <v>2</v>
      </c>
      <c r="M1409" s="11">
        <v>2</v>
      </c>
      <c r="N1409" s="11">
        <v>3</v>
      </c>
      <c r="O1409" s="11">
        <v>3</v>
      </c>
      <c r="P1409" s="11">
        <v>0.05</v>
      </c>
      <c r="Q1409" s="11">
        <v>0.1</v>
      </c>
      <c r="R1409" s="11">
        <v>0.16666666999999999</v>
      </c>
      <c r="S1409" s="11">
        <v>0.35</v>
      </c>
      <c r="T1409" s="11">
        <v>2100.5695999999998</v>
      </c>
      <c r="U1409" s="11">
        <v>0.52500000000000002</v>
      </c>
      <c r="V1409" s="11">
        <v>50</v>
      </c>
      <c r="W1409" s="11">
        <v>600</v>
      </c>
      <c r="X1409" s="11">
        <v>-8.4624109000000001</v>
      </c>
    </row>
    <row r="1410" spans="2:24" x14ac:dyDescent="0.35">
      <c r="B1410" s="11">
        <v>-7.9722109999999997</v>
      </c>
      <c r="C1410" s="11">
        <v>30</v>
      </c>
      <c r="D1410" s="11">
        <v>214.71429000000001</v>
      </c>
      <c r="E1410" s="11">
        <v>0.27300000000000002</v>
      </c>
      <c r="F1410" s="11">
        <v>4231.4049586776864</v>
      </c>
      <c r="G1410" s="11">
        <v>1155.1735537190084</v>
      </c>
      <c r="H1410" s="11">
        <v>7500</v>
      </c>
      <c r="I1410" s="11">
        <v>0.8</v>
      </c>
      <c r="J1410" s="11">
        <v>0.2</v>
      </c>
      <c r="K1410" s="11">
        <v>0.8</v>
      </c>
      <c r="L1410" s="11">
        <v>3</v>
      </c>
      <c r="M1410" s="11">
        <v>4</v>
      </c>
      <c r="N1410" s="11">
        <v>4</v>
      </c>
      <c r="O1410" s="11">
        <v>2</v>
      </c>
      <c r="P1410" s="11">
        <v>0.05</v>
      </c>
      <c r="Q1410" s="11">
        <v>0.1</v>
      </c>
      <c r="R1410" s="11">
        <v>0.23333333000000001</v>
      </c>
      <c r="S1410" s="11">
        <v>0.3</v>
      </c>
      <c r="T1410" s="11">
        <v>3813.4031</v>
      </c>
      <c r="U1410" s="11">
        <v>0.65</v>
      </c>
      <c r="V1410" s="11">
        <v>70</v>
      </c>
      <c r="W1410" s="11">
        <v>800</v>
      </c>
      <c r="X1410" s="11">
        <v>-6.7897904000000002</v>
      </c>
    </row>
    <row r="1411" spans="2:24" x14ac:dyDescent="0.35">
      <c r="B1411" s="11">
        <v>40.920777000000001</v>
      </c>
      <c r="C1411" s="11">
        <v>35</v>
      </c>
      <c r="D1411" s="11">
        <v>38.051020000000001</v>
      </c>
      <c r="E1411" s="11">
        <v>0.3</v>
      </c>
      <c r="F1411" s="11">
        <v>5735.1756198347111</v>
      </c>
      <c r="G1411" s="11">
        <v>1720.5526859504132</v>
      </c>
      <c r="H1411" s="11">
        <v>7500</v>
      </c>
      <c r="I1411" s="11">
        <v>0.85</v>
      </c>
      <c r="J1411" s="11">
        <v>0.3</v>
      </c>
      <c r="K1411" s="11">
        <v>0.8</v>
      </c>
      <c r="L1411" s="11">
        <v>4</v>
      </c>
      <c r="M1411" s="11">
        <v>2</v>
      </c>
      <c r="N1411" s="11">
        <v>3</v>
      </c>
      <c r="O1411" s="11">
        <v>4</v>
      </c>
      <c r="P1411" s="11">
        <v>0.125</v>
      </c>
      <c r="Q1411" s="11">
        <v>0.2</v>
      </c>
      <c r="R1411" s="11">
        <v>0.1</v>
      </c>
      <c r="S1411" s="11">
        <v>0.35</v>
      </c>
      <c r="T1411" s="11">
        <v>3102.2919000000002</v>
      </c>
      <c r="U1411" s="11">
        <v>0.45</v>
      </c>
      <c r="V1411" s="11">
        <v>40</v>
      </c>
      <c r="W1411" s="11">
        <v>1800</v>
      </c>
      <c r="X1411" s="11">
        <v>41.704087000000001</v>
      </c>
    </row>
    <row r="1412" spans="2:24" x14ac:dyDescent="0.35">
      <c r="B1412" s="11">
        <v>-12.521082</v>
      </c>
      <c r="C1412" s="11">
        <v>15</v>
      </c>
      <c r="D1412" s="11">
        <v>202.53061</v>
      </c>
      <c r="E1412" s="11">
        <v>0.27300000000000002</v>
      </c>
      <c r="F1412" s="11">
        <v>2985.4338842975208</v>
      </c>
      <c r="G1412" s="11">
        <v>815.02345041322326</v>
      </c>
      <c r="H1412" s="11">
        <v>5000</v>
      </c>
      <c r="I1412" s="11">
        <v>0.85</v>
      </c>
      <c r="J1412" s="11">
        <v>0.4</v>
      </c>
      <c r="K1412" s="11">
        <v>0.6</v>
      </c>
      <c r="L1412" s="11">
        <v>4</v>
      </c>
      <c r="M1412" s="11">
        <v>2</v>
      </c>
      <c r="N1412" s="11">
        <v>3</v>
      </c>
      <c r="O1412" s="11">
        <v>2</v>
      </c>
      <c r="P1412" s="11">
        <v>0.05</v>
      </c>
      <c r="Q1412" s="11">
        <v>0.2</v>
      </c>
      <c r="R1412" s="11">
        <v>0.23333333000000001</v>
      </c>
      <c r="S1412" s="11">
        <v>0.25</v>
      </c>
      <c r="T1412" s="11">
        <v>2802.5693000000001</v>
      </c>
      <c r="U1412" s="11">
        <v>0.7</v>
      </c>
      <c r="V1412" s="11">
        <v>40</v>
      </c>
      <c r="W1412" s="11">
        <v>2000</v>
      </c>
      <c r="X1412" s="11">
        <v>-12.923295</v>
      </c>
    </row>
    <row r="1413" spans="2:24" x14ac:dyDescent="0.35">
      <c r="B1413" s="11">
        <v>-3.471854</v>
      </c>
      <c r="C1413" s="11">
        <v>15</v>
      </c>
      <c r="D1413" s="11">
        <v>68.510204000000002</v>
      </c>
      <c r="E1413" s="11">
        <v>0.27300000000000002</v>
      </c>
      <c r="F1413" s="11">
        <v>3012.3966942148763</v>
      </c>
      <c r="G1413" s="11">
        <v>822.38429752066133</v>
      </c>
      <c r="H1413" s="11">
        <v>4000</v>
      </c>
      <c r="I1413" s="11">
        <v>0.75</v>
      </c>
      <c r="J1413" s="11">
        <v>0.2</v>
      </c>
      <c r="K1413" s="11">
        <v>0.9</v>
      </c>
      <c r="L1413" s="11">
        <v>4</v>
      </c>
      <c r="M1413" s="11">
        <v>4</v>
      </c>
      <c r="N1413" s="11">
        <v>2</v>
      </c>
      <c r="O1413" s="11">
        <v>3</v>
      </c>
      <c r="P1413" s="11">
        <v>0.2</v>
      </c>
      <c r="Q1413" s="11">
        <v>0.2</v>
      </c>
      <c r="R1413" s="11">
        <v>0.1</v>
      </c>
      <c r="S1413" s="11">
        <v>0.25</v>
      </c>
      <c r="T1413" s="11">
        <v>1157.1899000000001</v>
      </c>
      <c r="U1413" s="11">
        <v>0.67500000000000004</v>
      </c>
      <c r="V1413" s="11">
        <v>60</v>
      </c>
      <c r="W1413" s="11">
        <v>800</v>
      </c>
      <c r="X1413" s="11">
        <v>-1.4910884</v>
      </c>
    </row>
    <row r="1414" spans="2:24" x14ac:dyDescent="0.35">
      <c r="B1414" s="11">
        <v>8.5098859999999998</v>
      </c>
      <c r="C1414" s="11">
        <v>30</v>
      </c>
      <c r="D1414" s="11">
        <v>263.44898000000001</v>
      </c>
      <c r="E1414" s="11">
        <v>0.27300000000000002</v>
      </c>
      <c r="F1414" s="11">
        <v>2485.227272727273</v>
      </c>
      <c r="G1414" s="11">
        <v>678.46704545454554</v>
      </c>
      <c r="H1414" s="11">
        <v>7000</v>
      </c>
      <c r="I1414" s="11">
        <v>0.85</v>
      </c>
      <c r="J1414" s="11">
        <v>0.3</v>
      </c>
      <c r="K1414" s="11">
        <v>0.8</v>
      </c>
      <c r="L1414" s="11">
        <v>2</v>
      </c>
      <c r="M1414" s="11">
        <v>4</v>
      </c>
      <c r="N1414" s="11">
        <v>2</v>
      </c>
      <c r="O1414" s="11">
        <v>3</v>
      </c>
      <c r="P1414" s="11">
        <v>0.125</v>
      </c>
      <c r="Q1414" s="11">
        <v>0.15</v>
      </c>
      <c r="R1414" s="11">
        <v>0.16666666999999999</v>
      </c>
      <c r="S1414" s="11">
        <v>0.3</v>
      </c>
      <c r="T1414" s="11">
        <v>2411.0549000000001</v>
      </c>
      <c r="U1414" s="11">
        <v>0.6</v>
      </c>
      <c r="V1414" s="11">
        <v>90</v>
      </c>
      <c r="W1414" s="11">
        <v>800</v>
      </c>
      <c r="X1414" s="11">
        <v>10.210421999999999</v>
      </c>
    </row>
    <row r="1415" spans="2:24" x14ac:dyDescent="0.35">
      <c r="B1415" s="11">
        <v>-19.383918999999999</v>
      </c>
      <c r="C1415" s="11">
        <v>25</v>
      </c>
      <c r="D1415" s="11">
        <v>153.79592</v>
      </c>
      <c r="E1415" s="11">
        <v>0.246</v>
      </c>
      <c r="F1415" s="11">
        <v>5061.9834710743798</v>
      </c>
      <c r="G1415" s="11">
        <v>1245.2479338842975</v>
      </c>
      <c r="H1415" s="11">
        <v>2500</v>
      </c>
      <c r="I1415" s="11">
        <v>0.85</v>
      </c>
      <c r="J1415" s="11">
        <v>0.5</v>
      </c>
      <c r="K1415" s="11">
        <v>0.6</v>
      </c>
      <c r="L1415" s="11">
        <v>4</v>
      </c>
      <c r="M1415" s="11">
        <v>4</v>
      </c>
      <c r="N1415" s="11">
        <v>3</v>
      </c>
      <c r="O1415" s="11">
        <v>2</v>
      </c>
      <c r="P1415" s="11">
        <v>0.125</v>
      </c>
      <c r="Q1415" s="11">
        <v>0.2</v>
      </c>
      <c r="R1415" s="11">
        <v>0.16666666999999999</v>
      </c>
      <c r="S1415" s="11">
        <v>0.35</v>
      </c>
      <c r="T1415" s="11">
        <v>677.03003000000001</v>
      </c>
      <c r="U1415" s="11">
        <v>0.45</v>
      </c>
      <c r="V1415" s="11">
        <v>40</v>
      </c>
      <c r="W1415" s="11">
        <v>1600</v>
      </c>
      <c r="X1415" s="11">
        <v>-23.848081000000001</v>
      </c>
    </row>
    <row r="1416" spans="2:24" x14ac:dyDescent="0.35">
      <c r="B1416" s="11">
        <v>-27.080946999999998</v>
      </c>
      <c r="C1416" s="11">
        <v>35</v>
      </c>
      <c r="D1416" s="11">
        <v>202.53061</v>
      </c>
      <c r="E1416" s="11">
        <v>0.03</v>
      </c>
      <c r="F1416" s="11">
        <v>600</v>
      </c>
      <c r="G1416" s="11">
        <v>18</v>
      </c>
      <c r="H1416" s="11">
        <v>6500</v>
      </c>
      <c r="I1416" s="11">
        <v>0.85</v>
      </c>
      <c r="J1416" s="11">
        <v>0.5</v>
      </c>
      <c r="K1416" s="11">
        <v>0.6</v>
      </c>
      <c r="L1416" s="11">
        <v>4</v>
      </c>
      <c r="M1416" s="11">
        <v>2</v>
      </c>
      <c r="N1416" s="11">
        <v>4</v>
      </c>
      <c r="O1416" s="11">
        <v>3</v>
      </c>
      <c r="P1416" s="11">
        <v>0.125</v>
      </c>
      <c r="Q1416" s="11">
        <v>0.2</v>
      </c>
      <c r="R1416" s="11">
        <v>0.23333333000000001</v>
      </c>
      <c r="S1416" s="11">
        <v>0.25</v>
      </c>
      <c r="T1416" s="11">
        <v>1654.5556999999999</v>
      </c>
      <c r="U1416" s="11">
        <v>0.65</v>
      </c>
      <c r="V1416" s="11">
        <v>90</v>
      </c>
      <c r="W1416" s="11">
        <v>2000</v>
      </c>
      <c r="X1416" s="11">
        <v>-29.100663000000001</v>
      </c>
    </row>
    <row r="1417" spans="2:24" x14ac:dyDescent="0.35">
      <c r="B1417" s="11">
        <v>-16.268830000000001</v>
      </c>
      <c r="C1417" s="11">
        <v>40</v>
      </c>
      <c r="D1417" s="11">
        <v>50.234693999999998</v>
      </c>
      <c r="E1417" s="11">
        <v>0.27300000000000002</v>
      </c>
      <c r="F1417" s="11">
        <v>3120.6611570247933</v>
      </c>
      <c r="G1417" s="11">
        <v>851.94049586776862</v>
      </c>
      <c r="H1417" s="11">
        <v>6500</v>
      </c>
      <c r="I1417" s="11">
        <v>0.7</v>
      </c>
      <c r="J1417" s="11">
        <v>0.5</v>
      </c>
      <c r="K1417" s="11">
        <v>0.7</v>
      </c>
      <c r="L1417" s="11">
        <v>4</v>
      </c>
      <c r="M1417" s="11">
        <v>3</v>
      </c>
      <c r="N1417" s="11">
        <v>3</v>
      </c>
      <c r="O1417" s="11">
        <v>2</v>
      </c>
      <c r="P1417" s="11">
        <v>0.05</v>
      </c>
      <c r="Q1417" s="11">
        <v>0.2</v>
      </c>
      <c r="R1417" s="11">
        <v>0.3</v>
      </c>
      <c r="S1417" s="11">
        <v>0.35</v>
      </c>
      <c r="T1417" s="11">
        <v>1606.3179</v>
      </c>
      <c r="U1417" s="11">
        <v>0.65</v>
      </c>
      <c r="V1417" s="11">
        <v>40</v>
      </c>
      <c r="W1417" s="11">
        <v>800</v>
      </c>
      <c r="X1417" s="11">
        <v>-14.881698</v>
      </c>
    </row>
    <row r="1418" spans="2:24" x14ac:dyDescent="0.35">
      <c r="B1418" s="11">
        <v>-20.481407000000001</v>
      </c>
      <c r="C1418" s="11">
        <v>15</v>
      </c>
      <c r="D1418" s="11">
        <v>19.775510000000001</v>
      </c>
      <c r="E1418" s="11">
        <v>0.27300000000000002</v>
      </c>
      <c r="F1418" s="11">
        <v>8000</v>
      </c>
      <c r="G1418" s="11">
        <v>2184</v>
      </c>
      <c r="H1418" s="11">
        <v>2500</v>
      </c>
      <c r="I1418" s="11">
        <v>0.7</v>
      </c>
      <c r="J1418" s="11">
        <v>0.4</v>
      </c>
      <c r="K1418" s="11">
        <v>0.8</v>
      </c>
      <c r="L1418" s="11">
        <v>2</v>
      </c>
      <c r="M1418" s="11">
        <v>3</v>
      </c>
      <c r="N1418" s="11">
        <v>4</v>
      </c>
      <c r="O1418" s="11">
        <v>4</v>
      </c>
      <c r="P1418" s="11">
        <v>0.125</v>
      </c>
      <c r="Q1418" s="11">
        <v>0.15</v>
      </c>
      <c r="R1418" s="11">
        <v>0.3</v>
      </c>
      <c r="S1418" s="11">
        <v>0.3</v>
      </c>
      <c r="T1418" s="11">
        <v>1401.2846</v>
      </c>
      <c r="U1418" s="11">
        <v>0.67500000000000004</v>
      </c>
      <c r="V1418" s="11">
        <v>80</v>
      </c>
      <c r="W1418" s="11">
        <v>1800</v>
      </c>
      <c r="X1418" s="11">
        <v>-20.253602000000001</v>
      </c>
    </row>
    <row r="1419" spans="2:24" x14ac:dyDescent="0.35">
      <c r="B1419" s="11">
        <v>-10.487266999999999</v>
      </c>
      <c r="C1419" s="11">
        <v>45</v>
      </c>
      <c r="D1419" s="11">
        <v>13.683673000000001</v>
      </c>
      <c r="E1419" s="11">
        <v>8.4000000000000005E-2</v>
      </c>
      <c r="F1419" s="11">
        <v>785.64049586776855</v>
      </c>
      <c r="G1419" s="11">
        <v>65.993801652892557</v>
      </c>
      <c r="H1419" s="11">
        <v>6500</v>
      </c>
      <c r="I1419" s="11">
        <v>0.8</v>
      </c>
      <c r="J1419" s="11">
        <v>0.4</v>
      </c>
      <c r="K1419" s="11">
        <v>0.9</v>
      </c>
      <c r="L1419" s="11">
        <v>2</v>
      </c>
      <c r="M1419" s="11">
        <v>4</v>
      </c>
      <c r="N1419" s="11">
        <v>2</v>
      </c>
      <c r="O1419" s="11">
        <v>2</v>
      </c>
      <c r="P1419" s="11">
        <v>0.125</v>
      </c>
      <c r="Q1419" s="11">
        <v>0.15</v>
      </c>
      <c r="R1419" s="11">
        <v>0.16666666999999999</v>
      </c>
      <c r="S1419" s="11">
        <v>0.35</v>
      </c>
      <c r="T1419" s="11">
        <v>2048.5673000000002</v>
      </c>
      <c r="U1419" s="11">
        <v>0.57499999999999996</v>
      </c>
      <c r="V1419" s="11">
        <v>90</v>
      </c>
      <c r="W1419" s="11">
        <v>400</v>
      </c>
      <c r="X1419" s="11">
        <v>-9.3438901999999988</v>
      </c>
    </row>
    <row r="1420" spans="2:24" x14ac:dyDescent="0.35">
      <c r="B1420" s="11">
        <v>-12.054575</v>
      </c>
      <c r="C1420" s="11">
        <v>40</v>
      </c>
      <c r="D1420" s="11">
        <v>184.2551</v>
      </c>
      <c r="E1420" s="11">
        <v>0.111</v>
      </c>
      <c r="F1420" s="11">
        <v>3120.6611570247933</v>
      </c>
      <c r="G1420" s="11">
        <v>346.39338842975206</v>
      </c>
      <c r="H1420" s="11">
        <v>7000</v>
      </c>
      <c r="I1420" s="11">
        <v>0.7</v>
      </c>
      <c r="J1420" s="11">
        <v>0.5</v>
      </c>
      <c r="K1420" s="11">
        <v>0.8</v>
      </c>
      <c r="L1420" s="11">
        <v>4</v>
      </c>
      <c r="M1420" s="11">
        <v>4</v>
      </c>
      <c r="N1420" s="11">
        <v>3</v>
      </c>
      <c r="O1420" s="11">
        <v>4</v>
      </c>
      <c r="P1420" s="11">
        <v>0.05</v>
      </c>
      <c r="Q1420" s="11">
        <v>0.15</v>
      </c>
      <c r="R1420" s="11">
        <v>0.16666666999999999</v>
      </c>
      <c r="S1420" s="11">
        <v>0.25</v>
      </c>
      <c r="T1420" s="11">
        <v>1729.8807999999999</v>
      </c>
      <c r="U1420" s="11">
        <v>0.7</v>
      </c>
      <c r="V1420" s="11">
        <v>60</v>
      </c>
      <c r="W1420" s="11">
        <v>600</v>
      </c>
      <c r="X1420" s="11">
        <v>-12.461755999999999</v>
      </c>
    </row>
    <row r="1421" spans="2:24" x14ac:dyDescent="0.35">
      <c r="B1421" s="11">
        <v>-4.8049229999999996</v>
      </c>
      <c r="C1421" s="11">
        <v>25</v>
      </c>
      <c r="D1421" s="11">
        <v>31.959184</v>
      </c>
      <c r="E1421" s="11">
        <v>0.246</v>
      </c>
      <c r="F1421" s="11">
        <v>1475</v>
      </c>
      <c r="G1421" s="11">
        <v>362.85</v>
      </c>
      <c r="H1421" s="11">
        <v>8000</v>
      </c>
      <c r="I1421" s="11">
        <v>0.75</v>
      </c>
      <c r="J1421" s="11">
        <v>0.2</v>
      </c>
      <c r="K1421" s="11">
        <v>0.9</v>
      </c>
      <c r="L1421" s="11">
        <v>3</v>
      </c>
      <c r="M1421" s="11">
        <v>3</v>
      </c>
      <c r="N1421" s="11">
        <v>4</v>
      </c>
      <c r="O1421" s="11">
        <v>4</v>
      </c>
      <c r="P1421" s="11">
        <v>0.125</v>
      </c>
      <c r="Q1421" s="11">
        <v>0.2</v>
      </c>
      <c r="R1421" s="11">
        <v>0.1</v>
      </c>
      <c r="S1421" s="11">
        <v>0.25</v>
      </c>
      <c r="T1421" s="11">
        <v>4197.5861999999997</v>
      </c>
      <c r="U1421" s="11">
        <v>0.57499999999999996</v>
      </c>
      <c r="V1421" s="11">
        <v>50</v>
      </c>
      <c r="W1421" s="11">
        <v>1800</v>
      </c>
      <c r="X1421" s="11">
        <v>-0.57385006999999999</v>
      </c>
    </row>
    <row r="1422" spans="2:24" x14ac:dyDescent="0.35">
      <c r="B1422" s="11">
        <v>2.5713490000000001</v>
      </c>
      <c r="C1422" s="11">
        <v>20</v>
      </c>
      <c r="D1422" s="11">
        <v>98.969387999999995</v>
      </c>
      <c r="E1422" s="11">
        <v>0.13800000000000001</v>
      </c>
      <c r="F1422" s="11">
        <v>1961.518595041322</v>
      </c>
      <c r="G1422" s="11">
        <v>270.68956611570246</v>
      </c>
      <c r="H1422" s="11">
        <v>5500</v>
      </c>
      <c r="I1422" s="11">
        <v>0.75</v>
      </c>
      <c r="J1422" s="11">
        <v>0.3</v>
      </c>
      <c r="K1422" s="11">
        <v>0.9</v>
      </c>
      <c r="L1422" s="11">
        <v>2</v>
      </c>
      <c r="M1422" s="11">
        <v>4</v>
      </c>
      <c r="N1422" s="11">
        <v>4</v>
      </c>
      <c r="O1422" s="11">
        <v>2</v>
      </c>
      <c r="P1422" s="11">
        <v>0.125</v>
      </c>
      <c r="Q1422" s="11">
        <v>0.1</v>
      </c>
      <c r="R1422" s="11">
        <v>0.1</v>
      </c>
      <c r="S1422" s="11">
        <v>0.2</v>
      </c>
      <c r="T1422" s="11">
        <v>2981.0828000000001</v>
      </c>
      <c r="U1422" s="11">
        <v>0.57499999999999996</v>
      </c>
      <c r="V1422" s="11">
        <v>70</v>
      </c>
      <c r="W1422" s="11">
        <v>600</v>
      </c>
      <c r="X1422" s="11">
        <v>2.733622</v>
      </c>
    </row>
    <row r="1423" spans="2:24" x14ac:dyDescent="0.35">
      <c r="B1423" s="11">
        <v>-16.497371000000001</v>
      </c>
      <c r="C1423" s="11">
        <v>30</v>
      </c>
      <c r="D1423" s="11">
        <v>251.26531</v>
      </c>
      <c r="E1423" s="11">
        <v>5.7000000000000002E-2</v>
      </c>
      <c r="F1423" s="11">
        <v>2404.4421487603304</v>
      </c>
      <c r="G1423" s="11">
        <v>137.05320247933884</v>
      </c>
      <c r="H1423" s="11">
        <v>6000</v>
      </c>
      <c r="I1423" s="11">
        <v>0.7</v>
      </c>
      <c r="J1423" s="11">
        <v>0.4</v>
      </c>
      <c r="K1423" s="11">
        <v>0.7</v>
      </c>
      <c r="L1423" s="11">
        <v>2</v>
      </c>
      <c r="M1423" s="11">
        <v>4</v>
      </c>
      <c r="N1423" s="11">
        <v>3</v>
      </c>
      <c r="O1423" s="11">
        <v>2</v>
      </c>
      <c r="P1423" s="11">
        <v>0.2</v>
      </c>
      <c r="Q1423" s="11">
        <v>0.1</v>
      </c>
      <c r="R1423" s="11">
        <v>0.3</v>
      </c>
      <c r="S1423" s="11">
        <v>0.3</v>
      </c>
      <c r="T1423" s="11">
        <v>3542.7745</v>
      </c>
      <c r="U1423" s="11">
        <v>0.45</v>
      </c>
      <c r="V1423" s="11">
        <v>60</v>
      </c>
      <c r="W1423" s="11">
        <v>2000</v>
      </c>
      <c r="X1423" s="11">
        <v>-13.636967</v>
      </c>
    </row>
    <row r="1424" spans="2:24" x14ac:dyDescent="0.35">
      <c r="B1424" s="11">
        <v>-6.5438369999999999</v>
      </c>
      <c r="C1424" s="11">
        <v>35</v>
      </c>
      <c r="D1424" s="11">
        <v>56.326531000000003</v>
      </c>
      <c r="E1424" s="11">
        <v>5.7000000000000002E-2</v>
      </c>
      <c r="F1424" s="11">
        <v>3490.909090909091</v>
      </c>
      <c r="G1424" s="11">
        <v>198.9818181818182</v>
      </c>
      <c r="H1424" s="11">
        <v>7500</v>
      </c>
      <c r="I1424" s="11">
        <v>0.75</v>
      </c>
      <c r="J1424" s="11">
        <v>0.5</v>
      </c>
      <c r="K1424" s="11">
        <v>0.6</v>
      </c>
      <c r="L1424" s="11">
        <v>3</v>
      </c>
      <c r="M1424" s="11">
        <v>4</v>
      </c>
      <c r="N1424" s="11">
        <v>3</v>
      </c>
      <c r="O1424" s="11">
        <v>4</v>
      </c>
      <c r="P1424" s="11">
        <v>0.2</v>
      </c>
      <c r="Q1424" s="11">
        <v>0.2</v>
      </c>
      <c r="R1424" s="11">
        <v>0.3</v>
      </c>
      <c r="S1424" s="11">
        <v>0.2</v>
      </c>
      <c r="T1424" s="11">
        <v>3698.8865000000001</v>
      </c>
      <c r="U1424" s="11">
        <v>0.65</v>
      </c>
      <c r="V1424" s="11">
        <v>80</v>
      </c>
      <c r="W1424" s="11">
        <v>400</v>
      </c>
      <c r="X1424" s="11">
        <v>-2.1124920999999999</v>
      </c>
    </row>
    <row r="1425" spans="2:24" x14ac:dyDescent="0.35">
      <c r="B1425" s="11">
        <v>-4.1503540000000001</v>
      </c>
      <c r="C1425" s="11">
        <v>25</v>
      </c>
      <c r="D1425" s="11">
        <v>129.42857000000001</v>
      </c>
      <c r="E1425" s="11">
        <v>8.4000000000000005E-2</v>
      </c>
      <c r="F1425" s="11">
        <v>4500</v>
      </c>
      <c r="G1425" s="11">
        <v>378</v>
      </c>
      <c r="H1425" s="11">
        <v>5500</v>
      </c>
      <c r="I1425" s="11">
        <v>0.7</v>
      </c>
      <c r="J1425" s="11">
        <v>0.3</v>
      </c>
      <c r="K1425" s="11">
        <v>0.8</v>
      </c>
      <c r="L1425" s="11">
        <v>2</v>
      </c>
      <c r="M1425" s="11">
        <v>4</v>
      </c>
      <c r="N1425" s="11">
        <v>3</v>
      </c>
      <c r="O1425" s="11">
        <v>4</v>
      </c>
      <c r="P1425" s="11">
        <v>0.125</v>
      </c>
      <c r="Q1425" s="11">
        <v>0.2</v>
      </c>
      <c r="R1425" s="11">
        <v>0.1</v>
      </c>
      <c r="S1425" s="11">
        <v>0.3</v>
      </c>
      <c r="T1425" s="11">
        <v>2885.8404999999998</v>
      </c>
      <c r="U1425" s="11">
        <v>0.65</v>
      </c>
      <c r="V1425" s="11">
        <v>60</v>
      </c>
      <c r="W1425" s="11">
        <v>1000</v>
      </c>
      <c r="X1425" s="11">
        <v>-3.1006617999999997</v>
      </c>
    </row>
    <row r="1426" spans="2:24" x14ac:dyDescent="0.35">
      <c r="B1426" s="11">
        <v>2.0008759999999999</v>
      </c>
      <c r="C1426" s="11">
        <v>20</v>
      </c>
      <c r="D1426" s="11">
        <v>147.70408</v>
      </c>
      <c r="E1426" s="11">
        <v>0.3</v>
      </c>
      <c r="F1426" s="11">
        <v>1269.4214876033059</v>
      </c>
      <c r="G1426" s="11">
        <v>380.82644628099177</v>
      </c>
      <c r="H1426" s="11">
        <v>4500</v>
      </c>
      <c r="I1426" s="11">
        <v>0.8</v>
      </c>
      <c r="J1426" s="11">
        <v>0.3</v>
      </c>
      <c r="K1426" s="11">
        <v>0.8</v>
      </c>
      <c r="L1426" s="11">
        <v>2</v>
      </c>
      <c r="M1426" s="11">
        <v>3</v>
      </c>
      <c r="N1426" s="11">
        <v>4</v>
      </c>
      <c r="O1426" s="11">
        <v>2</v>
      </c>
      <c r="P1426" s="11">
        <v>0.125</v>
      </c>
      <c r="Q1426" s="11">
        <v>0.15</v>
      </c>
      <c r="R1426" s="11">
        <v>0.23333333000000001</v>
      </c>
      <c r="S1426" s="11">
        <v>0.2</v>
      </c>
      <c r="T1426" s="11">
        <v>2045.6696999999999</v>
      </c>
      <c r="U1426" s="11">
        <v>0.6</v>
      </c>
      <c r="V1426" s="11">
        <v>70</v>
      </c>
      <c r="W1426" s="11">
        <v>1600</v>
      </c>
      <c r="X1426" s="11">
        <v>1.3125573000000001</v>
      </c>
    </row>
    <row r="1427" spans="2:24" x14ac:dyDescent="0.35">
      <c r="B1427" s="11">
        <v>2.138897</v>
      </c>
      <c r="C1427" s="11">
        <v>15</v>
      </c>
      <c r="D1427" s="11">
        <v>74.602041</v>
      </c>
      <c r="E1427" s="11">
        <v>0.3</v>
      </c>
      <c r="F1427" s="11">
        <v>1700</v>
      </c>
      <c r="G1427" s="11">
        <v>510</v>
      </c>
      <c r="H1427" s="11">
        <v>6500</v>
      </c>
      <c r="I1427" s="11">
        <v>0.75</v>
      </c>
      <c r="J1427" s="11">
        <v>0.4</v>
      </c>
      <c r="K1427" s="11">
        <v>0.7</v>
      </c>
      <c r="L1427" s="11">
        <v>4</v>
      </c>
      <c r="M1427" s="11">
        <v>4</v>
      </c>
      <c r="N1427" s="11">
        <v>3</v>
      </c>
      <c r="O1427" s="11">
        <v>2</v>
      </c>
      <c r="P1427" s="11">
        <v>0.2</v>
      </c>
      <c r="Q1427" s="11">
        <v>0.1</v>
      </c>
      <c r="R1427" s="11">
        <v>0.16666666999999999</v>
      </c>
      <c r="S1427" s="11">
        <v>0.3</v>
      </c>
      <c r="T1427" s="11">
        <v>2468.0691000000002</v>
      </c>
      <c r="U1427" s="11">
        <v>0.55000000000000004</v>
      </c>
      <c r="V1427" s="11">
        <v>50</v>
      </c>
      <c r="W1427" s="11">
        <v>1000</v>
      </c>
      <c r="X1427" s="11">
        <v>1.3200913000000001</v>
      </c>
    </row>
    <row r="1428" spans="2:24" x14ac:dyDescent="0.35">
      <c r="B1428" s="11">
        <v>13.78256</v>
      </c>
      <c r="C1428" s="11">
        <v>40</v>
      </c>
      <c r="D1428" s="11">
        <v>178.16327000000001</v>
      </c>
      <c r="E1428" s="11">
        <v>0.3</v>
      </c>
      <c r="F1428" s="11">
        <v>1650</v>
      </c>
      <c r="G1428" s="11">
        <v>495</v>
      </c>
      <c r="H1428" s="11">
        <v>6500</v>
      </c>
      <c r="I1428" s="11">
        <v>0.7</v>
      </c>
      <c r="J1428" s="11">
        <v>0.3</v>
      </c>
      <c r="K1428" s="11">
        <v>0.6</v>
      </c>
      <c r="L1428" s="11">
        <v>3</v>
      </c>
      <c r="M1428" s="11">
        <v>3</v>
      </c>
      <c r="N1428" s="11">
        <v>3</v>
      </c>
      <c r="O1428" s="11">
        <v>4</v>
      </c>
      <c r="P1428" s="11">
        <v>0.05</v>
      </c>
      <c r="Q1428" s="11">
        <v>0.15</v>
      </c>
      <c r="R1428" s="11">
        <v>0.1</v>
      </c>
      <c r="S1428" s="11">
        <v>0.3</v>
      </c>
      <c r="T1428" s="11">
        <v>3614.2152999999998</v>
      </c>
      <c r="U1428" s="11">
        <v>0.45</v>
      </c>
      <c r="V1428" s="11">
        <v>60</v>
      </c>
      <c r="W1428" s="11">
        <v>1000</v>
      </c>
      <c r="X1428" s="11">
        <v>8.7466664999999999</v>
      </c>
    </row>
    <row r="1429" spans="2:24" x14ac:dyDescent="0.35">
      <c r="B1429" s="11">
        <v>15.226312</v>
      </c>
      <c r="C1429" s="11">
        <v>15</v>
      </c>
      <c r="D1429" s="11">
        <v>269.54082</v>
      </c>
      <c r="E1429" s="11">
        <v>0.13800000000000001</v>
      </c>
      <c r="F1429" s="11">
        <v>2485.227272727273</v>
      </c>
      <c r="G1429" s="11">
        <v>342.96136363636367</v>
      </c>
      <c r="H1429" s="11">
        <v>5500</v>
      </c>
      <c r="I1429" s="11">
        <v>0.8</v>
      </c>
      <c r="J1429" s="11">
        <v>0.4</v>
      </c>
      <c r="K1429" s="11">
        <v>0.9</v>
      </c>
      <c r="L1429" s="11">
        <v>2</v>
      </c>
      <c r="M1429" s="11">
        <v>3</v>
      </c>
      <c r="N1429" s="11">
        <v>3</v>
      </c>
      <c r="O1429" s="11">
        <v>3</v>
      </c>
      <c r="P1429" s="11">
        <v>0.2</v>
      </c>
      <c r="Q1429" s="11">
        <v>0.15</v>
      </c>
      <c r="R1429" s="11">
        <v>0.1</v>
      </c>
      <c r="S1429" s="11">
        <v>0.35</v>
      </c>
      <c r="T1429" s="11">
        <v>2088.3661000000002</v>
      </c>
      <c r="U1429" s="11">
        <v>0.47499999999999998</v>
      </c>
      <c r="V1429" s="11">
        <v>60</v>
      </c>
      <c r="W1429" s="11">
        <v>1200</v>
      </c>
      <c r="X1429" s="11">
        <v>14.301386000000001</v>
      </c>
    </row>
    <row r="1430" spans="2:24" x14ac:dyDescent="0.35">
      <c r="B1430" s="11">
        <v>29.443185</v>
      </c>
      <c r="C1430" s="11">
        <v>20</v>
      </c>
      <c r="D1430" s="11">
        <v>287.81632999999999</v>
      </c>
      <c r="E1430" s="11">
        <v>0.246</v>
      </c>
      <c r="F1430" s="11">
        <v>1125</v>
      </c>
      <c r="G1430" s="11">
        <v>276.75</v>
      </c>
      <c r="H1430" s="11">
        <v>4500</v>
      </c>
      <c r="I1430" s="11">
        <v>0.85</v>
      </c>
      <c r="J1430" s="11">
        <v>0.5</v>
      </c>
      <c r="K1430" s="11">
        <v>0.9</v>
      </c>
      <c r="L1430" s="11">
        <v>2</v>
      </c>
      <c r="M1430" s="11">
        <v>2</v>
      </c>
      <c r="N1430" s="11">
        <v>3</v>
      </c>
      <c r="O1430" s="11">
        <v>2</v>
      </c>
      <c r="P1430" s="11">
        <v>0.125</v>
      </c>
      <c r="Q1430" s="11">
        <v>0.2</v>
      </c>
      <c r="R1430" s="11">
        <v>0.1</v>
      </c>
      <c r="S1430" s="11">
        <v>0.3</v>
      </c>
      <c r="T1430" s="11">
        <v>2045.6696999999999</v>
      </c>
      <c r="U1430" s="11">
        <v>0.4</v>
      </c>
      <c r="V1430" s="11">
        <v>90</v>
      </c>
      <c r="W1430" s="11">
        <v>1600</v>
      </c>
      <c r="X1430" s="11">
        <v>26.602125999999998</v>
      </c>
    </row>
    <row r="1431" spans="2:24" x14ac:dyDescent="0.35">
      <c r="B1431" s="11">
        <v>-14.613353</v>
      </c>
      <c r="C1431" s="11">
        <v>25</v>
      </c>
      <c r="D1431" s="11">
        <v>245.17347000000001</v>
      </c>
      <c r="E1431" s="11">
        <v>0.03</v>
      </c>
      <c r="F1431" s="11">
        <v>899.17355371900828</v>
      </c>
      <c r="G1431" s="11">
        <v>26.975206611570247</v>
      </c>
      <c r="H1431" s="11">
        <v>6000</v>
      </c>
      <c r="I1431" s="11">
        <v>0.7</v>
      </c>
      <c r="J1431" s="11">
        <v>0.3</v>
      </c>
      <c r="K1431" s="11">
        <v>0.6</v>
      </c>
      <c r="L1431" s="11">
        <v>2</v>
      </c>
      <c r="M1431" s="11">
        <v>4</v>
      </c>
      <c r="N1431" s="11">
        <v>2</v>
      </c>
      <c r="O1431" s="11">
        <v>4</v>
      </c>
      <c r="P1431" s="11">
        <v>0.125</v>
      </c>
      <c r="Q1431" s="11">
        <v>0.2</v>
      </c>
      <c r="R1431" s="11">
        <v>0.3</v>
      </c>
      <c r="S1431" s="11">
        <v>0.2</v>
      </c>
      <c r="T1431" s="11">
        <v>2132.6446000000001</v>
      </c>
      <c r="U1431" s="11">
        <v>0.4</v>
      </c>
      <c r="V1431" s="11">
        <v>90</v>
      </c>
      <c r="W1431" s="11">
        <v>1200</v>
      </c>
      <c r="X1431" s="11">
        <v>-13.906898</v>
      </c>
    </row>
    <row r="1432" spans="2:24" x14ac:dyDescent="0.35">
      <c r="B1432" s="11">
        <v>8.1064340000000001</v>
      </c>
      <c r="C1432" s="11">
        <v>15</v>
      </c>
      <c r="D1432" s="11">
        <v>202.53061</v>
      </c>
      <c r="E1432" s="11">
        <v>0.192</v>
      </c>
      <c r="F1432" s="11">
        <v>2748.8119834710747</v>
      </c>
      <c r="G1432" s="11">
        <v>527.77190082644631</v>
      </c>
      <c r="H1432" s="11">
        <v>7500</v>
      </c>
      <c r="I1432" s="11">
        <v>0.8</v>
      </c>
      <c r="J1432" s="11">
        <v>0.5</v>
      </c>
      <c r="K1432" s="11">
        <v>0.7</v>
      </c>
      <c r="L1432" s="11">
        <v>4</v>
      </c>
      <c r="M1432" s="11">
        <v>4</v>
      </c>
      <c r="N1432" s="11">
        <v>4</v>
      </c>
      <c r="O1432" s="11">
        <v>4</v>
      </c>
      <c r="P1432" s="11">
        <v>0.2</v>
      </c>
      <c r="Q1432" s="11">
        <v>0.1</v>
      </c>
      <c r="R1432" s="11">
        <v>0.1</v>
      </c>
      <c r="S1432" s="11">
        <v>0.2</v>
      </c>
      <c r="T1432" s="11">
        <v>3525.8130000000001</v>
      </c>
      <c r="U1432" s="11">
        <v>0.4</v>
      </c>
      <c r="V1432" s="11">
        <v>40</v>
      </c>
      <c r="W1432" s="11">
        <v>2000</v>
      </c>
      <c r="X1432" s="11">
        <v>6.8691290999999994</v>
      </c>
    </row>
    <row r="1433" spans="2:24" x14ac:dyDescent="0.35">
      <c r="B1433" s="11">
        <v>38.016294000000002</v>
      </c>
      <c r="C1433" s="11">
        <v>25</v>
      </c>
      <c r="D1433" s="11">
        <v>245.17347000000001</v>
      </c>
      <c r="E1433" s="11">
        <v>0.27300000000000002</v>
      </c>
      <c r="F1433" s="11">
        <v>3490.909090909091</v>
      </c>
      <c r="G1433" s="11">
        <v>953.01818181818192</v>
      </c>
      <c r="H1433" s="11">
        <v>5000</v>
      </c>
      <c r="I1433" s="11">
        <v>0.7</v>
      </c>
      <c r="J1433" s="11">
        <v>0.4</v>
      </c>
      <c r="K1433" s="11">
        <v>0.9</v>
      </c>
      <c r="L1433" s="11">
        <v>4</v>
      </c>
      <c r="M1433" s="11">
        <v>2</v>
      </c>
      <c r="N1433" s="11">
        <v>4</v>
      </c>
      <c r="O1433" s="11">
        <v>3</v>
      </c>
      <c r="P1433" s="11">
        <v>0.125</v>
      </c>
      <c r="Q1433" s="11">
        <v>0.2</v>
      </c>
      <c r="R1433" s="11">
        <v>0.3</v>
      </c>
      <c r="S1433" s="11">
        <v>0.35</v>
      </c>
      <c r="T1433" s="11">
        <v>3046.6351</v>
      </c>
      <c r="U1433" s="11">
        <v>0.47499999999999998</v>
      </c>
      <c r="V1433" s="11">
        <v>60</v>
      </c>
      <c r="W1433" s="11">
        <v>800</v>
      </c>
      <c r="X1433" s="11">
        <v>41.626705999999999</v>
      </c>
    </row>
    <row r="1434" spans="2:24" x14ac:dyDescent="0.35">
      <c r="B1434" s="11">
        <v>0.68309900000000001</v>
      </c>
      <c r="C1434" s="11">
        <v>25</v>
      </c>
      <c r="D1434" s="11">
        <v>275.63265000000001</v>
      </c>
      <c r="E1434" s="11">
        <v>8.4000000000000005E-2</v>
      </c>
      <c r="F1434" s="11">
        <v>2985.4338842975208</v>
      </c>
      <c r="G1434" s="11">
        <v>250.77644628099176</v>
      </c>
      <c r="H1434" s="11">
        <v>6000</v>
      </c>
      <c r="I1434" s="11">
        <v>0.8</v>
      </c>
      <c r="J1434" s="11">
        <v>0.4</v>
      </c>
      <c r="K1434" s="11">
        <v>0.8</v>
      </c>
      <c r="L1434" s="11">
        <v>2</v>
      </c>
      <c r="M1434" s="11">
        <v>4</v>
      </c>
      <c r="N1434" s="11">
        <v>3</v>
      </c>
      <c r="O1434" s="11">
        <v>3</v>
      </c>
      <c r="P1434" s="11">
        <v>0.125</v>
      </c>
      <c r="Q1434" s="11">
        <v>0.2</v>
      </c>
      <c r="R1434" s="11">
        <v>0.16666666999999999</v>
      </c>
      <c r="S1434" s="11">
        <v>0.2</v>
      </c>
      <c r="T1434" s="11">
        <v>3148.1896000000002</v>
      </c>
      <c r="U1434" s="11">
        <v>0.5</v>
      </c>
      <c r="V1434" s="11">
        <v>50</v>
      </c>
      <c r="W1434" s="11">
        <v>400</v>
      </c>
      <c r="X1434" s="11">
        <v>0.93180463999999996</v>
      </c>
    </row>
    <row r="1435" spans="2:24" x14ac:dyDescent="0.35">
      <c r="B1435" s="11">
        <v>-5.3807919999999996</v>
      </c>
      <c r="C1435" s="11">
        <v>20</v>
      </c>
      <c r="D1435" s="11">
        <v>80.693877999999998</v>
      </c>
      <c r="E1435" s="11">
        <v>0.3</v>
      </c>
      <c r="F1435" s="11">
        <v>1650</v>
      </c>
      <c r="G1435" s="11">
        <v>495</v>
      </c>
      <c r="H1435" s="11">
        <v>2500</v>
      </c>
      <c r="I1435" s="11">
        <v>0.8</v>
      </c>
      <c r="J1435" s="11">
        <v>0.4</v>
      </c>
      <c r="K1435" s="11">
        <v>0.7</v>
      </c>
      <c r="L1435" s="11">
        <v>3</v>
      </c>
      <c r="M1435" s="11">
        <v>4</v>
      </c>
      <c r="N1435" s="11">
        <v>4</v>
      </c>
      <c r="O1435" s="11">
        <v>4</v>
      </c>
      <c r="P1435" s="11">
        <v>0.125</v>
      </c>
      <c r="Q1435" s="11">
        <v>0.15</v>
      </c>
      <c r="R1435" s="11">
        <v>0.1</v>
      </c>
      <c r="S1435" s="11">
        <v>0.3</v>
      </c>
      <c r="T1435" s="11">
        <v>699.37426000000005</v>
      </c>
      <c r="U1435" s="11">
        <v>0.42499999999999999</v>
      </c>
      <c r="V1435" s="11">
        <v>40</v>
      </c>
      <c r="W1435" s="11">
        <v>1400</v>
      </c>
      <c r="X1435" s="11">
        <v>-6.5449073000000002</v>
      </c>
    </row>
    <row r="1436" spans="2:24" x14ac:dyDescent="0.35">
      <c r="B1436" s="11">
        <v>1.424469</v>
      </c>
      <c r="C1436" s="11">
        <v>30</v>
      </c>
      <c r="D1436" s="11">
        <v>220.80611999999999</v>
      </c>
      <c r="E1436" s="11">
        <v>0.3</v>
      </c>
      <c r="F1436" s="11">
        <v>5061.9834710743798</v>
      </c>
      <c r="G1436" s="11">
        <v>1518.5950413223138</v>
      </c>
      <c r="H1436" s="11">
        <v>7500</v>
      </c>
      <c r="I1436" s="11">
        <v>0.8</v>
      </c>
      <c r="J1436" s="11">
        <v>0.5</v>
      </c>
      <c r="K1436" s="11">
        <v>0.6</v>
      </c>
      <c r="L1436" s="11">
        <v>2</v>
      </c>
      <c r="M1436" s="11">
        <v>4</v>
      </c>
      <c r="N1436" s="11">
        <v>4</v>
      </c>
      <c r="O1436" s="11">
        <v>4</v>
      </c>
      <c r="P1436" s="11">
        <v>0.2</v>
      </c>
      <c r="Q1436" s="11">
        <v>0.1</v>
      </c>
      <c r="R1436" s="11">
        <v>0.16666666999999999</v>
      </c>
      <c r="S1436" s="11">
        <v>0.2</v>
      </c>
      <c r="T1436" s="11">
        <v>1968.2080000000001</v>
      </c>
      <c r="U1436" s="11">
        <v>0.6</v>
      </c>
      <c r="V1436" s="11">
        <v>90</v>
      </c>
      <c r="W1436" s="11">
        <v>800</v>
      </c>
      <c r="X1436" s="11">
        <v>10.173617</v>
      </c>
    </row>
    <row r="1437" spans="2:24" x14ac:dyDescent="0.35">
      <c r="B1437" s="11">
        <v>12.499215</v>
      </c>
      <c r="C1437" s="11">
        <v>15</v>
      </c>
      <c r="D1437" s="11">
        <v>50.234693999999998</v>
      </c>
      <c r="E1437" s="11">
        <v>0.3</v>
      </c>
      <c r="F1437" s="11">
        <v>1518.5950413223138</v>
      </c>
      <c r="G1437" s="11">
        <v>455.57851239669412</v>
      </c>
      <c r="H1437" s="11">
        <v>3500</v>
      </c>
      <c r="I1437" s="11">
        <v>0.85</v>
      </c>
      <c r="J1437" s="11">
        <v>0.2</v>
      </c>
      <c r="K1437" s="11">
        <v>0.8</v>
      </c>
      <c r="L1437" s="11">
        <v>4</v>
      </c>
      <c r="M1437" s="11">
        <v>2</v>
      </c>
      <c r="N1437" s="11">
        <v>3</v>
      </c>
      <c r="O1437" s="11">
        <v>4</v>
      </c>
      <c r="P1437" s="11">
        <v>0.2</v>
      </c>
      <c r="Q1437" s="11">
        <v>0.2</v>
      </c>
      <c r="R1437" s="11">
        <v>0.16666666999999999</v>
      </c>
      <c r="S1437" s="11">
        <v>0.2</v>
      </c>
      <c r="T1437" s="11">
        <v>1328.9603</v>
      </c>
      <c r="U1437" s="11">
        <v>0.57499999999999996</v>
      </c>
      <c r="V1437" s="11">
        <v>80</v>
      </c>
      <c r="W1437" s="11">
        <v>600</v>
      </c>
      <c r="X1437" s="11">
        <v>13.917489</v>
      </c>
    </row>
    <row r="1438" spans="2:24" x14ac:dyDescent="0.35">
      <c r="B1438" s="11">
        <v>-1.4425030000000001</v>
      </c>
      <c r="C1438" s="11">
        <v>40</v>
      </c>
      <c r="D1438" s="11">
        <v>80.693877999999998</v>
      </c>
      <c r="E1438" s="11">
        <v>0.16500000000000001</v>
      </c>
      <c r="F1438" s="11">
        <v>4231.4049586776864</v>
      </c>
      <c r="G1438" s="11">
        <v>698.18181818181824</v>
      </c>
      <c r="H1438" s="11">
        <v>8000</v>
      </c>
      <c r="I1438" s="11">
        <v>0.8</v>
      </c>
      <c r="J1438" s="11">
        <v>0.3</v>
      </c>
      <c r="K1438" s="11">
        <v>0.7</v>
      </c>
      <c r="L1438" s="11">
        <v>2</v>
      </c>
      <c r="M1438" s="11">
        <v>3</v>
      </c>
      <c r="N1438" s="11">
        <v>3</v>
      </c>
      <c r="O1438" s="11">
        <v>2</v>
      </c>
      <c r="P1438" s="11">
        <v>0.2</v>
      </c>
      <c r="Q1438" s="11">
        <v>0.15</v>
      </c>
      <c r="R1438" s="11">
        <v>0.16666666999999999</v>
      </c>
      <c r="S1438" s="11">
        <v>0.2</v>
      </c>
      <c r="T1438" s="11">
        <v>3830.4504000000002</v>
      </c>
      <c r="U1438" s="11">
        <v>0.625</v>
      </c>
      <c r="V1438" s="11">
        <v>50</v>
      </c>
      <c r="W1438" s="11">
        <v>600</v>
      </c>
      <c r="X1438" s="11">
        <v>-2.9018727000000002</v>
      </c>
    </row>
    <row r="1439" spans="2:24" x14ac:dyDescent="0.35">
      <c r="B1439" s="11">
        <v>35.722707999999997</v>
      </c>
      <c r="C1439" s="11">
        <v>35</v>
      </c>
      <c r="D1439" s="11">
        <v>293.90816000000001</v>
      </c>
      <c r="E1439" s="11">
        <v>0.16500000000000001</v>
      </c>
      <c r="F1439" s="11">
        <v>4176.1363636363631</v>
      </c>
      <c r="G1439" s="11">
        <v>689.06249999999989</v>
      </c>
      <c r="H1439" s="11">
        <v>8500</v>
      </c>
      <c r="I1439" s="11">
        <v>0.7</v>
      </c>
      <c r="J1439" s="11">
        <v>0.4</v>
      </c>
      <c r="K1439" s="11">
        <v>0.7</v>
      </c>
      <c r="L1439" s="11">
        <v>4</v>
      </c>
      <c r="M1439" s="11">
        <v>4</v>
      </c>
      <c r="N1439" s="11">
        <v>2</v>
      </c>
      <c r="O1439" s="11">
        <v>2</v>
      </c>
      <c r="P1439" s="11">
        <v>0.125</v>
      </c>
      <c r="Q1439" s="11">
        <v>0.2</v>
      </c>
      <c r="R1439" s="11">
        <v>0.16666666999999999</v>
      </c>
      <c r="S1439" s="11">
        <v>0.3</v>
      </c>
      <c r="T1439" s="11">
        <v>4868.2119000000002</v>
      </c>
      <c r="U1439" s="11">
        <v>0.55000000000000004</v>
      </c>
      <c r="V1439" s="11">
        <v>90</v>
      </c>
      <c r="W1439" s="11">
        <v>1600</v>
      </c>
      <c r="X1439" s="11">
        <v>33.684379</v>
      </c>
    </row>
    <row r="1440" spans="2:24" x14ac:dyDescent="0.35">
      <c r="B1440" s="11">
        <v>1.983544</v>
      </c>
      <c r="C1440" s="11">
        <v>20</v>
      </c>
      <c r="D1440" s="11">
        <v>56.326531000000003</v>
      </c>
      <c r="E1440" s="11">
        <v>5.7000000000000002E-2</v>
      </c>
      <c r="F1440" s="11">
        <v>4176.1363636363631</v>
      </c>
      <c r="G1440" s="11">
        <v>238.03977272727269</v>
      </c>
      <c r="H1440" s="11">
        <v>6500</v>
      </c>
      <c r="I1440" s="11">
        <v>0.75</v>
      </c>
      <c r="J1440" s="11">
        <v>0.2</v>
      </c>
      <c r="K1440" s="11">
        <v>0.8</v>
      </c>
      <c r="L1440" s="11">
        <v>4</v>
      </c>
      <c r="M1440" s="11">
        <v>4</v>
      </c>
      <c r="N1440" s="11">
        <v>4</v>
      </c>
      <c r="O1440" s="11">
        <v>2</v>
      </c>
      <c r="P1440" s="11">
        <v>0.125</v>
      </c>
      <c r="Q1440" s="11">
        <v>0.2</v>
      </c>
      <c r="R1440" s="11">
        <v>0.1</v>
      </c>
      <c r="S1440" s="11">
        <v>0.25</v>
      </c>
      <c r="T1440" s="11">
        <v>3523.0978</v>
      </c>
      <c r="U1440" s="11">
        <v>0.5</v>
      </c>
      <c r="V1440" s="11">
        <v>70</v>
      </c>
      <c r="W1440" s="11">
        <v>1600</v>
      </c>
      <c r="X1440" s="11">
        <v>3.5238992999999996</v>
      </c>
    </row>
    <row r="1441" spans="2:24" x14ac:dyDescent="0.35">
      <c r="B1441" s="11">
        <v>-1.5215749999999999</v>
      </c>
      <c r="C1441" s="11">
        <v>30</v>
      </c>
      <c r="D1441" s="11">
        <v>117.2449</v>
      </c>
      <c r="E1441" s="11">
        <v>0.219</v>
      </c>
      <c r="F1441" s="11">
        <v>1825</v>
      </c>
      <c r="G1441" s="11">
        <v>399.67500000000001</v>
      </c>
      <c r="H1441" s="11">
        <v>7500</v>
      </c>
      <c r="I1441" s="11">
        <v>0.7</v>
      </c>
      <c r="J1441" s="11">
        <v>0.2</v>
      </c>
      <c r="K1441" s="11">
        <v>0.9</v>
      </c>
      <c r="L1441" s="11">
        <v>3</v>
      </c>
      <c r="M1441" s="11">
        <v>2</v>
      </c>
      <c r="N1441" s="11">
        <v>2</v>
      </c>
      <c r="O1441" s="11">
        <v>2</v>
      </c>
      <c r="P1441" s="11">
        <v>0.2</v>
      </c>
      <c r="Q1441" s="11">
        <v>0.2</v>
      </c>
      <c r="R1441" s="11">
        <v>0.1</v>
      </c>
      <c r="S1441" s="11">
        <v>0.25</v>
      </c>
      <c r="T1441" s="11">
        <v>3813.4031</v>
      </c>
      <c r="U1441" s="11">
        <v>0.6</v>
      </c>
      <c r="V1441" s="11">
        <v>60</v>
      </c>
      <c r="W1441" s="11">
        <v>2000</v>
      </c>
      <c r="X1441" s="11">
        <v>0.14642205999999999</v>
      </c>
    </row>
    <row r="1442" spans="2:24" x14ac:dyDescent="0.35">
      <c r="B1442" s="11">
        <v>28.956645000000002</v>
      </c>
      <c r="C1442" s="11">
        <v>15</v>
      </c>
      <c r="D1442" s="11">
        <v>111.15306</v>
      </c>
      <c r="E1442" s="11">
        <v>0.246</v>
      </c>
      <c r="F1442" s="11">
        <v>5061.9834710743798</v>
      </c>
      <c r="G1442" s="11">
        <v>1245.2479338842975</v>
      </c>
      <c r="H1442" s="11">
        <v>4500</v>
      </c>
      <c r="I1442" s="11">
        <v>0.75</v>
      </c>
      <c r="J1442" s="11">
        <v>0.5</v>
      </c>
      <c r="K1442" s="11">
        <v>0.9</v>
      </c>
      <c r="L1442" s="11">
        <v>3</v>
      </c>
      <c r="M1442" s="11">
        <v>2</v>
      </c>
      <c r="N1442" s="11">
        <v>3</v>
      </c>
      <c r="O1442" s="11">
        <v>3</v>
      </c>
      <c r="P1442" s="11">
        <v>0.05</v>
      </c>
      <c r="Q1442" s="11">
        <v>0.2</v>
      </c>
      <c r="R1442" s="11">
        <v>0.3</v>
      </c>
      <c r="S1442" s="11">
        <v>0.35</v>
      </c>
      <c r="T1442" s="11">
        <v>2115.4877999999999</v>
      </c>
      <c r="U1442" s="11">
        <v>0.47499999999999998</v>
      </c>
      <c r="V1442" s="11">
        <v>70</v>
      </c>
      <c r="W1442" s="11">
        <v>1000</v>
      </c>
      <c r="X1442" s="11">
        <v>35.853558999999997</v>
      </c>
    </row>
    <row r="1443" spans="2:24" x14ac:dyDescent="0.35">
      <c r="B1443" s="11">
        <v>-4.0948019999999996</v>
      </c>
      <c r="C1443" s="11">
        <v>45</v>
      </c>
      <c r="D1443" s="11">
        <v>44.142856999999999</v>
      </c>
      <c r="E1443" s="11">
        <v>8.4000000000000005E-2</v>
      </c>
      <c r="F1443" s="11">
        <v>1700</v>
      </c>
      <c r="G1443" s="11">
        <v>142.80000000000001</v>
      </c>
      <c r="H1443" s="11">
        <v>8000</v>
      </c>
      <c r="I1443" s="11">
        <v>0.85</v>
      </c>
      <c r="J1443" s="11">
        <v>0.4</v>
      </c>
      <c r="K1443" s="11">
        <v>0.6</v>
      </c>
      <c r="L1443" s="11">
        <v>2</v>
      </c>
      <c r="M1443" s="11">
        <v>4</v>
      </c>
      <c r="N1443" s="11">
        <v>4</v>
      </c>
      <c r="O1443" s="11">
        <v>2</v>
      </c>
      <c r="P1443" s="11">
        <v>0.2</v>
      </c>
      <c r="Q1443" s="11">
        <v>0.1</v>
      </c>
      <c r="R1443" s="11">
        <v>0.23333333000000001</v>
      </c>
      <c r="S1443" s="11">
        <v>0.3</v>
      </c>
      <c r="T1443" s="11">
        <v>4322.2518</v>
      </c>
      <c r="U1443" s="11">
        <v>0.4</v>
      </c>
      <c r="V1443" s="11">
        <v>70</v>
      </c>
      <c r="W1443" s="11">
        <v>1000</v>
      </c>
      <c r="X1443" s="11">
        <v>-4.0728537999999999</v>
      </c>
    </row>
    <row r="1444" spans="2:24" x14ac:dyDescent="0.35">
      <c r="B1444" s="11">
        <v>31.673559999999998</v>
      </c>
      <c r="C1444" s="11">
        <v>30</v>
      </c>
      <c r="D1444" s="11">
        <v>153.79592</v>
      </c>
      <c r="E1444" s="11">
        <v>5.7000000000000002E-2</v>
      </c>
      <c r="F1444" s="11">
        <v>7300</v>
      </c>
      <c r="G1444" s="11">
        <v>416.1</v>
      </c>
      <c r="H1444" s="11">
        <v>6500</v>
      </c>
      <c r="I1444" s="11">
        <v>0.8</v>
      </c>
      <c r="J1444" s="11">
        <v>0.2</v>
      </c>
      <c r="K1444" s="11">
        <v>0.9</v>
      </c>
      <c r="L1444" s="11">
        <v>3</v>
      </c>
      <c r="M1444" s="11">
        <v>3</v>
      </c>
      <c r="N1444" s="11">
        <v>4</v>
      </c>
      <c r="O1444" s="11">
        <v>4</v>
      </c>
      <c r="P1444" s="11">
        <v>0.2</v>
      </c>
      <c r="Q1444" s="11">
        <v>0.15</v>
      </c>
      <c r="R1444" s="11">
        <v>0.1</v>
      </c>
      <c r="S1444" s="11">
        <v>0.3</v>
      </c>
      <c r="T1444" s="11">
        <v>3838.0057000000002</v>
      </c>
      <c r="U1444" s="11">
        <v>0.4</v>
      </c>
      <c r="V1444" s="11">
        <v>70</v>
      </c>
      <c r="W1444" s="11">
        <v>1800</v>
      </c>
      <c r="X1444" s="11">
        <v>29.374611000000002</v>
      </c>
    </row>
    <row r="1445" spans="2:24" x14ac:dyDescent="0.35">
      <c r="B1445" s="11">
        <v>-24.509682999999999</v>
      </c>
      <c r="C1445" s="11">
        <v>40</v>
      </c>
      <c r="D1445" s="11">
        <v>172.07142999999999</v>
      </c>
      <c r="E1445" s="11">
        <v>5.7000000000000002E-2</v>
      </c>
      <c r="F1445" s="11">
        <v>640.13429752066122</v>
      </c>
      <c r="G1445" s="11">
        <v>36.487654958677687</v>
      </c>
      <c r="H1445" s="11">
        <v>6500</v>
      </c>
      <c r="I1445" s="11">
        <v>0.75</v>
      </c>
      <c r="J1445" s="11">
        <v>0.4</v>
      </c>
      <c r="K1445" s="11">
        <v>0.6</v>
      </c>
      <c r="L1445" s="11">
        <v>3</v>
      </c>
      <c r="M1445" s="11">
        <v>2</v>
      </c>
      <c r="N1445" s="11">
        <v>3</v>
      </c>
      <c r="O1445" s="11">
        <v>2</v>
      </c>
      <c r="P1445" s="11">
        <v>0.125</v>
      </c>
      <c r="Q1445" s="11">
        <v>0.15</v>
      </c>
      <c r="R1445" s="11">
        <v>0.1</v>
      </c>
      <c r="S1445" s="11">
        <v>0.2</v>
      </c>
      <c r="T1445" s="11">
        <v>3112.2408999999998</v>
      </c>
      <c r="U1445" s="11">
        <v>0.625</v>
      </c>
      <c r="V1445" s="11">
        <v>50</v>
      </c>
      <c r="W1445" s="11">
        <v>1600</v>
      </c>
      <c r="X1445" s="11">
        <v>-23.752347</v>
      </c>
    </row>
    <row r="1446" spans="2:24" x14ac:dyDescent="0.35">
      <c r="B1446" s="11">
        <v>-1.05307</v>
      </c>
      <c r="C1446" s="11">
        <v>20</v>
      </c>
      <c r="D1446" s="11">
        <v>25.867346999999999</v>
      </c>
      <c r="E1446" s="11">
        <v>0.13800000000000001</v>
      </c>
      <c r="F1446" s="11">
        <v>600</v>
      </c>
      <c r="G1446" s="11">
        <v>82.800000000000011</v>
      </c>
      <c r="H1446" s="11">
        <v>7500</v>
      </c>
      <c r="I1446" s="11">
        <v>0.8</v>
      </c>
      <c r="J1446" s="11">
        <v>0.3</v>
      </c>
      <c r="K1446" s="11">
        <v>0.7</v>
      </c>
      <c r="L1446" s="11">
        <v>3</v>
      </c>
      <c r="M1446" s="11">
        <v>3</v>
      </c>
      <c r="N1446" s="11">
        <v>4</v>
      </c>
      <c r="O1446" s="11">
        <v>4</v>
      </c>
      <c r="P1446" s="11">
        <v>0.05</v>
      </c>
      <c r="Q1446" s="11">
        <v>0.15</v>
      </c>
      <c r="R1446" s="11">
        <v>0.1</v>
      </c>
      <c r="S1446" s="11">
        <v>0.25</v>
      </c>
      <c r="T1446" s="11">
        <v>3409.4495000000002</v>
      </c>
      <c r="U1446" s="11">
        <v>0.57499999999999996</v>
      </c>
      <c r="V1446" s="11">
        <v>90</v>
      </c>
      <c r="W1446" s="11">
        <v>600</v>
      </c>
      <c r="X1446" s="11">
        <v>-0.415188</v>
      </c>
    </row>
    <row r="1447" spans="2:24" x14ac:dyDescent="0.35">
      <c r="B1447" s="11">
        <v>0.59268799999999999</v>
      </c>
      <c r="C1447" s="11">
        <v>35</v>
      </c>
      <c r="D1447" s="11">
        <v>263.44898000000001</v>
      </c>
      <c r="E1447" s="11">
        <v>8.4000000000000005E-2</v>
      </c>
      <c r="F1447" s="11">
        <v>1639.6694214876034</v>
      </c>
      <c r="G1447" s="11">
        <v>137.7322314049587</v>
      </c>
      <c r="H1447" s="11">
        <v>7000</v>
      </c>
      <c r="I1447" s="11">
        <v>0.85</v>
      </c>
      <c r="J1447" s="11">
        <v>0.4</v>
      </c>
      <c r="K1447" s="11">
        <v>0.8</v>
      </c>
      <c r="L1447" s="11">
        <v>4</v>
      </c>
      <c r="M1447" s="11">
        <v>4</v>
      </c>
      <c r="N1447" s="11">
        <v>2</v>
      </c>
      <c r="O1447" s="11">
        <v>4</v>
      </c>
      <c r="P1447" s="11">
        <v>0.125</v>
      </c>
      <c r="Q1447" s="11">
        <v>0.2</v>
      </c>
      <c r="R1447" s="11">
        <v>0.23333333000000001</v>
      </c>
      <c r="S1447" s="11">
        <v>0.2</v>
      </c>
      <c r="T1447" s="11">
        <v>2338.6507999999999</v>
      </c>
      <c r="U1447" s="11">
        <v>0.4</v>
      </c>
      <c r="V1447" s="11">
        <v>90</v>
      </c>
      <c r="W1447" s="11">
        <v>800</v>
      </c>
      <c r="X1447" s="11">
        <v>0.25998928999999998</v>
      </c>
    </row>
    <row r="1448" spans="2:24" x14ac:dyDescent="0.35">
      <c r="B1448" s="11">
        <v>15.637615</v>
      </c>
      <c r="C1448" s="11">
        <v>15</v>
      </c>
      <c r="D1448" s="11">
        <v>62.418367000000003</v>
      </c>
      <c r="E1448" s="11">
        <v>0.13800000000000001</v>
      </c>
      <c r="F1448" s="11">
        <v>3800</v>
      </c>
      <c r="G1448" s="11">
        <v>524.40000000000009</v>
      </c>
      <c r="H1448" s="11">
        <v>6000</v>
      </c>
      <c r="I1448" s="11">
        <v>0.85</v>
      </c>
      <c r="J1448" s="11">
        <v>0.3</v>
      </c>
      <c r="K1448" s="11">
        <v>0.7</v>
      </c>
      <c r="L1448" s="11">
        <v>2</v>
      </c>
      <c r="M1448" s="11">
        <v>2</v>
      </c>
      <c r="N1448" s="11">
        <v>2</v>
      </c>
      <c r="O1448" s="11">
        <v>3</v>
      </c>
      <c r="P1448" s="11">
        <v>0.125</v>
      </c>
      <c r="Q1448" s="11">
        <v>0.2</v>
      </c>
      <c r="R1448" s="11">
        <v>0.16666666999999999</v>
      </c>
      <c r="S1448" s="11">
        <v>0.2</v>
      </c>
      <c r="T1448" s="11">
        <v>2278.2175999999999</v>
      </c>
      <c r="U1448" s="11">
        <v>0.42499999999999999</v>
      </c>
      <c r="V1448" s="11">
        <v>70</v>
      </c>
      <c r="W1448" s="11">
        <v>400</v>
      </c>
      <c r="X1448" s="11">
        <v>5.5579600999999998</v>
      </c>
    </row>
    <row r="1449" spans="2:24" x14ac:dyDescent="0.35">
      <c r="B1449" s="11">
        <v>-1.208769</v>
      </c>
      <c r="C1449" s="11">
        <v>15</v>
      </c>
      <c r="D1449" s="11">
        <v>13.683673000000001</v>
      </c>
      <c r="E1449" s="11">
        <v>0.111</v>
      </c>
      <c r="F1449" s="11">
        <v>2404.4421487603304</v>
      </c>
      <c r="G1449" s="11">
        <v>266.8930785123967</v>
      </c>
      <c r="H1449" s="11">
        <v>5500</v>
      </c>
      <c r="I1449" s="11">
        <v>0.8</v>
      </c>
      <c r="J1449" s="11">
        <v>0.3</v>
      </c>
      <c r="K1449" s="11">
        <v>0.9</v>
      </c>
      <c r="L1449" s="11">
        <v>4</v>
      </c>
      <c r="M1449" s="11">
        <v>3</v>
      </c>
      <c r="N1449" s="11">
        <v>2</v>
      </c>
      <c r="O1449" s="11">
        <v>4</v>
      </c>
      <c r="P1449" s="11">
        <v>0.125</v>
      </c>
      <c r="Q1449" s="11">
        <v>0.1</v>
      </c>
      <c r="R1449" s="11">
        <v>0.16666666999999999</v>
      </c>
      <c r="S1449" s="11">
        <v>0.35</v>
      </c>
      <c r="T1449" s="11">
        <v>2585.5962</v>
      </c>
      <c r="U1449" s="11">
        <v>0.55000000000000004</v>
      </c>
      <c r="V1449" s="11">
        <v>60</v>
      </c>
      <c r="W1449" s="11">
        <v>1800</v>
      </c>
      <c r="X1449" s="11">
        <v>-3.7783598999999999</v>
      </c>
    </row>
    <row r="1450" spans="2:24" x14ac:dyDescent="0.35">
      <c r="B1450" s="11">
        <v>6.3525590000000003</v>
      </c>
      <c r="C1450" s="11">
        <v>30</v>
      </c>
      <c r="D1450" s="11">
        <v>7.5918367</v>
      </c>
      <c r="E1450" s="11">
        <v>0.219</v>
      </c>
      <c r="F1450" s="11">
        <v>4635.2789256198348</v>
      </c>
      <c r="G1450" s="11">
        <v>1015.1260847107438</v>
      </c>
      <c r="H1450" s="11">
        <v>4000</v>
      </c>
      <c r="I1450" s="11">
        <v>0.75</v>
      </c>
      <c r="J1450" s="11">
        <v>0.3</v>
      </c>
      <c r="K1450" s="11">
        <v>0.6</v>
      </c>
      <c r="L1450" s="11">
        <v>2</v>
      </c>
      <c r="M1450" s="11">
        <v>2</v>
      </c>
      <c r="N1450" s="11">
        <v>4</v>
      </c>
      <c r="O1450" s="11">
        <v>3</v>
      </c>
      <c r="P1450" s="11">
        <v>0.05</v>
      </c>
      <c r="Q1450" s="11">
        <v>0.2</v>
      </c>
      <c r="R1450" s="11">
        <v>0.3</v>
      </c>
      <c r="S1450" s="11">
        <v>0.25</v>
      </c>
      <c r="T1450" s="11">
        <v>1377.7456</v>
      </c>
      <c r="U1450" s="11">
        <v>0.45</v>
      </c>
      <c r="V1450" s="11">
        <v>70</v>
      </c>
      <c r="W1450" s="11">
        <v>1000</v>
      </c>
      <c r="X1450" s="11">
        <v>4.9811942999999994</v>
      </c>
    </row>
    <row r="1451" spans="2:24" x14ac:dyDescent="0.35">
      <c r="B1451" s="11">
        <v>-13.667828</v>
      </c>
      <c r="C1451" s="11">
        <v>40</v>
      </c>
      <c r="D1451" s="11">
        <v>172.07142999999999</v>
      </c>
      <c r="E1451" s="11">
        <v>0.219</v>
      </c>
      <c r="F1451" s="11">
        <v>1430.8884297520663</v>
      </c>
      <c r="G1451" s="11">
        <v>313.36456611570253</v>
      </c>
      <c r="H1451" s="11">
        <v>6500</v>
      </c>
      <c r="I1451" s="11">
        <v>0.85</v>
      </c>
      <c r="J1451" s="11">
        <v>0.4</v>
      </c>
      <c r="K1451" s="11">
        <v>0.8</v>
      </c>
      <c r="L1451" s="11">
        <v>2</v>
      </c>
      <c r="M1451" s="11">
        <v>2</v>
      </c>
      <c r="N1451" s="11">
        <v>4</v>
      </c>
      <c r="O1451" s="11">
        <v>4</v>
      </c>
      <c r="P1451" s="11">
        <v>0.125</v>
      </c>
      <c r="Q1451" s="11">
        <v>0.1</v>
      </c>
      <c r="R1451" s="11">
        <v>0.23333333000000001</v>
      </c>
      <c r="S1451" s="11">
        <v>0.25</v>
      </c>
      <c r="T1451" s="11">
        <v>2108.2921999999999</v>
      </c>
      <c r="U1451" s="11">
        <v>0.45</v>
      </c>
      <c r="V1451" s="11">
        <v>60</v>
      </c>
      <c r="W1451" s="11">
        <v>2000</v>
      </c>
      <c r="X1451" s="11">
        <v>-17.230046000000002</v>
      </c>
    </row>
    <row r="1452" spans="2:24" x14ac:dyDescent="0.35">
      <c r="B1452" s="11">
        <v>-4.7295030000000002</v>
      </c>
      <c r="C1452" s="11">
        <v>40</v>
      </c>
      <c r="D1452" s="11">
        <v>31.959184</v>
      </c>
      <c r="E1452" s="11">
        <v>0.192</v>
      </c>
      <c r="F1452" s="11">
        <v>3100</v>
      </c>
      <c r="G1452" s="11">
        <v>595.20000000000005</v>
      </c>
      <c r="H1452" s="11">
        <v>8500</v>
      </c>
      <c r="I1452" s="11">
        <v>0.8</v>
      </c>
      <c r="J1452" s="11">
        <v>0.2</v>
      </c>
      <c r="K1452" s="11">
        <v>0.6</v>
      </c>
      <c r="L1452" s="11">
        <v>4</v>
      </c>
      <c r="M1452" s="11">
        <v>2</v>
      </c>
      <c r="N1452" s="11">
        <v>2</v>
      </c>
      <c r="O1452" s="11">
        <v>3</v>
      </c>
      <c r="P1452" s="11">
        <v>0.05</v>
      </c>
      <c r="Q1452" s="11">
        <v>0.15</v>
      </c>
      <c r="R1452" s="11">
        <v>0.23333333000000001</v>
      </c>
      <c r="S1452" s="11">
        <v>0.2</v>
      </c>
      <c r="T1452" s="11">
        <v>2756.9976000000001</v>
      </c>
      <c r="U1452" s="11">
        <v>0.67500000000000004</v>
      </c>
      <c r="V1452" s="11">
        <v>80</v>
      </c>
      <c r="W1452" s="11">
        <v>1200</v>
      </c>
      <c r="X1452" s="11">
        <v>7.3566357999999998E-2</v>
      </c>
    </row>
    <row r="1453" spans="2:24" x14ac:dyDescent="0.35">
      <c r="B1453" s="11">
        <v>6.9029150000000001</v>
      </c>
      <c r="C1453" s="11">
        <v>40</v>
      </c>
      <c r="D1453" s="11">
        <v>105.06122000000001</v>
      </c>
      <c r="E1453" s="11">
        <v>0.3</v>
      </c>
      <c r="F1453" s="11">
        <v>3490.909090909091</v>
      </c>
      <c r="G1453" s="11">
        <v>1047.2727272727273</v>
      </c>
      <c r="H1453" s="11">
        <v>7500</v>
      </c>
      <c r="I1453" s="11">
        <v>0.75</v>
      </c>
      <c r="J1453" s="11">
        <v>0.4</v>
      </c>
      <c r="K1453" s="11">
        <v>0.7</v>
      </c>
      <c r="L1453" s="11">
        <v>4</v>
      </c>
      <c r="M1453" s="11">
        <v>4</v>
      </c>
      <c r="N1453" s="11">
        <v>2</v>
      </c>
      <c r="O1453" s="11">
        <v>3</v>
      </c>
      <c r="P1453" s="11">
        <v>0.125</v>
      </c>
      <c r="Q1453" s="11">
        <v>0.2</v>
      </c>
      <c r="R1453" s="11">
        <v>0.23333333000000001</v>
      </c>
      <c r="S1453" s="11">
        <v>0.35</v>
      </c>
      <c r="T1453" s="11">
        <v>3591.0472</v>
      </c>
      <c r="U1453" s="11">
        <v>0.6</v>
      </c>
      <c r="V1453" s="11">
        <v>70</v>
      </c>
      <c r="W1453" s="11">
        <v>400</v>
      </c>
      <c r="X1453" s="11">
        <v>2.6886106000000001</v>
      </c>
    </row>
    <row r="1454" spans="2:24" x14ac:dyDescent="0.35">
      <c r="B1454" s="11">
        <v>16.515149999999998</v>
      </c>
      <c r="C1454" s="11">
        <v>45</v>
      </c>
      <c r="D1454" s="11">
        <v>105.06122000000001</v>
      </c>
      <c r="E1454" s="11">
        <v>0.27300000000000002</v>
      </c>
      <c r="F1454" s="11">
        <v>5185.227272727273</v>
      </c>
      <c r="G1454" s="11">
        <v>1415.5670454545457</v>
      </c>
      <c r="H1454" s="11">
        <v>7000</v>
      </c>
      <c r="I1454" s="11">
        <v>0.85</v>
      </c>
      <c r="J1454" s="11">
        <v>0.5</v>
      </c>
      <c r="K1454" s="11">
        <v>0.6</v>
      </c>
      <c r="L1454" s="11">
        <v>2</v>
      </c>
      <c r="M1454" s="11">
        <v>3</v>
      </c>
      <c r="N1454" s="11">
        <v>3</v>
      </c>
      <c r="O1454" s="11">
        <v>4</v>
      </c>
      <c r="P1454" s="11">
        <v>0.2</v>
      </c>
      <c r="Q1454" s="11">
        <v>0.15</v>
      </c>
      <c r="R1454" s="11">
        <v>0.23333333000000001</v>
      </c>
      <c r="S1454" s="11">
        <v>0.2</v>
      </c>
      <c r="T1454" s="11">
        <v>3781.9703</v>
      </c>
      <c r="U1454" s="11">
        <v>0.45</v>
      </c>
      <c r="V1454" s="11">
        <v>50</v>
      </c>
      <c r="W1454" s="11">
        <v>1000</v>
      </c>
      <c r="X1454" s="11">
        <v>14.819335000000001</v>
      </c>
    </row>
    <row r="1455" spans="2:24" x14ac:dyDescent="0.35">
      <c r="B1455" s="11">
        <v>9.4618970000000004</v>
      </c>
      <c r="C1455" s="11">
        <v>30</v>
      </c>
      <c r="D1455" s="11">
        <v>263.44898000000001</v>
      </c>
      <c r="E1455" s="11">
        <v>0.192</v>
      </c>
      <c r="F1455" s="11">
        <v>1075.6714876033056</v>
      </c>
      <c r="G1455" s="11">
        <v>206.52892561983469</v>
      </c>
      <c r="H1455" s="11">
        <v>6000</v>
      </c>
      <c r="I1455" s="11">
        <v>0.8</v>
      </c>
      <c r="J1455" s="11">
        <v>0.3</v>
      </c>
      <c r="K1455" s="11">
        <v>0.8</v>
      </c>
      <c r="L1455" s="11">
        <v>4</v>
      </c>
      <c r="M1455" s="11">
        <v>4</v>
      </c>
      <c r="N1455" s="11">
        <v>2</v>
      </c>
      <c r="O1455" s="11">
        <v>2</v>
      </c>
      <c r="P1455" s="11">
        <v>0.05</v>
      </c>
      <c r="Q1455" s="11">
        <v>0.15</v>
      </c>
      <c r="R1455" s="11">
        <v>0.23333333000000001</v>
      </c>
      <c r="S1455" s="11">
        <v>0.3</v>
      </c>
      <c r="T1455" s="11">
        <v>3050.7224999999999</v>
      </c>
      <c r="U1455" s="11">
        <v>0.42499999999999999</v>
      </c>
      <c r="V1455" s="11">
        <v>80</v>
      </c>
      <c r="W1455" s="11">
        <v>600</v>
      </c>
      <c r="X1455" s="11">
        <v>12.259676000000001</v>
      </c>
    </row>
    <row r="1456" spans="2:24" x14ac:dyDescent="0.35">
      <c r="B1456" s="11">
        <v>-12.750912</v>
      </c>
      <c r="C1456" s="11">
        <v>45</v>
      </c>
      <c r="D1456" s="11">
        <v>56.326531000000003</v>
      </c>
      <c r="E1456" s="11">
        <v>5.7000000000000002E-2</v>
      </c>
      <c r="F1456" s="11">
        <v>2847.3657024793383</v>
      </c>
      <c r="G1456" s="11">
        <v>162.2998450413223</v>
      </c>
      <c r="H1456" s="11">
        <v>7000</v>
      </c>
      <c r="I1456" s="11">
        <v>0.8</v>
      </c>
      <c r="J1456" s="11">
        <v>0.3</v>
      </c>
      <c r="K1456" s="11">
        <v>0.6</v>
      </c>
      <c r="L1456" s="11">
        <v>3</v>
      </c>
      <c r="M1456" s="11">
        <v>3</v>
      </c>
      <c r="N1456" s="11">
        <v>4</v>
      </c>
      <c r="O1456" s="11">
        <v>3</v>
      </c>
      <c r="P1456" s="11">
        <v>0.125</v>
      </c>
      <c r="Q1456" s="11">
        <v>0.2</v>
      </c>
      <c r="R1456" s="11">
        <v>0.23333333000000001</v>
      </c>
      <c r="S1456" s="11">
        <v>0.25</v>
      </c>
      <c r="T1456" s="11">
        <v>2206.1493</v>
      </c>
      <c r="U1456" s="11">
        <v>0.67500000000000004</v>
      </c>
      <c r="V1456" s="11">
        <v>50</v>
      </c>
      <c r="W1456" s="11">
        <v>600</v>
      </c>
      <c r="X1456" s="11">
        <v>-12.340266</v>
      </c>
    </row>
    <row r="1457" spans="2:24" x14ac:dyDescent="0.35">
      <c r="B1457" s="11">
        <v>-16.028455000000001</v>
      </c>
      <c r="C1457" s="11">
        <v>20</v>
      </c>
      <c r="D1457" s="11">
        <v>98.969387999999995</v>
      </c>
      <c r="E1457" s="11">
        <v>8.4000000000000005E-2</v>
      </c>
      <c r="F1457" s="11">
        <v>2404.4421487603304</v>
      </c>
      <c r="G1457" s="11">
        <v>201.97314049586777</v>
      </c>
      <c r="H1457" s="11">
        <v>5500</v>
      </c>
      <c r="I1457" s="11">
        <v>0.7</v>
      </c>
      <c r="J1457" s="11">
        <v>0.3</v>
      </c>
      <c r="K1457" s="11">
        <v>0.7</v>
      </c>
      <c r="L1457" s="11">
        <v>2</v>
      </c>
      <c r="M1457" s="11">
        <v>3</v>
      </c>
      <c r="N1457" s="11">
        <v>2</v>
      </c>
      <c r="O1457" s="11">
        <v>4</v>
      </c>
      <c r="P1457" s="11">
        <v>0.05</v>
      </c>
      <c r="Q1457" s="11">
        <v>0.1</v>
      </c>
      <c r="R1457" s="11">
        <v>0.3</v>
      </c>
      <c r="S1457" s="11">
        <v>0.25</v>
      </c>
      <c r="T1457" s="11">
        <v>1538.6233999999999</v>
      </c>
      <c r="U1457" s="11">
        <v>0.67500000000000004</v>
      </c>
      <c r="V1457" s="11">
        <v>80</v>
      </c>
      <c r="W1457" s="11">
        <v>1400</v>
      </c>
      <c r="X1457" s="11">
        <v>-19.889271000000001</v>
      </c>
    </row>
    <row r="1458" spans="2:24" x14ac:dyDescent="0.35">
      <c r="B1458" s="11">
        <v>13.909139</v>
      </c>
      <c r="C1458" s="11">
        <v>35</v>
      </c>
      <c r="D1458" s="11">
        <v>220.80611999999999</v>
      </c>
      <c r="E1458" s="11">
        <v>0.27300000000000002</v>
      </c>
      <c r="F1458" s="11">
        <v>3490.909090909091</v>
      </c>
      <c r="G1458" s="11">
        <v>953.01818181818192</v>
      </c>
      <c r="H1458" s="11">
        <v>7000</v>
      </c>
      <c r="I1458" s="11">
        <v>0.7</v>
      </c>
      <c r="J1458" s="11">
        <v>0.3</v>
      </c>
      <c r="K1458" s="11">
        <v>0.9</v>
      </c>
      <c r="L1458" s="11">
        <v>3</v>
      </c>
      <c r="M1458" s="11">
        <v>3</v>
      </c>
      <c r="N1458" s="11">
        <v>4</v>
      </c>
      <c r="O1458" s="11">
        <v>4</v>
      </c>
      <c r="P1458" s="11">
        <v>0.125</v>
      </c>
      <c r="Q1458" s="11">
        <v>0.1</v>
      </c>
      <c r="R1458" s="11">
        <v>0.3</v>
      </c>
      <c r="S1458" s="11">
        <v>0.2</v>
      </c>
      <c r="T1458" s="11">
        <v>2895.4724000000001</v>
      </c>
      <c r="U1458" s="11">
        <v>0.47499999999999998</v>
      </c>
      <c r="V1458" s="11">
        <v>70</v>
      </c>
      <c r="W1458" s="11">
        <v>400</v>
      </c>
      <c r="X1458" s="11">
        <v>12.757087</v>
      </c>
    </row>
    <row r="1459" spans="2:24" x14ac:dyDescent="0.35">
      <c r="B1459" s="11">
        <v>-4.8895210000000002</v>
      </c>
      <c r="C1459" s="11">
        <v>15</v>
      </c>
      <c r="D1459" s="11">
        <v>287.81632999999999</v>
      </c>
      <c r="E1459" s="11">
        <v>0.13800000000000001</v>
      </c>
      <c r="F1459" s="11">
        <v>3733.2128099173551</v>
      </c>
      <c r="G1459" s="11">
        <v>515.18336776859508</v>
      </c>
      <c r="H1459" s="11">
        <v>6500</v>
      </c>
      <c r="I1459" s="11">
        <v>0.85</v>
      </c>
      <c r="J1459" s="11">
        <v>0.4</v>
      </c>
      <c r="K1459" s="11">
        <v>0.6</v>
      </c>
      <c r="L1459" s="11">
        <v>2</v>
      </c>
      <c r="M1459" s="11">
        <v>4</v>
      </c>
      <c r="N1459" s="11">
        <v>4</v>
      </c>
      <c r="O1459" s="11">
        <v>3</v>
      </c>
      <c r="P1459" s="11">
        <v>0.2</v>
      </c>
      <c r="Q1459" s="11">
        <v>0.2</v>
      </c>
      <c r="R1459" s="11">
        <v>0.16666666999999999</v>
      </c>
      <c r="S1459" s="11">
        <v>0.3</v>
      </c>
      <c r="T1459" s="11">
        <v>1880.4336000000001</v>
      </c>
      <c r="U1459" s="11">
        <v>0.65</v>
      </c>
      <c r="V1459" s="11">
        <v>50</v>
      </c>
      <c r="W1459" s="11">
        <v>600</v>
      </c>
      <c r="X1459" s="11">
        <v>-3.9585504</v>
      </c>
    </row>
    <row r="1460" spans="2:24" x14ac:dyDescent="0.35">
      <c r="B1460" s="11">
        <v>-4.3841749999999999</v>
      </c>
      <c r="C1460" s="11">
        <v>25</v>
      </c>
      <c r="D1460" s="11">
        <v>117.2449</v>
      </c>
      <c r="E1460" s="11">
        <v>0.3</v>
      </c>
      <c r="F1460" s="11">
        <v>1639.6694214876034</v>
      </c>
      <c r="G1460" s="11">
        <v>491.90082644628097</v>
      </c>
      <c r="H1460" s="11">
        <v>3000</v>
      </c>
      <c r="I1460" s="11">
        <v>0.85</v>
      </c>
      <c r="J1460" s="11">
        <v>0.3</v>
      </c>
      <c r="K1460" s="11">
        <v>0.7</v>
      </c>
      <c r="L1460" s="11">
        <v>2</v>
      </c>
      <c r="M1460" s="11">
        <v>3</v>
      </c>
      <c r="N1460" s="11">
        <v>2</v>
      </c>
      <c r="O1460" s="11">
        <v>4</v>
      </c>
      <c r="P1460" s="11">
        <v>0.125</v>
      </c>
      <c r="Q1460" s="11">
        <v>0.2</v>
      </c>
      <c r="R1460" s="11">
        <v>0.16666666999999999</v>
      </c>
      <c r="S1460" s="11">
        <v>0.3</v>
      </c>
      <c r="T1460" s="11">
        <v>1066.3223</v>
      </c>
      <c r="U1460" s="11">
        <v>0.42499999999999999</v>
      </c>
      <c r="V1460" s="11">
        <v>60</v>
      </c>
      <c r="W1460" s="11">
        <v>1200</v>
      </c>
      <c r="X1460" s="11">
        <v>-0.40947565000000002</v>
      </c>
    </row>
    <row r="1461" spans="2:24" x14ac:dyDescent="0.35">
      <c r="B1461" s="11">
        <v>24.257199</v>
      </c>
      <c r="C1461" s="11">
        <v>25</v>
      </c>
      <c r="D1461" s="11">
        <v>239.08162999999999</v>
      </c>
      <c r="E1461" s="11">
        <v>0.246</v>
      </c>
      <c r="F1461" s="11">
        <v>5200</v>
      </c>
      <c r="G1461" s="11">
        <v>1279.2</v>
      </c>
      <c r="H1461" s="11">
        <v>6000</v>
      </c>
      <c r="I1461" s="11">
        <v>0.75</v>
      </c>
      <c r="J1461" s="11">
        <v>0.5</v>
      </c>
      <c r="K1461" s="11">
        <v>0.7</v>
      </c>
      <c r="L1461" s="11">
        <v>2</v>
      </c>
      <c r="M1461" s="11">
        <v>2</v>
      </c>
      <c r="N1461" s="11">
        <v>3</v>
      </c>
      <c r="O1461" s="11">
        <v>2</v>
      </c>
      <c r="P1461" s="11">
        <v>0.125</v>
      </c>
      <c r="Q1461" s="11">
        <v>0.1</v>
      </c>
      <c r="R1461" s="11">
        <v>0.16666666999999999</v>
      </c>
      <c r="S1461" s="11">
        <v>0.2</v>
      </c>
      <c r="T1461" s="11">
        <v>3655.9621999999999</v>
      </c>
      <c r="U1461" s="11">
        <v>0.4</v>
      </c>
      <c r="V1461" s="11">
        <v>40</v>
      </c>
      <c r="W1461" s="11">
        <v>1400</v>
      </c>
      <c r="X1461" s="11">
        <v>19.438842999999999</v>
      </c>
    </row>
    <row r="1462" spans="2:24" x14ac:dyDescent="0.35">
      <c r="B1462" s="11">
        <v>-26.080552999999998</v>
      </c>
      <c r="C1462" s="11">
        <v>40</v>
      </c>
      <c r="D1462" s="11">
        <v>287.81632999999999</v>
      </c>
      <c r="E1462" s="11">
        <v>0.219</v>
      </c>
      <c r="F1462" s="11">
        <v>6600</v>
      </c>
      <c r="G1462" s="11">
        <v>1445.4</v>
      </c>
      <c r="H1462" s="11">
        <v>6500</v>
      </c>
      <c r="I1462" s="11">
        <v>0.85</v>
      </c>
      <c r="J1462" s="11">
        <v>0.4</v>
      </c>
      <c r="K1462" s="11">
        <v>0.7</v>
      </c>
      <c r="L1462" s="11">
        <v>2</v>
      </c>
      <c r="M1462" s="11">
        <v>2</v>
      </c>
      <c r="N1462" s="11">
        <v>2</v>
      </c>
      <c r="O1462" s="11">
        <v>3</v>
      </c>
      <c r="P1462" s="11">
        <v>0.2</v>
      </c>
      <c r="Q1462" s="11">
        <v>0.15</v>
      </c>
      <c r="R1462" s="11">
        <v>0.3</v>
      </c>
      <c r="S1462" s="11">
        <v>0.3</v>
      </c>
      <c r="T1462" s="11">
        <v>1606.3179</v>
      </c>
      <c r="U1462" s="11">
        <v>0.4</v>
      </c>
      <c r="V1462" s="11">
        <v>60</v>
      </c>
      <c r="W1462" s="11">
        <v>2000</v>
      </c>
      <c r="X1462" s="11">
        <v>-26.759551999999999</v>
      </c>
    </row>
    <row r="1463" spans="2:24" x14ac:dyDescent="0.35">
      <c r="B1463" s="11">
        <v>-1.178531</v>
      </c>
      <c r="C1463" s="11">
        <v>15</v>
      </c>
      <c r="D1463" s="11">
        <v>281.72449</v>
      </c>
      <c r="E1463" s="11">
        <v>0.03</v>
      </c>
      <c r="F1463" s="11">
        <v>5735.1756198347111</v>
      </c>
      <c r="G1463" s="11">
        <v>172.05526859504133</v>
      </c>
      <c r="H1463" s="11">
        <v>5500</v>
      </c>
      <c r="I1463" s="11">
        <v>0.7</v>
      </c>
      <c r="J1463" s="11">
        <v>0.4</v>
      </c>
      <c r="K1463" s="11">
        <v>0.6</v>
      </c>
      <c r="L1463" s="11">
        <v>3</v>
      </c>
      <c r="M1463" s="11">
        <v>2</v>
      </c>
      <c r="N1463" s="11">
        <v>4</v>
      </c>
      <c r="O1463" s="11">
        <v>2</v>
      </c>
      <c r="P1463" s="11">
        <v>0.125</v>
      </c>
      <c r="Q1463" s="11">
        <v>0.1</v>
      </c>
      <c r="R1463" s="11">
        <v>0.1</v>
      </c>
      <c r="S1463" s="11">
        <v>0.2</v>
      </c>
      <c r="T1463" s="11">
        <v>2088.3661000000002</v>
      </c>
      <c r="U1463" s="11">
        <v>0.45</v>
      </c>
      <c r="V1463" s="11">
        <v>50</v>
      </c>
      <c r="W1463" s="11">
        <v>1400</v>
      </c>
      <c r="X1463" s="11">
        <v>-3.5710997999999998</v>
      </c>
    </row>
    <row r="1464" spans="2:24" x14ac:dyDescent="0.35">
      <c r="B1464" s="11">
        <v>37.125906999999998</v>
      </c>
      <c r="C1464" s="11">
        <v>30</v>
      </c>
      <c r="D1464" s="11">
        <v>1.5</v>
      </c>
      <c r="E1464" s="11">
        <v>0.246</v>
      </c>
      <c r="F1464" s="11">
        <v>5200</v>
      </c>
      <c r="G1464" s="11">
        <v>1279.2</v>
      </c>
      <c r="H1464" s="11">
        <v>6500</v>
      </c>
      <c r="I1464" s="11">
        <v>0.8</v>
      </c>
      <c r="J1464" s="11">
        <v>0.2</v>
      </c>
      <c r="K1464" s="11">
        <v>0.9</v>
      </c>
      <c r="L1464" s="11">
        <v>4</v>
      </c>
      <c r="M1464" s="11">
        <v>2</v>
      </c>
      <c r="N1464" s="11">
        <v>4</v>
      </c>
      <c r="O1464" s="11">
        <v>2</v>
      </c>
      <c r="P1464" s="11">
        <v>0.05</v>
      </c>
      <c r="Q1464" s="11">
        <v>0.2</v>
      </c>
      <c r="R1464" s="11">
        <v>0.16666666999999999</v>
      </c>
      <c r="S1464" s="11">
        <v>0.35</v>
      </c>
      <c r="T1464" s="11">
        <v>1705.7802999999999</v>
      </c>
      <c r="U1464" s="11">
        <v>0.4</v>
      </c>
      <c r="V1464" s="11">
        <v>50</v>
      </c>
      <c r="W1464" s="11">
        <v>800</v>
      </c>
      <c r="X1464" s="11">
        <v>38.134411</v>
      </c>
    </row>
    <row r="1465" spans="2:24" x14ac:dyDescent="0.35">
      <c r="B1465" s="11">
        <v>-10.922387000000001</v>
      </c>
      <c r="C1465" s="11">
        <v>45</v>
      </c>
      <c r="D1465" s="11">
        <v>135.52041</v>
      </c>
      <c r="E1465" s="11">
        <v>5.7000000000000002E-2</v>
      </c>
      <c r="F1465" s="11">
        <v>785.64049586776855</v>
      </c>
      <c r="G1465" s="11">
        <v>44.781508264462808</v>
      </c>
      <c r="H1465" s="11">
        <v>7500</v>
      </c>
      <c r="I1465" s="11">
        <v>0.75</v>
      </c>
      <c r="J1465" s="11">
        <v>0.4</v>
      </c>
      <c r="K1465" s="11">
        <v>0.9</v>
      </c>
      <c r="L1465" s="11">
        <v>4</v>
      </c>
      <c r="M1465" s="11">
        <v>3</v>
      </c>
      <c r="N1465" s="11">
        <v>3</v>
      </c>
      <c r="O1465" s="11">
        <v>2</v>
      </c>
      <c r="P1465" s="11">
        <v>0.125</v>
      </c>
      <c r="Q1465" s="11">
        <v>0.2</v>
      </c>
      <c r="R1465" s="11">
        <v>0.1</v>
      </c>
      <c r="S1465" s="11">
        <v>0.35</v>
      </c>
      <c r="T1465" s="11">
        <v>3489.3177999999998</v>
      </c>
      <c r="U1465" s="11">
        <v>0.52500000000000002</v>
      </c>
      <c r="V1465" s="11">
        <v>50</v>
      </c>
      <c r="W1465" s="11">
        <v>600</v>
      </c>
      <c r="X1465" s="11">
        <v>-10.427460999999999</v>
      </c>
    </row>
    <row r="1466" spans="2:24" x14ac:dyDescent="0.35">
      <c r="B1466" s="11">
        <v>21.783193000000001</v>
      </c>
      <c r="C1466" s="11">
        <v>45</v>
      </c>
      <c r="D1466" s="11">
        <v>44.142856999999999</v>
      </c>
      <c r="E1466" s="11">
        <v>8.4000000000000005E-2</v>
      </c>
      <c r="F1466" s="11">
        <v>7300</v>
      </c>
      <c r="G1466" s="11">
        <v>613.20000000000005</v>
      </c>
      <c r="H1466" s="11">
        <v>6500</v>
      </c>
      <c r="I1466" s="11">
        <v>0.7</v>
      </c>
      <c r="J1466" s="11">
        <v>0.2</v>
      </c>
      <c r="K1466" s="11">
        <v>0.7</v>
      </c>
      <c r="L1466" s="11">
        <v>2</v>
      </c>
      <c r="M1466" s="11">
        <v>2</v>
      </c>
      <c r="N1466" s="11">
        <v>2</v>
      </c>
      <c r="O1466" s="11">
        <v>3</v>
      </c>
      <c r="P1466" s="11">
        <v>0.125</v>
      </c>
      <c r="Q1466" s="11">
        <v>0.15</v>
      </c>
      <c r="R1466" s="11">
        <v>0.16666666999999999</v>
      </c>
      <c r="S1466" s="11">
        <v>0.2</v>
      </c>
      <c r="T1466" s="11">
        <v>3511.8296</v>
      </c>
      <c r="U1466" s="11">
        <v>0.5</v>
      </c>
      <c r="V1466" s="11">
        <v>80</v>
      </c>
      <c r="W1466" s="11">
        <v>1600</v>
      </c>
      <c r="X1466" s="11">
        <v>21.830151000000001</v>
      </c>
    </row>
    <row r="1467" spans="2:24" x14ac:dyDescent="0.35">
      <c r="B1467" s="11">
        <v>0.409858</v>
      </c>
      <c r="C1467" s="11">
        <v>25</v>
      </c>
      <c r="D1467" s="11">
        <v>86.785713999999999</v>
      </c>
      <c r="E1467" s="11">
        <v>0.03</v>
      </c>
      <c r="F1467" s="11">
        <v>2847.3657024793383</v>
      </c>
      <c r="G1467" s="11">
        <v>85.420971074380148</v>
      </c>
      <c r="H1467" s="11">
        <v>6000</v>
      </c>
      <c r="I1467" s="11">
        <v>0.85</v>
      </c>
      <c r="J1467" s="11">
        <v>0.3</v>
      </c>
      <c r="K1467" s="11">
        <v>0.7</v>
      </c>
      <c r="L1467" s="11">
        <v>4</v>
      </c>
      <c r="M1467" s="11">
        <v>2</v>
      </c>
      <c r="N1467" s="11">
        <v>4</v>
      </c>
      <c r="O1467" s="11">
        <v>4</v>
      </c>
      <c r="P1467" s="11">
        <v>0.05</v>
      </c>
      <c r="Q1467" s="11">
        <v>0.2</v>
      </c>
      <c r="R1467" s="11">
        <v>0.1</v>
      </c>
      <c r="S1467" s="11">
        <v>0.3</v>
      </c>
      <c r="T1467" s="11">
        <v>3655.9621999999999</v>
      </c>
      <c r="U1467" s="11">
        <v>0.5</v>
      </c>
      <c r="V1467" s="11">
        <v>90</v>
      </c>
      <c r="W1467" s="11">
        <v>800</v>
      </c>
      <c r="X1467" s="11">
        <v>2.3102297999999997</v>
      </c>
    </row>
    <row r="1468" spans="2:24" x14ac:dyDescent="0.35">
      <c r="B1468" s="11">
        <v>-25.826983999999999</v>
      </c>
      <c r="C1468" s="11">
        <v>30</v>
      </c>
      <c r="D1468" s="11">
        <v>135.52041</v>
      </c>
      <c r="E1468" s="11">
        <v>0.246</v>
      </c>
      <c r="F1468" s="11">
        <v>950</v>
      </c>
      <c r="G1468" s="11">
        <v>233.7</v>
      </c>
      <c r="H1468" s="11">
        <v>3000</v>
      </c>
      <c r="I1468" s="11">
        <v>0.85</v>
      </c>
      <c r="J1468" s="11">
        <v>0.2</v>
      </c>
      <c r="K1468" s="11">
        <v>0.8</v>
      </c>
      <c r="L1468" s="11">
        <v>2</v>
      </c>
      <c r="M1468" s="11">
        <v>2</v>
      </c>
      <c r="N1468" s="11">
        <v>3</v>
      </c>
      <c r="O1468" s="11">
        <v>4</v>
      </c>
      <c r="P1468" s="11">
        <v>0.125</v>
      </c>
      <c r="Q1468" s="11">
        <v>0.1</v>
      </c>
      <c r="R1468" s="11">
        <v>0.3</v>
      </c>
      <c r="S1468" s="11">
        <v>0.2</v>
      </c>
      <c r="T1468" s="11">
        <v>787.28322000000003</v>
      </c>
      <c r="U1468" s="11">
        <v>0.47499999999999998</v>
      </c>
      <c r="V1468" s="11">
        <v>40</v>
      </c>
      <c r="W1468" s="11">
        <v>1800</v>
      </c>
      <c r="X1468" s="11">
        <v>-26.664486</v>
      </c>
    </row>
    <row r="1469" spans="2:24" x14ac:dyDescent="0.35">
      <c r="B1469" s="11">
        <v>-23.340743</v>
      </c>
      <c r="C1469" s="11">
        <v>45</v>
      </c>
      <c r="D1469" s="11">
        <v>117.2449</v>
      </c>
      <c r="E1469" s="11">
        <v>5.7000000000000002E-2</v>
      </c>
      <c r="F1469" s="11">
        <v>1475</v>
      </c>
      <c r="G1469" s="11">
        <v>84.075000000000003</v>
      </c>
      <c r="H1469" s="11">
        <v>7500</v>
      </c>
      <c r="I1469" s="11">
        <v>0.75</v>
      </c>
      <c r="J1469" s="11">
        <v>0.2</v>
      </c>
      <c r="K1469" s="11">
        <v>0.9</v>
      </c>
      <c r="L1469" s="11">
        <v>4</v>
      </c>
      <c r="M1469" s="11">
        <v>2</v>
      </c>
      <c r="N1469" s="11">
        <v>3</v>
      </c>
      <c r="O1469" s="11">
        <v>4</v>
      </c>
      <c r="P1469" s="11">
        <v>0.125</v>
      </c>
      <c r="Q1469" s="11">
        <v>0.1</v>
      </c>
      <c r="R1469" s="11">
        <v>0.1</v>
      </c>
      <c r="S1469" s="11">
        <v>0.25</v>
      </c>
      <c r="T1469" s="11">
        <v>4052.1109999999999</v>
      </c>
      <c r="U1469" s="11">
        <v>0.5</v>
      </c>
      <c r="V1469" s="11">
        <v>60</v>
      </c>
      <c r="W1469" s="11">
        <v>2000</v>
      </c>
      <c r="X1469" s="11">
        <v>-24.910792000000001</v>
      </c>
    </row>
    <row r="1470" spans="2:24" x14ac:dyDescent="0.35">
      <c r="B1470" s="11">
        <v>-19.566047999999999</v>
      </c>
      <c r="C1470" s="11">
        <v>45</v>
      </c>
      <c r="D1470" s="11">
        <v>50.234693999999998</v>
      </c>
      <c r="E1470" s="11">
        <v>0.13800000000000001</v>
      </c>
      <c r="F1470" s="11">
        <v>640.13429752066122</v>
      </c>
      <c r="G1470" s="11">
        <v>88.338533057851251</v>
      </c>
      <c r="H1470" s="11">
        <v>8000</v>
      </c>
      <c r="I1470" s="11">
        <v>0.85</v>
      </c>
      <c r="J1470" s="11">
        <v>0.3</v>
      </c>
      <c r="K1470" s="11">
        <v>0.6</v>
      </c>
      <c r="L1470" s="11">
        <v>2</v>
      </c>
      <c r="M1470" s="11">
        <v>3</v>
      </c>
      <c r="N1470" s="11">
        <v>2</v>
      </c>
      <c r="O1470" s="11">
        <v>2</v>
      </c>
      <c r="P1470" s="11">
        <v>0.05</v>
      </c>
      <c r="Q1470" s="11">
        <v>0.15</v>
      </c>
      <c r="R1470" s="11">
        <v>0.23333333000000001</v>
      </c>
      <c r="S1470" s="11">
        <v>0.3</v>
      </c>
      <c r="T1470" s="11">
        <v>2521.3135000000002</v>
      </c>
      <c r="U1470" s="11">
        <v>0.4</v>
      </c>
      <c r="V1470" s="11">
        <v>60</v>
      </c>
      <c r="W1470" s="11">
        <v>1600</v>
      </c>
      <c r="X1470" s="11">
        <v>-21.144386000000001</v>
      </c>
    </row>
    <row r="1471" spans="2:24" x14ac:dyDescent="0.35">
      <c r="B1471" s="11">
        <v>-9.6701750000000004</v>
      </c>
      <c r="C1471" s="11">
        <v>15</v>
      </c>
      <c r="D1471" s="11">
        <v>293.90816000000001</v>
      </c>
      <c r="E1471" s="11">
        <v>0.219</v>
      </c>
      <c r="F1471" s="11">
        <v>600</v>
      </c>
      <c r="G1471" s="11">
        <v>131.4</v>
      </c>
      <c r="H1471" s="11">
        <v>6000</v>
      </c>
      <c r="I1471" s="11">
        <v>0.75</v>
      </c>
      <c r="J1471" s="11">
        <v>0.5</v>
      </c>
      <c r="K1471" s="11">
        <v>0.6</v>
      </c>
      <c r="L1471" s="11">
        <v>4</v>
      </c>
      <c r="M1471" s="11">
        <v>4</v>
      </c>
      <c r="N1471" s="11">
        <v>3</v>
      </c>
      <c r="O1471" s="11">
        <v>3</v>
      </c>
      <c r="P1471" s="11">
        <v>0.125</v>
      </c>
      <c r="Q1471" s="11">
        <v>0.15</v>
      </c>
      <c r="R1471" s="11">
        <v>0.23333333000000001</v>
      </c>
      <c r="S1471" s="11">
        <v>0.2</v>
      </c>
      <c r="T1471" s="11">
        <v>2820.6504</v>
      </c>
      <c r="U1471" s="11">
        <v>0.7</v>
      </c>
      <c r="V1471" s="11">
        <v>90</v>
      </c>
      <c r="W1471" s="11">
        <v>1600</v>
      </c>
      <c r="X1471" s="11">
        <v>-10.913588000000001</v>
      </c>
    </row>
    <row r="1472" spans="2:24" x14ac:dyDescent="0.35">
      <c r="B1472" s="11">
        <v>-6.7266950000000003</v>
      </c>
      <c r="C1472" s="11">
        <v>25</v>
      </c>
      <c r="D1472" s="11">
        <v>232.9898</v>
      </c>
      <c r="E1472" s="11">
        <v>0.3</v>
      </c>
      <c r="F1472" s="11">
        <v>903.7190082644629</v>
      </c>
      <c r="G1472" s="11">
        <v>271.11570247933884</v>
      </c>
      <c r="H1472" s="11">
        <v>3000</v>
      </c>
      <c r="I1472" s="11">
        <v>0.7</v>
      </c>
      <c r="J1472" s="11">
        <v>0.3</v>
      </c>
      <c r="K1472" s="11">
        <v>0.9</v>
      </c>
      <c r="L1472" s="11">
        <v>3</v>
      </c>
      <c r="M1472" s="11">
        <v>3</v>
      </c>
      <c r="N1472" s="11">
        <v>4</v>
      </c>
      <c r="O1472" s="11">
        <v>4</v>
      </c>
      <c r="P1472" s="11">
        <v>0.2</v>
      </c>
      <c r="Q1472" s="11">
        <v>0.15</v>
      </c>
      <c r="R1472" s="11">
        <v>0.23333333000000001</v>
      </c>
      <c r="S1472" s="11">
        <v>0.2</v>
      </c>
      <c r="T1472" s="11">
        <v>812.43604000000005</v>
      </c>
      <c r="U1472" s="11">
        <v>0.45</v>
      </c>
      <c r="V1472" s="11">
        <v>90</v>
      </c>
      <c r="W1472" s="11">
        <v>1400</v>
      </c>
      <c r="X1472" s="11">
        <v>-4.8649629000000001</v>
      </c>
    </row>
    <row r="1473" spans="2:24" x14ac:dyDescent="0.35">
      <c r="B1473" s="11">
        <v>-8.0883610000000008</v>
      </c>
      <c r="C1473" s="11">
        <v>25</v>
      </c>
      <c r="D1473" s="11">
        <v>214.71429000000001</v>
      </c>
      <c r="E1473" s="11">
        <v>0.192</v>
      </c>
      <c r="F1473" s="11">
        <v>640.13429752066122</v>
      </c>
      <c r="G1473" s="11">
        <v>122.90578512396695</v>
      </c>
      <c r="H1473" s="11">
        <v>6500</v>
      </c>
      <c r="I1473" s="11">
        <v>0.8</v>
      </c>
      <c r="J1473" s="11">
        <v>0.2</v>
      </c>
      <c r="K1473" s="11">
        <v>0.8</v>
      </c>
      <c r="L1473" s="11">
        <v>3</v>
      </c>
      <c r="M1473" s="11">
        <v>2</v>
      </c>
      <c r="N1473" s="11">
        <v>3</v>
      </c>
      <c r="O1473" s="11">
        <v>4</v>
      </c>
      <c r="P1473" s="11">
        <v>0.2</v>
      </c>
      <c r="Q1473" s="11">
        <v>0.2</v>
      </c>
      <c r="R1473" s="11">
        <v>0.16666666999999999</v>
      </c>
      <c r="S1473" s="11">
        <v>0.25</v>
      </c>
      <c r="T1473" s="11">
        <v>3960.6257000000001</v>
      </c>
      <c r="U1473" s="11">
        <v>0.55000000000000004</v>
      </c>
      <c r="V1473" s="11">
        <v>90</v>
      </c>
      <c r="W1473" s="11">
        <v>2000</v>
      </c>
      <c r="X1473" s="11">
        <v>-7.7389882000000005</v>
      </c>
    </row>
    <row r="1474" spans="2:24" x14ac:dyDescent="0.35">
      <c r="B1474" s="11">
        <v>44.880834999999998</v>
      </c>
      <c r="C1474" s="11">
        <v>15</v>
      </c>
      <c r="D1474" s="11">
        <v>178.16327000000001</v>
      </c>
      <c r="E1474" s="11">
        <v>0.246</v>
      </c>
      <c r="F1474" s="11">
        <v>2404.4421487603304</v>
      </c>
      <c r="G1474" s="11">
        <v>591.4927685950413</v>
      </c>
      <c r="H1474" s="11">
        <v>8500</v>
      </c>
      <c r="I1474" s="11">
        <v>0.8</v>
      </c>
      <c r="J1474" s="11">
        <v>0.4</v>
      </c>
      <c r="K1474" s="11">
        <v>0.6</v>
      </c>
      <c r="L1474" s="11">
        <v>2</v>
      </c>
      <c r="M1474" s="11">
        <v>4</v>
      </c>
      <c r="N1474" s="11">
        <v>2</v>
      </c>
      <c r="O1474" s="11">
        <v>3</v>
      </c>
      <c r="P1474" s="11">
        <v>0.2</v>
      </c>
      <c r="Q1474" s="11">
        <v>0.2</v>
      </c>
      <c r="R1474" s="11">
        <v>0.3</v>
      </c>
      <c r="S1474" s="11">
        <v>0.3</v>
      </c>
      <c r="T1474" s="11">
        <v>5532.8141999999998</v>
      </c>
      <c r="U1474" s="11">
        <v>0.42499999999999999</v>
      </c>
      <c r="V1474" s="11">
        <v>90</v>
      </c>
      <c r="W1474" s="11">
        <v>1600</v>
      </c>
      <c r="X1474" s="11">
        <v>46.955219</v>
      </c>
    </row>
    <row r="1475" spans="2:24" x14ac:dyDescent="0.35">
      <c r="B1475" s="11">
        <v>8.8865979999999993</v>
      </c>
      <c r="C1475" s="11">
        <v>15</v>
      </c>
      <c r="D1475" s="11">
        <v>68.510204000000002</v>
      </c>
      <c r="E1475" s="11">
        <v>0.246</v>
      </c>
      <c r="F1475" s="11">
        <v>3290.2892561983467</v>
      </c>
      <c r="G1475" s="11">
        <v>809.41115702479328</v>
      </c>
      <c r="H1475" s="11">
        <v>3000</v>
      </c>
      <c r="I1475" s="11">
        <v>0.7</v>
      </c>
      <c r="J1475" s="11">
        <v>0.4</v>
      </c>
      <c r="K1475" s="11">
        <v>0.7</v>
      </c>
      <c r="L1475" s="11">
        <v>3</v>
      </c>
      <c r="M1475" s="11">
        <v>2</v>
      </c>
      <c r="N1475" s="11">
        <v>2</v>
      </c>
      <c r="O1475" s="11">
        <v>4</v>
      </c>
      <c r="P1475" s="11">
        <v>0.125</v>
      </c>
      <c r="Q1475" s="11">
        <v>0.1</v>
      </c>
      <c r="R1475" s="11">
        <v>0.23333333000000001</v>
      </c>
      <c r="S1475" s="11">
        <v>0.2</v>
      </c>
      <c r="T1475" s="11">
        <v>867.89242000000002</v>
      </c>
      <c r="U1475" s="11">
        <v>0.52500000000000002</v>
      </c>
      <c r="V1475" s="11">
        <v>60</v>
      </c>
      <c r="W1475" s="11">
        <v>1200</v>
      </c>
      <c r="X1475" s="11">
        <v>12.191333</v>
      </c>
    </row>
    <row r="1476" spans="2:24" x14ac:dyDescent="0.35">
      <c r="B1476" s="11">
        <v>42.121935000000001</v>
      </c>
      <c r="C1476" s="11">
        <v>15</v>
      </c>
      <c r="D1476" s="11">
        <v>153.79592</v>
      </c>
      <c r="E1476" s="11">
        <v>0.3</v>
      </c>
      <c r="F1476" s="11">
        <v>1885.5371900826447</v>
      </c>
      <c r="G1476" s="11">
        <v>565.6611570247934</v>
      </c>
      <c r="H1476" s="11">
        <v>5000</v>
      </c>
      <c r="I1476" s="11">
        <v>0.8</v>
      </c>
      <c r="J1476" s="11">
        <v>0.2</v>
      </c>
      <c r="K1476" s="11">
        <v>0.6</v>
      </c>
      <c r="L1476" s="11">
        <v>3</v>
      </c>
      <c r="M1476" s="11">
        <v>3</v>
      </c>
      <c r="N1476" s="11">
        <v>2</v>
      </c>
      <c r="O1476" s="11">
        <v>2</v>
      </c>
      <c r="P1476" s="11">
        <v>0.05</v>
      </c>
      <c r="Q1476" s="11">
        <v>0.1</v>
      </c>
      <c r="R1476" s="11">
        <v>0.23333333000000001</v>
      </c>
      <c r="S1476" s="11">
        <v>0.3</v>
      </c>
      <c r="T1476" s="11">
        <v>2350.5419999999999</v>
      </c>
      <c r="U1476" s="11">
        <v>0.4</v>
      </c>
      <c r="V1476" s="11">
        <v>80</v>
      </c>
      <c r="W1476" s="11">
        <v>2000</v>
      </c>
      <c r="X1476" s="11">
        <v>46.349921000000002</v>
      </c>
    </row>
    <row r="1477" spans="2:24" x14ac:dyDescent="0.35">
      <c r="B1477" s="11">
        <v>-1.306136</v>
      </c>
      <c r="C1477" s="11">
        <v>20</v>
      </c>
      <c r="D1477" s="11">
        <v>129.42857000000001</v>
      </c>
      <c r="E1477" s="11">
        <v>0.246</v>
      </c>
      <c r="F1477" s="11">
        <v>1300</v>
      </c>
      <c r="G1477" s="11">
        <v>319.8</v>
      </c>
      <c r="H1477" s="11">
        <v>5000</v>
      </c>
      <c r="I1477" s="11">
        <v>0.85</v>
      </c>
      <c r="J1477" s="11">
        <v>0.2</v>
      </c>
      <c r="K1477" s="11">
        <v>0.7</v>
      </c>
      <c r="L1477" s="11">
        <v>4</v>
      </c>
      <c r="M1477" s="11">
        <v>4</v>
      </c>
      <c r="N1477" s="11">
        <v>3</v>
      </c>
      <c r="O1477" s="11">
        <v>2</v>
      </c>
      <c r="P1477" s="11">
        <v>0.2</v>
      </c>
      <c r="Q1477" s="11">
        <v>0.15</v>
      </c>
      <c r="R1477" s="11">
        <v>0.23333333000000001</v>
      </c>
      <c r="S1477" s="11">
        <v>0.3</v>
      </c>
      <c r="T1477" s="11">
        <v>2710.0752000000002</v>
      </c>
      <c r="U1477" s="11">
        <v>0.57499999999999996</v>
      </c>
      <c r="V1477" s="11">
        <v>40</v>
      </c>
      <c r="W1477" s="11">
        <v>600</v>
      </c>
      <c r="X1477" s="11">
        <v>-0.52178641999999997</v>
      </c>
    </row>
    <row r="1478" spans="2:24" x14ac:dyDescent="0.35">
      <c r="B1478" s="11">
        <v>-14.146611999999999</v>
      </c>
      <c r="C1478" s="11">
        <v>45</v>
      </c>
      <c r="D1478" s="11">
        <v>50.234693999999998</v>
      </c>
      <c r="E1478" s="11">
        <v>0.16500000000000001</v>
      </c>
      <c r="F1478" s="11">
        <v>1694.4731404958679</v>
      </c>
      <c r="G1478" s="11">
        <v>279.58806818181824</v>
      </c>
      <c r="H1478" s="11">
        <v>7000</v>
      </c>
      <c r="I1478" s="11">
        <v>0.7</v>
      </c>
      <c r="J1478" s="11">
        <v>0.2</v>
      </c>
      <c r="K1478" s="11">
        <v>0.9</v>
      </c>
      <c r="L1478" s="11">
        <v>4</v>
      </c>
      <c r="M1478" s="11">
        <v>4</v>
      </c>
      <c r="N1478" s="11">
        <v>4</v>
      </c>
      <c r="O1478" s="11">
        <v>2</v>
      </c>
      <c r="P1478" s="11">
        <v>0.125</v>
      </c>
      <c r="Q1478" s="11">
        <v>0.1</v>
      </c>
      <c r="R1478" s="11">
        <v>0.16666666999999999</v>
      </c>
      <c r="S1478" s="11">
        <v>0.3</v>
      </c>
      <c r="T1478" s="11">
        <v>1680.8757000000001</v>
      </c>
      <c r="U1478" s="11">
        <v>0.7</v>
      </c>
      <c r="V1478" s="11">
        <v>80</v>
      </c>
      <c r="W1478" s="11">
        <v>800</v>
      </c>
      <c r="X1478" s="11">
        <v>-14.034008</v>
      </c>
    </row>
    <row r="1479" spans="2:24" x14ac:dyDescent="0.35">
      <c r="B1479" s="11">
        <v>-12.870224</v>
      </c>
      <c r="C1479" s="11">
        <v>40</v>
      </c>
      <c r="D1479" s="11">
        <v>86.785713999999999</v>
      </c>
      <c r="E1479" s="11">
        <v>5.7000000000000002E-2</v>
      </c>
      <c r="F1479" s="11">
        <v>528.9256198347108</v>
      </c>
      <c r="G1479" s="11">
        <v>30.148760330578515</v>
      </c>
      <c r="H1479" s="11">
        <v>8000</v>
      </c>
      <c r="I1479" s="11">
        <v>0.75</v>
      </c>
      <c r="J1479" s="11">
        <v>0.3</v>
      </c>
      <c r="K1479" s="11">
        <v>0.9</v>
      </c>
      <c r="L1479" s="11">
        <v>3</v>
      </c>
      <c r="M1479" s="11">
        <v>4</v>
      </c>
      <c r="N1479" s="11">
        <v>4</v>
      </c>
      <c r="O1479" s="11">
        <v>4</v>
      </c>
      <c r="P1479" s="11">
        <v>0.2</v>
      </c>
      <c r="Q1479" s="11">
        <v>0.1</v>
      </c>
      <c r="R1479" s="11">
        <v>0.23333333000000001</v>
      </c>
      <c r="S1479" s="11">
        <v>0.35</v>
      </c>
      <c r="T1479" s="11">
        <v>4448.2650000000003</v>
      </c>
      <c r="U1479" s="11">
        <v>0.47499999999999998</v>
      </c>
      <c r="V1479" s="11">
        <v>80</v>
      </c>
      <c r="W1479" s="11">
        <v>800</v>
      </c>
      <c r="X1479" s="11">
        <v>-12.837885</v>
      </c>
    </row>
    <row r="1480" spans="2:24" x14ac:dyDescent="0.35">
      <c r="B1480" s="11">
        <v>1.3750599999999999</v>
      </c>
      <c r="C1480" s="11">
        <v>15</v>
      </c>
      <c r="D1480" s="11">
        <v>13.683673000000001</v>
      </c>
      <c r="E1480" s="11">
        <v>0.27300000000000002</v>
      </c>
      <c r="F1480" s="11">
        <v>640.13429752066122</v>
      </c>
      <c r="G1480" s="11">
        <v>174.75666322314052</v>
      </c>
      <c r="H1480" s="11">
        <v>3000</v>
      </c>
      <c r="I1480" s="11">
        <v>0.85</v>
      </c>
      <c r="J1480" s="11">
        <v>0.5</v>
      </c>
      <c r="K1480" s="11">
        <v>0.9</v>
      </c>
      <c r="L1480" s="11">
        <v>4</v>
      </c>
      <c r="M1480" s="11">
        <v>2</v>
      </c>
      <c r="N1480" s="11">
        <v>2</v>
      </c>
      <c r="O1480" s="11">
        <v>3</v>
      </c>
      <c r="P1480" s="11">
        <v>0.2</v>
      </c>
      <c r="Q1480" s="11">
        <v>0.15</v>
      </c>
      <c r="R1480" s="11">
        <v>0.16666666999999999</v>
      </c>
      <c r="S1480" s="11">
        <v>0.35</v>
      </c>
      <c r="T1480" s="11">
        <v>1139.1088</v>
      </c>
      <c r="U1480" s="11">
        <v>0.57499999999999996</v>
      </c>
      <c r="V1480" s="11">
        <v>90</v>
      </c>
      <c r="W1480" s="11">
        <v>1600</v>
      </c>
      <c r="X1480" s="11">
        <v>1.4354908</v>
      </c>
    </row>
    <row r="1481" spans="2:24" x14ac:dyDescent="0.35">
      <c r="B1481" s="11">
        <v>-11.131733000000001</v>
      </c>
      <c r="C1481" s="11">
        <v>25</v>
      </c>
      <c r="D1481" s="11">
        <v>184.2551</v>
      </c>
      <c r="E1481" s="11">
        <v>5.7000000000000002E-2</v>
      </c>
      <c r="F1481" s="11">
        <v>250</v>
      </c>
      <c r="G1481" s="11">
        <v>14.25</v>
      </c>
      <c r="H1481" s="11">
        <v>7000</v>
      </c>
      <c r="I1481" s="11">
        <v>0.85</v>
      </c>
      <c r="J1481" s="11">
        <v>0.5</v>
      </c>
      <c r="K1481" s="11">
        <v>0.7</v>
      </c>
      <c r="L1481" s="11">
        <v>2</v>
      </c>
      <c r="M1481" s="11">
        <v>2</v>
      </c>
      <c r="N1481" s="11">
        <v>3</v>
      </c>
      <c r="O1481" s="11">
        <v>2</v>
      </c>
      <c r="P1481" s="11">
        <v>0.125</v>
      </c>
      <c r="Q1481" s="11">
        <v>0.15</v>
      </c>
      <c r="R1481" s="11">
        <v>0.3</v>
      </c>
      <c r="S1481" s="11">
        <v>0.35</v>
      </c>
      <c r="T1481" s="11">
        <v>3080.4866000000002</v>
      </c>
      <c r="U1481" s="11">
        <v>0.4</v>
      </c>
      <c r="V1481" s="11">
        <v>50</v>
      </c>
      <c r="W1481" s="11">
        <v>600</v>
      </c>
      <c r="X1481" s="11">
        <v>-10.909363000000001</v>
      </c>
    </row>
    <row r="1482" spans="2:24" x14ac:dyDescent="0.35">
      <c r="B1482" s="11">
        <v>0.66176900000000005</v>
      </c>
      <c r="C1482" s="11">
        <v>20</v>
      </c>
      <c r="D1482" s="11">
        <v>56.326531000000003</v>
      </c>
      <c r="E1482" s="11">
        <v>0.219</v>
      </c>
      <c r="F1482" s="11">
        <v>950</v>
      </c>
      <c r="G1482" s="11">
        <v>208.05</v>
      </c>
      <c r="H1482" s="11">
        <v>5500</v>
      </c>
      <c r="I1482" s="11">
        <v>0.8</v>
      </c>
      <c r="J1482" s="11">
        <v>0.3</v>
      </c>
      <c r="K1482" s="11">
        <v>0.7</v>
      </c>
      <c r="L1482" s="11">
        <v>3</v>
      </c>
      <c r="M1482" s="11">
        <v>2</v>
      </c>
      <c r="N1482" s="11">
        <v>3</v>
      </c>
      <c r="O1482" s="11">
        <v>3</v>
      </c>
      <c r="P1482" s="11">
        <v>0.2</v>
      </c>
      <c r="Q1482" s="11">
        <v>0.2</v>
      </c>
      <c r="R1482" s="11">
        <v>0.3</v>
      </c>
      <c r="S1482" s="11">
        <v>0.25</v>
      </c>
      <c r="T1482" s="11">
        <v>2981.0828000000001</v>
      </c>
      <c r="U1482" s="11">
        <v>0.47499999999999998</v>
      </c>
      <c r="V1482" s="11">
        <v>60</v>
      </c>
      <c r="W1482" s="11">
        <v>1600</v>
      </c>
      <c r="X1482" s="11">
        <v>0.78847091000000002</v>
      </c>
    </row>
    <row r="1483" spans="2:24" x14ac:dyDescent="0.35">
      <c r="B1483" s="11">
        <v>8.8890650000000004</v>
      </c>
      <c r="C1483" s="11">
        <v>25</v>
      </c>
      <c r="D1483" s="11">
        <v>19.775510000000001</v>
      </c>
      <c r="E1483" s="11">
        <v>0.27300000000000002</v>
      </c>
      <c r="F1483" s="11">
        <v>899.17355371900828</v>
      </c>
      <c r="G1483" s="11">
        <v>245.47438016528929</v>
      </c>
      <c r="H1483" s="11">
        <v>5500</v>
      </c>
      <c r="I1483" s="11">
        <v>0.85</v>
      </c>
      <c r="J1483" s="11">
        <v>0.2</v>
      </c>
      <c r="K1483" s="11">
        <v>0.9</v>
      </c>
      <c r="L1483" s="11">
        <v>4</v>
      </c>
      <c r="M1483" s="11">
        <v>4</v>
      </c>
      <c r="N1483" s="11">
        <v>2</v>
      </c>
      <c r="O1483" s="11">
        <v>2</v>
      </c>
      <c r="P1483" s="11">
        <v>0.125</v>
      </c>
      <c r="Q1483" s="11">
        <v>0.2</v>
      </c>
      <c r="R1483" s="11">
        <v>0.23333333000000001</v>
      </c>
      <c r="S1483" s="11">
        <v>0.25</v>
      </c>
      <c r="T1483" s="11">
        <v>1954.9241999999999</v>
      </c>
      <c r="U1483" s="11">
        <v>0.47499999999999998</v>
      </c>
      <c r="V1483" s="11">
        <v>90</v>
      </c>
      <c r="W1483" s="11">
        <v>1800</v>
      </c>
      <c r="X1483" s="11">
        <v>11.956543</v>
      </c>
    </row>
    <row r="1484" spans="2:24" x14ac:dyDescent="0.35">
      <c r="B1484" s="11">
        <v>-22.745560000000001</v>
      </c>
      <c r="C1484" s="11">
        <v>30</v>
      </c>
      <c r="D1484" s="11">
        <v>232.9898</v>
      </c>
      <c r="E1484" s="11">
        <v>0.03</v>
      </c>
      <c r="F1484" s="11">
        <v>5200</v>
      </c>
      <c r="G1484" s="11">
        <v>156</v>
      </c>
      <c r="H1484" s="11">
        <v>5500</v>
      </c>
      <c r="I1484" s="11">
        <v>0.7</v>
      </c>
      <c r="J1484" s="11">
        <v>0.4</v>
      </c>
      <c r="K1484" s="11">
        <v>0.6</v>
      </c>
      <c r="L1484" s="11">
        <v>2</v>
      </c>
      <c r="M1484" s="11">
        <v>4</v>
      </c>
      <c r="N1484" s="11">
        <v>2</v>
      </c>
      <c r="O1484" s="11">
        <v>3</v>
      </c>
      <c r="P1484" s="11">
        <v>0.2</v>
      </c>
      <c r="Q1484" s="11">
        <v>0.15</v>
      </c>
      <c r="R1484" s="11">
        <v>0.3</v>
      </c>
      <c r="S1484" s="11">
        <v>0.2</v>
      </c>
      <c r="T1484" s="11">
        <v>1443.3525999999999</v>
      </c>
      <c r="U1484" s="11">
        <v>0.55000000000000004</v>
      </c>
      <c r="V1484" s="11">
        <v>70</v>
      </c>
      <c r="W1484" s="11">
        <v>2000</v>
      </c>
      <c r="X1484" s="11">
        <v>-27.033837999999999</v>
      </c>
    </row>
    <row r="1485" spans="2:24" x14ac:dyDescent="0.35">
      <c r="B1485" s="11">
        <v>-19.691177</v>
      </c>
      <c r="C1485" s="11">
        <v>35</v>
      </c>
      <c r="D1485" s="11">
        <v>92.877550999999997</v>
      </c>
      <c r="E1485" s="11">
        <v>5.7000000000000002E-2</v>
      </c>
      <c r="F1485" s="11">
        <v>2435.4855371900826</v>
      </c>
      <c r="G1485" s="11">
        <v>138.82267561983471</v>
      </c>
      <c r="H1485" s="11">
        <v>6500</v>
      </c>
      <c r="I1485" s="11">
        <v>0.7</v>
      </c>
      <c r="J1485" s="11">
        <v>0.4</v>
      </c>
      <c r="K1485" s="11">
        <v>0.9</v>
      </c>
      <c r="L1485" s="11">
        <v>2</v>
      </c>
      <c r="M1485" s="11">
        <v>2</v>
      </c>
      <c r="N1485" s="11">
        <v>2</v>
      </c>
      <c r="O1485" s="11">
        <v>4</v>
      </c>
      <c r="P1485" s="11">
        <v>0.2</v>
      </c>
      <c r="Q1485" s="11">
        <v>0.1</v>
      </c>
      <c r="R1485" s="11">
        <v>0.1</v>
      </c>
      <c r="S1485" s="11">
        <v>0.35</v>
      </c>
      <c r="T1485" s="11">
        <v>1654.5556999999999</v>
      </c>
      <c r="U1485" s="11">
        <v>0.47499999999999998</v>
      </c>
      <c r="V1485" s="11">
        <v>90</v>
      </c>
      <c r="W1485" s="11">
        <v>2000</v>
      </c>
      <c r="X1485" s="11">
        <v>-15.848221000000001</v>
      </c>
    </row>
    <row r="1486" spans="2:24" x14ac:dyDescent="0.35">
      <c r="B1486" s="11">
        <v>-5.0678479999999997</v>
      </c>
      <c r="C1486" s="11">
        <v>35</v>
      </c>
      <c r="D1486" s="11">
        <v>74.602041</v>
      </c>
      <c r="E1486" s="11">
        <v>5.7000000000000002E-2</v>
      </c>
      <c r="F1486" s="11">
        <v>3012.3966942148763</v>
      </c>
      <c r="G1486" s="11">
        <v>171.70661157024796</v>
      </c>
      <c r="H1486" s="11">
        <v>7500</v>
      </c>
      <c r="I1486" s="11">
        <v>0.8</v>
      </c>
      <c r="J1486" s="11">
        <v>0.2</v>
      </c>
      <c r="K1486" s="11">
        <v>0.7</v>
      </c>
      <c r="L1486" s="11">
        <v>2</v>
      </c>
      <c r="M1486" s="11">
        <v>4</v>
      </c>
      <c r="N1486" s="11">
        <v>2</v>
      </c>
      <c r="O1486" s="11">
        <v>4</v>
      </c>
      <c r="P1486" s="11">
        <v>0.2</v>
      </c>
      <c r="Q1486" s="11">
        <v>0.2</v>
      </c>
      <c r="R1486" s="11">
        <v>0.16666666999999999</v>
      </c>
      <c r="S1486" s="11">
        <v>0.3</v>
      </c>
      <c r="T1486" s="11">
        <v>3698.8865000000001</v>
      </c>
      <c r="U1486" s="11">
        <v>0.67500000000000004</v>
      </c>
      <c r="V1486" s="11">
        <v>90</v>
      </c>
      <c r="W1486" s="11">
        <v>600</v>
      </c>
      <c r="X1486" s="11">
        <v>-1.4200925</v>
      </c>
    </row>
    <row r="1487" spans="2:24" x14ac:dyDescent="0.35">
      <c r="B1487" s="11">
        <v>10.250657</v>
      </c>
      <c r="C1487" s="11">
        <v>30</v>
      </c>
      <c r="D1487" s="11">
        <v>263.44898000000001</v>
      </c>
      <c r="E1487" s="11">
        <v>0.246</v>
      </c>
      <c r="F1487" s="11">
        <v>1885.5371900826447</v>
      </c>
      <c r="G1487" s="11">
        <v>463.84214876033059</v>
      </c>
      <c r="H1487" s="11">
        <v>3000</v>
      </c>
      <c r="I1487" s="11">
        <v>0.8</v>
      </c>
      <c r="J1487" s="11">
        <v>0.5</v>
      </c>
      <c r="K1487" s="11">
        <v>0.8</v>
      </c>
      <c r="L1487" s="11">
        <v>3</v>
      </c>
      <c r="M1487" s="11">
        <v>2</v>
      </c>
      <c r="N1487" s="11">
        <v>3</v>
      </c>
      <c r="O1487" s="11">
        <v>4</v>
      </c>
      <c r="P1487" s="11">
        <v>0.05</v>
      </c>
      <c r="Q1487" s="11">
        <v>0.1</v>
      </c>
      <c r="R1487" s="11">
        <v>0.1</v>
      </c>
      <c r="S1487" s="11">
        <v>0.2</v>
      </c>
      <c r="T1487" s="11">
        <v>1525.3612000000001</v>
      </c>
      <c r="U1487" s="11">
        <v>0.5</v>
      </c>
      <c r="V1487" s="11">
        <v>80</v>
      </c>
      <c r="W1487" s="11">
        <v>400</v>
      </c>
      <c r="X1487" s="11">
        <v>11.514931000000001</v>
      </c>
    </row>
    <row r="1488" spans="2:24" x14ac:dyDescent="0.35">
      <c r="B1488" s="11">
        <v>16.900463999999999</v>
      </c>
      <c r="C1488" s="11">
        <v>15</v>
      </c>
      <c r="D1488" s="11">
        <v>300</v>
      </c>
      <c r="E1488" s="11">
        <v>0.3</v>
      </c>
      <c r="F1488" s="11">
        <v>2400</v>
      </c>
      <c r="G1488" s="11">
        <v>720</v>
      </c>
      <c r="H1488" s="11">
        <v>3000</v>
      </c>
      <c r="I1488" s="11">
        <v>0.8</v>
      </c>
      <c r="J1488" s="11">
        <v>0.4</v>
      </c>
      <c r="K1488" s="11">
        <v>0.8</v>
      </c>
      <c r="L1488" s="11">
        <v>2</v>
      </c>
      <c r="M1488" s="11">
        <v>3</v>
      </c>
      <c r="N1488" s="11">
        <v>3</v>
      </c>
      <c r="O1488" s="11">
        <v>3</v>
      </c>
      <c r="P1488" s="11">
        <v>0.05</v>
      </c>
      <c r="Q1488" s="11">
        <v>0.1</v>
      </c>
      <c r="R1488" s="11">
        <v>0.16666666999999999</v>
      </c>
      <c r="S1488" s="11">
        <v>0.35</v>
      </c>
      <c r="T1488" s="11">
        <v>867.89242000000002</v>
      </c>
      <c r="U1488" s="11">
        <v>0.52500000000000002</v>
      </c>
      <c r="V1488" s="11">
        <v>60</v>
      </c>
      <c r="W1488" s="11">
        <v>1000</v>
      </c>
      <c r="X1488" s="11">
        <v>20.227347000000002</v>
      </c>
    </row>
    <row r="1489" spans="2:24" x14ac:dyDescent="0.35">
      <c r="B1489" s="11">
        <v>-4.8929099999999996</v>
      </c>
      <c r="C1489" s="11">
        <v>15</v>
      </c>
      <c r="D1489" s="11">
        <v>92.877550999999997</v>
      </c>
      <c r="E1489" s="11">
        <v>0.111</v>
      </c>
      <c r="F1489" s="11">
        <v>1694.4731404958679</v>
      </c>
      <c r="G1489" s="11">
        <v>188.08651859504135</v>
      </c>
      <c r="H1489" s="11">
        <v>7000</v>
      </c>
      <c r="I1489" s="11">
        <v>0.75</v>
      </c>
      <c r="J1489" s="11">
        <v>0.3</v>
      </c>
      <c r="K1489" s="11">
        <v>0.9</v>
      </c>
      <c r="L1489" s="11">
        <v>2</v>
      </c>
      <c r="M1489" s="11">
        <v>4</v>
      </c>
      <c r="N1489" s="11">
        <v>4</v>
      </c>
      <c r="O1489" s="11">
        <v>3</v>
      </c>
      <c r="P1489" s="11">
        <v>0.05</v>
      </c>
      <c r="Q1489" s="11">
        <v>0.15</v>
      </c>
      <c r="R1489" s="11">
        <v>0.1</v>
      </c>
      <c r="S1489" s="11">
        <v>0.2</v>
      </c>
      <c r="T1489" s="11">
        <v>3290.7588000000001</v>
      </c>
      <c r="U1489" s="11">
        <v>0.6</v>
      </c>
      <c r="V1489" s="11">
        <v>60</v>
      </c>
      <c r="W1489" s="11">
        <v>1000</v>
      </c>
      <c r="X1489" s="11">
        <v>-4.7934834000000004</v>
      </c>
    </row>
    <row r="1490" spans="2:24" x14ac:dyDescent="0.35">
      <c r="B1490" s="11">
        <v>-11.145175</v>
      </c>
      <c r="C1490" s="11">
        <v>15</v>
      </c>
      <c r="D1490" s="11">
        <v>172.07142999999999</v>
      </c>
      <c r="E1490" s="11">
        <v>0.219</v>
      </c>
      <c r="F1490" s="11">
        <v>1000</v>
      </c>
      <c r="G1490" s="11">
        <v>219</v>
      </c>
      <c r="H1490" s="11">
        <v>5000</v>
      </c>
      <c r="I1490" s="11">
        <v>0.8</v>
      </c>
      <c r="J1490" s="11">
        <v>0.2</v>
      </c>
      <c r="K1490" s="11">
        <v>0.8</v>
      </c>
      <c r="L1490" s="11">
        <v>3</v>
      </c>
      <c r="M1490" s="11">
        <v>3</v>
      </c>
      <c r="N1490" s="11">
        <v>3</v>
      </c>
      <c r="O1490" s="11">
        <v>2</v>
      </c>
      <c r="P1490" s="11">
        <v>0.05</v>
      </c>
      <c r="Q1490" s="11">
        <v>0.1</v>
      </c>
      <c r="R1490" s="11">
        <v>0.1</v>
      </c>
      <c r="S1490" s="11">
        <v>0.35</v>
      </c>
      <c r="T1490" s="11">
        <v>2350.5419999999999</v>
      </c>
      <c r="U1490" s="11">
        <v>0.65</v>
      </c>
      <c r="V1490" s="11">
        <v>60</v>
      </c>
      <c r="W1490" s="11">
        <v>1800</v>
      </c>
      <c r="X1490" s="11">
        <v>-11.244493</v>
      </c>
    </row>
    <row r="1491" spans="2:24" x14ac:dyDescent="0.35">
      <c r="B1491" s="11">
        <v>10.742490999999999</v>
      </c>
      <c r="C1491" s="11">
        <v>25</v>
      </c>
      <c r="D1491" s="11">
        <v>31.959184</v>
      </c>
      <c r="E1491" s="11">
        <v>0.219</v>
      </c>
      <c r="F1491" s="11">
        <v>8000</v>
      </c>
      <c r="G1491" s="11">
        <v>1752</v>
      </c>
      <c r="H1491" s="11">
        <v>5000</v>
      </c>
      <c r="I1491" s="11">
        <v>0.7</v>
      </c>
      <c r="J1491" s="11">
        <v>0.5</v>
      </c>
      <c r="K1491" s="11">
        <v>0.6</v>
      </c>
      <c r="L1491" s="11">
        <v>3</v>
      </c>
      <c r="M1491" s="11">
        <v>3</v>
      </c>
      <c r="N1491" s="11">
        <v>4</v>
      </c>
      <c r="O1491" s="11">
        <v>4</v>
      </c>
      <c r="P1491" s="11">
        <v>0.125</v>
      </c>
      <c r="Q1491" s="11">
        <v>0.2</v>
      </c>
      <c r="R1491" s="11">
        <v>0.1</v>
      </c>
      <c r="S1491" s="11">
        <v>0.25</v>
      </c>
      <c r="T1491" s="11">
        <v>2623.4913999999999</v>
      </c>
      <c r="U1491" s="11">
        <v>0.52500000000000002</v>
      </c>
      <c r="V1491" s="11">
        <v>70</v>
      </c>
      <c r="W1491" s="11">
        <v>600</v>
      </c>
      <c r="X1491" s="11">
        <v>21.184045000000001</v>
      </c>
    </row>
    <row r="1492" spans="2:24" x14ac:dyDescent="0.35">
      <c r="B1492" s="11">
        <v>-8.7216349999999991</v>
      </c>
      <c r="C1492" s="11">
        <v>45</v>
      </c>
      <c r="D1492" s="11">
        <v>19.775510000000001</v>
      </c>
      <c r="E1492" s="11">
        <v>0.3</v>
      </c>
      <c r="F1492" s="11">
        <v>3012.3966942148763</v>
      </c>
      <c r="G1492" s="11">
        <v>903.7190082644629</v>
      </c>
      <c r="H1492" s="11">
        <v>6500</v>
      </c>
      <c r="I1492" s="11">
        <v>0.75</v>
      </c>
      <c r="J1492" s="11">
        <v>0.5</v>
      </c>
      <c r="K1492" s="11">
        <v>0.9</v>
      </c>
      <c r="L1492" s="11">
        <v>2</v>
      </c>
      <c r="M1492" s="11">
        <v>4</v>
      </c>
      <c r="N1492" s="11">
        <v>3</v>
      </c>
      <c r="O1492" s="11">
        <v>4</v>
      </c>
      <c r="P1492" s="11">
        <v>0.2</v>
      </c>
      <c r="Q1492" s="11">
        <v>0.1</v>
      </c>
      <c r="R1492" s="11">
        <v>0.3</v>
      </c>
      <c r="S1492" s="11">
        <v>0.2</v>
      </c>
      <c r="T1492" s="11">
        <v>3024.0754999999999</v>
      </c>
      <c r="U1492" s="11">
        <v>0.625</v>
      </c>
      <c r="V1492" s="11">
        <v>40</v>
      </c>
      <c r="W1492" s="11">
        <v>400</v>
      </c>
      <c r="X1492" s="11">
        <v>-9.1069727</v>
      </c>
    </row>
    <row r="1493" spans="2:24" x14ac:dyDescent="0.35">
      <c r="B1493" s="11">
        <v>6.1910439999999998</v>
      </c>
      <c r="C1493" s="11">
        <v>30</v>
      </c>
      <c r="D1493" s="11">
        <v>38.051020000000001</v>
      </c>
      <c r="E1493" s="11">
        <v>0.3</v>
      </c>
      <c r="F1493" s="11">
        <v>1518.5950413223138</v>
      </c>
      <c r="G1493" s="11">
        <v>455.57851239669412</v>
      </c>
      <c r="H1493" s="11">
        <v>6500</v>
      </c>
      <c r="I1493" s="11">
        <v>0.75</v>
      </c>
      <c r="J1493" s="11">
        <v>0.4</v>
      </c>
      <c r="K1493" s="11">
        <v>0.7</v>
      </c>
      <c r="L1493" s="11">
        <v>3</v>
      </c>
      <c r="M1493" s="11">
        <v>2</v>
      </c>
      <c r="N1493" s="11">
        <v>3</v>
      </c>
      <c r="O1493" s="11">
        <v>4</v>
      </c>
      <c r="P1493" s="11">
        <v>0.2</v>
      </c>
      <c r="Q1493" s="11">
        <v>0.15</v>
      </c>
      <c r="R1493" s="11">
        <v>0.1</v>
      </c>
      <c r="S1493" s="11">
        <v>0.35</v>
      </c>
      <c r="T1493" s="11">
        <v>2238.8366999999998</v>
      </c>
      <c r="U1493" s="11">
        <v>0.67500000000000004</v>
      </c>
      <c r="V1493" s="11">
        <v>90</v>
      </c>
      <c r="W1493" s="11">
        <v>800</v>
      </c>
      <c r="X1493" s="11">
        <v>14.743252999999999</v>
      </c>
    </row>
    <row r="1494" spans="2:24" x14ac:dyDescent="0.35">
      <c r="B1494" s="11">
        <v>0.32144</v>
      </c>
      <c r="C1494" s="11">
        <v>40</v>
      </c>
      <c r="D1494" s="11">
        <v>239.08162999999999</v>
      </c>
      <c r="E1494" s="11">
        <v>0.246</v>
      </c>
      <c r="F1494" s="11">
        <v>1000</v>
      </c>
      <c r="G1494" s="11">
        <v>246</v>
      </c>
      <c r="H1494" s="11">
        <v>7500</v>
      </c>
      <c r="I1494" s="11">
        <v>0.7</v>
      </c>
      <c r="J1494" s="11">
        <v>0.3</v>
      </c>
      <c r="K1494" s="11">
        <v>0.7</v>
      </c>
      <c r="L1494" s="11">
        <v>3</v>
      </c>
      <c r="M1494" s="11">
        <v>3</v>
      </c>
      <c r="N1494" s="11">
        <v>3</v>
      </c>
      <c r="O1494" s="11">
        <v>2</v>
      </c>
      <c r="P1494" s="11">
        <v>0.05</v>
      </c>
      <c r="Q1494" s="11">
        <v>0.2</v>
      </c>
      <c r="R1494" s="11">
        <v>0.3</v>
      </c>
      <c r="S1494" s="11">
        <v>0.35</v>
      </c>
      <c r="T1494" s="11">
        <v>2432.6448999999998</v>
      </c>
      <c r="U1494" s="11">
        <v>0.5</v>
      </c>
      <c r="V1494" s="11">
        <v>80</v>
      </c>
      <c r="W1494" s="11">
        <v>400</v>
      </c>
      <c r="X1494" s="11">
        <v>-9.5091501000000009E-2</v>
      </c>
    </row>
    <row r="1495" spans="2:24" x14ac:dyDescent="0.35">
      <c r="B1495" s="11">
        <v>2.2243249999999999</v>
      </c>
      <c r="C1495" s="11">
        <v>15</v>
      </c>
      <c r="D1495" s="11">
        <v>86.785713999999999</v>
      </c>
      <c r="E1495" s="11">
        <v>0.27300000000000002</v>
      </c>
      <c r="F1495" s="11">
        <v>2750.413223140496</v>
      </c>
      <c r="G1495" s="11">
        <v>750.86280991735543</v>
      </c>
      <c r="H1495" s="11">
        <v>7000</v>
      </c>
      <c r="I1495" s="11">
        <v>0.85</v>
      </c>
      <c r="J1495" s="11">
        <v>0.5</v>
      </c>
      <c r="K1495" s="11">
        <v>0.7</v>
      </c>
      <c r="L1495" s="11">
        <v>4</v>
      </c>
      <c r="M1495" s="11">
        <v>2</v>
      </c>
      <c r="N1495" s="11">
        <v>3</v>
      </c>
      <c r="O1495" s="11">
        <v>3</v>
      </c>
      <c r="P1495" s="11">
        <v>0.2</v>
      </c>
      <c r="Q1495" s="11">
        <v>0.2</v>
      </c>
      <c r="R1495" s="11">
        <v>0.3</v>
      </c>
      <c r="S1495" s="11">
        <v>0.3</v>
      </c>
      <c r="T1495" s="11">
        <v>3290.7588000000001</v>
      </c>
      <c r="U1495" s="11">
        <v>0.5</v>
      </c>
      <c r="V1495" s="11">
        <v>60</v>
      </c>
      <c r="W1495" s="11">
        <v>400</v>
      </c>
      <c r="X1495" s="11">
        <v>-6.1877991E-2</v>
      </c>
    </row>
    <row r="1496" spans="2:24" x14ac:dyDescent="0.35">
      <c r="B1496" s="11">
        <v>-9.7055070000000008</v>
      </c>
      <c r="C1496" s="11">
        <v>35</v>
      </c>
      <c r="D1496" s="11">
        <v>226.89796000000001</v>
      </c>
      <c r="E1496" s="11">
        <v>0.03</v>
      </c>
      <c r="F1496" s="11">
        <v>3012.3966942148763</v>
      </c>
      <c r="G1496" s="11">
        <v>90.371900826446293</v>
      </c>
      <c r="H1496" s="11">
        <v>7500</v>
      </c>
      <c r="I1496" s="11">
        <v>0.75</v>
      </c>
      <c r="J1496" s="11">
        <v>0.3</v>
      </c>
      <c r="K1496" s="11">
        <v>0.7</v>
      </c>
      <c r="L1496" s="11">
        <v>4</v>
      </c>
      <c r="M1496" s="11">
        <v>2</v>
      </c>
      <c r="N1496" s="11">
        <v>3</v>
      </c>
      <c r="O1496" s="11">
        <v>4</v>
      </c>
      <c r="P1496" s="11">
        <v>0.2</v>
      </c>
      <c r="Q1496" s="11">
        <v>0.1</v>
      </c>
      <c r="R1496" s="11">
        <v>0.16666666999999999</v>
      </c>
      <c r="S1496" s="11">
        <v>0.2</v>
      </c>
      <c r="T1496" s="11">
        <v>1909.1026999999999</v>
      </c>
      <c r="U1496" s="11">
        <v>0.625</v>
      </c>
      <c r="V1496" s="11">
        <v>90</v>
      </c>
      <c r="W1496" s="11">
        <v>1000</v>
      </c>
      <c r="X1496" s="11">
        <v>-9.835900800000001</v>
      </c>
    </row>
    <row r="1497" spans="2:24" x14ac:dyDescent="0.35">
      <c r="B1497" s="11">
        <v>24.567626000000001</v>
      </c>
      <c r="C1497" s="11">
        <v>15</v>
      </c>
      <c r="D1497" s="11">
        <v>98.969387999999995</v>
      </c>
      <c r="E1497" s="11">
        <v>0.246</v>
      </c>
      <c r="F1497" s="11">
        <v>4500</v>
      </c>
      <c r="G1497" s="11">
        <v>1107</v>
      </c>
      <c r="H1497" s="11">
        <v>4500</v>
      </c>
      <c r="I1497" s="11">
        <v>0.85</v>
      </c>
      <c r="J1497" s="11">
        <v>0.4</v>
      </c>
      <c r="K1497" s="11">
        <v>0.6</v>
      </c>
      <c r="L1497" s="11">
        <v>4</v>
      </c>
      <c r="M1497" s="11">
        <v>4</v>
      </c>
      <c r="N1497" s="11">
        <v>2</v>
      </c>
      <c r="O1497" s="11">
        <v>4</v>
      </c>
      <c r="P1497" s="11">
        <v>0.2</v>
      </c>
      <c r="Q1497" s="11">
        <v>0.1</v>
      </c>
      <c r="R1497" s="11">
        <v>0.1</v>
      </c>
      <c r="S1497" s="11">
        <v>0.2</v>
      </c>
      <c r="T1497" s="11">
        <v>2115.4877999999999</v>
      </c>
      <c r="U1497" s="11">
        <v>0.4</v>
      </c>
      <c r="V1497" s="11">
        <v>50</v>
      </c>
      <c r="W1497" s="11">
        <v>1400</v>
      </c>
      <c r="X1497" s="11">
        <v>15.880636000000001</v>
      </c>
    </row>
    <row r="1498" spans="2:24" x14ac:dyDescent="0.35">
      <c r="B1498" s="11">
        <v>9.0956019999999995</v>
      </c>
      <c r="C1498" s="11">
        <v>15</v>
      </c>
      <c r="D1498" s="11">
        <v>172.07142999999999</v>
      </c>
      <c r="E1498" s="11">
        <v>0.246</v>
      </c>
      <c r="F1498" s="11">
        <v>3733.2128099173551</v>
      </c>
      <c r="G1498" s="11">
        <v>918.37035123966939</v>
      </c>
      <c r="H1498" s="11">
        <v>2500</v>
      </c>
      <c r="I1498" s="11">
        <v>0.75</v>
      </c>
      <c r="J1498" s="11">
        <v>0.2</v>
      </c>
      <c r="K1498" s="11">
        <v>0.7</v>
      </c>
      <c r="L1498" s="11">
        <v>4</v>
      </c>
      <c r="M1498" s="11">
        <v>2</v>
      </c>
      <c r="N1498" s="11">
        <v>4</v>
      </c>
      <c r="O1498" s="11">
        <v>3</v>
      </c>
      <c r="P1498" s="11">
        <v>0.05</v>
      </c>
      <c r="Q1498" s="11">
        <v>0.1</v>
      </c>
      <c r="R1498" s="11">
        <v>0.1</v>
      </c>
      <c r="S1498" s="11">
        <v>0.35</v>
      </c>
      <c r="T1498" s="11">
        <v>1627.2982999999999</v>
      </c>
      <c r="U1498" s="11">
        <v>0.6</v>
      </c>
      <c r="V1498" s="11">
        <v>40</v>
      </c>
      <c r="W1498" s="11">
        <v>400</v>
      </c>
      <c r="X1498" s="11">
        <v>5.6009077000000005</v>
      </c>
    </row>
    <row r="1499" spans="2:24" x14ac:dyDescent="0.35">
      <c r="B1499" s="11">
        <v>-8.6628819999999997</v>
      </c>
      <c r="C1499" s="11">
        <v>45</v>
      </c>
      <c r="D1499" s="11">
        <v>165.97959</v>
      </c>
      <c r="E1499" s="11">
        <v>0.219</v>
      </c>
      <c r="F1499" s="11">
        <v>2400</v>
      </c>
      <c r="G1499" s="11">
        <v>525.6</v>
      </c>
      <c r="H1499" s="11">
        <v>8500</v>
      </c>
      <c r="I1499" s="11">
        <v>0.75</v>
      </c>
      <c r="J1499" s="11">
        <v>0.4</v>
      </c>
      <c r="K1499" s="11">
        <v>0.8</v>
      </c>
      <c r="L1499" s="11">
        <v>2</v>
      </c>
      <c r="M1499" s="11">
        <v>4</v>
      </c>
      <c r="N1499" s="11">
        <v>4</v>
      </c>
      <c r="O1499" s="11">
        <v>2</v>
      </c>
      <c r="P1499" s="11">
        <v>0.05</v>
      </c>
      <c r="Q1499" s="11">
        <v>0.15</v>
      </c>
      <c r="R1499" s="11">
        <v>0.1</v>
      </c>
      <c r="S1499" s="11">
        <v>0.2</v>
      </c>
      <c r="T1499" s="11">
        <v>3954.5601999999999</v>
      </c>
      <c r="U1499" s="11">
        <v>0.65</v>
      </c>
      <c r="V1499" s="11">
        <v>70</v>
      </c>
      <c r="W1499" s="11">
        <v>1800</v>
      </c>
      <c r="X1499" s="11">
        <v>-7.3825959000000001</v>
      </c>
    </row>
    <row r="1500" spans="2:24" x14ac:dyDescent="0.35">
      <c r="B1500" s="11">
        <v>16.581627000000001</v>
      </c>
      <c r="C1500" s="11">
        <v>25</v>
      </c>
      <c r="D1500" s="11">
        <v>165.97959</v>
      </c>
      <c r="E1500" s="11">
        <v>0.246</v>
      </c>
      <c r="F1500" s="11">
        <v>1475</v>
      </c>
      <c r="G1500" s="11">
        <v>362.85</v>
      </c>
      <c r="H1500" s="11">
        <v>4500</v>
      </c>
      <c r="I1500" s="11">
        <v>0.7</v>
      </c>
      <c r="J1500" s="11">
        <v>0.2</v>
      </c>
      <c r="K1500" s="11">
        <v>0.8</v>
      </c>
      <c r="L1500" s="11">
        <v>2</v>
      </c>
      <c r="M1500" s="11">
        <v>2</v>
      </c>
      <c r="N1500" s="11">
        <v>4</v>
      </c>
      <c r="O1500" s="11">
        <v>3</v>
      </c>
      <c r="P1500" s="11">
        <v>0.2</v>
      </c>
      <c r="Q1500" s="11">
        <v>0.1</v>
      </c>
      <c r="R1500" s="11">
        <v>0.1</v>
      </c>
      <c r="S1500" s="11">
        <v>0.25</v>
      </c>
      <c r="T1500" s="11">
        <v>1980.3127999999999</v>
      </c>
      <c r="U1500" s="11">
        <v>0.4</v>
      </c>
      <c r="V1500" s="11">
        <v>50</v>
      </c>
      <c r="W1500" s="11">
        <v>1400</v>
      </c>
      <c r="X1500" s="11">
        <v>13.32802</v>
      </c>
    </row>
    <row r="1501" spans="2:24" x14ac:dyDescent="0.35">
      <c r="B1501" s="11">
        <v>-20.761645000000001</v>
      </c>
      <c r="C1501" s="11">
        <v>35</v>
      </c>
      <c r="D1501" s="11">
        <v>123.33673</v>
      </c>
      <c r="E1501" s="11">
        <v>0.13800000000000001</v>
      </c>
      <c r="F1501" s="11">
        <v>775</v>
      </c>
      <c r="G1501" s="11">
        <v>106.95</v>
      </c>
      <c r="H1501" s="11">
        <v>6500</v>
      </c>
      <c r="I1501" s="11">
        <v>0.7</v>
      </c>
      <c r="J1501" s="11">
        <v>0.2</v>
      </c>
      <c r="K1501" s="11">
        <v>0.7</v>
      </c>
      <c r="L1501" s="11">
        <v>2</v>
      </c>
      <c r="M1501" s="11">
        <v>3</v>
      </c>
      <c r="N1501" s="11">
        <v>2</v>
      </c>
      <c r="O1501" s="11">
        <v>3</v>
      </c>
      <c r="P1501" s="11">
        <v>0.05</v>
      </c>
      <c r="Q1501" s="11">
        <v>0.2</v>
      </c>
      <c r="R1501" s="11">
        <v>0.23333333000000001</v>
      </c>
      <c r="S1501" s="11">
        <v>0.25</v>
      </c>
      <c r="T1501" s="11">
        <v>2171.6043</v>
      </c>
      <c r="U1501" s="11">
        <v>0.7</v>
      </c>
      <c r="V1501" s="11">
        <v>50</v>
      </c>
      <c r="W1501" s="11">
        <v>1400</v>
      </c>
      <c r="X1501" s="11">
        <v>-20.407700999999999</v>
      </c>
    </row>
    <row r="1502" spans="2:24" x14ac:dyDescent="0.35">
      <c r="B1502" s="11">
        <v>17.379366999999998</v>
      </c>
      <c r="C1502" s="11">
        <v>15</v>
      </c>
      <c r="D1502" s="11">
        <v>245.17347000000001</v>
      </c>
      <c r="E1502" s="11">
        <v>0.192</v>
      </c>
      <c r="F1502" s="11">
        <v>3733.2128099173551</v>
      </c>
      <c r="G1502" s="11">
        <v>716.77685950413218</v>
      </c>
      <c r="H1502" s="11">
        <v>7000</v>
      </c>
      <c r="I1502" s="11">
        <v>0.7</v>
      </c>
      <c r="J1502" s="11">
        <v>0.4</v>
      </c>
      <c r="K1502" s="11">
        <v>0.9</v>
      </c>
      <c r="L1502" s="11">
        <v>3</v>
      </c>
      <c r="M1502" s="11">
        <v>4</v>
      </c>
      <c r="N1502" s="11">
        <v>4</v>
      </c>
      <c r="O1502" s="11">
        <v>4</v>
      </c>
      <c r="P1502" s="11">
        <v>0.05</v>
      </c>
      <c r="Q1502" s="11">
        <v>0.1</v>
      </c>
      <c r="R1502" s="11">
        <v>0.23333333000000001</v>
      </c>
      <c r="S1502" s="11">
        <v>0.3</v>
      </c>
      <c r="T1502" s="11">
        <v>2025.0823</v>
      </c>
      <c r="U1502" s="11">
        <v>0.47499999999999998</v>
      </c>
      <c r="V1502" s="11">
        <v>70</v>
      </c>
      <c r="W1502" s="11">
        <v>600</v>
      </c>
      <c r="X1502" s="11">
        <v>9.9298348000000001</v>
      </c>
    </row>
    <row r="1503" spans="2:24" x14ac:dyDescent="0.35">
      <c r="B1503" s="11">
        <v>37.333930000000002</v>
      </c>
      <c r="C1503" s="11">
        <v>25</v>
      </c>
      <c r="D1503" s="11">
        <v>263.44898000000001</v>
      </c>
      <c r="E1503" s="11">
        <v>0.27300000000000002</v>
      </c>
      <c r="F1503" s="11">
        <v>2404.4421487603304</v>
      </c>
      <c r="G1503" s="11">
        <v>656.41270661157023</v>
      </c>
      <c r="H1503" s="11">
        <v>3500</v>
      </c>
      <c r="I1503" s="11">
        <v>0.85</v>
      </c>
      <c r="J1503" s="11">
        <v>0.3</v>
      </c>
      <c r="K1503" s="11">
        <v>0.6</v>
      </c>
      <c r="L1503" s="11">
        <v>4</v>
      </c>
      <c r="M1503" s="11">
        <v>4</v>
      </c>
      <c r="N1503" s="11">
        <v>3</v>
      </c>
      <c r="O1503" s="11">
        <v>3</v>
      </c>
      <c r="P1503" s="11">
        <v>0.2</v>
      </c>
      <c r="Q1503" s="11">
        <v>0.2</v>
      </c>
      <c r="R1503" s="11">
        <v>0.3</v>
      </c>
      <c r="S1503" s="11">
        <v>0.35</v>
      </c>
      <c r="T1503" s="11">
        <v>1540.2433000000001</v>
      </c>
      <c r="U1503" s="11">
        <v>0.42499999999999999</v>
      </c>
      <c r="V1503" s="11">
        <v>70</v>
      </c>
      <c r="W1503" s="11">
        <v>1200</v>
      </c>
      <c r="X1503" s="11">
        <v>45.798724999999997</v>
      </c>
    </row>
    <row r="1504" spans="2:24" x14ac:dyDescent="0.35">
      <c r="B1504" s="11">
        <v>-4.3421640000000004</v>
      </c>
      <c r="C1504" s="11">
        <v>20</v>
      </c>
      <c r="D1504" s="11">
        <v>80.693877999999998</v>
      </c>
      <c r="E1504" s="11">
        <v>0.3</v>
      </c>
      <c r="F1504" s="11">
        <v>640.13429752066122</v>
      </c>
      <c r="G1504" s="11">
        <v>192.04028925619835</v>
      </c>
      <c r="H1504" s="11">
        <v>7500</v>
      </c>
      <c r="I1504" s="11">
        <v>0.75</v>
      </c>
      <c r="J1504" s="11">
        <v>0.4</v>
      </c>
      <c r="K1504" s="11">
        <v>0.6</v>
      </c>
      <c r="L1504" s="11">
        <v>2</v>
      </c>
      <c r="M1504" s="11">
        <v>4</v>
      </c>
      <c r="N1504" s="11">
        <v>2</v>
      </c>
      <c r="O1504" s="11">
        <v>2</v>
      </c>
      <c r="P1504" s="11">
        <v>0.05</v>
      </c>
      <c r="Q1504" s="11">
        <v>0.15</v>
      </c>
      <c r="R1504" s="11">
        <v>0.3</v>
      </c>
      <c r="S1504" s="11">
        <v>0.3</v>
      </c>
      <c r="T1504" s="11">
        <v>4065.1129000000001</v>
      </c>
      <c r="U1504" s="11">
        <v>0.45</v>
      </c>
      <c r="V1504" s="11">
        <v>50</v>
      </c>
      <c r="W1504" s="11">
        <v>1600</v>
      </c>
      <c r="X1504" s="11">
        <v>-3.8232605</v>
      </c>
    </row>
    <row r="1505" spans="2:24" x14ac:dyDescent="0.35">
      <c r="B1505" s="11">
        <v>12.520054</v>
      </c>
      <c r="C1505" s="11">
        <v>30</v>
      </c>
      <c r="D1505" s="11">
        <v>105.06122000000001</v>
      </c>
      <c r="E1505" s="11">
        <v>0.16500000000000001</v>
      </c>
      <c r="F1505" s="11">
        <v>1650</v>
      </c>
      <c r="G1505" s="11">
        <v>272.25</v>
      </c>
      <c r="H1505" s="11">
        <v>8000</v>
      </c>
      <c r="I1505" s="11">
        <v>0.75</v>
      </c>
      <c r="J1505" s="11">
        <v>0.2</v>
      </c>
      <c r="K1505" s="11">
        <v>0.8</v>
      </c>
      <c r="L1505" s="11">
        <v>3</v>
      </c>
      <c r="M1505" s="11">
        <v>2</v>
      </c>
      <c r="N1505" s="11">
        <v>4</v>
      </c>
      <c r="O1505" s="11">
        <v>4</v>
      </c>
      <c r="P1505" s="11">
        <v>0.2</v>
      </c>
      <c r="Q1505" s="11">
        <v>0.15</v>
      </c>
      <c r="R1505" s="11">
        <v>0.16666666999999999</v>
      </c>
      <c r="S1505" s="11">
        <v>0.35</v>
      </c>
      <c r="T1505" s="11">
        <v>4723.6993000000002</v>
      </c>
      <c r="U1505" s="11">
        <v>0.6</v>
      </c>
      <c r="V1505" s="11">
        <v>90</v>
      </c>
      <c r="W1505" s="11">
        <v>600</v>
      </c>
      <c r="X1505" s="11">
        <v>14.557454</v>
      </c>
    </row>
    <row r="1506" spans="2:24" x14ac:dyDescent="0.35">
      <c r="B1506" s="11">
        <v>4.8069389999999999</v>
      </c>
      <c r="C1506" s="11">
        <v>45</v>
      </c>
      <c r="D1506" s="11">
        <v>293.90816000000001</v>
      </c>
      <c r="E1506" s="11">
        <v>0.3</v>
      </c>
      <c r="F1506" s="11">
        <v>2380.1652892561983</v>
      </c>
      <c r="G1506" s="11">
        <v>714.04958677685943</v>
      </c>
      <c r="H1506" s="11">
        <v>7000</v>
      </c>
      <c r="I1506" s="11">
        <v>0.7</v>
      </c>
      <c r="J1506" s="11">
        <v>0.5</v>
      </c>
      <c r="K1506" s="11">
        <v>0.8</v>
      </c>
      <c r="L1506" s="11">
        <v>3</v>
      </c>
      <c r="M1506" s="11">
        <v>2</v>
      </c>
      <c r="N1506" s="11">
        <v>2</v>
      </c>
      <c r="O1506" s="11">
        <v>4</v>
      </c>
      <c r="P1506" s="11">
        <v>0.2</v>
      </c>
      <c r="Q1506" s="11">
        <v>0.2</v>
      </c>
      <c r="R1506" s="11">
        <v>0.16666666999999999</v>
      </c>
      <c r="S1506" s="11">
        <v>0.25</v>
      </c>
      <c r="T1506" s="11">
        <v>3256.6967</v>
      </c>
      <c r="U1506" s="11">
        <v>0.7</v>
      </c>
      <c r="V1506" s="11">
        <v>90</v>
      </c>
      <c r="W1506" s="11">
        <v>1400</v>
      </c>
      <c r="X1506" s="11">
        <v>5.9400057000000004</v>
      </c>
    </row>
    <row r="1507" spans="2:24" x14ac:dyDescent="0.35">
      <c r="B1507" s="11">
        <v>-11.102684999999999</v>
      </c>
      <c r="C1507" s="11">
        <v>25</v>
      </c>
      <c r="D1507" s="11">
        <v>13.683673000000001</v>
      </c>
      <c r="E1507" s="11">
        <v>0.246</v>
      </c>
      <c r="F1507" s="11">
        <v>4500</v>
      </c>
      <c r="G1507" s="11">
        <v>1107</v>
      </c>
      <c r="H1507" s="11">
        <v>8000</v>
      </c>
      <c r="I1507" s="11">
        <v>0.85</v>
      </c>
      <c r="J1507" s="11">
        <v>0.5</v>
      </c>
      <c r="K1507" s="11">
        <v>0.7</v>
      </c>
      <c r="L1507" s="11">
        <v>2</v>
      </c>
      <c r="M1507" s="11">
        <v>4</v>
      </c>
      <c r="N1507" s="11">
        <v>3</v>
      </c>
      <c r="O1507" s="11">
        <v>4</v>
      </c>
      <c r="P1507" s="11">
        <v>0.05</v>
      </c>
      <c r="Q1507" s="11">
        <v>0.2</v>
      </c>
      <c r="R1507" s="11">
        <v>0.16666666999999999</v>
      </c>
      <c r="S1507" s="11">
        <v>0.25</v>
      </c>
      <c r="T1507" s="11">
        <v>4197.5861999999997</v>
      </c>
      <c r="U1507" s="11">
        <v>0.55000000000000004</v>
      </c>
      <c r="V1507" s="11">
        <v>40</v>
      </c>
      <c r="W1507" s="11">
        <v>600</v>
      </c>
      <c r="X1507" s="11">
        <v>-10.812472</v>
      </c>
    </row>
    <row r="1508" spans="2:24" x14ac:dyDescent="0.35">
      <c r="B1508" s="11">
        <v>9.2820020000000003</v>
      </c>
      <c r="C1508" s="11">
        <v>25</v>
      </c>
      <c r="D1508" s="11">
        <v>232.9898</v>
      </c>
      <c r="E1508" s="11">
        <v>0.3</v>
      </c>
      <c r="F1508" s="11">
        <v>1269.4214876033059</v>
      </c>
      <c r="G1508" s="11">
        <v>380.82644628099177</v>
      </c>
      <c r="H1508" s="11">
        <v>4500</v>
      </c>
      <c r="I1508" s="11">
        <v>0.75</v>
      </c>
      <c r="J1508" s="11">
        <v>0.5</v>
      </c>
      <c r="K1508" s="11">
        <v>0.6</v>
      </c>
      <c r="L1508" s="11">
        <v>2</v>
      </c>
      <c r="M1508" s="11">
        <v>2</v>
      </c>
      <c r="N1508" s="11">
        <v>2</v>
      </c>
      <c r="O1508" s="11">
        <v>3</v>
      </c>
      <c r="P1508" s="11">
        <v>0.2</v>
      </c>
      <c r="Q1508" s="11">
        <v>0.1</v>
      </c>
      <c r="R1508" s="11">
        <v>0.1</v>
      </c>
      <c r="S1508" s="11">
        <v>0.3</v>
      </c>
      <c r="T1508" s="11">
        <v>2361.1421999999998</v>
      </c>
      <c r="U1508" s="11">
        <v>0.65</v>
      </c>
      <c r="V1508" s="11">
        <v>80</v>
      </c>
      <c r="W1508" s="11">
        <v>1000</v>
      </c>
      <c r="X1508" s="11">
        <v>9.0887709000000001</v>
      </c>
    </row>
    <row r="1509" spans="2:24" x14ac:dyDescent="0.35">
      <c r="B1509" s="11">
        <v>29.369620999999999</v>
      </c>
      <c r="C1509" s="11">
        <v>25</v>
      </c>
      <c r="D1509" s="11">
        <v>184.2551</v>
      </c>
      <c r="E1509" s="11">
        <v>0.246</v>
      </c>
      <c r="F1509" s="11">
        <v>2435.4855371900826</v>
      </c>
      <c r="G1509" s="11">
        <v>599.12944214876029</v>
      </c>
      <c r="H1509" s="11">
        <v>7500</v>
      </c>
      <c r="I1509" s="11">
        <v>0.8</v>
      </c>
      <c r="J1509" s="11">
        <v>0.5</v>
      </c>
      <c r="K1509" s="11">
        <v>0.9</v>
      </c>
      <c r="L1509" s="11">
        <v>3</v>
      </c>
      <c r="M1509" s="11">
        <v>2</v>
      </c>
      <c r="N1509" s="11">
        <v>3</v>
      </c>
      <c r="O1509" s="11">
        <v>3</v>
      </c>
      <c r="P1509" s="11">
        <v>0.05</v>
      </c>
      <c r="Q1509" s="11">
        <v>0.15</v>
      </c>
      <c r="R1509" s="11">
        <v>0.23333333000000001</v>
      </c>
      <c r="S1509" s="11">
        <v>0.3</v>
      </c>
      <c r="T1509" s="11">
        <v>3300.5214000000001</v>
      </c>
      <c r="U1509" s="11">
        <v>0.47499999999999998</v>
      </c>
      <c r="V1509" s="11">
        <v>90</v>
      </c>
      <c r="W1509" s="11">
        <v>400</v>
      </c>
      <c r="X1509" s="11">
        <v>23.73931</v>
      </c>
    </row>
    <row r="1510" spans="2:24" x14ac:dyDescent="0.35">
      <c r="B1510" s="11">
        <v>-8.9354899999999997</v>
      </c>
      <c r="C1510" s="11">
        <v>35</v>
      </c>
      <c r="D1510" s="11">
        <v>74.602041</v>
      </c>
      <c r="E1510" s="11">
        <v>0.219</v>
      </c>
      <c r="F1510" s="11">
        <v>640.13429752066122</v>
      </c>
      <c r="G1510" s="11">
        <v>140.18941115702481</v>
      </c>
      <c r="H1510" s="11">
        <v>8500</v>
      </c>
      <c r="I1510" s="11">
        <v>0.85</v>
      </c>
      <c r="J1510" s="11">
        <v>0.5</v>
      </c>
      <c r="K1510" s="11">
        <v>0.8</v>
      </c>
      <c r="L1510" s="11">
        <v>2</v>
      </c>
      <c r="M1510" s="11">
        <v>3</v>
      </c>
      <c r="N1510" s="11">
        <v>2</v>
      </c>
      <c r="O1510" s="11">
        <v>3</v>
      </c>
      <c r="P1510" s="11">
        <v>0.2</v>
      </c>
      <c r="Q1510" s="11">
        <v>0.1</v>
      </c>
      <c r="R1510" s="11">
        <v>0.1</v>
      </c>
      <c r="S1510" s="11">
        <v>0.3</v>
      </c>
      <c r="T1510" s="11">
        <v>2163.6496999999999</v>
      </c>
      <c r="U1510" s="11">
        <v>0.67500000000000004</v>
      </c>
      <c r="V1510" s="11">
        <v>90</v>
      </c>
      <c r="W1510" s="11">
        <v>600</v>
      </c>
      <c r="X1510" s="11">
        <v>-6.8760880000000002</v>
      </c>
    </row>
    <row r="1511" spans="2:24" x14ac:dyDescent="0.35">
      <c r="B1511" s="11">
        <v>11.081968</v>
      </c>
      <c r="C1511" s="11">
        <v>20</v>
      </c>
      <c r="D1511" s="11">
        <v>165.97959</v>
      </c>
      <c r="E1511" s="11">
        <v>0.16500000000000001</v>
      </c>
      <c r="F1511" s="11">
        <v>2221.6425619834713</v>
      </c>
      <c r="G1511" s="11">
        <v>366.5710227272728</v>
      </c>
      <c r="H1511" s="11">
        <v>6000</v>
      </c>
      <c r="I1511" s="11">
        <v>0.7</v>
      </c>
      <c r="J1511" s="11">
        <v>0.2</v>
      </c>
      <c r="K1511" s="11">
        <v>0.8</v>
      </c>
      <c r="L1511" s="11">
        <v>4</v>
      </c>
      <c r="M1511" s="11">
        <v>2</v>
      </c>
      <c r="N1511" s="11">
        <v>3</v>
      </c>
      <c r="O1511" s="11">
        <v>2</v>
      </c>
      <c r="P1511" s="11">
        <v>0.125</v>
      </c>
      <c r="Q1511" s="11">
        <v>0.15</v>
      </c>
      <c r="R1511" s="11">
        <v>0.3</v>
      </c>
      <c r="S1511" s="11">
        <v>0.25</v>
      </c>
      <c r="T1511" s="11">
        <v>1678.4982</v>
      </c>
      <c r="U1511" s="11">
        <v>0.5</v>
      </c>
      <c r="V1511" s="11">
        <v>60</v>
      </c>
      <c r="W1511" s="11">
        <v>1200</v>
      </c>
      <c r="X1511" s="11">
        <v>10.347977</v>
      </c>
    </row>
    <row r="1512" spans="2:24" x14ac:dyDescent="0.35">
      <c r="B1512" s="11">
        <v>-3.1522960000000002</v>
      </c>
      <c r="C1512" s="11">
        <v>25</v>
      </c>
      <c r="D1512" s="11">
        <v>196.43878000000001</v>
      </c>
      <c r="E1512" s="11">
        <v>0.246</v>
      </c>
      <c r="F1512" s="11">
        <v>640.13429752066122</v>
      </c>
      <c r="G1512" s="11">
        <v>157.47303719008266</v>
      </c>
      <c r="H1512" s="11">
        <v>8500</v>
      </c>
      <c r="I1512" s="11">
        <v>0.7</v>
      </c>
      <c r="J1512" s="11">
        <v>0.4</v>
      </c>
      <c r="K1512" s="11">
        <v>0.9</v>
      </c>
      <c r="L1512" s="11">
        <v>3</v>
      </c>
      <c r="M1512" s="11">
        <v>4</v>
      </c>
      <c r="N1512" s="11">
        <v>2</v>
      </c>
      <c r="O1512" s="11">
        <v>4</v>
      </c>
      <c r="P1512" s="11">
        <v>0.125</v>
      </c>
      <c r="Q1512" s="11">
        <v>0.15</v>
      </c>
      <c r="R1512" s="11">
        <v>0.3</v>
      </c>
      <c r="S1512" s="11">
        <v>0.3</v>
      </c>
      <c r="T1512" s="11">
        <v>5179.2797</v>
      </c>
      <c r="U1512" s="11">
        <v>0.55000000000000004</v>
      </c>
      <c r="V1512" s="11">
        <v>80</v>
      </c>
      <c r="W1512" s="11">
        <v>1600</v>
      </c>
      <c r="X1512" s="11">
        <v>-2.5202513999999998</v>
      </c>
    </row>
    <row r="1513" spans="2:24" x14ac:dyDescent="0.35">
      <c r="B1513" s="11">
        <v>-8.3037639999999993</v>
      </c>
      <c r="C1513" s="11">
        <v>40</v>
      </c>
      <c r="D1513" s="11">
        <v>44.142856999999999</v>
      </c>
      <c r="E1513" s="11">
        <v>5.7000000000000002E-2</v>
      </c>
      <c r="F1513" s="11">
        <v>4176.1363636363631</v>
      </c>
      <c r="G1513" s="11">
        <v>238.03977272727269</v>
      </c>
      <c r="H1513" s="11">
        <v>7500</v>
      </c>
      <c r="I1513" s="11">
        <v>0.7</v>
      </c>
      <c r="J1513" s="11">
        <v>0.3</v>
      </c>
      <c r="K1513" s="11">
        <v>0.9</v>
      </c>
      <c r="L1513" s="11">
        <v>2</v>
      </c>
      <c r="M1513" s="11">
        <v>2</v>
      </c>
      <c r="N1513" s="11">
        <v>3</v>
      </c>
      <c r="O1513" s="11">
        <v>3</v>
      </c>
      <c r="P1513" s="11">
        <v>0.05</v>
      </c>
      <c r="Q1513" s="11">
        <v>0.1</v>
      </c>
      <c r="R1513" s="11">
        <v>0.16666666999999999</v>
      </c>
      <c r="S1513" s="11">
        <v>0.2</v>
      </c>
      <c r="T1513" s="11">
        <v>2432.6448999999998</v>
      </c>
      <c r="U1513" s="11">
        <v>0.6</v>
      </c>
      <c r="V1513" s="11">
        <v>60</v>
      </c>
      <c r="W1513" s="11">
        <v>800</v>
      </c>
      <c r="X1513" s="11">
        <v>-10.909022999999999</v>
      </c>
    </row>
    <row r="1514" spans="2:24" x14ac:dyDescent="0.35">
      <c r="B1514" s="11">
        <v>-20.238496000000001</v>
      </c>
      <c r="C1514" s="11">
        <v>45</v>
      </c>
      <c r="D1514" s="11">
        <v>251.26531</v>
      </c>
      <c r="E1514" s="11">
        <v>0.03</v>
      </c>
      <c r="F1514" s="11">
        <v>899.17355371900828</v>
      </c>
      <c r="G1514" s="11">
        <v>26.975206611570247</v>
      </c>
      <c r="H1514" s="11">
        <v>7000</v>
      </c>
      <c r="I1514" s="11">
        <v>0.85</v>
      </c>
      <c r="J1514" s="11">
        <v>0.4</v>
      </c>
      <c r="K1514" s="11">
        <v>0.8</v>
      </c>
      <c r="L1514" s="11">
        <v>2</v>
      </c>
      <c r="M1514" s="11">
        <v>4</v>
      </c>
      <c r="N1514" s="11">
        <v>4</v>
      </c>
      <c r="O1514" s="11">
        <v>2</v>
      </c>
      <c r="P1514" s="11">
        <v>0.125</v>
      </c>
      <c r="Q1514" s="11">
        <v>0.1</v>
      </c>
      <c r="R1514" s="11">
        <v>0.23333333000000001</v>
      </c>
      <c r="S1514" s="11">
        <v>0.2</v>
      </c>
      <c r="T1514" s="11">
        <v>3256.6967</v>
      </c>
      <c r="U1514" s="11">
        <v>0.67500000000000004</v>
      </c>
      <c r="V1514" s="11">
        <v>40</v>
      </c>
      <c r="W1514" s="11">
        <v>1000</v>
      </c>
      <c r="X1514" s="11">
        <v>-17.201609999999999</v>
      </c>
    </row>
    <row r="1515" spans="2:24" x14ac:dyDescent="0.35">
      <c r="B1515" s="11">
        <v>19.298556999999999</v>
      </c>
      <c r="C1515" s="11">
        <v>20</v>
      </c>
      <c r="D1515" s="11">
        <v>129.42857000000001</v>
      </c>
      <c r="E1515" s="11">
        <v>0.111</v>
      </c>
      <c r="F1515" s="11">
        <v>7300</v>
      </c>
      <c r="G1515" s="11">
        <v>810.3</v>
      </c>
      <c r="H1515" s="11">
        <v>5500</v>
      </c>
      <c r="I1515" s="11">
        <v>0.7</v>
      </c>
      <c r="J1515" s="11">
        <v>0.3</v>
      </c>
      <c r="K1515" s="11">
        <v>0.9</v>
      </c>
      <c r="L1515" s="11">
        <v>4</v>
      </c>
      <c r="M1515" s="11">
        <v>3</v>
      </c>
      <c r="N1515" s="11">
        <v>3</v>
      </c>
      <c r="O1515" s="11">
        <v>3</v>
      </c>
      <c r="P1515" s="11">
        <v>0.05</v>
      </c>
      <c r="Q1515" s="11">
        <v>0.15</v>
      </c>
      <c r="R1515" s="11">
        <v>0.23333333000000001</v>
      </c>
      <c r="S1515" s="11">
        <v>0.25</v>
      </c>
      <c r="T1515" s="11">
        <v>1538.6233999999999</v>
      </c>
      <c r="U1515" s="11">
        <v>0.45</v>
      </c>
      <c r="V1515" s="11">
        <v>50</v>
      </c>
      <c r="W1515" s="11">
        <v>800</v>
      </c>
      <c r="X1515" s="11">
        <v>24.975493</v>
      </c>
    </row>
    <row r="1516" spans="2:24" x14ac:dyDescent="0.35">
      <c r="B1516" s="11">
        <v>-11.169599</v>
      </c>
      <c r="C1516" s="11">
        <v>40</v>
      </c>
      <c r="D1516" s="11">
        <v>117.2449</v>
      </c>
      <c r="E1516" s="11">
        <v>0.246</v>
      </c>
      <c r="F1516" s="11">
        <v>2750.413223140496</v>
      </c>
      <c r="G1516" s="11">
        <v>676.60165289256202</v>
      </c>
      <c r="H1516" s="11">
        <v>8500</v>
      </c>
      <c r="I1516" s="11">
        <v>0.75</v>
      </c>
      <c r="J1516" s="11">
        <v>0.2</v>
      </c>
      <c r="K1516" s="11">
        <v>0.7</v>
      </c>
      <c r="L1516" s="11">
        <v>2</v>
      </c>
      <c r="M1516" s="11">
        <v>2</v>
      </c>
      <c r="N1516" s="11">
        <v>4</v>
      </c>
      <c r="O1516" s="11">
        <v>2</v>
      </c>
      <c r="P1516" s="11">
        <v>0.2</v>
      </c>
      <c r="Q1516" s="11">
        <v>0.15</v>
      </c>
      <c r="R1516" s="11">
        <v>0.3</v>
      </c>
      <c r="S1516" s="11">
        <v>0.25</v>
      </c>
      <c r="T1516" s="11">
        <v>3413.4254999999998</v>
      </c>
      <c r="U1516" s="11">
        <v>0.6</v>
      </c>
      <c r="V1516" s="11">
        <v>40</v>
      </c>
      <c r="W1516" s="11">
        <v>2000</v>
      </c>
      <c r="X1516" s="11">
        <v>-14.144403000000001</v>
      </c>
    </row>
    <row r="1517" spans="2:24" x14ac:dyDescent="0.35">
      <c r="B1517" s="11">
        <v>-1.46746</v>
      </c>
      <c r="C1517" s="11">
        <v>45</v>
      </c>
      <c r="D1517" s="11">
        <v>62.418367000000003</v>
      </c>
      <c r="E1517" s="11">
        <v>0.246</v>
      </c>
      <c r="F1517" s="11">
        <v>2000</v>
      </c>
      <c r="G1517" s="11">
        <v>492</v>
      </c>
      <c r="H1517" s="11">
        <v>8500</v>
      </c>
      <c r="I1517" s="11">
        <v>0.75</v>
      </c>
      <c r="J1517" s="11">
        <v>0.3</v>
      </c>
      <c r="K1517" s="11">
        <v>0.9</v>
      </c>
      <c r="L1517" s="11">
        <v>4</v>
      </c>
      <c r="M1517" s="11">
        <v>3</v>
      </c>
      <c r="N1517" s="11">
        <v>3</v>
      </c>
      <c r="O1517" s="11">
        <v>3</v>
      </c>
      <c r="P1517" s="11">
        <v>0.05</v>
      </c>
      <c r="Q1517" s="11">
        <v>0.2</v>
      </c>
      <c r="R1517" s="11">
        <v>0.3</v>
      </c>
      <c r="S1517" s="11">
        <v>0.2</v>
      </c>
      <c r="T1517" s="11">
        <v>3954.5601999999999</v>
      </c>
      <c r="U1517" s="11">
        <v>0.625</v>
      </c>
      <c r="V1517" s="11">
        <v>80</v>
      </c>
      <c r="W1517" s="11">
        <v>400</v>
      </c>
      <c r="X1517" s="11">
        <v>-2.2930197000000003</v>
      </c>
    </row>
    <row r="1518" spans="2:24" x14ac:dyDescent="0.35">
      <c r="B1518" s="11">
        <v>3.6565859999999999</v>
      </c>
      <c r="C1518" s="11">
        <v>30</v>
      </c>
      <c r="D1518" s="11">
        <v>74.602041</v>
      </c>
      <c r="E1518" s="11">
        <v>8.4000000000000005E-2</v>
      </c>
      <c r="F1518" s="11">
        <v>5185.227272727273</v>
      </c>
      <c r="G1518" s="11">
        <v>435.55909090909097</v>
      </c>
      <c r="H1518" s="11">
        <v>6500</v>
      </c>
      <c r="I1518" s="11">
        <v>0.7</v>
      </c>
      <c r="J1518" s="11">
        <v>0.3</v>
      </c>
      <c r="K1518" s="11">
        <v>0.6</v>
      </c>
      <c r="L1518" s="11">
        <v>3</v>
      </c>
      <c r="M1518" s="11">
        <v>4</v>
      </c>
      <c r="N1518" s="11">
        <v>3</v>
      </c>
      <c r="O1518" s="11">
        <v>3</v>
      </c>
      <c r="P1518" s="11">
        <v>0.2</v>
      </c>
      <c r="Q1518" s="11">
        <v>0.1</v>
      </c>
      <c r="R1518" s="11">
        <v>0.1</v>
      </c>
      <c r="S1518" s="11">
        <v>0.2</v>
      </c>
      <c r="T1518" s="11">
        <v>3304.9493000000002</v>
      </c>
      <c r="U1518" s="11">
        <v>0.42499999999999999</v>
      </c>
      <c r="V1518" s="11">
        <v>40</v>
      </c>
      <c r="W1518" s="11">
        <v>1600</v>
      </c>
      <c r="X1518" s="11">
        <v>4.7124981999999997</v>
      </c>
    </row>
    <row r="1519" spans="2:24" x14ac:dyDescent="0.35">
      <c r="B1519" s="11">
        <v>10.956816</v>
      </c>
      <c r="C1519" s="11">
        <v>45</v>
      </c>
      <c r="D1519" s="11">
        <v>98.969387999999995</v>
      </c>
      <c r="E1519" s="11">
        <v>0.13800000000000001</v>
      </c>
      <c r="F1519" s="11">
        <v>5200</v>
      </c>
      <c r="G1519" s="11">
        <v>717.6</v>
      </c>
      <c r="H1519" s="11">
        <v>7500</v>
      </c>
      <c r="I1519" s="11">
        <v>0.75</v>
      </c>
      <c r="J1519" s="11">
        <v>0.2</v>
      </c>
      <c r="K1519" s="11">
        <v>0.8</v>
      </c>
      <c r="L1519" s="11">
        <v>2</v>
      </c>
      <c r="M1519" s="11">
        <v>2</v>
      </c>
      <c r="N1519" s="11">
        <v>4</v>
      </c>
      <c r="O1519" s="11">
        <v>3</v>
      </c>
      <c r="P1519" s="11">
        <v>0.125</v>
      </c>
      <c r="Q1519" s="11">
        <v>0.2</v>
      </c>
      <c r="R1519" s="11">
        <v>0.1</v>
      </c>
      <c r="S1519" s="11">
        <v>0.25</v>
      </c>
      <c r="T1519" s="11">
        <v>3489.3177999999998</v>
      </c>
      <c r="U1519" s="11">
        <v>0.45</v>
      </c>
      <c r="V1519" s="11">
        <v>50</v>
      </c>
      <c r="W1519" s="11">
        <v>600</v>
      </c>
      <c r="X1519" s="11">
        <v>12.685231</v>
      </c>
    </row>
    <row r="1520" spans="2:24" x14ac:dyDescent="0.35">
      <c r="B1520" s="11">
        <v>22.732786000000001</v>
      </c>
      <c r="C1520" s="11">
        <v>30</v>
      </c>
      <c r="D1520" s="11">
        <v>56.326531000000003</v>
      </c>
      <c r="E1520" s="11">
        <v>0.16500000000000001</v>
      </c>
      <c r="F1520" s="11">
        <v>2748.8119834710747</v>
      </c>
      <c r="G1520" s="11">
        <v>453.55397727272737</v>
      </c>
      <c r="H1520" s="11">
        <v>8000</v>
      </c>
      <c r="I1520" s="11">
        <v>0.75</v>
      </c>
      <c r="J1520" s="11">
        <v>0.4</v>
      </c>
      <c r="K1520" s="11">
        <v>0.8</v>
      </c>
      <c r="L1520" s="11">
        <v>4</v>
      </c>
      <c r="M1520" s="11">
        <v>4</v>
      </c>
      <c r="N1520" s="11">
        <v>2</v>
      </c>
      <c r="O1520" s="11">
        <v>4</v>
      </c>
      <c r="P1520" s="11">
        <v>0.125</v>
      </c>
      <c r="Q1520" s="11">
        <v>0.1</v>
      </c>
      <c r="R1520" s="11">
        <v>0.3</v>
      </c>
      <c r="S1520" s="11">
        <v>0.2</v>
      </c>
      <c r="T1520" s="11">
        <v>4067.63</v>
      </c>
      <c r="U1520" s="11">
        <v>0.4</v>
      </c>
      <c r="V1520" s="11">
        <v>70</v>
      </c>
      <c r="W1520" s="11">
        <v>600</v>
      </c>
      <c r="X1520" s="11">
        <v>20.656659999999999</v>
      </c>
    </row>
    <row r="1521" spans="2:24" x14ac:dyDescent="0.35">
      <c r="B1521" s="11">
        <v>9.0240869999999997</v>
      </c>
      <c r="C1521" s="11">
        <v>20</v>
      </c>
      <c r="D1521" s="11">
        <v>196.43878000000001</v>
      </c>
      <c r="E1521" s="11">
        <v>0.3</v>
      </c>
      <c r="F1521" s="11">
        <v>1075.6714876033056</v>
      </c>
      <c r="G1521" s="11">
        <v>322.70144628099166</v>
      </c>
      <c r="H1521" s="11">
        <v>3500</v>
      </c>
      <c r="I1521" s="11">
        <v>0.85</v>
      </c>
      <c r="J1521" s="11">
        <v>0.3</v>
      </c>
      <c r="K1521" s="11">
        <v>0.9</v>
      </c>
      <c r="L1521" s="11">
        <v>4</v>
      </c>
      <c r="M1521" s="11">
        <v>2</v>
      </c>
      <c r="N1521" s="11">
        <v>4</v>
      </c>
      <c r="O1521" s="11">
        <v>4</v>
      </c>
      <c r="P1521" s="11">
        <v>0.05</v>
      </c>
      <c r="Q1521" s="11">
        <v>0.1</v>
      </c>
      <c r="R1521" s="11">
        <v>0.23333333000000001</v>
      </c>
      <c r="S1521" s="11">
        <v>0.35</v>
      </c>
      <c r="T1521" s="11">
        <v>979.12396000000001</v>
      </c>
      <c r="U1521" s="11">
        <v>0.47499999999999998</v>
      </c>
      <c r="V1521" s="11">
        <v>60</v>
      </c>
      <c r="W1521" s="11">
        <v>800</v>
      </c>
      <c r="X1521" s="11">
        <v>12.231633</v>
      </c>
    </row>
    <row r="1522" spans="2:24" x14ac:dyDescent="0.35">
      <c r="B1522" s="11">
        <v>-26.520603000000001</v>
      </c>
      <c r="C1522" s="11">
        <v>35</v>
      </c>
      <c r="D1522" s="11">
        <v>202.53061</v>
      </c>
      <c r="E1522" s="11">
        <v>0.03</v>
      </c>
      <c r="F1522" s="11">
        <v>1300</v>
      </c>
      <c r="G1522" s="11">
        <v>39</v>
      </c>
      <c r="H1522" s="11">
        <v>6500</v>
      </c>
      <c r="I1522" s="11">
        <v>0.8</v>
      </c>
      <c r="J1522" s="11">
        <v>0.2</v>
      </c>
      <c r="K1522" s="11">
        <v>0.8</v>
      </c>
      <c r="L1522" s="11">
        <v>2</v>
      </c>
      <c r="M1522" s="11">
        <v>2</v>
      </c>
      <c r="N1522" s="11">
        <v>3</v>
      </c>
      <c r="O1522" s="11">
        <v>2</v>
      </c>
      <c r="P1522" s="11">
        <v>0.2</v>
      </c>
      <c r="Q1522" s="11">
        <v>0.1</v>
      </c>
      <c r="R1522" s="11">
        <v>0.1</v>
      </c>
      <c r="S1522" s="11">
        <v>0.35</v>
      </c>
      <c r="T1522" s="11">
        <v>2688.6529999999998</v>
      </c>
      <c r="U1522" s="11">
        <v>0.47499999999999998</v>
      </c>
      <c r="V1522" s="11">
        <v>40</v>
      </c>
      <c r="W1522" s="11">
        <v>2000</v>
      </c>
      <c r="X1522" s="11">
        <v>-28.134461000000002</v>
      </c>
    </row>
    <row r="1523" spans="2:24" x14ac:dyDescent="0.35">
      <c r="B1523" s="11">
        <v>-2.1072700000000002</v>
      </c>
      <c r="C1523" s="11">
        <v>15</v>
      </c>
      <c r="D1523" s="11">
        <v>232.9898</v>
      </c>
      <c r="E1523" s="11">
        <v>0.246</v>
      </c>
      <c r="F1523" s="11">
        <v>3535.3822314049589</v>
      </c>
      <c r="G1523" s="11">
        <v>869.70402892561992</v>
      </c>
      <c r="H1523" s="11">
        <v>7000</v>
      </c>
      <c r="I1523" s="11">
        <v>0.85</v>
      </c>
      <c r="J1523" s="11">
        <v>0.3</v>
      </c>
      <c r="K1523" s="11">
        <v>0.6</v>
      </c>
      <c r="L1523" s="11">
        <v>4</v>
      </c>
      <c r="M1523" s="11">
        <v>2</v>
      </c>
      <c r="N1523" s="11">
        <v>2</v>
      </c>
      <c r="O1523" s="11">
        <v>2</v>
      </c>
      <c r="P1523" s="11">
        <v>0.125</v>
      </c>
      <c r="Q1523" s="11">
        <v>0.1</v>
      </c>
      <c r="R1523" s="11">
        <v>0.16666666999999999</v>
      </c>
      <c r="S1523" s="11">
        <v>0.25</v>
      </c>
      <c r="T1523" s="11">
        <v>2025.0823</v>
      </c>
      <c r="U1523" s="11">
        <v>0.625</v>
      </c>
      <c r="V1523" s="11">
        <v>70</v>
      </c>
      <c r="W1523" s="11">
        <v>400</v>
      </c>
      <c r="X1523" s="11">
        <v>-4.8866084000000001</v>
      </c>
    </row>
    <row r="1524" spans="2:24" x14ac:dyDescent="0.35">
      <c r="B1524" s="11">
        <v>-28.931587</v>
      </c>
      <c r="C1524" s="11">
        <v>45</v>
      </c>
      <c r="D1524" s="11">
        <v>281.72449</v>
      </c>
      <c r="E1524" s="11">
        <v>0.03</v>
      </c>
      <c r="F1524" s="11">
        <v>4500</v>
      </c>
      <c r="G1524" s="11">
        <v>135</v>
      </c>
      <c r="H1524" s="11">
        <v>7000</v>
      </c>
      <c r="I1524" s="11">
        <v>0.7</v>
      </c>
      <c r="J1524" s="11">
        <v>0.5</v>
      </c>
      <c r="K1524" s="11">
        <v>0.9</v>
      </c>
      <c r="L1524" s="11">
        <v>2</v>
      </c>
      <c r="M1524" s="11">
        <v>2</v>
      </c>
      <c r="N1524" s="11">
        <v>3</v>
      </c>
      <c r="O1524" s="11">
        <v>2</v>
      </c>
      <c r="P1524" s="11">
        <v>0.05</v>
      </c>
      <c r="Q1524" s="11">
        <v>0.15</v>
      </c>
      <c r="R1524" s="11">
        <v>0.16666666999999999</v>
      </c>
      <c r="S1524" s="11">
        <v>0.35</v>
      </c>
      <c r="T1524" s="11">
        <v>1680.8757000000001</v>
      </c>
      <c r="U1524" s="11">
        <v>0.625</v>
      </c>
      <c r="V1524" s="11">
        <v>40</v>
      </c>
      <c r="W1524" s="11">
        <v>2000</v>
      </c>
      <c r="X1524" s="11">
        <v>-30.526683999999999</v>
      </c>
    </row>
    <row r="1525" spans="2:24" x14ac:dyDescent="0.35">
      <c r="B1525" s="11">
        <v>8.6313870000000001</v>
      </c>
      <c r="C1525" s="11">
        <v>15</v>
      </c>
      <c r="D1525" s="11">
        <v>86.785713999999999</v>
      </c>
      <c r="E1525" s="11">
        <v>0.3</v>
      </c>
      <c r="F1525" s="11">
        <v>1475</v>
      </c>
      <c r="G1525" s="11">
        <v>442.5</v>
      </c>
      <c r="H1525" s="11">
        <v>2500</v>
      </c>
      <c r="I1525" s="11">
        <v>0.75</v>
      </c>
      <c r="J1525" s="11">
        <v>0.2</v>
      </c>
      <c r="K1525" s="11">
        <v>0.9</v>
      </c>
      <c r="L1525" s="11">
        <v>3</v>
      </c>
      <c r="M1525" s="11">
        <v>4</v>
      </c>
      <c r="N1525" s="11">
        <v>2</v>
      </c>
      <c r="O1525" s="11">
        <v>2</v>
      </c>
      <c r="P1525" s="11">
        <v>0.125</v>
      </c>
      <c r="Q1525" s="11">
        <v>0.1</v>
      </c>
      <c r="R1525" s="11">
        <v>0.23333333000000001</v>
      </c>
      <c r="S1525" s="11">
        <v>0.3</v>
      </c>
      <c r="T1525" s="11">
        <v>1627.2982999999999</v>
      </c>
      <c r="U1525" s="11">
        <v>0.42499999999999999</v>
      </c>
      <c r="V1525" s="11">
        <v>50</v>
      </c>
      <c r="W1525" s="11">
        <v>1600</v>
      </c>
      <c r="X1525" s="11">
        <v>12.889227999999999</v>
      </c>
    </row>
    <row r="1526" spans="2:24" x14ac:dyDescent="0.35">
      <c r="B1526" s="11">
        <v>16.157661000000001</v>
      </c>
      <c r="C1526" s="11">
        <v>15</v>
      </c>
      <c r="D1526" s="11">
        <v>239.08162999999999</v>
      </c>
      <c r="E1526" s="11">
        <v>8.4000000000000005E-2</v>
      </c>
      <c r="F1526" s="11">
        <v>1639.6694214876034</v>
      </c>
      <c r="G1526" s="11">
        <v>137.7322314049587</v>
      </c>
      <c r="H1526" s="11">
        <v>6500</v>
      </c>
      <c r="I1526" s="11">
        <v>0.85</v>
      </c>
      <c r="J1526" s="11">
        <v>0.4</v>
      </c>
      <c r="K1526" s="11">
        <v>0.9</v>
      </c>
      <c r="L1526" s="11">
        <v>3</v>
      </c>
      <c r="M1526" s="11">
        <v>3</v>
      </c>
      <c r="N1526" s="11">
        <v>4</v>
      </c>
      <c r="O1526" s="11">
        <v>2</v>
      </c>
      <c r="P1526" s="11">
        <v>0.2</v>
      </c>
      <c r="Q1526" s="11">
        <v>0.2</v>
      </c>
      <c r="R1526" s="11">
        <v>0.23333333000000001</v>
      </c>
      <c r="S1526" s="11">
        <v>0.3</v>
      </c>
      <c r="T1526" s="11">
        <v>4230.9755999999998</v>
      </c>
      <c r="U1526" s="11">
        <v>0.4</v>
      </c>
      <c r="V1526" s="11">
        <v>90</v>
      </c>
      <c r="W1526" s="11">
        <v>1200</v>
      </c>
      <c r="X1526" s="11">
        <v>14.153031</v>
      </c>
    </row>
    <row r="1527" spans="2:24" x14ac:dyDescent="0.35">
      <c r="B1527" s="11">
        <v>4.021331</v>
      </c>
      <c r="C1527" s="11">
        <v>40</v>
      </c>
      <c r="D1527" s="11">
        <v>257.35714000000002</v>
      </c>
      <c r="E1527" s="11">
        <v>0.3</v>
      </c>
      <c r="F1527" s="11">
        <v>3120.6611570247933</v>
      </c>
      <c r="G1527" s="11">
        <v>936.19834710743794</v>
      </c>
      <c r="H1527" s="11">
        <v>7500</v>
      </c>
      <c r="I1527" s="11">
        <v>0.75</v>
      </c>
      <c r="J1527" s="11">
        <v>0.2</v>
      </c>
      <c r="K1527" s="11">
        <v>0.7</v>
      </c>
      <c r="L1527" s="11">
        <v>3</v>
      </c>
      <c r="M1527" s="11">
        <v>3</v>
      </c>
      <c r="N1527" s="11">
        <v>2</v>
      </c>
      <c r="O1527" s="11">
        <v>2</v>
      </c>
      <c r="P1527" s="11">
        <v>0.125</v>
      </c>
      <c r="Q1527" s="11">
        <v>0.15</v>
      </c>
      <c r="R1527" s="11">
        <v>0.1</v>
      </c>
      <c r="S1527" s="11">
        <v>0.2</v>
      </c>
      <c r="T1527" s="11">
        <v>2432.6448999999998</v>
      </c>
      <c r="U1527" s="11">
        <v>0.5</v>
      </c>
      <c r="V1527" s="11">
        <v>40</v>
      </c>
      <c r="W1527" s="11">
        <v>1600</v>
      </c>
      <c r="X1527" s="11">
        <v>-1.2014247</v>
      </c>
    </row>
    <row r="1528" spans="2:24" x14ac:dyDescent="0.35">
      <c r="B1528" s="11">
        <v>-25.561592000000001</v>
      </c>
      <c r="C1528" s="11">
        <v>40</v>
      </c>
      <c r="D1528" s="11">
        <v>190.34693999999999</v>
      </c>
      <c r="E1528" s="11">
        <v>5.7000000000000002E-2</v>
      </c>
      <c r="F1528" s="11">
        <v>6285.1239669421484</v>
      </c>
      <c r="G1528" s="11">
        <v>358.25206611570246</v>
      </c>
      <c r="H1528" s="11">
        <v>7500</v>
      </c>
      <c r="I1528" s="11">
        <v>0.8</v>
      </c>
      <c r="J1528" s="11">
        <v>0.5</v>
      </c>
      <c r="K1528" s="11">
        <v>0.9</v>
      </c>
      <c r="L1528" s="11">
        <v>3</v>
      </c>
      <c r="M1528" s="11">
        <v>4</v>
      </c>
      <c r="N1528" s="11">
        <v>2</v>
      </c>
      <c r="O1528" s="11">
        <v>4</v>
      </c>
      <c r="P1528" s="11">
        <v>0.125</v>
      </c>
      <c r="Q1528" s="11">
        <v>0.15</v>
      </c>
      <c r="R1528" s="11">
        <v>0.3</v>
      </c>
      <c r="S1528" s="11">
        <v>0.3</v>
      </c>
      <c r="T1528" s="11">
        <v>1853.4437</v>
      </c>
      <c r="U1528" s="11">
        <v>0.55000000000000004</v>
      </c>
      <c r="V1528" s="11">
        <v>90</v>
      </c>
      <c r="W1528" s="11">
        <v>2000</v>
      </c>
      <c r="X1528" s="11">
        <v>-29.157157999999999</v>
      </c>
    </row>
    <row r="1529" spans="2:24" x14ac:dyDescent="0.35">
      <c r="B1529" s="11">
        <v>-13.463732</v>
      </c>
      <c r="C1529" s="11">
        <v>20</v>
      </c>
      <c r="D1529" s="11">
        <v>25.867346999999999</v>
      </c>
      <c r="E1529" s="11">
        <v>0.13800000000000001</v>
      </c>
      <c r="F1529" s="11">
        <v>1639.6694214876034</v>
      </c>
      <c r="G1529" s="11">
        <v>226.27438016528927</v>
      </c>
      <c r="H1529" s="11">
        <v>6000</v>
      </c>
      <c r="I1529" s="11">
        <v>0.85</v>
      </c>
      <c r="J1529" s="11">
        <v>0.5</v>
      </c>
      <c r="K1529" s="11">
        <v>0.6</v>
      </c>
      <c r="L1529" s="11">
        <v>4</v>
      </c>
      <c r="M1529" s="11">
        <v>4</v>
      </c>
      <c r="N1529" s="11">
        <v>4</v>
      </c>
      <c r="O1529" s="11">
        <v>3</v>
      </c>
      <c r="P1529" s="11">
        <v>0.05</v>
      </c>
      <c r="Q1529" s="11">
        <v>0.1</v>
      </c>
      <c r="R1529" s="11">
        <v>0.3</v>
      </c>
      <c r="S1529" s="11">
        <v>0.2</v>
      </c>
      <c r="T1529" s="11">
        <v>1678.4982</v>
      </c>
      <c r="U1529" s="11">
        <v>0.52500000000000002</v>
      </c>
      <c r="V1529" s="11">
        <v>50</v>
      </c>
      <c r="W1529" s="11">
        <v>2000</v>
      </c>
      <c r="X1529" s="11">
        <v>-11.353173999999999</v>
      </c>
    </row>
    <row r="1530" spans="2:24" x14ac:dyDescent="0.35">
      <c r="B1530" s="11">
        <v>-9.7672620000000006</v>
      </c>
      <c r="C1530" s="11">
        <v>15</v>
      </c>
      <c r="D1530" s="11">
        <v>56.326531000000003</v>
      </c>
      <c r="E1530" s="11">
        <v>8.4000000000000005E-2</v>
      </c>
      <c r="F1530" s="11">
        <v>528.9256198347108</v>
      </c>
      <c r="G1530" s="11">
        <v>44.429752066115711</v>
      </c>
      <c r="H1530" s="11">
        <v>7500</v>
      </c>
      <c r="I1530" s="11">
        <v>0.7</v>
      </c>
      <c r="J1530" s="11">
        <v>0.3</v>
      </c>
      <c r="K1530" s="11">
        <v>0.9</v>
      </c>
      <c r="L1530" s="11">
        <v>3</v>
      </c>
      <c r="M1530" s="11">
        <v>2</v>
      </c>
      <c r="N1530" s="11">
        <v>3</v>
      </c>
      <c r="O1530" s="11">
        <v>4</v>
      </c>
      <c r="P1530" s="11">
        <v>0.05</v>
      </c>
      <c r="Q1530" s="11">
        <v>0.1</v>
      </c>
      <c r="R1530" s="11">
        <v>0.1</v>
      </c>
      <c r="S1530" s="11">
        <v>0.2</v>
      </c>
      <c r="T1530" s="11">
        <v>2847.7719999999999</v>
      </c>
      <c r="U1530" s="11">
        <v>0.42499999999999999</v>
      </c>
      <c r="V1530" s="11">
        <v>40</v>
      </c>
      <c r="W1530" s="11">
        <v>800</v>
      </c>
      <c r="X1530" s="11">
        <v>-11.002973000000001</v>
      </c>
    </row>
    <row r="1531" spans="2:24" x14ac:dyDescent="0.35">
      <c r="B1531" s="11">
        <v>30.415330999999998</v>
      </c>
      <c r="C1531" s="11">
        <v>35</v>
      </c>
      <c r="D1531" s="11">
        <v>1.5</v>
      </c>
      <c r="E1531" s="11">
        <v>0.192</v>
      </c>
      <c r="F1531" s="11">
        <v>5735.1756198347111</v>
      </c>
      <c r="G1531" s="11">
        <v>1101.1537190082645</v>
      </c>
      <c r="H1531" s="11">
        <v>7500</v>
      </c>
      <c r="I1531" s="11">
        <v>0.85</v>
      </c>
      <c r="J1531" s="11">
        <v>0.2</v>
      </c>
      <c r="K1531" s="11">
        <v>0.7</v>
      </c>
      <c r="L1531" s="11">
        <v>2</v>
      </c>
      <c r="M1531" s="11">
        <v>2</v>
      </c>
      <c r="N1531" s="11">
        <v>4</v>
      </c>
      <c r="O1531" s="11">
        <v>4</v>
      </c>
      <c r="P1531" s="11">
        <v>0.125</v>
      </c>
      <c r="Q1531" s="11">
        <v>0.1</v>
      </c>
      <c r="R1531" s="11">
        <v>0.1</v>
      </c>
      <c r="S1531" s="11">
        <v>0.3</v>
      </c>
      <c r="T1531" s="11">
        <v>3102.2919000000002</v>
      </c>
      <c r="U1531" s="11">
        <v>0.4</v>
      </c>
      <c r="V1531" s="11">
        <v>40</v>
      </c>
      <c r="W1531" s="11">
        <v>1800</v>
      </c>
      <c r="X1531" s="11">
        <v>30.874569999999999</v>
      </c>
    </row>
    <row r="1532" spans="2:24" x14ac:dyDescent="0.35">
      <c r="B1532" s="11">
        <v>-15.166233</v>
      </c>
      <c r="C1532" s="11">
        <v>25</v>
      </c>
      <c r="D1532" s="11">
        <v>257.35714000000002</v>
      </c>
      <c r="E1532" s="11">
        <v>0.03</v>
      </c>
      <c r="F1532" s="11">
        <v>1167.3037190082646</v>
      </c>
      <c r="G1532" s="11">
        <v>35.019111570247937</v>
      </c>
      <c r="H1532" s="11">
        <v>7000</v>
      </c>
      <c r="I1532" s="11">
        <v>0.85</v>
      </c>
      <c r="J1532" s="11">
        <v>0.4</v>
      </c>
      <c r="K1532" s="11">
        <v>0.8</v>
      </c>
      <c r="L1532" s="11">
        <v>2</v>
      </c>
      <c r="M1532" s="11">
        <v>2</v>
      </c>
      <c r="N1532" s="11">
        <v>4</v>
      </c>
      <c r="O1532" s="11">
        <v>3</v>
      </c>
      <c r="P1532" s="11">
        <v>0.05</v>
      </c>
      <c r="Q1532" s="11">
        <v>0.1</v>
      </c>
      <c r="R1532" s="11">
        <v>0.16666666999999999</v>
      </c>
      <c r="S1532" s="11">
        <v>0.3</v>
      </c>
      <c r="T1532" s="11">
        <v>3672.8879000000002</v>
      </c>
      <c r="U1532" s="11">
        <v>0.42499999999999999</v>
      </c>
      <c r="V1532" s="11">
        <v>50</v>
      </c>
      <c r="W1532" s="11">
        <v>1200</v>
      </c>
      <c r="X1532" s="11">
        <v>-16.029064999999999</v>
      </c>
    </row>
    <row r="1533" spans="2:24" x14ac:dyDescent="0.35">
      <c r="B1533" s="11">
        <v>36.562306</v>
      </c>
      <c r="C1533" s="11">
        <v>40</v>
      </c>
      <c r="D1533" s="11">
        <v>208.62244999999999</v>
      </c>
      <c r="E1533" s="11">
        <v>0.13800000000000001</v>
      </c>
      <c r="F1533" s="11">
        <v>6285.1239669421484</v>
      </c>
      <c r="G1533" s="11">
        <v>867.34710743801656</v>
      </c>
      <c r="H1533" s="11">
        <v>8000</v>
      </c>
      <c r="I1533" s="11">
        <v>0.8</v>
      </c>
      <c r="J1533" s="11">
        <v>0.4</v>
      </c>
      <c r="K1533" s="11">
        <v>0.7</v>
      </c>
      <c r="L1533" s="11">
        <v>3</v>
      </c>
      <c r="M1533" s="11">
        <v>3</v>
      </c>
      <c r="N1533" s="11">
        <v>3</v>
      </c>
      <c r="O1533" s="11">
        <v>3</v>
      </c>
      <c r="P1533" s="11">
        <v>0.05</v>
      </c>
      <c r="Q1533" s="11">
        <v>0.15</v>
      </c>
      <c r="R1533" s="11">
        <v>0.1</v>
      </c>
      <c r="S1533" s="11">
        <v>0.25</v>
      </c>
      <c r="T1533" s="11">
        <v>3212.6358</v>
      </c>
      <c r="U1533" s="11">
        <v>0.47499999999999998</v>
      </c>
      <c r="V1533" s="11">
        <v>80</v>
      </c>
      <c r="W1533" s="11">
        <v>1400</v>
      </c>
      <c r="X1533" s="11">
        <v>30.780380999999998</v>
      </c>
    </row>
    <row r="1534" spans="2:24" x14ac:dyDescent="0.35">
      <c r="B1534" s="11">
        <v>0.114526</v>
      </c>
      <c r="C1534" s="11">
        <v>25</v>
      </c>
      <c r="D1534" s="11">
        <v>86.785713999999999</v>
      </c>
      <c r="E1534" s="11">
        <v>0.27300000000000002</v>
      </c>
      <c r="F1534" s="11">
        <v>2435.4855371900826</v>
      </c>
      <c r="G1534" s="11">
        <v>664.88755165289263</v>
      </c>
      <c r="H1534" s="11">
        <v>6500</v>
      </c>
      <c r="I1534" s="11">
        <v>0.7</v>
      </c>
      <c r="J1534" s="11">
        <v>0.3</v>
      </c>
      <c r="K1534" s="11">
        <v>0.7</v>
      </c>
      <c r="L1534" s="11">
        <v>2</v>
      </c>
      <c r="M1534" s="11">
        <v>4</v>
      </c>
      <c r="N1534" s="11">
        <v>2</v>
      </c>
      <c r="O1534" s="11">
        <v>4</v>
      </c>
      <c r="P1534" s="11">
        <v>0.125</v>
      </c>
      <c r="Q1534" s="11">
        <v>0.15</v>
      </c>
      <c r="R1534" s="11">
        <v>0.23333333000000001</v>
      </c>
      <c r="S1534" s="11">
        <v>0.35</v>
      </c>
      <c r="T1534" s="11">
        <v>2860.4519</v>
      </c>
      <c r="U1534" s="11">
        <v>0.55000000000000004</v>
      </c>
      <c r="V1534" s="11">
        <v>40</v>
      </c>
      <c r="W1534" s="11">
        <v>400</v>
      </c>
      <c r="X1534" s="11">
        <v>-3.5739635000000001</v>
      </c>
    </row>
    <row r="1535" spans="2:24" x14ac:dyDescent="0.35">
      <c r="B1535" s="11">
        <v>13.868767</v>
      </c>
      <c r="C1535" s="11">
        <v>25</v>
      </c>
      <c r="D1535" s="11">
        <v>202.53061</v>
      </c>
      <c r="E1535" s="11">
        <v>0.219</v>
      </c>
      <c r="F1535" s="11">
        <v>5200</v>
      </c>
      <c r="G1535" s="11">
        <v>1138.8</v>
      </c>
      <c r="H1535" s="11">
        <v>5000</v>
      </c>
      <c r="I1535" s="11">
        <v>0.85</v>
      </c>
      <c r="J1535" s="11">
        <v>0.5</v>
      </c>
      <c r="K1535" s="11">
        <v>0.8</v>
      </c>
      <c r="L1535" s="11">
        <v>2</v>
      </c>
      <c r="M1535" s="11">
        <v>3</v>
      </c>
      <c r="N1535" s="11">
        <v>3</v>
      </c>
      <c r="O1535" s="11">
        <v>2</v>
      </c>
      <c r="P1535" s="11">
        <v>0.05</v>
      </c>
      <c r="Q1535" s="11">
        <v>0.15</v>
      </c>
      <c r="R1535" s="11">
        <v>0.16666666999999999</v>
      </c>
      <c r="S1535" s="11">
        <v>0.35</v>
      </c>
      <c r="T1535" s="11">
        <v>1777.2038</v>
      </c>
      <c r="U1535" s="11">
        <v>0.65</v>
      </c>
      <c r="V1535" s="11">
        <v>80</v>
      </c>
      <c r="W1535" s="11">
        <v>1600</v>
      </c>
      <c r="X1535" s="11">
        <v>13.738139</v>
      </c>
    </row>
    <row r="1536" spans="2:24" x14ac:dyDescent="0.35">
      <c r="B1536" s="11">
        <v>21.252503000000001</v>
      </c>
      <c r="C1536" s="11">
        <v>45</v>
      </c>
      <c r="D1536" s="11">
        <v>184.2551</v>
      </c>
      <c r="E1536" s="11">
        <v>0.16500000000000001</v>
      </c>
      <c r="F1536" s="11">
        <v>6285.1239669421484</v>
      </c>
      <c r="G1536" s="11">
        <v>1037.0454545454545</v>
      </c>
      <c r="H1536" s="11">
        <v>7500</v>
      </c>
      <c r="I1536" s="11">
        <v>0.8</v>
      </c>
      <c r="J1536" s="11">
        <v>0.4</v>
      </c>
      <c r="K1536" s="11">
        <v>0.6</v>
      </c>
      <c r="L1536" s="11">
        <v>2</v>
      </c>
      <c r="M1536" s="11">
        <v>2</v>
      </c>
      <c r="N1536" s="11">
        <v>3</v>
      </c>
      <c r="O1536" s="11">
        <v>4</v>
      </c>
      <c r="P1536" s="11">
        <v>0.05</v>
      </c>
      <c r="Q1536" s="11">
        <v>0.2</v>
      </c>
      <c r="R1536" s="11">
        <v>0.23333333000000001</v>
      </c>
      <c r="S1536" s="11">
        <v>0.3</v>
      </c>
      <c r="T1536" s="11">
        <v>2926.5246000000002</v>
      </c>
      <c r="U1536" s="11">
        <v>0.42499999999999999</v>
      </c>
      <c r="V1536" s="11">
        <v>80</v>
      </c>
      <c r="W1536" s="11">
        <v>1000</v>
      </c>
      <c r="X1536" s="11">
        <v>16.942847</v>
      </c>
    </row>
    <row r="1537" spans="2:24" x14ac:dyDescent="0.35">
      <c r="B1537" s="11">
        <v>9.6716960000000007</v>
      </c>
      <c r="C1537" s="11">
        <v>25</v>
      </c>
      <c r="D1537" s="11">
        <v>153.79592</v>
      </c>
      <c r="E1537" s="11">
        <v>0.27300000000000002</v>
      </c>
      <c r="F1537" s="11">
        <v>1300</v>
      </c>
      <c r="G1537" s="11">
        <v>354.90000000000003</v>
      </c>
      <c r="H1537" s="11">
        <v>6500</v>
      </c>
      <c r="I1537" s="11">
        <v>0.85</v>
      </c>
      <c r="J1537" s="11">
        <v>0.3</v>
      </c>
      <c r="K1537" s="11">
        <v>0.6</v>
      </c>
      <c r="L1537" s="11">
        <v>4</v>
      </c>
      <c r="M1537" s="11">
        <v>2</v>
      </c>
      <c r="N1537" s="11">
        <v>3</v>
      </c>
      <c r="O1537" s="11">
        <v>3</v>
      </c>
      <c r="P1537" s="11">
        <v>0.2</v>
      </c>
      <c r="Q1537" s="11">
        <v>0.2</v>
      </c>
      <c r="R1537" s="11">
        <v>0.23333333000000001</v>
      </c>
      <c r="S1537" s="11">
        <v>0.3</v>
      </c>
      <c r="T1537" s="11">
        <v>2860.4519</v>
      </c>
      <c r="U1537" s="11">
        <v>0.52500000000000002</v>
      </c>
      <c r="V1537" s="11">
        <v>60</v>
      </c>
      <c r="W1537" s="11">
        <v>1400</v>
      </c>
      <c r="X1537" s="11">
        <v>12.646777999999999</v>
      </c>
    </row>
    <row r="1538" spans="2:24" x14ac:dyDescent="0.35">
      <c r="B1538" s="11">
        <v>5.2220089999999999</v>
      </c>
      <c r="C1538" s="11">
        <v>15</v>
      </c>
      <c r="D1538" s="11">
        <v>263.44898000000001</v>
      </c>
      <c r="E1538" s="11">
        <v>0.219</v>
      </c>
      <c r="F1538" s="11">
        <v>2748.8119834710747</v>
      </c>
      <c r="G1538" s="11">
        <v>601.98982438016537</v>
      </c>
      <c r="H1538" s="11">
        <v>7500</v>
      </c>
      <c r="I1538" s="11">
        <v>0.7</v>
      </c>
      <c r="J1538" s="11">
        <v>0.5</v>
      </c>
      <c r="K1538" s="11">
        <v>0.6</v>
      </c>
      <c r="L1538" s="11">
        <v>2</v>
      </c>
      <c r="M1538" s="11">
        <v>2</v>
      </c>
      <c r="N1538" s="11">
        <v>4</v>
      </c>
      <c r="O1538" s="11">
        <v>4</v>
      </c>
      <c r="P1538" s="11">
        <v>0.125</v>
      </c>
      <c r="Q1538" s="11">
        <v>0.15</v>
      </c>
      <c r="R1538" s="11">
        <v>0.1</v>
      </c>
      <c r="S1538" s="11">
        <v>0.35</v>
      </c>
      <c r="T1538" s="11">
        <v>4881.8949000000002</v>
      </c>
      <c r="U1538" s="11">
        <v>0.45</v>
      </c>
      <c r="V1538" s="11">
        <v>40</v>
      </c>
      <c r="W1538" s="11">
        <v>400</v>
      </c>
      <c r="X1538" s="11">
        <v>0.58257099000000001</v>
      </c>
    </row>
    <row r="1539" spans="2:24" x14ac:dyDescent="0.35">
      <c r="B1539" s="11">
        <v>-8.8880420000000004</v>
      </c>
      <c r="C1539" s="11">
        <v>30</v>
      </c>
      <c r="D1539" s="11">
        <v>68.510204000000002</v>
      </c>
      <c r="E1539" s="11">
        <v>0.03</v>
      </c>
      <c r="F1539" s="11">
        <v>3733.2128099173551</v>
      </c>
      <c r="G1539" s="11">
        <v>111.99638429752065</v>
      </c>
      <c r="H1539" s="11">
        <v>6000</v>
      </c>
      <c r="I1539" s="11">
        <v>0.7</v>
      </c>
      <c r="J1539" s="11">
        <v>0.2</v>
      </c>
      <c r="K1539" s="11">
        <v>0.6</v>
      </c>
      <c r="L1539" s="11">
        <v>2</v>
      </c>
      <c r="M1539" s="11">
        <v>3</v>
      </c>
      <c r="N1539" s="11">
        <v>4</v>
      </c>
      <c r="O1539" s="11">
        <v>3</v>
      </c>
      <c r="P1539" s="11">
        <v>0.05</v>
      </c>
      <c r="Q1539" s="11">
        <v>0.2</v>
      </c>
      <c r="R1539" s="11">
        <v>0.1</v>
      </c>
      <c r="S1539" s="11">
        <v>0.35</v>
      </c>
      <c r="T1539" s="11">
        <v>2066.6185</v>
      </c>
      <c r="U1539" s="11">
        <v>0.4</v>
      </c>
      <c r="V1539" s="11">
        <v>80</v>
      </c>
      <c r="W1539" s="11">
        <v>1600</v>
      </c>
      <c r="X1539" s="11">
        <v>-12.625397</v>
      </c>
    </row>
    <row r="1540" spans="2:24" x14ac:dyDescent="0.35">
      <c r="B1540" s="11">
        <v>41.913392000000002</v>
      </c>
      <c r="C1540" s="11">
        <v>20</v>
      </c>
      <c r="D1540" s="11">
        <v>98.969387999999995</v>
      </c>
      <c r="E1540" s="11">
        <v>0.16500000000000001</v>
      </c>
      <c r="F1540" s="11">
        <v>2000</v>
      </c>
      <c r="G1540" s="11">
        <v>330</v>
      </c>
      <c r="H1540" s="11">
        <v>8000</v>
      </c>
      <c r="I1540" s="11">
        <v>0.75</v>
      </c>
      <c r="J1540" s="11">
        <v>0.2</v>
      </c>
      <c r="K1540" s="11">
        <v>0.6</v>
      </c>
      <c r="L1540" s="11">
        <v>4</v>
      </c>
      <c r="M1540" s="11">
        <v>2</v>
      </c>
      <c r="N1540" s="11">
        <v>2</v>
      </c>
      <c r="O1540" s="11">
        <v>4</v>
      </c>
      <c r="P1540" s="11">
        <v>0.2</v>
      </c>
      <c r="Q1540" s="11">
        <v>0.2</v>
      </c>
      <c r="R1540" s="11">
        <v>0.1</v>
      </c>
      <c r="S1540" s="11">
        <v>0.25</v>
      </c>
      <c r="T1540" s="11">
        <v>2937.3719000000001</v>
      </c>
      <c r="U1540" s="11">
        <v>0.4</v>
      </c>
      <c r="V1540" s="11">
        <v>90</v>
      </c>
      <c r="W1540" s="11">
        <v>1600</v>
      </c>
      <c r="X1540" s="11">
        <v>43.136184</v>
      </c>
    </row>
    <row r="1541" spans="2:24" x14ac:dyDescent="0.35">
      <c r="B1541" s="11">
        <v>-12.776624999999999</v>
      </c>
      <c r="C1541" s="11">
        <v>20</v>
      </c>
      <c r="D1541" s="11">
        <v>135.52041</v>
      </c>
      <c r="E1541" s="11">
        <v>5.7000000000000002E-2</v>
      </c>
      <c r="F1541" s="11">
        <v>775</v>
      </c>
      <c r="G1541" s="11">
        <v>44.175000000000004</v>
      </c>
      <c r="H1541" s="11">
        <v>8000</v>
      </c>
      <c r="I1541" s="11">
        <v>0.85</v>
      </c>
      <c r="J1541" s="11">
        <v>0.2</v>
      </c>
      <c r="K1541" s="11">
        <v>0.8</v>
      </c>
      <c r="L1541" s="11">
        <v>3</v>
      </c>
      <c r="M1541" s="11">
        <v>4</v>
      </c>
      <c r="N1541" s="11">
        <v>3</v>
      </c>
      <c r="O1541" s="11">
        <v>2</v>
      </c>
      <c r="P1541" s="11">
        <v>0.2</v>
      </c>
      <c r="Q1541" s="11">
        <v>0.1</v>
      </c>
      <c r="R1541" s="11">
        <v>0.16666666999999999</v>
      </c>
      <c r="S1541" s="11">
        <v>0.35</v>
      </c>
      <c r="T1541" s="11">
        <v>2237.9976000000001</v>
      </c>
      <c r="U1541" s="11">
        <v>0.52500000000000002</v>
      </c>
      <c r="V1541" s="11">
        <v>50</v>
      </c>
      <c r="W1541" s="11">
        <v>800</v>
      </c>
      <c r="X1541" s="11">
        <v>-11.651303</v>
      </c>
    </row>
    <row r="1542" spans="2:24" x14ac:dyDescent="0.35">
      <c r="B1542" s="11">
        <v>-3.0314230000000002</v>
      </c>
      <c r="C1542" s="11">
        <v>25</v>
      </c>
      <c r="D1542" s="11">
        <v>245.17347000000001</v>
      </c>
      <c r="E1542" s="11">
        <v>0.219</v>
      </c>
      <c r="F1542" s="11">
        <v>376.54958677685954</v>
      </c>
      <c r="G1542" s="11">
        <v>82.464359504132233</v>
      </c>
      <c r="H1542" s="11">
        <v>8500</v>
      </c>
      <c r="I1542" s="11">
        <v>0.75</v>
      </c>
      <c r="J1542" s="11">
        <v>0.2</v>
      </c>
      <c r="K1542" s="11">
        <v>0.6</v>
      </c>
      <c r="L1542" s="11">
        <v>3</v>
      </c>
      <c r="M1542" s="11">
        <v>3</v>
      </c>
      <c r="N1542" s="11">
        <v>3</v>
      </c>
      <c r="O1542" s="11">
        <v>2</v>
      </c>
      <c r="P1542" s="11">
        <v>0.125</v>
      </c>
      <c r="Q1542" s="11">
        <v>0.1</v>
      </c>
      <c r="R1542" s="11">
        <v>0.16666666999999999</v>
      </c>
      <c r="S1542" s="11">
        <v>0.3</v>
      </c>
      <c r="T1542" s="11">
        <v>2301.9020999999998</v>
      </c>
      <c r="U1542" s="11">
        <v>0.45</v>
      </c>
      <c r="V1542" s="11">
        <v>50</v>
      </c>
      <c r="W1542" s="11">
        <v>400</v>
      </c>
      <c r="X1542" s="11">
        <v>-2.9120138</v>
      </c>
    </row>
    <row r="1543" spans="2:24" x14ac:dyDescent="0.35">
      <c r="B1543" s="11">
        <v>10.958603</v>
      </c>
      <c r="C1543" s="11">
        <v>15</v>
      </c>
      <c r="D1543" s="11">
        <v>129.42857000000001</v>
      </c>
      <c r="E1543" s="11">
        <v>8.4000000000000005E-2</v>
      </c>
      <c r="F1543" s="11">
        <v>2748.8119834710747</v>
      </c>
      <c r="G1543" s="11">
        <v>230.9002066115703</v>
      </c>
      <c r="H1543" s="11">
        <v>8500</v>
      </c>
      <c r="I1543" s="11">
        <v>0.75</v>
      </c>
      <c r="J1543" s="11">
        <v>0.4</v>
      </c>
      <c r="K1543" s="11">
        <v>0.7</v>
      </c>
      <c r="L1543" s="11">
        <v>2</v>
      </c>
      <c r="M1543" s="11">
        <v>2</v>
      </c>
      <c r="N1543" s="11">
        <v>4</v>
      </c>
      <c r="O1543" s="11">
        <v>3</v>
      </c>
      <c r="P1543" s="11">
        <v>0.2</v>
      </c>
      <c r="Q1543" s="11">
        <v>0.1</v>
      </c>
      <c r="R1543" s="11">
        <v>0.1</v>
      </c>
      <c r="S1543" s="11">
        <v>0.25</v>
      </c>
      <c r="T1543" s="11">
        <v>3995.9214000000002</v>
      </c>
      <c r="U1543" s="11">
        <v>0.42499999999999999</v>
      </c>
      <c r="V1543" s="11">
        <v>60</v>
      </c>
      <c r="W1543" s="11">
        <v>600</v>
      </c>
      <c r="X1543" s="11">
        <v>8.6756919999999997</v>
      </c>
    </row>
    <row r="1544" spans="2:24" x14ac:dyDescent="0.35">
      <c r="B1544" s="11">
        <v>-8.0691020000000009</v>
      </c>
      <c r="C1544" s="11">
        <v>40</v>
      </c>
      <c r="D1544" s="11">
        <v>74.602041</v>
      </c>
      <c r="E1544" s="11">
        <v>8.4000000000000005E-2</v>
      </c>
      <c r="F1544" s="11">
        <v>1700</v>
      </c>
      <c r="G1544" s="11">
        <v>142.80000000000001</v>
      </c>
      <c r="H1544" s="11">
        <v>6500</v>
      </c>
      <c r="I1544" s="11">
        <v>0.75</v>
      </c>
      <c r="J1544" s="11">
        <v>0.2</v>
      </c>
      <c r="K1544" s="11">
        <v>0.8</v>
      </c>
      <c r="L1544" s="11">
        <v>2</v>
      </c>
      <c r="M1544" s="11">
        <v>3</v>
      </c>
      <c r="N1544" s="11">
        <v>4</v>
      </c>
      <c r="O1544" s="11">
        <v>3</v>
      </c>
      <c r="P1544" s="11">
        <v>0.2</v>
      </c>
      <c r="Q1544" s="11">
        <v>0.1</v>
      </c>
      <c r="R1544" s="11">
        <v>0.3</v>
      </c>
      <c r="S1544" s="11">
        <v>0.25</v>
      </c>
      <c r="T1544" s="11">
        <v>3112.2408999999998</v>
      </c>
      <c r="U1544" s="11">
        <v>0.6</v>
      </c>
      <c r="V1544" s="11">
        <v>80</v>
      </c>
      <c r="W1544" s="11">
        <v>1200</v>
      </c>
      <c r="X1544" s="11">
        <v>-10.921115</v>
      </c>
    </row>
    <row r="1545" spans="2:24" x14ac:dyDescent="0.35">
      <c r="B1545" s="11">
        <v>7.7480330000000004</v>
      </c>
      <c r="C1545" s="11">
        <v>20</v>
      </c>
      <c r="D1545" s="11">
        <v>7.5918367</v>
      </c>
      <c r="E1545" s="11">
        <v>5.7000000000000002E-2</v>
      </c>
      <c r="F1545" s="11">
        <v>1961.518595041322</v>
      </c>
      <c r="G1545" s="11">
        <v>111.80655991735536</v>
      </c>
      <c r="H1545" s="11">
        <v>6000</v>
      </c>
      <c r="I1545" s="11">
        <v>0.85</v>
      </c>
      <c r="J1545" s="11">
        <v>0.5</v>
      </c>
      <c r="K1545" s="11">
        <v>0.6</v>
      </c>
      <c r="L1545" s="11">
        <v>4</v>
      </c>
      <c r="M1545" s="11">
        <v>4</v>
      </c>
      <c r="N1545" s="11">
        <v>2</v>
      </c>
      <c r="O1545" s="11">
        <v>2</v>
      </c>
      <c r="P1545" s="11">
        <v>0.2</v>
      </c>
      <c r="Q1545" s="11">
        <v>0.1</v>
      </c>
      <c r="R1545" s="11">
        <v>0.1</v>
      </c>
      <c r="S1545" s="11">
        <v>0.3</v>
      </c>
      <c r="T1545" s="11">
        <v>3252.0902999999998</v>
      </c>
      <c r="U1545" s="11">
        <v>0.42499999999999999</v>
      </c>
      <c r="V1545" s="11">
        <v>90</v>
      </c>
      <c r="W1545" s="11">
        <v>1000</v>
      </c>
      <c r="X1545" s="11">
        <v>9.2922721999999993</v>
      </c>
    </row>
    <row r="1546" spans="2:24" x14ac:dyDescent="0.35">
      <c r="B1546" s="11">
        <v>34.879905999999998</v>
      </c>
      <c r="C1546" s="11">
        <v>25</v>
      </c>
      <c r="D1546" s="11">
        <v>178.16327000000001</v>
      </c>
      <c r="E1546" s="11">
        <v>0.246</v>
      </c>
      <c r="F1546" s="11">
        <v>5200</v>
      </c>
      <c r="G1546" s="11">
        <v>1279.2</v>
      </c>
      <c r="H1546" s="11">
        <v>7000</v>
      </c>
      <c r="I1546" s="11">
        <v>0.85</v>
      </c>
      <c r="J1546" s="11">
        <v>0.4</v>
      </c>
      <c r="K1546" s="11">
        <v>0.9</v>
      </c>
      <c r="L1546" s="11">
        <v>2</v>
      </c>
      <c r="M1546" s="11">
        <v>2</v>
      </c>
      <c r="N1546" s="11">
        <v>3</v>
      </c>
      <c r="O1546" s="11">
        <v>2</v>
      </c>
      <c r="P1546" s="11">
        <v>0.2</v>
      </c>
      <c r="Q1546" s="11">
        <v>0.1</v>
      </c>
      <c r="R1546" s="11">
        <v>0.16666666999999999</v>
      </c>
      <c r="S1546" s="11">
        <v>0.2</v>
      </c>
      <c r="T1546" s="11">
        <v>2488.0853999999999</v>
      </c>
      <c r="U1546" s="11">
        <v>0.6</v>
      </c>
      <c r="V1546" s="11">
        <v>70</v>
      </c>
      <c r="W1546" s="11">
        <v>1800</v>
      </c>
      <c r="X1546" s="11">
        <v>29.083202</v>
      </c>
    </row>
    <row r="1547" spans="2:24" x14ac:dyDescent="0.35">
      <c r="B1547" s="11">
        <v>-9.7532540000000001</v>
      </c>
      <c r="C1547" s="11">
        <v>30</v>
      </c>
      <c r="D1547" s="11">
        <v>172.07142999999999</v>
      </c>
      <c r="E1547" s="11">
        <v>0.3</v>
      </c>
      <c r="F1547" s="11">
        <v>376.54958677685954</v>
      </c>
      <c r="G1547" s="11">
        <v>112.96487603305786</v>
      </c>
      <c r="H1547" s="11">
        <v>5000</v>
      </c>
      <c r="I1547" s="11">
        <v>0.75</v>
      </c>
      <c r="J1547" s="11">
        <v>0.4</v>
      </c>
      <c r="K1547" s="11">
        <v>0.9</v>
      </c>
      <c r="L1547" s="11">
        <v>2</v>
      </c>
      <c r="M1547" s="11">
        <v>4</v>
      </c>
      <c r="N1547" s="11">
        <v>3</v>
      </c>
      <c r="O1547" s="11">
        <v>2</v>
      </c>
      <c r="P1547" s="11">
        <v>0.125</v>
      </c>
      <c r="Q1547" s="11">
        <v>0.15</v>
      </c>
      <c r="R1547" s="11">
        <v>0.16666666999999999</v>
      </c>
      <c r="S1547" s="11">
        <v>0.25</v>
      </c>
      <c r="T1547" s="11">
        <v>1722.182</v>
      </c>
      <c r="U1547" s="11">
        <v>0.55000000000000004</v>
      </c>
      <c r="V1547" s="11">
        <v>70</v>
      </c>
      <c r="W1547" s="11">
        <v>1200</v>
      </c>
      <c r="X1547" s="11">
        <v>-10.978559000000001</v>
      </c>
    </row>
    <row r="1548" spans="2:24" x14ac:dyDescent="0.35">
      <c r="B1548" s="11">
        <v>-1.6166389999999999</v>
      </c>
      <c r="C1548" s="11">
        <v>45</v>
      </c>
      <c r="D1548" s="11">
        <v>257.35714000000002</v>
      </c>
      <c r="E1548" s="11">
        <v>0.27300000000000002</v>
      </c>
      <c r="F1548" s="11">
        <v>1000</v>
      </c>
      <c r="G1548" s="11">
        <v>273</v>
      </c>
      <c r="H1548" s="11">
        <v>6500</v>
      </c>
      <c r="I1548" s="11">
        <v>0.75</v>
      </c>
      <c r="J1548" s="11">
        <v>0.2</v>
      </c>
      <c r="K1548" s="11">
        <v>0.8</v>
      </c>
      <c r="L1548" s="11">
        <v>3</v>
      </c>
      <c r="M1548" s="11">
        <v>2</v>
      </c>
      <c r="N1548" s="11">
        <v>2</v>
      </c>
      <c r="O1548" s="11">
        <v>2</v>
      </c>
      <c r="P1548" s="11">
        <v>0.2</v>
      </c>
      <c r="Q1548" s="11">
        <v>0.2</v>
      </c>
      <c r="R1548" s="11">
        <v>0.23333333000000001</v>
      </c>
      <c r="S1548" s="11">
        <v>0.25</v>
      </c>
      <c r="T1548" s="11">
        <v>2536.3213999999998</v>
      </c>
      <c r="U1548" s="11">
        <v>0.42499999999999999</v>
      </c>
      <c r="V1548" s="11">
        <v>90</v>
      </c>
      <c r="W1548" s="11">
        <v>1000</v>
      </c>
      <c r="X1548" s="11">
        <v>5.3525108000000001</v>
      </c>
    </row>
    <row r="1549" spans="2:24" x14ac:dyDescent="0.35">
      <c r="B1549" s="11">
        <v>-2.1797559999999998</v>
      </c>
      <c r="C1549" s="11">
        <v>15</v>
      </c>
      <c r="D1549" s="11">
        <v>1.5</v>
      </c>
      <c r="E1549" s="11">
        <v>5.7000000000000002E-2</v>
      </c>
      <c r="F1549" s="11">
        <v>3535.3822314049589</v>
      </c>
      <c r="G1549" s="11">
        <v>201.51678719008265</v>
      </c>
      <c r="H1549" s="11">
        <v>8500</v>
      </c>
      <c r="I1549" s="11">
        <v>0.8</v>
      </c>
      <c r="J1549" s="11">
        <v>0.2</v>
      </c>
      <c r="K1549" s="11">
        <v>0.8</v>
      </c>
      <c r="L1549" s="11">
        <v>4</v>
      </c>
      <c r="M1549" s="11">
        <v>4</v>
      </c>
      <c r="N1549" s="11">
        <v>4</v>
      </c>
      <c r="O1549" s="11">
        <v>4</v>
      </c>
      <c r="P1549" s="11">
        <v>0.125</v>
      </c>
      <c r="Q1549" s="11">
        <v>0.15</v>
      </c>
      <c r="R1549" s="11">
        <v>0.1</v>
      </c>
      <c r="S1549" s="11">
        <v>0.35</v>
      </c>
      <c r="T1549" s="11">
        <v>3227.4749000000002</v>
      </c>
      <c r="U1549" s="11">
        <v>0.47499999999999998</v>
      </c>
      <c r="V1549" s="11">
        <v>40</v>
      </c>
      <c r="W1549" s="11">
        <v>1000</v>
      </c>
      <c r="X1549" s="11">
        <v>-3.5746674000000001</v>
      </c>
    </row>
    <row r="1550" spans="2:24" x14ac:dyDescent="0.35">
      <c r="B1550" s="11">
        <v>18.591148</v>
      </c>
      <c r="C1550" s="11">
        <v>15</v>
      </c>
      <c r="D1550" s="11">
        <v>147.70408</v>
      </c>
      <c r="E1550" s="11">
        <v>0.16500000000000001</v>
      </c>
      <c r="F1550" s="11">
        <v>4176.1363636363631</v>
      </c>
      <c r="G1550" s="11">
        <v>689.06249999999989</v>
      </c>
      <c r="H1550" s="11">
        <v>6500</v>
      </c>
      <c r="I1550" s="11">
        <v>0.7</v>
      </c>
      <c r="J1550" s="11">
        <v>0.5</v>
      </c>
      <c r="K1550" s="11">
        <v>0.9</v>
      </c>
      <c r="L1550" s="11">
        <v>2</v>
      </c>
      <c r="M1550" s="11">
        <v>4</v>
      </c>
      <c r="N1550" s="11">
        <v>4</v>
      </c>
      <c r="O1550" s="11">
        <v>2</v>
      </c>
      <c r="P1550" s="11">
        <v>0.2</v>
      </c>
      <c r="Q1550" s="11">
        <v>0.1</v>
      </c>
      <c r="R1550" s="11">
        <v>0.1</v>
      </c>
      <c r="S1550" s="11">
        <v>0.25</v>
      </c>
      <c r="T1550" s="11">
        <v>3643.3400999999999</v>
      </c>
      <c r="U1550" s="11">
        <v>0.52500000000000002</v>
      </c>
      <c r="V1550" s="11">
        <v>70</v>
      </c>
      <c r="W1550" s="11">
        <v>1800</v>
      </c>
      <c r="X1550" s="11">
        <v>16.039897</v>
      </c>
    </row>
    <row r="1551" spans="2:24" x14ac:dyDescent="0.35">
      <c r="B1551" s="11">
        <v>31.863641000000001</v>
      </c>
      <c r="C1551" s="11">
        <v>25</v>
      </c>
      <c r="D1551" s="11">
        <v>80.693877999999998</v>
      </c>
      <c r="E1551" s="11">
        <v>0.16500000000000001</v>
      </c>
      <c r="F1551" s="11">
        <v>5200</v>
      </c>
      <c r="G1551" s="11">
        <v>858</v>
      </c>
      <c r="H1551" s="11">
        <v>7000</v>
      </c>
      <c r="I1551" s="11">
        <v>0.85</v>
      </c>
      <c r="J1551" s="11">
        <v>0.3</v>
      </c>
      <c r="K1551" s="11">
        <v>0.9</v>
      </c>
      <c r="L1551" s="11">
        <v>2</v>
      </c>
      <c r="M1551" s="11">
        <v>4</v>
      </c>
      <c r="N1551" s="11">
        <v>4</v>
      </c>
      <c r="O1551" s="11">
        <v>3</v>
      </c>
      <c r="P1551" s="11">
        <v>0.2</v>
      </c>
      <c r="Q1551" s="11">
        <v>0.1</v>
      </c>
      <c r="R1551" s="11">
        <v>0.23333333000000001</v>
      </c>
      <c r="S1551" s="11">
        <v>0.35</v>
      </c>
      <c r="T1551" s="11">
        <v>3080.4866000000002</v>
      </c>
      <c r="U1551" s="11">
        <v>0.45</v>
      </c>
      <c r="V1551" s="11">
        <v>50</v>
      </c>
      <c r="W1551" s="11">
        <v>1400</v>
      </c>
      <c r="X1551" s="11">
        <v>33.963259000000001</v>
      </c>
    </row>
    <row r="1552" spans="2:24" x14ac:dyDescent="0.35">
      <c r="B1552" s="11">
        <v>12.094182999999999</v>
      </c>
      <c r="C1552" s="11">
        <v>30</v>
      </c>
      <c r="D1552" s="11">
        <v>214.71429000000001</v>
      </c>
      <c r="E1552" s="11">
        <v>0.246</v>
      </c>
      <c r="F1552" s="11">
        <v>2985.4338842975208</v>
      </c>
      <c r="G1552" s="11">
        <v>734.41673553719011</v>
      </c>
      <c r="H1552" s="11">
        <v>8000</v>
      </c>
      <c r="I1552" s="11">
        <v>0.85</v>
      </c>
      <c r="J1552" s="11">
        <v>0.5</v>
      </c>
      <c r="K1552" s="11">
        <v>0.8</v>
      </c>
      <c r="L1552" s="11">
        <v>3</v>
      </c>
      <c r="M1552" s="11">
        <v>2</v>
      </c>
      <c r="N1552" s="11">
        <v>2</v>
      </c>
      <c r="O1552" s="11">
        <v>4</v>
      </c>
      <c r="P1552" s="11">
        <v>0.2</v>
      </c>
      <c r="Q1552" s="11">
        <v>0.1</v>
      </c>
      <c r="R1552" s="11">
        <v>0.23333333000000001</v>
      </c>
      <c r="S1552" s="11">
        <v>0.35</v>
      </c>
      <c r="T1552" s="11">
        <v>2099.4218999999998</v>
      </c>
      <c r="U1552" s="11">
        <v>0.4</v>
      </c>
      <c r="V1552" s="11">
        <v>40</v>
      </c>
      <c r="W1552" s="11">
        <v>1800</v>
      </c>
      <c r="X1552" s="11">
        <v>11.070080000000001</v>
      </c>
    </row>
    <row r="1553" spans="2:24" x14ac:dyDescent="0.35">
      <c r="B1553" s="11">
        <v>9.1581969999999995</v>
      </c>
      <c r="C1553" s="11">
        <v>20</v>
      </c>
      <c r="D1553" s="11">
        <v>111.15306</v>
      </c>
      <c r="E1553" s="11">
        <v>0.111</v>
      </c>
      <c r="F1553" s="11">
        <v>6285.1239669421484</v>
      </c>
      <c r="G1553" s="11">
        <v>697.64876033057851</v>
      </c>
      <c r="H1553" s="11">
        <v>7000</v>
      </c>
      <c r="I1553" s="11">
        <v>0.8</v>
      </c>
      <c r="J1553" s="11">
        <v>0.4</v>
      </c>
      <c r="K1553" s="11">
        <v>0.8</v>
      </c>
      <c r="L1553" s="11">
        <v>3</v>
      </c>
      <c r="M1553" s="11">
        <v>4</v>
      </c>
      <c r="N1553" s="11">
        <v>3</v>
      </c>
      <c r="O1553" s="11">
        <v>2</v>
      </c>
      <c r="P1553" s="11">
        <v>0.05</v>
      </c>
      <c r="Q1553" s="11">
        <v>0.2</v>
      </c>
      <c r="R1553" s="11">
        <v>0.23333333000000001</v>
      </c>
      <c r="S1553" s="11">
        <v>0.2</v>
      </c>
      <c r="T1553" s="11">
        <v>3182.1529</v>
      </c>
      <c r="U1553" s="11">
        <v>0.4</v>
      </c>
      <c r="V1553" s="11">
        <v>40</v>
      </c>
      <c r="W1553" s="11">
        <v>1000</v>
      </c>
      <c r="X1553" s="11">
        <v>12.298308</v>
      </c>
    </row>
    <row r="1554" spans="2:24" x14ac:dyDescent="0.35">
      <c r="B1554" s="11">
        <v>-17.208179000000001</v>
      </c>
      <c r="C1554" s="11">
        <v>30</v>
      </c>
      <c r="D1554" s="11">
        <v>239.08162999999999</v>
      </c>
      <c r="E1554" s="11">
        <v>5.7000000000000002E-2</v>
      </c>
      <c r="F1554" s="11">
        <v>5061.9834710743798</v>
      </c>
      <c r="G1554" s="11">
        <v>288.53305785123968</v>
      </c>
      <c r="H1554" s="11">
        <v>8000</v>
      </c>
      <c r="I1554" s="11">
        <v>0.75</v>
      </c>
      <c r="J1554" s="11">
        <v>0.3</v>
      </c>
      <c r="K1554" s="11">
        <v>0.9</v>
      </c>
      <c r="L1554" s="11">
        <v>4</v>
      </c>
      <c r="M1554" s="11">
        <v>4</v>
      </c>
      <c r="N1554" s="11">
        <v>3</v>
      </c>
      <c r="O1554" s="11">
        <v>4</v>
      </c>
      <c r="P1554" s="11">
        <v>0.05</v>
      </c>
      <c r="Q1554" s="11">
        <v>0.15</v>
      </c>
      <c r="R1554" s="11">
        <v>0.23333333000000001</v>
      </c>
      <c r="S1554" s="11">
        <v>0.2</v>
      </c>
      <c r="T1554" s="11">
        <v>3411.5605999999998</v>
      </c>
      <c r="U1554" s="11">
        <v>0.65</v>
      </c>
      <c r="V1554" s="11">
        <v>60</v>
      </c>
      <c r="W1554" s="11">
        <v>2000</v>
      </c>
      <c r="X1554" s="11">
        <v>-16.997057999999999</v>
      </c>
    </row>
    <row r="1555" spans="2:24" x14ac:dyDescent="0.35">
      <c r="B1555" s="11">
        <v>1.0135209999999999</v>
      </c>
      <c r="C1555" s="11">
        <v>35</v>
      </c>
      <c r="D1555" s="11">
        <v>44.142856999999999</v>
      </c>
      <c r="E1555" s="11">
        <v>0.192</v>
      </c>
      <c r="F1555" s="11">
        <v>2847.3657024793383</v>
      </c>
      <c r="G1555" s="11">
        <v>546.69421487603302</v>
      </c>
      <c r="H1555" s="11">
        <v>8500</v>
      </c>
      <c r="I1555" s="11">
        <v>0.85</v>
      </c>
      <c r="J1555" s="11">
        <v>0.2</v>
      </c>
      <c r="K1555" s="11">
        <v>0.8</v>
      </c>
      <c r="L1555" s="11">
        <v>2</v>
      </c>
      <c r="M1555" s="11">
        <v>4</v>
      </c>
      <c r="N1555" s="11">
        <v>3</v>
      </c>
      <c r="O1555" s="11">
        <v>3</v>
      </c>
      <c r="P1555" s="11">
        <v>0.05</v>
      </c>
      <c r="Q1555" s="11">
        <v>0.2</v>
      </c>
      <c r="R1555" s="11">
        <v>0.23333333000000001</v>
      </c>
      <c r="S1555" s="11">
        <v>0.3</v>
      </c>
      <c r="T1555" s="11">
        <v>4192.0713999999998</v>
      </c>
      <c r="U1555" s="11">
        <v>0.65</v>
      </c>
      <c r="V1555" s="11">
        <v>90</v>
      </c>
      <c r="W1555" s="11">
        <v>600</v>
      </c>
      <c r="X1555" s="11">
        <v>0.36289286999999998</v>
      </c>
    </row>
    <row r="1556" spans="2:24" x14ac:dyDescent="0.35">
      <c r="B1556" s="11">
        <v>-8.1766100000000002</v>
      </c>
      <c r="C1556" s="11">
        <v>40</v>
      </c>
      <c r="D1556" s="11">
        <v>56.326531000000003</v>
      </c>
      <c r="E1556" s="11">
        <v>0.16500000000000001</v>
      </c>
      <c r="F1556" s="11">
        <v>2380.1652892561983</v>
      </c>
      <c r="G1556" s="11">
        <v>392.72727272727275</v>
      </c>
      <c r="H1556" s="11">
        <v>6500</v>
      </c>
      <c r="I1556" s="11">
        <v>0.7</v>
      </c>
      <c r="J1556" s="11">
        <v>0.4</v>
      </c>
      <c r="K1556" s="11">
        <v>0.8</v>
      </c>
      <c r="L1556" s="11">
        <v>2</v>
      </c>
      <c r="M1556" s="11">
        <v>3</v>
      </c>
      <c r="N1556" s="11">
        <v>4</v>
      </c>
      <c r="O1556" s="11">
        <v>3</v>
      </c>
      <c r="P1556" s="11">
        <v>0.05</v>
      </c>
      <c r="Q1556" s="11">
        <v>0.2</v>
      </c>
      <c r="R1556" s="11">
        <v>0.23333333000000001</v>
      </c>
      <c r="S1556" s="11">
        <v>0.2</v>
      </c>
      <c r="T1556" s="11">
        <v>3614.2152999999998</v>
      </c>
      <c r="U1556" s="11">
        <v>0.7</v>
      </c>
      <c r="V1556" s="11">
        <v>90</v>
      </c>
      <c r="W1556" s="11">
        <v>800</v>
      </c>
      <c r="X1556" s="11">
        <v>-2.0539546999999998</v>
      </c>
    </row>
    <row r="1557" spans="2:24" x14ac:dyDescent="0.35">
      <c r="B1557" s="11">
        <v>21.839417999999998</v>
      </c>
      <c r="C1557" s="11">
        <v>20</v>
      </c>
      <c r="D1557" s="11">
        <v>111.15306</v>
      </c>
      <c r="E1557" s="11">
        <v>0.219</v>
      </c>
      <c r="F1557" s="11">
        <v>1961.518595041322</v>
      </c>
      <c r="G1557" s="11">
        <v>429.57257231404952</v>
      </c>
      <c r="H1557" s="11">
        <v>5000</v>
      </c>
      <c r="I1557" s="11">
        <v>0.75</v>
      </c>
      <c r="J1557" s="11">
        <v>0.5</v>
      </c>
      <c r="K1557" s="11">
        <v>0.9</v>
      </c>
      <c r="L1557" s="11">
        <v>4</v>
      </c>
      <c r="M1557" s="11">
        <v>2</v>
      </c>
      <c r="N1557" s="11">
        <v>4</v>
      </c>
      <c r="O1557" s="11">
        <v>3</v>
      </c>
      <c r="P1557" s="11">
        <v>0.05</v>
      </c>
      <c r="Q1557" s="11">
        <v>0.2</v>
      </c>
      <c r="R1557" s="11">
        <v>0.1</v>
      </c>
      <c r="S1557" s="11">
        <v>0.35</v>
      </c>
      <c r="T1557" s="11">
        <v>3147.1842000000001</v>
      </c>
      <c r="U1557" s="11">
        <v>0.55000000000000004</v>
      </c>
      <c r="V1557" s="11">
        <v>70</v>
      </c>
      <c r="W1557" s="11">
        <v>1200</v>
      </c>
      <c r="X1557" s="11">
        <v>19.850719999999999</v>
      </c>
    </row>
    <row r="1558" spans="2:24" x14ac:dyDescent="0.35">
      <c r="B1558" s="11">
        <v>-11.704933</v>
      </c>
      <c r="C1558" s="11">
        <v>45</v>
      </c>
      <c r="D1558" s="11">
        <v>172.07142999999999</v>
      </c>
      <c r="E1558" s="11">
        <v>5.7000000000000002E-2</v>
      </c>
      <c r="F1558" s="11">
        <v>1650</v>
      </c>
      <c r="G1558" s="11">
        <v>94.05</v>
      </c>
      <c r="H1558" s="11">
        <v>8000</v>
      </c>
      <c r="I1558" s="11">
        <v>0.75</v>
      </c>
      <c r="J1558" s="11">
        <v>0.5</v>
      </c>
      <c r="K1558" s="11">
        <v>0.7</v>
      </c>
      <c r="L1558" s="11">
        <v>2</v>
      </c>
      <c r="M1558" s="11">
        <v>4</v>
      </c>
      <c r="N1558" s="11">
        <v>2</v>
      </c>
      <c r="O1558" s="11">
        <v>3</v>
      </c>
      <c r="P1558" s="11">
        <v>0.2</v>
      </c>
      <c r="Q1558" s="11">
        <v>0.15</v>
      </c>
      <c r="R1558" s="11">
        <v>0.1</v>
      </c>
      <c r="S1558" s="11">
        <v>0.25</v>
      </c>
      <c r="T1558" s="11">
        <v>3721.9389999999999</v>
      </c>
      <c r="U1558" s="11">
        <v>0.42499999999999999</v>
      </c>
      <c r="V1558" s="11">
        <v>50</v>
      </c>
      <c r="W1558" s="11">
        <v>1000</v>
      </c>
      <c r="X1558" s="11">
        <v>-12.280227</v>
      </c>
    </row>
    <row r="1559" spans="2:24" x14ac:dyDescent="0.35">
      <c r="B1559" s="11">
        <v>2.9805079999999999</v>
      </c>
      <c r="C1559" s="11">
        <v>30</v>
      </c>
      <c r="D1559" s="11">
        <v>38.051020000000001</v>
      </c>
      <c r="E1559" s="11">
        <v>0.246</v>
      </c>
      <c r="F1559" s="11">
        <v>2847.3657024793383</v>
      </c>
      <c r="G1559" s="11">
        <v>700.45196280991718</v>
      </c>
      <c r="H1559" s="11">
        <v>8000</v>
      </c>
      <c r="I1559" s="11">
        <v>0.75</v>
      </c>
      <c r="J1559" s="11">
        <v>0.3</v>
      </c>
      <c r="K1559" s="11">
        <v>0.6</v>
      </c>
      <c r="L1559" s="11">
        <v>3</v>
      </c>
      <c r="M1559" s="11">
        <v>3</v>
      </c>
      <c r="N1559" s="11">
        <v>4</v>
      </c>
      <c r="O1559" s="11">
        <v>3</v>
      </c>
      <c r="P1559" s="11">
        <v>0.05</v>
      </c>
      <c r="Q1559" s="11">
        <v>0.2</v>
      </c>
      <c r="R1559" s="11">
        <v>0.3</v>
      </c>
      <c r="S1559" s="11">
        <v>0.2</v>
      </c>
      <c r="T1559" s="11">
        <v>4067.63</v>
      </c>
      <c r="U1559" s="11">
        <v>0.55000000000000004</v>
      </c>
      <c r="V1559" s="11">
        <v>50</v>
      </c>
      <c r="W1559" s="11">
        <v>1000</v>
      </c>
      <c r="X1559" s="11">
        <v>2.0318912</v>
      </c>
    </row>
    <row r="1560" spans="2:24" x14ac:dyDescent="0.35">
      <c r="B1560" s="11">
        <v>8.1185290000000006</v>
      </c>
      <c r="C1560" s="11">
        <v>30</v>
      </c>
      <c r="D1560" s="11">
        <v>123.33673</v>
      </c>
      <c r="E1560" s="11">
        <v>0.111</v>
      </c>
      <c r="F1560" s="11">
        <v>3100</v>
      </c>
      <c r="G1560" s="11">
        <v>344.1</v>
      </c>
      <c r="H1560" s="11">
        <v>6000</v>
      </c>
      <c r="I1560" s="11">
        <v>0.75</v>
      </c>
      <c r="J1560" s="11">
        <v>0.4</v>
      </c>
      <c r="K1560" s="11">
        <v>0.7</v>
      </c>
      <c r="L1560" s="11">
        <v>2</v>
      </c>
      <c r="M1560" s="11">
        <v>2</v>
      </c>
      <c r="N1560" s="11">
        <v>2</v>
      </c>
      <c r="O1560" s="11">
        <v>2</v>
      </c>
      <c r="P1560" s="11">
        <v>0.2</v>
      </c>
      <c r="Q1560" s="11">
        <v>0.2</v>
      </c>
      <c r="R1560" s="11">
        <v>0.3</v>
      </c>
      <c r="S1560" s="11">
        <v>0.3</v>
      </c>
      <c r="T1560" s="11">
        <v>3050.7224999999999</v>
      </c>
      <c r="U1560" s="11">
        <v>0.55000000000000004</v>
      </c>
      <c r="V1560" s="11">
        <v>70</v>
      </c>
      <c r="W1560" s="11">
        <v>600</v>
      </c>
      <c r="X1560" s="11">
        <v>7.4707039000000002</v>
      </c>
    </row>
    <row r="1561" spans="2:24" x14ac:dyDescent="0.35">
      <c r="B1561" s="11">
        <v>5.3093500000000002</v>
      </c>
      <c r="C1561" s="11">
        <v>30</v>
      </c>
      <c r="D1561" s="11">
        <v>86.785713999999999</v>
      </c>
      <c r="E1561" s="11">
        <v>0.219</v>
      </c>
      <c r="F1561" s="11">
        <v>2485.227272727273</v>
      </c>
      <c r="G1561" s="11">
        <v>544.26477272727277</v>
      </c>
      <c r="H1561" s="11">
        <v>8500</v>
      </c>
      <c r="I1561" s="11">
        <v>0.8</v>
      </c>
      <c r="J1561" s="11">
        <v>0.2</v>
      </c>
      <c r="K1561" s="11">
        <v>0.9</v>
      </c>
      <c r="L1561" s="11">
        <v>4</v>
      </c>
      <c r="M1561" s="11">
        <v>3</v>
      </c>
      <c r="N1561" s="11">
        <v>4</v>
      </c>
      <c r="O1561" s="11">
        <v>4</v>
      </c>
      <c r="P1561" s="11">
        <v>0.125</v>
      </c>
      <c r="Q1561" s="11">
        <v>0.1</v>
      </c>
      <c r="R1561" s="11">
        <v>0.3</v>
      </c>
      <c r="S1561" s="11">
        <v>0.3</v>
      </c>
      <c r="T1561" s="11">
        <v>2230.6358</v>
      </c>
      <c r="U1561" s="11">
        <v>0.625</v>
      </c>
      <c r="V1561" s="11">
        <v>90</v>
      </c>
      <c r="W1561" s="11">
        <v>2000</v>
      </c>
      <c r="X1561" s="11">
        <v>7.0534751</v>
      </c>
    </row>
    <row r="1562" spans="2:24" x14ac:dyDescent="0.35">
      <c r="B1562" s="11">
        <v>-5.2330300000000003</v>
      </c>
      <c r="C1562" s="11">
        <v>15</v>
      </c>
      <c r="D1562" s="11">
        <v>117.2449</v>
      </c>
      <c r="E1562" s="11">
        <v>0.16500000000000001</v>
      </c>
      <c r="F1562" s="11">
        <v>2985.4338842975208</v>
      </c>
      <c r="G1562" s="11">
        <v>492.59659090909093</v>
      </c>
      <c r="H1562" s="11">
        <v>7500</v>
      </c>
      <c r="I1562" s="11">
        <v>0.85</v>
      </c>
      <c r="J1562" s="11">
        <v>0.2</v>
      </c>
      <c r="K1562" s="11">
        <v>0.7</v>
      </c>
      <c r="L1562" s="11">
        <v>2</v>
      </c>
      <c r="M1562" s="11">
        <v>4</v>
      </c>
      <c r="N1562" s="11">
        <v>2</v>
      </c>
      <c r="O1562" s="11">
        <v>4</v>
      </c>
      <c r="P1562" s="11">
        <v>0.05</v>
      </c>
      <c r="Q1562" s="11">
        <v>0.15</v>
      </c>
      <c r="R1562" s="11">
        <v>0.23333333000000001</v>
      </c>
      <c r="S1562" s="11">
        <v>0.35</v>
      </c>
      <c r="T1562" s="11">
        <v>2847.7719999999999</v>
      </c>
      <c r="U1562" s="11">
        <v>0.65</v>
      </c>
      <c r="V1562" s="11">
        <v>60</v>
      </c>
      <c r="W1562" s="11">
        <v>1400</v>
      </c>
      <c r="X1562" s="11">
        <v>-5.1436286999999998</v>
      </c>
    </row>
    <row r="1563" spans="2:24" x14ac:dyDescent="0.35">
      <c r="B1563" s="11">
        <v>-10.308733999999999</v>
      </c>
      <c r="C1563" s="11">
        <v>25</v>
      </c>
      <c r="D1563" s="11">
        <v>111.15306</v>
      </c>
      <c r="E1563" s="11">
        <v>0.192</v>
      </c>
      <c r="F1563" s="11">
        <v>2221.6425619834713</v>
      </c>
      <c r="G1563" s="11">
        <v>426.55537190082651</v>
      </c>
      <c r="H1563" s="11">
        <v>5500</v>
      </c>
      <c r="I1563" s="11">
        <v>0.85</v>
      </c>
      <c r="J1563" s="11">
        <v>0.3</v>
      </c>
      <c r="K1563" s="11">
        <v>0.7</v>
      </c>
      <c r="L1563" s="11">
        <v>3</v>
      </c>
      <c r="M1563" s="11">
        <v>4</v>
      </c>
      <c r="N1563" s="11">
        <v>3</v>
      </c>
      <c r="O1563" s="11">
        <v>4</v>
      </c>
      <c r="P1563" s="11">
        <v>0.2</v>
      </c>
      <c r="Q1563" s="11">
        <v>0.15</v>
      </c>
      <c r="R1563" s="11">
        <v>0.16666666999999999</v>
      </c>
      <c r="S1563" s="11">
        <v>0.3</v>
      </c>
      <c r="T1563" s="11">
        <v>1954.9241999999999</v>
      </c>
      <c r="U1563" s="11">
        <v>0.65</v>
      </c>
      <c r="V1563" s="11">
        <v>60</v>
      </c>
      <c r="W1563" s="11">
        <v>2000</v>
      </c>
      <c r="X1563" s="11">
        <v>-4.4061107999999995</v>
      </c>
    </row>
    <row r="1564" spans="2:24" x14ac:dyDescent="0.35">
      <c r="B1564" s="11">
        <v>3.8571909999999998</v>
      </c>
      <c r="C1564" s="11">
        <v>30</v>
      </c>
      <c r="D1564" s="11">
        <v>25.867346999999999</v>
      </c>
      <c r="E1564" s="11">
        <v>0.16500000000000001</v>
      </c>
      <c r="F1564" s="11">
        <v>5185.227272727273</v>
      </c>
      <c r="G1564" s="11">
        <v>855.56250000000011</v>
      </c>
      <c r="H1564" s="11">
        <v>6000</v>
      </c>
      <c r="I1564" s="11">
        <v>0.85</v>
      </c>
      <c r="J1564" s="11">
        <v>0.5</v>
      </c>
      <c r="K1564" s="11">
        <v>0.8</v>
      </c>
      <c r="L1564" s="11">
        <v>2</v>
      </c>
      <c r="M1564" s="11">
        <v>4</v>
      </c>
      <c r="N1564" s="11">
        <v>2</v>
      </c>
      <c r="O1564" s="11">
        <v>3</v>
      </c>
      <c r="P1564" s="11">
        <v>0.2</v>
      </c>
      <c r="Q1564" s="11">
        <v>0.2</v>
      </c>
      <c r="R1564" s="11">
        <v>0.23333333000000001</v>
      </c>
      <c r="S1564" s="11">
        <v>0.2</v>
      </c>
      <c r="T1564" s="11">
        <v>3050.7224999999999</v>
      </c>
      <c r="U1564" s="11">
        <v>0.625</v>
      </c>
      <c r="V1564" s="11">
        <v>80</v>
      </c>
      <c r="W1564" s="11">
        <v>1800</v>
      </c>
      <c r="X1564" s="11">
        <v>2.4138079000000001</v>
      </c>
    </row>
    <row r="1565" spans="2:24" x14ac:dyDescent="0.35">
      <c r="B1565" s="11">
        <v>8.3879190000000001</v>
      </c>
      <c r="C1565" s="11">
        <v>35</v>
      </c>
      <c r="D1565" s="11">
        <v>239.08162999999999</v>
      </c>
      <c r="E1565" s="11">
        <v>0.111</v>
      </c>
      <c r="F1565" s="11">
        <v>5185.227272727273</v>
      </c>
      <c r="G1565" s="11">
        <v>575.56022727272727</v>
      </c>
      <c r="H1565" s="11">
        <v>8500</v>
      </c>
      <c r="I1565" s="11">
        <v>0.7</v>
      </c>
      <c r="J1565" s="11">
        <v>0.3</v>
      </c>
      <c r="K1565" s="11">
        <v>0.7</v>
      </c>
      <c r="L1565" s="11">
        <v>2</v>
      </c>
      <c r="M1565" s="11">
        <v>2</v>
      </c>
      <c r="N1565" s="11">
        <v>2</v>
      </c>
      <c r="O1565" s="11">
        <v>3</v>
      </c>
      <c r="P1565" s="11">
        <v>0.125</v>
      </c>
      <c r="Q1565" s="11">
        <v>0.2</v>
      </c>
      <c r="R1565" s="11">
        <v>0.23333333000000001</v>
      </c>
      <c r="S1565" s="11">
        <v>0.35</v>
      </c>
      <c r="T1565" s="11">
        <v>4868.2119000000002</v>
      </c>
      <c r="U1565" s="11">
        <v>0.5</v>
      </c>
      <c r="V1565" s="11">
        <v>60</v>
      </c>
      <c r="W1565" s="11">
        <v>400</v>
      </c>
      <c r="X1565" s="11">
        <v>7.6774968000000001</v>
      </c>
    </row>
    <row r="1566" spans="2:24" x14ac:dyDescent="0.35">
      <c r="B1566" s="11">
        <v>-17.228618000000001</v>
      </c>
      <c r="C1566" s="11">
        <v>40</v>
      </c>
      <c r="D1566" s="11">
        <v>31.959184</v>
      </c>
      <c r="E1566" s="11">
        <v>0.03</v>
      </c>
      <c r="F1566" s="11">
        <v>2435.4855371900826</v>
      </c>
      <c r="G1566" s="11">
        <v>73.064566115702476</v>
      </c>
      <c r="H1566" s="11">
        <v>7000</v>
      </c>
      <c r="I1566" s="11">
        <v>0.7</v>
      </c>
      <c r="J1566" s="11">
        <v>0.5</v>
      </c>
      <c r="K1566" s="11">
        <v>0.7</v>
      </c>
      <c r="L1566" s="11">
        <v>4</v>
      </c>
      <c r="M1566" s="11">
        <v>4</v>
      </c>
      <c r="N1566" s="11">
        <v>3</v>
      </c>
      <c r="O1566" s="11">
        <v>4</v>
      </c>
      <c r="P1566" s="11">
        <v>0.2</v>
      </c>
      <c r="Q1566" s="11">
        <v>0.1</v>
      </c>
      <c r="R1566" s="11">
        <v>0.23333333000000001</v>
      </c>
      <c r="S1566" s="11">
        <v>0.35</v>
      </c>
      <c r="T1566" s="11">
        <v>3892.2318</v>
      </c>
      <c r="U1566" s="11">
        <v>0.65</v>
      </c>
      <c r="V1566" s="11">
        <v>40</v>
      </c>
      <c r="W1566" s="11">
        <v>1200</v>
      </c>
      <c r="X1566" s="11">
        <v>-18.109634</v>
      </c>
    </row>
    <row r="1567" spans="2:24" x14ac:dyDescent="0.35">
      <c r="B1567" s="11">
        <v>-13.398186000000001</v>
      </c>
      <c r="C1567" s="11">
        <v>40</v>
      </c>
      <c r="D1567" s="11">
        <v>251.26531</v>
      </c>
      <c r="E1567" s="11">
        <v>0.219</v>
      </c>
      <c r="F1567" s="11">
        <v>1885.5371900826447</v>
      </c>
      <c r="G1567" s="11">
        <v>412.93264462809918</v>
      </c>
      <c r="H1567" s="11">
        <v>8500</v>
      </c>
      <c r="I1567" s="11">
        <v>0.7</v>
      </c>
      <c r="J1567" s="11">
        <v>0.3</v>
      </c>
      <c r="K1567" s="11">
        <v>0.9</v>
      </c>
      <c r="L1567" s="11">
        <v>3</v>
      </c>
      <c r="M1567" s="11">
        <v>4</v>
      </c>
      <c r="N1567" s="11">
        <v>3</v>
      </c>
      <c r="O1567" s="11">
        <v>3</v>
      </c>
      <c r="P1567" s="11">
        <v>0.2</v>
      </c>
      <c r="Q1567" s="11">
        <v>0.15</v>
      </c>
      <c r="R1567" s="11">
        <v>0.1</v>
      </c>
      <c r="S1567" s="11">
        <v>0.35</v>
      </c>
      <c r="T1567" s="11">
        <v>3413.4254999999998</v>
      </c>
      <c r="U1567" s="11">
        <v>0.625</v>
      </c>
      <c r="V1567" s="11">
        <v>40</v>
      </c>
      <c r="W1567" s="11">
        <v>1600</v>
      </c>
      <c r="X1567" s="11">
        <v>-14.595962</v>
      </c>
    </row>
    <row r="1568" spans="2:24" x14ac:dyDescent="0.35">
      <c r="B1568" s="11">
        <v>1.889761</v>
      </c>
      <c r="C1568" s="11">
        <v>15</v>
      </c>
      <c r="D1568" s="11">
        <v>19.775510000000001</v>
      </c>
      <c r="E1568" s="11">
        <v>0.246</v>
      </c>
      <c r="F1568" s="11">
        <v>2400</v>
      </c>
      <c r="G1568" s="11">
        <v>590.4</v>
      </c>
      <c r="H1568" s="11">
        <v>7500</v>
      </c>
      <c r="I1568" s="11">
        <v>0.7</v>
      </c>
      <c r="J1568" s="11">
        <v>0.4</v>
      </c>
      <c r="K1568" s="11">
        <v>0.8</v>
      </c>
      <c r="L1568" s="11">
        <v>4</v>
      </c>
      <c r="M1568" s="11">
        <v>2</v>
      </c>
      <c r="N1568" s="11">
        <v>2</v>
      </c>
      <c r="O1568" s="11">
        <v>4</v>
      </c>
      <c r="P1568" s="11">
        <v>0.125</v>
      </c>
      <c r="Q1568" s="11">
        <v>0.1</v>
      </c>
      <c r="R1568" s="11">
        <v>0.16666666999999999</v>
      </c>
      <c r="S1568" s="11">
        <v>0.35</v>
      </c>
      <c r="T1568" s="11">
        <v>2847.7719999999999</v>
      </c>
      <c r="U1568" s="11">
        <v>0.625</v>
      </c>
      <c r="V1568" s="11">
        <v>50</v>
      </c>
      <c r="W1568" s="11">
        <v>1200</v>
      </c>
      <c r="X1568" s="11">
        <v>-1.8665786000000002</v>
      </c>
    </row>
    <row r="1569" spans="2:24" x14ac:dyDescent="0.35">
      <c r="B1569" s="11">
        <v>-10.866619</v>
      </c>
      <c r="C1569" s="11">
        <v>25</v>
      </c>
      <c r="D1569" s="11">
        <v>147.70408</v>
      </c>
      <c r="E1569" s="11">
        <v>0.111</v>
      </c>
      <c r="F1569" s="11">
        <v>1958.0578512396696</v>
      </c>
      <c r="G1569" s="11">
        <v>217.34442148760334</v>
      </c>
      <c r="H1569" s="11">
        <v>6000</v>
      </c>
      <c r="I1569" s="11">
        <v>0.8</v>
      </c>
      <c r="J1569" s="11">
        <v>0.5</v>
      </c>
      <c r="K1569" s="11">
        <v>0.8</v>
      </c>
      <c r="L1569" s="11">
        <v>4</v>
      </c>
      <c r="M1569" s="11">
        <v>3</v>
      </c>
      <c r="N1569" s="11">
        <v>3</v>
      </c>
      <c r="O1569" s="11">
        <v>3</v>
      </c>
      <c r="P1569" s="11">
        <v>0.05</v>
      </c>
      <c r="Q1569" s="11">
        <v>0.1</v>
      </c>
      <c r="R1569" s="11">
        <v>0.1</v>
      </c>
      <c r="S1569" s="11">
        <v>0.3</v>
      </c>
      <c r="T1569" s="11">
        <v>1624.8721</v>
      </c>
      <c r="U1569" s="11">
        <v>0.7</v>
      </c>
      <c r="V1569" s="11">
        <v>40</v>
      </c>
      <c r="W1569" s="11">
        <v>800</v>
      </c>
      <c r="X1569" s="11">
        <v>-10.979967</v>
      </c>
    </row>
    <row r="1570" spans="2:24" x14ac:dyDescent="0.35">
      <c r="B1570" s="11">
        <v>3.4672960000000002</v>
      </c>
      <c r="C1570" s="11">
        <v>30</v>
      </c>
      <c r="D1570" s="11">
        <v>208.62244999999999</v>
      </c>
      <c r="E1570" s="11">
        <v>0.111</v>
      </c>
      <c r="F1570" s="11">
        <v>2748.8119834710747</v>
      </c>
      <c r="G1570" s="11">
        <v>305.1181301652893</v>
      </c>
      <c r="H1570" s="11">
        <v>6000</v>
      </c>
      <c r="I1570" s="11">
        <v>0.75</v>
      </c>
      <c r="J1570" s="11">
        <v>0.2</v>
      </c>
      <c r="K1570" s="11">
        <v>0.9</v>
      </c>
      <c r="L1570" s="11">
        <v>4</v>
      </c>
      <c r="M1570" s="11">
        <v>3</v>
      </c>
      <c r="N1570" s="11">
        <v>3</v>
      </c>
      <c r="O1570" s="11">
        <v>3</v>
      </c>
      <c r="P1570" s="11">
        <v>0.2</v>
      </c>
      <c r="Q1570" s="11">
        <v>0.2</v>
      </c>
      <c r="R1570" s="11">
        <v>0.23333333000000001</v>
      </c>
      <c r="S1570" s="11">
        <v>0.2</v>
      </c>
      <c r="T1570" s="11">
        <v>2066.6185</v>
      </c>
      <c r="U1570" s="11">
        <v>0.5</v>
      </c>
      <c r="V1570" s="11">
        <v>60</v>
      </c>
      <c r="W1570" s="11">
        <v>1000</v>
      </c>
      <c r="X1570" s="11">
        <v>3.1826175000000001</v>
      </c>
    </row>
    <row r="1571" spans="2:24" x14ac:dyDescent="0.35">
      <c r="B1571" s="11">
        <v>-12.753954</v>
      </c>
      <c r="C1571" s="11">
        <v>25</v>
      </c>
      <c r="D1571" s="11">
        <v>165.97959</v>
      </c>
      <c r="E1571" s="11">
        <v>0.03</v>
      </c>
      <c r="F1571" s="11">
        <v>2750.413223140496</v>
      </c>
      <c r="G1571" s="11">
        <v>82.512396694214871</v>
      </c>
      <c r="H1571" s="11">
        <v>8500</v>
      </c>
      <c r="I1571" s="11">
        <v>0.8</v>
      </c>
      <c r="J1571" s="11">
        <v>0.2</v>
      </c>
      <c r="K1571" s="11">
        <v>0.9</v>
      </c>
      <c r="L1571" s="11">
        <v>4</v>
      </c>
      <c r="M1571" s="11">
        <v>3</v>
      </c>
      <c r="N1571" s="11">
        <v>2</v>
      </c>
      <c r="O1571" s="11">
        <v>2</v>
      </c>
      <c r="P1571" s="11">
        <v>0.125</v>
      </c>
      <c r="Q1571" s="11">
        <v>0.1</v>
      </c>
      <c r="R1571" s="11">
        <v>0.1</v>
      </c>
      <c r="S1571" s="11">
        <v>0.2</v>
      </c>
      <c r="T1571" s="11">
        <v>3021.2465000000002</v>
      </c>
      <c r="U1571" s="11">
        <v>0.57499999999999996</v>
      </c>
      <c r="V1571" s="11">
        <v>70</v>
      </c>
      <c r="W1571" s="11">
        <v>1200</v>
      </c>
      <c r="X1571" s="11">
        <v>-11.210952000000001</v>
      </c>
    </row>
    <row r="1572" spans="2:24" x14ac:dyDescent="0.35">
      <c r="B1572" s="11">
        <v>20.226856000000002</v>
      </c>
      <c r="C1572" s="11">
        <v>30</v>
      </c>
      <c r="D1572" s="11">
        <v>275.63265000000001</v>
      </c>
      <c r="E1572" s="11">
        <v>0.27300000000000002</v>
      </c>
      <c r="F1572" s="11">
        <v>4500</v>
      </c>
      <c r="G1572" s="11">
        <v>1228.5</v>
      </c>
      <c r="H1572" s="11">
        <v>5000</v>
      </c>
      <c r="I1572" s="11">
        <v>0.7</v>
      </c>
      <c r="J1572" s="11">
        <v>0.2</v>
      </c>
      <c r="K1572" s="11">
        <v>0.6</v>
      </c>
      <c r="L1572" s="11">
        <v>3</v>
      </c>
      <c r="M1572" s="11">
        <v>3</v>
      </c>
      <c r="N1572" s="11">
        <v>2</v>
      </c>
      <c r="O1572" s="11">
        <v>4</v>
      </c>
      <c r="P1572" s="11">
        <v>0.125</v>
      </c>
      <c r="Q1572" s="11">
        <v>0.1</v>
      </c>
      <c r="R1572" s="11">
        <v>0.23333333000000001</v>
      </c>
      <c r="S1572" s="11">
        <v>0.3</v>
      </c>
      <c r="T1572" s="11">
        <v>2542.2687000000001</v>
      </c>
      <c r="U1572" s="11">
        <v>0.57499999999999996</v>
      </c>
      <c r="V1572" s="11">
        <v>50</v>
      </c>
      <c r="W1572" s="11">
        <v>1400</v>
      </c>
      <c r="X1572" s="11">
        <v>15.728334</v>
      </c>
    </row>
    <row r="1573" spans="2:24" x14ac:dyDescent="0.35">
      <c r="B1573" s="11">
        <v>-17.271825</v>
      </c>
      <c r="C1573" s="11">
        <v>35</v>
      </c>
      <c r="D1573" s="11">
        <v>141.61224000000001</v>
      </c>
      <c r="E1573" s="11">
        <v>5.7000000000000002E-2</v>
      </c>
      <c r="F1573" s="11">
        <v>2380.1652892561983</v>
      </c>
      <c r="G1573" s="11">
        <v>135.6694214876033</v>
      </c>
      <c r="H1573" s="11">
        <v>8500</v>
      </c>
      <c r="I1573" s="11">
        <v>0.8</v>
      </c>
      <c r="J1573" s="11">
        <v>0.4</v>
      </c>
      <c r="K1573" s="11">
        <v>0.8</v>
      </c>
      <c r="L1573" s="11">
        <v>4</v>
      </c>
      <c r="M1573" s="11">
        <v>2</v>
      </c>
      <c r="N1573" s="11">
        <v>2</v>
      </c>
      <c r="O1573" s="11">
        <v>2</v>
      </c>
      <c r="P1573" s="11">
        <v>0.05</v>
      </c>
      <c r="Q1573" s="11">
        <v>0.15</v>
      </c>
      <c r="R1573" s="11">
        <v>0.16666666999999999</v>
      </c>
      <c r="S1573" s="11">
        <v>0.3</v>
      </c>
      <c r="T1573" s="11">
        <v>4868.2119000000002</v>
      </c>
      <c r="U1573" s="11">
        <v>0.7</v>
      </c>
      <c r="V1573" s="11">
        <v>40</v>
      </c>
      <c r="W1573" s="11">
        <v>1400</v>
      </c>
      <c r="X1573" s="11">
        <v>-18.673973</v>
      </c>
    </row>
    <row r="1574" spans="2:24" x14ac:dyDescent="0.35">
      <c r="B1574" s="11">
        <v>32.275049000000003</v>
      </c>
      <c r="C1574" s="11">
        <v>25</v>
      </c>
      <c r="D1574" s="11">
        <v>1.5</v>
      </c>
      <c r="E1574" s="11">
        <v>0.192</v>
      </c>
      <c r="F1574" s="11">
        <v>5735.1756198347111</v>
      </c>
      <c r="G1574" s="11">
        <v>1101.1537190082645</v>
      </c>
      <c r="H1574" s="11">
        <v>7000</v>
      </c>
      <c r="I1574" s="11">
        <v>0.8</v>
      </c>
      <c r="J1574" s="11">
        <v>0.2</v>
      </c>
      <c r="K1574" s="11">
        <v>0.8</v>
      </c>
      <c r="L1574" s="11">
        <v>3</v>
      </c>
      <c r="M1574" s="11">
        <v>2</v>
      </c>
      <c r="N1574" s="11">
        <v>4</v>
      </c>
      <c r="O1574" s="11">
        <v>3</v>
      </c>
      <c r="P1574" s="11">
        <v>0.125</v>
      </c>
      <c r="Q1574" s="11">
        <v>0.2</v>
      </c>
      <c r="R1574" s="11">
        <v>0.23333333000000001</v>
      </c>
      <c r="S1574" s="11">
        <v>0.2</v>
      </c>
      <c r="T1574" s="11">
        <v>3080.4866000000002</v>
      </c>
      <c r="U1574" s="11">
        <v>0.52500000000000002</v>
      </c>
      <c r="V1574" s="11">
        <v>60</v>
      </c>
      <c r="W1574" s="11">
        <v>1800</v>
      </c>
      <c r="X1574" s="11">
        <v>35.730252999999998</v>
      </c>
    </row>
    <row r="1575" spans="2:24" x14ac:dyDescent="0.35">
      <c r="B1575" s="11">
        <v>11.300056</v>
      </c>
      <c r="C1575" s="11">
        <v>40</v>
      </c>
      <c r="D1575" s="11">
        <v>226.89796000000001</v>
      </c>
      <c r="E1575" s="11">
        <v>0.111</v>
      </c>
      <c r="F1575" s="11">
        <v>5061.9834710743798</v>
      </c>
      <c r="G1575" s="11">
        <v>561.88016528925618</v>
      </c>
      <c r="H1575" s="11">
        <v>8000</v>
      </c>
      <c r="I1575" s="11">
        <v>0.8</v>
      </c>
      <c r="J1575" s="11">
        <v>0.2</v>
      </c>
      <c r="K1575" s="11">
        <v>0.7</v>
      </c>
      <c r="L1575" s="11">
        <v>2</v>
      </c>
      <c r="M1575" s="11">
        <v>3</v>
      </c>
      <c r="N1575" s="11">
        <v>2</v>
      </c>
      <c r="O1575" s="11">
        <v>4</v>
      </c>
      <c r="P1575" s="11">
        <v>0.05</v>
      </c>
      <c r="Q1575" s="11">
        <v>0.2</v>
      </c>
      <c r="R1575" s="11">
        <v>0.1</v>
      </c>
      <c r="S1575" s="11">
        <v>0.3</v>
      </c>
      <c r="T1575" s="11">
        <v>2594.8211999999999</v>
      </c>
      <c r="U1575" s="11">
        <v>0.45</v>
      </c>
      <c r="V1575" s="11">
        <v>80</v>
      </c>
      <c r="W1575" s="11">
        <v>800</v>
      </c>
      <c r="X1575" s="11">
        <v>-0.75429996999999993</v>
      </c>
    </row>
    <row r="1576" spans="2:24" x14ac:dyDescent="0.35">
      <c r="B1576" s="11">
        <v>-9.4405889999999992</v>
      </c>
      <c r="C1576" s="11">
        <v>25</v>
      </c>
      <c r="D1576" s="11">
        <v>68.510204000000002</v>
      </c>
      <c r="E1576" s="11">
        <v>8.4000000000000005E-2</v>
      </c>
      <c r="F1576" s="11">
        <v>1885.5371900826447</v>
      </c>
      <c r="G1576" s="11">
        <v>158.38512396694216</v>
      </c>
      <c r="H1576" s="11">
        <v>7000</v>
      </c>
      <c r="I1576" s="11">
        <v>0.8</v>
      </c>
      <c r="J1576" s="11">
        <v>0.5</v>
      </c>
      <c r="K1576" s="11">
        <v>0.9</v>
      </c>
      <c r="L1576" s="11">
        <v>3</v>
      </c>
      <c r="M1576" s="11">
        <v>3</v>
      </c>
      <c r="N1576" s="11">
        <v>2</v>
      </c>
      <c r="O1576" s="11">
        <v>4</v>
      </c>
      <c r="P1576" s="11">
        <v>0.125</v>
      </c>
      <c r="Q1576" s="11">
        <v>0.1</v>
      </c>
      <c r="R1576" s="11">
        <v>0.3</v>
      </c>
      <c r="S1576" s="11">
        <v>0.35</v>
      </c>
      <c r="T1576" s="11">
        <v>3672.8879000000002</v>
      </c>
      <c r="U1576" s="11">
        <v>0.65</v>
      </c>
      <c r="V1576" s="11">
        <v>40</v>
      </c>
      <c r="W1576" s="11">
        <v>800</v>
      </c>
      <c r="X1576" s="11">
        <v>-8.3610569000000012</v>
      </c>
    </row>
    <row r="1577" spans="2:24" x14ac:dyDescent="0.35">
      <c r="B1577" s="11">
        <v>-15.281707000000001</v>
      </c>
      <c r="C1577" s="11">
        <v>20</v>
      </c>
      <c r="D1577" s="11">
        <v>13.683673000000001</v>
      </c>
      <c r="E1577" s="11">
        <v>0.111</v>
      </c>
      <c r="F1577" s="11">
        <v>5200</v>
      </c>
      <c r="G1577" s="11">
        <v>577.20000000000005</v>
      </c>
      <c r="H1577" s="11">
        <v>8500</v>
      </c>
      <c r="I1577" s="11">
        <v>0.8</v>
      </c>
      <c r="J1577" s="11">
        <v>0.2</v>
      </c>
      <c r="K1577" s="11">
        <v>0.9</v>
      </c>
      <c r="L1577" s="11">
        <v>3</v>
      </c>
      <c r="M1577" s="11">
        <v>4</v>
      </c>
      <c r="N1577" s="11">
        <v>4</v>
      </c>
      <c r="O1577" s="11">
        <v>2</v>
      </c>
      <c r="P1577" s="11">
        <v>0.05</v>
      </c>
      <c r="Q1577" s="11">
        <v>0.15</v>
      </c>
      <c r="R1577" s="11">
        <v>0.1</v>
      </c>
      <c r="S1577" s="11">
        <v>0.2</v>
      </c>
      <c r="T1577" s="11">
        <v>3120.9576000000002</v>
      </c>
      <c r="U1577" s="11">
        <v>0.67500000000000004</v>
      </c>
      <c r="V1577" s="11">
        <v>40</v>
      </c>
      <c r="W1577" s="11">
        <v>2000</v>
      </c>
      <c r="X1577" s="11">
        <v>-18.344044</v>
      </c>
    </row>
    <row r="1578" spans="2:24" x14ac:dyDescent="0.35">
      <c r="B1578" s="11">
        <v>11.692214999999999</v>
      </c>
      <c r="C1578" s="11">
        <v>15</v>
      </c>
      <c r="D1578" s="11">
        <v>184.2551</v>
      </c>
      <c r="E1578" s="11">
        <v>0.246</v>
      </c>
      <c r="F1578" s="11">
        <v>3535.3822314049589</v>
      </c>
      <c r="G1578" s="11">
        <v>869.70402892561992</v>
      </c>
      <c r="H1578" s="11">
        <v>6000</v>
      </c>
      <c r="I1578" s="11">
        <v>0.75</v>
      </c>
      <c r="J1578" s="11">
        <v>0.4</v>
      </c>
      <c r="K1578" s="11">
        <v>0.8</v>
      </c>
      <c r="L1578" s="11">
        <v>4</v>
      </c>
      <c r="M1578" s="11">
        <v>4</v>
      </c>
      <c r="N1578" s="11">
        <v>2</v>
      </c>
      <c r="O1578" s="11">
        <v>4</v>
      </c>
      <c r="P1578" s="11">
        <v>0.05</v>
      </c>
      <c r="Q1578" s="11">
        <v>0.2</v>
      </c>
      <c r="R1578" s="11">
        <v>0.1</v>
      </c>
      <c r="S1578" s="11">
        <v>0.2</v>
      </c>
      <c r="T1578" s="11">
        <v>3363.0830999999998</v>
      </c>
      <c r="U1578" s="11">
        <v>0.5</v>
      </c>
      <c r="V1578" s="11">
        <v>70</v>
      </c>
      <c r="W1578" s="11">
        <v>1200</v>
      </c>
      <c r="X1578" s="11">
        <v>9.3602463</v>
      </c>
    </row>
    <row r="1579" spans="2:24" x14ac:dyDescent="0.35">
      <c r="B1579" s="11">
        <v>-18.548416</v>
      </c>
      <c r="C1579" s="11">
        <v>30</v>
      </c>
      <c r="D1579" s="11">
        <v>68.510204000000002</v>
      </c>
      <c r="E1579" s="11">
        <v>0.03</v>
      </c>
      <c r="F1579" s="11">
        <v>775</v>
      </c>
      <c r="G1579" s="11">
        <v>23.25</v>
      </c>
      <c r="H1579" s="11">
        <v>8000</v>
      </c>
      <c r="I1579" s="11">
        <v>0.8</v>
      </c>
      <c r="J1579" s="11">
        <v>0.3</v>
      </c>
      <c r="K1579" s="11">
        <v>0.6</v>
      </c>
      <c r="L1579" s="11">
        <v>2</v>
      </c>
      <c r="M1579" s="11">
        <v>2</v>
      </c>
      <c r="N1579" s="11">
        <v>2</v>
      </c>
      <c r="O1579" s="11">
        <v>4</v>
      </c>
      <c r="P1579" s="11">
        <v>0.125</v>
      </c>
      <c r="Q1579" s="11">
        <v>0.2</v>
      </c>
      <c r="R1579" s="11">
        <v>0.1</v>
      </c>
      <c r="S1579" s="11">
        <v>0.3</v>
      </c>
      <c r="T1579" s="11">
        <v>2755.4913000000001</v>
      </c>
      <c r="U1579" s="11">
        <v>0.4</v>
      </c>
      <c r="V1579" s="11">
        <v>60</v>
      </c>
      <c r="W1579" s="11">
        <v>1200</v>
      </c>
      <c r="X1579" s="11">
        <v>-18.475017999999999</v>
      </c>
    </row>
    <row r="1580" spans="2:24" x14ac:dyDescent="0.35">
      <c r="B1580" s="11">
        <v>10.936272000000001</v>
      </c>
      <c r="C1580" s="11">
        <v>25</v>
      </c>
      <c r="D1580" s="11">
        <v>80.693877999999998</v>
      </c>
      <c r="E1580" s="11">
        <v>0.3</v>
      </c>
      <c r="F1580" s="11">
        <v>1639.6694214876034</v>
      </c>
      <c r="G1580" s="11">
        <v>491.90082644628097</v>
      </c>
      <c r="H1580" s="11">
        <v>7500</v>
      </c>
      <c r="I1580" s="11">
        <v>0.8</v>
      </c>
      <c r="J1580" s="11">
        <v>0.2</v>
      </c>
      <c r="K1580" s="11">
        <v>0.9</v>
      </c>
      <c r="L1580" s="11">
        <v>4</v>
      </c>
      <c r="M1580" s="11">
        <v>3</v>
      </c>
      <c r="N1580" s="11">
        <v>4</v>
      </c>
      <c r="O1580" s="11">
        <v>2</v>
      </c>
      <c r="P1580" s="11">
        <v>0.125</v>
      </c>
      <c r="Q1580" s="11">
        <v>0.15</v>
      </c>
      <c r="R1580" s="11">
        <v>0.23333333000000001</v>
      </c>
      <c r="S1580" s="11">
        <v>0.3</v>
      </c>
      <c r="T1580" s="11">
        <v>2665.8058000000001</v>
      </c>
      <c r="U1580" s="11">
        <v>0.6</v>
      </c>
      <c r="V1580" s="11">
        <v>80</v>
      </c>
      <c r="W1580" s="11">
        <v>400</v>
      </c>
      <c r="X1580" s="11">
        <v>8.0701391000000005</v>
      </c>
    </row>
    <row r="1581" spans="2:24" x14ac:dyDescent="0.35">
      <c r="B1581" s="11">
        <v>-9.1266529999999992</v>
      </c>
      <c r="C1581" s="11">
        <v>40</v>
      </c>
      <c r="D1581" s="11">
        <v>226.89796000000001</v>
      </c>
      <c r="E1581" s="11">
        <v>0.16500000000000001</v>
      </c>
      <c r="F1581" s="11">
        <v>1694.4731404958679</v>
      </c>
      <c r="G1581" s="11">
        <v>279.58806818181824</v>
      </c>
      <c r="H1581" s="11">
        <v>6500</v>
      </c>
      <c r="I1581" s="11">
        <v>0.85</v>
      </c>
      <c r="J1581" s="11">
        <v>0.3</v>
      </c>
      <c r="K1581" s="11">
        <v>0.6</v>
      </c>
      <c r="L1581" s="11">
        <v>3</v>
      </c>
      <c r="M1581" s="11">
        <v>4</v>
      </c>
      <c r="N1581" s="11">
        <v>3</v>
      </c>
      <c r="O1581" s="11">
        <v>2</v>
      </c>
      <c r="P1581" s="11">
        <v>0.05</v>
      </c>
      <c r="Q1581" s="11">
        <v>0.2</v>
      </c>
      <c r="R1581" s="11">
        <v>0.23333333000000001</v>
      </c>
      <c r="S1581" s="11">
        <v>0.2</v>
      </c>
      <c r="T1581" s="11">
        <v>2108.2921999999999</v>
      </c>
      <c r="U1581" s="11">
        <v>0.6</v>
      </c>
      <c r="V1581" s="11">
        <v>70</v>
      </c>
      <c r="W1581" s="11">
        <v>600</v>
      </c>
      <c r="X1581" s="11">
        <v>-11.779344999999999</v>
      </c>
    </row>
    <row r="1582" spans="2:24" x14ac:dyDescent="0.35">
      <c r="B1582" s="11">
        <v>26.313770000000002</v>
      </c>
      <c r="C1582" s="11">
        <v>25</v>
      </c>
      <c r="D1582" s="11">
        <v>80.693877999999998</v>
      </c>
      <c r="E1582" s="11">
        <v>0.111</v>
      </c>
      <c r="F1582" s="11">
        <v>3733.2128099173551</v>
      </c>
      <c r="G1582" s="11">
        <v>414.38662190082641</v>
      </c>
      <c r="H1582" s="11">
        <v>6000</v>
      </c>
      <c r="I1582" s="11">
        <v>0.85</v>
      </c>
      <c r="J1582" s="11">
        <v>0.5</v>
      </c>
      <c r="K1582" s="11">
        <v>0.9</v>
      </c>
      <c r="L1582" s="11">
        <v>4</v>
      </c>
      <c r="M1582" s="11">
        <v>4</v>
      </c>
      <c r="N1582" s="11">
        <v>4</v>
      </c>
      <c r="O1582" s="11">
        <v>4</v>
      </c>
      <c r="P1582" s="11">
        <v>0.05</v>
      </c>
      <c r="Q1582" s="11">
        <v>0.1</v>
      </c>
      <c r="R1582" s="11">
        <v>0.1</v>
      </c>
      <c r="S1582" s="11">
        <v>0.2</v>
      </c>
      <c r="T1582" s="11">
        <v>2640.4171000000001</v>
      </c>
      <c r="U1582" s="11">
        <v>0.47499999999999998</v>
      </c>
      <c r="V1582" s="11">
        <v>80</v>
      </c>
      <c r="W1582" s="11">
        <v>1800</v>
      </c>
      <c r="X1582" s="11">
        <v>25.267153</v>
      </c>
    </row>
    <row r="1583" spans="2:24" x14ac:dyDescent="0.35">
      <c r="B1583" s="11">
        <v>1.0743320000000001</v>
      </c>
      <c r="C1583" s="11">
        <v>25</v>
      </c>
      <c r="D1583" s="11">
        <v>245.17347000000001</v>
      </c>
      <c r="E1583" s="11">
        <v>0.192</v>
      </c>
      <c r="F1583" s="11">
        <v>1885.5371900826447</v>
      </c>
      <c r="G1583" s="11">
        <v>362.02314049586778</v>
      </c>
      <c r="H1583" s="11">
        <v>6000</v>
      </c>
      <c r="I1583" s="11">
        <v>0.8</v>
      </c>
      <c r="J1583" s="11">
        <v>0.5</v>
      </c>
      <c r="K1583" s="11">
        <v>0.9</v>
      </c>
      <c r="L1583" s="11">
        <v>4</v>
      </c>
      <c r="M1583" s="11">
        <v>4</v>
      </c>
      <c r="N1583" s="11">
        <v>4</v>
      </c>
      <c r="O1583" s="11">
        <v>3</v>
      </c>
      <c r="P1583" s="11">
        <v>0.05</v>
      </c>
      <c r="Q1583" s="11">
        <v>0.15</v>
      </c>
      <c r="R1583" s="11">
        <v>0.1</v>
      </c>
      <c r="S1583" s="11">
        <v>0.25</v>
      </c>
      <c r="T1583" s="11">
        <v>3148.1896000000002</v>
      </c>
      <c r="U1583" s="11">
        <v>0.7</v>
      </c>
      <c r="V1583" s="11">
        <v>90</v>
      </c>
      <c r="W1583" s="11">
        <v>600</v>
      </c>
      <c r="X1583" s="11">
        <v>-0.47786260999999997</v>
      </c>
    </row>
    <row r="1584" spans="2:24" x14ac:dyDescent="0.35">
      <c r="B1584" s="11">
        <v>-20.068937999999999</v>
      </c>
      <c r="C1584" s="11">
        <v>25</v>
      </c>
      <c r="D1584" s="11">
        <v>105.06122000000001</v>
      </c>
      <c r="E1584" s="11">
        <v>5.7000000000000002E-2</v>
      </c>
      <c r="F1584" s="11">
        <v>425</v>
      </c>
      <c r="G1584" s="11">
        <v>24.225000000000001</v>
      </c>
      <c r="H1584" s="11">
        <v>6500</v>
      </c>
      <c r="I1584" s="11">
        <v>0.85</v>
      </c>
      <c r="J1584" s="11">
        <v>0.2</v>
      </c>
      <c r="K1584" s="11">
        <v>0.6</v>
      </c>
      <c r="L1584" s="11">
        <v>3</v>
      </c>
      <c r="M1584" s="11">
        <v>3</v>
      </c>
      <c r="N1584" s="11">
        <v>2</v>
      </c>
      <c r="O1584" s="11">
        <v>4</v>
      </c>
      <c r="P1584" s="11">
        <v>0.125</v>
      </c>
      <c r="Q1584" s="11">
        <v>0.15</v>
      </c>
      <c r="R1584" s="11">
        <v>0.23333333000000001</v>
      </c>
      <c r="S1584" s="11">
        <v>0.25</v>
      </c>
      <c r="T1584" s="11">
        <v>3960.6257000000001</v>
      </c>
      <c r="U1584" s="11">
        <v>0.47499999999999998</v>
      </c>
      <c r="V1584" s="11">
        <v>40</v>
      </c>
      <c r="W1584" s="11">
        <v>1400</v>
      </c>
      <c r="X1584" s="11">
        <v>-20.672340999999999</v>
      </c>
    </row>
    <row r="1585" spans="2:24" x14ac:dyDescent="0.35">
      <c r="B1585" s="11">
        <v>15.105428</v>
      </c>
      <c r="C1585" s="11">
        <v>20</v>
      </c>
      <c r="D1585" s="11">
        <v>25.867346999999999</v>
      </c>
      <c r="E1585" s="11">
        <v>0.219</v>
      </c>
      <c r="F1585" s="11">
        <v>1475</v>
      </c>
      <c r="G1585" s="11">
        <v>323.02499999999998</v>
      </c>
      <c r="H1585" s="11">
        <v>4500</v>
      </c>
      <c r="I1585" s="11">
        <v>0.75</v>
      </c>
      <c r="J1585" s="11">
        <v>0.5</v>
      </c>
      <c r="K1585" s="11">
        <v>0.9</v>
      </c>
      <c r="L1585" s="11">
        <v>4</v>
      </c>
      <c r="M1585" s="11">
        <v>3</v>
      </c>
      <c r="N1585" s="11">
        <v>4</v>
      </c>
      <c r="O1585" s="11">
        <v>2</v>
      </c>
      <c r="P1585" s="11">
        <v>0.2</v>
      </c>
      <c r="Q1585" s="11">
        <v>0.1</v>
      </c>
      <c r="R1585" s="11">
        <v>0.1</v>
      </c>
      <c r="S1585" s="11">
        <v>0.3</v>
      </c>
      <c r="T1585" s="11">
        <v>1652.2717</v>
      </c>
      <c r="U1585" s="11">
        <v>0.45</v>
      </c>
      <c r="V1585" s="11">
        <v>60</v>
      </c>
      <c r="W1585" s="11">
        <v>800</v>
      </c>
      <c r="X1585" s="11">
        <v>22.824611000000001</v>
      </c>
    </row>
    <row r="1586" spans="2:24" x14ac:dyDescent="0.35">
      <c r="B1586" s="11">
        <v>-10.96594</v>
      </c>
      <c r="C1586" s="11">
        <v>35</v>
      </c>
      <c r="D1586" s="11">
        <v>123.33673</v>
      </c>
      <c r="E1586" s="11">
        <v>0.192</v>
      </c>
      <c r="F1586" s="11">
        <v>1167.3037190082646</v>
      </c>
      <c r="G1586" s="11">
        <v>224.12231404958681</v>
      </c>
      <c r="H1586" s="11">
        <v>7500</v>
      </c>
      <c r="I1586" s="11">
        <v>0.75</v>
      </c>
      <c r="J1586" s="11">
        <v>0.3</v>
      </c>
      <c r="K1586" s="11">
        <v>0.7</v>
      </c>
      <c r="L1586" s="11">
        <v>3</v>
      </c>
      <c r="M1586" s="11">
        <v>4</v>
      </c>
      <c r="N1586" s="11">
        <v>4</v>
      </c>
      <c r="O1586" s="11">
        <v>2</v>
      </c>
      <c r="P1586" s="11">
        <v>0.2</v>
      </c>
      <c r="Q1586" s="11">
        <v>0.2</v>
      </c>
      <c r="R1586" s="11">
        <v>0.3</v>
      </c>
      <c r="S1586" s="11">
        <v>0.35</v>
      </c>
      <c r="T1586" s="11">
        <v>1909.1026999999999</v>
      </c>
      <c r="U1586" s="11">
        <v>0.65</v>
      </c>
      <c r="V1586" s="11">
        <v>40</v>
      </c>
      <c r="W1586" s="11">
        <v>600</v>
      </c>
      <c r="X1586" s="11">
        <v>-9.7294687</v>
      </c>
    </row>
    <row r="1587" spans="2:24" x14ac:dyDescent="0.35">
      <c r="B1587" s="11">
        <v>11.130447</v>
      </c>
      <c r="C1587" s="11">
        <v>30</v>
      </c>
      <c r="D1587" s="11">
        <v>202.53061</v>
      </c>
      <c r="E1587" s="11">
        <v>8.4000000000000005E-2</v>
      </c>
      <c r="F1587" s="11">
        <v>4176.1363636363631</v>
      </c>
      <c r="G1587" s="11">
        <v>350.7954545454545</v>
      </c>
      <c r="H1587" s="11">
        <v>6000</v>
      </c>
      <c r="I1587" s="11">
        <v>0.85</v>
      </c>
      <c r="J1587" s="11">
        <v>0.2</v>
      </c>
      <c r="K1587" s="11">
        <v>0.6</v>
      </c>
      <c r="L1587" s="11">
        <v>4</v>
      </c>
      <c r="M1587" s="11">
        <v>3</v>
      </c>
      <c r="N1587" s="11">
        <v>4</v>
      </c>
      <c r="O1587" s="11">
        <v>3</v>
      </c>
      <c r="P1587" s="11">
        <v>0.125</v>
      </c>
      <c r="Q1587" s="11">
        <v>0.15</v>
      </c>
      <c r="R1587" s="11">
        <v>0.3</v>
      </c>
      <c r="S1587" s="11">
        <v>0.35</v>
      </c>
      <c r="T1587" s="11">
        <v>1574.5663999999999</v>
      </c>
      <c r="U1587" s="11">
        <v>0.45</v>
      </c>
      <c r="V1587" s="11">
        <v>90</v>
      </c>
      <c r="W1587" s="11">
        <v>1400</v>
      </c>
      <c r="X1587" s="11">
        <v>8.7058774999999997</v>
      </c>
    </row>
    <row r="1588" spans="2:24" x14ac:dyDescent="0.35">
      <c r="B1588" s="11">
        <v>5.5138179999999997</v>
      </c>
      <c r="C1588" s="11">
        <v>35</v>
      </c>
      <c r="D1588" s="11">
        <v>245.17347000000001</v>
      </c>
      <c r="E1588" s="11">
        <v>0.219</v>
      </c>
      <c r="F1588" s="11">
        <v>2404.4421487603304</v>
      </c>
      <c r="G1588" s="11">
        <v>526.57283057851237</v>
      </c>
      <c r="H1588" s="11">
        <v>6500</v>
      </c>
      <c r="I1588" s="11">
        <v>0.8</v>
      </c>
      <c r="J1588" s="11">
        <v>0.5</v>
      </c>
      <c r="K1588" s="11">
        <v>0.8</v>
      </c>
      <c r="L1588" s="11">
        <v>3</v>
      </c>
      <c r="M1588" s="11">
        <v>3</v>
      </c>
      <c r="N1588" s="11">
        <v>4</v>
      </c>
      <c r="O1588" s="11">
        <v>4</v>
      </c>
      <c r="P1588" s="11">
        <v>0.125</v>
      </c>
      <c r="Q1588" s="11">
        <v>0.1</v>
      </c>
      <c r="R1588" s="11">
        <v>0.1</v>
      </c>
      <c r="S1588" s="11">
        <v>0.2</v>
      </c>
      <c r="T1588" s="11">
        <v>2688.6529999999998</v>
      </c>
      <c r="U1588" s="11">
        <v>0.45</v>
      </c>
      <c r="V1588" s="11">
        <v>40</v>
      </c>
      <c r="W1588" s="11">
        <v>1000</v>
      </c>
      <c r="X1588" s="11">
        <v>7.7610207000000004</v>
      </c>
    </row>
    <row r="1589" spans="2:24" x14ac:dyDescent="0.35">
      <c r="B1589" s="11">
        <v>5.8471900000000003</v>
      </c>
      <c r="C1589" s="11">
        <v>25</v>
      </c>
      <c r="D1589" s="11">
        <v>232.9898</v>
      </c>
      <c r="E1589" s="11">
        <v>0.16500000000000001</v>
      </c>
      <c r="F1589" s="11">
        <v>1475</v>
      </c>
      <c r="G1589" s="11">
        <v>243.375</v>
      </c>
      <c r="H1589" s="11">
        <v>5500</v>
      </c>
      <c r="I1589" s="11">
        <v>0.75</v>
      </c>
      <c r="J1589" s="11">
        <v>0.4</v>
      </c>
      <c r="K1589" s="11">
        <v>0.7</v>
      </c>
      <c r="L1589" s="11">
        <v>3</v>
      </c>
      <c r="M1589" s="11">
        <v>2</v>
      </c>
      <c r="N1589" s="11">
        <v>3</v>
      </c>
      <c r="O1589" s="11">
        <v>3</v>
      </c>
      <c r="P1589" s="11">
        <v>0.05</v>
      </c>
      <c r="Q1589" s="11">
        <v>0.15</v>
      </c>
      <c r="R1589" s="11">
        <v>0.16666666999999999</v>
      </c>
      <c r="S1589" s="11">
        <v>0.2</v>
      </c>
      <c r="T1589" s="11">
        <v>2420.3824</v>
      </c>
      <c r="U1589" s="11">
        <v>0.52500000000000002</v>
      </c>
      <c r="V1589" s="11">
        <v>80</v>
      </c>
      <c r="W1589" s="11">
        <v>1800</v>
      </c>
      <c r="X1589" s="11">
        <v>3.1144254</v>
      </c>
    </row>
    <row r="1590" spans="2:24" x14ac:dyDescent="0.35">
      <c r="B1590" s="11">
        <v>4.7648820000000001</v>
      </c>
      <c r="C1590" s="11">
        <v>30</v>
      </c>
      <c r="D1590" s="11">
        <v>105.06122000000001</v>
      </c>
      <c r="E1590" s="11">
        <v>0.111</v>
      </c>
      <c r="F1590" s="11">
        <v>3733.2128099173551</v>
      </c>
      <c r="G1590" s="11">
        <v>414.38662190082641</v>
      </c>
      <c r="H1590" s="11">
        <v>6500</v>
      </c>
      <c r="I1590" s="11">
        <v>0.8</v>
      </c>
      <c r="J1590" s="11">
        <v>0.5</v>
      </c>
      <c r="K1590" s="11">
        <v>0.6</v>
      </c>
      <c r="L1590" s="11">
        <v>2</v>
      </c>
      <c r="M1590" s="11">
        <v>4</v>
      </c>
      <c r="N1590" s="11">
        <v>4</v>
      </c>
      <c r="O1590" s="11">
        <v>4</v>
      </c>
      <c r="P1590" s="11">
        <v>0.2</v>
      </c>
      <c r="Q1590" s="11">
        <v>0.1</v>
      </c>
      <c r="R1590" s="11">
        <v>0.23333333000000001</v>
      </c>
      <c r="S1590" s="11">
        <v>0.3</v>
      </c>
      <c r="T1590" s="11">
        <v>2771.893</v>
      </c>
      <c r="U1590" s="11">
        <v>0.57499999999999996</v>
      </c>
      <c r="V1590" s="11">
        <v>70</v>
      </c>
      <c r="W1590" s="11">
        <v>600</v>
      </c>
      <c r="X1590" s="11">
        <v>5.8466602000000005</v>
      </c>
    </row>
    <row r="1591" spans="2:24" x14ac:dyDescent="0.35">
      <c r="B1591" s="11">
        <v>10.042004</v>
      </c>
      <c r="C1591" s="11">
        <v>25</v>
      </c>
      <c r="D1591" s="11">
        <v>98.969387999999995</v>
      </c>
      <c r="E1591" s="11">
        <v>0.03</v>
      </c>
      <c r="F1591" s="11">
        <v>7300</v>
      </c>
      <c r="G1591" s="11">
        <v>219</v>
      </c>
      <c r="H1591" s="11">
        <v>5500</v>
      </c>
      <c r="I1591" s="11">
        <v>0.8</v>
      </c>
      <c r="J1591" s="11">
        <v>0.4</v>
      </c>
      <c r="K1591" s="11">
        <v>0.6</v>
      </c>
      <c r="L1591" s="11">
        <v>3</v>
      </c>
      <c r="M1591" s="11">
        <v>2</v>
      </c>
      <c r="N1591" s="11">
        <v>2</v>
      </c>
      <c r="O1591" s="11">
        <v>3</v>
      </c>
      <c r="P1591" s="11">
        <v>0.2</v>
      </c>
      <c r="Q1591" s="11">
        <v>0.15</v>
      </c>
      <c r="R1591" s="11">
        <v>0.23333333000000001</v>
      </c>
      <c r="S1591" s="11">
        <v>0.3</v>
      </c>
      <c r="T1591" s="11">
        <v>2885.8404999999998</v>
      </c>
      <c r="U1591" s="11">
        <v>0.55000000000000004</v>
      </c>
      <c r="V1591" s="11">
        <v>80</v>
      </c>
      <c r="W1591" s="11">
        <v>400</v>
      </c>
      <c r="X1591" s="11">
        <v>10.282937</v>
      </c>
    </row>
    <row r="1592" spans="2:24" x14ac:dyDescent="0.35">
      <c r="B1592" s="11">
        <v>0.463285</v>
      </c>
      <c r="C1592" s="11">
        <v>40</v>
      </c>
      <c r="D1592" s="11">
        <v>184.2551</v>
      </c>
      <c r="E1592" s="11">
        <v>0.16500000000000001</v>
      </c>
      <c r="F1592" s="11">
        <v>3290.2892561983467</v>
      </c>
      <c r="G1592" s="11">
        <v>542.89772727272725</v>
      </c>
      <c r="H1592" s="11">
        <v>7500</v>
      </c>
      <c r="I1592" s="11">
        <v>0.8</v>
      </c>
      <c r="J1592" s="11">
        <v>0.4</v>
      </c>
      <c r="K1592" s="11">
        <v>0.8</v>
      </c>
      <c r="L1592" s="11">
        <v>4</v>
      </c>
      <c r="M1592" s="11">
        <v>2</v>
      </c>
      <c r="N1592" s="11">
        <v>2</v>
      </c>
      <c r="O1592" s="11">
        <v>2</v>
      </c>
      <c r="P1592" s="11">
        <v>0.05</v>
      </c>
      <c r="Q1592" s="11">
        <v>0.1</v>
      </c>
      <c r="R1592" s="11">
        <v>0.23333333000000001</v>
      </c>
      <c r="S1592" s="11">
        <v>0.25</v>
      </c>
      <c r="T1592" s="11">
        <v>3591.0472</v>
      </c>
      <c r="U1592" s="11">
        <v>0.67500000000000004</v>
      </c>
      <c r="V1592" s="11">
        <v>80</v>
      </c>
      <c r="W1592" s="11">
        <v>1400</v>
      </c>
      <c r="X1592" s="11">
        <v>0.33733378999999997</v>
      </c>
    </row>
    <row r="1593" spans="2:24" x14ac:dyDescent="0.35">
      <c r="B1593" s="11">
        <v>-18.445201999999998</v>
      </c>
      <c r="C1593" s="11">
        <v>30</v>
      </c>
      <c r="D1593" s="11">
        <v>123.33673</v>
      </c>
      <c r="E1593" s="11">
        <v>0.219</v>
      </c>
      <c r="F1593" s="11">
        <v>2435.4855371900826</v>
      </c>
      <c r="G1593" s="11">
        <v>533.37133264462807</v>
      </c>
      <c r="H1593" s="11">
        <v>4000</v>
      </c>
      <c r="I1593" s="11">
        <v>0.7</v>
      </c>
      <c r="J1593" s="11">
        <v>0.5</v>
      </c>
      <c r="K1593" s="11">
        <v>0.6</v>
      </c>
      <c r="L1593" s="11">
        <v>2</v>
      </c>
      <c r="M1593" s="11">
        <v>3</v>
      </c>
      <c r="N1593" s="11">
        <v>3</v>
      </c>
      <c r="O1593" s="11">
        <v>3</v>
      </c>
      <c r="P1593" s="11">
        <v>0.125</v>
      </c>
      <c r="Q1593" s="11">
        <v>0.2</v>
      </c>
      <c r="R1593" s="11">
        <v>0.23333333000000001</v>
      </c>
      <c r="S1593" s="11">
        <v>0.2</v>
      </c>
      <c r="T1593" s="11">
        <v>1377.7456</v>
      </c>
      <c r="U1593" s="11">
        <v>0.55000000000000004</v>
      </c>
      <c r="V1593" s="11">
        <v>70</v>
      </c>
      <c r="W1593" s="11">
        <v>2000</v>
      </c>
      <c r="X1593" s="11">
        <v>-19.962730000000001</v>
      </c>
    </row>
    <row r="1594" spans="2:24" x14ac:dyDescent="0.35">
      <c r="B1594" s="11">
        <v>-4.0020879999999996</v>
      </c>
      <c r="C1594" s="11">
        <v>20</v>
      </c>
      <c r="D1594" s="11">
        <v>56.326531000000003</v>
      </c>
      <c r="E1594" s="11">
        <v>0.192</v>
      </c>
      <c r="F1594" s="11">
        <v>2435.4855371900826</v>
      </c>
      <c r="G1594" s="11">
        <v>467.61322314049585</v>
      </c>
      <c r="H1594" s="11">
        <v>6000</v>
      </c>
      <c r="I1594" s="11">
        <v>0.7</v>
      </c>
      <c r="J1594" s="11">
        <v>0.4</v>
      </c>
      <c r="K1594" s="11">
        <v>0.8</v>
      </c>
      <c r="L1594" s="11">
        <v>4</v>
      </c>
      <c r="M1594" s="11">
        <v>3</v>
      </c>
      <c r="N1594" s="11">
        <v>3</v>
      </c>
      <c r="O1594" s="11">
        <v>2</v>
      </c>
      <c r="P1594" s="11">
        <v>0.125</v>
      </c>
      <c r="Q1594" s="11">
        <v>0.15</v>
      </c>
      <c r="R1594" s="11">
        <v>0.1</v>
      </c>
      <c r="S1594" s="11">
        <v>0.2</v>
      </c>
      <c r="T1594" s="11">
        <v>3776.6210000000001</v>
      </c>
      <c r="U1594" s="11">
        <v>0.65</v>
      </c>
      <c r="V1594" s="11">
        <v>50</v>
      </c>
      <c r="W1594" s="11">
        <v>1200</v>
      </c>
      <c r="X1594" s="11">
        <v>-7.1119255999999993</v>
      </c>
    </row>
    <row r="1595" spans="2:24" x14ac:dyDescent="0.35">
      <c r="B1595" s="11">
        <v>-23.426708999999999</v>
      </c>
      <c r="C1595" s="11">
        <v>35</v>
      </c>
      <c r="D1595" s="11">
        <v>80.693877999999998</v>
      </c>
      <c r="E1595" s="11">
        <v>8.4000000000000005E-2</v>
      </c>
      <c r="F1595" s="11">
        <v>1000</v>
      </c>
      <c r="G1595" s="11">
        <v>84</v>
      </c>
      <c r="H1595" s="11">
        <v>7500</v>
      </c>
      <c r="I1595" s="11">
        <v>0.75</v>
      </c>
      <c r="J1595" s="11">
        <v>0.3</v>
      </c>
      <c r="K1595" s="11">
        <v>0.9</v>
      </c>
      <c r="L1595" s="11">
        <v>3</v>
      </c>
      <c r="M1595" s="11">
        <v>4</v>
      </c>
      <c r="N1595" s="11">
        <v>3</v>
      </c>
      <c r="O1595" s="11">
        <v>4</v>
      </c>
      <c r="P1595" s="11">
        <v>0.2</v>
      </c>
      <c r="Q1595" s="11">
        <v>0.2</v>
      </c>
      <c r="R1595" s="11">
        <v>0.23333333000000001</v>
      </c>
      <c r="S1595" s="11">
        <v>0.35</v>
      </c>
      <c r="T1595" s="11">
        <v>1909.1026999999999</v>
      </c>
      <c r="U1595" s="11">
        <v>0.4</v>
      </c>
      <c r="V1595" s="11">
        <v>70</v>
      </c>
      <c r="W1595" s="11">
        <v>2000</v>
      </c>
      <c r="X1595" s="11">
        <v>-20.224131</v>
      </c>
    </row>
    <row r="1596" spans="2:24" x14ac:dyDescent="0.35">
      <c r="B1596" s="11">
        <v>5.6726970000000003</v>
      </c>
      <c r="C1596" s="11">
        <v>15</v>
      </c>
      <c r="D1596" s="11">
        <v>153.79592</v>
      </c>
      <c r="E1596" s="11">
        <v>8.4000000000000005E-2</v>
      </c>
      <c r="F1596" s="11">
        <v>6285.1239669421484</v>
      </c>
      <c r="G1596" s="11">
        <v>527.95041322314046</v>
      </c>
      <c r="H1596" s="11">
        <v>6500</v>
      </c>
      <c r="I1596" s="11">
        <v>0.75</v>
      </c>
      <c r="J1596" s="11">
        <v>0.3</v>
      </c>
      <c r="K1596" s="11">
        <v>0.7</v>
      </c>
      <c r="L1596" s="11">
        <v>4</v>
      </c>
      <c r="M1596" s="11">
        <v>3</v>
      </c>
      <c r="N1596" s="11">
        <v>4</v>
      </c>
      <c r="O1596" s="11">
        <v>3</v>
      </c>
      <c r="P1596" s="11">
        <v>0.2</v>
      </c>
      <c r="Q1596" s="11">
        <v>0.15</v>
      </c>
      <c r="R1596" s="11">
        <v>0.1</v>
      </c>
      <c r="S1596" s="11">
        <v>0.35</v>
      </c>
      <c r="T1596" s="11">
        <v>4230.9755999999998</v>
      </c>
      <c r="U1596" s="11">
        <v>0.625</v>
      </c>
      <c r="V1596" s="11">
        <v>60</v>
      </c>
      <c r="W1596" s="11">
        <v>1800</v>
      </c>
      <c r="X1596" s="11">
        <v>4.9451919999999996</v>
      </c>
    </row>
    <row r="1597" spans="2:24" x14ac:dyDescent="0.35">
      <c r="B1597" s="11">
        <v>34.191083999999996</v>
      </c>
      <c r="C1597" s="11">
        <v>30</v>
      </c>
      <c r="D1597" s="11">
        <v>232.9898</v>
      </c>
      <c r="E1597" s="11">
        <v>0.3</v>
      </c>
      <c r="F1597" s="11">
        <v>4500</v>
      </c>
      <c r="G1597" s="11">
        <v>1350</v>
      </c>
      <c r="H1597" s="11">
        <v>5500</v>
      </c>
      <c r="I1597" s="11">
        <v>0.75</v>
      </c>
      <c r="J1597" s="11">
        <v>0.3</v>
      </c>
      <c r="K1597" s="11">
        <v>0.7</v>
      </c>
      <c r="L1597" s="11">
        <v>4</v>
      </c>
      <c r="M1597" s="11">
        <v>3</v>
      </c>
      <c r="N1597" s="11">
        <v>4</v>
      </c>
      <c r="O1597" s="11">
        <v>4</v>
      </c>
      <c r="P1597" s="11">
        <v>0.2</v>
      </c>
      <c r="Q1597" s="11">
        <v>0.1</v>
      </c>
      <c r="R1597" s="11">
        <v>0.23333333000000001</v>
      </c>
      <c r="S1597" s="11">
        <v>0.2</v>
      </c>
      <c r="T1597" s="11">
        <v>2345.4479000000001</v>
      </c>
      <c r="U1597" s="11">
        <v>0.52500000000000002</v>
      </c>
      <c r="V1597" s="11">
        <v>50</v>
      </c>
      <c r="W1597" s="11">
        <v>1800</v>
      </c>
      <c r="X1597" s="11">
        <v>25.538381000000001</v>
      </c>
    </row>
    <row r="1598" spans="2:24" x14ac:dyDescent="0.35">
      <c r="B1598" s="11">
        <v>17.232773000000002</v>
      </c>
      <c r="C1598" s="11">
        <v>15</v>
      </c>
      <c r="D1598" s="11">
        <v>19.775510000000001</v>
      </c>
      <c r="E1598" s="11">
        <v>0.27300000000000002</v>
      </c>
      <c r="F1598" s="11">
        <v>1335.5888429752067</v>
      </c>
      <c r="G1598" s="11">
        <v>364.61575413223147</v>
      </c>
      <c r="H1598" s="11">
        <v>5500</v>
      </c>
      <c r="I1598" s="11">
        <v>0.85</v>
      </c>
      <c r="J1598" s="11">
        <v>0.3</v>
      </c>
      <c r="K1598" s="11">
        <v>0.7</v>
      </c>
      <c r="L1598" s="11">
        <v>4</v>
      </c>
      <c r="M1598" s="11">
        <v>3</v>
      </c>
      <c r="N1598" s="11">
        <v>4</v>
      </c>
      <c r="O1598" s="11">
        <v>3</v>
      </c>
      <c r="P1598" s="11">
        <v>0.125</v>
      </c>
      <c r="Q1598" s="11">
        <v>0.2</v>
      </c>
      <c r="R1598" s="11">
        <v>0.16666666999999999</v>
      </c>
      <c r="S1598" s="11">
        <v>0.35</v>
      </c>
      <c r="T1598" s="11">
        <v>1591.1360999999999</v>
      </c>
      <c r="U1598" s="11">
        <v>0.57499999999999996</v>
      </c>
      <c r="V1598" s="11">
        <v>90</v>
      </c>
      <c r="W1598" s="11">
        <v>800</v>
      </c>
      <c r="X1598" s="11">
        <v>15.398835999999999</v>
      </c>
    </row>
    <row r="1599" spans="2:24" x14ac:dyDescent="0.35">
      <c r="B1599" s="11">
        <v>7.0882240000000003</v>
      </c>
      <c r="C1599" s="11">
        <v>20</v>
      </c>
      <c r="D1599" s="11">
        <v>13.683673000000001</v>
      </c>
      <c r="E1599" s="11">
        <v>5.7000000000000002E-2</v>
      </c>
      <c r="F1599" s="11">
        <v>4635.2789256198348</v>
      </c>
      <c r="G1599" s="11">
        <v>264.21089876033062</v>
      </c>
      <c r="H1599" s="11">
        <v>5500</v>
      </c>
      <c r="I1599" s="11">
        <v>0.85</v>
      </c>
      <c r="J1599" s="11">
        <v>0.3</v>
      </c>
      <c r="K1599" s="11">
        <v>0.8</v>
      </c>
      <c r="L1599" s="11">
        <v>4</v>
      </c>
      <c r="M1599" s="11">
        <v>2</v>
      </c>
      <c r="N1599" s="11">
        <v>4</v>
      </c>
      <c r="O1599" s="11">
        <v>3</v>
      </c>
      <c r="P1599" s="11">
        <v>0.05</v>
      </c>
      <c r="Q1599" s="11">
        <v>0.2</v>
      </c>
      <c r="R1599" s="11">
        <v>0.1</v>
      </c>
      <c r="S1599" s="11">
        <v>0.25</v>
      </c>
      <c r="T1599" s="11">
        <v>2019.4431999999999</v>
      </c>
      <c r="U1599" s="11">
        <v>0.57499999999999996</v>
      </c>
      <c r="V1599" s="11">
        <v>70</v>
      </c>
      <c r="W1599" s="11">
        <v>400</v>
      </c>
      <c r="X1599" s="11">
        <v>10.801996000000001</v>
      </c>
    </row>
    <row r="1600" spans="2:24" x14ac:dyDescent="0.35">
      <c r="B1600" s="11">
        <v>-4.5418620000000001</v>
      </c>
      <c r="C1600" s="11">
        <v>15</v>
      </c>
      <c r="D1600" s="11">
        <v>123.33673</v>
      </c>
      <c r="E1600" s="11">
        <v>0.111</v>
      </c>
      <c r="F1600" s="11">
        <v>3861.1570247933887</v>
      </c>
      <c r="G1600" s="11">
        <v>428.58842975206613</v>
      </c>
      <c r="H1600" s="11">
        <v>8500</v>
      </c>
      <c r="I1600" s="11">
        <v>0.7</v>
      </c>
      <c r="J1600" s="11">
        <v>0.5</v>
      </c>
      <c r="K1600" s="11">
        <v>0.8</v>
      </c>
      <c r="L1600" s="11">
        <v>2</v>
      </c>
      <c r="M1600" s="11">
        <v>4</v>
      </c>
      <c r="N1600" s="11">
        <v>2</v>
      </c>
      <c r="O1600" s="11">
        <v>3</v>
      </c>
      <c r="P1600" s="11">
        <v>0.05</v>
      </c>
      <c r="Q1600" s="11">
        <v>0.1</v>
      </c>
      <c r="R1600" s="11">
        <v>0.3</v>
      </c>
      <c r="S1600" s="11">
        <v>0.35</v>
      </c>
      <c r="T1600" s="11">
        <v>5532.8141999999998</v>
      </c>
      <c r="U1600" s="11">
        <v>0.65</v>
      </c>
      <c r="V1600" s="11">
        <v>80</v>
      </c>
      <c r="W1600" s="11">
        <v>1200</v>
      </c>
      <c r="X1600" s="11">
        <v>-0.87268062000000002</v>
      </c>
    </row>
    <row r="1601" spans="2:24" x14ac:dyDescent="0.35">
      <c r="B1601" s="11">
        <v>28.015218999999998</v>
      </c>
      <c r="C1601" s="11">
        <v>20</v>
      </c>
      <c r="D1601" s="11">
        <v>68.510204000000002</v>
      </c>
      <c r="E1601" s="11">
        <v>8.4000000000000005E-2</v>
      </c>
      <c r="F1601" s="11">
        <v>6285.1239669421484</v>
      </c>
      <c r="G1601" s="11">
        <v>527.95041322314046</v>
      </c>
      <c r="H1601" s="11">
        <v>6500</v>
      </c>
      <c r="I1601" s="11">
        <v>0.8</v>
      </c>
      <c r="J1601" s="11">
        <v>0.3</v>
      </c>
      <c r="K1601" s="11">
        <v>0.9</v>
      </c>
      <c r="L1601" s="11">
        <v>4</v>
      </c>
      <c r="M1601" s="11">
        <v>4</v>
      </c>
      <c r="N1601" s="11">
        <v>4</v>
      </c>
      <c r="O1601" s="11">
        <v>2</v>
      </c>
      <c r="P1601" s="11">
        <v>0.2</v>
      </c>
      <c r="Q1601" s="11">
        <v>0.2</v>
      </c>
      <c r="R1601" s="11">
        <v>0.23333333000000001</v>
      </c>
      <c r="S1601" s="11">
        <v>0.25</v>
      </c>
      <c r="T1601" s="11">
        <v>1818.3731</v>
      </c>
      <c r="U1601" s="11">
        <v>0.47499999999999998</v>
      </c>
      <c r="V1601" s="11">
        <v>80</v>
      </c>
      <c r="W1601" s="11">
        <v>1400</v>
      </c>
      <c r="X1601" s="11">
        <v>35.569457</v>
      </c>
    </row>
    <row r="1602" spans="2:24" x14ac:dyDescent="0.35">
      <c r="B1602" s="11">
        <v>6.8371420000000001</v>
      </c>
      <c r="C1602" s="11">
        <v>35</v>
      </c>
      <c r="D1602" s="11">
        <v>129.42857000000001</v>
      </c>
      <c r="E1602" s="11">
        <v>0.219</v>
      </c>
      <c r="F1602" s="11">
        <v>4176.1363636363631</v>
      </c>
      <c r="G1602" s="11">
        <v>914.57386363636351</v>
      </c>
      <c r="H1602" s="11">
        <v>8500</v>
      </c>
      <c r="I1602" s="11">
        <v>0.75</v>
      </c>
      <c r="J1602" s="11">
        <v>0.2</v>
      </c>
      <c r="K1602" s="11">
        <v>0.8</v>
      </c>
      <c r="L1602" s="11">
        <v>4</v>
      </c>
      <c r="M1602" s="11">
        <v>3</v>
      </c>
      <c r="N1602" s="11">
        <v>4</v>
      </c>
      <c r="O1602" s="11">
        <v>2</v>
      </c>
      <c r="P1602" s="11">
        <v>0.2</v>
      </c>
      <c r="Q1602" s="11">
        <v>0.2</v>
      </c>
      <c r="R1602" s="11">
        <v>0.23333333000000001</v>
      </c>
      <c r="S1602" s="11">
        <v>0.2</v>
      </c>
      <c r="T1602" s="11">
        <v>4868.2119000000002</v>
      </c>
      <c r="U1602" s="11">
        <v>0.57499999999999996</v>
      </c>
      <c r="V1602" s="11">
        <v>80</v>
      </c>
      <c r="W1602" s="11">
        <v>600</v>
      </c>
      <c r="X1602" s="11">
        <v>4.5630037999999997</v>
      </c>
    </row>
    <row r="1603" spans="2:24" x14ac:dyDescent="0.35">
      <c r="B1603" s="11">
        <v>25.830579</v>
      </c>
      <c r="C1603" s="11">
        <v>15</v>
      </c>
      <c r="D1603" s="11">
        <v>135.52041</v>
      </c>
      <c r="E1603" s="11">
        <v>0.111</v>
      </c>
      <c r="F1603" s="11">
        <v>1958.0578512396696</v>
      </c>
      <c r="G1603" s="11">
        <v>217.34442148760334</v>
      </c>
      <c r="H1603" s="11">
        <v>5500</v>
      </c>
      <c r="I1603" s="11">
        <v>0.85</v>
      </c>
      <c r="J1603" s="11">
        <v>0.3</v>
      </c>
      <c r="K1603" s="11">
        <v>0.6</v>
      </c>
      <c r="L1603" s="11">
        <v>3</v>
      </c>
      <c r="M1603" s="11">
        <v>3</v>
      </c>
      <c r="N1603" s="11">
        <v>3</v>
      </c>
      <c r="O1603" s="11">
        <v>2</v>
      </c>
      <c r="P1603" s="11">
        <v>0.2</v>
      </c>
      <c r="Q1603" s="11">
        <v>0.2</v>
      </c>
      <c r="R1603" s="11">
        <v>0.16666666999999999</v>
      </c>
      <c r="S1603" s="11">
        <v>0.25</v>
      </c>
      <c r="T1603" s="11">
        <v>3580.0562</v>
      </c>
      <c r="U1603" s="11">
        <v>0.42499999999999999</v>
      </c>
      <c r="V1603" s="11">
        <v>90</v>
      </c>
      <c r="W1603" s="11">
        <v>1600</v>
      </c>
      <c r="X1603" s="11">
        <v>24.107109999999999</v>
      </c>
    </row>
    <row r="1604" spans="2:24" x14ac:dyDescent="0.35">
      <c r="B1604" s="11">
        <v>-8.1690310000000004</v>
      </c>
      <c r="C1604" s="11">
        <v>30</v>
      </c>
      <c r="D1604" s="11">
        <v>214.71429000000001</v>
      </c>
      <c r="E1604" s="11">
        <v>0.13800000000000001</v>
      </c>
      <c r="F1604" s="11">
        <v>2009.9173553719008</v>
      </c>
      <c r="G1604" s="11">
        <v>277.36859504132235</v>
      </c>
      <c r="H1604" s="11">
        <v>6000</v>
      </c>
      <c r="I1604" s="11">
        <v>0.7</v>
      </c>
      <c r="J1604" s="11">
        <v>0.3</v>
      </c>
      <c r="K1604" s="11">
        <v>0.7</v>
      </c>
      <c r="L1604" s="11">
        <v>2</v>
      </c>
      <c r="M1604" s="11">
        <v>3</v>
      </c>
      <c r="N1604" s="11">
        <v>4</v>
      </c>
      <c r="O1604" s="11">
        <v>3</v>
      </c>
      <c r="P1604" s="11">
        <v>0.125</v>
      </c>
      <c r="Q1604" s="11">
        <v>0.15</v>
      </c>
      <c r="R1604" s="11">
        <v>0.16666666999999999</v>
      </c>
      <c r="S1604" s="11">
        <v>0.25</v>
      </c>
      <c r="T1604" s="11">
        <v>2066.6185</v>
      </c>
      <c r="U1604" s="11">
        <v>0.7</v>
      </c>
      <c r="V1604" s="11">
        <v>80</v>
      </c>
      <c r="W1604" s="11">
        <v>800</v>
      </c>
      <c r="X1604" s="11">
        <v>-7.1092686</v>
      </c>
    </row>
    <row r="1605" spans="2:24" x14ac:dyDescent="0.35">
      <c r="B1605" s="11">
        <v>-8.7946279999999994</v>
      </c>
      <c r="C1605" s="11">
        <v>25</v>
      </c>
      <c r="D1605" s="11">
        <v>184.2551</v>
      </c>
      <c r="E1605" s="11">
        <v>8.4000000000000005E-2</v>
      </c>
      <c r="F1605" s="11">
        <v>1825</v>
      </c>
      <c r="G1605" s="11">
        <v>153.30000000000001</v>
      </c>
      <c r="H1605" s="11">
        <v>8500</v>
      </c>
      <c r="I1605" s="11">
        <v>0.75</v>
      </c>
      <c r="J1605" s="11">
        <v>0.2</v>
      </c>
      <c r="K1605" s="11">
        <v>0.8</v>
      </c>
      <c r="L1605" s="11">
        <v>4</v>
      </c>
      <c r="M1605" s="11">
        <v>4</v>
      </c>
      <c r="N1605" s="11">
        <v>2</v>
      </c>
      <c r="O1605" s="11">
        <v>3</v>
      </c>
      <c r="P1605" s="11">
        <v>0.2</v>
      </c>
      <c r="Q1605" s="11">
        <v>0.1</v>
      </c>
      <c r="R1605" s="11">
        <v>0.3</v>
      </c>
      <c r="S1605" s="11">
        <v>0.2</v>
      </c>
      <c r="T1605" s="11">
        <v>3021.2465000000002</v>
      </c>
      <c r="U1605" s="11">
        <v>0.47499999999999998</v>
      </c>
      <c r="V1605" s="11">
        <v>50</v>
      </c>
      <c r="W1605" s="11">
        <v>1200</v>
      </c>
      <c r="X1605" s="11">
        <v>-8.1371690000000001</v>
      </c>
    </row>
    <row r="1606" spans="2:24" x14ac:dyDescent="0.35">
      <c r="B1606" s="11">
        <v>-17.762671999999998</v>
      </c>
      <c r="C1606" s="11">
        <v>30</v>
      </c>
      <c r="D1606" s="11">
        <v>1.5</v>
      </c>
      <c r="E1606" s="11">
        <v>0.27300000000000002</v>
      </c>
      <c r="F1606" s="11">
        <v>1000</v>
      </c>
      <c r="G1606" s="11">
        <v>273</v>
      </c>
      <c r="H1606" s="11">
        <v>2500</v>
      </c>
      <c r="I1606" s="11">
        <v>0.85</v>
      </c>
      <c r="J1606" s="11">
        <v>0.2</v>
      </c>
      <c r="K1606" s="11">
        <v>0.7</v>
      </c>
      <c r="L1606" s="11">
        <v>3</v>
      </c>
      <c r="M1606" s="11">
        <v>4</v>
      </c>
      <c r="N1606" s="11">
        <v>3</v>
      </c>
      <c r="O1606" s="11">
        <v>4</v>
      </c>
      <c r="P1606" s="11">
        <v>0.125</v>
      </c>
      <c r="Q1606" s="11">
        <v>0.15</v>
      </c>
      <c r="R1606" s="11">
        <v>0.3</v>
      </c>
      <c r="S1606" s="11">
        <v>0.3</v>
      </c>
      <c r="T1606" s="11">
        <v>861.09101999999996</v>
      </c>
      <c r="U1606" s="11">
        <v>0.4</v>
      </c>
      <c r="V1606" s="11">
        <v>70</v>
      </c>
      <c r="W1606" s="11">
        <v>1400</v>
      </c>
      <c r="X1606" s="11">
        <v>-10.576282000000001</v>
      </c>
    </row>
    <row r="1607" spans="2:24" x14ac:dyDescent="0.35">
      <c r="B1607" s="11">
        <v>-0.47737200000000002</v>
      </c>
      <c r="C1607" s="11">
        <v>25</v>
      </c>
      <c r="D1607" s="11">
        <v>275.63265000000001</v>
      </c>
      <c r="E1607" s="11">
        <v>0.219</v>
      </c>
      <c r="F1607" s="11">
        <v>528.9256198347108</v>
      </c>
      <c r="G1607" s="11">
        <v>115.83471074380166</v>
      </c>
      <c r="H1607" s="11">
        <v>6000</v>
      </c>
      <c r="I1607" s="11">
        <v>0.75</v>
      </c>
      <c r="J1607" s="11">
        <v>0.4</v>
      </c>
      <c r="K1607" s="11">
        <v>0.6</v>
      </c>
      <c r="L1607" s="11">
        <v>4</v>
      </c>
      <c r="M1607" s="11">
        <v>4</v>
      </c>
      <c r="N1607" s="11">
        <v>3</v>
      </c>
      <c r="O1607" s="11">
        <v>2</v>
      </c>
      <c r="P1607" s="11">
        <v>0.05</v>
      </c>
      <c r="Q1607" s="11">
        <v>0.15</v>
      </c>
      <c r="R1607" s="11">
        <v>0.16666666999999999</v>
      </c>
      <c r="S1607" s="11">
        <v>0.25</v>
      </c>
      <c r="T1607" s="11">
        <v>3148.1896000000002</v>
      </c>
      <c r="U1607" s="11">
        <v>0.42499999999999999</v>
      </c>
      <c r="V1607" s="11">
        <v>80</v>
      </c>
      <c r="W1607" s="11">
        <v>1400</v>
      </c>
      <c r="X1607" s="11">
        <v>-0.52748257999999992</v>
      </c>
    </row>
    <row r="1608" spans="2:24" x14ac:dyDescent="0.35">
      <c r="B1608" s="11">
        <v>-8.7750459999999997</v>
      </c>
      <c r="C1608" s="11">
        <v>20</v>
      </c>
      <c r="D1608" s="11">
        <v>123.33673</v>
      </c>
      <c r="E1608" s="11">
        <v>0.13800000000000001</v>
      </c>
      <c r="F1608" s="11">
        <v>2009.9173553719008</v>
      </c>
      <c r="G1608" s="11">
        <v>277.36859504132235</v>
      </c>
      <c r="H1608" s="11">
        <v>8000</v>
      </c>
      <c r="I1608" s="11">
        <v>0.75</v>
      </c>
      <c r="J1608" s="11">
        <v>0.4</v>
      </c>
      <c r="K1608" s="11">
        <v>0.6</v>
      </c>
      <c r="L1608" s="11">
        <v>2</v>
      </c>
      <c r="M1608" s="11">
        <v>3</v>
      </c>
      <c r="N1608" s="11">
        <v>2</v>
      </c>
      <c r="O1608" s="11">
        <v>2</v>
      </c>
      <c r="P1608" s="11">
        <v>0.2</v>
      </c>
      <c r="Q1608" s="11">
        <v>0.1</v>
      </c>
      <c r="R1608" s="11">
        <v>0.16666666999999999</v>
      </c>
      <c r="S1608" s="11">
        <v>0.25</v>
      </c>
      <c r="T1608" s="11">
        <v>5035.4947000000002</v>
      </c>
      <c r="U1608" s="11">
        <v>0.65</v>
      </c>
      <c r="V1608" s="11">
        <v>40</v>
      </c>
      <c r="W1608" s="11">
        <v>400</v>
      </c>
      <c r="X1608" s="11">
        <v>-9.3770641000000001</v>
      </c>
    </row>
    <row r="1609" spans="2:24" x14ac:dyDescent="0.35">
      <c r="B1609" s="11">
        <v>-2.1517179999999998</v>
      </c>
      <c r="C1609" s="11">
        <v>35</v>
      </c>
      <c r="D1609" s="11">
        <v>7.5918367</v>
      </c>
      <c r="E1609" s="11">
        <v>0.16500000000000001</v>
      </c>
      <c r="F1609" s="11">
        <v>4500</v>
      </c>
      <c r="G1609" s="11">
        <v>742.5</v>
      </c>
      <c r="H1609" s="11">
        <v>8000</v>
      </c>
      <c r="I1609" s="11">
        <v>0.8</v>
      </c>
      <c r="J1609" s="11">
        <v>0.3</v>
      </c>
      <c r="K1609" s="11">
        <v>0.8</v>
      </c>
      <c r="L1609" s="11">
        <v>2</v>
      </c>
      <c r="M1609" s="11">
        <v>3</v>
      </c>
      <c r="N1609" s="11">
        <v>2</v>
      </c>
      <c r="O1609" s="11">
        <v>3</v>
      </c>
      <c r="P1609" s="11">
        <v>0.05</v>
      </c>
      <c r="Q1609" s="11">
        <v>0.2</v>
      </c>
      <c r="R1609" s="11">
        <v>0.3</v>
      </c>
      <c r="S1609" s="11">
        <v>0.25</v>
      </c>
      <c r="T1609" s="11">
        <v>4581.8464999999997</v>
      </c>
      <c r="U1609" s="11">
        <v>0.67500000000000004</v>
      </c>
      <c r="V1609" s="11">
        <v>80</v>
      </c>
      <c r="W1609" s="11">
        <v>1400</v>
      </c>
      <c r="X1609" s="11">
        <v>-2.2154764999999998</v>
      </c>
    </row>
    <row r="1610" spans="2:24" x14ac:dyDescent="0.35">
      <c r="B1610" s="11">
        <v>5.2241419999999996</v>
      </c>
      <c r="C1610" s="11">
        <v>35</v>
      </c>
      <c r="D1610" s="11">
        <v>135.52041</v>
      </c>
      <c r="E1610" s="11">
        <v>0.246</v>
      </c>
      <c r="F1610" s="11">
        <v>2221.6425619834713</v>
      </c>
      <c r="G1610" s="11">
        <v>546.52407024793388</v>
      </c>
      <c r="H1610" s="11">
        <v>8500</v>
      </c>
      <c r="I1610" s="11">
        <v>0.85</v>
      </c>
      <c r="J1610" s="11">
        <v>0.3</v>
      </c>
      <c r="K1610" s="11">
        <v>0.6</v>
      </c>
      <c r="L1610" s="11">
        <v>3</v>
      </c>
      <c r="M1610" s="11">
        <v>3</v>
      </c>
      <c r="N1610" s="11">
        <v>2</v>
      </c>
      <c r="O1610" s="11">
        <v>2</v>
      </c>
      <c r="P1610" s="11">
        <v>0.125</v>
      </c>
      <c r="Q1610" s="11">
        <v>0.2</v>
      </c>
      <c r="R1610" s="11">
        <v>0.1</v>
      </c>
      <c r="S1610" s="11">
        <v>0.2</v>
      </c>
      <c r="T1610" s="11">
        <v>4868.2119000000002</v>
      </c>
      <c r="U1610" s="11">
        <v>0.7</v>
      </c>
      <c r="V1610" s="11">
        <v>80</v>
      </c>
      <c r="W1610" s="11">
        <v>1800</v>
      </c>
      <c r="X1610" s="11">
        <v>1.7029981999999999</v>
      </c>
    </row>
    <row r="1611" spans="2:24" x14ac:dyDescent="0.35">
      <c r="B1611" s="11">
        <v>-7.142963</v>
      </c>
      <c r="C1611" s="11">
        <v>20</v>
      </c>
      <c r="D1611" s="11">
        <v>263.44898000000001</v>
      </c>
      <c r="E1611" s="11">
        <v>0.13800000000000001</v>
      </c>
      <c r="F1611" s="11">
        <v>5185.227272727273</v>
      </c>
      <c r="G1611" s="11">
        <v>715.56136363636369</v>
      </c>
      <c r="H1611" s="11">
        <v>7500</v>
      </c>
      <c r="I1611" s="11">
        <v>0.8</v>
      </c>
      <c r="J1611" s="11">
        <v>0.2</v>
      </c>
      <c r="K1611" s="11">
        <v>0.6</v>
      </c>
      <c r="L1611" s="11">
        <v>4</v>
      </c>
      <c r="M1611" s="11">
        <v>4</v>
      </c>
      <c r="N1611" s="11">
        <v>3</v>
      </c>
      <c r="O1611" s="11">
        <v>2</v>
      </c>
      <c r="P1611" s="11">
        <v>0.125</v>
      </c>
      <c r="Q1611" s="11">
        <v>0.15</v>
      </c>
      <c r="R1611" s="11">
        <v>0.3</v>
      </c>
      <c r="S1611" s="11">
        <v>0.25</v>
      </c>
      <c r="T1611" s="11">
        <v>4720.7762000000002</v>
      </c>
      <c r="U1611" s="11">
        <v>0.625</v>
      </c>
      <c r="V1611" s="11">
        <v>80</v>
      </c>
      <c r="W1611" s="11">
        <v>800</v>
      </c>
      <c r="X1611" s="11">
        <v>-8.5048069999999996</v>
      </c>
    </row>
    <row r="1612" spans="2:24" x14ac:dyDescent="0.35">
      <c r="B1612" s="11">
        <v>21.250323999999999</v>
      </c>
      <c r="C1612" s="11">
        <v>45</v>
      </c>
      <c r="D1612" s="11">
        <v>50.234693999999998</v>
      </c>
      <c r="E1612" s="11">
        <v>0.219</v>
      </c>
      <c r="F1612" s="11">
        <v>5735.1756198347111</v>
      </c>
      <c r="G1612" s="11">
        <v>1256.0034607438017</v>
      </c>
      <c r="H1612" s="11">
        <v>6500</v>
      </c>
      <c r="I1612" s="11">
        <v>0.7</v>
      </c>
      <c r="J1612" s="11">
        <v>0.5</v>
      </c>
      <c r="K1612" s="11">
        <v>0.7</v>
      </c>
      <c r="L1612" s="11">
        <v>3</v>
      </c>
      <c r="M1612" s="11">
        <v>3</v>
      </c>
      <c r="N1612" s="11">
        <v>2</v>
      </c>
      <c r="O1612" s="11">
        <v>3</v>
      </c>
      <c r="P1612" s="11">
        <v>0.05</v>
      </c>
      <c r="Q1612" s="11">
        <v>0.1</v>
      </c>
      <c r="R1612" s="11">
        <v>0.3</v>
      </c>
      <c r="S1612" s="11">
        <v>0.3</v>
      </c>
      <c r="T1612" s="11">
        <v>3024.0754999999999</v>
      </c>
      <c r="U1612" s="11">
        <v>0.52500000000000002</v>
      </c>
      <c r="V1612" s="11">
        <v>90</v>
      </c>
      <c r="W1612" s="11">
        <v>800</v>
      </c>
      <c r="X1612" s="11">
        <v>2.3844606000000002</v>
      </c>
    </row>
    <row r="1613" spans="2:24" x14ac:dyDescent="0.35">
      <c r="B1613" s="11">
        <v>-5.081696</v>
      </c>
      <c r="C1613" s="11">
        <v>40</v>
      </c>
      <c r="D1613" s="11">
        <v>38.051020000000001</v>
      </c>
      <c r="E1613" s="11">
        <v>8.4000000000000005E-2</v>
      </c>
      <c r="F1613" s="11">
        <v>2000</v>
      </c>
      <c r="G1613" s="11">
        <v>168</v>
      </c>
      <c r="H1613" s="11">
        <v>8500</v>
      </c>
      <c r="I1613" s="11">
        <v>0.85</v>
      </c>
      <c r="J1613" s="11">
        <v>0.2</v>
      </c>
      <c r="K1613" s="11">
        <v>0.6</v>
      </c>
      <c r="L1613" s="11">
        <v>4</v>
      </c>
      <c r="M1613" s="11">
        <v>3</v>
      </c>
      <c r="N1613" s="11">
        <v>4</v>
      </c>
      <c r="O1613" s="11">
        <v>2</v>
      </c>
      <c r="P1613" s="11">
        <v>0.125</v>
      </c>
      <c r="Q1613" s="11">
        <v>0.2</v>
      </c>
      <c r="R1613" s="11">
        <v>0.3</v>
      </c>
      <c r="S1613" s="11">
        <v>0.2</v>
      </c>
      <c r="T1613" s="11">
        <v>3413.4254999999998</v>
      </c>
      <c r="U1613" s="11">
        <v>0.52500000000000002</v>
      </c>
      <c r="V1613" s="11">
        <v>70</v>
      </c>
      <c r="W1613" s="11">
        <v>1000</v>
      </c>
      <c r="X1613" s="11">
        <v>-7.5035404000000003</v>
      </c>
    </row>
    <row r="1614" spans="2:24" x14ac:dyDescent="0.35">
      <c r="B1614" s="11">
        <v>0.32282100000000002</v>
      </c>
      <c r="C1614" s="11">
        <v>30</v>
      </c>
      <c r="D1614" s="11">
        <v>184.2551</v>
      </c>
      <c r="E1614" s="11">
        <v>0.27300000000000002</v>
      </c>
      <c r="F1614" s="11">
        <v>4231.4049586776864</v>
      </c>
      <c r="G1614" s="11">
        <v>1155.1735537190084</v>
      </c>
      <c r="H1614" s="11">
        <v>7000</v>
      </c>
      <c r="I1614" s="11">
        <v>0.8</v>
      </c>
      <c r="J1614" s="11">
        <v>0.5</v>
      </c>
      <c r="K1614" s="11">
        <v>0.7</v>
      </c>
      <c r="L1614" s="11">
        <v>4</v>
      </c>
      <c r="M1614" s="11">
        <v>2</v>
      </c>
      <c r="N1614" s="11">
        <v>3</v>
      </c>
      <c r="O1614" s="11">
        <v>4</v>
      </c>
      <c r="P1614" s="11">
        <v>0.05</v>
      </c>
      <c r="Q1614" s="11">
        <v>0.15</v>
      </c>
      <c r="R1614" s="11">
        <v>0.23333333000000001</v>
      </c>
      <c r="S1614" s="11">
        <v>0.2</v>
      </c>
      <c r="T1614" s="11">
        <v>3559.1761999999999</v>
      </c>
      <c r="U1614" s="11">
        <v>0.65</v>
      </c>
      <c r="V1614" s="11">
        <v>90</v>
      </c>
      <c r="W1614" s="11">
        <v>1000</v>
      </c>
      <c r="X1614" s="11">
        <v>9.0632190000000001</v>
      </c>
    </row>
    <row r="1615" spans="2:24" x14ac:dyDescent="0.35">
      <c r="B1615" s="11">
        <v>4.8429869999999999</v>
      </c>
      <c r="C1615" s="11">
        <v>20</v>
      </c>
      <c r="D1615" s="11">
        <v>1.5</v>
      </c>
      <c r="E1615" s="11">
        <v>0.219</v>
      </c>
      <c r="F1615" s="11">
        <v>640.13429752066122</v>
      </c>
      <c r="G1615" s="11">
        <v>140.18941115702481</v>
      </c>
      <c r="H1615" s="11">
        <v>4500</v>
      </c>
      <c r="I1615" s="11">
        <v>0.7</v>
      </c>
      <c r="J1615" s="11">
        <v>0.5</v>
      </c>
      <c r="K1615" s="11">
        <v>0.9</v>
      </c>
      <c r="L1615" s="11">
        <v>3</v>
      </c>
      <c r="M1615" s="11">
        <v>4</v>
      </c>
      <c r="N1615" s="11">
        <v>2</v>
      </c>
      <c r="O1615" s="11">
        <v>3</v>
      </c>
      <c r="P1615" s="11">
        <v>0.2</v>
      </c>
      <c r="Q1615" s="11">
        <v>0.2</v>
      </c>
      <c r="R1615" s="11">
        <v>0.16666666999999999</v>
      </c>
      <c r="S1615" s="11">
        <v>0.25</v>
      </c>
      <c r="T1615" s="11">
        <v>1258.8737000000001</v>
      </c>
      <c r="U1615" s="11">
        <v>0.42499999999999999</v>
      </c>
      <c r="V1615" s="11">
        <v>80</v>
      </c>
      <c r="W1615" s="11">
        <v>400</v>
      </c>
      <c r="X1615" s="11">
        <v>7.3144454999999997</v>
      </c>
    </row>
    <row r="1616" spans="2:24" x14ac:dyDescent="0.35">
      <c r="B1616" s="11">
        <v>-8.5909189999999995</v>
      </c>
      <c r="C1616" s="11">
        <v>15</v>
      </c>
      <c r="D1616" s="11">
        <v>178.16327000000001</v>
      </c>
      <c r="E1616" s="11">
        <v>0.3</v>
      </c>
      <c r="F1616" s="11">
        <v>2221.6425619834713</v>
      </c>
      <c r="G1616" s="11">
        <v>666.49276859504141</v>
      </c>
      <c r="H1616" s="11">
        <v>7000</v>
      </c>
      <c r="I1616" s="11">
        <v>0.7</v>
      </c>
      <c r="J1616" s="11">
        <v>0.5</v>
      </c>
      <c r="K1616" s="11">
        <v>0.7</v>
      </c>
      <c r="L1616" s="11">
        <v>2</v>
      </c>
      <c r="M1616" s="11">
        <v>4</v>
      </c>
      <c r="N1616" s="11">
        <v>3</v>
      </c>
      <c r="O1616" s="11">
        <v>3</v>
      </c>
      <c r="P1616" s="11">
        <v>0.2</v>
      </c>
      <c r="Q1616" s="11">
        <v>0.15</v>
      </c>
      <c r="R1616" s="11">
        <v>0.23333333000000001</v>
      </c>
      <c r="S1616" s="11">
        <v>0.35</v>
      </c>
      <c r="T1616" s="11">
        <v>4556.4351999999999</v>
      </c>
      <c r="U1616" s="11">
        <v>0.55000000000000004</v>
      </c>
      <c r="V1616" s="11">
        <v>80</v>
      </c>
      <c r="W1616" s="11">
        <v>400</v>
      </c>
      <c r="X1616" s="11">
        <v>-9.1645871000000003</v>
      </c>
    </row>
    <row r="1617" spans="2:24" x14ac:dyDescent="0.35">
      <c r="B1617" s="11">
        <v>20.522649000000001</v>
      </c>
      <c r="C1617" s="11">
        <v>20</v>
      </c>
      <c r="D1617" s="11">
        <v>239.08162999999999</v>
      </c>
      <c r="E1617" s="11">
        <v>5.7000000000000002E-2</v>
      </c>
      <c r="F1617" s="11">
        <v>5185.227272727273</v>
      </c>
      <c r="G1617" s="11">
        <v>295.55795454545455</v>
      </c>
      <c r="H1617" s="11">
        <v>7500</v>
      </c>
      <c r="I1617" s="11">
        <v>0.8</v>
      </c>
      <c r="J1617" s="11">
        <v>0.4</v>
      </c>
      <c r="K1617" s="11">
        <v>0.7</v>
      </c>
      <c r="L1617" s="11">
        <v>4</v>
      </c>
      <c r="M1617" s="11">
        <v>3</v>
      </c>
      <c r="N1617" s="11">
        <v>4</v>
      </c>
      <c r="O1617" s="11">
        <v>3</v>
      </c>
      <c r="P1617" s="11">
        <v>0.125</v>
      </c>
      <c r="Q1617" s="11">
        <v>0.1</v>
      </c>
      <c r="R1617" s="11">
        <v>0.1</v>
      </c>
      <c r="S1617" s="11">
        <v>0.3</v>
      </c>
      <c r="T1617" s="11">
        <v>2098.1228000000001</v>
      </c>
      <c r="U1617" s="11">
        <v>0.42499999999999999</v>
      </c>
      <c r="V1617" s="11">
        <v>80</v>
      </c>
      <c r="W1617" s="11">
        <v>2000</v>
      </c>
      <c r="X1617" s="11">
        <v>24.028863999999999</v>
      </c>
    </row>
    <row r="1618" spans="2:24" x14ac:dyDescent="0.35">
      <c r="B1618" s="11">
        <v>-23.208694000000001</v>
      </c>
      <c r="C1618" s="11">
        <v>45</v>
      </c>
      <c r="D1618" s="11">
        <v>263.44898000000001</v>
      </c>
      <c r="E1618" s="11">
        <v>0.111</v>
      </c>
      <c r="F1618" s="11">
        <v>785.64049586776855</v>
      </c>
      <c r="G1618" s="11">
        <v>87.206095041322314</v>
      </c>
      <c r="H1618" s="11">
        <v>8000</v>
      </c>
      <c r="I1618" s="11">
        <v>0.75</v>
      </c>
      <c r="J1618" s="11">
        <v>0.2</v>
      </c>
      <c r="K1618" s="11">
        <v>0.7</v>
      </c>
      <c r="L1618" s="11">
        <v>3</v>
      </c>
      <c r="M1618" s="11">
        <v>3</v>
      </c>
      <c r="N1618" s="11">
        <v>2</v>
      </c>
      <c r="O1618" s="11">
        <v>4</v>
      </c>
      <c r="P1618" s="11">
        <v>0.05</v>
      </c>
      <c r="Q1618" s="11">
        <v>0.2</v>
      </c>
      <c r="R1618" s="11">
        <v>0.23333333000000001</v>
      </c>
      <c r="S1618" s="11">
        <v>0.2</v>
      </c>
      <c r="T1618" s="11">
        <v>1921.0008</v>
      </c>
      <c r="U1618" s="11">
        <v>0.47499999999999998</v>
      </c>
      <c r="V1618" s="11">
        <v>50</v>
      </c>
      <c r="W1618" s="11">
        <v>1400</v>
      </c>
      <c r="X1618" s="11">
        <v>-20.738748000000001</v>
      </c>
    </row>
    <row r="1619" spans="2:24" x14ac:dyDescent="0.35">
      <c r="B1619" s="11">
        <v>-21.523305000000001</v>
      </c>
      <c r="C1619" s="11">
        <v>45</v>
      </c>
      <c r="D1619" s="11">
        <v>44.142856999999999</v>
      </c>
      <c r="E1619" s="11">
        <v>0.219</v>
      </c>
      <c r="F1619" s="11">
        <v>903.7190082644629</v>
      </c>
      <c r="G1619" s="11">
        <v>197.91446280991738</v>
      </c>
      <c r="H1619" s="11">
        <v>7500</v>
      </c>
      <c r="I1619" s="11">
        <v>0.75</v>
      </c>
      <c r="J1619" s="11">
        <v>0.5</v>
      </c>
      <c r="K1619" s="11">
        <v>0.8</v>
      </c>
      <c r="L1619" s="11">
        <v>2</v>
      </c>
      <c r="M1619" s="11">
        <v>2</v>
      </c>
      <c r="N1619" s="11">
        <v>3</v>
      </c>
      <c r="O1619" s="11">
        <v>3</v>
      </c>
      <c r="P1619" s="11">
        <v>0.2</v>
      </c>
      <c r="Q1619" s="11">
        <v>0.2</v>
      </c>
      <c r="R1619" s="11">
        <v>0.1</v>
      </c>
      <c r="S1619" s="11">
        <v>0.3</v>
      </c>
      <c r="T1619" s="11">
        <v>2363.7314000000001</v>
      </c>
      <c r="U1619" s="11">
        <v>0.52500000000000002</v>
      </c>
      <c r="V1619" s="11">
        <v>50</v>
      </c>
      <c r="W1619" s="11">
        <v>1800</v>
      </c>
      <c r="X1619" s="11">
        <v>-20.475821</v>
      </c>
    </row>
    <row r="1620" spans="2:24" x14ac:dyDescent="0.35">
      <c r="B1620" s="11">
        <v>25.792293000000001</v>
      </c>
      <c r="C1620" s="11">
        <v>25</v>
      </c>
      <c r="D1620" s="11">
        <v>184.2551</v>
      </c>
      <c r="E1620" s="11">
        <v>0.246</v>
      </c>
      <c r="F1620" s="11">
        <v>5735.1756198347111</v>
      </c>
      <c r="G1620" s="11">
        <v>1410.853202479339</v>
      </c>
      <c r="H1620" s="11">
        <v>4500</v>
      </c>
      <c r="I1620" s="11">
        <v>0.75</v>
      </c>
      <c r="J1620" s="11">
        <v>0.4</v>
      </c>
      <c r="K1620" s="11">
        <v>0.8</v>
      </c>
      <c r="L1620" s="11">
        <v>4</v>
      </c>
      <c r="M1620" s="11">
        <v>3</v>
      </c>
      <c r="N1620" s="11">
        <v>2</v>
      </c>
      <c r="O1620" s="11">
        <v>3</v>
      </c>
      <c r="P1620" s="11">
        <v>0.125</v>
      </c>
      <c r="Q1620" s="11">
        <v>0.15</v>
      </c>
      <c r="R1620" s="11">
        <v>0.23333333000000001</v>
      </c>
      <c r="S1620" s="11">
        <v>0.25</v>
      </c>
      <c r="T1620" s="11">
        <v>1599.4835</v>
      </c>
      <c r="U1620" s="11">
        <v>0.52500000000000002</v>
      </c>
      <c r="V1620" s="11">
        <v>70</v>
      </c>
      <c r="W1620" s="11">
        <v>600</v>
      </c>
      <c r="X1620" s="11">
        <v>25.235136000000001</v>
      </c>
    </row>
    <row r="1621" spans="2:24" x14ac:dyDescent="0.35">
      <c r="B1621" s="11">
        <v>-13.009645000000001</v>
      </c>
      <c r="C1621" s="11">
        <v>15</v>
      </c>
      <c r="D1621" s="11">
        <v>178.16327000000001</v>
      </c>
      <c r="E1621" s="11">
        <v>0.246</v>
      </c>
      <c r="F1621" s="11">
        <v>4635.2789256198348</v>
      </c>
      <c r="G1621" s="11">
        <v>1140.2786157024793</v>
      </c>
      <c r="H1621" s="11">
        <v>6000</v>
      </c>
      <c r="I1621" s="11">
        <v>0.8</v>
      </c>
      <c r="J1621" s="11">
        <v>0.2</v>
      </c>
      <c r="K1621" s="11">
        <v>0.9</v>
      </c>
      <c r="L1621" s="11">
        <v>2</v>
      </c>
      <c r="M1621" s="11">
        <v>4</v>
      </c>
      <c r="N1621" s="11">
        <v>2</v>
      </c>
      <c r="O1621" s="11">
        <v>3</v>
      </c>
      <c r="P1621" s="11">
        <v>0.05</v>
      </c>
      <c r="Q1621" s="11">
        <v>0.2</v>
      </c>
      <c r="R1621" s="11">
        <v>0.16666666999999999</v>
      </c>
      <c r="S1621" s="11">
        <v>0.35</v>
      </c>
      <c r="T1621" s="11">
        <v>2278.2175999999999</v>
      </c>
      <c r="U1621" s="11">
        <v>0.65</v>
      </c>
      <c r="V1621" s="11">
        <v>80</v>
      </c>
      <c r="W1621" s="11">
        <v>400</v>
      </c>
      <c r="X1621" s="11">
        <v>-8.9960161999999997</v>
      </c>
    </row>
    <row r="1622" spans="2:24" x14ac:dyDescent="0.35">
      <c r="B1622" s="11">
        <v>-15.733242000000001</v>
      </c>
      <c r="C1622" s="11">
        <v>45</v>
      </c>
      <c r="D1622" s="11">
        <v>165.97959</v>
      </c>
      <c r="E1622" s="11">
        <v>0.3</v>
      </c>
      <c r="F1622" s="11">
        <v>5185.227272727273</v>
      </c>
      <c r="G1622" s="11">
        <v>1555.5681818181818</v>
      </c>
      <c r="H1622" s="11">
        <v>6500</v>
      </c>
      <c r="I1622" s="11">
        <v>0.8</v>
      </c>
      <c r="J1622" s="11">
        <v>0.2</v>
      </c>
      <c r="K1622" s="11">
        <v>0.8</v>
      </c>
      <c r="L1622" s="11">
        <v>4</v>
      </c>
      <c r="M1622" s="11">
        <v>4</v>
      </c>
      <c r="N1622" s="11">
        <v>2</v>
      </c>
      <c r="O1622" s="11">
        <v>3</v>
      </c>
      <c r="P1622" s="11">
        <v>0.05</v>
      </c>
      <c r="Q1622" s="11">
        <v>0.15</v>
      </c>
      <c r="R1622" s="11">
        <v>0.3</v>
      </c>
      <c r="S1622" s="11">
        <v>0.35</v>
      </c>
      <c r="T1622" s="11">
        <v>2048.5673000000002</v>
      </c>
      <c r="U1622" s="11">
        <v>0.4</v>
      </c>
      <c r="V1622" s="11">
        <v>70</v>
      </c>
      <c r="W1622" s="11">
        <v>800</v>
      </c>
      <c r="X1622" s="11">
        <v>-13.271007000000001</v>
      </c>
    </row>
    <row r="1623" spans="2:24" x14ac:dyDescent="0.35">
      <c r="B1623" s="11">
        <v>-8.7037030000000009</v>
      </c>
      <c r="C1623" s="11">
        <v>40</v>
      </c>
      <c r="D1623" s="11">
        <v>190.34693999999999</v>
      </c>
      <c r="E1623" s="11">
        <v>0.16500000000000001</v>
      </c>
      <c r="F1623" s="11">
        <v>1518.5950413223138</v>
      </c>
      <c r="G1623" s="11">
        <v>250.56818181818178</v>
      </c>
      <c r="H1623" s="11">
        <v>7000</v>
      </c>
      <c r="I1623" s="11">
        <v>0.85</v>
      </c>
      <c r="J1623" s="11">
        <v>0.4</v>
      </c>
      <c r="K1623" s="11">
        <v>0.7</v>
      </c>
      <c r="L1623" s="11">
        <v>3</v>
      </c>
      <c r="M1623" s="11">
        <v>3</v>
      </c>
      <c r="N1623" s="11">
        <v>2</v>
      </c>
      <c r="O1623" s="11">
        <v>2</v>
      </c>
      <c r="P1623" s="11">
        <v>0.05</v>
      </c>
      <c r="Q1623" s="11">
        <v>0.1</v>
      </c>
      <c r="R1623" s="11">
        <v>0.23333333000000001</v>
      </c>
      <c r="S1623" s="11">
        <v>0.25</v>
      </c>
      <c r="T1623" s="11">
        <v>3892.2318</v>
      </c>
      <c r="U1623" s="11">
        <v>0.625</v>
      </c>
      <c r="V1623" s="11">
        <v>60</v>
      </c>
      <c r="W1623" s="11">
        <v>1200</v>
      </c>
      <c r="X1623" s="11">
        <v>-9.4063373000000006</v>
      </c>
    </row>
    <row r="1624" spans="2:24" x14ac:dyDescent="0.35">
      <c r="B1624" s="11">
        <v>-13.702486</v>
      </c>
      <c r="C1624" s="11">
        <v>20</v>
      </c>
      <c r="D1624" s="11">
        <v>153.79592</v>
      </c>
      <c r="E1624" s="11">
        <v>0.03</v>
      </c>
      <c r="F1624" s="11">
        <v>3733.2128099173551</v>
      </c>
      <c r="G1624" s="11">
        <v>111.99638429752065</v>
      </c>
      <c r="H1624" s="11">
        <v>7500</v>
      </c>
      <c r="I1624" s="11">
        <v>0.8</v>
      </c>
      <c r="J1624" s="11">
        <v>0.4</v>
      </c>
      <c r="K1624" s="11">
        <v>0.6</v>
      </c>
      <c r="L1624" s="11">
        <v>3</v>
      </c>
      <c r="M1624" s="11">
        <v>3</v>
      </c>
      <c r="N1624" s="11">
        <v>3</v>
      </c>
      <c r="O1624" s="11">
        <v>2</v>
      </c>
      <c r="P1624" s="11">
        <v>0.125</v>
      </c>
      <c r="Q1624" s="11">
        <v>0.15</v>
      </c>
      <c r="R1624" s="11">
        <v>0.16666666999999999</v>
      </c>
      <c r="S1624" s="11">
        <v>0.3</v>
      </c>
      <c r="T1624" s="11">
        <v>2753.7860999999998</v>
      </c>
      <c r="U1624" s="11">
        <v>0.57499999999999996</v>
      </c>
      <c r="V1624" s="11">
        <v>40</v>
      </c>
      <c r="W1624" s="11">
        <v>1200</v>
      </c>
      <c r="X1624" s="11">
        <v>-13.210388999999999</v>
      </c>
    </row>
    <row r="1625" spans="2:24" x14ac:dyDescent="0.35">
      <c r="B1625" s="11">
        <v>37.060949999999998</v>
      </c>
      <c r="C1625" s="11">
        <v>25</v>
      </c>
      <c r="D1625" s="11">
        <v>300</v>
      </c>
      <c r="E1625" s="11">
        <v>8.4000000000000005E-2</v>
      </c>
      <c r="F1625" s="11">
        <v>6285.1239669421484</v>
      </c>
      <c r="G1625" s="11">
        <v>527.95041322314046</v>
      </c>
      <c r="H1625" s="11">
        <v>5500</v>
      </c>
      <c r="I1625" s="11">
        <v>0.7</v>
      </c>
      <c r="J1625" s="11">
        <v>0.3</v>
      </c>
      <c r="K1625" s="11">
        <v>0.8</v>
      </c>
      <c r="L1625" s="11">
        <v>4</v>
      </c>
      <c r="M1625" s="11">
        <v>3</v>
      </c>
      <c r="N1625" s="11">
        <v>2</v>
      </c>
      <c r="O1625" s="11">
        <v>2</v>
      </c>
      <c r="P1625" s="11">
        <v>0.125</v>
      </c>
      <c r="Q1625" s="11">
        <v>0.2</v>
      </c>
      <c r="R1625" s="11">
        <v>0.16666666999999999</v>
      </c>
      <c r="S1625" s="11">
        <v>0.3</v>
      </c>
      <c r="T1625" s="11">
        <v>2885.8404999999998</v>
      </c>
      <c r="U1625" s="11">
        <v>0.52500000000000002</v>
      </c>
      <c r="V1625" s="11">
        <v>90</v>
      </c>
      <c r="W1625" s="11">
        <v>2000</v>
      </c>
      <c r="X1625" s="11">
        <v>36.011535000000002</v>
      </c>
    </row>
    <row r="1626" spans="2:24" x14ac:dyDescent="0.35">
      <c r="B1626" s="11">
        <v>5.6735829999999998</v>
      </c>
      <c r="C1626" s="11">
        <v>20</v>
      </c>
      <c r="D1626" s="11">
        <v>196.43878000000001</v>
      </c>
      <c r="E1626" s="11">
        <v>0.219</v>
      </c>
      <c r="F1626" s="11">
        <v>899.17355371900828</v>
      </c>
      <c r="G1626" s="11">
        <v>196.9190082644628</v>
      </c>
      <c r="H1626" s="11">
        <v>6500</v>
      </c>
      <c r="I1626" s="11">
        <v>0.75</v>
      </c>
      <c r="J1626" s="11">
        <v>0.4</v>
      </c>
      <c r="K1626" s="11">
        <v>0.6</v>
      </c>
      <c r="L1626" s="11">
        <v>2</v>
      </c>
      <c r="M1626" s="11">
        <v>4</v>
      </c>
      <c r="N1626" s="11">
        <v>3</v>
      </c>
      <c r="O1626" s="11">
        <v>3</v>
      </c>
      <c r="P1626" s="11">
        <v>0.125</v>
      </c>
      <c r="Q1626" s="11">
        <v>0.2</v>
      </c>
      <c r="R1626" s="11">
        <v>0.3</v>
      </c>
      <c r="S1626" s="11">
        <v>0.3</v>
      </c>
      <c r="T1626" s="11">
        <v>3523.0978</v>
      </c>
      <c r="U1626" s="11">
        <v>0.4</v>
      </c>
      <c r="V1626" s="11">
        <v>70</v>
      </c>
      <c r="W1626" s="11">
        <v>2000</v>
      </c>
      <c r="X1626" s="11">
        <v>5.9713114000000003</v>
      </c>
    </row>
    <row r="1627" spans="2:24" x14ac:dyDescent="0.35">
      <c r="B1627" s="11">
        <v>3.0923310000000002</v>
      </c>
      <c r="C1627" s="11">
        <v>20</v>
      </c>
      <c r="D1627" s="11">
        <v>239.08162999999999</v>
      </c>
      <c r="E1627" s="11">
        <v>8.4000000000000005E-2</v>
      </c>
      <c r="F1627" s="11">
        <v>3535.3822314049589</v>
      </c>
      <c r="G1627" s="11">
        <v>296.97210743801656</v>
      </c>
      <c r="H1627" s="11">
        <v>6500</v>
      </c>
      <c r="I1627" s="11">
        <v>0.8</v>
      </c>
      <c r="J1627" s="11">
        <v>0.4</v>
      </c>
      <c r="K1627" s="11">
        <v>0.9</v>
      </c>
      <c r="L1627" s="11">
        <v>3</v>
      </c>
      <c r="M1627" s="11">
        <v>3</v>
      </c>
      <c r="N1627" s="11">
        <v>4</v>
      </c>
      <c r="O1627" s="11">
        <v>2</v>
      </c>
      <c r="P1627" s="11">
        <v>0.125</v>
      </c>
      <c r="Q1627" s="11">
        <v>0.15</v>
      </c>
      <c r="R1627" s="11">
        <v>0.16666666999999999</v>
      </c>
      <c r="S1627" s="11">
        <v>0.3</v>
      </c>
      <c r="T1627" s="11">
        <v>2954.8562000000002</v>
      </c>
      <c r="U1627" s="11">
        <v>0.57499999999999996</v>
      </c>
      <c r="V1627" s="11">
        <v>60</v>
      </c>
      <c r="W1627" s="11">
        <v>800</v>
      </c>
      <c r="X1627" s="11">
        <v>3.2369363999999998</v>
      </c>
    </row>
    <row r="1628" spans="2:24" x14ac:dyDescent="0.35">
      <c r="B1628" s="11">
        <v>-16.613962999999998</v>
      </c>
      <c r="C1628" s="11">
        <v>45</v>
      </c>
      <c r="D1628" s="11">
        <v>153.79592</v>
      </c>
      <c r="E1628" s="11">
        <v>8.4000000000000005E-2</v>
      </c>
      <c r="F1628" s="11">
        <v>1518.5950413223138</v>
      </c>
      <c r="G1628" s="11">
        <v>127.56198347107437</v>
      </c>
      <c r="H1628" s="11">
        <v>8500</v>
      </c>
      <c r="I1628" s="11">
        <v>0.8</v>
      </c>
      <c r="J1628" s="11">
        <v>0.2</v>
      </c>
      <c r="K1628" s="11">
        <v>0.8</v>
      </c>
      <c r="L1628" s="11">
        <v>3</v>
      </c>
      <c r="M1628" s="11">
        <v>3</v>
      </c>
      <c r="N1628" s="11">
        <v>4</v>
      </c>
      <c r="O1628" s="11">
        <v>3</v>
      </c>
      <c r="P1628" s="11">
        <v>0.2</v>
      </c>
      <c r="Q1628" s="11">
        <v>0.1</v>
      </c>
      <c r="R1628" s="11">
        <v>0.1</v>
      </c>
      <c r="S1628" s="11">
        <v>0.2</v>
      </c>
      <c r="T1628" s="11">
        <v>3316.7278999999999</v>
      </c>
      <c r="U1628" s="11">
        <v>0.625</v>
      </c>
      <c r="V1628" s="11">
        <v>80</v>
      </c>
      <c r="W1628" s="11">
        <v>1600</v>
      </c>
      <c r="X1628" s="11">
        <v>-17.980584</v>
      </c>
    </row>
    <row r="1629" spans="2:24" x14ac:dyDescent="0.35">
      <c r="B1629" s="11">
        <v>-21.171351000000001</v>
      </c>
      <c r="C1629" s="11">
        <v>35</v>
      </c>
      <c r="D1629" s="11">
        <v>147.70408</v>
      </c>
      <c r="E1629" s="11">
        <v>0.03</v>
      </c>
      <c r="F1629" s="11">
        <v>1335.5888429752067</v>
      </c>
      <c r="G1629" s="11">
        <v>40.067665289256198</v>
      </c>
      <c r="H1629" s="11">
        <v>6500</v>
      </c>
      <c r="I1629" s="11">
        <v>0.8</v>
      </c>
      <c r="J1629" s="11">
        <v>0.2</v>
      </c>
      <c r="K1629" s="11">
        <v>0.6</v>
      </c>
      <c r="L1629" s="11">
        <v>4</v>
      </c>
      <c r="M1629" s="11">
        <v>4</v>
      </c>
      <c r="N1629" s="11">
        <v>4</v>
      </c>
      <c r="O1629" s="11">
        <v>4</v>
      </c>
      <c r="P1629" s="11">
        <v>0.2</v>
      </c>
      <c r="Q1629" s="11">
        <v>0.1</v>
      </c>
      <c r="R1629" s="11">
        <v>0.1</v>
      </c>
      <c r="S1629" s="11">
        <v>0.25</v>
      </c>
      <c r="T1629" s="11">
        <v>3722.7503000000002</v>
      </c>
      <c r="U1629" s="11">
        <v>0.5</v>
      </c>
      <c r="V1629" s="11">
        <v>50</v>
      </c>
      <c r="W1629" s="11">
        <v>1600</v>
      </c>
      <c r="X1629" s="11">
        <v>-21.321724</v>
      </c>
    </row>
    <row r="1630" spans="2:24" x14ac:dyDescent="0.35">
      <c r="B1630" s="11">
        <v>-10.027414</v>
      </c>
      <c r="C1630" s="11">
        <v>20</v>
      </c>
      <c r="D1630" s="11">
        <v>220.80611999999999</v>
      </c>
      <c r="E1630" s="11">
        <v>0.246</v>
      </c>
      <c r="F1630" s="11">
        <v>4176.1363636363631</v>
      </c>
      <c r="G1630" s="11">
        <v>1027.3295454545453</v>
      </c>
      <c r="H1630" s="11">
        <v>5000</v>
      </c>
      <c r="I1630" s="11">
        <v>0.8</v>
      </c>
      <c r="J1630" s="11">
        <v>0.2</v>
      </c>
      <c r="K1630" s="11">
        <v>0.7</v>
      </c>
      <c r="L1630" s="11">
        <v>2</v>
      </c>
      <c r="M1630" s="11">
        <v>4</v>
      </c>
      <c r="N1630" s="11">
        <v>4</v>
      </c>
      <c r="O1630" s="11">
        <v>2</v>
      </c>
      <c r="P1630" s="11">
        <v>0.05</v>
      </c>
      <c r="Q1630" s="11">
        <v>0.1</v>
      </c>
      <c r="R1630" s="11">
        <v>0.3</v>
      </c>
      <c r="S1630" s="11">
        <v>0.2</v>
      </c>
      <c r="T1630" s="11">
        <v>1398.7484999999999</v>
      </c>
      <c r="U1630" s="11">
        <v>0.57499999999999996</v>
      </c>
      <c r="V1630" s="11">
        <v>50</v>
      </c>
      <c r="W1630" s="11">
        <v>600</v>
      </c>
      <c r="X1630" s="11">
        <v>-6.1785059999999996</v>
      </c>
    </row>
    <row r="1631" spans="2:24" x14ac:dyDescent="0.35">
      <c r="B1631" s="11">
        <v>-15.510106</v>
      </c>
      <c r="C1631" s="11">
        <v>20</v>
      </c>
      <c r="D1631" s="11">
        <v>68.510204000000002</v>
      </c>
      <c r="E1631" s="11">
        <v>0.246</v>
      </c>
      <c r="F1631" s="11">
        <v>4635.2789256198348</v>
      </c>
      <c r="G1631" s="11">
        <v>1140.2786157024793</v>
      </c>
      <c r="H1631" s="11">
        <v>2500</v>
      </c>
      <c r="I1631" s="11">
        <v>0.7</v>
      </c>
      <c r="J1631" s="11">
        <v>0.2</v>
      </c>
      <c r="K1631" s="11">
        <v>0.6</v>
      </c>
      <c r="L1631" s="11">
        <v>2</v>
      </c>
      <c r="M1631" s="11">
        <v>4</v>
      </c>
      <c r="N1631" s="11">
        <v>4</v>
      </c>
      <c r="O1631" s="11">
        <v>2</v>
      </c>
      <c r="P1631" s="11">
        <v>0.05</v>
      </c>
      <c r="Q1631" s="11">
        <v>0.15</v>
      </c>
      <c r="R1631" s="11">
        <v>0.3</v>
      </c>
      <c r="S1631" s="11">
        <v>0.2</v>
      </c>
      <c r="T1631" s="11">
        <v>1573.5921000000001</v>
      </c>
      <c r="U1631" s="11">
        <v>0.67500000000000004</v>
      </c>
      <c r="V1631" s="11">
        <v>50</v>
      </c>
      <c r="W1631" s="11">
        <v>1400</v>
      </c>
      <c r="X1631" s="11">
        <v>-15.143903999999999</v>
      </c>
    </row>
    <row r="1632" spans="2:24" x14ac:dyDescent="0.35">
      <c r="B1632" s="11">
        <v>-20.365328999999999</v>
      </c>
      <c r="C1632" s="11">
        <v>25</v>
      </c>
      <c r="D1632" s="11">
        <v>50.234693999999998</v>
      </c>
      <c r="E1632" s="11">
        <v>0.246</v>
      </c>
      <c r="F1632" s="11">
        <v>528.9256198347108</v>
      </c>
      <c r="G1632" s="11">
        <v>130.11570247933886</v>
      </c>
      <c r="H1632" s="11">
        <v>2500</v>
      </c>
      <c r="I1632" s="11">
        <v>0.7</v>
      </c>
      <c r="J1632" s="11">
        <v>0.2</v>
      </c>
      <c r="K1632" s="11">
        <v>0.9</v>
      </c>
      <c r="L1632" s="11">
        <v>2</v>
      </c>
      <c r="M1632" s="11">
        <v>4</v>
      </c>
      <c r="N1632" s="11">
        <v>2</v>
      </c>
      <c r="O1632" s="11">
        <v>2</v>
      </c>
      <c r="P1632" s="11">
        <v>0.125</v>
      </c>
      <c r="Q1632" s="11">
        <v>0.15</v>
      </c>
      <c r="R1632" s="11">
        <v>0.1</v>
      </c>
      <c r="S1632" s="11">
        <v>0.25</v>
      </c>
      <c r="T1632" s="11">
        <v>1523.3176000000001</v>
      </c>
      <c r="U1632" s="11">
        <v>0.7</v>
      </c>
      <c r="V1632" s="11">
        <v>50</v>
      </c>
      <c r="W1632" s="11">
        <v>1800</v>
      </c>
      <c r="X1632" s="11">
        <v>-20.290991000000002</v>
      </c>
    </row>
    <row r="1633" spans="2:24" x14ac:dyDescent="0.35">
      <c r="B1633" s="11">
        <v>-4.6866139999999996</v>
      </c>
      <c r="C1633" s="11">
        <v>45</v>
      </c>
      <c r="D1633" s="11">
        <v>202.53061</v>
      </c>
      <c r="E1633" s="11">
        <v>0.246</v>
      </c>
      <c r="F1633" s="11">
        <v>1825</v>
      </c>
      <c r="G1633" s="11">
        <v>448.95</v>
      </c>
      <c r="H1633" s="11">
        <v>7000</v>
      </c>
      <c r="I1633" s="11">
        <v>0.8</v>
      </c>
      <c r="J1633" s="11">
        <v>0.3</v>
      </c>
      <c r="K1633" s="11">
        <v>0.6</v>
      </c>
      <c r="L1633" s="11">
        <v>2</v>
      </c>
      <c r="M1633" s="11">
        <v>3</v>
      </c>
      <c r="N1633" s="11">
        <v>2</v>
      </c>
      <c r="O1633" s="11">
        <v>4</v>
      </c>
      <c r="P1633" s="11">
        <v>0.05</v>
      </c>
      <c r="Q1633" s="11">
        <v>0.1</v>
      </c>
      <c r="R1633" s="11">
        <v>0.1</v>
      </c>
      <c r="S1633" s="11">
        <v>0.2</v>
      </c>
      <c r="T1633" s="11">
        <v>3256.6967</v>
      </c>
      <c r="U1633" s="11">
        <v>0.67500000000000004</v>
      </c>
      <c r="V1633" s="11">
        <v>90</v>
      </c>
      <c r="W1633" s="11">
        <v>800</v>
      </c>
      <c r="X1633" s="11">
        <v>-7.0418874000000002</v>
      </c>
    </row>
    <row r="1634" spans="2:24" x14ac:dyDescent="0.35">
      <c r="B1634" s="11">
        <v>-5.4337999999999997E-2</v>
      </c>
      <c r="C1634" s="11">
        <v>40</v>
      </c>
      <c r="D1634" s="11">
        <v>214.71429000000001</v>
      </c>
      <c r="E1634" s="11">
        <v>8.4000000000000005E-2</v>
      </c>
      <c r="F1634" s="11">
        <v>5185.227272727273</v>
      </c>
      <c r="G1634" s="11">
        <v>435.55909090909097</v>
      </c>
      <c r="H1634" s="11">
        <v>7000</v>
      </c>
      <c r="I1634" s="11">
        <v>0.85</v>
      </c>
      <c r="J1634" s="11">
        <v>0.5</v>
      </c>
      <c r="K1634" s="11">
        <v>0.7</v>
      </c>
      <c r="L1634" s="11">
        <v>4</v>
      </c>
      <c r="M1634" s="11">
        <v>2</v>
      </c>
      <c r="N1634" s="11">
        <v>2</v>
      </c>
      <c r="O1634" s="11">
        <v>4</v>
      </c>
      <c r="P1634" s="11">
        <v>0.2</v>
      </c>
      <c r="Q1634" s="11">
        <v>0.2</v>
      </c>
      <c r="R1634" s="11">
        <v>0.23333333000000001</v>
      </c>
      <c r="S1634" s="11">
        <v>0.3</v>
      </c>
      <c r="T1634" s="11">
        <v>3351.6441</v>
      </c>
      <c r="U1634" s="11">
        <v>0.6</v>
      </c>
      <c r="V1634" s="11">
        <v>80</v>
      </c>
      <c r="W1634" s="11">
        <v>1800</v>
      </c>
      <c r="X1634" s="11">
        <v>1.0732994</v>
      </c>
    </row>
    <row r="1635" spans="2:24" x14ac:dyDescent="0.35">
      <c r="B1635" s="11">
        <v>-0.111355</v>
      </c>
      <c r="C1635" s="11">
        <v>25</v>
      </c>
      <c r="D1635" s="11">
        <v>1.5</v>
      </c>
      <c r="E1635" s="11">
        <v>0.111</v>
      </c>
      <c r="F1635" s="11">
        <v>1000</v>
      </c>
      <c r="G1635" s="11">
        <v>111</v>
      </c>
      <c r="H1635" s="11">
        <v>5500</v>
      </c>
      <c r="I1635" s="11">
        <v>0.8</v>
      </c>
      <c r="J1635" s="11">
        <v>0.2</v>
      </c>
      <c r="K1635" s="11">
        <v>0.8</v>
      </c>
      <c r="L1635" s="11">
        <v>3</v>
      </c>
      <c r="M1635" s="11">
        <v>3</v>
      </c>
      <c r="N1635" s="11">
        <v>3</v>
      </c>
      <c r="O1635" s="11">
        <v>3</v>
      </c>
      <c r="P1635" s="11">
        <v>0.125</v>
      </c>
      <c r="Q1635" s="11">
        <v>0.1</v>
      </c>
      <c r="R1635" s="11">
        <v>0.3</v>
      </c>
      <c r="S1635" s="11">
        <v>0.3</v>
      </c>
      <c r="T1635" s="11">
        <v>2885.8404999999998</v>
      </c>
      <c r="U1635" s="11">
        <v>0.4</v>
      </c>
      <c r="V1635" s="11">
        <v>70</v>
      </c>
      <c r="W1635" s="11">
        <v>1200</v>
      </c>
      <c r="X1635" s="11">
        <v>-7.1628794999999995E-2</v>
      </c>
    </row>
    <row r="1636" spans="2:24" x14ac:dyDescent="0.35">
      <c r="B1636" s="11">
        <v>32.571365999999998</v>
      </c>
      <c r="C1636" s="11">
        <v>45</v>
      </c>
      <c r="D1636" s="11">
        <v>300</v>
      </c>
      <c r="E1636" s="11">
        <v>0.27300000000000002</v>
      </c>
      <c r="F1636" s="11">
        <v>5735.1756198347111</v>
      </c>
      <c r="G1636" s="11">
        <v>1565.7029442148762</v>
      </c>
      <c r="H1636" s="11">
        <v>7000</v>
      </c>
      <c r="I1636" s="11">
        <v>0.75</v>
      </c>
      <c r="J1636" s="11">
        <v>0.2</v>
      </c>
      <c r="K1636" s="11">
        <v>0.8</v>
      </c>
      <c r="L1636" s="11">
        <v>2</v>
      </c>
      <c r="M1636" s="11">
        <v>2</v>
      </c>
      <c r="N1636" s="11">
        <v>4</v>
      </c>
      <c r="O1636" s="11">
        <v>4</v>
      </c>
      <c r="P1636" s="11">
        <v>0.125</v>
      </c>
      <c r="Q1636" s="11">
        <v>0.15</v>
      </c>
      <c r="R1636" s="11">
        <v>0.1</v>
      </c>
      <c r="S1636" s="11">
        <v>0.3</v>
      </c>
      <c r="T1636" s="11">
        <v>2731.4229999999998</v>
      </c>
      <c r="U1636" s="11">
        <v>0.55000000000000004</v>
      </c>
      <c r="V1636" s="11">
        <v>60</v>
      </c>
      <c r="W1636" s="11">
        <v>1000</v>
      </c>
      <c r="X1636" s="11">
        <v>38.760128999999999</v>
      </c>
    </row>
    <row r="1637" spans="2:24" x14ac:dyDescent="0.35">
      <c r="B1637" s="11">
        <v>22.864702999999999</v>
      </c>
      <c r="C1637" s="11">
        <v>15</v>
      </c>
      <c r="D1637" s="11">
        <v>25.867346999999999</v>
      </c>
      <c r="E1637" s="11">
        <v>0.27300000000000002</v>
      </c>
      <c r="F1637" s="11">
        <v>2485.227272727273</v>
      </c>
      <c r="G1637" s="11">
        <v>678.46704545454554</v>
      </c>
      <c r="H1637" s="11">
        <v>4000</v>
      </c>
      <c r="I1637" s="11">
        <v>0.8</v>
      </c>
      <c r="J1637" s="11">
        <v>0.3</v>
      </c>
      <c r="K1637" s="11">
        <v>0.6</v>
      </c>
      <c r="L1637" s="11">
        <v>3</v>
      </c>
      <c r="M1637" s="11">
        <v>4</v>
      </c>
      <c r="N1637" s="11">
        <v>4</v>
      </c>
      <c r="O1637" s="11">
        <v>3</v>
      </c>
      <c r="P1637" s="11">
        <v>0.2</v>
      </c>
      <c r="Q1637" s="11">
        <v>0.15</v>
      </c>
      <c r="R1637" s="11">
        <v>0.16666666999999999</v>
      </c>
      <c r="S1637" s="11">
        <v>0.35</v>
      </c>
      <c r="T1637" s="11">
        <v>1518.8117</v>
      </c>
      <c r="U1637" s="11">
        <v>0.47499999999999998</v>
      </c>
      <c r="V1637" s="11">
        <v>60</v>
      </c>
      <c r="W1637" s="11">
        <v>1400</v>
      </c>
      <c r="X1637" s="11">
        <v>34.745418000000001</v>
      </c>
    </row>
    <row r="1638" spans="2:24" x14ac:dyDescent="0.35">
      <c r="B1638" s="11">
        <v>-12.016106000000001</v>
      </c>
      <c r="C1638" s="11">
        <v>15</v>
      </c>
      <c r="D1638" s="11">
        <v>56.326531000000003</v>
      </c>
      <c r="E1638" s="11">
        <v>0.03</v>
      </c>
      <c r="F1638" s="11">
        <v>2750.413223140496</v>
      </c>
      <c r="G1638" s="11">
        <v>82.512396694214871</v>
      </c>
      <c r="H1638" s="11">
        <v>6500</v>
      </c>
      <c r="I1638" s="11">
        <v>0.8</v>
      </c>
      <c r="J1638" s="11">
        <v>0.4</v>
      </c>
      <c r="K1638" s="11">
        <v>0.9</v>
      </c>
      <c r="L1638" s="11">
        <v>4</v>
      </c>
      <c r="M1638" s="11">
        <v>3</v>
      </c>
      <c r="N1638" s="11">
        <v>2</v>
      </c>
      <c r="O1638" s="11">
        <v>4</v>
      </c>
      <c r="P1638" s="11">
        <v>0.2</v>
      </c>
      <c r="Q1638" s="11">
        <v>0.1</v>
      </c>
      <c r="R1638" s="11">
        <v>0.3</v>
      </c>
      <c r="S1638" s="11">
        <v>0.35</v>
      </c>
      <c r="T1638" s="11">
        <v>3643.3400999999999</v>
      </c>
      <c r="U1638" s="11">
        <v>0.6</v>
      </c>
      <c r="V1638" s="11">
        <v>80</v>
      </c>
      <c r="W1638" s="11">
        <v>1600</v>
      </c>
      <c r="X1638" s="11">
        <v>-12.322274</v>
      </c>
    </row>
    <row r="1639" spans="2:24" x14ac:dyDescent="0.35">
      <c r="B1639" s="11">
        <v>18.585325999999998</v>
      </c>
      <c r="C1639" s="11">
        <v>35</v>
      </c>
      <c r="D1639" s="11">
        <v>1.5</v>
      </c>
      <c r="E1639" s="11">
        <v>0.192</v>
      </c>
      <c r="F1639" s="11">
        <v>2400</v>
      </c>
      <c r="G1639" s="11">
        <v>460.8</v>
      </c>
      <c r="H1639" s="11">
        <v>8000</v>
      </c>
      <c r="I1639" s="11">
        <v>0.7</v>
      </c>
      <c r="J1639" s="11">
        <v>0.3</v>
      </c>
      <c r="K1639" s="11">
        <v>0.7</v>
      </c>
      <c r="L1639" s="11">
        <v>2</v>
      </c>
      <c r="M1639" s="11">
        <v>2</v>
      </c>
      <c r="N1639" s="11">
        <v>3</v>
      </c>
      <c r="O1639" s="11">
        <v>4</v>
      </c>
      <c r="P1639" s="11">
        <v>0.05</v>
      </c>
      <c r="Q1639" s="11">
        <v>0.15</v>
      </c>
      <c r="R1639" s="11">
        <v>0.1</v>
      </c>
      <c r="S1639" s="11">
        <v>0.3</v>
      </c>
      <c r="T1639" s="11">
        <v>3309.1113999999998</v>
      </c>
      <c r="U1639" s="11">
        <v>0.52500000000000002</v>
      </c>
      <c r="V1639" s="11">
        <v>80</v>
      </c>
      <c r="W1639" s="11">
        <v>1800</v>
      </c>
      <c r="X1639" s="11">
        <v>22.733093</v>
      </c>
    </row>
    <row r="1640" spans="2:24" x14ac:dyDescent="0.35">
      <c r="B1640" s="11">
        <v>14.182555000000001</v>
      </c>
      <c r="C1640" s="11">
        <v>45</v>
      </c>
      <c r="D1640" s="11">
        <v>190.34693999999999</v>
      </c>
      <c r="E1640" s="11">
        <v>0.246</v>
      </c>
      <c r="F1640" s="11">
        <v>3861.1570247933887</v>
      </c>
      <c r="G1640" s="11">
        <v>949.84462809917363</v>
      </c>
      <c r="H1640" s="11">
        <v>7500</v>
      </c>
      <c r="I1640" s="11">
        <v>0.75</v>
      </c>
      <c r="J1640" s="11">
        <v>0.5</v>
      </c>
      <c r="K1640" s="11">
        <v>0.8</v>
      </c>
      <c r="L1640" s="11">
        <v>3</v>
      </c>
      <c r="M1640" s="11">
        <v>2</v>
      </c>
      <c r="N1640" s="11">
        <v>3</v>
      </c>
      <c r="O1640" s="11">
        <v>2</v>
      </c>
      <c r="P1640" s="11">
        <v>0.125</v>
      </c>
      <c r="Q1640" s="11">
        <v>0.2</v>
      </c>
      <c r="R1640" s="11">
        <v>0.23333333000000001</v>
      </c>
      <c r="S1640" s="11">
        <v>0.25</v>
      </c>
      <c r="T1640" s="11">
        <v>4052.1109999999999</v>
      </c>
      <c r="U1640" s="11">
        <v>0.52500000000000002</v>
      </c>
      <c r="V1640" s="11">
        <v>60</v>
      </c>
      <c r="W1640" s="11">
        <v>1600</v>
      </c>
      <c r="X1640" s="11">
        <v>17.925319999999999</v>
      </c>
    </row>
    <row r="1641" spans="2:24" x14ac:dyDescent="0.35">
      <c r="B1641" s="11">
        <v>-13.111528</v>
      </c>
      <c r="C1641" s="11">
        <v>40</v>
      </c>
      <c r="D1641" s="11">
        <v>269.54082</v>
      </c>
      <c r="E1641" s="11">
        <v>0.192</v>
      </c>
      <c r="F1641" s="11">
        <v>4635.2789256198348</v>
      </c>
      <c r="G1641" s="11">
        <v>889.97355371900835</v>
      </c>
      <c r="H1641" s="11">
        <v>7500</v>
      </c>
      <c r="I1641" s="11">
        <v>0.7</v>
      </c>
      <c r="J1641" s="11">
        <v>0.3</v>
      </c>
      <c r="K1641" s="11">
        <v>0.8</v>
      </c>
      <c r="L1641" s="11">
        <v>2</v>
      </c>
      <c r="M1641" s="11">
        <v>4</v>
      </c>
      <c r="N1641" s="11">
        <v>3</v>
      </c>
      <c r="O1641" s="11">
        <v>3</v>
      </c>
      <c r="P1641" s="11">
        <v>0.125</v>
      </c>
      <c r="Q1641" s="11">
        <v>0.2</v>
      </c>
      <c r="R1641" s="11">
        <v>0.1</v>
      </c>
      <c r="S1641" s="11">
        <v>0.25</v>
      </c>
      <c r="T1641" s="11">
        <v>1853.4437</v>
      </c>
      <c r="U1641" s="11">
        <v>0.5</v>
      </c>
      <c r="V1641" s="11">
        <v>90</v>
      </c>
      <c r="W1641" s="11">
        <v>1800</v>
      </c>
      <c r="X1641" s="11">
        <v>-12.001920999999999</v>
      </c>
    </row>
    <row r="1642" spans="2:24" x14ac:dyDescent="0.35">
      <c r="B1642" s="11">
        <v>-13.904123</v>
      </c>
      <c r="C1642" s="11">
        <v>15</v>
      </c>
      <c r="D1642" s="11">
        <v>25.867346999999999</v>
      </c>
      <c r="E1642" s="11">
        <v>0.246</v>
      </c>
      <c r="F1642" s="11">
        <v>8000</v>
      </c>
      <c r="G1642" s="11">
        <v>1968</v>
      </c>
      <c r="H1642" s="11">
        <v>8500</v>
      </c>
      <c r="I1642" s="11">
        <v>0.7</v>
      </c>
      <c r="J1642" s="11">
        <v>0.4</v>
      </c>
      <c r="K1642" s="11">
        <v>0.9</v>
      </c>
      <c r="L1642" s="11">
        <v>3</v>
      </c>
      <c r="M1642" s="11">
        <v>2</v>
      </c>
      <c r="N1642" s="11">
        <v>2</v>
      </c>
      <c r="O1642" s="11">
        <v>4</v>
      </c>
      <c r="P1642" s="11">
        <v>0.2</v>
      </c>
      <c r="Q1642" s="11">
        <v>0.15</v>
      </c>
      <c r="R1642" s="11">
        <v>0.23333333000000001</v>
      </c>
      <c r="S1642" s="11">
        <v>0.35</v>
      </c>
      <c r="T1642" s="11">
        <v>2459.0284999999999</v>
      </c>
      <c r="U1642" s="11">
        <v>0.625</v>
      </c>
      <c r="V1642" s="11">
        <v>80</v>
      </c>
      <c r="W1642" s="11">
        <v>800</v>
      </c>
      <c r="X1642" s="11">
        <v>-12.042488000000001</v>
      </c>
    </row>
    <row r="1643" spans="2:24" x14ac:dyDescent="0.35">
      <c r="B1643" s="11">
        <v>10.450544000000001</v>
      </c>
      <c r="C1643" s="11">
        <v>40</v>
      </c>
      <c r="D1643" s="11">
        <v>226.89796000000001</v>
      </c>
      <c r="E1643" s="11">
        <v>0.13800000000000001</v>
      </c>
      <c r="F1643" s="11">
        <v>2221.6425619834713</v>
      </c>
      <c r="G1643" s="11">
        <v>306.58667355371904</v>
      </c>
      <c r="H1643" s="11">
        <v>8500</v>
      </c>
      <c r="I1643" s="11">
        <v>0.85</v>
      </c>
      <c r="J1643" s="11">
        <v>0.3</v>
      </c>
      <c r="K1643" s="11">
        <v>0.7</v>
      </c>
      <c r="L1643" s="11">
        <v>3</v>
      </c>
      <c r="M1643" s="11">
        <v>4</v>
      </c>
      <c r="N1643" s="11">
        <v>2</v>
      </c>
      <c r="O1643" s="11">
        <v>4</v>
      </c>
      <c r="P1643" s="11">
        <v>0.125</v>
      </c>
      <c r="Q1643" s="11">
        <v>0.2</v>
      </c>
      <c r="R1643" s="11">
        <v>0.3</v>
      </c>
      <c r="S1643" s="11">
        <v>0.3</v>
      </c>
      <c r="T1643" s="11">
        <v>3413.4254999999998</v>
      </c>
      <c r="U1643" s="11">
        <v>0.42499999999999999</v>
      </c>
      <c r="V1643" s="11">
        <v>90</v>
      </c>
      <c r="W1643" s="11">
        <v>1400</v>
      </c>
      <c r="X1643" s="11">
        <v>6.3721795999999999</v>
      </c>
    </row>
    <row r="1644" spans="2:24" x14ac:dyDescent="0.35">
      <c r="B1644" s="11">
        <v>-19.58605</v>
      </c>
      <c r="C1644" s="11">
        <v>45</v>
      </c>
      <c r="D1644" s="11">
        <v>178.16327000000001</v>
      </c>
      <c r="E1644" s="11">
        <v>0.246</v>
      </c>
      <c r="F1644" s="11">
        <v>425</v>
      </c>
      <c r="G1644" s="11">
        <v>104.55</v>
      </c>
      <c r="H1644" s="11">
        <v>7000</v>
      </c>
      <c r="I1644" s="11">
        <v>0.7</v>
      </c>
      <c r="J1644" s="11">
        <v>0.5</v>
      </c>
      <c r="K1644" s="11">
        <v>0.7</v>
      </c>
      <c r="L1644" s="11">
        <v>2</v>
      </c>
      <c r="M1644" s="11">
        <v>4</v>
      </c>
      <c r="N1644" s="11">
        <v>3</v>
      </c>
      <c r="O1644" s="11">
        <v>2</v>
      </c>
      <c r="P1644" s="11">
        <v>0.05</v>
      </c>
      <c r="Q1644" s="11">
        <v>0.1</v>
      </c>
      <c r="R1644" s="11">
        <v>0.16666666999999999</v>
      </c>
      <c r="S1644" s="11">
        <v>0.25</v>
      </c>
      <c r="T1644" s="11">
        <v>3781.9703</v>
      </c>
      <c r="U1644" s="11">
        <v>0.65</v>
      </c>
      <c r="V1644" s="11">
        <v>90</v>
      </c>
      <c r="W1644" s="11">
        <v>1800</v>
      </c>
      <c r="X1644" s="11">
        <v>-21.170612999999999</v>
      </c>
    </row>
    <row r="1645" spans="2:24" x14ac:dyDescent="0.35">
      <c r="B1645" s="11">
        <v>-25.464248000000001</v>
      </c>
      <c r="C1645" s="11">
        <v>45</v>
      </c>
      <c r="D1645" s="11">
        <v>245.17347000000001</v>
      </c>
      <c r="E1645" s="11">
        <v>0.111</v>
      </c>
      <c r="F1645" s="11">
        <v>6285.1239669421484</v>
      </c>
      <c r="G1645" s="11">
        <v>697.64876033057851</v>
      </c>
      <c r="H1645" s="11">
        <v>8500</v>
      </c>
      <c r="I1645" s="11">
        <v>0.75</v>
      </c>
      <c r="J1645" s="11">
        <v>0.3</v>
      </c>
      <c r="K1645" s="11">
        <v>0.6</v>
      </c>
      <c r="L1645" s="11">
        <v>4</v>
      </c>
      <c r="M1645" s="11">
        <v>3</v>
      </c>
      <c r="N1645" s="11">
        <v>2</v>
      </c>
      <c r="O1645" s="11">
        <v>4</v>
      </c>
      <c r="P1645" s="11">
        <v>0.2</v>
      </c>
      <c r="Q1645" s="11">
        <v>0.2</v>
      </c>
      <c r="R1645" s="11">
        <v>0.3</v>
      </c>
      <c r="S1645" s="11">
        <v>0.25</v>
      </c>
      <c r="T1645" s="11">
        <v>2041.0633</v>
      </c>
      <c r="U1645" s="11">
        <v>0.57499999999999996</v>
      </c>
      <c r="V1645" s="11">
        <v>40</v>
      </c>
      <c r="W1645" s="11">
        <v>1800</v>
      </c>
      <c r="X1645" s="11">
        <v>-26.460478999999999</v>
      </c>
    </row>
    <row r="1646" spans="2:24" x14ac:dyDescent="0.35">
      <c r="B1646" s="11">
        <v>-5.2399399999999998</v>
      </c>
      <c r="C1646" s="11">
        <v>40</v>
      </c>
      <c r="D1646" s="11">
        <v>123.33673</v>
      </c>
      <c r="E1646" s="11">
        <v>0.192</v>
      </c>
      <c r="F1646" s="11">
        <v>3733.2128099173551</v>
      </c>
      <c r="G1646" s="11">
        <v>716.77685950413218</v>
      </c>
      <c r="H1646" s="11">
        <v>7000</v>
      </c>
      <c r="I1646" s="11">
        <v>0.85</v>
      </c>
      <c r="J1646" s="11">
        <v>0.5</v>
      </c>
      <c r="K1646" s="11">
        <v>0.8</v>
      </c>
      <c r="L1646" s="11">
        <v>4</v>
      </c>
      <c r="M1646" s="11">
        <v>2</v>
      </c>
      <c r="N1646" s="11">
        <v>3</v>
      </c>
      <c r="O1646" s="11">
        <v>2</v>
      </c>
      <c r="P1646" s="11">
        <v>0.05</v>
      </c>
      <c r="Q1646" s="11">
        <v>0.2</v>
      </c>
      <c r="R1646" s="11">
        <v>0.23333333000000001</v>
      </c>
      <c r="S1646" s="11">
        <v>0.25</v>
      </c>
      <c r="T1646" s="11">
        <v>2811.0563000000002</v>
      </c>
      <c r="U1646" s="11">
        <v>0.65</v>
      </c>
      <c r="V1646" s="11">
        <v>70</v>
      </c>
      <c r="W1646" s="11">
        <v>2000</v>
      </c>
      <c r="X1646" s="11">
        <v>-6.4463654999999997</v>
      </c>
    </row>
    <row r="1647" spans="2:24" x14ac:dyDescent="0.35">
      <c r="B1647" s="11">
        <v>21.192589000000002</v>
      </c>
      <c r="C1647" s="11">
        <v>35</v>
      </c>
      <c r="D1647" s="11">
        <v>153.79592</v>
      </c>
      <c r="E1647" s="11">
        <v>0.111</v>
      </c>
      <c r="F1647" s="11">
        <v>8000</v>
      </c>
      <c r="G1647" s="11">
        <v>888</v>
      </c>
      <c r="H1647" s="11">
        <v>8500</v>
      </c>
      <c r="I1647" s="11">
        <v>0.85</v>
      </c>
      <c r="J1647" s="11">
        <v>0.5</v>
      </c>
      <c r="K1647" s="11">
        <v>0.9</v>
      </c>
      <c r="L1647" s="11">
        <v>2</v>
      </c>
      <c r="M1647" s="11">
        <v>3</v>
      </c>
      <c r="N1647" s="11">
        <v>4</v>
      </c>
      <c r="O1647" s="11">
        <v>3</v>
      </c>
      <c r="P1647" s="11">
        <v>0.2</v>
      </c>
      <c r="Q1647" s="11">
        <v>0.1</v>
      </c>
      <c r="R1647" s="11">
        <v>0.1</v>
      </c>
      <c r="S1647" s="11">
        <v>0.3</v>
      </c>
      <c r="T1647" s="11">
        <v>3515.9308000000001</v>
      </c>
      <c r="U1647" s="11">
        <v>0.55000000000000004</v>
      </c>
      <c r="V1647" s="11">
        <v>80</v>
      </c>
      <c r="W1647" s="11">
        <v>600</v>
      </c>
      <c r="X1647" s="11">
        <v>22.787638000000001</v>
      </c>
    </row>
    <row r="1648" spans="2:24" x14ac:dyDescent="0.35">
      <c r="B1648" s="11">
        <v>16.110976000000001</v>
      </c>
      <c r="C1648" s="11">
        <v>20</v>
      </c>
      <c r="D1648" s="11">
        <v>165.97959</v>
      </c>
      <c r="E1648" s="11">
        <v>0.16500000000000001</v>
      </c>
      <c r="F1648" s="11">
        <v>5061.9834710743798</v>
      </c>
      <c r="G1648" s="11">
        <v>835.22727272727275</v>
      </c>
      <c r="H1648" s="11">
        <v>7500</v>
      </c>
      <c r="I1648" s="11">
        <v>0.85</v>
      </c>
      <c r="J1648" s="11">
        <v>0.5</v>
      </c>
      <c r="K1648" s="11">
        <v>0.8</v>
      </c>
      <c r="L1648" s="11">
        <v>3</v>
      </c>
      <c r="M1648" s="11">
        <v>2</v>
      </c>
      <c r="N1648" s="11">
        <v>4</v>
      </c>
      <c r="O1648" s="11">
        <v>3</v>
      </c>
      <c r="P1648" s="11">
        <v>0.2</v>
      </c>
      <c r="Q1648" s="11">
        <v>0.2</v>
      </c>
      <c r="R1648" s="11">
        <v>0.23333333000000001</v>
      </c>
      <c r="S1648" s="11">
        <v>0.25</v>
      </c>
      <c r="T1648" s="11">
        <v>3409.4495000000002</v>
      </c>
      <c r="U1648" s="11">
        <v>0.47499999999999998</v>
      </c>
      <c r="V1648" s="11">
        <v>70</v>
      </c>
      <c r="W1648" s="11">
        <v>400</v>
      </c>
      <c r="X1648" s="11">
        <v>8.4634575999999999</v>
      </c>
    </row>
    <row r="1649" spans="2:24" x14ac:dyDescent="0.35">
      <c r="B1649" s="11">
        <v>-14.988918</v>
      </c>
      <c r="C1649" s="11">
        <v>20</v>
      </c>
      <c r="D1649" s="11">
        <v>281.72449</v>
      </c>
      <c r="E1649" s="11">
        <v>8.4000000000000005E-2</v>
      </c>
      <c r="F1649" s="11">
        <v>1650</v>
      </c>
      <c r="G1649" s="11">
        <v>138.60000000000002</v>
      </c>
      <c r="H1649" s="11">
        <v>7500</v>
      </c>
      <c r="I1649" s="11">
        <v>0.8</v>
      </c>
      <c r="J1649" s="11">
        <v>0.2</v>
      </c>
      <c r="K1649" s="11">
        <v>0.7</v>
      </c>
      <c r="L1649" s="11">
        <v>3</v>
      </c>
      <c r="M1649" s="11">
        <v>3</v>
      </c>
      <c r="N1649" s="11">
        <v>4</v>
      </c>
      <c r="O1649" s="11">
        <v>2</v>
      </c>
      <c r="P1649" s="11">
        <v>0.125</v>
      </c>
      <c r="Q1649" s="11">
        <v>0.15</v>
      </c>
      <c r="R1649" s="11">
        <v>0.23333333000000001</v>
      </c>
      <c r="S1649" s="11">
        <v>0.25</v>
      </c>
      <c r="T1649" s="11">
        <v>4065.1129000000001</v>
      </c>
      <c r="U1649" s="11">
        <v>0.67500000000000004</v>
      </c>
      <c r="V1649" s="11">
        <v>70</v>
      </c>
      <c r="W1649" s="11">
        <v>1800</v>
      </c>
      <c r="X1649" s="11">
        <v>-14.823651999999999</v>
      </c>
    </row>
    <row r="1650" spans="2:24" x14ac:dyDescent="0.35">
      <c r="B1650" s="11">
        <v>4.0078630000000004</v>
      </c>
      <c r="C1650" s="11">
        <v>15</v>
      </c>
      <c r="D1650" s="11">
        <v>129.42857000000001</v>
      </c>
      <c r="E1650" s="11">
        <v>0.111</v>
      </c>
      <c r="F1650" s="11">
        <v>1335.5888429752067</v>
      </c>
      <c r="G1650" s="11">
        <v>148.25036157024795</v>
      </c>
      <c r="H1650" s="11">
        <v>7000</v>
      </c>
      <c r="I1650" s="11">
        <v>0.8</v>
      </c>
      <c r="J1650" s="11">
        <v>0.4</v>
      </c>
      <c r="K1650" s="11">
        <v>0.9</v>
      </c>
      <c r="L1650" s="11">
        <v>3</v>
      </c>
      <c r="M1650" s="11">
        <v>3</v>
      </c>
      <c r="N1650" s="11">
        <v>4</v>
      </c>
      <c r="O1650" s="11">
        <v>2</v>
      </c>
      <c r="P1650" s="11">
        <v>0.125</v>
      </c>
      <c r="Q1650" s="11">
        <v>0.15</v>
      </c>
      <c r="R1650" s="11">
        <v>0.3</v>
      </c>
      <c r="S1650" s="11">
        <v>0.35</v>
      </c>
      <c r="T1650" s="11">
        <v>3290.7588000000001</v>
      </c>
      <c r="U1650" s="11">
        <v>0.45</v>
      </c>
      <c r="V1650" s="11">
        <v>80</v>
      </c>
      <c r="W1650" s="11">
        <v>1800</v>
      </c>
      <c r="X1650" s="11">
        <v>2.5716777999999998</v>
      </c>
    </row>
    <row r="1651" spans="2:24" x14ac:dyDescent="0.35">
      <c r="B1651" s="11">
        <v>-14.981769</v>
      </c>
      <c r="C1651" s="11">
        <v>30</v>
      </c>
      <c r="D1651" s="11">
        <v>25.867346999999999</v>
      </c>
      <c r="E1651" s="11">
        <v>0.111</v>
      </c>
      <c r="F1651" s="11">
        <v>1125</v>
      </c>
      <c r="G1651" s="11">
        <v>124.875</v>
      </c>
      <c r="H1651" s="11">
        <v>8000</v>
      </c>
      <c r="I1651" s="11">
        <v>0.7</v>
      </c>
      <c r="J1651" s="11">
        <v>0.2</v>
      </c>
      <c r="K1651" s="11">
        <v>0.9</v>
      </c>
      <c r="L1651" s="11">
        <v>3</v>
      </c>
      <c r="M1651" s="11">
        <v>2</v>
      </c>
      <c r="N1651" s="11">
        <v>4</v>
      </c>
      <c r="O1651" s="11">
        <v>4</v>
      </c>
      <c r="P1651" s="11">
        <v>0.125</v>
      </c>
      <c r="Q1651" s="11">
        <v>0.15</v>
      </c>
      <c r="R1651" s="11">
        <v>0.1</v>
      </c>
      <c r="S1651" s="11">
        <v>0.2</v>
      </c>
      <c r="T1651" s="11">
        <v>3411.5605999999998</v>
      </c>
      <c r="U1651" s="11">
        <v>0.4</v>
      </c>
      <c r="V1651" s="11">
        <v>60</v>
      </c>
      <c r="W1651" s="11">
        <v>2000</v>
      </c>
      <c r="X1651" s="11">
        <v>-15.443396999999999</v>
      </c>
    </row>
    <row r="1652" spans="2:24" x14ac:dyDescent="0.35">
      <c r="B1652" s="11">
        <v>31.108820999999999</v>
      </c>
      <c r="C1652" s="11">
        <v>35</v>
      </c>
      <c r="D1652" s="11">
        <v>117.2449</v>
      </c>
      <c r="E1652" s="11">
        <v>5.7000000000000002E-2</v>
      </c>
      <c r="F1652" s="11">
        <v>8000</v>
      </c>
      <c r="G1652" s="11">
        <v>456</v>
      </c>
      <c r="H1652" s="11">
        <v>7500</v>
      </c>
      <c r="I1652" s="11">
        <v>0.85</v>
      </c>
      <c r="J1652" s="11">
        <v>0.3</v>
      </c>
      <c r="K1652" s="11">
        <v>0.6</v>
      </c>
      <c r="L1652" s="11">
        <v>3</v>
      </c>
      <c r="M1652" s="11">
        <v>4</v>
      </c>
      <c r="N1652" s="11">
        <v>3</v>
      </c>
      <c r="O1652" s="11">
        <v>3</v>
      </c>
      <c r="P1652" s="11">
        <v>0.05</v>
      </c>
      <c r="Q1652" s="11">
        <v>0.1</v>
      </c>
      <c r="R1652" s="11">
        <v>0.16666666999999999</v>
      </c>
      <c r="S1652" s="11">
        <v>0.2</v>
      </c>
      <c r="T1652" s="11">
        <v>3102.2919000000002</v>
      </c>
      <c r="U1652" s="11">
        <v>0.4</v>
      </c>
      <c r="V1652" s="11">
        <v>80</v>
      </c>
      <c r="W1652" s="11">
        <v>2000</v>
      </c>
      <c r="X1652" s="11">
        <v>32.156198000000003</v>
      </c>
    </row>
    <row r="1653" spans="2:24" x14ac:dyDescent="0.35">
      <c r="B1653" s="11">
        <v>-8.6035990000000009</v>
      </c>
      <c r="C1653" s="11">
        <v>20</v>
      </c>
      <c r="D1653" s="11">
        <v>117.2449</v>
      </c>
      <c r="E1653" s="11">
        <v>0.219</v>
      </c>
      <c r="F1653" s="11">
        <v>3800</v>
      </c>
      <c r="G1653" s="11">
        <v>832.2</v>
      </c>
      <c r="H1653" s="11">
        <v>8000</v>
      </c>
      <c r="I1653" s="11">
        <v>0.75</v>
      </c>
      <c r="J1653" s="11">
        <v>0.4</v>
      </c>
      <c r="K1653" s="11">
        <v>0.6</v>
      </c>
      <c r="L1653" s="11">
        <v>3</v>
      </c>
      <c r="M1653" s="11">
        <v>2</v>
      </c>
      <c r="N1653" s="11">
        <v>3</v>
      </c>
      <c r="O1653" s="11">
        <v>4</v>
      </c>
      <c r="P1653" s="11">
        <v>0.2</v>
      </c>
      <c r="Q1653" s="11">
        <v>0.2</v>
      </c>
      <c r="R1653" s="11">
        <v>0.3</v>
      </c>
      <c r="S1653" s="11">
        <v>0.2</v>
      </c>
      <c r="T1653" s="11">
        <v>5035.4947000000002</v>
      </c>
      <c r="U1653" s="11">
        <v>0.57499999999999996</v>
      </c>
      <c r="V1653" s="11">
        <v>80</v>
      </c>
      <c r="W1653" s="11">
        <v>1200</v>
      </c>
      <c r="X1653" s="11">
        <v>-9.462755099999999</v>
      </c>
    </row>
    <row r="1654" spans="2:24" x14ac:dyDescent="0.35">
      <c r="B1654" s="11">
        <v>7.0146639999999998</v>
      </c>
      <c r="C1654" s="11">
        <v>25</v>
      </c>
      <c r="D1654" s="11">
        <v>117.2449</v>
      </c>
      <c r="E1654" s="11">
        <v>0.111</v>
      </c>
      <c r="F1654" s="11">
        <v>5185.227272727273</v>
      </c>
      <c r="G1654" s="11">
        <v>575.56022727272727</v>
      </c>
      <c r="H1654" s="11">
        <v>7500</v>
      </c>
      <c r="I1654" s="11">
        <v>0.8</v>
      </c>
      <c r="J1654" s="11">
        <v>0.3</v>
      </c>
      <c r="K1654" s="11">
        <v>0.9</v>
      </c>
      <c r="L1654" s="11">
        <v>2</v>
      </c>
      <c r="M1654" s="11">
        <v>3</v>
      </c>
      <c r="N1654" s="11">
        <v>3</v>
      </c>
      <c r="O1654" s="11">
        <v>4</v>
      </c>
      <c r="P1654" s="11">
        <v>0.05</v>
      </c>
      <c r="Q1654" s="11">
        <v>0.2</v>
      </c>
      <c r="R1654" s="11">
        <v>0.1</v>
      </c>
      <c r="S1654" s="11">
        <v>0.2</v>
      </c>
      <c r="T1654" s="11">
        <v>2665.8058000000001</v>
      </c>
      <c r="U1654" s="11">
        <v>0.55000000000000004</v>
      </c>
      <c r="V1654" s="11">
        <v>60</v>
      </c>
      <c r="W1654" s="11">
        <v>1800</v>
      </c>
      <c r="X1654" s="11">
        <v>7.4554554</v>
      </c>
    </row>
    <row r="1655" spans="2:24" x14ac:dyDescent="0.35">
      <c r="B1655" s="11">
        <v>2.276367</v>
      </c>
      <c r="C1655" s="11">
        <v>35</v>
      </c>
      <c r="D1655" s="11">
        <v>232.9898</v>
      </c>
      <c r="E1655" s="11">
        <v>0.246</v>
      </c>
      <c r="F1655" s="11">
        <v>2000</v>
      </c>
      <c r="G1655" s="11">
        <v>492</v>
      </c>
      <c r="H1655" s="11">
        <v>8000</v>
      </c>
      <c r="I1655" s="11">
        <v>0.8</v>
      </c>
      <c r="J1655" s="11">
        <v>0.5</v>
      </c>
      <c r="K1655" s="11">
        <v>0.7</v>
      </c>
      <c r="L1655" s="11">
        <v>3</v>
      </c>
      <c r="M1655" s="11">
        <v>4</v>
      </c>
      <c r="N1655" s="11">
        <v>4</v>
      </c>
      <c r="O1655" s="11">
        <v>3</v>
      </c>
      <c r="P1655" s="11">
        <v>0.125</v>
      </c>
      <c r="Q1655" s="11">
        <v>0.15</v>
      </c>
      <c r="R1655" s="11">
        <v>0.1</v>
      </c>
      <c r="S1655" s="11">
        <v>0.25</v>
      </c>
      <c r="T1655" s="11">
        <v>3945.4789000000001</v>
      </c>
      <c r="U1655" s="11">
        <v>0.55000000000000004</v>
      </c>
      <c r="V1655" s="11">
        <v>50</v>
      </c>
      <c r="W1655" s="11">
        <v>1200</v>
      </c>
      <c r="X1655" s="11">
        <v>5.1112035999999996</v>
      </c>
    </row>
    <row r="1656" spans="2:24" x14ac:dyDescent="0.35">
      <c r="B1656" s="11">
        <v>-7.3099150000000002</v>
      </c>
      <c r="C1656" s="11">
        <v>45</v>
      </c>
      <c r="D1656" s="11">
        <v>129.42857000000001</v>
      </c>
      <c r="E1656" s="11">
        <v>0.3</v>
      </c>
      <c r="F1656" s="11">
        <v>2404.4421487603304</v>
      </c>
      <c r="G1656" s="11">
        <v>721.33264462809905</v>
      </c>
      <c r="H1656" s="11">
        <v>6500</v>
      </c>
      <c r="I1656" s="11">
        <v>0.7</v>
      </c>
      <c r="J1656" s="11">
        <v>0.5</v>
      </c>
      <c r="K1656" s="11">
        <v>0.6</v>
      </c>
      <c r="L1656" s="11">
        <v>3</v>
      </c>
      <c r="M1656" s="11">
        <v>4</v>
      </c>
      <c r="N1656" s="11">
        <v>3</v>
      </c>
      <c r="O1656" s="11">
        <v>3</v>
      </c>
      <c r="P1656" s="11">
        <v>0.2</v>
      </c>
      <c r="Q1656" s="11">
        <v>0.15</v>
      </c>
      <c r="R1656" s="11">
        <v>0.16666666999999999</v>
      </c>
      <c r="S1656" s="11">
        <v>0.3</v>
      </c>
      <c r="T1656" s="11">
        <v>2048.5673000000002</v>
      </c>
      <c r="U1656" s="11">
        <v>0.57499999999999996</v>
      </c>
      <c r="V1656" s="11">
        <v>50</v>
      </c>
      <c r="W1656" s="11">
        <v>400</v>
      </c>
      <c r="X1656" s="11">
        <v>-2.8853401000000001</v>
      </c>
    </row>
    <row r="1657" spans="2:24" x14ac:dyDescent="0.35">
      <c r="B1657" s="11">
        <v>-21.856272000000001</v>
      </c>
      <c r="C1657" s="11">
        <v>30</v>
      </c>
      <c r="D1657" s="11">
        <v>208.62244999999999</v>
      </c>
      <c r="E1657" s="11">
        <v>8.4000000000000005E-2</v>
      </c>
      <c r="F1657" s="11">
        <v>4635.2789256198348</v>
      </c>
      <c r="G1657" s="11">
        <v>389.36342975206617</v>
      </c>
      <c r="H1657" s="11">
        <v>6000</v>
      </c>
      <c r="I1657" s="11">
        <v>0.7</v>
      </c>
      <c r="J1657" s="11">
        <v>0.4</v>
      </c>
      <c r="K1657" s="11">
        <v>0.8</v>
      </c>
      <c r="L1657" s="11">
        <v>2</v>
      </c>
      <c r="M1657" s="11">
        <v>4</v>
      </c>
      <c r="N1657" s="11">
        <v>2</v>
      </c>
      <c r="O1657" s="11">
        <v>4</v>
      </c>
      <c r="P1657" s="11">
        <v>0.05</v>
      </c>
      <c r="Q1657" s="11">
        <v>0.2</v>
      </c>
      <c r="R1657" s="11">
        <v>0.16666666999999999</v>
      </c>
      <c r="S1657" s="11">
        <v>0.25</v>
      </c>
      <c r="T1657" s="11">
        <v>2066.6185</v>
      </c>
      <c r="U1657" s="11">
        <v>0.7</v>
      </c>
      <c r="V1657" s="11">
        <v>40</v>
      </c>
      <c r="W1657" s="11">
        <v>1600</v>
      </c>
      <c r="X1657" s="11">
        <v>-24.627389999999998</v>
      </c>
    </row>
    <row r="1658" spans="2:24" x14ac:dyDescent="0.35">
      <c r="B1658" s="11">
        <v>-4.8210670000000002</v>
      </c>
      <c r="C1658" s="11">
        <v>30</v>
      </c>
      <c r="D1658" s="11">
        <v>1.5</v>
      </c>
      <c r="E1658" s="11">
        <v>0.219</v>
      </c>
      <c r="F1658" s="11">
        <v>2009.9173553719008</v>
      </c>
      <c r="G1658" s="11">
        <v>440.17190082644629</v>
      </c>
      <c r="H1658" s="11">
        <v>6000</v>
      </c>
      <c r="I1658" s="11">
        <v>0.8</v>
      </c>
      <c r="J1658" s="11">
        <v>0.5</v>
      </c>
      <c r="K1658" s="11">
        <v>0.8</v>
      </c>
      <c r="L1658" s="11">
        <v>4</v>
      </c>
      <c r="M1658" s="11">
        <v>4</v>
      </c>
      <c r="N1658" s="11">
        <v>3</v>
      </c>
      <c r="O1658" s="11">
        <v>2</v>
      </c>
      <c r="P1658" s="11">
        <v>0.2</v>
      </c>
      <c r="Q1658" s="11">
        <v>0.15</v>
      </c>
      <c r="R1658" s="11">
        <v>0.3</v>
      </c>
      <c r="S1658" s="11">
        <v>0.35</v>
      </c>
      <c r="T1658" s="11">
        <v>2558.6705000000002</v>
      </c>
      <c r="U1658" s="11">
        <v>0.625</v>
      </c>
      <c r="V1658" s="11">
        <v>60</v>
      </c>
      <c r="W1658" s="11">
        <v>2000</v>
      </c>
      <c r="X1658" s="11">
        <v>-5.7012013000000001</v>
      </c>
    </row>
    <row r="1659" spans="2:24" x14ac:dyDescent="0.35">
      <c r="B1659" s="11">
        <v>-8.9687190000000001</v>
      </c>
      <c r="C1659" s="11">
        <v>40</v>
      </c>
      <c r="D1659" s="11">
        <v>300</v>
      </c>
      <c r="E1659" s="11">
        <v>0.192</v>
      </c>
      <c r="F1659" s="11">
        <v>1825</v>
      </c>
      <c r="G1659" s="11">
        <v>350.40000000000003</v>
      </c>
      <c r="H1659" s="11">
        <v>7000</v>
      </c>
      <c r="I1659" s="11">
        <v>0.85</v>
      </c>
      <c r="J1659" s="11">
        <v>0.4</v>
      </c>
      <c r="K1659" s="11">
        <v>0.9</v>
      </c>
      <c r="L1659" s="11">
        <v>3</v>
      </c>
      <c r="M1659" s="11">
        <v>4</v>
      </c>
      <c r="N1659" s="11">
        <v>4</v>
      </c>
      <c r="O1659" s="11">
        <v>2</v>
      </c>
      <c r="P1659" s="11">
        <v>0.2</v>
      </c>
      <c r="Q1659" s="11">
        <v>0.15</v>
      </c>
      <c r="R1659" s="11">
        <v>0.16666666999999999</v>
      </c>
      <c r="S1659" s="11">
        <v>0.35</v>
      </c>
      <c r="T1659" s="11">
        <v>1729.8807999999999</v>
      </c>
      <c r="U1659" s="11">
        <v>0.42499999999999999</v>
      </c>
      <c r="V1659" s="11">
        <v>80</v>
      </c>
      <c r="W1659" s="11">
        <v>1200</v>
      </c>
      <c r="X1659" s="11">
        <v>-12.032601</v>
      </c>
    </row>
    <row r="1660" spans="2:24" x14ac:dyDescent="0.35">
      <c r="B1660" s="11">
        <v>-13.268625</v>
      </c>
      <c r="C1660" s="11">
        <v>20</v>
      </c>
      <c r="D1660" s="11">
        <v>50.234693999999998</v>
      </c>
      <c r="E1660" s="11">
        <v>8.4000000000000005E-2</v>
      </c>
      <c r="F1660" s="11">
        <v>5061.9834710743798</v>
      </c>
      <c r="G1660" s="11">
        <v>425.20661157024796</v>
      </c>
      <c r="H1660" s="11">
        <v>8000</v>
      </c>
      <c r="I1660" s="11">
        <v>0.85</v>
      </c>
      <c r="J1660" s="11">
        <v>0.4</v>
      </c>
      <c r="K1660" s="11">
        <v>0.9</v>
      </c>
      <c r="L1660" s="11">
        <v>2</v>
      </c>
      <c r="M1660" s="11">
        <v>2</v>
      </c>
      <c r="N1660" s="11">
        <v>3</v>
      </c>
      <c r="O1660" s="11">
        <v>3</v>
      </c>
      <c r="P1660" s="11">
        <v>0.05</v>
      </c>
      <c r="Q1660" s="11">
        <v>0.15</v>
      </c>
      <c r="R1660" s="11">
        <v>0.16666666999999999</v>
      </c>
      <c r="S1660" s="11">
        <v>0.2</v>
      </c>
      <c r="T1660" s="11">
        <v>4336.1203999999998</v>
      </c>
      <c r="U1660" s="11">
        <v>0.7</v>
      </c>
      <c r="V1660" s="11">
        <v>50</v>
      </c>
      <c r="W1660" s="11">
        <v>1800</v>
      </c>
      <c r="X1660" s="11">
        <v>-11.739518</v>
      </c>
    </row>
    <row r="1661" spans="2:24" x14ac:dyDescent="0.35">
      <c r="B1661" s="11">
        <v>10.695035000000001</v>
      </c>
      <c r="C1661" s="11">
        <v>40</v>
      </c>
      <c r="D1661" s="11">
        <v>98.969387999999995</v>
      </c>
      <c r="E1661" s="11">
        <v>0.219</v>
      </c>
      <c r="F1661" s="11">
        <v>2404.4421487603304</v>
      </c>
      <c r="G1661" s="11">
        <v>526.57283057851237</v>
      </c>
      <c r="H1661" s="11">
        <v>8000</v>
      </c>
      <c r="I1661" s="11">
        <v>0.7</v>
      </c>
      <c r="J1661" s="11">
        <v>0.5</v>
      </c>
      <c r="K1661" s="11">
        <v>0.8</v>
      </c>
      <c r="L1661" s="11">
        <v>4</v>
      </c>
      <c r="M1661" s="11">
        <v>2</v>
      </c>
      <c r="N1661" s="11">
        <v>2</v>
      </c>
      <c r="O1661" s="11">
        <v>3</v>
      </c>
      <c r="P1661" s="11">
        <v>0.2</v>
      </c>
      <c r="Q1661" s="11">
        <v>0.1</v>
      </c>
      <c r="R1661" s="11">
        <v>0.16666666999999999</v>
      </c>
      <c r="S1661" s="11">
        <v>0.2</v>
      </c>
      <c r="T1661" s="11">
        <v>4448.2650000000003</v>
      </c>
      <c r="U1661" s="11">
        <v>0.47499999999999998</v>
      </c>
      <c r="V1661" s="11">
        <v>60</v>
      </c>
      <c r="W1661" s="11">
        <v>800</v>
      </c>
      <c r="X1661" s="11">
        <v>9.4367426999999999</v>
      </c>
    </row>
    <row r="1662" spans="2:24" x14ac:dyDescent="0.35">
      <c r="B1662" s="11">
        <v>-3.0502590000000001</v>
      </c>
      <c r="C1662" s="11">
        <v>30</v>
      </c>
      <c r="D1662" s="11">
        <v>50.234693999999998</v>
      </c>
      <c r="E1662" s="11">
        <v>0.16500000000000001</v>
      </c>
      <c r="F1662" s="11">
        <v>1167.3037190082646</v>
      </c>
      <c r="G1662" s="11">
        <v>192.60511363636365</v>
      </c>
      <c r="H1662" s="11">
        <v>6500</v>
      </c>
      <c r="I1662" s="11">
        <v>0.8</v>
      </c>
      <c r="J1662" s="11">
        <v>0.3</v>
      </c>
      <c r="K1662" s="11">
        <v>0.7</v>
      </c>
      <c r="L1662" s="11">
        <v>2</v>
      </c>
      <c r="M1662" s="11">
        <v>3</v>
      </c>
      <c r="N1662" s="11">
        <v>4</v>
      </c>
      <c r="O1662" s="11">
        <v>3</v>
      </c>
      <c r="P1662" s="11">
        <v>0.2</v>
      </c>
      <c r="Q1662" s="11">
        <v>0.2</v>
      </c>
      <c r="R1662" s="11">
        <v>0.16666666999999999</v>
      </c>
      <c r="S1662" s="11">
        <v>0.25</v>
      </c>
      <c r="T1662" s="11">
        <v>3838.0057000000002</v>
      </c>
      <c r="U1662" s="11">
        <v>0.4</v>
      </c>
      <c r="V1662" s="11">
        <v>40</v>
      </c>
      <c r="W1662" s="11">
        <v>1200</v>
      </c>
      <c r="X1662" s="11">
        <v>-4.7795177999999998</v>
      </c>
    </row>
    <row r="1663" spans="2:24" x14ac:dyDescent="0.35">
      <c r="B1663" s="11">
        <v>2.9143810000000001</v>
      </c>
      <c r="C1663" s="11">
        <v>25</v>
      </c>
      <c r="D1663" s="11">
        <v>232.9898</v>
      </c>
      <c r="E1663" s="11">
        <v>0.219</v>
      </c>
      <c r="F1663" s="11">
        <v>1430.8884297520663</v>
      </c>
      <c r="G1663" s="11">
        <v>313.36456611570253</v>
      </c>
      <c r="H1663" s="11">
        <v>6000</v>
      </c>
      <c r="I1663" s="11">
        <v>0.75</v>
      </c>
      <c r="J1663" s="11">
        <v>0.4</v>
      </c>
      <c r="K1663" s="11">
        <v>0.6</v>
      </c>
      <c r="L1663" s="11">
        <v>4</v>
      </c>
      <c r="M1663" s="11">
        <v>2</v>
      </c>
      <c r="N1663" s="11">
        <v>2</v>
      </c>
      <c r="O1663" s="11">
        <v>3</v>
      </c>
      <c r="P1663" s="11">
        <v>0.2</v>
      </c>
      <c r="Q1663" s="11">
        <v>0.1</v>
      </c>
      <c r="R1663" s="11">
        <v>0.16666666999999999</v>
      </c>
      <c r="S1663" s="11">
        <v>0.3</v>
      </c>
      <c r="T1663" s="11">
        <v>1624.8721</v>
      </c>
      <c r="U1663" s="11">
        <v>0.65</v>
      </c>
      <c r="V1663" s="11">
        <v>60</v>
      </c>
      <c r="W1663" s="11">
        <v>400</v>
      </c>
      <c r="X1663" s="11">
        <v>4.6349085999999993</v>
      </c>
    </row>
    <row r="1664" spans="2:24" x14ac:dyDescent="0.35">
      <c r="B1664" s="11">
        <v>-13.806101</v>
      </c>
      <c r="C1664" s="11">
        <v>20</v>
      </c>
      <c r="D1664" s="11">
        <v>251.26531</v>
      </c>
      <c r="E1664" s="11">
        <v>0.13800000000000001</v>
      </c>
      <c r="F1664" s="11">
        <v>425</v>
      </c>
      <c r="G1664" s="11">
        <v>58.650000000000006</v>
      </c>
      <c r="H1664" s="11">
        <v>8500</v>
      </c>
      <c r="I1664" s="11">
        <v>0.8</v>
      </c>
      <c r="J1664" s="11">
        <v>0.4</v>
      </c>
      <c r="K1664" s="11">
        <v>0.9</v>
      </c>
      <c r="L1664" s="11">
        <v>3</v>
      </c>
      <c r="M1664" s="11">
        <v>4</v>
      </c>
      <c r="N1664" s="11">
        <v>2</v>
      </c>
      <c r="O1664" s="11">
        <v>4</v>
      </c>
      <c r="P1664" s="11">
        <v>0.125</v>
      </c>
      <c r="Q1664" s="11">
        <v>0.1</v>
      </c>
      <c r="R1664" s="11">
        <v>0.23333333000000001</v>
      </c>
      <c r="S1664" s="11">
        <v>0.35</v>
      </c>
      <c r="T1664" s="11">
        <v>4607.1279000000004</v>
      </c>
      <c r="U1664" s="11">
        <v>0.5</v>
      </c>
      <c r="V1664" s="11">
        <v>90</v>
      </c>
      <c r="W1664" s="11">
        <v>1800</v>
      </c>
      <c r="X1664" s="11">
        <v>-15.251924000000001</v>
      </c>
    </row>
    <row r="1665" spans="2:24" x14ac:dyDescent="0.35">
      <c r="B1665" s="11">
        <v>34.937980000000003</v>
      </c>
      <c r="C1665" s="11">
        <v>20</v>
      </c>
      <c r="D1665" s="11">
        <v>232.9898</v>
      </c>
      <c r="E1665" s="11">
        <v>0.219</v>
      </c>
      <c r="F1665" s="11">
        <v>3290.2892561983467</v>
      </c>
      <c r="G1665" s="11">
        <v>720.57334710743794</v>
      </c>
      <c r="H1665" s="11">
        <v>8000</v>
      </c>
      <c r="I1665" s="11">
        <v>0.75</v>
      </c>
      <c r="J1665" s="11">
        <v>0.4</v>
      </c>
      <c r="K1665" s="11">
        <v>0.7</v>
      </c>
      <c r="L1665" s="11">
        <v>4</v>
      </c>
      <c r="M1665" s="11">
        <v>2</v>
      </c>
      <c r="N1665" s="11">
        <v>4</v>
      </c>
      <c r="O1665" s="11">
        <v>3</v>
      </c>
      <c r="P1665" s="11">
        <v>0.05</v>
      </c>
      <c r="Q1665" s="11">
        <v>0.15</v>
      </c>
      <c r="R1665" s="11">
        <v>0.1</v>
      </c>
      <c r="S1665" s="11">
        <v>0.35</v>
      </c>
      <c r="T1665" s="11">
        <v>5035.4947000000002</v>
      </c>
      <c r="U1665" s="11">
        <v>0.5</v>
      </c>
      <c r="V1665" s="11">
        <v>70</v>
      </c>
      <c r="W1665" s="11">
        <v>800</v>
      </c>
      <c r="X1665" s="11">
        <v>37.714677999999999</v>
      </c>
    </row>
    <row r="1666" spans="2:24" x14ac:dyDescent="0.35">
      <c r="B1666" s="11">
        <v>36.009166</v>
      </c>
      <c r="C1666" s="11">
        <v>30</v>
      </c>
      <c r="D1666" s="11">
        <v>44.142856999999999</v>
      </c>
      <c r="E1666" s="11">
        <v>0.219</v>
      </c>
      <c r="F1666" s="11">
        <v>3800</v>
      </c>
      <c r="G1666" s="11">
        <v>832.2</v>
      </c>
      <c r="H1666" s="11">
        <v>5500</v>
      </c>
      <c r="I1666" s="11">
        <v>0.75</v>
      </c>
      <c r="J1666" s="11">
        <v>0.3</v>
      </c>
      <c r="K1666" s="11">
        <v>0.6</v>
      </c>
      <c r="L1666" s="11">
        <v>4</v>
      </c>
      <c r="M1666" s="11">
        <v>2</v>
      </c>
      <c r="N1666" s="11">
        <v>2</v>
      </c>
      <c r="O1666" s="11">
        <v>3</v>
      </c>
      <c r="P1666" s="11">
        <v>0.05</v>
      </c>
      <c r="Q1666" s="11">
        <v>0.1</v>
      </c>
      <c r="R1666" s="11">
        <v>0.3</v>
      </c>
      <c r="S1666" s="11">
        <v>0.25</v>
      </c>
      <c r="T1666" s="11">
        <v>2796.4956000000002</v>
      </c>
      <c r="U1666" s="11">
        <v>0.5</v>
      </c>
      <c r="V1666" s="11">
        <v>70</v>
      </c>
      <c r="W1666" s="11">
        <v>1800</v>
      </c>
      <c r="X1666" s="11">
        <v>41.882987</v>
      </c>
    </row>
    <row r="1667" spans="2:24" x14ac:dyDescent="0.35">
      <c r="B1667" s="11">
        <v>-1.8121290000000001</v>
      </c>
      <c r="C1667" s="11">
        <v>30</v>
      </c>
      <c r="D1667" s="11">
        <v>19.775510000000001</v>
      </c>
      <c r="E1667" s="11">
        <v>0.219</v>
      </c>
      <c r="F1667" s="11">
        <v>1167.3037190082646</v>
      </c>
      <c r="G1667" s="11">
        <v>255.63951446280996</v>
      </c>
      <c r="H1667" s="11">
        <v>7000</v>
      </c>
      <c r="I1667" s="11">
        <v>0.75</v>
      </c>
      <c r="J1667" s="11">
        <v>0.3</v>
      </c>
      <c r="K1667" s="11">
        <v>0.9</v>
      </c>
      <c r="L1667" s="11">
        <v>2</v>
      </c>
      <c r="M1667" s="11">
        <v>4</v>
      </c>
      <c r="N1667" s="11">
        <v>3</v>
      </c>
      <c r="O1667" s="11">
        <v>2</v>
      </c>
      <c r="P1667" s="11">
        <v>0.125</v>
      </c>
      <c r="Q1667" s="11">
        <v>0.1</v>
      </c>
      <c r="R1667" s="11">
        <v>0.16666666999999999</v>
      </c>
      <c r="S1667" s="11">
        <v>0.3</v>
      </c>
      <c r="T1667" s="11">
        <v>2411.0549000000001</v>
      </c>
      <c r="U1667" s="11">
        <v>0.6</v>
      </c>
      <c r="V1667" s="11">
        <v>70</v>
      </c>
      <c r="W1667" s="11">
        <v>1000</v>
      </c>
      <c r="X1667" s="11">
        <v>-2.4655900000000002</v>
      </c>
    </row>
    <row r="1668" spans="2:24" x14ac:dyDescent="0.35">
      <c r="B1668" s="11">
        <v>-21.849536000000001</v>
      </c>
      <c r="C1668" s="11">
        <v>25</v>
      </c>
      <c r="D1668" s="11">
        <v>281.72449</v>
      </c>
      <c r="E1668" s="11">
        <v>0.219</v>
      </c>
      <c r="F1668" s="11">
        <v>899.17355371900828</v>
      </c>
      <c r="G1668" s="11">
        <v>196.9190082644628</v>
      </c>
      <c r="H1668" s="11">
        <v>7500</v>
      </c>
      <c r="I1668" s="11">
        <v>0.8</v>
      </c>
      <c r="J1668" s="11">
        <v>0.5</v>
      </c>
      <c r="K1668" s="11">
        <v>0.9</v>
      </c>
      <c r="L1668" s="11">
        <v>3</v>
      </c>
      <c r="M1668" s="11">
        <v>4</v>
      </c>
      <c r="N1668" s="11">
        <v>4</v>
      </c>
      <c r="O1668" s="11">
        <v>3</v>
      </c>
      <c r="P1668" s="11">
        <v>0.2</v>
      </c>
      <c r="Q1668" s="11">
        <v>0.15</v>
      </c>
      <c r="R1668" s="11">
        <v>0.16666666999999999</v>
      </c>
      <c r="S1668" s="11">
        <v>0.3</v>
      </c>
      <c r="T1668" s="11">
        <v>2665.8058000000001</v>
      </c>
      <c r="U1668" s="11">
        <v>0.7</v>
      </c>
      <c r="V1668" s="11">
        <v>40</v>
      </c>
      <c r="W1668" s="11">
        <v>1800</v>
      </c>
      <c r="X1668" s="11">
        <v>-20.544692999999999</v>
      </c>
    </row>
    <row r="1669" spans="2:24" x14ac:dyDescent="0.35">
      <c r="B1669" s="11">
        <v>0.26682299999999998</v>
      </c>
      <c r="C1669" s="11">
        <v>20</v>
      </c>
      <c r="D1669" s="11">
        <v>220.80611999999999</v>
      </c>
      <c r="E1669" s="11">
        <v>0.03</v>
      </c>
      <c r="F1669" s="11">
        <v>3535.3822314049589</v>
      </c>
      <c r="G1669" s="11">
        <v>106.06146694214877</v>
      </c>
      <c r="H1669" s="11">
        <v>6000</v>
      </c>
      <c r="I1669" s="11">
        <v>0.7</v>
      </c>
      <c r="J1669" s="11">
        <v>0.5</v>
      </c>
      <c r="K1669" s="11">
        <v>0.7</v>
      </c>
      <c r="L1669" s="11">
        <v>4</v>
      </c>
      <c r="M1669" s="11">
        <v>2</v>
      </c>
      <c r="N1669" s="11">
        <v>3</v>
      </c>
      <c r="O1669" s="11">
        <v>2</v>
      </c>
      <c r="P1669" s="11">
        <v>0.125</v>
      </c>
      <c r="Q1669" s="11">
        <v>0.2</v>
      </c>
      <c r="R1669" s="11">
        <v>0.1</v>
      </c>
      <c r="S1669" s="11">
        <v>0.25</v>
      </c>
      <c r="T1669" s="11">
        <v>3776.6210000000001</v>
      </c>
      <c r="U1669" s="11">
        <v>0.42499999999999999</v>
      </c>
      <c r="V1669" s="11">
        <v>50</v>
      </c>
      <c r="W1669" s="11">
        <v>600</v>
      </c>
      <c r="X1669" s="11">
        <v>0.24315759000000001</v>
      </c>
    </row>
    <row r="1670" spans="2:24" x14ac:dyDescent="0.35">
      <c r="B1670" s="11">
        <v>-14.606918</v>
      </c>
      <c r="C1670" s="11">
        <v>30</v>
      </c>
      <c r="D1670" s="11">
        <v>92.877550999999997</v>
      </c>
      <c r="E1670" s="11">
        <v>0.219</v>
      </c>
      <c r="F1670" s="11">
        <v>5185.227272727273</v>
      </c>
      <c r="G1670" s="11">
        <v>1135.5647727272728</v>
      </c>
      <c r="H1670" s="11">
        <v>4500</v>
      </c>
      <c r="I1670" s="11">
        <v>0.75</v>
      </c>
      <c r="J1670" s="11">
        <v>0.5</v>
      </c>
      <c r="K1670" s="11">
        <v>0.7</v>
      </c>
      <c r="L1670" s="11">
        <v>4</v>
      </c>
      <c r="M1670" s="11">
        <v>3</v>
      </c>
      <c r="N1670" s="11">
        <v>2</v>
      </c>
      <c r="O1670" s="11">
        <v>3</v>
      </c>
      <c r="P1670" s="11">
        <v>0.2</v>
      </c>
      <c r="Q1670" s="11">
        <v>0.15</v>
      </c>
      <c r="R1670" s="11">
        <v>0.3</v>
      </c>
      <c r="S1670" s="11">
        <v>0.2</v>
      </c>
      <c r="T1670" s="11">
        <v>1180.9248</v>
      </c>
      <c r="U1670" s="11">
        <v>0.625</v>
      </c>
      <c r="V1670" s="11">
        <v>50</v>
      </c>
      <c r="W1670" s="11">
        <v>1000</v>
      </c>
      <c r="X1670" s="11">
        <v>-16.560274</v>
      </c>
    </row>
    <row r="1671" spans="2:24" x14ac:dyDescent="0.35">
      <c r="B1671" s="11">
        <v>-9.7639800000000001</v>
      </c>
      <c r="C1671" s="11">
        <v>45</v>
      </c>
      <c r="D1671" s="11">
        <v>172.07142999999999</v>
      </c>
      <c r="E1671" s="11">
        <v>0.16500000000000001</v>
      </c>
      <c r="F1671" s="11">
        <v>2000</v>
      </c>
      <c r="G1671" s="11">
        <v>330</v>
      </c>
      <c r="H1671" s="11">
        <v>6500</v>
      </c>
      <c r="I1671" s="11">
        <v>0.75</v>
      </c>
      <c r="J1671" s="11">
        <v>0.4</v>
      </c>
      <c r="K1671" s="11">
        <v>0.7</v>
      </c>
      <c r="L1671" s="11">
        <v>4</v>
      </c>
      <c r="M1671" s="11">
        <v>2</v>
      </c>
      <c r="N1671" s="11">
        <v>4</v>
      </c>
      <c r="O1671" s="11">
        <v>2</v>
      </c>
      <c r="P1671" s="11">
        <v>0.05</v>
      </c>
      <c r="Q1671" s="11">
        <v>0.1</v>
      </c>
      <c r="R1671" s="11">
        <v>0.23333333000000001</v>
      </c>
      <c r="S1671" s="11">
        <v>0.25</v>
      </c>
      <c r="T1671" s="11">
        <v>3511.8296</v>
      </c>
      <c r="U1671" s="11">
        <v>0.67500000000000004</v>
      </c>
      <c r="V1671" s="11">
        <v>60</v>
      </c>
      <c r="W1671" s="11">
        <v>1400</v>
      </c>
      <c r="X1671" s="11">
        <v>-10.531147000000001</v>
      </c>
    </row>
    <row r="1672" spans="2:24" x14ac:dyDescent="0.35">
      <c r="B1672" s="11">
        <v>47.841951000000002</v>
      </c>
      <c r="C1672" s="11">
        <v>25</v>
      </c>
      <c r="D1672" s="11">
        <v>92.877550999999997</v>
      </c>
      <c r="E1672" s="11">
        <v>0.219</v>
      </c>
      <c r="F1672" s="11">
        <v>3800</v>
      </c>
      <c r="G1672" s="11">
        <v>832.2</v>
      </c>
      <c r="H1672" s="11">
        <v>8500</v>
      </c>
      <c r="I1672" s="11">
        <v>0.85</v>
      </c>
      <c r="J1672" s="11">
        <v>0.5</v>
      </c>
      <c r="K1672" s="11">
        <v>0.7</v>
      </c>
      <c r="L1672" s="11">
        <v>4</v>
      </c>
      <c r="M1672" s="11">
        <v>3</v>
      </c>
      <c r="N1672" s="11">
        <v>3</v>
      </c>
      <c r="O1672" s="11">
        <v>4</v>
      </c>
      <c r="P1672" s="11">
        <v>0.2</v>
      </c>
      <c r="Q1672" s="11">
        <v>0.1</v>
      </c>
      <c r="R1672" s="11">
        <v>0.1</v>
      </c>
      <c r="S1672" s="11">
        <v>0.25</v>
      </c>
      <c r="T1672" s="11">
        <v>2301.9020999999998</v>
      </c>
      <c r="U1672" s="11">
        <v>0.4</v>
      </c>
      <c r="V1672" s="11">
        <v>80</v>
      </c>
      <c r="W1672" s="11">
        <v>400</v>
      </c>
      <c r="X1672" s="11">
        <v>43.395587999999996</v>
      </c>
    </row>
    <row r="1673" spans="2:24" x14ac:dyDescent="0.35">
      <c r="B1673" s="11">
        <v>18.98554</v>
      </c>
      <c r="C1673" s="11">
        <v>20</v>
      </c>
      <c r="D1673" s="11">
        <v>117.2449</v>
      </c>
      <c r="E1673" s="11">
        <v>0.16500000000000001</v>
      </c>
      <c r="F1673" s="11">
        <v>8000</v>
      </c>
      <c r="G1673" s="11">
        <v>1320</v>
      </c>
      <c r="H1673" s="11">
        <v>5500</v>
      </c>
      <c r="I1673" s="11">
        <v>0.7</v>
      </c>
      <c r="J1673" s="11">
        <v>0.2</v>
      </c>
      <c r="K1673" s="11">
        <v>0.6</v>
      </c>
      <c r="L1673" s="11">
        <v>3</v>
      </c>
      <c r="M1673" s="11">
        <v>2</v>
      </c>
      <c r="N1673" s="11">
        <v>4</v>
      </c>
      <c r="O1673" s="11">
        <v>2</v>
      </c>
      <c r="P1673" s="11">
        <v>0.2</v>
      </c>
      <c r="Q1673" s="11">
        <v>0.1</v>
      </c>
      <c r="R1673" s="11">
        <v>0.1</v>
      </c>
      <c r="S1673" s="11">
        <v>0.2</v>
      </c>
      <c r="T1673" s="11">
        <v>2500.2629999999999</v>
      </c>
      <c r="U1673" s="11">
        <v>0.5</v>
      </c>
      <c r="V1673" s="11">
        <v>70</v>
      </c>
      <c r="W1673" s="11">
        <v>600</v>
      </c>
      <c r="X1673" s="11">
        <v>30.525887000000001</v>
      </c>
    </row>
    <row r="1674" spans="2:24" x14ac:dyDescent="0.35">
      <c r="B1674" s="11">
        <v>-4.8147279999999997</v>
      </c>
      <c r="C1674" s="11">
        <v>30</v>
      </c>
      <c r="D1674" s="11">
        <v>153.79592</v>
      </c>
      <c r="E1674" s="11">
        <v>0.111</v>
      </c>
      <c r="F1674" s="11">
        <v>1961.518595041322</v>
      </c>
      <c r="G1674" s="11">
        <v>217.72856404958674</v>
      </c>
      <c r="H1674" s="11">
        <v>6500</v>
      </c>
      <c r="I1674" s="11">
        <v>0.8</v>
      </c>
      <c r="J1674" s="11">
        <v>0.3</v>
      </c>
      <c r="K1674" s="11">
        <v>0.6</v>
      </c>
      <c r="L1674" s="11">
        <v>3</v>
      </c>
      <c r="M1674" s="11">
        <v>3</v>
      </c>
      <c r="N1674" s="11">
        <v>2</v>
      </c>
      <c r="O1674" s="11">
        <v>2</v>
      </c>
      <c r="P1674" s="11">
        <v>0.05</v>
      </c>
      <c r="Q1674" s="11">
        <v>0.15</v>
      </c>
      <c r="R1674" s="11">
        <v>0.1</v>
      </c>
      <c r="S1674" s="11">
        <v>0.25</v>
      </c>
      <c r="T1674" s="11">
        <v>3838.0057000000002</v>
      </c>
      <c r="U1674" s="11">
        <v>0.67500000000000004</v>
      </c>
      <c r="V1674" s="11">
        <v>70</v>
      </c>
      <c r="W1674" s="11">
        <v>1200</v>
      </c>
      <c r="X1674" s="11">
        <v>-4.9985562000000003</v>
      </c>
    </row>
    <row r="1675" spans="2:24" x14ac:dyDescent="0.35">
      <c r="B1675" s="11">
        <v>33.507004000000002</v>
      </c>
      <c r="C1675" s="11">
        <v>30</v>
      </c>
      <c r="D1675" s="11">
        <v>56.326531000000003</v>
      </c>
      <c r="E1675" s="11">
        <v>0.3</v>
      </c>
      <c r="F1675" s="11">
        <v>3012.3966942148763</v>
      </c>
      <c r="G1675" s="11">
        <v>903.7190082644629</v>
      </c>
      <c r="H1675" s="11">
        <v>7000</v>
      </c>
      <c r="I1675" s="11">
        <v>0.85</v>
      </c>
      <c r="J1675" s="11">
        <v>0.5</v>
      </c>
      <c r="K1675" s="11">
        <v>0.6</v>
      </c>
      <c r="L1675" s="11">
        <v>2</v>
      </c>
      <c r="M1675" s="11">
        <v>2</v>
      </c>
      <c r="N1675" s="11">
        <v>4</v>
      </c>
      <c r="O1675" s="11">
        <v>4</v>
      </c>
      <c r="P1675" s="11">
        <v>0.2</v>
      </c>
      <c r="Q1675" s="11">
        <v>0.15</v>
      </c>
      <c r="R1675" s="11">
        <v>0.3</v>
      </c>
      <c r="S1675" s="11">
        <v>0.25</v>
      </c>
      <c r="T1675" s="11">
        <v>4133.2368999999999</v>
      </c>
      <c r="U1675" s="11">
        <v>0.45</v>
      </c>
      <c r="V1675" s="11">
        <v>70</v>
      </c>
      <c r="W1675" s="11">
        <v>1000</v>
      </c>
      <c r="X1675" s="11">
        <v>33.158093000000001</v>
      </c>
    </row>
    <row r="1676" spans="2:24" x14ac:dyDescent="0.35">
      <c r="B1676" s="11">
        <v>-16.547281000000002</v>
      </c>
      <c r="C1676" s="11">
        <v>15</v>
      </c>
      <c r="D1676" s="11">
        <v>7.5918367</v>
      </c>
      <c r="E1676" s="11">
        <v>0.246</v>
      </c>
      <c r="F1676" s="11">
        <v>5185.227272727273</v>
      </c>
      <c r="G1676" s="11">
        <v>1275.5659090909091</v>
      </c>
      <c r="H1676" s="11">
        <v>2500</v>
      </c>
      <c r="I1676" s="11">
        <v>0.7</v>
      </c>
      <c r="J1676" s="11">
        <v>0.4</v>
      </c>
      <c r="K1676" s="11">
        <v>0.7</v>
      </c>
      <c r="L1676" s="11">
        <v>3</v>
      </c>
      <c r="M1676" s="11">
        <v>3</v>
      </c>
      <c r="N1676" s="11">
        <v>4</v>
      </c>
      <c r="O1676" s="11">
        <v>3</v>
      </c>
      <c r="P1676" s="11">
        <v>0.05</v>
      </c>
      <c r="Q1676" s="11">
        <v>0.2</v>
      </c>
      <c r="R1676" s="11">
        <v>0.1</v>
      </c>
      <c r="S1676" s="11">
        <v>0.25</v>
      </c>
      <c r="T1676" s="11">
        <v>1401.2846</v>
      </c>
      <c r="U1676" s="11">
        <v>0.7</v>
      </c>
      <c r="V1676" s="11">
        <v>40</v>
      </c>
      <c r="W1676" s="11">
        <v>2000</v>
      </c>
      <c r="X1676" s="11">
        <v>-15.653617000000001</v>
      </c>
    </row>
    <row r="1677" spans="2:24" x14ac:dyDescent="0.35">
      <c r="B1677" s="11">
        <v>-8.5230530000000009</v>
      </c>
      <c r="C1677" s="11">
        <v>30</v>
      </c>
      <c r="D1677" s="11">
        <v>44.142856999999999</v>
      </c>
      <c r="E1677" s="11">
        <v>0.192</v>
      </c>
      <c r="F1677" s="11">
        <v>1518.5950413223138</v>
      </c>
      <c r="G1677" s="11">
        <v>291.57024793388427</v>
      </c>
      <c r="H1677" s="11">
        <v>6000</v>
      </c>
      <c r="I1677" s="11">
        <v>0.8</v>
      </c>
      <c r="J1677" s="11">
        <v>0.2</v>
      </c>
      <c r="K1677" s="11">
        <v>0.6</v>
      </c>
      <c r="L1677" s="11">
        <v>4</v>
      </c>
      <c r="M1677" s="11">
        <v>2</v>
      </c>
      <c r="N1677" s="11">
        <v>2</v>
      </c>
      <c r="O1677" s="11">
        <v>4</v>
      </c>
      <c r="P1677" s="11">
        <v>0.05</v>
      </c>
      <c r="Q1677" s="11">
        <v>0.1</v>
      </c>
      <c r="R1677" s="11">
        <v>0.23333333000000001</v>
      </c>
      <c r="S1677" s="11">
        <v>0.25</v>
      </c>
      <c r="T1677" s="11">
        <v>1574.5663999999999</v>
      </c>
      <c r="U1677" s="11">
        <v>0.7</v>
      </c>
      <c r="V1677" s="11">
        <v>60</v>
      </c>
      <c r="W1677" s="11">
        <v>400</v>
      </c>
      <c r="X1677" s="11">
        <v>-8.4437923000000001</v>
      </c>
    </row>
    <row r="1678" spans="2:24" x14ac:dyDescent="0.35">
      <c r="B1678" s="11">
        <v>-1.6881930000000001</v>
      </c>
      <c r="C1678" s="11">
        <v>30</v>
      </c>
      <c r="D1678" s="11">
        <v>129.42857000000001</v>
      </c>
      <c r="E1678" s="11">
        <v>0.246</v>
      </c>
      <c r="F1678" s="11">
        <v>528.9256198347108</v>
      </c>
      <c r="G1678" s="11">
        <v>130.11570247933886</v>
      </c>
      <c r="H1678" s="11">
        <v>4000</v>
      </c>
      <c r="I1678" s="11">
        <v>0.75</v>
      </c>
      <c r="J1678" s="11">
        <v>0.3</v>
      </c>
      <c r="K1678" s="11">
        <v>0.9</v>
      </c>
      <c r="L1678" s="11">
        <v>4</v>
      </c>
      <c r="M1678" s="11">
        <v>3</v>
      </c>
      <c r="N1678" s="11">
        <v>4</v>
      </c>
      <c r="O1678" s="11">
        <v>2</v>
      </c>
      <c r="P1678" s="11">
        <v>0.2</v>
      </c>
      <c r="Q1678" s="11">
        <v>0.2</v>
      </c>
      <c r="R1678" s="11">
        <v>0.23333333000000001</v>
      </c>
      <c r="S1678" s="11">
        <v>0.25</v>
      </c>
      <c r="T1678" s="11">
        <v>1705.7802999999999</v>
      </c>
      <c r="U1678" s="11">
        <v>0.65</v>
      </c>
      <c r="V1678" s="11">
        <v>90</v>
      </c>
      <c r="W1678" s="11">
        <v>400</v>
      </c>
      <c r="X1678" s="11">
        <v>-1.7440009999999999</v>
      </c>
    </row>
    <row r="1679" spans="2:24" x14ac:dyDescent="0.35">
      <c r="B1679" s="11">
        <v>-7.8356769999999996</v>
      </c>
      <c r="C1679" s="11">
        <v>15</v>
      </c>
      <c r="D1679" s="11">
        <v>123.33673</v>
      </c>
      <c r="E1679" s="11">
        <v>8.4000000000000005E-2</v>
      </c>
      <c r="F1679" s="11">
        <v>2985.4338842975208</v>
      </c>
      <c r="G1679" s="11">
        <v>250.77644628099176</v>
      </c>
      <c r="H1679" s="11">
        <v>5500</v>
      </c>
      <c r="I1679" s="11">
        <v>0.85</v>
      </c>
      <c r="J1679" s="11">
        <v>0.4</v>
      </c>
      <c r="K1679" s="11">
        <v>0.6</v>
      </c>
      <c r="L1679" s="11">
        <v>3</v>
      </c>
      <c r="M1679" s="11">
        <v>4</v>
      </c>
      <c r="N1679" s="11">
        <v>2</v>
      </c>
      <c r="O1679" s="11">
        <v>4</v>
      </c>
      <c r="P1679" s="11">
        <v>0.05</v>
      </c>
      <c r="Q1679" s="11">
        <v>0.1</v>
      </c>
      <c r="R1679" s="11">
        <v>0.16666666999999999</v>
      </c>
      <c r="S1679" s="11">
        <v>0.25</v>
      </c>
      <c r="T1679" s="11">
        <v>3082.8262</v>
      </c>
      <c r="U1679" s="11">
        <v>0.625</v>
      </c>
      <c r="V1679" s="11">
        <v>40</v>
      </c>
      <c r="W1679" s="11">
        <v>800</v>
      </c>
      <c r="X1679" s="11">
        <v>-6.0711789999999999</v>
      </c>
    </row>
    <row r="1680" spans="2:24" x14ac:dyDescent="0.35">
      <c r="B1680" s="11">
        <v>-11.222804999999999</v>
      </c>
      <c r="C1680" s="11">
        <v>30</v>
      </c>
      <c r="D1680" s="11">
        <v>159.88775999999999</v>
      </c>
      <c r="E1680" s="11">
        <v>5.7000000000000002E-2</v>
      </c>
      <c r="F1680" s="11">
        <v>1694.4731404958679</v>
      </c>
      <c r="G1680" s="11">
        <v>96.58496900826448</v>
      </c>
      <c r="H1680" s="11">
        <v>8000</v>
      </c>
      <c r="I1680" s="11">
        <v>0.85</v>
      </c>
      <c r="J1680" s="11">
        <v>0.2</v>
      </c>
      <c r="K1680" s="11">
        <v>0.9</v>
      </c>
      <c r="L1680" s="11">
        <v>3</v>
      </c>
      <c r="M1680" s="11">
        <v>2</v>
      </c>
      <c r="N1680" s="11">
        <v>3</v>
      </c>
      <c r="O1680" s="11">
        <v>4</v>
      </c>
      <c r="P1680" s="11">
        <v>0.05</v>
      </c>
      <c r="Q1680" s="11">
        <v>0.1</v>
      </c>
      <c r="R1680" s="11">
        <v>0.3</v>
      </c>
      <c r="S1680" s="11">
        <v>0.35</v>
      </c>
      <c r="T1680" s="11">
        <v>3411.5605999999998</v>
      </c>
      <c r="U1680" s="11">
        <v>0.45</v>
      </c>
      <c r="V1680" s="11">
        <v>50</v>
      </c>
      <c r="W1680" s="11">
        <v>1200</v>
      </c>
      <c r="X1680" s="11">
        <v>-11.606952</v>
      </c>
    </row>
    <row r="1681" spans="2:24" x14ac:dyDescent="0.35">
      <c r="B1681" s="11">
        <v>-1.4088309999999999</v>
      </c>
      <c r="C1681" s="11">
        <v>45</v>
      </c>
      <c r="D1681" s="11">
        <v>19.775510000000001</v>
      </c>
      <c r="E1681" s="11">
        <v>0.16500000000000001</v>
      </c>
      <c r="F1681" s="11">
        <v>1885.5371900826447</v>
      </c>
      <c r="G1681" s="11">
        <v>311.11363636363637</v>
      </c>
      <c r="H1681" s="11">
        <v>8000</v>
      </c>
      <c r="I1681" s="11">
        <v>0.85</v>
      </c>
      <c r="J1681" s="11">
        <v>0.5</v>
      </c>
      <c r="K1681" s="11">
        <v>0.9</v>
      </c>
      <c r="L1681" s="11">
        <v>3</v>
      </c>
      <c r="M1681" s="11">
        <v>4</v>
      </c>
      <c r="N1681" s="11">
        <v>2</v>
      </c>
      <c r="O1681" s="11">
        <v>2</v>
      </c>
      <c r="P1681" s="11">
        <v>0.2</v>
      </c>
      <c r="Q1681" s="11">
        <v>0.15</v>
      </c>
      <c r="R1681" s="11">
        <v>0.16666666999999999</v>
      </c>
      <c r="S1681" s="11">
        <v>0.35</v>
      </c>
      <c r="T1681" s="11">
        <v>3121.6262999999999</v>
      </c>
      <c r="U1681" s="11">
        <v>0.5</v>
      </c>
      <c r="V1681" s="11">
        <v>70</v>
      </c>
      <c r="W1681" s="11">
        <v>1400</v>
      </c>
      <c r="X1681" s="11">
        <v>-5.5184918999999999E-2</v>
      </c>
    </row>
    <row r="1682" spans="2:24" x14ac:dyDescent="0.35">
      <c r="B1682" s="11">
        <v>-3.6468970000000001</v>
      </c>
      <c r="C1682" s="11">
        <v>20</v>
      </c>
      <c r="D1682" s="11">
        <v>7.5918367</v>
      </c>
      <c r="E1682" s="11">
        <v>0.27300000000000002</v>
      </c>
      <c r="F1682" s="11">
        <v>1269.4214876033059</v>
      </c>
      <c r="G1682" s="11">
        <v>346.55206611570253</v>
      </c>
      <c r="H1682" s="11">
        <v>3000</v>
      </c>
      <c r="I1682" s="11">
        <v>0.8</v>
      </c>
      <c r="J1682" s="11">
        <v>0.5</v>
      </c>
      <c r="K1682" s="11">
        <v>0.6</v>
      </c>
      <c r="L1682" s="11">
        <v>4</v>
      </c>
      <c r="M1682" s="11">
        <v>4</v>
      </c>
      <c r="N1682" s="11">
        <v>2</v>
      </c>
      <c r="O1682" s="11">
        <v>3</v>
      </c>
      <c r="P1682" s="11">
        <v>0.125</v>
      </c>
      <c r="Q1682" s="11">
        <v>0.1</v>
      </c>
      <c r="R1682" s="11">
        <v>0.1</v>
      </c>
      <c r="S1682" s="11">
        <v>0.2</v>
      </c>
      <c r="T1682" s="11">
        <v>1888.3105</v>
      </c>
      <c r="U1682" s="11">
        <v>0.6</v>
      </c>
      <c r="V1682" s="11">
        <v>50</v>
      </c>
      <c r="W1682" s="11">
        <v>1200</v>
      </c>
      <c r="X1682" s="11">
        <v>-3.2667823</v>
      </c>
    </row>
    <row r="1683" spans="2:24" x14ac:dyDescent="0.35">
      <c r="B1683" s="11">
        <v>-10.070448000000001</v>
      </c>
      <c r="C1683" s="11">
        <v>40</v>
      </c>
      <c r="D1683" s="11">
        <v>141.61224000000001</v>
      </c>
      <c r="E1683" s="11">
        <v>0.13800000000000001</v>
      </c>
      <c r="F1683" s="11">
        <v>1075.6714876033056</v>
      </c>
      <c r="G1683" s="11">
        <v>148.44266528925618</v>
      </c>
      <c r="H1683" s="11">
        <v>8000</v>
      </c>
      <c r="I1683" s="11">
        <v>0.7</v>
      </c>
      <c r="J1683" s="11">
        <v>0.2</v>
      </c>
      <c r="K1683" s="11">
        <v>0.6</v>
      </c>
      <c r="L1683" s="11">
        <v>3</v>
      </c>
      <c r="M1683" s="11">
        <v>3</v>
      </c>
      <c r="N1683" s="11">
        <v>3</v>
      </c>
      <c r="O1683" s="11">
        <v>2</v>
      </c>
      <c r="P1683" s="11">
        <v>0.2</v>
      </c>
      <c r="Q1683" s="11">
        <v>0.1</v>
      </c>
      <c r="R1683" s="11">
        <v>0.1</v>
      </c>
      <c r="S1683" s="11">
        <v>0.3</v>
      </c>
      <c r="T1683" s="11">
        <v>3212.6358</v>
      </c>
      <c r="U1683" s="11">
        <v>0.67500000000000004</v>
      </c>
      <c r="V1683" s="11">
        <v>80</v>
      </c>
      <c r="W1683" s="11">
        <v>1200</v>
      </c>
      <c r="X1683" s="11">
        <v>-12.494465999999999</v>
      </c>
    </row>
    <row r="1684" spans="2:24" x14ac:dyDescent="0.35">
      <c r="B1684" s="11">
        <v>-8.5894840000000006</v>
      </c>
      <c r="C1684" s="11">
        <v>45</v>
      </c>
      <c r="D1684" s="11">
        <v>50.234693999999998</v>
      </c>
      <c r="E1684" s="11">
        <v>0.03</v>
      </c>
      <c r="F1684" s="11">
        <v>1694.4731404958679</v>
      </c>
      <c r="G1684" s="11">
        <v>50.834194214876035</v>
      </c>
      <c r="H1684" s="11">
        <v>6500</v>
      </c>
      <c r="I1684" s="11">
        <v>0.75</v>
      </c>
      <c r="J1684" s="11">
        <v>0.5</v>
      </c>
      <c r="K1684" s="11">
        <v>0.9</v>
      </c>
      <c r="L1684" s="11">
        <v>3</v>
      </c>
      <c r="M1684" s="11">
        <v>3</v>
      </c>
      <c r="N1684" s="11">
        <v>2</v>
      </c>
      <c r="O1684" s="11">
        <v>2</v>
      </c>
      <c r="P1684" s="11">
        <v>0.2</v>
      </c>
      <c r="Q1684" s="11">
        <v>0.2</v>
      </c>
      <c r="R1684" s="11">
        <v>0.16666666999999999</v>
      </c>
      <c r="S1684" s="11">
        <v>0.25</v>
      </c>
      <c r="T1684" s="11">
        <v>3024.0754999999999</v>
      </c>
      <c r="U1684" s="11">
        <v>0.47499999999999998</v>
      </c>
      <c r="V1684" s="11">
        <v>70</v>
      </c>
      <c r="W1684" s="11">
        <v>600</v>
      </c>
      <c r="X1684" s="11">
        <v>-8.6520576999999985</v>
      </c>
    </row>
    <row r="1685" spans="2:24" x14ac:dyDescent="0.35">
      <c r="B1685" s="11">
        <v>-0.89983000000000002</v>
      </c>
      <c r="C1685" s="11">
        <v>20</v>
      </c>
      <c r="D1685" s="11">
        <v>275.63265000000001</v>
      </c>
      <c r="E1685" s="11">
        <v>0.111</v>
      </c>
      <c r="F1685" s="11">
        <v>1475</v>
      </c>
      <c r="G1685" s="11">
        <v>163.72499999999999</v>
      </c>
      <c r="H1685" s="11">
        <v>5500</v>
      </c>
      <c r="I1685" s="11">
        <v>0.75</v>
      </c>
      <c r="J1685" s="11">
        <v>0.3</v>
      </c>
      <c r="K1685" s="11">
        <v>0.8</v>
      </c>
      <c r="L1685" s="11">
        <v>2</v>
      </c>
      <c r="M1685" s="11">
        <v>3</v>
      </c>
      <c r="N1685" s="11">
        <v>3</v>
      </c>
      <c r="O1685" s="11">
        <v>4</v>
      </c>
      <c r="P1685" s="11">
        <v>0.2</v>
      </c>
      <c r="Q1685" s="11">
        <v>0.2</v>
      </c>
      <c r="R1685" s="11">
        <v>0.16666666999999999</v>
      </c>
      <c r="S1685" s="11">
        <v>0.3</v>
      </c>
      <c r="T1685" s="11">
        <v>2981.0828000000001</v>
      </c>
      <c r="U1685" s="11">
        <v>0.55000000000000004</v>
      </c>
      <c r="V1685" s="11">
        <v>70</v>
      </c>
      <c r="W1685" s="11">
        <v>1200</v>
      </c>
      <c r="X1685" s="11">
        <v>-1.3226297</v>
      </c>
    </row>
    <row r="1686" spans="2:24" x14ac:dyDescent="0.35">
      <c r="B1686" s="11">
        <v>-0.27365</v>
      </c>
      <c r="C1686" s="11">
        <v>20</v>
      </c>
      <c r="D1686" s="11">
        <v>50.234693999999998</v>
      </c>
      <c r="E1686" s="11">
        <v>5.7000000000000002E-2</v>
      </c>
      <c r="F1686" s="11">
        <v>3733.2128099173551</v>
      </c>
      <c r="G1686" s="11">
        <v>212.79313016528926</v>
      </c>
      <c r="H1686" s="11">
        <v>5500</v>
      </c>
      <c r="I1686" s="11">
        <v>0.8</v>
      </c>
      <c r="J1686" s="11">
        <v>0.5</v>
      </c>
      <c r="K1686" s="11">
        <v>0.8</v>
      </c>
      <c r="L1686" s="11">
        <v>2</v>
      </c>
      <c r="M1686" s="11">
        <v>3</v>
      </c>
      <c r="N1686" s="11">
        <v>4</v>
      </c>
      <c r="O1686" s="11">
        <v>4</v>
      </c>
      <c r="P1686" s="11">
        <v>0.05</v>
      </c>
      <c r="Q1686" s="11">
        <v>0.15</v>
      </c>
      <c r="R1686" s="11">
        <v>0.23333333000000001</v>
      </c>
      <c r="S1686" s="11">
        <v>0.35</v>
      </c>
      <c r="T1686" s="11">
        <v>2019.4431999999999</v>
      </c>
      <c r="U1686" s="11">
        <v>0.42499999999999999</v>
      </c>
      <c r="V1686" s="11">
        <v>40</v>
      </c>
      <c r="W1686" s="11">
        <v>1000</v>
      </c>
      <c r="X1686" s="11">
        <v>-2.9820262000000004</v>
      </c>
    </row>
    <row r="1687" spans="2:24" x14ac:dyDescent="0.35">
      <c r="B1687" s="11">
        <v>-6.0193209999999997</v>
      </c>
      <c r="C1687" s="11">
        <v>25</v>
      </c>
      <c r="D1687" s="11">
        <v>293.90816000000001</v>
      </c>
      <c r="E1687" s="11">
        <v>5.7000000000000002E-2</v>
      </c>
      <c r="F1687" s="11">
        <v>2400</v>
      </c>
      <c r="G1687" s="11">
        <v>136.80000000000001</v>
      </c>
      <c r="H1687" s="11">
        <v>6500</v>
      </c>
      <c r="I1687" s="11">
        <v>0.8</v>
      </c>
      <c r="J1687" s="11">
        <v>0.4</v>
      </c>
      <c r="K1687" s="11">
        <v>0.8</v>
      </c>
      <c r="L1687" s="11">
        <v>3</v>
      </c>
      <c r="M1687" s="11">
        <v>2</v>
      </c>
      <c r="N1687" s="11">
        <v>3</v>
      </c>
      <c r="O1687" s="11">
        <v>4</v>
      </c>
      <c r="P1687" s="11">
        <v>0.05</v>
      </c>
      <c r="Q1687" s="11">
        <v>0.1</v>
      </c>
      <c r="R1687" s="11">
        <v>0.16666666999999999</v>
      </c>
      <c r="S1687" s="11">
        <v>0.35</v>
      </c>
      <c r="T1687" s="11">
        <v>2310.3649999999998</v>
      </c>
      <c r="U1687" s="11">
        <v>0.5</v>
      </c>
      <c r="V1687" s="11">
        <v>50</v>
      </c>
      <c r="W1687" s="11">
        <v>1000</v>
      </c>
      <c r="X1687" s="11">
        <v>-4.3130432999999995</v>
      </c>
    </row>
    <row r="1688" spans="2:24" x14ac:dyDescent="0.35">
      <c r="B1688" s="11">
        <v>18.262635</v>
      </c>
      <c r="C1688" s="11">
        <v>15</v>
      </c>
      <c r="D1688" s="11">
        <v>300</v>
      </c>
      <c r="E1688" s="11">
        <v>0.219</v>
      </c>
      <c r="F1688" s="11">
        <v>1075.6714876033056</v>
      </c>
      <c r="G1688" s="11">
        <v>235.57205578512395</v>
      </c>
      <c r="H1688" s="11">
        <v>2500</v>
      </c>
      <c r="I1688" s="11">
        <v>0.85</v>
      </c>
      <c r="J1688" s="11">
        <v>0.2</v>
      </c>
      <c r="K1688" s="11">
        <v>0.9</v>
      </c>
      <c r="L1688" s="11">
        <v>4</v>
      </c>
      <c r="M1688" s="11">
        <v>2</v>
      </c>
      <c r="N1688" s="11">
        <v>3</v>
      </c>
      <c r="O1688" s="11">
        <v>4</v>
      </c>
      <c r="P1688" s="11">
        <v>0.05</v>
      </c>
      <c r="Q1688" s="11">
        <v>0.15</v>
      </c>
      <c r="R1688" s="11">
        <v>0.1</v>
      </c>
      <c r="S1688" s="11">
        <v>0.25</v>
      </c>
      <c r="T1688" s="11">
        <v>723.24369000000002</v>
      </c>
      <c r="U1688" s="11">
        <v>0.4</v>
      </c>
      <c r="V1688" s="11">
        <v>90</v>
      </c>
      <c r="W1688" s="11">
        <v>800</v>
      </c>
      <c r="X1688" s="11">
        <v>26.301145000000002</v>
      </c>
    </row>
    <row r="1689" spans="2:24" x14ac:dyDescent="0.35">
      <c r="B1689" s="11">
        <v>-1.567914</v>
      </c>
      <c r="C1689" s="11">
        <v>30</v>
      </c>
      <c r="D1689" s="11">
        <v>44.142856999999999</v>
      </c>
      <c r="E1689" s="11">
        <v>0.27300000000000002</v>
      </c>
      <c r="F1689" s="11">
        <v>2847.3657024793383</v>
      </c>
      <c r="G1689" s="11">
        <v>777.33083677685943</v>
      </c>
      <c r="H1689" s="11">
        <v>3000</v>
      </c>
      <c r="I1689" s="11">
        <v>0.7</v>
      </c>
      <c r="J1689" s="11">
        <v>0.5</v>
      </c>
      <c r="K1689" s="11">
        <v>0.6</v>
      </c>
      <c r="L1689" s="11">
        <v>3</v>
      </c>
      <c r="M1689" s="11">
        <v>3</v>
      </c>
      <c r="N1689" s="11">
        <v>2</v>
      </c>
      <c r="O1689" s="11">
        <v>3</v>
      </c>
      <c r="P1689" s="11">
        <v>0.2</v>
      </c>
      <c r="Q1689" s="11">
        <v>0.15</v>
      </c>
      <c r="R1689" s="11">
        <v>0.16666666999999999</v>
      </c>
      <c r="S1689" s="11">
        <v>0.2</v>
      </c>
      <c r="T1689" s="11">
        <v>1279.3352</v>
      </c>
      <c r="U1689" s="11">
        <v>0.52500000000000002</v>
      </c>
      <c r="V1689" s="11">
        <v>70</v>
      </c>
      <c r="W1689" s="11">
        <v>1600</v>
      </c>
      <c r="X1689" s="11">
        <v>-4.9769784000000001</v>
      </c>
    </row>
    <row r="1690" spans="2:24" x14ac:dyDescent="0.35">
      <c r="B1690" s="11">
        <v>-0.36032700000000001</v>
      </c>
      <c r="C1690" s="11">
        <v>15</v>
      </c>
      <c r="D1690" s="11">
        <v>281.72449</v>
      </c>
      <c r="E1690" s="11">
        <v>0.192</v>
      </c>
      <c r="F1690" s="11">
        <v>4176.1363636363631</v>
      </c>
      <c r="G1690" s="11">
        <v>801.81818181818176</v>
      </c>
      <c r="H1690" s="11">
        <v>6000</v>
      </c>
      <c r="I1690" s="11">
        <v>0.85</v>
      </c>
      <c r="J1690" s="11">
        <v>0.5</v>
      </c>
      <c r="K1690" s="11">
        <v>0.6</v>
      </c>
      <c r="L1690" s="11">
        <v>3</v>
      </c>
      <c r="M1690" s="11">
        <v>3</v>
      </c>
      <c r="N1690" s="11">
        <v>3</v>
      </c>
      <c r="O1690" s="11">
        <v>2</v>
      </c>
      <c r="P1690" s="11">
        <v>0.125</v>
      </c>
      <c r="Q1690" s="11">
        <v>0.15</v>
      </c>
      <c r="R1690" s="11">
        <v>0.3</v>
      </c>
      <c r="S1690" s="11">
        <v>0.2</v>
      </c>
      <c r="T1690" s="11">
        <v>1735.7847999999999</v>
      </c>
      <c r="U1690" s="11">
        <v>0.55000000000000004</v>
      </c>
      <c r="V1690" s="11">
        <v>60</v>
      </c>
      <c r="W1690" s="11">
        <v>800</v>
      </c>
      <c r="X1690" s="11">
        <v>3.3932903999999997</v>
      </c>
    </row>
    <row r="1691" spans="2:24" x14ac:dyDescent="0.35">
      <c r="B1691" s="11">
        <v>20.669725</v>
      </c>
      <c r="C1691" s="11">
        <v>45</v>
      </c>
      <c r="D1691" s="11">
        <v>19.775510000000001</v>
      </c>
      <c r="E1691" s="11">
        <v>0.13800000000000001</v>
      </c>
      <c r="F1691" s="11">
        <v>4500</v>
      </c>
      <c r="G1691" s="11">
        <v>621</v>
      </c>
      <c r="H1691" s="11">
        <v>6500</v>
      </c>
      <c r="I1691" s="11">
        <v>0.85</v>
      </c>
      <c r="J1691" s="11">
        <v>0.4</v>
      </c>
      <c r="K1691" s="11">
        <v>0.6</v>
      </c>
      <c r="L1691" s="11">
        <v>3</v>
      </c>
      <c r="M1691" s="11">
        <v>4</v>
      </c>
      <c r="N1691" s="11">
        <v>4</v>
      </c>
      <c r="O1691" s="11">
        <v>3</v>
      </c>
      <c r="P1691" s="11">
        <v>0.2</v>
      </c>
      <c r="Q1691" s="11">
        <v>0.1</v>
      </c>
      <c r="R1691" s="11">
        <v>0.1</v>
      </c>
      <c r="S1691" s="11">
        <v>0.2</v>
      </c>
      <c r="T1691" s="11">
        <v>3511.8296</v>
      </c>
      <c r="U1691" s="11">
        <v>0.55000000000000004</v>
      </c>
      <c r="V1691" s="11">
        <v>90</v>
      </c>
      <c r="W1691" s="11">
        <v>1600</v>
      </c>
      <c r="X1691" s="11">
        <v>18.804463999999999</v>
      </c>
    </row>
    <row r="1692" spans="2:24" x14ac:dyDescent="0.35">
      <c r="B1692" s="11">
        <v>-20.897943999999999</v>
      </c>
      <c r="C1692" s="11">
        <v>30</v>
      </c>
      <c r="D1692" s="11">
        <v>165.97959</v>
      </c>
      <c r="E1692" s="11">
        <v>0.16500000000000001</v>
      </c>
      <c r="F1692" s="11">
        <v>528.9256198347108</v>
      </c>
      <c r="G1692" s="11">
        <v>87.27272727272728</v>
      </c>
      <c r="H1692" s="11">
        <v>6000</v>
      </c>
      <c r="I1692" s="11">
        <v>0.85</v>
      </c>
      <c r="J1692" s="11">
        <v>0.3</v>
      </c>
      <c r="K1692" s="11">
        <v>0.9</v>
      </c>
      <c r="L1692" s="11">
        <v>4</v>
      </c>
      <c r="M1692" s="11">
        <v>3</v>
      </c>
      <c r="N1692" s="11">
        <v>3</v>
      </c>
      <c r="O1692" s="11">
        <v>2</v>
      </c>
      <c r="P1692" s="11">
        <v>0.05</v>
      </c>
      <c r="Q1692" s="11">
        <v>0.1</v>
      </c>
      <c r="R1692" s="11">
        <v>0.1</v>
      </c>
      <c r="S1692" s="11">
        <v>0.3</v>
      </c>
      <c r="T1692" s="11">
        <v>2558.6705000000002</v>
      </c>
      <c r="U1692" s="11">
        <v>0.55000000000000004</v>
      </c>
      <c r="V1692" s="11">
        <v>60</v>
      </c>
      <c r="W1692" s="11">
        <v>1800</v>
      </c>
      <c r="X1692" s="11">
        <v>-19.110284</v>
      </c>
    </row>
    <row r="1693" spans="2:24" x14ac:dyDescent="0.35">
      <c r="B1693" s="11">
        <v>-19.160696000000002</v>
      </c>
      <c r="C1693" s="11">
        <v>25</v>
      </c>
      <c r="D1693" s="11">
        <v>135.52041</v>
      </c>
      <c r="E1693" s="11">
        <v>0.03</v>
      </c>
      <c r="F1693" s="11">
        <v>3100</v>
      </c>
      <c r="G1693" s="11">
        <v>93</v>
      </c>
      <c r="H1693" s="11">
        <v>8500</v>
      </c>
      <c r="I1693" s="11">
        <v>0.7</v>
      </c>
      <c r="J1693" s="11">
        <v>0.5</v>
      </c>
      <c r="K1693" s="11">
        <v>0.9</v>
      </c>
      <c r="L1693" s="11">
        <v>2</v>
      </c>
      <c r="M1693" s="11">
        <v>3</v>
      </c>
      <c r="N1693" s="11">
        <v>4</v>
      </c>
      <c r="O1693" s="11">
        <v>4</v>
      </c>
      <c r="P1693" s="11">
        <v>0.05</v>
      </c>
      <c r="Q1693" s="11">
        <v>0.15</v>
      </c>
      <c r="R1693" s="11">
        <v>0.1</v>
      </c>
      <c r="S1693" s="11">
        <v>0.3</v>
      </c>
      <c r="T1693" s="11">
        <v>5179.2797</v>
      </c>
      <c r="U1693" s="11">
        <v>0.625</v>
      </c>
      <c r="V1693" s="11">
        <v>80</v>
      </c>
      <c r="W1693" s="11">
        <v>2000</v>
      </c>
      <c r="X1693" s="11">
        <v>-17.613098999999998</v>
      </c>
    </row>
    <row r="1694" spans="2:24" x14ac:dyDescent="0.35">
      <c r="B1694" s="11">
        <v>11.728377999999999</v>
      </c>
      <c r="C1694" s="11">
        <v>20</v>
      </c>
      <c r="D1694" s="11">
        <v>214.71429000000001</v>
      </c>
      <c r="E1694" s="11">
        <v>0.3</v>
      </c>
      <c r="F1694" s="11">
        <v>1700</v>
      </c>
      <c r="G1694" s="11">
        <v>510</v>
      </c>
      <c r="H1694" s="11">
        <v>6000</v>
      </c>
      <c r="I1694" s="11">
        <v>0.8</v>
      </c>
      <c r="J1694" s="11">
        <v>0.3</v>
      </c>
      <c r="K1694" s="11">
        <v>0.7</v>
      </c>
      <c r="L1694" s="11">
        <v>3</v>
      </c>
      <c r="M1694" s="11">
        <v>4</v>
      </c>
      <c r="N1694" s="11">
        <v>2</v>
      </c>
      <c r="O1694" s="11">
        <v>4</v>
      </c>
      <c r="P1694" s="11">
        <v>0.05</v>
      </c>
      <c r="Q1694" s="11">
        <v>0.2</v>
      </c>
      <c r="R1694" s="11">
        <v>0.3</v>
      </c>
      <c r="S1694" s="11">
        <v>0.25</v>
      </c>
      <c r="T1694" s="11">
        <v>3776.6210000000001</v>
      </c>
      <c r="U1694" s="11">
        <v>0.52500000000000002</v>
      </c>
      <c r="V1694" s="11">
        <v>70</v>
      </c>
      <c r="W1694" s="11">
        <v>1200</v>
      </c>
      <c r="X1694" s="11">
        <v>8.4942316999999985</v>
      </c>
    </row>
    <row r="1695" spans="2:24" x14ac:dyDescent="0.35">
      <c r="B1695" s="11">
        <v>-1.8282659999999999</v>
      </c>
      <c r="C1695" s="11">
        <v>25</v>
      </c>
      <c r="D1695" s="11">
        <v>178.16327000000001</v>
      </c>
      <c r="E1695" s="11">
        <v>0.192</v>
      </c>
      <c r="F1695" s="11">
        <v>1961.518595041322</v>
      </c>
      <c r="G1695" s="11">
        <v>376.61157024793386</v>
      </c>
      <c r="H1695" s="11">
        <v>5500</v>
      </c>
      <c r="I1695" s="11">
        <v>0.7</v>
      </c>
      <c r="J1695" s="11">
        <v>0.2</v>
      </c>
      <c r="K1695" s="11">
        <v>0.7</v>
      </c>
      <c r="L1695" s="11">
        <v>4</v>
      </c>
      <c r="M1695" s="11">
        <v>4</v>
      </c>
      <c r="N1695" s="11">
        <v>2</v>
      </c>
      <c r="O1695" s="11">
        <v>2</v>
      </c>
      <c r="P1695" s="11">
        <v>0.2</v>
      </c>
      <c r="Q1695" s="11">
        <v>0.2</v>
      </c>
      <c r="R1695" s="11">
        <v>0.3</v>
      </c>
      <c r="S1695" s="11">
        <v>0.25</v>
      </c>
      <c r="T1695" s="11">
        <v>3351.2986999999998</v>
      </c>
      <c r="U1695" s="11">
        <v>0.45</v>
      </c>
      <c r="V1695" s="11">
        <v>40</v>
      </c>
      <c r="W1695" s="11">
        <v>1800</v>
      </c>
      <c r="X1695" s="11">
        <v>-3.8939362000000002</v>
      </c>
    </row>
    <row r="1696" spans="2:24" x14ac:dyDescent="0.35">
      <c r="B1696" s="11">
        <v>7.7273779999999999</v>
      </c>
      <c r="C1696" s="11">
        <v>15</v>
      </c>
      <c r="D1696" s="11">
        <v>38.051020000000001</v>
      </c>
      <c r="E1696" s="11">
        <v>0.13800000000000001</v>
      </c>
      <c r="F1696" s="11">
        <v>2750.413223140496</v>
      </c>
      <c r="G1696" s="11">
        <v>379.55702479338851</v>
      </c>
      <c r="H1696" s="11">
        <v>6500</v>
      </c>
      <c r="I1696" s="11">
        <v>0.75</v>
      </c>
      <c r="J1696" s="11">
        <v>0.3</v>
      </c>
      <c r="K1696" s="11">
        <v>0.7</v>
      </c>
      <c r="L1696" s="11">
        <v>3</v>
      </c>
      <c r="M1696" s="11">
        <v>3</v>
      </c>
      <c r="N1696" s="11">
        <v>2</v>
      </c>
      <c r="O1696" s="11">
        <v>4</v>
      </c>
      <c r="P1696" s="11">
        <v>0.125</v>
      </c>
      <c r="Q1696" s="11">
        <v>0.15</v>
      </c>
      <c r="R1696" s="11">
        <v>0.3</v>
      </c>
      <c r="S1696" s="11">
        <v>0.35</v>
      </c>
      <c r="T1696" s="11">
        <v>2468.0691000000002</v>
      </c>
      <c r="U1696" s="11">
        <v>0.45</v>
      </c>
      <c r="V1696" s="11">
        <v>50</v>
      </c>
      <c r="W1696" s="11">
        <v>1600</v>
      </c>
      <c r="X1696" s="11">
        <v>7.8257659000000004</v>
      </c>
    </row>
    <row r="1697" spans="2:24" x14ac:dyDescent="0.35">
      <c r="B1697" s="11">
        <v>-8.189686</v>
      </c>
      <c r="C1697" s="11">
        <v>15</v>
      </c>
      <c r="D1697" s="11">
        <v>1.5</v>
      </c>
      <c r="E1697" s="11">
        <v>0.13800000000000001</v>
      </c>
      <c r="F1697" s="11">
        <v>2400</v>
      </c>
      <c r="G1697" s="11">
        <v>331.20000000000005</v>
      </c>
      <c r="H1697" s="11">
        <v>8500</v>
      </c>
      <c r="I1697" s="11">
        <v>0.8</v>
      </c>
      <c r="J1697" s="11">
        <v>0.4</v>
      </c>
      <c r="K1697" s="11">
        <v>0.9</v>
      </c>
      <c r="L1697" s="11">
        <v>3</v>
      </c>
      <c r="M1697" s="11">
        <v>3</v>
      </c>
      <c r="N1697" s="11">
        <v>2</v>
      </c>
      <c r="O1697" s="11">
        <v>2</v>
      </c>
      <c r="P1697" s="11">
        <v>0.05</v>
      </c>
      <c r="Q1697" s="11">
        <v>0.1</v>
      </c>
      <c r="R1697" s="11">
        <v>0.16666666999999999</v>
      </c>
      <c r="S1697" s="11">
        <v>0.3</v>
      </c>
      <c r="T1697" s="11">
        <v>3995.9214000000002</v>
      </c>
      <c r="U1697" s="11">
        <v>0.7</v>
      </c>
      <c r="V1697" s="11">
        <v>50</v>
      </c>
      <c r="W1697" s="11">
        <v>400</v>
      </c>
      <c r="X1697" s="11">
        <v>-9.5663036999999989</v>
      </c>
    </row>
    <row r="1698" spans="2:24" x14ac:dyDescent="0.35">
      <c r="B1698" s="11">
        <v>-1.769495</v>
      </c>
      <c r="C1698" s="11">
        <v>15</v>
      </c>
      <c r="D1698" s="11">
        <v>226.89796000000001</v>
      </c>
      <c r="E1698" s="11">
        <v>0.192</v>
      </c>
      <c r="F1698" s="11">
        <v>2400</v>
      </c>
      <c r="G1698" s="11">
        <v>460.8</v>
      </c>
      <c r="H1698" s="11">
        <v>8500</v>
      </c>
      <c r="I1698" s="11">
        <v>0.8</v>
      </c>
      <c r="J1698" s="11">
        <v>0.2</v>
      </c>
      <c r="K1698" s="11">
        <v>0.6</v>
      </c>
      <c r="L1698" s="11">
        <v>4</v>
      </c>
      <c r="M1698" s="11">
        <v>3</v>
      </c>
      <c r="N1698" s="11">
        <v>4</v>
      </c>
      <c r="O1698" s="11">
        <v>2</v>
      </c>
      <c r="P1698" s="11">
        <v>0.05</v>
      </c>
      <c r="Q1698" s="11">
        <v>0.2</v>
      </c>
      <c r="R1698" s="11">
        <v>0.3</v>
      </c>
      <c r="S1698" s="11">
        <v>0.3</v>
      </c>
      <c r="T1698" s="11">
        <v>2459.0284999999999</v>
      </c>
      <c r="U1698" s="11">
        <v>0.625</v>
      </c>
      <c r="V1698" s="11">
        <v>50</v>
      </c>
      <c r="W1698" s="11">
        <v>600</v>
      </c>
      <c r="X1698" s="11">
        <v>-4.7035798</v>
      </c>
    </row>
    <row r="1699" spans="2:24" x14ac:dyDescent="0.35">
      <c r="B1699" s="11">
        <v>-5.6367979999999998</v>
      </c>
      <c r="C1699" s="11">
        <v>15</v>
      </c>
      <c r="D1699" s="11">
        <v>141.61224000000001</v>
      </c>
      <c r="E1699" s="11">
        <v>0.27300000000000002</v>
      </c>
      <c r="F1699" s="11">
        <v>250</v>
      </c>
      <c r="G1699" s="11">
        <v>68.25</v>
      </c>
      <c r="H1699" s="11">
        <v>6000</v>
      </c>
      <c r="I1699" s="11">
        <v>0.7</v>
      </c>
      <c r="J1699" s="11">
        <v>0.2</v>
      </c>
      <c r="K1699" s="11">
        <v>0.7</v>
      </c>
      <c r="L1699" s="11">
        <v>2</v>
      </c>
      <c r="M1699" s="11">
        <v>4</v>
      </c>
      <c r="N1699" s="11">
        <v>3</v>
      </c>
      <c r="O1699" s="11">
        <v>4</v>
      </c>
      <c r="P1699" s="11">
        <v>0.05</v>
      </c>
      <c r="Q1699" s="11">
        <v>0.1</v>
      </c>
      <c r="R1699" s="11">
        <v>0.16666666999999999</v>
      </c>
      <c r="S1699" s="11">
        <v>0.35</v>
      </c>
      <c r="T1699" s="11">
        <v>3363.0830999999998</v>
      </c>
      <c r="U1699" s="11">
        <v>0.625</v>
      </c>
      <c r="V1699" s="11">
        <v>40</v>
      </c>
      <c r="W1699" s="11">
        <v>400</v>
      </c>
      <c r="X1699" s="11">
        <v>-6.1274477999999997</v>
      </c>
    </row>
    <row r="1700" spans="2:24" x14ac:dyDescent="0.35">
      <c r="B1700" s="11">
        <v>-17.486519999999999</v>
      </c>
      <c r="C1700" s="11">
        <v>25</v>
      </c>
      <c r="D1700" s="11">
        <v>196.43878000000001</v>
      </c>
      <c r="E1700" s="11">
        <v>0.219</v>
      </c>
      <c r="F1700" s="11">
        <v>376.54958677685954</v>
      </c>
      <c r="G1700" s="11">
        <v>82.464359504132233</v>
      </c>
      <c r="H1700" s="11">
        <v>2500</v>
      </c>
      <c r="I1700" s="11">
        <v>0.8</v>
      </c>
      <c r="J1700" s="11">
        <v>0.4</v>
      </c>
      <c r="K1700" s="11">
        <v>0.6</v>
      </c>
      <c r="L1700" s="11">
        <v>3</v>
      </c>
      <c r="M1700" s="11">
        <v>2</v>
      </c>
      <c r="N1700" s="11">
        <v>3</v>
      </c>
      <c r="O1700" s="11">
        <v>3</v>
      </c>
      <c r="P1700" s="11">
        <v>0.125</v>
      </c>
      <c r="Q1700" s="11">
        <v>0.1</v>
      </c>
      <c r="R1700" s="11">
        <v>0.1</v>
      </c>
      <c r="S1700" s="11">
        <v>0.3</v>
      </c>
      <c r="T1700" s="11">
        <v>1100.1738</v>
      </c>
      <c r="U1700" s="11">
        <v>0.65</v>
      </c>
      <c r="V1700" s="11">
        <v>40</v>
      </c>
      <c r="W1700" s="11">
        <v>1400</v>
      </c>
      <c r="X1700" s="11">
        <v>-18.248612000000001</v>
      </c>
    </row>
    <row r="1701" spans="2:24" x14ac:dyDescent="0.35">
      <c r="B1701" s="11">
        <v>-23.190792999999999</v>
      </c>
      <c r="C1701" s="11">
        <v>35</v>
      </c>
      <c r="D1701" s="11">
        <v>263.44898000000001</v>
      </c>
      <c r="E1701" s="11">
        <v>0.246</v>
      </c>
      <c r="F1701" s="11">
        <v>950</v>
      </c>
      <c r="G1701" s="11">
        <v>233.7</v>
      </c>
      <c r="H1701" s="11">
        <v>8000</v>
      </c>
      <c r="I1701" s="11">
        <v>0.85</v>
      </c>
      <c r="J1701" s="11">
        <v>0.3</v>
      </c>
      <c r="K1701" s="11">
        <v>0.9</v>
      </c>
      <c r="L1701" s="11">
        <v>2</v>
      </c>
      <c r="M1701" s="11">
        <v>3</v>
      </c>
      <c r="N1701" s="11">
        <v>2</v>
      </c>
      <c r="O1701" s="11">
        <v>2</v>
      </c>
      <c r="P1701" s="11">
        <v>0.125</v>
      </c>
      <c r="Q1701" s="11">
        <v>0.15</v>
      </c>
      <c r="R1701" s="11">
        <v>0.23333333000000001</v>
      </c>
      <c r="S1701" s="11">
        <v>0.35</v>
      </c>
      <c r="T1701" s="11">
        <v>2036.3761999999999</v>
      </c>
      <c r="U1701" s="11">
        <v>0.625</v>
      </c>
      <c r="V1701" s="11">
        <v>50</v>
      </c>
      <c r="W1701" s="11">
        <v>2000</v>
      </c>
      <c r="X1701" s="11">
        <v>-23.657959000000002</v>
      </c>
    </row>
    <row r="1702" spans="2:24" x14ac:dyDescent="0.35">
      <c r="B1702" s="11">
        <v>-3.1069770000000001</v>
      </c>
      <c r="C1702" s="11">
        <v>30</v>
      </c>
      <c r="D1702" s="11">
        <v>141.61224000000001</v>
      </c>
      <c r="E1702" s="11">
        <v>0.111</v>
      </c>
      <c r="F1702" s="11">
        <v>1700</v>
      </c>
      <c r="G1702" s="11">
        <v>188.7</v>
      </c>
      <c r="H1702" s="11">
        <v>7500</v>
      </c>
      <c r="I1702" s="11">
        <v>0.75</v>
      </c>
      <c r="J1702" s="11">
        <v>0.5</v>
      </c>
      <c r="K1702" s="11">
        <v>0.6</v>
      </c>
      <c r="L1702" s="11">
        <v>3</v>
      </c>
      <c r="M1702" s="11">
        <v>4</v>
      </c>
      <c r="N1702" s="11">
        <v>3</v>
      </c>
      <c r="O1702" s="11">
        <v>3</v>
      </c>
      <c r="P1702" s="11">
        <v>0.125</v>
      </c>
      <c r="Q1702" s="11">
        <v>0.2</v>
      </c>
      <c r="R1702" s="11">
        <v>0.3</v>
      </c>
      <c r="S1702" s="11">
        <v>0.25</v>
      </c>
      <c r="T1702" s="11">
        <v>1968.2080000000001</v>
      </c>
      <c r="U1702" s="11">
        <v>0.55000000000000004</v>
      </c>
      <c r="V1702" s="11">
        <v>80</v>
      </c>
      <c r="W1702" s="11">
        <v>600</v>
      </c>
      <c r="X1702" s="11">
        <v>-4.2328125999999999</v>
      </c>
    </row>
    <row r="1703" spans="2:24" x14ac:dyDescent="0.35">
      <c r="B1703" s="11">
        <v>2.7346729999999999</v>
      </c>
      <c r="C1703" s="11">
        <v>30</v>
      </c>
      <c r="D1703" s="11">
        <v>56.326531000000003</v>
      </c>
      <c r="E1703" s="11">
        <v>0.13800000000000001</v>
      </c>
      <c r="F1703" s="11">
        <v>2485.227272727273</v>
      </c>
      <c r="G1703" s="11">
        <v>342.96136363636367</v>
      </c>
      <c r="H1703" s="11">
        <v>5500</v>
      </c>
      <c r="I1703" s="11">
        <v>0.8</v>
      </c>
      <c r="J1703" s="11">
        <v>0.5</v>
      </c>
      <c r="K1703" s="11">
        <v>0.9</v>
      </c>
      <c r="L1703" s="11">
        <v>2</v>
      </c>
      <c r="M1703" s="11">
        <v>3</v>
      </c>
      <c r="N1703" s="11">
        <v>2</v>
      </c>
      <c r="O1703" s="11">
        <v>3</v>
      </c>
      <c r="P1703" s="11">
        <v>0.125</v>
      </c>
      <c r="Q1703" s="11">
        <v>0.2</v>
      </c>
      <c r="R1703" s="11">
        <v>0.1</v>
      </c>
      <c r="S1703" s="11">
        <v>0.2</v>
      </c>
      <c r="T1703" s="11">
        <v>2796.4956000000002</v>
      </c>
      <c r="U1703" s="11">
        <v>0.6</v>
      </c>
      <c r="V1703" s="11">
        <v>90</v>
      </c>
      <c r="W1703" s="11">
        <v>1600</v>
      </c>
      <c r="X1703" s="11">
        <v>-3.1172762999999999</v>
      </c>
    </row>
    <row r="1704" spans="2:24" x14ac:dyDescent="0.35">
      <c r="B1704" s="11">
        <v>9.2871109999999994</v>
      </c>
      <c r="C1704" s="11">
        <v>25</v>
      </c>
      <c r="D1704" s="11">
        <v>25.867346999999999</v>
      </c>
      <c r="E1704" s="11">
        <v>0.246</v>
      </c>
      <c r="F1704" s="11">
        <v>1700</v>
      </c>
      <c r="G1704" s="11">
        <v>418.2</v>
      </c>
      <c r="H1704" s="11">
        <v>7000</v>
      </c>
      <c r="I1704" s="11">
        <v>0.75</v>
      </c>
      <c r="J1704" s="11">
        <v>0.5</v>
      </c>
      <c r="K1704" s="11">
        <v>0.6</v>
      </c>
      <c r="L1704" s="11">
        <v>3</v>
      </c>
      <c r="M1704" s="11">
        <v>3</v>
      </c>
      <c r="N1704" s="11">
        <v>2</v>
      </c>
      <c r="O1704" s="11">
        <v>2</v>
      </c>
      <c r="P1704" s="11">
        <v>0.125</v>
      </c>
      <c r="Q1704" s="11">
        <v>0.15</v>
      </c>
      <c r="R1704" s="11">
        <v>0.16666666999999999</v>
      </c>
      <c r="S1704" s="11">
        <v>0.2</v>
      </c>
      <c r="T1704" s="11">
        <v>2488.0853999999999</v>
      </c>
      <c r="U1704" s="11">
        <v>0.45</v>
      </c>
      <c r="V1704" s="11">
        <v>50</v>
      </c>
      <c r="W1704" s="11">
        <v>1000</v>
      </c>
      <c r="X1704" s="11">
        <v>8.8608691999999998</v>
      </c>
    </row>
    <row r="1705" spans="2:24" x14ac:dyDescent="0.35">
      <c r="B1705" s="11">
        <v>-7.2503599999999997</v>
      </c>
      <c r="C1705" s="11">
        <v>20</v>
      </c>
      <c r="D1705" s="11">
        <v>232.9898</v>
      </c>
      <c r="E1705" s="11">
        <v>0.3</v>
      </c>
      <c r="F1705" s="11">
        <v>1475</v>
      </c>
      <c r="G1705" s="11">
        <v>442.5</v>
      </c>
      <c r="H1705" s="11">
        <v>7000</v>
      </c>
      <c r="I1705" s="11">
        <v>0.85</v>
      </c>
      <c r="J1705" s="11">
        <v>0.4</v>
      </c>
      <c r="K1705" s="11">
        <v>0.8</v>
      </c>
      <c r="L1705" s="11">
        <v>3</v>
      </c>
      <c r="M1705" s="11">
        <v>3</v>
      </c>
      <c r="N1705" s="11">
        <v>3</v>
      </c>
      <c r="O1705" s="11">
        <v>4</v>
      </c>
      <c r="P1705" s="11">
        <v>0.05</v>
      </c>
      <c r="Q1705" s="11">
        <v>0.1</v>
      </c>
      <c r="R1705" s="11">
        <v>0.16666666999999999</v>
      </c>
      <c r="S1705" s="11">
        <v>0.3</v>
      </c>
      <c r="T1705" s="11">
        <v>4406.0577999999996</v>
      </c>
      <c r="U1705" s="11">
        <v>0.65</v>
      </c>
      <c r="V1705" s="11">
        <v>40</v>
      </c>
      <c r="W1705" s="11">
        <v>800</v>
      </c>
      <c r="X1705" s="11">
        <v>-4.7604058</v>
      </c>
    </row>
    <row r="1706" spans="2:24" x14ac:dyDescent="0.35">
      <c r="B1706" s="11">
        <v>-1.4252400000000001</v>
      </c>
      <c r="C1706" s="11">
        <v>20</v>
      </c>
      <c r="D1706" s="11">
        <v>214.71429000000001</v>
      </c>
      <c r="E1706" s="11">
        <v>0.246</v>
      </c>
      <c r="F1706" s="11">
        <v>528.9256198347108</v>
      </c>
      <c r="G1706" s="11">
        <v>130.11570247933886</v>
      </c>
      <c r="H1706" s="11">
        <v>5000</v>
      </c>
      <c r="I1706" s="11">
        <v>0.8</v>
      </c>
      <c r="J1706" s="11">
        <v>0.5</v>
      </c>
      <c r="K1706" s="11">
        <v>0.8</v>
      </c>
      <c r="L1706" s="11">
        <v>2</v>
      </c>
      <c r="M1706" s="11">
        <v>4</v>
      </c>
      <c r="N1706" s="11">
        <v>3</v>
      </c>
      <c r="O1706" s="11">
        <v>3</v>
      </c>
      <c r="P1706" s="11">
        <v>0.125</v>
      </c>
      <c r="Q1706" s="11">
        <v>0.2</v>
      </c>
      <c r="R1706" s="11">
        <v>0.23333333000000001</v>
      </c>
      <c r="S1706" s="11">
        <v>0.35</v>
      </c>
      <c r="T1706" s="11">
        <v>2710.0752000000002</v>
      </c>
      <c r="U1706" s="11">
        <v>0.57499999999999996</v>
      </c>
      <c r="V1706" s="11">
        <v>60</v>
      </c>
      <c r="W1706" s="11">
        <v>400</v>
      </c>
      <c r="X1706" s="11">
        <v>-0.72483224000000002</v>
      </c>
    </row>
    <row r="1707" spans="2:24" x14ac:dyDescent="0.35">
      <c r="B1707" s="11">
        <v>-10.517284999999999</v>
      </c>
      <c r="C1707" s="11">
        <v>15</v>
      </c>
      <c r="D1707" s="11">
        <v>38.051020000000001</v>
      </c>
      <c r="E1707" s="11">
        <v>0.27300000000000002</v>
      </c>
      <c r="F1707" s="11">
        <v>1430.8884297520663</v>
      </c>
      <c r="G1707" s="11">
        <v>390.63254132231413</v>
      </c>
      <c r="H1707" s="11">
        <v>5500</v>
      </c>
      <c r="I1707" s="11">
        <v>0.75</v>
      </c>
      <c r="J1707" s="11">
        <v>0.5</v>
      </c>
      <c r="K1707" s="11">
        <v>0.7</v>
      </c>
      <c r="L1707" s="11">
        <v>3</v>
      </c>
      <c r="M1707" s="11">
        <v>3</v>
      </c>
      <c r="N1707" s="11">
        <v>2</v>
      </c>
      <c r="O1707" s="11">
        <v>4</v>
      </c>
      <c r="P1707" s="11">
        <v>0.125</v>
      </c>
      <c r="Q1707" s="11">
        <v>0.2</v>
      </c>
      <c r="R1707" s="11">
        <v>0.16666666999999999</v>
      </c>
      <c r="S1707" s="11">
        <v>0.2</v>
      </c>
      <c r="T1707" s="11">
        <v>2585.5962</v>
      </c>
      <c r="U1707" s="11">
        <v>0.57499999999999996</v>
      </c>
      <c r="V1707" s="11">
        <v>40</v>
      </c>
      <c r="W1707" s="11">
        <v>1600</v>
      </c>
      <c r="X1707" s="11">
        <v>-9.719069300000001</v>
      </c>
    </row>
    <row r="1708" spans="2:24" x14ac:dyDescent="0.35">
      <c r="B1708" s="11">
        <v>-18.400364</v>
      </c>
      <c r="C1708" s="11">
        <v>35</v>
      </c>
      <c r="D1708" s="11">
        <v>269.54082</v>
      </c>
      <c r="E1708" s="11">
        <v>5.7000000000000002E-2</v>
      </c>
      <c r="F1708" s="11">
        <v>1475</v>
      </c>
      <c r="G1708" s="11">
        <v>84.075000000000003</v>
      </c>
      <c r="H1708" s="11">
        <v>6500</v>
      </c>
      <c r="I1708" s="11">
        <v>0.75</v>
      </c>
      <c r="J1708" s="11">
        <v>0.4</v>
      </c>
      <c r="K1708" s="11">
        <v>0.7</v>
      </c>
      <c r="L1708" s="11">
        <v>4</v>
      </c>
      <c r="M1708" s="11">
        <v>4</v>
      </c>
      <c r="N1708" s="11">
        <v>3</v>
      </c>
      <c r="O1708" s="11">
        <v>4</v>
      </c>
      <c r="P1708" s="11">
        <v>0.05</v>
      </c>
      <c r="Q1708" s="11">
        <v>0.2</v>
      </c>
      <c r="R1708" s="11">
        <v>0.23333333000000001</v>
      </c>
      <c r="S1708" s="11">
        <v>0.3</v>
      </c>
      <c r="T1708" s="11">
        <v>2688.6529999999998</v>
      </c>
      <c r="U1708" s="11">
        <v>0.42499999999999999</v>
      </c>
      <c r="V1708" s="11">
        <v>50</v>
      </c>
      <c r="W1708" s="11">
        <v>1600</v>
      </c>
      <c r="X1708" s="11">
        <v>-18.589818999999999</v>
      </c>
    </row>
    <row r="1709" spans="2:24" x14ac:dyDescent="0.35">
      <c r="B1709" s="11">
        <v>5.5484049999999998</v>
      </c>
      <c r="C1709" s="11">
        <v>20</v>
      </c>
      <c r="D1709" s="11">
        <v>202.53061</v>
      </c>
      <c r="E1709" s="11">
        <v>0.219</v>
      </c>
      <c r="F1709" s="11">
        <v>600</v>
      </c>
      <c r="G1709" s="11">
        <v>131.4</v>
      </c>
      <c r="H1709" s="11">
        <v>6000</v>
      </c>
      <c r="I1709" s="11">
        <v>0.8</v>
      </c>
      <c r="J1709" s="11">
        <v>0.2</v>
      </c>
      <c r="K1709" s="11">
        <v>0.9</v>
      </c>
      <c r="L1709" s="11">
        <v>2</v>
      </c>
      <c r="M1709" s="11">
        <v>2</v>
      </c>
      <c r="N1709" s="11">
        <v>3</v>
      </c>
      <c r="O1709" s="11">
        <v>2</v>
      </c>
      <c r="P1709" s="11">
        <v>0.125</v>
      </c>
      <c r="Q1709" s="11">
        <v>0.1</v>
      </c>
      <c r="R1709" s="11">
        <v>0.16666666999999999</v>
      </c>
      <c r="S1709" s="11">
        <v>0.25</v>
      </c>
      <c r="T1709" s="11">
        <v>2727.5596</v>
      </c>
      <c r="U1709" s="11">
        <v>0.4</v>
      </c>
      <c r="V1709" s="11">
        <v>60</v>
      </c>
      <c r="W1709" s="11">
        <v>400</v>
      </c>
      <c r="X1709" s="11">
        <v>6.0908177999999999</v>
      </c>
    </row>
    <row r="1710" spans="2:24" x14ac:dyDescent="0.35">
      <c r="B1710" s="11">
        <v>10.135870000000001</v>
      </c>
      <c r="C1710" s="11">
        <v>20</v>
      </c>
      <c r="D1710" s="11">
        <v>153.79592</v>
      </c>
      <c r="E1710" s="11">
        <v>0.3</v>
      </c>
      <c r="F1710" s="11">
        <v>528.9256198347108</v>
      </c>
      <c r="G1710" s="11">
        <v>158.67768595041323</v>
      </c>
      <c r="H1710" s="11">
        <v>6500</v>
      </c>
      <c r="I1710" s="11">
        <v>0.85</v>
      </c>
      <c r="J1710" s="11">
        <v>0.3</v>
      </c>
      <c r="K1710" s="11">
        <v>0.6</v>
      </c>
      <c r="L1710" s="11">
        <v>4</v>
      </c>
      <c r="M1710" s="11">
        <v>2</v>
      </c>
      <c r="N1710" s="11">
        <v>2</v>
      </c>
      <c r="O1710" s="11">
        <v>2</v>
      </c>
      <c r="P1710" s="11">
        <v>0.2</v>
      </c>
      <c r="Q1710" s="11">
        <v>0.1</v>
      </c>
      <c r="R1710" s="11">
        <v>0.23333333000000001</v>
      </c>
      <c r="S1710" s="11">
        <v>0.3</v>
      </c>
      <c r="T1710" s="11">
        <v>2954.8562000000002</v>
      </c>
      <c r="U1710" s="11">
        <v>0.52500000000000002</v>
      </c>
      <c r="V1710" s="11">
        <v>80</v>
      </c>
      <c r="W1710" s="11">
        <v>400</v>
      </c>
      <c r="X1710" s="11">
        <v>8.0140080000000005</v>
      </c>
    </row>
    <row r="1711" spans="2:24" x14ac:dyDescent="0.35">
      <c r="B1711" s="11">
        <v>-5.5250329999999996</v>
      </c>
      <c r="C1711" s="11">
        <v>40</v>
      </c>
      <c r="D1711" s="11">
        <v>62.418367000000003</v>
      </c>
      <c r="E1711" s="11">
        <v>0.16500000000000001</v>
      </c>
      <c r="F1711" s="11">
        <v>785.64049586776855</v>
      </c>
      <c r="G1711" s="11">
        <v>129.63068181818181</v>
      </c>
      <c r="H1711" s="11">
        <v>8000</v>
      </c>
      <c r="I1711" s="11">
        <v>0.8</v>
      </c>
      <c r="J1711" s="11">
        <v>0.5</v>
      </c>
      <c r="K1711" s="11">
        <v>0.8</v>
      </c>
      <c r="L1711" s="11">
        <v>4</v>
      </c>
      <c r="M1711" s="11">
        <v>4</v>
      </c>
      <c r="N1711" s="11">
        <v>4</v>
      </c>
      <c r="O1711" s="11">
        <v>3</v>
      </c>
      <c r="P1711" s="11">
        <v>0.125</v>
      </c>
      <c r="Q1711" s="11">
        <v>0.1</v>
      </c>
      <c r="R1711" s="11">
        <v>0.1</v>
      </c>
      <c r="S1711" s="11">
        <v>0.3</v>
      </c>
      <c r="T1711" s="11">
        <v>3830.4504000000002</v>
      </c>
      <c r="U1711" s="11">
        <v>0.5</v>
      </c>
      <c r="V1711" s="11">
        <v>40</v>
      </c>
      <c r="W1711" s="11">
        <v>400</v>
      </c>
      <c r="X1711" s="11">
        <v>-5.6738029000000001</v>
      </c>
    </row>
    <row r="1712" spans="2:24" x14ac:dyDescent="0.35">
      <c r="B1712" s="11">
        <v>17.800125999999999</v>
      </c>
      <c r="C1712" s="11">
        <v>25</v>
      </c>
      <c r="D1712" s="11">
        <v>74.602041</v>
      </c>
      <c r="E1712" s="11">
        <v>0.246</v>
      </c>
      <c r="F1712" s="11">
        <v>3861.1570247933887</v>
      </c>
      <c r="G1712" s="11">
        <v>949.84462809917363</v>
      </c>
      <c r="H1712" s="11">
        <v>6500</v>
      </c>
      <c r="I1712" s="11">
        <v>0.85</v>
      </c>
      <c r="J1712" s="11">
        <v>0.3</v>
      </c>
      <c r="K1712" s="11">
        <v>0.6</v>
      </c>
      <c r="L1712" s="11">
        <v>4</v>
      </c>
      <c r="M1712" s="11">
        <v>3</v>
      </c>
      <c r="N1712" s="11">
        <v>2</v>
      </c>
      <c r="O1712" s="11">
        <v>4</v>
      </c>
      <c r="P1712" s="11">
        <v>0.125</v>
      </c>
      <c r="Q1712" s="11">
        <v>0.1</v>
      </c>
      <c r="R1712" s="11">
        <v>0.1</v>
      </c>
      <c r="S1712" s="11">
        <v>0.3</v>
      </c>
      <c r="T1712" s="11">
        <v>2310.3649999999998</v>
      </c>
      <c r="U1712" s="11">
        <v>0.52500000000000002</v>
      </c>
      <c r="V1712" s="11">
        <v>40</v>
      </c>
      <c r="W1712" s="11">
        <v>1200</v>
      </c>
      <c r="X1712" s="11">
        <v>25.161337</v>
      </c>
    </row>
    <row r="1713" spans="2:24" x14ac:dyDescent="0.35">
      <c r="B1713" s="11">
        <v>-13.230568</v>
      </c>
      <c r="C1713" s="11">
        <v>40</v>
      </c>
      <c r="D1713" s="11">
        <v>92.877550999999997</v>
      </c>
      <c r="E1713" s="11">
        <v>5.7000000000000002E-2</v>
      </c>
      <c r="F1713" s="11">
        <v>775</v>
      </c>
      <c r="G1713" s="11">
        <v>44.175000000000004</v>
      </c>
      <c r="H1713" s="11">
        <v>7500</v>
      </c>
      <c r="I1713" s="11">
        <v>0.85</v>
      </c>
      <c r="J1713" s="11">
        <v>0.2</v>
      </c>
      <c r="K1713" s="11">
        <v>0.8</v>
      </c>
      <c r="L1713" s="11">
        <v>2</v>
      </c>
      <c r="M1713" s="11">
        <v>4</v>
      </c>
      <c r="N1713" s="11">
        <v>2</v>
      </c>
      <c r="O1713" s="11">
        <v>3</v>
      </c>
      <c r="P1713" s="11">
        <v>0.125</v>
      </c>
      <c r="Q1713" s="11">
        <v>0.2</v>
      </c>
      <c r="R1713" s="11">
        <v>0.1</v>
      </c>
      <c r="S1713" s="11">
        <v>0.35</v>
      </c>
      <c r="T1713" s="11">
        <v>3591.0472</v>
      </c>
      <c r="U1713" s="11">
        <v>0.67500000000000004</v>
      </c>
      <c r="V1713" s="11">
        <v>40</v>
      </c>
      <c r="W1713" s="11">
        <v>600</v>
      </c>
      <c r="X1713" s="11">
        <v>-11.849648999999999</v>
      </c>
    </row>
    <row r="1714" spans="2:24" x14ac:dyDescent="0.35">
      <c r="B1714" s="11">
        <v>3.1694650000000002</v>
      </c>
      <c r="C1714" s="11">
        <v>30</v>
      </c>
      <c r="D1714" s="11">
        <v>25.867346999999999</v>
      </c>
      <c r="E1714" s="11">
        <v>0.246</v>
      </c>
      <c r="F1714" s="11">
        <v>3012.3966942148763</v>
      </c>
      <c r="G1714" s="11">
        <v>741.04958677685954</v>
      </c>
      <c r="H1714" s="11">
        <v>4500</v>
      </c>
      <c r="I1714" s="11">
        <v>0.8</v>
      </c>
      <c r="J1714" s="11">
        <v>0.4</v>
      </c>
      <c r="K1714" s="11">
        <v>0.7</v>
      </c>
      <c r="L1714" s="11">
        <v>3</v>
      </c>
      <c r="M1714" s="11">
        <v>4</v>
      </c>
      <c r="N1714" s="11">
        <v>2</v>
      </c>
      <c r="O1714" s="11">
        <v>4</v>
      </c>
      <c r="P1714" s="11">
        <v>0.125</v>
      </c>
      <c r="Q1714" s="11">
        <v>0.2</v>
      </c>
      <c r="R1714" s="11">
        <v>0.23333333000000001</v>
      </c>
      <c r="S1714" s="11">
        <v>0.25</v>
      </c>
      <c r="T1714" s="11">
        <v>2288.0419000000002</v>
      </c>
      <c r="U1714" s="11">
        <v>0.55000000000000004</v>
      </c>
      <c r="V1714" s="11">
        <v>60</v>
      </c>
      <c r="W1714" s="11">
        <v>2000</v>
      </c>
      <c r="X1714" s="11">
        <v>0.35682246000000001</v>
      </c>
    </row>
    <row r="1715" spans="2:24" x14ac:dyDescent="0.35">
      <c r="B1715" s="11">
        <v>-10.972154</v>
      </c>
      <c r="C1715" s="11">
        <v>45</v>
      </c>
      <c r="D1715" s="11">
        <v>202.53061</v>
      </c>
      <c r="E1715" s="11">
        <v>0.3</v>
      </c>
      <c r="F1715" s="11">
        <v>1167.3037190082646</v>
      </c>
      <c r="G1715" s="11">
        <v>350.19111570247935</v>
      </c>
      <c r="H1715" s="11">
        <v>7500</v>
      </c>
      <c r="I1715" s="11">
        <v>0.7</v>
      </c>
      <c r="J1715" s="11">
        <v>0.4</v>
      </c>
      <c r="K1715" s="11">
        <v>0.6</v>
      </c>
      <c r="L1715" s="11">
        <v>3</v>
      </c>
      <c r="M1715" s="11">
        <v>4</v>
      </c>
      <c r="N1715" s="11">
        <v>2</v>
      </c>
      <c r="O1715" s="11">
        <v>2</v>
      </c>
      <c r="P1715" s="11">
        <v>0.125</v>
      </c>
      <c r="Q1715" s="11">
        <v>0.2</v>
      </c>
      <c r="R1715" s="11">
        <v>0.3</v>
      </c>
      <c r="S1715" s="11">
        <v>0.2</v>
      </c>
      <c r="T1715" s="11">
        <v>4052.1109999999999</v>
      </c>
      <c r="U1715" s="11">
        <v>0.67500000000000004</v>
      </c>
      <c r="V1715" s="11">
        <v>90</v>
      </c>
      <c r="W1715" s="11">
        <v>1600</v>
      </c>
      <c r="X1715" s="11">
        <v>-7.9691935000000003</v>
      </c>
    </row>
    <row r="1716" spans="2:24" x14ac:dyDescent="0.35">
      <c r="B1716" s="11">
        <v>1.8716459999999999</v>
      </c>
      <c r="C1716" s="11">
        <v>25</v>
      </c>
      <c r="D1716" s="11">
        <v>31.959184</v>
      </c>
      <c r="E1716" s="11">
        <v>0.13800000000000001</v>
      </c>
      <c r="F1716" s="11">
        <v>4635.2789256198348</v>
      </c>
      <c r="G1716" s="11">
        <v>639.66849173553726</v>
      </c>
      <c r="H1716" s="11">
        <v>8500</v>
      </c>
      <c r="I1716" s="11">
        <v>0.7</v>
      </c>
      <c r="J1716" s="11">
        <v>0.5</v>
      </c>
      <c r="K1716" s="11">
        <v>0.6</v>
      </c>
      <c r="L1716" s="11">
        <v>3</v>
      </c>
      <c r="M1716" s="11">
        <v>3</v>
      </c>
      <c r="N1716" s="11">
        <v>2</v>
      </c>
      <c r="O1716" s="11">
        <v>3</v>
      </c>
      <c r="P1716" s="11">
        <v>0.125</v>
      </c>
      <c r="Q1716" s="11">
        <v>0.2</v>
      </c>
      <c r="R1716" s="11">
        <v>0.23333333000000001</v>
      </c>
      <c r="S1716" s="11">
        <v>0.25</v>
      </c>
      <c r="T1716" s="11">
        <v>3740.5909000000001</v>
      </c>
      <c r="U1716" s="11">
        <v>0.625</v>
      </c>
      <c r="V1716" s="11">
        <v>70</v>
      </c>
      <c r="W1716" s="11">
        <v>1000</v>
      </c>
      <c r="X1716" s="11">
        <v>2.8803649</v>
      </c>
    </row>
    <row r="1717" spans="2:24" x14ac:dyDescent="0.35">
      <c r="B1717" s="11">
        <v>-11.402874000000001</v>
      </c>
      <c r="C1717" s="11">
        <v>15</v>
      </c>
      <c r="D1717" s="11">
        <v>202.53061</v>
      </c>
      <c r="E1717" s="11">
        <v>5.7000000000000002E-2</v>
      </c>
      <c r="F1717" s="11">
        <v>3800</v>
      </c>
      <c r="G1717" s="11">
        <v>216.6</v>
      </c>
      <c r="H1717" s="11">
        <v>8500</v>
      </c>
      <c r="I1717" s="11">
        <v>0.7</v>
      </c>
      <c r="J1717" s="11">
        <v>0.3</v>
      </c>
      <c r="K1717" s="11">
        <v>0.8</v>
      </c>
      <c r="L1717" s="11">
        <v>4</v>
      </c>
      <c r="M1717" s="11">
        <v>2</v>
      </c>
      <c r="N1717" s="11">
        <v>4</v>
      </c>
      <c r="O1717" s="11">
        <v>4</v>
      </c>
      <c r="P1717" s="11">
        <v>0.125</v>
      </c>
      <c r="Q1717" s="11">
        <v>0.15</v>
      </c>
      <c r="R1717" s="11">
        <v>0.3</v>
      </c>
      <c r="S1717" s="11">
        <v>0.3</v>
      </c>
      <c r="T1717" s="11">
        <v>2459.0284999999999</v>
      </c>
      <c r="U1717" s="11">
        <v>0.625</v>
      </c>
      <c r="V1717" s="11">
        <v>60</v>
      </c>
      <c r="W1717" s="11">
        <v>1600</v>
      </c>
      <c r="X1717" s="11">
        <v>-11.330550000000001</v>
      </c>
    </row>
    <row r="1718" spans="2:24" x14ac:dyDescent="0.35">
      <c r="B1718" s="11">
        <v>-2.6107819999999999</v>
      </c>
      <c r="C1718" s="11">
        <v>30</v>
      </c>
      <c r="D1718" s="11">
        <v>178.16327000000001</v>
      </c>
      <c r="E1718" s="11">
        <v>0.3</v>
      </c>
      <c r="F1718" s="11">
        <v>1000</v>
      </c>
      <c r="G1718" s="11">
        <v>300</v>
      </c>
      <c r="H1718" s="11">
        <v>4500</v>
      </c>
      <c r="I1718" s="11">
        <v>0.8</v>
      </c>
      <c r="J1718" s="11">
        <v>0.3</v>
      </c>
      <c r="K1718" s="11">
        <v>0.9</v>
      </c>
      <c r="L1718" s="11">
        <v>2</v>
      </c>
      <c r="M1718" s="11">
        <v>2</v>
      </c>
      <c r="N1718" s="11">
        <v>3</v>
      </c>
      <c r="O1718" s="11">
        <v>4</v>
      </c>
      <c r="P1718" s="11">
        <v>0.05</v>
      </c>
      <c r="Q1718" s="11">
        <v>0.1</v>
      </c>
      <c r="R1718" s="11">
        <v>0.3</v>
      </c>
      <c r="S1718" s="11">
        <v>0.35</v>
      </c>
      <c r="T1718" s="11">
        <v>1919.0028</v>
      </c>
      <c r="U1718" s="11">
        <v>0.5</v>
      </c>
      <c r="V1718" s="11">
        <v>50</v>
      </c>
      <c r="W1718" s="11">
        <v>1200</v>
      </c>
      <c r="X1718" s="11">
        <v>-8.2134212000000003E-4</v>
      </c>
    </row>
    <row r="1719" spans="2:24" x14ac:dyDescent="0.35">
      <c r="B1719" s="11">
        <v>-3.898857</v>
      </c>
      <c r="C1719" s="11">
        <v>15</v>
      </c>
      <c r="D1719" s="11">
        <v>220.80611999999999</v>
      </c>
      <c r="E1719" s="11">
        <v>5.7000000000000002E-2</v>
      </c>
      <c r="F1719" s="11">
        <v>6600</v>
      </c>
      <c r="G1719" s="11">
        <v>376.2</v>
      </c>
      <c r="H1719" s="11">
        <v>7500</v>
      </c>
      <c r="I1719" s="11">
        <v>0.8</v>
      </c>
      <c r="J1719" s="11">
        <v>0.3</v>
      </c>
      <c r="K1719" s="11">
        <v>0.6</v>
      </c>
      <c r="L1719" s="11">
        <v>4</v>
      </c>
      <c r="M1719" s="11">
        <v>2</v>
      </c>
      <c r="N1719" s="11">
        <v>4</v>
      </c>
      <c r="O1719" s="11">
        <v>3</v>
      </c>
      <c r="P1719" s="11">
        <v>0.2</v>
      </c>
      <c r="Q1719" s="11">
        <v>0.15</v>
      </c>
      <c r="R1719" s="11">
        <v>0.3</v>
      </c>
      <c r="S1719" s="11">
        <v>0.25</v>
      </c>
      <c r="T1719" s="11">
        <v>4203.8539000000001</v>
      </c>
      <c r="U1719" s="11">
        <v>0.625</v>
      </c>
      <c r="V1719" s="11">
        <v>60</v>
      </c>
      <c r="W1719" s="11">
        <v>1600</v>
      </c>
      <c r="X1719" s="11">
        <v>-4.5597545000000004</v>
      </c>
    </row>
    <row r="1720" spans="2:24" x14ac:dyDescent="0.35">
      <c r="B1720" s="11">
        <v>17.105084000000002</v>
      </c>
      <c r="C1720" s="11">
        <v>30</v>
      </c>
      <c r="D1720" s="11">
        <v>184.2551</v>
      </c>
      <c r="E1720" s="11">
        <v>0.3</v>
      </c>
      <c r="F1720" s="11">
        <v>1167.3037190082646</v>
      </c>
      <c r="G1720" s="11">
        <v>350.19111570247935</v>
      </c>
      <c r="H1720" s="11">
        <v>3000</v>
      </c>
      <c r="I1720" s="11">
        <v>0.85</v>
      </c>
      <c r="J1720" s="11">
        <v>0.4</v>
      </c>
      <c r="K1720" s="11">
        <v>0.9</v>
      </c>
      <c r="L1720" s="11">
        <v>4</v>
      </c>
      <c r="M1720" s="11">
        <v>2</v>
      </c>
      <c r="N1720" s="11">
        <v>3</v>
      </c>
      <c r="O1720" s="11">
        <v>4</v>
      </c>
      <c r="P1720" s="11">
        <v>0.2</v>
      </c>
      <c r="Q1720" s="11">
        <v>0.2</v>
      </c>
      <c r="R1720" s="11">
        <v>0.16666666999999999</v>
      </c>
      <c r="S1720" s="11">
        <v>0.25</v>
      </c>
      <c r="T1720" s="11">
        <v>1771.3871999999999</v>
      </c>
      <c r="U1720" s="11">
        <v>0.47499999999999998</v>
      </c>
      <c r="V1720" s="11">
        <v>80</v>
      </c>
      <c r="W1720" s="11">
        <v>1400</v>
      </c>
      <c r="X1720" s="11">
        <v>13.009983</v>
      </c>
    </row>
    <row r="1721" spans="2:24" x14ac:dyDescent="0.35">
      <c r="B1721" s="11">
        <v>-9.9378480000000007</v>
      </c>
      <c r="C1721" s="11">
        <v>15</v>
      </c>
      <c r="D1721" s="11">
        <v>165.97959</v>
      </c>
      <c r="E1721" s="11">
        <v>0.219</v>
      </c>
      <c r="F1721" s="11">
        <v>425</v>
      </c>
      <c r="G1721" s="11">
        <v>93.075000000000003</v>
      </c>
      <c r="H1721" s="11">
        <v>3500</v>
      </c>
      <c r="I1721" s="11">
        <v>0.75</v>
      </c>
      <c r="J1721" s="11">
        <v>0.2</v>
      </c>
      <c r="K1721" s="11">
        <v>0.6</v>
      </c>
      <c r="L1721" s="11">
        <v>2</v>
      </c>
      <c r="M1721" s="11">
        <v>2</v>
      </c>
      <c r="N1721" s="11">
        <v>2</v>
      </c>
      <c r="O1721" s="11">
        <v>2</v>
      </c>
      <c r="P1721" s="11">
        <v>0.05</v>
      </c>
      <c r="Q1721" s="11">
        <v>0.15</v>
      </c>
      <c r="R1721" s="11">
        <v>0.16666666999999999</v>
      </c>
      <c r="S1721" s="11">
        <v>0.35</v>
      </c>
      <c r="T1721" s="11">
        <v>1328.9603</v>
      </c>
      <c r="U1721" s="11">
        <v>0.55000000000000004</v>
      </c>
      <c r="V1721" s="11">
        <v>70</v>
      </c>
      <c r="W1721" s="11">
        <v>1600</v>
      </c>
      <c r="X1721" s="11">
        <v>-12.596774999999999</v>
      </c>
    </row>
    <row r="1722" spans="2:24" x14ac:dyDescent="0.35">
      <c r="B1722" s="11">
        <v>-2.4278770000000001</v>
      </c>
      <c r="C1722" s="11">
        <v>20</v>
      </c>
      <c r="D1722" s="11">
        <v>172.07142999999999</v>
      </c>
      <c r="E1722" s="11">
        <v>0.111</v>
      </c>
      <c r="F1722" s="11">
        <v>5061.9834710743798</v>
      </c>
      <c r="G1722" s="11">
        <v>561.88016528925618</v>
      </c>
      <c r="H1722" s="11">
        <v>7500</v>
      </c>
      <c r="I1722" s="11">
        <v>0.75</v>
      </c>
      <c r="J1722" s="11">
        <v>0.3</v>
      </c>
      <c r="K1722" s="11">
        <v>0.7</v>
      </c>
      <c r="L1722" s="11">
        <v>4</v>
      </c>
      <c r="M1722" s="11">
        <v>3</v>
      </c>
      <c r="N1722" s="11">
        <v>3</v>
      </c>
      <c r="O1722" s="11">
        <v>3</v>
      </c>
      <c r="P1722" s="11">
        <v>0.2</v>
      </c>
      <c r="Q1722" s="11">
        <v>0.2</v>
      </c>
      <c r="R1722" s="11">
        <v>0.1</v>
      </c>
      <c r="S1722" s="11">
        <v>0.25</v>
      </c>
      <c r="T1722" s="11">
        <v>4065.1129000000001</v>
      </c>
      <c r="U1722" s="11">
        <v>0.65</v>
      </c>
      <c r="V1722" s="11">
        <v>60</v>
      </c>
      <c r="W1722" s="11">
        <v>600</v>
      </c>
      <c r="X1722" s="11">
        <v>-1.9679469999999999</v>
      </c>
    </row>
    <row r="1723" spans="2:24" x14ac:dyDescent="0.35">
      <c r="B1723" s="11">
        <v>13.358335</v>
      </c>
      <c r="C1723" s="11">
        <v>15</v>
      </c>
      <c r="D1723" s="11">
        <v>251.26531</v>
      </c>
      <c r="E1723" s="11">
        <v>0.219</v>
      </c>
      <c r="F1723" s="11">
        <v>1269.4214876033059</v>
      </c>
      <c r="G1723" s="11">
        <v>278.00330578512398</v>
      </c>
      <c r="H1723" s="11">
        <v>6500</v>
      </c>
      <c r="I1723" s="11">
        <v>0.8</v>
      </c>
      <c r="J1723" s="11">
        <v>0.2</v>
      </c>
      <c r="K1723" s="11">
        <v>0.7</v>
      </c>
      <c r="L1723" s="11">
        <v>4</v>
      </c>
      <c r="M1723" s="11">
        <v>3</v>
      </c>
      <c r="N1723" s="11">
        <v>4</v>
      </c>
      <c r="O1723" s="11">
        <v>3</v>
      </c>
      <c r="P1723" s="11">
        <v>0.05</v>
      </c>
      <c r="Q1723" s="11">
        <v>0.15</v>
      </c>
      <c r="R1723" s="11">
        <v>0.23333333000000001</v>
      </c>
      <c r="S1723" s="11">
        <v>0.35</v>
      </c>
      <c r="T1723" s="11">
        <v>2468.0691000000002</v>
      </c>
      <c r="U1723" s="11">
        <v>0.5</v>
      </c>
      <c r="V1723" s="11">
        <v>70</v>
      </c>
      <c r="W1723" s="11">
        <v>1200</v>
      </c>
      <c r="X1723" s="11">
        <v>9.1286433000000002</v>
      </c>
    </row>
    <row r="1724" spans="2:24" x14ac:dyDescent="0.35">
      <c r="B1724" s="11">
        <v>23.555102000000002</v>
      </c>
      <c r="C1724" s="11">
        <v>15</v>
      </c>
      <c r="D1724" s="11">
        <v>31.959184</v>
      </c>
      <c r="E1724" s="11">
        <v>0.27300000000000002</v>
      </c>
      <c r="F1724" s="11">
        <v>2380.1652892561983</v>
      </c>
      <c r="G1724" s="11">
        <v>649.78512396694214</v>
      </c>
      <c r="H1724" s="11">
        <v>4000</v>
      </c>
      <c r="I1724" s="11">
        <v>0.75</v>
      </c>
      <c r="J1724" s="11">
        <v>0.3</v>
      </c>
      <c r="K1724" s="11">
        <v>0.8</v>
      </c>
      <c r="L1724" s="11">
        <v>4</v>
      </c>
      <c r="M1724" s="11">
        <v>4</v>
      </c>
      <c r="N1724" s="11">
        <v>3</v>
      </c>
      <c r="O1724" s="11">
        <v>3</v>
      </c>
      <c r="P1724" s="11">
        <v>0.2</v>
      </c>
      <c r="Q1724" s="11">
        <v>0.15</v>
      </c>
      <c r="R1724" s="11">
        <v>0.3</v>
      </c>
      <c r="S1724" s="11">
        <v>0.25</v>
      </c>
      <c r="T1724" s="11">
        <v>1157.1899000000001</v>
      </c>
      <c r="U1724" s="11">
        <v>0.45</v>
      </c>
      <c r="V1724" s="11">
        <v>90</v>
      </c>
      <c r="W1724" s="11">
        <v>600</v>
      </c>
      <c r="X1724" s="11">
        <v>17.428149000000001</v>
      </c>
    </row>
    <row r="1725" spans="2:24" x14ac:dyDescent="0.35">
      <c r="B1725" s="11">
        <v>-21.401249</v>
      </c>
      <c r="C1725" s="11">
        <v>30</v>
      </c>
      <c r="D1725" s="11">
        <v>92.877550999999997</v>
      </c>
      <c r="E1725" s="11">
        <v>8.4000000000000005E-2</v>
      </c>
      <c r="F1725" s="11">
        <v>528.9256198347108</v>
      </c>
      <c r="G1725" s="11">
        <v>44.429752066115711</v>
      </c>
      <c r="H1725" s="11">
        <v>6500</v>
      </c>
      <c r="I1725" s="11">
        <v>0.85</v>
      </c>
      <c r="J1725" s="11">
        <v>0.4</v>
      </c>
      <c r="K1725" s="11">
        <v>0.7</v>
      </c>
      <c r="L1725" s="11">
        <v>3</v>
      </c>
      <c r="M1725" s="11">
        <v>4</v>
      </c>
      <c r="N1725" s="11">
        <v>3</v>
      </c>
      <c r="O1725" s="11">
        <v>3</v>
      </c>
      <c r="P1725" s="11">
        <v>0.2</v>
      </c>
      <c r="Q1725" s="11">
        <v>0.15</v>
      </c>
      <c r="R1725" s="11">
        <v>0.16666666999999999</v>
      </c>
      <c r="S1725" s="11">
        <v>0.25</v>
      </c>
      <c r="T1725" s="11">
        <v>3838.0057000000002</v>
      </c>
      <c r="U1725" s="11">
        <v>0.67500000000000004</v>
      </c>
      <c r="V1725" s="11">
        <v>80</v>
      </c>
      <c r="W1725" s="11">
        <v>1600</v>
      </c>
      <c r="X1725" s="11">
        <v>-20.824458</v>
      </c>
    </row>
    <row r="1726" spans="2:24" x14ac:dyDescent="0.35">
      <c r="B1726" s="11">
        <v>2.354638</v>
      </c>
      <c r="C1726" s="11">
        <v>20</v>
      </c>
      <c r="D1726" s="11">
        <v>287.81632999999999</v>
      </c>
      <c r="E1726" s="11">
        <v>5.7000000000000002E-2</v>
      </c>
      <c r="F1726" s="11">
        <v>1475</v>
      </c>
      <c r="G1726" s="11">
        <v>84.075000000000003</v>
      </c>
      <c r="H1726" s="11">
        <v>7000</v>
      </c>
      <c r="I1726" s="11">
        <v>0.8</v>
      </c>
      <c r="J1726" s="11">
        <v>0.3</v>
      </c>
      <c r="K1726" s="11">
        <v>0.6</v>
      </c>
      <c r="L1726" s="11">
        <v>3</v>
      </c>
      <c r="M1726" s="11">
        <v>2</v>
      </c>
      <c r="N1726" s="11">
        <v>3</v>
      </c>
      <c r="O1726" s="11">
        <v>4</v>
      </c>
      <c r="P1726" s="11">
        <v>0.05</v>
      </c>
      <c r="Q1726" s="11">
        <v>0.2</v>
      </c>
      <c r="R1726" s="11">
        <v>0.1</v>
      </c>
      <c r="S1726" s="11">
        <v>0.25</v>
      </c>
      <c r="T1726" s="11">
        <v>4406.0577999999996</v>
      </c>
      <c r="U1726" s="11">
        <v>0.42499999999999999</v>
      </c>
      <c r="V1726" s="11">
        <v>70</v>
      </c>
      <c r="W1726" s="11">
        <v>600</v>
      </c>
      <c r="X1726" s="11">
        <v>2.6067522999999997</v>
      </c>
    </row>
    <row r="1727" spans="2:24" x14ac:dyDescent="0.35">
      <c r="B1727" s="11">
        <v>-3.0355279999999998</v>
      </c>
      <c r="C1727" s="11">
        <v>15</v>
      </c>
      <c r="D1727" s="11">
        <v>184.2551</v>
      </c>
      <c r="E1727" s="11">
        <v>0.03</v>
      </c>
      <c r="F1727" s="11">
        <v>1700</v>
      </c>
      <c r="G1727" s="11">
        <v>51</v>
      </c>
      <c r="H1727" s="11">
        <v>7000</v>
      </c>
      <c r="I1727" s="11">
        <v>0.85</v>
      </c>
      <c r="J1727" s="11">
        <v>0.4</v>
      </c>
      <c r="K1727" s="11">
        <v>0.8</v>
      </c>
      <c r="L1727" s="11">
        <v>3</v>
      </c>
      <c r="M1727" s="11">
        <v>4</v>
      </c>
      <c r="N1727" s="11">
        <v>3</v>
      </c>
      <c r="O1727" s="11">
        <v>2</v>
      </c>
      <c r="P1727" s="11">
        <v>0.05</v>
      </c>
      <c r="Q1727" s="11">
        <v>0.2</v>
      </c>
      <c r="R1727" s="11">
        <v>0.3</v>
      </c>
      <c r="S1727" s="11">
        <v>0.35</v>
      </c>
      <c r="T1727" s="11">
        <v>4556.4351999999999</v>
      </c>
      <c r="U1727" s="11">
        <v>0.4</v>
      </c>
      <c r="V1727" s="11">
        <v>50</v>
      </c>
      <c r="W1727" s="11">
        <v>600</v>
      </c>
      <c r="X1727" s="11">
        <v>-4.8544897000000002</v>
      </c>
    </row>
    <row r="1728" spans="2:24" x14ac:dyDescent="0.35">
      <c r="B1728" s="11">
        <v>-12.685069</v>
      </c>
      <c r="C1728" s="11">
        <v>35</v>
      </c>
      <c r="D1728" s="11">
        <v>165.97959</v>
      </c>
      <c r="E1728" s="11">
        <v>0.219</v>
      </c>
      <c r="F1728" s="11">
        <v>528.9256198347108</v>
      </c>
      <c r="G1728" s="11">
        <v>115.83471074380166</v>
      </c>
      <c r="H1728" s="11">
        <v>8000</v>
      </c>
      <c r="I1728" s="11">
        <v>0.7</v>
      </c>
      <c r="J1728" s="11">
        <v>0.5</v>
      </c>
      <c r="K1728" s="11">
        <v>0.7</v>
      </c>
      <c r="L1728" s="11">
        <v>4</v>
      </c>
      <c r="M1728" s="11">
        <v>3</v>
      </c>
      <c r="N1728" s="11">
        <v>2</v>
      </c>
      <c r="O1728" s="11">
        <v>3</v>
      </c>
      <c r="P1728" s="11">
        <v>0.125</v>
      </c>
      <c r="Q1728" s="11">
        <v>0.1</v>
      </c>
      <c r="R1728" s="11">
        <v>0.1</v>
      </c>
      <c r="S1728" s="11">
        <v>0.35</v>
      </c>
      <c r="T1728" s="11">
        <v>3945.4789000000001</v>
      </c>
      <c r="U1728" s="11">
        <v>0.52500000000000002</v>
      </c>
      <c r="V1728" s="11">
        <v>80</v>
      </c>
      <c r="W1728" s="11">
        <v>1600</v>
      </c>
      <c r="X1728" s="11">
        <v>-10.846218</v>
      </c>
    </row>
    <row r="1729" spans="2:24" x14ac:dyDescent="0.35">
      <c r="B1729" s="11">
        <v>-6.3538629999999996</v>
      </c>
      <c r="C1729" s="11">
        <v>20</v>
      </c>
      <c r="D1729" s="11">
        <v>232.9898</v>
      </c>
      <c r="E1729" s="11">
        <v>0.246</v>
      </c>
      <c r="F1729" s="11">
        <v>1125</v>
      </c>
      <c r="G1729" s="11">
        <v>276.75</v>
      </c>
      <c r="H1729" s="11">
        <v>3000</v>
      </c>
      <c r="I1729" s="11">
        <v>0.85</v>
      </c>
      <c r="J1729" s="11">
        <v>0.2</v>
      </c>
      <c r="K1729" s="11">
        <v>0.7</v>
      </c>
      <c r="L1729" s="11">
        <v>3</v>
      </c>
      <c r="M1729" s="11">
        <v>4</v>
      </c>
      <c r="N1729" s="11">
        <v>4</v>
      </c>
      <c r="O1729" s="11">
        <v>3</v>
      </c>
      <c r="P1729" s="11">
        <v>0.2</v>
      </c>
      <c r="Q1729" s="11">
        <v>0.15</v>
      </c>
      <c r="R1729" s="11">
        <v>0.3</v>
      </c>
      <c r="S1729" s="11">
        <v>0.2</v>
      </c>
      <c r="T1729" s="11">
        <v>1101.5145</v>
      </c>
      <c r="U1729" s="11">
        <v>0.6</v>
      </c>
      <c r="V1729" s="11">
        <v>70</v>
      </c>
      <c r="W1729" s="11">
        <v>1800</v>
      </c>
      <c r="X1729" s="11">
        <v>-5.8735099999999996</v>
      </c>
    </row>
    <row r="1730" spans="2:24" x14ac:dyDescent="0.35">
      <c r="B1730" s="11">
        <v>-4.2811680000000001</v>
      </c>
      <c r="C1730" s="11">
        <v>15</v>
      </c>
      <c r="D1730" s="11">
        <v>190.34693999999999</v>
      </c>
      <c r="E1730" s="11">
        <v>0.246</v>
      </c>
      <c r="F1730" s="11">
        <v>5900</v>
      </c>
      <c r="G1730" s="11">
        <v>1451.4</v>
      </c>
      <c r="H1730" s="11">
        <v>6500</v>
      </c>
      <c r="I1730" s="11">
        <v>0.8</v>
      </c>
      <c r="J1730" s="11">
        <v>0.2</v>
      </c>
      <c r="K1730" s="11">
        <v>0.7</v>
      </c>
      <c r="L1730" s="11">
        <v>3</v>
      </c>
      <c r="M1730" s="11">
        <v>2</v>
      </c>
      <c r="N1730" s="11">
        <v>3</v>
      </c>
      <c r="O1730" s="11">
        <v>4</v>
      </c>
      <c r="P1730" s="11">
        <v>0.2</v>
      </c>
      <c r="Q1730" s="11">
        <v>0.15</v>
      </c>
      <c r="R1730" s="11">
        <v>0.3</v>
      </c>
      <c r="S1730" s="11">
        <v>0.2</v>
      </c>
      <c r="T1730" s="11">
        <v>4230.9755999999998</v>
      </c>
      <c r="U1730" s="11">
        <v>0.52500000000000002</v>
      </c>
      <c r="V1730" s="11">
        <v>70</v>
      </c>
      <c r="W1730" s="11">
        <v>800</v>
      </c>
      <c r="X1730" s="11">
        <v>-9.5262121999999998</v>
      </c>
    </row>
    <row r="1731" spans="2:24" x14ac:dyDescent="0.35">
      <c r="B1731" s="11">
        <v>-19.258393000000002</v>
      </c>
      <c r="C1731" s="11">
        <v>20</v>
      </c>
      <c r="D1731" s="11">
        <v>25.867346999999999</v>
      </c>
      <c r="E1731" s="11">
        <v>0.3</v>
      </c>
      <c r="F1731" s="11">
        <v>1269.4214876033059</v>
      </c>
      <c r="G1731" s="11">
        <v>380.82644628099177</v>
      </c>
      <c r="H1731" s="11">
        <v>2500</v>
      </c>
      <c r="I1731" s="11">
        <v>0.8</v>
      </c>
      <c r="J1731" s="11">
        <v>0.3</v>
      </c>
      <c r="K1731" s="11">
        <v>0.8</v>
      </c>
      <c r="L1731" s="11">
        <v>4</v>
      </c>
      <c r="M1731" s="11">
        <v>3</v>
      </c>
      <c r="N1731" s="11">
        <v>3</v>
      </c>
      <c r="O1731" s="11">
        <v>3</v>
      </c>
      <c r="P1731" s="11">
        <v>0.125</v>
      </c>
      <c r="Q1731" s="11">
        <v>0.2</v>
      </c>
      <c r="R1731" s="11">
        <v>0.16666666999999999</v>
      </c>
      <c r="S1731" s="11">
        <v>0.3</v>
      </c>
      <c r="T1731" s="11">
        <v>699.37426000000005</v>
      </c>
      <c r="U1731" s="11">
        <v>0.65</v>
      </c>
      <c r="V1731" s="11">
        <v>40</v>
      </c>
      <c r="W1731" s="11">
        <v>1800</v>
      </c>
      <c r="X1731" s="11">
        <v>-20.419782999999999</v>
      </c>
    </row>
    <row r="1732" spans="2:24" x14ac:dyDescent="0.35">
      <c r="B1732" s="11">
        <v>3.2194539999999998</v>
      </c>
      <c r="C1732" s="11">
        <v>30</v>
      </c>
      <c r="D1732" s="11">
        <v>178.16327000000001</v>
      </c>
      <c r="E1732" s="11">
        <v>5.7000000000000002E-2</v>
      </c>
      <c r="F1732" s="11">
        <v>3120.6611570247933</v>
      </c>
      <c r="G1732" s="11">
        <v>177.87768595041322</v>
      </c>
      <c r="H1732" s="11">
        <v>5500</v>
      </c>
      <c r="I1732" s="11">
        <v>0.85</v>
      </c>
      <c r="J1732" s="11">
        <v>0.5</v>
      </c>
      <c r="K1732" s="11">
        <v>0.9</v>
      </c>
      <c r="L1732" s="11">
        <v>4</v>
      </c>
      <c r="M1732" s="11">
        <v>4</v>
      </c>
      <c r="N1732" s="11">
        <v>3</v>
      </c>
      <c r="O1732" s="11">
        <v>2</v>
      </c>
      <c r="P1732" s="11">
        <v>0.2</v>
      </c>
      <c r="Q1732" s="11">
        <v>0.15</v>
      </c>
      <c r="R1732" s="11">
        <v>0.16666666999999999</v>
      </c>
      <c r="S1732" s="11">
        <v>0.3</v>
      </c>
      <c r="T1732" s="11">
        <v>2796.4956000000002</v>
      </c>
      <c r="U1732" s="11">
        <v>0.4</v>
      </c>
      <c r="V1732" s="11">
        <v>60</v>
      </c>
      <c r="W1732" s="11">
        <v>600</v>
      </c>
      <c r="X1732" s="11">
        <v>5.0396991</v>
      </c>
    </row>
    <row r="1733" spans="2:24" x14ac:dyDescent="0.35">
      <c r="B1733" s="11">
        <v>16.260681999999999</v>
      </c>
      <c r="C1733" s="11">
        <v>20</v>
      </c>
      <c r="D1733" s="11">
        <v>178.16327000000001</v>
      </c>
      <c r="E1733" s="11">
        <v>0.111</v>
      </c>
      <c r="F1733" s="11">
        <v>3290.2892561983467</v>
      </c>
      <c r="G1733" s="11">
        <v>365.22210743801651</v>
      </c>
      <c r="H1733" s="11">
        <v>6500</v>
      </c>
      <c r="I1733" s="11">
        <v>0.8</v>
      </c>
      <c r="J1733" s="11">
        <v>0.4</v>
      </c>
      <c r="K1733" s="11">
        <v>0.7</v>
      </c>
      <c r="L1733" s="11">
        <v>4</v>
      </c>
      <c r="M1733" s="11">
        <v>2</v>
      </c>
      <c r="N1733" s="11">
        <v>3</v>
      </c>
      <c r="O1733" s="11">
        <v>3</v>
      </c>
      <c r="P1733" s="11">
        <v>0.2</v>
      </c>
      <c r="Q1733" s="11">
        <v>0.1</v>
      </c>
      <c r="R1733" s="11">
        <v>0.23333333000000001</v>
      </c>
      <c r="S1733" s="11">
        <v>0.2</v>
      </c>
      <c r="T1733" s="11">
        <v>4091.3393999999998</v>
      </c>
      <c r="U1733" s="11">
        <v>0.4</v>
      </c>
      <c r="V1733" s="11">
        <v>50</v>
      </c>
      <c r="W1733" s="11">
        <v>600</v>
      </c>
      <c r="X1733" s="11">
        <v>14.855515</v>
      </c>
    </row>
    <row r="1734" spans="2:24" x14ac:dyDescent="0.35">
      <c r="B1734" s="11">
        <v>16.942626000000001</v>
      </c>
      <c r="C1734" s="11">
        <v>30</v>
      </c>
      <c r="D1734" s="11">
        <v>184.2551</v>
      </c>
      <c r="E1734" s="11">
        <v>0.16500000000000001</v>
      </c>
      <c r="F1734" s="11">
        <v>3100</v>
      </c>
      <c r="G1734" s="11">
        <v>511.5</v>
      </c>
      <c r="H1734" s="11">
        <v>7500</v>
      </c>
      <c r="I1734" s="11">
        <v>0.75</v>
      </c>
      <c r="J1734" s="11">
        <v>0.3</v>
      </c>
      <c r="K1734" s="11">
        <v>0.9</v>
      </c>
      <c r="L1734" s="11">
        <v>3</v>
      </c>
      <c r="M1734" s="11">
        <v>4</v>
      </c>
      <c r="N1734" s="11">
        <v>3</v>
      </c>
      <c r="O1734" s="11">
        <v>3</v>
      </c>
      <c r="P1734" s="11">
        <v>0.05</v>
      </c>
      <c r="Q1734" s="11">
        <v>0.2</v>
      </c>
      <c r="R1734" s="11">
        <v>0.16666666999999999</v>
      </c>
      <c r="S1734" s="11">
        <v>0.2</v>
      </c>
      <c r="T1734" s="11">
        <v>4428.4681</v>
      </c>
      <c r="U1734" s="11">
        <v>0.4</v>
      </c>
      <c r="V1734" s="11">
        <v>50</v>
      </c>
      <c r="W1734" s="11">
        <v>1200</v>
      </c>
      <c r="X1734" s="11">
        <v>14.395465</v>
      </c>
    </row>
    <row r="1735" spans="2:24" x14ac:dyDescent="0.35">
      <c r="B1735" s="11">
        <v>2.140336</v>
      </c>
      <c r="C1735" s="11">
        <v>20</v>
      </c>
      <c r="D1735" s="11">
        <v>147.70408</v>
      </c>
      <c r="E1735" s="11">
        <v>0.246</v>
      </c>
      <c r="F1735" s="11">
        <v>1518.5950413223138</v>
      </c>
      <c r="G1735" s="11">
        <v>373.5743801652892</v>
      </c>
      <c r="H1735" s="11">
        <v>4500</v>
      </c>
      <c r="I1735" s="11">
        <v>0.75</v>
      </c>
      <c r="J1735" s="11">
        <v>0.3</v>
      </c>
      <c r="K1735" s="11">
        <v>0.9</v>
      </c>
      <c r="L1735" s="11">
        <v>3</v>
      </c>
      <c r="M1735" s="11">
        <v>3</v>
      </c>
      <c r="N1735" s="11">
        <v>2</v>
      </c>
      <c r="O1735" s="11">
        <v>2</v>
      </c>
      <c r="P1735" s="11">
        <v>0.05</v>
      </c>
      <c r="Q1735" s="11">
        <v>0.2</v>
      </c>
      <c r="R1735" s="11">
        <v>0.23333333000000001</v>
      </c>
      <c r="S1735" s="11">
        <v>0.35</v>
      </c>
      <c r="T1735" s="11">
        <v>2045.6696999999999</v>
      </c>
      <c r="U1735" s="11">
        <v>0.57499999999999996</v>
      </c>
      <c r="V1735" s="11">
        <v>50</v>
      </c>
      <c r="W1735" s="11">
        <v>400</v>
      </c>
      <c r="X1735" s="11">
        <v>0.45885452000000004</v>
      </c>
    </row>
    <row r="1736" spans="2:24" x14ac:dyDescent="0.35">
      <c r="B1736" s="11">
        <v>-13.36769</v>
      </c>
      <c r="C1736" s="11">
        <v>25</v>
      </c>
      <c r="D1736" s="11">
        <v>135.52041</v>
      </c>
      <c r="E1736" s="11">
        <v>0.13800000000000001</v>
      </c>
      <c r="F1736" s="11">
        <v>1269.4214876033059</v>
      </c>
      <c r="G1736" s="11">
        <v>175.18016528925622</v>
      </c>
      <c r="H1736" s="11">
        <v>6000</v>
      </c>
      <c r="I1736" s="11">
        <v>0.7</v>
      </c>
      <c r="J1736" s="11">
        <v>0.5</v>
      </c>
      <c r="K1736" s="11">
        <v>0.6</v>
      </c>
      <c r="L1736" s="11">
        <v>3</v>
      </c>
      <c r="M1736" s="11">
        <v>2</v>
      </c>
      <c r="N1736" s="11">
        <v>4</v>
      </c>
      <c r="O1736" s="11">
        <v>3</v>
      </c>
      <c r="P1736" s="11">
        <v>0.05</v>
      </c>
      <c r="Q1736" s="11">
        <v>0.15</v>
      </c>
      <c r="R1736" s="11">
        <v>0.16666666999999999</v>
      </c>
      <c r="S1736" s="11">
        <v>0.3</v>
      </c>
      <c r="T1736" s="11">
        <v>1624.8721</v>
      </c>
      <c r="U1736" s="11">
        <v>0.7</v>
      </c>
      <c r="V1736" s="11">
        <v>80</v>
      </c>
      <c r="W1736" s="11">
        <v>1400</v>
      </c>
      <c r="X1736" s="11">
        <v>-11.964361</v>
      </c>
    </row>
    <row r="1737" spans="2:24" x14ac:dyDescent="0.35">
      <c r="B1737" s="11">
        <v>-0.20955799999999999</v>
      </c>
      <c r="C1737" s="11">
        <v>30</v>
      </c>
      <c r="D1737" s="11">
        <v>269.54082</v>
      </c>
      <c r="E1737" s="11">
        <v>0.111</v>
      </c>
      <c r="F1737" s="11">
        <v>903.7190082644629</v>
      </c>
      <c r="G1737" s="11">
        <v>100.31280991735538</v>
      </c>
      <c r="H1737" s="11">
        <v>6500</v>
      </c>
      <c r="I1737" s="11">
        <v>0.8</v>
      </c>
      <c r="J1737" s="11">
        <v>0.4</v>
      </c>
      <c r="K1737" s="11">
        <v>0.8</v>
      </c>
      <c r="L1737" s="11">
        <v>4</v>
      </c>
      <c r="M1737" s="11">
        <v>4</v>
      </c>
      <c r="N1737" s="11">
        <v>3</v>
      </c>
      <c r="O1737" s="11">
        <v>4</v>
      </c>
      <c r="P1737" s="11">
        <v>0.05</v>
      </c>
      <c r="Q1737" s="11">
        <v>0.1</v>
      </c>
      <c r="R1737" s="11">
        <v>0.3</v>
      </c>
      <c r="S1737" s="11">
        <v>0.35</v>
      </c>
      <c r="T1737" s="11">
        <v>2238.8366999999998</v>
      </c>
      <c r="U1737" s="11">
        <v>0.42499999999999999</v>
      </c>
      <c r="V1737" s="11">
        <v>80</v>
      </c>
      <c r="W1737" s="11">
        <v>400</v>
      </c>
      <c r="X1737" s="11">
        <v>-0.66788139000000002</v>
      </c>
    </row>
    <row r="1738" spans="2:24" x14ac:dyDescent="0.35">
      <c r="B1738" s="11">
        <v>19.501975000000002</v>
      </c>
      <c r="C1738" s="11">
        <v>30</v>
      </c>
      <c r="D1738" s="11">
        <v>13.683673000000001</v>
      </c>
      <c r="E1738" s="11">
        <v>0.219</v>
      </c>
      <c r="F1738" s="11">
        <v>1650</v>
      </c>
      <c r="G1738" s="11">
        <v>361.35</v>
      </c>
      <c r="H1738" s="11">
        <v>7500</v>
      </c>
      <c r="I1738" s="11">
        <v>0.8</v>
      </c>
      <c r="J1738" s="11">
        <v>0.5</v>
      </c>
      <c r="K1738" s="11">
        <v>0.7</v>
      </c>
      <c r="L1738" s="11">
        <v>3</v>
      </c>
      <c r="M1738" s="11">
        <v>4</v>
      </c>
      <c r="N1738" s="11">
        <v>2</v>
      </c>
      <c r="O1738" s="11">
        <v>3</v>
      </c>
      <c r="P1738" s="11">
        <v>0.2</v>
      </c>
      <c r="Q1738" s="11">
        <v>0.2</v>
      </c>
      <c r="R1738" s="11">
        <v>0.1</v>
      </c>
      <c r="S1738" s="11">
        <v>0.2</v>
      </c>
      <c r="T1738" s="11">
        <v>3198.3380999999999</v>
      </c>
      <c r="U1738" s="11">
        <v>0.5</v>
      </c>
      <c r="V1738" s="11">
        <v>90</v>
      </c>
      <c r="W1738" s="11">
        <v>800</v>
      </c>
      <c r="X1738" s="11">
        <v>19.658035999999999</v>
      </c>
    </row>
    <row r="1739" spans="2:24" x14ac:dyDescent="0.35">
      <c r="B1739" s="11">
        <v>-2.9856950000000002</v>
      </c>
      <c r="C1739" s="11">
        <v>30</v>
      </c>
      <c r="D1739" s="11">
        <v>196.43878000000001</v>
      </c>
      <c r="E1739" s="11">
        <v>0.03</v>
      </c>
      <c r="F1739" s="11">
        <v>2400</v>
      </c>
      <c r="G1739" s="11">
        <v>72</v>
      </c>
      <c r="H1739" s="11">
        <v>7000</v>
      </c>
      <c r="I1739" s="11">
        <v>0.85</v>
      </c>
      <c r="J1739" s="11">
        <v>0.2</v>
      </c>
      <c r="K1739" s="11">
        <v>0.8</v>
      </c>
      <c r="L1739" s="11">
        <v>4</v>
      </c>
      <c r="M1739" s="11">
        <v>2</v>
      </c>
      <c r="N1739" s="11">
        <v>2</v>
      </c>
      <c r="O1739" s="11">
        <v>4</v>
      </c>
      <c r="P1739" s="11">
        <v>0.05</v>
      </c>
      <c r="Q1739" s="11">
        <v>0.1</v>
      </c>
      <c r="R1739" s="11">
        <v>0.1</v>
      </c>
      <c r="S1739" s="11">
        <v>0.25</v>
      </c>
      <c r="T1739" s="11">
        <v>2411.0549000000001</v>
      </c>
      <c r="U1739" s="11">
        <v>0.57499999999999996</v>
      </c>
      <c r="V1739" s="11">
        <v>70</v>
      </c>
      <c r="W1739" s="11">
        <v>400</v>
      </c>
      <c r="X1739" s="11">
        <v>-4.8031356000000001</v>
      </c>
    </row>
    <row r="1740" spans="2:24" x14ac:dyDescent="0.35">
      <c r="B1740" s="11">
        <v>20.982386999999999</v>
      </c>
      <c r="C1740" s="11">
        <v>30</v>
      </c>
      <c r="D1740" s="11">
        <v>190.34693999999999</v>
      </c>
      <c r="E1740" s="11">
        <v>0.27300000000000002</v>
      </c>
      <c r="F1740" s="11">
        <v>1639.6694214876034</v>
      </c>
      <c r="G1740" s="11">
        <v>447.62975206611577</v>
      </c>
      <c r="H1740" s="11">
        <v>5500</v>
      </c>
      <c r="I1740" s="11">
        <v>0.75</v>
      </c>
      <c r="J1740" s="11">
        <v>0.3</v>
      </c>
      <c r="K1740" s="11">
        <v>0.6</v>
      </c>
      <c r="L1740" s="11">
        <v>2</v>
      </c>
      <c r="M1740" s="11">
        <v>4</v>
      </c>
      <c r="N1740" s="11">
        <v>4</v>
      </c>
      <c r="O1740" s="11">
        <v>2</v>
      </c>
      <c r="P1740" s="11">
        <v>0.125</v>
      </c>
      <c r="Q1740" s="11">
        <v>0.1</v>
      </c>
      <c r="R1740" s="11">
        <v>0.23333333000000001</v>
      </c>
      <c r="S1740" s="11">
        <v>0.2</v>
      </c>
      <c r="T1740" s="11">
        <v>2796.4956000000002</v>
      </c>
      <c r="U1740" s="11">
        <v>0.4</v>
      </c>
      <c r="V1740" s="11">
        <v>60</v>
      </c>
      <c r="W1740" s="11">
        <v>1000</v>
      </c>
      <c r="X1740" s="11">
        <v>21.226156</v>
      </c>
    </row>
    <row r="1741" spans="2:24" x14ac:dyDescent="0.35">
      <c r="B1741" s="11">
        <v>4.4804890000000004</v>
      </c>
      <c r="C1741" s="11">
        <v>30</v>
      </c>
      <c r="D1741" s="11">
        <v>245.17347000000001</v>
      </c>
      <c r="E1741" s="11">
        <v>0.13800000000000001</v>
      </c>
      <c r="F1741" s="11">
        <v>1961.518595041322</v>
      </c>
      <c r="G1741" s="11">
        <v>270.68956611570246</v>
      </c>
      <c r="H1741" s="11">
        <v>8000</v>
      </c>
      <c r="I1741" s="11">
        <v>0.8</v>
      </c>
      <c r="J1741" s="11">
        <v>0.3</v>
      </c>
      <c r="K1741" s="11">
        <v>0.7</v>
      </c>
      <c r="L1741" s="11">
        <v>4</v>
      </c>
      <c r="M1741" s="11">
        <v>2</v>
      </c>
      <c r="N1741" s="11">
        <v>3</v>
      </c>
      <c r="O1741" s="11">
        <v>2</v>
      </c>
      <c r="P1741" s="11">
        <v>0.2</v>
      </c>
      <c r="Q1741" s="11">
        <v>0.15</v>
      </c>
      <c r="R1741" s="11">
        <v>0.1</v>
      </c>
      <c r="S1741" s="11">
        <v>0.25</v>
      </c>
      <c r="T1741" s="11">
        <v>4723.6993000000002</v>
      </c>
      <c r="U1741" s="11">
        <v>0.5</v>
      </c>
      <c r="V1741" s="11">
        <v>50</v>
      </c>
      <c r="W1741" s="11">
        <v>400</v>
      </c>
      <c r="X1741" s="11">
        <v>5.195462</v>
      </c>
    </row>
    <row r="1742" spans="2:24" x14ac:dyDescent="0.35">
      <c r="B1742" s="11">
        <v>-11.214888999999999</v>
      </c>
      <c r="C1742" s="11">
        <v>25</v>
      </c>
      <c r="D1742" s="11">
        <v>190.34693999999999</v>
      </c>
      <c r="E1742" s="11">
        <v>0.111</v>
      </c>
      <c r="F1742" s="11">
        <v>2985.4338842975208</v>
      </c>
      <c r="G1742" s="11">
        <v>331.3831611570248</v>
      </c>
      <c r="H1742" s="11">
        <v>7000</v>
      </c>
      <c r="I1742" s="11">
        <v>0.8</v>
      </c>
      <c r="J1742" s="11">
        <v>0.2</v>
      </c>
      <c r="K1742" s="11">
        <v>0.8</v>
      </c>
      <c r="L1742" s="11">
        <v>3</v>
      </c>
      <c r="M1742" s="11">
        <v>3</v>
      </c>
      <c r="N1742" s="11">
        <v>3</v>
      </c>
      <c r="O1742" s="11">
        <v>3</v>
      </c>
      <c r="P1742" s="11">
        <v>0.2</v>
      </c>
      <c r="Q1742" s="11">
        <v>0.1</v>
      </c>
      <c r="R1742" s="11">
        <v>0.23333333000000001</v>
      </c>
      <c r="S1742" s="11">
        <v>0.25</v>
      </c>
      <c r="T1742" s="11">
        <v>1895.6840999999999</v>
      </c>
      <c r="U1742" s="11">
        <v>0.52500000000000002</v>
      </c>
      <c r="V1742" s="11">
        <v>40</v>
      </c>
      <c r="W1742" s="11">
        <v>1800</v>
      </c>
      <c r="X1742" s="11">
        <v>-7.8348594</v>
      </c>
    </row>
    <row r="1743" spans="2:24" x14ac:dyDescent="0.35">
      <c r="B1743" s="11">
        <v>-0.43302200000000002</v>
      </c>
      <c r="C1743" s="11">
        <v>40</v>
      </c>
      <c r="D1743" s="11">
        <v>263.44898000000001</v>
      </c>
      <c r="E1743" s="11">
        <v>0.13800000000000001</v>
      </c>
      <c r="F1743" s="11">
        <v>3012.3966942148763</v>
      </c>
      <c r="G1743" s="11">
        <v>415.710743801653</v>
      </c>
      <c r="H1743" s="11">
        <v>6500</v>
      </c>
      <c r="I1743" s="11">
        <v>0.8</v>
      </c>
      <c r="J1743" s="11">
        <v>0.2</v>
      </c>
      <c r="K1743" s="11">
        <v>0.8</v>
      </c>
      <c r="L1743" s="11">
        <v>3</v>
      </c>
      <c r="M1743" s="11">
        <v>3</v>
      </c>
      <c r="N1743" s="11">
        <v>2</v>
      </c>
      <c r="O1743" s="11">
        <v>4</v>
      </c>
      <c r="P1743" s="11">
        <v>0.05</v>
      </c>
      <c r="Q1743" s="11">
        <v>0.1</v>
      </c>
      <c r="R1743" s="11">
        <v>0.1</v>
      </c>
      <c r="S1743" s="11">
        <v>0.35</v>
      </c>
      <c r="T1743" s="11">
        <v>2610.2665999999999</v>
      </c>
      <c r="U1743" s="11">
        <v>0.42499999999999999</v>
      </c>
      <c r="V1743" s="11">
        <v>50</v>
      </c>
      <c r="W1743" s="11">
        <v>600</v>
      </c>
      <c r="X1743" s="11">
        <v>-3.9742077</v>
      </c>
    </row>
    <row r="1744" spans="2:24" x14ac:dyDescent="0.35">
      <c r="B1744" s="11">
        <v>-17.314001000000001</v>
      </c>
      <c r="C1744" s="11">
        <v>35</v>
      </c>
      <c r="D1744" s="11">
        <v>281.72449</v>
      </c>
      <c r="E1744" s="11">
        <v>5.7000000000000002E-2</v>
      </c>
      <c r="F1744" s="11">
        <v>3861.1570247933887</v>
      </c>
      <c r="G1744" s="11">
        <v>220.08595041322317</v>
      </c>
      <c r="H1744" s="11">
        <v>7500</v>
      </c>
      <c r="I1744" s="11">
        <v>0.85</v>
      </c>
      <c r="J1744" s="11">
        <v>0.5</v>
      </c>
      <c r="K1744" s="11">
        <v>0.7</v>
      </c>
      <c r="L1744" s="11">
        <v>4</v>
      </c>
      <c r="M1744" s="11">
        <v>3</v>
      </c>
      <c r="N1744" s="11">
        <v>2</v>
      </c>
      <c r="O1744" s="11">
        <v>3</v>
      </c>
      <c r="P1744" s="11">
        <v>0.05</v>
      </c>
      <c r="Q1744" s="11">
        <v>0.1</v>
      </c>
      <c r="R1744" s="11">
        <v>0.16666666999999999</v>
      </c>
      <c r="S1744" s="11">
        <v>0.35</v>
      </c>
      <c r="T1744" s="11">
        <v>3102.2919000000002</v>
      </c>
      <c r="U1744" s="11">
        <v>0.52500000000000002</v>
      </c>
      <c r="V1744" s="11">
        <v>50</v>
      </c>
      <c r="W1744" s="11">
        <v>2000</v>
      </c>
      <c r="X1744" s="11">
        <v>-14.788133999999999</v>
      </c>
    </row>
    <row r="1745" spans="2:24" x14ac:dyDescent="0.35">
      <c r="B1745" s="11">
        <v>45.977116000000002</v>
      </c>
      <c r="C1745" s="11">
        <v>30</v>
      </c>
      <c r="D1745" s="11">
        <v>190.34693999999999</v>
      </c>
      <c r="E1745" s="11">
        <v>0.219</v>
      </c>
      <c r="F1745" s="11">
        <v>3800</v>
      </c>
      <c r="G1745" s="11">
        <v>832.2</v>
      </c>
      <c r="H1745" s="11">
        <v>4500</v>
      </c>
      <c r="I1745" s="11">
        <v>0.7</v>
      </c>
      <c r="J1745" s="11">
        <v>0.2</v>
      </c>
      <c r="K1745" s="11">
        <v>0.6</v>
      </c>
      <c r="L1745" s="11">
        <v>3</v>
      </c>
      <c r="M1745" s="11">
        <v>2</v>
      </c>
      <c r="N1745" s="11">
        <v>3</v>
      </c>
      <c r="O1745" s="11">
        <v>3</v>
      </c>
      <c r="P1745" s="11">
        <v>0.2</v>
      </c>
      <c r="Q1745" s="11">
        <v>0.2</v>
      </c>
      <c r="R1745" s="11">
        <v>0.23333333000000001</v>
      </c>
      <c r="S1745" s="11">
        <v>0.35</v>
      </c>
      <c r="T1745" s="11">
        <v>2657.0808999999999</v>
      </c>
      <c r="U1745" s="11">
        <v>0.47499999999999998</v>
      </c>
      <c r="V1745" s="11">
        <v>80</v>
      </c>
      <c r="W1745" s="11">
        <v>600</v>
      </c>
      <c r="X1745" s="11">
        <v>47.679496</v>
      </c>
    </row>
    <row r="1746" spans="2:24" x14ac:dyDescent="0.35">
      <c r="B1746" s="11">
        <v>13.484766</v>
      </c>
      <c r="C1746" s="11">
        <v>25</v>
      </c>
      <c r="D1746" s="11">
        <v>239.08162999999999</v>
      </c>
      <c r="E1746" s="11">
        <v>0.3</v>
      </c>
      <c r="F1746" s="11">
        <v>4635.2789256198348</v>
      </c>
      <c r="G1746" s="11">
        <v>1390.5836776859503</v>
      </c>
      <c r="H1746" s="11">
        <v>7000</v>
      </c>
      <c r="I1746" s="11">
        <v>0.8</v>
      </c>
      <c r="J1746" s="11">
        <v>0.5</v>
      </c>
      <c r="K1746" s="11">
        <v>0.7</v>
      </c>
      <c r="L1746" s="11">
        <v>2</v>
      </c>
      <c r="M1746" s="11">
        <v>3</v>
      </c>
      <c r="N1746" s="11">
        <v>2</v>
      </c>
      <c r="O1746" s="11">
        <v>4</v>
      </c>
      <c r="P1746" s="11">
        <v>0.125</v>
      </c>
      <c r="Q1746" s="11">
        <v>0.15</v>
      </c>
      <c r="R1746" s="11">
        <v>0.3</v>
      </c>
      <c r="S1746" s="11">
        <v>0.35</v>
      </c>
      <c r="T1746" s="11">
        <v>3080.4866000000002</v>
      </c>
      <c r="U1746" s="11">
        <v>0.6</v>
      </c>
      <c r="V1746" s="11">
        <v>80</v>
      </c>
      <c r="W1746" s="11">
        <v>1400</v>
      </c>
      <c r="X1746" s="11">
        <v>14.570966</v>
      </c>
    </row>
    <row r="1747" spans="2:24" x14ac:dyDescent="0.35">
      <c r="B1747" s="11">
        <v>-0.411804</v>
      </c>
      <c r="C1747" s="11">
        <v>15</v>
      </c>
      <c r="D1747" s="11">
        <v>123.33673</v>
      </c>
      <c r="E1747" s="11">
        <v>0.219</v>
      </c>
      <c r="F1747" s="11">
        <v>1961.518595041322</v>
      </c>
      <c r="G1747" s="11">
        <v>429.57257231404952</v>
      </c>
      <c r="H1747" s="11">
        <v>5000</v>
      </c>
      <c r="I1747" s="11">
        <v>0.7</v>
      </c>
      <c r="J1747" s="11">
        <v>0.5</v>
      </c>
      <c r="K1747" s="11">
        <v>0.6</v>
      </c>
      <c r="L1747" s="11">
        <v>3</v>
      </c>
      <c r="M1747" s="11">
        <v>4</v>
      </c>
      <c r="N1747" s="11">
        <v>4</v>
      </c>
      <c r="O1747" s="11">
        <v>2</v>
      </c>
      <c r="P1747" s="11">
        <v>0.125</v>
      </c>
      <c r="Q1747" s="11">
        <v>0.2</v>
      </c>
      <c r="R1747" s="11">
        <v>0.16666666999999999</v>
      </c>
      <c r="S1747" s="11">
        <v>0.2</v>
      </c>
      <c r="T1747" s="11">
        <v>3254.5965999999999</v>
      </c>
      <c r="U1747" s="11">
        <v>0.45</v>
      </c>
      <c r="V1747" s="11">
        <v>40</v>
      </c>
      <c r="W1747" s="11">
        <v>1200</v>
      </c>
      <c r="X1747" s="11">
        <v>1.2373478</v>
      </c>
    </row>
    <row r="1748" spans="2:24" x14ac:dyDescent="0.35">
      <c r="B1748" s="11">
        <v>7.2403659999999999</v>
      </c>
      <c r="C1748" s="11">
        <v>15</v>
      </c>
      <c r="D1748" s="11">
        <v>31.959184</v>
      </c>
      <c r="E1748" s="11">
        <v>0.246</v>
      </c>
      <c r="F1748" s="11">
        <v>6285.1239669421484</v>
      </c>
      <c r="G1748" s="11">
        <v>1546.1404958677685</v>
      </c>
      <c r="H1748" s="11">
        <v>8000</v>
      </c>
      <c r="I1748" s="11">
        <v>0.75</v>
      </c>
      <c r="J1748" s="11">
        <v>0.3</v>
      </c>
      <c r="K1748" s="11">
        <v>0.9</v>
      </c>
      <c r="L1748" s="11">
        <v>4</v>
      </c>
      <c r="M1748" s="11">
        <v>4</v>
      </c>
      <c r="N1748" s="11">
        <v>3</v>
      </c>
      <c r="O1748" s="11">
        <v>3</v>
      </c>
      <c r="P1748" s="11">
        <v>0.125</v>
      </c>
      <c r="Q1748" s="11">
        <v>0.15</v>
      </c>
      <c r="R1748" s="11">
        <v>0.23333333000000001</v>
      </c>
      <c r="S1748" s="11">
        <v>0.35</v>
      </c>
      <c r="T1748" s="11">
        <v>3037.6235000000001</v>
      </c>
      <c r="U1748" s="11">
        <v>0.55000000000000004</v>
      </c>
      <c r="V1748" s="11">
        <v>60</v>
      </c>
      <c r="W1748" s="11">
        <v>1400</v>
      </c>
      <c r="X1748" s="11">
        <v>12.089608999999999</v>
      </c>
    </row>
    <row r="1749" spans="2:24" x14ac:dyDescent="0.35">
      <c r="B1749" s="11">
        <v>3.6337320000000002</v>
      </c>
      <c r="C1749" s="11">
        <v>20</v>
      </c>
      <c r="D1749" s="11">
        <v>123.33673</v>
      </c>
      <c r="E1749" s="11">
        <v>8.4000000000000005E-2</v>
      </c>
      <c r="F1749" s="11">
        <v>4176.1363636363631</v>
      </c>
      <c r="G1749" s="11">
        <v>350.7954545454545</v>
      </c>
      <c r="H1749" s="11">
        <v>8000</v>
      </c>
      <c r="I1749" s="11">
        <v>0.8</v>
      </c>
      <c r="J1749" s="11">
        <v>0.5</v>
      </c>
      <c r="K1749" s="11">
        <v>0.7</v>
      </c>
      <c r="L1749" s="11">
        <v>3</v>
      </c>
      <c r="M1749" s="11">
        <v>2</v>
      </c>
      <c r="N1749" s="11">
        <v>4</v>
      </c>
      <c r="O1749" s="11">
        <v>2</v>
      </c>
      <c r="P1749" s="11">
        <v>0.125</v>
      </c>
      <c r="Q1749" s="11">
        <v>0.1</v>
      </c>
      <c r="R1749" s="11">
        <v>0.3</v>
      </c>
      <c r="S1749" s="11">
        <v>0.35</v>
      </c>
      <c r="T1749" s="11">
        <v>5035.4947000000002</v>
      </c>
      <c r="U1749" s="11">
        <v>0.45</v>
      </c>
      <c r="V1749" s="11">
        <v>40</v>
      </c>
      <c r="W1749" s="11">
        <v>1600</v>
      </c>
      <c r="X1749" s="11">
        <v>4.0560957000000002</v>
      </c>
    </row>
    <row r="1750" spans="2:24" x14ac:dyDescent="0.35">
      <c r="B1750" s="11">
        <v>15.029804</v>
      </c>
      <c r="C1750" s="11">
        <v>25</v>
      </c>
      <c r="D1750" s="11">
        <v>257.35714000000002</v>
      </c>
      <c r="E1750" s="11">
        <v>0.16500000000000001</v>
      </c>
      <c r="F1750" s="11">
        <v>2221.6425619834713</v>
      </c>
      <c r="G1750" s="11">
        <v>366.5710227272728</v>
      </c>
      <c r="H1750" s="11">
        <v>7500</v>
      </c>
      <c r="I1750" s="11">
        <v>0.7</v>
      </c>
      <c r="J1750" s="11">
        <v>0.3</v>
      </c>
      <c r="K1750" s="11">
        <v>0.8</v>
      </c>
      <c r="L1750" s="11">
        <v>3</v>
      </c>
      <c r="M1750" s="11">
        <v>2</v>
      </c>
      <c r="N1750" s="11">
        <v>2</v>
      </c>
      <c r="O1750" s="11">
        <v>2</v>
      </c>
      <c r="P1750" s="11">
        <v>0.125</v>
      </c>
      <c r="Q1750" s="11">
        <v>0.2</v>
      </c>
      <c r="R1750" s="11">
        <v>0.1</v>
      </c>
      <c r="S1750" s="11">
        <v>0.2</v>
      </c>
      <c r="T1750" s="11">
        <v>2031.0900999999999</v>
      </c>
      <c r="U1750" s="11">
        <v>0.42499999999999999</v>
      </c>
      <c r="V1750" s="11">
        <v>50</v>
      </c>
      <c r="W1750" s="11">
        <v>800</v>
      </c>
      <c r="X1750" s="11">
        <v>11.723834999999999</v>
      </c>
    </row>
    <row r="1751" spans="2:24" x14ac:dyDescent="0.35">
      <c r="B1751" s="11">
        <v>18.565843000000001</v>
      </c>
      <c r="C1751" s="11">
        <v>20</v>
      </c>
      <c r="D1751" s="11">
        <v>251.26531</v>
      </c>
      <c r="E1751" s="11">
        <v>0.27300000000000002</v>
      </c>
      <c r="F1751" s="11">
        <v>1958.0578512396696</v>
      </c>
      <c r="G1751" s="11">
        <v>534.54979338842986</v>
      </c>
      <c r="H1751" s="11">
        <v>7000</v>
      </c>
      <c r="I1751" s="11">
        <v>0.85</v>
      </c>
      <c r="J1751" s="11">
        <v>0.5</v>
      </c>
      <c r="K1751" s="11">
        <v>0.9</v>
      </c>
      <c r="L1751" s="11">
        <v>3</v>
      </c>
      <c r="M1751" s="11">
        <v>4</v>
      </c>
      <c r="N1751" s="11">
        <v>4</v>
      </c>
      <c r="O1751" s="11">
        <v>2</v>
      </c>
      <c r="P1751" s="11">
        <v>0.2</v>
      </c>
      <c r="Q1751" s="11">
        <v>0.1</v>
      </c>
      <c r="R1751" s="11">
        <v>0.16666666999999999</v>
      </c>
      <c r="S1751" s="11">
        <v>0.2</v>
      </c>
      <c r="T1751" s="11">
        <v>1958.2479000000001</v>
      </c>
      <c r="U1751" s="11">
        <v>0.55000000000000004</v>
      </c>
      <c r="V1751" s="11">
        <v>90</v>
      </c>
      <c r="W1751" s="11">
        <v>800</v>
      </c>
      <c r="X1751" s="11">
        <v>23.517835999999999</v>
      </c>
    </row>
    <row r="1752" spans="2:24" x14ac:dyDescent="0.35">
      <c r="B1752" s="11">
        <v>-13.624197000000001</v>
      </c>
      <c r="C1752" s="11">
        <v>35</v>
      </c>
      <c r="D1752" s="11">
        <v>232.9898</v>
      </c>
      <c r="E1752" s="11">
        <v>0.111</v>
      </c>
      <c r="F1752" s="11">
        <v>632.74793388429748</v>
      </c>
      <c r="G1752" s="11">
        <v>70.235020661157023</v>
      </c>
      <c r="H1752" s="11">
        <v>7000</v>
      </c>
      <c r="I1752" s="11">
        <v>0.8</v>
      </c>
      <c r="J1752" s="11">
        <v>0.5</v>
      </c>
      <c r="K1752" s="11">
        <v>0.9</v>
      </c>
      <c r="L1752" s="11">
        <v>2</v>
      </c>
      <c r="M1752" s="11">
        <v>3</v>
      </c>
      <c r="N1752" s="11">
        <v>3</v>
      </c>
      <c r="O1752" s="11">
        <v>3</v>
      </c>
      <c r="P1752" s="11">
        <v>0.125</v>
      </c>
      <c r="Q1752" s="11">
        <v>0.1</v>
      </c>
      <c r="R1752" s="11">
        <v>0.23333333000000001</v>
      </c>
      <c r="S1752" s="11">
        <v>0.35</v>
      </c>
      <c r="T1752" s="11">
        <v>2895.4724000000001</v>
      </c>
      <c r="U1752" s="11">
        <v>0.47499999999999998</v>
      </c>
      <c r="V1752" s="11">
        <v>50</v>
      </c>
      <c r="W1752" s="11">
        <v>1000</v>
      </c>
      <c r="X1752" s="11">
        <v>-11.949434999999999</v>
      </c>
    </row>
    <row r="1753" spans="2:24" x14ac:dyDescent="0.35">
      <c r="B1753" s="11">
        <v>-10.200393</v>
      </c>
      <c r="C1753" s="11">
        <v>20</v>
      </c>
      <c r="D1753" s="11">
        <v>293.90816000000001</v>
      </c>
      <c r="E1753" s="11">
        <v>0.03</v>
      </c>
      <c r="F1753" s="11">
        <v>1885.5371900826447</v>
      </c>
      <c r="G1753" s="11">
        <v>56.566115702479337</v>
      </c>
      <c r="H1753" s="11">
        <v>8000</v>
      </c>
      <c r="I1753" s="11">
        <v>0.7</v>
      </c>
      <c r="J1753" s="11">
        <v>0.5</v>
      </c>
      <c r="K1753" s="11">
        <v>0.6</v>
      </c>
      <c r="L1753" s="11">
        <v>2</v>
      </c>
      <c r="M1753" s="11">
        <v>4</v>
      </c>
      <c r="N1753" s="11">
        <v>2</v>
      </c>
      <c r="O1753" s="11">
        <v>3</v>
      </c>
      <c r="P1753" s="11">
        <v>0.2</v>
      </c>
      <c r="Q1753" s="11">
        <v>0.2</v>
      </c>
      <c r="R1753" s="11">
        <v>0.1</v>
      </c>
      <c r="S1753" s="11">
        <v>0.2</v>
      </c>
      <c r="T1753" s="11">
        <v>2237.9976000000001</v>
      </c>
      <c r="U1753" s="11">
        <v>0.52500000000000002</v>
      </c>
      <c r="V1753" s="11">
        <v>80</v>
      </c>
      <c r="W1753" s="11">
        <v>1000</v>
      </c>
      <c r="X1753" s="11">
        <v>-10.51057</v>
      </c>
    </row>
    <row r="1754" spans="2:24" x14ac:dyDescent="0.35">
      <c r="B1754" s="11">
        <v>-2.2911619999999999</v>
      </c>
      <c r="C1754" s="11">
        <v>25</v>
      </c>
      <c r="D1754" s="11">
        <v>123.33673</v>
      </c>
      <c r="E1754" s="11">
        <v>0.246</v>
      </c>
      <c r="F1754" s="11">
        <v>1958.0578512396696</v>
      </c>
      <c r="G1754" s="11">
        <v>481.68223140495871</v>
      </c>
      <c r="H1754" s="11">
        <v>7500</v>
      </c>
      <c r="I1754" s="11">
        <v>0.8</v>
      </c>
      <c r="J1754" s="11">
        <v>0.4</v>
      </c>
      <c r="K1754" s="11">
        <v>0.7</v>
      </c>
      <c r="L1754" s="11">
        <v>2</v>
      </c>
      <c r="M1754" s="11">
        <v>3</v>
      </c>
      <c r="N1754" s="11">
        <v>3</v>
      </c>
      <c r="O1754" s="11">
        <v>4</v>
      </c>
      <c r="P1754" s="11">
        <v>0.2</v>
      </c>
      <c r="Q1754" s="11">
        <v>0.2</v>
      </c>
      <c r="R1754" s="11">
        <v>0.3</v>
      </c>
      <c r="S1754" s="11">
        <v>0.2</v>
      </c>
      <c r="T1754" s="11">
        <v>4569.9526999999998</v>
      </c>
      <c r="U1754" s="11">
        <v>0.65</v>
      </c>
      <c r="V1754" s="11">
        <v>70</v>
      </c>
      <c r="W1754" s="11">
        <v>1200</v>
      </c>
      <c r="X1754" s="11">
        <v>-0.27221503000000002</v>
      </c>
    </row>
    <row r="1755" spans="2:24" x14ac:dyDescent="0.35">
      <c r="B1755" s="11">
        <v>-14.566604</v>
      </c>
      <c r="C1755" s="11">
        <v>35</v>
      </c>
      <c r="D1755" s="11">
        <v>251.26531</v>
      </c>
      <c r="E1755" s="11">
        <v>5.7000000000000002E-2</v>
      </c>
      <c r="F1755" s="11">
        <v>2380.1652892561983</v>
      </c>
      <c r="G1755" s="11">
        <v>135.6694214876033</v>
      </c>
      <c r="H1755" s="11">
        <v>8500</v>
      </c>
      <c r="I1755" s="11">
        <v>0.7</v>
      </c>
      <c r="J1755" s="11">
        <v>0.2</v>
      </c>
      <c r="K1755" s="11">
        <v>0.8</v>
      </c>
      <c r="L1755" s="11">
        <v>2</v>
      </c>
      <c r="M1755" s="11">
        <v>2</v>
      </c>
      <c r="N1755" s="11">
        <v>3</v>
      </c>
      <c r="O1755" s="11">
        <v>4</v>
      </c>
      <c r="P1755" s="11">
        <v>0.05</v>
      </c>
      <c r="Q1755" s="11">
        <v>0.15</v>
      </c>
      <c r="R1755" s="11">
        <v>0.3</v>
      </c>
      <c r="S1755" s="11">
        <v>0.25</v>
      </c>
      <c r="T1755" s="11">
        <v>4192.0713999999998</v>
      </c>
      <c r="U1755" s="11">
        <v>0.6</v>
      </c>
      <c r="V1755" s="11">
        <v>70</v>
      </c>
      <c r="W1755" s="11">
        <v>1600</v>
      </c>
      <c r="X1755" s="11">
        <v>-13.864324</v>
      </c>
    </row>
    <row r="1756" spans="2:24" x14ac:dyDescent="0.35">
      <c r="B1756" s="11">
        <v>-20.862089000000001</v>
      </c>
      <c r="C1756" s="11">
        <v>15</v>
      </c>
      <c r="D1756" s="11">
        <v>129.42857000000001</v>
      </c>
      <c r="E1756" s="11">
        <v>0.03</v>
      </c>
      <c r="F1756" s="11">
        <v>1300</v>
      </c>
      <c r="G1756" s="11">
        <v>39</v>
      </c>
      <c r="H1756" s="11">
        <v>8000</v>
      </c>
      <c r="I1756" s="11">
        <v>0.75</v>
      </c>
      <c r="J1756" s="11">
        <v>0.3</v>
      </c>
      <c r="K1756" s="11">
        <v>0.8</v>
      </c>
      <c r="L1756" s="11">
        <v>4</v>
      </c>
      <c r="M1756" s="11">
        <v>4</v>
      </c>
      <c r="N1756" s="11">
        <v>2</v>
      </c>
      <c r="O1756" s="11">
        <v>3</v>
      </c>
      <c r="P1756" s="11">
        <v>0.05</v>
      </c>
      <c r="Q1756" s="11">
        <v>0.1</v>
      </c>
      <c r="R1756" s="11">
        <v>0.23333333000000001</v>
      </c>
      <c r="S1756" s="11">
        <v>0.35</v>
      </c>
      <c r="T1756" s="11">
        <v>2314.3798000000002</v>
      </c>
      <c r="U1756" s="11">
        <v>0.6</v>
      </c>
      <c r="V1756" s="11">
        <v>80</v>
      </c>
      <c r="W1756" s="11">
        <v>1600</v>
      </c>
      <c r="X1756" s="11">
        <v>-21.038817999999999</v>
      </c>
    </row>
    <row r="1757" spans="2:24" x14ac:dyDescent="0.35">
      <c r="B1757" s="11">
        <v>-2.2370380000000001</v>
      </c>
      <c r="C1757" s="11">
        <v>15</v>
      </c>
      <c r="D1757" s="11">
        <v>38.051020000000001</v>
      </c>
      <c r="E1757" s="11">
        <v>0.27300000000000002</v>
      </c>
      <c r="F1757" s="11">
        <v>376.54958677685954</v>
      </c>
      <c r="G1757" s="11">
        <v>102.79803719008267</v>
      </c>
      <c r="H1757" s="11">
        <v>6500</v>
      </c>
      <c r="I1757" s="11">
        <v>0.7</v>
      </c>
      <c r="J1757" s="11">
        <v>0.2</v>
      </c>
      <c r="K1757" s="11">
        <v>0.8</v>
      </c>
      <c r="L1757" s="11">
        <v>3</v>
      </c>
      <c r="M1757" s="11">
        <v>4</v>
      </c>
      <c r="N1757" s="11">
        <v>4</v>
      </c>
      <c r="O1757" s="11">
        <v>3</v>
      </c>
      <c r="P1757" s="11">
        <v>0.05</v>
      </c>
      <c r="Q1757" s="11">
        <v>0.2</v>
      </c>
      <c r="R1757" s="11">
        <v>0.1</v>
      </c>
      <c r="S1757" s="11">
        <v>0.2</v>
      </c>
      <c r="T1757" s="11">
        <v>1880.4336000000001</v>
      </c>
      <c r="U1757" s="11">
        <v>0.42499999999999999</v>
      </c>
      <c r="V1757" s="11">
        <v>50</v>
      </c>
      <c r="W1757" s="11">
        <v>600</v>
      </c>
      <c r="X1757" s="11">
        <v>-4.5263664000000006</v>
      </c>
    </row>
    <row r="1758" spans="2:24" x14ac:dyDescent="0.35">
      <c r="B1758" s="11">
        <v>-11.290827999999999</v>
      </c>
      <c r="C1758" s="11">
        <v>15</v>
      </c>
      <c r="D1758" s="11">
        <v>7.5918367</v>
      </c>
      <c r="E1758" s="11">
        <v>5.7000000000000002E-2</v>
      </c>
      <c r="F1758" s="11">
        <v>1000</v>
      </c>
      <c r="G1758" s="11">
        <v>57</v>
      </c>
      <c r="H1758" s="11">
        <v>8500</v>
      </c>
      <c r="I1758" s="11">
        <v>0.85</v>
      </c>
      <c r="J1758" s="11">
        <v>0.2</v>
      </c>
      <c r="K1758" s="11">
        <v>0.8</v>
      </c>
      <c r="L1758" s="11">
        <v>4</v>
      </c>
      <c r="M1758" s="11">
        <v>3</v>
      </c>
      <c r="N1758" s="11">
        <v>2</v>
      </c>
      <c r="O1758" s="11">
        <v>3</v>
      </c>
      <c r="P1758" s="11">
        <v>0.2</v>
      </c>
      <c r="Q1758" s="11">
        <v>0.2</v>
      </c>
      <c r="R1758" s="11">
        <v>0.16666666999999999</v>
      </c>
      <c r="S1758" s="11">
        <v>0.3</v>
      </c>
      <c r="T1758" s="11">
        <v>4764.3678</v>
      </c>
      <c r="U1758" s="11">
        <v>0.57499999999999996</v>
      </c>
      <c r="V1758" s="11">
        <v>70</v>
      </c>
      <c r="W1758" s="11">
        <v>1200</v>
      </c>
      <c r="X1758" s="11">
        <v>-11.68599</v>
      </c>
    </row>
    <row r="1759" spans="2:24" x14ac:dyDescent="0.35">
      <c r="B1759" s="11">
        <v>-7.9057969999999997</v>
      </c>
      <c r="C1759" s="11">
        <v>40</v>
      </c>
      <c r="D1759" s="11">
        <v>31.959184</v>
      </c>
      <c r="E1759" s="11">
        <v>0.27300000000000002</v>
      </c>
      <c r="F1759" s="11">
        <v>950</v>
      </c>
      <c r="G1759" s="11">
        <v>259.35000000000002</v>
      </c>
      <c r="H1759" s="11">
        <v>6500</v>
      </c>
      <c r="I1759" s="11">
        <v>0.8</v>
      </c>
      <c r="J1759" s="11">
        <v>0.4</v>
      </c>
      <c r="K1759" s="11">
        <v>0.7</v>
      </c>
      <c r="L1759" s="11">
        <v>4</v>
      </c>
      <c r="M1759" s="11">
        <v>2</v>
      </c>
      <c r="N1759" s="11">
        <v>3</v>
      </c>
      <c r="O1759" s="11">
        <v>2</v>
      </c>
      <c r="P1759" s="11">
        <v>0.125</v>
      </c>
      <c r="Q1759" s="11">
        <v>0.2</v>
      </c>
      <c r="R1759" s="11">
        <v>0.3</v>
      </c>
      <c r="S1759" s="11">
        <v>0.3</v>
      </c>
      <c r="T1759" s="11">
        <v>3112.2408999999998</v>
      </c>
      <c r="U1759" s="11">
        <v>0.6</v>
      </c>
      <c r="V1759" s="11">
        <v>40</v>
      </c>
      <c r="W1759" s="11">
        <v>800</v>
      </c>
      <c r="X1759" s="11">
        <v>-8.6665635000000005</v>
      </c>
    </row>
    <row r="1760" spans="2:24" x14ac:dyDescent="0.35">
      <c r="B1760" s="11">
        <v>14.227992</v>
      </c>
      <c r="C1760" s="11">
        <v>15</v>
      </c>
      <c r="D1760" s="11">
        <v>31.959184</v>
      </c>
      <c r="E1760" s="11">
        <v>0.27300000000000002</v>
      </c>
      <c r="F1760" s="11">
        <v>2009.9173553719008</v>
      </c>
      <c r="G1760" s="11">
        <v>548.70743801652895</v>
      </c>
      <c r="H1760" s="11">
        <v>3500</v>
      </c>
      <c r="I1760" s="11">
        <v>0.75</v>
      </c>
      <c r="J1760" s="11">
        <v>0.4</v>
      </c>
      <c r="K1760" s="11">
        <v>0.7</v>
      </c>
      <c r="L1760" s="11">
        <v>4</v>
      </c>
      <c r="M1760" s="11">
        <v>2</v>
      </c>
      <c r="N1760" s="11">
        <v>3</v>
      </c>
      <c r="O1760" s="11">
        <v>4</v>
      </c>
      <c r="P1760" s="11">
        <v>0.2</v>
      </c>
      <c r="Q1760" s="11">
        <v>0.1</v>
      </c>
      <c r="R1760" s="11">
        <v>0.16666666999999999</v>
      </c>
      <c r="S1760" s="11">
        <v>0.25</v>
      </c>
      <c r="T1760" s="11">
        <v>1328.9603</v>
      </c>
      <c r="U1760" s="11">
        <v>0.6</v>
      </c>
      <c r="V1760" s="11">
        <v>70</v>
      </c>
      <c r="W1760" s="11">
        <v>1400</v>
      </c>
      <c r="X1760" s="11">
        <v>14.634366</v>
      </c>
    </row>
    <row r="1761" spans="2:24" x14ac:dyDescent="0.35">
      <c r="B1761" s="11">
        <v>20.917141000000001</v>
      </c>
      <c r="C1761" s="11">
        <v>30</v>
      </c>
      <c r="D1761" s="11">
        <v>287.81632999999999</v>
      </c>
      <c r="E1761" s="11">
        <v>0.246</v>
      </c>
      <c r="F1761" s="11">
        <v>2400</v>
      </c>
      <c r="G1761" s="11">
        <v>590.4</v>
      </c>
      <c r="H1761" s="11">
        <v>4000</v>
      </c>
      <c r="I1761" s="11">
        <v>0.85</v>
      </c>
      <c r="J1761" s="11">
        <v>0.5</v>
      </c>
      <c r="K1761" s="11">
        <v>0.7</v>
      </c>
      <c r="L1761" s="11">
        <v>3</v>
      </c>
      <c r="M1761" s="11">
        <v>2</v>
      </c>
      <c r="N1761" s="11">
        <v>2</v>
      </c>
      <c r="O1761" s="11">
        <v>3</v>
      </c>
      <c r="P1761" s="11">
        <v>0.2</v>
      </c>
      <c r="Q1761" s="11">
        <v>0.2</v>
      </c>
      <c r="R1761" s="11">
        <v>0.1</v>
      </c>
      <c r="S1761" s="11">
        <v>0.35</v>
      </c>
      <c r="T1761" s="11">
        <v>2033.8150000000001</v>
      </c>
      <c r="U1761" s="11">
        <v>0.42499999999999999</v>
      </c>
      <c r="V1761" s="11">
        <v>50</v>
      </c>
      <c r="W1761" s="11">
        <v>1800</v>
      </c>
      <c r="X1761" s="11">
        <v>12.926606</v>
      </c>
    </row>
    <row r="1762" spans="2:24" x14ac:dyDescent="0.35">
      <c r="B1762" s="11">
        <v>-4.6846920000000001</v>
      </c>
      <c r="C1762" s="11">
        <v>40</v>
      </c>
      <c r="D1762" s="11">
        <v>13.683673000000001</v>
      </c>
      <c r="E1762" s="11">
        <v>0.3</v>
      </c>
      <c r="F1762" s="11">
        <v>785.64049586776855</v>
      </c>
      <c r="G1762" s="11">
        <v>235.69214876033055</v>
      </c>
      <c r="H1762" s="11">
        <v>7500</v>
      </c>
      <c r="I1762" s="11">
        <v>0.85</v>
      </c>
      <c r="J1762" s="11">
        <v>0.4</v>
      </c>
      <c r="K1762" s="11">
        <v>0.8</v>
      </c>
      <c r="L1762" s="11">
        <v>2</v>
      </c>
      <c r="M1762" s="11">
        <v>4</v>
      </c>
      <c r="N1762" s="11">
        <v>2</v>
      </c>
      <c r="O1762" s="11">
        <v>2</v>
      </c>
      <c r="P1762" s="11">
        <v>0.125</v>
      </c>
      <c r="Q1762" s="11">
        <v>0.2</v>
      </c>
      <c r="R1762" s="11">
        <v>0.23333333000000001</v>
      </c>
      <c r="S1762" s="11">
        <v>0.35</v>
      </c>
      <c r="T1762" s="11">
        <v>3011.8461000000002</v>
      </c>
      <c r="U1762" s="11">
        <v>0.6</v>
      </c>
      <c r="V1762" s="11">
        <v>60</v>
      </c>
      <c r="W1762" s="11">
        <v>400</v>
      </c>
      <c r="X1762" s="11">
        <v>-4.0186824000000003</v>
      </c>
    </row>
    <row r="1763" spans="2:24" x14ac:dyDescent="0.35">
      <c r="B1763" s="11">
        <v>-2.378981</v>
      </c>
      <c r="C1763" s="11">
        <v>25</v>
      </c>
      <c r="D1763" s="11">
        <v>275.63265000000001</v>
      </c>
      <c r="E1763" s="11">
        <v>0.13800000000000001</v>
      </c>
      <c r="F1763" s="11">
        <v>1650</v>
      </c>
      <c r="G1763" s="11">
        <v>227.70000000000002</v>
      </c>
      <c r="H1763" s="11">
        <v>5500</v>
      </c>
      <c r="I1763" s="11">
        <v>0.7</v>
      </c>
      <c r="J1763" s="11">
        <v>0.4</v>
      </c>
      <c r="K1763" s="11">
        <v>0.7</v>
      </c>
      <c r="L1763" s="11">
        <v>2</v>
      </c>
      <c r="M1763" s="11">
        <v>2</v>
      </c>
      <c r="N1763" s="11">
        <v>2</v>
      </c>
      <c r="O1763" s="11">
        <v>3</v>
      </c>
      <c r="P1763" s="11">
        <v>0.2</v>
      </c>
      <c r="Q1763" s="11">
        <v>0.1</v>
      </c>
      <c r="R1763" s="11">
        <v>0.1</v>
      </c>
      <c r="S1763" s="11">
        <v>0.25</v>
      </c>
      <c r="T1763" s="11">
        <v>1489.4661000000001</v>
      </c>
      <c r="U1763" s="11">
        <v>0.57499999999999996</v>
      </c>
      <c r="V1763" s="11">
        <v>90</v>
      </c>
      <c r="W1763" s="11">
        <v>2000</v>
      </c>
      <c r="X1763" s="11">
        <v>-7.5361099999999999</v>
      </c>
    </row>
    <row r="1764" spans="2:24" x14ac:dyDescent="0.35">
      <c r="B1764" s="11">
        <v>-7.1460990000000004</v>
      </c>
      <c r="C1764" s="11">
        <v>15</v>
      </c>
      <c r="D1764" s="11">
        <v>1.5</v>
      </c>
      <c r="E1764" s="11">
        <v>5.7000000000000002E-2</v>
      </c>
      <c r="F1764" s="11">
        <v>1694.4731404958679</v>
      </c>
      <c r="G1764" s="11">
        <v>96.58496900826448</v>
      </c>
      <c r="H1764" s="11">
        <v>8500</v>
      </c>
      <c r="I1764" s="11">
        <v>0.85</v>
      </c>
      <c r="J1764" s="11">
        <v>0.2</v>
      </c>
      <c r="K1764" s="11">
        <v>0.8</v>
      </c>
      <c r="L1764" s="11">
        <v>3</v>
      </c>
      <c r="M1764" s="11">
        <v>4</v>
      </c>
      <c r="N1764" s="11">
        <v>3</v>
      </c>
      <c r="O1764" s="11">
        <v>2</v>
      </c>
      <c r="P1764" s="11">
        <v>0.05</v>
      </c>
      <c r="Q1764" s="11">
        <v>0.1</v>
      </c>
      <c r="R1764" s="11">
        <v>0.23333333000000001</v>
      </c>
      <c r="S1764" s="11">
        <v>0.25</v>
      </c>
      <c r="T1764" s="11">
        <v>3227.4749000000002</v>
      </c>
      <c r="U1764" s="11">
        <v>0.42499999999999999</v>
      </c>
      <c r="V1764" s="11">
        <v>70</v>
      </c>
      <c r="W1764" s="11">
        <v>1600</v>
      </c>
      <c r="X1764" s="11">
        <v>-7.7367569999999999</v>
      </c>
    </row>
    <row r="1765" spans="2:24" x14ac:dyDescent="0.35">
      <c r="B1765" s="11">
        <v>-1.73905</v>
      </c>
      <c r="C1765" s="11">
        <v>45</v>
      </c>
      <c r="D1765" s="11">
        <v>269.54082</v>
      </c>
      <c r="E1765" s="11">
        <v>0.16500000000000001</v>
      </c>
      <c r="F1765" s="11">
        <v>1475</v>
      </c>
      <c r="G1765" s="11">
        <v>243.375</v>
      </c>
      <c r="H1765" s="11">
        <v>7500</v>
      </c>
      <c r="I1765" s="11">
        <v>0.8</v>
      </c>
      <c r="J1765" s="11">
        <v>0.3</v>
      </c>
      <c r="K1765" s="11">
        <v>0.9</v>
      </c>
      <c r="L1765" s="11">
        <v>4</v>
      </c>
      <c r="M1765" s="11">
        <v>3</v>
      </c>
      <c r="N1765" s="11">
        <v>4</v>
      </c>
      <c r="O1765" s="11">
        <v>2</v>
      </c>
      <c r="P1765" s="11">
        <v>0.05</v>
      </c>
      <c r="Q1765" s="11">
        <v>0.15</v>
      </c>
      <c r="R1765" s="11">
        <v>0.3</v>
      </c>
      <c r="S1765" s="11">
        <v>0.3</v>
      </c>
      <c r="T1765" s="11">
        <v>3489.3177999999998</v>
      </c>
      <c r="U1765" s="11">
        <v>0.45</v>
      </c>
      <c r="V1765" s="11">
        <v>90</v>
      </c>
      <c r="W1765" s="11">
        <v>1800</v>
      </c>
      <c r="X1765" s="11">
        <v>-2.4120947999999998</v>
      </c>
    </row>
    <row r="1766" spans="2:24" x14ac:dyDescent="0.35">
      <c r="B1766" s="11">
        <v>27.172294000000001</v>
      </c>
      <c r="C1766" s="11">
        <v>20</v>
      </c>
      <c r="D1766" s="11">
        <v>220.80611999999999</v>
      </c>
      <c r="E1766" s="11">
        <v>0.13800000000000001</v>
      </c>
      <c r="F1766" s="11">
        <v>2380.1652892561983</v>
      </c>
      <c r="G1766" s="11">
        <v>328.4628099173554</v>
      </c>
      <c r="H1766" s="11">
        <v>7000</v>
      </c>
      <c r="I1766" s="11">
        <v>0.85</v>
      </c>
      <c r="J1766" s="11">
        <v>0.2</v>
      </c>
      <c r="K1766" s="11">
        <v>0.9</v>
      </c>
      <c r="L1766" s="11">
        <v>2</v>
      </c>
      <c r="M1766" s="11">
        <v>4</v>
      </c>
      <c r="N1766" s="11">
        <v>3</v>
      </c>
      <c r="O1766" s="11">
        <v>3</v>
      </c>
      <c r="P1766" s="11">
        <v>0.05</v>
      </c>
      <c r="Q1766" s="11">
        <v>0.15</v>
      </c>
      <c r="R1766" s="11">
        <v>0.16666666999999999</v>
      </c>
      <c r="S1766" s="11">
        <v>0.3</v>
      </c>
      <c r="T1766" s="11">
        <v>2570.2004000000002</v>
      </c>
      <c r="U1766" s="11">
        <v>0.4</v>
      </c>
      <c r="V1766" s="11">
        <v>80</v>
      </c>
      <c r="W1766" s="11">
        <v>2000</v>
      </c>
      <c r="X1766" s="11">
        <v>24.463175</v>
      </c>
    </row>
    <row r="1767" spans="2:24" x14ac:dyDescent="0.35">
      <c r="B1767" s="11">
        <v>15.159176</v>
      </c>
      <c r="C1767" s="11">
        <v>30</v>
      </c>
      <c r="D1767" s="11">
        <v>214.71429000000001</v>
      </c>
      <c r="E1767" s="11">
        <v>0.111</v>
      </c>
      <c r="F1767" s="11">
        <v>4635.2789256198348</v>
      </c>
      <c r="G1767" s="11">
        <v>514.51596074380166</v>
      </c>
      <c r="H1767" s="11">
        <v>8000</v>
      </c>
      <c r="I1767" s="11">
        <v>0.8</v>
      </c>
      <c r="J1767" s="11">
        <v>0.3</v>
      </c>
      <c r="K1767" s="11">
        <v>0.7</v>
      </c>
      <c r="L1767" s="11">
        <v>2</v>
      </c>
      <c r="M1767" s="11">
        <v>3</v>
      </c>
      <c r="N1767" s="11">
        <v>4</v>
      </c>
      <c r="O1767" s="11">
        <v>4</v>
      </c>
      <c r="P1767" s="11">
        <v>0.2</v>
      </c>
      <c r="Q1767" s="11">
        <v>0.15</v>
      </c>
      <c r="R1767" s="11">
        <v>0.16666666999999999</v>
      </c>
      <c r="S1767" s="11">
        <v>0.2</v>
      </c>
      <c r="T1767" s="11">
        <v>4067.63</v>
      </c>
      <c r="U1767" s="11">
        <v>0.47499999999999998</v>
      </c>
      <c r="V1767" s="11">
        <v>60</v>
      </c>
      <c r="W1767" s="11">
        <v>2000</v>
      </c>
      <c r="X1767" s="11">
        <v>15.303818</v>
      </c>
    </row>
    <row r="1768" spans="2:24" x14ac:dyDescent="0.35">
      <c r="B1768" s="11">
        <v>-0.59360800000000002</v>
      </c>
      <c r="C1768" s="11">
        <v>15</v>
      </c>
      <c r="D1768" s="11">
        <v>293.90816000000001</v>
      </c>
      <c r="E1768" s="11">
        <v>0.246</v>
      </c>
      <c r="F1768" s="11">
        <v>600</v>
      </c>
      <c r="G1768" s="11">
        <v>147.6</v>
      </c>
      <c r="H1768" s="11">
        <v>7000</v>
      </c>
      <c r="I1768" s="11">
        <v>0.7</v>
      </c>
      <c r="J1768" s="11">
        <v>0.3</v>
      </c>
      <c r="K1768" s="11">
        <v>0.9</v>
      </c>
      <c r="L1768" s="11">
        <v>2</v>
      </c>
      <c r="M1768" s="11">
        <v>3</v>
      </c>
      <c r="N1768" s="11">
        <v>2</v>
      </c>
      <c r="O1768" s="11">
        <v>3</v>
      </c>
      <c r="P1768" s="11">
        <v>0.2</v>
      </c>
      <c r="Q1768" s="11">
        <v>0.2</v>
      </c>
      <c r="R1768" s="11">
        <v>0.3</v>
      </c>
      <c r="S1768" s="11">
        <v>0.3</v>
      </c>
      <c r="T1768" s="11">
        <v>2025.0823</v>
      </c>
      <c r="U1768" s="11">
        <v>0.4</v>
      </c>
      <c r="V1768" s="11">
        <v>70</v>
      </c>
      <c r="W1768" s="11">
        <v>1800</v>
      </c>
      <c r="X1768" s="11">
        <v>-3.9140600999999999</v>
      </c>
    </row>
    <row r="1769" spans="2:24" x14ac:dyDescent="0.35">
      <c r="B1769" s="11">
        <v>-17.906763999999999</v>
      </c>
      <c r="C1769" s="11">
        <v>30</v>
      </c>
      <c r="D1769" s="11">
        <v>208.62244999999999</v>
      </c>
      <c r="E1769" s="11">
        <v>0.3</v>
      </c>
      <c r="F1769" s="11">
        <v>1125</v>
      </c>
      <c r="G1769" s="11">
        <v>337.5</v>
      </c>
      <c r="H1769" s="11">
        <v>3500</v>
      </c>
      <c r="I1769" s="11">
        <v>0.8</v>
      </c>
      <c r="J1769" s="11">
        <v>0.3</v>
      </c>
      <c r="K1769" s="11">
        <v>0.9</v>
      </c>
      <c r="L1769" s="11">
        <v>2</v>
      </c>
      <c r="M1769" s="11">
        <v>3</v>
      </c>
      <c r="N1769" s="11">
        <v>4</v>
      </c>
      <c r="O1769" s="11">
        <v>4</v>
      </c>
      <c r="P1769" s="11">
        <v>0.05</v>
      </c>
      <c r="Q1769" s="11">
        <v>0.2</v>
      </c>
      <c r="R1769" s="11">
        <v>0.23333333000000001</v>
      </c>
      <c r="S1769" s="11">
        <v>0.2</v>
      </c>
      <c r="T1769" s="11">
        <v>1205.5273999999999</v>
      </c>
      <c r="U1769" s="11">
        <v>0.55000000000000004</v>
      </c>
      <c r="V1769" s="11">
        <v>60</v>
      </c>
      <c r="W1769" s="11">
        <v>1200</v>
      </c>
      <c r="X1769" s="11">
        <v>-18.836124000000002</v>
      </c>
    </row>
    <row r="1770" spans="2:24" x14ac:dyDescent="0.35">
      <c r="B1770" s="11">
        <v>42.101143</v>
      </c>
      <c r="C1770" s="11">
        <v>15</v>
      </c>
      <c r="D1770" s="11">
        <v>111.15306</v>
      </c>
      <c r="E1770" s="11">
        <v>0.192</v>
      </c>
      <c r="F1770" s="11">
        <v>3290.2892561983467</v>
      </c>
      <c r="G1770" s="11">
        <v>631.7355371900826</v>
      </c>
      <c r="H1770" s="11">
        <v>7500</v>
      </c>
      <c r="I1770" s="11">
        <v>0.8</v>
      </c>
      <c r="J1770" s="11">
        <v>0.3</v>
      </c>
      <c r="K1770" s="11">
        <v>0.6</v>
      </c>
      <c r="L1770" s="11">
        <v>3</v>
      </c>
      <c r="M1770" s="11">
        <v>3</v>
      </c>
      <c r="N1770" s="11">
        <v>3</v>
      </c>
      <c r="O1770" s="11">
        <v>4</v>
      </c>
      <c r="P1770" s="11">
        <v>0.125</v>
      </c>
      <c r="Q1770" s="11">
        <v>0.1</v>
      </c>
      <c r="R1770" s="11">
        <v>0.16666666999999999</v>
      </c>
      <c r="S1770" s="11">
        <v>0.25</v>
      </c>
      <c r="T1770" s="11">
        <v>4881.8949000000002</v>
      </c>
      <c r="U1770" s="11">
        <v>0.42499999999999999</v>
      </c>
      <c r="V1770" s="11">
        <v>90</v>
      </c>
      <c r="W1770" s="11">
        <v>1000</v>
      </c>
      <c r="X1770" s="11">
        <v>42.291584</v>
      </c>
    </row>
    <row r="1771" spans="2:24" x14ac:dyDescent="0.35">
      <c r="B1771" s="11">
        <v>-7.8085709999999997</v>
      </c>
      <c r="C1771" s="11">
        <v>25</v>
      </c>
      <c r="D1771" s="11">
        <v>92.877550999999997</v>
      </c>
      <c r="E1771" s="11">
        <v>8.4000000000000005E-2</v>
      </c>
      <c r="F1771" s="11">
        <v>4176.1363636363631</v>
      </c>
      <c r="G1771" s="11">
        <v>350.7954545454545</v>
      </c>
      <c r="H1771" s="11">
        <v>8000</v>
      </c>
      <c r="I1771" s="11">
        <v>0.8</v>
      </c>
      <c r="J1771" s="11">
        <v>0.5</v>
      </c>
      <c r="K1771" s="11">
        <v>0.8</v>
      </c>
      <c r="L1771" s="11">
        <v>4</v>
      </c>
      <c r="M1771" s="11">
        <v>2</v>
      </c>
      <c r="N1771" s="11">
        <v>3</v>
      </c>
      <c r="O1771" s="11">
        <v>3</v>
      </c>
      <c r="P1771" s="11">
        <v>0.05</v>
      </c>
      <c r="Q1771" s="11">
        <v>0.2</v>
      </c>
      <c r="R1771" s="11">
        <v>0.3</v>
      </c>
      <c r="S1771" s="11">
        <v>0.35</v>
      </c>
      <c r="T1771" s="11">
        <v>2166.4960999999998</v>
      </c>
      <c r="U1771" s="11">
        <v>0.65</v>
      </c>
      <c r="V1771" s="11">
        <v>40</v>
      </c>
      <c r="W1771" s="11">
        <v>800</v>
      </c>
      <c r="X1771" s="11">
        <v>-10.335276</v>
      </c>
    </row>
    <row r="1772" spans="2:24" x14ac:dyDescent="0.35">
      <c r="B1772" s="11">
        <v>15.013541999999999</v>
      </c>
      <c r="C1772" s="11">
        <v>20</v>
      </c>
      <c r="D1772" s="11">
        <v>68.510204000000002</v>
      </c>
      <c r="E1772" s="11">
        <v>0.246</v>
      </c>
      <c r="F1772" s="11">
        <v>4231.4049586776864</v>
      </c>
      <c r="G1772" s="11">
        <v>1040.9256198347109</v>
      </c>
      <c r="H1772" s="11">
        <v>4500</v>
      </c>
      <c r="I1772" s="11">
        <v>0.7</v>
      </c>
      <c r="J1772" s="11">
        <v>0.3</v>
      </c>
      <c r="K1772" s="11">
        <v>0.8</v>
      </c>
      <c r="L1772" s="11">
        <v>4</v>
      </c>
      <c r="M1772" s="11">
        <v>2</v>
      </c>
      <c r="N1772" s="11">
        <v>4</v>
      </c>
      <c r="O1772" s="11">
        <v>3</v>
      </c>
      <c r="P1772" s="11">
        <v>0.2</v>
      </c>
      <c r="Q1772" s="11">
        <v>0.1</v>
      </c>
      <c r="R1772" s="11">
        <v>0.23333333000000001</v>
      </c>
      <c r="S1772" s="11">
        <v>0.3</v>
      </c>
      <c r="T1772" s="11">
        <v>2439.0677000000001</v>
      </c>
      <c r="U1772" s="11">
        <v>0.52500000000000002</v>
      </c>
      <c r="V1772" s="11">
        <v>60</v>
      </c>
      <c r="W1772" s="11">
        <v>400</v>
      </c>
      <c r="X1772" s="11">
        <v>15.810777</v>
      </c>
    </row>
    <row r="1773" spans="2:24" x14ac:dyDescent="0.35">
      <c r="B1773" s="11">
        <v>-13.926485</v>
      </c>
      <c r="C1773" s="11">
        <v>40</v>
      </c>
      <c r="D1773" s="11">
        <v>287.81632999999999</v>
      </c>
      <c r="E1773" s="11">
        <v>5.7000000000000002E-2</v>
      </c>
      <c r="F1773" s="11">
        <v>2847.3657024793383</v>
      </c>
      <c r="G1773" s="11">
        <v>162.2998450413223</v>
      </c>
      <c r="H1773" s="11">
        <v>8000</v>
      </c>
      <c r="I1773" s="11">
        <v>0.8</v>
      </c>
      <c r="J1773" s="11">
        <v>0.3</v>
      </c>
      <c r="K1773" s="11">
        <v>0.7</v>
      </c>
      <c r="L1773" s="11">
        <v>4</v>
      </c>
      <c r="M1773" s="11">
        <v>4</v>
      </c>
      <c r="N1773" s="11">
        <v>2</v>
      </c>
      <c r="O1773" s="11">
        <v>3</v>
      </c>
      <c r="P1773" s="11">
        <v>0.125</v>
      </c>
      <c r="Q1773" s="11">
        <v>0.1</v>
      </c>
      <c r="R1773" s="11">
        <v>0.16666666999999999</v>
      </c>
      <c r="S1773" s="11">
        <v>0.2</v>
      </c>
      <c r="T1773" s="11">
        <v>3212.6358</v>
      </c>
      <c r="U1773" s="11">
        <v>0.57499999999999996</v>
      </c>
      <c r="V1773" s="11">
        <v>60</v>
      </c>
      <c r="W1773" s="11">
        <v>1400</v>
      </c>
      <c r="X1773" s="11">
        <v>-14.800044</v>
      </c>
    </row>
    <row r="1774" spans="2:24" x14ac:dyDescent="0.35">
      <c r="B1774" s="11">
        <v>9.3767680000000002</v>
      </c>
      <c r="C1774" s="11">
        <v>45</v>
      </c>
      <c r="D1774" s="11">
        <v>7.5918367</v>
      </c>
      <c r="E1774" s="11">
        <v>0.219</v>
      </c>
      <c r="F1774" s="11">
        <v>5061.9834710743798</v>
      </c>
      <c r="G1774" s="11">
        <v>1108.5743801652891</v>
      </c>
      <c r="H1774" s="11">
        <v>7000</v>
      </c>
      <c r="I1774" s="11">
        <v>0.75</v>
      </c>
      <c r="J1774" s="11">
        <v>0.2</v>
      </c>
      <c r="K1774" s="11">
        <v>0.7</v>
      </c>
      <c r="L1774" s="11">
        <v>3</v>
      </c>
      <c r="M1774" s="11">
        <v>2</v>
      </c>
      <c r="N1774" s="11">
        <v>4</v>
      </c>
      <c r="O1774" s="11">
        <v>4</v>
      </c>
      <c r="P1774" s="11">
        <v>0.125</v>
      </c>
      <c r="Q1774" s="11">
        <v>0.2</v>
      </c>
      <c r="R1774" s="11">
        <v>0.16666666999999999</v>
      </c>
      <c r="S1774" s="11">
        <v>0.2</v>
      </c>
      <c r="T1774" s="11">
        <v>2731.4229999999998</v>
      </c>
      <c r="U1774" s="11">
        <v>0.67500000000000004</v>
      </c>
      <c r="V1774" s="11">
        <v>70</v>
      </c>
      <c r="W1774" s="11">
        <v>1400</v>
      </c>
      <c r="X1774" s="11">
        <v>8.8007093000000012</v>
      </c>
    </row>
    <row r="1775" spans="2:24" x14ac:dyDescent="0.35">
      <c r="B1775" s="11">
        <v>-15.878052</v>
      </c>
      <c r="C1775" s="11">
        <v>20</v>
      </c>
      <c r="D1775" s="11">
        <v>105.06122000000001</v>
      </c>
      <c r="E1775" s="11">
        <v>0.3</v>
      </c>
      <c r="F1775" s="11">
        <v>6600</v>
      </c>
      <c r="G1775" s="11">
        <v>1980</v>
      </c>
      <c r="H1775" s="11">
        <v>7500</v>
      </c>
      <c r="I1775" s="11">
        <v>0.7</v>
      </c>
      <c r="J1775" s="11">
        <v>0.5</v>
      </c>
      <c r="K1775" s="11">
        <v>0.8</v>
      </c>
      <c r="L1775" s="11">
        <v>4</v>
      </c>
      <c r="M1775" s="11">
        <v>4</v>
      </c>
      <c r="N1775" s="11">
        <v>4</v>
      </c>
      <c r="O1775" s="11">
        <v>3</v>
      </c>
      <c r="P1775" s="11">
        <v>0.2</v>
      </c>
      <c r="Q1775" s="11">
        <v>0.15</v>
      </c>
      <c r="R1775" s="11">
        <v>0.16666666999999999</v>
      </c>
      <c r="S1775" s="11">
        <v>0.3</v>
      </c>
      <c r="T1775" s="11">
        <v>2098.1228000000001</v>
      </c>
      <c r="U1775" s="11">
        <v>0.65</v>
      </c>
      <c r="V1775" s="11">
        <v>50</v>
      </c>
      <c r="W1775" s="11">
        <v>1000</v>
      </c>
      <c r="X1775" s="11">
        <v>-17.264388</v>
      </c>
    </row>
    <row r="1776" spans="2:24" x14ac:dyDescent="0.35">
      <c r="B1776" s="11">
        <v>-8.4641339999999996</v>
      </c>
      <c r="C1776" s="11">
        <v>25</v>
      </c>
      <c r="D1776" s="11">
        <v>7.5918367</v>
      </c>
      <c r="E1776" s="11">
        <v>0.3</v>
      </c>
      <c r="F1776" s="11">
        <v>3800</v>
      </c>
      <c r="G1776" s="11">
        <v>1140</v>
      </c>
      <c r="H1776" s="11">
        <v>7000</v>
      </c>
      <c r="I1776" s="11">
        <v>0.85</v>
      </c>
      <c r="J1776" s="11">
        <v>0.2</v>
      </c>
      <c r="K1776" s="11">
        <v>0.9</v>
      </c>
      <c r="L1776" s="11">
        <v>4</v>
      </c>
      <c r="M1776" s="11">
        <v>3</v>
      </c>
      <c r="N1776" s="11">
        <v>4</v>
      </c>
      <c r="O1776" s="11">
        <v>4</v>
      </c>
      <c r="P1776" s="11">
        <v>0.05</v>
      </c>
      <c r="Q1776" s="11">
        <v>0.15</v>
      </c>
      <c r="R1776" s="11">
        <v>0.3</v>
      </c>
      <c r="S1776" s="11">
        <v>0.35</v>
      </c>
      <c r="T1776" s="11">
        <v>3672.8879000000002</v>
      </c>
      <c r="U1776" s="11">
        <v>0.67500000000000004</v>
      </c>
      <c r="V1776" s="11">
        <v>40</v>
      </c>
      <c r="W1776" s="11">
        <v>800</v>
      </c>
      <c r="X1776" s="11">
        <v>-14.228161999999999</v>
      </c>
    </row>
    <row r="1777" spans="2:24" x14ac:dyDescent="0.35">
      <c r="B1777" s="11">
        <v>-19.086456999999999</v>
      </c>
      <c r="C1777" s="11">
        <v>40</v>
      </c>
      <c r="D1777" s="11">
        <v>190.34693999999999</v>
      </c>
      <c r="E1777" s="11">
        <v>0.27300000000000002</v>
      </c>
      <c r="F1777" s="11">
        <v>3100</v>
      </c>
      <c r="G1777" s="11">
        <v>846.30000000000007</v>
      </c>
      <c r="H1777" s="11">
        <v>7500</v>
      </c>
      <c r="I1777" s="11">
        <v>0.8</v>
      </c>
      <c r="J1777" s="11">
        <v>0.4</v>
      </c>
      <c r="K1777" s="11">
        <v>0.6</v>
      </c>
      <c r="L1777" s="11">
        <v>2</v>
      </c>
      <c r="M1777" s="11">
        <v>4</v>
      </c>
      <c r="N1777" s="11">
        <v>3</v>
      </c>
      <c r="O1777" s="11">
        <v>3</v>
      </c>
      <c r="P1777" s="11">
        <v>0.05</v>
      </c>
      <c r="Q1777" s="11">
        <v>0.15</v>
      </c>
      <c r="R1777" s="11">
        <v>0.16666666999999999</v>
      </c>
      <c r="S1777" s="11">
        <v>0.35</v>
      </c>
      <c r="T1777" s="11">
        <v>1853.4437</v>
      </c>
      <c r="U1777" s="11">
        <v>0.55000000000000004</v>
      </c>
      <c r="V1777" s="11">
        <v>50</v>
      </c>
      <c r="W1777" s="11">
        <v>1400</v>
      </c>
      <c r="X1777" s="11">
        <v>-18.751031999999999</v>
      </c>
    </row>
    <row r="1778" spans="2:24" x14ac:dyDescent="0.35">
      <c r="B1778" s="11">
        <v>6.9570249999999998</v>
      </c>
      <c r="C1778" s="11">
        <v>40</v>
      </c>
      <c r="D1778" s="11">
        <v>300</v>
      </c>
      <c r="E1778" s="11">
        <v>0.27300000000000002</v>
      </c>
      <c r="F1778" s="11">
        <v>2221.6425619834713</v>
      </c>
      <c r="G1778" s="11">
        <v>606.5084194214877</v>
      </c>
      <c r="H1778" s="11">
        <v>6500</v>
      </c>
      <c r="I1778" s="11">
        <v>0.85</v>
      </c>
      <c r="J1778" s="11">
        <v>0.5</v>
      </c>
      <c r="K1778" s="11">
        <v>0.7</v>
      </c>
      <c r="L1778" s="11">
        <v>4</v>
      </c>
      <c r="M1778" s="11">
        <v>3</v>
      </c>
      <c r="N1778" s="11">
        <v>2</v>
      </c>
      <c r="O1778" s="11">
        <v>2</v>
      </c>
      <c r="P1778" s="11">
        <v>0.05</v>
      </c>
      <c r="Q1778" s="11">
        <v>0.15</v>
      </c>
      <c r="R1778" s="11">
        <v>0.23333333000000001</v>
      </c>
      <c r="S1778" s="11">
        <v>0.25</v>
      </c>
      <c r="T1778" s="11">
        <v>3112.2408999999998</v>
      </c>
      <c r="U1778" s="11">
        <v>0.6</v>
      </c>
      <c r="V1778" s="11">
        <v>80</v>
      </c>
      <c r="W1778" s="11">
        <v>1000</v>
      </c>
      <c r="X1778" s="11">
        <v>2.4497201</v>
      </c>
    </row>
    <row r="1779" spans="2:24" x14ac:dyDescent="0.35">
      <c r="B1779" s="11">
        <v>25.111308000000001</v>
      </c>
      <c r="C1779" s="11">
        <v>20</v>
      </c>
      <c r="D1779" s="11">
        <v>159.88775999999999</v>
      </c>
      <c r="E1779" s="11">
        <v>0.16500000000000001</v>
      </c>
      <c r="F1779" s="11">
        <v>8000</v>
      </c>
      <c r="G1779" s="11">
        <v>1320</v>
      </c>
      <c r="H1779" s="11">
        <v>6500</v>
      </c>
      <c r="I1779" s="11">
        <v>0.7</v>
      </c>
      <c r="J1779" s="11">
        <v>0.3</v>
      </c>
      <c r="K1779" s="11">
        <v>0.6</v>
      </c>
      <c r="L1779" s="11">
        <v>4</v>
      </c>
      <c r="M1779" s="11">
        <v>3</v>
      </c>
      <c r="N1779" s="11">
        <v>4</v>
      </c>
      <c r="O1779" s="11">
        <v>3</v>
      </c>
      <c r="P1779" s="11">
        <v>0.125</v>
      </c>
      <c r="Q1779" s="11">
        <v>0.15</v>
      </c>
      <c r="R1779" s="11">
        <v>0.1</v>
      </c>
      <c r="S1779" s="11">
        <v>0.3</v>
      </c>
      <c r="T1779" s="11">
        <v>1818.3731</v>
      </c>
      <c r="U1779" s="11">
        <v>0.5</v>
      </c>
      <c r="V1779" s="11">
        <v>40</v>
      </c>
      <c r="W1779" s="11">
        <v>1000</v>
      </c>
      <c r="X1779" s="11">
        <v>25.868099000000001</v>
      </c>
    </row>
    <row r="1780" spans="2:24" x14ac:dyDescent="0.35">
      <c r="B1780" s="11">
        <v>-13.701181999999999</v>
      </c>
      <c r="C1780" s="11">
        <v>20</v>
      </c>
      <c r="D1780" s="11">
        <v>275.63265000000001</v>
      </c>
      <c r="E1780" s="11">
        <v>5.7000000000000002E-2</v>
      </c>
      <c r="F1780" s="11">
        <v>3120.6611570247933</v>
      </c>
      <c r="G1780" s="11">
        <v>177.87768595041322</v>
      </c>
      <c r="H1780" s="11">
        <v>7500</v>
      </c>
      <c r="I1780" s="11">
        <v>0.85</v>
      </c>
      <c r="J1780" s="11">
        <v>0.5</v>
      </c>
      <c r="K1780" s="11">
        <v>0.9</v>
      </c>
      <c r="L1780" s="11">
        <v>4</v>
      </c>
      <c r="M1780" s="11">
        <v>2</v>
      </c>
      <c r="N1780" s="11">
        <v>3</v>
      </c>
      <c r="O1780" s="11">
        <v>4</v>
      </c>
      <c r="P1780" s="11">
        <v>0.2</v>
      </c>
      <c r="Q1780" s="11">
        <v>0.2</v>
      </c>
      <c r="R1780" s="11">
        <v>0.16666666999999999</v>
      </c>
      <c r="S1780" s="11">
        <v>0.3</v>
      </c>
      <c r="T1780" s="11">
        <v>2753.7860999999998</v>
      </c>
      <c r="U1780" s="11">
        <v>0.6</v>
      </c>
      <c r="V1780" s="11">
        <v>40</v>
      </c>
      <c r="W1780" s="11">
        <v>1400</v>
      </c>
      <c r="X1780" s="11">
        <v>-12.903846</v>
      </c>
    </row>
    <row r="1781" spans="2:24" x14ac:dyDescent="0.35">
      <c r="B1781" s="11">
        <v>10.766437</v>
      </c>
      <c r="C1781" s="11">
        <v>30</v>
      </c>
      <c r="D1781" s="11">
        <v>80.693877999999998</v>
      </c>
      <c r="E1781" s="11">
        <v>0.16500000000000001</v>
      </c>
      <c r="F1781" s="11">
        <v>2404.4421487603304</v>
      </c>
      <c r="G1781" s="11">
        <v>396.7329545454545</v>
      </c>
      <c r="H1781" s="11">
        <v>8500</v>
      </c>
      <c r="I1781" s="11">
        <v>0.75</v>
      </c>
      <c r="J1781" s="11">
        <v>0.2</v>
      </c>
      <c r="K1781" s="11">
        <v>0.7</v>
      </c>
      <c r="L1781" s="11">
        <v>3</v>
      </c>
      <c r="M1781" s="11">
        <v>4</v>
      </c>
      <c r="N1781" s="11">
        <v>3</v>
      </c>
      <c r="O1781" s="11">
        <v>4</v>
      </c>
      <c r="P1781" s="11">
        <v>0.05</v>
      </c>
      <c r="Q1781" s="11">
        <v>0.15</v>
      </c>
      <c r="R1781" s="11">
        <v>0.23333333000000001</v>
      </c>
      <c r="S1781" s="11">
        <v>0.3</v>
      </c>
      <c r="T1781" s="11">
        <v>5018.9305000000004</v>
      </c>
      <c r="U1781" s="11">
        <v>0.65</v>
      </c>
      <c r="V1781" s="11">
        <v>90</v>
      </c>
      <c r="W1781" s="11">
        <v>1400</v>
      </c>
      <c r="X1781" s="11">
        <v>4.2265553000000002</v>
      </c>
    </row>
    <row r="1782" spans="2:24" x14ac:dyDescent="0.35">
      <c r="B1782" s="11">
        <v>24.088899000000001</v>
      </c>
      <c r="C1782" s="11">
        <v>30</v>
      </c>
      <c r="D1782" s="11">
        <v>220.80611999999999</v>
      </c>
      <c r="E1782" s="11">
        <v>0.27300000000000002</v>
      </c>
      <c r="F1782" s="11">
        <v>5900</v>
      </c>
      <c r="G1782" s="11">
        <v>1610.7</v>
      </c>
      <c r="H1782" s="11">
        <v>3000</v>
      </c>
      <c r="I1782" s="11">
        <v>0.75</v>
      </c>
      <c r="J1782" s="11">
        <v>0.3</v>
      </c>
      <c r="K1782" s="11">
        <v>0.9</v>
      </c>
      <c r="L1782" s="11">
        <v>3</v>
      </c>
      <c r="M1782" s="11">
        <v>2</v>
      </c>
      <c r="N1782" s="11">
        <v>4</v>
      </c>
      <c r="O1782" s="11">
        <v>4</v>
      </c>
      <c r="P1782" s="11">
        <v>0.05</v>
      </c>
      <c r="Q1782" s="11">
        <v>0.15</v>
      </c>
      <c r="R1782" s="11">
        <v>0.1</v>
      </c>
      <c r="S1782" s="11">
        <v>0.35</v>
      </c>
      <c r="T1782" s="11">
        <v>1525.3612000000001</v>
      </c>
      <c r="U1782" s="11">
        <v>0.42499999999999999</v>
      </c>
      <c r="V1782" s="11">
        <v>50</v>
      </c>
      <c r="W1782" s="11">
        <v>1000</v>
      </c>
      <c r="X1782" s="11">
        <v>27.166101999999999</v>
      </c>
    </row>
    <row r="1783" spans="2:24" x14ac:dyDescent="0.35">
      <c r="B1783" s="11">
        <v>4.742184</v>
      </c>
      <c r="C1783" s="11">
        <v>15</v>
      </c>
      <c r="D1783" s="11">
        <v>13.683673000000001</v>
      </c>
      <c r="E1783" s="11">
        <v>0.27300000000000002</v>
      </c>
      <c r="F1783" s="11">
        <v>903.7190082644629</v>
      </c>
      <c r="G1783" s="11">
        <v>246.71528925619839</v>
      </c>
      <c r="H1783" s="11">
        <v>4500</v>
      </c>
      <c r="I1783" s="11">
        <v>0.75</v>
      </c>
      <c r="J1783" s="11">
        <v>0.4</v>
      </c>
      <c r="K1783" s="11">
        <v>0.6</v>
      </c>
      <c r="L1783" s="11">
        <v>3</v>
      </c>
      <c r="M1783" s="11">
        <v>3</v>
      </c>
      <c r="N1783" s="11">
        <v>2</v>
      </c>
      <c r="O1783" s="11">
        <v>3</v>
      </c>
      <c r="P1783" s="11">
        <v>0.125</v>
      </c>
      <c r="Q1783" s="11">
        <v>0.1</v>
      </c>
      <c r="R1783" s="11">
        <v>0.1</v>
      </c>
      <c r="S1783" s="11">
        <v>0.25</v>
      </c>
      <c r="T1783" s="11">
        <v>1301.8386</v>
      </c>
      <c r="U1783" s="11">
        <v>0.47499999999999998</v>
      </c>
      <c r="V1783" s="11">
        <v>60</v>
      </c>
      <c r="W1783" s="11">
        <v>800</v>
      </c>
      <c r="X1783" s="11">
        <v>6.1529062999999997</v>
      </c>
    </row>
    <row r="1784" spans="2:24" x14ac:dyDescent="0.35">
      <c r="B1784" s="11">
        <v>17.22063</v>
      </c>
      <c r="C1784" s="11">
        <v>40</v>
      </c>
      <c r="D1784" s="11">
        <v>226.89796000000001</v>
      </c>
      <c r="E1784" s="11">
        <v>0.3</v>
      </c>
      <c r="F1784" s="11">
        <v>1335.5888429752067</v>
      </c>
      <c r="G1784" s="11">
        <v>400.676652892562</v>
      </c>
      <c r="H1784" s="11">
        <v>7000</v>
      </c>
      <c r="I1784" s="11">
        <v>0.75</v>
      </c>
      <c r="J1784" s="11">
        <v>0.2</v>
      </c>
      <c r="K1784" s="11">
        <v>0.9</v>
      </c>
      <c r="L1784" s="11">
        <v>3</v>
      </c>
      <c r="M1784" s="11">
        <v>3</v>
      </c>
      <c r="N1784" s="11">
        <v>2</v>
      </c>
      <c r="O1784" s="11">
        <v>4</v>
      </c>
      <c r="P1784" s="11">
        <v>0.05</v>
      </c>
      <c r="Q1784" s="11">
        <v>0.15</v>
      </c>
      <c r="R1784" s="11">
        <v>0.16666666999999999</v>
      </c>
      <c r="S1784" s="11">
        <v>0.3</v>
      </c>
      <c r="T1784" s="11">
        <v>3892.2318</v>
      </c>
      <c r="U1784" s="11">
        <v>0.45</v>
      </c>
      <c r="V1784" s="11">
        <v>90</v>
      </c>
      <c r="W1784" s="11">
        <v>600</v>
      </c>
      <c r="X1784" s="11">
        <v>19.092552000000001</v>
      </c>
    </row>
    <row r="1785" spans="2:24" x14ac:dyDescent="0.35">
      <c r="B1785" s="11">
        <v>-5.9092469999999997</v>
      </c>
      <c r="C1785" s="11">
        <v>30</v>
      </c>
      <c r="D1785" s="11">
        <v>31.959184</v>
      </c>
      <c r="E1785" s="11">
        <v>0.219</v>
      </c>
      <c r="F1785" s="11">
        <v>632.74793388429748</v>
      </c>
      <c r="G1785" s="11">
        <v>138.57179752066114</v>
      </c>
      <c r="H1785" s="11">
        <v>5500</v>
      </c>
      <c r="I1785" s="11">
        <v>0.7</v>
      </c>
      <c r="J1785" s="11">
        <v>0.4</v>
      </c>
      <c r="K1785" s="11">
        <v>0.7</v>
      </c>
      <c r="L1785" s="11">
        <v>2</v>
      </c>
      <c r="M1785" s="11">
        <v>3</v>
      </c>
      <c r="N1785" s="11">
        <v>3</v>
      </c>
      <c r="O1785" s="11">
        <v>2</v>
      </c>
      <c r="P1785" s="11">
        <v>0.125</v>
      </c>
      <c r="Q1785" s="11">
        <v>0.1</v>
      </c>
      <c r="R1785" s="11">
        <v>0.3</v>
      </c>
      <c r="S1785" s="11">
        <v>0.2</v>
      </c>
      <c r="T1785" s="11">
        <v>2345.4479000000001</v>
      </c>
      <c r="U1785" s="11">
        <v>0.5</v>
      </c>
      <c r="V1785" s="11">
        <v>50</v>
      </c>
      <c r="W1785" s="11">
        <v>800</v>
      </c>
      <c r="X1785" s="11">
        <v>-5.4410879999999997</v>
      </c>
    </row>
    <row r="1786" spans="2:24" x14ac:dyDescent="0.35">
      <c r="B1786" s="11">
        <v>-0.55981099999999995</v>
      </c>
      <c r="C1786" s="11">
        <v>35</v>
      </c>
      <c r="D1786" s="11">
        <v>190.34693999999999</v>
      </c>
      <c r="E1786" s="11">
        <v>0.3</v>
      </c>
      <c r="F1786" s="11">
        <v>899.17355371900828</v>
      </c>
      <c r="G1786" s="11">
        <v>269.75206611570246</v>
      </c>
      <c r="H1786" s="11">
        <v>7000</v>
      </c>
      <c r="I1786" s="11">
        <v>0.7</v>
      </c>
      <c r="J1786" s="11">
        <v>0.3</v>
      </c>
      <c r="K1786" s="11">
        <v>0.8</v>
      </c>
      <c r="L1786" s="11">
        <v>3</v>
      </c>
      <c r="M1786" s="11">
        <v>4</v>
      </c>
      <c r="N1786" s="11">
        <v>3</v>
      </c>
      <c r="O1786" s="11">
        <v>2</v>
      </c>
      <c r="P1786" s="11">
        <v>0.125</v>
      </c>
      <c r="Q1786" s="11">
        <v>0.15</v>
      </c>
      <c r="R1786" s="11">
        <v>0.3</v>
      </c>
      <c r="S1786" s="11">
        <v>0.35</v>
      </c>
      <c r="T1786" s="11">
        <v>2338.6507999999999</v>
      </c>
      <c r="U1786" s="11">
        <v>0.52500000000000002</v>
      </c>
      <c r="V1786" s="11">
        <v>90</v>
      </c>
      <c r="W1786" s="11">
        <v>1600</v>
      </c>
      <c r="X1786" s="11">
        <v>2.9150028999999997</v>
      </c>
    </row>
    <row r="1787" spans="2:24" x14ac:dyDescent="0.35">
      <c r="B1787" s="11">
        <v>-9.6804310000000005</v>
      </c>
      <c r="C1787" s="11">
        <v>20</v>
      </c>
      <c r="D1787" s="11">
        <v>287.81632999999999</v>
      </c>
      <c r="E1787" s="11">
        <v>5.7000000000000002E-2</v>
      </c>
      <c r="F1787" s="11">
        <v>2748.8119834710747</v>
      </c>
      <c r="G1787" s="11">
        <v>156.68228305785127</v>
      </c>
      <c r="H1787" s="11">
        <v>6000</v>
      </c>
      <c r="I1787" s="11">
        <v>0.7</v>
      </c>
      <c r="J1787" s="11">
        <v>0.4</v>
      </c>
      <c r="K1787" s="11">
        <v>0.6</v>
      </c>
      <c r="L1787" s="11">
        <v>4</v>
      </c>
      <c r="M1787" s="11">
        <v>2</v>
      </c>
      <c r="N1787" s="11">
        <v>3</v>
      </c>
      <c r="O1787" s="11">
        <v>3</v>
      </c>
      <c r="P1787" s="11">
        <v>0.125</v>
      </c>
      <c r="Q1787" s="11">
        <v>0.15</v>
      </c>
      <c r="R1787" s="11">
        <v>0.1</v>
      </c>
      <c r="S1787" s="11">
        <v>0.25</v>
      </c>
      <c r="T1787" s="11">
        <v>3776.6210000000001</v>
      </c>
      <c r="U1787" s="11">
        <v>0.65</v>
      </c>
      <c r="V1787" s="11">
        <v>50</v>
      </c>
      <c r="W1787" s="11">
        <v>1200</v>
      </c>
      <c r="X1787" s="11">
        <v>-8.4482329000000007</v>
      </c>
    </row>
    <row r="1788" spans="2:24" x14ac:dyDescent="0.35">
      <c r="B1788" s="11">
        <v>2.3939490000000001</v>
      </c>
      <c r="C1788" s="11">
        <v>15</v>
      </c>
      <c r="D1788" s="11">
        <v>245.17347000000001</v>
      </c>
      <c r="E1788" s="11">
        <v>0.13800000000000001</v>
      </c>
      <c r="F1788" s="11">
        <v>2847.3657024793383</v>
      </c>
      <c r="G1788" s="11">
        <v>392.93646694214874</v>
      </c>
      <c r="H1788" s="11">
        <v>5500</v>
      </c>
      <c r="I1788" s="11">
        <v>0.75</v>
      </c>
      <c r="J1788" s="11">
        <v>0.2</v>
      </c>
      <c r="K1788" s="11">
        <v>0.7</v>
      </c>
      <c r="L1788" s="11">
        <v>4</v>
      </c>
      <c r="M1788" s="11">
        <v>4</v>
      </c>
      <c r="N1788" s="11">
        <v>4</v>
      </c>
      <c r="O1788" s="11">
        <v>4</v>
      </c>
      <c r="P1788" s="11">
        <v>0.2</v>
      </c>
      <c r="Q1788" s="11">
        <v>0.1</v>
      </c>
      <c r="R1788" s="11">
        <v>0.1</v>
      </c>
      <c r="S1788" s="11">
        <v>0.25</v>
      </c>
      <c r="T1788" s="11">
        <v>3580.0562</v>
      </c>
      <c r="U1788" s="11">
        <v>0.67500000000000004</v>
      </c>
      <c r="V1788" s="11">
        <v>80</v>
      </c>
      <c r="W1788" s="11">
        <v>800</v>
      </c>
      <c r="X1788" s="11">
        <v>0.70515069999999991</v>
      </c>
    </row>
    <row r="1789" spans="2:24" x14ac:dyDescent="0.35">
      <c r="B1789" s="11">
        <v>9.0575050000000008</v>
      </c>
      <c r="C1789" s="11">
        <v>30</v>
      </c>
      <c r="D1789" s="11">
        <v>196.43878000000001</v>
      </c>
      <c r="E1789" s="11">
        <v>0.192</v>
      </c>
      <c r="F1789" s="11">
        <v>1430.8884297520663</v>
      </c>
      <c r="G1789" s="11">
        <v>274.73057851239673</v>
      </c>
      <c r="H1789" s="11">
        <v>8000</v>
      </c>
      <c r="I1789" s="11">
        <v>0.8</v>
      </c>
      <c r="J1789" s="11">
        <v>0.5</v>
      </c>
      <c r="K1789" s="11">
        <v>0.9</v>
      </c>
      <c r="L1789" s="11">
        <v>3</v>
      </c>
      <c r="M1789" s="11">
        <v>2</v>
      </c>
      <c r="N1789" s="11">
        <v>3</v>
      </c>
      <c r="O1789" s="11">
        <v>4</v>
      </c>
      <c r="P1789" s="11">
        <v>0.2</v>
      </c>
      <c r="Q1789" s="11">
        <v>0.1</v>
      </c>
      <c r="R1789" s="11">
        <v>0.1</v>
      </c>
      <c r="S1789" s="11">
        <v>0.3</v>
      </c>
      <c r="T1789" s="11">
        <v>4723.6993000000002</v>
      </c>
      <c r="U1789" s="11">
        <v>0.57499999999999996</v>
      </c>
      <c r="V1789" s="11">
        <v>80</v>
      </c>
      <c r="W1789" s="11">
        <v>600</v>
      </c>
      <c r="X1789" s="11">
        <v>11.58441</v>
      </c>
    </row>
    <row r="1790" spans="2:24" x14ac:dyDescent="0.35">
      <c r="B1790" s="11">
        <v>-0.77897799999999995</v>
      </c>
      <c r="C1790" s="11">
        <v>15</v>
      </c>
      <c r="D1790" s="11">
        <v>202.53061</v>
      </c>
      <c r="E1790" s="11">
        <v>0.219</v>
      </c>
      <c r="F1790" s="11">
        <v>4635.2789256198348</v>
      </c>
      <c r="G1790" s="11">
        <v>1015.1260847107438</v>
      </c>
      <c r="H1790" s="11">
        <v>5500</v>
      </c>
      <c r="I1790" s="11">
        <v>0.8</v>
      </c>
      <c r="J1790" s="11">
        <v>0.3</v>
      </c>
      <c r="K1790" s="11">
        <v>0.6</v>
      </c>
      <c r="L1790" s="11">
        <v>3</v>
      </c>
      <c r="M1790" s="11">
        <v>2</v>
      </c>
      <c r="N1790" s="11">
        <v>2</v>
      </c>
      <c r="O1790" s="11">
        <v>4</v>
      </c>
      <c r="P1790" s="11">
        <v>0.125</v>
      </c>
      <c r="Q1790" s="11">
        <v>0.15</v>
      </c>
      <c r="R1790" s="11">
        <v>0.16666666999999999</v>
      </c>
      <c r="S1790" s="11">
        <v>0.25</v>
      </c>
      <c r="T1790" s="11">
        <v>3082.8262</v>
      </c>
      <c r="U1790" s="11">
        <v>0.67500000000000004</v>
      </c>
      <c r="V1790" s="11">
        <v>60</v>
      </c>
      <c r="W1790" s="11">
        <v>2000</v>
      </c>
      <c r="X1790" s="11">
        <v>-2.3559524999999999</v>
      </c>
    </row>
    <row r="1791" spans="2:24" x14ac:dyDescent="0.35">
      <c r="B1791" s="11">
        <v>-12.945214</v>
      </c>
      <c r="C1791" s="11">
        <v>45</v>
      </c>
      <c r="D1791" s="11">
        <v>92.877550999999997</v>
      </c>
      <c r="E1791" s="11">
        <v>0.111</v>
      </c>
      <c r="F1791" s="11">
        <v>4176.1363636363631</v>
      </c>
      <c r="G1791" s="11">
        <v>463.55113636363632</v>
      </c>
      <c r="H1791" s="11">
        <v>7500</v>
      </c>
      <c r="I1791" s="11">
        <v>0.75</v>
      </c>
      <c r="J1791" s="11">
        <v>0.2</v>
      </c>
      <c r="K1791" s="11">
        <v>0.6</v>
      </c>
      <c r="L1791" s="11">
        <v>2</v>
      </c>
      <c r="M1791" s="11">
        <v>3</v>
      </c>
      <c r="N1791" s="11">
        <v>4</v>
      </c>
      <c r="O1791" s="11">
        <v>4</v>
      </c>
      <c r="P1791" s="11">
        <v>0.2</v>
      </c>
      <c r="Q1791" s="11">
        <v>0.15</v>
      </c>
      <c r="R1791" s="11">
        <v>0.16666666999999999</v>
      </c>
      <c r="S1791" s="11">
        <v>0.35</v>
      </c>
      <c r="T1791" s="11">
        <v>2926.5246000000002</v>
      </c>
      <c r="U1791" s="11">
        <v>0.65</v>
      </c>
      <c r="V1791" s="11">
        <v>40</v>
      </c>
      <c r="W1791" s="11">
        <v>1400</v>
      </c>
      <c r="X1791" s="11">
        <v>-12.193865000000001</v>
      </c>
    </row>
    <row r="1792" spans="2:24" x14ac:dyDescent="0.35">
      <c r="B1792" s="11">
        <v>-10.540675999999999</v>
      </c>
      <c r="C1792" s="11">
        <v>45</v>
      </c>
      <c r="D1792" s="11">
        <v>153.79592</v>
      </c>
      <c r="E1792" s="11">
        <v>0.111</v>
      </c>
      <c r="F1792" s="11">
        <v>8000</v>
      </c>
      <c r="G1792" s="11">
        <v>888</v>
      </c>
      <c r="H1792" s="11">
        <v>8000</v>
      </c>
      <c r="I1792" s="11">
        <v>0.85</v>
      </c>
      <c r="J1792" s="11">
        <v>0.4</v>
      </c>
      <c r="K1792" s="11">
        <v>0.6</v>
      </c>
      <c r="L1792" s="11">
        <v>3</v>
      </c>
      <c r="M1792" s="11">
        <v>2</v>
      </c>
      <c r="N1792" s="11">
        <v>2</v>
      </c>
      <c r="O1792" s="11">
        <v>3</v>
      </c>
      <c r="P1792" s="11">
        <v>0.125</v>
      </c>
      <c r="Q1792" s="11">
        <v>0.1</v>
      </c>
      <c r="R1792" s="11">
        <v>0.1</v>
      </c>
      <c r="S1792" s="11">
        <v>0.2</v>
      </c>
      <c r="T1792" s="11">
        <v>1921.0008</v>
      </c>
      <c r="U1792" s="11">
        <v>0.45</v>
      </c>
      <c r="V1792" s="11">
        <v>60</v>
      </c>
      <c r="W1792" s="11">
        <v>1000</v>
      </c>
      <c r="X1792" s="11">
        <v>-8.0469790000000003</v>
      </c>
    </row>
    <row r="1793" spans="2:24" x14ac:dyDescent="0.35">
      <c r="B1793" s="11">
        <v>11.624370000000001</v>
      </c>
      <c r="C1793" s="11">
        <v>15</v>
      </c>
      <c r="D1793" s="11">
        <v>153.79592</v>
      </c>
      <c r="E1793" s="11">
        <v>0.246</v>
      </c>
      <c r="F1793" s="11">
        <v>1335.5888429752067</v>
      </c>
      <c r="G1793" s="11">
        <v>328.55485537190083</v>
      </c>
      <c r="H1793" s="11">
        <v>7000</v>
      </c>
      <c r="I1793" s="11">
        <v>0.7</v>
      </c>
      <c r="J1793" s="11">
        <v>0.2</v>
      </c>
      <c r="K1793" s="11">
        <v>0.9</v>
      </c>
      <c r="L1793" s="11">
        <v>2</v>
      </c>
      <c r="M1793" s="11">
        <v>4</v>
      </c>
      <c r="N1793" s="11">
        <v>4</v>
      </c>
      <c r="O1793" s="11">
        <v>4</v>
      </c>
      <c r="P1793" s="11">
        <v>0.125</v>
      </c>
      <c r="Q1793" s="11">
        <v>0.1</v>
      </c>
      <c r="R1793" s="11">
        <v>0.3</v>
      </c>
      <c r="S1793" s="11">
        <v>0.3</v>
      </c>
      <c r="T1793" s="11">
        <v>2657.9205000000002</v>
      </c>
      <c r="U1793" s="11">
        <v>0.57499999999999996</v>
      </c>
      <c r="V1793" s="11">
        <v>90</v>
      </c>
      <c r="W1793" s="11">
        <v>1800</v>
      </c>
      <c r="X1793" s="11">
        <v>7.8350685999999996</v>
      </c>
    </row>
    <row r="1794" spans="2:24" x14ac:dyDescent="0.35">
      <c r="B1794" s="11">
        <v>-7.1217059999999996</v>
      </c>
      <c r="C1794" s="11">
        <v>45</v>
      </c>
      <c r="D1794" s="11">
        <v>257.35714000000002</v>
      </c>
      <c r="E1794" s="11">
        <v>0.111</v>
      </c>
      <c r="F1794" s="11">
        <v>1650</v>
      </c>
      <c r="G1794" s="11">
        <v>183.15</v>
      </c>
      <c r="H1794" s="11">
        <v>8000</v>
      </c>
      <c r="I1794" s="11">
        <v>0.8</v>
      </c>
      <c r="J1794" s="11">
        <v>0.4</v>
      </c>
      <c r="K1794" s="11">
        <v>0.9</v>
      </c>
      <c r="L1794" s="11">
        <v>3</v>
      </c>
      <c r="M1794" s="11">
        <v>4</v>
      </c>
      <c r="N1794" s="11">
        <v>3</v>
      </c>
      <c r="O1794" s="11">
        <v>3</v>
      </c>
      <c r="P1794" s="11">
        <v>0.2</v>
      </c>
      <c r="Q1794" s="11">
        <v>0.1</v>
      </c>
      <c r="R1794" s="11">
        <v>0.3</v>
      </c>
      <c r="S1794" s="11">
        <v>0.25</v>
      </c>
      <c r="T1794" s="11">
        <v>4322.2518</v>
      </c>
      <c r="U1794" s="11">
        <v>0.6</v>
      </c>
      <c r="V1794" s="11">
        <v>90</v>
      </c>
      <c r="W1794" s="11">
        <v>1400</v>
      </c>
      <c r="X1794" s="11">
        <v>-9.1349400000000003</v>
      </c>
    </row>
    <row r="1795" spans="2:24" x14ac:dyDescent="0.35">
      <c r="B1795" s="11">
        <v>14.833804000000001</v>
      </c>
      <c r="C1795" s="11">
        <v>30</v>
      </c>
      <c r="D1795" s="11">
        <v>196.43878000000001</v>
      </c>
      <c r="E1795" s="11">
        <v>0.246</v>
      </c>
      <c r="F1795" s="11">
        <v>2404.4421487603304</v>
      </c>
      <c r="G1795" s="11">
        <v>591.4927685950413</v>
      </c>
      <c r="H1795" s="11">
        <v>7500</v>
      </c>
      <c r="I1795" s="11">
        <v>0.75</v>
      </c>
      <c r="J1795" s="11">
        <v>0.2</v>
      </c>
      <c r="K1795" s="11">
        <v>0.9</v>
      </c>
      <c r="L1795" s="11">
        <v>4</v>
      </c>
      <c r="M1795" s="11">
        <v>2</v>
      </c>
      <c r="N1795" s="11">
        <v>4</v>
      </c>
      <c r="O1795" s="11">
        <v>2</v>
      </c>
      <c r="P1795" s="11">
        <v>0.2</v>
      </c>
      <c r="Q1795" s="11">
        <v>0.1</v>
      </c>
      <c r="R1795" s="11">
        <v>0.23333333000000001</v>
      </c>
      <c r="S1795" s="11">
        <v>0.35</v>
      </c>
      <c r="T1795" s="11">
        <v>3813.4031</v>
      </c>
      <c r="U1795" s="11">
        <v>0.67500000000000004</v>
      </c>
      <c r="V1795" s="11">
        <v>80</v>
      </c>
      <c r="W1795" s="11">
        <v>800</v>
      </c>
      <c r="X1795" s="11">
        <v>17.308555999999999</v>
      </c>
    </row>
    <row r="1796" spans="2:24" x14ac:dyDescent="0.35">
      <c r="B1796" s="11">
        <v>18.493656999999999</v>
      </c>
      <c r="C1796" s="11">
        <v>30</v>
      </c>
      <c r="D1796" s="11">
        <v>263.44898000000001</v>
      </c>
      <c r="E1796" s="11">
        <v>0.16500000000000001</v>
      </c>
      <c r="F1796" s="11">
        <v>3861.1570247933887</v>
      </c>
      <c r="G1796" s="11">
        <v>637.09090909090912</v>
      </c>
      <c r="H1796" s="11">
        <v>7000</v>
      </c>
      <c r="I1796" s="11">
        <v>0.85</v>
      </c>
      <c r="J1796" s="11">
        <v>0.4</v>
      </c>
      <c r="K1796" s="11">
        <v>0.8</v>
      </c>
      <c r="L1796" s="11">
        <v>3</v>
      </c>
      <c r="M1796" s="11">
        <v>4</v>
      </c>
      <c r="N1796" s="11">
        <v>2</v>
      </c>
      <c r="O1796" s="11">
        <v>4</v>
      </c>
      <c r="P1796" s="11">
        <v>0.125</v>
      </c>
      <c r="Q1796" s="11">
        <v>0.15</v>
      </c>
      <c r="R1796" s="11">
        <v>0.23333333000000001</v>
      </c>
      <c r="S1796" s="11">
        <v>0.25</v>
      </c>
      <c r="T1796" s="11">
        <v>3559.1761999999999</v>
      </c>
      <c r="U1796" s="11">
        <v>0.52500000000000002</v>
      </c>
      <c r="V1796" s="11">
        <v>70</v>
      </c>
      <c r="W1796" s="11">
        <v>1400</v>
      </c>
      <c r="X1796" s="11">
        <v>19.978717</v>
      </c>
    </row>
    <row r="1797" spans="2:24" x14ac:dyDescent="0.35">
      <c r="B1797" s="11">
        <v>-3.8819910000000002</v>
      </c>
      <c r="C1797" s="11">
        <v>20</v>
      </c>
      <c r="D1797" s="11">
        <v>172.07142999999999</v>
      </c>
      <c r="E1797" s="11">
        <v>0.219</v>
      </c>
      <c r="F1797" s="11">
        <v>632.74793388429748</v>
      </c>
      <c r="G1797" s="11">
        <v>138.57179752066114</v>
      </c>
      <c r="H1797" s="11">
        <v>3000</v>
      </c>
      <c r="I1797" s="11">
        <v>0.85</v>
      </c>
      <c r="J1797" s="11">
        <v>0.3</v>
      </c>
      <c r="K1797" s="11">
        <v>0.8</v>
      </c>
      <c r="L1797" s="11">
        <v>4</v>
      </c>
      <c r="M1797" s="11">
        <v>4</v>
      </c>
      <c r="N1797" s="11">
        <v>4</v>
      </c>
      <c r="O1797" s="11">
        <v>4</v>
      </c>
      <c r="P1797" s="11">
        <v>0.2</v>
      </c>
      <c r="Q1797" s="11">
        <v>0.2</v>
      </c>
      <c r="R1797" s="11">
        <v>0.1</v>
      </c>
      <c r="S1797" s="11">
        <v>0.35</v>
      </c>
      <c r="T1797" s="11">
        <v>1101.5145</v>
      </c>
      <c r="U1797" s="11">
        <v>0.625</v>
      </c>
      <c r="V1797" s="11">
        <v>80</v>
      </c>
      <c r="W1797" s="11">
        <v>1200</v>
      </c>
      <c r="X1797" s="11">
        <v>-2.5333052</v>
      </c>
    </row>
    <row r="1798" spans="2:24" x14ac:dyDescent="0.35">
      <c r="B1798" s="11">
        <v>10.29618</v>
      </c>
      <c r="C1798" s="11">
        <v>45</v>
      </c>
      <c r="D1798" s="11">
        <v>293.90816000000001</v>
      </c>
      <c r="E1798" s="11">
        <v>0.27300000000000002</v>
      </c>
      <c r="F1798" s="11">
        <v>6285.1239669421484</v>
      </c>
      <c r="G1798" s="11">
        <v>1715.8388429752067</v>
      </c>
      <c r="H1798" s="11">
        <v>7000</v>
      </c>
      <c r="I1798" s="11">
        <v>0.75</v>
      </c>
      <c r="J1798" s="11">
        <v>0.4</v>
      </c>
      <c r="K1798" s="11">
        <v>0.9</v>
      </c>
      <c r="L1798" s="11">
        <v>4</v>
      </c>
      <c r="M1798" s="11">
        <v>2</v>
      </c>
      <c r="N1798" s="11">
        <v>2</v>
      </c>
      <c r="O1798" s="11">
        <v>4</v>
      </c>
      <c r="P1798" s="11">
        <v>0.2</v>
      </c>
      <c r="Q1798" s="11">
        <v>0.2</v>
      </c>
      <c r="R1798" s="11">
        <v>0.16666666999999999</v>
      </c>
      <c r="S1798" s="11">
        <v>0.35</v>
      </c>
      <c r="T1798" s="11">
        <v>3256.6967</v>
      </c>
      <c r="U1798" s="11">
        <v>0.65</v>
      </c>
      <c r="V1798" s="11">
        <v>40</v>
      </c>
      <c r="W1798" s="11">
        <v>1800</v>
      </c>
      <c r="X1798" s="11">
        <v>9.2764199999999999</v>
      </c>
    </row>
    <row r="1799" spans="2:24" x14ac:dyDescent="0.35">
      <c r="B1799" s="11">
        <v>28.615711999999998</v>
      </c>
      <c r="C1799" s="11">
        <v>20</v>
      </c>
      <c r="D1799" s="11">
        <v>19.775510000000001</v>
      </c>
      <c r="E1799" s="11">
        <v>0.219</v>
      </c>
      <c r="F1799" s="11">
        <v>3861.1570247933887</v>
      </c>
      <c r="G1799" s="11">
        <v>845.59338842975217</v>
      </c>
      <c r="H1799" s="11">
        <v>8000</v>
      </c>
      <c r="I1799" s="11">
        <v>0.7</v>
      </c>
      <c r="J1799" s="11">
        <v>0.5</v>
      </c>
      <c r="K1799" s="11">
        <v>0.7</v>
      </c>
      <c r="L1799" s="11">
        <v>4</v>
      </c>
      <c r="M1799" s="11">
        <v>2</v>
      </c>
      <c r="N1799" s="11">
        <v>2</v>
      </c>
      <c r="O1799" s="11">
        <v>2</v>
      </c>
      <c r="P1799" s="11">
        <v>0.125</v>
      </c>
      <c r="Q1799" s="11">
        <v>0.1</v>
      </c>
      <c r="R1799" s="11">
        <v>0.16666666999999999</v>
      </c>
      <c r="S1799" s="11">
        <v>0.3</v>
      </c>
      <c r="T1799" s="11">
        <v>2237.9976000000001</v>
      </c>
      <c r="U1799" s="11">
        <v>0.6</v>
      </c>
      <c r="V1799" s="11">
        <v>70</v>
      </c>
      <c r="W1799" s="11">
        <v>2000</v>
      </c>
      <c r="X1799" s="11">
        <v>27.346737999999998</v>
      </c>
    </row>
    <row r="1800" spans="2:24" x14ac:dyDescent="0.35">
      <c r="B1800" s="11">
        <v>17.338000000000001</v>
      </c>
      <c r="C1800" s="11">
        <v>25</v>
      </c>
      <c r="D1800" s="11">
        <v>263.44898000000001</v>
      </c>
      <c r="E1800" s="11">
        <v>0.3</v>
      </c>
      <c r="F1800" s="11">
        <v>1700</v>
      </c>
      <c r="G1800" s="11">
        <v>510</v>
      </c>
      <c r="H1800" s="11">
        <v>5500</v>
      </c>
      <c r="I1800" s="11">
        <v>0.8</v>
      </c>
      <c r="J1800" s="11">
        <v>0.2</v>
      </c>
      <c r="K1800" s="11">
        <v>0.6</v>
      </c>
      <c r="L1800" s="11">
        <v>2</v>
      </c>
      <c r="M1800" s="11">
        <v>2</v>
      </c>
      <c r="N1800" s="11">
        <v>4</v>
      </c>
      <c r="O1800" s="11">
        <v>4</v>
      </c>
      <c r="P1800" s="11">
        <v>0.05</v>
      </c>
      <c r="Q1800" s="11">
        <v>0.15</v>
      </c>
      <c r="R1800" s="11">
        <v>0.3</v>
      </c>
      <c r="S1800" s="11">
        <v>0.35</v>
      </c>
      <c r="T1800" s="11">
        <v>2420.3824</v>
      </c>
      <c r="U1800" s="11">
        <v>0.52500000000000002</v>
      </c>
      <c r="V1800" s="11">
        <v>80</v>
      </c>
      <c r="W1800" s="11">
        <v>400</v>
      </c>
      <c r="X1800" s="11">
        <v>16.247941999999998</v>
      </c>
    </row>
    <row r="1801" spans="2:24" x14ac:dyDescent="0.35">
      <c r="B1801" s="11">
        <v>0.312608</v>
      </c>
      <c r="C1801" s="11">
        <v>20</v>
      </c>
      <c r="D1801" s="11">
        <v>232.9898</v>
      </c>
      <c r="E1801" s="11">
        <v>0.246</v>
      </c>
      <c r="F1801" s="11">
        <v>5185.227272727273</v>
      </c>
      <c r="G1801" s="11">
        <v>1275.5659090909091</v>
      </c>
      <c r="H1801" s="11">
        <v>8000</v>
      </c>
      <c r="I1801" s="11">
        <v>0.85</v>
      </c>
      <c r="J1801" s="11">
        <v>0.2</v>
      </c>
      <c r="K1801" s="11">
        <v>0.9</v>
      </c>
      <c r="L1801" s="11">
        <v>3</v>
      </c>
      <c r="M1801" s="11">
        <v>2</v>
      </c>
      <c r="N1801" s="11">
        <v>4</v>
      </c>
      <c r="O1801" s="11">
        <v>2</v>
      </c>
      <c r="P1801" s="11">
        <v>0.05</v>
      </c>
      <c r="Q1801" s="11">
        <v>0.15</v>
      </c>
      <c r="R1801" s="11">
        <v>0.3</v>
      </c>
      <c r="S1801" s="11">
        <v>0.25</v>
      </c>
      <c r="T1801" s="11">
        <v>4336.1203999999998</v>
      </c>
      <c r="U1801" s="11">
        <v>0.55000000000000004</v>
      </c>
      <c r="V1801" s="11">
        <v>70</v>
      </c>
      <c r="W1801" s="11">
        <v>1200</v>
      </c>
      <c r="X1801" s="11">
        <v>0.51191319999999996</v>
      </c>
    </row>
    <row r="1802" spans="2:24" x14ac:dyDescent="0.35">
      <c r="B1802" s="11">
        <v>-18.421723</v>
      </c>
      <c r="C1802" s="11">
        <v>20</v>
      </c>
      <c r="D1802" s="11">
        <v>214.71429000000001</v>
      </c>
      <c r="E1802" s="11">
        <v>8.4000000000000005E-2</v>
      </c>
      <c r="F1802" s="11">
        <v>3535.3822314049589</v>
      </c>
      <c r="G1802" s="11">
        <v>296.97210743801656</v>
      </c>
      <c r="H1802" s="11">
        <v>6500</v>
      </c>
      <c r="I1802" s="11">
        <v>0.8</v>
      </c>
      <c r="J1802" s="11">
        <v>0.2</v>
      </c>
      <c r="K1802" s="11">
        <v>0.9</v>
      </c>
      <c r="L1802" s="11">
        <v>3</v>
      </c>
      <c r="M1802" s="11">
        <v>4</v>
      </c>
      <c r="N1802" s="11">
        <v>2</v>
      </c>
      <c r="O1802" s="11">
        <v>2</v>
      </c>
      <c r="P1802" s="11">
        <v>0.125</v>
      </c>
      <c r="Q1802" s="11">
        <v>0.1</v>
      </c>
      <c r="R1802" s="11">
        <v>0.3</v>
      </c>
      <c r="S1802" s="11">
        <v>0.25</v>
      </c>
      <c r="T1802" s="11">
        <v>4091.3393999999998</v>
      </c>
      <c r="U1802" s="11">
        <v>0.67500000000000004</v>
      </c>
      <c r="V1802" s="11">
        <v>40</v>
      </c>
      <c r="W1802" s="11">
        <v>2000</v>
      </c>
      <c r="X1802" s="11">
        <v>-18.287030000000001</v>
      </c>
    </row>
    <row r="1803" spans="2:24" x14ac:dyDescent="0.35">
      <c r="B1803" s="11">
        <v>24.356313</v>
      </c>
      <c r="C1803" s="11">
        <v>25</v>
      </c>
      <c r="D1803" s="11">
        <v>31.959184</v>
      </c>
      <c r="E1803" s="11">
        <v>0.246</v>
      </c>
      <c r="F1803" s="11">
        <v>1269.4214876033059</v>
      </c>
      <c r="G1803" s="11">
        <v>312.27768595041323</v>
      </c>
      <c r="H1803" s="11">
        <v>3000</v>
      </c>
      <c r="I1803" s="11">
        <v>0.8</v>
      </c>
      <c r="J1803" s="11">
        <v>0.4</v>
      </c>
      <c r="K1803" s="11">
        <v>0.8</v>
      </c>
      <c r="L1803" s="11">
        <v>2</v>
      </c>
      <c r="M1803" s="11">
        <v>2</v>
      </c>
      <c r="N1803" s="11">
        <v>2</v>
      </c>
      <c r="O1803" s="11">
        <v>3</v>
      </c>
      <c r="P1803" s="11">
        <v>0.05</v>
      </c>
      <c r="Q1803" s="11">
        <v>0.15</v>
      </c>
      <c r="R1803" s="11">
        <v>0.23333333000000001</v>
      </c>
      <c r="S1803" s="11">
        <v>0.35</v>
      </c>
      <c r="T1803" s="11">
        <v>1827.9811</v>
      </c>
      <c r="U1803" s="11">
        <v>0.42499999999999999</v>
      </c>
      <c r="V1803" s="11">
        <v>90</v>
      </c>
      <c r="W1803" s="11">
        <v>1800</v>
      </c>
      <c r="X1803" s="11">
        <v>26.072903</v>
      </c>
    </row>
    <row r="1804" spans="2:24" x14ac:dyDescent="0.35">
      <c r="B1804" s="11">
        <v>2.173619</v>
      </c>
      <c r="C1804" s="11">
        <v>45</v>
      </c>
      <c r="D1804" s="11">
        <v>257.35714000000002</v>
      </c>
      <c r="E1804" s="11">
        <v>0.219</v>
      </c>
      <c r="F1804" s="11">
        <v>1961.518595041322</v>
      </c>
      <c r="G1804" s="11">
        <v>429.57257231404952</v>
      </c>
      <c r="H1804" s="11">
        <v>6500</v>
      </c>
      <c r="I1804" s="11">
        <v>0.75</v>
      </c>
      <c r="J1804" s="11">
        <v>0.4</v>
      </c>
      <c r="K1804" s="11">
        <v>0.6</v>
      </c>
      <c r="L1804" s="11">
        <v>4</v>
      </c>
      <c r="M1804" s="11">
        <v>4</v>
      </c>
      <c r="N1804" s="11">
        <v>4</v>
      </c>
      <c r="O1804" s="11">
        <v>2</v>
      </c>
      <c r="P1804" s="11">
        <v>0.2</v>
      </c>
      <c r="Q1804" s="11">
        <v>0.1</v>
      </c>
      <c r="R1804" s="11">
        <v>0.16666666999999999</v>
      </c>
      <c r="S1804" s="11">
        <v>0.3</v>
      </c>
      <c r="T1804" s="11">
        <v>3511.8296</v>
      </c>
      <c r="U1804" s="11">
        <v>0.57499999999999996</v>
      </c>
      <c r="V1804" s="11">
        <v>70</v>
      </c>
      <c r="W1804" s="11">
        <v>1400</v>
      </c>
      <c r="X1804" s="11">
        <v>1.2632574999999999</v>
      </c>
    </row>
    <row r="1805" spans="2:24" x14ac:dyDescent="0.35">
      <c r="B1805" s="11">
        <v>6.3800489999999996</v>
      </c>
      <c r="C1805" s="11">
        <v>20</v>
      </c>
      <c r="D1805" s="11">
        <v>184.2551</v>
      </c>
      <c r="E1805" s="11">
        <v>0.192</v>
      </c>
      <c r="F1805" s="11">
        <v>3290.2892561983467</v>
      </c>
      <c r="G1805" s="11">
        <v>631.7355371900826</v>
      </c>
      <c r="H1805" s="11">
        <v>7000</v>
      </c>
      <c r="I1805" s="11">
        <v>0.8</v>
      </c>
      <c r="J1805" s="11">
        <v>0.2</v>
      </c>
      <c r="K1805" s="11">
        <v>0.6</v>
      </c>
      <c r="L1805" s="11">
        <v>2</v>
      </c>
      <c r="M1805" s="11">
        <v>4</v>
      </c>
      <c r="N1805" s="11">
        <v>3</v>
      </c>
      <c r="O1805" s="11">
        <v>2</v>
      </c>
      <c r="P1805" s="11">
        <v>0.125</v>
      </c>
      <c r="Q1805" s="11">
        <v>0.2</v>
      </c>
      <c r="R1805" s="11">
        <v>0.3</v>
      </c>
      <c r="S1805" s="11">
        <v>0.25</v>
      </c>
      <c r="T1805" s="11">
        <v>2570.2004000000002</v>
      </c>
      <c r="U1805" s="11">
        <v>0.47499999999999998</v>
      </c>
      <c r="V1805" s="11">
        <v>50</v>
      </c>
      <c r="W1805" s="11">
        <v>800</v>
      </c>
      <c r="X1805" s="11">
        <v>8.6810924000000007</v>
      </c>
    </row>
    <row r="1806" spans="2:24" x14ac:dyDescent="0.35">
      <c r="B1806" s="11">
        <v>-25.884723999999999</v>
      </c>
      <c r="C1806" s="11">
        <v>30</v>
      </c>
      <c r="D1806" s="11">
        <v>19.775510000000001</v>
      </c>
      <c r="E1806" s="11">
        <v>0.3</v>
      </c>
      <c r="F1806" s="11">
        <v>1300</v>
      </c>
      <c r="G1806" s="11">
        <v>390</v>
      </c>
      <c r="H1806" s="11">
        <v>2500</v>
      </c>
      <c r="I1806" s="11">
        <v>0.75</v>
      </c>
      <c r="J1806" s="11">
        <v>0.3</v>
      </c>
      <c r="K1806" s="11">
        <v>0.8</v>
      </c>
      <c r="L1806" s="11">
        <v>2</v>
      </c>
      <c r="M1806" s="11">
        <v>2</v>
      </c>
      <c r="N1806" s="11">
        <v>2</v>
      </c>
      <c r="O1806" s="11">
        <v>3</v>
      </c>
      <c r="P1806" s="11">
        <v>0.125</v>
      </c>
      <c r="Q1806" s="11">
        <v>0.1</v>
      </c>
      <c r="R1806" s="11">
        <v>0.3</v>
      </c>
      <c r="S1806" s="11">
        <v>0.3</v>
      </c>
      <c r="T1806" s="11">
        <v>861.09101999999996</v>
      </c>
      <c r="U1806" s="11">
        <v>0.4</v>
      </c>
      <c r="V1806" s="11">
        <v>70</v>
      </c>
      <c r="W1806" s="11">
        <v>2000</v>
      </c>
      <c r="X1806" s="11">
        <v>-28.906991999999999</v>
      </c>
    </row>
    <row r="1807" spans="2:24" x14ac:dyDescent="0.35">
      <c r="B1807" s="11">
        <v>-7.9860090000000001</v>
      </c>
      <c r="C1807" s="11">
        <v>30</v>
      </c>
      <c r="D1807" s="11">
        <v>287.81632999999999</v>
      </c>
      <c r="E1807" s="11">
        <v>0.219</v>
      </c>
      <c r="F1807" s="11">
        <v>2400</v>
      </c>
      <c r="G1807" s="11">
        <v>525.6</v>
      </c>
      <c r="H1807" s="11">
        <v>6500</v>
      </c>
      <c r="I1807" s="11">
        <v>0.8</v>
      </c>
      <c r="J1807" s="11">
        <v>0.3</v>
      </c>
      <c r="K1807" s="11">
        <v>0.7</v>
      </c>
      <c r="L1807" s="11">
        <v>3</v>
      </c>
      <c r="M1807" s="11">
        <v>4</v>
      </c>
      <c r="N1807" s="11">
        <v>2</v>
      </c>
      <c r="O1807" s="11">
        <v>4</v>
      </c>
      <c r="P1807" s="11">
        <v>0.05</v>
      </c>
      <c r="Q1807" s="11">
        <v>0.2</v>
      </c>
      <c r="R1807" s="11">
        <v>0.23333333000000001</v>
      </c>
      <c r="S1807" s="11">
        <v>0.2</v>
      </c>
      <c r="T1807" s="11">
        <v>2238.8366999999998</v>
      </c>
      <c r="U1807" s="11">
        <v>0.52500000000000002</v>
      </c>
      <c r="V1807" s="11">
        <v>40</v>
      </c>
      <c r="W1807" s="11">
        <v>1400</v>
      </c>
      <c r="X1807" s="11">
        <v>-6.8928967000000005</v>
      </c>
    </row>
    <row r="1808" spans="2:24" x14ac:dyDescent="0.35">
      <c r="B1808" s="11">
        <v>-15.008186</v>
      </c>
      <c r="C1808" s="11">
        <v>15</v>
      </c>
      <c r="D1808" s="11">
        <v>232.9898</v>
      </c>
      <c r="E1808" s="11">
        <v>0.246</v>
      </c>
      <c r="F1808" s="11">
        <v>899.17355371900828</v>
      </c>
      <c r="G1808" s="11">
        <v>221.19669421487603</v>
      </c>
      <c r="H1808" s="11">
        <v>3000</v>
      </c>
      <c r="I1808" s="11">
        <v>0.75</v>
      </c>
      <c r="J1808" s="11">
        <v>0.5</v>
      </c>
      <c r="K1808" s="11">
        <v>0.9</v>
      </c>
      <c r="L1808" s="11">
        <v>4</v>
      </c>
      <c r="M1808" s="11">
        <v>2</v>
      </c>
      <c r="N1808" s="11">
        <v>4</v>
      </c>
      <c r="O1808" s="11">
        <v>4</v>
      </c>
      <c r="P1808" s="11">
        <v>0.2</v>
      </c>
      <c r="Q1808" s="11">
        <v>0.2</v>
      </c>
      <c r="R1808" s="11">
        <v>0.1</v>
      </c>
      <c r="S1808" s="11">
        <v>0.2</v>
      </c>
      <c r="T1808" s="11">
        <v>1952.758</v>
      </c>
      <c r="U1808" s="11">
        <v>0.6</v>
      </c>
      <c r="V1808" s="11">
        <v>40</v>
      </c>
      <c r="W1808" s="11">
        <v>1800</v>
      </c>
      <c r="X1808" s="11">
        <v>-15.068179000000001</v>
      </c>
    </row>
    <row r="1809" spans="2:24" x14ac:dyDescent="0.35">
      <c r="B1809" s="11">
        <v>-1.6747609999999999</v>
      </c>
      <c r="C1809" s="11">
        <v>15</v>
      </c>
      <c r="D1809" s="11">
        <v>232.9898</v>
      </c>
      <c r="E1809" s="11">
        <v>0.246</v>
      </c>
      <c r="F1809" s="11">
        <v>1885.5371900826447</v>
      </c>
      <c r="G1809" s="11">
        <v>463.84214876033059</v>
      </c>
      <c r="H1809" s="11">
        <v>7000</v>
      </c>
      <c r="I1809" s="11">
        <v>0.8</v>
      </c>
      <c r="J1809" s="11">
        <v>0.2</v>
      </c>
      <c r="K1809" s="11">
        <v>0.9</v>
      </c>
      <c r="L1809" s="11">
        <v>4</v>
      </c>
      <c r="M1809" s="11">
        <v>3</v>
      </c>
      <c r="N1809" s="11">
        <v>4</v>
      </c>
      <c r="O1809" s="11">
        <v>3</v>
      </c>
      <c r="P1809" s="11">
        <v>0.125</v>
      </c>
      <c r="Q1809" s="11">
        <v>0.15</v>
      </c>
      <c r="R1809" s="11">
        <v>0.3</v>
      </c>
      <c r="S1809" s="11">
        <v>0.2</v>
      </c>
      <c r="T1809" s="11">
        <v>2657.9205000000002</v>
      </c>
      <c r="U1809" s="11">
        <v>0.57499999999999996</v>
      </c>
      <c r="V1809" s="11">
        <v>60</v>
      </c>
      <c r="W1809" s="11">
        <v>2000</v>
      </c>
      <c r="X1809" s="11">
        <v>-10.263312000000001</v>
      </c>
    </row>
    <row r="1810" spans="2:24" x14ac:dyDescent="0.35">
      <c r="B1810" s="11">
        <v>-20.343126999999999</v>
      </c>
      <c r="C1810" s="11">
        <v>45</v>
      </c>
      <c r="D1810" s="11">
        <v>153.79592</v>
      </c>
      <c r="E1810" s="11">
        <v>0.111</v>
      </c>
      <c r="F1810" s="11">
        <v>1700</v>
      </c>
      <c r="G1810" s="11">
        <v>188.7</v>
      </c>
      <c r="H1810" s="11">
        <v>6500</v>
      </c>
      <c r="I1810" s="11">
        <v>0.7</v>
      </c>
      <c r="J1810" s="11">
        <v>0.5</v>
      </c>
      <c r="K1810" s="11">
        <v>0.8</v>
      </c>
      <c r="L1810" s="11">
        <v>2</v>
      </c>
      <c r="M1810" s="11">
        <v>2</v>
      </c>
      <c r="N1810" s="11">
        <v>2</v>
      </c>
      <c r="O1810" s="11">
        <v>2</v>
      </c>
      <c r="P1810" s="11">
        <v>0.125</v>
      </c>
      <c r="Q1810" s="11">
        <v>0.15</v>
      </c>
      <c r="R1810" s="11">
        <v>0.23333333000000001</v>
      </c>
      <c r="S1810" s="11">
        <v>0.25</v>
      </c>
      <c r="T1810" s="11">
        <v>3511.8296</v>
      </c>
      <c r="U1810" s="11">
        <v>0.7</v>
      </c>
      <c r="V1810" s="11">
        <v>50</v>
      </c>
      <c r="W1810" s="11">
        <v>1600</v>
      </c>
      <c r="X1810" s="11">
        <v>-19.449774999999999</v>
      </c>
    </row>
    <row r="1811" spans="2:24" x14ac:dyDescent="0.35">
      <c r="B1811" s="11">
        <v>40.317722000000003</v>
      </c>
      <c r="C1811" s="11">
        <v>30</v>
      </c>
      <c r="D1811" s="11">
        <v>159.88775999999999</v>
      </c>
      <c r="E1811" s="11">
        <v>0.16500000000000001</v>
      </c>
      <c r="F1811" s="11">
        <v>4500</v>
      </c>
      <c r="G1811" s="11">
        <v>742.5</v>
      </c>
      <c r="H1811" s="11">
        <v>6500</v>
      </c>
      <c r="I1811" s="11">
        <v>0.75</v>
      </c>
      <c r="J1811" s="11">
        <v>0.2</v>
      </c>
      <c r="K1811" s="11">
        <v>0.7</v>
      </c>
      <c r="L1811" s="11">
        <v>3</v>
      </c>
      <c r="M1811" s="11">
        <v>3</v>
      </c>
      <c r="N1811" s="11">
        <v>3</v>
      </c>
      <c r="O1811" s="11">
        <v>2</v>
      </c>
      <c r="P1811" s="11">
        <v>0.05</v>
      </c>
      <c r="Q1811" s="11">
        <v>0.15</v>
      </c>
      <c r="R1811" s="11">
        <v>0.16666666999999999</v>
      </c>
      <c r="S1811" s="11">
        <v>0.2</v>
      </c>
      <c r="T1811" s="11">
        <v>2238.8366999999998</v>
      </c>
      <c r="U1811" s="11">
        <v>0.52500000000000002</v>
      </c>
      <c r="V1811" s="11">
        <v>90</v>
      </c>
      <c r="W1811" s="11">
        <v>1800</v>
      </c>
      <c r="X1811" s="11">
        <v>42.245238999999998</v>
      </c>
    </row>
    <row r="1812" spans="2:24" x14ac:dyDescent="0.35">
      <c r="B1812" s="11">
        <v>37.243070000000003</v>
      </c>
      <c r="C1812" s="11">
        <v>25</v>
      </c>
      <c r="D1812" s="11">
        <v>31.959184</v>
      </c>
      <c r="E1812" s="11">
        <v>0.16500000000000001</v>
      </c>
      <c r="F1812" s="11">
        <v>7300</v>
      </c>
      <c r="G1812" s="11">
        <v>1204.5</v>
      </c>
      <c r="H1812" s="11">
        <v>8000</v>
      </c>
      <c r="I1812" s="11">
        <v>0.75</v>
      </c>
      <c r="J1812" s="11">
        <v>0.4</v>
      </c>
      <c r="K1812" s="11">
        <v>0.7</v>
      </c>
      <c r="L1812" s="11">
        <v>4</v>
      </c>
      <c r="M1812" s="11">
        <v>3</v>
      </c>
      <c r="N1812" s="11">
        <v>2</v>
      </c>
      <c r="O1812" s="11">
        <v>3</v>
      </c>
      <c r="P1812" s="11">
        <v>0.05</v>
      </c>
      <c r="Q1812" s="11">
        <v>0.2</v>
      </c>
      <c r="R1812" s="11">
        <v>0.16666666999999999</v>
      </c>
      <c r="S1812" s="11">
        <v>0.3</v>
      </c>
      <c r="T1812" s="11">
        <v>4874.6162000000004</v>
      </c>
      <c r="U1812" s="11">
        <v>0.4</v>
      </c>
      <c r="V1812" s="11">
        <v>40</v>
      </c>
      <c r="W1812" s="11">
        <v>2000</v>
      </c>
      <c r="X1812" s="11">
        <v>38.982227000000002</v>
      </c>
    </row>
    <row r="1813" spans="2:24" x14ac:dyDescent="0.35">
      <c r="B1813" s="11">
        <v>41.321758000000003</v>
      </c>
      <c r="C1813" s="11">
        <v>20</v>
      </c>
      <c r="D1813" s="11">
        <v>226.89796000000001</v>
      </c>
      <c r="E1813" s="11">
        <v>0.219</v>
      </c>
      <c r="F1813" s="11">
        <v>2748.8119834710747</v>
      </c>
      <c r="G1813" s="11">
        <v>601.98982438016537</v>
      </c>
      <c r="H1813" s="11">
        <v>5000</v>
      </c>
      <c r="I1813" s="11">
        <v>0.75</v>
      </c>
      <c r="J1813" s="11">
        <v>0.2</v>
      </c>
      <c r="K1813" s="11">
        <v>0.6</v>
      </c>
      <c r="L1813" s="11">
        <v>3</v>
      </c>
      <c r="M1813" s="11">
        <v>2</v>
      </c>
      <c r="N1813" s="11">
        <v>4</v>
      </c>
      <c r="O1813" s="11">
        <v>4</v>
      </c>
      <c r="P1813" s="11">
        <v>0.125</v>
      </c>
      <c r="Q1813" s="11">
        <v>0.15</v>
      </c>
      <c r="R1813" s="11">
        <v>0.16666666999999999</v>
      </c>
      <c r="S1813" s="11">
        <v>0.25</v>
      </c>
      <c r="T1813" s="11">
        <v>2272.9663</v>
      </c>
      <c r="U1813" s="11">
        <v>0.47499999999999998</v>
      </c>
      <c r="V1813" s="11">
        <v>90</v>
      </c>
      <c r="W1813" s="11">
        <v>400</v>
      </c>
      <c r="X1813" s="11">
        <v>41.324029000000003</v>
      </c>
    </row>
    <row r="1814" spans="2:24" x14ac:dyDescent="0.35">
      <c r="B1814" s="11">
        <v>-3.135221</v>
      </c>
      <c r="C1814" s="11">
        <v>30</v>
      </c>
      <c r="D1814" s="11">
        <v>269.54082</v>
      </c>
      <c r="E1814" s="11">
        <v>0.03</v>
      </c>
      <c r="F1814" s="11">
        <v>3733.2128099173551</v>
      </c>
      <c r="G1814" s="11">
        <v>111.99638429752065</v>
      </c>
      <c r="H1814" s="11">
        <v>7000</v>
      </c>
      <c r="I1814" s="11">
        <v>0.8</v>
      </c>
      <c r="J1814" s="11">
        <v>0.3</v>
      </c>
      <c r="K1814" s="11">
        <v>0.8</v>
      </c>
      <c r="L1814" s="11">
        <v>4</v>
      </c>
      <c r="M1814" s="11">
        <v>2</v>
      </c>
      <c r="N1814" s="11">
        <v>2</v>
      </c>
      <c r="O1814" s="11">
        <v>2</v>
      </c>
      <c r="P1814" s="11">
        <v>0.2</v>
      </c>
      <c r="Q1814" s="11">
        <v>0.15</v>
      </c>
      <c r="R1814" s="11">
        <v>0.23333333000000001</v>
      </c>
      <c r="S1814" s="11">
        <v>0.25</v>
      </c>
      <c r="T1814" s="11">
        <v>2411.0549000000001</v>
      </c>
      <c r="U1814" s="11">
        <v>0.625</v>
      </c>
      <c r="V1814" s="11">
        <v>80</v>
      </c>
      <c r="W1814" s="11">
        <v>600</v>
      </c>
      <c r="X1814" s="11">
        <v>-4.3958645999999995</v>
      </c>
    </row>
    <row r="1815" spans="2:24" x14ac:dyDescent="0.35">
      <c r="B1815" s="11">
        <v>-6.4608720000000002</v>
      </c>
      <c r="C1815" s="11">
        <v>15</v>
      </c>
      <c r="D1815" s="11">
        <v>129.42857000000001</v>
      </c>
      <c r="E1815" s="11">
        <v>8.4000000000000005E-2</v>
      </c>
      <c r="F1815" s="11">
        <v>4635.2789256198348</v>
      </c>
      <c r="G1815" s="11">
        <v>389.36342975206617</v>
      </c>
      <c r="H1815" s="11">
        <v>5500</v>
      </c>
      <c r="I1815" s="11">
        <v>0.75</v>
      </c>
      <c r="J1815" s="11">
        <v>0.5</v>
      </c>
      <c r="K1815" s="11">
        <v>0.6</v>
      </c>
      <c r="L1815" s="11">
        <v>3</v>
      </c>
      <c r="M1815" s="11">
        <v>4</v>
      </c>
      <c r="N1815" s="11">
        <v>3</v>
      </c>
      <c r="O1815" s="11">
        <v>3</v>
      </c>
      <c r="P1815" s="11">
        <v>0.05</v>
      </c>
      <c r="Q1815" s="11">
        <v>0.15</v>
      </c>
      <c r="R1815" s="11">
        <v>0.3</v>
      </c>
      <c r="S1815" s="11">
        <v>0.3</v>
      </c>
      <c r="T1815" s="11">
        <v>2585.5962</v>
      </c>
      <c r="U1815" s="11">
        <v>0.625</v>
      </c>
      <c r="V1815" s="11">
        <v>60</v>
      </c>
      <c r="W1815" s="11">
        <v>1400</v>
      </c>
      <c r="X1815" s="11">
        <v>-3.0610960999999999</v>
      </c>
    </row>
    <row r="1816" spans="2:24" x14ac:dyDescent="0.35">
      <c r="B1816" s="11">
        <v>29.086708999999999</v>
      </c>
      <c r="C1816" s="11">
        <v>30</v>
      </c>
      <c r="D1816" s="11">
        <v>159.88775999999999</v>
      </c>
      <c r="E1816" s="11">
        <v>0.219</v>
      </c>
      <c r="F1816" s="11">
        <v>5185.227272727273</v>
      </c>
      <c r="G1816" s="11">
        <v>1135.5647727272728</v>
      </c>
      <c r="H1816" s="11">
        <v>7500</v>
      </c>
      <c r="I1816" s="11">
        <v>0.7</v>
      </c>
      <c r="J1816" s="11">
        <v>0.2</v>
      </c>
      <c r="K1816" s="11">
        <v>0.6</v>
      </c>
      <c r="L1816" s="11">
        <v>3</v>
      </c>
      <c r="M1816" s="11">
        <v>2</v>
      </c>
      <c r="N1816" s="11">
        <v>4</v>
      </c>
      <c r="O1816" s="11">
        <v>2</v>
      </c>
      <c r="P1816" s="11">
        <v>0.125</v>
      </c>
      <c r="Q1816" s="11">
        <v>0.1</v>
      </c>
      <c r="R1816" s="11">
        <v>0.23333333000000001</v>
      </c>
      <c r="S1816" s="11">
        <v>0.2</v>
      </c>
      <c r="T1816" s="11">
        <v>4428.4681</v>
      </c>
      <c r="U1816" s="11">
        <v>0.52500000000000002</v>
      </c>
      <c r="V1816" s="11">
        <v>60</v>
      </c>
      <c r="W1816" s="11">
        <v>1600</v>
      </c>
      <c r="X1816" s="11">
        <v>33.484366999999999</v>
      </c>
    </row>
    <row r="1817" spans="2:24" x14ac:dyDescent="0.35">
      <c r="B1817" s="11">
        <v>-8.3504699999999996</v>
      </c>
      <c r="C1817" s="11">
        <v>15</v>
      </c>
      <c r="D1817" s="11">
        <v>196.43878000000001</v>
      </c>
      <c r="E1817" s="11">
        <v>0.3</v>
      </c>
      <c r="F1817" s="11">
        <v>1075.6714876033056</v>
      </c>
      <c r="G1817" s="11">
        <v>322.70144628099166</v>
      </c>
      <c r="H1817" s="11">
        <v>3000</v>
      </c>
      <c r="I1817" s="11">
        <v>0.75</v>
      </c>
      <c r="J1817" s="11">
        <v>0.3</v>
      </c>
      <c r="K1817" s="11">
        <v>0.6</v>
      </c>
      <c r="L1817" s="11">
        <v>3</v>
      </c>
      <c r="M1817" s="11">
        <v>4</v>
      </c>
      <c r="N1817" s="11">
        <v>3</v>
      </c>
      <c r="O1817" s="11">
        <v>2</v>
      </c>
      <c r="P1817" s="11">
        <v>0.05</v>
      </c>
      <c r="Q1817" s="11">
        <v>0.15</v>
      </c>
      <c r="R1817" s="11">
        <v>0.16666666999999999</v>
      </c>
      <c r="S1817" s="11">
        <v>0.25</v>
      </c>
      <c r="T1817" s="11">
        <v>1410.3252</v>
      </c>
      <c r="U1817" s="11">
        <v>0.52500000000000002</v>
      </c>
      <c r="V1817" s="11">
        <v>40</v>
      </c>
      <c r="W1817" s="11">
        <v>1600</v>
      </c>
      <c r="X1817" s="11">
        <v>-8.0737940999999989</v>
      </c>
    </row>
    <row r="1818" spans="2:24" x14ac:dyDescent="0.35">
      <c r="B1818" s="11">
        <v>-19.329443000000001</v>
      </c>
      <c r="C1818" s="11">
        <v>30</v>
      </c>
      <c r="D1818" s="11">
        <v>239.08162999999999</v>
      </c>
      <c r="E1818" s="11">
        <v>8.4000000000000005E-2</v>
      </c>
      <c r="F1818" s="11">
        <v>640.13429752066122</v>
      </c>
      <c r="G1818" s="11">
        <v>53.771280991735544</v>
      </c>
      <c r="H1818" s="11">
        <v>7000</v>
      </c>
      <c r="I1818" s="11">
        <v>0.75</v>
      </c>
      <c r="J1818" s="11">
        <v>0.4</v>
      </c>
      <c r="K1818" s="11">
        <v>0.6</v>
      </c>
      <c r="L1818" s="11">
        <v>2</v>
      </c>
      <c r="M1818" s="11">
        <v>4</v>
      </c>
      <c r="N1818" s="11">
        <v>3</v>
      </c>
      <c r="O1818" s="11">
        <v>4</v>
      </c>
      <c r="P1818" s="11">
        <v>0.05</v>
      </c>
      <c r="Q1818" s="11">
        <v>0.15</v>
      </c>
      <c r="R1818" s="11">
        <v>0.16666666999999999</v>
      </c>
      <c r="S1818" s="11">
        <v>0.35</v>
      </c>
      <c r="T1818" s="11">
        <v>2411.0549000000001</v>
      </c>
      <c r="U1818" s="11">
        <v>0.47499999999999998</v>
      </c>
      <c r="V1818" s="11">
        <v>50</v>
      </c>
      <c r="W1818" s="11">
        <v>1400</v>
      </c>
      <c r="X1818" s="11">
        <v>-18.200831000000001</v>
      </c>
    </row>
    <row r="1819" spans="2:24" x14ac:dyDescent="0.35">
      <c r="B1819" s="11">
        <v>-24.065586</v>
      </c>
      <c r="C1819" s="11">
        <v>25</v>
      </c>
      <c r="D1819" s="11">
        <v>62.418367000000003</v>
      </c>
      <c r="E1819" s="11">
        <v>8.4000000000000005E-2</v>
      </c>
      <c r="F1819" s="11">
        <v>425</v>
      </c>
      <c r="G1819" s="11">
        <v>35.700000000000003</v>
      </c>
      <c r="H1819" s="11">
        <v>8000</v>
      </c>
      <c r="I1819" s="11">
        <v>0.75</v>
      </c>
      <c r="J1819" s="11">
        <v>0.2</v>
      </c>
      <c r="K1819" s="11">
        <v>0.6</v>
      </c>
      <c r="L1819" s="11">
        <v>2</v>
      </c>
      <c r="M1819" s="11">
        <v>2</v>
      </c>
      <c r="N1819" s="11">
        <v>4</v>
      </c>
      <c r="O1819" s="11">
        <v>3</v>
      </c>
      <c r="P1819" s="11">
        <v>0.2</v>
      </c>
      <c r="Q1819" s="11">
        <v>0.1</v>
      </c>
      <c r="R1819" s="11">
        <v>0.23333333000000001</v>
      </c>
      <c r="S1819" s="11">
        <v>0.2</v>
      </c>
      <c r="T1819" s="11">
        <v>3520.5562</v>
      </c>
      <c r="U1819" s="11">
        <v>0.47499999999999998</v>
      </c>
      <c r="V1819" s="11">
        <v>40</v>
      </c>
      <c r="W1819" s="11">
        <v>1800</v>
      </c>
      <c r="X1819" s="11">
        <v>-25.735498</v>
      </c>
    </row>
    <row r="1820" spans="2:24" x14ac:dyDescent="0.35">
      <c r="B1820" s="11">
        <v>-24.894997</v>
      </c>
      <c r="C1820" s="11">
        <v>30</v>
      </c>
      <c r="D1820" s="11">
        <v>50.234693999999998</v>
      </c>
      <c r="E1820" s="11">
        <v>0.27300000000000002</v>
      </c>
      <c r="F1820" s="11">
        <v>376.54958677685954</v>
      </c>
      <c r="G1820" s="11">
        <v>102.79803719008267</v>
      </c>
      <c r="H1820" s="11">
        <v>3500</v>
      </c>
      <c r="I1820" s="11">
        <v>0.75</v>
      </c>
      <c r="J1820" s="11">
        <v>0.2</v>
      </c>
      <c r="K1820" s="11">
        <v>0.6</v>
      </c>
      <c r="L1820" s="11">
        <v>4</v>
      </c>
      <c r="M1820" s="11">
        <v>3</v>
      </c>
      <c r="N1820" s="11">
        <v>4</v>
      </c>
      <c r="O1820" s="11">
        <v>4</v>
      </c>
      <c r="P1820" s="11">
        <v>0.2</v>
      </c>
      <c r="Q1820" s="11">
        <v>0.15</v>
      </c>
      <c r="R1820" s="11">
        <v>0.3</v>
      </c>
      <c r="S1820" s="11">
        <v>0.35</v>
      </c>
      <c r="T1820" s="11">
        <v>918.49708999999996</v>
      </c>
      <c r="U1820" s="11">
        <v>0.67500000000000004</v>
      </c>
      <c r="V1820" s="11">
        <v>40</v>
      </c>
      <c r="W1820" s="11">
        <v>1800</v>
      </c>
      <c r="X1820" s="11">
        <v>-24.855931000000002</v>
      </c>
    </row>
    <row r="1821" spans="2:24" x14ac:dyDescent="0.35">
      <c r="B1821" s="11">
        <v>-10.595931</v>
      </c>
      <c r="C1821" s="11">
        <v>15</v>
      </c>
      <c r="D1821" s="11">
        <v>129.42857000000001</v>
      </c>
      <c r="E1821" s="11">
        <v>8.4000000000000005E-2</v>
      </c>
      <c r="F1821" s="11">
        <v>4176.1363636363631</v>
      </c>
      <c r="G1821" s="11">
        <v>350.7954545454545</v>
      </c>
      <c r="H1821" s="11">
        <v>5500</v>
      </c>
      <c r="I1821" s="11">
        <v>0.8</v>
      </c>
      <c r="J1821" s="11">
        <v>0.5</v>
      </c>
      <c r="K1821" s="11">
        <v>0.9</v>
      </c>
      <c r="L1821" s="11">
        <v>4</v>
      </c>
      <c r="M1821" s="11">
        <v>3</v>
      </c>
      <c r="N1821" s="11">
        <v>2</v>
      </c>
      <c r="O1821" s="11">
        <v>3</v>
      </c>
      <c r="P1821" s="11">
        <v>0.125</v>
      </c>
      <c r="Q1821" s="11">
        <v>0.15</v>
      </c>
      <c r="R1821" s="11">
        <v>0.23333333000000001</v>
      </c>
      <c r="S1821" s="11">
        <v>0.2</v>
      </c>
      <c r="T1821" s="11">
        <v>3082.8262</v>
      </c>
      <c r="U1821" s="11">
        <v>0.7</v>
      </c>
      <c r="V1821" s="11">
        <v>40</v>
      </c>
      <c r="W1821" s="11">
        <v>800</v>
      </c>
      <c r="X1821" s="11">
        <v>-9.2372610000000002</v>
      </c>
    </row>
    <row r="1822" spans="2:24" x14ac:dyDescent="0.35">
      <c r="B1822" s="11">
        <v>-19.068448</v>
      </c>
      <c r="C1822" s="11">
        <v>15</v>
      </c>
      <c r="D1822" s="11">
        <v>220.80611999999999</v>
      </c>
      <c r="E1822" s="11">
        <v>5.7000000000000002E-2</v>
      </c>
      <c r="F1822" s="11">
        <v>600</v>
      </c>
      <c r="G1822" s="11">
        <v>34.200000000000003</v>
      </c>
      <c r="H1822" s="11">
        <v>8500</v>
      </c>
      <c r="I1822" s="11">
        <v>0.7</v>
      </c>
      <c r="J1822" s="11">
        <v>0.4</v>
      </c>
      <c r="K1822" s="11">
        <v>0.6</v>
      </c>
      <c r="L1822" s="11">
        <v>2</v>
      </c>
      <c r="M1822" s="11">
        <v>4</v>
      </c>
      <c r="N1822" s="11">
        <v>2</v>
      </c>
      <c r="O1822" s="11">
        <v>4</v>
      </c>
      <c r="P1822" s="11">
        <v>0.2</v>
      </c>
      <c r="Q1822" s="11">
        <v>0.15</v>
      </c>
      <c r="R1822" s="11">
        <v>0.3</v>
      </c>
      <c r="S1822" s="11">
        <v>0.3</v>
      </c>
      <c r="T1822" s="11">
        <v>2459.0284999999999</v>
      </c>
      <c r="U1822" s="11">
        <v>0.6</v>
      </c>
      <c r="V1822" s="11">
        <v>80</v>
      </c>
      <c r="W1822" s="11">
        <v>1400</v>
      </c>
      <c r="X1822" s="11">
        <v>-18.79767</v>
      </c>
    </row>
    <row r="1823" spans="2:24" x14ac:dyDescent="0.35">
      <c r="B1823" s="11">
        <v>-11.160164</v>
      </c>
      <c r="C1823" s="11">
        <v>45</v>
      </c>
      <c r="D1823" s="11">
        <v>86.785713999999999</v>
      </c>
      <c r="E1823" s="11">
        <v>8.4000000000000005E-2</v>
      </c>
      <c r="F1823" s="11">
        <v>1125</v>
      </c>
      <c r="G1823" s="11">
        <v>94.5</v>
      </c>
      <c r="H1823" s="11">
        <v>8000</v>
      </c>
      <c r="I1823" s="11">
        <v>0.8</v>
      </c>
      <c r="J1823" s="11">
        <v>0.2</v>
      </c>
      <c r="K1823" s="11">
        <v>0.8</v>
      </c>
      <c r="L1823" s="11">
        <v>2</v>
      </c>
      <c r="M1823" s="11">
        <v>4</v>
      </c>
      <c r="N1823" s="11">
        <v>3</v>
      </c>
      <c r="O1823" s="11">
        <v>4</v>
      </c>
      <c r="P1823" s="11">
        <v>0.125</v>
      </c>
      <c r="Q1823" s="11">
        <v>0.15</v>
      </c>
      <c r="R1823" s="11">
        <v>0.3</v>
      </c>
      <c r="S1823" s="11">
        <v>0.25</v>
      </c>
      <c r="T1823" s="11">
        <v>3121.6262999999999</v>
      </c>
      <c r="U1823" s="11">
        <v>0.52500000000000002</v>
      </c>
      <c r="V1823" s="11">
        <v>90</v>
      </c>
      <c r="W1823" s="11">
        <v>1200</v>
      </c>
      <c r="X1823" s="11">
        <v>-13.148720000000001</v>
      </c>
    </row>
    <row r="1824" spans="2:24" x14ac:dyDescent="0.35">
      <c r="B1824" s="11">
        <v>-9.5525739999999999</v>
      </c>
      <c r="C1824" s="11">
        <v>20</v>
      </c>
      <c r="D1824" s="11">
        <v>275.63265000000001</v>
      </c>
      <c r="E1824" s="11">
        <v>0.3</v>
      </c>
      <c r="F1824" s="11">
        <v>6600</v>
      </c>
      <c r="G1824" s="11">
        <v>1980</v>
      </c>
      <c r="H1824" s="11">
        <v>5500</v>
      </c>
      <c r="I1824" s="11">
        <v>0.75</v>
      </c>
      <c r="J1824" s="11">
        <v>0.5</v>
      </c>
      <c r="K1824" s="11">
        <v>0.8</v>
      </c>
      <c r="L1824" s="11">
        <v>3</v>
      </c>
      <c r="M1824" s="11">
        <v>2</v>
      </c>
      <c r="N1824" s="11">
        <v>2</v>
      </c>
      <c r="O1824" s="11">
        <v>4</v>
      </c>
      <c r="P1824" s="11">
        <v>0.05</v>
      </c>
      <c r="Q1824" s="11">
        <v>0.1</v>
      </c>
      <c r="R1824" s="11">
        <v>0.3</v>
      </c>
      <c r="S1824" s="11">
        <v>0.2</v>
      </c>
      <c r="T1824" s="11">
        <v>2500.2629999999999</v>
      </c>
      <c r="U1824" s="11">
        <v>0.52500000000000002</v>
      </c>
      <c r="V1824" s="11">
        <v>60</v>
      </c>
      <c r="W1824" s="11">
        <v>1400</v>
      </c>
      <c r="X1824" s="11">
        <v>-11.576311</v>
      </c>
    </row>
    <row r="1825" spans="2:24" x14ac:dyDescent="0.35">
      <c r="B1825" s="11">
        <v>-8.9386270000000003</v>
      </c>
      <c r="C1825" s="11">
        <v>35</v>
      </c>
      <c r="D1825" s="11">
        <v>44.142856999999999</v>
      </c>
      <c r="E1825" s="11">
        <v>0.192</v>
      </c>
      <c r="F1825" s="11">
        <v>3800</v>
      </c>
      <c r="G1825" s="11">
        <v>729.6</v>
      </c>
      <c r="H1825" s="11">
        <v>8000</v>
      </c>
      <c r="I1825" s="11">
        <v>0.7</v>
      </c>
      <c r="J1825" s="11">
        <v>0.2</v>
      </c>
      <c r="K1825" s="11">
        <v>0.8</v>
      </c>
      <c r="L1825" s="11">
        <v>2</v>
      </c>
      <c r="M1825" s="11">
        <v>4</v>
      </c>
      <c r="N1825" s="11">
        <v>3</v>
      </c>
      <c r="O1825" s="11">
        <v>4</v>
      </c>
      <c r="P1825" s="11">
        <v>0.125</v>
      </c>
      <c r="Q1825" s="11">
        <v>0.2</v>
      </c>
      <c r="R1825" s="11">
        <v>0.3</v>
      </c>
      <c r="S1825" s="11">
        <v>0.3</v>
      </c>
      <c r="T1825" s="11">
        <v>4581.8464999999997</v>
      </c>
      <c r="U1825" s="11">
        <v>0.67500000000000004</v>
      </c>
      <c r="V1825" s="11">
        <v>40</v>
      </c>
      <c r="W1825" s="11">
        <v>1000</v>
      </c>
      <c r="X1825" s="11">
        <v>-12.680218999999999</v>
      </c>
    </row>
    <row r="1826" spans="2:24" x14ac:dyDescent="0.35">
      <c r="B1826" s="11">
        <v>-19.472442999999998</v>
      </c>
      <c r="C1826" s="11">
        <v>40</v>
      </c>
      <c r="D1826" s="11">
        <v>25.867346999999999</v>
      </c>
      <c r="E1826" s="11">
        <v>0.219</v>
      </c>
      <c r="F1826" s="11">
        <v>4231.4049586776864</v>
      </c>
      <c r="G1826" s="11">
        <v>926.67768595041332</v>
      </c>
      <c r="H1826" s="11">
        <v>7000</v>
      </c>
      <c r="I1826" s="11">
        <v>0.7</v>
      </c>
      <c r="J1826" s="11">
        <v>0.4</v>
      </c>
      <c r="K1826" s="11">
        <v>0.6</v>
      </c>
      <c r="L1826" s="11">
        <v>4</v>
      </c>
      <c r="M1826" s="11">
        <v>2</v>
      </c>
      <c r="N1826" s="11">
        <v>2</v>
      </c>
      <c r="O1826" s="11">
        <v>4</v>
      </c>
      <c r="P1826" s="11">
        <v>0.05</v>
      </c>
      <c r="Q1826" s="11">
        <v>0.2</v>
      </c>
      <c r="R1826" s="11">
        <v>0.3</v>
      </c>
      <c r="S1826" s="11">
        <v>0.25</v>
      </c>
      <c r="T1826" s="11">
        <v>1729.8807999999999</v>
      </c>
      <c r="U1826" s="11">
        <v>0.42499999999999999</v>
      </c>
      <c r="V1826" s="11">
        <v>70</v>
      </c>
      <c r="W1826" s="11">
        <v>1400</v>
      </c>
      <c r="X1826" s="11">
        <v>-22.035346000000001</v>
      </c>
    </row>
    <row r="1827" spans="2:24" x14ac:dyDescent="0.35">
      <c r="B1827" s="11">
        <v>24.598084</v>
      </c>
      <c r="C1827" s="11">
        <v>25</v>
      </c>
      <c r="D1827" s="11">
        <v>178.16327000000001</v>
      </c>
      <c r="E1827" s="11">
        <v>0.192</v>
      </c>
      <c r="F1827" s="11">
        <v>1825</v>
      </c>
      <c r="G1827" s="11">
        <v>350.40000000000003</v>
      </c>
      <c r="H1827" s="11">
        <v>6000</v>
      </c>
      <c r="I1827" s="11">
        <v>0.85</v>
      </c>
      <c r="J1827" s="11">
        <v>0.4</v>
      </c>
      <c r="K1827" s="11">
        <v>0.6</v>
      </c>
      <c r="L1827" s="11">
        <v>2</v>
      </c>
      <c r="M1827" s="11">
        <v>4</v>
      </c>
      <c r="N1827" s="11">
        <v>2</v>
      </c>
      <c r="O1827" s="11">
        <v>2</v>
      </c>
      <c r="P1827" s="11">
        <v>0.125</v>
      </c>
      <c r="Q1827" s="11">
        <v>0.1</v>
      </c>
      <c r="R1827" s="11">
        <v>0.16666666999999999</v>
      </c>
      <c r="S1827" s="11">
        <v>0.35</v>
      </c>
      <c r="T1827" s="11">
        <v>3655.9621999999999</v>
      </c>
      <c r="U1827" s="11">
        <v>0.42499999999999999</v>
      </c>
      <c r="V1827" s="11">
        <v>70</v>
      </c>
      <c r="W1827" s="11">
        <v>1800</v>
      </c>
      <c r="X1827" s="11">
        <v>28.326957</v>
      </c>
    </row>
    <row r="1828" spans="2:24" x14ac:dyDescent="0.35">
      <c r="B1828" s="11">
        <v>-14.551883</v>
      </c>
      <c r="C1828" s="11">
        <v>25</v>
      </c>
      <c r="D1828" s="11">
        <v>184.2551</v>
      </c>
      <c r="E1828" s="11">
        <v>0.27300000000000002</v>
      </c>
      <c r="F1828" s="11">
        <v>5735.1756198347111</v>
      </c>
      <c r="G1828" s="11">
        <v>1565.7029442148762</v>
      </c>
      <c r="H1828" s="11">
        <v>6500</v>
      </c>
      <c r="I1828" s="11">
        <v>0.75</v>
      </c>
      <c r="J1828" s="11">
        <v>0.4</v>
      </c>
      <c r="K1828" s="11">
        <v>0.8</v>
      </c>
      <c r="L1828" s="11">
        <v>3</v>
      </c>
      <c r="M1828" s="11">
        <v>3</v>
      </c>
      <c r="N1828" s="11">
        <v>2</v>
      </c>
      <c r="O1828" s="11">
        <v>4</v>
      </c>
      <c r="P1828" s="11">
        <v>0.125</v>
      </c>
      <c r="Q1828" s="11">
        <v>0.2</v>
      </c>
      <c r="R1828" s="11">
        <v>0.16666666999999999</v>
      </c>
      <c r="S1828" s="11">
        <v>0.2</v>
      </c>
      <c r="T1828" s="11">
        <v>3410.5387999999998</v>
      </c>
      <c r="U1828" s="11">
        <v>0.67500000000000004</v>
      </c>
      <c r="V1828" s="11">
        <v>90</v>
      </c>
      <c r="W1828" s="11">
        <v>1000</v>
      </c>
      <c r="X1828" s="11">
        <v>-15.421521</v>
      </c>
    </row>
    <row r="1829" spans="2:24" x14ac:dyDescent="0.35">
      <c r="B1829" s="11">
        <v>11.883971000000001</v>
      </c>
      <c r="C1829" s="11">
        <v>15</v>
      </c>
      <c r="D1829" s="11">
        <v>62.418367000000003</v>
      </c>
      <c r="E1829" s="11">
        <v>0.27300000000000002</v>
      </c>
      <c r="F1829" s="11">
        <v>775</v>
      </c>
      <c r="G1829" s="11">
        <v>211.57500000000002</v>
      </c>
      <c r="H1829" s="11">
        <v>5000</v>
      </c>
      <c r="I1829" s="11">
        <v>0.85</v>
      </c>
      <c r="J1829" s="11">
        <v>0.4</v>
      </c>
      <c r="K1829" s="11">
        <v>0.8</v>
      </c>
      <c r="L1829" s="11">
        <v>4</v>
      </c>
      <c r="M1829" s="11">
        <v>3</v>
      </c>
      <c r="N1829" s="11">
        <v>3</v>
      </c>
      <c r="O1829" s="11">
        <v>3</v>
      </c>
      <c r="P1829" s="11">
        <v>0.2</v>
      </c>
      <c r="Q1829" s="11">
        <v>0.2</v>
      </c>
      <c r="R1829" s="11">
        <v>0.1</v>
      </c>
      <c r="S1829" s="11">
        <v>0.35</v>
      </c>
      <c r="T1829" s="11">
        <v>3254.5965999999999</v>
      </c>
      <c r="U1829" s="11">
        <v>0.47499999999999998</v>
      </c>
      <c r="V1829" s="11">
        <v>80</v>
      </c>
      <c r="W1829" s="11">
        <v>1600</v>
      </c>
      <c r="X1829" s="11">
        <v>13.867461</v>
      </c>
    </row>
    <row r="1830" spans="2:24" x14ac:dyDescent="0.35">
      <c r="B1830" s="11">
        <v>-7.263433</v>
      </c>
      <c r="C1830" s="11">
        <v>40</v>
      </c>
      <c r="D1830" s="11">
        <v>38.051020000000001</v>
      </c>
      <c r="E1830" s="11">
        <v>5.7000000000000002E-2</v>
      </c>
      <c r="F1830" s="11">
        <v>1958.0578512396696</v>
      </c>
      <c r="G1830" s="11">
        <v>111.60929752066117</v>
      </c>
      <c r="H1830" s="11">
        <v>7000</v>
      </c>
      <c r="I1830" s="11">
        <v>0.75</v>
      </c>
      <c r="J1830" s="11">
        <v>0.4</v>
      </c>
      <c r="K1830" s="11">
        <v>0.8</v>
      </c>
      <c r="L1830" s="11">
        <v>2</v>
      </c>
      <c r="M1830" s="11">
        <v>3</v>
      </c>
      <c r="N1830" s="11">
        <v>2</v>
      </c>
      <c r="O1830" s="11">
        <v>4</v>
      </c>
      <c r="P1830" s="11">
        <v>0.125</v>
      </c>
      <c r="Q1830" s="11">
        <v>0.2</v>
      </c>
      <c r="R1830" s="11">
        <v>0.3</v>
      </c>
      <c r="S1830" s="11">
        <v>0.3</v>
      </c>
      <c r="T1830" s="11">
        <v>2270.4686000000002</v>
      </c>
      <c r="U1830" s="11">
        <v>0.42499999999999999</v>
      </c>
      <c r="V1830" s="11">
        <v>50</v>
      </c>
      <c r="W1830" s="11">
        <v>400</v>
      </c>
      <c r="X1830" s="11">
        <v>-8.9382754999999996</v>
      </c>
    </row>
    <row r="1831" spans="2:24" x14ac:dyDescent="0.35">
      <c r="B1831" s="11">
        <v>-18.581728999999999</v>
      </c>
      <c r="C1831" s="11">
        <v>45</v>
      </c>
      <c r="D1831" s="11">
        <v>68.510204000000002</v>
      </c>
      <c r="E1831" s="11">
        <v>0.03</v>
      </c>
      <c r="F1831" s="11">
        <v>376.54958677685954</v>
      </c>
      <c r="G1831" s="11">
        <v>11.296487603305787</v>
      </c>
      <c r="H1831" s="11">
        <v>8500</v>
      </c>
      <c r="I1831" s="11">
        <v>0.85</v>
      </c>
      <c r="J1831" s="11">
        <v>0.2</v>
      </c>
      <c r="K1831" s="11">
        <v>0.7</v>
      </c>
      <c r="L1831" s="11">
        <v>2</v>
      </c>
      <c r="M1831" s="11">
        <v>4</v>
      </c>
      <c r="N1831" s="11">
        <v>3</v>
      </c>
      <c r="O1831" s="11">
        <v>4</v>
      </c>
      <c r="P1831" s="11">
        <v>0.125</v>
      </c>
      <c r="Q1831" s="11">
        <v>0.15</v>
      </c>
      <c r="R1831" s="11">
        <v>0.16666666999999999</v>
      </c>
      <c r="S1831" s="11">
        <v>0.35</v>
      </c>
      <c r="T1831" s="11">
        <v>3954.5601999999999</v>
      </c>
      <c r="U1831" s="11">
        <v>0.625</v>
      </c>
      <c r="V1831" s="11">
        <v>50</v>
      </c>
      <c r="W1831" s="11">
        <v>800</v>
      </c>
      <c r="X1831" s="11">
        <v>-16.02468</v>
      </c>
    </row>
    <row r="1832" spans="2:24" x14ac:dyDescent="0.35">
      <c r="B1832" s="11">
        <v>8.7813389999999991</v>
      </c>
      <c r="C1832" s="11">
        <v>25</v>
      </c>
      <c r="D1832" s="11">
        <v>153.79592</v>
      </c>
      <c r="E1832" s="11">
        <v>0.192</v>
      </c>
      <c r="F1832" s="11">
        <v>1075.6714876033056</v>
      </c>
      <c r="G1832" s="11">
        <v>206.52892561983469</v>
      </c>
      <c r="H1832" s="11">
        <v>6500</v>
      </c>
      <c r="I1832" s="11">
        <v>0.85</v>
      </c>
      <c r="J1832" s="11">
        <v>0.2</v>
      </c>
      <c r="K1832" s="11">
        <v>0.6</v>
      </c>
      <c r="L1832" s="11">
        <v>2</v>
      </c>
      <c r="M1832" s="11">
        <v>3</v>
      </c>
      <c r="N1832" s="11">
        <v>3</v>
      </c>
      <c r="O1832" s="11">
        <v>2</v>
      </c>
      <c r="P1832" s="11">
        <v>0.05</v>
      </c>
      <c r="Q1832" s="11">
        <v>0.15</v>
      </c>
      <c r="R1832" s="11">
        <v>0.3</v>
      </c>
      <c r="S1832" s="11">
        <v>0.25</v>
      </c>
      <c r="T1832" s="11">
        <v>2310.3649999999998</v>
      </c>
      <c r="U1832" s="11">
        <v>0.47499999999999998</v>
      </c>
      <c r="V1832" s="11">
        <v>80</v>
      </c>
      <c r="W1832" s="11">
        <v>600</v>
      </c>
      <c r="X1832" s="11">
        <v>10.012454999999999</v>
      </c>
    </row>
    <row r="1833" spans="2:24" x14ac:dyDescent="0.35">
      <c r="B1833" s="11">
        <v>24.819946000000002</v>
      </c>
      <c r="C1833" s="11">
        <v>35</v>
      </c>
      <c r="D1833" s="11">
        <v>269.54082</v>
      </c>
      <c r="E1833" s="11">
        <v>0.246</v>
      </c>
      <c r="F1833" s="11">
        <v>3861.1570247933887</v>
      </c>
      <c r="G1833" s="11">
        <v>949.84462809917363</v>
      </c>
      <c r="H1833" s="11">
        <v>6500</v>
      </c>
      <c r="I1833" s="11">
        <v>0.7</v>
      </c>
      <c r="J1833" s="11">
        <v>0.2</v>
      </c>
      <c r="K1833" s="11">
        <v>0.6</v>
      </c>
      <c r="L1833" s="11">
        <v>4</v>
      </c>
      <c r="M1833" s="11">
        <v>2</v>
      </c>
      <c r="N1833" s="11">
        <v>3</v>
      </c>
      <c r="O1833" s="11">
        <v>4</v>
      </c>
      <c r="P1833" s="11">
        <v>0.125</v>
      </c>
      <c r="Q1833" s="11">
        <v>0.15</v>
      </c>
      <c r="R1833" s="11">
        <v>0.23333333000000001</v>
      </c>
      <c r="S1833" s="11">
        <v>0.35</v>
      </c>
      <c r="T1833" s="11">
        <v>2171.6043</v>
      </c>
      <c r="U1833" s="11">
        <v>0.57499999999999996</v>
      </c>
      <c r="V1833" s="11">
        <v>60</v>
      </c>
      <c r="W1833" s="11">
        <v>400</v>
      </c>
      <c r="X1833" s="11">
        <v>25.298259999999999</v>
      </c>
    </row>
    <row r="1834" spans="2:24" x14ac:dyDescent="0.35">
      <c r="B1834" s="11">
        <v>-22.111263999999998</v>
      </c>
      <c r="C1834" s="11">
        <v>30</v>
      </c>
      <c r="D1834" s="11">
        <v>257.35714000000002</v>
      </c>
      <c r="E1834" s="11">
        <v>0.192</v>
      </c>
      <c r="F1834" s="11">
        <v>640.13429752066122</v>
      </c>
      <c r="G1834" s="11">
        <v>122.90578512396695</v>
      </c>
      <c r="H1834" s="11">
        <v>6000</v>
      </c>
      <c r="I1834" s="11">
        <v>0.85</v>
      </c>
      <c r="J1834" s="11">
        <v>0.5</v>
      </c>
      <c r="K1834" s="11">
        <v>0.6</v>
      </c>
      <c r="L1834" s="11">
        <v>2</v>
      </c>
      <c r="M1834" s="11">
        <v>3</v>
      </c>
      <c r="N1834" s="11">
        <v>3</v>
      </c>
      <c r="O1834" s="11">
        <v>2</v>
      </c>
      <c r="P1834" s="11">
        <v>0.2</v>
      </c>
      <c r="Q1834" s="11">
        <v>0.2</v>
      </c>
      <c r="R1834" s="11">
        <v>0.1</v>
      </c>
      <c r="S1834" s="11">
        <v>0.3</v>
      </c>
      <c r="T1834" s="11">
        <v>3050.7224999999999</v>
      </c>
      <c r="U1834" s="11">
        <v>0.7</v>
      </c>
      <c r="V1834" s="11">
        <v>50</v>
      </c>
      <c r="W1834" s="11">
        <v>1800</v>
      </c>
      <c r="X1834" s="11">
        <v>-21.262605000000001</v>
      </c>
    </row>
    <row r="1835" spans="2:24" x14ac:dyDescent="0.35">
      <c r="B1835" s="11">
        <v>14.731154</v>
      </c>
      <c r="C1835" s="11">
        <v>30</v>
      </c>
      <c r="D1835" s="11">
        <v>202.53061</v>
      </c>
      <c r="E1835" s="11">
        <v>0.246</v>
      </c>
      <c r="F1835" s="11">
        <v>5200</v>
      </c>
      <c r="G1835" s="11">
        <v>1279.2</v>
      </c>
      <c r="H1835" s="11">
        <v>2500</v>
      </c>
      <c r="I1835" s="11">
        <v>0.75</v>
      </c>
      <c r="J1835" s="11">
        <v>0.2</v>
      </c>
      <c r="K1835" s="11">
        <v>0.6</v>
      </c>
      <c r="L1835" s="11">
        <v>3</v>
      </c>
      <c r="M1835" s="11">
        <v>3</v>
      </c>
      <c r="N1835" s="11">
        <v>3</v>
      </c>
      <c r="O1835" s="11">
        <v>3</v>
      </c>
      <c r="P1835" s="11">
        <v>0.125</v>
      </c>
      <c r="Q1835" s="11">
        <v>0.1</v>
      </c>
      <c r="R1835" s="11">
        <v>0.23333333000000001</v>
      </c>
      <c r="S1835" s="11">
        <v>0.3</v>
      </c>
      <c r="T1835" s="11">
        <v>1476.1559999999999</v>
      </c>
      <c r="U1835" s="11">
        <v>0.52500000000000002</v>
      </c>
      <c r="V1835" s="11">
        <v>50</v>
      </c>
      <c r="W1835" s="11">
        <v>1400</v>
      </c>
      <c r="X1835" s="11">
        <v>12.291209</v>
      </c>
    </row>
    <row r="1836" spans="2:24" x14ac:dyDescent="0.35">
      <c r="B1836" s="11">
        <v>9.7154229999999995</v>
      </c>
      <c r="C1836" s="11">
        <v>15</v>
      </c>
      <c r="D1836" s="11">
        <v>190.34693999999999</v>
      </c>
      <c r="E1836" s="11">
        <v>0.111</v>
      </c>
      <c r="F1836" s="11">
        <v>1475</v>
      </c>
      <c r="G1836" s="11">
        <v>163.72499999999999</v>
      </c>
      <c r="H1836" s="11">
        <v>5500</v>
      </c>
      <c r="I1836" s="11">
        <v>0.75</v>
      </c>
      <c r="J1836" s="11">
        <v>0.4</v>
      </c>
      <c r="K1836" s="11">
        <v>0.7</v>
      </c>
      <c r="L1836" s="11">
        <v>3</v>
      </c>
      <c r="M1836" s="11">
        <v>3</v>
      </c>
      <c r="N1836" s="11">
        <v>2</v>
      </c>
      <c r="O1836" s="11">
        <v>2</v>
      </c>
      <c r="P1836" s="11">
        <v>0.2</v>
      </c>
      <c r="Q1836" s="11">
        <v>0.15</v>
      </c>
      <c r="R1836" s="11">
        <v>0.16666666999999999</v>
      </c>
      <c r="S1836" s="11">
        <v>0.25</v>
      </c>
      <c r="T1836" s="11">
        <v>2088.3661000000002</v>
      </c>
      <c r="U1836" s="11">
        <v>0.47499999999999998</v>
      </c>
      <c r="V1836" s="11">
        <v>90</v>
      </c>
      <c r="W1836" s="11">
        <v>400</v>
      </c>
      <c r="X1836" s="11">
        <v>9.9490578000000003</v>
      </c>
    </row>
    <row r="1837" spans="2:24" x14ac:dyDescent="0.35">
      <c r="B1837" s="11">
        <v>-9.0527630000000006</v>
      </c>
      <c r="C1837" s="11">
        <v>40</v>
      </c>
      <c r="D1837" s="11">
        <v>232.9898</v>
      </c>
      <c r="E1837" s="11">
        <v>0.27300000000000002</v>
      </c>
      <c r="F1837" s="11">
        <v>8000</v>
      </c>
      <c r="G1837" s="11">
        <v>2184</v>
      </c>
      <c r="H1837" s="11">
        <v>7500</v>
      </c>
      <c r="I1837" s="11">
        <v>0.7</v>
      </c>
      <c r="J1837" s="11">
        <v>0.5</v>
      </c>
      <c r="K1837" s="11">
        <v>0.8</v>
      </c>
      <c r="L1837" s="11">
        <v>2</v>
      </c>
      <c r="M1837" s="11">
        <v>3</v>
      </c>
      <c r="N1837" s="11">
        <v>2</v>
      </c>
      <c r="O1837" s="11">
        <v>2</v>
      </c>
      <c r="P1837" s="11">
        <v>0.2</v>
      </c>
      <c r="Q1837" s="11">
        <v>0.15</v>
      </c>
      <c r="R1837" s="11">
        <v>0.1</v>
      </c>
      <c r="S1837" s="11">
        <v>0.25</v>
      </c>
      <c r="T1837" s="11">
        <v>1853.4437</v>
      </c>
      <c r="U1837" s="11">
        <v>0.7</v>
      </c>
      <c r="V1837" s="11">
        <v>50</v>
      </c>
      <c r="W1837" s="11">
        <v>1000</v>
      </c>
      <c r="X1837" s="11">
        <v>-7.0437377999999997</v>
      </c>
    </row>
    <row r="1838" spans="2:24" x14ac:dyDescent="0.35">
      <c r="B1838" s="11">
        <v>-6.0134850000000002</v>
      </c>
      <c r="C1838" s="11">
        <v>35</v>
      </c>
      <c r="D1838" s="11">
        <v>123.33673</v>
      </c>
      <c r="E1838" s="11">
        <v>0.192</v>
      </c>
      <c r="F1838" s="11">
        <v>1430.8884297520663</v>
      </c>
      <c r="G1838" s="11">
        <v>274.73057851239673</v>
      </c>
      <c r="H1838" s="11">
        <v>8000</v>
      </c>
      <c r="I1838" s="11">
        <v>0.8</v>
      </c>
      <c r="J1838" s="11">
        <v>0.2</v>
      </c>
      <c r="K1838" s="11">
        <v>0.7</v>
      </c>
      <c r="L1838" s="11">
        <v>2</v>
      </c>
      <c r="M1838" s="11">
        <v>4</v>
      </c>
      <c r="N1838" s="11">
        <v>2</v>
      </c>
      <c r="O1838" s="11">
        <v>2</v>
      </c>
      <c r="P1838" s="11">
        <v>0.125</v>
      </c>
      <c r="Q1838" s="11">
        <v>0.2</v>
      </c>
      <c r="R1838" s="11">
        <v>0.16666666999999999</v>
      </c>
      <c r="S1838" s="11">
        <v>0.35</v>
      </c>
      <c r="T1838" s="11">
        <v>2672.7438000000002</v>
      </c>
      <c r="U1838" s="11">
        <v>0.55000000000000004</v>
      </c>
      <c r="V1838" s="11">
        <v>70</v>
      </c>
      <c r="W1838" s="11">
        <v>1800</v>
      </c>
      <c r="X1838" s="11">
        <v>-6.1174962000000006</v>
      </c>
    </row>
    <row r="1839" spans="2:24" x14ac:dyDescent="0.35">
      <c r="B1839" s="11">
        <v>2.4600780000000002</v>
      </c>
      <c r="C1839" s="11">
        <v>30</v>
      </c>
      <c r="D1839" s="11">
        <v>31.959184</v>
      </c>
      <c r="E1839" s="11">
        <v>0.3</v>
      </c>
      <c r="F1839" s="11">
        <v>1700</v>
      </c>
      <c r="G1839" s="11">
        <v>510</v>
      </c>
      <c r="H1839" s="11">
        <v>7500</v>
      </c>
      <c r="I1839" s="11">
        <v>0.75</v>
      </c>
      <c r="J1839" s="11">
        <v>0.3</v>
      </c>
      <c r="K1839" s="11">
        <v>0.6</v>
      </c>
      <c r="L1839" s="11">
        <v>2</v>
      </c>
      <c r="M1839" s="11">
        <v>3</v>
      </c>
      <c r="N1839" s="11">
        <v>4</v>
      </c>
      <c r="O1839" s="11">
        <v>4</v>
      </c>
      <c r="P1839" s="11">
        <v>0.2</v>
      </c>
      <c r="Q1839" s="11">
        <v>0.1</v>
      </c>
      <c r="R1839" s="11">
        <v>0.1</v>
      </c>
      <c r="S1839" s="11">
        <v>0.2</v>
      </c>
      <c r="T1839" s="11">
        <v>1968.2080000000001</v>
      </c>
      <c r="U1839" s="11">
        <v>0.55000000000000004</v>
      </c>
      <c r="V1839" s="11">
        <v>40</v>
      </c>
      <c r="W1839" s="11">
        <v>800</v>
      </c>
      <c r="X1839" s="11">
        <v>-0.31396922999999999</v>
      </c>
    </row>
    <row r="1840" spans="2:24" x14ac:dyDescent="0.35">
      <c r="B1840" s="11">
        <v>5.2089049999999997</v>
      </c>
      <c r="C1840" s="11">
        <v>15</v>
      </c>
      <c r="D1840" s="11">
        <v>98.969387999999995</v>
      </c>
      <c r="E1840" s="11">
        <v>0.27300000000000002</v>
      </c>
      <c r="F1840" s="11">
        <v>1075.6714876033056</v>
      </c>
      <c r="G1840" s="11">
        <v>293.65831611570246</v>
      </c>
      <c r="H1840" s="11">
        <v>6000</v>
      </c>
      <c r="I1840" s="11">
        <v>0.8</v>
      </c>
      <c r="J1840" s="11">
        <v>0.2</v>
      </c>
      <c r="K1840" s="11">
        <v>0.9</v>
      </c>
      <c r="L1840" s="11">
        <v>4</v>
      </c>
      <c r="M1840" s="11">
        <v>4</v>
      </c>
      <c r="N1840" s="11">
        <v>4</v>
      </c>
      <c r="O1840" s="11">
        <v>2</v>
      </c>
      <c r="P1840" s="11">
        <v>0.125</v>
      </c>
      <c r="Q1840" s="11">
        <v>0.1</v>
      </c>
      <c r="R1840" s="11">
        <v>0.3</v>
      </c>
      <c r="S1840" s="11">
        <v>0.35</v>
      </c>
      <c r="T1840" s="11">
        <v>3905.5158999999999</v>
      </c>
      <c r="U1840" s="11">
        <v>0.57499999999999996</v>
      </c>
      <c r="V1840" s="11">
        <v>70</v>
      </c>
      <c r="W1840" s="11">
        <v>800</v>
      </c>
      <c r="X1840" s="11">
        <v>4.5034194000000003</v>
      </c>
    </row>
    <row r="1841" spans="2:24" x14ac:dyDescent="0.35">
      <c r="B1841" s="11">
        <v>-17.461849000000001</v>
      </c>
      <c r="C1841" s="11">
        <v>45</v>
      </c>
      <c r="D1841" s="11">
        <v>19.775510000000001</v>
      </c>
      <c r="E1841" s="11">
        <v>0.111</v>
      </c>
      <c r="F1841" s="11">
        <v>5735.1756198347111</v>
      </c>
      <c r="G1841" s="11">
        <v>636.60449380165289</v>
      </c>
      <c r="H1841" s="11">
        <v>6500</v>
      </c>
      <c r="I1841" s="11">
        <v>0.75</v>
      </c>
      <c r="J1841" s="11">
        <v>0.2</v>
      </c>
      <c r="K1841" s="11">
        <v>0.7</v>
      </c>
      <c r="L1841" s="11">
        <v>2</v>
      </c>
      <c r="M1841" s="11">
        <v>4</v>
      </c>
      <c r="N1841" s="11">
        <v>3</v>
      </c>
      <c r="O1841" s="11">
        <v>3</v>
      </c>
      <c r="P1841" s="11">
        <v>0.05</v>
      </c>
      <c r="Q1841" s="11">
        <v>0.1</v>
      </c>
      <c r="R1841" s="11">
        <v>0.1</v>
      </c>
      <c r="S1841" s="11">
        <v>0.25</v>
      </c>
      <c r="T1841" s="11">
        <v>2048.5673000000002</v>
      </c>
      <c r="U1841" s="11">
        <v>0.65</v>
      </c>
      <c r="V1841" s="11">
        <v>80</v>
      </c>
      <c r="W1841" s="11">
        <v>1200</v>
      </c>
      <c r="X1841" s="11">
        <v>-18.597579</v>
      </c>
    </row>
    <row r="1842" spans="2:24" x14ac:dyDescent="0.35">
      <c r="B1842" s="11">
        <v>-0.98371900000000001</v>
      </c>
      <c r="C1842" s="11">
        <v>45</v>
      </c>
      <c r="D1842" s="11">
        <v>135.52041</v>
      </c>
      <c r="E1842" s="11">
        <v>0.219</v>
      </c>
      <c r="F1842" s="11">
        <v>5735.1756198347111</v>
      </c>
      <c r="G1842" s="11">
        <v>1256.0034607438017</v>
      </c>
      <c r="H1842" s="11">
        <v>8500</v>
      </c>
      <c r="I1842" s="11">
        <v>0.8</v>
      </c>
      <c r="J1842" s="11">
        <v>0.2</v>
      </c>
      <c r="K1842" s="11">
        <v>0.6</v>
      </c>
      <c r="L1842" s="11">
        <v>4</v>
      </c>
      <c r="M1842" s="11">
        <v>4</v>
      </c>
      <c r="N1842" s="11">
        <v>4</v>
      </c>
      <c r="O1842" s="11">
        <v>2</v>
      </c>
      <c r="P1842" s="11">
        <v>0.125</v>
      </c>
      <c r="Q1842" s="11">
        <v>0.15</v>
      </c>
      <c r="R1842" s="11">
        <v>0.3</v>
      </c>
      <c r="S1842" s="11">
        <v>0.35</v>
      </c>
      <c r="T1842" s="11">
        <v>2678.8955999999998</v>
      </c>
      <c r="U1842" s="11">
        <v>0.52500000000000002</v>
      </c>
      <c r="V1842" s="11">
        <v>40</v>
      </c>
      <c r="W1842" s="11">
        <v>1800</v>
      </c>
      <c r="X1842" s="11">
        <v>3.7416710000000002</v>
      </c>
    </row>
    <row r="1843" spans="2:24" x14ac:dyDescent="0.35">
      <c r="B1843" s="11">
        <v>5.897678</v>
      </c>
      <c r="C1843" s="11">
        <v>25</v>
      </c>
      <c r="D1843" s="11">
        <v>117.2449</v>
      </c>
      <c r="E1843" s="11">
        <v>0.192</v>
      </c>
      <c r="F1843" s="11">
        <v>785.64049586776855</v>
      </c>
      <c r="G1843" s="11">
        <v>150.84297520661156</v>
      </c>
      <c r="H1843" s="11">
        <v>6000</v>
      </c>
      <c r="I1843" s="11">
        <v>0.7</v>
      </c>
      <c r="J1843" s="11">
        <v>0.5</v>
      </c>
      <c r="K1843" s="11">
        <v>0.9</v>
      </c>
      <c r="L1843" s="11">
        <v>4</v>
      </c>
      <c r="M1843" s="11">
        <v>4</v>
      </c>
      <c r="N1843" s="11">
        <v>2</v>
      </c>
      <c r="O1843" s="11">
        <v>4</v>
      </c>
      <c r="P1843" s="11">
        <v>0.05</v>
      </c>
      <c r="Q1843" s="11">
        <v>0.1</v>
      </c>
      <c r="R1843" s="11">
        <v>0.3</v>
      </c>
      <c r="S1843" s="11">
        <v>0.25</v>
      </c>
      <c r="T1843" s="11">
        <v>2640.4171000000001</v>
      </c>
      <c r="U1843" s="11">
        <v>0.4</v>
      </c>
      <c r="V1843" s="11">
        <v>90</v>
      </c>
      <c r="W1843" s="11">
        <v>1400</v>
      </c>
      <c r="X1843" s="11">
        <v>6.7693705</v>
      </c>
    </row>
    <row r="1844" spans="2:24" x14ac:dyDescent="0.35">
      <c r="B1844" s="11">
        <v>-15.525804000000001</v>
      </c>
      <c r="C1844" s="11">
        <v>20</v>
      </c>
      <c r="D1844" s="11">
        <v>117.2449</v>
      </c>
      <c r="E1844" s="11">
        <v>0.13800000000000001</v>
      </c>
      <c r="F1844" s="11">
        <v>775</v>
      </c>
      <c r="G1844" s="11">
        <v>106.95</v>
      </c>
      <c r="H1844" s="11">
        <v>8500</v>
      </c>
      <c r="I1844" s="11">
        <v>0.85</v>
      </c>
      <c r="J1844" s="11">
        <v>0.5</v>
      </c>
      <c r="K1844" s="11">
        <v>0.9</v>
      </c>
      <c r="L1844" s="11">
        <v>2</v>
      </c>
      <c r="M1844" s="11">
        <v>2</v>
      </c>
      <c r="N1844" s="11">
        <v>2</v>
      </c>
      <c r="O1844" s="11">
        <v>2</v>
      </c>
      <c r="P1844" s="11">
        <v>0.05</v>
      </c>
      <c r="Q1844" s="11">
        <v>0.15</v>
      </c>
      <c r="R1844" s="11">
        <v>0.16666666999999999</v>
      </c>
      <c r="S1844" s="11">
        <v>0.3</v>
      </c>
      <c r="T1844" s="11">
        <v>2377.8724999999999</v>
      </c>
      <c r="U1844" s="11">
        <v>0.45</v>
      </c>
      <c r="V1844" s="11">
        <v>40</v>
      </c>
      <c r="W1844" s="11">
        <v>1400</v>
      </c>
      <c r="X1844" s="11">
        <v>-14.990496</v>
      </c>
    </row>
    <row r="1845" spans="2:24" x14ac:dyDescent="0.35">
      <c r="B1845" s="11">
        <v>-26.825713</v>
      </c>
      <c r="C1845" s="11">
        <v>25</v>
      </c>
      <c r="D1845" s="11">
        <v>178.16327000000001</v>
      </c>
      <c r="E1845" s="11">
        <v>0.03</v>
      </c>
      <c r="F1845" s="11">
        <v>425</v>
      </c>
      <c r="G1845" s="11">
        <v>12.75</v>
      </c>
      <c r="H1845" s="11">
        <v>8500</v>
      </c>
      <c r="I1845" s="11">
        <v>0.85</v>
      </c>
      <c r="J1845" s="11">
        <v>0.2</v>
      </c>
      <c r="K1845" s="11">
        <v>0.9</v>
      </c>
      <c r="L1845" s="11">
        <v>3</v>
      </c>
      <c r="M1845" s="11">
        <v>3</v>
      </c>
      <c r="N1845" s="11">
        <v>3</v>
      </c>
      <c r="O1845" s="11">
        <v>4</v>
      </c>
      <c r="P1845" s="11">
        <v>0.2</v>
      </c>
      <c r="Q1845" s="11">
        <v>0.15</v>
      </c>
      <c r="R1845" s="11">
        <v>0.23333333000000001</v>
      </c>
      <c r="S1845" s="11">
        <v>0.2</v>
      </c>
      <c r="T1845" s="11">
        <v>2301.9020999999998</v>
      </c>
      <c r="U1845" s="11">
        <v>0.65</v>
      </c>
      <c r="V1845" s="11">
        <v>90</v>
      </c>
      <c r="W1845" s="11">
        <v>1800</v>
      </c>
      <c r="X1845" s="11">
        <v>-27.707556</v>
      </c>
    </row>
    <row r="1846" spans="2:24" x14ac:dyDescent="0.35">
      <c r="B1846" s="11">
        <v>-22.750506999999999</v>
      </c>
      <c r="C1846" s="11">
        <v>45</v>
      </c>
      <c r="D1846" s="11">
        <v>68.510204000000002</v>
      </c>
      <c r="E1846" s="11">
        <v>8.4000000000000005E-2</v>
      </c>
      <c r="F1846" s="11">
        <v>2009.9173553719008</v>
      </c>
      <c r="G1846" s="11">
        <v>168.83305785123969</v>
      </c>
      <c r="H1846" s="11">
        <v>7000</v>
      </c>
      <c r="I1846" s="11">
        <v>0.8</v>
      </c>
      <c r="J1846" s="11">
        <v>0.4</v>
      </c>
      <c r="K1846" s="11">
        <v>0.7</v>
      </c>
      <c r="L1846" s="11">
        <v>4</v>
      </c>
      <c r="M1846" s="11">
        <v>4</v>
      </c>
      <c r="N1846" s="11">
        <v>4</v>
      </c>
      <c r="O1846" s="11">
        <v>4</v>
      </c>
      <c r="P1846" s="11">
        <v>0.05</v>
      </c>
      <c r="Q1846" s="11">
        <v>0.1</v>
      </c>
      <c r="R1846" s="11">
        <v>0.16666666999999999</v>
      </c>
      <c r="S1846" s="11">
        <v>0.35</v>
      </c>
      <c r="T1846" s="11">
        <v>2206.1493</v>
      </c>
      <c r="U1846" s="11">
        <v>0.65</v>
      </c>
      <c r="V1846" s="11">
        <v>50</v>
      </c>
      <c r="W1846" s="11">
        <v>1600</v>
      </c>
      <c r="X1846" s="11">
        <v>-20.699871000000002</v>
      </c>
    </row>
    <row r="1847" spans="2:24" x14ac:dyDescent="0.35">
      <c r="B1847" s="11">
        <v>-28.350442999999999</v>
      </c>
      <c r="C1847" s="11">
        <v>45</v>
      </c>
      <c r="D1847" s="11">
        <v>208.62244999999999</v>
      </c>
      <c r="E1847" s="11">
        <v>8.4000000000000005E-2</v>
      </c>
      <c r="F1847" s="11">
        <v>600</v>
      </c>
      <c r="G1847" s="11">
        <v>50.400000000000006</v>
      </c>
      <c r="H1847" s="11">
        <v>7000</v>
      </c>
      <c r="I1847" s="11">
        <v>0.8</v>
      </c>
      <c r="J1847" s="11">
        <v>0.3</v>
      </c>
      <c r="K1847" s="11">
        <v>0.7</v>
      </c>
      <c r="L1847" s="11">
        <v>2</v>
      </c>
      <c r="M1847" s="11">
        <v>4</v>
      </c>
      <c r="N1847" s="11">
        <v>4</v>
      </c>
      <c r="O1847" s="11">
        <v>3</v>
      </c>
      <c r="P1847" s="11">
        <v>0.2</v>
      </c>
      <c r="Q1847" s="11">
        <v>0.15</v>
      </c>
      <c r="R1847" s="11">
        <v>0.3</v>
      </c>
      <c r="S1847" s="11">
        <v>0.2</v>
      </c>
      <c r="T1847" s="11">
        <v>1680.8757000000001</v>
      </c>
      <c r="U1847" s="11">
        <v>0.55000000000000004</v>
      </c>
      <c r="V1847" s="11">
        <v>50</v>
      </c>
      <c r="W1847" s="11">
        <v>2000</v>
      </c>
      <c r="X1847" s="11">
        <v>-29.764097</v>
      </c>
    </row>
    <row r="1848" spans="2:24" x14ac:dyDescent="0.35">
      <c r="B1848" s="11">
        <v>-8.3613520000000001</v>
      </c>
      <c r="C1848" s="11">
        <v>15</v>
      </c>
      <c r="D1848" s="11">
        <v>208.62244999999999</v>
      </c>
      <c r="E1848" s="11">
        <v>0.219</v>
      </c>
      <c r="F1848" s="11">
        <v>425</v>
      </c>
      <c r="G1848" s="11">
        <v>93.075000000000003</v>
      </c>
      <c r="H1848" s="11">
        <v>8500</v>
      </c>
      <c r="I1848" s="11">
        <v>0.75</v>
      </c>
      <c r="J1848" s="11">
        <v>0.5</v>
      </c>
      <c r="K1848" s="11">
        <v>0.9</v>
      </c>
      <c r="L1848" s="11">
        <v>4</v>
      </c>
      <c r="M1848" s="11">
        <v>2</v>
      </c>
      <c r="N1848" s="11">
        <v>4</v>
      </c>
      <c r="O1848" s="11">
        <v>2</v>
      </c>
      <c r="P1848" s="11">
        <v>0.2</v>
      </c>
      <c r="Q1848" s="11">
        <v>0.1</v>
      </c>
      <c r="R1848" s="11">
        <v>0.23333333000000001</v>
      </c>
      <c r="S1848" s="11">
        <v>0.2</v>
      </c>
      <c r="T1848" s="11">
        <v>3995.9214000000002</v>
      </c>
      <c r="U1848" s="11">
        <v>0.7</v>
      </c>
      <c r="V1848" s="11">
        <v>90</v>
      </c>
      <c r="W1848" s="11">
        <v>1200</v>
      </c>
      <c r="X1848" s="11">
        <v>-10.22175</v>
      </c>
    </row>
    <row r="1849" spans="2:24" x14ac:dyDescent="0.35">
      <c r="B1849" s="11">
        <v>3.585464</v>
      </c>
      <c r="C1849" s="11">
        <v>25</v>
      </c>
      <c r="D1849" s="11">
        <v>245.17347000000001</v>
      </c>
      <c r="E1849" s="11">
        <v>0.246</v>
      </c>
      <c r="F1849" s="11">
        <v>2485.227272727273</v>
      </c>
      <c r="G1849" s="11">
        <v>611.3659090909091</v>
      </c>
      <c r="H1849" s="11">
        <v>5500</v>
      </c>
      <c r="I1849" s="11">
        <v>0.8</v>
      </c>
      <c r="J1849" s="11">
        <v>0.4</v>
      </c>
      <c r="K1849" s="11">
        <v>0.6</v>
      </c>
      <c r="L1849" s="11">
        <v>2</v>
      </c>
      <c r="M1849" s="11">
        <v>3</v>
      </c>
      <c r="N1849" s="11">
        <v>4</v>
      </c>
      <c r="O1849" s="11">
        <v>4</v>
      </c>
      <c r="P1849" s="11">
        <v>0.125</v>
      </c>
      <c r="Q1849" s="11">
        <v>0.2</v>
      </c>
      <c r="R1849" s="11">
        <v>0.3</v>
      </c>
      <c r="S1849" s="11">
        <v>0.35</v>
      </c>
      <c r="T1849" s="11">
        <v>1954.9241999999999</v>
      </c>
      <c r="U1849" s="11">
        <v>0.55000000000000004</v>
      </c>
      <c r="V1849" s="11">
        <v>50</v>
      </c>
      <c r="W1849" s="11">
        <v>1600</v>
      </c>
      <c r="X1849" s="11">
        <v>-0.59752120999999991</v>
      </c>
    </row>
    <row r="1850" spans="2:24" x14ac:dyDescent="0.35">
      <c r="B1850" s="11">
        <v>-14.60244</v>
      </c>
      <c r="C1850" s="11">
        <v>40</v>
      </c>
      <c r="D1850" s="11">
        <v>86.785713999999999</v>
      </c>
      <c r="E1850" s="11">
        <v>0.13800000000000001</v>
      </c>
      <c r="F1850" s="11">
        <v>1825</v>
      </c>
      <c r="G1850" s="11">
        <v>251.85000000000002</v>
      </c>
      <c r="H1850" s="11">
        <v>8500</v>
      </c>
      <c r="I1850" s="11">
        <v>0.85</v>
      </c>
      <c r="J1850" s="11">
        <v>0.3</v>
      </c>
      <c r="K1850" s="11">
        <v>0.9</v>
      </c>
      <c r="L1850" s="11">
        <v>4</v>
      </c>
      <c r="M1850" s="11">
        <v>2</v>
      </c>
      <c r="N1850" s="11">
        <v>3</v>
      </c>
      <c r="O1850" s="11">
        <v>4</v>
      </c>
      <c r="P1850" s="11">
        <v>0.05</v>
      </c>
      <c r="Q1850" s="11">
        <v>0.1</v>
      </c>
      <c r="R1850" s="11">
        <v>0.1</v>
      </c>
      <c r="S1850" s="11">
        <v>0.3</v>
      </c>
      <c r="T1850" s="11">
        <v>2100.5695999999998</v>
      </c>
      <c r="U1850" s="11">
        <v>0.65</v>
      </c>
      <c r="V1850" s="11">
        <v>40</v>
      </c>
      <c r="W1850" s="11">
        <v>1000</v>
      </c>
      <c r="X1850" s="11">
        <v>-15.862169</v>
      </c>
    </row>
    <row r="1851" spans="2:24" x14ac:dyDescent="0.35">
      <c r="B1851" s="11">
        <v>-17.391428999999999</v>
      </c>
      <c r="C1851" s="11">
        <v>45</v>
      </c>
      <c r="D1851" s="11">
        <v>86.785713999999999</v>
      </c>
      <c r="E1851" s="11">
        <v>0.192</v>
      </c>
      <c r="F1851" s="11">
        <v>1958.0578512396696</v>
      </c>
      <c r="G1851" s="11">
        <v>375.94710743801659</v>
      </c>
      <c r="H1851" s="11">
        <v>8500</v>
      </c>
      <c r="I1851" s="11">
        <v>0.85</v>
      </c>
      <c r="J1851" s="11">
        <v>0.4</v>
      </c>
      <c r="K1851" s="11">
        <v>0.8</v>
      </c>
      <c r="L1851" s="11">
        <v>4</v>
      </c>
      <c r="M1851" s="11">
        <v>2</v>
      </c>
      <c r="N1851" s="11">
        <v>2</v>
      </c>
      <c r="O1851" s="11">
        <v>3</v>
      </c>
      <c r="P1851" s="11">
        <v>0.2</v>
      </c>
      <c r="Q1851" s="11">
        <v>0.15</v>
      </c>
      <c r="R1851" s="11">
        <v>0.23333333000000001</v>
      </c>
      <c r="S1851" s="11">
        <v>0.35</v>
      </c>
      <c r="T1851" s="11">
        <v>4592.3924999999999</v>
      </c>
      <c r="U1851" s="11">
        <v>0.67500000000000004</v>
      </c>
      <c r="V1851" s="11">
        <v>40</v>
      </c>
      <c r="W1851" s="11">
        <v>1800</v>
      </c>
      <c r="X1851" s="11">
        <v>-18.785699999999999</v>
      </c>
    </row>
    <row r="1852" spans="2:24" x14ac:dyDescent="0.35">
      <c r="B1852" s="11">
        <v>-14.728077000000001</v>
      </c>
      <c r="C1852" s="11">
        <v>15</v>
      </c>
      <c r="D1852" s="11">
        <v>7.5918367</v>
      </c>
      <c r="E1852" s="11">
        <v>8.4000000000000005E-2</v>
      </c>
      <c r="F1852" s="11">
        <v>600</v>
      </c>
      <c r="G1852" s="11">
        <v>50.400000000000006</v>
      </c>
      <c r="H1852" s="11">
        <v>7000</v>
      </c>
      <c r="I1852" s="11">
        <v>0.7</v>
      </c>
      <c r="J1852" s="11">
        <v>0.2</v>
      </c>
      <c r="K1852" s="11">
        <v>0.8</v>
      </c>
      <c r="L1852" s="11">
        <v>4</v>
      </c>
      <c r="M1852" s="11">
        <v>3</v>
      </c>
      <c r="N1852" s="11">
        <v>4</v>
      </c>
      <c r="O1852" s="11">
        <v>3</v>
      </c>
      <c r="P1852" s="11">
        <v>0.2</v>
      </c>
      <c r="Q1852" s="11">
        <v>0.15</v>
      </c>
      <c r="R1852" s="11">
        <v>0.1</v>
      </c>
      <c r="S1852" s="11">
        <v>0.3</v>
      </c>
      <c r="T1852" s="11">
        <v>3290.7588000000001</v>
      </c>
      <c r="U1852" s="11">
        <v>0.5</v>
      </c>
      <c r="V1852" s="11">
        <v>90</v>
      </c>
      <c r="W1852" s="11">
        <v>1600</v>
      </c>
      <c r="X1852" s="11">
        <v>-14.128329000000001</v>
      </c>
    </row>
    <row r="1853" spans="2:24" x14ac:dyDescent="0.35">
      <c r="B1853" s="11">
        <v>-2.438059</v>
      </c>
      <c r="C1853" s="11">
        <v>15</v>
      </c>
      <c r="D1853" s="11">
        <v>1.5</v>
      </c>
      <c r="E1853" s="11">
        <v>0.03</v>
      </c>
      <c r="F1853" s="11">
        <v>4500</v>
      </c>
      <c r="G1853" s="11">
        <v>135</v>
      </c>
      <c r="H1853" s="11">
        <v>7000</v>
      </c>
      <c r="I1853" s="11">
        <v>0.8</v>
      </c>
      <c r="J1853" s="11">
        <v>0.3</v>
      </c>
      <c r="K1853" s="11">
        <v>0.8</v>
      </c>
      <c r="L1853" s="11">
        <v>3</v>
      </c>
      <c r="M1853" s="11">
        <v>2</v>
      </c>
      <c r="N1853" s="11">
        <v>4</v>
      </c>
      <c r="O1853" s="11">
        <v>2</v>
      </c>
      <c r="P1853" s="11">
        <v>0.125</v>
      </c>
      <c r="Q1853" s="11">
        <v>0.15</v>
      </c>
      <c r="R1853" s="11">
        <v>0.16666666999999999</v>
      </c>
      <c r="S1853" s="11">
        <v>0.2</v>
      </c>
      <c r="T1853" s="11">
        <v>3290.7588000000001</v>
      </c>
      <c r="U1853" s="11">
        <v>0.6</v>
      </c>
      <c r="V1853" s="11">
        <v>80</v>
      </c>
      <c r="W1853" s="11">
        <v>600</v>
      </c>
      <c r="X1853" s="11">
        <v>-1.2067323000000001</v>
      </c>
    </row>
    <row r="1854" spans="2:24" x14ac:dyDescent="0.35">
      <c r="B1854" s="11">
        <v>-11.810506</v>
      </c>
      <c r="C1854" s="11">
        <v>15</v>
      </c>
      <c r="D1854" s="11">
        <v>275.63265000000001</v>
      </c>
      <c r="E1854" s="11">
        <v>0.16500000000000001</v>
      </c>
      <c r="F1854" s="11">
        <v>1167.3037190082646</v>
      </c>
      <c r="G1854" s="11">
        <v>192.60511363636365</v>
      </c>
      <c r="H1854" s="11">
        <v>8500</v>
      </c>
      <c r="I1854" s="11">
        <v>0.75</v>
      </c>
      <c r="J1854" s="11">
        <v>0.5</v>
      </c>
      <c r="K1854" s="11">
        <v>0.8</v>
      </c>
      <c r="L1854" s="11">
        <v>4</v>
      </c>
      <c r="M1854" s="11">
        <v>3</v>
      </c>
      <c r="N1854" s="11">
        <v>3</v>
      </c>
      <c r="O1854" s="11">
        <v>2</v>
      </c>
      <c r="P1854" s="11">
        <v>0.05</v>
      </c>
      <c r="Q1854" s="11">
        <v>0.15</v>
      </c>
      <c r="R1854" s="11">
        <v>0.1</v>
      </c>
      <c r="S1854" s="11">
        <v>0.2</v>
      </c>
      <c r="T1854" s="11">
        <v>3227.4749000000002</v>
      </c>
      <c r="U1854" s="11">
        <v>0.7</v>
      </c>
      <c r="V1854" s="11">
        <v>60</v>
      </c>
      <c r="W1854" s="11">
        <v>1400</v>
      </c>
      <c r="X1854" s="11">
        <v>-13.103956</v>
      </c>
    </row>
    <row r="1855" spans="2:24" x14ac:dyDescent="0.35">
      <c r="B1855" s="11">
        <v>36.758567999999997</v>
      </c>
      <c r="C1855" s="11">
        <v>20</v>
      </c>
      <c r="D1855" s="11">
        <v>111.15306</v>
      </c>
      <c r="E1855" s="11">
        <v>0.27300000000000002</v>
      </c>
      <c r="F1855" s="11">
        <v>5185.227272727273</v>
      </c>
      <c r="G1855" s="11">
        <v>1415.5670454545457</v>
      </c>
      <c r="H1855" s="11">
        <v>7500</v>
      </c>
      <c r="I1855" s="11">
        <v>0.7</v>
      </c>
      <c r="J1855" s="11">
        <v>0.4</v>
      </c>
      <c r="K1855" s="11">
        <v>0.7</v>
      </c>
      <c r="L1855" s="11">
        <v>2</v>
      </c>
      <c r="M1855" s="11">
        <v>2</v>
      </c>
      <c r="N1855" s="11">
        <v>3</v>
      </c>
      <c r="O1855" s="11">
        <v>2</v>
      </c>
      <c r="P1855" s="11">
        <v>0.125</v>
      </c>
      <c r="Q1855" s="11">
        <v>0.2</v>
      </c>
      <c r="R1855" s="11">
        <v>0.1</v>
      </c>
      <c r="S1855" s="11">
        <v>0.25</v>
      </c>
      <c r="T1855" s="11">
        <v>4065.1129000000001</v>
      </c>
      <c r="U1855" s="11">
        <v>0.4</v>
      </c>
      <c r="V1855" s="11">
        <v>70</v>
      </c>
      <c r="W1855" s="11">
        <v>1000</v>
      </c>
      <c r="X1855" s="11">
        <v>36.893872000000002</v>
      </c>
    </row>
    <row r="1856" spans="2:24" x14ac:dyDescent="0.35">
      <c r="B1856" s="11">
        <v>-18.460163000000001</v>
      </c>
      <c r="C1856" s="11">
        <v>25</v>
      </c>
      <c r="D1856" s="11">
        <v>178.16327000000001</v>
      </c>
      <c r="E1856" s="11">
        <v>0.16500000000000001</v>
      </c>
      <c r="F1856" s="11">
        <v>1700</v>
      </c>
      <c r="G1856" s="11">
        <v>280.5</v>
      </c>
      <c r="H1856" s="11">
        <v>6500</v>
      </c>
      <c r="I1856" s="11">
        <v>0.85</v>
      </c>
      <c r="J1856" s="11">
        <v>0.3</v>
      </c>
      <c r="K1856" s="11">
        <v>0.7</v>
      </c>
      <c r="L1856" s="11">
        <v>3</v>
      </c>
      <c r="M1856" s="11">
        <v>4</v>
      </c>
      <c r="N1856" s="11">
        <v>4</v>
      </c>
      <c r="O1856" s="11">
        <v>4</v>
      </c>
      <c r="P1856" s="11">
        <v>0.125</v>
      </c>
      <c r="Q1856" s="11">
        <v>0.2</v>
      </c>
      <c r="R1856" s="11">
        <v>0.23333333000000001</v>
      </c>
      <c r="S1856" s="11">
        <v>0.2</v>
      </c>
      <c r="T1856" s="11">
        <v>2860.4519</v>
      </c>
      <c r="U1856" s="11">
        <v>0.67500000000000004</v>
      </c>
      <c r="V1856" s="11">
        <v>40</v>
      </c>
      <c r="W1856" s="11">
        <v>1800</v>
      </c>
      <c r="X1856" s="11">
        <v>-18.022458</v>
      </c>
    </row>
    <row r="1857" spans="2:24" x14ac:dyDescent="0.35">
      <c r="B1857" s="11">
        <v>3.2653560000000001</v>
      </c>
      <c r="C1857" s="11">
        <v>15</v>
      </c>
      <c r="D1857" s="11">
        <v>141.61224000000001</v>
      </c>
      <c r="E1857" s="11">
        <v>0.219</v>
      </c>
      <c r="F1857" s="11">
        <v>2985.4338842975208</v>
      </c>
      <c r="G1857" s="11">
        <v>653.81002066115707</v>
      </c>
      <c r="H1857" s="11">
        <v>2500</v>
      </c>
      <c r="I1857" s="11">
        <v>0.85</v>
      </c>
      <c r="J1857" s="11">
        <v>0.2</v>
      </c>
      <c r="K1857" s="11">
        <v>0.6</v>
      </c>
      <c r="L1857" s="11">
        <v>2</v>
      </c>
      <c r="M1857" s="11">
        <v>4</v>
      </c>
      <c r="N1857" s="11">
        <v>4</v>
      </c>
      <c r="O1857" s="11">
        <v>4</v>
      </c>
      <c r="P1857" s="11">
        <v>0.125</v>
      </c>
      <c r="Q1857" s="11">
        <v>0.2</v>
      </c>
      <c r="R1857" s="11">
        <v>0.1</v>
      </c>
      <c r="S1857" s="11">
        <v>0.25</v>
      </c>
      <c r="T1857" s="11">
        <v>723.24369000000002</v>
      </c>
      <c r="U1857" s="11">
        <v>0.52500000000000002</v>
      </c>
      <c r="V1857" s="11">
        <v>60</v>
      </c>
      <c r="W1857" s="11">
        <v>1200</v>
      </c>
      <c r="X1857" s="11">
        <v>14.515995</v>
      </c>
    </row>
    <row r="1858" spans="2:24" x14ac:dyDescent="0.35">
      <c r="B1858" s="11">
        <v>14.652694</v>
      </c>
      <c r="C1858" s="11">
        <v>15</v>
      </c>
      <c r="D1858" s="11">
        <v>281.72449</v>
      </c>
      <c r="E1858" s="11">
        <v>0.219</v>
      </c>
      <c r="F1858" s="11">
        <v>2847.3657024793383</v>
      </c>
      <c r="G1858" s="11">
        <v>623.57308884297504</v>
      </c>
      <c r="H1858" s="11">
        <v>8000</v>
      </c>
      <c r="I1858" s="11">
        <v>0.7</v>
      </c>
      <c r="J1858" s="11">
        <v>0.5</v>
      </c>
      <c r="K1858" s="11">
        <v>0.6</v>
      </c>
      <c r="L1858" s="11">
        <v>4</v>
      </c>
      <c r="M1858" s="11">
        <v>2</v>
      </c>
      <c r="N1858" s="11">
        <v>3</v>
      </c>
      <c r="O1858" s="11">
        <v>4</v>
      </c>
      <c r="P1858" s="11">
        <v>0.125</v>
      </c>
      <c r="Q1858" s="11">
        <v>0.1</v>
      </c>
      <c r="R1858" s="11">
        <v>0.1</v>
      </c>
      <c r="S1858" s="11">
        <v>0.3</v>
      </c>
      <c r="T1858" s="11">
        <v>3037.6235000000001</v>
      </c>
      <c r="U1858" s="11">
        <v>0.65</v>
      </c>
      <c r="V1858" s="11">
        <v>70</v>
      </c>
      <c r="W1858" s="11">
        <v>2000</v>
      </c>
      <c r="X1858" s="11">
        <v>8.2267205000000008</v>
      </c>
    </row>
    <row r="1859" spans="2:24" x14ac:dyDescent="0.35">
      <c r="B1859" s="11">
        <v>9.3278060000000007</v>
      </c>
      <c r="C1859" s="11">
        <v>15</v>
      </c>
      <c r="D1859" s="11">
        <v>220.80611999999999</v>
      </c>
      <c r="E1859" s="11">
        <v>0.13800000000000001</v>
      </c>
      <c r="F1859" s="11">
        <v>1475</v>
      </c>
      <c r="G1859" s="11">
        <v>203.55</v>
      </c>
      <c r="H1859" s="11">
        <v>6000</v>
      </c>
      <c r="I1859" s="11">
        <v>0.85</v>
      </c>
      <c r="J1859" s="11">
        <v>0.4</v>
      </c>
      <c r="K1859" s="11">
        <v>0.9</v>
      </c>
      <c r="L1859" s="11">
        <v>4</v>
      </c>
      <c r="M1859" s="11">
        <v>3</v>
      </c>
      <c r="N1859" s="11">
        <v>2</v>
      </c>
      <c r="O1859" s="11">
        <v>2</v>
      </c>
      <c r="P1859" s="11">
        <v>0.05</v>
      </c>
      <c r="Q1859" s="11">
        <v>0.2</v>
      </c>
      <c r="R1859" s="11">
        <v>0.23333333000000001</v>
      </c>
      <c r="S1859" s="11">
        <v>0.2</v>
      </c>
      <c r="T1859" s="11">
        <v>3905.5158999999999</v>
      </c>
      <c r="U1859" s="11">
        <v>0.52500000000000002</v>
      </c>
      <c r="V1859" s="11">
        <v>90</v>
      </c>
      <c r="W1859" s="11">
        <v>1200</v>
      </c>
      <c r="X1859" s="11">
        <v>9.0836249000000002</v>
      </c>
    </row>
    <row r="1860" spans="2:24" x14ac:dyDescent="0.35">
      <c r="B1860" s="11">
        <v>-20.680952000000001</v>
      </c>
      <c r="C1860" s="11">
        <v>30</v>
      </c>
      <c r="D1860" s="11">
        <v>287.81632999999999</v>
      </c>
      <c r="E1860" s="11">
        <v>0.03</v>
      </c>
      <c r="F1860" s="11">
        <v>1961.518595041322</v>
      </c>
      <c r="G1860" s="11">
        <v>58.845557851239654</v>
      </c>
      <c r="H1860" s="11">
        <v>6000</v>
      </c>
      <c r="I1860" s="11">
        <v>0.75</v>
      </c>
      <c r="J1860" s="11">
        <v>0.5</v>
      </c>
      <c r="K1860" s="11">
        <v>0.9</v>
      </c>
      <c r="L1860" s="11">
        <v>2</v>
      </c>
      <c r="M1860" s="11">
        <v>2</v>
      </c>
      <c r="N1860" s="11">
        <v>4</v>
      </c>
      <c r="O1860" s="11">
        <v>3</v>
      </c>
      <c r="P1860" s="11">
        <v>0.2</v>
      </c>
      <c r="Q1860" s="11">
        <v>0.1</v>
      </c>
      <c r="R1860" s="11">
        <v>0.3</v>
      </c>
      <c r="S1860" s="11">
        <v>0.2</v>
      </c>
      <c r="T1860" s="11">
        <v>2558.6705000000002</v>
      </c>
      <c r="U1860" s="11">
        <v>0.625</v>
      </c>
      <c r="V1860" s="11">
        <v>60</v>
      </c>
      <c r="W1860" s="11">
        <v>1600</v>
      </c>
      <c r="X1860" s="11">
        <v>-20.715015000000001</v>
      </c>
    </row>
    <row r="1861" spans="2:24" x14ac:dyDescent="0.35">
      <c r="B1861" s="11">
        <v>-15.494493</v>
      </c>
      <c r="C1861" s="11">
        <v>25</v>
      </c>
      <c r="D1861" s="11">
        <v>159.88775999999999</v>
      </c>
      <c r="E1861" s="11">
        <v>0.13800000000000001</v>
      </c>
      <c r="F1861" s="11">
        <v>2000</v>
      </c>
      <c r="G1861" s="11">
        <v>276</v>
      </c>
      <c r="H1861" s="11">
        <v>5500</v>
      </c>
      <c r="I1861" s="11">
        <v>0.7</v>
      </c>
      <c r="J1861" s="11">
        <v>0.2</v>
      </c>
      <c r="K1861" s="11">
        <v>0.9</v>
      </c>
      <c r="L1861" s="11">
        <v>3</v>
      </c>
      <c r="M1861" s="11">
        <v>3</v>
      </c>
      <c r="N1861" s="11">
        <v>3</v>
      </c>
      <c r="O1861" s="11">
        <v>4</v>
      </c>
      <c r="P1861" s="11">
        <v>0.125</v>
      </c>
      <c r="Q1861" s="11">
        <v>0.1</v>
      </c>
      <c r="R1861" s="11">
        <v>0.3</v>
      </c>
      <c r="S1861" s="11">
        <v>0.25</v>
      </c>
      <c r="T1861" s="11">
        <v>1954.9241999999999</v>
      </c>
      <c r="U1861" s="11">
        <v>0.625</v>
      </c>
      <c r="V1861" s="11">
        <v>40</v>
      </c>
      <c r="W1861" s="11">
        <v>1600</v>
      </c>
      <c r="X1861" s="11">
        <v>-17.451079</v>
      </c>
    </row>
    <row r="1862" spans="2:24" x14ac:dyDescent="0.35">
      <c r="B1862" s="11">
        <v>12.526324000000001</v>
      </c>
      <c r="C1862" s="11">
        <v>30</v>
      </c>
      <c r="D1862" s="11">
        <v>208.62244999999999</v>
      </c>
      <c r="E1862" s="11">
        <v>0.246</v>
      </c>
      <c r="F1862" s="11">
        <v>1475</v>
      </c>
      <c r="G1862" s="11">
        <v>362.85</v>
      </c>
      <c r="H1862" s="11">
        <v>7000</v>
      </c>
      <c r="I1862" s="11">
        <v>0.8</v>
      </c>
      <c r="J1862" s="11">
        <v>0.2</v>
      </c>
      <c r="K1862" s="11">
        <v>0.9</v>
      </c>
      <c r="L1862" s="11">
        <v>3</v>
      </c>
      <c r="M1862" s="11">
        <v>3</v>
      </c>
      <c r="N1862" s="11">
        <v>2</v>
      </c>
      <c r="O1862" s="11">
        <v>3</v>
      </c>
      <c r="P1862" s="11">
        <v>0.05</v>
      </c>
      <c r="Q1862" s="11">
        <v>0.15</v>
      </c>
      <c r="R1862" s="11">
        <v>0.1</v>
      </c>
      <c r="S1862" s="11">
        <v>0.35</v>
      </c>
      <c r="T1862" s="11">
        <v>1836.9942000000001</v>
      </c>
      <c r="U1862" s="11">
        <v>0.45</v>
      </c>
      <c r="V1862" s="11">
        <v>70</v>
      </c>
      <c r="W1862" s="11">
        <v>400</v>
      </c>
      <c r="X1862" s="11">
        <v>6.9422836999999999</v>
      </c>
    </row>
    <row r="1863" spans="2:24" x14ac:dyDescent="0.35">
      <c r="B1863" s="11">
        <v>-3.5127410000000001</v>
      </c>
      <c r="C1863" s="11">
        <v>45</v>
      </c>
      <c r="D1863" s="11">
        <v>111.15306</v>
      </c>
      <c r="E1863" s="11">
        <v>0.219</v>
      </c>
      <c r="F1863" s="11">
        <v>5185.227272727273</v>
      </c>
      <c r="G1863" s="11">
        <v>1135.5647727272728</v>
      </c>
      <c r="H1863" s="11">
        <v>6500</v>
      </c>
      <c r="I1863" s="11">
        <v>0.7</v>
      </c>
      <c r="J1863" s="11">
        <v>0.4</v>
      </c>
      <c r="K1863" s="11">
        <v>0.8</v>
      </c>
      <c r="L1863" s="11">
        <v>3</v>
      </c>
      <c r="M1863" s="11">
        <v>4</v>
      </c>
      <c r="N1863" s="11">
        <v>2</v>
      </c>
      <c r="O1863" s="11">
        <v>2</v>
      </c>
      <c r="P1863" s="11">
        <v>0.05</v>
      </c>
      <c r="Q1863" s="11">
        <v>0.15</v>
      </c>
      <c r="R1863" s="11">
        <v>0.23333333000000001</v>
      </c>
      <c r="S1863" s="11">
        <v>0.25</v>
      </c>
      <c r="T1863" s="11">
        <v>3511.8296</v>
      </c>
      <c r="U1863" s="11">
        <v>0.65</v>
      </c>
      <c r="V1863" s="11">
        <v>60</v>
      </c>
      <c r="W1863" s="11">
        <v>800</v>
      </c>
      <c r="X1863" s="11">
        <v>-7.8921942000000005</v>
      </c>
    </row>
    <row r="1864" spans="2:24" x14ac:dyDescent="0.35">
      <c r="B1864" s="11">
        <v>-2.4403380000000001</v>
      </c>
      <c r="C1864" s="11">
        <v>15</v>
      </c>
      <c r="D1864" s="11">
        <v>38.051020000000001</v>
      </c>
      <c r="E1864" s="11">
        <v>0.16500000000000001</v>
      </c>
      <c r="F1864" s="11">
        <v>4231.4049586776864</v>
      </c>
      <c r="G1864" s="11">
        <v>698.18181818181824</v>
      </c>
      <c r="H1864" s="11">
        <v>7000</v>
      </c>
      <c r="I1864" s="11">
        <v>0.85</v>
      </c>
      <c r="J1864" s="11">
        <v>0.5</v>
      </c>
      <c r="K1864" s="11">
        <v>0.6</v>
      </c>
      <c r="L1864" s="11">
        <v>4</v>
      </c>
      <c r="M1864" s="11">
        <v>2</v>
      </c>
      <c r="N1864" s="11">
        <v>2</v>
      </c>
      <c r="O1864" s="11">
        <v>3</v>
      </c>
      <c r="P1864" s="11">
        <v>0.125</v>
      </c>
      <c r="Q1864" s="11">
        <v>0.2</v>
      </c>
      <c r="R1864" s="11">
        <v>0.23333333000000001</v>
      </c>
      <c r="S1864" s="11">
        <v>0.3</v>
      </c>
      <c r="T1864" s="11">
        <v>3290.7588000000001</v>
      </c>
      <c r="U1864" s="11">
        <v>0.6</v>
      </c>
      <c r="V1864" s="11">
        <v>40</v>
      </c>
      <c r="W1864" s="11">
        <v>1200</v>
      </c>
      <c r="X1864" s="11">
        <v>1.2002146999999999</v>
      </c>
    </row>
    <row r="1865" spans="2:24" x14ac:dyDescent="0.35">
      <c r="B1865" s="11">
        <v>-5.7042979999999996</v>
      </c>
      <c r="C1865" s="11">
        <v>15</v>
      </c>
      <c r="D1865" s="11">
        <v>269.54082</v>
      </c>
      <c r="E1865" s="11">
        <v>0.27300000000000002</v>
      </c>
      <c r="F1865" s="11">
        <v>1475</v>
      </c>
      <c r="G1865" s="11">
        <v>402.67500000000001</v>
      </c>
      <c r="H1865" s="11">
        <v>6000</v>
      </c>
      <c r="I1865" s="11">
        <v>0.75</v>
      </c>
      <c r="J1865" s="11">
        <v>0.5</v>
      </c>
      <c r="K1865" s="11">
        <v>0.8</v>
      </c>
      <c r="L1865" s="11">
        <v>2</v>
      </c>
      <c r="M1865" s="11">
        <v>4</v>
      </c>
      <c r="N1865" s="11">
        <v>2</v>
      </c>
      <c r="O1865" s="11">
        <v>4</v>
      </c>
      <c r="P1865" s="11">
        <v>0.2</v>
      </c>
      <c r="Q1865" s="11">
        <v>0.15</v>
      </c>
      <c r="R1865" s="11">
        <v>0.3</v>
      </c>
      <c r="S1865" s="11">
        <v>0.35</v>
      </c>
      <c r="T1865" s="11">
        <v>3905.5158999999999</v>
      </c>
      <c r="U1865" s="11">
        <v>0.625</v>
      </c>
      <c r="V1865" s="11">
        <v>50</v>
      </c>
      <c r="W1865" s="11">
        <v>800</v>
      </c>
      <c r="X1865" s="11">
        <v>-1.6105471999999998</v>
      </c>
    </row>
    <row r="1866" spans="2:24" x14ac:dyDescent="0.35">
      <c r="B1866" s="11">
        <v>9.7317</v>
      </c>
      <c r="C1866" s="11">
        <v>30</v>
      </c>
      <c r="D1866" s="11">
        <v>123.33673</v>
      </c>
      <c r="E1866" s="11">
        <v>0.219</v>
      </c>
      <c r="F1866" s="11">
        <v>4176.1363636363631</v>
      </c>
      <c r="G1866" s="11">
        <v>914.57386363636351</v>
      </c>
      <c r="H1866" s="11">
        <v>4500</v>
      </c>
      <c r="I1866" s="11">
        <v>0.8</v>
      </c>
      <c r="J1866" s="11">
        <v>0.3</v>
      </c>
      <c r="K1866" s="11">
        <v>0.6</v>
      </c>
      <c r="L1866" s="11">
        <v>2</v>
      </c>
      <c r="M1866" s="11">
        <v>2</v>
      </c>
      <c r="N1866" s="11">
        <v>3</v>
      </c>
      <c r="O1866" s="11">
        <v>3</v>
      </c>
      <c r="P1866" s="11">
        <v>0.125</v>
      </c>
      <c r="Q1866" s="11">
        <v>0.15</v>
      </c>
      <c r="R1866" s="11">
        <v>0.3</v>
      </c>
      <c r="S1866" s="11">
        <v>0.2</v>
      </c>
      <c r="T1866" s="11">
        <v>2288.0419000000002</v>
      </c>
      <c r="U1866" s="11">
        <v>0.52500000000000002</v>
      </c>
      <c r="V1866" s="11">
        <v>60</v>
      </c>
      <c r="W1866" s="11">
        <v>400</v>
      </c>
      <c r="X1866" s="11">
        <v>14.585025</v>
      </c>
    </row>
    <row r="1867" spans="2:24" x14ac:dyDescent="0.35">
      <c r="B1867" s="11">
        <v>14.409575</v>
      </c>
      <c r="C1867" s="11">
        <v>35</v>
      </c>
      <c r="D1867" s="11">
        <v>190.34693999999999</v>
      </c>
      <c r="E1867" s="11">
        <v>0.219</v>
      </c>
      <c r="F1867" s="11">
        <v>3012.3966942148763</v>
      </c>
      <c r="G1867" s="11">
        <v>659.71487603305786</v>
      </c>
      <c r="H1867" s="11">
        <v>8000</v>
      </c>
      <c r="I1867" s="11">
        <v>0.85</v>
      </c>
      <c r="J1867" s="11">
        <v>0.3</v>
      </c>
      <c r="K1867" s="11">
        <v>0.7</v>
      </c>
      <c r="L1867" s="11">
        <v>4</v>
      </c>
      <c r="M1867" s="11">
        <v>4</v>
      </c>
      <c r="N1867" s="11">
        <v>2</v>
      </c>
      <c r="O1867" s="11">
        <v>2</v>
      </c>
      <c r="P1867" s="11">
        <v>0.125</v>
      </c>
      <c r="Q1867" s="11">
        <v>0.1</v>
      </c>
      <c r="R1867" s="11">
        <v>0.1</v>
      </c>
      <c r="S1867" s="11">
        <v>0.25</v>
      </c>
      <c r="T1867" s="11">
        <v>3945.4789000000001</v>
      </c>
      <c r="U1867" s="11">
        <v>0.45</v>
      </c>
      <c r="V1867" s="11">
        <v>50</v>
      </c>
      <c r="W1867" s="11">
        <v>800</v>
      </c>
      <c r="X1867" s="11">
        <v>19.837990999999999</v>
      </c>
    </row>
    <row r="1868" spans="2:24" x14ac:dyDescent="0.35">
      <c r="B1868" s="11">
        <v>-1.5622E-2</v>
      </c>
      <c r="C1868" s="11">
        <v>25</v>
      </c>
      <c r="D1868" s="11">
        <v>257.35714000000002</v>
      </c>
      <c r="E1868" s="11">
        <v>0.192</v>
      </c>
      <c r="F1868" s="11">
        <v>1000</v>
      </c>
      <c r="G1868" s="11">
        <v>192</v>
      </c>
      <c r="H1868" s="11">
        <v>6500</v>
      </c>
      <c r="I1868" s="11">
        <v>0.85</v>
      </c>
      <c r="J1868" s="11">
        <v>0.4</v>
      </c>
      <c r="K1868" s="11">
        <v>0.9</v>
      </c>
      <c r="L1868" s="11">
        <v>4</v>
      </c>
      <c r="M1868" s="11">
        <v>2</v>
      </c>
      <c r="N1868" s="11">
        <v>4</v>
      </c>
      <c r="O1868" s="11">
        <v>4</v>
      </c>
      <c r="P1868" s="11">
        <v>0.125</v>
      </c>
      <c r="Q1868" s="11">
        <v>0.1</v>
      </c>
      <c r="R1868" s="11">
        <v>0.1</v>
      </c>
      <c r="S1868" s="11">
        <v>0.2</v>
      </c>
      <c r="T1868" s="11">
        <v>3410.5387999999998</v>
      </c>
      <c r="U1868" s="11">
        <v>0.7</v>
      </c>
      <c r="V1868" s="11">
        <v>90</v>
      </c>
      <c r="W1868" s="11">
        <v>1000</v>
      </c>
      <c r="X1868" s="11">
        <v>1.1283948000000001</v>
      </c>
    </row>
    <row r="1869" spans="2:24" x14ac:dyDescent="0.35">
      <c r="B1869" s="11">
        <v>21.182770999999999</v>
      </c>
      <c r="C1869" s="11">
        <v>25</v>
      </c>
      <c r="D1869" s="11">
        <v>202.53061</v>
      </c>
      <c r="E1869" s="11">
        <v>0.27300000000000002</v>
      </c>
      <c r="F1869" s="11">
        <v>950</v>
      </c>
      <c r="G1869" s="11">
        <v>259.35000000000002</v>
      </c>
      <c r="H1869" s="11">
        <v>7000</v>
      </c>
      <c r="I1869" s="11">
        <v>0.7</v>
      </c>
      <c r="J1869" s="11">
        <v>0.3</v>
      </c>
      <c r="K1869" s="11">
        <v>0.8</v>
      </c>
      <c r="L1869" s="11">
        <v>4</v>
      </c>
      <c r="M1869" s="11">
        <v>3</v>
      </c>
      <c r="N1869" s="11">
        <v>2</v>
      </c>
      <c r="O1869" s="11">
        <v>3</v>
      </c>
      <c r="P1869" s="11">
        <v>0.05</v>
      </c>
      <c r="Q1869" s="11">
        <v>0.2</v>
      </c>
      <c r="R1869" s="11">
        <v>0.1</v>
      </c>
      <c r="S1869" s="11">
        <v>0.2</v>
      </c>
      <c r="T1869" s="11">
        <v>3080.4866000000002</v>
      </c>
      <c r="U1869" s="11">
        <v>0.42499999999999999</v>
      </c>
      <c r="V1869" s="11">
        <v>90</v>
      </c>
      <c r="W1869" s="11">
        <v>1400</v>
      </c>
      <c r="X1869" s="11">
        <v>22.361521</v>
      </c>
    </row>
    <row r="1870" spans="2:24" x14ac:dyDescent="0.35">
      <c r="B1870" s="11">
        <v>5.5466819999999997</v>
      </c>
      <c r="C1870" s="11">
        <v>40</v>
      </c>
      <c r="D1870" s="11">
        <v>92.877550999999997</v>
      </c>
      <c r="E1870" s="11">
        <v>0.192</v>
      </c>
      <c r="F1870" s="11">
        <v>1700</v>
      </c>
      <c r="G1870" s="11">
        <v>326.40000000000003</v>
      </c>
      <c r="H1870" s="11">
        <v>6500</v>
      </c>
      <c r="I1870" s="11">
        <v>0.7</v>
      </c>
      <c r="J1870" s="11">
        <v>0.2</v>
      </c>
      <c r="K1870" s="11">
        <v>0.7</v>
      </c>
      <c r="L1870" s="11">
        <v>3</v>
      </c>
      <c r="M1870" s="11">
        <v>2</v>
      </c>
      <c r="N1870" s="11">
        <v>4</v>
      </c>
      <c r="O1870" s="11">
        <v>4</v>
      </c>
      <c r="P1870" s="11">
        <v>0.2</v>
      </c>
      <c r="Q1870" s="11">
        <v>0.1</v>
      </c>
      <c r="R1870" s="11">
        <v>0.3</v>
      </c>
      <c r="S1870" s="11">
        <v>0.3</v>
      </c>
      <c r="T1870" s="11">
        <v>2108.2921999999999</v>
      </c>
      <c r="U1870" s="11">
        <v>0.4</v>
      </c>
      <c r="V1870" s="11">
        <v>80</v>
      </c>
      <c r="W1870" s="11">
        <v>1200</v>
      </c>
      <c r="X1870" s="11">
        <v>3.0119560000000001</v>
      </c>
    </row>
    <row r="1871" spans="2:24" x14ac:dyDescent="0.35">
      <c r="B1871" s="11">
        <v>-14.986314999999999</v>
      </c>
      <c r="C1871" s="11">
        <v>35</v>
      </c>
      <c r="D1871" s="11">
        <v>159.88775999999999</v>
      </c>
      <c r="E1871" s="11">
        <v>0.27300000000000002</v>
      </c>
      <c r="F1871" s="11">
        <v>600</v>
      </c>
      <c r="G1871" s="11">
        <v>163.80000000000001</v>
      </c>
      <c r="H1871" s="11">
        <v>7500</v>
      </c>
      <c r="I1871" s="11">
        <v>0.8</v>
      </c>
      <c r="J1871" s="11">
        <v>0.2</v>
      </c>
      <c r="K1871" s="11">
        <v>0.8</v>
      </c>
      <c r="L1871" s="11">
        <v>2</v>
      </c>
      <c r="M1871" s="11">
        <v>3</v>
      </c>
      <c r="N1871" s="11">
        <v>2</v>
      </c>
      <c r="O1871" s="11">
        <v>2</v>
      </c>
      <c r="P1871" s="11">
        <v>0.05</v>
      </c>
      <c r="Q1871" s="11">
        <v>0.15</v>
      </c>
      <c r="R1871" s="11">
        <v>0.3</v>
      </c>
      <c r="S1871" s="11">
        <v>0.25</v>
      </c>
      <c r="T1871" s="11">
        <v>1909.1026999999999</v>
      </c>
      <c r="U1871" s="11">
        <v>0.57499999999999996</v>
      </c>
      <c r="V1871" s="11">
        <v>90</v>
      </c>
      <c r="W1871" s="11">
        <v>1600</v>
      </c>
      <c r="X1871" s="11">
        <v>-11.334228</v>
      </c>
    </row>
    <row r="1872" spans="2:24" x14ac:dyDescent="0.35">
      <c r="B1872" s="11">
        <v>35.143149000000001</v>
      </c>
      <c r="C1872" s="11">
        <v>40</v>
      </c>
      <c r="D1872" s="11">
        <v>251.26531</v>
      </c>
      <c r="E1872" s="11">
        <v>0.246</v>
      </c>
      <c r="F1872" s="11">
        <v>5735.1756198347111</v>
      </c>
      <c r="G1872" s="11">
        <v>1410.853202479339</v>
      </c>
      <c r="H1872" s="11">
        <v>7500</v>
      </c>
      <c r="I1872" s="11">
        <v>0.85</v>
      </c>
      <c r="J1872" s="11">
        <v>0.3</v>
      </c>
      <c r="K1872" s="11">
        <v>0.6</v>
      </c>
      <c r="L1872" s="11">
        <v>4</v>
      </c>
      <c r="M1872" s="11">
        <v>2</v>
      </c>
      <c r="N1872" s="11">
        <v>2</v>
      </c>
      <c r="O1872" s="11">
        <v>3</v>
      </c>
      <c r="P1872" s="11">
        <v>0.05</v>
      </c>
      <c r="Q1872" s="11">
        <v>0.2</v>
      </c>
      <c r="R1872" s="11">
        <v>0.1</v>
      </c>
      <c r="S1872" s="11">
        <v>0.35</v>
      </c>
      <c r="T1872" s="11">
        <v>4170.2484000000004</v>
      </c>
      <c r="U1872" s="11">
        <v>0.67500000000000004</v>
      </c>
      <c r="V1872" s="11">
        <v>90</v>
      </c>
      <c r="W1872" s="11">
        <v>1200</v>
      </c>
      <c r="X1872" s="11">
        <v>38.623854999999999</v>
      </c>
    </row>
    <row r="1873" spans="2:24" x14ac:dyDescent="0.35">
      <c r="B1873" s="11">
        <v>-6.1067369999999999</v>
      </c>
      <c r="C1873" s="11">
        <v>30</v>
      </c>
      <c r="D1873" s="11">
        <v>226.89796000000001</v>
      </c>
      <c r="E1873" s="11">
        <v>0.16500000000000001</v>
      </c>
      <c r="F1873" s="11">
        <v>1300</v>
      </c>
      <c r="G1873" s="11">
        <v>214.5</v>
      </c>
      <c r="H1873" s="11">
        <v>7000</v>
      </c>
      <c r="I1873" s="11">
        <v>0.8</v>
      </c>
      <c r="J1873" s="11">
        <v>0.2</v>
      </c>
      <c r="K1873" s="11">
        <v>0.9</v>
      </c>
      <c r="L1873" s="11">
        <v>3</v>
      </c>
      <c r="M1873" s="11">
        <v>4</v>
      </c>
      <c r="N1873" s="11">
        <v>3</v>
      </c>
      <c r="O1873" s="11">
        <v>2</v>
      </c>
      <c r="P1873" s="11">
        <v>0.05</v>
      </c>
      <c r="Q1873" s="11">
        <v>0.15</v>
      </c>
      <c r="R1873" s="11">
        <v>0.1</v>
      </c>
      <c r="S1873" s="11">
        <v>0.35</v>
      </c>
      <c r="T1873" s="11">
        <v>2411.0549000000001</v>
      </c>
      <c r="U1873" s="11">
        <v>0.6</v>
      </c>
      <c r="V1873" s="11">
        <v>80</v>
      </c>
      <c r="W1873" s="11">
        <v>1600</v>
      </c>
      <c r="X1873" s="11">
        <v>-7.3033485000000002</v>
      </c>
    </row>
    <row r="1874" spans="2:24" x14ac:dyDescent="0.35">
      <c r="B1874" s="11">
        <v>17.553656</v>
      </c>
      <c r="C1874" s="11">
        <v>20</v>
      </c>
      <c r="D1874" s="11">
        <v>214.71429000000001</v>
      </c>
      <c r="E1874" s="11">
        <v>0.246</v>
      </c>
      <c r="F1874" s="11">
        <v>2009.9173553719008</v>
      </c>
      <c r="G1874" s="11">
        <v>494.43966942148762</v>
      </c>
      <c r="H1874" s="11">
        <v>6500</v>
      </c>
      <c r="I1874" s="11">
        <v>0.8</v>
      </c>
      <c r="J1874" s="11">
        <v>0.2</v>
      </c>
      <c r="K1874" s="11">
        <v>0.6</v>
      </c>
      <c r="L1874" s="11">
        <v>4</v>
      </c>
      <c r="M1874" s="11">
        <v>3</v>
      </c>
      <c r="N1874" s="11">
        <v>4</v>
      </c>
      <c r="O1874" s="11">
        <v>3</v>
      </c>
      <c r="P1874" s="11">
        <v>0.05</v>
      </c>
      <c r="Q1874" s="11">
        <v>0.2</v>
      </c>
      <c r="R1874" s="11">
        <v>0.23333333000000001</v>
      </c>
      <c r="S1874" s="11">
        <v>0.3</v>
      </c>
      <c r="T1874" s="11">
        <v>3523.0978</v>
      </c>
      <c r="U1874" s="11">
        <v>0.57499999999999996</v>
      </c>
      <c r="V1874" s="11">
        <v>70</v>
      </c>
      <c r="W1874" s="11">
        <v>1600</v>
      </c>
      <c r="X1874" s="11">
        <v>13.445914999999999</v>
      </c>
    </row>
    <row r="1875" spans="2:24" x14ac:dyDescent="0.35">
      <c r="B1875" s="11">
        <v>8.9048809999999996</v>
      </c>
      <c r="C1875" s="11">
        <v>15</v>
      </c>
      <c r="D1875" s="11">
        <v>56.326531000000003</v>
      </c>
      <c r="E1875" s="11">
        <v>0.219</v>
      </c>
      <c r="F1875" s="11">
        <v>600</v>
      </c>
      <c r="G1875" s="11">
        <v>131.4</v>
      </c>
      <c r="H1875" s="11">
        <v>5000</v>
      </c>
      <c r="I1875" s="11">
        <v>0.8</v>
      </c>
      <c r="J1875" s="11">
        <v>0.5</v>
      </c>
      <c r="K1875" s="11">
        <v>0.6</v>
      </c>
      <c r="L1875" s="11">
        <v>4</v>
      </c>
      <c r="M1875" s="11">
        <v>2</v>
      </c>
      <c r="N1875" s="11">
        <v>3</v>
      </c>
      <c r="O1875" s="11">
        <v>4</v>
      </c>
      <c r="P1875" s="11">
        <v>0.05</v>
      </c>
      <c r="Q1875" s="11">
        <v>0.15</v>
      </c>
      <c r="R1875" s="11">
        <v>0.16666666999999999</v>
      </c>
      <c r="S1875" s="11">
        <v>0.25</v>
      </c>
      <c r="T1875" s="11">
        <v>1898.5146999999999</v>
      </c>
      <c r="U1875" s="11">
        <v>0.45</v>
      </c>
      <c r="V1875" s="11">
        <v>90</v>
      </c>
      <c r="W1875" s="11">
        <v>1000</v>
      </c>
      <c r="X1875" s="11">
        <v>7.4609337999999994</v>
      </c>
    </row>
    <row r="1876" spans="2:24" x14ac:dyDescent="0.35">
      <c r="B1876" s="11">
        <v>5.6828070000000004</v>
      </c>
      <c r="C1876" s="11">
        <v>30</v>
      </c>
      <c r="D1876" s="11">
        <v>275.63265000000001</v>
      </c>
      <c r="E1876" s="11">
        <v>0.246</v>
      </c>
      <c r="F1876" s="11">
        <v>3800</v>
      </c>
      <c r="G1876" s="11">
        <v>934.8</v>
      </c>
      <c r="H1876" s="11">
        <v>8500</v>
      </c>
      <c r="I1876" s="11">
        <v>0.7</v>
      </c>
      <c r="J1876" s="11">
        <v>0.5</v>
      </c>
      <c r="K1876" s="11">
        <v>0.6</v>
      </c>
      <c r="L1876" s="11">
        <v>3</v>
      </c>
      <c r="M1876" s="11">
        <v>4</v>
      </c>
      <c r="N1876" s="11">
        <v>3</v>
      </c>
      <c r="O1876" s="11">
        <v>4</v>
      </c>
      <c r="P1876" s="11">
        <v>0.2</v>
      </c>
      <c r="Q1876" s="11">
        <v>0.1</v>
      </c>
      <c r="R1876" s="11">
        <v>0.1</v>
      </c>
      <c r="S1876" s="11">
        <v>0.35</v>
      </c>
      <c r="T1876" s="11">
        <v>2230.6358</v>
      </c>
      <c r="U1876" s="11">
        <v>0.67500000000000004</v>
      </c>
      <c r="V1876" s="11">
        <v>90</v>
      </c>
      <c r="W1876" s="11">
        <v>600</v>
      </c>
      <c r="X1876" s="11">
        <v>9.0774308000000001</v>
      </c>
    </row>
    <row r="1877" spans="2:24" x14ac:dyDescent="0.35">
      <c r="B1877" s="11">
        <v>0.196659</v>
      </c>
      <c r="C1877" s="11">
        <v>20</v>
      </c>
      <c r="D1877" s="11">
        <v>92.877550999999997</v>
      </c>
      <c r="E1877" s="11">
        <v>0.27300000000000002</v>
      </c>
      <c r="F1877" s="11">
        <v>1335.5888429752067</v>
      </c>
      <c r="G1877" s="11">
        <v>364.61575413223147</v>
      </c>
      <c r="H1877" s="11">
        <v>7000</v>
      </c>
      <c r="I1877" s="11">
        <v>0.75</v>
      </c>
      <c r="J1877" s="11">
        <v>0.3</v>
      </c>
      <c r="K1877" s="11">
        <v>0.9</v>
      </c>
      <c r="L1877" s="11">
        <v>4</v>
      </c>
      <c r="M1877" s="11">
        <v>3</v>
      </c>
      <c r="N1877" s="11">
        <v>2</v>
      </c>
      <c r="O1877" s="11">
        <v>2</v>
      </c>
      <c r="P1877" s="11">
        <v>0.2</v>
      </c>
      <c r="Q1877" s="11">
        <v>0.2</v>
      </c>
      <c r="R1877" s="11">
        <v>0.23333333000000001</v>
      </c>
      <c r="S1877" s="11">
        <v>0.35</v>
      </c>
      <c r="T1877" s="11">
        <v>1958.2479000000001</v>
      </c>
      <c r="U1877" s="11">
        <v>0.67500000000000004</v>
      </c>
      <c r="V1877" s="11">
        <v>60</v>
      </c>
      <c r="W1877" s="11">
        <v>400</v>
      </c>
      <c r="X1877" s="11">
        <v>-2.9194378999999997</v>
      </c>
    </row>
    <row r="1878" spans="2:24" x14ac:dyDescent="0.35">
      <c r="B1878" s="11">
        <v>28.008144999999999</v>
      </c>
      <c r="C1878" s="11">
        <v>25</v>
      </c>
      <c r="D1878" s="11">
        <v>56.326531000000003</v>
      </c>
      <c r="E1878" s="11">
        <v>0.219</v>
      </c>
      <c r="F1878" s="11">
        <v>6600</v>
      </c>
      <c r="G1878" s="11">
        <v>1445.4</v>
      </c>
      <c r="H1878" s="11">
        <v>4000</v>
      </c>
      <c r="I1878" s="11">
        <v>0.75</v>
      </c>
      <c r="J1878" s="11">
        <v>0.5</v>
      </c>
      <c r="K1878" s="11">
        <v>0.9</v>
      </c>
      <c r="L1878" s="11">
        <v>4</v>
      </c>
      <c r="M1878" s="11">
        <v>3</v>
      </c>
      <c r="N1878" s="11">
        <v>2</v>
      </c>
      <c r="O1878" s="11">
        <v>2</v>
      </c>
      <c r="P1878" s="11">
        <v>0.125</v>
      </c>
      <c r="Q1878" s="11">
        <v>0.15</v>
      </c>
      <c r="R1878" s="11">
        <v>0.16666666999999999</v>
      </c>
      <c r="S1878" s="11">
        <v>0.35</v>
      </c>
      <c r="T1878" s="11">
        <v>2437.3081000000002</v>
      </c>
      <c r="U1878" s="11">
        <v>0.5</v>
      </c>
      <c r="V1878" s="11">
        <v>50</v>
      </c>
      <c r="W1878" s="11">
        <v>600</v>
      </c>
      <c r="X1878" s="11">
        <v>29.803644999999999</v>
      </c>
    </row>
    <row r="1879" spans="2:24" x14ac:dyDescent="0.35">
      <c r="B1879" s="11">
        <v>-2.1192060000000001</v>
      </c>
      <c r="C1879" s="11">
        <v>40</v>
      </c>
      <c r="D1879" s="11">
        <v>13.683673000000001</v>
      </c>
      <c r="E1879" s="11">
        <v>0.246</v>
      </c>
      <c r="F1879" s="11">
        <v>376.54958677685954</v>
      </c>
      <c r="G1879" s="11">
        <v>92.631198347107443</v>
      </c>
      <c r="H1879" s="11">
        <v>8000</v>
      </c>
      <c r="I1879" s="11">
        <v>0.8</v>
      </c>
      <c r="J1879" s="11">
        <v>0.4</v>
      </c>
      <c r="K1879" s="11">
        <v>0.8</v>
      </c>
      <c r="L1879" s="11">
        <v>3</v>
      </c>
      <c r="M1879" s="11">
        <v>2</v>
      </c>
      <c r="N1879" s="11">
        <v>2</v>
      </c>
      <c r="O1879" s="11">
        <v>4</v>
      </c>
      <c r="P1879" s="11">
        <v>0.125</v>
      </c>
      <c r="Q1879" s="11">
        <v>0.15</v>
      </c>
      <c r="R1879" s="11">
        <v>0.23333333000000001</v>
      </c>
      <c r="S1879" s="11">
        <v>0.35</v>
      </c>
      <c r="T1879" s="11">
        <v>3212.6358</v>
      </c>
      <c r="U1879" s="11">
        <v>0.45</v>
      </c>
      <c r="V1879" s="11">
        <v>90</v>
      </c>
      <c r="W1879" s="11">
        <v>600</v>
      </c>
      <c r="X1879" s="11">
        <v>-4.0344199999999999</v>
      </c>
    </row>
    <row r="1880" spans="2:24" x14ac:dyDescent="0.35">
      <c r="B1880" s="11">
        <v>-7.1698550000000001</v>
      </c>
      <c r="C1880" s="11">
        <v>15</v>
      </c>
      <c r="D1880" s="11">
        <v>50.234693999999998</v>
      </c>
      <c r="E1880" s="11">
        <v>0.27300000000000002</v>
      </c>
      <c r="F1880" s="11">
        <v>4231.4049586776864</v>
      </c>
      <c r="G1880" s="11">
        <v>1155.1735537190084</v>
      </c>
      <c r="H1880" s="11">
        <v>3000</v>
      </c>
      <c r="I1880" s="11">
        <v>0.7</v>
      </c>
      <c r="J1880" s="11">
        <v>0.5</v>
      </c>
      <c r="K1880" s="11">
        <v>0.6</v>
      </c>
      <c r="L1880" s="11">
        <v>4</v>
      </c>
      <c r="M1880" s="11">
        <v>2</v>
      </c>
      <c r="N1880" s="11">
        <v>2</v>
      </c>
      <c r="O1880" s="11">
        <v>2</v>
      </c>
      <c r="P1880" s="11">
        <v>0.05</v>
      </c>
      <c r="Q1880" s="11">
        <v>0.15</v>
      </c>
      <c r="R1880" s="11">
        <v>0.1</v>
      </c>
      <c r="S1880" s="11">
        <v>0.3</v>
      </c>
      <c r="T1880" s="11">
        <v>867.89242000000002</v>
      </c>
      <c r="U1880" s="11">
        <v>0.67500000000000004</v>
      </c>
      <c r="V1880" s="11">
        <v>40</v>
      </c>
      <c r="W1880" s="11">
        <v>1200</v>
      </c>
      <c r="X1880" s="11">
        <v>-5.9216578000000002</v>
      </c>
    </row>
    <row r="1881" spans="2:24" x14ac:dyDescent="0.35">
      <c r="B1881" s="11">
        <v>-10.98841</v>
      </c>
      <c r="C1881" s="11">
        <v>40</v>
      </c>
      <c r="D1881" s="11">
        <v>25.867346999999999</v>
      </c>
      <c r="E1881" s="11">
        <v>8.4000000000000005E-2</v>
      </c>
      <c r="F1881" s="11">
        <v>640.13429752066122</v>
      </c>
      <c r="G1881" s="11">
        <v>53.771280991735544</v>
      </c>
      <c r="H1881" s="11">
        <v>7500</v>
      </c>
      <c r="I1881" s="11">
        <v>0.85</v>
      </c>
      <c r="J1881" s="11">
        <v>0.2</v>
      </c>
      <c r="K1881" s="11">
        <v>0.6</v>
      </c>
      <c r="L1881" s="11">
        <v>3</v>
      </c>
      <c r="M1881" s="11">
        <v>2</v>
      </c>
      <c r="N1881" s="11">
        <v>3</v>
      </c>
      <c r="O1881" s="11">
        <v>2</v>
      </c>
      <c r="P1881" s="11">
        <v>0.2</v>
      </c>
      <c r="Q1881" s="11">
        <v>0.1</v>
      </c>
      <c r="R1881" s="11">
        <v>0.16666666999999999</v>
      </c>
      <c r="S1881" s="11">
        <v>0.25</v>
      </c>
      <c r="T1881" s="11">
        <v>3591.0472</v>
      </c>
      <c r="U1881" s="11">
        <v>0.65</v>
      </c>
      <c r="V1881" s="11">
        <v>90</v>
      </c>
      <c r="W1881" s="11">
        <v>800</v>
      </c>
      <c r="X1881" s="11">
        <v>-11.669279</v>
      </c>
    </row>
    <row r="1882" spans="2:24" x14ac:dyDescent="0.35">
      <c r="B1882" s="11">
        <v>-9.8567450000000001</v>
      </c>
      <c r="C1882" s="11">
        <v>40</v>
      </c>
      <c r="D1882" s="11">
        <v>31.959184</v>
      </c>
      <c r="E1882" s="11">
        <v>0.13800000000000001</v>
      </c>
      <c r="F1882" s="11">
        <v>250</v>
      </c>
      <c r="G1882" s="11">
        <v>34.5</v>
      </c>
      <c r="H1882" s="11">
        <v>8000</v>
      </c>
      <c r="I1882" s="11">
        <v>0.75</v>
      </c>
      <c r="J1882" s="11">
        <v>0.5</v>
      </c>
      <c r="K1882" s="11">
        <v>0.6</v>
      </c>
      <c r="L1882" s="11">
        <v>4</v>
      </c>
      <c r="M1882" s="11">
        <v>2</v>
      </c>
      <c r="N1882" s="11">
        <v>2</v>
      </c>
      <c r="O1882" s="11">
        <v>3</v>
      </c>
      <c r="P1882" s="11">
        <v>0.125</v>
      </c>
      <c r="Q1882" s="11">
        <v>0.1</v>
      </c>
      <c r="R1882" s="11">
        <v>0.16666666999999999</v>
      </c>
      <c r="S1882" s="11">
        <v>0.3</v>
      </c>
      <c r="T1882" s="11">
        <v>4448.2650000000003</v>
      </c>
      <c r="U1882" s="11">
        <v>0.55000000000000004</v>
      </c>
      <c r="V1882" s="11">
        <v>50</v>
      </c>
      <c r="W1882" s="11">
        <v>600</v>
      </c>
      <c r="X1882" s="11">
        <v>-11.538916</v>
      </c>
    </row>
    <row r="1883" spans="2:24" x14ac:dyDescent="0.35">
      <c r="B1883" s="11">
        <v>-25.350750000000001</v>
      </c>
      <c r="C1883" s="11">
        <v>15</v>
      </c>
      <c r="D1883" s="11">
        <v>239.08162999999999</v>
      </c>
      <c r="E1883" s="11">
        <v>0.03</v>
      </c>
      <c r="F1883" s="11">
        <v>250</v>
      </c>
      <c r="G1883" s="11">
        <v>7.5</v>
      </c>
      <c r="H1883" s="11">
        <v>7500</v>
      </c>
      <c r="I1883" s="11">
        <v>0.8</v>
      </c>
      <c r="J1883" s="11">
        <v>0.5</v>
      </c>
      <c r="K1883" s="11">
        <v>0.6</v>
      </c>
      <c r="L1883" s="11">
        <v>3</v>
      </c>
      <c r="M1883" s="11">
        <v>2</v>
      </c>
      <c r="N1883" s="11">
        <v>4</v>
      </c>
      <c r="O1883" s="11">
        <v>3</v>
      </c>
      <c r="P1883" s="11">
        <v>0.2</v>
      </c>
      <c r="Q1883" s="11">
        <v>0.15</v>
      </c>
      <c r="R1883" s="11">
        <v>0.23333333000000001</v>
      </c>
      <c r="S1883" s="11">
        <v>0.2</v>
      </c>
      <c r="T1883" s="11">
        <v>4203.8539000000001</v>
      </c>
      <c r="U1883" s="11">
        <v>0.7</v>
      </c>
      <c r="V1883" s="11">
        <v>60</v>
      </c>
      <c r="W1883" s="11">
        <v>1600</v>
      </c>
      <c r="X1883" s="11">
        <v>-25.467860000000002</v>
      </c>
    </row>
    <row r="1884" spans="2:24" x14ac:dyDescent="0.35">
      <c r="B1884" s="11">
        <v>16.821448</v>
      </c>
      <c r="C1884" s="11">
        <v>35</v>
      </c>
      <c r="D1884" s="11">
        <v>147.70408</v>
      </c>
      <c r="E1884" s="11">
        <v>0.13800000000000001</v>
      </c>
      <c r="F1884" s="11">
        <v>3290.2892561983467</v>
      </c>
      <c r="G1884" s="11">
        <v>454.05991735537191</v>
      </c>
      <c r="H1884" s="11">
        <v>8000</v>
      </c>
      <c r="I1884" s="11">
        <v>0.85</v>
      </c>
      <c r="J1884" s="11">
        <v>0.2</v>
      </c>
      <c r="K1884" s="11">
        <v>0.6</v>
      </c>
      <c r="L1884" s="11">
        <v>4</v>
      </c>
      <c r="M1884" s="11">
        <v>2</v>
      </c>
      <c r="N1884" s="11">
        <v>4</v>
      </c>
      <c r="O1884" s="11">
        <v>3</v>
      </c>
      <c r="P1884" s="11">
        <v>0.2</v>
      </c>
      <c r="Q1884" s="11">
        <v>0.1</v>
      </c>
      <c r="R1884" s="11">
        <v>0.1</v>
      </c>
      <c r="S1884" s="11">
        <v>0.3</v>
      </c>
      <c r="T1884" s="11">
        <v>4581.8464999999997</v>
      </c>
      <c r="U1884" s="11">
        <v>0.65</v>
      </c>
      <c r="V1884" s="11">
        <v>90</v>
      </c>
      <c r="W1884" s="11">
        <v>2000</v>
      </c>
      <c r="X1884" s="11">
        <v>12.769204999999999</v>
      </c>
    </row>
    <row r="1885" spans="2:24" x14ac:dyDescent="0.35">
      <c r="B1885" s="11">
        <v>-7.5554990000000002</v>
      </c>
      <c r="C1885" s="11">
        <v>20</v>
      </c>
      <c r="D1885" s="11">
        <v>147.70408</v>
      </c>
      <c r="E1885" s="11">
        <v>0.03</v>
      </c>
      <c r="F1885" s="11">
        <v>376.54958677685954</v>
      </c>
      <c r="G1885" s="11">
        <v>11.296487603305787</v>
      </c>
      <c r="H1885" s="11">
        <v>7000</v>
      </c>
      <c r="I1885" s="11">
        <v>0.75</v>
      </c>
      <c r="J1885" s="11">
        <v>0.4</v>
      </c>
      <c r="K1885" s="11">
        <v>0.8</v>
      </c>
      <c r="L1885" s="11">
        <v>4</v>
      </c>
      <c r="M1885" s="11">
        <v>3</v>
      </c>
      <c r="N1885" s="11">
        <v>3</v>
      </c>
      <c r="O1885" s="11">
        <v>2</v>
      </c>
      <c r="P1885" s="11">
        <v>0.05</v>
      </c>
      <c r="Q1885" s="11">
        <v>0.15</v>
      </c>
      <c r="R1885" s="11">
        <v>0.1</v>
      </c>
      <c r="S1885" s="11">
        <v>0.2</v>
      </c>
      <c r="T1885" s="11">
        <v>3794.1053000000002</v>
      </c>
      <c r="U1885" s="11">
        <v>0.65</v>
      </c>
      <c r="V1885" s="11">
        <v>90</v>
      </c>
      <c r="W1885" s="11">
        <v>400</v>
      </c>
      <c r="X1885" s="11">
        <v>-8.3482084000000008</v>
      </c>
    </row>
    <row r="1886" spans="2:24" x14ac:dyDescent="0.35">
      <c r="B1886" s="11">
        <v>-14.510346999999999</v>
      </c>
      <c r="C1886" s="11">
        <v>15</v>
      </c>
      <c r="D1886" s="11">
        <v>25.867346999999999</v>
      </c>
      <c r="E1886" s="11">
        <v>0.3</v>
      </c>
      <c r="F1886" s="11">
        <v>2748.8119834710747</v>
      </c>
      <c r="G1886" s="11">
        <v>824.64359504132233</v>
      </c>
      <c r="H1886" s="11">
        <v>7500</v>
      </c>
      <c r="I1886" s="11">
        <v>0.75</v>
      </c>
      <c r="J1886" s="11">
        <v>0.2</v>
      </c>
      <c r="K1886" s="11">
        <v>0.9</v>
      </c>
      <c r="L1886" s="11">
        <v>2</v>
      </c>
      <c r="M1886" s="11">
        <v>4</v>
      </c>
      <c r="N1886" s="11">
        <v>4</v>
      </c>
      <c r="O1886" s="11">
        <v>3</v>
      </c>
      <c r="P1886" s="11">
        <v>0.05</v>
      </c>
      <c r="Q1886" s="11">
        <v>0.2</v>
      </c>
      <c r="R1886" s="11">
        <v>0.23333333000000001</v>
      </c>
      <c r="S1886" s="11">
        <v>0.3</v>
      </c>
      <c r="T1886" s="11">
        <v>2169.7311</v>
      </c>
      <c r="U1886" s="11">
        <v>0.7</v>
      </c>
      <c r="V1886" s="11">
        <v>40</v>
      </c>
      <c r="W1886" s="11">
        <v>600</v>
      </c>
      <c r="X1886" s="11">
        <v>-12.737233</v>
      </c>
    </row>
    <row r="1887" spans="2:24" x14ac:dyDescent="0.35">
      <c r="B1887" s="11">
        <v>24.857990999999998</v>
      </c>
      <c r="C1887" s="11">
        <v>25</v>
      </c>
      <c r="D1887" s="11">
        <v>245.17347000000001</v>
      </c>
      <c r="E1887" s="11">
        <v>8.4000000000000005E-2</v>
      </c>
      <c r="F1887" s="11">
        <v>5735.1756198347111</v>
      </c>
      <c r="G1887" s="11">
        <v>481.75475206611577</v>
      </c>
      <c r="H1887" s="11">
        <v>7500</v>
      </c>
      <c r="I1887" s="11">
        <v>0.7</v>
      </c>
      <c r="J1887" s="11">
        <v>0.3</v>
      </c>
      <c r="K1887" s="11">
        <v>0.7</v>
      </c>
      <c r="L1887" s="11">
        <v>3</v>
      </c>
      <c r="M1887" s="11">
        <v>3</v>
      </c>
      <c r="N1887" s="11">
        <v>3</v>
      </c>
      <c r="O1887" s="11">
        <v>4</v>
      </c>
      <c r="P1887" s="11">
        <v>0.2</v>
      </c>
      <c r="Q1887" s="11">
        <v>0.2</v>
      </c>
      <c r="R1887" s="11">
        <v>0.3</v>
      </c>
      <c r="S1887" s="11">
        <v>0.2</v>
      </c>
      <c r="T1887" s="11">
        <v>2665.8058000000001</v>
      </c>
      <c r="U1887" s="11">
        <v>0.4</v>
      </c>
      <c r="V1887" s="11">
        <v>70</v>
      </c>
      <c r="W1887" s="11">
        <v>400</v>
      </c>
      <c r="X1887" s="11">
        <v>22.004512999999999</v>
      </c>
    </row>
    <row r="1888" spans="2:24" x14ac:dyDescent="0.35">
      <c r="B1888" s="11">
        <v>7.37066</v>
      </c>
      <c r="C1888" s="11">
        <v>15</v>
      </c>
      <c r="D1888" s="11">
        <v>287.81632999999999</v>
      </c>
      <c r="E1888" s="11">
        <v>5.7000000000000002E-2</v>
      </c>
      <c r="F1888" s="11">
        <v>4176.1363636363631</v>
      </c>
      <c r="G1888" s="11">
        <v>238.03977272727269</v>
      </c>
      <c r="H1888" s="11">
        <v>8000</v>
      </c>
      <c r="I1888" s="11">
        <v>0.7</v>
      </c>
      <c r="J1888" s="11">
        <v>0.3</v>
      </c>
      <c r="K1888" s="11">
        <v>0.6</v>
      </c>
      <c r="L1888" s="11">
        <v>2</v>
      </c>
      <c r="M1888" s="11">
        <v>4</v>
      </c>
      <c r="N1888" s="11">
        <v>3</v>
      </c>
      <c r="O1888" s="11">
        <v>3</v>
      </c>
      <c r="P1888" s="11">
        <v>0.2</v>
      </c>
      <c r="Q1888" s="11">
        <v>0.2</v>
      </c>
      <c r="R1888" s="11">
        <v>0.3</v>
      </c>
      <c r="S1888" s="11">
        <v>0.25</v>
      </c>
      <c r="T1888" s="11">
        <v>3760.8672000000001</v>
      </c>
      <c r="U1888" s="11">
        <v>0.47499999999999998</v>
      </c>
      <c r="V1888" s="11">
        <v>80</v>
      </c>
      <c r="W1888" s="11">
        <v>1400</v>
      </c>
      <c r="X1888" s="11">
        <v>12.413751</v>
      </c>
    </row>
    <row r="1889" spans="2:24" x14ac:dyDescent="0.35">
      <c r="B1889" s="11">
        <v>11.318114</v>
      </c>
      <c r="C1889" s="11">
        <v>20</v>
      </c>
      <c r="D1889" s="11">
        <v>263.44898000000001</v>
      </c>
      <c r="E1889" s="11">
        <v>0.16500000000000001</v>
      </c>
      <c r="F1889" s="11">
        <v>1958.0578512396696</v>
      </c>
      <c r="G1889" s="11">
        <v>323.0795454545455</v>
      </c>
      <c r="H1889" s="11">
        <v>5500</v>
      </c>
      <c r="I1889" s="11">
        <v>0.85</v>
      </c>
      <c r="J1889" s="11">
        <v>0.5</v>
      </c>
      <c r="K1889" s="11">
        <v>0.6</v>
      </c>
      <c r="L1889" s="11">
        <v>2</v>
      </c>
      <c r="M1889" s="11">
        <v>4</v>
      </c>
      <c r="N1889" s="11">
        <v>4</v>
      </c>
      <c r="O1889" s="11">
        <v>2</v>
      </c>
      <c r="P1889" s="11">
        <v>0.05</v>
      </c>
      <c r="Q1889" s="11">
        <v>0.1</v>
      </c>
      <c r="R1889" s="11">
        <v>0.16666666999999999</v>
      </c>
      <c r="S1889" s="11">
        <v>0.3</v>
      </c>
      <c r="T1889" s="11">
        <v>1538.6233999999999</v>
      </c>
      <c r="U1889" s="11">
        <v>0.4</v>
      </c>
      <c r="V1889" s="11">
        <v>50</v>
      </c>
      <c r="W1889" s="11">
        <v>600</v>
      </c>
      <c r="X1889" s="11">
        <v>14.666193</v>
      </c>
    </row>
    <row r="1890" spans="2:24" x14ac:dyDescent="0.35">
      <c r="B1890" s="11">
        <v>-12.445983999999999</v>
      </c>
      <c r="C1890" s="11">
        <v>35</v>
      </c>
      <c r="D1890" s="11">
        <v>220.80611999999999</v>
      </c>
      <c r="E1890" s="11">
        <v>0.16500000000000001</v>
      </c>
      <c r="F1890" s="11">
        <v>5200</v>
      </c>
      <c r="G1890" s="11">
        <v>858</v>
      </c>
      <c r="H1890" s="11">
        <v>8000</v>
      </c>
      <c r="I1890" s="11">
        <v>0.75</v>
      </c>
      <c r="J1890" s="11">
        <v>0.3</v>
      </c>
      <c r="K1890" s="11">
        <v>0.8</v>
      </c>
      <c r="L1890" s="11">
        <v>4</v>
      </c>
      <c r="M1890" s="11">
        <v>3</v>
      </c>
      <c r="N1890" s="11">
        <v>3</v>
      </c>
      <c r="O1890" s="11">
        <v>3</v>
      </c>
      <c r="P1890" s="11">
        <v>0.05</v>
      </c>
      <c r="Q1890" s="11">
        <v>0.15</v>
      </c>
      <c r="R1890" s="11">
        <v>0.23333333000000001</v>
      </c>
      <c r="S1890" s="11">
        <v>0.35</v>
      </c>
      <c r="T1890" s="11">
        <v>2036.3761999999999</v>
      </c>
      <c r="U1890" s="11">
        <v>0.65</v>
      </c>
      <c r="V1890" s="11">
        <v>60</v>
      </c>
      <c r="W1890" s="11">
        <v>2000</v>
      </c>
      <c r="X1890" s="11">
        <v>0.48729130999999998</v>
      </c>
    </row>
    <row r="1891" spans="2:24" x14ac:dyDescent="0.35">
      <c r="B1891" s="11">
        <v>-11.947217</v>
      </c>
      <c r="C1891" s="11">
        <v>30</v>
      </c>
      <c r="D1891" s="11">
        <v>257.35714000000002</v>
      </c>
      <c r="E1891" s="11">
        <v>0.27300000000000002</v>
      </c>
      <c r="F1891" s="11">
        <v>775</v>
      </c>
      <c r="G1891" s="11">
        <v>211.57500000000002</v>
      </c>
      <c r="H1891" s="11">
        <v>5000</v>
      </c>
      <c r="I1891" s="11">
        <v>0.8</v>
      </c>
      <c r="J1891" s="11">
        <v>0.4</v>
      </c>
      <c r="K1891" s="11">
        <v>0.9</v>
      </c>
      <c r="L1891" s="11">
        <v>4</v>
      </c>
      <c r="M1891" s="11">
        <v>2</v>
      </c>
      <c r="N1891" s="11">
        <v>4</v>
      </c>
      <c r="O1891" s="11">
        <v>4</v>
      </c>
      <c r="P1891" s="11">
        <v>0.125</v>
      </c>
      <c r="Q1891" s="11">
        <v>0.2</v>
      </c>
      <c r="R1891" s="11">
        <v>0.1</v>
      </c>
      <c r="S1891" s="11">
        <v>0.25</v>
      </c>
      <c r="T1891" s="11">
        <v>1312.1387</v>
      </c>
      <c r="U1891" s="11">
        <v>0.45</v>
      </c>
      <c r="V1891" s="11">
        <v>40</v>
      </c>
      <c r="W1891" s="11">
        <v>1200</v>
      </c>
      <c r="X1891" s="11">
        <v>-13.168409</v>
      </c>
    </row>
    <row r="1892" spans="2:24" x14ac:dyDescent="0.35">
      <c r="B1892" s="11">
        <v>31.137542</v>
      </c>
      <c r="C1892" s="11">
        <v>15</v>
      </c>
      <c r="D1892" s="11">
        <v>80.693877999999998</v>
      </c>
      <c r="E1892" s="11">
        <v>8.4000000000000005E-2</v>
      </c>
      <c r="F1892" s="11">
        <v>5735.1756198347111</v>
      </c>
      <c r="G1892" s="11">
        <v>481.75475206611577</v>
      </c>
      <c r="H1892" s="11">
        <v>8500</v>
      </c>
      <c r="I1892" s="11">
        <v>0.85</v>
      </c>
      <c r="J1892" s="11">
        <v>0.2</v>
      </c>
      <c r="K1892" s="11">
        <v>0.9</v>
      </c>
      <c r="L1892" s="11">
        <v>4</v>
      </c>
      <c r="M1892" s="11">
        <v>2</v>
      </c>
      <c r="N1892" s="11">
        <v>4</v>
      </c>
      <c r="O1892" s="11">
        <v>3</v>
      </c>
      <c r="P1892" s="11">
        <v>0.125</v>
      </c>
      <c r="Q1892" s="11">
        <v>0.2</v>
      </c>
      <c r="R1892" s="11">
        <v>0.23333333000000001</v>
      </c>
      <c r="S1892" s="11">
        <v>0.3</v>
      </c>
      <c r="T1892" s="11">
        <v>2459.0284999999999</v>
      </c>
      <c r="U1892" s="11">
        <v>0.47499999999999998</v>
      </c>
      <c r="V1892" s="11">
        <v>90</v>
      </c>
      <c r="W1892" s="11">
        <v>400</v>
      </c>
      <c r="X1892" s="11">
        <v>33.104588999999997</v>
      </c>
    </row>
    <row r="1893" spans="2:24" x14ac:dyDescent="0.35">
      <c r="B1893" s="11">
        <v>-12.651217000000001</v>
      </c>
      <c r="C1893" s="11">
        <v>20</v>
      </c>
      <c r="D1893" s="11">
        <v>165.97959</v>
      </c>
      <c r="E1893" s="11">
        <v>0.03</v>
      </c>
      <c r="F1893" s="11">
        <v>4500</v>
      </c>
      <c r="G1893" s="11">
        <v>135</v>
      </c>
      <c r="H1893" s="11">
        <v>7500</v>
      </c>
      <c r="I1893" s="11">
        <v>0.75</v>
      </c>
      <c r="J1893" s="11">
        <v>0.4</v>
      </c>
      <c r="K1893" s="11">
        <v>0.7</v>
      </c>
      <c r="L1893" s="11">
        <v>2</v>
      </c>
      <c r="M1893" s="11">
        <v>3</v>
      </c>
      <c r="N1893" s="11">
        <v>3</v>
      </c>
      <c r="O1893" s="11">
        <v>2</v>
      </c>
      <c r="P1893" s="11">
        <v>0.05</v>
      </c>
      <c r="Q1893" s="11">
        <v>0.1</v>
      </c>
      <c r="R1893" s="11">
        <v>0.1</v>
      </c>
      <c r="S1893" s="11">
        <v>0.2</v>
      </c>
      <c r="T1893" s="11">
        <v>4720.7762000000002</v>
      </c>
      <c r="U1893" s="11">
        <v>0.6</v>
      </c>
      <c r="V1893" s="11">
        <v>60</v>
      </c>
      <c r="W1893" s="11">
        <v>1600</v>
      </c>
      <c r="X1893" s="11">
        <v>-11.116978</v>
      </c>
    </row>
    <row r="1894" spans="2:24" x14ac:dyDescent="0.35">
      <c r="B1894" s="11">
        <v>22.196835</v>
      </c>
      <c r="C1894" s="11">
        <v>30</v>
      </c>
      <c r="D1894" s="11">
        <v>68.510204000000002</v>
      </c>
      <c r="E1894" s="11">
        <v>0.246</v>
      </c>
      <c r="F1894" s="11">
        <v>2400</v>
      </c>
      <c r="G1894" s="11">
        <v>590.4</v>
      </c>
      <c r="H1894" s="11">
        <v>6000</v>
      </c>
      <c r="I1894" s="11">
        <v>0.85</v>
      </c>
      <c r="J1894" s="11">
        <v>0.4</v>
      </c>
      <c r="K1894" s="11">
        <v>0.8</v>
      </c>
      <c r="L1894" s="11">
        <v>4</v>
      </c>
      <c r="M1894" s="11">
        <v>4</v>
      </c>
      <c r="N1894" s="11">
        <v>4</v>
      </c>
      <c r="O1894" s="11">
        <v>2</v>
      </c>
      <c r="P1894" s="11">
        <v>0.125</v>
      </c>
      <c r="Q1894" s="11">
        <v>0.1</v>
      </c>
      <c r="R1894" s="11">
        <v>0.3</v>
      </c>
      <c r="S1894" s="11">
        <v>0.2</v>
      </c>
      <c r="T1894" s="11">
        <v>2066.6185</v>
      </c>
      <c r="U1894" s="11">
        <v>0.55000000000000004</v>
      </c>
      <c r="V1894" s="11">
        <v>90</v>
      </c>
      <c r="W1894" s="11">
        <v>1800</v>
      </c>
      <c r="X1894" s="11">
        <v>26.588000999999998</v>
      </c>
    </row>
    <row r="1895" spans="2:24" x14ac:dyDescent="0.35">
      <c r="B1895" s="11">
        <v>-11.945812</v>
      </c>
      <c r="C1895" s="11">
        <v>30</v>
      </c>
      <c r="D1895" s="11">
        <v>92.877550999999997</v>
      </c>
      <c r="E1895" s="11">
        <v>0.03</v>
      </c>
      <c r="F1895" s="11">
        <v>4500</v>
      </c>
      <c r="G1895" s="11">
        <v>135</v>
      </c>
      <c r="H1895" s="11">
        <v>8500</v>
      </c>
      <c r="I1895" s="11">
        <v>0.7</v>
      </c>
      <c r="J1895" s="11">
        <v>0.5</v>
      </c>
      <c r="K1895" s="11">
        <v>0.7</v>
      </c>
      <c r="L1895" s="11">
        <v>2</v>
      </c>
      <c r="M1895" s="11">
        <v>3</v>
      </c>
      <c r="N1895" s="11">
        <v>4</v>
      </c>
      <c r="O1895" s="11">
        <v>2</v>
      </c>
      <c r="P1895" s="11">
        <v>0.2</v>
      </c>
      <c r="Q1895" s="11">
        <v>0.1</v>
      </c>
      <c r="R1895" s="11">
        <v>0.23333333000000001</v>
      </c>
      <c r="S1895" s="11">
        <v>0.2</v>
      </c>
      <c r="T1895" s="11">
        <v>2230.6358</v>
      </c>
      <c r="U1895" s="11">
        <v>0.47499999999999998</v>
      </c>
      <c r="V1895" s="11">
        <v>90</v>
      </c>
      <c r="W1895" s="11">
        <v>2000</v>
      </c>
      <c r="X1895" s="11">
        <v>-11.648057</v>
      </c>
    </row>
    <row r="1896" spans="2:24" x14ac:dyDescent="0.35">
      <c r="B1896" s="11">
        <v>-4.7432059999999998</v>
      </c>
      <c r="C1896" s="11">
        <v>15</v>
      </c>
      <c r="D1896" s="11">
        <v>92.877550999999997</v>
      </c>
      <c r="E1896" s="11">
        <v>0.219</v>
      </c>
      <c r="F1896" s="11">
        <v>1694.4731404958679</v>
      </c>
      <c r="G1896" s="11">
        <v>371.08961776859508</v>
      </c>
      <c r="H1896" s="11">
        <v>4500</v>
      </c>
      <c r="I1896" s="11">
        <v>0.8</v>
      </c>
      <c r="J1896" s="11">
        <v>0.4</v>
      </c>
      <c r="K1896" s="11">
        <v>0.8</v>
      </c>
      <c r="L1896" s="11">
        <v>2</v>
      </c>
      <c r="M1896" s="11">
        <v>2</v>
      </c>
      <c r="N1896" s="11">
        <v>4</v>
      </c>
      <c r="O1896" s="11">
        <v>2</v>
      </c>
      <c r="P1896" s="11">
        <v>0.05</v>
      </c>
      <c r="Q1896" s="11">
        <v>0.1</v>
      </c>
      <c r="R1896" s="11">
        <v>0.3</v>
      </c>
      <c r="S1896" s="11">
        <v>0.25</v>
      </c>
      <c r="T1896" s="11">
        <v>2115.4877999999999</v>
      </c>
      <c r="U1896" s="11">
        <v>0.6</v>
      </c>
      <c r="V1896" s="11">
        <v>60</v>
      </c>
      <c r="W1896" s="11">
        <v>2000</v>
      </c>
      <c r="X1896" s="11">
        <v>-1.2165222</v>
      </c>
    </row>
    <row r="1897" spans="2:24" x14ac:dyDescent="0.35">
      <c r="B1897" s="11">
        <v>12.971109</v>
      </c>
      <c r="C1897" s="11">
        <v>45</v>
      </c>
      <c r="D1897" s="11">
        <v>202.53061</v>
      </c>
      <c r="E1897" s="11">
        <v>0.192</v>
      </c>
      <c r="F1897" s="11">
        <v>5200</v>
      </c>
      <c r="G1897" s="11">
        <v>998.4</v>
      </c>
      <c r="H1897" s="11">
        <v>8000</v>
      </c>
      <c r="I1897" s="11">
        <v>0.8</v>
      </c>
      <c r="J1897" s="11">
        <v>0.3</v>
      </c>
      <c r="K1897" s="11">
        <v>0.6</v>
      </c>
      <c r="L1897" s="11">
        <v>4</v>
      </c>
      <c r="M1897" s="11">
        <v>3</v>
      </c>
      <c r="N1897" s="11">
        <v>3</v>
      </c>
      <c r="O1897" s="11">
        <v>2</v>
      </c>
      <c r="P1897" s="11">
        <v>0.125</v>
      </c>
      <c r="Q1897" s="11">
        <v>0.1</v>
      </c>
      <c r="R1897" s="11">
        <v>0.3</v>
      </c>
      <c r="S1897" s="11">
        <v>0.35</v>
      </c>
      <c r="T1897" s="11">
        <v>3721.9389999999999</v>
      </c>
      <c r="U1897" s="11">
        <v>0.65</v>
      </c>
      <c r="V1897" s="11">
        <v>90</v>
      </c>
      <c r="W1897" s="11">
        <v>800</v>
      </c>
      <c r="X1897" s="11">
        <v>7.9253384999999996</v>
      </c>
    </row>
    <row r="1898" spans="2:24" x14ac:dyDescent="0.35">
      <c r="B1898" s="11">
        <v>2.395937</v>
      </c>
      <c r="C1898" s="11">
        <v>25</v>
      </c>
      <c r="D1898" s="11">
        <v>172.07142999999999</v>
      </c>
      <c r="E1898" s="11">
        <v>0.16500000000000001</v>
      </c>
      <c r="F1898" s="11">
        <v>1430.8884297520663</v>
      </c>
      <c r="G1898" s="11">
        <v>236.09659090909093</v>
      </c>
      <c r="H1898" s="11">
        <v>8500</v>
      </c>
      <c r="I1898" s="11">
        <v>0.75</v>
      </c>
      <c r="J1898" s="11">
        <v>0.5</v>
      </c>
      <c r="K1898" s="11">
        <v>0.7</v>
      </c>
      <c r="L1898" s="11">
        <v>3</v>
      </c>
      <c r="M1898" s="11">
        <v>3</v>
      </c>
      <c r="N1898" s="11">
        <v>4</v>
      </c>
      <c r="O1898" s="11">
        <v>4</v>
      </c>
      <c r="P1898" s="11">
        <v>0.05</v>
      </c>
      <c r="Q1898" s="11">
        <v>0.2</v>
      </c>
      <c r="R1898" s="11">
        <v>0.23333333000000001</v>
      </c>
      <c r="S1898" s="11">
        <v>0.35</v>
      </c>
      <c r="T1898" s="11">
        <v>3021.2465000000002</v>
      </c>
      <c r="U1898" s="11">
        <v>0.52500000000000002</v>
      </c>
      <c r="V1898" s="11">
        <v>60</v>
      </c>
      <c r="W1898" s="11">
        <v>600</v>
      </c>
      <c r="X1898" s="11">
        <v>5.2836515999999998</v>
      </c>
    </row>
    <row r="1899" spans="2:24" x14ac:dyDescent="0.35">
      <c r="B1899" s="11">
        <v>-9.7592859999999995</v>
      </c>
      <c r="C1899" s="11">
        <v>15</v>
      </c>
      <c r="D1899" s="11">
        <v>19.775510000000001</v>
      </c>
      <c r="E1899" s="11">
        <v>0.13800000000000001</v>
      </c>
      <c r="F1899" s="11">
        <v>3012.3966942148763</v>
      </c>
      <c r="G1899" s="11">
        <v>415.710743801653</v>
      </c>
      <c r="H1899" s="11">
        <v>5500</v>
      </c>
      <c r="I1899" s="11">
        <v>0.7</v>
      </c>
      <c r="J1899" s="11">
        <v>0.3</v>
      </c>
      <c r="K1899" s="11">
        <v>0.6</v>
      </c>
      <c r="L1899" s="11">
        <v>3</v>
      </c>
      <c r="M1899" s="11">
        <v>4</v>
      </c>
      <c r="N1899" s="11">
        <v>2</v>
      </c>
      <c r="O1899" s="11">
        <v>2</v>
      </c>
      <c r="P1899" s="11">
        <v>0.2</v>
      </c>
      <c r="Q1899" s="11">
        <v>0.1</v>
      </c>
      <c r="R1899" s="11">
        <v>0.3</v>
      </c>
      <c r="S1899" s="11">
        <v>0.25</v>
      </c>
      <c r="T1899" s="11">
        <v>3082.8262</v>
      </c>
      <c r="U1899" s="11">
        <v>0.52500000000000002</v>
      </c>
      <c r="V1899" s="11">
        <v>40</v>
      </c>
      <c r="W1899" s="11">
        <v>2000</v>
      </c>
      <c r="X1899" s="11">
        <v>-6.1262862</v>
      </c>
    </row>
    <row r="1900" spans="2:24" x14ac:dyDescent="0.35">
      <c r="B1900" s="11">
        <v>7.2739010000000004</v>
      </c>
      <c r="C1900" s="11">
        <v>15</v>
      </c>
      <c r="D1900" s="11">
        <v>147.70408</v>
      </c>
      <c r="E1900" s="11">
        <v>0.27300000000000002</v>
      </c>
      <c r="F1900" s="11">
        <v>2847.3657024793383</v>
      </c>
      <c r="G1900" s="11">
        <v>777.33083677685943</v>
      </c>
      <c r="H1900" s="11">
        <v>7000</v>
      </c>
      <c r="I1900" s="11">
        <v>0.8</v>
      </c>
      <c r="J1900" s="11">
        <v>0.3</v>
      </c>
      <c r="K1900" s="11">
        <v>0.7</v>
      </c>
      <c r="L1900" s="11">
        <v>3</v>
      </c>
      <c r="M1900" s="11">
        <v>2</v>
      </c>
      <c r="N1900" s="11">
        <v>4</v>
      </c>
      <c r="O1900" s="11">
        <v>4</v>
      </c>
      <c r="P1900" s="11">
        <v>0.05</v>
      </c>
      <c r="Q1900" s="11">
        <v>0.2</v>
      </c>
      <c r="R1900" s="11">
        <v>0.1</v>
      </c>
      <c r="S1900" s="11">
        <v>0.2</v>
      </c>
      <c r="T1900" s="11">
        <v>3290.7588000000001</v>
      </c>
      <c r="U1900" s="11">
        <v>0.47499999999999998</v>
      </c>
      <c r="V1900" s="11">
        <v>70</v>
      </c>
      <c r="W1900" s="11">
        <v>800</v>
      </c>
      <c r="X1900" s="11">
        <v>12.529078</v>
      </c>
    </row>
    <row r="1901" spans="2:24" x14ac:dyDescent="0.35">
      <c r="B1901" s="11">
        <v>-26.806616000000002</v>
      </c>
      <c r="C1901" s="11">
        <v>25</v>
      </c>
      <c r="D1901" s="11">
        <v>214.71429000000001</v>
      </c>
      <c r="E1901" s="11">
        <v>0.246</v>
      </c>
      <c r="F1901" s="11">
        <v>5735.1756198347111</v>
      </c>
      <c r="G1901" s="11">
        <v>1410.853202479339</v>
      </c>
      <c r="H1901" s="11">
        <v>4000</v>
      </c>
      <c r="I1901" s="11">
        <v>0.75</v>
      </c>
      <c r="J1901" s="11">
        <v>0.4</v>
      </c>
      <c r="K1901" s="11">
        <v>0.9</v>
      </c>
      <c r="L1901" s="11">
        <v>4</v>
      </c>
      <c r="M1901" s="11">
        <v>2</v>
      </c>
      <c r="N1901" s="11">
        <v>2</v>
      </c>
      <c r="O1901" s="11">
        <v>4</v>
      </c>
      <c r="P1901" s="11">
        <v>0.05</v>
      </c>
      <c r="Q1901" s="11">
        <v>0.15</v>
      </c>
      <c r="R1901" s="11">
        <v>0.3</v>
      </c>
      <c r="S1901" s="11">
        <v>0.25</v>
      </c>
      <c r="T1901" s="11">
        <v>1083.2481</v>
      </c>
      <c r="U1901" s="11">
        <v>0.67500000000000004</v>
      </c>
      <c r="V1901" s="11">
        <v>50</v>
      </c>
      <c r="W1901" s="11">
        <v>2000</v>
      </c>
      <c r="X1901" s="11">
        <v>-29.472549000000001</v>
      </c>
    </row>
    <row r="1902" spans="2:24" x14ac:dyDescent="0.35">
      <c r="B1902" s="11">
        <v>14.468373</v>
      </c>
      <c r="C1902" s="11">
        <v>20</v>
      </c>
      <c r="D1902" s="11">
        <v>281.72449</v>
      </c>
      <c r="E1902" s="11">
        <v>0.3</v>
      </c>
      <c r="F1902" s="11">
        <v>1518.5950413223138</v>
      </c>
      <c r="G1902" s="11">
        <v>455.57851239669412</v>
      </c>
      <c r="H1902" s="11">
        <v>6500</v>
      </c>
      <c r="I1902" s="11">
        <v>0.7</v>
      </c>
      <c r="J1902" s="11">
        <v>0.3</v>
      </c>
      <c r="K1902" s="11">
        <v>0.9</v>
      </c>
      <c r="L1902" s="11">
        <v>4</v>
      </c>
      <c r="M1902" s="11">
        <v>4</v>
      </c>
      <c r="N1902" s="11">
        <v>2</v>
      </c>
      <c r="O1902" s="11">
        <v>3</v>
      </c>
      <c r="P1902" s="11">
        <v>0.05</v>
      </c>
      <c r="Q1902" s="11">
        <v>0.2</v>
      </c>
      <c r="R1902" s="11">
        <v>0.1</v>
      </c>
      <c r="S1902" s="11">
        <v>0.25</v>
      </c>
      <c r="T1902" s="11">
        <v>2386.6147000000001</v>
      </c>
      <c r="U1902" s="11">
        <v>0.55000000000000004</v>
      </c>
      <c r="V1902" s="11">
        <v>80</v>
      </c>
      <c r="W1902" s="11">
        <v>2000</v>
      </c>
      <c r="X1902" s="11">
        <v>10.543494000000001</v>
      </c>
    </row>
    <row r="1903" spans="2:24" x14ac:dyDescent="0.35">
      <c r="B1903" s="11">
        <v>-17.076104000000001</v>
      </c>
      <c r="C1903" s="11">
        <v>45</v>
      </c>
      <c r="D1903" s="11">
        <v>62.418367000000003</v>
      </c>
      <c r="E1903" s="11">
        <v>0.111</v>
      </c>
      <c r="F1903" s="11">
        <v>4085.3305785123966</v>
      </c>
      <c r="G1903" s="11">
        <v>453.47169421487604</v>
      </c>
      <c r="H1903" s="11">
        <v>7500</v>
      </c>
      <c r="I1903" s="11">
        <v>0.75</v>
      </c>
      <c r="J1903" s="11">
        <v>0.5</v>
      </c>
      <c r="K1903" s="11">
        <v>0.6</v>
      </c>
      <c r="L1903" s="11">
        <v>2</v>
      </c>
      <c r="M1903" s="11">
        <v>4</v>
      </c>
      <c r="N1903" s="11">
        <v>4</v>
      </c>
      <c r="O1903" s="11">
        <v>4</v>
      </c>
      <c r="P1903" s="11">
        <v>0.05</v>
      </c>
      <c r="Q1903" s="11">
        <v>0.2</v>
      </c>
      <c r="R1903" s="11">
        <v>0.1</v>
      </c>
      <c r="S1903" s="11">
        <v>0.3</v>
      </c>
      <c r="T1903" s="11">
        <v>4052.1109999999999</v>
      </c>
      <c r="U1903" s="11">
        <v>0.65</v>
      </c>
      <c r="V1903" s="11">
        <v>40</v>
      </c>
      <c r="W1903" s="11">
        <v>1800</v>
      </c>
      <c r="X1903" s="11">
        <v>-15.861176</v>
      </c>
    </row>
    <row r="1904" spans="2:24" x14ac:dyDescent="0.35">
      <c r="B1904" s="11">
        <v>-8.1928169999999998</v>
      </c>
      <c r="C1904" s="11">
        <v>40</v>
      </c>
      <c r="D1904" s="11">
        <v>123.33673</v>
      </c>
      <c r="E1904" s="11">
        <v>0.219</v>
      </c>
      <c r="F1904" s="11">
        <v>1518.5950413223138</v>
      </c>
      <c r="G1904" s="11">
        <v>332.57231404958674</v>
      </c>
      <c r="H1904" s="11">
        <v>8000</v>
      </c>
      <c r="I1904" s="11">
        <v>0.75</v>
      </c>
      <c r="J1904" s="11">
        <v>0.4</v>
      </c>
      <c r="K1904" s="11">
        <v>0.8</v>
      </c>
      <c r="L1904" s="11">
        <v>2</v>
      </c>
      <c r="M1904" s="11">
        <v>4</v>
      </c>
      <c r="N1904" s="11">
        <v>2</v>
      </c>
      <c r="O1904" s="11">
        <v>3</v>
      </c>
      <c r="P1904" s="11">
        <v>0.125</v>
      </c>
      <c r="Q1904" s="11">
        <v>0.2</v>
      </c>
      <c r="R1904" s="11">
        <v>0.23333333000000001</v>
      </c>
      <c r="S1904" s="11">
        <v>0.2</v>
      </c>
      <c r="T1904" s="11">
        <v>2594.8211999999999</v>
      </c>
      <c r="U1904" s="11">
        <v>0.55000000000000004</v>
      </c>
      <c r="V1904" s="11">
        <v>90</v>
      </c>
      <c r="W1904" s="11">
        <v>1600</v>
      </c>
      <c r="X1904" s="11">
        <v>-7.4220252000000002</v>
      </c>
    </row>
    <row r="1905" spans="2:24" x14ac:dyDescent="0.35">
      <c r="B1905" s="11">
        <v>-12.677151</v>
      </c>
      <c r="C1905" s="11">
        <v>30</v>
      </c>
      <c r="D1905" s="11">
        <v>178.16327000000001</v>
      </c>
      <c r="E1905" s="11">
        <v>0.27300000000000002</v>
      </c>
      <c r="F1905" s="11">
        <v>600</v>
      </c>
      <c r="G1905" s="11">
        <v>163.80000000000001</v>
      </c>
      <c r="H1905" s="11">
        <v>6000</v>
      </c>
      <c r="I1905" s="11">
        <v>0.85</v>
      </c>
      <c r="J1905" s="11">
        <v>0.4</v>
      </c>
      <c r="K1905" s="11">
        <v>0.6</v>
      </c>
      <c r="L1905" s="11">
        <v>4</v>
      </c>
      <c r="M1905" s="11">
        <v>4</v>
      </c>
      <c r="N1905" s="11">
        <v>2</v>
      </c>
      <c r="O1905" s="11">
        <v>3</v>
      </c>
      <c r="P1905" s="11">
        <v>0.125</v>
      </c>
      <c r="Q1905" s="11">
        <v>0.15</v>
      </c>
      <c r="R1905" s="11">
        <v>0.23333333000000001</v>
      </c>
      <c r="S1905" s="11">
        <v>0.35</v>
      </c>
      <c r="T1905" s="11">
        <v>2066.6185</v>
      </c>
      <c r="U1905" s="11">
        <v>0.55000000000000004</v>
      </c>
      <c r="V1905" s="11">
        <v>40</v>
      </c>
      <c r="W1905" s="11">
        <v>1200</v>
      </c>
      <c r="X1905" s="11">
        <v>-11.398172000000001</v>
      </c>
    </row>
    <row r="1906" spans="2:24" x14ac:dyDescent="0.35">
      <c r="B1906" s="11">
        <v>23.210961000000001</v>
      </c>
      <c r="C1906" s="11">
        <v>15</v>
      </c>
      <c r="D1906" s="11">
        <v>184.2551</v>
      </c>
      <c r="E1906" s="11">
        <v>8.4000000000000005E-2</v>
      </c>
      <c r="F1906" s="11">
        <v>4500</v>
      </c>
      <c r="G1906" s="11">
        <v>378</v>
      </c>
      <c r="H1906" s="11">
        <v>8000</v>
      </c>
      <c r="I1906" s="11">
        <v>0.75</v>
      </c>
      <c r="J1906" s="11">
        <v>0.5</v>
      </c>
      <c r="K1906" s="11">
        <v>0.7</v>
      </c>
      <c r="L1906" s="11">
        <v>2</v>
      </c>
      <c r="M1906" s="11">
        <v>4</v>
      </c>
      <c r="N1906" s="11">
        <v>2</v>
      </c>
      <c r="O1906" s="11">
        <v>4</v>
      </c>
      <c r="P1906" s="11">
        <v>0.125</v>
      </c>
      <c r="Q1906" s="11">
        <v>0.1</v>
      </c>
      <c r="R1906" s="11">
        <v>0.16666666999999999</v>
      </c>
      <c r="S1906" s="11">
        <v>0.3</v>
      </c>
      <c r="T1906" s="11">
        <v>3037.6235000000001</v>
      </c>
      <c r="U1906" s="11">
        <v>0.42499999999999999</v>
      </c>
      <c r="V1906" s="11">
        <v>90</v>
      </c>
      <c r="W1906" s="11">
        <v>400</v>
      </c>
      <c r="X1906" s="11">
        <v>19.796137000000002</v>
      </c>
    </row>
    <row r="1907" spans="2:24" x14ac:dyDescent="0.35">
      <c r="B1907" s="11">
        <v>1.7829379999999999</v>
      </c>
      <c r="C1907" s="11">
        <v>25</v>
      </c>
      <c r="D1907" s="11">
        <v>159.88775999999999</v>
      </c>
      <c r="E1907" s="11">
        <v>0.27300000000000002</v>
      </c>
      <c r="F1907" s="11">
        <v>785.64049586776855</v>
      </c>
      <c r="G1907" s="11">
        <v>214.47985537190084</v>
      </c>
      <c r="H1907" s="11">
        <v>3000</v>
      </c>
      <c r="I1907" s="11">
        <v>0.85</v>
      </c>
      <c r="J1907" s="11">
        <v>0.2</v>
      </c>
      <c r="K1907" s="11">
        <v>0.9</v>
      </c>
      <c r="L1907" s="11">
        <v>3</v>
      </c>
      <c r="M1907" s="11">
        <v>3</v>
      </c>
      <c r="N1907" s="11">
        <v>3</v>
      </c>
      <c r="O1907" s="11">
        <v>4</v>
      </c>
      <c r="P1907" s="11">
        <v>0.2</v>
      </c>
      <c r="Q1907" s="11">
        <v>0.2</v>
      </c>
      <c r="R1907" s="11">
        <v>0.23333333000000001</v>
      </c>
      <c r="S1907" s="11">
        <v>0.25</v>
      </c>
      <c r="T1907" s="11">
        <v>1574.0948000000001</v>
      </c>
      <c r="U1907" s="11">
        <v>0.42499999999999999</v>
      </c>
      <c r="V1907" s="11">
        <v>70</v>
      </c>
      <c r="W1907" s="11">
        <v>1800</v>
      </c>
      <c r="X1907" s="11">
        <v>6.5978661000000001</v>
      </c>
    </row>
    <row r="1908" spans="2:24" x14ac:dyDescent="0.35">
      <c r="B1908" s="11">
        <v>11.085565000000001</v>
      </c>
      <c r="C1908" s="11">
        <v>45</v>
      </c>
      <c r="D1908" s="11">
        <v>50.234693999999998</v>
      </c>
      <c r="E1908" s="11">
        <v>0.246</v>
      </c>
      <c r="F1908" s="11">
        <v>2847.3657024793383</v>
      </c>
      <c r="G1908" s="11">
        <v>700.45196280991718</v>
      </c>
      <c r="H1908" s="11">
        <v>8000</v>
      </c>
      <c r="I1908" s="11">
        <v>0.8</v>
      </c>
      <c r="J1908" s="11">
        <v>0.5</v>
      </c>
      <c r="K1908" s="11">
        <v>0.8</v>
      </c>
      <c r="L1908" s="11">
        <v>2</v>
      </c>
      <c r="M1908" s="11">
        <v>2</v>
      </c>
      <c r="N1908" s="11">
        <v>2</v>
      </c>
      <c r="O1908" s="11">
        <v>4</v>
      </c>
      <c r="P1908" s="11">
        <v>0.2</v>
      </c>
      <c r="Q1908" s="11">
        <v>0.15</v>
      </c>
      <c r="R1908" s="11">
        <v>0.3</v>
      </c>
      <c r="S1908" s="11">
        <v>0.3</v>
      </c>
      <c r="T1908" s="11">
        <v>3721.9389999999999</v>
      </c>
      <c r="U1908" s="11">
        <v>0.45</v>
      </c>
      <c r="V1908" s="11">
        <v>60</v>
      </c>
      <c r="W1908" s="11">
        <v>1400</v>
      </c>
      <c r="X1908" s="11">
        <v>16.271135000000001</v>
      </c>
    </row>
    <row r="1909" spans="2:24" x14ac:dyDescent="0.35">
      <c r="B1909" s="11">
        <v>12.648159</v>
      </c>
      <c r="C1909" s="11">
        <v>20</v>
      </c>
      <c r="D1909" s="11">
        <v>165.97959</v>
      </c>
      <c r="E1909" s="11">
        <v>0.246</v>
      </c>
      <c r="F1909" s="11">
        <v>1269.4214876033059</v>
      </c>
      <c r="G1909" s="11">
        <v>312.27768595041323</v>
      </c>
      <c r="H1909" s="11">
        <v>5500</v>
      </c>
      <c r="I1909" s="11">
        <v>0.7</v>
      </c>
      <c r="J1909" s="11">
        <v>0.2</v>
      </c>
      <c r="K1909" s="11">
        <v>0.8</v>
      </c>
      <c r="L1909" s="11">
        <v>2</v>
      </c>
      <c r="M1909" s="11">
        <v>3</v>
      </c>
      <c r="N1909" s="11">
        <v>2</v>
      </c>
      <c r="O1909" s="11">
        <v>3</v>
      </c>
      <c r="P1909" s="11">
        <v>0.2</v>
      </c>
      <c r="Q1909" s="11">
        <v>0.2</v>
      </c>
      <c r="R1909" s="11">
        <v>0.1</v>
      </c>
      <c r="S1909" s="11">
        <v>0.2</v>
      </c>
      <c r="T1909" s="11">
        <v>2981.0828000000001</v>
      </c>
      <c r="U1909" s="11">
        <v>0.52500000000000002</v>
      </c>
      <c r="V1909" s="11">
        <v>90</v>
      </c>
      <c r="W1909" s="11">
        <v>600</v>
      </c>
      <c r="X1909" s="11">
        <v>11.460782</v>
      </c>
    </row>
    <row r="1910" spans="2:24" x14ac:dyDescent="0.35">
      <c r="B1910" s="11">
        <v>-7.9881219999999997</v>
      </c>
      <c r="C1910" s="11">
        <v>25</v>
      </c>
      <c r="D1910" s="11">
        <v>38.051020000000001</v>
      </c>
      <c r="E1910" s="11">
        <v>0.192</v>
      </c>
      <c r="F1910" s="11">
        <v>899.17355371900828</v>
      </c>
      <c r="G1910" s="11">
        <v>172.6413223140496</v>
      </c>
      <c r="H1910" s="11">
        <v>7000</v>
      </c>
      <c r="I1910" s="11">
        <v>0.85</v>
      </c>
      <c r="J1910" s="11">
        <v>0.5</v>
      </c>
      <c r="K1910" s="11">
        <v>0.9</v>
      </c>
      <c r="L1910" s="11">
        <v>4</v>
      </c>
      <c r="M1910" s="11">
        <v>4</v>
      </c>
      <c r="N1910" s="11">
        <v>2</v>
      </c>
      <c r="O1910" s="11">
        <v>3</v>
      </c>
      <c r="P1910" s="11">
        <v>0.2</v>
      </c>
      <c r="Q1910" s="11">
        <v>0.15</v>
      </c>
      <c r="R1910" s="11">
        <v>0.1</v>
      </c>
      <c r="S1910" s="11">
        <v>0.25</v>
      </c>
      <c r="T1910" s="11">
        <v>2488.0853999999999</v>
      </c>
      <c r="U1910" s="11">
        <v>0.7</v>
      </c>
      <c r="V1910" s="11">
        <v>80</v>
      </c>
      <c r="W1910" s="11">
        <v>1200</v>
      </c>
      <c r="X1910" s="11">
        <v>-8.2440055000000001</v>
      </c>
    </row>
    <row r="1911" spans="2:24" x14ac:dyDescent="0.35">
      <c r="B1911" s="11">
        <v>15.36125</v>
      </c>
      <c r="C1911" s="11">
        <v>15</v>
      </c>
      <c r="D1911" s="11">
        <v>117.2449</v>
      </c>
      <c r="E1911" s="11">
        <v>0.111</v>
      </c>
      <c r="F1911" s="11">
        <v>4231.4049586776864</v>
      </c>
      <c r="G1911" s="11">
        <v>469.68595041322322</v>
      </c>
      <c r="H1911" s="11">
        <v>6500</v>
      </c>
      <c r="I1911" s="11">
        <v>0.85</v>
      </c>
      <c r="J1911" s="11">
        <v>0.2</v>
      </c>
      <c r="K1911" s="11">
        <v>0.6</v>
      </c>
      <c r="L1911" s="11">
        <v>3</v>
      </c>
      <c r="M1911" s="11">
        <v>4</v>
      </c>
      <c r="N1911" s="11">
        <v>4</v>
      </c>
      <c r="O1911" s="11">
        <v>4</v>
      </c>
      <c r="P1911" s="11">
        <v>0.125</v>
      </c>
      <c r="Q1911" s="11">
        <v>0.15</v>
      </c>
      <c r="R1911" s="11">
        <v>0.16666666999999999</v>
      </c>
      <c r="S1911" s="11">
        <v>0.25</v>
      </c>
      <c r="T1911" s="11">
        <v>3643.3400999999999</v>
      </c>
      <c r="U1911" s="11">
        <v>0.4</v>
      </c>
      <c r="V1911" s="11">
        <v>50</v>
      </c>
      <c r="W1911" s="11">
        <v>800</v>
      </c>
      <c r="X1911" s="11">
        <v>17.814699000000001</v>
      </c>
    </row>
    <row r="1912" spans="2:24" x14ac:dyDescent="0.35">
      <c r="B1912" s="11">
        <v>16.736775999999999</v>
      </c>
      <c r="C1912" s="11">
        <v>15</v>
      </c>
      <c r="D1912" s="11">
        <v>269.54082</v>
      </c>
      <c r="E1912" s="11">
        <v>0.03</v>
      </c>
      <c r="F1912" s="11">
        <v>7300</v>
      </c>
      <c r="G1912" s="11">
        <v>219</v>
      </c>
      <c r="H1912" s="11">
        <v>8000</v>
      </c>
      <c r="I1912" s="11">
        <v>0.7</v>
      </c>
      <c r="J1912" s="11">
        <v>0.5</v>
      </c>
      <c r="K1912" s="11">
        <v>0.8</v>
      </c>
      <c r="L1912" s="11">
        <v>3</v>
      </c>
      <c r="M1912" s="11">
        <v>3</v>
      </c>
      <c r="N1912" s="11">
        <v>2</v>
      </c>
      <c r="O1912" s="11">
        <v>2</v>
      </c>
      <c r="P1912" s="11">
        <v>0.2</v>
      </c>
      <c r="Q1912" s="11">
        <v>0.15</v>
      </c>
      <c r="R1912" s="11">
        <v>0.23333333000000001</v>
      </c>
      <c r="S1912" s="11">
        <v>0.35</v>
      </c>
      <c r="T1912" s="11">
        <v>5207.3545000000004</v>
      </c>
      <c r="U1912" s="11">
        <v>0.5</v>
      </c>
      <c r="V1912" s="11">
        <v>90</v>
      </c>
      <c r="W1912" s="11">
        <v>2000</v>
      </c>
      <c r="X1912" s="11">
        <v>14.180707</v>
      </c>
    </row>
    <row r="1913" spans="2:24" x14ac:dyDescent="0.35">
      <c r="B1913" s="11">
        <v>-2.0885310000000001</v>
      </c>
      <c r="C1913" s="11">
        <v>20</v>
      </c>
      <c r="D1913" s="11">
        <v>141.61224000000001</v>
      </c>
      <c r="E1913" s="11">
        <v>0.16500000000000001</v>
      </c>
      <c r="F1913" s="11">
        <v>640.13429752066122</v>
      </c>
      <c r="G1913" s="11">
        <v>105.62215909090911</v>
      </c>
      <c r="H1913" s="11">
        <v>8500</v>
      </c>
      <c r="I1913" s="11">
        <v>0.7</v>
      </c>
      <c r="J1913" s="11">
        <v>0.2</v>
      </c>
      <c r="K1913" s="11">
        <v>0.6</v>
      </c>
      <c r="L1913" s="11">
        <v>4</v>
      </c>
      <c r="M1913" s="11">
        <v>4</v>
      </c>
      <c r="N1913" s="11">
        <v>4</v>
      </c>
      <c r="O1913" s="11">
        <v>2</v>
      </c>
      <c r="P1913" s="11">
        <v>0.2</v>
      </c>
      <c r="Q1913" s="11">
        <v>0.15</v>
      </c>
      <c r="R1913" s="11">
        <v>0.1</v>
      </c>
      <c r="S1913" s="11">
        <v>0.3</v>
      </c>
      <c r="T1913" s="11">
        <v>4607.1279000000004</v>
      </c>
      <c r="U1913" s="11">
        <v>0.6</v>
      </c>
      <c r="V1913" s="11">
        <v>80</v>
      </c>
      <c r="W1913" s="11">
        <v>800</v>
      </c>
      <c r="X1913" s="11">
        <v>-1.9983018000000001</v>
      </c>
    </row>
    <row r="1914" spans="2:24" x14ac:dyDescent="0.35">
      <c r="B1914" s="11">
        <v>7.5179539999999996</v>
      </c>
      <c r="C1914" s="11">
        <v>30</v>
      </c>
      <c r="D1914" s="11">
        <v>86.785713999999999</v>
      </c>
      <c r="E1914" s="11">
        <v>0.16500000000000001</v>
      </c>
      <c r="F1914" s="11">
        <v>1639.6694214876034</v>
      </c>
      <c r="G1914" s="11">
        <v>270.54545454545456</v>
      </c>
      <c r="H1914" s="11">
        <v>5500</v>
      </c>
      <c r="I1914" s="11">
        <v>0.8</v>
      </c>
      <c r="J1914" s="11">
        <v>0.3</v>
      </c>
      <c r="K1914" s="11">
        <v>0.8</v>
      </c>
      <c r="L1914" s="11">
        <v>2</v>
      </c>
      <c r="M1914" s="11">
        <v>2</v>
      </c>
      <c r="N1914" s="11">
        <v>4</v>
      </c>
      <c r="O1914" s="11">
        <v>4</v>
      </c>
      <c r="P1914" s="11">
        <v>0.05</v>
      </c>
      <c r="Q1914" s="11">
        <v>0.15</v>
      </c>
      <c r="R1914" s="11">
        <v>0.16666666999999999</v>
      </c>
      <c r="S1914" s="11">
        <v>0.25</v>
      </c>
      <c r="T1914" s="11">
        <v>3247.5432999999998</v>
      </c>
      <c r="U1914" s="11">
        <v>0.45</v>
      </c>
      <c r="V1914" s="11">
        <v>70</v>
      </c>
      <c r="W1914" s="11">
        <v>2000</v>
      </c>
      <c r="X1914" s="11">
        <v>5.3193824000000003</v>
      </c>
    </row>
    <row r="1915" spans="2:24" x14ac:dyDescent="0.35">
      <c r="B1915" s="11">
        <v>-5.4685420000000002</v>
      </c>
      <c r="C1915" s="11">
        <v>45</v>
      </c>
      <c r="D1915" s="11">
        <v>74.602041</v>
      </c>
      <c r="E1915" s="11">
        <v>0.27300000000000002</v>
      </c>
      <c r="F1915" s="11">
        <v>600</v>
      </c>
      <c r="G1915" s="11">
        <v>163.80000000000001</v>
      </c>
      <c r="H1915" s="11">
        <v>7500</v>
      </c>
      <c r="I1915" s="11">
        <v>0.75</v>
      </c>
      <c r="J1915" s="11">
        <v>0.3</v>
      </c>
      <c r="K1915" s="11">
        <v>0.9</v>
      </c>
      <c r="L1915" s="11">
        <v>3</v>
      </c>
      <c r="M1915" s="11">
        <v>3</v>
      </c>
      <c r="N1915" s="11">
        <v>2</v>
      </c>
      <c r="O1915" s="11">
        <v>4</v>
      </c>
      <c r="P1915" s="11">
        <v>0.125</v>
      </c>
      <c r="Q1915" s="11">
        <v>0.2</v>
      </c>
      <c r="R1915" s="11">
        <v>0.23333333000000001</v>
      </c>
      <c r="S1915" s="11">
        <v>0.2</v>
      </c>
      <c r="T1915" s="11">
        <v>4052.1109999999999</v>
      </c>
      <c r="U1915" s="11">
        <v>0.47499999999999998</v>
      </c>
      <c r="V1915" s="11">
        <v>40</v>
      </c>
      <c r="W1915" s="11">
        <v>400</v>
      </c>
      <c r="X1915" s="11">
        <v>-4.2248291</v>
      </c>
    </row>
    <row r="1916" spans="2:24" x14ac:dyDescent="0.35">
      <c r="B1916" s="11">
        <v>-2.2581419999999999</v>
      </c>
      <c r="C1916" s="11">
        <v>15</v>
      </c>
      <c r="D1916" s="11">
        <v>153.79592</v>
      </c>
      <c r="E1916" s="11">
        <v>5.7000000000000002E-2</v>
      </c>
      <c r="F1916" s="11">
        <v>3012.3966942148763</v>
      </c>
      <c r="G1916" s="11">
        <v>171.70661157024796</v>
      </c>
      <c r="H1916" s="11">
        <v>8000</v>
      </c>
      <c r="I1916" s="11">
        <v>0.75</v>
      </c>
      <c r="J1916" s="11">
        <v>0.4</v>
      </c>
      <c r="K1916" s="11">
        <v>0.9</v>
      </c>
      <c r="L1916" s="11">
        <v>3</v>
      </c>
      <c r="M1916" s="11">
        <v>4</v>
      </c>
      <c r="N1916" s="11">
        <v>4</v>
      </c>
      <c r="O1916" s="11">
        <v>2</v>
      </c>
      <c r="P1916" s="11">
        <v>0.05</v>
      </c>
      <c r="Q1916" s="11">
        <v>0.2</v>
      </c>
      <c r="R1916" s="11">
        <v>0.1</v>
      </c>
      <c r="S1916" s="11">
        <v>0.35</v>
      </c>
      <c r="T1916" s="11">
        <v>2314.3798000000002</v>
      </c>
      <c r="U1916" s="11">
        <v>0.67500000000000004</v>
      </c>
      <c r="V1916" s="11">
        <v>80</v>
      </c>
      <c r="W1916" s="11">
        <v>400</v>
      </c>
      <c r="X1916" s="11">
        <v>-3.7650501000000003</v>
      </c>
    </row>
    <row r="1917" spans="2:24" x14ac:dyDescent="0.35">
      <c r="B1917" s="11">
        <v>-23.508987000000001</v>
      </c>
      <c r="C1917" s="11">
        <v>40</v>
      </c>
      <c r="D1917" s="11">
        <v>300</v>
      </c>
      <c r="E1917" s="11">
        <v>0.111</v>
      </c>
      <c r="F1917" s="11">
        <v>903.7190082644629</v>
      </c>
      <c r="G1917" s="11">
        <v>100.31280991735538</v>
      </c>
      <c r="H1917" s="11">
        <v>6500</v>
      </c>
      <c r="I1917" s="11">
        <v>0.75</v>
      </c>
      <c r="J1917" s="11">
        <v>0.3</v>
      </c>
      <c r="K1917" s="11">
        <v>0.9</v>
      </c>
      <c r="L1917" s="11">
        <v>2</v>
      </c>
      <c r="M1917" s="11">
        <v>3</v>
      </c>
      <c r="N1917" s="11">
        <v>2</v>
      </c>
      <c r="O1917" s="11">
        <v>3</v>
      </c>
      <c r="P1917" s="11">
        <v>0.125</v>
      </c>
      <c r="Q1917" s="11">
        <v>0.2</v>
      </c>
      <c r="R1917" s="11">
        <v>0.16666666999999999</v>
      </c>
      <c r="S1917" s="11">
        <v>0.2</v>
      </c>
      <c r="T1917" s="11">
        <v>1606.3179</v>
      </c>
      <c r="U1917" s="11">
        <v>0.55000000000000004</v>
      </c>
      <c r="V1917" s="11">
        <v>70</v>
      </c>
      <c r="W1917" s="11">
        <v>1600</v>
      </c>
      <c r="X1917" s="11">
        <v>-24.594124000000001</v>
      </c>
    </row>
    <row r="1918" spans="2:24" x14ac:dyDescent="0.35">
      <c r="B1918" s="11">
        <v>0.49141400000000002</v>
      </c>
      <c r="C1918" s="11">
        <v>25</v>
      </c>
      <c r="D1918" s="11">
        <v>232.9898</v>
      </c>
      <c r="E1918" s="11">
        <v>0.27300000000000002</v>
      </c>
      <c r="F1918" s="11">
        <v>1825</v>
      </c>
      <c r="G1918" s="11">
        <v>498.22500000000002</v>
      </c>
      <c r="H1918" s="11">
        <v>6500</v>
      </c>
      <c r="I1918" s="11">
        <v>0.85</v>
      </c>
      <c r="J1918" s="11">
        <v>0.2</v>
      </c>
      <c r="K1918" s="11">
        <v>0.9</v>
      </c>
      <c r="L1918" s="11">
        <v>3</v>
      </c>
      <c r="M1918" s="11">
        <v>3</v>
      </c>
      <c r="N1918" s="11">
        <v>2</v>
      </c>
      <c r="O1918" s="11">
        <v>3</v>
      </c>
      <c r="P1918" s="11">
        <v>0.125</v>
      </c>
      <c r="Q1918" s="11">
        <v>0.1</v>
      </c>
      <c r="R1918" s="11">
        <v>0.23333333000000001</v>
      </c>
      <c r="S1918" s="11">
        <v>0.35</v>
      </c>
      <c r="T1918" s="11">
        <v>2310.3649999999998</v>
      </c>
      <c r="U1918" s="11">
        <v>0.6</v>
      </c>
      <c r="V1918" s="11">
        <v>60</v>
      </c>
      <c r="W1918" s="11">
        <v>2000</v>
      </c>
      <c r="X1918" s="11">
        <v>1.3703821999999999</v>
      </c>
    </row>
    <row r="1919" spans="2:24" x14ac:dyDescent="0.35">
      <c r="B1919" s="11">
        <v>22.580562</v>
      </c>
      <c r="C1919" s="11">
        <v>20</v>
      </c>
      <c r="D1919" s="11">
        <v>214.71429000000001</v>
      </c>
      <c r="E1919" s="11">
        <v>0.16500000000000001</v>
      </c>
      <c r="F1919" s="11">
        <v>4619.059917355371</v>
      </c>
      <c r="G1919" s="11">
        <v>762.14488636363626</v>
      </c>
      <c r="H1919" s="11">
        <v>7000</v>
      </c>
      <c r="I1919" s="11">
        <v>0.8</v>
      </c>
      <c r="J1919" s="11">
        <v>0.4</v>
      </c>
      <c r="K1919" s="11">
        <v>0.7</v>
      </c>
      <c r="L1919" s="11">
        <v>3</v>
      </c>
      <c r="M1919" s="11">
        <v>2</v>
      </c>
      <c r="N1919" s="11">
        <v>4</v>
      </c>
      <c r="O1919" s="11">
        <v>2</v>
      </c>
      <c r="P1919" s="11">
        <v>0.2</v>
      </c>
      <c r="Q1919" s="11">
        <v>0.1</v>
      </c>
      <c r="R1919" s="11">
        <v>0.1</v>
      </c>
      <c r="S1919" s="11">
        <v>0.2</v>
      </c>
      <c r="T1919" s="11">
        <v>3794.1053000000002</v>
      </c>
      <c r="U1919" s="11">
        <v>0.4</v>
      </c>
      <c r="V1919" s="11">
        <v>40</v>
      </c>
      <c r="W1919" s="11">
        <v>1600</v>
      </c>
      <c r="X1919" s="11">
        <v>25.389837</v>
      </c>
    </row>
    <row r="1920" spans="2:24" x14ac:dyDescent="0.35">
      <c r="B1920" s="11">
        <v>-4.118932</v>
      </c>
      <c r="C1920" s="11">
        <v>30</v>
      </c>
      <c r="D1920" s="11">
        <v>117.2449</v>
      </c>
      <c r="E1920" s="11">
        <v>0.246</v>
      </c>
      <c r="F1920" s="11">
        <v>2750.413223140496</v>
      </c>
      <c r="G1920" s="11">
        <v>676.60165289256202</v>
      </c>
      <c r="H1920" s="11">
        <v>5500</v>
      </c>
      <c r="I1920" s="11">
        <v>0.85</v>
      </c>
      <c r="J1920" s="11">
        <v>0.5</v>
      </c>
      <c r="K1920" s="11">
        <v>0.8</v>
      </c>
      <c r="L1920" s="11">
        <v>3</v>
      </c>
      <c r="M1920" s="11">
        <v>3</v>
      </c>
      <c r="N1920" s="11">
        <v>3</v>
      </c>
      <c r="O1920" s="11">
        <v>2</v>
      </c>
      <c r="P1920" s="11">
        <v>0.125</v>
      </c>
      <c r="Q1920" s="11">
        <v>0.15</v>
      </c>
      <c r="R1920" s="11">
        <v>0.23333333000000001</v>
      </c>
      <c r="S1920" s="11">
        <v>0.25</v>
      </c>
      <c r="T1920" s="11">
        <v>3247.5432999999998</v>
      </c>
      <c r="U1920" s="11">
        <v>0.625</v>
      </c>
      <c r="V1920" s="11">
        <v>40</v>
      </c>
      <c r="W1920" s="11">
        <v>1400</v>
      </c>
      <c r="X1920" s="11">
        <v>-2.6907807000000004</v>
      </c>
    </row>
    <row r="1921" spans="2:24" x14ac:dyDescent="0.35">
      <c r="B1921" s="11">
        <v>42.978991000000001</v>
      </c>
      <c r="C1921" s="11">
        <v>25</v>
      </c>
      <c r="D1921" s="11">
        <v>190.34693999999999</v>
      </c>
      <c r="E1921" s="11">
        <v>0.192</v>
      </c>
      <c r="F1921" s="11">
        <v>4176.1363636363631</v>
      </c>
      <c r="G1921" s="11">
        <v>801.81818181818176</v>
      </c>
      <c r="H1921" s="11">
        <v>6000</v>
      </c>
      <c r="I1921" s="11">
        <v>0.75</v>
      </c>
      <c r="J1921" s="11">
        <v>0.2</v>
      </c>
      <c r="K1921" s="11">
        <v>0.7</v>
      </c>
      <c r="L1921" s="11">
        <v>2</v>
      </c>
      <c r="M1921" s="11">
        <v>2</v>
      </c>
      <c r="N1921" s="11">
        <v>3</v>
      </c>
      <c r="O1921" s="11">
        <v>3</v>
      </c>
      <c r="P1921" s="11">
        <v>0.125</v>
      </c>
      <c r="Q1921" s="11">
        <v>0.15</v>
      </c>
      <c r="R1921" s="11">
        <v>0.16666666999999999</v>
      </c>
      <c r="S1921" s="11">
        <v>0.25</v>
      </c>
      <c r="T1921" s="11">
        <v>3148.1896000000002</v>
      </c>
      <c r="U1921" s="11">
        <v>0.47499999999999998</v>
      </c>
      <c r="V1921" s="11">
        <v>70</v>
      </c>
      <c r="W1921" s="11">
        <v>1400</v>
      </c>
      <c r="X1921" s="11">
        <v>49.875287</v>
      </c>
    </row>
    <row r="1922" spans="2:24" x14ac:dyDescent="0.35">
      <c r="B1922" s="11">
        <v>31.906694000000002</v>
      </c>
      <c r="C1922" s="11">
        <v>25</v>
      </c>
      <c r="D1922" s="11">
        <v>220.80611999999999</v>
      </c>
      <c r="E1922" s="11">
        <v>0.192</v>
      </c>
      <c r="F1922" s="11">
        <v>3290.2892561983467</v>
      </c>
      <c r="G1922" s="11">
        <v>631.7355371900826</v>
      </c>
      <c r="H1922" s="11">
        <v>8500</v>
      </c>
      <c r="I1922" s="11">
        <v>0.75</v>
      </c>
      <c r="J1922" s="11">
        <v>0.4</v>
      </c>
      <c r="K1922" s="11">
        <v>0.6</v>
      </c>
      <c r="L1922" s="11">
        <v>4</v>
      </c>
      <c r="M1922" s="11">
        <v>3</v>
      </c>
      <c r="N1922" s="11">
        <v>3</v>
      </c>
      <c r="O1922" s="11">
        <v>2</v>
      </c>
      <c r="P1922" s="11">
        <v>0.125</v>
      </c>
      <c r="Q1922" s="11">
        <v>0.1</v>
      </c>
      <c r="R1922" s="11">
        <v>0.1</v>
      </c>
      <c r="S1922" s="11">
        <v>0.25</v>
      </c>
      <c r="T1922" s="11">
        <v>2301.9020999999998</v>
      </c>
      <c r="U1922" s="11">
        <v>0.5</v>
      </c>
      <c r="V1922" s="11">
        <v>70</v>
      </c>
      <c r="W1922" s="11">
        <v>400</v>
      </c>
      <c r="X1922" s="11">
        <v>27.147182000000001</v>
      </c>
    </row>
    <row r="1923" spans="2:24" x14ac:dyDescent="0.35">
      <c r="B1923" s="11">
        <v>0.48502400000000001</v>
      </c>
      <c r="C1923" s="11">
        <v>15</v>
      </c>
      <c r="D1923" s="11">
        <v>74.602041</v>
      </c>
      <c r="E1923" s="11">
        <v>8.4000000000000005E-2</v>
      </c>
      <c r="F1923" s="11">
        <v>3800</v>
      </c>
      <c r="G1923" s="11">
        <v>319.20000000000005</v>
      </c>
      <c r="H1923" s="11">
        <v>7500</v>
      </c>
      <c r="I1923" s="11">
        <v>0.75</v>
      </c>
      <c r="J1923" s="11">
        <v>0.3</v>
      </c>
      <c r="K1923" s="11">
        <v>0.6</v>
      </c>
      <c r="L1923" s="11">
        <v>3</v>
      </c>
      <c r="M1923" s="11">
        <v>2</v>
      </c>
      <c r="N1923" s="11">
        <v>4</v>
      </c>
      <c r="O1923" s="11">
        <v>4</v>
      </c>
      <c r="P1923" s="11">
        <v>0.05</v>
      </c>
      <c r="Q1923" s="11">
        <v>0.2</v>
      </c>
      <c r="R1923" s="11">
        <v>0.23333333000000001</v>
      </c>
      <c r="S1923" s="11">
        <v>0.35</v>
      </c>
      <c r="T1923" s="11">
        <v>2847.7719999999999</v>
      </c>
      <c r="U1923" s="11">
        <v>0.5</v>
      </c>
      <c r="V1923" s="11">
        <v>40</v>
      </c>
      <c r="W1923" s="11">
        <v>1200</v>
      </c>
      <c r="X1923" s="11">
        <v>-1.5752211999999999</v>
      </c>
    </row>
    <row r="1924" spans="2:24" x14ac:dyDescent="0.35">
      <c r="B1924" s="11">
        <v>-9.8692510000000002</v>
      </c>
      <c r="C1924" s="11">
        <v>40</v>
      </c>
      <c r="D1924" s="11">
        <v>184.2551</v>
      </c>
      <c r="E1924" s="11">
        <v>0.3</v>
      </c>
      <c r="F1924" s="11">
        <v>1694.4731404958679</v>
      </c>
      <c r="G1924" s="11">
        <v>508.34194214876038</v>
      </c>
      <c r="H1924" s="11">
        <v>7500</v>
      </c>
      <c r="I1924" s="11">
        <v>0.8</v>
      </c>
      <c r="J1924" s="11">
        <v>0.5</v>
      </c>
      <c r="K1924" s="11">
        <v>0.8</v>
      </c>
      <c r="L1924" s="11">
        <v>3</v>
      </c>
      <c r="M1924" s="11">
        <v>3</v>
      </c>
      <c r="N1924" s="11">
        <v>2</v>
      </c>
      <c r="O1924" s="11">
        <v>2</v>
      </c>
      <c r="P1924" s="11">
        <v>0.05</v>
      </c>
      <c r="Q1924" s="11">
        <v>0.15</v>
      </c>
      <c r="R1924" s="11">
        <v>0.3</v>
      </c>
      <c r="S1924" s="11">
        <v>0.3</v>
      </c>
      <c r="T1924" s="11">
        <v>3591.0472</v>
      </c>
      <c r="U1924" s="11">
        <v>0.67500000000000004</v>
      </c>
      <c r="V1924" s="11">
        <v>50</v>
      </c>
      <c r="W1924" s="11">
        <v>1000</v>
      </c>
      <c r="X1924" s="11">
        <v>-9.2085438000000011</v>
      </c>
    </row>
    <row r="1925" spans="2:24" x14ac:dyDescent="0.35">
      <c r="B1925" s="11">
        <v>-4.935657</v>
      </c>
      <c r="C1925" s="11">
        <v>45</v>
      </c>
      <c r="D1925" s="11">
        <v>129.42857000000001</v>
      </c>
      <c r="E1925" s="11">
        <v>5.7000000000000002E-2</v>
      </c>
      <c r="F1925" s="11">
        <v>3290.2892561983467</v>
      </c>
      <c r="G1925" s="11">
        <v>187.54648760330576</v>
      </c>
      <c r="H1925" s="11">
        <v>7000</v>
      </c>
      <c r="I1925" s="11">
        <v>0.8</v>
      </c>
      <c r="J1925" s="11">
        <v>0.3</v>
      </c>
      <c r="K1925" s="11">
        <v>0.9</v>
      </c>
      <c r="L1925" s="11">
        <v>4</v>
      </c>
      <c r="M1925" s="11">
        <v>2</v>
      </c>
      <c r="N1925" s="11">
        <v>3</v>
      </c>
      <c r="O1925" s="11">
        <v>2</v>
      </c>
      <c r="P1925" s="11">
        <v>0.125</v>
      </c>
      <c r="Q1925" s="11">
        <v>0.1</v>
      </c>
      <c r="R1925" s="11">
        <v>0.3</v>
      </c>
      <c r="S1925" s="11">
        <v>0.2</v>
      </c>
      <c r="T1925" s="11">
        <v>3781.9703</v>
      </c>
      <c r="U1925" s="11">
        <v>0.42499999999999999</v>
      </c>
      <c r="V1925" s="11">
        <v>70</v>
      </c>
      <c r="W1925" s="11">
        <v>1200</v>
      </c>
      <c r="X1925" s="11">
        <v>-3.4252838999999997</v>
      </c>
    </row>
    <row r="1926" spans="2:24" x14ac:dyDescent="0.35">
      <c r="B1926" s="11">
        <v>-0.26151000000000002</v>
      </c>
      <c r="C1926" s="11">
        <v>25</v>
      </c>
      <c r="D1926" s="11">
        <v>129.42857000000001</v>
      </c>
      <c r="E1926" s="11">
        <v>0.27300000000000002</v>
      </c>
      <c r="F1926" s="11">
        <v>4085.3305785123966</v>
      </c>
      <c r="G1926" s="11">
        <v>1115.2952479338844</v>
      </c>
      <c r="H1926" s="11">
        <v>3000</v>
      </c>
      <c r="I1926" s="11">
        <v>0.85</v>
      </c>
      <c r="J1926" s="11">
        <v>0.5</v>
      </c>
      <c r="K1926" s="11">
        <v>0.8</v>
      </c>
      <c r="L1926" s="11">
        <v>4</v>
      </c>
      <c r="M1926" s="11">
        <v>4</v>
      </c>
      <c r="N1926" s="11">
        <v>4</v>
      </c>
      <c r="O1926" s="11">
        <v>3</v>
      </c>
      <c r="P1926" s="11">
        <v>0.2</v>
      </c>
      <c r="Q1926" s="11">
        <v>0.1</v>
      </c>
      <c r="R1926" s="11">
        <v>0.3</v>
      </c>
      <c r="S1926" s="11">
        <v>0.2</v>
      </c>
      <c r="T1926" s="11">
        <v>812.43604000000005</v>
      </c>
      <c r="U1926" s="11">
        <v>0.55000000000000004</v>
      </c>
      <c r="V1926" s="11">
        <v>90</v>
      </c>
      <c r="W1926" s="11">
        <v>1200</v>
      </c>
      <c r="X1926" s="11">
        <v>-6.8380197000000003</v>
      </c>
    </row>
    <row r="1927" spans="2:24" x14ac:dyDescent="0.35">
      <c r="B1927" s="11">
        <v>11.990912</v>
      </c>
      <c r="C1927" s="11">
        <v>20</v>
      </c>
      <c r="D1927" s="11">
        <v>105.06122000000001</v>
      </c>
      <c r="E1927" s="11">
        <v>0.246</v>
      </c>
      <c r="F1927" s="11">
        <v>1269.4214876033059</v>
      </c>
      <c r="G1927" s="11">
        <v>312.27768595041323</v>
      </c>
      <c r="H1927" s="11">
        <v>4000</v>
      </c>
      <c r="I1927" s="11">
        <v>0.85</v>
      </c>
      <c r="J1927" s="11">
        <v>0.5</v>
      </c>
      <c r="K1927" s="11">
        <v>0.8</v>
      </c>
      <c r="L1927" s="11">
        <v>3</v>
      </c>
      <c r="M1927" s="11">
        <v>3</v>
      </c>
      <c r="N1927" s="11">
        <v>4</v>
      </c>
      <c r="O1927" s="11">
        <v>3</v>
      </c>
      <c r="P1927" s="11">
        <v>0.125</v>
      </c>
      <c r="Q1927" s="11">
        <v>0.1</v>
      </c>
      <c r="R1927" s="11">
        <v>0.16666666999999999</v>
      </c>
      <c r="S1927" s="11">
        <v>0.3</v>
      </c>
      <c r="T1927" s="11">
        <v>1468.6858999999999</v>
      </c>
      <c r="U1927" s="11">
        <v>0.5</v>
      </c>
      <c r="V1927" s="11">
        <v>70</v>
      </c>
      <c r="W1927" s="11">
        <v>1400</v>
      </c>
      <c r="X1927" s="11">
        <v>13.834104</v>
      </c>
    </row>
    <row r="1928" spans="2:24" x14ac:dyDescent="0.35">
      <c r="B1928" s="11">
        <v>-5.8586520000000002</v>
      </c>
      <c r="C1928" s="11">
        <v>20</v>
      </c>
      <c r="D1928" s="11">
        <v>226.89796000000001</v>
      </c>
      <c r="E1928" s="11">
        <v>0.192</v>
      </c>
      <c r="F1928" s="11">
        <v>1075.6714876033056</v>
      </c>
      <c r="G1928" s="11">
        <v>206.52892561983469</v>
      </c>
      <c r="H1928" s="11">
        <v>7500</v>
      </c>
      <c r="I1928" s="11">
        <v>0.75</v>
      </c>
      <c r="J1928" s="11">
        <v>0.2</v>
      </c>
      <c r="K1928" s="11">
        <v>0.8</v>
      </c>
      <c r="L1928" s="11">
        <v>4</v>
      </c>
      <c r="M1928" s="11">
        <v>2</v>
      </c>
      <c r="N1928" s="11">
        <v>4</v>
      </c>
      <c r="O1928" s="11">
        <v>2</v>
      </c>
      <c r="P1928" s="11">
        <v>0.2</v>
      </c>
      <c r="Q1928" s="11">
        <v>0.1</v>
      </c>
      <c r="R1928" s="11">
        <v>0.16666666999999999</v>
      </c>
      <c r="S1928" s="11">
        <v>0.25</v>
      </c>
      <c r="T1928" s="11">
        <v>2753.7860999999998</v>
      </c>
      <c r="U1928" s="11">
        <v>0.5</v>
      </c>
      <c r="V1928" s="11">
        <v>40</v>
      </c>
      <c r="W1928" s="11">
        <v>1200</v>
      </c>
      <c r="X1928" s="11">
        <v>-4.1211900000000004</v>
      </c>
    </row>
    <row r="1929" spans="2:24" x14ac:dyDescent="0.35">
      <c r="B1929" s="11">
        <v>-4.9601009999999999</v>
      </c>
      <c r="C1929" s="11">
        <v>15</v>
      </c>
      <c r="D1929" s="11">
        <v>300</v>
      </c>
      <c r="E1929" s="11">
        <v>0.111</v>
      </c>
      <c r="F1929" s="11">
        <v>2847.3657024793383</v>
      </c>
      <c r="G1929" s="11">
        <v>316.05759297520655</v>
      </c>
      <c r="H1929" s="11">
        <v>8500</v>
      </c>
      <c r="I1929" s="11">
        <v>0.7</v>
      </c>
      <c r="J1929" s="11">
        <v>0.5</v>
      </c>
      <c r="K1929" s="11">
        <v>0.9</v>
      </c>
      <c r="L1929" s="11">
        <v>3</v>
      </c>
      <c r="M1929" s="11">
        <v>2</v>
      </c>
      <c r="N1929" s="11">
        <v>2</v>
      </c>
      <c r="O1929" s="11">
        <v>2</v>
      </c>
      <c r="P1929" s="11">
        <v>0.05</v>
      </c>
      <c r="Q1929" s="11">
        <v>0.2</v>
      </c>
      <c r="R1929" s="11">
        <v>0.1</v>
      </c>
      <c r="S1929" s="11">
        <v>0.25</v>
      </c>
      <c r="T1929" s="11">
        <v>3995.9214000000002</v>
      </c>
      <c r="U1929" s="11">
        <v>0.65</v>
      </c>
      <c r="V1929" s="11">
        <v>60</v>
      </c>
      <c r="W1929" s="11">
        <v>1400</v>
      </c>
      <c r="X1929" s="11">
        <v>-5.4489391999999999</v>
      </c>
    </row>
    <row r="1930" spans="2:24" x14ac:dyDescent="0.35">
      <c r="B1930" s="11">
        <v>41.789738999999997</v>
      </c>
      <c r="C1930" s="11">
        <v>25</v>
      </c>
      <c r="D1930" s="11">
        <v>1.5</v>
      </c>
      <c r="E1930" s="11">
        <v>0.3</v>
      </c>
      <c r="F1930" s="11">
        <v>4500</v>
      </c>
      <c r="G1930" s="11">
        <v>1350</v>
      </c>
      <c r="H1930" s="11">
        <v>5000</v>
      </c>
      <c r="I1930" s="11">
        <v>0.85</v>
      </c>
      <c r="J1930" s="11">
        <v>0.4</v>
      </c>
      <c r="K1930" s="11">
        <v>0.9</v>
      </c>
      <c r="L1930" s="11">
        <v>4</v>
      </c>
      <c r="M1930" s="11">
        <v>3</v>
      </c>
      <c r="N1930" s="11">
        <v>2</v>
      </c>
      <c r="O1930" s="11">
        <v>4</v>
      </c>
      <c r="P1930" s="11">
        <v>0.125</v>
      </c>
      <c r="Q1930" s="11">
        <v>0.15</v>
      </c>
      <c r="R1930" s="11">
        <v>0.23333333000000001</v>
      </c>
      <c r="S1930" s="11">
        <v>0.2</v>
      </c>
      <c r="T1930" s="11">
        <v>3046.6351</v>
      </c>
      <c r="U1930" s="11">
        <v>0.5</v>
      </c>
      <c r="V1930" s="11">
        <v>70</v>
      </c>
      <c r="W1930" s="11">
        <v>1800</v>
      </c>
      <c r="X1930" s="11">
        <v>41.262534000000002</v>
      </c>
    </row>
    <row r="1931" spans="2:24" x14ac:dyDescent="0.35">
      <c r="B1931" s="11">
        <v>-22.185348000000001</v>
      </c>
      <c r="C1931" s="11">
        <v>35</v>
      </c>
      <c r="D1931" s="11">
        <v>92.877550999999997</v>
      </c>
      <c r="E1931" s="11">
        <v>0.03</v>
      </c>
      <c r="F1931" s="11">
        <v>1885.5371900826447</v>
      </c>
      <c r="G1931" s="11">
        <v>56.566115702479337</v>
      </c>
      <c r="H1931" s="11">
        <v>7500</v>
      </c>
      <c r="I1931" s="11">
        <v>0.8</v>
      </c>
      <c r="J1931" s="11">
        <v>0.5</v>
      </c>
      <c r="K1931" s="11">
        <v>0.6</v>
      </c>
      <c r="L1931" s="11">
        <v>4</v>
      </c>
      <c r="M1931" s="11">
        <v>4</v>
      </c>
      <c r="N1931" s="11">
        <v>4</v>
      </c>
      <c r="O1931" s="11">
        <v>3</v>
      </c>
      <c r="P1931" s="11">
        <v>0.125</v>
      </c>
      <c r="Q1931" s="11">
        <v>0.15</v>
      </c>
      <c r="R1931" s="11">
        <v>0.23333333000000001</v>
      </c>
      <c r="S1931" s="11">
        <v>0.25</v>
      </c>
      <c r="T1931" s="11">
        <v>4295.4811</v>
      </c>
      <c r="U1931" s="11">
        <v>0.52500000000000002</v>
      </c>
      <c r="V1931" s="11">
        <v>90</v>
      </c>
      <c r="W1931" s="11">
        <v>2000</v>
      </c>
      <c r="X1931" s="11">
        <v>-22.621590999999999</v>
      </c>
    </row>
    <row r="1932" spans="2:24" x14ac:dyDescent="0.35">
      <c r="B1932" s="11">
        <v>-12.983282000000001</v>
      </c>
      <c r="C1932" s="11">
        <v>25</v>
      </c>
      <c r="D1932" s="11">
        <v>226.89796000000001</v>
      </c>
      <c r="E1932" s="11">
        <v>0.219</v>
      </c>
      <c r="F1932" s="11">
        <v>1825</v>
      </c>
      <c r="G1932" s="11">
        <v>399.67500000000001</v>
      </c>
      <c r="H1932" s="11">
        <v>6000</v>
      </c>
      <c r="I1932" s="11">
        <v>0.85</v>
      </c>
      <c r="J1932" s="11">
        <v>0.3</v>
      </c>
      <c r="K1932" s="11">
        <v>0.6</v>
      </c>
      <c r="L1932" s="11">
        <v>3</v>
      </c>
      <c r="M1932" s="11">
        <v>4</v>
      </c>
      <c r="N1932" s="11">
        <v>2</v>
      </c>
      <c r="O1932" s="11">
        <v>4</v>
      </c>
      <c r="P1932" s="11">
        <v>0.125</v>
      </c>
      <c r="Q1932" s="11">
        <v>0.15</v>
      </c>
      <c r="R1932" s="11">
        <v>0.23333333000000001</v>
      </c>
      <c r="S1932" s="11">
        <v>0.35</v>
      </c>
      <c r="T1932" s="11">
        <v>1624.8721</v>
      </c>
      <c r="U1932" s="11">
        <v>0.67500000000000004</v>
      </c>
      <c r="V1932" s="11">
        <v>90</v>
      </c>
      <c r="W1932" s="11">
        <v>1800</v>
      </c>
      <c r="X1932" s="11">
        <v>-14.98338</v>
      </c>
    </row>
    <row r="1933" spans="2:24" x14ac:dyDescent="0.35">
      <c r="B1933" s="11">
        <v>27.462416999999999</v>
      </c>
      <c r="C1933" s="11">
        <v>25</v>
      </c>
      <c r="D1933" s="11">
        <v>172.07142999999999</v>
      </c>
      <c r="E1933" s="11">
        <v>8.4000000000000005E-2</v>
      </c>
      <c r="F1933" s="11">
        <v>3490.909090909091</v>
      </c>
      <c r="G1933" s="11">
        <v>293.23636363636365</v>
      </c>
      <c r="H1933" s="11">
        <v>5500</v>
      </c>
      <c r="I1933" s="11">
        <v>0.7</v>
      </c>
      <c r="J1933" s="11">
        <v>0.5</v>
      </c>
      <c r="K1933" s="11">
        <v>0.6</v>
      </c>
      <c r="L1933" s="11">
        <v>3</v>
      </c>
      <c r="M1933" s="11">
        <v>3</v>
      </c>
      <c r="N1933" s="11">
        <v>4</v>
      </c>
      <c r="O1933" s="11">
        <v>4</v>
      </c>
      <c r="P1933" s="11">
        <v>0.2</v>
      </c>
      <c r="Q1933" s="11">
        <v>0.2</v>
      </c>
      <c r="R1933" s="11">
        <v>0.16666666999999999</v>
      </c>
      <c r="S1933" s="11">
        <v>0.2</v>
      </c>
      <c r="T1933" s="11">
        <v>1954.9241999999999</v>
      </c>
      <c r="U1933" s="11">
        <v>0.42499999999999999</v>
      </c>
      <c r="V1933" s="11">
        <v>90</v>
      </c>
      <c r="W1933" s="11">
        <v>600</v>
      </c>
      <c r="X1933" s="11">
        <v>25.051257</v>
      </c>
    </row>
    <row r="1934" spans="2:24" x14ac:dyDescent="0.35">
      <c r="B1934" s="11">
        <v>-15.841561</v>
      </c>
      <c r="C1934" s="11">
        <v>40</v>
      </c>
      <c r="D1934" s="11">
        <v>62.418367000000003</v>
      </c>
      <c r="E1934" s="11">
        <v>0.219</v>
      </c>
      <c r="F1934" s="11">
        <v>640.13429752066122</v>
      </c>
      <c r="G1934" s="11">
        <v>140.18941115702481</v>
      </c>
      <c r="H1934" s="11">
        <v>8000</v>
      </c>
      <c r="I1934" s="11">
        <v>0.75</v>
      </c>
      <c r="J1934" s="11">
        <v>0.3</v>
      </c>
      <c r="K1934" s="11">
        <v>0.8</v>
      </c>
      <c r="L1934" s="11">
        <v>3</v>
      </c>
      <c r="M1934" s="11">
        <v>3</v>
      </c>
      <c r="N1934" s="11">
        <v>3</v>
      </c>
      <c r="O1934" s="11">
        <v>3</v>
      </c>
      <c r="P1934" s="11">
        <v>0.2</v>
      </c>
      <c r="Q1934" s="11">
        <v>0.15</v>
      </c>
      <c r="R1934" s="11">
        <v>0.1</v>
      </c>
      <c r="S1934" s="11">
        <v>0.2</v>
      </c>
      <c r="T1934" s="11">
        <v>1977.0065999999999</v>
      </c>
      <c r="U1934" s="11">
        <v>0.52500000000000002</v>
      </c>
      <c r="V1934" s="11">
        <v>80</v>
      </c>
      <c r="W1934" s="11">
        <v>1600</v>
      </c>
      <c r="X1934" s="11">
        <v>-17.142714000000002</v>
      </c>
    </row>
    <row r="1935" spans="2:24" x14ac:dyDescent="0.35">
      <c r="B1935" s="11">
        <v>-12.434996999999999</v>
      </c>
      <c r="C1935" s="11">
        <v>45</v>
      </c>
      <c r="D1935" s="11">
        <v>135.52041</v>
      </c>
      <c r="E1935" s="11">
        <v>0.192</v>
      </c>
      <c r="F1935" s="11">
        <v>2404.4421487603304</v>
      </c>
      <c r="G1935" s="11">
        <v>461.65289256198344</v>
      </c>
      <c r="H1935" s="11">
        <v>7500</v>
      </c>
      <c r="I1935" s="11">
        <v>0.8</v>
      </c>
      <c r="J1935" s="11">
        <v>0.2</v>
      </c>
      <c r="K1935" s="11">
        <v>0.7</v>
      </c>
      <c r="L1935" s="11">
        <v>4</v>
      </c>
      <c r="M1935" s="11">
        <v>3</v>
      </c>
      <c r="N1935" s="11">
        <v>2</v>
      </c>
      <c r="O1935" s="11">
        <v>3</v>
      </c>
      <c r="P1935" s="11">
        <v>0.2</v>
      </c>
      <c r="Q1935" s="11">
        <v>0.1</v>
      </c>
      <c r="R1935" s="11">
        <v>0.3</v>
      </c>
      <c r="S1935" s="11">
        <v>0.2</v>
      </c>
      <c r="T1935" s="11">
        <v>1800.9382000000001</v>
      </c>
      <c r="U1935" s="11">
        <v>0.625</v>
      </c>
      <c r="V1935" s="11">
        <v>50</v>
      </c>
      <c r="W1935" s="11">
        <v>600</v>
      </c>
      <c r="X1935" s="11">
        <v>-12.723029</v>
      </c>
    </row>
    <row r="1936" spans="2:24" x14ac:dyDescent="0.35">
      <c r="B1936" s="11">
        <v>32.607368000000001</v>
      </c>
      <c r="C1936" s="11">
        <v>20</v>
      </c>
      <c r="D1936" s="11">
        <v>214.71429000000001</v>
      </c>
      <c r="E1936" s="11">
        <v>0.246</v>
      </c>
      <c r="F1936" s="11">
        <v>1825</v>
      </c>
      <c r="G1936" s="11">
        <v>448.95</v>
      </c>
      <c r="H1936" s="11">
        <v>2500</v>
      </c>
      <c r="I1936" s="11">
        <v>0.7</v>
      </c>
      <c r="J1936" s="11">
        <v>0.4</v>
      </c>
      <c r="K1936" s="11">
        <v>0.9</v>
      </c>
      <c r="L1936" s="11">
        <v>3</v>
      </c>
      <c r="M1936" s="11">
        <v>4</v>
      </c>
      <c r="N1936" s="11">
        <v>2</v>
      </c>
      <c r="O1936" s="11">
        <v>4</v>
      </c>
      <c r="P1936" s="11">
        <v>0.125</v>
      </c>
      <c r="Q1936" s="11">
        <v>0.1</v>
      </c>
      <c r="R1936" s="11">
        <v>0.3</v>
      </c>
      <c r="S1936" s="11">
        <v>0.35</v>
      </c>
      <c r="T1936" s="11">
        <v>1573.5921000000001</v>
      </c>
      <c r="U1936" s="11">
        <v>0.4</v>
      </c>
      <c r="V1936" s="11">
        <v>90</v>
      </c>
      <c r="W1936" s="11">
        <v>400</v>
      </c>
      <c r="X1936" s="11">
        <v>40.645640999999998</v>
      </c>
    </row>
    <row r="1937" spans="2:24" x14ac:dyDescent="0.35">
      <c r="B1937" s="11">
        <v>11.614324</v>
      </c>
      <c r="C1937" s="11">
        <v>20</v>
      </c>
      <c r="D1937" s="11">
        <v>257.35714000000002</v>
      </c>
      <c r="E1937" s="11">
        <v>0.246</v>
      </c>
      <c r="F1937" s="11">
        <v>2009.9173553719008</v>
      </c>
      <c r="G1937" s="11">
        <v>494.43966942148762</v>
      </c>
      <c r="H1937" s="11">
        <v>5000</v>
      </c>
      <c r="I1937" s="11">
        <v>0.8</v>
      </c>
      <c r="J1937" s="11">
        <v>0.3</v>
      </c>
      <c r="K1937" s="11">
        <v>0.6</v>
      </c>
      <c r="L1937" s="11">
        <v>3</v>
      </c>
      <c r="M1937" s="11">
        <v>3</v>
      </c>
      <c r="N1937" s="11">
        <v>4</v>
      </c>
      <c r="O1937" s="11">
        <v>2</v>
      </c>
      <c r="P1937" s="11">
        <v>0.05</v>
      </c>
      <c r="Q1937" s="11">
        <v>0.2</v>
      </c>
      <c r="R1937" s="11">
        <v>0.23333333000000001</v>
      </c>
      <c r="S1937" s="11">
        <v>0.2</v>
      </c>
      <c r="T1937" s="11">
        <v>2272.9663</v>
      </c>
      <c r="U1937" s="11">
        <v>0.55000000000000004</v>
      </c>
      <c r="V1937" s="11">
        <v>90</v>
      </c>
      <c r="W1937" s="11">
        <v>600</v>
      </c>
      <c r="X1937" s="11">
        <v>14.750671000000001</v>
      </c>
    </row>
    <row r="1938" spans="2:24" x14ac:dyDescent="0.35">
      <c r="B1938" s="11">
        <v>-3.8822580000000002</v>
      </c>
      <c r="C1938" s="11">
        <v>15</v>
      </c>
      <c r="D1938" s="11">
        <v>281.72449</v>
      </c>
      <c r="E1938" s="11">
        <v>0.192</v>
      </c>
      <c r="F1938" s="11">
        <v>3535.3822314049589</v>
      </c>
      <c r="G1938" s="11">
        <v>678.7933884297521</v>
      </c>
      <c r="H1938" s="11">
        <v>7000</v>
      </c>
      <c r="I1938" s="11">
        <v>0.75</v>
      </c>
      <c r="J1938" s="11">
        <v>0.4</v>
      </c>
      <c r="K1938" s="11">
        <v>0.7</v>
      </c>
      <c r="L1938" s="11">
        <v>2</v>
      </c>
      <c r="M1938" s="11">
        <v>2</v>
      </c>
      <c r="N1938" s="11">
        <v>4</v>
      </c>
      <c r="O1938" s="11">
        <v>3</v>
      </c>
      <c r="P1938" s="11">
        <v>0.05</v>
      </c>
      <c r="Q1938" s="11">
        <v>0.1</v>
      </c>
      <c r="R1938" s="11">
        <v>0.3</v>
      </c>
      <c r="S1938" s="11">
        <v>0.25</v>
      </c>
      <c r="T1938" s="11">
        <v>2657.9205000000002</v>
      </c>
      <c r="U1938" s="11">
        <v>0.65</v>
      </c>
      <c r="V1938" s="11">
        <v>60</v>
      </c>
      <c r="W1938" s="11">
        <v>1800</v>
      </c>
      <c r="X1938" s="11">
        <v>1.5908373999999998</v>
      </c>
    </row>
    <row r="1939" spans="2:24" x14ac:dyDescent="0.35">
      <c r="B1939" s="11">
        <v>-17.245633000000002</v>
      </c>
      <c r="C1939" s="11">
        <v>30</v>
      </c>
      <c r="D1939" s="11">
        <v>257.35714000000002</v>
      </c>
      <c r="E1939" s="11">
        <v>0.246</v>
      </c>
      <c r="F1939" s="11">
        <v>3490.909090909091</v>
      </c>
      <c r="G1939" s="11">
        <v>858.76363636363635</v>
      </c>
      <c r="H1939" s="11">
        <v>2500</v>
      </c>
      <c r="I1939" s="11">
        <v>0.85</v>
      </c>
      <c r="J1939" s="11">
        <v>0.2</v>
      </c>
      <c r="K1939" s="11">
        <v>0.8</v>
      </c>
      <c r="L1939" s="11">
        <v>4</v>
      </c>
      <c r="M1939" s="11">
        <v>2</v>
      </c>
      <c r="N1939" s="11">
        <v>3</v>
      </c>
      <c r="O1939" s="11">
        <v>2</v>
      </c>
      <c r="P1939" s="11">
        <v>0.125</v>
      </c>
      <c r="Q1939" s="11">
        <v>0.15</v>
      </c>
      <c r="R1939" s="11">
        <v>0.3</v>
      </c>
      <c r="S1939" s="11">
        <v>0.25</v>
      </c>
      <c r="T1939" s="11">
        <v>1066.1126999999999</v>
      </c>
      <c r="U1939" s="11">
        <v>0.67500000000000004</v>
      </c>
      <c r="V1939" s="11">
        <v>50</v>
      </c>
      <c r="W1939" s="11">
        <v>1200</v>
      </c>
      <c r="X1939" s="11">
        <v>-18.346171999999999</v>
      </c>
    </row>
    <row r="1940" spans="2:24" x14ac:dyDescent="0.35">
      <c r="B1940" s="11">
        <v>-14.282634</v>
      </c>
      <c r="C1940" s="11">
        <v>30</v>
      </c>
      <c r="D1940" s="11">
        <v>98.969387999999995</v>
      </c>
      <c r="E1940" s="11">
        <v>0.246</v>
      </c>
      <c r="F1940" s="11">
        <v>2750.413223140496</v>
      </c>
      <c r="G1940" s="11">
        <v>676.60165289256202</v>
      </c>
      <c r="H1940" s="11">
        <v>5000</v>
      </c>
      <c r="I1940" s="11">
        <v>0.7</v>
      </c>
      <c r="J1940" s="11">
        <v>0.5</v>
      </c>
      <c r="K1940" s="11">
        <v>0.6</v>
      </c>
      <c r="L1940" s="11">
        <v>2</v>
      </c>
      <c r="M1940" s="11">
        <v>2</v>
      </c>
      <c r="N1940" s="11">
        <v>4</v>
      </c>
      <c r="O1940" s="11">
        <v>4</v>
      </c>
      <c r="P1940" s="11">
        <v>0.05</v>
      </c>
      <c r="Q1940" s="11">
        <v>0.15</v>
      </c>
      <c r="R1940" s="11">
        <v>0.16666666999999999</v>
      </c>
      <c r="S1940" s="11">
        <v>0.25</v>
      </c>
      <c r="T1940" s="11">
        <v>2132.2253999999998</v>
      </c>
      <c r="U1940" s="11">
        <v>0.67500000000000004</v>
      </c>
      <c r="V1940" s="11">
        <v>70</v>
      </c>
      <c r="W1940" s="11">
        <v>1800</v>
      </c>
      <c r="X1940" s="11">
        <v>-10.284014000000001</v>
      </c>
    </row>
    <row r="1941" spans="2:24" x14ac:dyDescent="0.35">
      <c r="B1941" s="11">
        <v>6.776376</v>
      </c>
      <c r="C1941" s="11">
        <v>25</v>
      </c>
      <c r="D1941" s="11">
        <v>98.969387999999995</v>
      </c>
      <c r="E1941" s="11">
        <v>0.3</v>
      </c>
      <c r="F1941" s="11">
        <v>1167.3037190082646</v>
      </c>
      <c r="G1941" s="11">
        <v>350.19111570247935</v>
      </c>
      <c r="H1941" s="11">
        <v>4000</v>
      </c>
      <c r="I1941" s="11">
        <v>0.75</v>
      </c>
      <c r="J1941" s="11">
        <v>0.3</v>
      </c>
      <c r="K1941" s="11">
        <v>0.6</v>
      </c>
      <c r="L1941" s="11">
        <v>3</v>
      </c>
      <c r="M1941" s="11">
        <v>4</v>
      </c>
      <c r="N1941" s="11">
        <v>3</v>
      </c>
      <c r="O1941" s="11">
        <v>4</v>
      </c>
      <c r="P1941" s="11">
        <v>0.05</v>
      </c>
      <c r="Q1941" s="11">
        <v>0.2</v>
      </c>
      <c r="R1941" s="11">
        <v>0.1</v>
      </c>
      <c r="S1941" s="11">
        <v>0.25</v>
      </c>
      <c r="T1941" s="11">
        <v>2437.3081000000002</v>
      </c>
      <c r="U1941" s="11">
        <v>0.5</v>
      </c>
      <c r="V1941" s="11">
        <v>60</v>
      </c>
      <c r="W1941" s="11">
        <v>1600</v>
      </c>
      <c r="X1941" s="11">
        <v>6.6966497999999994</v>
      </c>
    </row>
    <row r="1942" spans="2:24" x14ac:dyDescent="0.35">
      <c r="B1942" s="11">
        <v>-10.711940999999999</v>
      </c>
      <c r="C1942" s="11">
        <v>40</v>
      </c>
      <c r="D1942" s="11">
        <v>257.35714000000002</v>
      </c>
      <c r="E1942" s="11">
        <v>5.7000000000000002E-2</v>
      </c>
      <c r="F1942" s="11">
        <v>3535.3822314049589</v>
      </c>
      <c r="G1942" s="11">
        <v>201.51678719008265</v>
      </c>
      <c r="H1942" s="11">
        <v>7000</v>
      </c>
      <c r="I1942" s="11">
        <v>0.85</v>
      </c>
      <c r="J1942" s="11">
        <v>0.3</v>
      </c>
      <c r="K1942" s="11">
        <v>0.6</v>
      </c>
      <c r="L1942" s="11">
        <v>2</v>
      </c>
      <c r="M1942" s="11">
        <v>3</v>
      </c>
      <c r="N1942" s="11">
        <v>4</v>
      </c>
      <c r="O1942" s="11">
        <v>4</v>
      </c>
      <c r="P1942" s="11">
        <v>0.05</v>
      </c>
      <c r="Q1942" s="11">
        <v>0.2</v>
      </c>
      <c r="R1942" s="11">
        <v>0.3</v>
      </c>
      <c r="S1942" s="11">
        <v>0.25</v>
      </c>
      <c r="T1942" s="11">
        <v>2270.4686000000002</v>
      </c>
      <c r="U1942" s="11">
        <v>0.57499999999999996</v>
      </c>
      <c r="V1942" s="11">
        <v>90</v>
      </c>
      <c r="W1942" s="11">
        <v>600</v>
      </c>
      <c r="X1942" s="11">
        <v>-11.492127</v>
      </c>
    </row>
    <row r="1943" spans="2:24" x14ac:dyDescent="0.35">
      <c r="B1943" s="11">
        <v>3.2177820000000001</v>
      </c>
      <c r="C1943" s="11">
        <v>20</v>
      </c>
      <c r="D1943" s="11">
        <v>226.89796000000001</v>
      </c>
      <c r="E1943" s="11">
        <v>0.246</v>
      </c>
      <c r="F1943" s="11">
        <v>1300</v>
      </c>
      <c r="G1943" s="11">
        <v>319.8</v>
      </c>
      <c r="H1943" s="11">
        <v>7500</v>
      </c>
      <c r="I1943" s="11">
        <v>0.8</v>
      </c>
      <c r="J1943" s="11">
        <v>0.3</v>
      </c>
      <c r="K1943" s="11">
        <v>0.9</v>
      </c>
      <c r="L1943" s="11">
        <v>2</v>
      </c>
      <c r="M1943" s="11">
        <v>2</v>
      </c>
      <c r="N1943" s="11">
        <v>4</v>
      </c>
      <c r="O1943" s="11">
        <v>3</v>
      </c>
      <c r="P1943" s="11">
        <v>0.05</v>
      </c>
      <c r="Q1943" s="11">
        <v>0.2</v>
      </c>
      <c r="R1943" s="11">
        <v>0.23333333000000001</v>
      </c>
      <c r="S1943" s="11">
        <v>0.25</v>
      </c>
      <c r="T1943" s="11">
        <v>2753.7860999999998</v>
      </c>
      <c r="U1943" s="11">
        <v>0.55000000000000004</v>
      </c>
      <c r="V1943" s="11">
        <v>60</v>
      </c>
      <c r="W1943" s="11">
        <v>1000</v>
      </c>
      <c r="X1943" s="11">
        <v>1.6738001</v>
      </c>
    </row>
    <row r="1944" spans="2:24" x14ac:dyDescent="0.35">
      <c r="B1944" s="11">
        <v>-24.386771</v>
      </c>
      <c r="C1944" s="11">
        <v>35</v>
      </c>
      <c r="D1944" s="11">
        <v>111.15306</v>
      </c>
      <c r="E1944" s="11">
        <v>0.03</v>
      </c>
      <c r="F1944" s="11">
        <v>2009.9173553719008</v>
      </c>
      <c r="G1944" s="11">
        <v>60.297520661157023</v>
      </c>
      <c r="H1944" s="11">
        <v>8000</v>
      </c>
      <c r="I1944" s="11">
        <v>0.85</v>
      </c>
      <c r="J1944" s="11">
        <v>0.2</v>
      </c>
      <c r="K1944" s="11">
        <v>0.7</v>
      </c>
      <c r="L1944" s="11">
        <v>4</v>
      </c>
      <c r="M1944" s="11">
        <v>2</v>
      </c>
      <c r="N1944" s="11">
        <v>3</v>
      </c>
      <c r="O1944" s="11">
        <v>4</v>
      </c>
      <c r="P1944" s="11">
        <v>0.05</v>
      </c>
      <c r="Q1944" s="11">
        <v>0.2</v>
      </c>
      <c r="R1944" s="11">
        <v>0.3</v>
      </c>
      <c r="S1944" s="11">
        <v>0.35</v>
      </c>
      <c r="T1944" s="11">
        <v>2036.3761999999999</v>
      </c>
      <c r="U1944" s="11">
        <v>0.65</v>
      </c>
      <c r="V1944" s="11">
        <v>60</v>
      </c>
      <c r="W1944" s="11">
        <v>1800</v>
      </c>
      <c r="X1944" s="11">
        <v>-26.070277999999998</v>
      </c>
    </row>
    <row r="1945" spans="2:24" x14ac:dyDescent="0.35">
      <c r="B1945" s="11">
        <v>3.3119230000000002</v>
      </c>
      <c r="C1945" s="11">
        <v>20</v>
      </c>
      <c r="D1945" s="11">
        <v>62.418367000000003</v>
      </c>
      <c r="E1945" s="11">
        <v>0.192</v>
      </c>
      <c r="F1945" s="11">
        <v>1269.4214876033059</v>
      </c>
      <c r="G1945" s="11">
        <v>243.72892561983474</v>
      </c>
      <c r="H1945" s="11">
        <v>8500</v>
      </c>
      <c r="I1945" s="11">
        <v>0.75</v>
      </c>
      <c r="J1945" s="11">
        <v>0.4</v>
      </c>
      <c r="K1945" s="11">
        <v>0.6</v>
      </c>
      <c r="L1945" s="11">
        <v>2</v>
      </c>
      <c r="M1945" s="11">
        <v>4</v>
      </c>
      <c r="N1945" s="11">
        <v>2</v>
      </c>
      <c r="O1945" s="11">
        <v>4</v>
      </c>
      <c r="P1945" s="11">
        <v>0.125</v>
      </c>
      <c r="Q1945" s="11">
        <v>0.2</v>
      </c>
      <c r="R1945" s="11">
        <v>0.3</v>
      </c>
      <c r="S1945" s="11">
        <v>0.25</v>
      </c>
      <c r="T1945" s="11">
        <v>3120.9576000000002</v>
      </c>
      <c r="U1945" s="11">
        <v>0.45</v>
      </c>
      <c r="V1945" s="11">
        <v>60</v>
      </c>
      <c r="W1945" s="11">
        <v>1200</v>
      </c>
      <c r="X1945" s="11">
        <v>4.3818242999999999</v>
      </c>
    </row>
    <row r="1946" spans="2:24" x14ac:dyDescent="0.35">
      <c r="B1946" s="11">
        <v>-10.123533999999999</v>
      </c>
      <c r="C1946" s="11">
        <v>35</v>
      </c>
      <c r="D1946" s="11">
        <v>184.2551</v>
      </c>
      <c r="E1946" s="11">
        <v>0.03</v>
      </c>
      <c r="F1946" s="11">
        <v>3800</v>
      </c>
      <c r="G1946" s="11">
        <v>114</v>
      </c>
      <c r="H1946" s="11">
        <v>7000</v>
      </c>
      <c r="I1946" s="11">
        <v>0.85</v>
      </c>
      <c r="J1946" s="11">
        <v>0.3</v>
      </c>
      <c r="K1946" s="11">
        <v>0.6</v>
      </c>
      <c r="L1946" s="11">
        <v>2</v>
      </c>
      <c r="M1946" s="11">
        <v>2</v>
      </c>
      <c r="N1946" s="11">
        <v>4</v>
      </c>
      <c r="O1946" s="11">
        <v>4</v>
      </c>
      <c r="P1946" s="11">
        <v>0.05</v>
      </c>
      <c r="Q1946" s="11">
        <v>0.2</v>
      </c>
      <c r="R1946" s="11">
        <v>0.16666666999999999</v>
      </c>
      <c r="S1946" s="11">
        <v>0.2</v>
      </c>
      <c r="T1946" s="11">
        <v>2338.6507999999999</v>
      </c>
      <c r="U1946" s="11">
        <v>0.65</v>
      </c>
      <c r="V1946" s="11">
        <v>40</v>
      </c>
      <c r="W1946" s="11">
        <v>400</v>
      </c>
      <c r="X1946" s="11">
        <v>-7.9914335999999997</v>
      </c>
    </row>
    <row r="1947" spans="2:24" x14ac:dyDescent="0.35">
      <c r="B1947" s="11">
        <v>7.0054809999999996</v>
      </c>
      <c r="C1947" s="11">
        <v>30</v>
      </c>
      <c r="D1947" s="11">
        <v>141.61224000000001</v>
      </c>
      <c r="E1947" s="11">
        <v>8.4000000000000005E-2</v>
      </c>
      <c r="F1947" s="11">
        <v>2009.9173553719008</v>
      </c>
      <c r="G1947" s="11">
        <v>168.83305785123969</v>
      </c>
      <c r="H1947" s="11">
        <v>6000</v>
      </c>
      <c r="I1947" s="11">
        <v>0.7</v>
      </c>
      <c r="J1947" s="11">
        <v>0.5</v>
      </c>
      <c r="K1947" s="11">
        <v>0.7</v>
      </c>
      <c r="L1947" s="11">
        <v>3</v>
      </c>
      <c r="M1947" s="11">
        <v>2</v>
      </c>
      <c r="N1947" s="11">
        <v>2</v>
      </c>
      <c r="O1947" s="11">
        <v>3</v>
      </c>
      <c r="P1947" s="11">
        <v>0.05</v>
      </c>
      <c r="Q1947" s="11">
        <v>0.1</v>
      </c>
      <c r="R1947" s="11">
        <v>0.3</v>
      </c>
      <c r="S1947" s="11">
        <v>0.25</v>
      </c>
      <c r="T1947" s="11">
        <v>3542.7745</v>
      </c>
      <c r="U1947" s="11">
        <v>0.42499999999999999</v>
      </c>
      <c r="V1947" s="11">
        <v>80</v>
      </c>
      <c r="W1947" s="11">
        <v>1000</v>
      </c>
      <c r="X1947" s="11">
        <v>8.7176796999999997</v>
      </c>
    </row>
    <row r="1948" spans="2:24" x14ac:dyDescent="0.35">
      <c r="B1948" s="11">
        <v>5.1387169999999998</v>
      </c>
      <c r="C1948" s="11">
        <v>30</v>
      </c>
      <c r="D1948" s="11">
        <v>135.52041</v>
      </c>
      <c r="E1948" s="11">
        <v>0.16500000000000001</v>
      </c>
      <c r="F1948" s="11">
        <v>3535.3822314049589</v>
      </c>
      <c r="G1948" s="11">
        <v>583.33806818181824</v>
      </c>
      <c r="H1948" s="11">
        <v>6500</v>
      </c>
      <c r="I1948" s="11">
        <v>0.8</v>
      </c>
      <c r="J1948" s="11">
        <v>0.2</v>
      </c>
      <c r="K1948" s="11">
        <v>0.7</v>
      </c>
      <c r="L1948" s="11">
        <v>2</v>
      </c>
      <c r="M1948" s="11">
        <v>3</v>
      </c>
      <c r="N1948" s="11">
        <v>3</v>
      </c>
      <c r="O1948" s="11">
        <v>2</v>
      </c>
      <c r="P1948" s="11">
        <v>0.05</v>
      </c>
      <c r="Q1948" s="11">
        <v>0.1</v>
      </c>
      <c r="R1948" s="11">
        <v>0.23333333000000001</v>
      </c>
      <c r="S1948" s="11">
        <v>0.2</v>
      </c>
      <c r="T1948" s="11">
        <v>3838.0057000000002</v>
      </c>
      <c r="U1948" s="11">
        <v>0.57499999999999996</v>
      </c>
      <c r="V1948" s="11">
        <v>60</v>
      </c>
      <c r="W1948" s="11">
        <v>1000</v>
      </c>
      <c r="X1948" s="11">
        <v>5.8811071999999998</v>
      </c>
    </row>
    <row r="1949" spans="2:24" x14ac:dyDescent="0.35">
      <c r="B1949" s="11">
        <v>-8.6409009999999995</v>
      </c>
      <c r="C1949" s="11">
        <v>40</v>
      </c>
      <c r="D1949" s="11">
        <v>19.775510000000001</v>
      </c>
      <c r="E1949" s="11">
        <v>0.111</v>
      </c>
      <c r="F1949" s="11">
        <v>785.64049586776855</v>
      </c>
      <c r="G1949" s="11">
        <v>87.206095041322314</v>
      </c>
      <c r="H1949" s="11">
        <v>8500</v>
      </c>
      <c r="I1949" s="11">
        <v>0.8</v>
      </c>
      <c r="J1949" s="11">
        <v>0.3</v>
      </c>
      <c r="K1949" s="11">
        <v>0.6</v>
      </c>
      <c r="L1949" s="11">
        <v>3</v>
      </c>
      <c r="M1949" s="11">
        <v>2</v>
      </c>
      <c r="N1949" s="11">
        <v>4</v>
      </c>
      <c r="O1949" s="11">
        <v>4</v>
      </c>
      <c r="P1949" s="11">
        <v>0.2</v>
      </c>
      <c r="Q1949" s="11">
        <v>0.15</v>
      </c>
      <c r="R1949" s="11">
        <v>0.16666666999999999</v>
      </c>
      <c r="S1949" s="11">
        <v>0.25</v>
      </c>
      <c r="T1949" s="11">
        <v>2100.5695999999998</v>
      </c>
      <c r="U1949" s="11">
        <v>0.625</v>
      </c>
      <c r="V1949" s="11">
        <v>80</v>
      </c>
      <c r="W1949" s="11">
        <v>600</v>
      </c>
      <c r="X1949" s="11">
        <v>-9.0448408000000011</v>
      </c>
    </row>
    <row r="1950" spans="2:24" x14ac:dyDescent="0.35">
      <c r="B1950" s="11">
        <v>-3.5496629999999998</v>
      </c>
      <c r="C1950" s="11">
        <v>15</v>
      </c>
      <c r="D1950" s="11">
        <v>214.71429000000001</v>
      </c>
      <c r="E1950" s="11">
        <v>0.219</v>
      </c>
      <c r="F1950" s="11">
        <v>903.7190082644629</v>
      </c>
      <c r="G1950" s="11">
        <v>197.91446280991738</v>
      </c>
      <c r="H1950" s="11">
        <v>8000</v>
      </c>
      <c r="I1950" s="11">
        <v>0.8</v>
      </c>
      <c r="J1950" s="11">
        <v>0.2</v>
      </c>
      <c r="K1950" s="11">
        <v>0.9</v>
      </c>
      <c r="L1950" s="11">
        <v>4</v>
      </c>
      <c r="M1950" s="11">
        <v>2</v>
      </c>
      <c r="N1950" s="11">
        <v>2</v>
      </c>
      <c r="O1950" s="11">
        <v>2</v>
      </c>
      <c r="P1950" s="11">
        <v>0.05</v>
      </c>
      <c r="Q1950" s="11">
        <v>0.1</v>
      </c>
      <c r="R1950" s="11">
        <v>0.1</v>
      </c>
      <c r="S1950" s="11">
        <v>0.2</v>
      </c>
      <c r="T1950" s="11">
        <v>4484.1108999999997</v>
      </c>
      <c r="U1950" s="11">
        <v>0.625</v>
      </c>
      <c r="V1950" s="11">
        <v>70</v>
      </c>
      <c r="W1950" s="11">
        <v>1200</v>
      </c>
      <c r="X1950" s="11">
        <v>-0.63110367000000001</v>
      </c>
    </row>
    <row r="1951" spans="2:24" x14ac:dyDescent="0.35">
      <c r="B1951" s="11">
        <v>-6.9634299999999998</v>
      </c>
      <c r="C1951" s="11">
        <v>15</v>
      </c>
      <c r="D1951" s="11">
        <v>62.418367000000003</v>
      </c>
      <c r="E1951" s="11">
        <v>0.246</v>
      </c>
      <c r="F1951" s="11">
        <v>1300</v>
      </c>
      <c r="G1951" s="11">
        <v>319.8</v>
      </c>
      <c r="H1951" s="11">
        <v>4500</v>
      </c>
      <c r="I1951" s="11">
        <v>0.85</v>
      </c>
      <c r="J1951" s="11">
        <v>0.4</v>
      </c>
      <c r="K1951" s="11">
        <v>0.6</v>
      </c>
      <c r="L1951" s="11">
        <v>4</v>
      </c>
      <c r="M1951" s="11">
        <v>3</v>
      </c>
      <c r="N1951" s="11">
        <v>2</v>
      </c>
      <c r="O1951" s="11">
        <v>4</v>
      </c>
      <c r="P1951" s="11">
        <v>0.2</v>
      </c>
      <c r="Q1951" s="11">
        <v>0.1</v>
      </c>
      <c r="R1951" s="11">
        <v>0.3</v>
      </c>
      <c r="S1951" s="11">
        <v>0.2</v>
      </c>
      <c r="T1951" s="11">
        <v>2929.1369</v>
      </c>
      <c r="U1951" s="11">
        <v>0.6</v>
      </c>
      <c r="V1951" s="11">
        <v>40</v>
      </c>
      <c r="W1951" s="11">
        <v>1000</v>
      </c>
      <c r="X1951" s="11">
        <v>-3.8710840000000002</v>
      </c>
    </row>
    <row r="1952" spans="2:24" x14ac:dyDescent="0.35">
      <c r="B1952" s="11">
        <v>-10.684041000000001</v>
      </c>
      <c r="C1952" s="11">
        <v>40</v>
      </c>
      <c r="D1952" s="11">
        <v>281.72449</v>
      </c>
      <c r="E1952" s="11">
        <v>0.111</v>
      </c>
      <c r="F1952" s="11">
        <v>6285.1239669421484</v>
      </c>
      <c r="G1952" s="11">
        <v>697.64876033057851</v>
      </c>
      <c r="H1952" s="11">
        <v>8000</v>
      </c>
      <c r="I1952" s="11">
        <v>0.75</v>
      </c>
      <c r="J1952" s="11">
        <v>0.3</v>
      </c>
      <c r="K1952" s="11">
        <v>0.9</v>
      </c>
      <c r="L1952" s="11">
        <v>3</v>
      </c>
      <c r="M1952" s="11">
        <v>3</v>
      </c>
      <c r="N1952" s="11">
        <v>2</v>
      </c>
      <c r="O1952" s="11">
        <v>3</v>
      </c>
      <c r="P1952" s="11">
        <v>0.2</v>
      </c>
      <c r="Q1952" s="11">
        <v>0.1</v>
      </c>
      <c r="R1952" s="11">
        <v>0.3</v>
      </c>
      <c r="S1952" s="11">
        <v>0.35</v>
      </c>
      <c r="T1952" s="11">
        <v>1977.0065999999999</v>
      </c>
      <c r="U1952" s="11">
        <v>0.45</v>
      </c>
      <c r="V1952" s="11">
        <v>50</v>
      </c>
      <c r="W1952" s="11">
        <v>1200</v>
      </c>
      <c r="X1952" s="11">
        <v>-9.4442886000000001</v>
      </c>
    </row>
    <row r="1953" spans="2:24" x14ac:dyDescent="0.35">
      <c r="B1953" s="11">
        <v>3.5550459999999999</v>
      </c>
      <c r="C1953" s="11">
        <v>25</v>
      </c>
      <c r="D1953" s="11">
        <v>147.70408</v>
      </c>
      <c r="E1953" s="11">
        <v>5.7000000000000002E-2</v>
      </c>
      <c r="F1953" s="11">
        <v>4085.3305785123966</v>
      </c>
      <c r="G1953" s="11">
        <v>232.86384297520661</v>
      </c>
      <c r="H1953" s="11">
        <v>5500</v>
      </c>
      <c r="I1953" s="11">
        <v>0.75</v>
      </c>
      <c r="J1953" s="11">
        <v>0.4</v>
      </c>
      <c r="K1953" s="11">
        <v>0.8</v>
      </c>
      <c r="L1953" s="11">
        <v>3</v>
      </c>
      <c r="M1953" s="11">
        <v>4</v>
      </c>
      <c r="N1953" s="11">
        <v>2</v>
      </c>
      <c r="O1953" s="11">
        <v>3</v>
      </c>
      <c r="P1953" s="11">
        <v>0.125</v>
      </c>
      <c r="Q1953" s="11">
        <v>0.15</v>
      </c>
      <c r="R1953" s="11">
        <v>0.16666666999999999</v>
      </c>
      <c r="S1953" s="11">
        <v>0.25</v>
      </c>
      <c r="T1953" s="11">
        <v>1954.9241999999999</v>
      </c>
      <c r="U1953" s="11">
        <v>0.4</v>
      </c>
      <c r="V1953" s="11">
        <v>50</v>
      </c>
      <c r="W1953" s="11">
        <v>600</v>
      </c>
      <c r="X1953" s="11">
        <v>4.9655648000000001</v>
      </c>
    </row>
    <row r="1954" spans="2:24" x14ac:dyDescent="0.35">
      <c r="B1954" s="11">
        <v>-15.729695</v>
      </c>
      <c r="C1954" s="11">
        <v>20</v>
      </c>
      <c r="D1954" s="11">
        <v>19.775510000000001</v>
      </c>
      <c r="E1954" s="11">
        <v>0.13800000000000001</v>
      </c>
      <c r="F1954" s="11">
        <v>2404.4421487603304</v>
      </c>
      <c r="G1954" s="11">
        <v>331.81301652892563</v>
      </c>
      <c r="H1954" s="11">
        <v>5500</v>
      </c>
      <c r="I1954" s="11">
        <v>0.85</v>
      </c>
      <c r="J1954" s="11">
        <v>0.3</v>
      </c>
      <c r="K1954" s="11">
        <v>0.7</v>
      </c>
      <c r="L1954" s="11">
        <v>2</v>
      </c>
      <c r="M1954" s="11">
        <v>4</v>
      </c>
      <c r="N1954" s="11">
        <v>4</v>
      </c>
      <c r="O1954" s="11">
        <v>4</v>
      </c>
      <c r="P1954" s="11">
        <v>0.05</v>
      </c>
      <c r="Q1954" s="11">
        <v>0.1</v>
      </c>
      <c r="R1954" s="11">
        <v>0.16666666999999999</v>
      </c>
      <c r="S1954" s="11">
        <v>0.25</v>
      </c>
      <c r="T1954" s="11">
        <v>2019.4431999999999</v>
      </c>
      <c r="U1954" s="11">
        <v>0.625</v>
      </c>
      <c r="V1954" s="11">
        <v>40</v>
      </c>
      <c r="W1954" s="11">
        <v>1800</v>
      </c>
      <c r="X1954" s="11">
        <v>-12.903975000000001</v>
      </c>
    </row>
    <row r="1955" spans="2:24" x14ac:dyDescent="0.35">
      <c r="B1955" s="11">
        <v>6.4391220000000002</v>
      </c>
      <c r="C1955" s="11">
        <v>30</v>
      </c>
      <c r="D1955" s="11">
        <v>123.33673</v>
      </c>
      <c r="E1955" s="11">
        <v>0.219</v>
      </c>
      <c r="F1955" s="11">
        <v>2985.4338842975208</v>
      </c>
      <c r="G1955" s="11">
        <v>653.81002066115707</v>
      </c>
      <c r="H1955" s="11">
        <v>8500</v>
      </c>
      <c r="I1955" s="11">
        <v>0.7</v>
      </c>
      <c r="J1955" s="11">
        <v>0.2</v>
      </c>
      <c r="K1955" s="11">
        <v>0.9</v>
      </c>
      <c r="L1955" s="11">
        <v>3</v>
      </c>
      <c r="M1955" s="11">
        <v>2</v>
      </c>
      <c r="N1955" s="11">
        <v>3</v>
      </c>
      <c r="O1955" s="11">
        <v>2</v>
      </c>
      <c r="P1955" s="11">
        <v>0.05</v>
      </c>
      <c r="Q1955" s="11">
        <v>0.2</v>
      </c>
      <c r="R1955" s="11">
        <v>0.3</v>
      </c>
      <c r="S1955" s="11">
        <v>0.2</v>
      </c>
      <c r="T1955" s="11">
        <v>2230.6358</v>
      </c>
      <c r="U1955" s="11">
        <v>0.55000000000000004</v>
      </c>
      <c r="V1955" s="11">
        <v>60</v>
      </c>
      <c r="W1955" s="11">
        <v>600</v>
      </c>
      <c r="X1955" s="11">
        <v>7.9976485999999998</v>
      </c>
    </row>
    <row r="1956" spans="2:24" x14ac:dyDescent="0.35">
      <c r="B1956" s="11">
        <v>41.238599000000001</v>
      </c>
      <c r="C1956" s="11">
        <v>20</v>
      </c>
      <c r="D1956" s="11">
        <v>44.142856999999999</v>
      </c>
      <c r="E1956" s="11">
        <v>0.3</v>
      </c>
      <c r="F1956" s="11">
        <v>3490.909090909091</v>
      </c>
      <c r="G1956" s="11">
        <v>1047.2727272727273</v>
      </c>
      <c r="H1956" s="11">
        <v>3500</v>
      </c>
      <c r="I1956" s="11">
        <v>0.85</v>
      </c>
      <c r="J1956" s="11">
        <v>0.5</v>
      </c>
      <c r="K1956" s="11">
        <v>0.6</v>
      </c>
      <c r="L1956" s="11">
        <v>2</v>
      </c>
      <c r="M1956" s="11">
        <v>2</v>
      </c>
      <c r="N1956" s="11">
        <v>2</v>
      </c>
      <c r="O1956" s="11">
        <v>2</v>
      </c>
      <c r="P1956" s="11">
        <v>0.05</v>
      </c>
      <c r="Q1956" s="11">
        <v>0.1</v>
      </c>
      <c r="R1956" s="11">
        <v>0.1</v>
      </c>
      <c r="S1956" s="11">
        <v>0.35</v>
      </c>
      <c r="T1956" s="11">
        <v>1897.0527</v>
      </c>
      <c r="U1956" s="11">
        <v>0.5</v>
      </c>
      <c r="V1956" s="11">
        <v>60</v>
      </c>
      <c r="W1956" s="11">
        <v>1200</v>
      </c>
      <c r="X1956" s="11">
        <v>47.633803</v>
      </c>
    </row>
    <row r="1957" spans="2:24" x14ac:dyDescent="0.35">
      <c r="B1957" s="11">
        <v>-4.3733789999999999</v>
      </c>
      <c r="C1957" s="11">
        <v>20</v>
      </c>
      <c r="D1957" s="11">
        <v>275.63265000000001</v>
      </c>
      <c r="E1957" s="11">
        <v>0.3</v>
      </c>
      <c r="F1957" s="11">
        <v>600</v>
      </c>
      <c r="G1957" s="11">
        <v>180</v>
      </c>
      <c r="H1957" s="11">
        <v>6500</v>
      </c>
      <c r="I1957" s="11">
        <v>0.7</v>
      </c>
      <c r="J1957" s="11">
        <v>0.4</v>
      </c>
      <c r="K1957" s="11">
        <v>0.6</v>
      </c>
      <c r="L1957" s="11">
        <v>3</v>
      </c>
      <c r="M1957" s="11">
        <v>4</v>
      </c>
      <c r="N1957" s="11">
        <v>3</v>
      </c>
      <c r="O1957" s="11">
        <v>3</v>
      </c>
      <c r="P1957" s="11">
        <v>0.2</v>
      </c>
      <c r="Q1957" s="11">
        <v>0.15</v>
      </c>
      <c r="R1957" s="11">
        <v>0.1</v>
      </c>
      <c r="S1957" s="11">
        <v>0.2</v>
      </c>
      <c r="T1957" s="11">
        <v>2954.8562000000002</v>
      </c>
      <c r="U1957" s="11">
        <v>0.67500000000000004</v>
      </c>
      <c r="V1957" s="11">
        <v>60</v>
      </c>
      <c r="W1957" s="11">
        <v>600</v>
      </c>
      <c r="X1957" s="11">
        <v>-4.1368298000000001</v>
      </c>
    </row>
    <row r="1958" spans="2:24" x14ac:dyDescent="0.35">
      <c r="B1958" s="11">
        <v>-1.8104199999999999</v>
      </c>
      <c r="C1958" s="11">
        <v>25</v>
      </c>
      <c r="D1958" s="11">
        <v>80.693877999999998</v>
      </c>
      <c r="E1958" s="11">
        <v>0.16500000000000001</v>
      </c>
      <c r="F1958" s="11">
        <v>1694.4731404958679</v>
      </c>
      <c r="G1958" s="11">
        <v>279.58806818181824</v>
      </c>
      <c r="H1958" s="11">
        <v>6500</v>
      </c>
      <c r="I1958" s="11">
        <v>0.8</v>
      </c>
      <c r="J1958" s="11">
        <v>0.4</v>
      </c>
      <c r="K1958" s="11">
        <v>0.7</v>
      </c>
      <c r="L1958" s="11">
        <v>2</v>
      </c>
      <c r="M1958" s="11">
        <v>4</v>
      </c>
      <c r="N1958" s="11">
        <v>2</v>
      </c>
      <c r="O1958" s="11">
        <v>4</v>
      </c>
      <c r="P1958" s="11">
        <v>0.2</v>
      </c>
      <c r="Q1958" s="11">
        <v>0.2</v>
      </c>
      <c r="R1958" s="11">
        <v>0.23333333000000001</v>
      </c>
      <c r="S1958" s="11">
        <v>0.25</v>
      </c>
      <c r="T1958" s="11">
        <v>3960.6257000000001</v>
      </c>
      <c r="U1958" s="11">
        <v>0.7</v>
      </c>
      <c r="V1958" s="11">
        <v>90</v>
      </c>
      <c r="W1958" s="11">
        <v>1200</v>
      </c>
      <c r="X1958" s="11">
        <v>1.7783798</v>
      </c>
    </row>
    <row r="1959" spans="2:24" x14ac:dyDescent="0.35">
      <c r="B1959" s="11">
        <v>11.661292</v>
      </c>
      <c r="C1959" s="11">
        <v>30</v>
      </c>
      <c r="D1959" s="11">
        <v>208.62244999999999</v>
      </c>
      <c r="E1959" s="11">
        <v>0.246</v>
      </c>
      <c r="F1959" s="11">
        <v>899.17355371900828</v>
      </c>
      <c r="G1959" s="11">
        <v>221.19669421487603</v>
      </c>
      <c r="H1959" s="11">
        <v>4500</v>
      </c>
      <c r="I1959" s="11">
        <v>0.85</v>
      </c>
      <c r="J1959" s="11">
        <v>0.5</v>
      </c>
      <c r="K1959" s="11">
        <v>0.7</v>
      </c>
      <c r="L1959" s="11">
        <v>3</v>
      </c>
      <c r="M1959" s="11">
        <v>2</v>
      </c>
      <c r="N1959" s="11">
        <v>2</v>
      </c>
      <c r="O1959" s="11">
        <v>2</v>
      </c>
      <c r="P1959" s="11">
        <v>0.05</v>
      </c>
      <c r="Q1959" s="11">
        <v>0.2</v>
      </c>
      <c r="R1959" s="11">
        <v>0.23333333000000001</v>
      </c>
      <c r="S1959" s="11">
        <v>0.25</v>
      </c>
      <c r="T1959" s="11">
        <v>1919.0028</v>
      </c>
      <c r="U1959" s="11">
        <v>0.4</v>
      </c>
      <c r="V1959" s="11">
        <v>90</v>
      </c>
      <c r="W1959" s="11">
        <v>600</v>
      </c>
      <c r="X1959" s="11">
        <v>10.378347</v>
      </c>
    </row>
    <row r="1960" spans="2:24" x14ac:dyDescent="0.35">
      <c r="B1960" s="11">
        <v>-0.59055299999999999</v>
      </c>
      <c r="C1960" s="11">
        <v>40</v>
      </c>
      <c r="D1960" s="11">
        <v>147.70408</v>
      </c>
      <c r="E1960" s="11">
        <v>0.111</v>
      </c>
      <c r="F1960" s="11">
        <v>1694.4731404958679</v>
      </c>
      <c r="G1960" s="11">
        <v>188.08651859504135</v>
      </c>
      <c r="H1960" s="11">
        <v>7000</v>
      </c>
      <c r="I1960" s="11">
        <v>0.8</v>
      </c>
      <c r="J1960" s="11">
        <v>0.5</v>
      </c>
      <c r="K1960" s="11">
        <v>0.9</v>
      </c>
      <c r="L1960" s="11">
        <v>3</v>
      </c>
      <c r="M1960" s="11">
        <v>2</v>
      </c>
      <c r="N1960" s="11">
        <v>3</v>
      </c>
      <c r="O1960" s="11">
        <v>3</v>
      </c>
      <c r="P1960" s="11">
        <v>0.125</v>
      </c>
      <c r="Q1960" s="11">
        <v>0.15</v>
      </c>
      <c r="R1960" s="11">
        <v>0.16666666999999999</v>
      </c>
      <c r="S1960" s="11">
        <v>0.3</v>
      </c>
      <c r="T1960" s="11">
        <v>3892.2318</v>
      </c>
      <c r="U1960" s="11">
        <v>0.55000000000000004</v>
      </c>
      <c r="V1960" s="11">
        <v>90</v>
      </c>
      <c r="W1960" s="11">
        <v>1200</v>
      </c>
      <c r="X1960" s="11">
        <v>-3.4879921</v>
      </c>
    </row>
    <row r="1961" spans="2:24" x14ac:dyDescent="0.35">
      <c r="B1961" s="11">
        <v>0.90367699999999995</v>
      </c>
      <c r="C1961" s="11">
        <v>15</v>
      </c>
      <c r="D1961" s="11">
        <v>257.35714000000002</v>
      </c>
      <c r="E1961" s="11">
        <v>0.219</v>
      </c>
      <c r="F1961" s="11">
        <v>2750.413223140496</v>
      </c>
      <c r="G1961" s="11">
        <v>602.3404958677686</v>
      </c>
      <c r="H1961" s="11">
        <v>8500</v>
      </c>
      <c r="I1961" s="11">
        <v>0.7</v>
      </c>
      <c r="J1961" s="11">
        <v>0.4</v>
      </c>
      <c r="K1961" s="11">
        <v>0.8</v>
      </c>
      <c r="L1961" s="11">
        <v>4</v>
      </c>
      <c r="M1961" s="11">
        <v>2</v>
      </c>
      <c r="N1961" s="11">
        <v>2</v>
      </c>
      <c r="O1961" s="11">
        <v>2</v>
      </c>
      <c r="P1961" s="11">
        <v>0.125</v>
      </c>
      <c r="Q1961" s="11">
        <v>0.2</v>
      </c>
      <c r="R1961" s="11">
        <v>0.16666666999999999</v>
      </c>
      <c r="S1961" s="11">
        <v>0.2</v>
      </c>
      <c r="T1961" s="11">
        <v>5532.8141999999998</v>
      </c>
      <c r="U1961" s="11">
        <v>0.55000000000000004</v>
      </c>
      <c r="V1961" s="11">
        <v>90</v>
      </c>
      <c r="W1961" s="11">
        <v>600</v>
      </c>
      <c r="X1961" s="11">
        <v>-5.2686884000000003</v>
      </c>
    </row>
    <row r="1962" spans="2:24" x14ac:dyDescent="0.35">
      <c r="B1962" s="11">
        <v>15.315058000000001</v>
      </c>
      <c r="C1962" s="11">
        <v>30</v>
      </c>
      <c r="D1962" s="11">
        <v>13.683673000000001</v>
      </c>
      <c r="E1962" s="11">
        <v>0.219</v>
      </c>
      <c r="F1962" s="11">
        <v>1167.3037190082646</v>
      </c>
      <c r="G1962" s="11">
        <v>255.63951446280996</v>
      </c>
      <c r="H1962" s="11">
        <v>3500</v>
      </c>
      <c r="I1962" s="11">
        <v>0.85</v>
      </c>
      <c r="J1962" s="11">
        <v>0.3</v>
      </c>
      <c r="K1962" s="11">
        <v>0.6</v>
      </c>
      <c r="L1962" s="11">
        <v>4</v>
      </c>
      <c r="M1962" s="11">
        <v>2</v>
      </c>
      <c r="N1962" s="11">
        <v>2</v>
      </c>
      <c r="O1962" s="11">
        <v>3</v>
      </c>
      <c r="P1962" s="11">
        <v>0.125</v>
      </c>
      <c r="Q1962" s="11">
        <v>0.15</v>
      </c>
      <c r="R1962" s="11">
        <v>0.3</v>
      </c>
      <c r="S1962" s="11">
        <v>0.3</v>
      </c>
      <c r="T1962" s="11">
        <v>1779.5880999999999</v>
      </c>
      <c r="U1962" s="11">
        <v>0.42499999999999999</v>
      </c>
      <c r="V1962" s="11">
        <v>90</v>
      </c>
      <c r="W1962" s="11">
        <v>800</v>
      </c>
      <c r="X1962" s="11">
        <v>11.629092</v>
      </c>
    </row>
    <row r="1963" spans="2:24" x14ac:dyDescent="0.35">
      <c r="B1963" s="11">
        <v>-1.1842649999999999</v>
      </c>
      <c r="C1963" s="11">
        <v>25</v>
      </c>
      <c r="D1963" s="11">
        <v>153.79592</v>
      </c>
      <c r="E1963" s="11">
        <v>0.192</v>
      </c>
      <c r="F1963" s="11">
        <v>2847.3657024793383</v>
      </c>
      <c r="G1963" s="11">
        <v>546.69421487603302</v>
      </c>
      <c r="H1963" s="11">
        <v>7500</v>
      </c>
      <c r="I1963" s="11">
        <v>0.7</v>
      </c>
      <c r="J1963" s="11">
        <v>0.2</v>
      </c>
      <c r="K1963" s="11">
        <v>0.9</v>
      </c>
      <c r="L1963" s="11">
        <v>2</v>
      </c>
      <c r="M1963" s="11">
        <v>3</v>
      </c>
      <c r="N1963" s="11">
        <v>3</v>
      </c>
      <c r="O1963" s="11">
        <v>2</v>
      </c>
      <c r="P1963" s="11">
        <v>0.125</v>
      </c>
      <c r="Q1963" s="11">
        <v>0.1</v>
      </c>
      <c r="R1963" s="11">
        <v>0.1</v>
      </c>
      <c r="S1963" s="11">
        <v>0.2</v>
      </c>
      <c r="T1963" s="11">
        <v>2031.0900999999999</v>
      </c>
      <c r="U1963" s="11">
        <v>0.6</v>
      </c>
      <c r="V1963" s="11">
        <v>50</v>
      </c>
      <c r="W1963" s="11">
        <v>1400</v>
      </c>
      <c r="X1963" s="11">
        <v>-0.40360031000000002</v>
      </c>
    </row>
    <row r="1964" spans="2:24" x14ac:dyDescent="0.35">
      <c r="B1964" s="11">
        <v>9.0727679999999999</v>
      </c>
      <c r="C1964" s="11">
        <v>25</v>
      </c>
      <c r="D1964" s="11">
        <v>19.775510000000001</v>
      </c>
      <c r="E1964" s="11">
        <v>0.16500000000000001</v>
      </c>
      <c r="F1964" s="11">
        <v>4085.3305785123966</v>
      </c>
      <c r="G1964" s="11">
        <v>674.0795454545455</v>
      </c>
      <c r="H1964" s="11">
        <v>8500</v>
      </c>
      <c r="I1964" s="11">
        <v>0.75</v>
      </c>
      <c r="J1964" s="11">
        <v>0.3</v>
      </c>
      <c r="K1964" s="11">
        <v>0.8</v>
      </c>
      <c r="L1964" s="11">
        <v>3</v>
      </c>
      <c r="M1964" s="11">
        <v>2</v>
      </c>
      <c r="N1964" s="11">
        <v>2</v>
      </c>
      <c r="O1964" s="11">
        <v>4</v>
      </c>
      <c r="P1964" s="11">
        <v>0.05</v>
      </c>
      <c r="Q1964" s="11">
        <v>0.2</v>
      </c>
      <c r="R1964" s="11">
        <v>0.3</v>
      </c>
      <c r="S1964" s="11">
        <v>0.3</v>
      </c>
      <c r="T1964" s="11">
        <v>5179.2797</v>
      </c>
      <c r="U1964" s="11">
        <v>0.55000000000000004</v>
      </c>
      <c r="V1964" s="11">
        <v>50</v>
      </c>
      <c r="W1964" s="11">
        <v>1600</v>
      </c>
      <c r="X1964" s="11">
        <v>7.5394424999999998</v>
      </c>
    </row>
    <row r="1965" spans="2:24" x14ac:dyDescent="0.35">
      <c r="B1965" s="11">
        <v>-13.785136</v>
      </c>
      <c r="C1965" s="11">
        <v>40</v>
      </c>
      <c r="D1965" s="11">
        <v>74.602041</v>
      </c>
      <c r="E1965" s="11">
        <v>5.7000000000000002E-2</v>
      </c>
      <c r="F1965" s="11">
        <v>903.7190082644629</v>
      </c>
      <c r="G1965" s="11">
        <v>51.511983471074387</v>
      </c>
      <c r="H1965" s="11">
        <v>7500</v>
      </c>
      <c r="I1965" s="11">
        <v>0.75</v>
      </c>
      <c r="J1965" s="11">
        <v>0.4</v>
      </c>
      <c r="K1965" s="11">
        <v>0.9</v>
      </c>
      <c r="L1965" s="11">
        <v>3</v>
      </c>
      <c r="M1965" s="11">
        <v>3</v>
      </c>
      <c r="N1965" s="11">
        <v>2</v>
      </c>
      <c r="O1965" s="11">
        <v>4</v>
      </c>
      <c r="P1965" s="11">
        <v>0.125</v>
      </c>
      <c r="Q1965" s="11">
        <v>0.1</v>
      </c>
      <c r="R1965" s="11">
        <v>0.16666666999999999</v>
      </c>
      <c r="S1965" s="11">
        <v>0.2</v>
      </c>
      <c r="T1965" s="11">
        <v>1853.4437</v>
      </c>
      <c r="U1965" s="11">
        <v>0.57499999999999996</v>
      </c>
      <c r="V1965" s="11">
        <v>40</v>
      </c>
      <c r="W1965" s="11">
        <v>600</v>
      </c>
      <c r="X1965" s="11">
        <v>-12.838825999999999</v>
      </c>
    </row>
    <row r="1966" spans="2:24" x14ac:dyDescent="0.35">
      <c r="B1966" s="11">
        <v>-0.18373700000000001</v>
      </c>
      <c r="C1966" s="11">
        <v>30</v>
      </c>
      <c r="D1966" s="11">
        <v>287.81632999999999</v>
      </c>
      <c r="E1966" s="11">
        <v>0.27300000000000002</v>
      </c>
      <c r="F1966" s="11">
        <v>1335.5888429752067</v>
      </c>
      <c r="G1966" s="11">
        <v>364.61575413223147</v>
      </c>
      <c r="H1966" s="11">
        <v>6500</v>
      </c>
      <c r="I1966" s="11">
        <v>0.85</v>
      </c>
      <c r="J1966" s="11">
        <v>0.2</v>
      </c>
      <c r="K1966" s="11">
        <v>0.9</v>
      </c>
      <c r="L1966" s="11">
        <v>4</v>
      </c>
      <c r="M1966" s="11">
        <v>4</v>
      </c>
      <c r="N1966" s="11">
        <v>4</v>
      </c>
      <c r="O1966" s="11">
        <v>4</v>
      </c>
      <c r="P1966" s="11">
        <v>0.05</v>
      </c>
      <c r="Q1966" s="11">
        <v>0.15</v>
      </c>
      <c r="R1966" s="11">
        <v>0.16666666999999999</v>
      </c>
      <c r="S1966" s="11">
        <v>0.35</v>
      </c>
      <c r="T1966" s="11">
        <v>3838.0057000000002</v>
      </c>
      <c r="U1966" s="11">
        <v>0.47499999999999998</v>
      </c>
      <c r="V1966" s="11">
        <v>50</v>
      </c>
      <c r="W1966" s="11">
        <v>1800</v>
      </c>
      <c r="X1966" s="11">
        <v>3.1214138</v>
      </c>
    </row>
    <row r="1967" spans="2:24" x14ac:dyDescent="0.35">
      <c r="B1967" s="11">
        <v>-20.354728000000001</v>
      </c>
      <c r="C1967" s="11">
        <v>35</v>
      </c>
      <c r="D1967" s="11">
        <v>44.142856999999999</v>
      </c>
      <c r="E1967" s="11">
        <v>5.7000000000000002E-2</v>
      </c>
      <c r="F1967" s="11">
        <v>2380.1652892561983</v>
      </c>
      <c r="G1967" s="11">
        <v>135.6694214876033</v>
      </c>
      <c r="H1967" s="11">
        <v>7000</v>
      </c>
      <c r="I1967" s="11">
        <v>0.75</v>
      </c>
      <c r="J1967" s="11">
        <v>0.4</v>
      </c>
      <c r="K1967" s="11">
        <v>0.8</v>
      </c>
      <c r="L1967" s="11">
        <v>2</v>
      </c>
      <c r="M1967" s="11">
        <v>4</v>
      </c>
      <c r="N1967" s="11">
        <v>3</v>
      </c>
      <c r="O1967" s="11">
        <v>4</v>
      </c>
      <c r="P1967" s="11">
        <v>0.125</v>
      </c>
      <c r="Q1967" s="11">
        <v>0.15</v>
      </c>
      <c r="R1967" s="11">
        <v>0.1</v>
      </c>
      <c r="S1967" s="11">
        <v>0.3</v>
      </c>
      <c r="T1967" s="11">
        <v>2338.6507999999999</v>
      </c>
      <c r="U1967" s="11">
        <v>0.5</v>
      </c>
      <c r="V1967" s="11">
        <v>60</v>
      </c>
      <c r="W1967" s="11">
        <v>2000</v>
      </c>
      <c r="X1967" s="11">
        <v>-19.679680999999999</v>
      </c>
    </row>
    <row r="1968" spans="2:24" x14ac:dyDescent="0.35">
      <c r="B1968" s="11">
        <v>-22.531079999999999</v>
      </c>
      <c r="C1968" s="11">
        <v>40</v>
      </c>
      <c r="D1968" s="11">
        <v>13.683673000000001</v>
      </c>
      <c r="E1968" s="11">
        <v>0.03</v>
      </c>
      <c r="F1968" s="11">
        <v>1430.8884297520663</v>
      </c>
      <c r="G1968" s="11">
        <v>42.926652892561989</v>
      </c>
      <c r="H1968" s="11">
        <v>7500</v>
      </c>
      <c r="I1968" s="11">
        <v>0.8</v>
      </c>
      <c r="J1968" s="11">
        <v>0.2</v>
      </c>
      <c r="K1968" s="11">
        <v>0.8</v>
      </c>
      <c r="L1968" s="11">
        <v>4</v>
      </c>
      <c r="M1968" s="11">
        <v>3</v>
      </c>
      <c r="N1968" s="11">
        <v>4</v>
      </c>
      <c r="O1968" s="11">
        <v>4</v>
      </c>
      <c r="P1968" s="11">
        <v>0.05</v>
      </c>
      <c r="Q1968" s="11">
        <v>0.2</v>
      </c>
      <c r="R1968" s="11">
        <v>0.23333333000000001</v>
      </c>
      <c r="S1968" s="11">
        <v>0.25</v>
      </c>
      <c r="T1968" s="11">
        <v>4170.2484000000004</v>
      </c>
      <c r="U1968" s="11">
        <v>0.7</v>
      </c>
      <c r="V1968" s="11">
        <v>60</v>
      </c>
      <c r="W1968" s="11">
        <v>1600</v>
      </c>
      <c r="X1968" s="11">
        <v>-24.417867999999999</v>
      </c>
    </row>
    <row r="1969" spans="2:24" x14ac:dyDescent="0.35">
      <c r="B1969" s="11">
        <v>-8.5904179999999997</v>
      </c>
      <c r="C1969" s="11">
        <v>45</v>
      </c>
      <c r="D1969" s="11">
        <v>62.418367000000003</v>
      </c>
      <c r="E1969" s="11">
        <v>0.16500000000000001</v>
      </c>
      <c r="F1969" s="11">
        <v>3120.6611570247933</v>
      </c>
      <c r="G1969" s="11">
        <v>514.90909090909088</v>
      </c>
      <c r="H1969" s="11">
        <v>8500</v>
      </c>
      <c r="I1969" s="11">
        <v>0.7</v>
      </c>
      <c r="J1969" s="11">
        <v>0.5</v>
      </c>
      <c r="K1969" s="11">
        <v>0.9</v>
      </c>
      <c r="L1969" s="11">
        <v>2</v>
      </c>
      <c r="M1969" s="11">
        <v>3</v>
      </c>
      <c r="N1969" s="11">
        <v>2</v>
      </c>
      <c r="O1969" s="11">
        <v>2</v>
      </c>
      <c r="P1969" s="11">
        <v>0.125</v>
      </c>
      <c r="Q1969" s="11">
        <v>0.15</v>
      </c>
      <c r="R1969" s="11">
        <v>0.16666666999999999</v>
      </c>
      <c r="S1969" s="11">
        <v>0.35</v>
      </c>
      <c r="T1969" s="11">
        <v>2678.8955999999998</v>
      </c>
      <c r="U1969" s="11">
        <v>0.65</v>
      </c>
      <c r="V1969" s="11">
        <v>60</v>
      </c>
      <c r="W1969" s="11">
        <v>1000</v>
      </c>
      <c r="X1969" s="11">
        <v>-11.602525999999999</v>
      </c>
    </row>
    <row r="1970" spans="2:24" x14ac:dyDescent="0.35">
      <c r="B1970" s="11">
        <v>-11.992307</v>
      </c>
      <c r="C1970" s="11">
        <v>20</v>
      </c>
      <c r="D1970" s="11">
        <v>98.969387999999995</v>
      </c>
      <c r="E1970" s="11">
        <v>0.219</v>
      </c>
      <c r="F1970" s="11">
        <v>528.9256198347108</v>
      </c>
      <c r="G1970" s="11">
        <v>115.83471074380166</v>
      </c>
      <c r="H1970" s="11">
        <v>7000</v>
      </c>
      <c r="I1970" s="11">
        <v>0.75</v>
      </c>
      <c r="J1970" s="11">
        <v>0.4</v>
      </c>
      <c r="K1970" s="11">
        <v>0.7</v>
      </c>
      <c r="L1970" s="11">
        <v>2</v>
      </c>
      <c r="M1970" s="11">
        <v>3</v>
      </c>
      <c r="N1970" s="11">
        <v>2</v>
      </c>
      <c r="O1970" s="11">
        <v>2</v>
      </c>
      <c r="P1970" s="11">
        <v>0.2</v>
      </c>
      <c r="Q1970" s="11">
        <v>0.2</v>
      </c>
      <c r="R1970" s="11">
        <v>0.1</v>
      </c>
      <c r="S1970" s="11">
        <v>0.3</v>
      </c>
      <c r="T1970" s="11">
        <v>4406.0577999999996</v>
      </c>
      <c r="U1970" s="11">
        <v>0.4</v>
      </c>
      <c r="V1970" s="11">
        <v>50</v>
      </c>
      <c r="W1970" s="11">
        <v>2000</v>
      </c>
      <c r="X1970" s="11">
        <v>-13.137775</v>
      </c>
    </row>
    <row r="1971" spans="2:24" x14ac:dyDescent="0.35">
      <c r="B1971" s="11">
        <v>-7.4956500000000004</v>
      </c>
      <c r="C1971" s="11">
        <v>25</v>
      </c>
      <c r="D1971" s="11">
        <v>105.06122000000001</v>
      </c>
      <c r="E1971" s="11">
        <v>0.3</v>
      </c>
      <c r="F1971" s="11">
        <v>632.74793388429748</v>
      </c>
      <c r="G1971" s="11">
        <v>189.82438016528923</v>
      </c>
      <c r="H1971" s="11">
        <v>4000</v>
      </c>
      <c r="I1971" s="11">
        <v>0.85</v>
      </c>
      <c r="J1971" s="11">
        <v>0.5</v>
      </c>
      <c r="K1971" s="11">
        <v>0.7</v>
      </c>
      <c r="L1971" s="11">
        <v>4</v>
      </c>
      <c r="M1971" s="11">
        <v>4</v>
      </c>
      <c r="N1971" s="11">
        <v>2</v>
      </c>
      <c r="O1971" s="11">
        <v>4</v>
      </c>
      <c r="P1971" s="11">
        <v>0.125</v>
      </c>
      <c r="Q1971" s="11">
        <v>0.1</v>
      </c>
      <c r="R1971" s="11">
        <v>0.3</v>
      </c>
      <c r="S1971" s="11">
        <v>0.25</v>
      </c>
      <c r="T1971" s="11">
        <v>1760.2781</v>
      </c>
      <c r="U1971" s="11">
        <v>0.65</v>
      </c>
      <c r="V1971" s="11">
        <v>60</v>
      </c>
      <c r="W1971" s="11">
        <v>800</v>
      </c>
      <c r="X1971" s="11">
        <v>-5.8723619000000005</v>
      </c>
    </row>
    <row r="1972" spans="2:24" x14ac:dyDescent="0.35">
      <c r="B1972" s="11">
        <v>-20.815967000000001</v>
      </c>
      <c r="C1972" s="11">
        <v>40</v>
      </c>
      <c r="D1972" s="11">
        <v>13.683673000000001</v>
      </c>
      <c r="E1972" s="11">
        <v>0.13800000000000001</v>
      </c>
      <c r="F1972" s="11">
        <v>600</v>
      </c>
      <c r="G1972" s="11">
        <v>82.800000000000011</v>
      </c>
      <c r="H1972" s="11">
        <v>8500</v>
      </c>
      <c r="I1972" s="11">
        <v>0.7</v>
      </c>
      <c r="J1972" s="11">
        <v>0.4</v>
      </c>
      <c r="K1972" s="11">
        <v>0.8</v>
      </c>
      <c r="L1972" s="11">
        <v>3</v>
      </c>
      <c r="M1972" s="11">
        <v>3</v>
      </c>
      <c r="N1972" s="11">
        <v>4</v>
      </c>
      <c r="O1972" s="11">
        <v>3</v>
      </c>
      <c r="P1972" s="11">
        <v>0.125</v>
      </c>
      <c r="Q1972" s="11">
        <v>0.2</v>
      </c>
      <c r="R1972" s="11">
        <v>0.3</v>
      </c>
      <c r="S1972" s="11">
        <v>0.3</v>
      </c>
      <c r="T1972" s="11">
        <v>2756.9976000000001</v>
      </c>
      <c r="U1972" s="11">
        <v>0.45</v>
      </c>
      <c r="V1972" s="11">
        <v>70</v>
      </c>
      <c r="W1972" s="11">
        <v>1800</v>
      </c>
      <c r="X1972" s="11">
        <v>-22.787990000000001</v>
      </c>
    </row>
    <row r="1973" spans="2:24" x14ac:dyDescent="0.35">
      <c r="B1973" s="11">
        <v>-11.507068</v>
      </c>
      <c r="C1973" s="11">
        <v>30</v>
      </c>
      <c r="D1973" s="11">
        <v>38.051020000000001</v>
      </c>
      <c r="E1973" s="11">
        <v>0.192</v>
      </c>
      <c r="F1973" s="11">
        <v>1694.4731404958679</v>
      </c>
      <c r="G1973" s="11">
        <v>325.33884297520666</v>
      </c>
      <c r="H1973" s="11">
        <v>6000</v>
      </c>
      <c r="I1973" s="11">
        <v>0.85</v>
      </c>
      <c r="J1973" s="11">
        <v>0.5</v>
      </c>
      <c r="K1973" s="11">
        <v>0.9</v>
      </c>
      <c r="L1973" s="11">
        <v>3</v>
      </c>
      <c r="M1973" s="11">
        <v>4</v>
      </c>
      <c r="N1973" s="11">
        <v>4</v>
      </c>
      <c r="O1973" s="11">
        <v>3</v>
      </c>
      <c r="P1973" s="11">
        <v>0.05</v>
      </c>
      <c r="Q1973" s="11">
        <v>0.1</v>
      </c>
      <c r="R1973" s="11">
        <v>0.3</v>
      </c>
      <c r="S1973" s="11">
        <v>0.2</v>
      </c>
      <c r="T1973" s="11">
        <v>1574.5663999999999</v>
      </c>
      <c r="U1973" s="11">
        <v>0.65</v>
      </c>
      <c r="V1973" s="11">
        <v>90</v>
      </c>
      <c r="W1973" s="11">
        <v>1200</v>
      </c>
      <c r="X1973" s="11">
        <v>-17.653438999999999</v>
      </c>
    </row>
    <row r="1974" spans="2:24" x14ac:dyDescent="0.35">
      <c r="B1974" s="11">
        <v>4.6886000000000001</v>
      </c>
      <c r="C1974" s="11">
        <v>20</v>
      </c>
      <c r="D1974" s="11">
        <v>7.5918367</v>
      </c>
      <c r="E1974" s="11">
        <v>0.27300000000000002</v>
      </c>
      <c r="F1974" s="11">
        <v>903.7190082644629</v>
      </c>
      <c r="G1974" s="11">
        <v>246.71528925619839</v>
      </c>
      <c r="H1974" s="11">
        <v>3000</v>
      </c>
      <c r="I1974" s="11">
        <v>0.75</v>
      </c>
      <c r="J1974" s="11">
        <v>0.2</v>
      </c>
      <c r="K1974" s="11">
        <v>0.6</v>
      </c>
      <c r="L1974" s="11">
        <v>3</v>
      </c>
      <c r="M1974" s="11">
        <v>2</v>
      </c>
      <c r="N1974" s="11">
        <v>3</v>
      </c>
      <c r="O1974" s="11">
        <v>3</v>
      </c>
      <c r="P1974" s="11">
        <v>0.2</v>
      </c>
      <c r="Q1974" s="11">
        <v>0.15</v>
      </c>
      <c r="R1974" s="11">
        <v>0.3</v>
      </c>
      <c r="S1974" s="11">
        <v>0.2</v>
      </c>
      <c r="T1974" s="11">
        <v>1626.0451</v>
      </c>
      <c r="U1974" s="11">
        <v>0.45</v>
      </c>
      <c r="V1974" s="11">
        <v>50</v>
      </c>
      <c r="W1974" s="11">
        <v>600</v>
      </c>
      <c r="X1974" s="11">
        <v>7.6998685</v>
      </c>
    </row>
    <row r="1975" spans="2:24" x14ac:dyDescent="0.35">
      <c r="B1975" s="11">
        <v>22.409655000000001</v>
      </c>
      <c r="C1975" s="11">
        <v>25</v>
      </c>
      <c r="D1975" s="11">
        <v>147.70408</v>
      </c>
      <c r="E1975" s="11">
        <v>0.192</v>
      </c>
      <c r="F1975" s="11">
        <v>1694.4731404958679</v>
      </c>
      <c r="G1975" s="11">
        <v>325.33884297520666</v>
      </c>
      <c r="H1975" s="11">
        <v>6000</v>
      </c>
      <c r="I1975" s="11">
        <v>0.75</v>
      </c>
      <c r="J1975" s="11">
        <v>0.4</v>
      </c>
      <c r="K1975" s="11">
        <v>0.9</v>
      </c>
      <c r="L1975" s="11">
        <v>3</v>
      </c>
      <c r="M1975" s="11">
        <v>3</v>
      </c>
      <c r="N1975" s="11">
        <v>4</v>
      </c>
      <c r="O1975" s="11">
        <v>3</v>
      </c>
      <c r="P1975" s="11">
        <v>0.125</v>
      </c>
      <c r="Q1975" s="11">
        <v>0.15</v>
      </c>
      <c r="R1975" s="11">
        <v>0.3</v>
      </c>
      <c r="S1975" s="11">
        <v>0.2</v>
      </c>
      <c r="T1975" s="11">
        <v>3148.1896000000002</v>
      </c>
      <c r="U1975" s="11">
        <v>0.42499999999999999</v>
      </c>
      <c r="V1975" s="11">
        <v>80</v>
      </c>
      <c r="W1975" s="11">
        <v>800</v>
      </c>
      <c r="X1975" s="11">
        <v>22.024466</v>
      </c>
    </row>
    <row r="1976" spans="2:24" x14ac:dyDescent="0.35">
      <c r="B1976" s="11">
        <v>-7.1440830000000002</v>
      </c>
      <c r="C1976" s="11">
        <v>20</v>
      </c>
      <c r="D1976" s="11">
        <v>245.17347000000001</v>
      </c>
      <c r="E1976" s="11">
        <v>0.16500000000000001</v>
      </c>
      <c r="F1976" s="11">
        <v>6600</v>
      </c>
      <c r="G1976" s="11">
        <v>1089</v>
      </c>
      <c r="H1976" s="11">
        <v>7000</v>
      </c>
      <c r="I1976" s="11">
        <v>0.75</v>
      </c>
      <c r="J1976" s="11">
        <v>0.5</v>
      </c>
      <c r="K1976" s="11">
        <v>0.7</v>
      </c>
      <c r="L1976" s="11">
        <v>2</v>
      </c>
      <c r="M1976" s="11">
        <v>4</v>
      </c>
      <c r="N1976" s="11">
        <v>4</v>
      </c>
      <c r="O1976" s="11">
        <v>2</v>
      </c>
      <c r="P1976" s="11">
        <v>0.05</v>
      </c>
      <c r="Q1976" s="11">
        <v>0.15</v>
      </c>
      <c r="R1976" s="11">
        <v>0.3</v>
      </c>
      <c r="S1976" s="11">
        <v>0.35</v>
      </c>
      <c r="T1976" s="11">
        <v>1958.2479000000001</v>
      </c>
      <c r="U1976" s="11">
        <v>0.57499999999999996</v>
      </c>
      <c r="V1976" s="11">
        <v>40</v>
      </c>
      <c r="W1976" s="11">
        <v>600</v>
      </c>
      <c r="X1976" s="11">
        <v>-5.8232549000000002</v>
      </c>
    </row>
    <row r="1977" spans="2:24" x14ac:dyDescent="0.35">
      <c r="B1977" s="11">
        <v>6.2037950000000004</v>
      </c>
      <c r="C1977" s="11">
        <v>20</v>
      </c>
      <c r="D1977" s="11">
        <v>251.26531</v>
      </c>
      <c r="E1977" s="11">
        <v>0.27300000000000002</v>
      </c>
      <c r="F1977" s="11">
        <v>1694.4731404958679</v>
      </c>
      <c r="G1977" s="11">
        <v>462.59116735537197</v>
      </c>
      <c r="H1977" s="11">
        <v>2500</v>
      </c>
      <c r="I1977" s="11">
        <v>0.7</v>
      </c>
      <c r="J1977" s="11">
        <v>0.5</v>
      </c>
      <c r="K1977" s="11">
        <v>0.6</v>
      </c>
      <c r="L1977" s="11">
        <v>4</v>
      </c>
      <c r="M1977" s="11">
        <v>3</v>
      </c>
      <c r="N1977" s="11">
        <v>3</v>
      </c>
      <c r="O1977" s="11">
        <v>2</v>
      </c>
      <c r="P1977" s="11">
        <v>0.125</v>
      </c>
      <c r="Q1977" s="11">
        <v>0.1</v>
      </c>
      <c r="R1977" s="11">
        <v>0.1</v>
      </c>
      <c r="S1977" s="11">
        <v>0.35</v>
      </c>
      <c r="T1977" s="11">
        <v>1136.4831999999999</v>
      </c>
      <c r="U1977" s="11">
        <v>0.55000000000000004</v>
      </c>
      <c r="V1977" s="11">
        <v>50</v>
      </c>
      <c r="W1977" s="11">
        <v>1800</v>
      </c>
      <c r="X1977" s="11">
        <v>8.8369240999999992</v>
      </c>
    </row>
    <row r="1978" spans="2:24" x14ac:dyDescent="0.35">
      <c r="B1978" s="11">
        <v>-10.91245</v>
      </c>
      <c r="C1978" s="11">
        <v>45</v>
      </c>
      <c r="D1978" s="11">
        <v>287.81632999999999</v>
      </c>
      <c r="E1978" s="11">
        <v>0.111</v>
      </c>
      <c r="F1978" s="11">
        <v>1650</v>
      </c>
      <c r="G1978" s="11">
        <v>183.15</v>
      </c>
      <c r="H1978" s="11">
        <v>8500</v>
      </c>
      <c r="I1978" s="11">
        <v>0.75</v>
      </c>
      <c r="J1978" s="11">
        <v>0.5</v>
      </c>
      <c r="K1978" s="11">
        <v>0.8</v>
      </c>
      <c r="L1978" s="11">
        <v>3</v>
      </c>
      <c r="M1978" s="11">
        <v>2</v>
      </c>
      <c r="N1978" s="11">
        <v>4</v>
      </c>
      <c r="O1978" s="11">
        <v>2</v>
      </c>
      <c r="P1978" s="11">
        <v>0.05</v>
      </c>
      <c r="Q1978" s="11">
        <v>0.15</v>
      </c>
      <c r="R1978" s="11">
        <v>0.16666666999999999</v>
      </c>
      <c r="S1978" s="11">
        <v>0.3</v>
      </c>
      <c r="T1978" s="11">
        <v>4592.3924999999999</v>
      </c>
      <c r="U1978" s="11">
        <v>0.45</v>
      </c>
      <c r="V1978" s="11">
        <v>80</v>
      </c>
      <c r="W1978" s="11">
        <v>2000</v>
      </c>
      <c r="X1978" s="11">
        <v>-12.124336</v>
      </c>
    </row>
    <row r="1979" spans="2:24" x14ac:dyDescent="0.35">
      <c r="B1979" s="11">
        <v>1.256847</v>
      </c>
      <c r="C1979" s="11">
        <v>25</v>
      </c>
      <c r="D1979" s="11">
        <v>257.35714000000002</v>
      </c>
      <c r="E1979" s="11">
        <v>0.192</v>
      </c>
      <c r="F1979" s="11">
        <v>1335.5888429752067</v>
      </c>
      <c r="G1979" s="11">
        <v>256.43305785123971</v>
      </c>
      <c r="H1979" s="11">
        <v>8500</v>
      </c>
      <c r="I1979" s="11">
        <v>0.75</v>
      </c>
      <c r="J1979" s="11">
        <v>0.3</v>
      </c>
      <c r="K1979" s="11">
        <v>0.9</v>
      </c>
      <c r="L1979" s="11">
        <v>4</v>
      </c>
      <c r="M1979" s="11">
        <v>3</v>
      </c>
      <c r="N1979" s="11">
        <v>3</v>
      </c>
      <c r="O1979" s="11">
        <v>4</v>
      </c>
      <c r="P1979" s="11">
        <v>0.2</v>
      </c>
      <c r="Q1979" s="11">
        <v>0.1</v>
      </c>
      <c r="R1979" s="11">
        <v>0.16666666999999999</v>
      </c>
      <c r="S1979" s="11">
        <v>0.35</v>
      </c>
      <c r="T1979" s="11">
        <v>4459.9353000000001</v>
      </c>
      <c r="U1979" s="11">
        <v>0.57499999999999996</v>
      </c>
      <c r="V1979" s="11">
        <v>50</v>
      </c>
      <c r="W1979" s="11">
        <v>400</v>
      </c>
      <c r="X1979" s="11">
        <v>1.1207293999999999</v>
      </c>
    </row>
    <row r="1980" spans="2:24" x14ac:dyDescent="0.35">
      <c r="B1980" s="11">
        <v>-9.7608250000000005</v>
      </c>
      <c r="C1980" s="11">
        <v>15</v>
      </c>
      <c r="D1980" s="11">
        <v>208.62244999999999</v>
      </c>
      <c r="E1980" s="11">
        <v>0.27300000000000002</v>
      </c>
      <c r="F1980" s="11">
        <v>1000</v>
      </c>
      <c r="G1980" s="11">
        <v>273</v>
      </c>
      <c r="H1980" s="11">
        <v>3500</v>
      </c>
      <c r="I1980" s="11">
        <v>0.75</v>
      </c>
      <c r="J1980" s="11">
        <v>0.3</v>
      </c>
      <c r="K1980" s="11">
        <v>0.8</v>
      </c>
      <c r="L1980" s="11">
        <v>2</v>
      </c>
      <c r="M1980" s="11">
        <v>2</v>
      </c>
      <c r="N1980" s="11">
        <v>2</v>
      </c>
      <c r="O1980" s="11">
        <v>2</v>
      </c>
      <c r="P1980" s="11">
        <v>0.2</v>
      </c>
      <c r="Q1980" s="11">
        <v>0.2</v>
      </c>
      <c r="R1980" s="11">
        <v>0.1</v>
      </c>
      <c r="S1980" s="11">
        <v>0.2</v>
      </c>
      <c r="T1980" s="11">
        <v>1328.9603</v>
      </c>
      <c r="U1980" s="11">
        <v>0.67500000000000004</v>
      </c>
      <c r="V1980" s="11">
        <v>50</v>
      </c>
      <c r="W1980" s="11">
        <v>1400</v>
      </c>
      <c r="X1980" s="11">
        <v>-12.011922999999999</v>
      </c>
    </row>
    <row r="1981" spans="2:24" x14ac:dyDescent="0.35">
      <c r="B1981" s="11">
        <v>27.603553000000002</v>
      </c>
      <c r="C1981" s="11">
        <v>25</v>
      </c>
      <c r="D1981" s="11">
        <v>111.15306</v>
      </c>
      <c r="E1981" s="11">
        <v>0.111</v>
      </c>
      <c r="F1981" s="11">
        <v>4500</v>
      </c>
      <c r="G1981" s="11">
        <v>499.5</v>
      </c>
      <c r="H1981" s="11">
        <v>7000</v>
      </c>
      <c r="I1981" s="11">
        <v>0.8</v>
      </c>
      <c r="J1981" s="11">
        <v>0.3</v>
      </c>
      <c r="K1981" s="11">
        <v>0.9</v>
      </c>
      <c r="L1981" s="11">
        <v>2</v>
      </c>
      <c r="M1981" s="11">
        <v>4</v>
      </c>
      <c r="N1981" s="11">
        <v>2</v>
      </c>
      <c r="O1981" s="11">
        <v>3</v>
      </c>
      <c r="P1981" s="11">
        <v>0.2</v>
      </c>
      <c r="Q1981" s="11">
        <v>0.2</v>
      </c>
      <c r="R1981" s="11">
        <v>0.1</v>
      </c>
      <c r="S1981" s="11">
        <v>0.2</v>
      </c>
      <c r="T1981" s="11">
        <v>2488.0853999999999</v>
      </c>
      <c r="U1981" s="11">
        <v>0.42499999999999999</v>
      </c>
      <c r="V1981" s="11">
        <v>70</v>
      </c>
      <c r="W1981" s="11">
        <v>1400</v>
      </c>
      <c r="X1981" s="11">
        <v>24.601794999999999</v>
      </c>
    </row>
    <row r="1982" spans="2:24" x14ac:dyDescent="0.35">
      <c r="B1982" s="11">
        <v>-7.2146020000000002</v>
      </c>
      <c r="C1982" s="11">
        <v>25</v>
      </c>
      <c r="D1982" s="11">
        <v>50.234693999999998</v>
      </c>
      <c r="E1982" s="11">
        <v>0.03</v>
      </c>
      <c r="F1982" s="11">
        <v>1335.5888429752067</v>
      </c>
      <c r="G1982" s="11">
        <v>40.067665289256198</v>
      </c>
      <c r="H1982" s="11">
        <v>8500</v>
      </c>
      <c r="I1982" s="11">
        <v>0.85</v>
      </c>
      <c r="J1982" s="11">
        <v>0.3</v>
      </c>
      <c r="K1982" s="11">
        <v>0.8</v>
      </c>
      <c r="L1982" s="11">
        <v>2</v>
      </c>
      <c r="M1982" s="11">
        <v>3</v>
      </c>
      <c r="N1982" s="11">
        <v>3</v>
      </c>
      <c r="O1982" s="11">
        <v>3</v>
      </c>
      <c r="P1982" s="11">
        <v>0.05</v>
      </c>
      <c r="Q1982" s="11">
        <v>0.1</v>
      </c>
      <c r="R1982" s="11">
        <v>0.3</v>
      </c>
      <c r="S1982" s="11">
        <v>0.35</v>
      </c>
      <c r="T1982" s="11">
        <v>2301.9020999999998</v>
      </c>
      <c r="U1982" s="11">
        <v>0.47499999999999998</v>
      </c>
      <c r="V1982" s="11">
        <v>80</v>
      </c>
      <c r="W1982" s="11">
        <v>600</v>
      </c>
      <c r="X1982" s="11">
        <v>-7.4757332000000005</v>
      </c>
    </row>
    <row r="1983" spans="2:24" x14ac:dyDescent="0.35">
      <c r="B1983" s="11">
        <v>33.822865</v>
      </c>
      <c r="C1983" s="11">
        <v>45</v>
      </c>
      <c r="D1983" s="11">
        <v>263.44898000000001</v>
      </c>
      <c r="E1983" s="11">
        <v>0.192</v>
      </c>
      <c r="F1983" s="11">
        <v>8000</v>
      </c>
      <c r="G1983" s="11">
        <v>1536</v>
      </c>
      <c r="H1983" s="11">
        <v>8500</v>
      </c>
      <c r="I1983" s="11">
        <v>0.7</v>
      </c>
      <c r="J1983" s="11">
        <v>0.2</v>
      </c>
      <c r="K1983" s="11">
        <v>0.6</v>
      </c>
      <c r="L1983" s="11">
        <v>2</v>
      </c>
      <c r="M1983" s="11">
        <v>4</v>
      </c>
      <c r="N1983" s="11">
        <v>4</v>
      </c>
      <c r="O1983" s="11">
        <v>2</v>
      </c>
      <c r="P1983" s="11">
        <v>0.05</v>
      </c>
      <c r="Q1983" s="11">
        <v>0.15</v>
      </c>
      <c r="R1983" s="11">
        <v>0.16666666999999999</v>
      </c>
      <c r="S1983" s="11">
        <v>0.25</v>
      </c>
      <c r="T1983" s="11">
        <v>3954.5601999999999</v>
      </c>
      <c r="U1983" s="11">
        <v>0.4</v>
      </c>
      <c r="V1983" s="11">
        <v>50</v>
      </c>
      <c r="W1983" s="11">
        <v>2000</v>
      </c>
      <c r="X1983" s="11">
        <v>33.124006000000001</v>
      </c>
    </row>
    <row r="1984" spans="2:24" x14ac:dyDescent="0.35">
      <c r="B1984" s="11">
        <v>-6.583501</v>
      </c>
      <c r="C1984" s="11">
        <v>40</v>
      </c>
      <c r="D1984" s="11">
        <v>287.81632999999999</v>
      </c>
      <c r="E1984" s="11">
        <v>0.246</v>
      </c>
      <c r="F1984" s="11">
        <v>3012.3966942148763</v>
      </c>
      <c r="G1984" s="11">
        <v>741.04958677685954</v>
      </c>
      <c r="H1984" s="11">
        <v>7500</v>
      </c>
      <c r="I1984" s="11">
        <v>0.75</v>
      </c>
      <c r="J1984" s="11">
        <v>0.2</v>
      </c>
      <c r="K1984" s="11">
        <v>0.9</v>
      </c>
      <c r="L1984" s="11">
        <v>4</v>
      </c>
      <c r="M1984" s="11">
        <v>3</v>
      </c>
      <c r="N1984" s="11">
        <v>3</v>
      </c>
      <c r="O1984" s="11">
        <v>4</v>
      </c>
      <c r="P1984" s="11">
        <v>0.2</v>
      </c>
      <c r="Q1984" s="11">
        <v>0.15</v>
      </c>
      <c r="R1984" s="11">
        <v>0.16666666999999999</v>
      </c>
      <c r="S1984" s="11">
        <v>0.3</v>
      </c>
      <c r="T1984" s="11">
        <v>1853.4437</v>
      </c>
      <c r="U1984" s="11">
        <v>0.45</v>
      </c>
      <c r="V1984" s="11">
        <v>80</v>
      </c>
      <c r="W1984" s="11">
        <v>1000</v>
      </c>
      <c r="X1984" s="11">
        <v>0.71276108999999999</v>
      </c>
    </row>
    <row r="1985" spans="2:24" x14ac:dyDescent="0.35">
      <c r="B1985" s="11">
        <v>-11.784330000000001</v>
      </c>
      <c r="C1985" s="11">
        <v>15</v>
      </c>
      <c r="D1985" s="11">
        <v>293.90816000000001</v>
      </c>
      <c r="E1985" s="11">
        <v>0.03</v>
      </c>
      <c r="F1985" s="11">
        <v>3012.3966942148763</v>
      </c>
      <c r="G1985" s="11">
        <v>90.371900826446293</v>
      </c>
      <c r="H1985" s="11">
        <v>7500</v>
      </c>
      <c r="I1985" s="11">
        <v>0.8</v>
      </c>
      <c r="J1985" s="11">
        <v>0.5</v>
      </c>
      <c r="K1985" s="11">
        <v>0.8</v>
      </c>
      <c r="L1985" s="11">
        <v>2</v>
      </c>
      <c r="M1985" s="11">
        <v>2</v>
      </c>
      <c r="N1985" s="11">
        <v>3</v>
      </c>
      <c r="O1985" s="11">
        <v>2</v>
      </c>
      <c r="P1985" s="11">
        <v>0.2</v>
      </c>
      <c r="Q1985" s="11">
        <v>0.15</v>
      </c>
      <c r="R1985" s="11">
        <v>0.1</v>
      </c>
      <c r="S1985" s="11">
        <v>0.2</v>
      </c>
      <c r="T1985" s="11">
        <v>3525.8130000000001</v>
      </c>
      <c r="U1985" s="11">
        <v>0.45</v>
      </c>
      <c r="V1985" s="11">
        <v>80</v>
      </c>
      <c r="W1985" s="11">
        <v>2000</v>
      </c>
      <c r="X1985" s="11">
        <v>-9.9037074999999994</v>
      </c>
    </row>
    <row r="1986" spans="2:24" x14ac:dyDescent="0.35">
      <c r="B1986" s="11">
        <v>-6.1830429999999996</v>
      </c>
      <c r="C1986" s="11">
        <v>25</v>
      </c>
      <c r="D1986" s="11">
        <v>275.63265000000001</v>
      </c>
      <c r="E1986" s="11">
        <v>0.111</v>
      </c>
      <c r="F1986" s="11">
        <v>950</v>
      </c>
      <c r="G1986" s="11">
        <v>105.45</v>
      </c>
      <c r="H1986" s="11">
        <v>6000</v>
      </c>
      <c r="I1986" s="11">
        <v>0.85</v>
      </c>
      <c r="J1986" s="11">
        <v>0.4</v>
      </c>
      <c r="K1986" s="11">
        <v>0.8</v>
      </c>
      <c r="L1986" s="11">
        <v>3</v>
      </c>
      <c r="M1986" s="11">
        <v>4</v>
      </c>
      <c r="N1986" s="11">
        <v>3</v>
      </c>
      <c r="O1986" s="11">
        <v>4</v>
      </c>
      <c r="P1986" s="11">
        <v>0.05</v>
      </c>
      <c r="Q1986" s="11">
        <v>0.1</v>
      </c>
      <c r="R1986" s="11">
        <v>0.3</v>
      </c>
      <c r="S1986" s="11">
        <v>0.2</v>
      </c>
      <c r="T1986" s="11">
        <v>2132.6446000000001</v>
      </c>
      <c r="U1986" s="11">
        <v>0.55000000000000004</v>
      </c>
      <c r="V1986" s="11">
        <v>80</v>
      </c>
      <c r="W1986" s="11">
        <v>1000</v>
      </c>
      <c r="X1986" s="11">
        <v>-9.2337369999999996</v>
      </c>
    </row>
    <row r="1987" spans="2:24" x14ac:dyDescent="0.35">
      <c r="B1987" s="11">
        <v>-0.14641399999999999</v>
      </c>
      <c r="C1987" s="11">
        <v>35</v>
      </c>
      <c r="D1987" s="11">
        <v>184.2551</v>
      </c>
      <c r="E1987" s="11">
        <v>0.13800000000000001</v>
      </c>
      <c r="F1987" s="11">
        <v>3012.3966942148763</v>
      </c>
      <c r="G1987" s="11">
        <v>415.710743801653</v>
      </c>
      <c r="H1987" s="11">
        <v>8000</v>
      </c>
      <c r="I1987" s="11">
        <v>0.8</v>
      </c>
      <c r="J1987" s="11">
        <v>0.4</v>
      </c>
      <c r="K1987" s="11">
        <v>0.8</v>
      </c>
      <c r="L1987" s="11">
        <v>3</v>
      </c>
      <c r="M1987" s="11">
        <v>4</v>
      </c>
      <c r="N1987" s="11">
        <v>2</v>
      </c>
      <c r="O1987" s="11">
        <v>3</v>
      </c>
      <c r="P1987" s="11">
        <v>0.125</v>
      </c>
      <c r="Q1987" s="11">
        <v>0.15</v>
      </c>
      <c r="R1987" s="11">
        <v>0.1</v>
      </c>
      <c r="S1987" s="11">
        <v>0.2</v>
      </c>
      <c r="T1987" s="11">
        <v>3309.1113999999998</v>
      </c>
      <c r="U1987" s="11">
        <v>0.5</v>
      </c>
      <c r="V1987" s="11">
        <v>40</v>
      </c>
      <c r="W1987" s="11">
        <v>600</v>
      </c>
      <c r="X1987" s="11">
        <v>1.5523366999999999</v>
      </c>
    </row>
    <row r="1988" spans="2:24" x14ac:dyDescent="0.35">
      <c r="B1988" s="11">
        <v>0.83911000000000002</v>
      </c>
      <c r="C1988" s="11">
        <v>20</v>
      </c>
      <c r="D1988" s="11">
        <v>141.61224000000001</v>
      </c>
      <c r="E1988" s="11">
        <v>0.16500000000000001</v>
      </c>
      <c r="F1988" s="11">
        <v>785.64049586776855</v>
      </c>
      <c r="G1988" s="11">
        <v>129.63068181818181</v>
      </c>
      <c r="H1988" s="11">
        <v>6500</v>
      </c>
      <c r="I1988" s="11">
        <v>0.85</v>
      </c>
      <c r="J1988" s="11">
        <v>0.3</v>
      </c>
      <c r="K1988" s="11">
        <v>0.6</v>
      </c>
      <c r="L1988" s="11">
        <v>3</v>
      </c>
      <c r="M1988" s="11">
        <v>3</v>
      </c>
      <c r="N1988" s="11">
        <v>2</v>
      </c>
      <c r="O1988" s="11">
        <v>4</v>
      </c>
      <c r="P1988" s="11">
        <v>0.05</v>
      </c>
      <c r="Q1988" s="11">
        <v>0.1</v>
      </c>
      <c r="R1988" s="11">
        <v>0.23333333000000001</v>
      </c>
      <c r="S1988" s="11">
        <v>0.25</v>
      </c>
      <c r="T1988" s="11">
        <v>4091.3393999999998</v>
      </c>
      <c r="U1988" s="11">
        <v>0.65</v>
      </c>
      <c r="V1988" s="11">
        <v>90</v>
      </c>
      <c r="W1988" s="11">
        <v>400</v>
      </c>
      <c r="X1988" s="11">
        <v>-0.57325706999999992</v>
      </c>
    </row>
    <row r="1989" spans="2:24" x14ac:dyDescent="0.35">
      <c r="B1989" s="11">
        <v>-7.5528029999999999</v>
      </c>
      <c r="C1989" s="11">
        <v>25</v>
      </c>
      <c r="D1989" s="11">
        <v>239.08162999999999</v>
      </c>
      <c r="E1989" s="11">
        <v>0.13800000000000001</v>
      </c>
      <c r="F1989" s="11">
        <v>1167.3037190082646</v>
      </c>
      <c r="G1989" s="11">
        <v>161.08791322314053</v>
      </c>
      <c r="H1989" s="11">
        <v>6500</v>
      </c>
      <c r="I1989" s="11">
        <v>0.8</v>
      </c>
      <c r="J1989" s="11">
        <v>0.3</v>
      </c>
      <c r="K1989" s="11">
        <v>0.9</v>
      </c>
      <c r="L1989" s="11">
        <v>2</v>
      </c>
      <c r="M1989" s="11">
        <v>4</v>
      </c>
      <c r="N1989" s="11">
        <v>2</v>
      </c>
      <c r="O1989" s="11">
        <v>2</v>
      </c>
      <c r="P1989" s="11">
        <v>0.125</v>
      </c>
      <c r="Q1989" s="11">
        <v>0.2</v>
      </c>
      <c r="R1989" s="11">
        <v>0.23333333000000001</v>
      </c>
      <c r="S1989" s="11">
        <v>0.25</v>
      </c>
      <c r="T1989" s="11">
        <v>2860.4519</v>
      </c>
      <c r="U1989" s="11">
        <v>0.6</v>
      </c>
      <c r="V1989" s="11">
        <v>50</v>
      </c>
      <c r="W1989" s="11">
        <v>800</v>
      </c>
      <c r="X1989" s="11">
        <v>-7.7216391</v>
      </c>
    </row>
    <row r="1990" spans="2:24" x14ac:dyDescent="0.35">
      <c r="B1990" s="11">
        <v>2.1940680000000001</v>
      </c>
      <c r="C1990" s="11">
        <v>40</v>
      </c>
      <c r="D1990" s="11">
        <v>135.52041</v>
      </c>
      <c r="E1990" s="11">
        <v>0.246</v>
      </c>
      <c r="F1990" s="11">
        <v>1475</v>
      </c>
      <c r="G1990" s="11">
        <v>362.85</v>
      </c>
      <c r="H1990" s="11">
        <v>8500</v>
      </c>
      <c r="I1990" s="11">
        <v>0.7</v>
      </c>
      <c r="J1990" s="11">
        <v>0.5</v>
      </c>
      <c r="K1990" s="11">
        <v>0.7</v>
      </c>
      <c r="L1990" s="11">
        <v>2</v>
      </c>
      <c r="M1990" s="11">
        <v>3</v>
      </c>
      <c r="N1990" s="11">
        <v>4</v>
      </c>
      <c r="O1990" s="11">
        <v>3</v>
      </c>
      <c r="P1990" s="11">
        <v>0.2</v>
      </c>
      <c r="Q1990" s="11">
        <v>0.1</v>
      </c>
      <c r="R1990" s="11">
        <v>0.3</v>
      </c>
      <c r="S1990" s="11">
        <v>0.25</v>
      </c>
      <c r="T1990" s="11">
        <v>2100.5695999999998</v>
      </c>
      <c r="U1990" s="11">
        <v>0.45</v>
      </c>
      <c r="V1990" s="11">
        <v>70</v>
      </c>
      <c r="W1990" s="11">
        <v>1200</v>
      </c>
      <c r="X1990" s="11">
        <v>-9.0869689000000005</v>
      </c>
    </row>
    <row r="1991" spans="2:24" x14ac:dyDescent="0.35">
      <c r="B1991" s="11">
        <v>-2.1115659999999998</v>
      </c>
      <c r="C1991" s="11">
        <v>35</v>
      </c>
      <c r="D1991" s="11">
        <v>178.16327000000001</v>
      </c>
      <c r="E1991" s="11">
        <v>8.4000000000000005E-2</v>
      </c>
      <c r="F1991" s="11">
        <v>7300</v>
      </c>
      <c r="G1991" s="11">
        <v>613.20000000000005</v>
      </c>
      <c r="H1991" s="11">
        <v>8000</v>
      </c>
      <c r="I1991" s="11">
        <v>0.85</v>
      </c>
      <c r="J1991" s="11">
        <v>0.4</v>
      </c>
      <c r="K1991" s="11">
        <v>0.8</v>
      </c>
      <c r="L1991" s="11">
        <v>3</v>
      </c>
      <c r="M1991" s="11">
        <v>3</v>
      </c>
      <c r="N1991" s="11">
        <v>3</v>
      </c>
      <c r="O1991" s="11">
        <v>3</v>
      </c>
      <c r="P1991" s="11">
        <v>0.05</v>
      </c>
      <c r="Q1991" s="11">
        <v>0.2</v>
      </c>
      <c r="R1991" s="11">
        <v>0.3</v>
      </c>
      <c r="S1991" s="11">
        <v>0.3</v>
      </c>
      <c r="T1991" s="11">
        <v>2672.7438000000002</v>
      </c>
      <c r="U1991" s="11">
        <v>0.625</v>
      </c>
      <c r="V1991" s="11">
        <v>60</v>
      </c>
      <c r="W1991" s="11">
        <v>600</v>
      </c>
      <c r="X1991" s="11">
        <v>-4.3057217000000003</v>
      </c>
    </row>
    <row r="1992" spans="2:24" x14ac:dyDescent="0.35">
      <c r="B1992" s="11">
        <v>-8.4050910000000005</v>
      </c>
      <c r="C1992" s="11">
        <v>30</v>
      </c>
      <c r="D1992" s="11">
        <v>287.81632999999999</v>
      </c>
      <c r="E1992" s="11">
        <v>0.111</v>
      </c>
      <c r="F1992" s="11">
        <v>1958.0578512396696</v>
      </c>
      <c r="G1992" s="11">
        <v>217.34442148760334</v>
      </c>
      <c r="H1992" s="11">
        <v>5500</v>
      </c>
      <c r="I1992" s="11">
        <v>0.8</v>
      </c>
      <c r="J1992" s="11">
        <v>0.5</v>
      </c>
      <c r="K1992" s="11">
        <v>0.8</v>
      </c>
      <c r="L1992" s="11">
        <v>2</v>
      </c>
      <c r="M1992" s="11">
        <v>3</v>
      </c>
      <c r="N1992" s="11">
        <v>2</v>
      </c>
      <c r="O1992" s="11">
        <v>3</v>
      </c>
      <c r="P1992" s="11">
        <v>0.05</v>
      </c>
      <c r="Q1992" s="11">
        <v>0.2</v>
      </c>
      <c r="R1992" s="11">
        <v>0.23333333000000001</v>
      </c>
      <c r="S1992" s="11">
        <v>0.3</v>
      </c>
      <c r="T1992" s="11">
        <v>1894.4002</v>
      </c>
      <c r="U1992" s="11">
        <v>0.55000000000000004</v>
      </c>
      <c r="V1992" s="11">
        <v>60</v>
      </c>
      <c r="W1992" s="11">
        <v>1000</v>
      </c>
      <c r="X1992" s="11">
        <v>-12.513852</v>
      </c>
    </row>
    <row r="1993" spans="2:24" x14ac:dyDescent="0.35">
      <c r="B1993" s="11">
        <v>-10.431870999999999</v>
      </c>
      <c r="C1993" s="11">
        <v>30</v>
      </c>
      <c r="D1993" s="11">
        <v>80.693877999999998</v>
      </c>
      <c r="E1993" s="11">
        <v>0.219</v>
      </c>
      <c r="F1993" s="11">
        <v>899.17355371900828</v>
      </c>
      <c r="G1993" s="11">
        <v>196.9190082644628</v>
      </c>
      <c r="H1993" s="11">
        <v>5000</v>
      </c>
      <c r="I1993" s="11">
        <v>0.75</v>
      </c>
      <c r="J1993" s="11">
        <v>0.4</v>
      </c>
      <c r="K1993" s="11">
        <v>0.7</v>
      </c>
      <c r="L1993" s="11">
        <v>2</v>
      </c>
      <c r="M1993" s="11">
        <v>4</v>
      </c>
      <c r="N1993" s="11">
        <v>4</v>
      </c>
      <c r="O1993" s="11">
        <v>4</v>
      </c>
      <c r="P1993" s="11">
        <v>0.2</v>
      </c>
      <c r="Q1993" s="11">
        <v>0.2</v>
      </c>
      <c r="R1993" s="11">
        <v>0.16666666999999999</v>
      </c>
      <c r="S1993" s="11">
        <v>0.3</v>
      </c>
      <c r="T1993" s="11">
        <v>1722.182</v>
      </c>
      <c r="U1993" s="11">
        <v>0.625</v>
      </c>
      <c r="V1993" s="11">
        <v>50</v>
      </c>
      <c r="W1993" s="11">
        <v>1000</v>
      </c>
      <c r="X1993" s="11">
        <v>-10.070976</v>
      </c>
    </row>
    <row r="1994" spans="2:24" x14ac:dyDescent="0.35">
      <c r="B1994" s="11">
        <v>-1.8097080000000001</v>
      </c>
      <c r="C1994" s="11">
        <v>30</v>
      </c>
      <c r="D1994" s="11">
        <v>19.775510000000001</v>
      </c>
      <c r="E1994" s="11">
        <v>0.192</v>
      </c>
      <c r="F1994" s="11">
        <v>4085.3305785123966</v>
      </c>
      <c r="G1994" s="11">
        <v>784.38347107438017</v>
      </c>
      <c r="H1994" s="11">
        <v>7000</v>
      </c>
      <c r="I1994" s="11">
        <v>0.7</v>
      </c>
      <c r="J1994" s="11">
        <v>0.3</v>
      </c>
      <c r="K1994" s="11">
        <v>0.8</v>
      </c>
      <c r="L1994" s="11">
        <v>2</v>
      </c>
      <c r="M1994" s="11">
        <v>4</v>
      </c>
      <c r="N1994" s="11">
        <v>4</v>
      </c>
      <c r="O1994" s="11">
        <v>2</v>
      </c>
      <c r="P1994" s="11">
        <v>0.05</v>
      </c>
      <c r="Q1994" s="11">
        <v>0.1</v>
      </c>
      <c r="R1994" s="11">
        <v>0.1</v>
      </c>
      <c r="S1994" s="11">
        <v>0.25</v>
      </c>
      <c r="T1994" s="11">
        <v>2411.0549000000001</v>
      </c>
      <c r="U1994" s="11">
        <v>0.6</v>
      </c>
      <c r="V1994" s="11">
        <v>40</v>
      </c>
      <c r="W1994" s="11">
        <v>1200</v>
      </c>
      <c r="X1994" s="11">
        <v>-1.1826093999999998</v>
      </c>
    </row>
    <row r="1995" spans="2:24" x14ac:dyDescent="0.35">
      <c r="B1995" s="11">
        <v>-5.4234169999999997</v>
      </c>
      <c r="C1995" s="11">
        <v>25</v>
      </c>
      <c r="D1995" s="11">
        <v>263.44898000000001</v>
      </c>
      <c r="E1995" s="11">
        <v>0.111</v>
      </c>
      <c r="F1995" s="11">
        <v>5185.227272727273</v>
      </c>
      <c r="G1995" s="11">
        <v>575.56022727272727</v>
      </c>
      <c r="H1995" s="11">
        <v>5500</v>
      </c>
      <c r="I1995" s="11">
        <v>0.7</v>
      </c>
      <c r="J1995" s="11">
        <v>0.4</v>
      </c>
      <c r="K1995" s="11">
        <v>0.6</v>
      </c>
      <c r="L1995" s="11">
        <v>2</v>
      </c>
      <c r="M1995" s="11">
        <v>4</v>
      </c>
      <c r="N1995" s="11">
        <v>4</v>
      </c>
      <c r="O1995" s="11">
        <v>2</v>
      </c>
      <c r="P1995" s="11">
        <v>0.2</v>
      </c>
      <c r="Q1995" s="11">
        <v>0.1</v>
      </c>
      <c r="R1995" s="11">
        <v>0.16666666999999999</v>
      </c>
      <c r="S1995" s="11">
        <v>0.2</v>
      </c>
      <c r="T1995" s="11">
        <v>1489.4661000000001</v>
      </c>
      <c r="U1995" s="11">
        <v>0.625</v>
      </c>
      <c r="V1995" s="11">
        <v>40</v>
      </c>
      <c r="W1995" s="11">
        <v>800</v>
      </c>
      <c r="X1995" s="11">
        <v>-3.9372370000000001</v>
      </c>
    </row>
    <row r="1996" spans="2:24" x14ac:dyDescent="0.35">
      <c r="B1996" s="11">
        <v>7.8951770000000003</v>
      </c>
      <c r="C1996" s="11">
        <v>20</v>
      </c>
      <c r="D1996" s="11">
        <v>7.5918367</v>
      </c>
      <c r="E1996" s="11">
        <v>0.246</v>
      </c>
      <c r="F1996" s="11">
        <v>2750.413223140496</v>
      </c>
      <c r="G1996" s="11">
        <v>676.60165289256202</v>
      </c>
      <c r="H1996" s="11">
        <v>4500</v>
      </c>
      <c r="I1996" s="11">
        <v>0.8</v>
      </c>
      <c r="J1996" s="11">
        <v>0.4</v>
      </c>
      <c r="K1996" s="11">
        <v>0.8</v>
      </c>
      <c r="L1996" s="11">
        <v>2</v>
      </c>
      <c r="M1996" s="11">
        <v>2</v>
      </c>
      <c r="N1996" s="11">
        <v>3</v>
      </c>
      <c r="O1996" s="11">
        <v>4</v>
      </c>
      <c r="P1996" s="11">
        <v>0.125</v>
      </c>
      <c r="Q1996" s="11">
        <v>0.1</v>
      </c>
      <c r="R1996" s="11">
        <v>0.23333333000000001</v>
      </c>
      <c r="S1996" s="11">
        <v>0.35</v>
      </c>
      <c r="T1996" s="11">
        <v>2045.6696999999999</v>
      </c>
      <c r="U1996" s="11">
        <v>0.55000000000000004</v>
      </c>
      <c r="V1996" s="11">
        <v>50</v>
      </c>
      <c r="W1996" s="11">
        <v>400</v>
      </c>
      <c r="X1996" s="11">
        <v>7.6300999999999997</v>
      </c>
    </row>
    <row r="1997" spans="2:24" x14ac:dyDescent="0.35">
      <c r="B1997" s="11">
        <v>-16.442340999999999</v>
      </c>
      <c r="C1997" s="11">
        <v>45</v>
      </c>
      <c r="D1997" s="11">
        <v>92.877550999999997</v>
      </c>
      <c r="E1997" s="11">
        <v>5.7000000000000002E-2</v>
      </c>
      <c r="F1997" s="11">
        <v>1000</v>
      </c>
      <c r="G1997" s="11">
        <v>57</v>
      </c>
      <c r="H1997" s="11">
        <v>6500</v>
      </c>
      <c r="I1997" s="11">
        <v>0.85</v>
      </c>
      <c r="J1997" s="11">
        <v>0.2</v>
      </c>
      <c r="K1997" s="11">
        <v>0.9</v>
      </c>
      <c r="L1997" s="11">
        <v>2</v>
      </c>
      <c r="M1997" s="11">
        <v>2</v>
      </c>
      <c r="N1997" s="11">
        <v>2</v>
      </c>
      <c r="O1997" s="11">
        <v>3</v>
      </c>
      <c r="P1997" s="11">
        <v>0.05</v>
      </c>
      <c r="Q1997" s="11">
        <v>0.1</v>
      </c>
      <c r="R1997" s="11">
        <v>0.3</v>
      </c>
      <c r="S1997" s="11">
        <v>0.35</v>
      </c>
      <c r="T1997" s="11">
        <v>3024.0754999999999</v>
      </c>
      <c r="U1997" s="11">
        <v>0.625</v>
      </c>
      <c r="V1997" s="11">
        <v>80</v>
      </c>
      <c r="W1997" s="11">
        <v>1200</v>
      </c>
      <c r="X1997" s="11">
        <v>-15.926189000000001</v>
      </c>
    </row>
    <row r="1998" spans="2:24" x14ac:dyDescent="0.35">
      <c r="B1998" s="11">
        <v>9.5226290000000002</v>
      </c>
      <c r="C1998" s="11">
        <v>35</v>
      </c>
      <c r="D1998" s="11">
        <v>13.683673000000001</v>
      </c>
      <c r="E1998" s="11">
        <v>8.4000000000000005E-2</v>
      </c>
      <c r="F1998" s="11">
        <v>2750.413223140496</v>
      </c>
      <c r="G1998" s="11">
        <v>231.03471074380167</v>
      </c>
      <c r="H1998" s="11">
        <v>7500</v>
      </c>
      <c r="I1998" s="11">
        <v>0.8</v>
      </c>
      <c r="J1998" s="11">
        <v>0.3</v>
      </c>
      <c r="K1998" s="11">
        <v>0.6</v>
      </c>
      <c r="L1998" s="11">
        <v>2</v>
      </c>
      <c r="M1998" s="11">
        <v>3</v>
      </c>
      <c r="N1998" s="11">
        <v>3</v>
      </c>
      <c r="O1998" s="11">
        <v>3</v>
      </c>
      <c r="P1998" s="11">
        <v>0.125</v>
      </c>
      <c r="Q1998" s="11">
        <v>0.2</v>
      </c>
      <c r="R1998" s="11">
        <v>0.16666666999999999</v>
      </c>
      <c r="S1998" s="11">
        <v>0.2</v>
      </c>
      <c r="T1998" s="11">
        <v>3102.2919000000002</v>
      </c>
      <c r="U1998" s="11">
        <v>0.45</v>
      </c>
      <c r="V1998" s="11">
        <v>90</v>
      </c>
      <c r="W1998" s="11">
        <v>1400</v>
      </c>
      <c r="X1998" s="11">
        <v>8.9524065000000004</v>
      </c>
    </row>
    <row r="1999" spans="2:24" x14ac:dyDescent="0.35">
      <c r="B1999" s="11">
        <v>1.2825409999999999</v>
      </c>
      <c r="C1999" s="11">
        <v>20</v>
      </c>
      <c r="D1999" s="11">
        <v>111.15306</v>
      </c>
      <c r="E1999" s="11">
        <v>0.27300000000000002</v>
      </c>
      <c r="F1999" s="11">
        <v>1958.0578512396696</v>
      </c>
      <c r="G1999" s="11">
        <v>534.54979338842986</v>
      </c>
      <c r="H1999" s="11">
        <v>6000</v>
      </c>
      <c r="I1999" s="11">
        <v>0.85</v>
      </c>
      <c r="J1999" s="11">
        <v>0.4</v>
      </c>
      <c r="K1999" s="11">
        <v>0.8</v>
      </c>
      <c r="L1999" s="11">
        <v>4</v>
      </c>
      <c r="M1999" s="11">
        <v>3</v>
      </c>
      <c r="N1999" s="11">
        <v>3</v>
      </c>
      <c r="O1999" s="11">
        <v>4</v>
      </c>
      <c r="P1999" s="11">
        <v>0.05</v>
      </c>
      <c r="Q1999" s="11">
        <v>0.2</v>
      </c>
      <c r="R1999" s="11">
        <v>0.23333333000000001</v>
      </c>
      <c r="S1999" s="11">
        <v>0.2</v>
      </c>
      <c r="T1999" s="11">
        <v>3252.0902999999998</v>
      </c>
      <c r="U1999" s="11">
        <v>0.55000000000000004</v>
      </c>
      <c r="V1999" s="11">
        <v>50</v>
      </c>
      <c r="W1999" s="11">
        <v>1600</v>
      </c>
      <c r="X1999" s="11">
        <v>2.0596505999999999</v>
      </c>
    </row>
    <row r="2000" spans="2:24" x14ac:dyDescent="0.35">
      <c r="B2000" s="11">
        <v>-3.4084059999999998</v>
      </c>
      <c r="C2000" s="11">
        <v>25</v>
      </c>
      <c r="D2000" s="11">
        <v>202.53061</v>
      </c>
      <c r="E2000" s="11">
        <v>0.111</v>
      </c>
      <c r="F2000" s="11">
        <v>1167.3037190082646</v>
      </c>
      <c r="G2000" s="11">
        <v>129.57071280991738</v>
      </c>
      <c r="H2000" s="11">
        <v>7500</v>
      </c>
      <c r="I2000" s="11">
        <v>0.8</v>
      </c>
      <c r="J2000" s="11">
        <v>0.3</v>
      </c>
      <c r="K2000" s="11">
        <v>0.7</v>
      </c>
      <c r="L2000" s="11">
        <v>4</v>
      </c>
      <c r="M2000" s="11">
        <v>4</v>
      </c>
      <c r="N2000" s="11">
        <v>2</v>
      </c>
      <c r="O2000" s="11">
        <v>3</v>
      </c>
      <c r="P2000" s="11">
        <v>0.2</v>
      </c>
      <c r="Q2000" s="11">
        <v>0.15</v>
      </c>
      <c r="R2000" s="11">
        <v>0.16666666999999999</v>
      </c>
      <c r="S2000" s="11">
        <v>0.3</v>
      </c>
      <c r="T2000" s="11">
        <v>3300.5214000000001</v>
      </c>
      <c r="U2000" s="11">
        <v>0.52500000000000002</v>
      </c>
      <c r="V2000" s="11">
        <v>40</v>
      </c>
      <c r="W2000" s="11">
        <v>400</v>
      </c>
      <c r="X2000" s="11">
        <v>-3.4201779999999999</v>
      </c>
    </row>
    <row r="2001" spans="2:24" x14ac:dyDescent="0.35">
      <c r="B2001" s="11">
        <v>-13.780709</v>
      </c>
      <c r="C2001" s="11">
        <v>40</v>
      </c>
      <c r="D2001" s="11">
        <v>141.61224000000001</v>
      </c>
      <c r="E2001" s="11">
        <v>0.219</v>
      </c>
      <c r="F2001" s="11">
        <v>1167.3037190082646</v>
      </c>
      <c r="G2001" s="11">
        <v>255.63951446280996</v>
      </c>
      <c r="H2001" s="11">
        <v>7000</v>
      </c>
      <c r="I2001" s="11">
        <v>0.85</v>
      </c>
      <c r="J2001" s="11">
        <v>0.5</v>
      </c>
      <c r="K2001" s="11">
        <v>0.9</v>
      </c>
      <c r="L2001" s="11">
        <v>3</v>
      </c>
      <c r="M2001" s="11">
        <v>4</v>
      </c>
      <c r="N2001" s="11">
        <v>2</v>
      </c>
      <c r="O2001" s="11">
        <v>2</v>
      </c>
      <c r="P2001" s="11">
        <v>0.125</v>
      </c>
      <c r="Q2001" s="11">
        <v>0.15</v>
      </c>
      <c r="R2001" s="11">
        <v>0.16666666999999999</v>
      </c>
      <c r="S2001" s="11">
        <v>0.2</v>
      </c>
      <c r="T2001" s="11">
        <v>3351.6441</v>
      </c>
      <c r="U2001" s="11">
        <v>0.7</v>
      </c>
      <c r="V2001" s="11">
        <v>90</v>
      </c>
      <c r="W2001" s="11">
        <v>1600</v>
      </c>
      <c r="X2001" s="11">
        <v>-13.441962</v>
      </c>
    </row>
    <row r="2002" spans="2:24" x14ac:dyDescent="0.35">
      <c r="B2002" s="11">
        <v>-13.150197</v>
      </c>
      <c r="C2002" s="11">
        <v>40</v>
      </c>
      <c r="D2002" s="11">
        <v>208.62244999999999</v>
      </c>
      <c r="E2002" s="11">
        <v>0.246</v>
      </c>
      <c r="F2002" s="11">
        <v>950</v>
      </c>
      <c r="G2002" s="11">
        <v>233.7</v>
      </c>
      <c r="H2002" s="11">
        <v>6500</v>
      </c>
      <c r="I2002" s="11">
        <v>0.75</v>
      </c>
      <c r="J2002" s="11">
        <v>0.5</v>
      </c>
      <c r="K2002" s="11">
        <v>0.8</v>
      </c>
      <c r="L2002" s="11">
        <v>2</v>
      </c>
      <c r="M2002" s="11">
        <v>4</v>
      </c>
      <c r="N2002" s="11">
        <v>2</v>
      </c>
      <c r="O2002" s="11">
        <v>2</v>
      </c>
      <c r="P2002" s="11">
        <v>0.05</v>
      </c>
      <c r="Q2002" s="11">
        <v>0.2</v>
      </c>
      <c r="R2002" s="11">
        <v>0.16666666999999999</v>
      </c>
      <c r="S2002" s="11">
        <v>0.3</v>
      </c>
      <c r="T2002" s="11">
        <v>3614.2152999999998</v>
      </c>
      <c r="U2002" s="11">
        <v>0.625</v>
      </c>
      <c r="V2002" s="11">
        <v>60</v>
      </c>
      <c r="W2002" s="11">
        <v>1400</v>
      </c>
      <c r="X2002" s="11">
        <v>-12.394021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073BF-7E99-49C7-B013-B4549CFC4B36}">
  <dimension ref="B1:BK2002"/>
  <sheetViews>
    <sheetView tabSelected="1" zoomScale="55" zoomScaleNormal="55" workbookViewId="0">
      <selection activeCell="Z12" sqref="Z12"/>
    </sheetView>
  </sheetViews>
  <sheetFormatPr defaultRowHeight="14.5" x14ac:dyDescent="0.35"/>
  <cols>
    <col min="3" max="3" width="11" bestFit="1" customWidth="1"/>
    <col min="4" max="4" width="11.1796875" bestFit="1" customWidth="1"/>
    <col min="7" max="7" width="14" bestFit="1" customWidth="1"/>
    <col min="9" max="9" width="8.7265625" customWidth="1"/>
    <col min="10" max="10" width="10.1796875" customWidth="1"/>
    <col min="11" max="11" width="9.453125" bestFit="1" customWidth="1"/>
  </cols>
  <sheetData>
    <row r="1" spans="2:49" x14ac:dyDescent="0.35">
      <c r="Z1" s="19">
        <f>MAX(Z3:Z1364)</f>
        <v>5471.8554070473883</v>
      </c>
      <c r="AH1" s="19">
        <f>AVERAGE(AH3:AH321)</f>
        <v>0.7062060795989813</v>
      </c>
    </row>
    <row r="2" spans="2:49" x14ac:dyDescent="0.35">
      <c r="B2" s="11" t="s">
        <v>70</v>
      </c>
      <c r="C2" s="11" t="s">
        <v>26</v>
      </c>
      <c r="D2" s="11" t="s">
        <v>27</v>
      </c>
      <c r="E2" s="11" t="s">
        <v>28</v>
      </c>
      <c r="F2" s="11" t="s">
        <v>66</v>
      </c>
      <c r="G2" s="11" t="s">
        <v>65</v>
      </c>
      <c r="H2" s="11" t="s">
        <v>67</v>
      </c>
      <c r="I2" s="11" t="s">
        <v>29</v>
      </c>
      <c r="J2" s="11" t="s">
        <v>30</v>
      </c>
      <c r="K2" s="11" t="s">
        <v>31</v>
      </c>
      <c r="U2" s="11"/>
      <c r="V2" s="11" t="s">
        <v>71</v>
      </c>
      <c r="W2" s="11" t="s">
        <v>72</v>
      </c>
      <c r="X2" s="11" t="s">
        <v>73</v>
      </c>
      <c r="Y2" s="11" t="s">
        <v>74</v>
      </c>
      <c r="Z2" s="11" t="s">
        <v>114</v>
      </c>
      <c r="AA2" s="11" t="s">
        <v>75</v>
      </c>
      <c r="AC2" s="11"/>
      <c r="AD2" s="11" t="s">
        <v>71</v>
      </c>
      <c r="AE2" s="11" t="s">
        <v>72</v>
      </c>
      <c r="AF2" s="11" t="s">
        <v>73</v>
      </c>
      <c r="AG2" s="11" t="s">
        <v>74</v>
      </c>
      <c r="AH2" s="11"/>
      <c r="AI2" s="11" t="s">
        <v>75</v>
      </c>
      <c r="AK2" s="11"/>
      <c r="AL2" s="11" t="s">
        <v>71</v>
      </c>
      <c r="AM2" s="11" t="s">
        <v>72</v>
      </c>
      <c r="AN2" s="11" t="s">
        <v>73</v>
      </c>
      <c r="AO2" s="11" t="s">
        <v>74</v>
      </c>
      <c r="AP2" s="11" t="s">
        <v>75</v>
      </c>
      <c r="AR2" s="11"/>
      <c r="AS2" s="11" t="s">
        <v>71</v>
      </c>
      <c r="AT2" s="11" t="s">
        <v>72</v>
      </c>
      <c r="AU2" s="11" t="s">
        <v>73</v>
      </c>
      <c r="AV2" s="11" t="s">
        <v>74</v>
      </c>
      <c r="AW2" s="11" t="s">
        <v>75</v>
      </c>
    </row>
    <row r="3" spans="2:49" x14ac:dyDescent="0.35">
      <c r="B3" s="11">
        <v>1</v>
      </c>
      <c r="C3" s="11" t="s">
        <v>61</v>
      </c>
      <c r="D3" s="11">
        <v>23</v>
      </c>
      <c r="E3" s="11">
        <v>0.11783</v>
      </c>
      <c r="F3" s="11">
        <v>7.4693990000000001</v>
      </c>
      <c r="G3" s="11">
        <v>8.486777</v>
      </c>
      <c r="H3" s="11">
        <v>7.4900010000000004</v>
      </c>
      <c r="I3" s="11">
        <v>-7044.428825</v>
      </c>
      <c r="J3" s="11">
        <v>0.77280300000000002</v>
      </c>
      <c r="K3" s="11">
        <v>0.59708499999999998</v>
      </c>
      <c r="U3" s="11" t="s">
        <v>76</v>
      </c>
      <c r="V3" s="11">
        <v>31</v>
      </c>
      <c r="W3" s="11">
        <v>-0.58435700000000002</v>
      </c>
      <c r="X3" s="11">
        <v>-7.953176</v>
      </c>
      <c r="Y3" s="11">
        <v>7.3688190000000002</v>
      </c>
      <c r="Z3" s="18">
        <f t="shared" ref="Z3:Z66" si="0">ABS(Y3/W3)</f>
        <v>12.610132162359653</v>
      </c>
      <c r="AA3" s="11" t="s">
        <v>77</v>
      </c>
      <c r="AC3" s="11" t="s">
        <v>78</v>
      </c>
      <c r="AD3" s="11">
        <v>4</v>
      </c>
      <c r="AE3" s="11">
        <v>-6.4981299999999997</v>
      </c>
      <c r="AF3" s="11">
        <v>-7.2898339999999999</v>
      </c>
      <c r="AG3" s="11">
        <v>0.79170399999999996</v>
      </c>
      <c r="AH3" s="18">
        <f>ABS(AG3/AE3)</f>
        <v>0.12183566656868976</v>
      </c>
      <c r="AI3" s="11">
        <v>12.183566000000001</v>
      </c>
      <c r="AK3" s="11" t="s">
        <v>83</v>
      </c>
      <c r="AL3" s="11">
        <v>1</v>
      </c>
      <c r="AM3" s="11">
        <v>-17.246748</v>
      </c>
      <c r="AN3" s="11">
        <v>-19.606223</v>
      </c>
      <c r="AO3" s="11">
        <v>2.3594759999999999</v>
      </c>
      <c r="AP3" s="11">
        <v>13.6807</v>
      </c>
      <c r="AR3" s="11" t="s">
        <v>76</v>
      </c>
      <c r="AS3" s="11">
        <v>0</v>
      </c>
      <c r="AT3" s="11">
        <v>-5.4754529999999999</v>
      </c>
      <c r="AU3" s="11">
        <v>-7.0559560000000001</v>
      </c>
      <c r="AV3" s="11">
        <v>1.580503</v>
      </c>
      <c r="AW3" s="11">
        <v>28.865245999999999</v>
      </c>
    </row>
    <row r="4" spans="2:49" x14ac:dyDescent="0.35">
      <c r="B4" s="11">
        <v>2</v>
      </c>
      <c r="C4" s="11" t="s">
        <v>60</v>
      </c>
      <c r="D4" s="11">
        <v>45</v>
      </c>
      <c r="E4" s="11">
        <v>0.139683</v>
      </c>
      <c r="F4" s="11">
        <v>6.0701200000000002</v>
      </c>
      <c r="G4" s="11">
        <v>7.1590920000000002</v>
      </c>
      <c r="H4" s="11">
        <v>6.1388559999999996</v>
      </c>
      <c r="I4" s="11">
        <v>-7282.9569259999998</v>
      </c>
      <c r="J4" s="11">
        <v>0.86267499999999997</v>
      </c>
      <c r="K4" s="11">
        <v>0.74388200000000004</v>
      </c>
      <c r="U4" s="11" t="s">
        <v>76</v>
      </c>
      <c r="V4" s="11">
        <v>45</v>
      </c>
      <c r="W4" s="11">
        <v>-1.040036</v>
      </c>
      <c r="X4" s="11">
        <v>0.346833</v>
      </c>
      <c r="Y4" s="11">
        <v>1.3868689999999999</v>
      </c>
      <c r="Z4" s="18">
        <f t="shared" si="0"/>
        <v>1.3334817256325742</v>
      </c>
      <c r="AA4" s="11" t="s">
        <v>77</v>
      </c>
      <c r="AC4" s="11" t="s">
        <v>78</v>
      </c>
      <c r="AD4" s="11">
        <v>9</v>
      </c>
      <c r="AE4" s="11">
        <v>-1.05962</v>
      </c>
      <c r="AF4" s="11">
        <v>0.84411599999999998</v>
      </c>
      <c r="AG4" s="11">
        <v>1.9037360000000001</v>
      </c>
      <c r="AH4" s="18">
        <f t="shared" ref="AH4:AH67" si="1">ABS(AG4/AE4)</f>
        <v>1.7966214303240786</v>
      </c>
      <c r="AI4" s="11" t="s">
        <v>77</v>
      </c>
      <c r="AK4" s="11" t="s">
        <v>83</v>
      </c>
      <c r="AL4" s="11">
        <v>8</v>
      </c>
      <c r="AM4" s="11">
        <v>18.013652</v>
      </c>
      <c r="AN4" s="11">
        <v>22.648395000000001</v>
      </c>
      <c r="AO4" s="11">
        <v>4.6347430000000003</v>
      </c>
      <c r="AP4" s="11">
        <v>25.72906</v>
      </c>
      <c r="AR4" s="11" t="s">
        <v>83</v>
      </c>
      <c r="AS4" s="11">
        <v>1</v>
      </c>
      <c r="AT4" s="11">
        <v>-17.246748</v>
      </c>
      <c r="AU4" s="11">
        <v>-19.606223</v>
      </c>
      <c r="AV4" s="11">
        <v>2.3594759999999999</v>
      </c>
      <c r="AW4" s="11">
        <v>13.6807</v>
      </c>
    </row>
    <row r="5" spans="2:49" x14ac:dyDescent="0.35">
      <c r="B5" s="11">
        <v>3</v>
      </c>
      <c r="C5" s="11" t="s">
        <v>49</v>
      </c>
      <c r="D5" s="11">
        <v>67</v>
      </c>
      <c r="E5" s="11">
        <v>0.17294000000000001</v>
      </c>
      <c r="F5" s="11">
        <v>5.2176349999999996</v>
      </c>
      <c r="G5" s="11">
        <v>5.7823580000000003</v>
      </c>
      <c r="H5" s="11">
        <v>5.3993219999999997</v>
      </c>
      <c r="I5" s="11">
        <v>-7445.0742060000002</v>
      </c>
      <c r="J5" s="11">
        <v>0.90395300000000001</v>
      </c>
      <c r="K5" s="11">
        <v>0.81698300000000001</v>
      </c>
      <c r="U5" s="11" t="s">
        <v>76</v>
      </c>
      <c r="V5" s="11">
        <v>67</v>
      </c>
      <c r="W5" s="11">
        <v>0.24215300000000001</v>
      </c>
      <c r="X5" s="11">
        <v>-3.8284940000000001</v>
      </c>
      <c r="Y5" s="11">
        <v>4.0706470000000001</v>
      </c>
      <c r="Z5" s="18">
        <f t="shared" si="0"/>
        <v>16.81022741820254</v>
      </c>
      <c r="AA5" s="11" t="s">
        <v>77</v>
      </c>
      <c r="AC5" s="11" t="s">
        <v>78</v>
      </c>
      <c r="AD5" s="11">
        <v>20</v>
      </c>
      <c r="AE5" s="11">
        <v>-7.8109830000000002</v>
      </c>
      <c r="AF5" s="11">
        <v>-4.104355</v>
      </c>
      <c r="AG5" s="11">
        <v>3.7066279999999998</v>
      </c>
      <c r="AH5" s="18">
        <f t="shared" si="1"/>
        <v>0.47454052838163902</v>
      </c>
      <c r="AI5" s="11">
        <v>47.454054999999997</v>
      </c>
      <c r="AK5" s="11" t="s">
        <v>83</v>
      </c>
      <c r="AL5" s="11">
        <v>15</v>
      </c>
      <c r="AM5" s="11">
        <v>-5.295102</v>
      </c>
      <c r="AN5" s="11">
        <v>-9.5794530000000009</v>
      </c>
      <c r="AO5" s="11">
        <v>4.284351</v>
      </c>
      <c r="AP5" s="11">
        <v>80.911590000000004</v>
      </c>
      <c r="AR5" s="11" t="s">
        <v>76</v>
      </c>
      <c r="AS5" s="11">
        <v>2</v>
      </c>
      <c r="AT5" s="11">
        <v>-5.8351920000000002</v>
      </c>
      <c r="AU5" s="11">
        <v>-5.0104730000000002</v>
      </c>
      <c r="AV5" s="11">
        <v>0.82471899999999998</v>
      </c>
      <c r="AW5" s="11">
        <v>14.133544000000001</v>
      </c>
    </row>
    <row r="6" spans="2:49" x14ac:dyDescent="0.35">
      <c r="B6" s="11">
        <v>4</v>
      </c>
      <c r="C6" s="11" t="s">
        <v>42</v>
      </c>
      <c r="D6" s="11">
        <v>89</v>
      </c>
      <c r="E6" s="11">
        <v>0.192276</v>
      </c>
      <c r="F6" s="11">
        <v>4.4642429999999997</v>
      </c>
      <c r="G6" s="11">
        <v>5.2008530000000004</v>
      </c>
      <c r="H6" s="11">
        <v>4.7162069999999998</v>
      </c>
      <c r="I6" s="11">
        <v>-7613.4704760000004</v>
      </c>
      <c r="J6" s="11">
        <v>0.92847500000000005</v>
      </c>
      <c r="K6" s="11">
        <v>0.86183100000000001</v>
      </c>
      <c r="U6" s="11" t="s">
        <v>76</v>
      </c>
      <c r="V6" s="11">
        <v>70</v>
      </c>
      <c r="W6" s="11">
        <v>1.025099</v>
      </c>
      <c r="X6" s="11">
        <v>-1.495587</v>
      </c>
      <c r="Y6" s="11">
        <v>2.520686</v>
      </c>
      <c r="Z6" s="18">
        <f t="shared" si="0"/>
        <v>2.4589683533005107</v>
      </c>
      <c r="AA6" s="11" t="s">
        <v>77</v>
      </c>
      <c r="AC6" s="11" t="s">
        <v>78</v>
      </c>
      <c r="AD6" s="11">
        <v>26</v>
      </c>
      <c r="AE6" s="11">
        <v>-16.629328999999998</v>
      </c>
      <c r="AF6" s="11">
        <v>-10.838438999999999</v>
      </c>
      <c r="AG6" s="11">
        <v>5.7908900000000001</v>
      </c>
      <c r="AH6" s="18">
        <f t="shared" si="1"/>
        <v>0.34823353365610848</v>
      </c>
      <c r="AI6" s="11">
        <v>34.823352999999997</v>
      </c>
      <c r="AK6" s="11" t="s">
        <v>83</v>
      </c>
      <c r="AL6" s="11">
        <v>24</v>
      </c>
      <c r="AM6" s="11">
        <v>-1.779987</v>
      </c>
      <c r="AN6" s="11">
        <v>-3.8336269999999999</v>
      </c>
      <c r="AO6" s="11">
        <v>2.0536400000000001</v>
      </c>
      <c r="AP6" s="11" t="s">
        <v>77</v>
      </c>
      <c r="AR6" s="11" t="s">
        <v>76</v>
      </c>
      <c r="AS6" s="11">
        <v>3</v>
      </c>
      <c r="AT6" s="11">
        <v>-5.3832440000000004</v>
      </c>
      <c r="AU6" s="11">
        <v>-9.0799869999999991</v>
      </c>
      <c r="AV6" s="11">
        <v>3.6967430000000001</v>
      </c>
      <c r="AW6" s="11">
        <v>68.671293000000006</v>
      </c>
    </row>
    <row r="7" spans="2:49" x14ac:dyDescent="0.35">
      <c r="B7" s="11">
        <v>5</v>
      </c>
      <c r="C7" s="11" t="s">
        <v>34</v>
      </c>
      <c r="D7" s="11">
        <v>111</v>
      </c>
      <c r="E7" s="11">
        <v>0.19436100000000001</v>
      </c>
      <c r="F7" s="11">
        <v>4.3729620000000002</v>
      </c>
      <c r="G7" s="11">
        <v>5.1450699999999996</v>
      </c>
      <c r="H7" s="11">
        <v>4.7829620000000004</v>
      </c>
      <c r="I7" s="11">
        <v>-7597.6080410000004</v>
      </c>
      <c r="J7" s="11">
        <v>0.93081100000000006</v>
      </c>
      <c r="K7" s="11">
        <v>0.86636199999999997</v>
      </c>
      <c r="U7" s="11" t="s">
        <v>76</v>
      </c>
      <c r="V7" s="11">
        <v>72</v>
      </c>
      <c r="W7" s="11">
        <v>-2.0943640000000001</v>
      </c>
      <c r="X7" s="11">
        <v>0.37894499999999998</v>
      </c>
      <c r="Y7" s="11">
        <v>2.473309</v>
      </c>
      <c r="Z7" s="18">
        <f t="shared" si="0"/>
        <v>1.1809355966775594</v>
      </c>
      <c r="AA7" s="11" t="s">
        <v>77</v>
      </c>
      <c r="AC7" s="11" t="s">
        <v>78</v>
      </c>
      <c r="AD7" s="11">
        <v>35</v>
      </c>
      <c r="AE7" s="11">
        <v>-4.0105950000000004</v>
      </c>
      <c r="AF7" s="11">
        <v>-7.876881</v>
      </c>
      <c r="AG7" s="11">
        <v>3.8662860000000001</v>
      </c>
      <c r="AH7" s="18">
        <f t="shared" si="1"/>
        <v>0.96401805717106803</v>
      </c>
      <c r="AI7" s="11">
        <v>96.401824000000005</v>
      </c>
      <c r="AK7" s="11" t="s">
        <v>83</v>
      </c>
      <c r="AL7" s="11">
        <v>34</v>
      </c>
      <c r="AM7" s="11">
        <v>4.7493999999999996</v>
      </c>
      <c r="AN7" s="11">
        <v>-17.424917000000001</v>
      </c>
      <c r="AO7" s="11">
        <v>22.174318</v>
      </c>
      <c r="AP7" s="11" t="s">
        <v>77</v>
      </c>
      <c r="AR7" s="11" t="s">
        <v>78</v>
      </c>
      <c r="AS7" s="11">
        <v>4</v>
      </c>
      <c r="AT7" s="11">
        <v>-6.4981299999999997</v>
      </c>
      <c r="AU7" s="11">
        <v>-7.2898339999999999</v>
      </c>
      <c r="AV7" s="11">
        <v>0.79170399999999996</v>
      </c>
      <c r="AW7" s="11">
        <v>12.183566000000001</v>
      </c>
    </row>
    <row r="8" spans="2:49" x14ac:dyDescent="0.35">
      <c r="B8" s="11">
        <v>6</v>
      </c>
      <c r="C8" s="11" t="s">
        <v>52</v>
      </c>
      <c r="D8" s="11">
        <v>133</v>
      </c>
      <c r="E8" s="11">
        <v>0.21971199999999999</v>
      </c>
      <c r="F8" s="11">
        <v>3.9008189999999998</v>
      </c>
      <c r="G8" s="11">
        <v>4.551412</v>
      </c>
      <c r="H8" s="11">
        <v>4.2517860000000001</v>
      </c>
      <c r="I8" s="11">
        <v>-7709.2222899999997</v>
      </c>
      <c r="J8" s="11">
        <v>0.94584599999999996</v>
      </c>
      <c r="K8" s="11">
        <v>0.89432299999999998</v>
      </c>
      <c r="U8" s="11" t="s">
        <v>76</v>
      </c>
      <c r="V8" s="11">
        <v>82</v>
      </c>
      <c r="W8" s="11">
        <v>-1.0361929999999999</v>
      </c>
      <c r="X8" s="11">
        <v>4.9016609999999998</v>
      </c>
      <c r="Y8" s="11">
        <v>5.9378539999999997</v>
      </c>
      <c r="Z8" s="18">
        <f t="shared" si="0"/>
        <v>5.7304517594695197</v>
      </c>
      <c r="AA8" s="11" t="s">
        <v>77</v>
      </c>
      <c r="AC8" s="11" t="s">
        <v>78</v>
      </c>
      <c r="AD8" s="11">
        <v>38</v>
      </c>
      <c r="AE8" s="11">
        <v>-0.77175700000000003</v>
      </c>
      <c r="AF8" s="11">
        <v>0.234872</v>
      </c>
      <c r="AG8" s="11">
        <v>1.006629</v>
      </c>
      <c r="AH8" s="18">
        <f t="shared" si="1"/>
        <v>1.3043341362630982</v>
      </c>
      <c r="AI8" s="11" t="s">
        <v>77</v>
      </c>
      <c r="AK8" s="11" t="s">
        <v>83</v>
      </c>
      <c r="AL8" s="11">
        <v>37</v>
      </c>
      <c r="AM8" s="11">
        <v>-11.886913</v>
      </c>
      <c r="AN8" s="11">
        <v>-11.087346999999999</v>
      </c>
      <c r="AO8" s="11">
        <v>0.799566</v>
      </c>
      <c r="AP8" s="11">
        <v>6.7264369999999998</v>
      </c>
      <c r="AR8" s="11" t="s">
        <v>76</v>
      </c>
      <c r="AS8" s="11">
        <v>5</v>
      </c>
      <c r="AT8" s="11">
        <v>-2.500302</v>
      </c>
      <c r="AU8" s="11">
        <v>-3.4977770000000001</v>
      </c>
      <c r="AV8" s="11">
        <v>0.997475</v>
      </c>
      <c r="AW8" s="11">
        <v>39.894173000000002</v>
      </c>
    </row>
    <row r="9" spans="2:49" x14ac:dyDescent="0.35">
      <c r="B9" s="11">
        <v>7</v>
      </c>
      <c r="C9" s="11" t="s">
        <v>36</v>
      </c>
      <c r="D9" s="11">
        <v>155</v>
      </c>
      <c r="E9" s="11">
        <v>0.21276600000000001</v>
      </c>
      <c r="F9" s="11">
        <v>3.6912609999999999</v>
      </c>
      <c r="G9" s="11">
        <v>4.6999890000000004</v>
      </c>
      <c r="H9" s="11">
        <v>3.961935</v>
      </c>
      <c r="I9" s="11">
        <v>-7740.429854</v>
      </c>
      <c r="J9" s="11">
        <v>0.95097900000000002</v>
      </c>
      <c r="K9" s="11">
        <v>0.90419799999999995</v>
      </c>
      <c r="U9" s="11" t="s">
        <v>76</v>
      </c>
      <c r="V9" s="11">
        <v>84</v>
      </c>
      <c r="W9" s="11">
        <v>-0.28403299999999998</v>
      </c>
      <c r="X9" s="11">
        <v>-1.7456339999999999</v>
      </c>
      <c r="Y9" s="11">
        <v>1.4616</v>
      </c>
      <c r="Z9" s="18">
        <f t="shared" si="0"/>
        <v>5.1458809363700704</v>
      </c>
      <c r="AA9" s="11" t="s">
        <v>77</v>
      </c>
      <c r="AC9" s="11" t="s">
        <v>78</v>
      </c>
      <c r="AD9" s="11">
        <v>44</v>
      </c>
      <c r="AE9" s="11">
        <v>-7.6928150000000004</v>
      </c>
      <c r="AF9" s="11">
        <v>-6.8412569999999997</v>
      </c>
      <c r="AG9" s="11">
        <v>0.85155700000000001</v>
      </c>
      <c r="AH9" s="18">
        <f t="shared" si="1"/>
        <v>0.11069510965751808</v>
      </c>
      <c r="AI9" s="11">
        <v>11.069515000000001</v>
      </c>
      <c r="AK9" s="11" t="s">
        <v>83</v>
      </c>
      <c r="AL9" s="11">
        <v>43</v>
      </c>
      <c r="AM9" s="11">
        <v>-6.3859769999999996</v>
      </c>
      <c r="AN9" s="11">
        <v>-8.1198060000000005</v>
      </c>
      <c r="AO9" s="11">
        <v>1.73383</v>
      </c>
      <c r="AP9" s="11">
        <v>27.150577999999999</v>
      </c>
      <c r="AR9" s="11" t="s">
        <v>76</v>
      </c>
      <c r="AS9" s="11">
        <v>6</v>
      </c>
      <c r="AT9" s="11">
        <v>22.897628999999998</v>
      </c>
      <c r="AU9" s="11">
        <v>23.176898999999999</v>
      </c>
      <c r="AV9" s="11">
        <v>0.27927000000000002</v>
      </c>
      <c r="AW9" s="11">
        <v>1.2196450000000001</v>
      </c>
    </row>
    <row r="10" spans="2:49" x14ac:dyDescent="0.35">
      <c r="B10" s="11">
        <v>8</v>
      </c>
      <c r="C10" s="11" t="s">
        <v>58</v>
      </c>
      <c r="D10" s="11">
        <v>177</v>
      </c>
      <c r="E10" s="11">
        <v>0.21007799999999999</v>
      </c>
      <c r="F10" s="11">
        <v>3.746899</v>
      </c>
      <c r="G10" s="11">
        <v>4.7601459999999998</v>
      </c>
      <c r="H10" s="11">
        <v>4.1453129999999998</v>
      </c>
      <c r="I10" s="11">
        <v>-7676.0536529999999</v>
      </c>
      <c r="J10" s="11">
        <v>0.95139300000000004</v>
      </c>
      <c r="K10" s="11">
        <v>0.904582</v>
      </c>
      <c r="U10" s="11" t="s">
        <v>76</v>
      </c>
      <c r="V10" s="11">
        <v>103</v>
      </c>
      <c r="W10" s="11">
        <v>2.7806069999999998</v>
      </c>
      <c r="X10" s="11">
        <v>-1.7776160000000001</v>
      </c>
      <c r="Y10" s="11">
        <v>4.5582229999999999</v>
      </c>
      <c r="Z10" s="18">
        <f t="shared" si="0"/>
        <v>1.63929062970783</v>
      </c>
      <c r="AA10" s="11" t="s">
        <v>77</v>
      </c>
      <c r="AC10" s="11" t="s">
        <v>78</v>
      </c>
      <c r="AD10" s="11">
        <v>50</v>
      </c>
      <c r="AE10" s="11">
        <v>-5.5950290000000003</v>
      </c>
      <c r="AF10" s="11">
        <v>-10.439586</v>
      </c>
      <c r="AG10" s="11">
        <v>4.844557</v>
      </c>
      <c r="AH10" s="18">
        <f t="shared" si="1"/>
        <v>0.86586807682319422</v>
      </c>
      <c r="AI10" s="11">
        <v>86.586808000000005</v>
      </c>
      <c r="AK10" s="11" t="s">
        <v>83</v>
      </c>
      <c r="AL10" s="11">
        <v>49</v>
      </c>
      <c r="AM10" s="11">
        <v>3.670687</v>
      </c>
      <c r="AN10" s="11">
        <v>4.3698459999999999</v>
      </c>
      <c r="AO10" s="11">
        <v>0.69916</v>
      </c>
      <c r="AP10" s="11">
        <v>19.047107</v>
      </c>
      <c r="AR10" s="11" t="s">
        <v>76</v>
      </c>
      <c r="AS10" s="11">
        <v>7</v>
      </c>
      <c r="AT10" s="11">
        <v>-22.102084999999999</v>
      </c>
      <c r="AU10" s="11">
        <v>-19.649422000000001</v>
      </c>
      <c r="AV10" s="11">
        <v>2.4526629999999998</v>
      </c>
      <c r="AW10" s="11">
        <v>11.096976</v>
      </c>
    </row>
    <row r="11" spans="2:49" x14ac:dyDescent="0.35">
      <c r="B11" s="11">
        <v>9</v>
      </c>
      <c r="C11" s="11" t="s">
        <v>48</v>
      </c>
      <c r="D11" s="11">
        <v>199</v>
      </c>
      <c r="E11" s="11">
        <v>0.20493700000000001</v>
      </c>
      <c r="F11" s="11">
        <v>4.0673500000000002</v>
      </c>
      <c r="G11" s="11">
        <v>4.8795380000000002</v>
      </c>
      <c r="H11" s="11">
        <v>4.4381250000000003</v>
      </c>
      <c r="I11" s="11">
        <v>-7520.2837</v>
      </c>
      <c r="J11" s="11">
        <v>0.94177699999999998</v>
      </c>
      <c r="K11" s="11">
        <v>0.88685800000000004</v>
      </c>
      <c r="U11" s="11" t="s">
        <v>76</v>
      </c>
      <c r="V11" s="11">
        <v>114</v>
      </c>
      <c r="W11" s="11">
        <v>-2.6089639999999998</v>
      </c>
      <c r="X11" s="11">
        <v>1.3406009999999999</v>
      </c>
      <c r="Y11" s="11">
        <v>3.9495640000000001</v>
      </c>
      <c r="Z11" s="18">
        <f t="shared" si="0"/>
        <v>1.5138438092668203</v>
      </c>
      <c r="AA11" s="11" t="s">
        <v>77</v>
      </c>
      <c r="AC11" s="11" t="s">
        <v>78</v>
      </c>
      <c r="AD11" s="11">
        <v>56</v>
      </c>
      <c r="AE11" s="11">
        <v>-7.1532999999999998</v>
      </c>
      <c r="AF11" s="11">
        <v>-11.530251</v>
      </c>
      <c r="AG11" s="11">
        <v>4.376951</v>
      </c>
      <c r="AH11" s="18">
        <f t="shared" si="1"/>
        <v>0.61187857352550579</v>
      </c>
      <c r="AI11" s="11">
        <v>61.187849</v>
      </c>
      <c r="AK11" s="11" t="s">
        <v>83</v>
      </c>
      <c r="AL11" s="11">
        <v>57</v>
      </c>
      <c r="AM11" s="11">
        <v>-4.9952800000000002</v>
      </c>
      <c r="AN11" s="11">
        <v>-3.520794</v>
      </c>
      <c r="AO11" s="11">
        <v>1.474486</v>
      </c>
      <c r="AP11" s="11">
        <v>29.517588</v>
      </c>
      <c r="AR11" s="11" t="s">
        <v>83</v>
      </c>
      <c r="AS11" s="11">
        <v>8</v>
      </c>
      <c r="AT11" s="11">
        <v>18.013652</v>
      </c>
      <c r="AU11" s="11">
        <v>22.648395000000001</v>
      </c>
      <c r="AV11" s="11">
        <v>4.6347430000000003</v>
      </c>
      <c r="AW11" s="11">
        <v>25.72906</v>
      </c>
    </row>
    <row r="12" spans="2:49" x14ac:dyDescent="0.35">
      <c r="B12" s="11">
        <v>10</v>
      </c>
      <c r="C12" s="11" t="s">
        <v>40</v>
      </c>
      <c r="D12" s="11">
        <v>221</v>
      </c>
      <c r="E12" s="11">
        <v>0.21881600000000001</v>
      </c>
      <c r="F12" s="11">
        <v>3.8259599999999998</v>
      </c>
      <c r="G12" s="11">
        <v>4.5700440000000002</v>
      </c>
      <c r="H12" s="11">
        <v>4.2108629999999998</v>
      </c>
      <c r="I12" s="11">
        <v>-7559.6138760000003</v>
      </c>
      <c r="J12" s="11">
        <v>0.94622399999999995</v>
      </c>
      <c r="K12" s="11">
        <v>0.89470899999999998</v>
      </c>
      <c r="U12" s="11" t="s">
        <v>76</v>
      </c>
      <c r="V12" s="11">
        <v>116</v>
      </c>
      <c r="W12" s="11">
        <v>-2.2574019999999999</v>
      </c>
      <c r="X12" s="11">
        <v>0.38115100000000002</v>
      </c>
      <c r="Y12" s="11">
        <v>2.6385519999999998</v>
      </c>
      <c r="Z12" s="18">
        <f t="shared" si="0"/>
        <v>1.1688445389877389</v>
      </c>
      <c r="AA12" s="11" t="s">
        <v>77</v>
      </c>
      <c r="AC12" s="11" t="s">
        <v>78</v>
      </c>
      <c r="AD12" s="11">
        <v>65</v>
      </c>
      <c r="AE12" s="11">
        <v>-2.7633369999999999</v>
      </c>
      <c r="AF12" s="11">
        <v>-1.6773</v>
      </c>
      <c r="AG12" s="11">
        <v>1.086036</v>
      </c>
      <c r="AH12" s="18">
        <f t="shared" si="1"/>
        <v>0.39301612506907413</v>
      </c>
      <c r="AI12" s="11">
        <v>39.301628999999998</v>
      </c>
      <c r="AK12" s="11" t="s">
        <v>83</v>
      </c>
      <c r="AL12" s="11">
        <v>66</v>
      </c>
      <c r="AM12" s="11">
        <v>7.4629700000000003</v>
      </c>
      <c r="AN12" s="11">
        <v>5.0219469999999999</v>
      </c>
      <c r="AO12" s="11">
        <v>2.4410219999999998</v>
      </c>
      <c r="AP12" s="11">
        <v>32.708455999999998</v>
      </c>
      <c r="AR12" s="11" t="s">
        <v>78</v>
      </c>
      <c r="AS12" s="11">
        <v>9</v>
      </c>
      <c r="AT12" s="11">
        <v>-1.05962</v>
      </c>
      <c r="AU12" s="11">
        <v>0.84411599999999998</v>
      </c>
      <c r="AV12" s="11">
        <v>1.9037360000000001</v>
      </c>
      <c r="AW12" s="11" t="s">
        <v>77</v>
      </c>
    </row>
    <row r="13" spans="2:49" x14ac:dyDescent="0.35">
      <c r="B13" s="11">
        <v>11</v>
      </c>
      <c r="C13" s="11" t="s">
        <v>37</v>
      </c>
      <c r="D13" s="11">
        <v>243</v>
      </c>
      <c r="E13" s="11">
        <v>0.218358</v>
      </c>
      <c r="F13" s="11">
        <v>3.6201539999999999</v>
      </c>
      <c r="G13" s="11">
        <v>4.5796380000000001</v>
      </c>
      <c r="H13" s="11">
        <v>4.277997</v>
      </c>
      <c r="I13" s="11">
        <v>-7590.9226189999999</v>
      </c>
      <c r="J13" s="11">
        <v>0.95226599999999995</v>
      </c>
      <c r="K13" s="11">
        <v>0.90678800000000004</v>
      </c>
      <c r="U13" s="11" t="s">
        <v>76</v>
      </c>
      <c r="V13" s="11">
        <v>125</v>
      </c>
      <c r="W13" s="11">
        <v>-7.5056859999999999</v>
      </c>
      <c r="X13" s="11">
        <v>3.084775</v>
      </c>
      <c r="Y13" s="11">
        <v>10.590462</v>
      </c>
      <c r="Z13" s="18">
        <f t="shared" si="0"/>
        <v>1.4109918800226922</v>
      </c>
      <c r="AA13" s="11" t="s">
        <v>77</v>
      </c>
      <c r="AC13" s="11" t="s">
        <v>78</v>
      </c>
      <c r="AD13" s="11">
        <v>75</v>
      </c>
      <c r="AE13" s="11">
        <v>-12.527137</v>
      </c>
      <c r="AF13" s="11">
        <v>-10.401797999999999</v>
      </c>
      <c r="AG13" s="11">
        <v>2.1253389999999999</v>
      </c>
      <c r="AH13" s="18">
        <f t="shared" si="1"/>
        <v>0.16965879753689928</v>
      </c>
      <c r="AI13" s="11">
        <v>16.965879000000001</v>
      </c>
      <c r="AK13" s="11" t="s">
        <v>83</v>
      </c>
      <c r="AL13" s="11">
        <v>74</v>
      </c>
      <c r="AM13" s="11">
        <v>-25.804264</v>
      </c>
      <c r="AN13" s="11">
        <v>-24.714915000000001</v>
      </c>
      <c r="AO13" s="11">
        <v>1.089348</v>
      </c>
      <c r="AP13" s="11">
        <v>4.2215829999999999</v>
      </c>
      <c r="AR13" s="11" t="s">
        <v>76</v>
      </c>
      <c r="AS13" s="11">
        <v>10</v>
      </c>
      <c r="AT13" s="11">
        <v>10.147152999999999</v>
      </c>
      <c r="AU13" s="11">
        <v>10.356702</v>
      </c>
      <c r="AV13" s="11">
        <v>0.20954900000000001</v>
      </c>
      <c r="AW13" s="11">
        <v>2.065099</v>
      </c>
    </row>
    <row r="14" spans="2:49" x14ac:dyDescent="0.35">
      <c r="B14" s="12">
        <v>12</v>
      </c>
      <c r="C14" s="12" t="s">
        <v>35</v>
      </c>
      <c r="D14" s="12">
        <v>265</v>
      </c>
      <c r="E14" s="12">
        <v>0.23047799999999999</v>
      </c>
      <c r="F14" s="12">
        <v>3.4105470000000002</v>
      </c>
      <c r="G14" s="12">
        <v>4.338813</v>
      </c>
      <c r="H14" s="12">
        <v>3.9072140000000002</v>
      </c>
      <c r="I14" s="12">
        <v>-7628.1578319999999</v>
      </c>
      <c r="J14" s="12">
        <v>0.95997600000000005</v>
      </c>
      <c r="K14" s="12">
        <v>0.919682</v>
      </c>
      <c r="U14" s="11" t="s">
        <v>76</v>
      </c>
      <c r="V14" s="11">
        <v>145</v>
      </c>
      <c r="W14" s="11">
        <v>-9.3006000000000005E-2</v>
      </c>
      <c r="X14" s="11">
        <v>-0.53153899999999998</v>
      </c>
      <c r="Y14" s="11">
        <v>0.43853300000000001</v>
      </c>
      <c r="Z14" s="18">
        <f t="shared" si="0"/>
        <v>4.7151044018665464</v>
      </c>
      <c r="AA14" s="11" t="s">
        <v>77</v>
      </c>
      <c r="AC14" s="11" t="s">
        <v>78</v>
      </c>
      <c r="AD14" s="11">
        <v>78</v>
      </c>
      <c r="AE14" s="11">
        <v>9.2889490000000006</v>
      </c>
      <c r="AF14" s="11">
        <v>6.3288130000000002</v>
      </c>
      <c r="AG14" s="11">
        <v>2.9601359999999999</v>
      </c>
      <c r="AH14" s="18">
        <f t="shared" si="1"/>
        <v>0.31867286600453931</v>
      </c>
      <c r="AI14" s="11">
        <v>31.867284000000001</v>
      </c>
      <c r="AK14" s="11" t="s">
        <v>83</v>
      </c>
      <c r="AL14" s="11">
        <v>77</v>
      </c>
      <c r="AM14" s="11">
        <v>24.753575000000001</v>
      </c>
      <c r="AN14" s="11">
        <v>18.746658</v>
      </c>
      <c r="AO14" s="11">
        <v>6.0069169999999996</v>
      </c>
      <c r="AP14" s="11">
        <v>24.266864999999999</v>
      </c>
      <c r="AR14" s="11" t="s">
        <v>76</v>
      </c>
      <c r="AS14" s="11">
        <v>11</v>
      </c>
      <c r="AT14" s="11">
        <v>0.55194200000000004</v>
      </c>
      <c r="AU14" s="11">
        <v>0.95039499999999999</v>
      </c>
      <c r="AV14" s="11">
        <v>0.398453</v>
      </c>
      <c r="AW14" s="11">
        <v>72.191044000000005</v>
      </c>
    </row>
    <row r="15" spans="2:49" x14ac:dyDescent="0.35">
      <c r="B15" s="11">
        <v>13</v>
      </c>
      <c r="C15" s="11" t="s">
        <v>54</v>
      </c>
      <c r="D15" s="11">
        <v>287</v>
      </c>
      <c r="E15" s="11">
        <v>0.22450500000000001</v>
      </c>
      <c r="F15" s="11">
        <v>3.637534</v>
      </c>
      <c r="G15" s="11">
        <v>4.4542529999999996</v>
      </c>
      <c r="H15" s="11">
        <v>4.4890160000000003</v>
      </c>
      <c r="I15" s="11">
        <v>-7496.3996070000003</v>
      </c>
      <c r="J15" s="11">
        <v>0.95226900000000003</v>
      </c>
      <c r="K15" s="11">
        <v>0.90680499999999997</v>
      </c>
      <c r="U15" s="11" t="s">
        <v>76</v>
      </c>
      <c r="V15" s="11">
        <v>169</v>
      </c>
      <c r="W15" s="11">
        <v>-0.82759300000000002</v>
      </c>
      <c r="X15" s="11">
        <v>-2.9423279999999998</v>
      </c>
      <c r="Y15" s="11">
        <v>2.114735</v>
      </c>
      <c r="Z15" s="18">
        <f t="shared" si="0"/>
        <v>2.5552838170453351</v>
      </c>
      <c r="AA15" s="11" t="s">
        <v>77</v>
      </c>
      <c r="AC15" s="11" t="s">
        <v>78</v>
      </c>
      <c r="AD15" s="11">
        <v>89</v>
      </c>
      <c r="AE15" s="11">
        <v>-4.997776</v>
      </c>
      <c r="AF15" s="11">
        <v>-4.7780170000000002</v>
      </c>
      <c r="AG15" s="11">
        <v>0.21975900000000001</v>
      </c>
      <c r="AH15" s="18">
        <f t="shared" si="1"/>
        <v>4.3971358460243117E-2</v>
      </c>
      <c r="AI15" s="11">
        <v>4.3971359999999997</v>
      </c>
      <c r="AK15" s="11" t="s">
        <v>83</v>
      </c>
      <c r="AL15" s="11">
        <v>85</v>
      </c>
      <c r="AM15" s="11">
        <v>-19.547571999999999</v>
      </c>
      <c r="AN15" s="11">
        <v>-21.812047</v>
      </c>
      <c r="AO15" s="11">
        <v>2.2644760000000002</v>
      </c>
      <c r="AP15" s="11">
        <v>11.584434</v>
      </c>
      <c r="AR15" s="11" t="s">
        <v>76</v>
      </c>
      <c r="AS15" s="11">
        <v>12</v>
      </c>
      <c r="AT15" s="11">
        <v>14.177001000000001</v>
      </c>
      <c r="AU15" s="11">
        <v>11.578628</v>
      </c>
      <c r="AV15" s="11">
        <v>2.5983719999999999</v>
      </c>
      <c r="AW15" s="11">
        <v>18.328081000000001</v>
      </c>
    </row>
    <row r="16" spans="2:49" x14ac:dyDescent="0.35">
      <c r="B16" s="11">
        <v>14</v>
      </c>
      <c r="C16" s="11" t="s">
        <v>39</v>
      </c>
      <c r="D16" s="11">
        <v>309</v>
      </c>
      <c r="E16" s="11">
        <v>0.20213999999999999</v>
      </c>
      <c r="F16" s="11">
        <v>3.8920490000000001</v>
      </c>
      <c r="G16" s="11">
        <v>4.9470780000000003</v>
      </c>
      <c r="H16" s="11">
        <v>4.492032</v>
      </c>
      <c r="I16" s="11">
        <v>-7360.2876829999996</v>
      </c>
      <c r="J16" s="11">
        <v>0.94800099999999998</v>
      </c>
      <c r="K16" s="11">
        <v>0.89858499999999997</v>
      </c>
      <c r="U16" s="11" t="s">
        <v>76</v>
      </c>
      <c r="V16" s="11">
        <v>218</v>
      </c>
      <c r="W16" s="11">
        <v>-9.5813220000000001</v>
      </c>
      <c r="X16" s="11">
        <v>-19.929110000000001</v>
      </c>
      <c r="Y16" s="11">
        <v>10.347788</v>
      </c>
      <c r="Z16" s="18">
        <f t="shared" si="0"/>
        <v>1.0799958502594944</v>
      </c>
      <c r="AA16" s="11" t="s">
        <v>77</v>
      </c>
      <c r="AC16" s="11" t="s">
        <v>78</v>
      </c>
      <c r="AD16" s="11">
        <v>95</v>
      </c>
      <c r="AE16" s="11">
        <v>28.809314000000001</v>
      </c>
      <c r="AF16" s="11">
        <v>21.349032000000001</v>
      </c>
      <c r="AG16" s="11">
        <v>7.4602810000000002</v>
      </c>
      <c r="AH16" s="18">
        <f t="shared" si="1"/>
        <v>0.25895378834775445</v>
      </c>
      <c r="AI16" s="11">
        <v>25.895381</v>
      </c>
      <c r="AK16" s="11" t="s">
        <v>83</v>
      </c>
      <c r="AL16" s="11">
        <v>92</v>
      </c>
      <c r="AM16" s="11">
        <v>14.640632999999999</v>
      </c>
      <c r="AN16" s="11">
        <v>22.300768000000001</v>
      </c>
      <c r="AO16" s="11">
        <v>7.6601350000000004</v>
      </c>
      <c r="AP16" s="11">
        <v>52.321064999999997</v>
      </c>
      <c r="AR16" s="11" t="s">
        <v>76</v>
      </c>
      <c r="AS16" s="11">
        <v>13</v>
      </c>
      <c r="AT16" s="11">
        <v>32.578378999999998</v>
      </c>
      <c r="AU16" s="11">
        <v>36.388922000000001</v>
      </c>
      <c r="AV16" s="11">
        <v>3.810543</v>
      </c>
      <c r="AW16" s="11">
        <v>11.696539</v>
      </c>
    </row>
    <row r="17" spans="2:53" x14ac:dyDescent="0.35">
      <c r="B17" s="11">
        <v>15</v>
      </c>
      <c r="C17" s="11" t="s">
        <v>43</v>
      </c>
      <c r="D17" s="11">
        <v>331</v>
      </c>
      <c r="E17" s="11">
        <v>0.222131</v>
      </c>
      <c r="F17" s="11">
        <v>3.3549910000000001</v>
      </c>
      <c r="G17" s="11">
        <v>4.501843</v>
      </c>
      <c r="H17" s="11">
        <v>4.0044250000000003</v>
      </c>
      <c r="I17" s="11">
        <v>-7518.526503</v>
      </c>
      <c r="J17" s="11">
        <v>0.96047499999999997</v>
      </c>
      <c r="K17" s="11">
        <v>0.92246799999999995</v>
      </c>
      <c r="U17" s="11" t="s">
        <v>76</v>
      </c>
      <c r="V17" s="11">
        <v>226</v>
      </c>
      <c r="W17" s="11">
        <v>0.13136999999999999</v>
      </c>
      <c r="X17" s="11">
        <v>-1.4156280000000001</v>
      </c>
      <c r="Y17" s="11">
        <v>1.5469980000000001</v>
      </c>
      <c r="Z17" s="18">
        <f t="shared" si="0"/>
        <v>11.775884905229507</v>
      </c>
      <c r="AA17" s="11" t="s">
        <v>77</v>
      </c>
      <c r="AC17" s="11" t="s">
        <v>78</v>
      </c>
      <c r="AD17" s="11">
        <v>100</v>
      </c>
      <c r="AE17" s="11">
        <v>45.219368000000003</v>
      </c>
      <c r="AF17" s="11">
        <v>39.999499</v>
      </c>
      <c r="AG17" s="11">
        <v>5.2198690000000001</v>
      </c>
      <c r="AH17" s="18">
        <f t="shared" si="1"/>
        <v>0.11543436431928902</v>
      </c>
      <c r="AI17" s="11">
        <v>11.543437000000001</v>
      </c>
      <c r="AK17" s="11" t="s">
        <v>83</v>
      </c>
      <c r="AL17" s="11">
        <v>102</v>
      </c>
      <c r="AM17" s="11">
        <v>-16.827538000000001</v>
      </c>
      <c r="AN17" s="11">
        <v>-17.545373999999999</v>
      </c>
      <c r="AO17" s="11">
        <v>0.71783600000000003</v>
      </c>
      <c r="AP17" s="11">
        <v>4.2658379999999996</v>
      </c>
      <c r="AR17" s="11" t="s">
        <v>76</v>
      </c>
      <c r="AS17" s="11">
        <v>14</v>
      </c>
      <c r="AT17" s="11">
        <v>-5.6293939999999996</v>
      </c>
      <c r="AU17" s="11">
        <v>-3.9408080000000001</v>
      </c>
      <c r="AV17" s="11">
        <v>1.688585</v>
      </c>
      <c r="AW17" s="11">
        <v>29.995863</v>
      </c>
    </row>
    <row r="18" spans="2:53" x14ac:dyDescent="0.35">
      <c r="B18" s="11">
        <v>16</v>
      </c>
      <c r="C18" s="11" t="s">
        <v>53</v>
      </c>
      <c r="D18" s="11">
        <v>353</v>
      </c>
      <c r="E18" s="11">
        <v>0.20984</v>
      </c>
      <c r="F18" s="11">
        <v>3.4176440000000001</v>
      </c>
      <c r="G18" s="11">
        <v>4.765536</v>
      </c>
      <c r="H18" s="11">
        <v>3.7829120000000001</v>
      </c>
      <c r="I18" s="11">
        <v>-7449.3263559999996</v>
      </c>
      <c r="J18" s="11">
        <v>0.95880299999999996</v>
      </c>
      <c r="K18" s="11">
        <v>0.91910400000000003</v>
      </c>
      <c r="U18" s="11" t="s">
        <v>76</v>
      </c>
      <c r="V18" s="11">
        <v>243</v>
      </c>
      <c r="W18" s="11">
        <v>-0.32068600000000003</v>
      </c>
      <c r="X18" s="11">
        <v>-2.5905830000000001</v>
      </c>
      <c r="Y18" s="11">
        <v>2.2698960000000001</v>
      </c>
      <c r="Z18" s="18">
        <f t="shared" si="0"/>
        <v>7.0782509994199936</v>
      </c>
      <c r="AA18" s="11" t="s">
        <v>77</v>
      </c>
      <c r="AC18" s="11" t="s">
        <v>78</v>
      </c>
      <c r="AD18" s="11">
        <v>107</v>
      </c>
      <c r="AE18" s="11">
        <v>13.535052</v>
      </c>
      <c r="AF18" s="11">
        <v>15.073181</v>
      </c>
      <c r="AG18" s="11">
        <v>1.5381290000000001</v>
      </c>
      <c r="AH18" s="18">
        <f t="shared" si="1"/>
        <v>0.11364042044315752</v>
      </c>
      <c r="AI18" s="11">
        <v>11.364039999999999</v>
      </c>
      <c r="AK18" s="11" t="s">
        <v>83</v>
      </c>
      <c r="AL18" s="11">
        <v>109</v>
      </c>
      <c r="AM18" s="11">
        <v>-6.2610400000000004</v>
      </c>
      <c r="AN18" s="11">
        <v>-1.1802809999999999</v>
      </c>
      <c r="AO18" s="11">
        <v>5.0807580000000003</v>
      </c>
      <c r="AP18" s="11">
        <v>81.148797000000002</v>
      </c>
      <c r="AR18" s="11" t="s">
        <v>83</v>
      </c>
      <c r="AS18" s="11">
        <v>15</v>
      </c>
      <c r="AT18" s="11">
        <v>-5.295102</v>
      </c>
      <c r="AU18" s="11">
        <v>-9.5794530000000009</v>
      </c>
      <c r="AV18" s="11">
        <v>4.284351</v>
      </c>
      <c r="AW18" s="11">
        <v>80.911590000000004</v>
      </c>
    </row>
    <row r="19" spans="2:53" x14ac:dyDescent="0.35">
      <c r="B19" s="11">
        <v>17</v>
      </c>
      <c r="C19" s="11" t="s">
        <v>50</v>
      </c>
      <c r="D19" s="11">
        <v>375</v>
      </c>
      <c r="E19" s="11">
        <v>0.21864900000000001</v>
      </c>
      <c r="F19" s="11">
        <v>3.2775280000000002</v>
      </c>
      <c r="G19" s="11">
        <v>4.5735340000000004</v>
      </c>
      <c r="H19" s="11">
        <v>3.920369</v>
      </c>
      <c r="I19" s="11">
        <v>-7462.3422849999997</v>
      </c>
      <c r="J19" s="11">
        <v>0.96157099999999995</v>
      </c>
      <c r="K19" s="11">
        <v>0.92453600000000002</v>
      </c>
      <c r="U19" s="11" t="s">
        <v>76</v>
      </c>
      <c r="V19" s="11">
        <v>245</v>
      </c>
      <c r="W19" s="11">
        <v>2.9467249999999998</v>
      </c>
      <c r="X19" s="11">
        <v>-0.34748899999999999</v>
      </c>
      <c r="Y19" s="11">
        <v>3.2942140000000002</v>
      </c>
      <c r="Z19" s="18">
        <f t="shared" si="0"/>
        <v>1.1179237967574174</v>
      </c>
      <c r="AA19" s="11" t="s">
        <v>77</v>
      </c>
      <c r="AC19" s="11" t="s">
        <v>78</v>
      </c>
      <c r="AD19" s="11">
        <v>112</v>
      </c>
      <c r="AE19" s="11">
        <v>21.528189999999999</v>
      </c>
      <c r="AF19" s="11">
        <v>16.728090000000002</v>
      </c>
      <c r="AG19" s="11">
        <v>4.8001009999999997</v>
      </c>
      <c r="AH19" s="18">
        <f t="shared" si="1"/>
        <v>0.22296816406767128</v>
      </c>
      <c r="AI19" s="11">
        <v>22.296814000000001</v>
      </c>
      <c r="AK19" s="11" t="s">
        <v>83</v>
      </c>
      <c r="AL19" s="11">
        <v>115</v>
      </c>
      <c r="AM19" s="11">
        <v>-1.090171</v>
      </c>
      <c r="AN19" s="11">
        <v>-2.4045649999999998</v>
      </c>
      <c r="AO19" s="11">
        <v>1.3143940000000001</v>
      </c>
      <c r="AP19" s="11" t="s">
        <v>77</v>
      </c>
      <c r="AR19" s="11" t="s">
        <v>76</v>
      </c>
      <c r="AS19" s="11">
        <v>16</v>
      </c>
      <c r="AT19" s="11">
        <v>15.597052</v>
      </c>
      <c r="AU19" s="11">
        <v>12.770173</v>
      </c>
      <c r="AV19" s="11">
        <v>2.8268789999999999</v>
      </c>
      <c r="AW19" s="11">
        <v>18.124442999999999</v>
      </c>
    </row>
    <row r="20" spans="2:53" x14ac:dyDescent="0.35">
      <c r="B20" s="11">
        <v>18</v>
      </c>
      <c r="C20" s="11" t="s">
        <v>59</v>
      </c>
      <c r="D20" s="11">
        <v>397</v>
      </c>
      <c r="E20" s="11">
        <v>0.21196100000000001</v>
      </c>
      <c r="F20" s="11">
        <v>3.483568</v>
      </c>
      <c r="G20" s="11">
        <v>4.7178440000000004</v>
      </c>
      <c r="H20" s="11">
        <v>4.10534</v>
      </c>
      <c r="I20" s="11">
        <v>-7335.3045050000001</v>
      </c>
      <c r="J20" s="11">
        <v>0.95741200000000004</v>
      </c>
      <c r="K20" s="11">
        <v>0.91663099999999997</v>
      </c>
      <c r="U20" s="11" t="s">
        <v>76</v>
      </c>
      <c r="V20" s="11">
        <v>265</v>
      </c>
      <c r="W20" s="11">
        <v>-2.5491999999999999</v>
      </c>
      <c r="X20" s="11">
        <v>1.6923220000000001</v>
      </c>
      <c r="Y20" s="11">
        <v>4.2415219999999998</v>
      </c>
      <c r="Z20" s="18">
        <f t="shared" si="0"/>
        <v>1.6638639573199434</v>
      </c>
      <c r="AA20" s="11" t="s">
        <v>77</v>
      </c>
      <c r="AC20" s="11" t="s">
        <v>78</v>
      </c>
      <c r="AD20" s="11">
        <v>124</v>
      </c>
      <c r="AE20" s="11">
        <v>15.022112999999999</v>
      </c>
      <c r="AF20" s="11">
        <v>7.8140260000000001</v>
      </c>
      <c r="AG20" s="11">
        <v>7.2080880000000001</v>
      </c>
      <c r="AH20" s="18">
        <f t="shared" si="1"/>
        <v>0.47983183191339329</v>
      </c>
      <c r="AI20" s="11">
        <v>47.983179999999997</v>
      </c>
      <c r="AK20" s="11" t="s">
        <v>83</v>
      </c>
      <c r="AL20" s="11">
        <v>122</v>
      </c>
      <c r="AM20" s="11">
        <v>-18.097031000000001</v>
      </c>
      <c r="AN20" s="11">
        <v>-18.221387</v>
      </c>
      <c r="AO20" s="11">
        <v>0.12435599999999999</v>
      </c>
      <c r="AP20" s="11">
        <v>0.68716299999999997</v>
      </c>
      <c r="AR20" s="11" t="s">
        <v>76</v>
      </c>
      <c r="AS20" s="11">
        <v>17</v>
      </c>
      <c r="AT20" s="11">
        <v>-22.793457</v>
      </c>
      <c r="AU20" s="11">
        <v>-18.445204</v>
      </c>
      <c r="AV20" s="11">
        <v>4.3482529999999997</v>
      </c>
      <c r="AW20" s="11">
        <v>19.07676</v>
      </c>
    </row>
    <row r="21" spans="2:53" x14ac:dyDescent="0.35">
      <c r="B21" s="11">
        <v>19</v>
      </c>
      <c r="C21" s="11" t="s">
        <v>51</v>
      </c>
      <c r="D21" s="11">
        <v>419</v>
      </c>
      <c r="E21" s="11">
        <v>0.218586</v>
      </c>
      <c r="F21" s="11">
        <v>3.1432289999999998</v>
      </c>
      <c r="G21" s="11">
        <v>4.5748509999999998</v>
      </c>
      <c r="H21" s="11">
        <v>3.8590209999999998</v>
      </c>
      <c r="I21" s="11">
        <v>-7431.3268749999997</v>
      </c>
      <c r="J21" s="11">
        <v>0.96650800000000003</v>
      </c>
      <c r="K21" s="11">
        <v>0.93320599999999998</v>
      </c>
      <c r="U21" s="11" t="s">
        <v>76</v>
      </c>
      <c r="V21" s="11">
        <v>268</v>
      </c>
      <c r="W21" s="11">
        <v>-2.8643339999999999</v>
      </c>
      <c r="X21" s="11">
        <v>7.9570000000000002E-2</v>
      </c>
      <c r="Y21" s="11">
        <v>2.943905</v>
      </c>
      <c r="Z21" s="18">
        <f t="shared" si="0"/>
        <v>1.0277799306924402</v>
      </c>
      <c r="AA21" s="11" t="s">
        <v>77</v>
      </c>
      <c r="AC21" s="11" t="s">
        <v>78</v>
      </c>
      <c r="AD21" s="11">
        <v>128</v>
      </c>
      <c r="AE21" s="11">
        <v>-4.619707</v>
      </c>
      <c r="AF21" s="11">
        <v>-2.63625</v>
      </c>
      <c r="AG21" s="11">
        <v>1.9834579999999999</v>
      </c>
      <c r="AH21" s="18">
        <f t="shared" si="1"/>
        <v>0.4293471425785228</v>
      </c>
      <c r="AI21" s="11">
        <v>42.934702999999999</v>
      </c>
      <c r="AK21" s="11" t="s">
        <v>83</v>
      </c>
      <c r="AL21" s="11">
        <v>132</v>
      </c>
      <c r="AM21" s="11">
        <v>-17.472553000000001</v>
      </c>
      <c r="AN21" s="11">
        <v>-20.626550999999999</v>
      </c>
      <c r="AO21" s="11">
        <v>3.1539980000000001</v>
      </c>
      <c r="AP21" s="11">
        <v>18.051159999999999</v>
      </c>
      <c r="AR21" s="11" t="s">
        <v>76</v>
      </c>
      <c r="AS21" s="11">
        <v>18</v>
      </c>
      <c r="AT21" s="11">
        <v>-14.456421000000001</v>
      </c>
      <c r="AU21" s="11">
        <v>-15.707369999999999</v>
      </c>
      <c r="AV21" s="11">
        <v>1.2509490000000001</v>
      </c>
      <c r="AW21" s="11">
        <v>8.6532420000000005</v>
      </c>
    </row>
    <row r="22" spans="2:53" x14ac:dyDescent="0.35">
      <c r="B22" s="11">
        <v>20</v>
      </c>
      <c r="C22" s="11" t="s">
        <v>57</v>
      </c>
      <c r="D22" s="11">
        <v>441</v>
      </c>
      <c r="E22" s="11">
        <v>0.209624</v>
      </c>
      <c r="F22" s="11">
        <v>3.303248</v>
      </c>
      <c r="G22" s="11">
        <v>4.7704399999999998</v>
      </c>
      <c r="H22" s="11">
        <v>4.3611120000000003</v>
      </c>
      <c r="I22" s="11">
        <v>-7319.69596</v>
      </c>
      <c r="J22" s="11">
        <v>0.96234600000000003</v>
      </c>
      <c r="K22" s="11">
        <v>0.92603199999999997</v>
      </c>
      <c r="U22" s="11" t="s">
        <v>76</v>
      </c>
      <c r="V22" s="11">
        <v>281</v>
      </c>
      <c r="W22" s="11">
        <v>2.625235</v>
      </c>
      <c r="X22" s="11">
        <v>-1.8108770000000001</v>
      </c>
      <c r="Y22" s="11">
        <v>4.4361119999999996</v>
      </c>
      <c r="Z22" s="18">
        <f t="shared" si="0"/>
        <v>1.6897961515826201</v>
      </c>
      <c r="AA22" s="11" t="s">
        <v>77</v>
      </c>
      <c r="AC22" s="11" t="s">
        <v>78</v>
      </c>
      <c r="AD22" s="11">
        <v>136</v>
      </c>
      <c r="AE22" s="11">
        <v>-11.630428</v>
      </c>
      <c r="AF22" s="11">
        <v>-13.340406</v>
      </c>
      <c r="AG22" s="11">
        <v>1.709978</v>
      </c>
      <c r="AH22" s="18">
        <f t="shared" si="1"/>
        <v>0.14702623153679298</v>
      </c>
      <c r="AI22" s="11">
        <v>14.702621000000001</v>
      </c>
      <c r="AK22" s="11" t="s">
        <v>83</v>
      </c>
      <c r="AL22" s="11">
        <v>135</v>
      </c>
      <c r="AM22" s="11">
        <v>2.1254840000000002</v>
      </c>
      <c r="AN22" s="11">
        <v>4.8870709999999997</v>
      </c>
      <c r="AO22" s="11">
        <v>2.761587</v>
      </c>
      <c r="AP22" s="11" t="s">
        <v>77</v>
      </c>
      <c r="AR22" s="11" t="s">
        <v>76</v>
      </c>
      <c r="AS22" s="11">
        <v>19</v>
      </c>
      <c r="AT22" s="11">
        <v>4.1693490000000004</v>
      </c>
      <c r="AU22" s="11">
        <v>4.2303790000000001</v>
      </c>
      <c r="AV22" s="11">
        <v>6.1030000000000001E-2</v>
      </c>
      <c r="AW22" s="11">
        <v>1.463778</v>
      </c>
    </row>
    <row r="23" spans="2:53" x14ac:dyDescent="0.35">
      <c r="U23" s="11" t="s">
        <v>76</v>
      </c>
      <c r="V23" s="11">
        <v>292</v>
      </c>
      <c r="W23" s="11">
        <v>0.85638999999999998</v>
      </c>
      <c r="X23" s="11">
        <v>3.7069939999999999</v>
      </c>
      <c r="Y23" s="11">
        <v>2.8506040000000001</v>
      </c>
      <c r="Z23" s="18">
        <f t="shared" si="0"/>
        <v>3.3286283118672571</v>
      </c>
      <c r="AA23" s="11" t="s">
        <v>77</v>
      </c>
      <c r="AC23" s="11" t="s">
        <v>78</v>
      </c>
      <c r="AD23" s="11">
        <v>141</v>
      </c>
      <c r="AE23" s="11">
        <v>19.607475999999998</v>
      </c>
      <c r="AF23" s="11">
        <v>22.448232999999998</v>
      </c>
      <c r="AG23" s="11">
        <v>2.8407559999999998</v>
      </c>
      <c r="AH23" s="18">
        <f t="shared" si="1"/>
        <v>0.14488126875687621</v>
      </c>
      <c r="AI23" s="11">
        <v>14.488129000000001</v>
      </c>
      <c r="AK23" s="11" t="s">
        <v>83</v>
      </c>
      <c r="AL23" s="11">
        <v>144</v>
      </c>
      <c r="AM23" s="11">
        <v>-11.729328000000001</v>
      </c>
      <c r="AN23" s="11">
        <v>-8.1011059999999997</v>
      </c>
      <c r="AO23" s="11">
        <v>3.6282220000000001</v>
      </c>
      <c r="AP23" s="11">
        <v>30.932905999999999</v>
      </c>
      <c r="AR23" s="11" t="s">
        <v>78</v>
      </c>
      <c r="AS23" s="11">
        <v>20</v>
      </c>
      <c r="AT23" s="11">
        <v>-7.8109830000000002</v>
      </c>
      <c r="AU23" s="11">
        <v>-4.104355</v>
      </c>
      <c r="AV23" s="11">
        <v>3.7066279999999998</v>
      </c>
      <c r="AW23" s="11">
        <v>47.454054999999997</v>
      </c>
    </row>
    <row r="24" spans="2:53" x14ac:dyDescent="0.35">
      <c r="U24" s="11" t="s">
        <v>76</v>
      </c>
      <c r="V24" s="11">
        <v>295</v>
      </c>
      <c r="W24" s="11">
        <v>0.68534300000000004</v>
      </c>
      <c r="X24" s="11">
        <v>4.6908979999999998</v>
      </c>
      <c r="Y24" s="11">
        <v>4.0055550000000002</v>
      </c>
      <c r="Z24" s="18">
        <f t="shared" si="0"/>
        <v>5.8445989818237001</v>
      </c>
      <c r="AA24" s="11" t="s">
        <v>77</v>
      </c>
      <c r="AC24" s="11" t="s">
        <v>78</v>
      </c>
      <c r="AD24" s="11">
        <v>148</v>
      </c>
      <c r="AE24" s="11">
        <v>-19.281893</v>
      </c>
      <c r="AF24" s="11">
        <v>-13.247591</v>
      </c>
      <c r="AG24" s="11">
        <v>6.0343020000000003</v>
      </c>
      <c r="AH24" s="18">
        <f t="shared" si="1"/>
        <v>0.31295174182327429</v>
      </c>
      <c r="AI24" s="11">
        <v>31.295172999999998</v>
      </c>
      <c r="AK24" s="11" t="s">
        <v>83</v>
      </c>
      <c r="AL24" s="11">
        <v>153</v>
      </c>
      <c r="AM24" s="11">
        <v>-3.7114500000000001</v>
      </c>
      <c r="AN24" s="11">
        <v>-3.0329799999999998</v>
      </c>
      <c r="AO24" s="11">
        <v>0.67847100000000005</v>
      </c>
      <c r="AP24" s="11">
        <v>18.280474999999999</v>
      </c>
      <c r="AR24" s="11" t="s">
        <v>76</v>
      </c>
      <c r="AS24" s="11">
        <v>21</v>
      </c>
      <c r="AT24" s="11">
        <v>18.803121000000001</v>
      </c>
      <c r="AU24" s="11">
        <v>18.242177000000002</v>
      </c>
      <c r="AV24" s="11">
        <v>0.560944</v>
      </c>
      <c r="AW24" s="11">
        <v>2.983247</v>
      </c>
    </row>
    <row r="25" spans="2:53" x14ac:dyDescent="0.35">
      <c r="B25" t="s">
        <v>63</v>
      </c>
      <c r="U25" s="11" t="s">
        <v>76</v>
      </c>
      <c r="V25" s="11">
        <v>307</v>
      </c>
      <c r="W25" s="11">
        <v>-0.28054000000000001</v>
      </c>
      <c r="X25" s="11">
        <v>-1.998963</v>
      </c>
      <c r="Y25" s="11">
        <v>1.7184219999999999</v>
      </c>
      <c r="Z25" s="18">
        <f t="shared" si="0"/>
        <v>6.1254081414415049</v>
      </c>
      <c r="AA25" s="11" t="s">
        <v>77</v>
      </c>
      <c r="AC25" s="11" t="s">
        <v>78</v>
      </c>
      <c r="AD25" s="11">
        <v>157</v>
      </c>
      <c r="AE25" s="11">
        <v>3.9142009999999998</v>
      </c>
      <c r="AF25" s="11">
        <v>3.4637829999999998</v>
      </c>
      <c r="AG25" s="11">
        <v>0.45041799999999999</v>
      </c>
      <c r="AH25" s="18">
        <f t="shared" si="1"/>
        <v>0.11507278241459751</v>
      </c>
      <c r="AI25" s="11">
        <v>11.507288000000001</v>
      </c>
      <c r="AK25" s="11" t="s">
        <v>83</v>
      </c>
      <c r="AL25" s="11">
        <v>154</v>
      </c>
      <c r="AM25" s="11">
        <v>15.765547</v>
      </c>
      <c r="AN25" s="11">
        <v>6.728218</v>
      </c>
      <c r="AO25" s="11">
        <v>9.0373289999999997</v>
      </c>
      <c r="AP25" s="11">
        <v>57.323281000000001</v>
      </c>
      <c r="AR25" s="11" t="s">
        <v>76</v>
      </c>
      <c r="AS25" s="11">
        <v>22</v>
      </c>
      <c r="AT25" s="11">
        <v>-26.859324000000001</v>
      </c>
      <c r="AU25" s="11">
        <v>-25.138956</v>
      </c>
      <c r="AV25" s="11">
        <v>1.7203679999999999</v>
      </c>
      <c r="AW25" s="11">
        <v>6.4051070000000001</v>
      </c>
    </row>
    <row r="26" spans="2:53" x14ac:dyDescent="0.35">
      <c r="B26" s="14" t="s">
        <v>62</v>
      </c>
      <c r="U26" s="11" t="s">
        <v>76</v>
      </c>
      <c r="V26" s="11">
        <v>323</v>
      </c>
      <c r="W26" s="11">
        <v>-2.7870520000000001</v>
      </c>
      <c r="X26" s="11">
        <v>0.110684</v>
      </c>
      <c r="Y26" s="11">
        <v>2.8977360000000001</v>
      </c>
      <c r="Z26" s="18">
        <f t="shared" si="0"/>
        <v>1.0397136472516479</v>
      </c>
      <c r="AA26" s="11" t="s">
        <v>77</v>
      </c>
      <c r="AC26" s="11" t="s">
        <v>78</v>
      </c>
      <c r="AD26" s="11">
        <v>167</v>
      </c>
      <c r="AE26" s="11">
        <v>-3.5510100000000002</v>
      </c>
      <c r="AF26" s="11">
        <v>3.7704369999999998</v>
      </c>
      <c r="AG26" s="11">
        <v>7.321447</v>
      </c>
      <c r="AH26" s="18">
        <f t="shared" si="1"/>
        <v>2.0617928420364908</v>
      </c>
      <c r="AI26" s="11" t="s">
        <v>77</v>
      </c>
      <c r="AK26" s="11" t="s">
        <v>83</v>
      </c>
      <c r="AL26" s="11">
        <v>162</v>
      </c>
      <c r="AM26" s="11">
        <v>-25.403751</v>
      </c>
      <c r="AN26" s="11">
        <v>-24.398005000000001</v>
      </c>
      <c r="AO26" s="11">
        <v>1.0057449999999999</v>
      </c>
      <c r="AP26" s="11">
        <v>3.9590420000000002</v>
      </c>
      <c r="AR26" s="11" t="s">
        <v>76</v>
      </c>
      <c r="AS26" s="11">
        <v>23</v>
      </c>
      <c r="AT26" s="11">
        <v>47.679831</v>
      </c>
      <c r="AU26" s="11">
        <v>45.040441999999999</v>
      </c>
      <c r="AV26" s="11">
        <v>2.639389</v>
      </c>
      <c r="AW26" s="11">
        <v>5.5356500000000004</v>
      </c>
    </row>
    <row r="27" spans="2:53" x14ac:dyDescent="0.35">
      <c r="B27" t="s">
        <v>64</v>
      </c>
      <c r="U27" s="11" t="s">
        <v>76</v>
      </c>
      <c r="V27" s="11">
        <v>324</v>
      </c>
      <c r="W27" s="11">
        <v>1.8804380000000001</v>
      </c>
      <c r="X27" s="11">
        <v>-1.5202E-2</v>
      </c>
      <c r="Y27" s="11">
        <v>1.89564</v>
      </c>
      <c r="Z27" s="18">
        <f t="shared" si="0"/>
        <v>1.0080842867459603</v>
      </c>
      <c r="AA27" s="11" t="s">
        <v>77</v>
      </c>
      <c r="AC27" s="11" t="s">
        <v>78</v>
      </c>
      <c r="AD27" s="11">
        <v>172</v>
      </c>
      <c r="AE27" s="11">
        <v>23.934573</v>
      </c>
      <c r="AF27" s="11">
        <v>27.464541000000001</v>
      </c>
      <c r="AG27" s="11">
        <v>3.5299670000000001</v>
      </c>
      <c r="AH27" s="18">
        <f t="shared" si="1"/>
        <v>0.14748401820245549</v>
      </c>
      <c r="AI27" s="11">
        <v>14.748402</v>
      </c>
      <c r="AK27" s="11" t="s">
        <v>83</v>
      </c>
      <c r="AL27" s="11">
        <v>171</v>
      </c>
      <c r="AM27" s="11">
        <v>-24.889654</v>
      </c>
      <c r="AN27" s="11">
        <v>-26.280080000000002</v>
      </c>
      <c r="AO27" s="11">
        <v>1.3904259999999999</v>
      </c>
      <c r="AP27" s="11">
        <v>5.58636</v>
      </c>
      <c r="AR27" s="11" t="s">
        <v>83</v>
      </c>
      <c r="AS27" s="11">
        <v>24</v>
      </c>
      <c r="AT27" s="11">
        <v>-1.779987</v>
      </c>
      <c r="AU27" s="11">
        <v>-3.8336269999999999</v>
      </c>
      <c r="AV27" s="11">
        <v>2.0536400000000001</v>
      </c>
      <c r="AW27" s="11" t="s">
        <v>77</v>
      </c>
    </row>
    <row r="28" spans="2:53" x14ac:dyDescent="0.35">
      <c r="U28" s="11" t="s">
        <v>76</v>
      </c>
      <c r="V28" s="11">
        <v>333</v>
      </c>
      <c r="W28" s="11">
        <v>-0.24173</v>
      </c>
      <c r="X28" s="11">
        <v>-2.3097819999999998</v>
      </c>
      <c r="Y28" s="11">
        <v>2.0680519999999998</v>
      </c>
      <c r="Z28" s="18">
        <f t="shared" si="0"/>
        <v>8.555214495511521</v>
      </c>
      <c r="AA28" s="11" t="s">
        <v>77</v>
      </c>
      <c r="AC28" s="11" t="s">
        <v>78</v>
      </c>
      <c r="AD28" s="11">
        <v>182</v>
      </c>
      <c r="AE28" s="11">
        <v>29.973773999999999</v>
      </c>
      <c r="AF28" s="11">
        <v>34.558030000000002</v>
      </c>
      <c r="AG28" s="11">
        <v>4.5842549999999997</v>
      </c>
      <c r="AH28" s="18">
        <f t="shared" si="1"/>
        <v>0.15294220207305226</v>
      </c>
      <c r="AI28" s="11">
        <v>15.294221</v>
      </c>
      <c r="AK28" s="11" t="s">
        <v>83</v>
      </c>
      <c r="AL28" s="11">
        <v>181</v>
      </c>
      <c r="AM28" s="11">
        <v>-18.137571999999999</v>
      </c>
      <c r="AN28" s="11">
        <v>-18.540379999999999</v>
      </c>
      <c r="AO28" s="11">
        <v>0.40280899999999997</v>
      </c>
      <c r="AP28" s="11">
        <v>2.2208510000000001</v>
      </c>
      <c r="AR28" s="11" t="s">
        <v>76</v>
      </c>
      <c r="AS28" s="11">
        <v>25</v>
      </c>
      <c r="AT28" s="11">
        <v>-5.5176309999999997</v>
      </c>
      <c r="AU28" s="11">
        <v>-2.8215499999999998</v>
      </c>
      <c r="AV28" s="11">
        <v>2.6960809999999999</v>
      </c>
      <c r="AW28" s="11">
        <v>48.863017999999997</v>
      </c>
      <c r="BA28" t="s">
        <v>97</v>
      </c>
    </row>
    <row r="29" spans="2:53" x14ac:dyDescent="0.35">
      <c r="B29" s="11" t="s">
        <v>70</v>
      </c>
      <c r="C29" s="11" t="s">
        <v>26</v>
      </c>
      <c r="D29" s="11" t="s">
        <v>27</v>
      </c>
      <c r="E29" s="11" t="s">
        <v>28</v>
      </c>
      <c r="F29" s="11" t="s">
        <v>66</v>
      </c>
      <c r="G29" s="11" t="s">
        <v>65</v>
      </c>
      <c r="H29" s="11" t="s">
        <v>67</v>
      </c>
      <c r="I29" s="11" t="s">
        <v>29</v>
      </c>
      <c r="J29" s="11" t="s">
        <v>30</v>
      </c>
      <c r="K29" s="11" t="s">
        <v>31</v>
      </c>
      <c r="U29" s="11" t="s">
        <v>76</v>
      </c>
      <c r="V29" s="11">
        <v>337</v>
      </c>
      <c r="W29" s="11">
        <v>-0.39201399999999997</v>
      </c>
      <c r="X29" s="11">
        <v>0.76876299999999997</v>
      </c>
      <c r="Y29" s="11">
        <v>1.1607769999999999</v>
      </c>
      <c r="Z29" s="18">
        <f t="shared" si="0"/>
        <v>2.9610600641813813</v>
      </c>
      <c r="AA29" s="11" t="s">
        <v>77</v>
      </c>
      <c r="AC29" s="11" t="s">
        <v>78</v>
      </c>
      <c r="AD29" s="11">
        <v>189</v>
      </c>
      <c r="AE29" s="11">
        <v>31.990188</v>
      </c>
      <c r="AF29" s="11">
        <v>31.221961</v>
      </c>
      <c r="AG29" s="11">
        <v>0.76822800000000002</v>
      </c>
      <c r="AH29" s="18">
        <f t="shared" si="1"/>
        <v>2.4014488442518689E-2</v>
      </c>
      <c r="AI29" s="11">
        <v>2.4014479999999998</v>
      </c>
      <c r="AK29" s="11" t="s">
        <v>83</v>
      </c>
      <c r="AL29" s="11">
        <v>188</v>
      </c>
      <c r="AM29" s="11">
        <v>-1.8766339999999999</v>
      </c>
      <c r="AN29" s="11">
        <v>-2.2978299999999998</v>
      </c>
      <c r="AO29" s="11">
        <v>0.42119600000000001</v>
      </c>
      <c r="AP29" s="11">
        <v>22.444220999999999</v>
      </c>
      <c r="AR29" s="11" t="s">
        <v>78</v>
      </c>
      <c r="AS29" s="11">
        <v>26</v>
      </c>
      <c r="AT29" s="11">
        <v>-16.629328999999998</v>
      </c>
      <c r="AU29" s="11">
        <v>-10.838438999999999</v>
      </c>
      <c r="AV29" s="11">
        <v>5.7908900000000001</v>
      </c>
      <c r="AW29" s="11">
        <v>34.823352999999997</v>
      </c>
    </row>
    <row r="30" spans="2:53" x14ac:dyDescent="0.35">
      <c r="B30" s="11">
        <v>0</v>
      </c>
      <c r="C30" s="13" t="s">
        <v>35</v>
      </c>
      <c r="D30" s="13">
        <v>265</v>
      </c>
      <c r="E30" s="13">
        <v>0.23047799999999999</v>
      </c>
      <c r="F30" s="13">
        <v>3.4105470000000002</v>
      </c>
      <c r="G30" s="13">
        <v>4.338813</v>
      </c>
      <c r="H30" s="13">
        <v>3.9072140000000002</v>
      </c>
      <c r="I30" s="13">
        <v>-7628.1578319999999</v>
      </c>
      <c r="J30" s="13">
        <v>0.95997600000000005</v>
      </c>
      <c r="K30" s="13">
        <v>0.919682</v>
      </c>
      <c r="U30" s="11" t="s">
        <v>76</v>
      </c>
      <c r="V30" s="11">
        <v>339</v>
      </c>
      <c r="W30" s="11">
        <v>-0.43588100000000002</v>
      </c>
      <c r="X30" s="11">
        <v>1.3935200000000001</v>
      </c>
      <c r="Y30" s="11">
        <v>1.8293999999999999</v>
      </c>
      <c r="Z30" s="18">
        <f t="shared" si="0"/>
        <v>4.1970170757615035</v>
      </c>
      <c r="AA30" s="11" t="s">
        <v>77</v>
      </c>
      <c r="AC30" s="11" t="s">
        <v>78</v>
      </c>
      <c r="AD30" s="11">
        <v>190</v>
      </c>
      <c r="AE30" s="11">
        <v>-5.5978029999999999</v>
      </c>
      <c r="AF30" s="11">
        <v>16.208233</v>
      </c>
      <c r="AG30" s="11">
        <v>21.806035999999999</v>
      </c>
      <c r="AH30" s="18">
        <f t="shared" si="1"/>
        <v>3.895463273716492</v>
      </c>
      <c r="AI30" s="11" t="s">
        <v>77</v>
      </c>
      <c r="AK30" s="11" t="s">
        <v>83</v>
      </c>
      <c r="AL30" s="11">
        <v>195</v>
      </c>
      <c r="AM30" s="11">
        <v>-20.576934000000001</v>
      </c>
      <c r="AN30" s="11">
        <v>-20.353968999999999</v>
      </c>
      <c r="AO30" s="11">
        <v>0.222965</v>
      </c>
      <c r="AP30" s="11">
        <v>1.0835669999999999</v>
      </c>
      <c r="AR30" s="11" t="s">
        <v>76</v>
      </c>
      <c r="AS30" s="11">
        <v>27</v>
      </c>
      <c r="AT30" s="11">
        <v>-20.740324000000001</v>
      </c>
      <c r="AU30" s="11">
        <v>-21.232900999999998</v>
      </c>
      <c r="AV30" s="11">
        <v>0.49257699999999999</v>
      </c>
      <c r="AW30" s="11">
        <v>2.3749720000000001</v>
      </c>
    </row>
    <row r="31" spans="2:53" x14ac:dyDescent="0.35">
      <c r="B31" s="11">
        <v>1</v>
      </c>
      <c r="C31" s="11" t="s">
        <v>55</v>
      </c>
      <c r="D31" s="11">
        <v>267</v>
      </c>
      <c r="E31" s="11">
        <v>0.198075</v>
      </c>
      <c r="F31" s="11">
        <v>3.7408830000000002</v>
      </c>
      <c r="G31" s="11">
        <v>5.0485819999999997</v>
      </c>
      <c r="H31" s="11">
        <v>4.517093</v>
      </c>
      <c r="I31" s="11">
        <v>-7498.242193</v>
      </c>
      <c r="J31" s="11">
        <v>0.95264199999999999</v>
      </c>
      <c r="K31" s="11">
        <v>0.90715800000000002</v>
      </c>
      <c r="U31" s="11" t="s">
        <v>76</v>
      </c>
      <c r="V31" s="11">
        <v>363</v>
      </c>
      <c r="W31" s="11">
        <v>0.67351899999999998</v>
      </c>
      <c r="X31" s="11">
        <v>2.4561269999999999</v>
      </c>
      <c r="Y31" s="11">
        <v>1.782608</v>
      </c>
      <c r="Z31" s="18">
        <f t="shared" si="0"/>
        <v>2.6467078137365094</v>
      </c>
      <c r="AA31" s="11" t="s">
        <v>77</v>
      </c>
      <c r="AC31" s="11" t="s">
        <v>78</v>
      </c>
      <c r="AD31" s="11">
        <v>197</v>
      </c>
      <c r="AE31" s="11">
        <v>6.5484090000000004</v>
      </c>
      <c r="AF31" s="11">
        <v>11.224961</v>
      </c>
      <c r="AG31" s="11">
        <v>4.676552</v>
      </c>
      <c r="AH31" s="18">
        <f t="shared" si="1"/>
        <v>0.7141508723722052</v>
      </c>
      <c r="AI31" s="11">
        <v>71.415092999999999</v>
      </c>
      <c r="AK31" s="11" t="s">
        <v>83</v>
      </c>
      <c r="AL31" s="11">
        <v>196</v>
      </c>
      <c r="AM31" s="11">
        <v>12.544403000000001</v>
      </c>
      <c r="AN31" s="11">
        <v>17.867052999999999</v>
      </c>
      <c r="AO31" s="11">
        <v>5.3226500000000003</v>
      </c>
      <c r="AP31" s="11">
        <v>42.430475000000001</v>
      </c>
      <c r="AR31" s="11" t="s">
        <v>76</v>
      </c>
      <c r="AS31" s="11">
        <v>28</v>
      </c>
      <c r="AT31" s="11">
        <v>-7.4358700000000004</v>
      </c>
      <c r="AU31" s="11">
        <v>-5.1808569999999996</v>
      </c>
      <c r="AV31" s="11">
        <v>2.2550140000000001</v>
      </c>
      <c r="AW31" s="11">
        <v>30.326156999999998</v>
      </c>
    </row>
    <row r="32" spans="2:53" x14ac:dyDescent="0.35">
      <c r="B32" s="11">
        <v>2</v>
      </c>
      <c r="C32" s="11" t="s">
        <v>44</v>
      </c>
      <c r="D32" s="11">
        <v>281</v>
      </c>
      <c r="E32" s="11">
        <v>0.21802199999999999</v>
      </c>
      <c r="F32" s="11">
        <v>3.4481649999999999</v>
      </c>
      <c r="G32" s="11">
        <v>4.5866870000000004</v>
      </c>
      <c r="H32" s="11">
        <v>4.2640700000000002</v>
      </c>
      <c r="I32" s="11">
        <v>-7581.2173949999997</v>
      </c>
      <c r="J32" s="11">
        <v>0.95848299999999997</v>
      </c>
      <c r="K32" s="11">
        <v>0.91774299999999998</v>
      </c>
      <c r="U32" s="11" t="s">
        <v>76</v>
      </c>
      <c r="V32" s="11">
        <v>375</v>
      </c>
      <c r="W32" s="11">
        <v>0.71248599999999995</v>
      </c>
      <c r="X32" s="11">
        <v>3.2119529999999998</v>
      </c>
      <c r="Y32" s="11">
        <v>2.4994670000000001</v>
      </c>
      <c r="Z32" s="18">
        <f t="shared" si="0"/>
        <v>3.508092790595184</v>
      </c>
      <c r="AA32" s="11" t="s">
        <v>77</v>
      </c>
      <c r="AC32" s="11" t="s">
        <v>78</v>
      </c>
      <c r="AD32" s="11">
        <v>210</v>
      </c>
      <c r="AE32" s="11">
        <v>2.2070620000000001</v>
      </c>
      <c r="AF32" s="11">
        <v>-1.127594</v>
      </c>
      <c r="AG32" s="11">
        <v>3.3346559999999998</v>
      </c>
      <c r="AH32" s="18">
        <f t="shared" si="1"/>
        <v>1.5109027295109969</v>
      </c>
      <c r="AI32" s="11" t="s">
        <v>77</v>
      </c>
      <c r="AK32" s="11" t="s">
        <v>83</v>
      </c>
      <c r="AL32" s="11">
        <v>209</v>
      </c>
      <c r="AM32" s="11">
        <v>-0.60953800000000002</v>
      </c>
      <c r="AN32" s="11">
        <v>-2.5915509999999999</v>
      </c>
      <c r="AO32" s="11">
        <v>1.9820139999999999</v>
      </c>
      <c r="AP32" s="11" t="s">
        <v>77</v>
      </c>
      <c r="AR32" s="11" t="s">
        <v>76</v>
      </c>
      <c r="AS32" s="11">
        <v>29</v>
      </c>
      <c r="AT32" s="11">
        <v>-9.1288389999999993</v>
      </c>
      <c r="AU32" s="11">
        <v>-8.5877040000000004</v>
      </c>
      <c r="AV32" s="11">
        <v>0.54113599999999995</v>
      </c>
      <c r="AW32" s="11">
        <v>5.9277600000000001</v>
      </c>
    </row>
    <row r="33" spans="2:63" x14ac:dyDescent="0.35">
      <c r="B33" s="11">
        <v>3</v>
      </c>
      <c r="C33" s="11" t="s">
        <v>47</v>
      </c>
      <c r="D33" s="11">
        <v>295</v>
      </c>
      <c r="E33" s="11">
        <v>0.21215899999999999</v>
      </c>
      <c r="F33" s="11">
        <v>3.3563320000000001</v>
      </c>
      <c r="G33" s="11">
        <v>4.7134530000000003</v>
      </c>
      <c r="H33" s="11">
        <v>4.0952200000000003</v>
      </c>
      <c r="I33" s="11">
        <v>-7589.9822290000002</v>
      </c>
      <c r="J33" s="11">
        <v>0.962422</v>
      </c>
      <c r="K33" s="11">
        <v>0.92420199999999997</v>
      </c>
      <c r="U33" s="11" t="s">
        <v>76</v>
      </c>
      <c r="V33" s="11">
        <v>382</v>
      </c>
      <c r="W33" s="11">
        <v>1.3524830000000001</v>
      </c>
      <c r="X33" s="11">
        <v>-0.47843200000000002</v>
      </c>
      <c r="Y33" s="11">
        <v>1.8309150000000001</v>
      </c>
      <c r="Z33" s="18">
        <f t="shared" si="0"/>
        <v>1.3537434481616404</v>
      </c>
      <c r="AA33" s="11" t="s">
        <v>77</v>
      </c>
      <c r="AC33" s="11" t="s">
        <v>78</v>
      </c>
      <c r="AD33" s="11">
        <v>211</v>
      </c>
      <c r="AE33" s="11">
        <v>11.690051</v>
      </c>
      <c r="AF33" s="11">
        <v>13.811076999999999</v>
      </c>
      <c r="AG33" s="11">
        <v>2.1210260000000001</v>
      </c>
      <c r="AH33" s="18">
        <f t="shared" si="1"/>
        <v>0.1814385583091126</v>
      </c>
      <c r="AI33" s="11">
        <v>18.14386</v>
      </c>
      <c r="AK33" s="11" t="s">
        <v>83</v>
      </c>
      <c r="AL33" s="11">
        <v>215</v>
      </c>
      <c r="AM33" s="11">
        <v>-5.2806389999999999</v>
      </c>
      <c r="AN33" s="11">
        <v>-3.6554669999999998</v>
      </c>
      <c r="AO33" s="11">
        <v>1.6251709999999999</v>
      </c>
      <c r="AP33" s="11">
        <v>30.776039999999998</v>
      </c>
      <c r="AR33" s="11" t="s">
        <v>76</v>
      </c>
      <c r="AS33" s="11">
        <v>30</v>
      </c>
      <c r="AT33" s="11">
        <v>35.625236000000001</v>
      </c>
      <c r="AU33" s="11">
        <v>41.140600999999997</v>
      </c>
      <c r="AV33" s="11">
        <v>5.5153650000000001</v>
      </c>
      <c r="AW33" s="11">
        <v>15.481624</v>
      </c>
    </row>
    <row r="34" spans="2:63" x14ac:dyDescent="0.35">
      <c r="B34" s="11">
        <v>4</v>
      </c>
      <c r="C34" s="11" t="s">
        <v>38</v>
      </c>
      <c r="D34" s="11">
        <v>309</v>
      </c>
      <c r="E34" s="11">
        <v>0.21498700000000001</v>
      </c>
      <c r="F34" s="11">
        <v>3.357189</v>
      </c>
      <c r="G34" s="11">
        <v>4.6514439999999997</v>
      </c>
      <c r="H34" s="11">
        <v>3.762327</v>
      </c>
      <c r="I34" s="11">
        <v>-7561.6346759999997</v>
      </c>
      <c r="J34" s="11">
        <v>0.95991099999999996</v>
      </c>
      <c r="K34" s="11">
        <v>0.92073799999999995</v>
      </c>
      <c r="U34" s="11" t="s">
        <v>76</v>
      </c>
      <c r="V34" s="11">
        <v>387</v>
      </c>
      <c r="W34" s="11">
        <v>-0.45098899999999997</v>
      </c>
      <c r="X34" s="11">
        <v>-4.6331810000000004</v>
      </c>
      <c r="Y34" s="11">
        <v>4.1821910000000004</v>
      </c>
      <c r="Z34" s="18">
        <f t="shared" si="0"/>
        <v>9.2733769559789714</v>
      </c>
      <c r="AA34" s="11" t="s">
        <v>77</v>
      </c>
      <c r="AC34" s="11" t="s">
        <v>78</v>
      </c>
      <c r="AD34" s="11">
        <v>220</v>
      </c>
      <c r="AE34" s="11">
        <v>6.4600499999999998</v>
      </c>
      <c r="AF34" s="11">
        <v>14.753733</v>
      </c>
      <c r="AG34" s="11">
        <v>8.2936829999999997</v>
      </c>
      <c r="AH34" s="18">
        <f t="shared" si="1"/>
        <v>1.2838419207281677</v>
      </c>
      <c r="AI34" s="11" t="s">
        <v>77</v>
      </c>
      <c r="AK34" s="11" t="s">
        <v>83</v>
      </c>
      <c r="AL34" s="11">
        <v>222</v>
      </c>
      <c r="AM34" s="11">
        <v>0.26799800000000001</v>
      </c>
      <c r="AN34" s="11">
        <v>-5.1371149999999997</v>
      </c>
      <c r="AO34" s="11">
        <v>5.4051130000000001</v>
      </c>
      <c r="AP34" s="11" t="s">
        <v>77</v>
      </c>
      <c r="AR34" s="11" t="s">
        <v>76</v>
      </c>
      <c r="AS34" s="11">
        <v>31</v>
      </c>
      <c r="AT34" s="11">
        <v>-0.58435700000000002</v>
      </c>
      <c r="AU34" s="11">
        <v>-7.953176</v>
      </c>
      <c r="AV34" s="11">
        <v>7.3688190000000002</v>
      </c>
      <c r="AW34" s="11" t="s">
        <v>77</v>
      </c>
    </row>
    <row r="35" spans="2:63" x14ac:dyDescent="0.35">
      <c r="B35" s="11">
        <v>5</v>
      </c>
      <c r="C35" s="11" t="s">
        <v>45</v>
      </c>
      <c r="D35" s="11">
        <v>323</v>
      </c>
      <c r="E35" s="11">
        <v>0.21959200000000001</v>
      </c>
      <c r="F35" s="11">
        <v>3.598112</v>
      </c>
      <c r="G35" s="11">
        <v>4.5538999999999996</v>
      </c>
      <c r="H35" s="11">
        <v>3.9337170000000001</v>
      </c>
      <c r="I35" s="11">
        <v>-7439.2409969999999</v>
      </c>
      <c r="J35" s="11">
        <v>0.95408899999999996</v>
      </c>
      <c r="K35" s="11">
        <v>0.90952900000000003</v>
      </c>
      <c r="U35" s="11" t="s">
        <v>76</v>
      </c>
      <c r="V35" s="11">
        <v>404</v>
      </c>
      <c r="W35" s="11">
        <v>-0.47265499999999999</v>
      </c>
      <c r="X35" s="11">
        <v>-2.2176849999999999</v>
      </c>
      <c r="Y35" s="11">
        <v>1.745031</v>
      </c>
      <c r="Z35" s="18">
        <f t="shared" si="0"/>
        <v>3.69197617712708</v>
      </c>
      <c r="AA35" s="11" t="s">
        <v>77</v>
      </c>
      <c r="AC35" s="11" t="s">
        <v>78</v>
      </c>
      <c r="AD35" s="11">
        <v>230</v>
      </c>
      <c r="AE35" s="11">
        <v>10.987543000000001</v>
      </c>
      <c r="AF35" s="11">
        <v>3.8082739999999999</v>
      </c>
      <c r="AG35" s="11">
        <v>7.1792689999999997</v>
      </c>
      <c r="AH35" s="18">
        <f t="shared" si="1"/>
        <v>0.65340076484797371</v>
      </c>
      <c r="AI35" s="11">
        <v>65.340075999999996</v>
      </c>
      <c r="AK35" s="11" t="s">
        <v>83</v>
      </c>
      <c r="AL35" s="11">
        <v>228</v>
      </c>
      <c r="AM35" s="11">
        <v>-5.3932130000000003</v>
      </c>
      <c r="AN35" s="11">
        <v>-2.8184209999999998</v>
      </c>
      <c r="AO35" s="11">
        <v>2.5747909999999998</v>
      </c>
      <c r="AP35" s="11">
        <v>47.741328000000003</v>
      </c>
      <c r="AR35" s="11" t="s">
        <v>76</v>
      </c>
      <c r="AS35" s="11">
        <v>32</v>
      </c>
      <c r="AT35" s="11">
        <v>33.379958999999999</v>
      </c>
      <c r="AU35" s="11">
        <v>32.696567999999999</v>
      </c>
      <c r="AV35" s="11">
        <v>0.68339099999999997</v>
      </c>
      <c r="AW35" s="11">
        <v>2.0473089999999998</v>
      </c>
    </row>
    <row r="36" spans="2:63" x14ac:dyDescent="0.35">
      <c r="B36" s="11">
        <v>6</v>
      </c>
      <c r="C36" s="11" t="s">
        <v>41</v>
      </c>
      <c r="D36" s="11">
        <v>337</v>
      </c>
      <c r="E36" s="11">
        <v>0.18485699999999999</v>
      </c>
      <c r="F36" s="11">
        <v>3.5576439999999998</v>
      </c>
      <c r="G36" s="11">
        <v>5.409573</v>
      </c>
      <c r="H36" s="11">
        <v>4.33223</v>
      </c>
      <c r="I36" s="11">
        <v>-7426.6461509999999</v>
      </c>
      <c r="J36" s="11">
        <v>0.95799699999999999</v>
      </c>
      <c r="K36" s="11">
        <v>0.91368199999999999</v>
      </c>
      <c r="U36" s="11" t="s">
        <v>76</v>
      </c>
      <c r="V36" s="11">
        <v>411</v>
      </c>
      <c r="W36" s="11">
        <v>2.0621209999999999</v>
      </c>
      <c r="X36" s="11">
        <v>-0.83642899999999998</v>
      </c>
      <c r="Y36" s="11">
        <v>2.8985500000000002</v>
      </c>
      <c r="Z36" s="18">
        <f t="shared" si="0"/>
        <v>1.4056158683219853</v>
      </c>
      <c r="AA36" s="11" t="s">
        <v>77</v>
      </c>
      <c r="AC36" s="11" t="s">
        <v>78</v>
      </c>
      <c r="AD36" s="11">
        <v>236</v>
      </c>
      <c r="AE36" s="11">
        <v>-13.288501999999999</v>
      </c>
      <c r="AF36" s="11">
        <v>-10.327783999999999</v>
      </c>
      <c r="AG36" s="11">
        <v>2.960718</v>
      </c>
      <c r="AH36" s="18">
        <f t="shared" si="1"/>
        <v>0.22280299163893719</v>
      </c>
      <c r="AI36" s="11">
        <v>22.280297999999998</v>
      </c>
      <c r="AK36" s="11" t="s">
        <v>83</v>
      </c>
      <c r="AL36" s="11">
        <v>235</v>
      </c>
      <c r="AM36" s="11">
        <v>-10.159639</v>
      </c>
      <c r="AN36" s="11">
        <v>2.8672170000000001</v>
      </c>
      <c r="AO36" s="11">
        <v>13.026856</v>
      </c>
      <c r="AP36" s="11" t="s">
        <v>77</v>
      </c>
      <c r="AR36" s="11" t="s">
        <v>76</v>
      </c>
      <c r="AS36" s="11">
        <v>33</v>
      </c>
      <c r="AT36" s="11">
        <v>7.5079690000000001</v>
      </c>
      <c r="AU36" s="11">
        <v>7.9517170000000004</v>
      </c>
      <c r="AV36" s="11">
        <v>0.44374799999999998</v>
      </c>
      <c r="AW36" s="11">
        <v>5.9103659999999998</v>
      </c>
    </row>
    <row r="37" spans="2:63" x14ac:dyDescent="0.35">
      <c r="B37" s="12">
        <v>7</v>
      </c>
      <c r="C37" s="12" t="s">
        <v>32</v>
      </c>
      <c r="D37" s="12">
        <v>351</v>
      </c>
      <c r="E37" s="12">
        <v>0.238426</v>
      </c>
      <c r="F37" s="12">
        <v>3.2230300000000001</v>
      </c>
      <c r="G37" s="12">
        <v>4.1941810000000004</v>
      </c>
      <c r="H37" s="12">
        <v>3.5574780000000001</v>
      </c>
      <c r="I37" s="12">
        <v>-7533.1799309999997</v>
      </c>
      <c r="J37" s="12">
        <v>0.963287</v>
      </c>
      <c r="K37" s="12">
        <v>0.92723199999999995</v>
      </c>
      <c r="U37" s="11" t="s">
        <v>76</v>
      </c>
      <c r="V37" s="11">
        <v>432</v>
      </c>
      <c r="W37" s="11">
        <v>3.913564</v>
      </c>
      <c r="X37" s="11">
        <v>10.408628</v>
      </c>
      <c r="Y37" s="11">
        <v>6.4950640000000002</v>
      </c>
      <c r="Z37" s="18">
        <f t="shared" si="0"/>
        <v>1.659628921361705</v>
      </c>
      <c r="AA37" s="11" t="s">
        <v>77</v>
      </c>
      <c r="AC37" s="11" t="s">
        <v>78</v>
      </c>
      <c r="AD37" s="11">
        <v>240</v>
      </c>
      <c r="AE37" s="11">
        <v>-7.4276759999999999</v>
      </c>
      <c r="AF37" s="11">
        <v>-8.0339810000000007</v>
      </c>
      <c r="AG37" s="11">
        <v>0.60630499999999998</v>
      </c>
      <c r="AH37" s="18">
        <f t="shared" si="1"/>
        <v>8.1627820061079673E-2</v>
      </c>
      <c r="AI37" s="11">
        <v>8.1627790000000005</v>
      </c>
      <c r="AK37" s="11" t="s">
        <v>83</v>
      </c>
      <c r="AL37" s="11">
        <v>244</v>
      </c>
      <c r="AM37" s="11">
        <v>-10.676831999999999</v>
      </c>
      <c r="AN37" s="11">
        <v>-20.595676999999998</v>
      </c>
      <c r="AO37" s="11">
        <v>9.918844</v>
      </c>
      <c r="AP37" s="11">
        <v>92.900628999999995</v>
      </c>
      <c r="AR37" s="11" t="s">
        <v>83</v>
      </c>
      <c r="AS37" s="11">
        <v>34</v>
      </c>
      <c r="AT37" s="11">
        <v>4.7493999999999996</v>
      </c>
      <c r="AU37" s="11">
        <v>-17.424917000000001</v>
      </c>
      <c r="AV37" s="11">
        <v>22.174318</v>
      </c>
      <c r="AW37" s="11" t="s">
        <v>77</v>
      </c>
    </row>
    <row r="38" spans="2:63" x14ac:dyDescent="0.35">
      <c r="B38" s="11">
        <v>8</v>
      </c>
      <c r="C38" s="11" t="s">
        <v>33</v>
      </c>
      <c r="D38" s="11">
        <v>365</v>
      </c>
      <c r="E38" s="11">
        <v>0.23790800000000001</v>
      </c>
      <c r="F38" s="11">
        <v>3.019282</v>
      </c>
      <c r="G38" s="11">
        <v>4.2033069999999997</v>
      </c>
      <c r="H38" s="11">
        <v>3.5918990000000002</v>
      </c>
      <c r="I38" s="11">
        <v>-7594.1225610000001</v>
      </c>
      <c r="J38" s="11">
        <v>0.96797699999999998</v>
      </c>
      <c r="K38" s="11">
        <v>0.936693</v>
      </c>
      <c r="U38" s="11" t="s">
        <v>76</v>
      </c>
      <c r="V38" s="11">
        <v>434</v>
      </c>
      <c r="W38" s="11">
        <v>0.88745700000000005</v>
      </c>
      <c r="X38" s="11">
        <v>-0.438419</v>
      </c>
      <c r="Y38" s="11">
        <v>1.3258760000000001</v>
      </c>
      <c r="Z38" s="18">
        <f t="shared" si="0"/>
        <v>1.4940171749166438</v>
      </c>
      <c r="AA38" s="11" t="s">
        <v>77</v>
      </c>
      <c r="AC38" s="11" t="s">
        <v>78</v>
      </c>
      <c r="AD38" s="11">
        <v>249</v>
      </c>
      <c r="AE38" s="11">
        <v>-17.134519999999998</v>
      </c>
      <c r="AF38" s="11">
        <v>-17.886552999999999</v>
      </c>
      <c r="AG38" s="11">
        <v>0.75203299999999995</v>
      </c>
      <c r="AH38" s="18">
        <f t="shared" si="1"/>
        <v>4.388993680593329E-2</v>
      </c>
      <c r="AI38" s="11">
        <v>4.3889909999999999</v>
      </c>
      <c r="AK38" s="11" t="s">
        <v>83</v>
      </c>
      <c r="AL38" s="11">
        <v>248</v>
      </c>
      <c r="AM38" s="11">
        <v>9.1691219999999998</v>
      </c>
      <c r="AN38" s="11">
        <v>9.5016940000000005</v>
      </c>
      <c r="AO38" s="11">
        <v>0.33257199999999998</v>
      </c>
      <c r="AP38" s="11">
        <v>3.627087</v>
      </c>
      <c r="AR38" s="11" t="s">
        <v>78</v>
      </c>
      <c r="AS38" s="11">
        <v>35</v>
      </c>
      <c r="AT38" s="11">
        <v>-4.0105950000000004</v>
      </c>
      <c r="AU38" s="11">
        <v>-7.876881</v>
      </c>
      <c r="AV38" s="11">
        <v>3.8662860000000001</v>
      </c>
      <c r="AW38" s="11">
        <v>96.401824000000005</v>
      </c>
      <c r="BJ38" t="s">
        <v>163</v>
      </c>
      <c r="BK38">
        <v>271</v>
      </c>
    </row>
    <row r="39" spans="2:63" x14ac:dyDescent="0.35">
      <c r="B39" s="11">
        <v>9</v>
      </c>
      <c r="C39" s="11" t="s">
        <v>56</v>
      </c>
      <c r="D39" s="11">
        <v>379</v>
      </c>
      <c r="E39" s="11">
        <v>0.21507200000000001</v>
      </c>
      <c r="F39" s="11">
        <v>3.5582919999999998</v>
      </c>
      <c r="G39" s="11">
        <v>4.6496000000000004</v>
      </c>
      <c r="H39" s="11">
        <v>4.0157999999999996</v>
      </c>
      <c r="I39" s="11">
        <v>-7342.397919</v>
      </c>
      <c r="J39" s="11">
        <v>0.95749899999999999</v>
      </c>
      <c r="K39" s="11">
        <v>0.91512499999999997</v>
      </c>
      <c r="U39" s="11" t="s">
        <v>76</v>
      </c>
      <c r="V39" s="11">
        <v>511</v>
      </c>
      <c r="W39" s="11">
        <v>-1.4484239999999999</v>
      </c>
      <c r="X39" s="11">
        <v>-3.5961530000000002</v>
      </c>
      <c r="Y39" s="11">
        <v>2.147729</v>
      </c>
      <c r="Z39" s="18">
        <f t="shared" si="0"/>
        <v>1.4828040684219539</v>
      </c>
      <c r="AA39" s="11" t="s">
        <v>77</v>
      </c>
      <c r="AC39" s="11" t="s">
        <v>78</v>
      </c>
      <c r="AD39" s="11">
        <v>253</v>
      </c>
      <c r="AE39" s="11">
        <v>11.904704000000001</v>
      </c>
      <c r="AF39" s="11">
        <v>12.219911</v>
      </c>
      <c r="AG39" s="11">
        <v>0.31520799999999999</v>
      </c>
      <c r="AH39" s="18">
        <f t="shared" si="1"/>
        <v>2.6477600787050228E-2</v>
      </c>
      <c r="AI39" s="11">
        <v>2.6477590000000002</v>
      </c>
      <c r="AK39" s="11" t="s">
        <v>83</v>
      </c>
      <c r="AL39" s="11">
        <v>254</v>
      </c>
      <c r="AM39" s="11">
        <v>-2.230947</v>
      </c>
      <c r="AN39" s="11">
        <v>-2.5648430000000002</v>
      </c>
      <c r="AO39" s="11">
        <v>0.33389600000000003</v>
      </c>
      <c r="AP39" s="11">
        <v>14.966574</v>
      </c>
      <c r="AR39" s="11" t="s">
        <v>76</v>
      </c>
      <c r="AS39" s="11">
        <v>36</v>
      </c>
      <c r="AT39" s="11">
        <v>-5.4351370000000001</v>
      </c>
      <c r="AU39" s="11">
        <v>-5.4994750000000003</v>
      </c>
      <c r="AV39" s="11">
        <v>6.4338000000000006E-2</v>
      </c>
      <c r="AW39" s="11">
        <v>1.183751</v>
      </c>
      <c r="BJ39" t="s">
        <v>155</v>
      </c>
      <c r="BK39">
        <v>155</v>
      </c>
    </row>
    <row r="40" spans="2:63" x14ac:dyDescent="0.35">
      <c r="B40" s="11">
        <v>10</v>
      </c>
      <c r="C40" s="11" t="s">
        <v>46</v>
      </c>
      <c r="D40" s="11">
        <v>393</v>
      </c>
      <c r="E40" s="11">
        <v>0.21054600000000001</v>
      </c>
      <c r="F40" s="11">
        <v>3.2307619999999999</v>
      </c>
      <c r="G40" s="11">
        <v>4.7495659999999997</v>
      </c>
      <c r="H40" s="11">
        <v>4.009817</v>
      </c>
      <c r="I40" s="11">
        <v>-7445.91662</v>
      </c>
      <c r="J40" s="11">
        <v>0.96433000000000002</v>
      </c>
      <c r="K40" s="11">
        <v>0.92782699999999996</v>
      </c>
      <c r="U40" s="11" t="s">
        <v>76</v>
      </c>
      <c r="V40" s="11">
        <v>512</v>
      </c>
      <c r="W40" s="11">
        <v>-2.0825979999999999</v>
      </c>
      <c r="X40" s="11">
        <v>2.1246130000000001</v>
      </c>
      <c r="Y40" s="11">
        <v>4.207211</v>
      </c>
      <c r="Z40" s="18">
        <f t="shared" si="0"/>
        <v>2.0201743207282443</v>
      </c>
      <c r="AA40" s="11" t="s">
        <v>77</v>
      </c>
      <c r="AC40" s="11" t="s">
        <v>78</v>
      </c>
      <c r="AD40" s="11">
        <v>263</v>
      </c>
      <c r="AE40" s="11">
        <v>18.964124999999999</v>
      </c>
      <c r="AF40" s="11">
        <v>37.461396000000001</v>
      </c>
      <c r="AG40" s="11">
        <v>18.497271000000001</v>
      </c>
      <c r="AH40" s="18">
        <f t="shared" si="1"/>
        <v>0.97538225465187567</v>
      </c>
      <c r="AI40" s="11">
        <v>97.538223000000002</v>
      </c>
      <c r="AK40" s="11" t="s">
        <v>83</v>
      </c>
      <c r="AL40" s="11">
        <v>264</v>
      </c>
      <c r="AM40" s="11">
        <v>20.524604</v>
      </c>
      <c r="AN40" s="11">
        <v>24.185009999999998</v>
      </c>
      <c r="AO40" s="11">
        <v>3.660406</v>
      </c>
      <c r="AP40" s="11">
        <v>17.834236000000001</v>
      </c>
      <c r="AR40" s="11" t="s">
        <v>83</v>
      </c>
      <c r="AS40" s="11">
        <v>37</v>
      </c>
      <c r="AT40" s="11">
        <v>-11.886913</v>
      </c>
      <c r="AU40" s="11">
        <v>-11.087346999999999</v>
      </c>
      <c r="AV40" s="11">
        <v>0.799566</v>
      </c>
      <c r="AW40" s="11">
        <v>6.7264369999999998</v>
      </c>
      <c r="BJ40" t="s">
        <v>156</v>
      </c>
      <c r="BK40">
        <v>84</v>
      </c>
    </row>
    <row r="41" spans="2:63" x14ac:dyDescent="0.35">
      <c r="B41" s="11">
        <v>11</v>
      </c>
      <c r="C41" s="11" t="s">
        <v>68</v>
      </c>
      <c r="D41" s="11">
        <v>407</v>
      </c>
      <c r="E41" s="11">
        <v>0.221798</v>
      </c>
      <c r="F41" s="11">
        <v>3.1704949999999998</v>
      </c>
      <c r="G41" s="11">
        <v>4.5086139999999997</v>
      </c>
      <c r="H41" s="11">
        <v>3.273739</v>
      </c>
      <c r="I41" s="11">
        <v>-7443.563349</v>
      </c>
      <c r="J41" s="11">
        <v>0.96456399999999998</v>
      </c>
      <c r="K41" s="11">
        <v>0.93019099999999999</v>
      </c>
      <c r="U41" s="11" t="s">
        <v>76</v>
      </c>
      <c r="V41" s="11">
        <v>519</v>
      </c>
      <c r="W41" s="11">
        <v>0.91169900000000004</v>
      </c>
      <c r="X41" s="11">
        <v>-1.159832</v>
      </c>
      <c r="Y41" s="11">
        <v>2.0715309999999998</v>
      </c>
      <c r="Z41" s="18">
        <f t="shared" si="0"/>
        <v>2.2721654844416848</v>
      </c>
      <c r="AA41" s="11" t="s">
        <v>77</v>
      </c>
      <c r="AC41" s="11" t="s">
        <v>78</v>
      </c>
      <c r="AD41" s="11">
        <v>270</v>
      </c>
      <c r="AE41" s="11">
        <v>10.601723</v>
      </c>
      <c r="AF41" s="11">
        <v>12.622418</v>
      </c>
      <c r="AG41" s="11">
        <v>2.0206949999999999</v>
      </c>
      <c r="AH41" s="18">
        <f t="shared" si="1"/>
        <v>0.19060062218188495</v>
      </c>
      <c r="AI41" s="11">
        <v>19.060058999999999</v>
      </c>
      <c r="AK41" s="11" t="s">
        <v>83</v>
      </c>
      <c r="AL41" s="11">
        <v>269</v>
      </c>
      <c r="AM41" s="11">
        <v>-2.3909760000000002</v>
      </c>
      <c r="AN41" s="11">
        <v>-3.578147</v>
      </c>
      <c r="AO41" s="11">
        <v>1.187171</v>
      </c>
      <c r="AP41" s="11">
        <v>49.652160000000002</v>
      </c>
      <c r="AR41" s="11" t="s">
        <v>78</v>
      </c>
      <c r="AS41" s="11">
        <v>38</v>
      </c>
      <c r="AT41" s="11">
        <v>-0.77175700000000003</v>
      </c>
      <c r="AU41" s="11">
        <v>0.234872</v>
      </c>
      <c r="AV41" s="11">
        <v>1.006629</v>
      </c>
      <c r="AW41" s="11" t="s">
        <v>77</v>
      </c>
      <c r="BJ41" t="s">
        <v>159</v>
      </c>
      <c r="BK41">
        <v>52</v>
      </c>
    </row>
    <row r="42" spans="2:63" x14ac:dyDescent="0.35">
      <c r="B42" s="11">
        <v>12</v>
      </c>
      <c r="C42" s="11" t="s">
        <v>69</v>
      </c>
      <c r="D42" s="11">
        <v>421</v>
      </c>
      <c r="E42" s="11">
        <v>0.20846899999999999</v>
      </c>
      <c r="F42" s="11">
        <v>3.4233739999999999</v>
      </c>
      <c r="G42" s="11">
        <v>4.7968669999999998</v>
      </c>
      <c r="H42" s="11">
        <v>4.183198</v>
      </c>
      <c r="I42" s="11">
        <v>-7311.0448239999996</v>
      </c>
      <c r="J42" s="11">
        <v>0.96149399999999996</v>
      </c>
      <c r="K42" s="11">
        <v>0.92056000000000004</v>
      </c>
      <c r="U42" s="11" t="s">
        <v>76</v>
      </c>
      <c r="V42" s="11">
        <v>532</v>
      </c>
      <c r="W42" s="11">
        <v>-0.89905199999999996</v>
      </c>
      <c r="X42" s="11">
        <v>2.9105029999999998</v>
      </c>
      <c r="Y42" s="11">
        <v>3.809555</v>
      </c>
      <c r="Z42" s="18">
        <f t="shared" si="0"/>
        <v>4.2373021805190358</v>
      </c>
      <c r="AA42" s="11" t="s">
        <v>77</v>
      </c>
      <c r="AC42" s="11" t="s">
        <v>78</v>
      </c>
      <c r="AD42" s="11">
        <v>276</v>
      </c>
      <c r="AE42" s="11">
        <v>13.126238000000001</v>
      </c>
      <c r="AF42" s="11">
        <v>13.706276000000001</v>
      </c>
      <c r="AG42" s="11">
        <v>0.58003800000000005</v>
      </c>
      <c r="AH42" s="18">
        <f t="shared" si="1"/>
        <v>4.4189203334573088E-2</v>
      </c>
      <c r="AI42" s="11">
        <v>4.4189210000000001</v>
      </c>
      <c r="AK42" s="11" t="s">
        <v>83</v>
      </c>
      <c r="AL42" s="11">
        <v>274</v>
      </c>
      <c r="AM42" s="11">
        <v>4.4891899999999998</v>
      </c>
      <c r="AN42" s="11">
        <v>2.575218</v>
      </c>
      <c r="AO42" s="11">
        <v>1.913972</v>
      </c>
      <c r="AP42" s="11">
        <v>42.635133000000003</v>
      </c>
      <c r="AR42" s="11" t="s">
        <v>76</v>
      </c>
      <c r="AS42" s="11">
        <v>39</v>
      </c>
      <c r="AT42" s="11">
        <v>14.008404000000001</v>
      </c>
      <c r="AU42" s="11">
        <v>11.912585</v>
      </c>
      <c r="AV42" s="11">
        <v>2.095818</v>
      </c>
      <c r="AW42" s="11">
        <v>14.961149000000001</v>
      </c>
      <c r="BJ42" t="s">
        <v>162</v>
      </c>
      <c r="BK42">
        <v>27</v>
      </c>
    </row>
    <row r="43" spans="2:63" x14ac:dyDescent="0.35">
      <c r="U43" s="11" t="s">
        <v>76</v>
      </c>
      <c r="V43" s="11">
        <v>534</v>
      </c>
      <c r="W43" s="11">
        <v>0.67710800000000004</v>
      </c>
      <c r="X43" s="11">
        <v>-1.739276</v>
      </c>
      <c r="Y43" s="11">
        <v>2.4163830000000002</v>
      </c>
      <c r="Z43" s="18">
        <f t="shared" si="0"/>
        <v>3.5686818055612988</v>
      </c>
      <c r="AA43" s="11" t="s">
        <v>77</v>
      </c>
      <c r="AC43" s="11" t="s">
        <v>78</v>
      </c>
      <c r="AD43" s="11">
        <v>283</v>
      </c>
      <c r="AE43" s="11">
        <v>-12.129910000000001</v>
      </c>
      <c r="AF43" s="11">
        <v>-13.432086999999999</v>
      </c>
      <c r="AG43" s="11">
        <v>1.3021769999999999</v>
      </c>
      <c r="AH43" s="18">
        <f t="shared" si="1"/>
        <v>0.10735256898031394</v>
      </c>
      <c r="AI43" s="11">
        <v>10.735258999999999</v>
      </c>
      <c r="AK43" s="11" t="s">
        <v>83</v>
      </c>
      <c r="AL43" s="11">
        <v>280</v>
      </c>
      <c r="AM43" s="11">
        <v>-4.4659360000000001</v>
      </c>
      <c r="AN43" s="11">
        <v>-4.0198919999999996</v>
      </c>
      <c r="AO43" s="11">
        <v>0.446044</v>
      </c>
      <c r="AP43" s="11">
        <v>9.9877000000000002</v>
      </c>
      <c r="AR43" s="11" t="s">
        <v>76</v>
      </c>
      <c r="AS43" s="11">
        <v>40</v>
      </c>
      <c r="AT43" s="11">
        <v>7.156358</v>
      </c>
      <c r="AU43" s="11">
        <v>7.9133230000000001</v>
      </c>
      <c r="AV43" s="11">
        <v>0.756965</v>
      </c>
      <c r="AW43" s="11">
        <v>10.577519000000001</v>
      </c>
      <c r="BJ43" t="s">
        <v>160</v>
      </c>
      <c r="BK43">
        <v>13</v>
      </c>
    </row>
    <row r="44" spans="2:63" x14ac:dyDescent="0.35">
      <c r="D44" t="s">
        <v>112</v>
      </c>
      <c r="U44" s="11" t="s">
        <v>76</v>
      </c>
      <c r="V44" s="11">
        <v>555</v>
      </c>
      <c r="W44" s="11">
        <v>-2.8320069999999999</v>
      </c>
      <c r="X44" s="11">
        <v>1.1227659999999999</v>
      </c>
      <c r="Y44" s="11">
        <v>3.9547720000000002</v>
      </c>
      <c r="Z44" s="18">
        <f t="shared" si="0"/>
        <v>1.3964555878569511</v>
      </c>
      <c r="AA44" s="11" t="s">
        <v>77</v>
      </c>
      <c r="AC44" s="11" t="s">
        <v>78</v>
      </c>
      <c r="AD44" s="11">
        <v>287</v>
      </c>
      <c r="AE44" s="11">
        <v>-18.296968</v>
      </c>
      <c r="AF44" s="11">
        <v>-17.783123</v>
      </c>
      <c r="AG44" s="11">
        <v>0.513845</v>
      </c>
      <c r="AH44" s="18">
        <f t="shared" si="1"/>
        <v>2.8083614727860924E-2</v>
      </c>
      <c r="AI44" s="11">
        <v>2.8083640000000001</v>
      </c>
      <c r="AK44" s="11" t="s">
        <v>83</v>
      </c>
      <c r="AL44" s="11">
        <v>290</v>
      </c>
      <c r="AM44" s="11">
        <v>7.0778840000000001</v>
      </c>
      <c r="AN44" s="11">
        <v>22.538088999999999</v>
      </c>
      <c r="AO44" s="11">
        <v>15.460205</v>
      </c>
      <c r="AP44" s="11" t="s">
        <v>77</v>
      </c>
      <c r="AR44" s="11" t="s">
        <v>76</v>
      </c>
      <c r="AS44" s="11">
        <v>41</v>
      </c>
      <c r="AT44" s="11">
        <v>-29.923511999999999</v>
      </c>
      <c r="AU44" s="11">
        <v>-27.834911999999999</v>
      </c>
      <c r="AV44" s="11">
        <v>2.0886</v>
      </c>
      <c r="AW44" s="11">
        <v>6.9797940000000001</v>
      </c>
      <c r="BJ44" t="s">
        <v>158</v>
      </c>
      <c r="BK44">
        <v>11</v>
      </c>
    </row>
    <row r="45" spans="2:63" x14ac:dyDescent="0.35">
      <c r="U45" s="11" t="s">
        <v>76</v>
      </c>
      <c r="V45" s="11">
        <v>566</v>
      </c>
      <c r="W45" s="11">
        <v>-4.9220309999999996</v>
      </c>
      <c r="X45" s="11">
        <v>-9.9813189999999992</v>
      </c>
      <c r="Y45" s="11">
        <v>5.0592879999999996</v>
      </c>
      <c r="Z45" s="18">
        <f t="shared" si="0"/>
        <v>1.0278862526465193</v>
      </c>
      <c r="AA45" s="11" t="s">
        <v>77</v>
      </c>
      <c r="AC45" s="11" t="s">
        <v>78</v>
      </c>
      <c r="AD45" s="11">
        <v>298</v>
      </c>
      <c r="AE45" s="11">
        <v>-23.175948000000002</v>
      </c>
      <c r="AF45" s="11">
        <v>-24.49615</v>
      </c>
      <c r="AG45" s="11">
        <v>1.3202020000000001</v>
      </c>
      <c r="AH45" s="18">
        <f t="shared" si="1"/>
        <v>5.6964314900948172E-2</v>
      </c>
      <c r="AI45" s="11">
        <v>5.6964300000000003</v>
      </c>
      <c r="AK45" s="11" t="s">
        <v>83</v>
      </c>
      <c r="AL45" s="11">
        <v>294</v>
      </c>
      <c r="AM45" s="11">
        <v>9.9729880000000009</v>
      </c>
      <c r="AN45" s="11">
        <v>8.3467310000000001</v>
      </c>
      <c r="AO45" s="11">
        <v>1.6262570000000001</v>
      </c>
      <c r="AP45" s="11">
        <v>16.306621</v>
      </c>
      <c r="AR45" s="11" t="s">
        <v>76</v>
      </c>
      <c r="AS45" s="11">
        <v>42</v>
      </c>
      <c r="AT45" s="11">
        <v>12.152301</v>
      </c>
      <c r="AU45" s="11">
        <v>13.40756</v>
      </c>
      <c r="AV45" s="11">
        <v>1.2552589999999999</v>
      </c>
      <c r="AW45" s="11">
        <v>10.329397</v>
      </c>
      <c r="BJ45" t="s">
        <v>164</v>
      </c>
      <c r="BK45">
        <v>10</v>
      </c>
    </row>
    <row r="46" spans="2:63" x14ac:dyDescent="0.35">
      <c r="U46" s="11" t="s">
        <v>76</v>
      </c>
      <c r="V46" s="11">
        <v>606</v>
      </c>
      <c r="W46" s="11">
        <v>-3.7627489999999999</v>
      </c>
      <c r="X46" s="11">
        <v>-9.4955700000000007</v>
      </c>
      <c r="Y46" s="11">
        <v>5.7328210000000004</v>
      </c>
      <c r="Z46" s="18">
        <f t="shared" si="0"/>
        <v>1.5235725263630395</v>
      </c>
      <c r="AA46" s="11" t="s">
        <v>77</v>
      </c>
      <c r="AC46" s="11" t="s">
        <v>78</v>
      </c>
      <c r="AD46" s="11">
        <v>302</v>
      </c>
      <c r="AE46" s="11">
        <v>17.227540999999999</v>
      </c>
      <c r="AF46" s="11">
        <v>18.672767</v>
      </c>
      <c r="AG46" s="11">
        <v>1.445225</v>
      </c>
      <c r="AH46" s="18">
        <f t="shared" si="1"/>
        <v>8.3890382266395419E-2</v>
      </c>
      <c r="AI46" s="11">
        <v>8.3890399999999996</v>
      </c>
      <c r="AK46" s="11" t="s">
        <v>83</v>
      </c>
      <c r="AL46" s="11">
        <v>305</v>
      </c>
      <c r="AM46" s="11">
        <v>28.113216000000001</v>
      </c>
      <c r="AN46" s="11">
        <v>22.282789999999999</v>
      </c>
      <c r="AO46" s="11">
        <v>5.8304260000000001</v>
      </c>
      <c r="AP46" s="11">
        <v>20.739094000000001</v>
      </c>
      <c r="AR46" s="11" t="s">
        <v>83</v>
      </c>
      <c r="AS46" s="11">
        <v>43</v>
      </c>
      <c r="AT46" s="11">
        <v>-6.3859769999999996</v>
      </c>
      <c r="AU46" s="11">
        <v>-8.1198060000000005</v>
      </c>
      <c r="AV46" s="11">
        <v>1.73383</v>
      </c>
      <c r="AW46" s="11">
        <v>27.150577999999999</v>
      </c>
      <c r="BA46" t="s">
        <v>98</v>
      </c>
      <c r="BJ46" t="s">
        <v>157</v>
      </c>
      <c r="BK46">
        <v>5</v>
      </c>
    </row>
    <row r="47" spans="2:63" x14ac:dyDescent="0.35">
      <c r="U47" s="11" t="s">
        <v>76</v>
      </c>
      <c r="V47" s="11">
        <v>618</v>
      </c>
      <c r="W47" s="11">
        <v>0.884019</v>
      </c>
      <c r="X47" s="11">
        <v>1.934733</v>
      </c>
      <c r="Y47" s="11">
        <v>1.0507139999999999</v>
      </c>
      <c r="Z47" s="18">
        <f t="shared" si="0"/>
        <v>1.1885649516582788</v>
      </c>
      <c r="AA47" s="11" t="s">
        <v>77</v>
      </c>
      <c r="AC47" s="11" t="s">
        <v>78</v>
      </c>
      <c r="AD47" s="11">
        <v>313</v>
      </c>
      <c r="AE47" s="11">
        <v>20.957706000000002</v>
      </c>
      <c r="AF47" s="11">
        <v>18.031012</v>
      </c>
      <c r="AG47" s="11">
        <v>2.9266939999999999</v>
      </c>
      <c r="AH47" s="18">
        <f t="shared" si="1"/>
        <v>0.13964763128178245</v>
      </c>
      <c r="AI47" s="11">
        <v>13.964762</v>
      </c>
      <c r="AK47" s="11" t="s">
        <v>83</v>
      </c>
      <c r="AL47" s="11">
        <v>309</v>
      </c>
      <c r="AM47" s="11">
        <v>-3.9683329999999999</v>
      </c>
      <c r="AN47" s="11">
        <v>-5.4474030000000004</v>
      </c>
      <c r="AO47" s="11">
        <v>1.4790700000000001</v>
      </c>
      <c r="AP47" s="11">
        <v>37.271830999999999</v>
      </c>
      <c r="AR47" s="11" t="s">
        <v>78</v>
      </c>
      <c r="AS47" s="11">
        <v>44</v>
      </c>
      <c r="AT47" s="11">
        <v>-7.6928150000000004</v>
      </c>
      <c r="AU47" s="11">
        <v>-6.8412569999999997</v>
      </c>
      <c r="AV47" s="11">
        <v>0.85155700000000001</v>
      </c>
      <c r="AW47" s="11">
        <v>11.069515000000001</v>
      </c>
      <c r="BJ47" t="s">
        <v>165</v>
      </c>
      <c r="BK47">
        <v>4</v>
      </c>
    </row>
    <row r="48" spans="2:63" x14ac:dyDescent="0.35">
      <c r="U48" s="11" t="s">
        <v>76</v>
      </c>
      <c r="V48" s="11">
        <v>625</v>
      </c>
      <c r="W48" s="11">
        <v>2.5039899999999999</v>
      </c>
      <c r="X48" s="11">
        <v>-2.7355960000000001</v>
      </c>
      <c r="Y48" s="11">
        <v>5.2395860000000001</v>
      </c>
      <c r="Z48" s="18">
        <f t="shared" si="0"/>
        <v>2.0924947783337795</v>
      </c>
      <c r="AA48" s="11" t="s">
        <v>77</v>
      </c>
      <c r="AC48" s="11" t="s">
        <v>78</v>
      </c>
      <c r="AD48" s="11">
        <v>321</v>
      </c>
      <c r="AE48" s="11">
        <v>14.551418</v>
      </c>
      <c r="AF48" s="11">
        <v>13.685593000000001</v>
      </c>
      <c r="AG48" s="11">
        <v>0.86582499999999996</v>
      </c>
      <c r="AH48" s="18">
        <f t="shared" si="1"/>
        <v>5.9501074053401527E-2</v>
      </c>
      <c r="AI48" s="11">
        <v>5.9501059999999999</v>
      </c>
      <c r="AK48" s="11" t="s">
        <v>83</v>
      </c>
      <c r="AL48" s="11">
        <v>317</v>
      </c>
      <c r="AM48" s="11">
        <v>-15.965588</v>
      </c>
      <c r="AN48" s="11">
        <v>-15.989579000000001</v>
      </c>
      <c r="AO48" s="11">
        <v>2.3990999999999998E-2</v>
      </c>
      <c r="AP48" s="11">
        <v>0.15026700000000001</v>
      </c>
      <c r="AR48" s="11" t="s">
        <v>76</v>
      </c>
      <c r="AS48" s="11">
        <v>45</v>
      </c>
      <c r="AT48" s="11">
        <v>-1.040036</v>
      </c>
      <c r="AU48" s="11">
        <v>0.346833</v>
      </c>
      <c r="AV48" s="11">
        <v>1.3868689999999999</v>
      </c>
      <c r="AW48" s="11" t="s">
        <v>77</v>
      </c>
      <c r="BJ48" t="s">
        <v>161</v>
      </c>
      <c r="BK48">
        <v>3</v>
      </c>
    </row>
    <row r="49" spans="21:53" x14ac:dyDescent="0.35">
      <c r="U49" s="11" t="s">
        <v>76</v>
      </c>
      <c r="V49" s="11">
        <v>626</v>
      </c>
      <c r="W49" s="11">
        <v>-2.498812</v>
      </c>
      <c r="X49" s="11">
        <v>0.39295600000000003</v>
      </c>
      <c r="Y49" s="11">
        <v>2.891769</v>
      </c>
      <c r="Z49" s="18">
        <f t="shared" si="0"/>
        <v>1.1572575287776752</v>
      </c>
      <c r="AA49" s="11" t="s">
        <v>77</v>
      </c>
      <c r="AC49" s="11" t="s">
        <v>78</v>
      </c>
      <c r="AD49" s="11">
        <v>322</v>
      </c>
      <c r="AE49" s="11">
        <v>-8.7481000000000003E-2</v>
      </c>
      <c r="AF49" s="11">
        <v>1.709716</v>
      </c>
      <c r="AG49" s="11">
        <v>1.7971969999999999</v>
      </c>
      <c r="AH49" s="18">
        <f t="shared" si="1"/>
        <v>20.543855237137205</v>
      </c>
      <c r="AI49" s="11" t="s">
        <v>77</v>
      </c>
      <c r="AK49" s="11" t="s">
        <v>83</v>
      </c>
      <c r="AL49" s="11">
        <v>327</v>
      </c>
      <c r="AM49" s="11">
        <v>2.353793</v>
      </c>
      <c r="AN49" s="11">
        <v>1.7114860000000001</v>
      </c>
      <c r="AO49" s="11">
        <v>0.64230600000000004</v>
      </c>
      <c r="AP49" s="11">
        <v>27.288142000000001</v>
      </c>
      <c r="AR49" s="11" t="s">
        <v>76</v>
      </c>
      <c r="AS49" s="11">
        <v>46</v>
      </c>
      <c r="AT49" s="11">
        <v>42.738514000000002</v>
      </c>
      <c r="AU49" s="11">
        <v>38.089457000000003</v>
      </c>
      <c r="AV49" s="11">
        <v>4.6490559999999999</v>
      </c>
      <c r="AW49" s="11">
        <v>10.877909000000001</v>
      </c>
    </row>
    <row r="50" spans="21:53" x14ac:dyDescent="0.35">
      <c r="U50" s="11" t="s">
        <v>76</v>
      </c>
      <c r="V50" s="11">
        <v>647</v>
      </c>
      <c r="W50" s="11">
        <v>-0.122101</v>
      </c>
      <c r="X50" s="11">
        <v>2.49797</v>
      </c>
      <c r="Y50" s="11">
        <v>2.6200709999999998</v>
      </c>
      <c r="Z50" s="18">
        <f t="shared" si="0"/>
        <v>21.458227205346393</v>
      </c>
      <c r="AA50" s="11" t="s">
        <v>77</v>
      </c>
      <c r="AC50" s="11" t="s">
        <v>78</v>
      </c>
      <c r="AD50" s="11">
        <v>335</v>
      </c>
      <c r="AE50" s="11">
        <v>2.922301</v>
      </c>
      <c r="AF50" s="11">
        <v>2.2620819999999999</v>
      </c>
      <c r="AG50" s="11">
        <v>0.66021799999999997</v>
      </c>
      <c r="AH50" s="18">
        <f t="shared" si="1"/>
        <v>0.22592402356909844</v>
      </c>
      <c r="AI50" s="11">
        <v>22.592416</v>
      </c>
      <c r="AK50" s="11" t="s">
        <v>83</v>
      </c>
      <c r="AL50" s="11">
        <v>331</v>
      </c>
      <c r="AM50" s="11">
        <v>8.7039489999999997</v>
      </c>
      <c r="AN50" s="11">
        <v>9.2465919999999997</v>
      </c>
      <c r="AO50" s="11">
        <v>0.54264299999999999</v>
      </c>
      <c r="AP50" s="11">
        <v>6.2344480000000004</v>
      </c>
      <c r="AR50" s="11" t="s">
        <v>76</v>
      </c>
      <c r="AS50" s="11">
        <v>47</v>
      </c>
      <c r="AT50" s="11">
        <v>-6.9012390000000003</v>
      </c>
      <c r="AU50" s="11">
        <v>-12.358670999999999</v>
      </c>
      <c r="AV50" s="11">
        <v>5.4574319999999998</v>
      </c>
      <c r="AW50" s="11">
        <v>79.079016999999993</v>
      </c>
    </row>
    <row r="51" spans="21:53" x14ac:dyDescent="0.35">
      <c r="U51" s="11" t="s">
        <v>76</v>
      </c>
      <c r="V51" s="11">
        <v>650</v>
      </c>
      <c r="W51" s="11">
        <v>2.8589159999999998</v>
      </c>
      <c r="X51" s="11">
        <v>-2.095647</v>
      </c>
      <c r="Y51" s="11">
        <v>4.9545630000000003</v>
      </c>
      <c r="Z51" s="18">
        <f t="shared" si="0"/>
        <v>1.733021536834241</v>
      </c>
      <c r="AA51" s="11" t="s">
        <v>77</v>
      </c>
      <c r="AC51" s="11" t="s">
        <v>78</v>
      </c>
      <c r="AD51" s="11">
        <v>340</v>
      </c>
      <c r="AE51" s="11">
        <v>1.994191</v>
      </c>
      <c r="AF51" s="11">
        <v>1.2922910000000001</v>
      </c>
      <c r="AG51" s="11">
        <v>0.70189999999999997</v>
      </c>
      <c r="AH51" s="18">
        <f t="shared" si="1"/>
        <v>0.35197230355567743</v>
      </c>
      <c r="AI51" s="11">
        <v>35.197248999999999</v>
      </c>
      <c r="AK51" s="11" t="s">
        <v>83</v>
      </c>
      <c r="AL51" s="11">
        <v>341</v>
      </c>
      <c r="AM51" s="11">
        <v>-13.828703000000001</v>
      </c>
      <c r="AN51" s="11">
        <v>-17.780307000000001</v>
      </c>
      <c r="AO51" s="11">
        <v>3.9516049999999998</v>
      </c>
      <c r="AP51" s="11">
        <v>28.575381</v>
      </c>
      <c r="AR51" s="11" t="s">
        <v>76</v>
      </c>
      <c r="AS51" s="11">
        <v>48</v>
      </c>
      <c r="AT51" s="11">
        <v>34.554572999999998</v>
      </c>
      <c r="AU51" s="11">
        <v>36.549103000000002</v>
      </c>
      <c r="AV51" s="11">
        <v>1.9945310000000001</v>
      </c>
      <c r="AW51" s="11">
        <v>5.7721179999999999</v>
      </c>
    </row>
    <row r="52" spans="21:53" x14ac:dyDescent="0.35">
      <c r="U52" s="11" t="s">
        <v>76</v>
      </c>
      <c r="V52" s="11">
        <v>669</v>
      </c>
      <c r="W52" s="11">
        <v>0.41817500000000002</v>
      </c>
      <c r="X52" s="11">
        <v>1.7386680000000001</v>
      </c>
      <c r="Y52" s="11">
        <v>1.320492</v>
      </c>
      <c r="Z52" s="18">
        <f t="shared" si="0"/>
        <v>3.1577497459197703</v>
      </c>
      <c r="AA52" s="11" t="s">
        <v>77</v>
      </c>
      <c r="AC52" s="11" t="s">
        <v>78</v>
      </c>
      <c r="AD52" s="11">
        <v>344</v>
      </c>
      <c r="AE52" s="11">
        <v>24.281880999999998</v>
      </c>
      <c r="AF52" s="11">
        <v>30.304971999999999</v>
      </c>
      <c r="AG52" s="11">
        <v>6.023091</v>
      </c>
      <c r="AH52" s="18">
        <f t="shared" si="1"/>
        <v>0.24804878172329403</v>
      </c>
      <c r="AI52" s="11">
        <v>24.804880000000001</v>
      </c>
      <c r="AK52" s="11" t="s">
        <v>83</v>
      </c>
      <c r="AL52" s="11">
        <v>348</v>
      </c>
      <c r="AM52" s="11">
        <v>-8.7609000000000006E-2</v>
      </c>
      <c r="AN52" s="11">
        <v>-0.16385</v>
      </c>
      <c r="AO52" s="11">
        <v>7.6242000000000004E-2</v>
      </c>
      <c r="AP52" s="11">
        <v>87.025441999999998</v>
      </c>
      <c r="AR52" s="11" t="s">
        <v>83</v>
      </c>
      <c r="AS52" s="11">
        <v>49</v>
      </c>
      <c r="AT52" s="11">
        <v>3.670687</v>
      </c>
      <c r="AU52" s="11">
        <v>4.3698459999999999</v>
      </c>
      <c r="AV52" s="11">
        <v>0.69916</v>
      </c>
      <c r="AW52" s="11">
        <v>19.047107</v>
      </c>
    </row>
    <row r="53" spans="21:53" x14ac:dyDescent="0.35">
      <c r="U53" s="11" t="s">
        <v>76</v>
      </c>
      <c r="V53" s="11">
        <v>747</v>
      </c>
      <c r="W53" s="11">
        <v>0.65207300000000001</v>
      </c>
      <c r="X53" s="11">
        <v>-2.4827460000000001</v>
      </c>
      <c r="Y53" s="11">
        <v>3.1348199999999999</v>
      </c>
      <c r="Z53" s="18">
        <f t="shared" si="0"/>
        <v>4.807467875529273</v>
      </c>
      <c r="AA53" s="11" t="s">
        <v>77</v>
      </c>
      <c r="AC53" s="11" t="s">
        <v>78</v>
      </c>
      <c r="AD53" s="11">
        <v>352</v>
      </c>
      <c r="AE53" s="11">
        <v>19.361224</v>
      </c>
      <c r="AF53" s="11">
        <v>9.7104490000000006</v>
      </c>
      <c r="AG53" s="11">
        <v>9.6507749999999994</v>
      </c>
      <c r="AH53" s="18">
        <f t="shared" si="1"/>
        <v>0.49845893007590841</v>
      </c>
      <c r="AI53" s="11">
        <v>49.845891000000002</v>
      </c>
      <c r="AK53" s="11" t="s">
        <v>83</v>
      </c>
      <c r="AL53" s="11">
        <v>356</v>
      </c>
      <c r="AM53" s="11">
        <v>-12.544418</v>
      </c>
      <c r="AN53" s="11">
        <v>-12.06549</v>
      </c>
      <c r="AO53" s="11">
        <v>0.47892800000000002</v>
      </c>
      <c r="AP53" s="11">
        <v>3.8178559999999999</v>
      </c>
      <c r="AR53" s="11" t="s">
        <v>78</v>
      </c>
      <c r="AS53" s="11">
        <v>50</v>
      </c>
      <c r="AT53" s="11">
        <v>-5.5950290000000003</v>
      </c>
      <c r="AU53" s="11">
        <v>-10.439586</v>
      </c>
      <c r="AV53" s="11">
        <v>4.844557</v>
      </c>
      <c r="AW53" s="11">
        <v>86.586808000000005</v>
      </c>
    </row>
    <row r="54" spans="21:53" x14ac:dyDescent="0.35">
      <c r="U54" s="11" t="s">
        <v>76</v>
      </c>
      <c r="V54" s="11">
        <v>821</v>
      </c>
      <c r="W54" s="11">
        <v>2.7791030000000001</v>
      </c>
      <c r="X54" s="11">
        <v>6.4954010000000002</v>
      </c>
      <c r="Y54" s="11">
        <v>3.7162980000000001</v>
      </c>
      <c r="Z54" s="18">
        <f t="shared" si="0"/>
        <v>1.3372293146385723</v>
      </c>
      <c r="AA54" s="11" t="s">
        <v>77</v>
      </c>
      <c r="AC54" s="11" t="s">
        <v>78</v>
      </c>
      <c r="AD54" s="11">
        <v>361</v>
      </c>
      <c r="AE54" s="11">
        <v>-2.3859400000000002</v>
      </c>
      <c r="AF54" s="11">
        <v>-18.062909000000001</v>
      </c>
      <c r="AG54" s="11">
        <v>15.676969</v>
      </c>
      <c r="AH54" s="18">
        <f t="shared" si="1"/>
        <v>6.5705629647015424</v>
      </c>
      <c r="AI54" s="11" t="s">
        <v>77</v>
      </c>
      <c r="AK54" s="11" t="s">
        <v>83</v>
      </c>
      <c r="AL54" s="11">
        <v>362</v>
      </c>
      <c r="AM54" s="11">
        <v>4.641025</v>
      </c>
      <c r="AN54" s="11">
        <v>3.8172290000000002</v>
      </c>
      <c r="AO54" s="11">
        <v>0.82379599999999997</v>
      </c>
      <c r="AP54" s="11">
        <v>17.750298000000001</v>
      </c>
      <c r="AR54" s="11" t="s">
        <v>76</v>
      </c>
      <c r="AS54" s="11">
        <v>51</v>
      </c>
      <c r="AT54" s="11">
        <v>-18.394615999999999</v>
      </c>
      <c r="AU54" s="11">
        <v>-20.437363999999999</v>
      </c>
      <c r="AV54" s="11">
        <v>2.042748</v>
      </c>
      <c r="AW54" s="11">
        <v>11.10514</v>
      </c>
    </row>
    <row r="55" spans="21:53" x14ac:dyDescent="0.35">
      <c r="U55" s="11" t="s">
        <v>76</v>
      </c>
      <c r="V55" s="11">
        <v>841</v>
      </c>
      <c r="W55" s="11">
        <v>-2.9892999999999999E-2</v>
      </c>
      <c r="X55" s="11">
        <v>-0.61002400000000001</v>
      </c>
      <c r="Y55" s="11">
        <v>0.58013099999999995</v>
      </c>
      <c r="Z55" s="18">
        <f t="shared" si="0"/>
        <v>19.406918007560297</v>
      </c>
      <c r="AA55" s="11" t="s">
        <v>77</v>
      </c>
      <c r="AC55" s="11" t="s">
        <v>78</v>
      </c>
      <c r="AD55" s="11">
        <v>367</v>
      </c>
      <c r="AE55" s="11">
        <v>19.897093000000002</v>
      </c>
      <c r="AF55" s="11">
        <v>14.785786</v>
      </c>
      <c r="AG55" s="11">
        <v>5.1113080000000002</v>
      </c>
      <c r="AH55" s="18">
        <f t="shared" si="1"/>
        <v>0.25688717442291692</v>
      </c>
      <c r="AI55" s="11">
        <v>25.688714999999998</v>
      </c>
      <c r="AK55" s="11" t="s">
        <v>83</v>
      </c>
      <c r="AL55" s="11">
        <v>366</v>
      </c>
      <c r="AM55" s="11">
        <v>4.1060090000000002</v>
      </c>
      <c r="AN55" s="11">
        <v>-0.37858999999999998</v>
      </c>
      <c r="AO55" s="11">
        <v>4.4845990000000002</v>
      </c>
      <c r="AP55" s="11" t="s">
        <v>77</v>
      </c>
      <c r="AR55" s="11" t="s">
        <v>76</v>
      </c>
      <c r="AS55" s="11">
        <v>52</v>
      </c>
      <c r="AT55" s="11">
        <v>19.128329000000001</v>
      </c>
      <c r="AU55" s="11">
        <v>17.797647999999999</v>
      </c>
      <c r="AV55" s="11">
        <v>1.330681</v>
      </c>
      <c r="AW55" s="11">
        <v>6.9565979999999996</v>
      </c>
    </row>
    <row r="56" spans="21:53" x14ac:dyDescent="0.35">
      <c r="U56" s="11" t="s">
        <v>76</v>
      </c>
      <c r="V56" s="11">
        <v>859</v>
      </c>
      <c r="W56" s="11">
        <v>-2.9280650000000001</v>
      </c>
      <c r="X56" s="11">
        <v>0.39681899999999998</v>
      </c>
      <c r="Y56" s="11">
        <v>3.324884</v>
      </c>
      <c r="Z56" s="18">
        <f t="shared" si="0"/>
        <v>1.1355226062262962</v>
      </c>
      <c r="AA56" s="11" t="s">
        <v>77</v>
      </c>
      <c r="AC56" s="11" t="s">
        <v>78</v>
      </c>
      <c r="AD56" s="11">
        <v>379</v>
      </c>
      <c r="AE56" s="11">
        <v>-3.6962860000000002</v>
      </c>
      <c r="AF56" s="11">
        <v>-4.9257759999999999</v>
      </c>
      <c r="AG56" s="11">
        <v>1.22949</v>
      </c>
      <c r="AH56" s="18">
        <f t="shared" si="1"/>
        <v>0.33262848167052006</v>
      </c>
      <c r="AI56" s="11">
        <v>33.262844000000001</v>
      </c>
      <c r="AK56" s="11" t="s">
        <v>83</v>
      </c>
      <c r="AL56" s="11">
        <v>377</v>
      </c>
      <c r="AM56" s="11">
        <v>10.716251</v>
      </c>
      <c r="AN56" s="11">
        <v>6.1004440000000004</v>
      </c>
      <c r="AO56" s="11">
        <v>4.6158070000000002</v>
      </c>
      <c r="AP56" s="11">
        <v>43.072961999999997</v>
      </c>
      <c r="AR56" s="11" t="s">
        <v>76</v>
      </c>
      <c r="AS56" s="11">
        <v>53</v>
      </c>
      <c r="AT56" s="11">
        <v>6.1232670000000002</v>
      </c>
      <c r="AU56" s="11">
        <v>4.3089909999999998</v>
      </c>
      <c r="AV56" s="11">
        <v>1.8142750000000001</v>
      </c>
      <c r="AW56" s="11">
        <v>29.629204000000001</v>
      </c>
    </row>
    <row r="57" spans="21:53" x14ac:dyDescent="0.35">
      <c r="U57" s="11" t="s">
        <v>76</v>
      </c>
      <c r="V57" s="11">
        <v>876</v>
      </c>
      <c r="W57" s="11">
        <v>-1.771325</v>
      </c>
      <c r="X57" s="11">
        <v>1.9315560000000001</v>
      </c>
      <c r="Y57" s="11">
        <v>3.7028819999999998</v>
      </c>
      <c r="Z57" s="18">
        <f t="shared" si="0"/>
        <v>2.0904588373110524</v>
      </c>
      <c r="AA57" s="11" t="s">
        <v>77</v>
      </c>
      <c r="AC57" s="11" t="s">
        <v>78</v>
      </c>
      <c r="AD57" s="11">
        <v>380</v>
      </c>
      <c r="AE57" s="11">
        <v>-5.2350349999999999</v>
      </c>
      <c r="AF57" s="11">
        <v>-4.0183780000000002</v>
      </c>
      <c r="AG57" s="11">
        <v>1.2166570000000001</v>
      </c>
      <c r="AH57" s="18">
        <f t="shared" si="1"/>
        <v>0.23240666012739172</v>
      </c>
      <c r="AI57" s="11">
        <v>23.240670000000001</v>
      </c>
      <c r="AK57" s="11" t="s">
        <v>83</v>
      </c>
      <c r="AL57" s="11">
        <v>378</v>
      </c>
      <c r="AM57" s="11">
        <v>19.512632</v>
      </c>
      <c r="AN57" s="11">
        <v>19.272279000000001</v>
      </c>
      <c r="AO57" s="11">
        <v>0.24035300000000001</v>
      </c>
      <c r="AP57" s="11">
        <v>1.2317819999999999</v>
      </c>
      <c r="AR57" s="11" t="s">
        <v>76</v>
      </c>
      <c r="AS57" s="11">
        <v>54</v>
      </c>
      <c r="AT57" s="11">
        <v>14.869598999999999</v>
      </c>
      <c r="AU57" s="11">
        <v>17.222881999999998</v>
      </c>
      <c r="AV57" s="11">
        <v>2.3532829999999998</v>
      </c>
      <c r="AW57" s="11">
        <v>15.826135000000001</v>
      </c>
    </row>
    <row r="58" spans="21:53" x14ac:dyDescent="0.35">
      <c r="U58" s="11" t="s">
        <v>76</v>
      </c>
      <c r="V58" s="11">
        <v>878</v>
      </c>
      <c r="W58" s="11">
        <v>-0.74763299999999999</v>
      </c>
      <c r="X58" s="11">
        <v>-2.968772</v>
      </c>
      <c r="Y58" s="11">
        <v>2.221139</v>
      </c>
      <c r="Z58" s="18">
        <f t="shared" si="0"/>
        <v>2.9708948106892019</v>
      </c>
      <c r="AA58" s="11" t="s">
        <v>77</v>
      </c>
      <c r="AC58" s="11" t="s">
        <v>78</v>
      </c>
      <c r="AD58" s="11">
        <v>389</v>
      </c>
      <c r="AE58" s="11">
        <v>7.5125539999999997</v>
      </c>
      <c r="AF58" s="11">
        <v>3.6241560000000002</v>
      </c>
      <c r="AG58" s="11">
        <v>3.8883990000000002</v>
      </c>
      <c r="AH58" s="18">
        <f t="shared" si="1"/>
        <v>0.51758682866039973</v>
      </c>
      <c r="AI58" s="11">
        <v>51.758678000000003</v>
      </c>
      <c r="AK58" s="11" t="s">
        <v>83</v>
      </c>
      <c r="AL58" s="11">
        <v>386</v>
      </c>
      <c r="AM58" s="11">
        <v>1.6198840000000001</v>
      </c>
      <c r="AN58" s="11">
        <v>6.531307</v>
      </c>
      <c r="AO58" s="11">
        <v>4.9114230000000001</v>
      </c>
      <c r="AP58" s="11" t="s">
        <v>77</v>
      </c>
      <c r="AR58" s="11" t="s">
        <v>76</v>
      </c>
      <c r="AS58" s="11">
        <v>55</v>
      </c>
      <c r="AT58" s="11">
        <v>10.360741000000001</v>
      </c>
      <c r="AU58" s="11">
        <v>9.7430570000000003</v>
      </c>
      <c r="AV58" s="11">
        <v>0.61768400000000001</v>
      </c>
      <c r="AW58" s="11">
        <v>5.9617740000000001</v>
      </c>
    </row>
    <row r="59" spans="21:53" x14ac:dyDescent="0.35">
      <c r="U59" s="11" t="s">
        <v>76</v>
      </c>
      <c r="V59" s="11">
        <v>880</v>
      </c>
      <c r="W59" s="11">
        <v>0.48798900000000001</v>
      </c>
      <c r="X59" s="11">
        <v>-0.37446600000000002</v>
      </c>
      <c r="Y59" s="11">
        <v>0.86245400000000005</v>
      </c>
      <c r="Z59" s="18">
        <f t="shared" si="0"/>
        <v>1.7673636086059317</v>
      </c>
      <c r="AA59" s="11" t="s">
        <v>77</v>
      </c>
      <c r="AC59" s="11" t="s">
        <v>78</v>
      </c>
      <c r="AD59" s="11">
        <v>396</v>
      </c>
      <c r="AE59" s="11">
        <v>-3.1831469999999999</v>
      </c>
      <c r="AF59" s="11">
        <v>9.402488</v>
      </c>
      <c r="AG59" s="11">
        <v>12.585635</v>
      </c>
      <c r="AH59" s="18">
        <f t="shared" si="1"/>
        <v>3.9538340516476307</v>
      </c>
      <c r="AI59" s="11" t="s">
        <v>77</v>
      </c>
      <c r="AK59" s="11" t="s">
        <v>83</v>
      </c>
      <c r="AL59" s="11">
        <v>393</v>
      </c>
      <c r="AM59" s="11">
        <v>25.510407000000001</v>
      </c>
      <c r="AN59" s="11">
        <v>27.514175000000002</v>
      </c>
      <c r="AO59" s="11">
        <v>2.003768</v>
      </c>
      <c r="AP59" s="11">
        <v>7.8547070000000003</v>
      </c>
      <c r="AR59" s="11" t="s">
        <v>78</v>
      </c>
      <c r="AS59" s="11">
        <v>56</v>
      </c>
      <c r="AT59" s="11">
        <v>-7.1532999999999998</v>
      </c>
      <c r="AU59" s="11">
        <v>-11.530251</v>
      </c>
      <c r="AV59" s="11">
        <v>4.376951</v>
      </c>
      <c r="AW59" s="11">
        <v>61.187849</v>
      </c>
    </row>
    <row r="60" spans="21:53" x14ac:dyDescent="0.35">
      <c r="U60" s="11" t="s">
        <v>76</v>
      </c>
      <c r="V60" s="11">
        <v>883</v>
      </c>
      <c r="W60" s="11">
        <v>-0.123305</v>
      </c>
      <c r="X60" s="11">
        <v>-2.6577920000000002</v>
      </c>
      <c r="Y60" s="11">
        <v>2.5344880000000001</v>
      </c>
      <c r="Z60" s="18">
        <f t="shared" si="0"/>
        <v>20.554624711082276</v>
      </c>
      <c r="AA60" s="11" t="s">
        <v>77</v>
      </c>
      <c r="AC60" s="11" t="s">
        <v>78</v>
      </c>
      <c r="AD60" s="11">
        <v>403</v>
      </c>
      <c r="AE60" s="11">
        <v>-9.9131590000000003</v>
      </c>
      <c r="AF60" s="11">
        <v>-8.5759310000000006</v>
      </c>
      <c r="AG60" s="11">
        <v>1.3372280000000001</v>
      </c>
      <c r="AH60" s="18">
        <f t="shared" si="1"/>
        <v>0.13489423502639269</v>
      </c>
      <c r="AI60" s="11">
        <v>13.489424</v>
      </c>
      <c r="AK60" s="11" t="s">
        <v>83</v>
      </c>
      <c r="AL60" s="11">
        <v>400</v>
      </c>
      <c r="AM60" s="11">
        <v>4.253317</v>
      </c>
      <c r="AN60" s="11">
        <v>-2.1240039999999998</v>
      </c>
      <c r="AO60" s="11">
        <v>6.3773200000000001</v>
      </c>
      <c r="AP60" s="11" t="s">
        <v>77</v>
      </c>
      <c r="AR60" s="11" t="s">
        <v>83</v>
      </c>
      <c r="AS60" s="11">
        <v>57</v>
      </c>
      <c r="AT60" s="11">
        <v>-4.9952800000000002</v>
      </c>
      <c r="AU60" s="11">
        <v>-3.520794</v>
      </c>
      <c r="AV60" s="11">
        <v>1.474486</v>
      </c>
      <c r="AW60" s="11">
        <v>29.517588</v>
      </c>
    </row>
    <row r="61" spans="21:53" x14ac:dyDescent="0.35">
      <c r="U61" s="11" t="s">
        <v>76</v>
      </c>
      <c r="V61" s="11">
        <v>904</v>
      </c>
      <c r="W61" s="11">
        <v>-6.8680760000000003</v>
      </c>
      <c r="X61" s="11">
        <v>-13.880279</v>
      </c>
      <c r="Y61" s="11">
        <v>7.0122030000000004</v>
      </c>
      <c r="Z61" s="18">
        <f t="shared" si="0"/>
        <v>1.0209850619008876</v>
      </c>
      <c r="AA61" s="11" t="s">
        <v>77</v>
      </c>
      <c r="AC61" s="11" t="s">
        <v>78</v>
      </c>
      <c r="AD61" s="11">
        <v>407</v>
      </c>
      <c r="AE61" s="11">
        <v>-20.129937999999999</v>
      </c>
      <c r="AF61" s="11">
        <v>-19.756679999999999</v>
      </c>
      <c r="AG61" s="11">
        <v>0.37325799999999998</v>
      </c>
      <c r="AH61" s="18">
        <f t="shared" si="1"/>
        <v>1.8542431675646492E-2</v>
      </c>
      <c r="AI61" s="11">
        <v>1.854244</v>
      </c>
      <c r="AK61" s="11" t="s">
        <v>83</v>
      </c>
      <c r="AL61" s="11">
        <v>408</v>
      </c>
      <c r="AM61" s="11">
        <v>26.605692000000001</v>
      </c>
      <c r="AN61" s="11">
        <v>37.229044999999999</v>
      </c>
      <c r="AO61" s="11">
        <v>10.623353</v>
      </c>
      <c r="AP61" s="11">
        <v>39.928873000000003</v>
      </c>
      <c r="AR61" s="11" t="s">
        <v>76</v>
      </c>
      <c r="AS61" s="11">
        <v>58</v>
      </c>
      <c r="AT61" s="11">
        <v>-13.925762000000001</v>
      </c>
      <c r="AU61" s="11">
        <v>-15.924574</v>
      </c>
      <c r="AV61" s="11">
        <v>1.998812</v>
      </c>
      <c r="AW61" s="11">
        <v>14.353343000000001</v>
      </c>
    </row>
    <row r="62" spans="21:53" x14ac:dyDescent="0.35">
      <c r="U62" s="11" t="s">
        <v>76</v>
      </c>
      <c r="V62" s="11">
        <v>911</v>
      </c>
      <c r="W62" s="11">
        <v>-0.66161999999999999</v>
      </c>
      <c r="X62" s="11">
        <v>-1.949465</v>
      </c>
      <c r="Y62" s="11">
        <v>1.2878449999999999</v>
      </c>
      <c r="Z62" s="18">
        <f t="shared" si="0"/>
        <v>1.9465025241074936</v>
      </c>
      <c r="AA62" s="11" t="s">
        <v>77</v>
      </c>
      <c r="AC62" s="11" t="s">
        <v>78</v>
      </c>
      <c r="AD62" s="11">
        <v>413</v>
      </c>
      <c r="AE62" s="11">
        <v>32.421599999999998</v>
      </c>
      <c r="AF62" s="11">
        <v>33.792166000000002</v>
      </c>
      <c r="AG62" s="11">
        <v>1.370566</v>
      </c>
      <c r="AH62" s="18">
        <f t="shared" si="1"/>
        <v>4.2273237594689962E-2</v>
      </c>
      <c r="AI62" s="11">
        <v>4.2273250000000004</v>
      </c>
      <c r="AK62" s="11" t="s">
        <v>83</v>
      </c>
      <c r="AL62" s="11">
        <v>415</v>
      </c>
      <c r="AM62" s="11">
        <v>-7.4114990000000001</v>
      </c>
      <c r="AN62" s="11">
        <v>-8.4219419999999996</v>
      </c>
      <c r="AO62" s="11">
        <v>1.010443</v>
      </c>
      <c r="AP62" s="11">
        <v>13.633452999999999</v>
      </c>
      <c r="AR62" s="11" t="s">
        <v>76</v>
      </c>
      <c r="AS62" s="11">
        <v>59</v>
      </c>
      <c r="AT62" s="11">
        <v>25.078426</v>
      </c>
      <c r="AU62" s="11">
        <v>30.213701</v>
      </c>
      <c r="AV62" s="11">
        <v>5.135275</v>
      </c>
      <c r="AW62" s="11">
        <v>20.476863000000002</v>
      </c>
      <c r="BA62" t="s">
        <v>99</v>
      </c>
    </row>
    <row r="63" spans="21:53" x14ac:dyDescent="0.35">
      <c r="U63" s="11" t="s">
        <v>76</v>
      </c>
      <c r="V63" s="11">
        <v>915</v>
      </c>
      <c r="W63" s="11">
        <v>-0.74564399999999997</v>
      </c>
      <c r="X63" s="11">
        <v>1.492556</v>
      </c>
      <c r="Y63" s="11">
        <v>2.2382</v>
      </c>
      <c r="Z63" s="18">
        <f t="shared" si="0"/>
        <v>3.0017005434228667</v>
      </c>
      <c r="AA63" s="11" t="s">
        <v>77</v>
      </c>
      <c r="AC63" s="11" t="s">
        <v>78</v>
      </c>
      <c r="AD63" s="11">
        <v>423</v>
      </c>
      <c r="AE63" s="11">
        <v>25.455532999999999</v>
      </c>
      <c r="AF63" s="11">
        <v>27.187035999999999</v>
      </c>
      <c r="AG63" s="11">
        <v>1.731503</v>
      </c>
      <c r="AH63" s="18">
        <f t="shared" si="1"/>
        <v>6.8020693182892694E-2</v>
      </c>
      <c r="AI63" s="11">
        <v>6.8020699999999996</v>
      </c>
      <c r="AK63" s="11" t="s">
        <v>83</v>
      </c>
      <c r="AL63" s="11">
        <v>426</v>
      </c>
      <c r="AM63" s="11">
        <v>-0.51425900000000002</v>
      </c>
      <c r="AN63" s="11">
        <v>4.3887299999999998</v>
      </c>
      <c r="AO63" s="11">
        <v>4.9029889999999998</v>
      </c>
      <c r="AP63" s="11" t="s">
        <v>77</v>
      </c>
      <c r="AR63" s="11" t="s">
        <v>76</v>
      </c>
      <c r="AS63" s="11">
        <v>60</v>
      </c>
      <c r="AT63" s="11">
        <v>-8.1048950000000008</v>
      </c>
      <c r="AU63" s="11">
        <v>-9.0919779999999992</v>
      </c>
      <c r="AV63" s="11">
        <v>0.98708300000000004</v>
      </c>
      <c r="AW63" s="11">
        <v>12.178846999999999</v>
      </c>
    </row>
    <row r="64" spans="21:53" x14ac:dyDescent="0.35">
      <c r="U64" s="11" t="s">
        <v>76</v>
      </c>
      <c r="V64" s="11">
        <v>935</v>
      </c>
      <c r="W64" s="11">
        <v>-2.4412240000000001</v>
      </c>
      <c r="X64" s="11">
        <v>2.7505790000000001</v>
      </c>
      <c r="Y64" s="11">
        <v>5.1918030000000002</v>
      </c>
      <c r="Z64" s="18">
        <f t="shared" si="0"/>
        <v>2.1267212676919449</v>
      </c>
      <c r="AA64" s="11" t="s">
        <v>77</v>
      </c>
      <c r="AC64" s="11" t="s">
        <v>78</v>
      </c>
      <c r="AD64" s="11">
        <v>433</v>
      </c>
      <c r="AE64" s="11">
        <v>-14.314443000000001</v>
      </c>
      <c r="AF64" s="11">
        <v>-13.558218999999999</v>
      </c>
      <c r="AG64" s="11">
        <v>0.75622400000000001</v>
      </c>
      <c r="AH64" s="18">
        <f t="shared" si="1"/>
        <v>5.2829439468933578E-2</v>
      </c>
      <c r="AI64" s="11">
        <v>5.2829470000000001</v>
      </c>
      <c r="AK64" s="11" t="s">
        <v>83</v>
      </c>
      <c r="AL64" s="11">
        <v>430</v>
      </c>
      <c r="AM64" s="11">
        <v>-19.859342999999999</v>
      </c>
      <c r="AN64" s="11">
        <v>-21.356653999999999</v>
      </c>
      <c r="AO64" s="11">
        <v>1.4973110000000001</v>
      </c>
      <c r="AP64" s="11">
        <v>7.5395779999999997</v>
      </c>
      <c r="AR64" s="11" t="s">
        <v>76</v>
      </c>
      <c r="AS64" s="11">
        <v>61</v>
      </c>
      <c r="AT64" s="11">
        <v>-9.2758289999999999</v>
      </c>
      <c r="AU64" s="11">
        <v>-10.946844</v>
      </c>
      <c r="AV64" s="11">
        <v>1.6710160000000001</v>
      </c>
      <c r="AW64" s="11">
        <v>18.014731999999999</v>
      </c>
    </row>
    <row r="65" spans="2:49" x14ac:dyDescent="0.35">
      <c r="U65" s="11" t="s">
        <v>76</v>
      </c>
      <c r="V65" s="11">
        <v>970</v>
      </c>
      <c r="W65" s="11">
        <v>-0.58572500000000005</v>
      </c>
      <c r="X65" s="11">
        <v>-1.7126440000000001</v>
      </c>
      <c r="Y65" s="11">
        <v>1.126919</v>
      </c>
      <c r="Z65" s="18">
        <f t="shared" si="0"/>
        <v>1.9239728541551067</v>
      </c>
      <c r="AA65" s="11" t="s">
        <v>77</v>
      </c>
      <c r="AC65" s="11" t="s">
        <v>78</v>
      </c>
      <c r="AD65" s="11">
        <v>438</v>
      </c>
      <c r="AE65" s="11">
        <v>-20.588045999999999</v>
      </c>
      <c r="AF65" s="11">
        <v>-20.444215</v>
      </c>
      <c r="AG65" s="11">
        <v>0.14383099999999999</v>
      </c>
      <c r="AH65" s="18">
        <f t="shared" si="1"/>
        <v>6.9861413754369892E-3</v>
      </c>
      <c r="AI65" s="11">
        <v>0.69861499999999999</v>
      </c>
      <c r="AK65" s="11" t="s">
        <v>83</v>
      </c>
      <c r="AL65" s="11">
        <v>440</v>
      </c>
      <c r="AM65" s="11">
        <v>2.6841279999999998</v>
      </c>
      <c r="AN65" s="11">
        <v>1.786476</v>
      </c>
      <c r="AO65" s="11">
        <v>0.89765099999999998</v>
      </c>
      <c r="AP65" s="11">
        <v>33.442945000000002</v>
      </c>
      <c r="AR65" s="11" t="s">
        <v>76</v>
      </c>
      <c r="AS65" s="11">
        <v>62</v>
      </c>
      <c r="AT65" s="11">
        <v>-2.6715</v>
      </c>
      <c r="AU65" s="11">
        <v>-4.187805</v>
      </c>
      <c r="AV65" s="11">
        <v>1.516305</v>
      </c>
      <c r="AW65" s="11">
        <v>56.758543000000003</v>
      </c>
    </row>
    <row r="66" spans="2:49" x14ac:dyDescent="0.35">
      <c r="U66" s="11" t="s">
        <v>76</v>
      </c>
      <c r="V66" s="11">
        <v>973</v>
      </c>
      <c r="W66" s="11">
        <v>-5.6446999999999997E-2</v>
      </c>
      <c r="X66" s="11">
        <v>-3.7679649999999998</v>
      </c>
      <c r="Y66" s="11">
        <v>3.7115179999999999</v>
      </c>
      <c r="Z66" s="18">
        <f t="shared" si="0"/>
        <v>65.752263184934534</v>
      </c>
      <c r="AA66" s="11" t="s">
        <v>77</v>
      </c>
      <c r="AC66" s="11" t="s">
        <v>78</v>
      </c>
      <c r="AD66" s="11">
        <v>443</v>
      </c>
      <c r="AE66" s="11">
        <v>-7.8095739999999996</v>
      </c>
      <c r="AF66" s="11">
        <v>-8.8831349999999993</v>
      </c>
      <c r="AG66" s="11">
        <v>1.0735600000000001</v>
      </c>
      <c r="AH66" s="18">
        <f t="shared" si="1"/>
        <v>0.13746716530248643</v>
      </c>
      <c r="AI66" s="11">
        <v>13.746722</v>
      </c>
      <c r="AK66" s="11" t="s">
        <v>83</v>
      </c>
      <c r="AL66" s="11">
        <v>444</v>
      </c>
      <c r="AM66" s="11">
        <v>12.448904000000001</v>
      </c>
      <c r="AN66" s="11">
        <v>10.260096000000001</v>
      </c>
      <c r="AO66" s="11">
        <v>2.1888079999999999</v>
      </c>
      <c r="AP66" s="11">
        <v>17.582336000000002</v>
      </c>
      <c r="AR66" s="11" t="s">
        <v>76</v>
      </c>
      <c r="AS66" s="11">
        <v>63</v>
      </c>
      <c r="AT66" s="11">
        <v>-5.918806</v>
      </c>
      <c r="AU66" s="11">
        <v>-3.7109749999999999</v>
      </c>
      <c r="AV66" s="11">
        <v>2.2078310000000001</v>
      </c>
      <c r="AW66" s="11">
        <v>37.301960999999999</v>
      </c>
    </row>
    <row r="67" spans="2:49" x14ac:dyDescent="0.35">
      <c r="U67" s="11" t="s">
        <v>76</v>
      </c>
      <c r="V67" s="11">
        <v>985</v>
      </c>
      <c r="W67" s="11">
        <v>-1.8338840000000001</v>
      </c>
      <c r="X67" s="11">
        <v>-4.2010110000000003</v>
      </c>
      <c r="Y67" s="11">
        <v>2.367127</v>
      </c>
      <c r="Z67" s="18">
        <f t="shared" ref="Z67:Z130" si="2">ABS(Y67/W67)</f>
        <v>1.2907724807021599</v>
      </c>
      <c r="AA67" s="11" t="s">
        <v>77</v>
      </c>
      <c r="AC67" s="11" t="s">
        <v>78</v>
      </c>
      <c r="AD67" s="11">
        <v>452</v>
      </c>
      <c r="AE67" s="11">
        <v>-29.005407000000002</v>
      </c>
      <c r="AF67" s="11">
        <v>-27.932020999999999</v>
      </c>
      <c r="AG67" s="11">
        <v>1.073386</v>
      </c>
      <c r="AH67" s="18">
        <f t="shared" si="1"/>
        <v>3.7006410563382199E-2</v>
      </c>
      <c r="AI67" s="11">
        <v>3.7006410000000001</v>
      </c>
      <c r="AK67" s="11" t="s">
        <v>83</v>
      </c>
      <c r="AL67" s="11">
        <v>454</v>
      </c>
      <c r="AM67" s="11">
        <v>-27.178774000000001</v>
      </c>
      <c r="AN67" s="11">
        <v>-20.469778999999999</v>
      </c>
      <c r="AO67" s="11">
        <v>6.7089949999999998</v>
      </c>
      <c r="AP67" s="11">
        <v>24.684685000000002</v>
      </c>
      <c r="AR67" s="11" t="s">
        <v>76</v>
      </c>
      <c r="AS67" s="11">
        <v>64</v>
      </c>
      <c r="AT67" s="11">
        <v>21.83935</v>
      </c>
      <c r="AU67" s="11">
        <v>18.076602000000001</v>
      </c>
      <c r="AV67" s="11">
        <v>3.7627480000000002</v>
      </c>
      <c r="AW67" s="11">
        <v>17.229212</v>
      </c>
    </row>
    <row r="68" spans="2:49" x14ac:dyDescent="0.35">
      <c r="U68" s="11" t="s">
        <v>76</v>
      </c>
      <c r="V68" s="11">
        <v>1048</v>
      </c>
      <c r="W68" s="11">
        <v>-2.1295860000000002</v>
      </c>
      <c r="X68" s="11">
        <v>2.5658430000000001</v>
      </c>
      <c r="Y68" s="11">
        <v>4.6954289999999999</v>
      </c>
      <c r="Z68" s="18">
        <f t="shared" si="2"/>
        <v>2.2048553099053052</v>
      </c>
      <c r="AA68" s="11" t="s">
        <v>77</v>
      </c>
      <c r="AC68" s="11" t="s">
        <v>78</v>
      </c>
      <c r="AD68" s="11">
        <v>459</v>
      </c>
      <c r="AE68" s="11">
        <v>-3.6277469999999998</v>
      </c>
      <c r="AF68" s="11">
        <v>-7.3905519999999996</v>
      </c>
      <c r="AG68" s="11">
        <v>3.7628050000000002</v>
      </c>
      <c r="AH68" s="18">
        <f t="shared" ref="AH68:AH131" si="3">ABS(AG68/AE68)</f>
        <v>1.0372291673041147</v>
      </c>
      <c r="AI68" s="11" t="s">
        <v>77</v>
      </c>
      <c r="AK68" s="11" t="s">
        <v>83</v>
      </c>
      <c r="AL68" s="11">
        <v>455</v>
      </c>
      <c r="AM68" s="11">
        <v>5.5827559999999998</v>
      </c>
      <c r="AN68" s="11">
        <v>9.9039169999999999</v>
      </c>
      <c r="AO68" s="11">
        <v>4.321161</v>
      </c>
      <c r="AP68" s="11">
        <v>77.401940999999994</v>
      </c>
      <c r="AR68" s="11" t="s">
        <v>78</v>
      </c>
      <c r="AS68" s="11">
        <v>65</v>
      </c>
      <c r="AT68" s="11">
        <v>-2.7633369999999999</v>
      </c>
      <c r="AU68" s="11">
        <v>-1.6773</v>
      </c>
      <c r="AV68" s="11">
        <v>1.086036</v>
      </c>
      <c r="AW68" s="11">
        <v>39.301628999999998</v>
      </c>
    </row>
    <row r="69" spans="2:49" x14ac:dyDescent="0.35">
      <c r="U69" s="11" t="s">
        <v>76</v>
      </c>
      <c r="V69" s="11">
        <v>1050</v>
      </c>
      <c r="W69" s="11">
        <v>1.6689130000000001</v>
      </c>
      <c r="X69" s="11">
        <v>5.8530939999999996</v>
      </c>
      <c r="Y69" s="11">
        <v>4.1841809999999997</v>
      </c>
      <c r="Z69" s="18">
        <f t="shared" si="2"/>
        <v>2.5071294908722019</v>
      </c>
      <c r="AA69" s="11" t="s">
        <v>77</v>
      </c>
      <c r="AC69" s="11" t="s">
        <v>78</v>
      </c>
      <c r="AD69" s="11">
        <v>466</v>
      </c>
      <c r="AE69" s="11">
        <v>5.0499169999999998</v>
      </c>
      <c r="AF69" s="11">
        <v>1.9665090000000001</v>
      </c>
      <c r="AG69" s="11">
        <v>3.0834079999999999</v>
      </c>
      <c r="AH69" s="18">
        <f t="shared" si="3"/>
        <v>0.61058587695599753</v>
      </c>
      <c r="AI69" s="11">
        <v>61.058591999999997</v>
      </c>
      <c r="AK69" s="11" t="s">
        <v>83</v>
      </c>
      <c r="AL69" s="11">
        <v>465</v>
      </c>
      <c r="AM69" s="11">
        <v>-15.880625999999999</v>
      </c>
      <c r="AN69" s="11">
        <v>-18.445740000000001</v>
      </c>
      <c r="AO69" s="11">
        <v>2.5651139999999999</v>
      </c>
      <c r="AP69" s="11">
        <v>16.152473000000001</v>
      </c>
      <c r="AR69" s="11" t="s">
        <v>83</v>
      </c>
      <c r="AS69" s="11">
        <v>66</v>
      </c>
      <c r="AT69" s="11">
        <v>7.4629700000000003</v>
      </c>
      <c r="AU69" s="11">
        <v>5.0219469999999999</v>
      </c>
      <c r="AV69" s="11">
        <v>2.4410219999999998</v>
      </c>
      <c r="AW69" s="11">
        <v>32.708455999999998</v>
      </c>
    </row>
    <row r="70" spans="2:49" x14ac:dyDescent="0.35">
      <c r="U70" s="11" t="s">
        <v>76</v>
      </c>
      <c r="V70" s="11">
        <v>1073</v>
      </c>
      <c r="W70" s="11">
        <v>-7.9944000000000001E-2</v>
      </c>
      <c r="X70" s="11">
        <v>0.77966899999999995</v>
      </c>
      <c r="Y70" s="11">
        <v>0.85961299999999996</v>
      </c>
      <c r="Z70" s="18">
        <f t="shared" si="2"/>
        <v>10.752689382567796</v>
      </c>
      <c r="AA70" s="11" t="s">
        <v>77</v>
      </c>
      <c r="AC70" s="11" t="s">
        <v>78</v>
      </c>
      <c r="AD70" s="11">
        <v>472</v>
      </c>
      <c r="AE70" s="11">
        <v>11.663629999999999</v>
      </c>
      <c r="AF70" s="11">
        <v>5.3728360000000004</v>
      </c>
      <c r="AG70" s="11">
        <v>6.290794</v>
      </c>
      <c r="AH70" s="18">
        <f t="shared" si="3"/>
        <v>0.53935129972401386</v>
      </c>
      <c r="AI70" s="11">
        <v>53.935130000000001</v>
      </c>
      <c r="AK70" s="11" t="s">
        <v>83</v>
      </c>
      <c r="AL70" s="11">
        <v>471</v>
      </c>
      <c r="AM70" s="11">
        <v>30.604444999999998</v>
      </c>
      <c r="AN70" s="11">
        <v>27.996478</v>
      </c>
      <c r="AO70" s="11">
        <v>2.6079669999999999</v>
      </c>
      <c r="AP70" s="11">
        <v>8.5215309999999995</v>
      </c>
      <c r="AR70" s="11" t="s">
        <v>76</v>
      </c>
      <c r="AS70" s="11">
        <v>67</v>
      </c>
      <c r="AT70" s="11">
        <v>0.24215300000000001</v>
      </c>
      <c r="AU70" s="11">
        <v>-3.8284940000000001</v>
      </c>
      <c r="AV70" s="11">
        <v>4.0706470000000001</v>
      </c>
      <c r="AW70" s="11" t="s">
        <v>77</v>
      </c>
    </row>
    <row r="71" spans="2:49" x14ac:dyDescent="0.35">
      <c r="B71" t="s">
        <v>66</v>
      </c>
      <c r="U71" s="11" t="s">
        <v>76</v>
      </c>
      <c r="V71" s="11">
        <v>1077</v>
      </c>
      <c r="W71" s="11">
        <v>-1.0630999999999999</v>
      </c>
      <c r="X71" s="11">
        <v>-3.1146479999999999</v>
      </c>
      <c r="Y71" s="11">
        <v>2.0515490000000001</v>
      </c>
      <c r="Z71" s="18">
        <f t="shared" si="2"/>
        <v>1.9297798890038569</v>
      </c>
      <c r="AA71" s="11" t="s">
        <v>77</v>
      </c>
      <c r="AC71" s="11" t="s">
        <v>78</v>
      </c>
      <c r="AD71" s="11">
        <v>482</v>
      </c>
      <c r="AE71" s="11">
        <v>-8.9886979999999994</v>
      </c>
      <c r="AF71" s="11">
        <v>-10.926762</v>
      </c>
      <c r="AG71" s="11">
        <v>1.938064</v>
      </c>
      <c r="AH71" s="18">
        <f t="shared" si="3"/>
        <v>0.21561120420332289</v>
      </c>
      <c r="AI71" s="11">
        <v>21.561116999999999</v>
      </c>
      <c r="AK71" s="11" t="s">
        <v>83</v>
      </c>
      <c r="AL71" s="11">
        <v>479</v>
      </c>
      <c r="AM71" s="11">
        <v>-23.583483999999999</v>
      </c>
      <c r="AN71" s="11">
        <v>-26.964442999999999</v>
      </c>
      <c r="AO71" s="11">
        <v>3.38096</v>
      </c>
      <c r="AP71" s="11">
        <v>14.336133</v>
      </c>
      <c r="AR71" s="11" t="s">
        <v>76</v>
      </c>
      <c r="AS71" s="11">
        <v>68</v>
      </c>
      <c r="AT71" s="11">
        <v>19.015872999999999</v>
      </c>
      <c r="AU71" s="11">
        <v>23.408090999999999</v>
      </c>
      <c r="AV71" s="11">
        <v>4.3922179999999997</v>
      </c>
      <c r="AW71" s="11">
        <v>23.097639999999998</v>
      </c>
    </row>
    <row r="72" spans="2:49" x14ac:dyDescent="0.35">
      <c r="B72" s="11"/>
      <c r="C72" s="11" t="s">
        <v>72</v>
      </c>
      <c r="D72" s="11" t="s">
        <v>73</v>
      </c>
      <c r="E72" s="11" t="s">
        <v>74</v>
      </c>
      <c r="F72" s="11" t="s">
        <v>75</v>
      </c>
      <c r="U72" s="11" t="s">
        <v>76</v>
      </c>
      <c r="V72" s="11">
        <v>1098</v>
      </c>
      <c r="W72" s="11">
        <v>-1.5317590000000001</v>
      </c>
      <c r="X72" s="11">
        <v>0.304122</v>
      </c>
      <c r="Y72" s="11">
        <v>1.8358810000000001</v>
      </c>
      <c r="Z72" s="18">
        <f t="shared" si="2"/>
        <v>1.1985442879721941</v>
      </c>
      <c r="AA72" s="11" t="s">
        <v>77</v>
      </c>
      <c r="AC72" s="11" t="s">
        <v>78</v>
      </c>
      <c r="AD72" s="11">
        <v>487</v>
      </c>
      <c r="AE72" s="11">
        <v>-4.3210090000000001</v>
      </c>
      <c r="AF72" s="11">
        <v>-6.3787440000000002</v>
      </c>
      <c r="AG72" s="11">
        <v>2.0577350000000001</v>
      </c>
      <c r="AH72" s="18">
        <f t="shared" si="3"/>
        <v>0.47621631891995597</v>
      </c>
      <c r="AI72" s="11">
        <v>47.621628000000001</v>
      </c>
      <c r="AK72" s="11" t="s">
        <v>83</v>
      </c>
      <c r="AL72" s="11">
        <v>486</v>
      </c>
      <c r="AM72" s="11">
        <v>20.857572000000001</v>
      </c>
      <c r="AN72" s="11">
        <v>14.747343000000001</v>
      </c>
      <c r="AO72" s="11">
        <v>6.1102290000000004</v>
      </c>
      <c r="AP72" s="11">
        <v>29.295014999999999</v>
      </c>
      <c r="AR72" s="11" t="s">
        <v>76</v>
      </c>
      <c r="AS72" s="11">
        <v>69</v>
      </c>
      <c r="AT72" s="11">
        <v>-14.801750999999999</v>
      </c>
      <c r="AU72" s="11">
        <v>-13.637029999999999</v>
      </c>
      <c r="AV72" s="11">
        <v>1.1647209999999999</v>
      </c>
      <c r="AW72" s="11">
        <v>7.8688060000000002</v>
      </c>
    </row>
    <row r="73" spans="2:49" x14ac:dyDescent="0.35">
      <c r="B73" s="11" t="s">
        <v>79</v>
      </c>
      <c r="C73" s="11">
        <v>0.12851199999999999</v>
      </c>
      <c r="D73" s="11">
        <v>9.4681000000000001E-2</v>
      </c>
      <c r="E73" s="11">
        <v>2.0493739999999998</v>
      </c>
      <c r="F73" s="11">
        <v>4.6995290000000001</v>
      </c>
      <c r="U73" s="11" t="s">
        <v>76</v>
      </c>
      <c r="V73" s="11">
        <v>1108</v>
      </c>
      <c r="W73" s="11">
        <v>1.9223060000000001</v>
      </c>
      <c r="X73" s="11">
        <v>3.9169179999999999</v>
      </c>
      <c r="Y73" s="11">
        <v>1.9946120000000001</v>
      </c>
      <c r="Z73" s="18">
        <f t="shared" si="2"/>
        <v>1.0376141987800069</v>
      </c>
      <c r="AA73" s="11" t="s">
        <v>77</v>
      </c>
      <c r="AC73" s="11" t="s">
        <v>78</v>
      </c>
      <c r="AD73" s="11">
        <v>496</v>
      </c>
      <c r="AE73" s="11">
        <v>25.147779</v>
      </c>
      <c r="AF73" s="11">
        <v>27.320813999999999</v>
      </c>
      <c r="AG73" s="11">
        <v>2.173035</v>
      </c>
      <c r="AH73" s="18">
        <f t="shared" si="3"/>
        <v>8.6410613040618825E-2</v>
      </c>
      <c r="AI73" s="11">
        <v>8.6410610000000005</v>
      </c>
      <c r="AK73" s="11" t="s">
        <v>83</v>
      </c>
      <c r="AL73" s="11">
        <v>495</v>
      </c>
      <c r="AM73" s="11">
        <v>29.320744999999999</v>
      </c>
      <c r="AN73" s="11">
        <v>26.469455</v>
      </c>
      <c r="AO73" s="11">
        <v>2.8512900000000001</v>
      </c>
      <c r="AP73" s="11">
        <v>9.7244790000000005</v>
      </c>
      <c r="AR73" s="11" t="s">
        <v>76</v>
      </c>
      <c r="AS73" s="11">
        <v>70</v>
      </c>
      <c r="AT73" s="11">
        <v>1.025099</v>
      </c>
      <c r="AU73" s="11">
        <v>-1.495587</v>
      </c>
      <c r="AV73" s="11">
        <v>2.520686</v>
      </c>
      <c r="AW73" s="11" t="s">
        <v>77</v>
      </c>
    </row>
    <row r="74" spans="2:49" x14ac:dyDescent="0.35">
      <c r="B74" s="11" t="s">
        <v>80</v>
      </c>
      <c r="C74" s="11">
        <v>16.032550000000001</v>
      </c>
      <c r="D74" s="11">
        <v>15.746752000000001</v>
      </c>
      <c r="E74" s="11">
        <v>1.7070829999999999</v>
      </c>
      <c r="F74" s="11">
        <v>148.318806</v>
      </c>
      <c r="J74" s="17" t="s">
        <v>96</v>
      </c>
      <c r="K74" s="15"/>
      <c r="L74" s="15" t="s">
        <v>89</v>
      </c>
      <c r="U74" s="11" t="s">
        <v>76</v>
      </c>
      <c r="V74" s="11">
        <v>1153</v>
      </c>
      <c r="W74" s="11">
        <v>2.1910829999999999</v>
      </c>
      <c r="X74" s="11">
        <v>-1.636368</v>
      </c>
      <c r="Y74" s="11">
        <v>3.8274509999999999</v>
      </c>
      <c r="Z74" s="18">
        <f t="shared" si="2"/>
        <v>1.7468306768844448</v>
      </c>
      <c r="AA74" s="11" t="s">
        <v>77</v>
      </c>
      <c r="AC74" s="11" t="s">
        <v>78</v>
      </c>
      <c r="AD74" s="11">
        <v>497</v>
      </c>
      <c r="AE74" s="11">
        <v>-12.621231</v>
      </c>
      <c r="AF74" s="11">
        <v>-17.583449000000002</v>
      </c>
      <c r="AG74" s="11">
        <v>4.962218</v>
      </c>
      <c r="AH74" s="18">
        <f t="shared" si="3"/>
        <v>0.39316434347806484</v>
      </c>
      <c r="AI74" s="11">
        <v>39.316434000000001</v>
      </c>
      <c r="AK74" s="11" t="s">
        <v>83</v>
      </c>
      <c r="AL74" s="11">
        <v>501</v>
      </c>
      <c r="AM74" s="11">
        <v>-21.955027000000001</v>
      </c>
      <c r="AN74" s="11">
        <v>-21.594591999999999</v>
      </c>
      <c r="AO74" s="11">
        <v>0.36043500000000001</v>
      </c>
      <c r="AP74" s="11">
        <v>1.641696</v>
      </c>
      <c r="AR74" s="11" t="s">
        <v>76</v>
      </c>
      <c r="AS74" s="11">
        <v>71</v>
      </c>
      <c r="AT74" s="11">
        <v>37.512250999999999</v>
      </c>
      <c r="AU74" s="11">
        <v>35.318910000000002</v>
      </c>
      <c r="AV74" s="11">
        <v>2.1933410000000002</v>
      </c>
      <c r="AW74" s="11">
        <v>5.8469980000000001</v>
      </c>
    </row>
    <row r="75" spans="2:49" x14ac:dyDescent="0.35">
      <c r="B75" s="11" t="s">
        <v>81</v>
      </c>
      <c r="C75" s="11">
        <v>-30.526700000000002</v>
      </c>
      <c r="D75" s="11">
        <v>-28.293489999999998</v>
      </c>
      <c r="E75" s="11">
        <v>9.2549999999999993E-3</v>
      </c>
      <c r="F75" s="11">
        <v>7.2599999999999997E-4</v>
      </c>
      <c r="J75" s="16" t="s">
        <v>90</v>
      </c>
      <c r="K75" s="16"/>
      <c r="L75" s="10" t="s">
        <v>91</v>
      </c>
      <c r="U75" s="11" t="s">
        <v>76</v>
      </c>
      <c r="V75" s="11">
        <v>1156</v>
      </c>
      <c r="W75" s="11">
        <v>-0.70452400000000004</v>
      </c>
      <c r="X75" s="11">
        <v>3.0998990000000002</v>
      </c>
      <c r="Y75" s="11">
        <v>3.8044220000000002</v>
      </c>
      <c r="Z75" s="18">
        <f t="shared" si="2"/>
        <v>5.3999892125747309</v>
      </c>
      <c r="AA75" s="11" t="s">
        <v>77</v>
      </c>
      <c r="AC75" s="11" t="s">
        <v>78</v>
      </c>
      <c r="AD75" s="11">
        <v>510</v>
      </c>
      <c r="AE75" s="11">
        <v>-15.257368</v>
      </c>
      <c r="AF75" s="11">
        <v>-14.265998</v>
      </c>
      <c r="AG75" s="11">
        <v>0.99136899999999994</v>
      </c>
      <c r="AH75" s="18">
        <f t="shared" si="3"/>
        <v>6.4976410085933564E-2</v>
      </c>
      <c r="AI75" s="11">
        <v>6.4976430000000001</v>
      </c>
      <c r="AK75" s="11" t="s">
        <v>83</v>
      </c>
      <c r="AL75" s="11">
        <v>505</v>
      </c>
      <c r="AM75" s="11">
        <v>-9.892754</v>
      </c>
      <c r="AN75" s="11">
        <v>-10.250107</v>
      </c>
      <c r="AO75" s="11">
        <v>0.357352</v>
      </c>
      <c r="AP75" s="11">
        <v>3.6122640000000001</v>
      </c>
      <c r="AR75" s="11" t="s">
        <v>76</v>
      </c>
      <c r="AS75" s="11">
        <v>72</v>
      </c>
      <c r="AT75" s="11">
        <v>-2.0943640000000001</v>
      </c>
      <c r="AU75" s="11">
        <v>0.37894499999999998</v>
      </c>
      <c r="AV75" s="11">
        <v>2.473309</v>
      </c>
      <c r="AW75" s="11" t="s">
        <v>77</v>
      </c>
    </row>
    <row r="76" spans="2:49" x14ac:dyDescent="0.35">
      <c r="B76" s="11" t="s">
        <v>82</v>
      </c>
      <c r="C76" s="11">
        <v>48.997317000000002</v>
      </c>
      <c r="D76" s="11">
        <v>46.044876000000002</v>
      </c>
      <c r="E76" s="11">
        <v>12.123433</v>
      </c>
      <c r="F76" s="11">
        <v>5475.0754230000002</v>
      </c>
      <c r="J76" s="10" t="s">
        <v>92</v>
      </c>
      <c r="K76" s="10"/>
      <c r="L76" s="10" t="s">
        <v>87</v>
      </c>
      <c r="U76" s="11" t="s">
        <v>76</v>
      </c>
      <c r="V76" s="11">
        <v>1163</v>
      </c>
      <c r="W76" s="11">
        <v>0.25838699999999998</v>
      </c>
      <c r="X76" s="11">
        <v>-1.938369</v>
      </c>
      <c r="Y76" s="11">
        <v>2.1967560000000002</v>
      </c>
      <c r="Z76" s="18">
        <f t="shared" si="2"/>
        <v>8.5018054313878029</v>
      </c>
      <c r="AA76" s="11" t="s">
        <v>77</v>
      </c>
      <c r="AC76" s="11" t="s">
        <v>78</v>
      </c>
      <c r="AD76" s="11">
        <v>513</v>
      </c>
      <c r="AE76" s="11">
        <v>-14.882253</v>
      </c>
      <c r="AF76" s="11">
        <v>-21.194808999999999</v>
      </c>
      <c r="AG76" s="11">
        <v>6.3125549999999997</v>
      </c>
      <c r="AH76" s="18">
        <f t="shared" si="3"/>
        <v>0.42416662315846931</v>
      </c>
      <c r="AI76" s="11">
        <v>42.416663</v>
      </c>
      <c r="AK76" s="11" t="s">
        <v>83</v>
      </c>
      <c r="AL76" s="11">
        <v>517</v>
      </c>
      <c r="AM76" s="11">
        <v>7.46143</v>
      </c>
      <c r="AN76" s="11">
        <v>10.557891</v>
      </c>
      <c r="AO76" s="11">
        <v>3.09646</v>
      </c>
      <c r="AP76" s="11">
        <v>41.499557000000003</v>
      </c>
      <c r="AR76" s="11" t="s">
        <v>76</v>
      </c>
      <c r="AS76" s="11">
        <v>73</v>
      </c>
      <c r="AT76" s="11">
        <v>20.995474999999999</v>
      </c>
      <c r="AU76" s="11">
        <v>18.434996000000002</v>
      </c>
      <c r="AV76" s="11">
        <v>2.5604789999999999</v>
      </c>
      <c r="AW76" s="11">
        <v>12.195387</v>
      </c>
    </row>
    <row r="77" spans="2:49" x14ac:dyDescent="0.35">
      <c r="J77" s="10" t="s">
        <v>93</v>
      </c>
      <c r="K77" s="10"/>
      <c r="L77" s="10" t="s">
        <v>94</v>
      </c>
      <c r="U77" s="11" t="s">
        <v>76</v>
      </c>
      <c r="V77" s="11">
        <v>1189</v>
      </c>
      <c r="W77" s="11">
        <v>-5.1347759999999996</v>
      </c>
      <c r="X77" s="11">
        <v>-11.945231</v>
      </c>
      <c r="Y77" s="11">
        <v>6.8104550000000001</v>
      </c>
      <c r="Z77" s="18">
        <f t="shared" si="2"/>
        <v>1.3263392599794033</v>
      </c>
      <c r="AA77" s="11" t="s">
        <v>77</v>
      </c>
      <c r="AC77" s="11" t="s">
        <v>78</v>
      </c>
      <c r="AD77" s="11">
        <v>524</v>
      </c>
      <c r="AE77" s="11">
        <v>23.187225999999999</v>
      </c>
      <c r="AF77" s="11">
        <v>21.765453000000001</v>
      </c>
      <c r="AG77" s="11">
        <v>1.421773</v>
      </c>
      <c r="AH77" s="18">
        <f t="shared" si="3"/>
        <v>6.1317080361402439E-2</v>
      </c>
      <c r="AI77" s="11">
        <v>6.1317069999999996</v>
      </c>
      <c r="AK77" s="11" t="s">
        <v>83</v>
      </c>
      <c r="AL77" s="11">
        <v>518</v>
      </c>
      <c r="AM77" s="11">
        <v>0.53184100000000001</v>
      </c>
      <c r="AN77" s="11">
        <v>8.8839400000000008</v>
      </c>
      <c r="AO77" s="11">
        <v>8.3520990000000008</v>
      </c>
      <c r="AP77" s="11" t="s">
        <v>77</v>
      </c>
      <c r="AR77" s="11" t="s">
        <v>83</v>
      </c>
      <c r="AS77" s="11">
        <v>74</v>
      </c>
      <c r="AT77" s="11">
        <v>-25.804264</v>
      </c>
      <c r="AU77" s="11">
        <v>-24.714915000000001</v>
      </c>
      <c r="AV77" s="11">
        <v>1.089348</v>
      </c>
      <c r="AW77" s="11">
        <v>4.2215829999999999</v>
      </c>
    </row>
    <row r="78" spans="2:49" x14ac:dyDescent="0.35">
      <c r="J78" s="10" t="s">
        <v>95</v>
      </c>
      <c r="K78" s="10"/>
      <c r="L78" s="10" t="s">
        <v>91</v>
      </c>
      <c r="U78" s="11" t="s">
        <v>76</v>
      </c>
      <c r="V78" s="11">
        <v>1222</v>
      </c>
      <c r="W78" s="11">
        <v>1.05375</v>
      </c>
      <c r="X78" s="11">
        <v>-2.7124000000000001</v>
      </c>
      <c r="Y78" s="11">
        <v>3.7661500000000001</v>
      </c>
      <c r="Z78" s="18">
        <f t="shared" si="2"/>
        <v>3.5740450771055756</v>
      </c>
      <c r="AA78" s="11" t="s">
        <v>77</v>
      </c>
      <c r="AC78" s="11" t="s">
        <v>78</v>
      </c>
      <c r="AD78" s="11">
        <v>529</v>
      </c>
      <c r="AE78" s="11">
        <v>1.820098</v>
      </c>
      <c r="AF78" s="11">
        <v>-1.6078889999999999</v>
      </c>
      <c r="AG78" s="11">
        <v>3.4279869999999999</v>
      </c>
      <c r="AH78" s="18">
        <f t="shared" si="3"/>
        <v>1.8834079263863814</v>
      </c>
      <c r="AI78" s="11" t="s">
        <v>77</v>
      </c>
      <c r="AK78" s="11" t="s">
        <v>83</v>
      </c>
      <c r="AL78" s="11">
        <v>528</v>
      </c>
      <c r="AM78" s="11">
        <v>3.0874480000000002</v>
      </c>
      <c r="AN78" s="11">
        <v>0.87743599999999999</v>
      </c>
      <c r="AO78" s="11">
        <v>2.2100119999999999</v>
      </c>
      <c r="AP78" s="11">
        <v>71.580532000000005</v>
      </c>
      <c r="AR78" s="11" t="s">
        <v>78</v>
      </c>
      <c r="AS78" s="11">
        <v>75</v>
      </c>
      <c r="AT78" s="11">
        <v>-12.527137</v>
      </c>
      <c r="AU78" s="11">
        <v>-10.401797999999999</v>
      </c>
      <c r="AV78" s="11">
        <v>2.1253389999999999</v>
      </c>
      <c r="AW78" s="11">
        <v>16.965879000000001</v>
      </c>
    </row>
    <row r="79" spans="2:49" x14ac:dyDescent="0.35">
      <c r="U79" s="11" t="s">
        <v>76</v>
      </c>
      <c r="V79" s="11">
        <v>1231</v>
      </c>
      <c r="W79" s="11">
        <v>5.8267410000000002</v>
      </c>
      <c r="X79" s="11">
        <v>12.805804</v>
      </c>
      <c r="Y79" s="11">
        <v>6.979063</v>
      </c>
      <c r="Z79" s="18">
        <f t="shared" si="2"/>
        <v>1.1977644106714198</v>
      </c>
      <c r="AA79" s="11" t="s">
        <v>77</v>
      </c>
      <c r="AC79" s="11" t="s">
        <v>78</v>
      </c>
      <c r="AD79" s="11">
        <v>536</v>
      </c>
      <c r="AE79" s="11">
        <v>2.8720720000000002</v>
      </c>
      <c r="AF79" s="11">
        <v>4.7425860000000002</v>
      </c>
      <c r="AG79" s="11">
        <v>1.870514</v>
      </c>
      <c r="AH79" s="18">
        <f t="shared" si="3"/>
        <v>0.65127684821271892</v>
      </c>
      <c r="AI79" s="11">
        <v>65.127680999999995</v>
      </c>
      <c r="AK79" s="11" t="s">
        <v>83</v>
      </c>
      <c r="AL79" s="11">
        <v>538</v>
      </c>
      <c r="AM79" s="11">
        <v>-2.8061090000000002</v>
      </c>
      <c r="AN79" s="11">
        <v>-5.6763909999999997</v>
      </c>
      <c r="AO79" s="11">
        <v>2.8702809999999999</v>
      </c>
      <c r="AP79" s="11" t="s">
        <v>77</v>
      </c>
      <c r="AR79" s="11" t="s">
        <v>76</v>
      </c>
      <c r="AS79" s="11">
        <v>76</v>
      </c>
      <c r="AT79" s="11">
        <v>-6.9479499999999996</v>
      </c>
      <c r="AU79" s="11">
        <v>-6.2105589999999999</v>
      </c>
      <c r="AV79" s="11">
        <v>0.73739100000000002</v>
      </c>
      <c r="AW79" s="11">
        <v>10.613066999999999</v>
      </c>
    </row>
    <row r="80" spans="2:49" x14ac:dyDescent="0.35">
      <c r="U80" s="11" t="s">
        <v>76</v>
      </c>
      <c r="V80" s="11">
        <v>1245</v>
      </c>
      <c r="W80" s="11">
        <v>1.264103</v>
      </c>
      <c r="X80" s="11">
        <v>-2.3159380000000001</v>
      </c>
      <c r="Y80" s="11">
        <v>3.580041</v>
      </c>
      <c r="Z80" s="18">
        <f t="shared" si="2"/>
        <v>2.8320801390393031</v>
      </c>
      <c r="AA80" s="11" t="s">
        <v>77</v>
      </c>
      <c r="AC80" s="11" t="s">
        <v>78</v>
      </c>
      <c r="AD80" s="11">
        <v>545</v>
      </c>
      <c r="AE80" s="11">
        <v>29.220742000000001</v>
      </c>
      <c r="AF80" s="11">
        <v>37.709460999999997</v>
      </c>
      <c r="AG80" s="11">
        <v>8.4887180000000004</v>
      </c>
      <c r="AH80" s="18">
        <f t="shared" si="3"/>
        <v>0.29050316381425223</v>
      </c>
      <c r="AI80" s="11">
        <v>29.050318000000001</v>
      </c>
      <c r="AK80" s="11" t="s">
        <v>83</v>
      </c>
      <c r="AL80" s="11">
        <v>540</v>
      </c>
      <c r="AM80" s="11">
        <v>-18.063230000000001</v>
      </c>
      <c r="AN80" s="11">
        <v>-17.452757999999999</v>
      </c>
      <c r="AO80" s="11">
        <v>0.61047200000000001</v>
      </c>
      <c r="AP80" s="11">
        <v>3.3796390000000001</v>
      </c>
      <c r="AR80" s="11" t="s">
        <v>83</v>
      </c>
      <c r="AS80" s="11">
        <v>77</v>
      </c>
      <c r="AT80" s="11">
        <v>24.753575000000001</v>
      </c>
      <c r="AU80" s="11">
        <v>18.746658</v>
      </c>
      <c r="AV80" s="11">
        <v>6.0069169999999996</v>
      </c>
      <c r="AW80" s="11">
        <v>24.266864999999999</v>
      </c>
    </row>
    <row r="81" spans="4:49" x14ac:dyDescent="0.35">
      <c r="U81" s="11" t="s">
        <v>76</v>
      </c>
      <c r="V81" s="11">
        <v>1266</v>
      </c>
      <c r="W81" s="11">
        <v>-0.46666000000000002</v>
      </c>
      <c r="X81" s="11">
        <v>-3.4444029999999999</v>
      </c>
      <c r="Y81" s="11">
        <v>2.9777429999999998</v>
      </c>
      <c r="Z81" s="18">
        <f t="shared" si="2"/>
        <v>6.3809690138430541</v>
      </c>
      <c r="AA81" s="11" t="s">
        <v>77</v>
      </c>
      <c r="AC81" s="11" t="s">
        <v>78</v>
      </c>
      <c r="AD81" s="11">
        <v>547</v>
      </c>
      <c r="AE81" s="11">
        <v>-8.2496259999999992</v>
      </c>
      <c r="AF81" s="11">
        <v>-8.4123529999999995</v>
      </c>
      <c r="AG81" s="11">
        <v>0.16272700000000001</v>
      </c>
      <c r="AH81" s="18">
        <f t="shared" si="3"/>
        <v>1.9725379065669162E-2</v>
      </c>
      <c r="AI81" s="11">
        <v>1.972542</v>
      </c>
      <c r="AK81" s="11" t="s">
        <v>83</v>
      </c>
      <c r="AL81" s="11">
        <v>550</v>
      </c>
      <c r="AM81" s="11">
        <v>-13.967116000000001</v>
      </c>
      <c r="AN81" s="11">
        <v>-14.381308000000001</v>
      </c>
      <c r="AO81" s="11">
        <v>0.414192</v>
      </c>
      <c r="AP81" s="11">
        <v>2.9654790000000002</v>
      </c>
      <c r="AR81" s="11" t="s">
        <v>78</v>
      </c>
      <c r="AS81" s="11">
        <v>78</v>
      </c>
      <c r="AT81" s="11">
        <v>9.2889490000000006</v>
      </c>
      <c r="AU81" s="11">
        <v>6.3288130000000002</v>
      </c>
      <c r="AV81" s="11">
        <v>2.9601359999999999</v>
      </c>
      <c r="AW81" s="11">
        <v>31.867284000000001</v>
      </c>
    </row>
    <row r="82" spans="4:49" x14ac:dyDescent="0.35">
      <c r="U82" s="11" t="s">
        <v>76</v>
      </c>
      <c r="V82" s="11">
        <v>1279</v>
      </c>
      <c r="W82" s="11">
        <v>0.86477099999999996</v>
      </c>
      <c r="X82" s="11">
        <v>-0.94089800000000001</v>
      </c>
      <c r="Y82" s="11">
        <v>1.805669</v>
      </c>
      <c r="Z82" s="18">
        <f t="shared" si="2"/>
        <v>2.0880313979076544</v>
      </c>
      <c r="AA82" s="11" t="s">
        <v>77</v>
      </c>
      <c r="AC82" s="11" t="s">
        <v>78</v>
      </c>
      <c r="AD82" s="11">
        <v>553</v>
      </c>
      <c r="AE82" s="11">
        <v>12.702261999999999</v>
      </c>
      <c r="AF82" s="11">
        <v>14.258558000000001</v>
      </c>
      <c r="AG82" s="11">
        <v>1.5562959999999999</v>
      </c>
      <c r="AH82" s="18">
        <f t="shared" si="3"/>
        <v>0.12252116985148</v>
      </c>
      <c r="AI82" s="11">
        <v>12.252117</v>
      </c>
      <c r="AK82" s="11" t="s">
        <v>83</v>
      </c>
      <c r="AL82" s="11">
        <v>556</v>
      </c>
      <c r="AM82" s="11">
        <v>32.288367000000001</v>
      </c>
      <c r="AN82" s="11">
        <v>26.063918000000001</v>
      </c>
      <c r="AO82" s="11">
        <v>6.2244479999999998</v>
      </c>
      <c r="AP82" s="11">
        <v>19.277681000000001</v>
      </c>
      <c r="AR82" s="11" t="s">
        <v>76</v>
      </c>
      <c r="AS82" s="11">
        <v>79</v>
      </c>
      <c r="AT82" s="11">
        <v>17.011997999999998</v>
      </c>
      <c r="AU82" s="11">
        <v>18.024149000000001</v>
      </c>
      <c r="AV82" s="11">
        <v>1.012151</v>
      </c>
      <c r="AW82" s="11">
        <v>5.9496289999999998</v>
      </c>
    </row>
    <row r="83" spans="4:49" x14ac:dyDescent="0.35">
      <c r="U83" s="11" t="s">
        <v>76</v>
      </c>
      <c r="V83" s="11">
        <v>1294</v>
      </c>
      <c r="W83" s="11">
        <v>1.501992</v>
      </c>
      <c r="X83" s="11">
        <v>-1.618538</v>
      </c>
      <c r="Y83" s="11">
        <v>3.12053</v>
      </c>
      <c r="Z83" s="18">
        <f t="shared" si="2"/>
        <v>2.0775942881187115</v>
      </c>
      <c r="AA83" s="11" t="s">
        <v>77</v>
      </c>
      <c r="AC83" s="11" t="s">
        <v>78</v>
      </c>
      <c r="AD83" s="11">
        <v>560</v>
      </c>
      <c r="AE83" s="11">
        <v>35.912047999999999</v>
      </c>
      <c r="AF83" s="11">
        <v>39.165196000000002</v>
      </c>
      <c r="AG83" s="11">
        <v>3.2531469999999998</v>
      </c>
      <c r="AH83" s="18">
        <f t="shared" si="3"/>
        <v>9.0586507347060793E-2</v>
      </c>
      <c r="AI83" s="11">
        <v>9.0586520000000004</v>
      </c>
      <c r="AK83" s="11" t="s">
        <v>83</v>
      </c>
      <c r="AL83" s="11">
        <v>562</v>
      </c>
      <c r="AM83" s="11">
        <v>-8.5283560000000005</v>
      </c>
      <c r="AN83" s="11">
        <v>-9.9195089999999997</v>
      </c>
      <c r="AO83" s="11">
        <v>1.391154</v>
      </c>
      <c r="AP83" s="11">
        <v>16.312094999999999</v>
      </c>
      <c r="AR83" s="11" t="s">
        <v>76</v>
      </c>
      <c r="AS83" s="11">
        <v>80</v>
      </c>
      <c r="AT83" s="11">
        <v>7.6784819999999998</v>
      </c>
      <c r="AU83" s="11">
        <v>11.887978</v>
      </c>
      <c r="AV83" s="11">
        <v>4.2094959999999997</v>
      </c>
      <c r="AW83" s="11">
        <v>54.821981000000001</v>
      </c>
    </row>
    <row r="84" spans="4:49" x14ac:dyDescent="0.35">
      <c r="U84" s="11" t="s">
        <v>76</v>
      </c>
      <c r="V84" s="11">
        <v>1300</v>
      </c>
      <c r="W84" s="11">
        <v>1.4040509999999999</v>
      </c>
      <c r="X84" s="11">
        <v>3.4111660000000001</v>
      </c>
      <c r="Y84" s="11">
        <v>2.0071150000000002</v>
      </c>
      <c r="Z84" s="18">
        <f t="shared" si="2"/>
        <v>1.4295171614136526</v>
      </c>
      <c r="AA84" s="11" t="s">
        <v>77</v>
      </c>
      <c r="AC84" s="11" t="s">
        <v>78</v>
      </c>
      <c r="AD84" s="11">
        <v>572</v>
      </c>
      <c r="AE84" s="11">
        <v>-6.1482559999999999</v>
      </c>
      <c r="AF84" s="11">
        <v>-5.5288769999999996</v>
      </c>
      <c r="AG84" s="11">
        <v>0.61937900000000001</v>
      </c>
      <c r="AH84" s="18">
        <f t="shared" si="3"/>
        <v>0.10074060026127735</v>
      </c>
      <c r="AI84" s="11">
        <v>10.074054</v>
      </c>
      <c r="AK84" s="11" t="s">
        <v>83</v>
      </c>
      <c r="AL84" s="11">
        <v>567</v>
      </c>
      <c r="AM84" s="11">
        <v>-9.5315429999999992</v>
      </c>
      <c r="AN84" s="11">
        <v>-9.2838329999999996</v>
      </c>
      <c r="AO84" s="11">
        <v>0.24771000000000001</v>
      </c>
      <c r="AP84" s="11">
        <v>2.5988479999999998</v>
      </c>
      <c r="AR84" s="11" t="s">
        <v>76</v>
      </c>
      <c r="AS84" s="11">
        <v>81</v>
      </c>
      <c r="AT84" s="11">
        <v>-7.8791789999999997</v>
      </c>
      <c r="AU84" s="11">
        <v>-10.557051</v>
      </c>
      <c r="AV84" s="11">
        <v>2.6778719999999998</v>
      </c>
      <c r="AW84" s="11">
        <v>33.986694</v>
      </c>
    </row>
    <row r="85" spans="4:49" x14ac:dyDescent="0.35">
      <c r="U85" s="11" t="s">
        <v>76</v>
      </c>
      <c r="V85" s="11">
        <v>1327</v>
      </c>
      <c r="W85" s="11">
        <v>-0.78740100000000002</v>
      </c>
      <c r="X85" s="11">
        <v>-1.5950800000000001</v>
      </c>
      <c r="Y85" s="11">
        <v>0.80767900000000004</v>
      </c>
      <c r="Z85" s="18">
        <f t="shared" si="2"/>
        <v>1.0257530787997475</v>
      </c>
      <c r="AA85" s="11" t="s">
        <v>77</v>
      </c>
      <c r="AC85" s="11" t="s">
        <v>78</v>
      </c>
      <c r="AD85" s="11">
        <v>575</v>
      </c>
      <c r="AE85" s="11">
        <v>6.4572880000000001</v>
      </c>
      <c r="AF85" s="11">
        <v>2.8712399999999998</v>
      </c>
      <c r="AG85" s="11">
        <v>3.5860479999999999</v>
      </c>
      <c r="AH85" s="18">
        <f t="shared" si="3"/>
        <v>0.55534893286469489</v>
      </c>
      <c r="AI85" s="11">
        <v>55.534897999999998</v>
      </c>
      <c r="AK85" s="11" t="s">
        <v>83</v>
      </c>
      <c r="AL85" s="11">
        <v>574</v>
      </c>
      <c r="AM85" s="11">
        <v>-7.2218939999999998</v>
      </c>
      <c r="AN85" s="11">
        <v>-6.7243180000000002</v>
      </c>
      <c r="AO85" s="11">
        <v>0.49757499999999999</v>
      </c>
      <c r="AP85" s="11">
        <v>6.8898159999999997</v>
      </c>
      <c r="AR85" s="11" t="s">
        <v>76</v>
      </c>
      <c r="AS85" s="11">
        <v>82</v>
      </c>
      <c r="AT85" s="11">
        <v>-1.0361929999999999</v>
      </c>
      <c r="AU85" s="11">
        <v>4.9016609999999998</v>
      </c>
      <c r="AV85" s="11">
        <v>5.9378539999999997</v>
      </c>
      <c r="AW85" s="11" t="s">
        <v>77</v>
      </c>
    </row>
    <row r="86" spans="4:49" x14ac:dyDescent="0.35">
      <c r="U86" s="11" t="s">
        <v>76</v>
      </c>
      <c r="V86" s="11">
        <v>1331</v>
      </c>
      <c r="W86" s="11">
        <v>2.0413670000000002</v>
      </c>
      <c r="X86" s="11">
        <v>7.0041570000000002</v>
      </c>
      <c r="Y86" s="11">
        <v>4.96279</v>
      </c>
      <c r="Z86" s="18">
        <f t="shared" si="2"/>
        <v>2.4311111132883014</v>
      </c>
      <c r="AA86" s="11" t="s">
        <v>77</v>
      </c>
      <c r="AC86" s="11" t="s">
        <v>78</v>
      </c>
      <c r="AD86" s="11">
        <v>582</v>
      </c>
      <c r="AE86" s="11">
        <v>-2.4406189999999999</v>
      </c>
      <c r="AF86" s="11">
        <v>-5.6847770000000004</v>
      </c>
      <c r="AG86" s="11">
        <v>3.2441589999999998</v>
      </c>
      <c r="AH86" s="18">
        <f t="shared" si="3"/>
        <v>1.3292361486983424</v>
      </c>
      <c r="AI86" s="11" t="s">
        <v>77</v>
      </c>
      <c r="AK86" s="11" t="s">
        <v>83</v>
      </c>
      <c r="AL86" s="11">
        <v>581</v>
      </c>
      <c r="AM86" s="11">
        <v>-4.4473820000000002</v>
      </c>
      <c r="AN86" s="11">
        <v>-5.1910889999999998</v>
      </c>
      <c r="AO86" s="11">
        <v>0.74370800000000004</v>
      </c>
      <c r="AP86" s="11">
        <v>16.722373000000001</v>
      </c>
      <c r="AR86" s="11" t="s">
        <v>76</v>
      </c>
      <c r="AS86" s="11">
        <v>83</v>
      </c>
      <c r="AT86" s="11">
        <v>-7.1594749999999996</v>
      </c>
      <c r="AU86" s="11">
        <v>-8.0022120000000001</v>
      </c>
      <c r="AV86" s="11">
        <v>0.84273799999999999</v>
      </c>
      <c r="AW86" s="11">
        <v>11.770944</v>
      </c>
    </row>
    <row r="87" spans="4:49" x14ac:dyDescent="0.35">
      <c r="U87" s="11" t="s">
        <v>76</v>
      </c>
      <c r="V87" s="11">
        <v>1362</v>
      </c>
      <c r="W87" s="11">
        <v>3.9971E-2</v>
      </c>
      <c r="X87" s="11">
        <v>-2.1692040000000001</v>
      </c>
      <c r="Y87" s="11">
        <v>2.2091750000000001</v>
      </c>
      <c r="Z87" s="18">
        <f t="shared" si="2"/>
        <v>55.269445347877216</v>
      </c>
      <c r="AA87" s="11" t="s">
        <v>77</v>
      </c>
      <c r="AC87" s="11" t="s">
        <v>78</v>
      </c>
      <c r="AD87" s="11">
        <v>588</v>
      </c>
      <c r="AE87" s="11">
        <v>-14.895963999999999</v>
      </c>
      <c r="AF87" s="11">
        <v>-7.7784079999999998</v>
      </c>
      <c r="AG87" s="11">
        <v>7.1175560000000004</v>
      </c>
      <c r="AH87" s="18">
        <f t="shared" si="3"/>
        <v>0.47781774982807429</v>
      </c>
      <c r="AI87" s="11">
        <v>47.781775000000003</v>
      </c>
      <c r="AK87" s="11" t="s">
        <v>83</v>
      </c>
      <c r="AL87" s="11">
        <v>589</v>
      </c>
      <c r="AM87" s="11">
        <v>29.793465999999999</v>
      </c>
      <c r="AN87" s="11">
        <v>29.844635</v>
      </c>
      <c r="AO87" s="11">
        <v>5.1168999999999999E-2</v>
      </c>
      <c r="AP87" s="11">
        <v>0.17174600000000001</v>
      </c>
      <c r="AR87" s="11" t="s">
        <v>76</v>
      </c>
      <c r="AS87" s="11">
        <v>84</v>
      </c>
      <c r="AT87" s="11">
        <v>-0.28403299999999998</v>
      </c>
      <c r="AU87" s="11">
        <v>-1.7456339999999999</v>
      </c>
      <c r="AV87" s="11">
        <v>1.4616</v>
      </c>
      <c r="AW87" s="11" t="s">
        <v>77</v>
      </c>
    </row>
    <row r="88" spans="4:49" x14ac:dyDescent="0.35">
      <c r="U88" s="11" t="s">
        <v>76</v>
      </c>
      <c r="V88" s="11">
        <v>1418</v>
      </c>
      <c r="W88" s="11">
        <v>-0.57385200000000003</v>
      </c>
      <c r="X88" s="11">
        <v>-1.6366350000000001</v>
      </c>
      <c r="Y88" s="11">
        <v>1.062784</v>
      </c>
      <c r="Z88" s="18">
        <f t="shared" si="2"/>
        <v>1.852017593386448</v>
      </c>
      <c r="AA88" s="11" t="s">
        <v>77</v>
      </c>
      <c r="AC88" s="11" t="s">
        <v>78</v>
      </c>
      <c r="AD88" s="11">
        <v>600</v>
      </c>
      <c r="AE88" s="11">
        <v>2.5958190000000001</v>
      </c>
      <c r="AF88" s="11">
        <v>-8.8720839999999992</v>
      </c>
      <c r="AG88" s="11">
        <v>11.467902</v>
      </c>
      <c r="AH88" s="18">
        <f t="shared" si="3"/>
        <v>4.4178357581942347</v>
      </c>
      <c r="AI88" s="11" t="s">
        <v>77</v>
      </c>
      <c r="AK88" s="11" t="s">
        <v>83</v>
      </c>
      <c r="AL88" s="11">
        <v>599</v>
      </c>
      <c r="AM88" s="11">
        <v>-0.786852</v>
      </c>
      <c r="AN88" s="11">
        <v>-2.5079880000000001</v>
      </c>
      <c r="AO88" s="11">
        <v>1.7211350000000001</v>
      </c>
      <c r="AP88" s="11" t="s">
        <v>77</v>
      </c>
      <c r="AR88" s="11" t="s">
        <v>83</v>
      </c>
      <c r="AS88" s="11">
        <v>85</v>
      </c>
      <c r="AT88" s="11">
        <v>-19.547571999999999</v>
      </c>
      <c r="AU88" s="11">
        <v>-21.812047</v>
      </c>
      <c r="AV88" s="11">
        <v>2.2644760000000002</v>
      </c>
      <c r="AW88" s="11">
        <v>11.584434</v>
      </c>
    </row>
    <row r="89" spans="4:49" x14ac:dyDescent="0.35">
      <c r="U89" s="11" t="s">
        <v>76</v>
      </c>
      <c r="V89" s="11">
        <v>1423</v>
      </c>
      <c r="W89" s="11">
        <v>1.312557</v>
      </c>
      <c r="X89" s="11">
        <v>2.7329850000000002</v>
      </c>
      <c r="Y89" s="11">
        <v>1.420428</v>
      </c>
      <c r="Z89" s="18">
        <f t="shared" si="2"/>
        <v>1.0821838594438185</v>
      </c>
      <c r="AA89" s="11" t="s">
        <v>77</v>
      </c>
      <c r="AC89" s="11" t="s">
        <v>78</v>
      </c>
      <c r="AD89" s="11">
        <v>605</v>
      </c>
      <c r="AE89" s="11">
        <v>-19.223925000000001</v>
      </c>
      <c r="AF89" s="11">
        <v>-18.956472000000002</v>
      </c>
      <c r="AG89" s="11">
        <v>0.26745200000000002</v>
      </c>
      <c r="AH89" s="18">
        <f t="shared" si="3"/>
        <v>1.3912455442892126E-2</v>
      </c>
      <c r="AI89" s="11">
        <v>1.3912469999999999</v>
      </c>
      <c r="AK89" s="11" t="s">
        <v>83</v>
      </c>
      <c r="AL89" s="11">
        <v>602</v>
      </c>
      <c r="AM89" s="11">
        <v>-17.498608000000001</v>
      </c>
      <c r="AN89" s="11">
        <v>-21.667928</v>
      </c>
      <c r="AO89" s="11">
        <v>4.1693199999999999</v>
      </c>
      <c r="AP89" s="11">
        <v>23.826581999999998</v>
      </c>
      <c r="AR89" s="11" t="s">
        <v>76</v>
      </c>
      <c r="AS89" s="11">
        <v>86</v>
      </c>
      <c r="AT89" s="11">
        <v>-8.2463499999999996</v>
      </c>
      <c r="AU89" s="11">
        <v>-6.8912100000000001</v>
      </c>
      <c r="AV89" s="11">
        <v>1.3551409999999999</v>
      </c>
      <c r="AW89" s="11">
        <v>16.433215000000001</v>
      </c>
    </row>
    <row r="90" spans="4:49" x14ac:dyDescent="0.35">
      <c r="U90" s="11" t="s">
        <v>76</v>
      </c>
      <c r="V90" s="11">
        <v>1432</v>
      </c>
      <c r="W90" s="11">
        <v>-6.5449120000000001</v>
      </c>
      <c r="X90" s="11">
        <v>0.56478499999999998</v>
      </c>
      <c r="Y90" s="11">
        <v>7.1096959999999996</v>
      </c>
      <c r="Z90" s="18">
        <f t="shared" si="2"/>
        <v>1.0862935972248366</v>
      </c>
      <c r="AA90" s="11" t="s">
        <v>77</v>
      </c>
      <c r="AC90" s="11" t="s">
        <v>78</v>
      </c>
      <c r="AD90" s="11">
        <v>610</v>
      </c>
      <c r="AE90" s="11">
        <v>-11.839487999999999</v>
      </c>
      <c r="AF90" s="11">
        <v>-17.672141</v>
      </c>
      <c r="AG90" s="11">
        <v>5.8326529999999996</v>
      </c>
      <c r="AH90" s="18">
        <f t="shared" si="3"/>
        <v>0.49264402311991867</v>
      </c>
      <c r="AI90" s="11">
        <v>49.264398999999997</v>
      </c>
      <c r="AK90" s="11" t="s">
        <v>83</v>
      </c>
      <c r="AL90" s="11">
        <v>611</v>
      </c>
      <c r="AM90" s="11">
        <v>17.465209000000002</v>
      </c>
      <c r="AN90" s="11">
        <v>-4.6717259999999996</v>
      </c>
      <c r="AO90" s="11">
        <v>22.136935000000001</v>
      </c>
      <c r="AP90" s="11" t="s">
        <v>77</v>
      </c>
      <c r="AR90" s="11" t="s">
        <v>76</v>
      </c>
      <c r="AS90" s="11">
        <v>87</v>
      </c>
      <c r="AT90" s="11">
        <v>6.8693900000000001</v>
      </c>
      <c r="AU90" s="11">
        <v>8.0680460000000007</v>
      </c>
      <c r="AV90" s="11">
        <v>1.1986559999999999</v>
      </c>
      <c r="AW90" s="11">
        <v>17.449231999999999</v>
      </c>
    </row>
    <row r="91" spans="4:49" x14ac:dyDescent="0.35">
      <c r="U91" s="11" t="s">
        <v>76</v>
      </c>
      <c r="V91" s="11">
        <v>1443</v>
      </c>
      <c r="W91" s="11">
        <v>-0.41518899999999997</v>
      </c>
      <c r="X91" s="11">
        <v>0.369618</v>
      </c>
      <c r="Y91" s="11">
        <v>0.78480799999999995</v>
      </c>
      <c r="Z91" s="18">
        <f t="shared" si="2"/>
        <v>1.8902427569131166</v>
      </c>
      <c r="AA91" s="11" t="s">
        <v>77</v>
      </c>
      <c r="AC91" s="11" t="s">
        <v>78</v>
      </c>
      <c r="AD91" s="11">
        <v>617</v>
      </c>
      <c r="AE91" s="11">
        <v>14.342285</v>
      </c>
      <c r="AF91" s="11">
        <v>-3.4794640000000001</v>
      </c>
      <c r="AG91" s="11">
        <v>17.821749000000001</v>
      </c>
      <c r="AH91" s="18">
        <f t="shared" si="3"/>
        <v>1.2426017890454695</v>
      </c>
      <c r="AI91" s="11" t="s">
        <v>77</v>
      </c>
      <c r="AK91" s="11" t="s">
        <v>83</v>
      </c>
      <c r="AL91" s="11">
        <v>615</v>
      </c>
      <c r="AM91" s="11">
        <v>45.399990000000003</v>
      </c>
      <c r="AN91" s="11">
        <v>37.995975000000001</v>
      </c>
      <c r="AO91" s="11">
        <v>7.4040140000000001</v>
      </c>
      <c r="AP91" s="11">
        <v>16.308406000000002</v>
      </c>
      <c r="AR91" s="11" t="s">
        <v>76</v>
      </c>
      <c r="AS91" s="11">
        <v>88</v>
      </c>
      <c r="AT91" s="11">
        <v>22.384405999999998</v>
      </c>
      <c r="AU91" s="11">
        <v>20.110351000000001</v>
      </c>
      <c r="AV91" s="11">
        <v>2.274054</v>
      </c>
      <c r="AW91" s="11">
        <v>10.159101</v>
      </c>
    </row>
    <row r="92" spans="4:49" x14ac:dyDescent="0.35">
      <c r="U92" s="11" t="s">
        <v>76</v>
      </c>
      <c r="V92" s="11">
        <v>1444</v>
      </c>
      <c r="W92" s="11">
        <v>0.259988</v>
      </c>
      <c r="X92" s="11">
        <v>-3.8209590000000002</v>
      </c>
      <c r="Y92" s="11">
        <v>4.0809470000000001</v>
      </c>
      <c r="Z92" s="18">
        <f t="shared" si="2"/>
        <v>15.696674461898242</v>
      </c>
      <c r="AA92" s="11" t="s">
        <v>77</v>
      </c>
      <c r="AC92" s="11" t="s">
        <v>78</v>
      </c>
      <c r="AD92" s="11">
        <v>624</v>
      </c>
      <c r="AE92" s="11">
        <v>-14.731870000000001</v>
      </c>
      <c r="AF92" s="11">
        <v>-1.784799</v>
      </c>
      <c r="AG92" s="11">
        <v>12.947072</v>
      </c>
      <c r="AH92" s="18">
        <f t="shared" si="3"/>
        <v>0.87884783126649912</v>
      </c>
      <c r="AI92" s="11">
        <v>87.884780000000006</v>
      </c>
      <c r="AK92" s="11" t="s">
        <v>83</v>
      </c>
      <c r="AL92" s="11">
        <v>623</v>
      </c>
      <c r="AM92" s="11">
        <v>-8.5354810000000008</v>
      </c>
      <c r="AN92" s="11">
        <v>-9.8683530000000008</v>
      </c>
      <c r="AO92" s="11">
        <v>1.3328709999999999</v>
      </c>
      <c r="AP92" s="11">
        <v>15.615655</v>
      </c>
      <c r="AR92" s="11" t="s">
        <v>78</v>
      </c>
      <c r="AS92" s="11">
        <v>89</v>
      </c>
      <c r="AT92" s="11">
        <v>-4.997776</v>
      </c>
      <c r="AU92" s="11">
        <v>-4.7780170000000002</v>
      </c>
      <c r="AV92" s="11">
        <v>0.21975900000000001</v>
      </c>
      <c r="AW92" s="11">
        <v>4.3971359999999997</v>
      </c>
    </row>
    <row r="93" spans="4:49" x14ac:dyDescent="0.35">
      <c r="U93" s="11" t="s">
        <v>76</v>
      </c>
      <c r="V93" s="11">
        <v>1449</v>
      </c>
      <c r="W93" s="11">
        <v>7.3565000000000005E-2</v>
      </c>
      <c r="X93" s="11">
        <v>-0.68438600000000005</v>
      </c>
      <c r="Y93" s="11">
        <v>0.75795100000000004</v>
      </c>
      <c r="Z93" s="18">
        <f t="shared" si="2"/>
        <v>10.303146876911574</v>
      </c>
      <c r="AA93" s="11" t="s">
        <v>77</v>
      </c>
      <c r="AC93" s="11" t="s">
        <v>78</v>
      </c>
      <c r="AD93" s="11">
        <v>630</v>
      </c>
      <c r="AE93" s="11">
        <v>-2.764205</v>
      </c>
      <c r="AF93" s="11">
        <v>-3.719128</v>
      </c>
      <c r="AG93" s="11">
        <v>0.95492299999999997</v>
      </c>
      <c r="AH93" s="18">
        <f t="shared" si="3"/>
        <v>0.34546026796131257</v>
      </c>
      <c r="AI93" s="11">
        <v>34.546033000000001</v>
      </c>
      <c r="AK93" s="11" t="s">
        <v>83</v>
      </c>
      <c r="AL93" s="11">
        <v>627</v>
      </c>
      <c r="AM93" s="11">
        <v>-11.811809</v>
      </c>
      <c r="AN93" s="11">
        <v>-14.505979999999999</v>
      </c>
      <c r="AO93" s="11">
        <v>2.694172</v>
      </c>
      <c r="AP93" s="11">
        <v>22.809135999999999</v>
      </c>
      <c r="AR93" s="11" t="s">
        <v>76</v>
      </c>
      <c r="AS93" s="11">
        <v>90</v>
      </c>
      <c r="AT93" s="11">
        <v>-17.221042000000001</v>
      </c>
      <c r="AU93" s="11">
        <v>-14.522396000000001</v>
      </c>
      <c r="AV93" s="11">
        <v>2.698645</v>
      </c>
      <c r="AW93" s="11">
        <v>15.670629</v>
      </c>
    </row>
    <row r="94" spans="4:49" x14ac:dyDescent="0.35">
      <c r="U94" s="11" t="s">
        <v>76</v>
      </c>
      <c r="V94" s="11">
        <v>1474</v>
      </c>
      <c r="W94" s="11">
        <v>-0.52178800000000003</v>
      </c>
      <c r="X94" s="11">
        <v>-2.3647420000000001</v>
      </c>
      <c r="Y94" s="11">
        <v>1.842954</v>
      </c>
      <c r="Z94" s="18">
        <f t="shared" si="2"/>
        <v>3.5319976695516186</v>
      </c>
      <c r="AA94" s="11" t="s">
        <v>77</v>
      </c>
      <c r="AC94" s="11" t="s">
        <v>78</v>
      </c>
      <c r="AD94" s="11">
        <v>637</v>
      </c>
      <c r="AE94" s="11">
        <v>-19.688058000000002</v>
      </c>
      <c r="AF94" s="11">
        <v>-16.449801999999998</v>
      </c>
      <c r="AG94" s="11">
        <v>3.2382550000000001</v>
      </c>
      <c r="AH94" s="18">
        <f t="shared" si="3"/>
        <v>0.1644781318705989</v>
      </c>
      <c r="AI94" s="11">
        <v>16.447814999999999</v>
      </c>
      <c r="AK94" s="11" t="s">
        <v>83</v>
      </c>
      <c r="AL94" s="11">
        <v>633</v>
      </c>
      <c r="AM94" s="11">
        <v>-4.0726209999999998</v>
      </c>
      <c r="AN94" s="11">
        <v>-3.6953870000000002</v>
      </c>
      <c r="AO94" s="11">
        <v>0.37723400000000001</v>
      </c>
      <c r="AP94" s="11">
        <v>9.262689</v>
      </c>
      <c r="AR94" s="11" t="s">
        <v>76</v>
      </c>
      <c r="AS94" s="11">
        <v>91</v>
      </c>
      <c r="AT94" s="11">
        <v>-25.440152000000001</v>
      </c>
      <c r="AU94" s="11">
        <v>-25.360405</v>
      </c>
      <c r="AV94" s="11">
        <v>7.9746999999999998E-2</v>
      </c>
      <c r="AW94" s="11">
        <v>0.313469</v>
      </c>
    </row>
    <row r="95" spans="4:49" x14ac:dyDescent="0.35">
      <c r="U95" s="11" t="s">
        <v>76</v>
      </c>
      <c r="V95" s="11">
        <v>1491</v>
      </c>
      <c r="W95" s="11">
        <v>-9.5092999999999997E-2</v>
      </c>
      <c r="X95" s="11">
        <v>2.1309740000000001</v>
      </c>
      <c r="Y95" s="11">
        <v>2.226067</v>
      </c>
      <c r="Z95" s="18">
        <f t="shared" si="2"/>
        <v>23.409367671647757</v>
      </c>
      <c r="AA95" s="11" t="s">
        <v>77</v>
      </c>
      <c r="AC95" s="11" t="s">
        <v>78</v>
      </c>
      <c r="AD95" s="11">
        <v>638</v>
      </c>
      <c r="AE95" s="11">
        <v>-22.907442</v>
      </c>
      <c r="AF95" s="11">
        <v>-21.018238</v>
      </c>
      <c r="AG95" s="11">
        <v>1.889205</v>
      </c>
      <c r="AH95" s="18">
        <f t="shared" si="3"/>
        <v>8.2471233584264891E-2</v>
      </c>
      <c r="AI95" s="11">
        <v>8.2471219999999992</v>
      </c>
      <c r="AK95" s="11" t="s">
        <v>83</v>
      </c>
      <c r="AL95" s="11">
        <v>643</v>
      </c>
      <c r="AM95" s="11">
        <v>-29.054105</v>
      </c>
      <c r="AN95" s="11">
        <v>-28.355160000000001</v>
      </c>
      <c r="AO95" s="11">
        <v>0.69894500000000004</v>
      </c>
      <c r="AP95" s="11">
        <v>2.4056679999999999</v>
      </c>
      <c r="AR95" s="11" t="s">
        <v>83</v>
      </c>
      <c r="AS95" s="11">
        <v>92</v>
      </c>
      <c r="AT95" s="11">
        <v>14.640632999999999</v>
      </c>
      <c r="AU95" s="11">
        <v>22.300768000000001</v>
      </c>
      <c r="AV95" s="11">
        <v>7.6601350000000004</v>
      </c>
      <c r="AW95" s="11">
        <v>52.321064999999997</v>
      </c>
    </row>
    <row r="96" spans="4:49" x14ac:dyDescent="0.35">
      <c r="D96" t="s">
        <v>111</v>
      </c>
      <c r="U96" s="11" t="s">
        <v>76</v>
      </c>
      <c r="V96" s="11">
        <v>1535</v>
      </c>
      <c r="W96" s="11">
        <v>0.58257000000000003</v>
      </c>
      <c r="X96" s="11">
        <v>4.0998390000000002</v>
      </c>
      <c r="Y96" s="11">
        <v>3.5172690000000002</v>
      </c>
      <c r="Z96" s="18">
        <f t="shared" si="2"/>
        <v>6.0375045058962868</v>
      </c>
      <c r="AA96" s="11" t="s">
        <v>77</v>
      </c>
      <c r="AC96" s="11" t="s">
        <v>78</v>
      </c>
      <c r="AD96" s="11">
        <v>644</v>
      </c>
      <c r="AE96" s="11">
        <v>21.350960000000001</v>
      </c>
      <c r="AF96" s="11">
        <v>27.216018999999999</v>
      </c>
      <c r="AG96" s="11">
        <v>5.8650589999999996</v>
      </c>
      <c r="AH96" s="18">
        <f t="shared" si="3"/>
        <v>0.27469767167377951</v>
      </c>
      <c r="AI96" s="11">
        <v>27.469767000000001</v>
      </c>
      <c r="AK96" s="11" t="s">
        <v>83</v>
      </c>
      <c r="AL96" s="11">
        <v>645</v>
      </c>
      <c r="AM96" s="11">
        <v>4.2325949999999999</v>
      </c>
      <c r="AN96" s="11">
        <v>3.5471119999999998</v>
      </c>
      <c r="AO96" s="11">
        <v>0.68548299999999995</v>
      </c>
      <c r="AP96" s="11">
        <v>16.195326999999999</v>
      </c>
      <c r="AR96" s="11" t="s">
        <v>76</v>
      </c>
      <c r="AS96" s="11">
        <v>93</v>
      </c>
      <c r="AT96" s="11">
        <v>-22.804857999999999</v>
      </c>
      <c r="AU96" s="11">
        <v>-21.962129999999998</v>
      </c>
      <c r="AV96" s="11">
        <v>0.84272800000000003</v>
      </c>
      <c r="AW96" s="11">
        <v>3.6953900000000002</v>
      </c>
    </row>
    <row r="97" spans="21:49" x14ac:dyDescent="0.35">
      <c r="U97" s="11" t="s">
        <v>76</v>
      </c>
      <c r="V97" s="11">
        <v>1556</v>
      </c>
      <c r="W97" s="11">
        <v>2.0318909999999999</v>
      </c>
      <c r="X97" s="11">
        <v>-0.56988099999999997</v>
      </c>
      <c r="Y97" s="11">
        <v>2.601772</v>
      </c>
      <c r="Z97" s="18">
        <f t="shared" si="2"/>
        <v>1.2804682928365745</v>
      </c>
      <c r="AA97" s="11" t="s">
        <v>77</v>
      </c>
      <c r="AC97" s="11" t="s">
        <v>78</v>
      </c>
      <c r="AD97" s="11">
        <v>651</v>
      </c>
      <c r="AE97" s="11">
        <v>-15.391109</v>
      </c>
      <c r="AF97" s="11">
        <v>-18.571729999999999</v>
      </c>
      <c r="AG97" s="11">
        <v>3.1806209999999999</v>
      </c>
      <c r="AH97" s="18">
        <f t="shared" si="3"/>
        <v>0.20665313980948349</v>
      </c>
      <c r="AI97" s="11">
        <v>20.665317000000002</v>
      </c>
      <c r="AK97" s="11" t="s">
        <v>83</v>
      </c>
      <c r="AL97" s="11">
        <v>654</v>
      </c>
      <c r="AM97" s="11">
        <v>-26.967129</v>
      </c>
      <c r="AN97" s="11">
        <v>-25.798143</v>
      </c>
      <c r="AO97" s="11">
        <v>1.1689860000000001</v>
      </c>
      <c r="AP97" s="11">
        <v>4.3348560000000003</v>
      </c>
      <c r="AR97" s="11" t="s">
        <v>76</v>
      </c>
      <c r="AS97" s="11">
        <v>94</v>
      </c>
      <c r="AT97" s="11">
        <v>-3.0424530000000001</v>
      </c>
      <c r="AU97" s="11">
        <v>-4.6625589999999999</v>
      </c>
      <c r="AV97" s="11">
        <v>1.6201049999999999</v>
      </c>
      <c r="AW97" s="11">
        <v>53.249961999999996</v>
      </c>
    </row>
    <row r="98" spans="21:49" x14ac:dyDescent="0.35">
      <c r="U98" s="11" t="s">
        <v>76</v>
      </c>
      <c r="V98" s="11">
        <v>1567</v>
      </c>
      <c r="W98" s="11">
        <v>3.1826180000000002</v>
      </c>
      <c r="X98" s="11">
        <v>-0.62775800000000004</v>
      </c>
      <c r="Y98" s="11">
        <v>3.8103760000000002</v>
      </c>
      <c r="Z98" s="18">
        <f t="shared" si="2"/>
        <v>1.197245789472692</v>
      </c>
      <c r="AA98" s="11" t="s">
        <v>77</v>
      </c>
      <c r="AC98" s="11" t="s">
        <v>78</v>
      </c>
      <c r="AD98" s="11">
        <v>660</v>
      </c>
      <c r="AE98" s="11">
        <v>-5.0124219999999999</v>
      </c>
      <c r="AF98" s="11">
        <v>-7.0974930000000001</v>
      </c>
      <c r="AG98" s="11">
        <v>2.0850710000000001</v>
      </c>
      <c r="AH98" s="18">
        <f t="shared" si="3"/>
        <v>0.41598073745586467</v>
      </c>
      <c r="AI98" s="11">
        <v>41.598075000000001</v>
      </c>
      <c r="AK98" s="11" t="s">
        <v>83</v>
      </c>
      <c r="AL98" s="11">
        <v>657</v>
      </c>
      <c r="AM98" s="11">
        <v>21.383333</v>
      </c>
      <c r="AN98" s="11">
        <v>13.334031</v>
      </c>
      <c r="AO98" s="11">
        <v>8.0493020000000008</v>
      </c>
      <c r="AP98" s="11">
        <v>37.642878000000003</v>
      </c>
      <c r="AR98" s="11" t="s">
        <v>78</v>
      </c>
      <c r="AS98" s="11">
        <v>95</v>
      </c>
      <c r="AT98" s="11">
        <v>28.809314000000001</v>
      </c>
      <c r="AU98" s="11">
        <v>21.349032000000001</v>
      </c>
      <c r="AV98" s="11">
        <v>7.4602810000000002</v>
      </c>
      <c r="AW98" s="11">
        <v>25.895381</v>
      </c>
    </row>
    <row r="99" spans="21:49" x14ac:dyDescent="0.35">
      <c r="U99" s="11" t="s">
        <v>76</v>
      </c>
      <c r="V99" s="11">
        <v>1572</v>
      </c>
      <c r="W99" s="11">
        <v>-0.75430200000000003</v>
      </c>
      <c r="X99" s="11">
        <v>11.369130999999999</v>
      </c>
      <c r="Y99" s="11">
        <v>12.123433</v>
      </c>
      <c r="Z99" s="18">
        <f t="shared" si="2"/>
        <v>16.072386126511663</v>
      </c>
      <c r="AA99" s="11" t="s">
        <v>77</v>
      </c>
      <c r="AC99" s="11" t="s">
        <v>78</v>
      </c>
      <c r="AD99" s="11">
        <v>666</v>
      </c>
      <c r="AE99" s="11">
        <v>1.01325</v>
      </c>
      <c r="AF99" s="11">
        <v>-7.5769669999999998</v>
      </c>
      <c r="AG99" s="11">
        <v>8.5902170000000009</v>
      </c>
      <c r="AH99" s="18">
        <f t="shared" si="3"/>
        <v>8.4778850234394287</v>
      </c>
      <c r="AI99" s="11" t="s">
        <v>77</v>
      </c>
      <c r="AK99" s="11" t="s">
        <v>83</v>
      </c>
      <c r="AL99" s="11">
        <v>665</v>
      </c>
      <c r="AM99" s="11">
        <v>-7.4242210000000002</v>
      </c>
      <c r="AN99" s="11">
        <v>-8.4213719999999999</v>
      </c>
      <c r="AO99" s="11">
        <v>0.99715100000000001</v>
      </c>
      <c r="AP99" s="11">
        <v>13.431051999999999</v>
      </c>
      <c r="AR99" s="11" t="s">
        <v>76</v>
      </c>
      <c r="AS99" s="11">
        <v>96</v>
      </c>
      <c r="AT99" s="11">
        <v>-13.874362</v>
      </c>
      <c r="AU99" s="11">
        <v>-13.448328</v>
      </c>
      <c r="AV99" s="11">
        <v>0.42603400000000002</v>
      </c>
      <c r="AW99" s="11">
        <v>3.0706540000000002</v>
      </c>
    </row>
    <row r="100" spans="21:49" x14ac:dyDescent="0.35">
      <c r="U100" s="11" t="s">
        <v>76</v>
      </c>
      <c r="V100" s="11">
        <v>1597</v>
      </c>
      <c r="W100" s="11">
        <v>-0.87268199999999996</v>
      </c>
      <c r="X100" s="11">
        <v>-4.2952440000000003</v>
      </c>
      <c r="Y100" s="11">
        <v>3.4225620000000001</v>
      </c>
      <c r="Z100" s="18">
        <f t="shared" si="2"/>
        <v>3.9218890729956621</v>
      </c>
      <c r="AA100" s="11" t="s">
        <v>77</v>
      </c>
      <c r="AC100" s="11" t="s">
        <v>78</v>
      </c>
      <c r="AD100" s="11">
        <v>672</v>
      </c>
      <c r="AE100" s="11">
        <v>0.116276</v>
      </c>
      <c r="AF100" s="11">
        <v>-0.70812699999999995</v>
      </c>
      <c r="AG100" s="11">
        <v>0.824403</v>
      </c>
      <c r="AH100" s="18">
        <f t="shared" si="3"/>
        <v>7.090052977398603</v>
      </c>
      <c r="AI100" s="11" t="s">
        <v>77</v>
      </c>
      <c r="AK100" s="11" t="s">
        <v>83</v>
      </c>
      <c r="AL100" s="11">
        <v>671</v>
      </c>
      <c r="AM100" s="11">
        <v>-1.2462960000000001</v>
      </c>
      <c r="AN100" s="11">
        <v>4.6567059999999998</v>
      </c>
      <c r="AO100" s="11">
        <v>5.9030009999999997</v>
      </c>
      <c r="AP100" s="11" t="s">
        <v>77</v>
      </c>
      <c r="AR100" s="11" t="s">
        <v>76</v>
      </c>
      <c r="AS100" s="11">
        <v>97</v>
      </c>
      <c r="AT100" s="11">
        <v>-5.5839590000000001</v>
      </c>
      <c r="AU100" s="11">
        <v>-4.3269060000000001</v>
      </c>
      <c r="AV100" s="11">
        <v>1.257053</v>
      </c>
      <c r="AW100" s="11">
        <v>22.511856999999999</v>
      </c>
    </row>
    <row r="101" spans="21:49" x14ac:dyDescent="0.35">
      <c r="U101" s="11" t="s">
        <v>76</v>
      </c>
      <c r="V101" s="11">
        <v>1606</v>
      </c>
      <c r="W101" s="11">
        <v>-2.2154790000000002</v>
      </c>
      <c r="X101" s="11">
        <v>0.75637399999999999</v>
      </c>
      <c r="Y101" s="11">
        <v>2.9718529999999999</v>
      </c>
      <c r="Z101" s="18">
        <f t="shared" si="2"/>
        <v>1.3414042741998455</v>
      </c>
      <c r="AA101" s="11" t="s">
        <v>77</v>
      </c>
      <c r="AC101" s="11" t="s">
        <v>78</v>
      </c>
      <c r="AD101" s="11">
        <v>674</v>
      </c>
      <c r="AE101" s="11">
        <v>35.626842000000003</v>
      </c>
      <c r="AF101" s="11">
        <v>26.298109</v>
      </c>
      <c r="AG101" s="11">
        <v>9.3287329999999997</v>
      </c>
      <c r="AH101" s="18">
        <f t="shared" si="3"/>
        <v>0.26184563313245668</v>
      </c>
      <c r="AI101" s="11">
        <v>26.184563000000001</v>
      </c>
      <c r="AK101" s="11" t="s">
        <v>83</v>
      </c>
      <c r="AL101" s="11">
        <v>675</v>
      </c>
      <c r="AM101" s="11">
        <v>-18.946086999999999</v>
      </c>
      <c r="AN101" s="11">
        <v>-16.250800000000002</v>
      </c>
      <c r="AO101" s="11">
        <v>2.6952880000000001</v>
      </c>
      <c r="AP101" s="11">
        <v>14.226089999999999</v>
      </c>
      <c r="AR101" s="11" t="s">
        <v>76</v>
      </c>
      <c r="AS101" s="11">
        <v>98</v>
      </c>
      <c r="AT101" s="11">
        <v>-4.0090890000000003</v>
      </c>
      <c r="AU101" s="11">
        <v>-3.4642040000000001</v>
      </c>
      <c r="AV101" s="11">
        <v>0.54488499999999995</v>
      </c>
      <c r="AW101" s="11">
        <v>13.591233000000001</v>
      </c>
    </row>
    <row r="102" spans="21:49" x14ac:dyDescent="0.35">
      <c r="U102" s="11" t="s">
        <v>76</v>
      </c>
      <c r="V102" s="11">
        <v>1632</v>
      </c>
      <c r="W102" s="11">
        <v>-7.1629999999999999E-2</v>
      </c>
      <c r="X102" s="11">
        <v>-0.58002500000000001</v>
      </c>
      <c r="Y102" s="11">
        <v>0.50839500000000004</v>
      </c>
      <c r="Z102" s="18">
        <f t="shared" si="2"/>
        <v>7.0975150076783473</v>
      </c>
      <c r="AA102" s="11" t="s">
        <v>77</v>
      </c>
      <c r="AC102" s="11" t="s">
        <v>78</v>
      </c>
      <c r="AD102" s="11">
        <v>685</v>
      </c>
      <c r="AE102" s="11">
        <v>-16.195889000000001</v>
      </c>
      <c r="AF102" s="11">
        <v>-14.878235999999999</v>
      </c>
      <c r="AG102" s="11">
        <v>1.317653</v>
      </c>
      <c r="AH102" s="18">
        <f t="shared" si="3"/>
        <v>8.135725059612349E-2</v>
      </c>
      <c r="AI102" s="11">
        <v>8.1357239999999997</v>
      </c>
      <c r="AK102" s="11" t="s">
        <v>83</v>
      </c>
      <c r="AL102" s="11">
        <v>682</v>
      </c>
      <c r="AM102" s="11">
        <v>-22.52234</v>
      </c>
      <c r="AN102" s="11">
        <v>-23.962778</v>
      </c>
      <c r="AO102" s="11">
        <v>1.4404380000000001</v>
      </c>
      <c r="AP102" s="11">
        <v>6.3955950000000001</v>
      </c>
      <c r="AR102" s="11" t="s">
        <v>76</v>
      </c>
      <c r="AS102" s="11">
        <v>99</v>
      </c>
      <c r="AT102" s="11">
        <v>-11.750545000000001</v>
      </c>
      <c r="AU102" s="11">
        <v>-19.275258000000001</v>
      </c>
      <c r="AV102" s="11">
        <v>7.5247130000000002</v>
      </c>
      <c r="AW102" s="11">
        <v>64.037143999999998</v>
      </c>
    </row>
    <row r="103" spans="21:49" x14ac:dyDescent="0.35">
      <c r="U103" s="11" t="s">
        <v>76</v>
      </c>
      <c r="V103" s="11">
        <v>1650</v>
      </c>
      <c r="W103" s="11">
        <v>-9.4627610000000004</v>
      </c>
      <c r="X103" s="11">
        <v>0.51037200000000005</v>
      </c>
      <c r="Y103" s="11">
        <v>9.9731319999999997</v>
      </c>
      <c r="Z103" s="18">
        <f t="shared" si="2"/>
        <v>1.0539346814317723</v>
      </c>
      <c r="AA103" s="11" t="s">
        <v>77</v>
      </c>
      <c r="AC103" s="11" t="s">
        <v>78</v>
      </c>
      <c r="AD103" s="11">
        <v>686</v>
      </c>
      <c r="AE103" s="11">
        <v>-7.9184330000000003</v>
      </c>
      <c r="AF103" s="11">
        <v>-5.3873150000000001</v>
      </c>
      <c r="AG103" s="11">
        <v>2.5311180000000002</v>
      </c>
      <c r="AH103" s="18">
        <f t="shared" si="3"/>
        <v>0.31964884971559399</v>
      </c>
      <c r="AI103" s="11">
        <v>31.964891000000001</v>
      </c>
      <c r="AK103" s="11" t="s">
        <v>83</v>
      </c>
      <c r="AL103" s="11">
        <v>691</v>
      </c>
      <c r="AM103" s="11">
        <v>7.6749049999999999</v>
      </c>
      <c r="AN103" s="11">
        <v>11.885406</v>
      </c>
      <c r="AO103" s="11">
        <v>4.210502</v>
      </c>
      <c r="AP103" s="11">
        <v>54.860636999999997</v>
      </c>
      <c r="AR103" s="11" t="s">
        <v>78</v>
      </c>
      <c r="AS103" s="11">
        <v>100</v>
      </c>
      <c r="AT103" s="11">
        <v>45.219368000000003</v>
      </c>
      <c r="AU103" s="11">
        <v>39.999499</v>
      </c>
      <c r="AV103" s="11">
        <v>5.2198690000000001</v>
      </c>
      <c r="AW103" s="11">
        <v>11.543437000000001</v>
      </c>
    </row>
    <row r="104" spans="21:49" x14ac:dyDescent="0.35">
      <c r="U104" s="11" t="s">
        <v>76</v>
      </c>
      <c r="V104" s="11">
        <v>1666</v>
      </c>
      <c r="W104" s="11">
        <v>0.24315700000000001</v>
      </c>
      <c r="X104" s="11">
        <v>1.854071</v>
      </c>
      <c r="Y104" s="11">
        <v>1.6109150000000001</v>
      </c>
      <c r="Z104" s="18">
        <f t="shared" si="2"/>
        <v>6.6249994859288446</v>
      </c>
      <c r="AA104" s="11" t="s">
        <v>77</v>
      </c>
      <c r="AC104" s="11" t="s">
        <v>78</v>
      </c>
      <c r="AD104" s="11">
        <v>692</v>
      </c>
      <c r="AE104" s="11">
        <v>26.354607999999999</v>
      </c>
      <c r="AF104" s="11">
        <v>31.018974</v>
      </c>
      <c r="AG104" s="11">
        <v>4.6643660000000002</v>
      </c>
      <c r="AH104" s="18">
        <f t="shared" si="3"/>
        <v>0.17698483695906236</v>
      </c>
      <c r="AI104" s="11">
        <v>17.698485000000002</v>
      </c>
      <c r="AK104" s="11" t="s">
        <v>83</v>
      </c>
      <c r="AL104" s="11">
        <v>694</v>
      </c>
      <c r="AM104" s="11">
        <v>-5.9096979999999997</v>
      </c>
      <c r="AN104" s="11">
        <v>-4.6006390000000001</v>
      </c>
      <c r="AO104" s="11">
        <v>1.309059</v>
      </c>
      <c r="AP104" s="11">
        <v>22.151033000000002</v>
      </c>
      <c r="AR104" s="11" t="s">
        <v>76</v>
      </c>
      <c r="AS104" s="11">
        <v>101</v>
      </c>
      <c r="AT104" s="11">
        <v>16.283577999999999</v>
      </c>
      <c r="AU104" s="11">
        <v>13.290179999999999</v>
      </c>
      <c r="AV104" s="11">
        <v>2.993398</v>
      </c>
      <c r="AW104" s="11">
        <v>18.382923000000002</v>
      </c>
    </row>
    <row r="105" spans="21:49" x14ac:dyDescent="0.35">
      <c r="U105" s="11" t="s">
        <v>76</v>
      </c>
      <c r="V105" s="11">
        <v>1678</v>
      </c>
      <c r="W105" s="11">
        <v>-5.5185999999999999E-2</v>
      </c>
      <c r="X105" s="11">
        <v>-3.277644</v>
      </c>
      <c r="Y105" s="11">
        <v>3.222458</v>
      </c>
      <c r="Z105" s="18">
        <f t="shared" si="2"/>
        <v>58.392672054506576</v>
      </c>
      <c r="AA105" s="11" t="s">
        <v>77</v>
      </c>
      <c r="AC105" s="11" t="s">
        <v>78</v>
      </c>
      <c r="AD105" s="11">
        <v>699</v>
      </c>
      <c r="AE105" s="11">
        <v>-12.690384999999999</v>
      </c>
      <c r="AF105" s="11">
        <v>-15.961217</v>
      </c>
      <c r="AG105" s="11">
        <v>3.270832</v>
      </c>
      <c r="AH105" s="18">
        <f t="shared" si="3"/>
        <v>0.25774095900163785</v>
      </c>
      <c r="AI105" s="11">
        <v>25.774094000000002</v>
      </c>
      <c r="AK105" s="11" t="s">
        <v>83</v>
      </c>
      <c r="AL105" s="11">
        <v>698</v>
      </c>
      <c r="AM105" s="11">
        <v>-12.353963</v>
      </c>
      <c r="AN105" s="11">
        <v>-7.0159099999999999</v>
      </c>
      <c r="AO105" s="11">
        <v>5.3380530000000004</v>
      </c>
      <c r="AP105" s="11">
        <v>43.209235</v>
      </c>
      <c r="AR105" s="11" t="s">
        <v>83</v>
      </c>
      <c r="AS105" s="11">
        <v>102</v>
      </c>
      <c r="AT105" s="11">
        <v>-16.827538000000001</v>
      </c>
      <c r="AU105" s="11">
        <v>-17.545373999999999</v>
      </c>
      <c r="AV105" s="11">
        <v>0.71783600000000003</v>
      </c>
      <c r="AW105" s="11">
        <v>4.2658379999999996</v>
      </c>
    </row>
    <row r="106" spans="21:49" x14ac:dyDescent="0.35">
      <c r="U106" s="11" t="s">
        <v>76</v>
      </c>
      <c r="V106" s="11">
        <v>1687</v>
      </c>
      <c r="W106" s="11">
        <v>3.3932910000000001</v>
      </c>
      <c r="X106" s="11">
        <v>-2.184952</v>
      </c>
      <c r="Y106" s="11">
        <v>5.5782429999999996</v>
      </c>
      <c r="Z106" s="18">
        <f t="shared" si="2"/>
        <v>1.6439035143169269</v>
      </c>
      <c r="AA106" s="11" t="s">
        <v>77</v>
      </c>
      <c r="AC106" s="11" t="s">
        <v>78</v>
      </c>
      <c r="AD106" s="11">
        <v>709</v>
      </c>
      <c r="AE106" s="11">
        <v>10.062450999999999</v>
      </c>
      <c r="AF106" s="11">
        <v>19.726672000000001</v>
      </c>
      <c r="AG106" s="11">
        <v>9.6642209999999995</v>
      </c>
      <c r="AH106" s="18">
        <f t="shared" si="3"/>
        <v>0.9604241551089292</v>
      </c>
      <c r="AI106" s="11">
        <v>96.042417999999998</v>
      </c>
      <c r="AK106" s="11" t="s">
        <v>83</v>
      </c>
      <c r="AL106" s="11">
        <v>705</v>
      </c>
      <c r="AM106" s="11">
        <v>-26.013287999999999</v>
      </c>
      <c r="AN106" s="11">
        <v>-23.755077</v>
      </c>
      <c r="AO106" s="11">
        <v>2.2582110000000002</v>
      </c>
      <c r="AP106" s="11">
        <v>8.6809899999999995</v>
      </c>
      <c r="AR106" s="11" t="s">
        <v>76</v>
      </c>
      <c r="AS106" s="11">
        <v>103</v>
      </c>
      <c r="AT106" s="11">
        <v>2.7806069999999998</v>
      </c>
      <c r="AU106" s="11">
        <v>-1.7776160000000001</v>
      </c>
      <c r="AV106" s="11">
        <v>4.5582229999999999</v>
      </c>
      <c r="AW106" s="11" t="s">
        <v>77</v>
      </c>
    </row>
    <row r="107" spans="21:49" x14ac:dyDescent="0.35">
      <c r="U107" s="11" t="s">
        <v>76</v>
      </c>
      <c r="V107" s="11">
        <v>1700</v>
      </c>
      <c r="W107" s="11">
        <v>-3.1172789999999999</v>
      </c>
      <c r="X107" s="11">
        <v>1.854468</v>
      </c>
      <c r="Y107" s="11">
        <v>4.9717469999999997</v>
      </c>
      <c r="Z107" s="18">
        <f t="shared" si="2"/>
        <v>1.594899590315785</v>
      </c>
      <c r="AA107" s="11" t="s">
        <v>77</v>
      </c>
      <c r="AC107" s="11" t="s">
        <v>78</v>
      </c>
      <c r="AD107" s="11">
        <v>711</v>
      </c>
      <c r="AE107" s="11">
        <v>24.786035999999999</v>
      </c>
      <c r="AF107" s="11">
        <v>23.622605</v>
      </c>
      <c r="AG107" s="11">
        <v>1.1634310000000001</v>
      </c>
      <c r="AH107" s="18">
        <f t="shared" si="3"/>
        <v>4.6938969991006232E-2</v>
      </c>
      <c r="AI107" s="11">
        <v>4.6938959999999996</v>
      </c>
      <c r="AK107" s="11" t="s">
        <v>83</v>
      </c>
      <c r="AL107" s="11">
        <v>713</v>
      </c>
      <c r="AM107" s="11">
        <v>45.650094000000003</v>
      </c>
      <c r="AN107" s="11">
        <v>40.880229999999997</v>
      </c>
      <c r="AO107" s="11">
        <v>4.7698640000000001</v>
      </c>
      <c r="AP107" s="11">
        <v>10.44875</v>
      </c>
      <c r="AR107" s="11" t="s">
        <v>76</v>
      </c>
      <c r="AS107" s="11">
        <v>104</v>
      </c>
      <c r="AT107" s="11">
        <v>2.9286819999999998</v>
      </c>
      <c r="AU107" s="11">
        <v>3.670709</v>
      </c>
      <c r="AV107" s="11">
        <v>0.74202699999999999</v>
      </c>
      <c r="AW107" s="11">
        <v>25.336556000000002</v>
      </c>
    </row>
    <row r="108" spans="21:49" x14ac:dyDescent="0.35">
      <c r="U108" s="11" t="s">
        <v>76</v>
      </c>
      <c r="V108" s="11">
        <v>1703</v>
      </c>
      <c r="W108" s="11">
        <v>-0.72483399999999998</v>
      </c>
      <c r="X108" s="11">
        <v>-2.5041869999999999</v>
      </c>
      <c r="Y108" s="11">
        <v>1.779353</v>
      </c>
      <c r="Z108" s="18">
        <f t="shared" si="2"/>
        <v>2.4548420741852617</v>
      </c>
      <c r="AA108" s="11" t="s">
        <v>77</v>
      </c>
      <c r="AC108" s="11" t="s">
        <v>78</v>
      </c>
      <c r="AD108" s="11">
        <v>720</v>
      </c>
      <c r="AE108" s="11">
        <v>-6.4986249999999997</v>
      </c>
      <c r="AF108" s="11">
        <v>-9.9466809999999999</v>
      </c>
      <c r="AG108" s="11">
        <v>3.4480569999999999</v>
      </c>
      <c r="AH108" s="18">
        <f t="shared" si="3"/>
        <v>0.53058254630787283</v>
      </c>
      <c r="AI108" s="11">
        <v>53.058249000000004</v>
      </c>
      <c r="AK108" s="11" t="s">
        <v>83</v>
      </c>
      <c r="AL108" s="11">
        <v>718</v>
      </c>
      <c r="AM108" s="11">
        <v>-28.223468</v>
      </c>
      <c r="AN108" s="11">
        <v>-21.813829999999999</v>
      </c>
      <c r="AO108" s="11">
        <v>6.409637</v>
      </c>
      <c r="AP108" s="11">
        <v>22.710311999999998</v>
      </c>
      <c r="AR108" s="11" t="s">
        <v>76</v>
      </c>
      <c r="AS108" s="11">
        <v>105</v>
      </c>
      <c r="AT108" s="11">
        <v>29.791526000000001</v>
      </c>
      <c r="AU108" s="11">
        <v>33.400506</v>
      </c>
      <c r="AV108" s="11">
        <v>3.6089799999999999</v>
      </c>
      <c r="AW108" s="11">
        <v>12.114114000000001</v>
      </c>
    </row>
    <row r="109" spans="21:49" x14ac:dyDescent="0.35">
      <c r="U109" s="11" t="s">
        <v>76</v>
      </c>
      <c r="V109" s="11">
        <v>1715</v>
      </c>
      <c r="W109" s="11">
        <v>-8.2299999999999995E-4</v>
      </c>
      <c r="X109" s="11">
        <v>-4.5041589999999996</v>
      </c>
      <c r="Y109" s="11">
        <v>4.5033370000000001</v>
      </c>
      <c r="Z109" s="18">
        <f t="shared" si="2"/>
        <v>5471.8554070473883</v>
      </c>
      <c r="AA109" s="11" t="s">
        <v>77</v>
      </c>
      <c r="AC109" s="11" t="s">
        <v>78</v>
      </c>
      <c r="AD109" s="11">
        <v>726</v>
      </c>
      <c r="AE109" s="11">
        <v>1.7376339999999999</v>
      </c>
      <c r="AF109" s="11">
        <v>0.42984299999999998</v>
      </c>
      <c r="AG109" s="11">
        <v>1.3077909999999999</v>
      </c>
      <c r="AH109" s="18">
        <f t="shared" si="3"/>
        <v>0.75262742326634957</v>
      </c>
      <c r="AI109" s="11">
        <v>75.262720000000002</v>
      </c>
      <c r="AK109" s="11" t="s">
        <v>83</v>
      </c>
      <c r="AL109" s="11">
        <v>722</v>
      </c>
      <c r="AM109" s="11">
        <v>15.520880999999999</v>
      </c>
      <c r="AN109" s="11">
        <v>26.330560999999999</v>
      </c>
      <c r="AO109" s="11">
        <v>10.80968</v>
      </c>
      <c r="AP109" s="11">
        <v>69.646045000000001</v>
      </c>
      <c r="AR109" s="11" t="s">
        <v>76</v>
      </c>
      <c r="AS109" s="11">
        <v>106</v>
      </c>
      <c r="AT109" s="11">
        <v>-6.4316089999999999</v>
      </c>
      <c r="AU109" s="11">
        <v>-5.0401920000000002</v>
      </c>
      <c r="AV109" s="11">
        <v>1.391416</v>
      </c>
      <c r="AW109" s="11">
        <v>21.634031</v>
      </c>
    </row>
    <row r="110" spans="21:49" x14ac:dyDescent="0.35">
      <c r="U110" s="11" t="s">
        <v>76</v>
      </c>
      <c r="V110" s="11">
        <v>1734</v>
      </c>
      <c r="W110" s="11">
        <v>-0.667883</v>
      </c>
      <c r="X110" s="11">
        <v>0.29870200000000002</v>
      </c>
      <c r="Y110" s="11">
        <v>0.96658500000000003</v>
      </c>
      <c r="Z110" s="18">
        <f t="shared" si="2"/>
        <v>1.447237016064191</v>
      </c>
      <c r="AA110" s="11" t="s">
        <v>77</v>
      </c>
      <c r="AC110" s="11" t="s">
        <v>78</v>
      </c>
      <c r="AD110" s="11">
        <v>733</v>
      </c>
      <c r="AE110" s="11">
        <v>-4.3792249999999999</v>
      </c>
      <c r="AF110" s="11">
        <v>2.4270269999999998</v>
      </c>
      <c r="AG110" s="11">
        <v>6.8062529999999999</v>
      </c>
      <c r="AH110" s="18">
        <f t="shared" si="3"/>
        <v>1.554214044722525</v>
      </c>
      <c r="AI110" s="11" t="s">
        <v>77</v>
      </c>
      <c r="AK110" s="11" t="s">
        <v>83</v>
      </c>
      <c r="AL110" s="11">
        <v>732</v>
      </c>
      <c r="AM110" s="11">
        <v>39.852595000000001</v>
      </c>
      <c r="AN110" s="11">
        <v>45.712890999999999</v>
      </c>
      <c r="AO110" s="11">
        <v>5.8602959999999999</v>
      </c>
      <c r="AP110" s="11">
        <v>14.704929999999999</v>
      </c>
      <c r="AR110" s="11" t="s">
        <v>78</v>
      </c>
      <c r="AS110" s="11">
        <v>107</v>
      </c>
      <c r="AT110" s="11">
        <v>13.535052</v>
      </c>
      <c r="AU110" s="11">
        <v>15.073181</v>
      </c>
      <c r="AV110" s="11">
        <v>1.5381290000000001</v>
      </c>
      <c r="AW110" s="11">
        <v>11.364039999999999</v>
      </c>
    </row>
    <row r="111" spans="21:49" x14ac:dyDescent="0.35">
      <c r="U111" s="11" t="s">
        <v>76</v>
      </c>
      <c r="V111" s="11">
        <v>1740</v>
      </c>
      <c r="W111" s="11">
        <v>-3.9742109999999999</v>
      </c>
      <c r="X111" s="11">
        <v>0.53263000000000005</v>
      </c>
      <c r="Y111" s="11">
        <v>4.5068409999999997</v>
      </c>
      <c r="Z111" s="18">
        <f t="shared" si="2"/>
        <v>1.1340215705708629</v>
      </c>
      <c r="AA111" s="11" t="s">
        <v>77</v>
      </c>
      <c r="AC111" s="11" t="s">
        <v>78</v>
      </c>
      <c r="AD111" s="11">
        <v>734</v>
      </c>
      <c r="AE111" s="11">
        <v>-10.189697000000001</v>
      </c>
      <c r="AF111" s="11">
        <v>-6.4980880000000001</v>
      </c>
      <c r="AG111" s="11">
        <v>3.6916099999999998</v>
      </c>
      <c r="AH111" s="18">
        <f t="shared" si="3"/>
        <v>0.36228849591896595</v>
      </c>
      <c r="AI111" s="11">
        <v>36.228845</v>
      </c>
      <c r="AK111" s="11" t="s">
        <v>83</v>
      </c>
      <c r="AL111" s="11">
        <v>737</v>
      </c>
      <c r="AM111" s="11">
        <v>34.584685999999998</v>
      </c>
      <c r="AN111" s="11">
        <v>29.013887</v>
      </c>
      <c r="AO111" s="11">
        <v>5.5707990000000001</v>
      </c>
      <c r="AP111" s="11">
        <v>16.107703999999998</v>
      </c>
      <c r="AR111" s="11" t="s">
        <v>76</v>
      </c>
      <c r="AS111" s="11">
        <v>108</v>
      </c>
      <c r="AT111" s="11">
        <v>4.9722460000000002</v>
      </c>
      <c r="AU111" s="11">
        <v>4.4558739999999997</v>
      </c>
      <c r="AV111" s="11">
        <v>0.51637200000000005</v>
      </c>
      <c r="AW111" s="11">
        <v>10.385077000000001</v>
      </c>
    </row>
    <row r="112" spans="21:49" x14ac:dyDescent="0.35">
      <c r="U112" s="11" t="s">
        <v>76</v>
      </c>
      <c r="V112" s="11">
        <v>1744</v>
      </c>
      <c r="W112" s="11">
        <v>1.237347</v>
      </c>
      <c r="X112" s="11">
        <v>-0.65394300000000005</v>
      </c>
      <c r="Y112" s="11">
        <v>1.8912899999999999</v>
      </c>
      <c r="Z112" s="18">
        <f t="shared" si="2"/>
        <v>1.5285041302076134</v>
      </c>
      <c r="AA112" s="11" t="s">
        <v>77</v>
      </c>
      <c r="AC112" s="11" t="s">
        <v>78</v>
      </c>
      <c r="AD112" s="11">
        <v>744</v>
      </c>
      <c r="AE112" s="11">
        <v>1.2160439999999999</v>
      </c>
      <c r="AF112" s="11">
        <v>-0.109948</v>
      </c>
      <c r="AG112" s="11">
        <v>1.3259920000000001</v>
      </c>
      <c r="AH112" s="18">
        <f t="shared" si="3"/>
        <v>1.0904144915808969</v>
      </c>
      <c r="AI112" s="11" t="s">
        <v>77</v>
      </c>
      <c r="AK112" s="11" t="s">
        <v>83</v>
      </c>
      <c r="AL112" s="11">
        <v>740</v>
      </c>
      <c r="AM112" s="11">
        <v>17.133289000000001</v>
      </c>
      <c r="AN112" s="11">
        <v>25.62257</v>
      </c>
      <c r="AO112" s="11">
        <v>8.4892810000000001</v>
      </c>
      <c r="AP112" s="11">
        <v>49.548459000000001</v>
      </c>
      <c r="AR112" s="11" t="s">
        <v>83</v>
      </c>
      <c r="AS112" s="11">
        <v>109</v>
      </c>
      <c r="AT112" s="11">
        <v>-6.2610400000000004</v>
      </c>
      <c r="AU112" s="11">
        <v>-1.1802809999999999</v>
      </c>
      <c r="AV112" s="11">
        <v>5.0807580000000003</v>
      </c>
      <c r="AW112" s="11">
        <v>81.148797000000002</v>
      </c>
    </row>
    <row r="113" spans="2:49" x14ac:dyDescent="0.35">
      <c r="U113" s="11" t="s">
        <v>76</v>
      </c>
      <c r="V113" s="11">
        <v>1751</v>
      </c>
      <c r="W113" s="11">
        <v>-0.27221600000000001</v>
      </c>
      <c r="X113" s="11">
        <v>0.54246799999999995</v>
      </c>
      <c r="Y113" s="11">
        <v>0.81468399999999996</v>
      </c>
      <c r="Z113" s="18">
        <f t="shared" si="2"/>
        <v>2.9927851412113906</v>
      </c>
      <c r="AA113" s="11" t="s">
        <v>77</v>
      </c>
      <c r="AC113" s="11" t="s">
        <v>78</v>
      </c>
      <c r="AD113" s="11">
        <v>749</v>
      </c>
      <c r="AE113" s="11">
        <v>-1.751007</v>
      </c>
      <c r="AF113" s="11">
        <v>-3.7170879999999999</v>
      </c>
      <c r="AG113" s="11">
        <v>1.966081</v>
      </c>
      <c r="AH113" s="18">
        <f t="shared" si="3"/>
        <v>1.1228287493996312</v>
      </c>
      <c r="AI113" s="11" t="s">
        <v>77</v>
      </c>
      <c r="AK113" s="11" t="s">
        <v>83</v>
      </c>
      <c r="AL113" s="11">
        <v>748</v>
      </c>
      <c r="AM113" s="11">
        <v>-15.567629</v>
      </c>
      <c r="AN113" s="11">
        <v>-14.192373</v>
      </c>
      <c r="AO113" s="11">
        <v>1.375256</v>
      </c>
      <c r="AP113" s="11">
        <v>8.8340730000000001</v>
      </c>
      <c r="AR113" s="11" t="s">
        <v>76</v>
      </c>
      <c r="AS113" s="11">
        <v>110</v>
      </c>
      <c r="AT113" s="11">
        <v>-19.468398000000001</v>
      </c>
      <c r="AU113" s="11">
        <v>-21.178481000000001</v>
      </c>
      <c r="AV113" s="11">
        <v>1.7100839999999999</v>
      </c>
      <c r="AW113" s="11">
        <v>8.7838949999999993</v>
      </c>
    </row>
    <row r="114" spans="2:49" x14ac:dyDescent="0.35">
      <c r="U114" s="11" t="s">
        <v>76</v>
      </c>
      <c r="V114" s="11">
        <v>1775</v>
      </c>
      <c r="W114" s="11">
        <v>2.4497200000000001</v>
      </c>
      <c r="X114" s="11">
        <v>4.9276109999999997</v>
      </c>
      <c r="Y114" s="11">
        <v>2.4778910000000001</v>
      </c>
      <c r="Z114" s="18">
        <f t="shared" si="2"/>
        <v>1.011499681596264</v>
      </c>
      <c r="AA114" s="11" t="s">
        <v>77</v>
      </c>
      <c r="AC114" s="11" t="s">
        <v>78</v>
      </c>
      <c r="AD114" s="11">
        <v>754</v>
      </c>
      <c r="AE114" s="11">
        <v>4.6645560000000001</v>
      </c>
      <c r="AF114" s="11">
        <v>5.0987109999999998</v>
      </c>
      <c r="AG114" s="11">
        <v>0.43415500000000001</v>
      </c>
      <c r="AH114" s="18">
        <f t="shared" si="3"/>
        <v>9.3075310919195742E-2</v>
      </c>
      <c r="AI114" s="11">
        <v>9.3075320000000001</v>
      </c>
      <c r="AK114" s="11" t="s">
        <v>83</v>
      </c>
      <c r="AL114" s="11">
        <v>755</v>
      </c>
      <c r="AM114" s="11">
        <v>-10.221747000000001</v>
      </c>
      <c r="AN114" s="11">
        <v>-26.624454</v>
      </c>
      <c r="AO114" s="11">
        <v>16.402706999999999</v>
      </c>
      <c r="AP114" s="11" t="s">
        <v>77</v>
      </c>
      <c r="AR114" s="11" t="s">
        <v>76</v>
      </c>
      <c r="AS114" s="11">
        <v>111</v>
      </c>
      <c r="AT114" s="11">
        <v>-29.027856</v>
      </c>
      <c r="AU114" s="11">
        <v>-28.293489999999998</v>
      </c>
      <c r="AV114" s="11">
        <v>0.73436599999999996</v>
      </c>
      <c r="AW114" s="11">
        <v>2.5298660000000002</v>
      </c>
    </row>
    <row r="115" spans="2:49" x14ac:dyDescent="0.35">
      <c r="U115" s="11" t="s">
        <v>76</v>
      </c>
      <c r="V115" s="11">
        <v>1785</v>
      </c>
      <c r="W115" s="11">
        <v>0.70515000000000005</v>
      </c>
      <c r="X115" s="11">
        <v>-0.80670500000000001</v>
      </c>
      <c r="Y115" s="11">
        <v>1.5118549999999999</v>
      </c>
      <c r="Z115" s="18">
        <f t="shared" si="2"/>
        <v>2.1440190030489963</v>
      </c>
      <c r="AA115" s="11" t="s">
        <v>77</v>
      </c>
      <c r="AC115" s="11" t="s">
        <v>78</v>
      </c>
      <c r="AD115" s="11">
        <v>760</v>
      </c>
      <c r="AE115" s="11">
        <v>-11.539313</v>
      </c>
      <c r="AF115" s="11">
        <v>-10.192553999999999</v>
      </c>
      <c r="AG115" s="11">
        <v>1.346759</v>
      </c>
      <c r="AH115" s="18">
        <f t="shared" si="3"/>
        <v>0.11671050087643867</v>
      </c>
      <c r="AI115" s="11">
        <v>11.671052</v>
      </c>
      <c r="AK115" s="11" t="s">
        <v>83</v>
      </c>
      <c r="AL115" s="11">
        <v>759</v>
      </c>
      <c r="AM115" s="11">
        <v>-0.15624299999999999</v>
      </c>
      <c r="AN115" s="11">
        <v>-1.623434</v>
      </c>
      <c r="AO115" s="11">
        <v>1.4671909999999999</v>
      </c>
      <c r="AP115" s="11" t="s">
        <v>77</v>
      </c>
      <c r="AR115" s="11" t="s">
        <v>78</v>
      </c>
      <c r="AS115" s="11">
        <v>112</v>
      </c>
      <c r="AT115" s="11">
        <v>21.528189999999999</v>
      </c>
      <c r="AU115" s="11">
        <v>16.728090000000002</v>
      </c>
      <c r="AV115" s="11">
        <v>4.8001009999999997</v>
      </c>
      <c r="AW115" s="11">
        <v>22.296814000000001</v>
      </c>
    </row>
    <row r="116" spans="2:49" x14ac:dyDescent="0.35">
      <c r="U116" s="11" t="s">
        <v>76</v>
      </c>
      <c r="V116" s="11">
        <v>1798</v>
      </c>
      <c r="W116" s="11">
        <v>0.51191200000000003</v>
      </c>
      <c r="X116" s="11">
        <v>2.6495639999999998</v>
      </c>
      <c r="Y116" s="11">
        <v>2.137651</v>
      </c>
      <c r="Z116" s="18">
        <f t="shared" si="2"/>
        <v>4.1758173279782458</v>
      </c>
      <c r="AA116" s="11" t="s">
        <v>77</v>
      </c>
      <c r="AC116" s="11" t="s">
        <v>78</v>
      </c>
      <c r="AD116" s="11">
        <v>766</v>
      </c>
      <c r="AE116" s="11">
        <v>-0.19413</v>
      </c>
      <c r="AF116" s="11">
        <v>1.040815</v>
      </c>
      <c r="AG116" s="11">
        <v>1.234945</v>
      </c>
      <c r="AH116" s="18">
        <f t="shared" si="3"/>
        <v>6.3614330603204037</v>
      </c>
      <c r="AI116" s="11" t="s">
        <v>77</v>
      </c>
      <c r="AK116" s="11" t="s">
        <v>83</v>
      </c>
      <c r="AL116" s="11">
        <v>767</v>
      </c>
      <c r="AM116" s="11">
        <v>-13.279939000000001</v>
      </c>
      <c r="AN116" s="11">
        <v>-10.85844</v>
      </c>
      <c r="AO116" s="11">
        <v>2.4214989999999998</v>
      </c>
      <c r="AP116" s="11">
        <v>18.234261</v>
      </c>
      <c r="AR116" s="11" t="s">
        <v>76</v>
      </c>
      <c r="AS116" s="11">
        <v>113</v>
      </c>
      <c r="AT116" s="11">
        <v>15.185259</v>
      </c>
      <c r="AU116" s="11">
        <v>18.039597000000001</v>
      </c>
      <c r="AV116" s="11">
        <v>2.8543379999999998</v>
      </c>
      <c r="AW116" s="11">
        <v>18.796768</v>
      </c>
    </row>
    <row r="117" spans="2:49" x14ac:dyDescent="0.35">
      <c r="U117" s="11" t="s">
        <v>76</v>
      </c>
      <c r="V117" s="11">
        <v>1812</v>
      </c>
      <c r="W117" s="11">
        <v>-3.061099</v>
      </c>
      <c r="X117" s="11">
        <v>-8.1527159999999999</v>
      </c>
      <c r="Y117" s="11">
        <v>5.0916170000000003</v>
      </c>
      <c r="Z117" s="18">
        <f t="shared" si="2"/>
        <v>1.6633297387637578</v>
      </c>
      <c r="AA117" s="11" t="s">
        <v>77</v>
      </c>
      <c r="AC117" s="11" t="s">
        <v>78</v>
      </c>
      <c r="AD117" s="11">
        <v>771</v>
      </c>
      <c r="AE117" s="11">
        <v>-15.474970000000001</v>
      </c>
      <c r="AF117" s="11">
        <v>-12.094707</v>
      </c>
      <c r="AG117" s="11">
        <v>3.3802620000000001</v>
      </c>
      <c r="AH117" s="18">
        <f t="shared" si="3"/>
        <v>0.21843415528430749</v>
      </c>
      <c r="AI117" s="11">
        <v>21.843418</v>
      </c>
      <c r="AK117" s="11" t="s">
        <v>83</v>
      </c>
      <c r="AL117" s="11">
        <v>770</v>
      </c>
      <c r="AM117" s="11">
        <v>-5.9730639999999999</v>
      </c>
      <c r="AN117" s="11">
        <v>-7.5017779999999998</v>
      </c>
      <c r="AO117" s="11">
        <v>1.528713</v>
      </c>
      <c r="AP117" s="11">
        <v>25.593449</v>
      </c>
      <c r="AR117" s="11" t="s">
        <v>76</v>
      </c>
      <c r="AS117" s="11">
        <v>114</v>
      </c>
      <c r="AT117" s="11">
        <v>-2.6089639999999998</v>
      </c>
      <c r="AU117" s="11">
        <v>1.3406009999999999</v>
      </c>
      <c r="AV117" s="11">
        <v>3.9495640000000001</v>
      </c>
      <c r="AW117" s="11" t="s">
        <v>77</v>
      </c>
    </row>
    <row r="118" spans="2:49" x14ac:dyDescent="0.35">
      <c r="U118" s="11" t="s">
        <v>76</v>
      </c>
      <c r="V118" s="11">
        <v>1839</v>
      </c>
      <c r="W118" s="11">
        <v>3.7416719999999999</v>
      </c>
      <c r="X118" s="11">
        <v>-1.311377</v>
      </c>
      <c r="Y118" s="11">
        <v>5.0530489999999997</v>
      </c>
      <c r="Z118" s="18">
        <f t="shared" si="2"/>
        <v>1.3504788768229818</v>
      </c>
      <c r="AA118" s="11" t="s">
        <v>77</v>
      </c>
      <c r="AC118" s="11" t="s">
        <v>78</v>
      </c>
      <c r="AD118" s="11">
        <v>780</v>
      </c>
      <c r="AE118" s="11">
        <v>4.2446429999999999</v>
      </c>
      <c r="AF118" s="11">
        <v>3.492505</v>
      </c>
      <c r="AG118" s="11">
        <v>0.75213799999999997</v>
      </c>
      <c r="AH118" s="18">
        <f t="shared" si="3"/>
        <v>0.17719699866396302</v>
      </c>
      <c r="AI118" s="11">
        <v>17.719697</v>
      </c>
      <c r="AK118" s="11" t="s">
        <v>83</v>
      </c>
      <c r="AL118" s="11">
        <v>778</v>
      </c>
      <c r="AM118" s="11">
        <v>-5.6808569999999996</v>
      </c>
      <c r="AN118" s="11">
        <v>-6.0578570000000003</v>
      </c>
      <c r="AO118" s="11">
        <v>0.377</v>
      </c>
      <c r="AP118" s="11">
        <v>6.6363250000000003</v>
      </c>
      <c r="AR118" s="11" t="s">
        <v>83</v>
      </c>
      <c r="AS118" s="11">
        <v>115</v>
      </c>
      <c r="AT118" s="11">
        <v>-1.090171</v>
      </c>
      <c r="AU118" s="11">
        <v>-2.4045649999999998</v>
      </c>
      <c r="AV118" s="11">
        <v>1.3143940000000001</v>
      </c>
      <c r="AW118" s="11" t="s">
        <v>77</v>
      </c>
    </row>
    <row r="119" spans="2:49" x14ac:dyDescent="0.35">
      <c r="U119" s="11" t="s">
        <v>76</v>
      </c>
      <c r="V119" s="11">
        <v>1846</v>
      </c>
      <c r="W119" s="11">
        <v>-0.59752300000000003</v>
      </c>
      <c r="X119" s="11">
        <v>1.8338829999999999</v>
      </c>
      <c r="Y119" s="11">
        <v>2.4314049999999998</v>
      </c>
      <c r="Z119" s="18">
        <f t="shared" si="2"/>
        <v>4.0691404347615068</v>
      </c>
      <c r="AA119" s="11" t="s">
        <v>77</v>
      </c>
      <c r="AC119" s="11" t="s">
        <v>78</v>
      </c>
      <c r="AD119" s="11">
        <v>786</v>
      </c>
      <c r="AE119" s="11">
        <v>17.388373999999999</v>
      </c>
      <c r="AF119" s="11">
        <v>24.756501</v>
      </c>
      <c r="AG119" s="11">
        <v>7.3681270000000003</v>
      </c>
      <c r="AH119" s="18">
        <f t="shared" si="3"/>
        <v>0.42373870035231592</v>
      </c>
      <c r="AI119" s="11">
        <v>42.373866999999997</v>
      </c>
      <c r="AK119" s="11" t="s">
        <v>83</v>
      </c>
      <c r="AL119" s="11">
        <v>784</v>
      </c>
      <c r="AM119" s="11">
        <v>20.559457999999999</v>
      </c>
      <c r="AN119" s="11">
        <v>28.648958</v>
      </c>
      <c r="AO119" s="11">
        <v>8.0894999999999992</v>
      </c>
      <c r="AP119" s="11">
        <v>39.346857</v>
      </c>
      <c r="AR119" s="11" t="s">
        <v>76</v>
      </c>
      <c r="AS119" s="11">
        <v>116</v>
      </c>
      <c r="AT119" s="11">
        <v>-2.2574019999999999</v>
      </c>
      <c r="AU119" s="11">
        <v>0.38115100000000002</v>
      </c>
      <c r="AV119" s="11">
        <v>2.6385519999999998</v>
      </c>
      <c r="AW119" s="11" t="s">
        <v>77</v>
      </c>
    </row>
    <row r="120" spans="2:49" x14ac:dyDescent="0.35">
      <c r="U120" s="11" t="s">
        <v>76</v>
      </c>
      <c r="V120" s="11">
        <v>1865</v>
      </c>
      <c r="W120" s="11">
        <v>1.1283939999999999</v>
      </c>
      <c r="X120" s="11">
        <v>-3.8564729999999998</v>
      </c>
      <c r="Y120" s="11">
        <v>4.9848670000000004</v>
      </c>
      <c r="Z120" s="18">
        <f t="shared" si="2"/>
        <v>4.4176652835800265</v>
      </c>
      <c r="AA120" s="11" t="s">
        <v>77</v>
      </c>
      <c r="AC120" s="11" t="s">
        <v>78</v>
      </c>
      <c r="AD120" s="11">
        <v>789</v>
      </c>
      <c r="AE120" s="11">
        <v>26.609836999999999</v>
      </c>
      <c r="AF120" s="11">
        <v>24.341643999999999</v>
      </c>
      <c r="AG120" s="11">
        <v>2.268192</v>
      </c>
      <c r="AH120" s="18">
        <f t="shared" si="3"/>
        <v>8.5238853586363572E-2</v>
      </c>
      <c r="AI120" s="11">
        <v>8.5238859999999992</v>
      </c>
      <c r="AK120" s="11" t="s">
        <v>83</v>
      </c>
      <c r="AL120" s="11">
        <v>793</v>
      </c>
      <c r="AM120" s="11">
        <v>-12.257963999999999</v>
      </c>
      <c r="AN120" s="11">
        <v>-12.425755000000001</v>
      </c>
      <c r="AO120" s="11">
        <v>0.167791</v>
      </c>
      <c r="AP120" s="11">
        <v>1.3688290000000001</v>
      </c>
      <c r="AR120" s="11" t="s">
        <v>76</v>
      </c>
      <c r="AS120" s="11">
        <v>117</v>
      </c>
      <c r="AT120" s="11">
        <v>-6.5276730000000001</v>
      </c>
      <c r="AU120" s="11">
        <v>-9.3834</v>
      </c>
      <c r="AV120" s="11">
        <v>2.8557269999999999</v>
      </c>
      <c r="AW120" s="11">
        <v>43.748009000000003</v>
      </c>
    </row>
    <row r="121" spans="2:49" x14ac:dyDescent="0.35">
      <c r="U121" s="11" t="s">
        <v>76</v>
      </c>
      <c r="V121" s="11">
        <v>1887</v>
      </c>
      <c r="W121" s="11">
        <v>0.48729</v>
      </c>
      <c r="X121" s="11">
        <v>-8.4769210000000008</v>
      </c>
      <c r="Y121" s="11">
        <v>8.9642110000000006</v>
      </c>
      <c r="Z121" s="18">
        <f t="shared" si="2"/>
        <v>18.396049580332043</v>
      </c>
      <c r="AA121" s="11" t="s">
        <v>77</v>
      </c>
      <c r="AC121" s="11" t="s">
        <v>78</v>
      </c>
      <c r="AD121" s="11">
        <v>796</v>
      </c>
      <c r="AE121" s="11">
        <v>30.242445</v>
      </c>
      <c r="AF121" s="11">
        <v>42.086379000000001</v>
      </c>
      <c r="AG121" s="11">
        <v>11.843935</v>
      </c>
      <c r="AH121" s="18">
        <f t="shared" si="3"/>
        <v>0.39163285243636881</v>
      </c>
      <c r="AI121" s="11">
        <v>39.163285000000002</v>
      </c>
      <c r="AK121" s="11" t="s">
        <v>83</v>
      </c>
      <c r="AL121" s="11">
        <v>795</v>
      </c>
      <c r="AM121" s="11">
        <v>-13.743449999999999</v>
      </c>
      <c r="AN121" s="11">
        <v>-13.390415000000001</v>
      </c>
      <c r="AO121" s="11">
        <v>0.35303499999999999</v>
      </c>
      <c r="AP121" s="11">
        <v>2.5687500000000001</v>
      </c>
      <c r="AR121" s="11" t="s">
        <v>76</v>
      </c>
      <c r="AS121" s="11">
        <v>118</v>
      </c>
      <c r="AT121" s="11">
        <v>-5.0336999999999996</v>
      </c>
      <c r="AU121" s="11">
        <v>-4.4062159999999997</v>
      </c>
      <c r="AV121" s="11">
        <v>0.62748300000000001</v>
      </c>
      <c r="AW121" s="11">
        <v>12.465647000000001</v>
      </c>
    </row>
    <row r="122" spans="2:49" x14ac:dyDescent="0.35">
      <c r="U122" s="11" t="s">
        <v>76</v>
      </c>
      <c r="V122" s="11">
        <v>1910</v>
      </c>
      <c r="W122" s="11">
        <v>-1.9983040000000001</v>
      </c>
      <c r="X122" s="11">
        <v>0.76595500000000005</v>
      </c>
      <c r="Y122" s="11">
        <v>2.764259</v>
      </c>
      <c r="Z122" s="18">
        <f t="shared" si="2"/>
        <v>1.3833025405543902</v>
      </c>
      <c r="AA122" s="11" t="s">
        <v>77</v>
      </c>
      <c r="AC122" s="11" t="s">
        <v>78</v>
      </c>
      <c r="AD122" s="11">
        <v>801</v>
      </c>
      <c r="AE122" s="11">
        <v>8.9580839999999995</v>
      </c>
      <c r="AF122" s="11">
        <v>10.490033</v>
      </c>
      <c r="AG122" s="11">
        <v>1.5319480000000001</v>
      </c>
      <c r="AH122" s="18">
        <f t="shared" si="3"/>
        <v>0.17101290856392953</v>
      </c>
      <c r="AI122" s="11">
        <v>17.101292000000001</v>
      </c>
      <c r="AK122" s="11" t="s">
        <v>83</v>
      </c>
      <c r="AL122" s="11">
        <v>800</v>
      </c>
      <c r="AM122" s="11">
        <v>-9.0817759999999996</v>
      </c>
      <c r="AN122" s="11">
        <v>-11.519007999999999</v>
      </c>
      <c r="AO122" s="11">
        <v>2.4372319999999998</v>
      </c>
      <c r="AP122" s="11">
        <v>26.836510000000001</v>
      </c>
      <c r="AR122" s="11" t="s">
        <v>76</v>
      </c>
      <c r="AS122" s="11">
        <v>119</v>
      </c>
      <c r="AT122" s="11">
        <v>18.718059</v>
      </c>
      <c r="AU122" s="11">
        <v>17.022728000000001</v>
      </c>
      <c r="AV122" s="11">
        <v>1.6953309999999999</v>
      </c>
      <c r="AW122" s="11">
        <v>9.0571920000000006</v>
      </c>
    </row>
    <row r="123" spans="2:49" x14ac:dyDescent="0.35">
      <c r="U123" s="11" t="s">
        <v>76</v>
      </c>
      <c r="V123" s="11">
        <v>1920</v>
      </c>
      <c r="W123" s="11">
        <v>-1.575223</v>
      </c>
      <c r="X123" s="11">
        <v>2.305164</v>
      </c>
      <c r="Y123" s="11">
        <v>3.8803869999999998</v>
      </c>
      <c r="Z123" s="18">
        <f t="shared" si="2"/>
        <v>2.4633889931774737</v>
      </c>
      <c r="AA123" s="11" t="s">
        <v>77</v>
      </c>
      <c r="AC123" s="11" t="s">
        <v>78</v>
      </c>
      <c r="AD123" s="11">
        <v>808</v>
      </c>
      <c r="AE123" s="11">
        <v>13.587001000000001</v>
      </c>
      <c r="AF123" s="11">
        <v>15.818225999999999</v>
      </c>
      <c r="AG123" s="11">
        <v>2.2312249999999998</v>
      </c>
      <c r="AH123" s="18">
        <f t="shared" si="3"/>
        <v>0.16421762241719123</v>
      </c>
      <c r="AI123" s="11">
        <v>16.421761</v>
      </c>
      <c r="AK123" s="11" t="s">
        <v>83</v>
      </c>
      <c r="AL123" s="11">
        <v>807</v>
      </c>
      <c r="AM123" s="11">
        <v>13.480468</v>
      </c>
      <c r="AN123" s="11">
        <v>6.1432599999999997</v>
      </c>
      <c r="AO123" s="11">
        <v>7.3372080000000004</v>
      </c>
      <c r="AP123" s="11">
        <v>54.428438</v>
      </c>
      <c r="AR123" s="11" t="s">
        <v>76</v>
      </c>
      <c r="AS123" s="11">
        <v>120</v>
      </c>
      <c r="AT123" s="11">
        <v>-27.157923</v>
      </c>
      <c r="AU123" s="11">
        <v>-22.387885000000001</v>
      </c>
      <c r="AV123" s="11">
        <v>4.7700379999999996</v>
      </c>
      <c r="AW123" s="11">
        <v>17.564074999999999</v>
      </c>
    </row>
    <row r="124" spans="2:49" x14ac:dyDescent="0.35">
      <c r="B124" s="11" t="s">
        <v>0</v>
      </c>
      <c r="C124" s="11" t="s">
        <v>1</v>
      </c>
      <c r="E124" s="11" t="s">
        <v>22</v>
      </c>
      <c r="F124" s="11" t="s">
        <v>23</v>
      </c>
      <c r="G124" s="11" t="s">
        <v>86</v>
      </c>
      <c r="I124" s="11" t="s">
        <v>22</v>
      </c>
      <c r="J124" s="11" t="s">
        <v>23</v>
      </c>
      <c r="K124" s="11" t="s">
        <v>24</v>
      </c>
      <c r="U124" s="11" t="s">
        <v>76</v>
      </c>
      <c r="V124" s="11">
        <v>1947</v>
      </c>
      <c r="W124" s="11">
        <v>-0.63110500000000003</v>
      </c>
      <c r="X124" s="11">
        <v>-4.4237039999999999</v>
      </c>
      <c r="Y124" s="11">
        <v>3.7925990000000001</v>
      </c>
      <c r="Z124" s="18">
        <f t="shared" si="2"/>
        <v>6.0094580141180947</v>
      </c>
      <c r="AA124" s="11" t="s">
        <v>77</v>
      </c>
      <c r="AC124" s="11" t="s">
        <v>78</v>
      </c>
      <c r="AD124" s="11">
        <v>817</v>
      </c>
      <c r="AE124" s="11">
        <v>-21.288281999999999</v>
      </c>
      <c r="AF124" s="11">
        <v>-19.215503999999999</v>
      </c>
      <c r="AG124" s="11">
        <v>2.072778</v>
      </c>
      <c r="AH124" s="18">
        <f t="shared" si="3"/>
        <v>9.7367086738140735E-2</v>
      </c>
      <c r="AI124" s="11">
        <v>9.7367080000000001</v>
      </c>
      <c r="AK124" s="11" t="s">
        <v>83</v>
      </c>
      <c r="AL124" s="11">
        <v>812</v>
      </c>
      <c r="AM124" s="11">
        <v>-22.279344999999999</v>
      </c>
      <c r="AN124" s="11">
        <v>-21.757863</v>
      </c>
      <c r="AO124" s="11">
        <v>0.521482</v>
      </c>
      <c r="AP124" s="11">
        <v>2.340652</v>
      </c>
      <c r="AR124" s="11" t="s">
        <v>76</v>
      </c>
      <c r="AS124" s="11">
        <v>121</v>
      </c>
      <c r="AT124" s="11">
        <v>6.5748439999999997</v>
      </c>
      <c r="AU124" s="11">
        <v>2.2495219999999998</v>
      </c>
      <c r="AV124" s="11">
        <v>4.3253219999999999</v>
      </c>
      <c r="AW124" s="11">
        <v>65.785931000000005</v>
      </c>
    </row>
    <row r="125" spans="2:49" x14ac:dyDescent="0.35">
      <c r="B125" s="10" t="s">
        <v>84</v>
      </c>
      <c r="C125" s="10">
        <v>0.103744</v>
      </c>
      <c r="E125" s="11">
        <v>-10</v>
      </c>
      <c r="F125" s="11">
        <v>-9</v>
      </c>
      <c r="G125" s="11">
        <v>0</v>
      </c>
      <c r="I125" s="11">
        <v>9.2549999999999993E-3</v>
      </c>
      <c r="J125" s="11">
        <v>0.31210900000000003</v>
      </c>
      <c r="K125" s="11">
        <v>132</v>
      </c>
      <c r="U125" s="11" t="s">
        <v>76</v>
      </c>
      <c r="V125" s="11">
        <v>1954</v>
      </c>
      <c r="W125" s="11">
        <v>-4.1368330000000002</v>
      </c>
      <c r="X125" s="11">
        <v>-9.2168089999999996</v>
      </c>
      <c r="Y125" s="11">
        <v>5.0799760000000003</v>
      </c>
      <c r="Z125" s="18">
        <f t="shared" si="2"/>
        <v>1.2279867231768844</v>
      </c>
      <c r="AA125" s="11" t="s">
        <v>77</v>
      </c>
      <c r="AC125" s="11" t="s">
        <v>78</v>
      </c>
      <c r="AD125" s="11">
        <v>820</v>
      </c>
      <c r="AE125" s="11">
        <v>31.279515</v>
      </c>
      <c r="AF125" s="11">
        <v>42.477286999999997</v>
      </c>
      <c r="AG125" s="11">
        <v>11.197772000000001</v>
      </c>
      <c r="AH125" s="18">
        <f t="shared" si="3"/>
        <v>0.35799058904845554</v>
      </c>
      <c r="AI125" s="11">
        <v>35.799059</v>
      </c>
      <c r="AK125" s="11" t="s">
        <v>83</v>
      </c>
      <c r="AL125" s="11">
        <v>822</v>
      </c>
      <c r="AM125" s="11">
        <v>29.962292999999999</v>
      </c>
      <c r="AN125" s="11">
        <v>31.165651</v>
      </c>
      <c r="AO125" s="11">
        <v>1.2033579999999999</v>
      </c>
      <c r="AP125" s="11">
        <v>4.0162409999999999</v>
      </c>
      <c r="AR125" s="11" t="s">
        <v>83</v>
      </c>
      <c r="AS125" s="11">
        <v>122</v>
      </c>
      <c r="AT125" s="11">
        <v>-18.097031000000001</v>
      </c>
      <c r="AU125" s="11">
        <v>-18.221387</v>
      </c>
      <c r="AV125" s="11">
        <v>0.12435599999999999</v>
      </c>
      <c r="AW125" s="11">
        <v>0.68716299999999997</v>
      </c>
    </row>
    <row r="126" spans="2:49" x14ac:dyDescent="0.35">
      <c r="B126" s="10" t="s">
        <v>8</v>
      </c>
      <c r="C126" s="10">
        <v>0.32305</v>
      </c>
      <c r="E126" s="11">
        <v>-9</v>
      </c>
      <c r="F126" s="11">
        <v>-8</v>
      </c>
      <c r="G126" s="11">
        <v>0</v>
      </c>
      <c r="I126" s="11">
        <v>0.31210900000000003</v>
      </c>
      <c r="J126" s="11">
        <v>0.61496300000000004</v>
      </c>
      <c r="K126" s="11">
        <v>150</v>
      </c>
      <c r="U126" s="11" t="s">
        <v>76</v>
      </c>
      <c r="V126" s="11">
        <v>1960</v>
      </c>
      <c r="W126" s="11">
        <v>-0.40360200000000002</v>
      </c>
      <c r="X126" s="11">
        <v>-3.537738</v>
      </c>
      <c r="Y126" s="11">
        <v>3.1341359999999998</v>
      </c>
      <c r="Z126" s="18">
        <f t="shared" si="2"/>
        <v>7.7654124607905803</v>
      </c>
      <c r="AA126" s="11" t="s">
        <v>77</v>
      </c>
      <c r="AC126" s="11" t="s">
        <v>78</v>
      </c>
      <c r="AD126" s="11">
        <v>828</v>
      </c>
      <c r="AE126" s="11">
        <v>-1.4501440000000001</v>
      </c>
      <c r="AF126" s="11">
        <v>-4.5367990000000002</v>
      </c>
      <c r="AG126" s="11">
        <v>3.0866549999999999</v>
      </c>
      <c r="AH126" s="18">
        <f t="shared" si="3"/>
        <v>2.1285162025288522</v>
      </c>
      <c r="AI126" s="11" t="s">
        <v>77</v>
      </c>
      <c r="AK126" s="11" t="s">
        <v>83</v>
      </c>
      <c r="AL126" s="11">
        <v>825</v>
      </c>
      <c r="AM126" s="11">
        <v>4.6083369999999997</v>
      </c>
      <c r="AN126" s="11">
        <v>4.4786409999999997</v>
      </c>
      <c r="AO126" s="11">
        <v>0.12969700000000001</v>
      </c>
      <c r="AP126" s="11">
        <v>2.8143919999999998</v>
      </c>
      <c r="AR126" s="11" t="s">
        <v>76</v>
      </c>
      <c r="AS126" s="11">
        <v>123</v>
      </c>
      <c r="AT126" s="11">
        <v>-9.2913899999999998</v>
      </c>
      <c r="AU126" s="11">
        <v>-8.3138349999999992</v>
      </c>
      <c r="AV126" s="11">
        <v>0.97755499999999995</v>
      </c>
      <c r="AW126" s="11">
        <v>10.521084999999999</v>
      </c>
    </row>
    <row r="127" spans="2:49" x14ac:dyDescent="0.35">
      <c r="B127" s="10" t="s">
        <v>13</v>
      </c>
      <c r="C127" s="10">
        <v>0.39579500000000001</v>
      </c>
      <c r="E127" s="11">
        <v>-8</v>
      </c>
      <c r="F127" s="11">
        <v>-7</v>
      </c>
      <c r="G127" s="11">
        <v>1</v>
      </c>
      <c r="I127" s="11">
        <v>0.61496300000000004</v>
      </c>
      <c r="J127" s="11">
        <v>0.91781800000000002</v>
      </c>
      <c r="K127" s="11">
        <v>132</v>
      </c>
      <c r="U127" s="11" t="s">
        <v>76</v>
      </c>
      <c r="V127" s="11">
        <v>1976</v>
      </c>
      <c r="W127" s="11">
        <v>1.1207290000000001</v>
      </c>
      <c r="X127" s="11">
        <v>2.6422319999999999</v>
      </c>
      <c r="Y127" s="11">
        <v>1.521504</v>
      </c>
      <c r="Z127" s="18">
        <f t="shared" si="2"/>
        <v>1.357602060801496</v>
      </c>
      <c r="AA127" s="11" t="s">
        <v>77</v>
      </c>
      <c r="AC127" s="11" t="s">
        <v>78</v>
      </c>
      <c r="AD127" s="11">
        <v>835</v>
      </c>
      <c r="AE127" s="11">
        <v>-15.656535</v>
      </c>
      <c r="AF127" s="11">
        <v>-17.710906999999999</v>
      </c>
      <c r="AG127" s="11">
        <v>2.0543719999999999</v>
      </c>
      <c r="AH127" s="18">
        <f t="shared" si="3"/>
        <v>0.13121498466934095</v>
      </c>
      <c r="AI127" s="11">
        <v>13.121497</v>
      </c>
      <c r="AK127" s="11" t="s">
        <v>83</v>
      </c>
      <c r="AL127" s="11">
        <v>833</v>
      </c>
      <c r="AM127" s="11">
        <v>-11.010824</v>
      </c>
      <c r="AN127" s="11">
        <v>-2.562783</v>
      </c>
      <c r="AO127" s="11">
        <v>8.4480409999999999</v>
      </c>
      <c r="AP127" s="11">
        <v>76.724875999999995</v>
      </c>
      <c r="AR127" s="11" t="s">
        <v>78</v>
      </c>
      <c r="AS127" s="11">
        <v>124</v>
      </c>
      <c r="AT127" s="11">
        <v>15.022112999999999</v>
      </c>
      <c r="AU127" s="11">
        <v>7.8140260000000001</v>
      </c>
      <c r="AV127" s="11">
        <v>7.2080880000000001</v>
      </c>
      <c r="AW127" s="11">
        <v>47.983179999999997</v>
      </c>
    </row>
    <row r="128" spans="2:49" x14ac:dyDescent="0.35">
      <c r="B128" s="10" t="s">
        <v>14</v>
      </c>
      <c r="C128" s="10">
        <v>0.41312100000000002</v>
      </c>
      <c r="E128" s="11">
        <v>-7</v>
      </c>
      <c r="F128" s="11">
        <v>-6</v>
      </c>
      <c r="G128" s="11">
        <v>0</v>
      </c>
      <c r="I128" s="11">
        <v>0.91781800000000002</v>
      </c>
      <c r="J128" s="11">
        <v>1.220672</v>
      </c>
      <c r="K128" s="11">
        <v>138</v>
      </c>
      <c r="U128" s="11" t="s">
        <v>76</v>
      </c>
      <c r="V128" s="11">
        <v>1984</v>
      </c>
      <c r="W128" s="11">
        <v>1.5523359999999999</v>
      </c>
      <c r="X128" s="11">
        <v>-0.988792</v>
      </c>
      <c r="Y128" s="11">
        <v>2.5411280000000001</v>
      </c>
      <c r="Z128" s="18">
        <f t="shared" si="2"/>
        <v>1.6369703466259884</v>
      </c>
      <c r="AA128" s="11" t="s">
        <v>77</v>
      </c>
      <c r="AC128" s="11" t="s">
        <v>78</v>
      </c>
      <c r="AD128" s="11">
        <v>839</v>
      </c>
      <c r="AE128" s="11">
        <v>-10.479879</v>
      </c>
      <c r="AF128" s="11">
        <v>-7.0852589999999998</v>
      </c>
      <c r="AG128" s="11">
        <v>3.3946200000000002</v>
      </c>
      <c r="AH128" s="18">
        <f t="shared" si="3"/>
        <v>0.3239178620287505</v>
      </c>
      <c r="AI128" s="11">
        <v>32.391787999999998</v>
      </c>
      <c r="AK128" s="11" t="s">
        <v>83</v>
      </c>
      <c r="AL128" s="11">
        <v>838</v>
      </c>
      <c r="AM128" s="11">
        <v>-9.2411290000000008</v>
      </c>
      <c r="AN128" s="11">
        <v>-10.979267999999999</v>
      </c>
      <c r="AO128" s="11">
        <v>1.7381390000000001</v>
      </c>
      <c r="AP128" s="11">
        <v>18.808727999999999</v>
      </c>
      <c r="AR128" s="11" t="s">
        <v>76</v>
      </c>
      <c r="AS128" s="11">
        <v>125</v>
      </c>
      <c r="AT128" s="11">
        <v>-7.5056859999999999</v>
      </c>
      <c r="AU128" s="11">
        <v>3.084775</v>
      </c>
      <c r="AV128" s="11">
        <v>10.590462</v>
      </c>
      <c r="AW128" s="11" t="s">
        <v>77</v>
      </c>
    </row>
    <row r="129" spans="2:49" x14ac:dyDescent="0.35">
      <c r="B129" s="10" t="s">
        <v>9</v>
      </c>
      <c r="C129" s="10">
        <v>0.54268499999999997</v>
      </c>
      <c r="E129" s="11">
        <v>-6</v>
      </c>
      <c r="F129" s="11">
        <v>-5</v>
      </c>
      <c r="G129" s="11">
        <v>1</v>
      </c>
      <c r="I129" s="11">
        <v>1.220672</v>
      </c>
      <c r="J129" s="11">
        <v>1.5235270000000001</v>
      </c>
      <c r="K129" s="11">
        <v>100</v>
      </c>
      <c r="U129" s="11" t="s">
        <v>76</v>
      </c>
      <c r="V129" s="11">
        <v>1985</v>
      </c>
      <c r="W129" s="11">
        <v>-0.57325899999999996</v>
      </c>
      <c r="X129" s="11">
        <v>0.81172100000000003</v>
      </c>
      <c r="Y129" s="11">
        <v>1.384979</v>
      </c>
      <c r="Z129" s="18">
        <f t="shared" si="2"/>
        <v>2.4159742803863526</v>
      </c>
      <c r="AA129" s="11" t="s">
        <v>77</v>
      </c>
      <c r="AC129" s="11" t="s">
        <v>78</v>
      </c>
      <c r="AD129" s="11">
        <v>846</v>
      </c>
      <c r="AE129" s="11">
        <v>15.022062</v>
      </c>
      <c r="AF129" s="11">
        <v>13.04979</v>
      </c>
      <c r="AG129" s="11">
        <v>1.972272</v>
      </c>
      <c r="AH129" s="18">
        <f t="shared" si="3"/>
        <v>0.13129169617326836</v>
      </c>
      <c r="AI129" s="11">
        <v>13.129168</v>
      </c>
      <c r="AK129" s="11" t="s">
        <v>83</v>
      </c>
      <c r="AL129" s="11">
        <v>844</v>
      </c>
      <c r="AM129" s="11">
        <v>7.0461270000000003</v>
      </c>
      <c r="AN129" s="11">
        <v>9.4630120000000009</v>
      </c>
      <c r="AO129" s="11">
        <v>2.4168850000000002</v>
      </c>
      <c r="AP129" s="11">
        <v>34.300899999999999</v>
      </c>
      <c r="AR129" s="11" t="s">
        <v>76</v>
      </c>
      <c r="AS129" s="11">
        <v>126</v>
      </c>
      <c r="AT129" s="11">
        <v>11.756548</v>
      </c>
      <c r="AU129" s="11">
        <v>11.122324000000001</v>
      </c>
      <c r="AV129" s="11">
        <v>0.63422299999999998</v>
      </c>
      <c r="AW129" s="11">
        <v>5.3946389999999997</v>
      </c>
    </row>
    <row r="130" spans="2:49" x14ac:dyDescent="0.35">
      <c r="B130" s="10" t="s">
        <v>15</v>
      </c>
      <c r="C130" s="10">
        <v>0.57268699999999995</v>
      </c>
      <c r="E130" s="11">
        <v>-5</v>
      </c>
      <c r="F130" s="11">
        <v>-4</v>
      </c>
      <c r="G130" s="11">
        <v>0</v>
      </c>
      <c r="I130" s="11">
        <v>1.5235270000000001</v>
      </c>
      <c r="J130" s="11">
        <v>1.826381</v>
      </c>
      <c r="K130" s="11">
        <v>103</v>
      </c>
      <c r="U130" s="11" t="s">
        <v>76</v>
      </c>
      <c r="V130" s="11">
        <v>1988</v>
      </c>
      <c r="W130" s="11">
        <v>-4.3057249999999998</v>
      </c>
      <c r="X130" s="11">
        <v>2.181851</v>
      </c>
      <c r="Y130" s="11">
        <v>6.4875759999999998</v>
      </c>
      <c r="Z130" s="18">
        <f t="shared" si="2"/>
        <v>1.5067325479448874</v>
      </c>
      <c r="AA130" s="11" t="s">
        <v>77</v>
      </c>
      <c r="AC130" s="11" t="s">
        <v>78</v>
      </c>
      <c r="AD130" s="11">
        <v>853</v>
      </c>
      <c r="AE130" s="11">
        <v>-17.54034</v>
      </c>
      <c r="AF130" s="11">
        <v>-14.946011</v>
      </c>
      <c r="AG130" s="11">
        <v>2.5943290000000001</v>
      </c>
      <c r="AH130" s="18">
        <f t="shared" si="3"/>
        <v>0.14790642598718154</v>
      </c>
      <c r="AI130" s="11">
        <v>14.790642999999999</v>
      </c>
      <c r="AK130" s="11" t="s">
        <v>83</v>
      </c>
      <c r="AL130" s="11">
        <v>851</v>
      </c>
      <c r="AM130" s="11">
        <v>7.0027109999999997</v>
      </c>
      <c r="AN130" s="11">
        <v>3.0807609999999999</v>
      </c>
      <c r="AO130" s="11">
        <v>3.9219499999999998</v>
      </c>
      <c r="AP130" s="11">
        <v>56.006171000000002</v>
      </c>
      <c r="AR130" s="11" t="s">
        <v>76</v>
      </c>
      <c r="AS130" s="11">
        <v>127</v>
      </c>
      <c r="AT130" s="11">
        <v>-4.9317250000000001</v>
      </c>
      <c r="AU130" s="11">
        <v>-1.8282080000000001</v>
      </c>
      <c r="AV130" s="11">
        <v>3.1035170000000001</v>
      </c>
      <c r="AW130" s="11">
        <v>62.929648</v>
      </c>
    </row>
    <row r="131" spans="2:49" x14ac:dyDescent="0.35">
      <c r="B131" s="10" t="s">
        <v>6</v>
      </c>
      <c r="C131" s="10">
        <v>0.64917999999999998</v>
      </c>
      <c r="E131" s="11">
        <v>-4</v>
      </c>
      <c r="F131" s="11">
        <v>-3</v>
      </c>
      <c r="G131" s="11">
        <v>7</v>
      </c>
      <c r="I131" s="11">
        <v>1.826381</v>
      </c>
      <c r="J131" s="11">
        <v>2.1292360000000001</v>
      </c>
      <c r="K131" s="11">
        <v>86</v>
      </c>
      <c r="U131" s="11" t="s">
        <v>76</v>
      </c>
      <c r="V131" s="11">
        <v>1460</v>
      </c>
      <c r="W131" s="11">
        <v>-3.5711029999999999</v>
      </c>
      <c r="X131" s="11">
        <v>-8.5070999999999994E-2</v>
      </c>
      <c r="Y131" s="11">
        <v>3.4860319999999998</v>
      </c>
      <c r="Z131" s="18">
        <f t="shared" ref="Z131:Z194" si="4">ABS(Y131/W131)</f>
        <v>0.97617794838177441</v>
      </c>
      <c r="AA131" s="11">
        <v>97.617806000000002</v>
      </c>
      <c r="AC131" s="11" t="s">
        <v>78</v>
      </c>
      <c r="AD131" s="11">
        <v>858</v>
      </c>
      <c r="AE131" s="11">
        <v>8.7597810000000003</v>
      </c>
      <c r="AF131" s="11">
        <v>8.6813559999999992</v>
      </c>
      <c r="AG131" s="11">
        <v>7.8425999999999996E-2</v>
      </c>
      <c r="AH131" s="18">
        <f t="shared" si="3"/>
        <v>8.9529635501161501E-3</v>
      </c>
      <c r="AI131" s="11">
        <v>0.89529099999999995</v>
      </c>
      <c r="AK131" s="11" t="s">
        <v>83</v>
      </c>
      <c r="AL131" s="11">
        <v>856</v>
      </c>
      <c r="AM131" s="11">
        <v>1.07717</v>
      </c>
      <c r="AN131" s="11">
        <v>0.107584</v>
      </c>
      <c r="AO131" s="11">
        <v>0.96958599999999995</v>
      </c>
      <c r="AP131" s="11">
        <v>90.012361999999996</v>
      </c>
      <c r="AR131" s="11" t="s">
        <v>78</v>
      </c>
      <c r="AS131" s="11">
        <v>128</v>
      </c>
      <c r="AT131" s="11">
        <v>-4.619707</v>
      </c>
      <c r="AU131" s="11">
        <v>-2.63625</v>
      </c>
      <c r="AV131" s="11">
        <v>1.9834579999999999</v>
      </c>
      <c r="AW131" s="11">
        <v>42.934702999999999</v>
      </c>
    </row>
    <row r="132" spans="2:49" x14ac:dyDescent="0.35">
      <c r="B132" s="10" t="s">
        <v>16</v>
      </c>
      <c r="C132" s="10">
        <v>0.80173799999999995</v>
      </c>
      <c r="E132" s="11">
        <v>-3</v>
      </c>
      <c r="F132" s="11">
        <v>-2</v>
      </c>
      <c r="G132" s="11">
        <v>12</v>
      </c>
      <c r="I132" s="11">
        <v>2.1292360000000001</v>
      </c>
      <c r="J132" s="11">
        <v>2.4320900000000001</v>
      </c>
      <c r="K132" s="11">
        <v>82</v>
      </c>
      <c r="U132" s="11" t="s">
        <v>76</v>
      </c>
      <c r="V132" s="11">
        <v>1652</v>
      </c>
      <c r="W132" s="11">
        <v>5.111205</v>
      </c>
      <c r="X132" s="11">
        <v>0.18956899999999999</v>
      </c>
      <c r="Y132" s="11">
        <v>4.9216360000000003</v>
      </c>
      <c r="Z132" s="18">
        <f t="shared" si="4"/>
        <v>0.96291109435054945</v>
      </c>
      <c r="AA132" s="11">
        <v>96.291101999999995</v>
      </c>
      <c r="AC132" s="11" t="s">
        <v>78</v>
      </c>
      <c r="AD132" s="11">
        <v>862</v>
      </c>
      <c r="AE132" s="11">
        <v>27.679860999999999</v>
      </c>
      <c r="AF132" s="11">
        <v>37.445971999999998</v>
      </c>
      <c r="AG132" s="11">
        <v>9.7661110000000004</v>
      </c>
      <c r="AH132" s="18">
        <f t="shared" ref="AH132:AH195" si="5">ABS(AG132/AE132)</f>
        <v>0.35282370095716886</v>
      </c>
      <c r="AI132" s="11">
        <v>35.28237</v>
      </c>
      <c r="AK132" s="11" t="s">
        <v>83</v>
      </c>
      <c r="AL132" s="11">
        <v>865</v>
      </c>
      <c r="AM132" s="11">
        <v>-6.3121219999999996</v>
      </c>
      <c r="AN132" s="11">
        <v>-4.8146050000000002</v>
      </c>
      <c r="AO132" s="11">
        <v>1.497517</v>
      </c>
      <c r="AP132" s="11">
        <v>23.724464000000001</v>
      </c>
      <c r="AR132" s="11" t="s">
        <v>76</v>
      </c>
      <c r="AS132" s="11">
        <v>129</v>
      </c>
      <c r="AT132" s="11">
        <v>-27.519521000000001</v>
      </c>
      <c r="AU132" s="11">
        <v>-24.490190999999999</v>
      </c>
      <c r="AV132" s="11">
        <v>3.0293290000000002</v>
      </c>
      <c r="AW132" s="11">
        <v>11.007928</v>
      </c>
    </row>
    <row r="133" spans="2:49" x14ac:dyDescent="0.35">
      <c r="B133" s="10" t="s">
        <v>12</v>
      </c>
      <c r="C133" s="10">
        <v>1.0700810000000001</v>
      </c>
      <c r="E133" s="11">
        <v>-2</v>
      </c>
      <c r="F133" s="11">
        <v>-1</v>
      </c>
      <c r="G133" s="11">
        <v>25</v>
      </c>
      <c r="I133" s="11">
        <v>2.4320900000000001</v>
      </c>
      <c r="J133" s="11">
        <v>2.7349450000000002</v>
      </c>
      <c r="K133" s="11">
        <v>64</v>
      </c>
      <c r="U133" s="11" t="s">
        <v>76</v>
      </c>
      <c r="V133" s="11">
        <v>854</v>
      </c>
      <c r="W133" s="11">
        <v>1.426892</v>
      </c>
      <c r="X133" s="11">
        <v>6.7572999999999994E-2</v>
      </c>
      <c r="Y133" s="11">
        <v>1.3593189999999999</v>
      </c>
      <c r="Z133" s="18">
        <f t="shared" si="4"/>
        <v>0.95264322737810558</v>
      </c>
      <c r="AA133" s="11">
        <v>95.264354999999995</v>
      </c>
      <c r="AC133" s="11" t="s">
        <v>78</v>
      </c>
      <c r="AD133" s="11">
        <v>867</v>
      </c>
      <c r="AE133" s="11">
        <v>-3.4596399999999998</v>
      </c>
      <c r="AF133" s="11">
        <v>-2.089801</v>
      </c>
      <c r="AG133" s="11">
        <v>1.369839</v>
      </c>
      <c r="AH133" s="18">
        <f t="shared" si="5"/>
        <v>0.39594842237920713</v>
      </c>
      <c r="AI133" s="11">
        <v>39.594855000000003</v>
      </c>
      <c r="AK133" s="11" t="s">
        <v>83</v>
      </c>
      <c r="AL133" s="11">
        <v>871</v>
      </c>
      <c r="AM133" s="11">
        <v>-5.4778560000000001</v>
      </c>
      <c r="AN133" s="11">
        <v>3.6390039999999999</v>
      </c>
      <c r="AO133" s="11">
        <v>9.1168600000000009</v>
      </c>
      <c r="AP133" s="11" t="s">
        <v>77</v>
      </c>
      <c r="AR133" s="11" t="s">
        <v>76</v>
      </c>
      <c r="AS133" s="11">
        <v>130</v>
      </c>
      <c r="AT133" s="11">
        <v>-5.334581</v>
      </c>
      <c r="AU133" s="11">
        <v>-3.3143760000000002</v>
      </c>
      <c r="AV133" s="11">
        <v>2.0202059999999999</v>
      </c>
      <c r="AW133" s="11">
        <v>37.869993999999998</v>
      </c>
    </row>
    <row r="134" spans="2:49" x14ac:dyDescent="0.35">
      <c r="B134" s="10" t="s">
        <v>11</v>
      </c>
      <c r="C134" s="10">
        <v>1.4443269999999999</v>
      </c>
      <c r="E134" s="11">
        <v>-1</v>
      </c>
      <c r="F134" s="11">
        <v>0</v>
      </c>
      <c r="G134" s="11">
        <v>125</v>
      </c>
      <c r="I134" s="11">
        <v>2.7349450000000002</v>
      </c>
      <c r="J134" s="11">
        <v>3.0377990000000001</v>
      </c>
      <c r="K134" s="11">
        <v>58</v>
      </c>
      <c r="U134" s="11" t="s">
        <v>76</v>
      </c>
      <c r="V134" s="11">
        <v>735</v>
      </c>
      <c r="W134" s="11">
        <v>1.8570139999999999</v>
      </c>
      <c r="X134" s="11">
        <v>0.11099199999999999</v>
      </c>
      <c r="Y134" s="11">
        <v>1.746022</v>
      </c>
      <c r="Z134" s="18">
        <f t="shared" si="4"/>
        <v>0.94023092986913404</v>
      </c>
      <c r="AA134" s="11">
        <v>94.023103000000006</v>
      </c>
      <c r="AC134" s="11" t="s">
        <v>78</v>
      </c>
      <c r="AD134" s="11">
        <v>872</v>
      </c>
      <c r="AE134" s="11">
        <v>30.155512000000002</v>
      </c>
      <c r="AF134" s="11">
        <v>24.539453000000002</v>
      </c>
      <c r="AG134" s="11">
        <v>5.6160600000000001</v>
      </c>
      <c r="AH134" s="18">
        <f t="shared" si="5"/>
        <v>0.18623659913318666</v>
      </c>
      <c r="AI134" s="11">
        <v>18.623657999999999</v>
      </c>
      <c r="AK134" s="11" t="s">
        <v>83</v>
      </c>
      <c r="AL134" s="11">
        <v>873</v>
      </c>
      <c r="AM134" s="11">
        <v>-8.949783</v>
      </c>
      <c r="AN134" s="11">
        <v>-10.149737999999999</v>
      </c>
      <c r="AO134" s="11">
        <v>1.1999550000000001</v>
      </c>
      <c r="AP134" s="11">
        <v>13.407648</v>
      </c>
      <c r="AR134" s="11" t="s">
        <v>76</v>
      </c>
      <c r="AS134" s="11">
        <v>131</v>
      </c>
      <c r="AT134" s="11">
        <v>-6.312754</v>
      </c>
      <c r="AU134" s="11">
        <v>-6.2199280000000003</v>
      </c>
      <c r="AV134" s="11">
        <v>9.2826000000000006E-2</v>
      </c>
      <c r="AW134" s="11">
        <v>1.470448</v>
      </c>
    </row>
    <row r="135" spans="2:49" x14ac:dyDescent="0.35">
      <c r="B135" s="10" t="s">
        <v>10</v>
      </c>
      <c r="C135" s="10">
        <v>2.4204460000000001</v>
      </c>
      <c r="E135" s="11">
        <v>0</v>
      </c>
      <c r="F135" s="11">
        <v>1</v>
      </c>
      <c r="G135" s="11">
        <v>123</v>
      </c>
      <c r="I135" s="11">
        <v>3.0377990000000001</v>
      </c>
      <c r="J135" s="11">
        <v>3.3406539999999998</v>
      </c>
      <c r="K135" s="11">
        <v>49</v>
      </c>
      <c r="U135" s="11" t="s">
        <v>76</v>
      </c>
      <c r="V135" s="11">
        <v>723</v>
      </c>
      <c r="W135" s="11">
        <v>9.0961339999999993</v>
      </c>
      <c r="X135" s="11">
        <v>17.598901999999999</v>
      </c>
      <c r="Y135" s="11">
        <v>8.5027679999999997</v>
      </c>
      <c r="Z135" s="18">
        <f t="shared" si="4"/>
        <v>0.93476723188114863</v>
      </c>
      <c r="AA135" s="11">
        <v>93.476731000000001</v>
      </c>
      <c r="AC135" s="11" t="s">
        <v>78</v>
      </c>
      <c r="AD135" s="11">
        <v>881</v>
      </c>
      <c r="AE135" s="11">
        <v>-19.010242999999999</v>
      </c>
      <c r="AF135" s="11">
        <v>-22.152352</v>
      </c>
      <c r="AG135" s="11">
        <v>3.142109</v>
      </c>
      <c r="AH135" s="18">
        <f t="shared" si="5"/>
        <v>0.16528505185336137</v>
      </c>
      <c r="AI135" s="11">
        <v>16.528502</v>
      </c>
      <c r="AK135" s="11" t="s">
        <v>83</v>
      </c>
      <c r="AL135" s="11">
        <v>879</v>
      </c>
      <c r="AM135" s="11">
        <v>-10.332673</v>
      </c>
      <c r="AN135" s="11">
        <v>-8.951829</v>
      </c>
      <c r="AO135" s="11">
        <v>1.380844</v>
      </c>
      <c r="AP135" s="11">
        <v>13.363864</v>
      </c>
      <c r="AR135" s="11" t="s">
        <v>83</v>
      </c>
      <c r="AS135" s="11">
        <v>132</v>
      </c>
      <c r="AT135" s="11">
        <v>-17.472553000000001</v>
      </c>
      <c r="AU135" s="11">
        <v>-20.626550999999999</v>
      </c>
      <c r="AV135" s="11">
        <v>3.1539980000000001</v>
      </c>
      <c r="AW135" s="11">
        <v>18.051159999999999</v>
      </c>
    </row>
    <row r="136" spans="2:49" x14ac:dyDescent="0.35">
      <c r="B136" s="10" t="s">
        <v>7</v>
      </c>
      <c r="C136" s="10">
        <v>2.603021</v>
      </c>
      <c r="E136" s="11">
        <v>1</v>
      </c>
      <c r="F136" s="11">
        <v>2</v>
      </c>
      <c r="G136" s="11">
        <v>28</v>
      </c>
      <c r="I136" s="11">
        <v>3.3406539999999998</v>
      </c>
      <c r="J136" s="11">
        <v>3.6435080000000002</v>
      </c>
      <c r="K136" s="11">
        <v>38</v>
      </c>
      <c r="U136" s="11" t="s">
        <v>76</v>
      </c>
      <c r="V136" s="11">
        <v>1404</v>
      </c>
      <c r="W136" s="11">
        <v>-3.3330820000000001</v>
      </c>
      <c r="X136" s="11">
        <v>-0.218196</v>
      </c>
      <c r="Y136" s="11">
        <v>3.114887</v>
      </c>
      <c r="Z136" s="18">
        <f t="shared" si="4"/>
        <v>0.93453656405692986</v>
      </c>
      <c r="AA136" s="11">
        <v>93.453632999999996</v>
      </c>
      <c r="AC136" s="11" t="s">
        <v>78</v>
      </c>
      <c r="AD136" s="11">
        <v>888</v>
      </c>
      <c r="AE136" s="11">
        <v>-9.2190010000000004</v>
      </c>
      <c r="AF136" s="11">
        <v>-6.0564049999999998</v>
      </c>
      <c r="AG136" s="11">
        <v>3.1625960000000002</v>
      </c>
      <c r="AH136" s="18">
        <f t="shared" si="5"/>
        <v>0.34305192070160312</v>
      </c>
      <c r="AI136" s="11">
        <v>34.305188000000001</v>
      </c>
      <c r="AK136" s="11" t="s">
        <v>83</v>
      </c>
      <c r="AL136" s="11">
        <v>887</v>
      </c>
      <c r="AM136" s="11">
        <v>5.1872210000000001</v>
      </c>
      <c r="AN136" s="11">
        <v>2.5710329999999999</v>
      </c>
      <c r="AO136" s="11">
        <v>2.616187</v>
      </c>
      <c r="AP136" s="11">
        <v>50.435243</v>
      </c>
      <c r="AR136" s="11" t="s">
        <v>76</v>
      </c>
      <c r="AS136" s="11">
        <v>133</v>
      </c>
      <c r="AT136" s="11">
        <v>-7.3247799999999996</v>
      </c>
      <c r="AU136" s="11">
        <v>-8.7396069999999995</v>
      </c>
      <c r="AV136" s="11">
        <v>1.4148259999999999</v>
      </c>
      <c r="AW136" s="11">
        <v>19.315611000000001</v>
      </c>
    </row>
    <row r="137" spans="2:49" x14ac:dyDescent="0.35">
      <c r="B137" s="10" t="s">
        <v>21</v>
      </c>
      <c r="C137" s="10">
        <v>3.1304180000000001</v>
      </c>
      <c r="E137" s="11">
        <v>2</v>
      </c>
      <c r="F137" s="11">
        <v>3</v>
      </c>
      <c r="G137" s="11">
        <v>17</v>
      </c>
      <c r="I137" s="11">
        <v>3.6435080000000002</v>
      </c>
      <c r="J137" s="11">
        <v>3.9463620000000001</v>
      </c>
      <c r="K137" s="11">
        <v>34</v>
      </c>
      <c r="U137" s="11" t="s">
        <v>76</v>
      </c>
      <c r="V137" s="11">
        <v>561</v>
      </c>
      <c r="W137" s="11">
        <v>0.639513</v>
      </c>
      <c r="X137" s="11">
        <v>4.1915000000000001E-2</v>
      </c>
      <c r="Y137" s="11">
        <v>0.59759799999999996</v>
      </c>
      <c r="Z137" s="18">
        <f t="shared" si="4"/>
        <v>0.93445793908802477</v>
      </c>
      <c r="AA137" s="11">
        <v>93.445846000000003</v>
      </c>
      <c r="AC137" s="11" t="s">
        <v>78</v>
      </c>
      <c r="AD137" s="11">
        <v>892</v>
      </c>
      <c r="AE137" s="11">
        <v>-8.9022559999999995</v>
      </c>
      <c r="AF137" s="11">
        <v>-3.5596619999999999</v>
      </c>
      <c r="AG137" s="11">
        <v>5.3425940000000001</v>
      </c>
      <c r="AH137" s="18">
        <f t="shared" si="5"/>
        <v>0.60013933546732423</v>
      </c>
      <c r="AI137" s="11">
        <v>60.013930000000002</v>
      </c>
      <c r="AK137" s="11" t="s">
        <v>83</v>
      </c>
      <c r="AL137" s="11">
        <v>894</v>
      </c>
      <c r="AM137" s="11">
        <v>-8.9655769999999997</v>
      </c>
      <c r="AN137" s="11">
        <v>-10.173913000000001</v>
      </c>
      <c r="AO137" s="11">
        <v>1.2083360000000001</v>
      </c>
      <c r="AP137" s="11">
        <v>13.477508</v>
      </c>
      <c r="AR137" s="11" t="s">
        <v>76</v>
      </c>
      <c r="AS137" s="11">
        <v>134</v>
      </c>
      <c r="AT137" s="11">
        <v>37.197873999999999</v>
      </c>
      <c r="AU137" s="11">
        <v>35.210141</v>
      </c>
      <c r="AV137" s="11">
        <v>1.987733</v>
      </c>
      <c r="AW137" s="11">
        <v>5.3436729999999999</v>
      </c>
    </row>
    <row r="138" spans="2:49" x14ac:dyDescent="0.35">
      <c r="B138" s="10" t="s">
        <v>17</v>
      </c>
      <c r="C138" s="10">
        <v>4.0158909999999999</v>
      </c>
      <c r="E138" s="11">
        <v>3</v>
      </c>
      <c r="F138" s="11">
        <v>4</v>
      </c>
      <c r="G138" s="11">
        <v>8</v>
      </c>
      <c r="I138" s="11">
        <v>3.9463620000000001</v>
      </c>
      <c r="J138" s="11">
        <v>4.2492169999999998</v>
      </c>
      <c r="K138" s="11">
        <v>43</v>
      </c>
      <c r="U138" s="11" t="s">
        <v>76</v>
      </c>
      <c r="V138" s="11">
        <v>483</v>
      </c>
      <c r="W138" s="11">
        <v>7.5448769999999996</v>
      </c>
      <c r="X138" s="11">
        <v>0.51743700000000004</v>
      </c>
      <c r="Y138" s="11">
        <v>7.0274390000000002</v>
      </c>
      <c r="Z138" s="18">
        <f t="shared" si="4"/>
        <v>0.93141863015129345</v>
      </c>
      <c r="AA138" s="11">
        <v>93.141869999999997</v>
      </c>
      <c r="AC138" s="11" t="s">
        <v>78</v>
      </c>
      <c r="AD138" s="11">
        <v>900</v>
      </c>
      <c r="AE138" s="11">
        <v>-7.09971</v>
      </c>
      <c r="AF138" s="11">
        <v>-5.3243989999999997</v>
      </c>
      <c r="AG138" s="11">
        <v>1.7753110000000001</v>
      </c>
      <c r="AH138" s="18">
        <f t="shared" si="5"/>
        <v>0.25005401629080626</v>
      </c>
      <c r="AI138" s="11">
        <v>25.005396000000001</v>
      </c>
      <c r="AK138" s="11" t="s">
        <v>83</v>
      </c>
      <c r="AL138" s="11">
        <v>899</v>
      </c>
      <c r="AM138" s="11">
        <v>-8.8777159999999995</v>
      </c>
      <c r="AN138" s="11">
        <v>-8.4124940000000006</v>
      </c>
      <c r="AO138" s="11">
        <v>0.46522200000000002</v>
      </c>
      <c r="AP138" s="11">
        <v>5.2403300000000002</v>
      </c>
      <c r="AR138" s="11" t="s">
        <v>83</v>
      </c>
      <c r="AS138" s="11">
        <v>135</v>
      </c>
      <c r="AT138" s="11">
        <v>2.1254840000000002</v>
      </c>
      <c r="AU138" s="11">
        <v>4.8870709999999997</v>
      </c>
      <c r="AV138" s="11">
        <v>2.761587</v>
      </c>
      <c r="AW138" s="11" t="s">
        <v>77</v>
      </c>
    </row>
    <row r="139" spans="2:49" x14ac:dyDescent="0.35">
      <c r="B139" s="10" t="s">
        <v>2</v>
      </c>
      <c r="C139" s="10">
        <v>6.8371899999999997</v>
      </c>
      <c r="E139" s="11">
        <v>4</v>
      </c>
      <c r="F139" s="11">
        <v>5</v>
      </c>
      <c r="G139" s="11">
        <v>2</v>
      </c>
      <c r="I139" s="11">
        <v>4.2492169999999998</v>
      </c>
      <c r="J139" s="11">
        <v>4.5520709999999998</v>
      </c>
      <c r="K139" s="11">
        <v>31</v>
      </c>
      <c r="U139" s="11" t="s">
        <v>76</v>
      </c>
      <c r="V139" s="11">
        <v>1862</v>
      </c>
      <c r="W139" s="11">
        <v>-1.610549</v>
      </c>
      <c r="X139" s="11">
        <v>-3.101083</v>
      </c>
      <c r="Y139" s="11">
        <v>1.490534</v>
      </c>
      <c r="Z139" s="18">
        <f t="shared" si="4"/>
        <v>0.92548193193749462</v>
      </c>
      <c r="AA139" s="11">
        <v>92.548185000000004</v>
      </c>
      <c r="AC139" s="11" t="s">
        <v>78</v>
      </c>
      <c r="AD139" s="11">
        <v>905</v>
      </c>
      <c r="AE139" s="11">
        <v>16.577248000000001</v>
      </c>
      <c r="AF139" s="11">
        <v>16.274932</v>
      </c>
      <c r="AG139" s="11">
        <v>0.30231599999999997</v>
      </c>
      <c r="AH139" s="18">
        <f t="shared" si="5"/>
        <v>1.8236802634550679E-2</v>
      </c>
      <c r="AI139" s="11">
        <v>1.8236810000000001</v>
      </c>
      <c r="AK139" s="11" t="s">
        <v>83</v>
      </c>
      <c r="AL139" s="11">
        <v>902</v>
      </c>
      <c r="AM139" s="11">
        <v>-6.227976</v>
      </c>
      <c r="AN139" s="11">
        <v>-5.9997730000000002</v>
      </c>
      <c r="AO139" s="11">
        <v>0.22820299999999999</v>
      </c>
      <c r="AP139" s="11">
        <v>3.6641569999999999</v>
      </c>
      <c r="AR139" s="11" t="s">
        <v>78</v>
      </c>
      <c r="AS139" s="11">
        <v>136</v>
      </c>
      <c r="AT139" s="11">
        <v>-11.630428</v>
      </c>
      <c r="AU139" s="11">
        <v>-13.340406</v>
      </c>
      <c r="AV139" s="11">
        <v>1.709978</v>
      </c>
      <c r="AW139" s="11">
        <v>14.702621000000001</v>
      </c>
    </row>
    <row r="140" spans="2:49" x14ac:dyDescent="0.35">
      <c r="B140" s="10" t="s">
        <v>20</v>
      </c>
      <c r="C140" s="10">
        <v>10.538174</v>
      </c>
      <c r="E140" s="11">
        <v>5</v>
      </c>
      <c r="F140" s="11">
        <v>6</v>
      </c>
      <c r="G140" s="11">
        <v>1</v>
      </c>
      <c r="I140" s="11">
        <v>4.5520709999999998</v>
      </c>
      <c r="J140" s="11">
        <v>4.8549259999999999</v>
      </c>
      <c r="K140" s="11">
        <v>22</v>
      </c>
      <c r="U140" s="11" t="s">
        <v>76</v>
      </c>
      <c r="V140" s="11">
        <v>475</v>
      </c>
      <c r="W140" s="11">
        <v>-2.246772</v>
      </c>
      <c r="X140" s="11">
        <v>-4.3118429999999996</v>
      </c>
      <c r="Y140" s="11">
        <v>2.0650710000000001</v>
      </c>
      <c r="Z140" s="18">
        <f t="shared" si="4"/>
        <v>0.91912797560233084</v>
      </c>
      <c r="AA140" s="11">
        <v>91.912802999999997</v>
      </c>
      <c r="AC140" s="11" t="s">
        <v>78</v>
      </c>
      <c r="AD140" s="11">
        <v>908</v>
      </c>
      <c r="AE140" s="11">
        <v>-24.307666999999999</v>
      </c>
      <c r="AF140" s="11">
        <v>-17.897855</v>
      </c>
      <c r="AG140" s="11">
        <v>6.4098119999999996</v>
      </c>
      <c r="AH140" s="18">
        <f t="shared" si="5"/>
        <v>0.26369507201164144</v>
      </c>
      <c r="AI140" s="11">
        <v>26.369506999999999</v>
      </c>
      <c r="AK140" s="11" t="s">
        <v>83</v>
      </c>
      <c r="AL140" s="11">
        <v>909</v>
      </c>
      <c r="AM140" s="11">
        <v>-21.902674000000001</v>
      </c>
      <c r="AN140" s="11">
        <v>-20.914283000000001</v>
      </c>
      <c r="AO140" s="11">
        <v>0.98839100000000002</v>
      </c>
      <c r="AP140" s="11">
        <v>4.5126489999999997</v>
      </c>
      <c r="AR140" s="11" t="s">
        <v>76</v>
      </c>
      <c r="AS140" s="11">
        <v>137</v>
      </c>
      <c r="AT140" s="11">
        <v>19.630198</v>
      </c>
      <c r="AU140" s="11">
        <v>22.364101000000002</v>
      </c>
      <c r="AV140" s="11">
        <v>2.7339030000000002</v>
      </c>
      <c r="AW140" s="11">
        <v>13.927027000000001</v>
      </c>
    </row>
    <row r="141" spans="2:49" x14ac:dyDescent="0.35">
      <c r="B141" s="10" t="s">
        <v>85</v>
      </c>
      <c r="C141" s="10">
        <v>11.060489</v>
      </c>
      <c r="E141" s="11">
        <v>6</v>
      </c>
      <c r="F141" s="11">
        <v>7</v>
      </c>
      <c r="G141" s="11">
        <v>1</v>
      </c>
      <c r="I141" s="11">
        <v>4.8549259999999999</v>
      </c>
      <c r="J141" s="11">
        <v>5.1577799999999998</v>
      </c>
      <c r="K141" s="11">
        <v>29</v>
      </c>
      <c r="U141" s="11" t="s">
        <v>76</v>
      </c>
      <c r="V141" s="11">
        <v>1531</v>
      </c>
      <c r="W141" s="11">
        <v>-3.573966</v>
      </c>
      <c r="X141" s="11">
        <v>-0.31369000000000002</v>
      </c>
      <c r="Y141" s="11">
        <v>3.2602769999999999</v>
      </c>
      <c r="Z141" s="18">
        <f t="shared" si="4"/>
        <v>0.91222943922801725</v>
      </c>
      <c r="AA141" s="11">
        <v>91.222920000000002</v>
      </c>
      <c r="AC141" s="11" t="s">
        <v>78</v>
      </c>
      <c r="AD141" s="11">
        <v>914</v>
      </c>
      <c r="AE141" s="11">
        <v>-4.6714310000000001</v>
      </c>
      <c r="AF141" s="11">
        <v>-11.9023</v>
      </c>
      <c r="AG141" s="11">
        <v>7.2308690000000002</v>
      </c>
      <c r="AH141" s="18">
        <f t="shared" si="5"/>
        <v>1.5478916417688713</v>
      </c>
      <c r="AI141" s="11" t="s">
        <v>77</v>
      </c>
      <c r="AK141" s="11" t="s">
        <v>83</v>
      </c>
      <c r="AL141" s="11">
        <v>919</v>
      </c>
      <c r="AM141" s="11">
        <v>4.0798899999999998</v>
      </c>
      <c r="AN141" s="11">
        <v>7.3750210000000003</v>
      </c>
      <c r="AO141" s="11">
        <v>3.2951299999999999</v>
      </c>
      <c r="AP141" s="11">
        <v>80.765169</v>
      </c>
      <c r="AR141" s="11" t="s">
        <v>76</v>
      </c>
      <c r="AS141" s="11">
        <v>138</v>
      </c>
      <c r="AT141" s="11">
        <v>-6.148809</v>
      </c>
      <c r="AU141" s="11">
        <v>-4.4603590000000004</v>
      </c>
      <c r="AV141" s="11">
        <v>1.6884490000000001</v>
      </c>
      <c r="AW141" s="11">
        <v>27.459778</v>
      </c>
    </row>
    <row r="142" spans="2:49" x14ac:dyDescent="0.35">
      <c r="B142" s="10" t="s">
        <v>5</v>
      </c>
      <c r="C142" s="10">
        <v>11.303921000000001</v>
      </c>
      <c r="E142" s="11">
        <v>7</v>
      </c>
      <c r="F142" s="11">
        <v>8</v>
      </c>
      <c r="G142" s="11">
        <v>0</v>
      </c>
      <c r="I142" s="11">
        <v>5.1577799999999998</v>
      </c>
      <c r="J142" s="11">
        <v>5.4606349999999999</v>
      </c>
      <c r="K142" s="11">
        <v>12</v>
      </c>
      <c r="U142" s="11" t="s">
        <v>76</v>
      </c>
      <c r="V142" s="11">
        <v>1060</v>
      </c>
      <c r="W142" s="11">
        <v>-1.969762</v>
      </c>
      <c r="X142" s="11">
        <v>-0.176426</v>
      </c>
      <c r="Y142" s="11">
        <v>1.793336</v>
      </c>
      <c r="Z142" s="18">
        <f t="shared" si="4"/>
        <v>0.91043283401751074</v>
      </c>
      <c r="AA142" s="11">
        <v>91.043285999999995</v>
      </c>
      <c r="AC142" s="11" t="s">
        <v>78</v>
      </c>
      <c r="AD142" s="11">
        <v>923</v>
      </c>
      <c r="AE142" s="11">
        <v>-1.6911210000000001</v>
      </c>
      <c r="AF142" s="11">
        <v>-3.4473560000000001</v>
      </c>
      <c r="AG142" s="11">
        <v>1.756235</v>
      </c>
      <c r="AH142" s="18">
        <f t="shared" si="5"/>
        <v>1.0385034542176461</v>
      </c>
      <c r="AI142" s="11" t="s">
        <v>77</v>
      </c>
      <c r="AK142" s="11" t="s">
        <v>83</v>
      </c>
      <c r="AL142" s="11">
        <v>922</v>
      </c>
      <c r="AM142" s="11">
        <v>-23.082218000000001</v>
      </c>
      <c r="AN142" s="11">
        <v>-24.768402999999999</v>
      </c>
      <c r="AO142" s="11">
        <v>1.686185</v>
      </c>
      <c r="AP142" s="11">
        <v>7.3051250000000003</v>
      </c>
      <c r="AR142" s="11" t="s">
        <v>76</v>
      </c>
      <c r="AS142" s="11">
        <v>139</v>
      </c>
      <c r="AT142" s="11">
        <v>-15.374359999999999</v>
      </c>
      <c r="AU142" s="11">
        <v>-12.147492</v>
      </c>
      <c r="AV142" s="11">
        <v>3.2268680000000001</v>
      </c>
      <c r="AW142" s="11">
        <v>20.988633</v>
      </c>
    </row>
    <row r="143" spans="2:49" x14ac:dyDescent="0.35">
      <c r="B143" s="10" t="s">
        <v>18</v>
      </c>
      <c r="C143" s="10">
        <v>19.471934000000001</v>
      </c>
      <c r="E143" s="11">
        <v>8</v>
      </c>
      <c r="F143" s="11">
        <v>9</v>
      </c>
      <c r="G143" s="11">
        <v>0</v>
      </c>
      <c r="I143" s="11">
        <v>5.4606349999999999</v>
      </c>
      <c r="J143" s="11">
        <v>5.7634889999999999</v>
      </c>
      <c r="K143" s="11">
        <v>11</v>
      </c>
      <c r="U143" s="11" t="s">
        <v>76</v>
      </c>
      <c r="V143" s="11">
        <v>979</v>
      </c>
      <c r="W143" s="11">
        <v>2.6167099999999999</v>
      </c>
      <c r="X143" s="11">
        <v>0.24793200000000001</v>
      </c>
      <c r="Y143" s="11">
        <v>2.3687779999999998</v>
      </c>
      <c r="Z143" s="18">
        <f t="shared" si="4"/>
        <v>0.90525048629767912</v>
      </c>
      <c r="AA143" s="11">
        <v>90.525041999999999</v>
      </c>
      <c r="AC143" s="11" t="s">
        <v>78</v>
      </c>
      <c r="AD143" s="11">
        <v>926</v>
      </c>
      <c r="AE143" s="11">
        <v>-0.80939499999999998</v>
      </c>
      <c r="AF143" s="11">
        <v>-2.8731040000000001</v>
      </c>
      <c r="AG143" s="11">
        <v>2.0637089999999998</v>
      </c>
      <c r="AH143" s="18">
        <f t="shared" si="5"/>
        <v>2.5496932894322302</v>
      </c>
      <c r="AI143" s="11" t="s">
        <v>77</v>
      </c>
      <c r="AK143" s="11" t="s">
        <v>83</v>
      </c>
      <c r="AL143" s="11">
        <v>928</v>
      </c>
      <c r="AM143" s="11">
        <v>-8.1890699999999992</v>
      </c>
      <c r="AN143" s="11">
        <v>-7.4146720000000004</v>
      </c>
      <c r="AO143" s="11">
        <v>0.774397</v>
      </c>
      <c r="AP143" s="11">
        <v>9.4564760000000003</v>
      </c>
      <c r="AR143" s="11" t="s">
        <v>76</v>
      </c>
      <c r="AS143" s="11">
        <v>140</v>
      </c>
      <c r="AT143" s="11">
        <v>-4.0432860000000002</v>
      </c>
      <c r="AU143" s="11">
        <v>-4.6909999999999998</v>
      </c>
      <c r="AV143" s="11">
        <v>0.64771400000000001</v>
      </c>
      <c r="AW143" s="11">
        <v>16.019487999999999</v>
      </c>
    </row>
    <row r="144" spans="2:49" x14ac:dyDescent="0.35">
      <c r="B144" s="10" t="s">
        <v>19</v>
      </c>
      <c r="C144" s="10">
        <v>22.302108</v>
      </c>
      <c r="E144" s="11">
        <v>9</v>
      </c>
      <c r="F144" s="11">
        <v>10</v>
      </c>
      <c r="G144" s="11">
        <v>0</v>
      </c>
      <c r="I144" s="11">
        <v>5.7634889999999999</v>
      </c>
      <c r="J144" s="11">
        <v>6.066344</v>
      </c>
      <c r="K144" s="11">
        <v>9</v>
      </c>
      <c r="U144" s="11" t="s">
        <v>76</v>
      </c>
      <c r="V144" s="11">
        <v>364</v>
      </c>
      <c r="W144" s="11">
        <v>-2.450008</v>
      </c>
      <c r="X144" s="11">
        <v>-4.6566669999999997</v>
      </c>
      <c r="Y144" s="11">
        <v>2.2066590000000001</v>
      </c>
      <c r="Z144" s="18">
        <f t="shared" si="4"/>
        <v>0.90067420188015723</v>
      </c>
      <c r="AA144" s="11">
        <v>90.067414999999997</v>
      </c>
      <c r="AC144" s="11" t="s">
        <v>78</v>
      </c>
      <c r="AD144" s="11">
        <v>933</v>
      </c>
      <c r="AE144" s="11">
        <v>9.0118919999999996</v>
      </c>
      <c r="AF144" s="11">
        <v>3.933487</v>
      </c>
      <c r="AG144" s="11">
        <v>5.0784050000000001</v>
      </c>
      <c r="AH144" s="18">
        <f t="shared" si="5"/>
        <v>0.56352262099900885</v>
      </c>
      <c r="AI144" s="11">
        <v>56.352260999999999</v>
      </c>
      <c r="AK144" s="11" t="s">
        <v>83</v>
      </c>
      <c r="AL144" s="11">
        <v>934</v>
      </c>
      <c r="AM144" s="11">
        <v>-12.089247</v>
      </c>
      <c r="AN144" s="11">
        <v>-15.375756000000001</v>
      </c>
      <c r="AO144" s="11">
        <v>3.2865090000000001</v>
      </c>
      <c r="AP144" s="11">
        <v>27.185390999999999</v>
      </c>
      <c r="AR144" s="11" t="s">
        <v>78</v>
      </c>
      <c r="AS144" s="11">
        <v>141</v>
      </c>
      <c r="AT144" s="11">
        <v>19.607475999999998</v>
      </c>
      <c r="AU144" s="11">
        <v>22.448232999999998</v>
      </c>
      <c r="AV144" s="11">
        <v>2.8407559999999998</v>
      </c>
      <c r="AW144" s="11">
        <v>14.488129000000001</v>
      </c>
    </row>
    <row r="145" spans="5:49" x14ac:dyDescent="0.35">
      <c r="E145" s="11">
        <v>10</v>
      </c>
      <c r="F145" s="11">
        <v>11</v>
      </c>
      <c r="G145" s="11">
        <v>0</v>
      </c>
      <c r="I145" s="11">
        <v>6.066344</v>
      </c>
      <c r="J145" s="11">
        <v>6.3691979999999999</v>
      </c>
      <c r="K145" s="11">
        <v>6</v>
      </c>
      <c r="U145" s="11" t="s">
        <v>76</v>
      </c>
      <c r="V145" s="11">
        <v>1503</v>
      </c>
      <c r="W145" s="11">
        <v>5.9400069999999996</v>
      </c>
      <c r="X145" s="11">
        <v>0.59484099999999995</v>
      </c>
      <c r="Y145" s="11">
        <v>5.3451659999999999</v>
      </c>
      <c r="Z145" s="18">
        <f t="shared" si="4"/>
        <v>0.89985853552024442</v>
      </c>
      <c r="AA145" s="11">
        <v>89.985849000000002</v>
      </c>
      <c r="AC145" s="11" t="s">
        <v>78</v>
      </c>
      <c r="AD145" s="11">
        <v>940</v>
      </c>
      <c r="AE145" s="11">
        <v>14.810432</v>
      </c>
      <c r="AF145" s="11">
        <v>18.553840999999998</v>
      </c>
      <c r="AG145" s="11">
        <v>3.7434090000000002</v>
      </c>
      <c r="AH145" s="18">
        <f t="shared" si="5"/>
        <v>0.25275488250444011</v>
      </c>
      <c r="AI145" s="11">
        <v>25.275490999999999</v>
      </c>
      <c r="AK145" s="11" t="s">
        <v>83</v>
      </c>
      <c r="AL145" s="11">
        <v>939</v>
      </c>
      <c r="AM145" s="11">
        <v>-20.397010000000002</v>
      </c>
      <c r="AN145" s="11">
        <v>-20.777799999999999</v>
      </c>
      <c r="AO145" s="11">
        <v>0.38079000000000002</v>
      </c>
      <c r="AP145" s="11">
        <v>1.866889</v>
      </c>
      <c r="AR145" s="11" t="s">
        <v>76</v>
      </c>
      <c r="AS145" s="11">
        <v>142</v>
      </c>
      <c r="AT145" s="11">
        <v>-7.9908419999999998</v>
      </c>
      <c r="AU145" s="11">
        <v>-9.0991879999999998</v>
      </c>
      <c r="AV145" s="11">
        <v>1.1083460000000001</v>
      </c>
      <c r="AW145" s="11">
        <v>13.870199</v>
      </c>
    </row>
    <row r="146" spans="5:49" x14ac:dyDescent="0.35">
      <c r="E146" s="11">
        <v>11</v>
      </c>
      <c r="F146" s="11">
        <v>12</v>
      </c>
      <c r="G146" s="11">
        <v>0</v>
      </c>
      <c r="I146" s="11">
        <v>6.3691979999999999</v>
      </c>
      <c r="J146" s="11">
        <v>6.6720519999999999</v>
      </c>
      <c r="K146" s="11">
        <v>7</v>
      </c>
      <c r="U146" s="11" t="s">
        <v>76</v>
      </c>
      <c r="V146" s="11">
        <v>706</v>
      </c>
      <c r="W146" s="11">
        <v>1.2031879999999999</v>
      </c>
      <c r="X146" s="11">
        <v>2.2812570000000001</v>
      </c>
      <c r="Y146" s="11">
        <v>1.078068</v>
      </c>
      <c r="Z146" s="18">
        <f t="shared" si="4"/>
        <v>0.89600960115958617</v>
      </c>
      <c r="AA146" s="11">
        <v>89.600955999999996</v>
      </c>
      <c r="AC146" s="11" t="s">
        <v>78</v>
      </c>
      <c r="AD146" s="11">
        <v>944</v>
      </c>
      <c r="AE146" s="11">
        <v>-18.093404</v>
      </c>
      <c r="AF146" s="11">
        <v>-18.299365999999999</v>
      </c>
      <c r="AG146" s="11">
        <v>0.20596200000000001</v>
      </c>
      <c r="AH146" s="18">
        <f t="shared" si="5"/>
        <v>1.1383264310021486E-2</v>
      </c>
      <c r="AI146" s="11">
        <v>1.1383270000000001</v>
      </c>
      <c r="AK146" s="11" t="s">
        <v>83</v>
      </c>
      <c r="AL146" s="11">
        <v>949</v>
      </c>
      <c r="AM146" s="11">
        <v>-4.7622470000000003</v>
      </c>
      <c r="AN146" s="11">
        <v>-6.9744549999999998</v>
      </c>
      <c r="AO146" s="11">
        <v>2.212208</v>
      </c>
      <c r="AP146" s="11">
        <v>46.453032</v>
      </c>
      <c r="AR146" s="11" t="s">
        <v>76</v>
      </c>
      <c r="AS146" s="11">
        <v>143</v>
      </c>
      <c r="AT146" s="11">
        <v>-3.831194</v>
      </c>
      <c r="AU146" s="11">
        <v>-3.8753799999999998</v>
      </c>
      <c r="AV146" s="11">
        <v>4.4186999999999997E-2</v>
      </c>
      <c r="AW146" s="11">
        <v>1.153335</v>
      </c>
    </row>
    <row r="147" spans="5:49" x14ac:dyDescent="0.35">
      <c r="I147" s="11">
        <v>6.6720519999999999</v>
      </c>
      <c r="J147" s="11">
        <v>6.974907</v>
      </c>
      <c r="K147" s="11">
        <v>4</v>
      </c>
      <c r="U147" s="11" t="s">
        <v>76</v>
      </c>
      <c r="V147" s="11">
        <v>1190</v>
      </c>
      <c r="W147" s="11">
        <v>-1.1922839999999999</v>
      </c>
      <c r="X147" s="11">
        <v>-0.13954800000000001</v>
      </c>
      <c r="Y147" s="11">
        <v>1.0527359999999999</v>
      </c>
      <c r="Z147" s="18">
        <f t="shared" si="4"/>
        <v>0.88295741618607648</v>
      </c>
      <c r="AA147" s="11">
        <v>88.295741000000007</v>
      </c>
      <c r="AC147" s="11" t="s">
        <v>78</v>
      </c>
      <c r="AD147" s="11">
        <v>952</v>
      </c>
      <c r="AE147" s="11">
        <v>48.901119000000001</v>
      </c>
      <c r="AF147" s="11">
        <v>47.660308999999998</v>
      </c>
      <c r="AG147" s="11">
        <v>1.24081</v>
      </c>
      <c r="AH147" s="18">
        <f t="shared" si="5"/>
        <v>2.5373856986790014E-2</v>
      </c>
      <c r="AI147" s="11">
        <v>2.5373860000000001</v>
      </c>
      <c r="AK147" s="11" t="s">
        <v>83</v>
      </c>
      <c r="AL147" s="11">
        <v>950</v>
      </c>
      <c r="AM147" s="11">
        <v>-12.240755</v>
      </c>
      <c r="AN147" s="11">
        <v>-6.2782960000000001</v>
      </c>
      <c r="AO147" s="11">
        <v>5.962459</v>
      </c>
      <c r="AP147" s="11">
        <v>48.709892000000004</v>
      </c>
      <c r="AR147" s="11" t="s">
        <v>83</v>
      </c>
      <c r="AS147" s="11">
        <v>144</v>
      </c>
      <c r="AT147" s="11">
        <v>-11.729328000000001</v>
      </c>
      <c r="AU147" s="11">
        <v>-8.1011059999999997</v>
      </c>
      <c r="AV147" s="11">
        <v>3.6282220000000001</v>
      </c>
      <c r="AW147" s="11">
        <v>30.932905999999999</v>
      </c>
    </row>
    <row r="148" spans="5:49" x14ac:dyDescent="0.35">
      <c r="I148" s="11">
        <v>6.974907</v>
      </c>
      <c r="J148" s="11">
        <v>7.2777609999999999</v>
      </c>
      <c r="K148" s="11">
        <v>5</v>
      </c>
      <c r="U148" s="11" t="s">
        <v>76</v>
      </c>
      <c r="V148" s="11">
        <v>738</v>
      </c>
      <c r="W148" s="11">
        <v>-4.6377189999999997</v>
      </c>
      <c r="X148" s="11">
        <v>-8.7227999999999994</v>
      </c>
      <c r="Y148" s="11">
        <v>4.0850809999999997</v>
      </c>
      <c r="Z148" s="18">
        <f t="shared" si="4"/>
        <v>0.88083840353415122</v>
      </c>
      <c r="AA148" s="11">
        <v>88.083855999999997</v>
      </c>
      <c r="AC148" s="11" t="s">
        <v>78</v>
      </c>
      <c r="AD148" s="11">
        <v>960</v>
      </c>
      <c r="AE148" s="11">
        <v>-9.7875770000000006</v>
      </c>
      <c r="AF148" s="11">
        <v>-9.1809650000000005</v>
      </c>
      <c r="AG148" s="11">
        <v>0.60661200000000004</v>
      </c>
      <c r="AH148" s="18">
        <f t="shared" si="5"/>
        <v>6.1977749957931365E-2</v>
      </c>
      <c r="AI148" s="11">
        <v>6.1977779999999996</v>
      </c>
      <c r="AK148" s="11" t="s">
        <v>83</v>
      </c>
      <c r="AL148" s="11">
        <v>961</v>
      </c>
      <c r="AM148" s="11">
        <v>27.219190000000001</v>
      </c>
      <c r="AN148" s="11">
        <v>23.781421000000002</v>
      </c>
      <c r="AO148" s="11">
        <v>3.4377689999999999</v>
      </c>
      <c r="AP148" s="11">
        <v>12.629948000000001</v>
      </c>
      <c r="AR148" s="11" t="s">
        <v>76</v>
      </c>
      <c r="AS148" s="11">
        <v>145</v>
      </c>
      <c r="AT148" s="11">
        <v>-9.3006000000000005E-2</v>
      </c>
      <c r="AU148" s="11">
        <v>-0.53153899999999998</v>
      </c>
      <c r="AV148" s="11">
        <v>0.43853300000000001</v>
      </c>
      <c r="AW148" s="11" t="s">
        <v>77</v>
      </c>
    </row>
    <row r="149" spans="5:49" x14ac:dyDescent="0.35">
      <c r="I149" s="11">
        <v>7.2777609999999999</v>
      </c>
      <c r="J149" s="11">
        <v>7.580616</v>
      </c>
      <c r="K149" s="11">
        <v>5</v>
      </c>
      <c r="U149" s="11" t="s">
        <v>76</v>
      </c>
      <c r="V149" s="11">
        <v>224</v>
      </c>
      <c r="W149" s="11">
        <v>-5.4434519999999997</v>
      </c>
      <c r="X149" s="11">
        <v>-10.233409999999999</v>
      </c>
      <c r="Y149" s="11">
        <v>4.7899580000000004</v>
      </c>
      <c r="Z149" s="18">
        <f t="shared" si="4"/>
        <v>0.87994860614183801</v>
      </c>
      <c r="AA149" s="11">
        <v>87.994860000000003</v>
      </c>
      <c r="AC149" s="11" t="s">
        <v>78</v>
      </c>
      <c r="AD149" s="11">
        <v>963</v>
      </c>
      <c r="AE149" s="11">
        <v>37.718161000000002</v>
      </c>
      <c r="AF149" s="11">
        <v>33.080500000000001</v>
      </c>
      <c r="AG149" s="11">
        <v>4.6376609999999996</v>
      </c>
      <c r="AH149" s="18">
        <f t="shared" si="5"/>
        <v>0.12295564993213745</v>
      </c>
      <c r="AI149" s="11">
        <v>12.295565</v>
      </c>
      <c r="AK149" s="11" t="s">
        <v>83</v>
      </c>
      <c r="AL149" s="11">
        <v>965</v>
      </c>
      <c r="AM149" s="11">
        <v>12.274284</v>
      </c>
      <c r="AN149" s="11">
        <v>12.924045</v>
      </c>
      <c r="AO149" s="11">
        <v>0.64976199999999995</v>
      </c>
      <c r="AP149" s="11">
        <v>5.2936820000000004</v>
      </c>
      <c r="AR149" s="11" t="s">
        <v>76</v>
      </c>
      <c r="AS149" s="11">
        <v>146</v>
      </c>
      <c r="AT149" s="11">
        <v>-8.0988849999999992</v>
      </c>
      <c r="AU149" s="11">
        <v>-8.3291219999999999</v>
      </c>
      <c r="AV149" s="11">
        <v>0.230237</v>
      </c>
      <c r="AW149" s="11">
        <v>2.8428239999999998</v>
      </c>
    </row>
    <row r="150" spans="5:49" x14ac:dyDescent="0.35">
      <c r="I150" s="11">
        <v>7.580616</v>
      </c>
      <c r="J150" s="11">
        <v>7.88347</v>
      </c>
      <c r="K150" s="11">
        <v>2</v>
      </c>
      <c r="U150" s="11" t="s">
        <v>76</v>
      </c>
      <c r="V150" s="11">
        <v>1783</v>
      </c>
      <c r="W150" s="11">
        <v>2.915003</v>
      </c>
      <c r="X150" s="11">
        <v>0.36630600000000002</v>
      </c>
      <c r="Y150" s="11">
        <v>2.5486970000000002</v>
      </c>
      <c r="Z150" s="18">
        <f t="shared" si="4"/>
        <v>0.87433769364902891</v>
      </c>
      <c r="AA150" s="11">
        <v>87.433761000000004</v>
      </c>
      <c r="AC150" s="11" t="s">
        <v>78</v>
      </c>
      <c r="AD150" s="11">
        <v>968</v>
      </c>
      <c r="AE150" s="11">
        <v>-10.617820999999999</v>
      </c>
      <c r="AF150" s="11">
        <v>-10.367901</v>
      </c>
      <c r="AG150" s="11">
        <v>0.24992</v>
      </c>
      <c r="AH150" s="18">
        <f t="shared" si="5"/>
        <v>2.3537786142750008E-2</v>
      </c>
      <c r="AI150" s="11">
        <v>2.353777</v>
      </c>
      <c r="AK150" s="11" t="s">
        <v>83</v>
      </c>
      <c r="AL150" s="11">
        <v>972</v>
      </c>
      <c r="AM150" s="11">
        <v>29.983938999999999</v>
      </c>
      <c r="AN150" s="11">
        <v>32.690381000000002</v>
      </c>
      <c r="AO150" s="11">
        <v>2.706442</v>
      </c>
      <c r="AP150" s="11">
        <v>9.0263059999999999</v>
      </c>
      <c r="AR150" s="11" t="s">
        <v>76</v>
      </c>
      <c r="AS150" s="11">
        <v>147</v>
      </c>
      <c r="AT150" s="11">
        <v>-9.8346929999999997</v>
      </c>
      <c r="AU150" s="11">
        <v>-7.8904310000000004</v>
      </c>
      <c r="AV150" s="11">
        <v>1.9442630000000001</v>
      </c>
      <c r="AW150" s="11">
        <v>19.769428000000001</v>
      </c>
    </row>
    <row r="151" spans="5:49" x14ac:dyDescent="0.35">
      <c r="I151" s="11">
        <v>7.88347</v>
      </c>
      <c r="J151" s="11">
        <v>8.1863250000000001</v>
      </c>
      <c r="K151" s="11">
        <v>1</v>
      </c>
      <c r="U151" s="11" t="s">
        <v>76</v>
      </c>
      <c r="V151" s="11">
        <v>576</v>
      </c>
      <c r="W151" s="11">
        <v>-4.6018720000000002</v>
      </c>
      <c r="X151" s="11">
        <v>-0.60884899999999997</v>
      </c>
      <c r="Y151" s="11">
        <v>3.993023</v>
      </c>
      <c r="Z151" s="18">
        <f t="shared" si="4"/>
        <v>0.86769536397361768</v>
      </c>
      <c r="AA151" s="11">
        <v>86.769531000000001</v>
      </c>
      <c r="AC151" s="11" t="s">
        <v>78</v>
      </c>
      <c r="AD151" s="11">
        <v>974</v>
      </c>
      <c r="AE151" s="11">
        <v>-5.0156510000000001</v>
      </c>
      <c r="AF151" s="11">
        <v>-7.4065269999999996</v>
      </c>
      <c r="AG151" s="11">
        <v>2.390876</v>
      </c>
      <c r="AH151" s="18">
        <f t="shared" si="5"/>
        <v>0.4766830866023174</v>
      </c>
      <c r="AI151" s="11">
        <v>47.668311000000003</v>
      </c>
      <c r="AK151" s="11" t="s">
        <v>83</v>
      </c>
      <c r="AL151" s="11">
        <v>975</v>
      </c>
      <c r="AM151" s="11">
        <v>12.629989</v>
      </c>
      <c r="AN151" s="11">
        <v>11.31415</v>
      </c>
      <c r="AO151" s="11">
        <v>1.315839</v>
      </c>
      <c r="AP151" s="11">
        <v>10.418372</v>
      </c>
      <c r="AR151" s="11" t="s">
        <v>78</v>
      </c>
      <c r="AS151" s="11">
        <v>148</v>
      </c>
      <c r="AT151" s="11">
        <v>-19.281893</v>
      </c>
      <c r="AU151" s="11">
        <v>-13.247591</v>
      </c>
      <c r="AV151" s="11">
        <v>6.0343020000000003</v>
      </c>
      <c r="AW151" s="11">
        <v>31.295172999999998</v>
      </c>
    </row>
    <row r="152" spans="5:49" x14ac:dyDescent="0.35">
      <c r="I152" s="11">
        <v>8.1863250000000001</v>
      </c>
      <c r="J152" s="11">
        <v>8.489179</v>
      </c>
      <c r="K152" s="11">
        <v>0</v>
      </c>
      <c r="U152" s="11" t="s">
        <v>76</v>
      </c>
      <c r="V152" s="11">
        <v>758</v>
      </c>
      <c r="W152" s="11">
        <v>-5.9590449999999997</v>
      </c>
      <c r="X152" s="11">
        <v>-0.82080299999999995</v>
      </c>
      <c r="Y152" s="11">
        <v>5.138242</v>
      </c>
      <c r="Z152" s="18">
        <f t="shared" si="4"/>
        <v>0.86225930497252501</v>
      </c>
      <c r="AA152" s="11">
        <v>86.225932</v>
      </c>
      <c r="AC152" s="11" t="s">
        <v>78</v>
      </c>
      <c r="AD152" s="11">
        <v>983</v>
      </c>
      <c r="AE152" s="11">
        <v>43.170561999999997</v>
      </c>
      <c r="AF152" s="11">
        <v>41.844377000000001</v>
      </c>
      <c r="AG152" s="11">
        <v>1.3261849999999999</v>
      </c>
      <c r="AH152" s="18">
        <f t="shared" si="5"/>
        <v>3.071966030926352E-2</v>
      </c>
      <c r="AI152" s="11">
        <v>3.0719650000000001</v>
      </c>
      <c r="AK152" s="11" t="s">
        <v>83</v>
      </c>
      <c r="AL152" s="11">
        <v>980</v>
      </c>
      <c r="AM152" s="11">
        <v>9.2317250000000008</v>
      </c>
      <c r="AN152" s="11">
        <v>17.059735</v>
      </c>
      <c r="AO152" s="11">
        <v>7.8280099999999999</v>
      </c>
      <c r="AP152" s="11">
        <v>84.794663</v>
      </c>
      <c r="AR152" s="11" t="s">
        <v>76</v>
      </c>
      <c r="AS152" s="11">
        <v>149</v>
      </c>
      <c r="AT152" s="11">
        <v>-18.063223000000001</v>
      </c>
      <c r="AU152" s="11">
        <v>-17.833079999999999</v>
      </c>
      <c r="AV152" s="11">
        <v>0.23014299999999999</v>
      </c>
      <c r="AW152" s="11">
        <v>1.274097</v>
      </c>
    </row>
    <row r="153" spans="5:49" x14ac:dyDescent="0.35">
      <c r="I153" s="11">
        <v>8.489179</v>
      </c>
      <c r="J153" s="11">
        <v>8.7920339999999992</v>
      </c>
      <c r="K153" s="11">
        <v>2</v>
      </c>
      <c r="U153" s="11" t="s">
        <v>76</v>
      </c>
      <c r="V153" s="11">
        <v>1330</v>
      </c>
      <c r="W153" s="11">
        <v>-4.6138820000000003</v>
      </c>
      <c r="X153" s="11">
        <v>-8.5044780000000006</v>
      </c>
      <c r="Y153" s="11">
        <v>3.8905959999999999</v>
      </c>
      <c r="Z153" s="18">
        <f t="shared" si="4"/>
        <v>0.84323699652483519</v>
      </c>
      <c r="AA153" s="11">
        <v>84.323695000000001</v>
      </c>
      <c r="AC153" s="11" t="s">
        <v>78</v>
      </c>
      <c r="AD153" s="11">
        <v>986</v>
      </c>
      <c r="AE153" s="11">
        <v>-21.066108</v>
      </c>
      <c r="AF153" s="11">
        <v>-21.811726</v>
      </c>
      <c r="AG153" s="11">
        <v>0.74561699999999997</v>
      </c>
      <c r="AH153" s="18">
        <f t="shared" si="5"/>
        <v>3.5394150642349312E-2</v>
      </c>
      <c r="AI153" s="11">
        <v>3.5394160000000001</v>
      </c>
      <c r="AK153" s="11" t="s">
        <v>83</v>
      </c>
      <c r="AL153" s="11">
        <v>987</v>
      </c>
      <c r="AM153" s="11">
        <v>-20.655266000000001</v>
      </c>
      <c r="AN153" s="11">
        <v>-22.142620000000001</v>
      </c>
      <c r="AO153" s="11">
        <v>1.4873540000000001</v>
      </c>
      <c r="AP153" s="11">
        <v>7.2008479999999997</v>
      </c>
      <c r="AR153" s="11" t="s">
        <v>76</v>
      </c>
      <c r="AS153" s="11">
        <v>150</v>
      </c>
      <c r="AT153" s="11">
        <v>-8.4585709999999992</v>
      </c>
      <c r="AU153" s="11">
        <v>-8.8569099999999992</v>
      </c>
      <c r="AV153" s="11">
        <v>0.398339</v>
      </c>
      <c r="AW153" s="11">
        <v>4.7092989999999997</v>
      </c>
    </row>
    <row r="154" spans="5:49" x14ac:dyDescent="0.35">
      <c r="I154" s="11">
        <v>8.7920339999999992</v>
      </c>
      <c r="J154" s="11">
        <v>9.0948879999999992</v>
      </c>
      <c r="K154" s="11">
        <v>2</v>
      </c>
      <c r="U154" s="11" t="s">
        <v>76</v>
      </c>
      <c r="V154" s="11">
        <v>670</v>
      </c>
      <c r="W154" s="11">
        <v>-6.9346949999999996</v>
      </c>
      <c r="X154" s="11">
        <v>-1.139507</v>
      </c>
      <c r="Y154" s="11">
        <v>5.7951879999999996</v>
      </c>
      <c r="Z154" s="18">
        <f t="shared" si="4"/>
        <v>0.83568030028717921</v>
      </c>
      <c r="AA154" s="11">
        <v>83.568027000000001</v>
      </c>
      <c r="AC154" s="11" t="s">
        <v>78</v>
      </c>
      <c r="AD154" s="11">
        <v>994</v>
      </c>
      <c r="AE154" s="11">
        <v>-27.238420999999999</v>
      </c>
      <c r="AF154" s="11">
        <v>-24.482783000000001</v>
      </c>
      <c r="AG154" s="11">
        <v>2.7556389999999999</v>
      </c>
      <c r="AH154" s="18">
        <f t="shared" si="5"/>
        <v>0.10116735474497586</v>
      </c>
      <c r="AI154" s="11">
        <v>10.116735</v>
      </c>
      <c r="AK154" s="11" t="s">
        <v>83</v>
      </c>
      <c r="AL154" s="11">
        <v>996</v>
      </c>
      <c r="AM154" s="11">
        <v>-6.8249519999999997</v>
      </c>
      <c r="AN154" s="11">
        <v>-6.7675510000000001</v>
      </c>
      <c r="AO154" s="11">
        <v>5.7401000000000001E-2</v>
      </c>
      <c r="AP154" s="11">
        <v>0.84104299999999999</v>
      </c>
      <c r="AR154" s="11" t="s">
        <v>76</v>
      </c>
      <c r="AS154" s="11">
        <v>151</v>
      </c>
      <c r="AT154" s="11">
        <v>12.893927</v>
      </c>
      <c r="AU154" s="11">
        <v>11.811019999999999</v>
      </c>
      <c r="AV154" s="11">
        <v>1.0829070000000001</v>
      </c>
      <c r="AW154" s="11">
        <v>8.3985850000000006</v>
      </c>
    </row>
    <row r="155" spans="5:49" x14ac:dyDescent="0.35">
      <c r="I155" s="11">
        <v>9.0948879999999992</v>
      </c>
      <c r="J155" s="11">
        <v>9.3977430000000002</v>
      </c>
      <c r="K155" s="11">
        <v>0</v>
      </c>
      <c r="U155" s="11" t="s">
        <v>76</v>
      </c>
      <c r="V155" s="11">
        <v>1515</v>
      </c>
      <c r="W155" s="11">
        <v>4.7124990000000002</v>
      </c>
      <c r="X155" s="11">
        <v>0.77970499999999998</v>
      </c>
      <c r="Y155" s="11">
        <v>3.932795</v>
      </c>
      <c r="Z155" s="18">
        <f t="shared" si="4"/>
        <v>0.83454553518207641</v>
      </c>
      <c r="AA155" s="11">
        <v>83.454538999999997</v>
      </c>
      <c r="AC155" s="11" t="s">
        <v>78</v>
      </c>
      <c r="AD155" s="11">
        <v>1002</v>
      </c>
      <c r="AE155" s="11">
        <v>18.711037000000001</v>
      </c>
      <c r="AF155" s="11">
        <v>10.025721000000001</v>
      </c>
      <c r="AG155" s="11">
        <v>8.6853149999999992</v>
      </c>
      <c r="AH155" s="18">
        <f t="shared" si="5"/>
        <v>0.46418138128848757</v>
      </c>
      <c r="AI155" s="11">
        <v>46.418140999999999</v>
      </c>
      <c r="AK155" s="11" t="s">
        <v>83</v>
      </c>
      <c r="AL155" s="11">
        <v>998</v>
      </c>
      <c r="AM155" s="11">
        <v>-6.7058590000000002</v>
      </c>
      <c r="AN155" s="11">
        <v>-7.5849890000000002</v>
      </c>
      <c r="AO155" s="11">
        <v>0.87912999999999997</v>
      </c>
      <c r="AP155" s="11">
        <v>13.109887000000001</v>
      </c>
      <c r="AR155" s="11" t="s">
        <v>76</v>
      </c>
      <c r="AS155" s="11">
        <v>152</v>
      </c>
      <c r="AT155" s="11">
        <v>-11.970299000000001</v>
      </c>
      <c r="AU155" s="11">
        <v>-13.816129</v>
      </c>
      <c r="AV155" s="11">
        <v>1.8458300000000001</v>
      </c>
      <c r="AW155" s="11">
        <v>15.420083999999999</v>
      </c>
    </row>
    <row r="156" spans="5:49" x14ac:dyDescent="0.35">
      <c r="I156" s="11">
        <v>9.3977430000000002</v>
      </c>
      <c r="J156" s="11">
        <v>9.7005970000000001</v>
      </c>
      <c r="K156" s="11">
        <v>1</v>
      </c>
      <c r="U156" s="11" t="s">
        <v>76</v>
      </c>
      <c r="V156" s="11">
        <v>467</v>
      </c>
      <c r="W156" s="11">
        <v>2.3186559999999998</v>
      </c>
      <c r="X156" s="11">
        <v>0.39054499999999998</v>
      </c>
      <c r="Y156" s="11">
        <v>1.9281109999999999</v>
      </c>
      <c r="Z156" s="18">
        <f t="shared" si="4"/>
        <v>0.83156406124927551</v>
      </c>
      <c r="AA156" s="11">
        <v>83.156418000000002</v>
      </c>
      <c r="AC156" s="11" t="s">
        <v>78</v>
      </c>
      <c r="AD156" s="11">
        <v>1008</v>
      </c>
      <c r="AE156" s="11">
        <v>-6.1615900000000003</v>
      </c>
      <c r="AF156" s="11">
        <v>-8.2997910000000008</v>
      </c>
      <c r="AG156" s="11">
        <v>2.138201</v>
      </c>
      <c r="AH156" s="18">
        <f t="shared" si="5"/>
        <v>0.34702097997432479</v>
      </c>
      <c r="AI156" s="11">
        <v>34.702092</v>
      </c>
      <c r="AK156" s="11" t="s">
        <v>83</v>
      </c>
      <c r="AL156" s="11">
        <v>1009</v>
      </c>
      <c r="AM156" s="11">
        <v>-3.9731130000000001</v>
      </c>
      <c r="AN156" s="11">
        <v>-5.8645949999999996</v>
      </c>
      <c r="AO156" s="11">
        <v>1.8914820000000001</v>
      </c>
      <c r="AP156" s="11">
        <v>47.607062999999997</v>
      </c>
      <c r="AR156" s="11" t="s">
        <v>83</v>
      </c>
      <c r="AS156" s="11">
        <v>153</v>
      </c>
      <c r="AT156" s="11">
        <v>-3.7114500000000001</v>
      </c>
      <c r="AU156" s="11">
        <v>-3.0329799999999998</v>
      </c>
      <c r="AV156" s="11">
        <v>0.67847100000000005</v>
      </c>
      <c r="AW156" s="11">
        <v>18.280474999999999</v>
      </c>
    </row>
    <row r="157" spans="5:49" x14ac:dyDescent="0.35">
      <c r="I157" s="11">
        <v>9.7005970000000001</v>
      </c>
      <c r="J157" s="11">
        <v>10.003451</v>
      </c>
      <c r="K157" s="11">
        <v>1</v>
      </c>
      <c r="U157" s="11" t="s">
        <v>76</v>
      </c>
      <c r="V157" s="11">
        <v>1020</v>
      </c>
      <c r="W157" s="11">
        <v>-0.82812699999999995</v>
      </c>
      <c r="X157" s="11">
        <v>-1.514143</v>
      </c>
      <c r="Y157" s="11">
        <v>0.68601500000000004</v>
      </c>
      <c r="Z157" s="18">
        <f t="shared" si="4"/>
        <v>0.82839347104973038</v>
      </c>
      <c r="AA157" s="11">
        <v>82.839359999999999</v>
      </c>
      <c r="AC157" s="11" t="s">
        <v>78</v>
      </c>
      <c r="AD157" s="11">
        <v>1010</v>
      </c>
      <c r="AE157" s="11">
        <v>-7.506621</v>
      </c>
      <c r="AF157" s="11">
        <v>-7.8580680000000003</v>
      </c>
      <c r="AG157" s="11">
        <v>0.35144700000000001</v>
      </c>
      <c r="AH157" s="18">
        <f t="shared" si="5"/>
        <v>4.681826883227487E-2</v>
      </c>
      <c r="AI157" s="11">
        <v>4.681826</v>
      </c>
      <c r="AK157" s="11" t="s">
        <v>83</v>
      </c>
      <c r="AL157" s="11">
        <v>1013</v>
      </c>
      <c r="AM157" s="11">
        <v>-16.072673999999999</v>
      </c>
      <c r="AN157" s="11">
        <v>-13.465593999999999</v>
      </c>
      <c r="AO157" s="11">
        <v>2.6070799999999998</v>
      </c>
      <c r="AP157" s="11">
        <v>16.220573999999999</v>
      </c>
      <c r="AR157" s="11" t="s">
        <v>83</v>
      </c>
      <c r="AS157" s="11">
        <v>154</v>
      </c>
      <c r="AT157" s="11">
        <v>15.765547</v>
      </c>
      <c r="AU157" s="11">
        <v>6.728218</v>
      </c>
      <c r="AV157" s="11">
        <v>9.0373289999999997</v>
      </c>
      <c r="AW157" s="11">
        <v>57.323281000000001</v>
      </c>
    </row>
    <row r="158" spans="5:49" x14ac:dyDescent="0.35">
      <c r="I158" s="11">
        <v>10.003451</v>
      </c>
      <c r="J158" s="11">
        <v>10.306305999999999</v>
      </c>
      <c r="K158" s="11">
        <v>0</v>
      </c>
      <c r="U158" s="11" t="s">
        <v>76</v>
      </c>
      <c r="V158" s="11">
        <v>219</v>
      </c>
      <c r="W158" s="11">
        <v>-5.5127129999999998</v>
      </c>
      <c r="X158" s="11">
        <v>-10.066746999999999</v>
      </c>
      <c r="Y158" s="11">
        <v>4.5540339999999997</v>
      </c>
      <c r="Z158" s="18">
        <f t="shared" si="4"/>
        <v>0.82609669685325537</v>
      </c>
      <c r="AA158" s="11">
        <v>82.609662</v>
      </c>
      <c r="AC158" s="11" t="s">
        <v>78</v>
      </c>
      <c r="AD158" s="11">
        <v>1019</v>
      </c>
      <c r="AE158" s="11">
        <v>34.305484</v>
      </c>
      <c r="AF158" s="11">
        <v>33.980544999999999</v>
      </c>
      <c r="AG158" s="11">
        <v>0.32493899999999998</v>
      </c>
      <c r="AH158" s="18">
        <f t="shared" si="5"/>
        <v>9.4719258297011628E-3</v>
      </c>
      <c r="AI158" s="11">
        <v>0.94719399999999998</v>
      </c>
      <c r="AK158" s="11" t="s">
        <v>83</v>
      </c>
      <c r="AL158" s="11">
        <v>1018</v>
      </c>
      <c r="AM158" s="11">
        <v>-8.7149079999999994</v>
      </c>
      <c r="AN158" s="11">
        <v>-4.7406290000000002</v>
      </c>
      <c r="AO158" s="11">
        <v>3.9742790000000001</v>
      </c>
      <c r="AP158" s="11">
        <v>45.603223999999997</v>
      </c>
      <c r="AR158" s="11" t="s">
        <v>76</v>
      </c>
      <c r="AS158" s="11">
        <v>155</v>
      </c>
      <c r="AT158" s="11">
        <v>-14.550800000000001</v>
      </c>
      <c r="AU158" s="11">
        <v>-14.340415999999999</v>
      </c>
      <c r="AV158" s="11">
        <v>0.21038399999999999</v>
      </c>
      <c r="AW158" s="11">
        <v>1.4458610000000001</v>
      </c>
    </row>
    <row r="159" spans="5:49" x14ac:dyDescent="0.35">
      <c r="I159" s="11">
        <v>10.306305999999999</v>
      </c>
      <c r="J159" s="11">
        <v>10.609159999999999</v>
      </c>
      <c r="K159" s="11">
        <v>2</v>
      </c>
      <c r="U159" s="11" t="s">
        <v>76</v>
      </c>
      <c r="V159" s="11">
        <v>1874</v>
      </c>
      <c r="W159" s="11">
        <v>-2.9194399999999998</v>
      </c>
      <c r="X159" s="11">
        <v>-0.51661299999999999</v>
      </c>
      <c r="Y159" s="11">
        <v>2.402828</v>
      </c>
      <c r="Z159" s="18">
        <f t="shared" si="4"/>
        <v>0.82304414545255256</v>
      </c>
      <c r="AA159" s="11">
        <v>82.304393000000005</v>
      </c>
      <c r="AC159" s="11" t="s">
        <v>78</v>
      </c>
      <c r="AD159" s="11">
        <v>1025</v>
      </c>
      <c r="AE159" s="11">
        <v>37.293101</v>
      </c>
      <c r="AF159" s="11">
        <v>34.440434000000003</v>
      </c>
      <c r="AG159" s="11">
        <v>2.8526669999999998</v>
      </c>
      <c r="AH159" s="18">
        <f t="shared" si="5"/>
        <v>7.6493156200660273E-2</v>
      </c>
      <c r="AI159" s="11">
        <v>7.6493159999999998</v>
      </c>
      <c r="AK159" s="11" t="s">
        <v>83</v>
      </c>
      <c r="AL159" s="11">
        <v>1024</v>
      </c>
      <c r="AM159" s="11">
        <v>-9.1610069999999997</v>
      </c>
      <c r="AN159" s="11">
        <v>-9.9421800000000005</v>
      </c>
      <c r="AO159" s="11">
        <v>0.78117300000000001</v>
      </c>
      <c r="AP159" s="11">
        <v>8.5271519999999992</v>
      </c>
      <c r="AR159" s="11" t="s">
        <v>76</v>
      </c>
      <c r="AS159" s="11">
        <v>156</v>
      </c>
      <c r="AT159" s="11">
        <v>23.730615</v>
      </c>
      <c r="AU159" s="11">
        <v>19.073219000000002</v>
      </c>
      <c r="AV159" s="11">
        <v>4.6573969999999996</v>
      </c>
      <c r="AW159" s="11">
        <v>19.626110000000001</v>
      </c>
    </row>
    <row r="160" spans="5:49" x14ac:dyDescent="0.35">
      <c r="I160" s="11">
        <v>10.609159999999999</v>
      </c>
      <c r="J160" s="11">
        <v>10.912015</v>
      </c>
      <c r="K160" s="11">
        <v>0</v>
      </c>
      <c r="U160" s="11" t="s">
        <v>76</v>
      </c>
      <c r="V160" s="11">
        <v>1446</v>
      </c>
      <c r="W160" s="11">
        <v>-3.7783630000000001</v>
      </c>
      <c r="X160" s="11">
        <v>-0.67110499999999995</v>
      </c>
      <c r="Y160" s="11">
        <v>3.1072579999999999</v>
      </c>
      <c r="Z160" s="18">
        <f t="shared" si="4"/>
        <v>0.82238207392990026</v>
      </c>
      <c r="AA160" s="11">
        <v>82.238218000000003</v>
      </c>
      <c r="AC160" s="11" t="s">
        <v>78</v>
      </c>
      <c r="AD160" s="11">
        <v>1029</v>
      </c>
      <c r="AE160" s="11">
        <v>-6.4848489999999996</v>
      </c>
      <c r="AF160" s="11">
        <v>-9.6644889999999997</v>
      </c>
      <c r="AG160" s="11">
        <v>3.1796410000000002</v>
      </c>
      <c r="AH160" s="18">
        <f t="shared" si="5"/>
        <v>0.49031843301208716</v>
      </c>
      <c r="AI160" s="11">
        <v>49.031840000000003</v>
      </c>
      <c r="AK160" s="11" t="s">
        <v>83</v>
      </c>
      <c r="AL160" s="11">
        <v>1030</v>
      </c>
      <c r="AM160" s="11">
        <v>-0.18998100000000001</v>
      </c>
      <c r="AN160" s="11">
        <v>-7.5610939999999998</v>
      </c>
      <c r="AO160" s="11">
        <v>7.3711130000000002</v>
      </c>
      <c r="AP160" s="11" t="s">
        <v>77</v>
      </c>
      <c r="AR160" s="11" t="s">
        <v>78</v>
      </c>
      <c r="AS160" s="11">
        <v>157</v>
      </c>
      <c r="AT160" s="11">
        <v>3.9142009999999998</v>
      </c>
      <c r="AU160" s="11">
        <v>3.4637829999999998</v>
      </c>
      <c r="AV160" s="11">
        <v>0.45041799999999999</v>
      </c>
      <c r="AW160" s="11">
        <v>11.507288000000001</v>
      </c>
    </row>
    <row r="161" spans="9:49" x14ac:dyDescent="0.35">
      <c r="I161" s="11">
        <v>10.912015</v>
      </c>
      <c r="J161" s="11">
        <v>11.214869</v>
      </c>
      <c r="K161" s="11">
        <v>0</v>
      </c>
      <c r="U161" s="11" t="s">
        <v>76</v>
      </c>
      <c r="V161" s="11">
        <v>1716</v>
      </c>
      <c r="W161" s="11">
        <v>-4.5597580000000004</v>
      </c>
      <c r="X161" s="11">
        <v>-8.2774579999999993</v>
      </c>
      <c r="Y161" s="11">
        <v>3.7176999999999998</v>
      </c>
      <c r="Z161" s="18">
        <f t="shared" si="4"/>
        <v>0.81532835733826214</v>
      </c>
      <c r="AA161" s="11">
        <v>81.532844999999995</v>
      </c>
      <c r="AC161" s="11" t="s">
        <v>78</v>
      </c>
      <c r="AD161" s="11">
        <v>1038</v>
      </c>
      <c r="AE161" s="11">
        <v>-0.80345</v>
      </c>
      <c r="AF161" s="11">
        <v>-0.63265400000000005</v>
      </c>
      <c r="AG161" s="11">
        <v>0.170797</v>
      </c>
      <c r="AH161" s="18">
        <f t="shared" si="5"/>
        <v>0.21257950090235858</v>
      </c>
      <c r="AI161" s="11">
        <v>21.257905000000001</v>
      </c>
      <c r="AK161" s="11" t="s">
        <v>83</v>
      </c>
      <c r="AL161" s="11">
        <v>1037</v>
      </c>
      <c r="AM161" s="11">
        <v>-8.0281870000000009</v>
      </c>
      <c r="AN161" s="11">
        <v>-3.0612900000000001</v>
      </c>
      <c r="AO161" s="11">
        <v>4.9668960000000002</v>
      </c>
      <c r="AP161" s="11">
        <v>61.868220999999998</v>
      </c>
      <c r="AR161" s="11" t="s">
        <v>76</v>
      </c>
      <c r="AS161" s="11">
        <v>158</v>
      </c>
      <c r="AT161" s="11">
        <v>28.164109</v>
      </c>
      <c r="AU161" s="11">
        <v>30.210730000000002</v>
      </c>
      <c r="AV161" s="11">
        <v>2.046621</v>
      </c>
      <c r="AW161" s="11">
        <v>7.2667700000000002</v>
      </c>
    </row>
    <row r="162" spans="9:49" x14ac:dyDescent="0.35">
      <c r="I162" s="11">
        <v>11.214869</v>
      </c>
      <c r="J162" s="11">
        <v>11.517723999999999</v>
      </c>
      <c r="K162" s="11">
        <v>0</v>
      </c>
      <c r="U162" s="11" t="s">
        <v>76</v>
      </c>
      <c r="V162" s="11">
        <v>279</v>
      </c>
      <c r="W162" s="11">
        <v>-3.7500529999999999</v>
      </c>
      <c r="X162" s="11">
        <v>-0.71064000000000005</v>
      </c>
      <c r="Y162" s="11">
        <v>3.0394139999999998</v>
      </c>
      <c r="Z162" s="18">
        <f t="shared" si="4"/>
        <v>0.8104989449482447</v>
      </c>
      <c r="AA162" s="11">
        <v>81.049880000000002</v>
      </c>
      <c r="AC162" s="11" t="s">
        <v>78</v>
      </c>
      <c r="AD162" s="11">
        <v>1042</v>
      </c>
      <c r="AE162" s="11">
        <v>-5.5408540000000004</v>
      </c>
      <c r="AF162" s="11">
        <v>-5.920903</v>
      </c>
      <c r="AG162" s="11">
        <v>0.38004900000000003</v>
      </c>
      <c r="AH162" s="18">
        <f t="shared" si="5"/>
        <v>6.8590329216398765E-2</v>
      </c>
      <c r="AI162" s="11">
        <v>6.8590400000000002</v>
      </c>
      <c r="AK162" s="11" t="s">
        <v>83</v>
      </c>
      <c r="AL162" s="11">
        <v>1041</v>
      </c>
      <c r="AM162" s="11">
        <v>14.731202</v>
      </c>
      <c r="AN162" s="11">
        <v>10.343518</v>
      </c>
      <c r="AO162" s="11">
        <v>4.3876840000000001</v>
      </c>
      <c r="AP162" s="11">
        <v>29.784970000000001</v>
      </c>
      <c r="AR162" s="11" t="s">
        <v>76</v>
      </c>
      <c r="AS162" s="11">
        <v>159</v>
      </c>
      <c r="AT162" s="11">
        <v>25.909725999999999</v>
      </c>
      <c r="AU162" s="11">
        <v>29.460227</v>
      </c>
      <c r="AV162" s="11">
        <v>3.5505</v>
      </c>
      <c r="AW162" s="11">
        <v>13.70335</v>
      </c>
    </row>
    <row r="163" spans="9:49" x14ac:dyDescent="0.35">
      <c r="I163" s="11">
        <v>11.517723999999999</v>
      </c>
      <c r="J163" s="11">
        <v>11.820577999999999</v>
      </c>
      <c r="K163" s="11">
        <v>0</v>
      </c>
      <c r="U163" s="11" t="s">
        <v>76</v>
      </c>
      <c r="V163" s="11">
        <v>428</v>
      </c>
      <c r="W163" s="11">
        <v>-3.6956989999999998</v>
      </c>
      <c r="X163" s="11">
        <v>-6.6728550000000002</v>
      </c>
      <c r="Y163" s="11">
        <v>2.9771559999999999</v>
      </c>
      <c r="Z163" s="18">
        <f t="shared" si="4"/>
        <v>0.80557318114922238</v>
      </c>
      <c r="AA163" s="11">
        <v>80.557321999999999</v>
      </c>
      <c r="AC163" s="11" t="s">
        <v>78</v>
      </c>
      <c r="AD163" s="11">
        <v>1051</v>
      </c>
      <c r="AE163" s="11">
        <v>2.1582309999999998</v>
      </c>
      <c r="AF163" s="11">
        <v>-7.1541439999999996</v>
      </c>
      <c r="AG163" s="11">
        <v>9.3123740000000002</v>
      </c>
      <c r="AH163" s="18">
        <f t="shared" si="5"/>
        <v>4.3148180153097613</v>
      </c>
      <c r="AI163" s="11" t="s">
        <v>77</v>
      </c>
      <c r="AK163" s="11" t="s">
        <v>83</v>
      </c>
      <c r="AL163" s="11">
        <v>1047</v>
      </c>
      <c r="AM163" s="11">
        <v>1.868039</v>
      </c>
      <c r="AN163" s="11">
        <v>1.4114519999999999</v>
      </c>
      <c r="AO163" s="11">
        <v>0.45658700000000002</v>
      </c>
      <c r="AP163" s="11">
        <v>24.442056000000001</v>
      </c>
      <c r="AR163" s="11" t="s">
        <v>76</v>
      </c>
      <c r="AS163" s="11">
        <v>160</v>
      </c>
      <c r="AT163" s="11">
        <v>-2.6021679999999998</v>
      </c>
      <c r="AU163" s="11">
        <v>-2.106284</v>
      </c>
      <c r="AV163" s="11">
        <v>0.49588399999999999</v>
      </c>
      <c r="AW163" s="11">
        <v>19.056567999999999</v>
      </c>
    </row>
    <row r="164" spans="9:49" x14ac:dyDescent="0.35">
      <c r="I164" s="11">
        <v>11.820577999999999</v>
      </c>
      <c r="J164" s="11">
        <v>12.123433</v>
      </c>
      <c r="K164" s="11">
        <v>1</v>
      </c>
      <c r="U164" s="11" t="s">
        <v>76</v>
      </c>
      <c r="V164" s="11">
        <v>285</v>
      </c>
      <c r="W164" s="11">
        <v>-1.5969359999999999</v>
      </c>
      <c r="X164" s="11">
        <v>-2.881205</v>
      </c>
      <c r="Y164" s="11">
        <v>1.2842690000000001</v>
      </c>
      <c r="Z164" s="18">
        <f t="shared" si="4"/>
        <v>0.80420818367173152</v>
      </c>
      <c r="AA164" s="11">
        <v>80.420787000000004</v>
      </c>
      <c r="AC164" s="11" t="s">
        <v>78</v>
      </c>
      <c r="AD164" s="11">
        <v>1052</v>
      </c>
      <c r="AE164" s="11">
        <v>-9.4178160000000002</v>
      </c>
      <c r="AF164" s="11">
        <v>14.887349</v>
      </c>
      <c r="AG164" s="11">
        <v>24.305164999999999</v>
      </c>
      <c r="AH164" s="18">
        <f t="shared" si="5"/>
        <v>2.5807644787284012</v>
      </c>
      <c r="AI164" s="11" t="s">
        <v>77</v>
      </c>
      <c r="AK164" s="11" t="s">
        <v>83</v>
      </c>
      <c r="AL164" s="11">
        <v>1053</v>
      </c>
      <c r="AM164" s="11">
        <v>-12.589885000000001</v>
      </c>
      <c r="AN164" s="11">
        <v>-14.696249</v>
      </c>
      <c r="AO164" s="11">
        <v>2.1063640000000001</v>
      </c>
      <c r="AP164" s="11">
        <v>16.730604</v>
      </c>
      <c r="AR164" s="11" t="s">
        <v>76</v>
      </c>
      <c r="AS164" s="11">
        <v>161</v>
      </c>
      <c r="AT164" s="11">
        <v>20.789746000000001</v>
      </c>
      <c r="AU164" s="11">
        <v>17.677457</v>
      </c>
      <c r="AV164" s="11">
        <v>3.1122890000000001</v>
      </c>
      <c r="AW164" s="11">
        <v>14.970306000000001</v>
      </c>
    </row>
    <row r="165" spans="9:49" x14ac:dyDescent="0.35">
      <c r="U165" s="11" t="s">
        <v>76</v>
      </c>
      <c r="V165" s="11">
        <v>1804</v>
      </c>
      <c r="W165" s="11">
        <v>-6.8929010000000002</v>
      </c>
      <c r="X165" s="11">
        <v>-12.417075000000001</v>
      </c>
      <c r="Y165" s="11">
        <v>5.5241730000000002</v>
      </c>
      <c r="Z165" s="18">
        <f t="shared" si="4"/>
        <v>0.80142932562066393</v>
      </c>
      <c r="AA165" s="11">
        <v>80.142933999999997</v>
      </c>
      <c r="AC165" s="11" t="s">
        <v>78</v>
      </c>
      <c r="AD165" s="11">
        <v>1061</v>
      </c>
      <c r="AE165" s="11">
        <v>-2.8768120000000001</v>
      </c>
      <c r="AF165" s="11">
        <v>-0.91853399999999996</v>
      </c>
      <c r="AG165" s="11">
        <v>1.958278</v>
      </c>
      <c r="AH165" s="18">
        <f t="shared" si="5"/>
        <v>0.68071114831278512</v>
      </c>
      <c r="AI165" s="11">
        <v>68.071115000000006</v>
      </c>
      <c r="AK165" s="11" t="s">
        <v>83</v>
      </c>
      <c r="AL165" s="11">
        <v>1062</v>
      </c>
      <c r="AM165" s="11">
        <v>27.757642000000001</v>
      </c>
      <c r="AN165" s="11">
        <v>6.2031090000000004</v>
      </c>
      <c r="AO165" s="11">
        <v>21.554532999999999</v>
      </c>
      <c r="AP165" s="11">
        <v>77.652608000000001</v>
      </c>
      <c r="AR165" s="11" t="s">
        <v>83</v>
      </c>
      <c r="AS165" s="11">
        <v>162</v>
      </c>
      <c r="AT165" s="11">
        <v>-25.403751</v>
      </c>
      <c r="AU165" s="11">
        <v>-24.398005000000001</v>
      </c>
      <c r="AV165" s="11">
        <v>1.0057449999999999</v>
      </c>
      <c r="AW165" s="11">
        <v>3.9590420000000002</v>
      </c>
    </row>
    <row r="166" spans="9:49" x14ac:dyDescent="0.35">
      <c r="U166" s="11" t="s">
        <v>76</v>
      </c>
      <c r="V166" s="11">
        <v>827</v>
      </c>
      <c r="W166" s="11">
        <v>-4.1194379999999997</v>
      </c>
      <c r="X166" s="11">
        <v>-7.4179170000000001</v>
      </c>
      <c r="Y166" s="11">
        <v>3.2984789999999999</v>
      </c>
      <c r="Z166" s="18">
        <f t="shared" si="4"/>
        <v>0.80071092221803075</v>
      </c>
      <c r="AA166" s="11">
        <v>80.071106999999998</v>
      </c>
      <c r="AC166" s="11" t="s">
        <v>78</v>
      </c>
      <c r="AD166" s="11">
        <v>1065</v>
      </c>
      <c r="AE166" s="11">
        <v>-10.279315</v>
      </c>
      <c r="AF166" s="11">
        <v>-10.776377999999999</v>
      </c>
      <c r="AG166" s="11">
        <v>0.49706299999999998</v>
      </c>
      <c r="AH166" s="18">
        <f t="shared" si="5"/>
        <v>4.8355654048932245E-2</v>
      </c>
      <c r="AI166" s="11">
        <v>4.8355670000000002</v>
      </c>
      <c r="AK166" s="11" t="s">
        <v>83</v>
      </c>
      <c r="AL166" s="11">
        <v>1067</v>
      </c>
      <c r="AM166" s="11">
        <v>-16.248017999999998</v>
      </c>
      <c r="AN166" s="11">
        <v>-12.166558</v>
      </c>
      <c r="AO166" s="11">
        <v>4.0814599999999999</v>
      </c>
      <c r="AP166" s="11">
        <v>25.119738000000002</v>
      </c>
      <c r="AR166" s="11" t="s">
        <v>76</v>
      </c>
      <c r="AS166" s="11">
        <v>163</v>
      </c>
      <c r="AT166" s="11">
        <v>-4.888916</v>
      </c>
      <c r="AU166" s="11">
        <v>-4.5362150000000003</v>
      </c>
      <c r="AV166" s="11">
        <v>0.35270099999999999</v>
      </c>
      <c r="AW166" s="11">
        <v>7.214302</v>
      </c>
    </row>
    <row r="167" spans="9:49" x14ac:dyDescent="0.35">
      <c r="U167" s="11" t="s">
        <v>76</v>
      </c>
      <c r="V167" s="11">
        <v>47</v>
      </c>
      <c r="W167" s="11">
        <v>-6.9012390000000003</v>
      </c>
      <c r="X167" s="11">
        <v>-12.358670999999999</v>
      </c>
      <c r="Y167" s="11">
        <v>5.4574319999999998</v>
      </c>
      <c r="Z167" s="18">
        <f t="shared" si="4"/>
        <v>0.79079017550326824</v>
      </c>
      <c r="AA167" s="11">
        <v>79.079016999999993</v>
      </c>
      <c r="AC167" s="11" t="s">
        <v>78</v>
      </c>
      <c r="AD167" s="11">
        <v>1072</v>
      </c>
      <c r="AE167" s="11">
        <v>8.3410569999999993</v>
      </c>
      <c r="AF167" s="11">
        <v>-1.517126</v>
      </c>
      <c r="AG167" s="11">
        <v>9.8581819999999993</v>
      </c>
      <c r="AH167" s="18">
        <f t="shared" si="5"/>
        <v>1.1818864203901256</v>
      </c>
      <c r="AI167" s="11" t="s">
        <v>77</v>
      </c>
      <c r="AK167" s="11" t="s">
        <v>83</v>
      </c>
      <c r="AL167" s="11">
        <v>1070</v>
      </c>
      <c r="AM167" s="11">
        <v>-12.282287999999999</v>
      </c>
      <c r="AN167" s="11">
        <v>-13.390561</v>
      </c>
      <c r="AO167" s="11">
        <v>1.1082730000000001</v>
      </c>
      <c r="AP167" s="11">
        <v>9.0233410000000003</v>
      </c>
      <c r="AR167" s="11" t="s">
        <v>76</v>
      </c>
      <c r="AS167" s="11">
        <v>164</v>
      </c>
      <c r="AT167" s="11">
        <v>-9.295693</v>
      </c>
      <c r="AU167" s="11">
        <v>-10.426818000000001</v>
      </c>
      <c r="AV167" s="11">
        <v>1.1311249999999999</v>
      </c>
      <c r="AW167" s="11">
        <v>12.168267999999999</v>
      </c>
    </row>
    <row r="168" spans="9:49" x14ac:dyDescent="0.35">
      <c r="U168" s="11" t="s">
        <v>76</v>
      </c>
      <c r="V168" s="11">
        <v>768</v>
      </c>
      <c r="W168" s="11">
        <v>5.8172050000000004</v>
      </c>
      <c r="X168" s="11">
        <v>1.2336510000000001</v>
      </c>
      <c r="Y168" s="11">
        <v>4.5835530000000002</v>
      </c>
      <c r="Z168" s="18">
        <f t="shared" si="4"/>
        <v>0.78793045801205219</v>
      </c>
      <c r="AA168" s="11">
        <v>78.793053999999998</v>
      </c>
      <c r="AC168" s="11" t="s">
        <v>78</v>
      </c>
      <c r="AD168" s="11">
        <v>1082</v>
      </c>
      <c r="AE168" s="11">
        <v>-9.9748789999999996</v>
      </c>
      <c r="AF168" s="11">
        <v>2.8155220000000001</v>
      </c>
      <c r="AG168" s="11">
        <v>12.790400999999999</v>
      </c>
      <c r="AH168" s="18">
        <f t="shared" si="5"/>
        <v>1.2822612685326809</v>
      </c>
      <c r="AI168" s="11" t="s">
        <v>77</v>
      </c>
      <c r="AK168" s="11" t="s">
        <v>83</v>
      </c>
      <c r="AL168" s="11">
        <v>1081</v>
      </c>
      <c r="AM168" s="11">
        <v>4.731725</v>
      </c>
      <c r="AN168" s="11">
        <v>4.8848830000000003</v>
      </c>
      <c r="AO168" s="11">
        <v>0.15315799999999999</v>
      </c>
      <c r="AP168" s="11">
        <v>3.2368389999999998</v>
      </c>
      <c r="AR168" s="11" t="s">
        <v>76</v>
      </c>
      <c r="AS168" s="11">
        <v>165</v>
      </c>
      <c r="AT168" s="11">
        <v>-11.204769000000001</v>
      </c>
      <c r="AU168" s="11">
        <v>-8.302028</v>
      </c>
      <c r="AV168" s="11">
        <v>2.9027409999999998</v>
      </c>
      <c r="AW168" s="11">
        <v>25.906300000000002</v>
      </c>
    </row>
    <row r="169" spans="9:49" x14ac:dyDescent="0.35">
      <c r="U169" s="11" t="s">
        <v>76</v>
      </c>
      <c r="V169" s="11">
        <v>1169</v>
      </c>
      <c r="W169" s="11">
        <v>-6.1181809999999999</v>
      </c>
      <c r="X169" s="11">
        <v>-1.3316790000000001</v>
      </c>
      <c r="Y169" s="11">
        <v>4.7865019999999996</v>
      </c>
      <c r="Z169" s="18">
        <f t="shared" si="4"/>
        <v>0.78234069897572489</v>
      </c>
      <c r="AA169" s="11">
        <v>78.234063000000006</v>
      </c>
      <c r="AC169" s="11" t="s">
        <v>78</v>
      </c>
      <c r="AD169" s="11">
        <v>1084</v>
      </c>
      <c r="AE169" s="11">
        <v>24.778690000000001</v>
      </c>
      <c r="AF169" s="11">
        <v>34.781481999999997</v>
      </c>
      <c r="AG169" s="11">
        <v>10.002791999999999</v>
      </c>
      <c r="AH169" s="18">
        <f t="shared" si="5"/>
        <v>0.40368526342595185</v>
      </c>
      <c r="AI169" s="11">
        <v>40.368527</v>
      </c>
      <c r="AK169" s="11" t="s">
        <v>83</v>
      </c>
      <c r="AL169" s="11">
        <v>1083</v>
      </c>
      <c r="AM169" s="11">
        <v>-12.467706</v>
      </c>
      <c r="AN169" s="11">
        <v>-10.874383</v>
      </c>
      <c r="AO169" s="11">
        <v>1.593323</v>
      </c>
      <c r="AP169" s="11">
        <v>12.779601</v>
      </c>
      <c r="AR169" s="11" t="s">
        <v>76</v>
      </c>
      <c r="AS169" s="11">
        <v>166</v>
      </c>
      <c r="AT169" s="11">
        <v>15.247558</v>
      </c>
      <c r="AU169" s="11">
        <v>14.278027</v>
      </c>
      <c r="AV169" s="11">
        <v>0.96953199999999995</v>
      </c>
      <c r="AW169" s="11">
        <v>6.3586029999999996</v>
      </c>
    </row>
    <row r="170" spans="9:49" x14ac:dyDescent="0.35">
      <c r="U170" s="11" t="s">
        <v>76</v>
      </c>
      <c r="V170" s="11">
        <v>1371</v>
      </c>
      <c r="W170" s="11">
        <v>-5.0097310000000004</v>
      </c>
      <c r="X170" s="11">
        <v>-1.0973280000000001</v>
      </c>
      <c r="Y170" s="11">
        <v>3.9124029999999999</v>
      </c>
      <c r="Z170" s="18">
        <f t="shared" si="4"/>
        <v>0.78096069429675952</v>
      </c>
      <c r="AA170" s="11">
        <v>78.096076999999994</v>
      </c>
      <c r="AC170" s="11" t="s">
        <v>78</v>
      </c>
      <c r="AD170" s="11">
        <v>1092</v>
      </c>
      <c r="AE170" s="11">
        <v>21.981414000000001</v>
      </c>
      <c r="AF170" s="11">
        <v>24.542601999999999</v>
      </c>
      <c r="AG170" s="11">
        <v>2.5611890000000002</v>
      </c>
      <c r="AH170" s="18">
        <f t="shared" si="5"/>
        <v>0.11651611675208884</v>
      </c>
      <c r="AI170" s="11">
        <v>11.651611000000001</v>
      </c>
      <c r="AK170" s="11" t="s">
        <v>83</v>
      </c>
      <c r="AL170" s="11">
        <v>1091</v>
      </c>
      <c r="AM170" s="11">
        <v>-3.3830330000000002</v>
      </c>
      <c r="AN170" s="11">
        <v>-4.1543830000000002</v>
      </c>
      <c r="AO170" s="11">
        <v>0.77135100000000001</v>
      </c>
      <c r="AP170" s="11">
        <v>22.800567000000001</v>
      </c>
      <c r="AR170" s="11" t="s">
        <v>78</v>
      </c>
      <c r="AS170" s="11">
        <v>167</v>
      </c>
      <c r="AT170" s="11">
        <v>-3.5510100000000002</v>
      </c>
      <c r="AU170" s="11">
        <v>3.7704369999999998</v>
      </c>
      <c r="AV170" s="11">
        <v>7.321447</v>
      </c>
      <c r="AW170" s="11" t="s">
        <v>77</v>
      </c>
    </row>
    <row r="171" spans="9:49" x14ac:dyDescent="0.35">
      <c r="U171" s="11" t="s">
        <v>76</v>
      </c>
      <c r="V171" s="11">
        <v>1794</v>
      </c>
      <c r="W171" s="11">
        <v>-2.5333079999999999</v>
      </c>
      <c r="X171" s="11">
        <v>-4.4894559999999997</v>
      </c>
      <c r="Y171" s="11">
        <v>1.956148</v>
      </c>
      <c r="Z171" s="18">
        <f t="shared" si="4"/>
        <v>0.77217140592458555</v>
      </c>
      <c r="AA171" s="11">
        <v>77.217157999999998</v>
      </c>
      <c r="AC171" s="11" t="s">
        <v>78</v>
      </c>
      <c r="AD171" s="11">
        <v>1099</v>
      </c>
      <c r="AE171" s="11">
        <v>-5.6243860000000003</v>
      </c>
      <c r="AF171" s="11">
        <v>-5.3300890000000001</v>
      </c>
      <c r="AG171" s="11">
        <v>0.294298</v>
      </c>
      <c r="AH171" s="18">
        <f t="shared" si="5"/>
        <v>5.2325356047753478E-2</v>
      </c>
      <c r="AI171" s="11">
        <v>5.2325309999999998</v>
      </c>
      <c r="AK171" s="11" t="s">
        <v>83</v>
      </c>
      <c r="AL171" s="11">
        <v>1095</v>
      </c>
      <c r="AM171" s="11">
        <v>2.2029380000000001</v>
      </c>
      <c r="AN171" s="11">
        <v>0.479958</v>
      </c>
      <c r="AO171" s="11">
        <v>1.72298</v>
      </c>
      <c r="AP171" s="11">
        <v>78.212823999999998</v>
      </c>
      <c r="AR171" s="11" t="s">
        <v>76</v>
      </c>
      <c r="AS171" s="11">
        <v>168</v>
      </c>
      <c r="AT171" s="11">
        <v>-8.3874139999999997</v>
      </c>
      <c r="AU171" s="11">
        <v>-8.6755049999999994</v>
      </c>
      <c r="AV171" s="11">
        <v>0.28809000000000001</v>
      </c>
      <c r="AW171" s="11">
        <v>3.4347949999999998</v>
      </c>
    </row>
    <row r="172" spans="9:49" x14ac:dyDescent="0.35">
      <c r="U172" s="11" t="s">
        <v>76</v>
      </c>
      <c r="V172" s="11">
        <v>259</v>
      </c>
      <c r="W172" s="11">
        <v>-6.0735520000000003</v>
      </c>
      <c r="X172" s="11">
        <v>-1.420469</v>
      </c>
      <c r="Y172" s="11">
        <v>4.6530829999999996</v>
      </c>
      <c r="Z172" s="18">
        <f t="shared" si="4"/>
        <v>0.76612219669807713</v>
      </c>
      <c r="AA172" s="11">
        <v>76.612219999999994</v>
      </c>
      <c r="AC172" s="11" t="s">
        <v>78</v>
      </c>
      <c r="AD172" s="11">
        <v>1106</v>
      </c>
      <c r="AE172" s="11">
        <v>-5.3260079999999999</v>
      </c>
      <c r="AF172" s="11">
        <v>-5.225651</v>
      </c>
      <c r="AG172" s="11">
        <v>0.100357</v>
      </c>
      <c r="AH172" s="18">
        <f t="shared" si="5"/>
        <v>1.8842818110675012E-2</v>
      </c>
      <c r="AI172" s="11">
        <v>1.8842840000000001</v>
      </c>
      <c r="AK172" s="11" t="s">
        <v>83</v>
      </c>
      <c r="AL172" s="11">
        <v>1105</v>
      </c>
      <c r="AM172" s="11">
        <v>-5.0674789999999996</v>
      </c>
      <c r="AN172" s="11">
        <v>-6.4515969999999996</v>
      </c>
      <c r="AO172" s="11">
        <v>1.384118</v>
      </c>
      <c r="AP172" s="11">
        <v>27.313735000000001</v>
      </c>
      <c r="AR172" s="11" t="s">
        <v>76</v>
      </c>
      <c r="AS172" s="11">
        <v>169</v>
      </c>
      <c r="AT172" s="11">
        <v>-0.82759300000000002</v>
      </c>
      <c r="AU172" s="11">
        <v>-2.9423279999999998</v>
      </c>
      <c r="AV172" s="11">
        <v>2.114735</v>
      </c>
      <c r="AW172" s="11" t="s">
        <v>77</v>
      </c>
    </row>
    <row r="173" spans="9:49" x14ac:dyDescent="0.35">
      <c r="U173" s="11" t="s">
        <v>76</v>
      </c>
      <c r="V173" s="11">
        <v>753</v>
      </c>
      <c r="W173" s="11">
        <v>4.8074479999999999</v>
      </c>
      <c r="X173" s="11">
        <v>8.4747970000000006</v>
      </c>
      <c r="Y173" s="11">
        <v>3.6673490000000002</v>
      </c>
      <c r="Z173" s="18">
        <f t="shared" si="4"/>
        <v>0.7628473568512858</v>
      </c>
      <c r="AA173" s="11">
        <v>76.284733000000003</v>
      </c>
      <c r="AC173" s="11" t="s">
        <v>78</v>
      </c>
      <c r="AD173" s="11">
        <v>1109</v>
      </c>
      <c r="AE173" s="11">
        <v>30.254773</v>
      </c>
      <c r="AF173" s="11">
        <v>34.803421</v>
      </c>
      <c r="AG173" s="11">
        <v>4.548648</v>
      </c>
      <c r="AH173" s="18">
        <f t="shared" si="5"/>
        <v>0.15034480675164874</v>
      </c>
      <c r="AI173" s="11">
        <v>15.034482000000001</v>
      </c>
      <c r="AK173" s="11" t="s">
        <v>83</v>
      </c>
      <c r="AL173" s="11">
        <v>1111</v>
      </c>
      <c r="AM173" s="11">
        <v>0.62615600000000005</v>
      </c>
      <c r="AN173" s="11">
        <v>-0.32546799999999998</v>
      </c>
      <c r="AO173" s="11">
        <v>0.95162400000000003</v>
      </c>
      <c r="AP173" s="11" t="s">
        <v>77</v>
      </c>
      <c r="AR173" s="11" t="s">
        <v>76</v>
      </c>
      <c r="AS173" s="11">
        <v>170</v>
      </c>
      <c r="AT173" s="11">
        <v>19.910730999999998</v>
      </c>
      <c r="AU173" s="11">
        <v>21.814803999999999</v>
      </c>
      <c r="AV173" s="11">
        <v>1.9040729999999999</v>
      </c>
      <c r="AW173" s="11">
        <v>9.5630480000000002</v>
      </c>
    </row>
    <row r="174" spans="9:49" x14ac:dyDescent="0.35">
      <c r="U174" s="11" t="s">
        <v>76</v>
      </c>
      <c r="V174" s="11">
        <v>750</v>
      </c>
      <c r="W174" s="11">
        <v>-9.7752949999999998</v>
      </c>
      <c r="X174" s="11">
        <v>-17.064250000000001</v>
      </c>
      <c r="Y174" s="11">
        <v>7.2889559999999998</v>
      </c>
      <c r="Z174" s="18">
        <f t="shared" si="4"/>
        <v>0.74565074506702866</v>
      </c>
      <c r="AA174" s="11">
        <v>74.565074999999993</v>
      </c>
      <c r="AC174" s="11" t="s">
        <v>78</v>
      </c>
      <c r="AD174" s="11">
        <v>1113</v>
      </c>
      <c r="AE174" s="11">
        <v>-14.592271</v>
      </c>
      <c r="AF174" s="11">
        <v>-3.6534149999999999</v>
      </c>
      <c r="AG174" s="11">
        <v>10.938855999999999</v>
      </c>
      <c r="AH174" s="18">
        <f t="shared" si="5"/>
        <v>0.74963355601057569</v>
      </c>
      <c r="AI174" s="11">
        <v>74.963357999999999</v>
      </c>
      <c r="AK174" s="11" t="s">
        <v>83</v>
      </c>
      <c r="AL174" s="11">
        <v>1116</v>
      </c>
      <c r="AM174" s="11">
        <v>-13.412881</v>
      </c>
      <c r="AN174" s="11">
        <v>-13.231083999999999</v>
      </c>
      <c r="AO174" s="11">
        <v>0.18179600000000001</v>
      </c>
      <c r="AP174" s="11">
        <v>1.3553869999999999</v>
      </c>
      <c r="AR174" s="11" t="s">
        <v>83</v>
      </c>
      <c r="AS174" s="11">
        <v>171</v>
      </c>
      <c r="AT174" s="11">
        <v>-24.889654</v>
      </c>
      <c r="AU174" s="11">
        <v>-26.280080000000002</v>
      </c>
      <c r="AV174" s="11">
        <v>1.3904259999999999</v>
      </c>
      <c r="AW174" s="11">
        <v>5.58636</v>
      </c>
    </row>
    <row r="175" spans="9:49" x14ac:dyDescent="0.35">
      <c r="U175" s="11" t="s">
        <v>76</v>
      </c>
      <c r="V175" s="11">
        <v>1917</v>
      </c>
      <c r="W175" s="11">
        <v>-2.6907830000000001</v>
      </c>
      <c r="X175" s="11">
        <v>-4.6962140000000003</v>
      </c>
      <c r="Y175" s="11">
        <v>2.0054310000000002</v>
      </c>
      <c r="Z175" s="18">
        <f t="shared" si="4"/>
        <v>0.74529644345159018</v>
      </c>
      <c r="AA175" s="11">
        <v>74.529632000000007</v>
      </c>
      <c r="AC175" s="11" t="s">
        <v>78</v>
      </c>
      <c r="AD175" s="11">
        <v>1121</v>
      </c>
      <c r="AE175" s="11">
        <v>11.461133999999999</v>
      </c>
      <c r="AF175" s="11">
        <v>-2.457357</v>
      </c>
      <c r="AG175" s="11">
        <v>13.918492000000001</v>
      </c>
      <c r="AH175" s="18">
        <f t="shared" si="5"/>
        <v>1.2144079285697211</v>
      </c>
      <c r="AI175" s="11" t="s">
        <v>77</v>
      </c>
      <c r="AK175" s="11" t="s">
        <v>83</v>
      </c>
      <c r="AL175" s="11">
        <v>1119</v>
      </c>
      <c r="AM175" s="11">
        <v>-9.2874020000000002</v>
      </c>
      <c r="AN175" s="11">
        <v>-9.6474419999999999</v>
      </c>
      <c r="AO175" s="11">
        <v>0.36004000000000003</v>
      </c>
      <c r="AP175" s="11">
        <v>3.8766470000000002</v>
      </c>
      <c r="AR175" s="11" t="s">
        <v>78</v>
      </c>
      <c r="AS175" s="11">
        <v>172</v>
      </c>
      <c r="AT175" s="11">
        <v>23.934573</v>
      </c>
      <c r="AU175" s="11">
        <v>27.464541000000001</v>
      </c>
      <c r="AV175" s="11">
        <v>3.5299670000000001</v>
      </c>
      <c r="AW175" s="11">
        <v>14.748402</v>
      </c>
    </row>
    <row r="176" spans="9:49" x14ac:dyDescent="0.35">
      <c r="U176" s="11" t="s">
        <v>76</v>
      </c>
      <c r="V176" s="11">
        <v>1514</v>
      </c>
      <c r="W176" s="11">
        <v>-2.2930220000000001</v>
      </c>
      <c r="X176" s="11">
        <v>-0.59670400000000001</v>
      </c>
      <c r="Y176" s="11">
        <v>1.696318</v>
      </c>
      <c r="Z176" s="18">
        <f t="shared" si="4"/>
        <v>0.73977397512976317</v>
      </c>
      <c r="AA176" s="11">
        <v>73.977412999999999</v>
      </c>
      <c r="AC176" s="11" t="s">
        <v>78</v>
      </c>
      <c r="AD176" s="11">
        <v>1129</v>
      </c>
      <c r="AE176" s="11">
        <v>-28.851130999999999</v>
      </c>
      <c r="AF176" s="11">
        <v>-28.679888999999999</v>
      </c>
      <c r="AG176" s="11">
        <v>0.17124200000000001</v>
      </c>
      <c r="AH176" s="18">
        <f t="shared" si="5"/>
        <v>5.9353652375014349E-3</v>
      </c>
      <c r="AI176" s="11">
        <v>0.59353699999999998</v>
      </c>
      <c r="AK176" s="11" t="s">
        <v>83</v>
      </c>
      <c r="AL176" s="11">
        <v>1128</v>
      </c>
      <c r="AM176" s="11">
        <v>-10.191414999999999</v>
      </c>
      <c r="AN176" s="11">
        <v>-11.038396000000001</v>
      </c>
      <c r="AO176" s="11">
        <v>0.84698099999999998</v>
      </c>
      <c r="AP176" s="11">
        <v>8.3107330000000008</v>
      </c>
      <c r="AR176" s="11" t="s">
        <v>76</v>
      </c>
      <c r="AS176" s="11">
        <v>173</v>
      </c>
      <c r="AT176" s="11">
        <v>-9.1473870000000002</v>
      </c>
      <c r="AU176" s="11">
        <v>-11.294669000000001</v>
      </c>
      <c r="AV176" s="11">
        <v>2.1472820000000001</v>
      </c>
      <c r="AW176" s="11">
        <v>23.474263000000001</v>
      </c>
    </row>
    <row r="177" spans="21:49" x14ac:dyDescent="0.35">
      <c r="U177" s="11" t="s">
        <v>76</v>
      </c>
      <c r="V177" s="11">
        <v>286</v>
      </c>
      <c r="W177" s="11">
        <v>-4.2277389999999997</v>
      </c>
      <c r="X177" s="11">
        <v>-1.103084</v>
      </c>
      <c r="Y177" s="11">
        <v>3.1246550000000002</v>
      </c>
      <c r="Z177" s="18">
        <f t="shared" si="4"/>
        <v>0.73908417714527797</v>
      </c>
      <c r="AA177" s="11">
        <v>73.908417999999998</v>
      </c>
      <c r="AC177" s="11" t="s">
        <v>78</v>
      </c>
      <c r="AD177" s="11">
        <v>1130</v>
      </c>
      <c r="AE177" s="11">
        <v>-11.572661</v>
      </c>
      <c r="AF177" s="11">
        <v>-9.1900890000000004</v>
      </c>
      <c r="AG177" s="11">
        <v>2.382571</v>
      </c>
      <c r="AH177" s="18">
        <f t="shared" si="5"/>
        <v>0.20587927011773696</v>
      </c>
      <c r="AI177" s="11">
        <v>20.58793</v>
      </c>
      <c r="AK177" s="11" t="s">
        <v>83</v>
      </c>
      <c r="AL177" s="11">
        <v>1132</v>
      </c>
      <c r="AM177" s="11">
        <v>-13.538422000000001</v>
      </c>
      <c r="AN177" s="11">
        <v>-13.463264000000001</v>
      </c>
      <c r="AO177" s="11">
        <v>7.5158000000000003E-2</v>
      </c>
      <c r="AP177" s="11">
        <v>0.55514699999999995</v>
      </c>
      <c r="AR177" s="11" t="s">
        <v>76</v>
      </c>
      <c r="AS177" s="11">
        <v>174</v>
      </c>
      <c r="AT177" s="11">
        <v>9.7504650000000002</v>
      </c>
      <c r="AU177" s="11">
        <v>6.3877819999999996</v>
      </c>
      <c r="AV177" s="11">
        <v>3.3626839999999998</v>
      </c>
      <c r="AW177" s="11">
        <v>34.487414999999999</v>
      </c>
    </row>
    <row r="178" spans="21:49" x14ac:dyDescent="0.35">
      <c r="U178" s="11" t="s">
        <v>76</v>
      </c>
      <c r="V178" s="11">
        <v>176</v>
      </c>
      <c r="W178" s="11">
        <v>8.3357480000000006</v>
      </c>
      <c r="X178" s="11">
        <v>2.1854879999999999</v>
      </c>
      <c r="Y178" s="11">
        <v>6.1502600000000003</v>
      </c>
      <c r="Z178" s="18">
        <f t="shared" si="4"/>
        <v>0.73781741002727053</v>
      </c>
      <c r="AA178" s="11">
        <v>73.781740999999997</v>
      </c>
      <c r="AC178" s="11" t="s">
        <v>78</v>
      </c>
      <c r="AD178" s="11">
        <v>1141</v>
      </c>
      <c r="AE178" s="11">
        <v>-9.2762010000000004</v>
      </c>
      <c r="AF178" s="11">
        <v>-9.0386310000000005</v>
      </c>
      <c r="AG178" s="11">
        <v>0.23757</v>
      </c>
      <c r="AH178" s="18">
        <f t="shared" si="5"/>
        <v>2.5610699897511923E-2</v>
      </c>
      <c r="AI178" s="11">
        <v>2.56107</v>
      </c>
      <c r="AK178" s="11" t="s">
        <v>83</v>
      </c>
      <c r="AL178" s="11">
        <v>1137</v>
      </c>
      <c r="AM178" s="11">
        <v>-3.356614</v>
      </c>
      <c r="AN178" s="11">
        <v>-1.1279570000000001</v>
      </c>
      <c r="AO178" s="11">
        <v>2.2286570000000001</v>
      </c>
      <c r="AP178" s="11">
        <v>66.395987000000005</v>
      </c>
      <c r="AR178" s="11" t="s">
        <v>76</v>
      </c>
      <c r="AS178" s="11">
        <v>175</v>
      </c>
      <c r="AT178" s="11">
        <v>36.947374000000003</v>
      </c>
      <c r="AU178" s="11">
        <v>41.056175000000003</v>
      </c>
      <c r="AV178" s="11">
        <v>4.1088019999999998</v>
      </c>
      <c r="AW178" s="11">
        <v>11.120687</v>
      </c>
    </row>
    <row r="179" spans="21:49" x14ac:dyDescent="0.35">
      <c r="U179" s="11" t="s">
        <v>76</v>
      </c>
      <c r="V179" s="11">
        <v>293</v>
      </c>
      <c r="W179" s="11">
        <v>-1.9663040000000001</v>
      </c>
      <c r="X179" s="11">
        <v>-3.4159799999999998</v>
      </c>
      <c r="Y179" s="11">
        <v>1.449676</v>
      </c>
      <c r="Z179" s="18">
        <f t="shared" si="4"/>
        <v>0.73725934545217831</v>
      </c>
      <c r="AA179" s="11">
        <v>73.725941000000006</v>
      </c>
      <c r="AC179" s="11" t="s">
        <v>78</v>
      </c>
      <c r="AD179" s="11">
        <v>1143</v>
      </c>
      <c r="AE179" s="11">
        <v>-18.372833</v>
      </c>
      <c r="AF179" s="11">
        <v>-13.737575</v>
      </c>
      <c r="AG179" s="11">
        <v>4.6352589999999996</v>
      </c>
      <c r="AH179" s="18">
        <f t="shared" si="5"/>
        <v>0.25228874610681978</v>
      </c>
      <c r="AI179" s="11">
        <v>25.228871999999999</v>
      </c>
      <c r="AK179" s="11" t="s">
        <v>83</v>
      </c>
      <c r="AL179" s="11">
        <v>1142</v>
      </c>
      <c r="AM179" s="11">
        <v>-8.1794360000000008</v>
      </c>
      <c r="AN179" s="11">
        <v>-22.520962000000001</v>
      </c>
      <c r="AO179" s="11">
        <v>14.341526</v>
      </c>
      <c r="AP179" s="11" t="s">
        <v>77</v>
      </c>
      <c r="AR179" s="11" t="s">
        <v>76</v>
      </c>
      <c r="AS179" s="11">
        <v>176</v>
      </c>
      <c r="AT179" s="11">
        <v>8.3357480000000006</v>
      </c>
      <c r="AU179" s="11">
        <v>2.1854879999999999</v>
      </c>
      <c r="AV179" s="11">
        <v>6.1502600000000003</v>
      </c>
      <c r="AW179" s="11">
        <v>73.781740999999997</v>
      </c>
    </row>
    <row r="180" spans="21:49" x14ac:dyDescent="0.35">
      <c r="U180" s="11" t="s">
        <v>76</v>
      </c>
      <c r="V180" s="11">
        <v>1063</v>
      </c>
      <c r="W180" s="11">
        <v>-4.0682900000000002</v>
      </c>
      <c r="X180" s="11">
        <v>-1.0737350000000001</v>
      </c>
      <c r="Y180" s="11">
        <v>2.9945539999999999</v>
      </c>
      <c r="Z180" s="18">
        <f t="shared" si="4"/>
        <v>0.73607191227763991</v>
      </c>
      <c r="AA180" s="11">
        <v>73.607207000000002</v>
      </c>
      <c r="AC180" s="11" t="s">
        <v>78</v>
      </c>
      <c r="AD180" s="11">
        <v>1151</v>
      </c>
      <c r="AE180" s="11">
        <v>-9.6034629999999996</v>
      </c>
      <c r="AF180" s="11">
        <v>-10.743830000000001</v>
      </c>
      <c r="AG180" s="11">
        <v>1.1403669999999999</v>
      </c>
      <c r="AH180" s="18">
        <f t="shared" si="5"/>
        <v>0.11874539423955713</v>
      </c>
      <c r="AI180" s="11">
        <v>11.874537</v>
      </c>
      <c r="AK180" s="11" t="s">
        <v>83</v>
      </c>
      <c r="AL180" s="11">
        <v>1149</v>
      </c>
      <c r="AM180" s="11">
        <v>-14.498932999999999</v>
      </c>
      <c r="AN180" s="11">
        <v>-12.888261</v>
      </c>
      <c r="AO180" s="11">
        <v>1.6106720000000001</v>
      </c>
      <c r="AP180" s="11">
        <v>11.108898999999999</v>
      </c>
      <c r="AR180" s="11" t="s">
        <v>76</v>
      </c>
      <c r="AS180" s="11">
        <v>177</v>
      </c>
      <c r="AT180" s="11">
        <v>-9.6444320000000001</v>
      </c>
      <c r="AU180" s="11">
        <v>-8.5876760000000001</v>
      </c>
      <c r="AV180" s="11">
        <v>1.0567569999999999</v>
      </c>
      <c r="AW180" s="11">
        <v>10.957171000000001</v>
      </c>
    </row>
    <row r="181" spans="21:49" x14ac:dyDescent="0.35">
      <c r="U181" s="11" t="s">
        <v>76</v>
      </c>
      <c r="V181" s="11">
        <v>591</v>
      </c>
      <c r="W181" s="11">
        <v>-4.4570410000000003</v>
      </c>
      <c r="X181" s="11">
        <v>-1.1810620000000001</v>
      </c>
      <c r="Y181" s="11">
        <v>3.275979</v>
      </c>
      <c r="Z181" s="18">
        <f t="shared" si="4"/>
        <v>0.73501208537233553</v>
      </c>
      <c r="AA181" s="11">
        <v>73.501211999999995</v>
      </c>
      <c r="AC181" s="11" t="s">
        <v>78</v>
      </c>
      <c r="AD181" s="11">
        <v>1155</v>
      </c>
      <c r="AE181" s="11">
        <v>3.1768019999999999</v>
      </c>
      <c r="AF181" s="11">
        <v>2.3300969999999999</v>
      </c>
      <c r="AG181" s="11">
        <v>0.84670500000000004</v>
      </c>
      <c r="AH181" s="18">
        <f t="shared" si="5"/>
        <v>0.26652747007839961</v>
      </c>
      <c r="AI181" s="11">
        <v>26.652756</v>
      </c>
      <c r="AK181" s="11" t="s">
        <v>83</v>
      </c>
      <c r="AL181" s="11">
        <v>1154</v>
      </c>
      <c r="AM181" s="11">
        <v>-11.697368000000001</v>
      </c>
      <c r="AN181" s="11">
        <v>-8.9681499999999996</v>
      </c>
      <c r="AO181" s="11">
        <v>2.7292179999999999</v>
      </c>
      <c r="AP181" s="11">
        <v>23.331896</v>
      </c>
      <c r="AR181" s="11" t="s">
        <v>76</v>
      </c>
      <c r="AS181" s="11">
        <v>178</v>
      </c>
      <c r="AT181" s="11">
        <v>13.475819</v>
      </c>
      <c r="AU181" s="11">
        <v>13.138907</v>
      </c>
      <c r="AV181" s="11">
        <v>0.33691199999999999</v>
      </c>
      <c r="AW181" s="11">
        <v>2.5001220000000002</v>
      </c>
    </row>
    <row r="182" spans="21:49" x14ac:dyDescent="0.35">
      <c r="U182" s="11" t="s">
        <v>76</v>
      </c>
      <c r="V182" s="11">
        <v>1613</v>
      </c>
      <c r="W182" s="11">
        <v>-9.164593</v>
      </c>
      <c r="X182" s="11">
        <v>-2.4753250000000002</v>
      </c>
      <c r="Y182" s="11">
        <v>6.6892680000000002</v>
      </c>
      <c r="Z182" s="18">
        <f t="shared" si="4"/>
        <v>0.72990344470289081</v>
      </c>
      <c r="AA182" s="11">
        <v>72.990347999999997</v>
      </c>
      <c r="AC182" s="11" t="s">
        <v>78</v>
      </c>
      <c r="AD182" s="11">
        <v>1161</v>
      </c>
      <c r="AE182" s="11">
        <v>15.843137</v>
      </c>
      <c r="AF182" s="11">
        <v>13.447134</v>
      </c>
      <c r="AG182" s="11">
        <v>2.3960020000000002</v>
      </c>
      <c r="AH182" s="18">
        <f t="shared" si="5"/>
        <v>0.15123280193815153</v>
      </c>
      <c r="AI182" s="11">
        <v>15.123282</v>
      </c>
      <c r="AK182" s="11" t="s">
        <v>83</v>
      </c>
      <c r="AL182" s="11">
        <v>1160</v>
      </c>
      <c r="AM182" s="11">
        <v>-11.332299000000001</v>
      </c>
      <c r="AN182" s="11">
        <v>-11.816020999999999</v>
      </c>
      <c r="AO182" s="11">
        <v>0.48372300000000001</v>
      </c>
      <c r="AP182" s="11">
        <v>4.2685310000000003</v>
      </c>
      <c r="AR182" s="11" t="s">
        <v>76</v>
      </c>
      <c r="AS182" s="11">
        <v>179</v>
      </c>
      <c r="AT182" s="11">
        <v>20.706011</v>
      </c>
      <c r="AU182" s="11">
        <v>24.754185</v>
      </c>
      <c r="AV182" s="11">
        <v>4.0481740000000004</v>
      </c>
      <c r="AW182" s="11">
        <v>19.550718</v>
      </c>
    </row>
    <row r="183" spans="21:49" x14ac:dyDescent="0.35">
      <c r="U183" s="11" t="s">
        <v>76</v>
      </c>
      <c r="V183" s="11">
        <v>1925</v>
      </c>
      <c r="W183" s="11">
        <v>-4.1211929999999999</v>
      </c>
      <c r="X183" s="11">
        <v>-7.103593</v>
      </c>
      <c r="Y183" s="11">
        <v>2.9824000000000002</v>
      </c>
      <c r="Z183" s="18">
        <f t="shared" si="4"/>
        <v>0.72367394586955769</v>
      </c>
      <c r="AA183" s="11">
        <v>72.367395000000002</v>
      </c>
      <c r="AC183" s="11" t="s">
        <v>78</v>
      </c>
      <c r="AD183" s="11">
        <v>1167</v>
      </c>
      <c r="AE183" s="11">
        <v>12.959911999999999</v>
      </c>
      <c r="AF183" s="11">
        <v>15.300917999999999</v>
      </c>
      <c r="AG183" s="11">
        <v>2.3410060000000001</v>
      </c>
      <c r="AH183" s="18">
        <f t="shared" si="5"/>
        <v>0.18063440554225987</v>
      </c>
      <c r="AI183" s="11">
        <v>18.063441000000001</v>
      </c>
      <c r="AK183" s="11" t="s">
        <v>83</v>
      </c>
      <c r="AL183" s="11">
        <v>1166</v>
      </c>
      <c r="AM183" s="11">
        <v>14.037864000000001</v>
      </c>
      <c r="AN183" s="11">
        <v>13.878807</v>
      </c>
      <c r="AO183" s="11">
        <v>0.159056</v>
      </c>
      <c r="AP183" s="11">
        <v>1.1330530000000001</v>
      </c>
      <c r="AR183" s="11" t="s">
        <v>76</v>
      </c>
      <c r="AS183" s="11">
        <v>180</v>
      </c>
      <c r="AT183" s="11">
        <v>-8.1217249999999996</v>
      </c>
      <c r="AU183" s="11">
        <v>-10.161177</v>
      </c>
      <c r="AV183" s="11">
        <v>2.0394519999999998</v>
      </c>
      <c r="AW183" s="11">
        <v>25.111070000000002</v>
      </c>
    </row>
    <row r="184" spans="21:49" x14ac:dyDescent="0.35">
      <c r="U184" s="11" t="s">
        <v>76</v>
      </c>
      <c r="V184" s="11">
        <v>242</v>
      </c>
      <c r="W184" s="11">
        <v>7.722137</v>
      </c>
      <c r="X184" s="11">
        <v>2.1396899999999999</v>
      </c>
      <c r="Y184" s="11">
        <v>5.5824470000000002</v>
      </c>
      <c r="Z184" s="18">
        <f t="shared" si="4"/>
        <v>0.72291478382214669</v>
      </c>
      <c r="AA184" s="11">
        <v>72.291473999999994</v>
      </c>
      <c r="AC184" s="11" t="s">
        <v>78</v>
      </c>
      <c r="AD184" s="11">
        <v>1174</v>
      </c>
      <c r="AE184" s="11">
        <v>41.406509</v>
      </c>
      <c r="AF184" s="11">
        <v>18.738620000000001</v>
      </c>
      <c r="AG184" s="11">
        <v>22.667888999999999</v>
      </c>
      <c r="AH184" s="18">
        <f t="shared" si="5"/>
        <v>0.54744747981531117</v>
      </c>
      <c r="AI184" s="11">
        <v>54.744748000000001</v>
      </c>
      <c r="AK184" s="11" t="s">
        <v>83</v>
      </c>
      <c r="AL184" s="11">
        <v>1172</v>
      </c>
      <c r="AM184" s="11">
        <v>-10.167128999999999</v>
      </c>
      <c r="AN184" s="11">
        <v>-10.020451</v>
      </c>
      <c r="AO184" s="11">
        <v>0.146678</v>
      </c>
      <c r="AP184" s="11">
        <v>1.4426730000000001</v>
      </c>
      <c r="AR184" s="11" t="s">
        <v>83</v>
      </c>
      <c r="AS184" s="11">
        <v>181</v>
      </c>
      <c r="AT184" s="11">
        <v>-18.137571999999999</v>
      </c>
      <c r="AU184" s="11">
        <v>-18.540379999999999</v>
      </c>
      <c r="AV184" s="11">
        <v>0.40280899999999997</v>
      </c>
      <c r="AW184" s="11">
        <v>2.2208510000000001</v>
      </c>
    </row>
    <row r="185" spans="21:49" x14ac:dyDescent="0.35">
      <c r="U185" s="11" t="s">
        <v>76</v>
      </c>
      <c r="V185" s="11">
        <v>11</v>
      </c>
      <c r="W185" s="11">
        <v>0.55194200000000004</v>
      </c>
      <c r="X185" s="11">
        <v>0.95039499999999999</v>
      </c>
      <c r="Y185" s="11">
        <v>0.398453</v>
      </c>
      <c r="Z185" s="18">
        <f t="shared" si="4"/>
        <v>0.72191099789470625</v>
      </c>
      <c r="AA185" s="11">
        <v>72.191044000000005</v>
      </c>
      <c r="AC185" s="11" t="s">
        <v>78</v>
      </c>
      <c r="AD185" s="11">
        <v>1182</v>
      </c>
      <c r="AE185" s="11">
        <v>31.286014000000002</v>
      </c>
      <c r="AF185" s="11">
        <v>34.002082000000001</v>
      </c>
      <c r="AG185" s="11">
        <v>2.7160679999999999</v>
      </c>
      <c r="AH185" s="18">
        <f t="shared" si="5"/>
        <v>8.6814127232698921E-2</v>
      </c>
      <c r="AI185" s="11">
        <v>8.6814129999999992</v>
      </c>
      <c r="AK185" s="11" t="s">
        <v>83</v>
      </c>
      <c r="AL185" s="11">
        <v>1178</v>
      </c>
      <c r="AM185" s="11">
        <v>-15.098382000000001</v>
      </c>
      <c r="AN185" s="11">
        <v>-16.595759000000001</v>
      </c>
      <c r="AO185" s="11">
        <v>1.497377</v>
      </c>
      <c r="AP185" s="11">
        <v>9.9174699999999998</v>
      </c>
      <c r="AR185" s="11" t="s">
        <v>78</v>
      </c>
      <c r="AS185" s="11">
        <v>182</v>
      </c>
      <c r="AT185" s="11">
        <v>29.973773999999999</v>
      </c>
      <c r="AU185" s="11">
        <v>34.558030000000002</v>
      </c>
      <c r="AV185" s="11">
        <v>4.5842549999999997</v>
      </c>
      <c r="AW185" s="11">
        <v>15.294221</v>
      </c>
    </row>
    <row r="186" spans="21:49" x14ac:dyDescent="0.35">
      <c r="U186" s="11" t="s">
        <v>76</v>
      </c>
      <c r="V186" s="11">
        <v>504</v>
      </c>
      <c r="W186" s="11">
        <v>-8.4220819999999996</v>
      </c>
      <c r="X186" s="11">
        <v>-2.380001</v>
      </c>
      <c r="Y186" s="11">
        <v>6.0420809999999996</v>
      </c>
      <c r="Z186" s="18">
        <f t="shared" si="4"/>
        <v>0.71740942441548294</v>
      </c>
      <c r="AA186" s="11">
        <v>71.740944999999996</v>
      </c>
      <c r="AC186" s="11" t="s">
        <v>78</v>
      </c>
      <c r="AD186" s="11">
        <v>1184</v>
      </c>
      <c r="AE186" s="11">
        <v>17.223662999999998</v>
      </c>
      <c r="AF186" s="11">
        <v>14.206415</v>
      </c>
      <c r="AG186" s="11">
        <v>3.0172479999999999</v>
      </c>
      <c r="AH186" s="18">
        <f t="shared" si="5"/>
        <v>0.17518038990892937</v>
      </c>
      <c r="AI186" s="11">
        <v>17.518039000000002</v>
      </c>
      <c r="AK186" s="11" t="s">
        <v>83</v>
      </c>
      <c r="AL186" s="11">
        <v>1185</v>
      </c>
      <c r="AM186" s="11">
        <v>-5.8112360000000001</v>
      </c>
      <c r="AN186" s="11">
        <v>-4.5566129999999996</v>
      </c>
      <c r="AO186" s="11">
        <v>1.2546219999999999</v>
      </c>
      <c r="AP186" s="11">
        <v>21.589597000000001</v>
      </c>
      <c r="AR186" s="11" t="s">
        <v>76</v>
      </c>
      <c r="AS186" s="11">
        <v>183</v>
      </c>
      <c r="AT186" s="11">
        <v>-11.539883</v>
      </c>
      <c r="AU186" s="11">
        <v>-12.596342999999999</v>
      </c>
      <c r="AV186" s="11">
        <v>1.05646</v>
      </c>
      <c r="AW186" s="11">
        <v>9.1548630000000006</v>
      </c>
    </row>
    <row r="187" spans="21:49" x14ac:dyDescent="0.35">
      <c r="U187" s="11" t="s">
        <v>76</v>
      </c>
      <c r="V187" s="11">
        <v>499</v>
      </c>
      <c r="W187" s="11">
        <v>3.0983939999999999</v>
      </c>
      <c r="X187" s="11">
        <v>5.3068039999999996</v>
      </c>
      <c r="Y187" s="11">
        <v>2.2084100000000002</v>
      </c>
      <c r="Z187" s="18">
        <f t="shared" si="4"/>
        <v>0.71275957802655188</v>
      </c>
      <c r="AA187" s="11">
        <v>71.275949999999995</v>
      </c>
      <c r="AC187" s="11" t="s">
        <v>78</v>
      </c>
      <c r="AD187" s="11">
        <v>1193</v>
      </c>
      <c r="AE187" s="11">
        <v>0.58506499999999995</v>
      </c>
      <c r="AF187" s="11">
        <v>-1.515344</v>
      </c>
      <c r="AG187" s="11">
        <v>2.100409</v>
      </c>
      <c r="AH187" s="18">
        <f t="shared" si="5"/>
        <v>3.590043841282593</v>
      </c>
      <c r="AI187" s="11" t="s">
        <v>77</v>
      </c>
      <c r="AK187" s="11" t="s">
        <v>83</v>
      </c>
      <c r="AL187" s="11">
        <v>1195</v>
      </c>
      <c r="AM187" s="11">
        <v>-10.957148999999999</v>
      </c>
      <c r="AN187" s="11">
        <v>-8.7571329999999996</v>
      </c>
      <c r="AO187" s="11">
        <v>2.2000160000000002</v>
      </c>
      <c r="AP187" s="11">
        <v>20.078365000000002</v>
      </c>
      <c r="AR187" s="11" t="s">
        <v>76</v>
      </c>
      <c r="AS187" s="11">
        <v>184</v>
      </c>
      <c r="AT187" s="11">
        <v>-18.091754999999999</v>
      </c>
      <c r="AU187" s="11">
        <v>-17.194302</v>
      </c>
      <c r="AV187" s="11">
        <v>0.89745299999999995</v>
      </c>
      <c r="AW187" s="11">
        <v>4.9605629999999996</v>
      </c>
    </row>
    <row r="188" spans="21:49" x14ac:dyDescent="0.35">
      <c r="U188" s="11" t="s">
        <v>76</v>
      </c>
      <c r="V188" s="11">
        <v>203</v>
      </c>
      <c r="W188" s="11">
        <v>-0.61571600000000004</v>
      </c>
      <c r="X188" s="11">
        <v>-1.053231</v>
      </c>
      <c r="Y188" s="11">
        <v>0.43751499999999999</v>
      </c>
      <c r="Z188" s="18">
        <f t="shared" si="4"/>
        <v>0.71057922808567575</v>
      </c>
      <c r="AA188" s="11">
        <v>71.057902999999996</v>
      </c>
      <c r="AC188" s="11" t="s">
        <v>78</v>
      </c>
      <c r="AD188" s="11">
        <v>1199</v>
      </c>
      <c r="AE188" s="11">
        <v>-12.434941</v>
      </c>
      <c r="AF188" s="11">
        <v>-12.675420000000001</v>
      </c>
      <c r="AG188" s="11">
        <v>0.240479</v>
      </c>
      <c r="AH188" s="18">
        <f t="shared" si="5"/>
        <v>1.9338973944468252E-2</v>
      </c>
      <c r="AI188" s="11">
        <v>1.9339</v>
      </c>
      <c r="AK188" s="11" t="s">
        <v>83</v>
      </c>
      <c r="AL188" s="11">
        <v>1196</v>
      </c>
      <c r="AM188" s="11">
        <v>30.315062999999999</v>
      </c>
      <c r="AN188" s="11">
        <v>35.058404000000003</v>
      </c>
      <c r="AO188" s="11">
        <v>4.7433420000000002</v>
      </c>
      <c r="AP188" s="11">
        <v>15.646815</v>
      </c>
      <c r="AR188" s="11" t="s">
        <v>76</v>
      </c>
      <c r="AS188" s="11">
        <v>185</v>
      </c>
      <c r="AT188" s="11">
        <v>10.658747</v>
      </c>
      <c r="AU188" s="11">
        <v>13.227788</v>
      </c>
      <c r="AV188" s="11">
        <v>2.5690409999999999</v>
      </c>
      <c r="AW188" s="11">
        <v>24.102656</v>
      </c>
    </row>
    <row r="189" spans="21:49" x14ac:dyDescent="0.35">
      <c r="U189" s="11" t="s">
        <v>76</v>
      </c>
      <c r="V189" s="11">
        <v>1587</v>
      </c>
      <c r="W189" s="11">
        <v>5.8466620000000002</v>
      </c>
      <c r="X189" s="11">
        <v>1.6964399999999999</v>
      </c>
      <c r="Y189" s="11">
        <v>4.1502220000000003</v>
      </c>
      <c r="Z189" s="18">
        <f t="shared" si="4"/>
        <v>0.70984469428880959</v>
      </c>
      <c r="AA189" s="11">
        <v>70.984464000000003</v>
      </c>
      <c r="AC189" s="11" t="s">
        <v>78</v>
      </c>
      <c r="AD189" s="11">
        <v>1202</v>
      </c>
      <c r="AE189" s="11">
        <v>-4.5438109999999998</v>
      </c>
      <c r="AF189" s="11">
        <v>-2.8993159999999998</v>
      </c>
      <c r="AG189" s="11">
        <v>1.644495</v>
      </c>
      <c r="AH189" s="18">
        <f t="shared" si="5"/>
        <v>0.36191976294788675</v>
      </c>
      <c r="AI189" s="11">
        <v>36.191972</v>
      </c>
      <c r="AK189" s="11" t="s">
        <v>83</v>
      </c>
      <c r="AL189" s="11">
        <v>1205</v>
      </c>
      <c r="AM189" s="11">
        <v>12.780077</v>
      </c>
      <c r="AN189" s="11">
        <v>9.2345050000000004</v>
      </c>
      <c r="AO189" s="11">
        <v>3.5455719999999999</v>
      </c>
      <c r="AP189" s="11">
        <v>27.742965000000002</v>
      </c>
      <c r="AR189" s="11" t="s">
        <v>76</v>
      </c>
      <c r="AS189" s="11">
        <v>186</v>
      </c>
      <c r="AT189" s="11">
        <v>-11.976899</v>
      </c>
      <c r="AU189" s="11">
        <v>-12.401664</v>
      </c>
      <c r="AV189" s="11">
        <v>0.424765</v>
      </c>
      <c r="AW189" s="11">
        <v>3.5465369999999998</v>
      </c>
    </row>
    <row r="190" spans="21:49" x14ac:dyDescent="0.35">
      <c r="U190" s="11" t="s">
        <v>76</v>
      </c>
      <c r="V190" s="11">
        <v>1895</v>
      </c>
      <c r="W190" s="11">
        <v>5.2836530000000002</v>
      </c>
      <c r="X190" s="11">
        <v>1.539698</v>
      </c>
      <c r="Y190" s="11">
        <v>3.7439550000000001</v>
      </c>
      <c r="Z190" s="18">
        <f t="shared" si="4"/>
        <v>0.70859214259528402</v>
      </c>
      <c r="AA190" s="11">
        <v>70.859217000000001</v>
      </c>
      <c r="AC190" s="11" t="s">
        <v>78</v>
      </c>
      <c r="AD190" s="11">
        <v>1209</v>
      </c>
      <c r="AE190" s="11">
        <v>35.334656000000003</v>
      </c>
      <c r="AF190" s="11">
        <v>34.130428000000002</v>
      </c>
      <c r="AG190" s="11">
        <v>1.2042280000000001</v>
      </c>
      <c r="AH190" s="18">
        <f t="shared" si="5"/>
        <v>3.4080648754582471E-2</v>
      </c>
      <c r="AI190" s="11">
        <v>3.4080650000000001</v>
      </c>
      <c r="AK190" s="11" t="s">
        <v>83</v>
      </c>
      <c r="AL190" s="11">
        <v>1213</v>
      </c>
      <c r="AM190" s="11">
        <v>-2.694502</v>
      </c>
      <c r="AN190" s="11">
        <v>-4.0523619999999996</v>
      </c>
      <c r="AO190" s="11">
        <v>1.3578600000000001</v>
      </c>
      <c r="AP190" s="11">
        <v>50.393723000000001</v>
      </c>
      <c r="AR190" s="11" t="s">
        <v>76</v>
      </c>
      <c r="AS190" s="11">
        <v>187</v>
      </c>
      <c r="AT190" s="11">
        <v>33.964556000000002</v>
      </c>
      <c r="AU190" s="11">
        <v>30.989125000000001</v>
      </c>
      <c r="AV190" s="11">
        <v>2.9754309999999999</v>
      </c>
      <c r="AW190" s="11">
        <v>8.7604009999999999</v>
      </c>
    </row>
    <row r="191" spans="21:49" x14ac:dyDescent="0.35">
      <c r="U191" s="11" t="s">
        <v>76</v>
      </c>
      <c r="V191" s="11">
        <v>1560</v>
      </c>
      <c r="W191" s="11">
        <v>-4.4061139999999996</v>
      </c>
      <c r="X191" s="11">
        <v>-7.5273370000000002</v>
      </c>
      <c r="Y191" s="11">
        <v>3.1212230000000001</v>
      </c>
      <c r="Z191" s="18">
        <f t="shared" si="4"/>
        <v>0.70838453113106026</v>
      </c>
      <c r="AA191" s="11">
        <v>70.838442999999998</v>
      </c>
      <c r="AC191" s="11" t="s">
        <v>78</v>
      </c>
      <c r="AD191" s="11">
        <v>1215</v>
      </c>
      <c r="AE191" s="11">
        <v>-0.89038700000000004</v>
      </c>
      <c r="AF191" s="11">
        <v>6.2631480000000002</v>
      </c>
      <c r="AG191" s="11">
        <v>7.1535349999999998</v>
      </c>
      <c r="AH191" s="18">
        <f t="shared" si="5"/>
        <v>8.0341862583348576</v>
      </c>
      <c r="AI191" s="11" t="s">
        <v>77</v>
      </c>
      <c r="AK191" s="11" t="s">
        <v>83</v>
      </c>
      <c r="AL191" s="11">
        <v>1217</v>
      </c>
      <c r="AM191" s="11">
        <v>22.297930999999998</v>
      </c>
      <c r="AN191" s="11">
        <v>22.900749999999999</v>
      </c>
      <c r="AO191" s="11">
        <v>0.60281899999999999</v>
      </c>
      <c r="AP191" s="11">
        <v>2.7034760000000002</v>
      </c>
      <c r="AR191" s="11" t="s">
        <v>83</v>
      </c>
      <c r="AS191" s="11">
        <v>188</v>
      </c>
      <c r="AT191" s="11">
        <v>-1.8766339999999999</v>
      </c>
      <c r="AU191" s="11">
        <v>-2.2978299999999998</v>
      </c>
      <c r="AV191" s="11">
        <v>0.42119600000000001</v>
      </c>
      <c r="AW191" s="11">
        <v>22.444220999999999</v>
      </c>
    </row>
    <row r="192" spans="21:49" x14ac:dyDescent="0.35">
      <c r="U192" s="11" t="s">
        <v>76</v>
      </c>
      <c r="V192" s="11">
        <v>1343</v>
      </c>
      <c r="W192" s="11">
        <v>5.0742159999999998</v>
      </c>
      <c r="X192" s="11">
        <v>8.6682050000000004</v>
      </c>
      <c r="Y192" s="11">
        <v>3.5939890000000001</v>
      </c>
      <c r="Z192" s="18">
        <f t="shared" si="4"/>
        <v>0.70828459017117129</v>
      </c>
      <c r="AA192" s="11">
        <v>70.828472000000005</v>
      </c>
      <c r="AC192" s="11" t="s">
        <v>78</v>
      </c>
      <c r="AD192" s="11">
        <v>1223</v>
      </c>
      <c r="AE192" s="11">
        <v>-17.420559000000001</v>
      </c>
      <c r="AF192" s="11">
        <v>-15.639756</v>
      </c>
      <c r="AG192" s="11">
        <v>1.780802</v>
      </c>
      <c r="AH192" s="18">
        <f t="shared" si="5"/>
        <v>0.10222415939695161</v>
      </c>
      <c r="AI192" s="11">
        <v>10.222419</v>
      </c>
      <c r="AK192" s="11" t="s">
        <v>83</v>
      </c>
      <c r="AL192" s="11">
        <v>1225</v>
      </c>
      <c r="AM192" s="11">
        <v>-7.3974010000000003</v>
      </c>
      <c r="AN192" s="11">
        <v>-7.9082629999999998</v>
      </c>
      <c r="AO192" s="11">
        <v>0.51086299999999996</v>
      </c>
      <c r="AP192" s="11">
        <v>6.9059739999999996</v>
      </c>
      <c r="AR192" s="11" t="s">
        <v>78</v>
      </c>
      <c r="AS192" s="11">
        <v>189</v>
      </c>
      <c r="AT192" s="11">
        <v>31.990188</v>
      </c>
      <c r="AU192" s="11">
        <v>31.221961</v>
      </c>
      <c r="AV192" s="11">
        <v>0.76822800000000002</v>
      </c>
      <c r="AW192" s="11">
        <v>2.4014479999999998</v>
      </c>
    </row>
    <row r="193" spans="21:49" x14ac:dyDescent="0.35">
      <c r="U193" s="11" t="s">
        <v>76</v>
      </c>
      <c r="V193" s="11">
        <v>1089</v>
      </c>
      <c r="W193" s="11">
        <v>-8.1780259999999991</v>
      </c>
      <c r="X193" s="11">
        <v>-2.4014790000000001</v>
      </c>
      <c r="Y193" s="11">
        <v>5.7765469999999999</v>
      </c>
      <c r="Z193" s="18">
        <f t="shared" si="4"/>
        <v>0.70634979639340845</v>
      </c>
      <c r="AA193" s="11">
        <v>70.634979999999999</v>
      </c>
      <c r="AC193" s="11" t="s">
        <v>78</v>
      </c>
      <c r="AD193" s="11">
        <v>1229</v>
      </c>
      <c r="AE193" s="11">
        <v>-9.7927820000000008</v>
      </c>
      <c r="AF193" s="11">
        <v>-7.3004879999999996</v>
      </c>
      <c r="AG193" s="11">
        <v>2.4922939999999998</v>
      </c>
      <c r="AH193" s="18">
        <f t="shared" si="5"/>
        <v>0.25450316365666054</v>
      </c>
      <c r="AI193" s="11">
        <v>25.450317999999999</v>
      </c>
      <c r="AK193" s="11" t="s">
        <v>83</v>
      </c>
      <c r="AL193" s="11">
        <v>1228</v>
      </c>
      <c r="AM193" s="11">
        <v>11.534851</v>
      </c>
      <c r="AN193" s="11">
        <v>14.505703</v>
      </c>
      <c r="AO193" s="11">
        <v>2.9708510000000001</v>
      </c>
      <c r="AP193" s="11">
        <v>25.755434000000001</v>
      </c>
      <c r="AR193" s="11" t="s">
        <v>78</v>
      </c>
      <c r="AS193" s="11">
        <v>190</v>
      </c>
      <c r="AT193" s="11">
        <v>-5.5978029999999999</v>
      </c>
      <c r="AU193" s="11">
        <v>16.208233</v>
      </c>
      <c r="AV193" s="11">
        <v>21.806035999999999</v>
      </c>
      <c r="AW193" s="11" t="s">
        <v>77</v>
      </c>
    </row>
    <row r="194" spans="21:49" x14ac:dyDescent="0.35">
      <c r="U194" s="11" t="s">
        <v>76</v>
      </c>
      <c r="V194" s="11">
        <v>543</v>
      </c>
      <c r="W194" s="11">
        <v>-1.9506520000000001</v>
      </c>
      <c r="X194" s="11">
        <v>-3.3254280000000001</v>
      </c>
      <c r="Y194" s="11">
        <v>1.374776</v>
      </c>
      <c r="Z194" s="18">
        <f t="shared" si="4"/>
        <v>0.7047776845895628</v>
      </c>
      <c r="AA194" s="11">
        <v>70.477770000000007</v>
      </c>
      <c r="AC194" s="11" t="s">
        <v>78</v>
      </c>
      <c r="AD194" s="11">
        <v>1236</v>
      </c>
      <c r="AE194" s="11">
        <v>-14.229507</v>
      </c>
      <c r="AF194" s="11">
        <v>-14.875344999999999</v>
      </c>
      <c r="AG194" s="11">
        <v>0.64583800000000002</v>
      </c>
      <c r="AH194" s="18">
        <f t="shared" si="5"/>
        <v>4.5387236536023348E-2</v>
      </c>
      <c r="AI194" s="11">
        <v>4.5387230000000001</v>
      </c>
      <c r="AK194" s="11" t="s">
        <v>83</v>
      </c>
      <c r="AL194" s="11">
        <v>1235</v>
      </c>
      <c r="AM194" s="11">
        <v>-25.007549999999998</v>
      </c>
      <c r="AN194" s="11">
        <v>-18.966792000000002</v>
      </c>
      <c r="AO194" s="11">
        <v>6.0407580000000003</v>
      </c>
      <c r="AP194" s="11">
        <v>24.155736000000001</v>
      </c>
      <c r="AR194" s="11" t="s">
        <v>76</v>
      </c>
      <c r="AS194" s="11">
        <v>191</v>
      </c>
      <c r="AT194" s="11">
        <v>-17.429986</v>
      </c>
      <c r="AU194" s="11">
        <v>-19.247436</v>
      </c>
      <c r="AV194" s="11">
        <v>1.8174509999999999</v>
      </c>
      <c r="AW194" s="11">
        <v>10.427149</v>
      </c>
    </row>
    <row r="195" spans="21:49" x14ac:dyDescent="0.35">
      <c r="U195" s="11" t="s">
        <v>76</v>
      </c>
      <c r="V195" s="11">
        <v>453</v>
      </c>
      <c r="W195" s="11">
        <v>-7.8877680000000003</v>
      </c>
      <c r="X195" s="11">
        <v>-2.3523939999999999</v>
      </c>
      <c r="Y195" s="11">
        <v>5.535374</v>
      </c>
      <c r="Z195" s="18">
        <f t="shared" ref="Z195:Z258" si="6">ABS(Y195/W195)</f>
        <v>0.70176683695565079</v>
      </c>
      <c r="AA195" s="11">
        <v>70.176680000000005</v>
      </c>
      <c r="AC195" s="11" t="s">
        <v>78</v>
      </c>
      <c r="AD195" s="11">
        <v>1239</v>
      </c>
      <c r="AE195" s="11">
        <v>-11.540352</v>
      </c>
      <c r="AF195" s="11">
        <v>-6.3820940000000004</v>
      </c>
      <c r="AG195" s="11">
        <v>5.158258</v>
      </c>
      <c r="AH195" s="18">
        <f t="shared" si="5"/>
        <v>0.44697579415255267</v>
      </c>
      <c r="AI195" s="11">
        <v>44.697578999999998</v>
      </c>
      <c r="AK195" s="11" t="s">
        <v>83</v>
      </c>
      <c r="AL195" s="11">
        <v>1238</v>
      </c>
      <c r="AM195" s="11">
        <v>-22.745657999999999</v>
      </c>
      <c r="AN195" s="11">
        <v>-22.365611000000001</v>
      </c>
      <c r="AO195" s="11">
        <v>0.38004700000000002</v>
      </c>
      <c r="AP195" s="11">
        <v>1.670857</v>
      </c>
      <c r="AR195" s="11" t="s">
        <v>76</v>
      </c>
      <c r="AS195" s="11">
        <v>192</v>
      </c>
      <c r="AT195" s="11">
        <v>-18.447082000000002</v>
      </c>
      <c r="AU195" s="11">
        <v>-17.166107</v>
      </c>
      <c r="AV195" s="11">
        <v>1.2809759999999999</v>
      </c>
      <c r="AW195" s="11">
        <v>6.9440549999999996</v>
      </c>
    </row>
    <row r="196" spans="21:49" x14ac:dyDescent="0.35">
      <c r="U196" s="11" t="s">
        <v>76</v>
      </c>
      <c r="V196" s="11">
        <v>1421</v>
      </c>
      <c r="W196" s="11">
        <v>-2.1124939999999999</v>
      </c>
      <c r="X196" s="11">
        <v>-3.5911439999999999</v>
      </c>
      <c r="Y196" s="11">
        <v>1.47865</v>
      </c>
      <c r="Z196" s="18">
        <f t="shared" si="6"/>
        <v>0.69995465075877139</v>
      </c>
      <c r="AA196" s="11">
        <v>69.995458999999997</v>
      </c>
      <c r="AC196" s="11" t="s">
        <v>78</v>
      </c>
      <c r="AD196" s="11">
        <v>1246</v>
      </c>
      <c r="AE196" s="11">
        <v>-1.3815310000000001</v>
      </c>
      <c r="AF196" s="11">
        <v>-1.048473</v>
      </c>
      <c r="AG196" s="11">
        <v>0.33305800000000002</v>
      </c>
      <c r="AH196" s="18">
        <f t="shared" ref="AH196:AH259" si="7">ABS(AG196/AE196)</f>
        <v>0.24107891896743541</v>
      </c>
      <c r="AI196" s="11">
        <v>24.107901999999999</v>
      </c>
      <c r="AK196" s="11" t="s">
        <v>83</v>
      </c>
      <c r="AL196" s="11">
        <v>1244</v>
      </c>
      <c r="AM196" s="11">
        <v>-19.562874000000001</v>
      </c>
      <c r="AN196" s="11">
        <v>-17.653649999999999</v>
      </c>
      <c r="AO196" s="11">
        <v>1.909224</v>
      </c>
      <c r="AP196" s="11">
        <v>9.759423</v>
      </c>
      <c r="AR196" s="11" t="s">
        <v>76</v>
      </c>
      <c r="AS196" s="11">
        <v>193</v>
      </c>
      <c r="AT196" s="11">
        <v>-12.685109000000001</v>
      </c>
      <c r="AU196" s="11">
        <v>-10.485970999999999</v>
      </c>
      <c r="AV196" s="11">
        <v>2.1991390000000002</v>
      </c>
      <c r="AW196" s="11">
        <v>17.336378</v>
      </c>
    </row>
    <row r="197" spans="21:49" x14ac:dyDescent="0.35">
      <c r="U197" s="11" t="s">
        <v>76</v>
      </c>
      <c r="V197" s="11">
        <v>1561</v>
      </c>
      <c r="W197" s="11">
        <v>2.413808</v>
      </c>
      <c r="X197" s="11">
        <v>0.72854799999999997</v>
      </c>
      <c r="Y197" s="11">
        <v>1.68526</v>
      </c>
      <c r="Z197" s="18">
        <f t="shared" si="6"/>
        <v>0.69817483412102377</v>
      </c>
      <c r="AA197" s="11">
        <v>69.817479000000006</v>
      </c>
      <c r="AC197" s="11" t="s">
        <v>78</v>
      </c>
      <c r="AD197" s="11">
        <v>1251</v>
      </c>
      <c r="AE197" s="11">
        <v>-6.9154790000000004</v>
      </c>
      <c r="AF197" s="11">
        <v>-7.6281330000000001</v>
      </c>
      <c r="AG197" s="11">
        <v>0.71265500000000004</v>
      </c>
      <c r="AH197" s="18">
        <f t="shared" si="7"/>
        <v>0.10305215300342897</v>
      </c>
      <c r="AI197" s="11">
        <v>10.305213999999999</v>
      </c>
      <c r="AK197" s="11" t="s">
        <v>83</v>
      </c>
      <c r="AL197" s="11">
        <v>1254</v>
      </c>
      <c r="AM197" s="11">
        <v>-6.8448099999999998</v>
      </c>
      <c r="AN197" s="11">
        <v>-5.1064489999999996</v>
      </c>
      <c r="AO197" s="11">
        <v>1.738361</v>
      </c>
      <c r="AP197" s="11">
        <v>25.396768999999999</v>
      </c>
      <c r="AR197" s="11" t="s">
        <v>76</v>
      </c>
      <c r="AS197" s="11">
        <v>194</v>
      </c>
      <c r="AT197" s="11">
        <v>-14.126464</v>
      </c>
      <c r="AU197" s="11">
        <v>-14.273898000000001</v>
      </c>
      <c r="AV197" s="11">
        <v>0.14743400000000001</v>
      </c>
      <c r="AW197" s="11">
        <v>1.0436749999999999</v>
      </c>
    </row>
    <row r="198" spans="21:49" x14ac:dyDescent="0.35">
      <c r="U198" s="11" t="s">
        <v>76</v>
      </c>
      <c r="V198" s="11">
        <v>1374</v>
      </c>
      <c r="W198" s="11">
        <v>-7.3941679999999996</v>
      </c>
      <c r="X198" s="11">
        <v>-2.252176</v>
      </c>
      <c r="Y198" s="11">
        <v>5.1419920000000001</v>
      </c>
      <c r="Z198" s="18">
        <f t="shared" si="6"/>
        <v>0.69541184349611751</v>
      </c>
      <c r="AA198" s="11">
        <v>69.541184000000001</v>
      </c>
      <c r="AC198" s="11" t="s">
        <v>78</v>
      </c>
      <c r="AD198" s="11">
        <v>1257</v>
      </c>
      <c r="AE198" s="11">
        <v>5.5339960000000001</v>
      </c>
      <c r="AF198" s="11">
        <v>1.423699</v>
      </c>
      <c r="AG198" s="11">
        <v>4.1102970000000001</v>
      </c>
      <c r="AH198" s="18">
        <f t="shared" si="7"/>
        <v>0.74273580971146347</v>
      </c>
      <c r="AI198" s="11">
        <v>74.273578000000001</v>
      </c>
      <c r="AK198" s="11" t="s">
        <v>83</v>
      </c>
      <c r="AL198" s="11">
        <v>1256</v>
      </c>
      <c r="AM198" s="11">
        <v>-15.266691</v>
      </c>
      <c r="AN198" s="11">
        <v>-15.286312000000001</v>
      </c>
      <c r="AO198" s="11">
        <v>1.9621E-2</v>
      </c>
      <c r="AP198" s="11">
        <v>0.128522</v>
      </c>
      <c r="AR198" s="11" t="s">
        <v>83</v>
      </c>
      <c r="AS198" s="11">
        <v>195</v>
      </c>
      <c r="AT198" s="11">
        <v>-20.576934000000001</v>
      </c>
      <c r="AU198" s="11">
        <v>-20.353968999999999</v>
      </c>
      <c r="AV198" s="11">
        <v>0.222965</v>
      </c>
      <c r="AW198" s="11">
        <v>1.0835669999999999</v>
      </c>
    </row>
    <row r="199" spans="21:49" x14ac:dyDescent="0.35">
      <c r="U199" s="11" t="s">
        <v>76</v>
      </c>
      <c r="V199" s="11">
        <v>266</v>
      </c>
      <c r="W199" s="11">
        <v>3.1496599999999999</v>
      </c>
      <c r="X199" s="11">
        <v>0.96067899999999995</v>
      </c>
      <c r="Y199" s="11">
        <v>2.1889810000000001</v>
      </c>
      <c r="Z199" s="18">
        <f t="shared" si="6"/>
        <v>0.69498961792701441</v>
      </c>
      <c r="AA199" s="11">
        <v>69.498958999999999</v>
      </c>
      <c r="AC199" s="11" t="s">
        <v>78</v>
      </c>
      <c r="AD199" s="11">
        <v>1263</v>
      </c>
      <c r="AE199" s="11">
        <v>-5.8034420000000004</v>
      </c>
      <c r="AF199" s="11">
        <v>-5.4453329999999998</v>
      </c>
      <c r="AG199" s="11">
        <v>0.35810900000000001</v>
      </c>
      <c r="AH199" s="18">
        <f t="shared" si="7"/>
        <v>6.1706311530295294E-2</v>
      </c>
      <c r="AI199" s="11">
        <v>6.1706329999999996</v>
      </c>
      <c r="AK199" s="11" t="s">
        <v>83</v>
      </c>
      <c r="AL199" s="11">
        <v>1262</v>
      </c>
      <c r="AM199" s="11">
        <v>-17.515471999999999</v>
      </c>
      <c r="AN199" s="11">
        <v>-14.045826999999999</v>
      </c>
      <c r="AO199" s="11">
        <v>3.4696449999999999</v>
      </c>
      <c r="AP199" s="11">
        <v>19.80903</v>
      </c>
      <c r="AR199" s="11" t="s">
        <v>83</v>
      </c>
      <c r="AS199" s="11">
        <v>196</v>
      </c>
      <c r="AT199" s="11">
        <v>12.544403000000001</v>
      </c>
      <c r="AU199" s="11">
        <v>17.867052999999999</v>
      </c>
      <c r="AV199" s="11">
        <v>5.3226500000000003</v>
      </c>
      <c r="AW199" s="11">
        <v>42.430475000000001</v>
      </c>
    </row>
    <row r="200" spans="21:49" x14ac:dyDescent="0.35">
      <c r="U200" s="11" t="s">
        <v>76</v>
      </c>
      <c r="V200" s="11">
        <v>255</v>
      </c>
      <c r="W200" s="11">
        <v>-1.179778</v>
      </c>
      <c r="X200" s="11">
        <v>-0.36335899999999999</v>
      </c>
      <c r="Y200" s="11">
        <v>0.81641900000000001</v>
      </c>
      <c r="Z200" s="18">
        <f t="shared" si="6"/>
        <v>0.69201070031819545</v>
      </c>
      <c r="AA200" s="11">
        <v>69.201074000000006</v>
      </c>
      <c r="AC200" s="11" t="s">
        <v>78</v>
      </c>
      <c r="AD200" s="11">
        <v>1268</v>
      </c>
      <c r="AE200" s="11">
        <v>-1.1241019999999999</v>
      </c>
      <c r="AF200" s="11">
        <v>-2.6257570000000001</v>
      </c>
      <c r="AG200" s="11">
        <v>1.501655</v>
      </c>
      <c r="AH200" s="18">
        <f t="shared" si="7"/>
        <v>1.3358707661760232</v>
      </c>
      <c r="AI200" s="11" t="s">
        <v>77</v>
      </c>
      <c r="AK200" s="11" t="s">
        <v>83</v>
      </c>
      <c r="AL200" s="11">
        <v>1271</v>
      </c>
      <c r="AM200" s="11">
        <v>-0.41513</v>
      </c>
      <c r="AN200" s="11">
        <v>0.71406099999999995</v>
      </c>
      <c r="AO200" s="11">
        <v>1.1291910000000001</v>
      </c>
      <c r="AP200" s="11" t="s">
        <v>77</v>
      </c>
      <c r="AR200" s="11" t="s">
        <v>78</v>
      </c>
      <c r="AS200" s="11">
        <v>197</v>
      </c>
      <c r="AT200" s="11">
        <v>6.5484090000000004</v>
      </c>
      <c r="AU200" s="11">
        <v>11.224961</v>
      </c>
      <c r="AV200" s="11">
        <v>4.676552</v>
      </c>
      <c r="AW200" s="11">
        <v>71.415092999999999</v>
      </c>
    </row>
    <row r="201" spans="21:49" x14ac:dyDescent="0.35">
      <c r="U201" s="11" t="s">
        <v>76</v>
      </c>
      <c r="V201" s="11">
        <v>3</v>
      </c>
      <c r="W201" s="11">
        <v>-5.3832440000000004</v>
      </c>
      <c r="X201" s="11">
        <v>-9.0799869999999991</v>
      </c>
      <c r="Y201" s="11">
        <v>3.6967430000000001</v>
      </c>
      <c r="Z201" s="18">
        <f t="shared" si="6"/>
        <v>0.68671288167506428</v>
      </c>
      <c r="AA201" s="11">
        <v>68.671293000000006</v>
      </c>
      <c r="AC201" s="11" t="s">
        <v>78</v>
      </c>
      <c r="AD201" s="11">
        <v>1276</v>
      </c>
      <c r="AE201" s="11">
        <v>-10.197464999999999</v>
      </c>
      <c r="AF201" s="11">
        <v>-9.5942740000000004</v>
      </c>
      <c r="AG201" s="11">
        <v>0.60319100000000003</v>
      </c>
      <c r="AH201" s="18">
        <f t="shared" si="7"/>
        <v>5.9151073330479691E-2</v>
      </c>
      <c r="AI201" s="11">
        <v>5.9151109999999996</v>
      </c>
      <c r="AK201" s="11" t="s">
        <v>83</v>
      </c>
      <c r="AL201" s="11">
        <v>1278</v>
      </c>
      <c r="AM201" s="11">
        <v>-1.7174940000000001</v>
      </c>
      <c r="AN201" s="11">
        <v>-3.8159109999999998</v>
      </c>
      <c r="AO201" s="11">
        <v>2.098417</v>
      </c>
      <c r="AP201" s="11" t="s">
        <v>77</v>
      </c>
      <c r="AR201" s="11" t="s">
        <v>76</v>
      </c>
      <c r="AS201" s="11">
        <v>198</v>
      </c>
      <c r="AT201" s="11">
        <v>0.150784</v>
      </c>
      <c r="AU201" s="11">
        <v>5.3115999999999997E-2</v>
      </c>
      <c r="AV201" s="11">
        <v>9.7668000000000005E-2</v>
      </c>
      <c r="AW201" s="11">
        <v>64.773595</v>
      </c>
    </row>
    <row r="202" spans="21:49" x14ac:dyDescent="0.35">
      <c r="U202" s="11" t="s">
        <v>76</v>
      </c>
      <c r="V202" s="11">
        <v>1647</v>
      </c>
      <c r="W202" s="11">
        <v>2.5716779999999999</v>
      </c>
      <c r="X202" s="11">
        <v>0.80613299999999999</v>
      </c>
      <c r="Y202" s="11">
        <v>1.7655449999999999</v>
      </c>
      <c r="Z202" s="18">
        <f t="shared" si="6"/>
        <v>0.68653423951210069</v>
      </c>
      <c r="AA202" s="11">
        <v>68.653407999999999</v>
      </c>
      <c r="AC202" s="11" t="s">
        <v>78</v>
      </c>
      <c r="AD202" s="11">
        <v>1281</v>
      </c>
      <c r="AE202" s="11">
        <v>6.0765700000000002</v>
      </c>
      <c r="AF202" s="11">
        <v>7.824573</v>
      </c>
      <c r="AG202" s="11">
        <v>1.748003</v>
      </c>
      <c r="AH202" s="18">
        <f t="shared" si="7"/>
        <v>0.28766277686260505</v>
      </c>
      <c r="AI202" s="11">
        <v>28.766269999999999</v>
      </c>
      <c r="AK202" s="11" t="s">
        <v>83</v>
      </c>
      <c r="AL202" s="11">
        <v>1280</v>
      </c>
      <c r="AM202" s="11">
        <v>5.2878420000000004</v>
      </c>
      <c r="AN202" s="11">
        <v>4.0853570000000001</v>
      </c>
      <c r="AO202" s="11">
        <v>1.202485</v>
      </c>
      <c r="AP202" s="11">
        <v>22.740559999999999</v>
      </c>
      <c r="AR202" s="11" t="s">
        <v>76</v>
      </c>
      <c r="AS202" s="11">
        <v>199</v>
      </c>
      <c r="AT202" s="11">
        <v>-21.417884000000001</v>
      </c>
      <c r="AU202" s="11">
        <v>-22.250556</v>
      </c>
      <c r="AV202" s="11">
        <v>0.83267199999999997</v>
      </c>
      <c r="AW202" s="11">
        <v>3.8877410000000001</v>
      </c>
    </row>
    <row r="203" spans="21:49" x14ac:dyDescent="0.35">
      <c r="U203" s="11" t="s">
        <v>76</v>
      </c>
      <c r="V203" s="11">
        <v>1407</v>
      </c>
      <c r="W203" s="11">
        <v>-6.7897949999999998</v>
      </c>
      <c r="X203" s="11">
        <v>-2.138951</v>
      </c>
      <c r="Y203" s="11">
        <v>4.6508440000000002</v>
      </c>
      <c r="Z203" s="18">
        <f t="shared" si="6"/>
        <v>0.68497561413857122</v>
      </c>
      <c r="AA203" s="11">
        <v>68.497563999999997</v>
      </c>
      <c r="AC203" s="11" t="s">
        <v>78</v>
      </c>
      <c r="AD203" s="11">
        <v>1287</v>
      </c>
      <c r="AE203" s="11">
        <v>27.826844000000001</v>
      </c>
      <c r="AF203" s="11">
        <v>41.122816999999998</v>
      </c>
      <c r="AG203" s="11">
        <v>13.295973</v>
      </c>
      <c r="AH203" s="18">
        <f t="shared" si="7"/>
        <v>0.47781103024115851</v>
      </c>
      <c r="AI203" s="11">
        <v>47.781101</v>
      </c>
      <c r="AK203" s="11" t="s">
        <v>83</v>
      </c>
      <c r="AL203" s="11">
        <v>1286</v>
      </c>
      <c r="AM203" s="11">
        <v>-21.253215999999998</v>
      </c>
      <c r="AN203" s="11">
        <v>-19.920361</v>
      </c>
      <c r="AO203" s="11">
        <v>1.332856</v>
      </c>
      <c r="AP203" s="11">
        <v>6.2713130000000001</v>
      </c>
      <c r="AR203" s="11" t="s">
        <v>76</v>
      </c>
      <c r="AS203" s="11">
        <v>200</v>
      </c>
      <c r="AT203" s="11">
        <v>25.225428999999998</v>
      </c>
      <c r="AU203" s="11">
        <v>22.784749000000001</v>
      </c>
      <c r="AV203" s="11">
        <v>2.44068</v>
      </c>
      <c r="AW203" s="11">
        <v>9.6754759999999997</v>
      </c>
    </row>
    <row r="204" spans="21:49" x14ac:dyDescent="0.35">
      <c r="U204" s="11" t="s">
        <v>76</v>
      </c>
      <c r="V204" s="11">
        <v>405</v>
      </c>
      <c r="W204" s="11">
        <v>1.30759</v>
      </c>
      <c r="X204" s="11">
        <v>2.1932670000000001</v>
      </c>
      <c r="Y204" s="11">
        <v>0.88567700000000005</v>
      </c>
      <c r="Z204" s="18">
        <f t="shared" si="6"/>
        <v>0.67733540329919928</v>
      </c>
      <c r="AA204" s="11">
        <v>67.733564999999999</v>
      </c>
      <c r="AC204" s="11" t="s">
        <v>78</v>
      </c>
      <c r="AD204" s="11">
        <v>1295</v>
      </c>
      <c r="AE204" s="11">
        <v>7.3212320000000002</v>
      </c>
      <c r="AF204" s="11">
        <v>11.193465</v>
      </c>
      <c r="AG204" s="11">
        <v>3.872233</v>
      </c>
      <c r="AH204" s="18">
        <f t="shared" si="7"/>
        <v>0.52890456141807829</v>
      </c>
      <c r="AI204" s="11">
        <v>52.890456999999998</v>
      </c>
      <c r="AK204" s="11" t="s">
        <v>83</v>
      </c>
      <c r="AL204" s="11">
        <v>1297</v>
      </c>
      <c r="AM204" s="11">
        <v>-2.4130790000000002</v>
      </c>
      <c r="AN204" s="11">
        <v>-4.4035539999999997</v>
      </c>
      <c r="AO204" s="11">
        <v>1.990475</v>
      </c>
      <c r="AP204" s="11">
        <v>82.486928000000006</v>
      </c>
      <c r="AR204" s="11" t="s">
        <v>76</v>
      </c>
      <c r="AS204" s="11">
        <v>201</v>
      </c>
      <c r="AT204" s="11">
        <v>-21.884741999999999</v>
      </c>
      <c r="AU204" s="11">
        <v>-23.135069000000001</v>
      </c>
      <c r="AV204" s="11">
        <v>1.250327</v>
      </c>
      <c r="AW204" s="11">
        <v>5.7132379999999996</v>
      </c>
    </row>
    <row r="205" spans="21:49" x14ac:dyDescent="0.35">
      <c r="U205" s="11" t="s">
        <v>76</v>
      </c>
      <c r="V205" s="11">
        <v>1078</v>
      </c>
      <c r="W205" s="11">
        <v>-5.8072359999999996</v>
      </c>
      <c r="X205" s="11">
        <v>-1.880144</v>
      </c>
      <c r="Y205" s="11">
        <v>3.9270930000000002</v>
      </c>
      <c r="Z205" s="18">
        <f t="shared" si="6"/>
        <v>0.67624133064335601</v>
      </c>
      <c r="AA205" s="11">
        <v>67.624118999999993</v>
      </c>
      <c r="AC205" s="11" t="s">
        <v>78</v>
      </c>
      <c r="AD205" s="11">
        <v>1304</v>
      </c>
      <c r="AE205" s="11">
        <v>3.8293529999999998</v>
      </c>
      <c r="AF205" s="11">
        <v>6.1312090000000001</v>
      </c>
      <c r="AG205" s="11">
        <v>2.3018559999999999</v>
      </c>
      <c r="AH205" s="18">
        <f t="shared" si="7"/>
        <v>0.60110833344431813</v>
      </c>
      <c r="AI205" s="11">
        <v>60.110847999999997</v>
      </c>
      <c r="AK205" s="11" t="s">
        <v>83</v>
      </c>
      <c r="AL205" s="11">
        <v>1303</v>
      </c>
      <c r="AM205" s="11">
        <v>-26.108360000000001</v>
      </c>
      <c r="AN205" s="11">
        <v>-26.989557999999999</v>
      </c>
      <c r="AO205" s="11">
        <v>0.88119800000000004</v>
      </c>
      <c r="AP205" s="11">
        <v>3.375156</v>
      </c>
      <c r="AR205" s="11" t="s">
        <v>76</v>
      </c>
      <c r="AS205" s="11">
        <v>202</v>
      </c>
      <c r="AT205" s="11">
        <v>16.399538</v>
      </c>
      <c r="AU205" s="11">
        <v>22.206310999999999</v>
      </c>
      <c r="AV205" s="11">
        <v>5.8067729999999997</v>
      </c>
      <c r="AW205" s="11">
        <v>35.408149000000002</v>
      </c>
    </row>
    <row r="206" spans="21:49" x14ac:dyDescent="0.35">
      <c r="U206" s="11" t="s">
        <v>76</v>
      </c>
      <c r="V206" s="11">
        <v>1660</v>
      </c>
      <c r="W206" s="11">
        <v>4.6349099999999996</v>
      </c>
      <c r="X206" s="11">
        <v>1.505091</v>
      </c>
      <c r="Y206" s="11">
        <v>3.1298189999999999</v>
      </c>
      <c r="Z206" s="18">
        <f t="shared" si="6"/>
        <v>0.67527071723075527</v>
      </c>
      <c r="AA206" s="11">
        <v>67.527068</v>
      </c>
      <c r="AC206" s="11" t="s">
        <v>78</v>
      </c>
      <c r="AD206" s="11">
        <v>1309</v>
      </c>
      <c r="AE206" s="11">
        <v>-13.66816</v>
      </c>
      <c r="AF206" s="11">
        <v>-14.293604999999999</v>
      </c>
      <c r="AG206" s="11">
        <v>0.62544599999999995</v>
      </c>
      <c r="AH206" s="18">
        <f t="shared" si="7"/>
        <v>4.5759341418303554E-2</v>
      </c>
      <c r="AI206" s="11">
        <v>4.5759309999999997</v>
      </c>
      <c r="AK206" s="11" t="s">
        <v>83</v>
      </c>
      <c r="AL206" s="11">
        <v>1307</v>
      </c>
      <c r="AM206" s="11">
        <v>-8.6030329999999999</v>
      </c>
      <c r="AN206" s="11">
        <v>-6.4534789999999997</v>
      </c>
      <c r="AO206" s="11">
        <v>2.1495540000000002</v>
      </c>
      <c r="AP206" s="11">
        <v>24.985999</v>
      </c>
      <c r="AR206" s="11" t="s">
        <v>76</v>
      </c>
      <c r="AS206" s="11">
        <v>203</v>
      </c>
      <c r="AT206" s="11">
        <v>-0.61571600000000004</v>
      </c>
      <c r="AU206" s="11">
        <v>-1.053231</v>
      </c>
      <c r="AV206" s="11">
        <v>0.43751499999999999</v>
      </c>
      <c r="AW206" s="11">
        <v>71.057902999999996</v>
      </c>
    </row>
    <row r="207" spans="21:49" x14ac:dyDescent="0.35">
      <c r="U207" s="11" t="s">
        <v>76</v>
      </c>
      <c r="V207" s="11">
        <v>1859</v>
      </c>
      <c r="W207" s="11">
        <v>6.9422860000000002</v>
      </c>
      <c r="X207" s="11">
        <v>11.628107999999999</v>
      </c>
      <c r="Y207" s="11">
        <v>4.6858219999999999</v>
      </c>
      <c r="Z207" s="18">
        <f t="shared" si="6"/>
        <v>0.67496815890327766</v>
      </c>
      <c r="AA207" s="11">
        <v>67.496823000000006</v>
      </c>
      <c r="AC207" s="11" t="s">
        <v>78</v>
      </c>
      <c r="AD207" s="11">
        <v>1312</v>
      </c>
      <c r="AE207" s="11">
        <v>-26.416132999999999</v>
      </c>
      <c r="AF207" s="11">
        <v>-28.239159999999998</v>
      </c>
      <c r="AG207" s="11">
        <v>1.823027</v>
      </c>
      <c r="AH207" s="18">
        <f t="shared" si="7"/>
        <v>6.9011879975013762E-2</v>
      </c>
      <c r="AI207" s="11">
        <v>6.901186</v>
      </c>
      <c r="AK207" s="11" t="s">
        <v>83</v>
      </c>
      <c r="AL207" s="11">
        <v>1311</v>
      </c>
      <c r="AM207" s="11">
        <v>-9.9336819999999992</v>
      </c>
      <c r="AN207" s="11">
        <v>-9.3036910000000006</v>
      </c>
      <c r="AO207" s="11">
        <v>0.62999099999999997</v>
      </c>
      <c r="AP207" s="11">
        <v>6.3419720000000002</v>
      </c>
      <c r="AR207" s="11" t="s">
        <v>76</v>
      </c>
      <c r="AS207" s="11">
        <v>204</v>
      </c>
      <c r="AT207" s="11">
        <v>25.010012</v>
      </c>
      <c r="AU207" s="11">
        <v>25.781334000000001</v>
      </c>
      <c r="AV207" s="11">
        <v>0.77132199999999995</v>
      </c>
      <c r="AW207" s="11">
        <v>3.0840540000000001</v>
      </c>
    </row>
    <row r="208" spans="21:49" x14ac:dyDescent="0.35">
      <c r="U208" s="11" t="s">
        <v>76</v>
      </c>
      <c r="V208" s="11">
        <v>1363</v>
      </c>
      <c r="W208" s="11">
        <v>-2.8863690000000002</v>
      </c>
      <c r="X208" s="11">
        <v>-0.94847599999999999</v>
      </c>
      <c r="Y208" s="11">
        <v>1.9378919999999999</v>
      </c>
      <c r="Z208" s="18">
        <f t="shared" si="6"/>
        <v>0.67139440591275745</v>
      </c>
      <c r="AA208" s="11">
        <v>67.139454999999998</v>
      </c>
      <c r="AC208" s="11" t="s">
        <v>78</v>
      </c>
      <c r="AD208" s="11">
        <v>1318</v>
      </c>
      <c r="AE208" s="11">
        <v>7.7318819999999997</v>
      </c>
      <c r="AF208" s="11">
        <v>10.115747000000001</v>
      </c>
      <c r="AG208" s="11">
        <v>2.3838650000000001</v>
      </c>
      <c r="AH208" s="18">
        <f t="shared" si="7"/>
        <v>0.30831626763057174</v>
      </c>
      <c r="AI208" s="11">
        <v>30.831624999999999</v>
      </c>
      <c r="AK208" s="11" t="s">
        <v>83</v>
      </c>
      <c r="AL208" s="11">
        <v>1317</v>
      </c>
      <c r="AM208" s="11">
        <v>15.739407</v>
      </c>
      <c r="AN208" s="11">
        <v>8.2579919999999998</v>
      </c>
      <c r="AO208" s="11">
        <v>7.4814160000000003</v>
      </c>
      <c r="AP208" s="11">
        <v>47.533020999999998</v>
      </c>
      <c r="AR208" s="11" t="s">
        <v>76</v>
      </c>
      <c r="AS208" s="11">
        <v>205</v>
      </c>
      <c r="AT208" s="11">
        <v>-14.909034999999999</v>
      </c>
      <c r="AU208" s="11">
        <v>-13.761815</v>
      </c>
      <c r="AV208" s="11">
        <v>1.1472199999999999</v>
      </c>
      <c r="AW208" s="11">
        <v>7.6947979999999996</v>
      </c>
    </row>
    <row r="209" spans="21:49" x14ac:dyDescent="0.35">
      <c r="U209" s="11" t="s">
        <v>76</v>
      </c>
      <c r="V209" s="11">
        <v>121</v>
      </c>
      <c r="W209" s="11">
        <v>6.5748439999999997</v>
      </c>
      <c r="X209" s="11">
        <v>2.2495219999999998</v>
      </c>
      <c r="Y209" s="11">
        <v>4.3253219999999999</v>
      </c>
      <c r="Z209" s="18">
        <f t="shared" si="6"/>
        <v>0.657859258713971</v>
      </c>
      <c r="AA209" s="11">
        <v>65.785931000000005</v>
      </c>
      <c r="AC209" s="11" t="s">
        <v>78</v>
      </c>
      <c r="AD209" s="11">
        <v>1325</v>
      </c>
      <c r="AE209" s="11">
        <v>-0.34906999999999999</v>
      </c>
      <c r="AF209" s="11">
        <v>-0.68135900000000005</v>
      </c>
      <c r="AG209" s="11">
        <v>0.33228799999999997</v>
      </c>
      <c r="AH209" s="18">
        <f t="shared" si="7"/>
        <v>0.95192368292892537</v>
      </c>
      <c r="AI209" s="11">
        <v>95.192452000000003</v>
      </c>
      <c r="AK209" s="11" t="s">
        <v>83</v>
      </c>
      <c r="AL209" s="11">
        <v>1324</v>
      </c>
      <c r="AM209" s="11">
        <v>-5.1396959999999998</v>
      </c>
      <c r="AN209" s="11">
        <v>-4.1316220000000001</v>
      </c>
      <c r="AO209" s="11">
        <v>1.0080750000000001</v>
      </c>
      <c r="AP209" s="11">
        <v>19.613507999999999</v>
      </c>
      <c r="AR209" s="11" t="s">
        <v>76</v>
      </c>
      <c r="AS209" s="11">
        <v>206</v>
      </c>
      <c r="AT209" s="11">
        <v>-11.354638</v>
      </c>
      <c r="AU209" s="11">
        <v>-12.522117</v>
      </c>
      <c r="AV209" s="11">
        <v>1.1674789999999999</v>
      </c>
      <c r="AW209" s="11">
        <v>10.281961000000001</v>
      </c>
    </row>
    <row r="210" spans="21:49" x14ac:dyDescent="0.35">
      <c r="U210" s="11" t="s">
        <v>76</v>
      </c>
      <c r="V210" s="11">
        <v>1034</v>
      </c>
      <c r="W210" s="11">
        <v>-1.5998600000000001</v>
      </c>
      <c r="X210" s="11">
        <v>-2.6515930000000001</v>
      </c>
      <c r="Y210" s="11">
        <v>1.051733</v>
      </c>
      <c r="Z210" s="18">
        <f t="shared" si="6"/>
        <v>0.65739064668158464</v>
      </c>
      <c r="AA210" s="11">
        <v>65.739025999999996</v>
      </c>
      <c r="AC210" s="11" t="s">
        <v>78</v>
      </c>
      <c r="AD210" s="11">
        <v>1329</v>
      </c>
      <c r="AE210" s="11">
        <v>4.741269</v>
      </c>
      <c r="AF210" s="11">
        <v>4.0635859999999999</v>
      </c>
      <c r="AG210" s="11">
        <v>0.67768200000000001</v>
      </c>
      <c r="AH210" s="18">
        <f t="shared" si="7"/>
        <v>0.14293261993782677</v>
      </c>
      <c r="AI210" s="11">
        <v>14.293272999999999</v>
      </c>
      <c r="AK210" s="11" t="s">
        <v>83</v>
      </c>
      <c r="AL210" s="11">
        <v>1333</v>
      </c>
      <c r="AM210" s="11">
        <v>5.5070509999999997</v>
      </c>
      <c r="AN210" s="11">
        <v>2.0284089999999999</v>
      </c>
      <c r="AO210" s="11">
        <v>3.4786419999999998</v>
      </c>
      <c r="AP210" s="11">
        <v>63.167057999999997</v>
      </c>
      <c r="AR210" s="11" t="s">
        <v>76</v>
      </c>
      <c r="AS210" s="11">
        <v>207</v>
      </c>
      <c r="AT210" s="11">
        <v>-12.64453</v>
      </c>
      <c r="AU210" s="11">
        <v>-12.225961</v>
      </c>
      <c r="AV210" s="11">
        <v>0.41856900000000002</v>
      </c>
      <c r="AW210" s="11">
        <v>3.3102779999999998</v>
      </c>
    </row>
    <row r="211" spans="21:49" x14ac:dyDescent="0.35">
      <c r="U211" s="11" t="s">
        <v>76</v>
      </c>
      <c r="V211" s="11">
        <v>1603</v>
      </c>
      <c r="W211" s="11">
        <v>-10.576288</v>
      </c>
      <c r="X211" s="11">
        <v>-17.507617</v>
      </c>
      <c r="Y211" s="11">
        <v>6.9313279999999997</v>
      </c>
      <c r="Z211" s="18">
        <f t="shared" si="6"/>
        <v>0.65536490685578908</v>
      </c>
      <c r="AA211" s="11">
        <v>65.536490999999998</v>
      </c>
      <c r="AC211" s="11" t="s">
        <v>78</v>
      </c>
      <c r="AD211" s="11">
        <v>1338</v>
      </c>
      <c r="AE211" s="11">
        <v>-3.73062</v>
      </c>
      <c r="AF211" s="11">
        <v>-3.050916</v>
      </c>
      <c r="AG211" s="11">
        <v>0.67970399999999997</v>
      </c>
      <c r="AH211" s="18">
        <f t="shared" si="7"/>
        <v>0.18219598887048263</v>
      </c>
      <c r="AI211" s="11">
        <v>18.219602999999999</v>
      </c>
      <c r="AK211" s="11" t="s">
        <v>83</v>
      </c>
      <c r="AL211" s="11">
        <v>1337</v>
      </c>
      <c r="AM211" s="11">
        <v>-16.191597999999999</v>
      </c>
      <c r="AN211" s="11">
        <v>-10.770262000000001</v>
      </c>
      <c r="AO211" s="11">
        <v>5.4213360000000002</v>
      </c>
      <c r="AP211" s="11">
        <v>33.482399999999998</v>
      </c>
      <c r="AR211" s="11" t="s">
        <v>76</v>
      </c>
      <c r="AS211" s="11">
        <v>208</v>
      </c>
      <c r="AT211" s="11">
        <v>16.335968999999999</v>
      </c>
      <c r="AU211" s="11">
        <v>21.398548000000002</v>
      </c>
      <c r="AV211" s="11">
        <v>5.0625790000000004</v>
      </c>
      <c r="AW211" s="11">
        <v>30.990383000000001</v>
      </c>
    </row>
    <row r="212" spans="21:49" x14ac:dyDescent="0.35">
      <c r="U212" s="11" t="s">
        <v>76</v>
      </c>
      <c r="V212" s="11">
        <v>198</v>
      </c>
      <c r="W212" s="11">
        <v>0.150784</v>
      </c>
      <c r="X212" s="11">
        <v>5.3115999999999997E-2</v>
      </c>
      <c r="Y212" s="11">
        <v>9.7668000000000005E-2</v>
      </c>
      <c r="Z212" s="18">
        <f t="shared" si="6"/>
        <v>0.6477345076400679</v>
      </c>
      <c r="AA212" s="11">
        <v>64.773595</v>
      </c>
      <c r="AC212" s="11" t="s">
        <v>78</v>
      </c>
      <c r="AD212" s="11">
        <v>1344</v>
      </c>
      <c r="AE212" s="11">
        <v>-19.204613999999999</v>
      </c>
      <c r="AF212" s="11">
        <v>-14.687424999999999</v>
      </c>
      <c r="AG212" s="11">
        <v>4.517188</v>
      </c>
      <c r="AH212" s="18">
        <f t="shared" si="7"/>
        <v>0.23521368354500644</v>
      </c>
      <c r="AI212" s="11">
        <v>23.521369</v>
      </c>
      <c r="AK212" s="11" t="s">
        <v>83</v>
      </c>
      <c r="AL212" s="11">
        <v>1345</v>
      </c>
      <c r="AM212" s="11">
        <v>-19.456057000000001</v>
      </c>
      <c r="AN212" s="11">
        <v>-20.726234999999999</v>
      </c>
      <c r="AO212" s="11">
        <v>1.270178</v>
      </c>
      <c r="AP212" s="11">
        <v>6.5284469999999999</v>
      </c>
      <c r="AR212" s="11" t="s">
        <v>83</v>
      </c>
      <c r="AS212" s="11">
        <v>209</v>
      </c>
      <c r="AT212" s="11">
        <v>-0.60953800000000002</v>
      </c>
      <c r="AU212" s="11">
        <v>-2.5915509999999999</v>
      </c>
      <c r="AV212" s="11">
        <v>1.9820139999999999</v>
      </c>
      <c r="AW212" s="11" t="s">
        <v>77</v>
      </c>
    </row>
    <row r="213" spans="21:49" x14ac:dyDescent="0.35">
      <c r="U213" s="11" t="s">
        <v>76</v>
      </c>
      <c r="V213" s="11">
        <v>1177</v>
      </c>
      <c r="W213" s="11">
        <v>7.622134</v>
      </c>
      <c r="X213" s="11">
        <v>2.7014320000000001</v>
      </c>
      <c r="Y213" s="11">
        <v>4.9207020000000004</v>
      </c>
      <c r="Z213" s="18">
        <f t="shared" si="6"/>
        <v>0.64558062086024737</v>
      </c>
      <c r="AA213" s="11">
        <v>64.558062000000007</v>
      </c>
      <c r="AC213" s="11" t="s">
        <v>78</v>
      </c>
      <c r="AD213" s="11">
        <v>1348</v>
      </c>
      <c r="AE213" s="11">
        <v>-6.8248119999999997</v>
      </c>
      <c r="AF213" s="11">
        <v>-4.3462149999999999</v>
      </c>
      <c r="AG213" s="11">
        <v>2.4785970000000002</v>
      </c>
      <c r="AH213" s="18">
        <f t="shared" si="7"/>
        <v>0.36317439952924713</v>
      </c>
      <c r="AI213" s="11">
        <v>36.317439</v>
      </c>
      <c r="AK213" s="11" t="s">
        <v>83</v>
      </c>
      <c r="AL213" s="11">
        <v>1347</v>
      </c>
      <c r="AM213" s="11">
        <v>0.85675500000000004</v>
      </c>
      <c r="AN213" s="11">
        <v>-0.13254199999999999</v>
      </c>
      <c r="AO213" s="11">
        <v>0.98929699999999998</v>
      </c>
      <c r="AP213" s="11" t="s">
        <v>77</v>
      </c>
      <c r="AR213" s="11" t="s">
        <v>78</v>
      </c>
      <c r="AS213" s="11">
        <v>210</v>
      </c>
      <c r="AT213" s="11">
        <v>2.2070620000000001</v>
      </c>
      <c r="AU213" s="11">
        <v>-1.127594</v>
      </c>
      <c r="AV213" s="11">
        <v>3.3346559999999998</v>
      </c>
      <c r="AW213" s="11" t="s">
        <v>77</v>
      </c>
    </row>
    <row r="214" spans="21:49" x14ac:dyDescent="0.35">
      <c r="U214" s="11" t="s">
        <v>76</v>
      </c>
      <c r="V214" s="11">
        <v>99</v>
      </c>
      <c r="W214" s="11">
        <v>-11.750545000000001</v>
      </c>
      <c r="X214" s="11">
        <v>-19.275258000000001</v>
      </c>
      <c r="Y214" s="11">
        <v>7.5247130000000002</v>
      </c>
      <c r="Z214" s="18">
        <f t="shared" si="6"/>
        <v>0.64037140404976955</v>
      </c>
      <c r="AA214" s="11">
        <v>64.037143999999998</v>
      </c>
      <c r="AC214" s="11" t="s">
        <v>78</v>
      </c>
      <c r="AD214" s="11">
        <v>1356</v>
      </c>
      <c r="AE214" s="11">
        <v>-11.321259</v>
      </c>
      <c r="AF214" s="11">
        <v>1.4098010000000001</v>
      </c>
      <c r="AG214" s="11">
        <v>12.731059999999999</v>
      </c>
      <c r="AH214" s="18">
        <f t="shared" si="7"/>
        <v>1.1245268746170369</v>
      </c>
      <c r="AI214" s="11" t="s">
        <v>77</v>
      </c>
      <c r="AK214" s="11" t="s">
        <v>83</v>
      </c>
      <c r="AL214" s="11">
        <v>1354</v>
      </c>
      <c r="AM214" s="11">
        <v>37.911721999999997</v>
      </c>
      <c r="AN214" s="11">
        <v>39.325434000000001</v>
      </c>
      <c r="AO214" s="11">
        <v>1.4137109999999999</v>
      </c>
      <c r="AP214" s="11">
        <v>3.7289560000000002</v>
      </c>
      <c r="AR214" s="11" t="s">
        <v>78</v>
      </c>
      <c r="AS214" s="11">
        <v>211</v>
      </c>
      <c r="AT214" s="11">
        <v>11.690051</v>
      </c>
      <c r="AU214" s="11">
        <v>13.811076999999999</v>
      </c>
      <c r="AV214" s="11">
        <v>2.1210260000000001</v>
      </c>
      <c r="AW214" s="11">
        <v>18.14386</v>
      </c>
    </row>
    <row r="215" spans="21:49" x14ac:dyDescent="0.35">
      <c r="U215" s="11" t="s">
        <v>76</v>
      </c>
      <c r="V215" s="11">
        <v>860</v>
      </c>
      <c r="W215" s="11">
        <v>6.2019679999999999</v>
      </c>
      <c r="X215" s="11">
        <v>2.2530399999999999</v>
      </c>
      <c r="Y215" s="11">
        <v>3.948928</v>
      </c>
      <c r="Z215" s="18">
        <f t="shared" si="6"/>
        <v>0.636721763156469</v>
      </c>
      <c r="AA215" s="11">
        <v>63.672175000000003</v>
      </c>
      <c r="AC215" s="11" t="s">
        <v>78</v>
      </c>
      <c r="AD215" s="11">
        <v>1360</v>
      </c>
      <c r="AE215" s="11">
        <v>-3.151043</v>
      </c>
      <c r="AF215" s="11">
        <v>-4.6976979999999999</v>
      </c>
      <c r="AG215" s="11">
        <v>1.5466549999999999</v>
      </c>
      <c r="AH215" s="18">
        <f t="shared" si="7"/>
        <v>0.49083906503338731</v>
      </c>
      <c r="AI215" s="11">
        <v>49.083903999999997</v>
      </c>
      <c r="AK215" s="11" t="s">
        <v>83</v>
      </c>
      <c r="AL215" s="11">
        <v>1359</v>
      </c>
      <c r="AM215" s="11">
        <v>-15.007163</v>
      </c>
      <c r="AN215" s="11">
        <v>-16.028651</v>
      </c>
      <c r="AO215" s="11">
        <v>1.021488</v>
      </c>
      <c r="AP215" s="11">
        <v>6.8066680000000002</v>
      </c>
      <c r="AR215" s="11" t="s">
        <v>76</v>
      </c>
      <c r="AS215" s="11">
        <v>212</v>
      </c>
      <c r="AT215" s="11">
        <v>10.78018</v>
      </c>
      <c r="AU215" s="11">
        <v>11.656078000000001</v>
      </c>
      <c r="AV215" s="11">
        <v>0.87589799999999995</v>
      </c>
      <c r="AW215" s="11">
        <v>8.1250750000000007</v>
      </c>
    </row>
    <row r="216" spans="21:49" x14ac:dyDescent="0.35">
      <c r="U216" s="11" t="s">
        <v>76</v>
      </c>
      <c r="V216" s="11">
        <v>1553</v>
      </c>
      <c r="W216" s="11">
        <v>-2.053957</v>
      </c>
      <c r="X216" s="11">
        <v>-3.3580580000000002</v>
      </c>
      <c r="Y216" s="11">
        <v>1.304101</v>
      </c>
      <c r="Z216" s="18">
        <f t="shared" si="6"/>
        <v>0.63492127634609674</v>
      </c>
      <c r="AA216" s="11">
        <v>63.492134</v>
      </c>
      <c r="AC216" s="11" t="s">
        <v>78</v>
      </c>
      <c r="AD216" s="11">
        <v>1364</v>
      </c>
      <c r="AE216" s="11">
        <v>-25.319186999999999</v>
      </c>
      <c r="AF216" s="11">
        <v>-23.749313999999998</v>
      </c>
      <c r="AG216" s="11">
        <v>1.569874</v>
      </c>
      <c r="AH216" s="18">
        <f t="shared" si="7"/>
        <v>6.2003333677341219E-2</v>
      </c>
      <c r="AI216" s="11">
        <v>6.2003320000000004</v>
      </c>
      <c r="AK216" s="11" t="s">
        <v>83</v>
      </c>
      <c r="AL216" s="11">
        <v>1368</v>
      </c>
      <c r="AM216" s="11">
        <v>7.3769790000000004</v>
      </c>
      <c r="AN216" s="11">
        <v>12.74854</v>
      </c>
      <c r="AO216" s="11">
        <v>5.3715609999999998</v>
      </c>
      <c r="AP216" s="11">
        <v>72.815180999999995</v>
      </c>
      <c r="AR216" s="11" t="s">
        <v>76</v>
      </c>
      <c r="AS216" s="11">
        <v>213</v>
      </c>
      <c r="AT216" s="11">
        <v>39.614305000000002</v>
      </c>
      <c r="AU216" s="11">
        <v>37.093418999999997</v>
      </c>
      <c r="AV216" s="11">
        <v>2.520886</v>
      </c>
      <c r="AW216" s="11">
        <v>6.363575</v>
      </c>
    </row>
    <row r="217" spans="21:49" x14ac:dyDescent="0.35">
      <c r="U217" s="11" t="s">
        <v>76</v>
      </c>
      <c r="V217" s="11">
        <v>127</v>
      </c>
      <c r="W217" s="11">
        <v>-4.9317250000000001</v>
      </c>
      <c r="X217" s="11">
        <v>-1.8282080000000001</v>
      </c>
      <c r="Y217" s="11">
        <v>3.1035170000000001</v>
      </c>
      <c r="Z217" s="18">
        <f t="shared" si="6"/>
        <v>0.62929644292818432</v>
      </c>
      <c r="AA217" s="11">
        <v>62.929648</v>
      </c>
      <c r="AC217" s="11" t="s">
        <v>78</v>
      </c>
      <c r="AD217" s="11">
        <v>1373</v>
      </c>
      <c r="AE217" s="11">
        <v>-21.006347999999999</v>
      </c>
      <c r="AF217" s="11">
        <v>-20.976759000000001</v>
      </c>
      <c r="AG217" s="11">
        <v>2.9589000000000001E-2</v>
      </c>
      <c r="AH217" s="18">
        <f t="shared" si="7"/>
        <v>1.4085742081393683E-3</v>
      </c>
      <c r="AI217" s="11">
        <v>0.14085900000000001</v>
      </c>
      <c r="AK217" s="11" t="s">
        <v>83</v>
      </c>
      <c r="AL217" s="11">
        <v>1372</v>
      </c>
      <c r="AM217" s="11">
        <v>-10.657942</v>
      </c>
      <c r="AN217" s="11">
        <v>-10.320012</v>
      </c>
      <c r="AO217" s="11">
        <v>0.33793000000000001</v>
      </c>
      <c r="AP217" s="11">
        <v>3.17069</v>
      </c>
      <c r="AR217" s="11" t="s">
        <v>76</v>
      </c>
      <c r="AS217" s="11">
        <v>214</v>
      </c>
      <c r="AT217" s="11">
        <v>10.402203999999999</v>
      </c>
      <c r="AU217" s="11">
        <v>7.5044560000000002</v>
      </c>
      <c r="AV217" s="11">
        <v>2.897748</v>
      </c>
      <c r="AW217" s="11">
        <v>27.857054000000002</v>
      </c>
    </row>
    <row r="218" spans="21:49" x14ac:dyDescent="0.35">
      <c r="U218" s="11" t="s">
        <v>76</v>
      </c>
      <c r="V218" s="11">
        <v>680</v>
      </c>
      <c r="W218" s="11">
        <v>2.545191</v>
      </c>
      <c r="X218" s="11">
        <v>4.1283370000000001</v>
      </c>
      <c r="Y218" s="11">
        <v>1.5831459999999999</v>
      </c>
      <c r="Z218" s="18">
        <f t="shared" si="6"/>
        <v>0.62201461501317579</v>
      </c>
      <c r="AA218" s="11">
        <v>62.201481000000001</v>
      </c>
      <c r="AC218" s="11" t="s">
        <v>78</v>
      </c>
      <c r="AD218" s="11">
        <v>1376</v>
      </c>
      <c r="AE218" s="11">
        <v>-20.426879</v>
      </c>
      <c r="AF218" s="11">
        <v>-19.872243999999998</v>
      </c>
      <c r="AG218" s="11">
        <v>0.55463499999999999</v>
      </c>
      <c r="AH218" s="18">
        <f t="shared" si="7"/>
        <v>2.7152214491504061E-2</v>
      </c>
      <c r="AI218" s="11">
        <v>2.7152210000000001</v>
      </c>
      <c r="AK218" s="11" t="s">
        <v>83</v>
      </c>
      <c r="AL218" s="11">
        <v>1378</v>
      </c>
      <c r="AM218" s="11">
        <v>-20.944171000000001</v>
      </c>
      <c r="AN218" s="11">
        <v>-22.461933999999999</v>
      </c>
      <c r="AO218" s="11">
        <v>1.517763</v>
      </c>
      <c r="AP218" s="11">
        <v>7.2467090000000001</v>
      </c>
      <c r="AR218" s="11" t="s">
        <v>83</v>
      </c>
      <c r="AS218" s="11">
        <v>215</v>
      </c>
      <c r="AT218" s="11">
        <v>-5.2806389999999999</v>
      </c>
      <c r="AU218" s="11">
        <v>-3.6554669999999998</v>
      </c>
      <c r="AV218" s="11">
        <v>1.6251709999999999</v>
      </c>
      <c r="AW218" s="11">
        <v>30.776039999999998</v>
      </c>
    </row>
    <row r="219" spans="21:49" x14ac:dyDescent="0.35">
      <c r="U219" s="11" t="s">
        <v>76</v>
      </c>
      <c r="V219" s="11">
        <v>1509</v>
      </c>
      <c r="W219" s="11">
        <v>-2.520254</v>
      </c>
      <c r="X219" s="11">
        <v>-0.95748</v>
      </c>
      <c r="Y219" s="11">
        <v>1.5627740000000001</v>
      </c>
      <c r="Z219" s="18">
        <f t="shared" si="6"/>
        <v>0.62008591197553897</v>
      </c>
      <c r="AA219" s="11">
        <v>62.008584999999997</v>
      </c>
      <c r="AC219" s="11" t="s">
        <v>78</v>
      </c>
      <c r="AD219" s="11">
        <v>1384</v>
      </c>
      <c r="AE219" s="11">
        <v>13.80556</v>
      </c>
      <c r="AF219" s="11">
        <v>21.704264999999999</v>
      </c>
      <c r="AG219" s="11">
        <v>7.8987059999999998</v>
      </c>
      <c r="AH219" s="18">
        <f t="shared" si="7"/>
        <v>0.57213948583034657</v>
      </c>
      <c r="AI219" s="11">
        <v>57.213949999999997</v>
      </c>
      <c r="AK219" s="11" t="s">
        <v>83</v>
      </c>
      <c r="AL219" s="11">
        <v>1386</v>
      </c>
      <c r="AM219" s="11">
        <v>-2.924223</v>
      </c>
      <c r="AN219" s="11">
        <v>1.4313020000000001</v>
      </c>
      <c r="AO219" s="11">
        <v>4.3555250000000001</v>
      </c>
      <c r="AP219" s="11" t="s">
        <v>77</v>
      </c>
      <c r="AR219" s="11" t="s">
        <v>76</v>
      </c>
      <c r="AS219" s="11">
        <v>216</v>
      </c>
      <c r="AT219" s="11">
        <v>-18.748633999999999</v>
      </c>
      <c r="AU219" s="11">
        <v>-14.669352999999999</v>
      </c>
      <c r="AV219" s="11">
        <v>4.0792820000000001</v>
      </c>
      <c r="AW219" s="11">
        <v>21.757753000000001</v>
      </c>
    </row>
    <row r="220" spans="21:49" x14ac:dyDescent="0.35">
      <c r="U220" s="11" t="s">
        <v>76</v>
      </c>
      <c r="V220" s="11">
        <v>1377</v>
      </c>
      <c r="W220" s="11">
        <v>4.3333009999999996</v>
      </c>
      <c r="X220" s="11">
        <v>1.650072</v>
      </c>
      <c r="Y220" s="11">
        <v>2.68323</v>
      </c>
      <c r="Z220" s="18">
        <f t="shared" si="6"/>
        <v>0.6192115433476697</v>
      </c>
      <c r="AA220" s="11">
        <v>61.921145000000003</v>
      </c>
      <c r="AC220" s="11" t="s">
        <v>78</v>
      </c>
      <c r="AD220" s="11">
        <v>1393</v>
      </c>
      <c r="AE220" s="11">
        <v>-7.3566849999999997</v>
      </c>
      <c r="AF220" s="11">
        <v>-7.0508430000000004</v>
      </c>
      <c r="AG220" s="11">
        <v>0.30584099999999997</v>
      </c>
      <c r="AH220" s="18">
        <f t="shared" si="7"/>
        <v>4.1573208585116803E-2</v>
      </c>
      <c r="AI220" s="11">
        <v>4.1573260000000003</v>
      </c>
      <c r="AK220" s="11" t="s">
        <v>83</v>
      </c>
      <c r="AL220" s="11">
        <v>1388</v>
      </c>
      <c r="AM220" s="11">
        <v>0.72424999999999995</v>
      </c>
      <c r="AN220" s="11">
        <v>-2.1414789999999999</v>
      </c>
      <c r="AO220" s="11">
        <v>2.865729</v>
      </c>
      <c r="AP220" s="11" t="s">
        <v>77</v>
      </c>
      <c r="AR220" s="11" t="s">
        <v>76</v>
      </c>
      <c r="AS220" s="11">
        <v>217</v>
      </c>
      <c r="AT220" s="11">
        <v>-13.083125000000001</v>
      </c>
      <c r="AU220" s="11">
        <v>-13.929456</v>
      </c>
      <c r="AV220" s="11">
        <v>0.84633199999999997</v>
      </c>
      <c r="AW220" s="11">
        <v>6.4688809999999997</v>
      </c>
    </row>
    <row r="221" spans="21:49" x14ac:dyDescent="0.35">
      <c r="U221" s="11" t="s">
        <v>76</v>
      </c>
      <c r="V221" s="11">
        <v>1055</v>
      </c>
      <c r="W221" s="11">
        <v>-6.6043180000000001</v>
      </c>
      <c r="X221" s="11">
        <v>-2.5324330000000002</v>
      </c>
      <c r="Y221" s="11">
        <v>4.071885</v>
      </c>
      <c r="Z221" s="18">
        <f t="shared" si="6"/>
        <v>0.61654890028008946</v>
      </c>
      <c r="AA221" s="11">
        <v>61.654888</v>
      </c>
      <c r="AC221" s="11" t="s">
        <v>78</v>
      </c>
      <c r="AD221" s="11">
        <v>1394</v>
      </c>
      <c r="AE221" s="11">
        <v>-18.642968</v>
      </c>
      <c r="AF221" s="11">
        <v>-18.337671</v>
      </c>
      <c r="AG221" s="11">
        <v>0.30529699999999999</v>
      </c>
      <c r="AH221" s="18">
        <f t="shared" si="7"/>
        <v>1.6375986913671686E-2</v>
      </c>
      <c r="AI221" s="11">
        <v>1.6375999999999999</v>
      </c>
      <c r="AK221" s="11" t="s">
        <v>83</v>
      </c>
      <c r="AL221" s="11">
        <v>1395</v>
      </c>
      <c r="AM221" s="11">
        <v>-3.0397690000000002</v>
      </c>
      <c r="AN221" s="11">
        <v>-3.96821</v>
      </c>
      <c r="AO221" s="11">
        <v>0.92844099999999996</v>
      </c>
      <c r="AP221" s="11">
        <v>30.543161000000001</v>
      </c>
      <c r="AR221" s="11" t="s">
        <v>76</v>
      </c>
      <c r="AS221" s="11">
        <v>218</v>
      </c>
      <c r="AT221" s="11">
        <v>-9.5813220000000001</v>
      </c>
      <c r="AU221" s="11">
        <v>-19.929110000000001</v>
      </c>
      <c r="AV221" s="11">
        <v>10.347788</v>
      </c>
      <c r="AW221" s="11" t="s">
        <v>77</v>
      </c>
    </row>
    <row r="222" spans="21:49" x14ac:dyDescent="0.35">
      <c r="U222" s="11" t="s">
        <v>76</v>
      </c>
      <c r="V222" s="11">
        <v>1719</v>
      </c>
      <c r="W222" s="11">
        <v>-1.9679489999999999</v>
      </c>
      <c r="X222" s="11">
        <v>-0.76494499999999999</v>
      </c>
      <c r="Y222" s="11">
        <v>1.203004</v>
      </c>
      <c r="Z222" s="18">
        <f t="shared" si="6"/>
        <v>0.61129836189860609</v>
      </c>
      <c r="AA222" s="11">
        <v>61.129846000000001</v>
      </c>
      <c r="AC222" s="11" t="s">
        <v>78</v>
      </c>
      <c r="AD222" s="11">
        <v>1401</v>
      </c>
      <c r="AE222" s="11">
        <v>-16.700534999999999</v>
      </c>
      <c r="AF222" s="11">
        <v>-18.233388000000001</v>
      </c>
      <c r="AG222" s="11">
        <v>1.532853</v>
      </c>
      <c r="AH222" s="18">
        <f t="shared" si="7"/>
        <v>9.1784664383506284E-2</v>
      </c>
      <c r="AI222" s="11">
        <v>9.1784660000000002</v>
      </c>
      <c r="AK222" s="11" t="s">
        <v>83</v>
      </c>
      <c r="AL222" s="11">
        <v>1400</v>
      </c>
      <c r="AM222" s="11">
        <v>-18.638507000000001</v>
      </c>
      <c r="AN222" s="11">
        <v>-21.132997</v>
      </c>
      <c r="AO222" s="11">
        <v>2.4944899999999999</v>
      </c>
      <c r="AP222" s="11">
        <v>13.38353</v>
      </c>
      <c r="AR222" s="11" t="s">
        <v>76</v>
      </c>
      <c r="AS222" s="11">
        <v>219</v>
      </c>
      <c r="AT222" s="11">
        <v>-5.5127129999999998</v>
      </c>
      <c r="AU222" s="11">
        <v>-10.066746999999999</v>
      </c>
      <c r="AV222" s="11">
        <v>4.5540339999999997</v>
      </c>
      <c r="AW222" s="11">
        <v>82.609662</v>
      </c>
    </row>
    <row r="223" spans="21:49" x14ac:dyDescent="0.35">
      <c r="U223" s="11" t="s">
        <v>76</v>
      </c>
      <c r="V223" s="11">
        <v>1250</v>
      </c>
      <c r="W223" s="11">
        <v>-4.4401570000000001</v>
      </c>
      <c r="X223" s="11">
        <v>-7.1450199999999997</v>
      </c>
      <c r="Y223" s="11">
        <v>2.704863</v>
      </c>
      <c r="Z223" s="18">
        <f t="shared" si="6"/>
        <v>0.60918183748907972</v>
      </c>
      <c r="AA223" s="11">
        <v>60.918190000000003</v>
      </c>
      <c r="AC223" s="11" t="s">
        <v>78</v>
      </c>
      <c r="AD223" s="11">
        <v>1410</v>
      </c>
      <c r="AE223" s="11">
        <v>-1.49109</v>
      </c>
      <c r="AF223" s="11">
        <v>-0.93734300000000004</v>
      </c>
      <c r="AG223" s="11">
        <v>0.55374699999999999</v>
      </c>
      <c r="AH223" s="18">
        <f t="shared" si="7"/>
        <v>0.37137060807865385</v>
      </c>
      <c r="AI223" s="11">
        <v>37.137081000000002</v>
      </c>
      <c r="AK223" s="11" t="s">
        <v>83</v>
      </c>
      <c r="AL223" s="11">
        <v>1411</v>
      </c>
      <c r="AM223" s="11">
        <v>10.210426</v>
      </c>
      <c r="AN223" s="11">
        <v>16.640429000000001</v>
      </c>
      <c r="AO223" s="11">
        <v>6.4300030000000001</v>
      </c>
      <c r="AP223" s="11">
        <v>62.974879999999999</v>
      </c>
      <c r="AR223" s="11" t="s">
        <v>78</v>
      </c>
      <c r="AS223" s="11">
        <v>220</v>
      </c>
      <c r="AT223" s="11">
        <v>6.4600499999999998</v>
      </c>
      <c r="AU223" s="11">
        <v>14.753733</v>
      </c>
      <c r="AV223" s="11">
        <v>8.2936829999999997</v>
      </c>
      <c r="AW223" s="11" t="s">
        <v>77</v>
      </c>
    </row>
    <row r="224" spans="21:49" x14ac:dyDescent="0.35">
      <c r="U224" s="11" t="s">
        <v>76</v>
      </c>
      <c r="V224" s="11">
        <v>1146</v>
      </c>
      <c r="W224" s="11">
        <v>5.7335229999999999</v>
      </c>
      <c r="X224" s="11">
        <v>2.2787250000000001</v>
      </c>
      <c r="Y224" s="11">
        <v>3.4547979999999998</v>
      </c>
      <c r="Z224" s="18">
        <f t="shared" si="6"/>
        <v>0.60256111294922854</v>
      </c>
      <c r="AA224" s="11">
        <v>60.256115999999999</v>
      </c>
      <c r="AC224" s="11" t="s">
        <v>78</v>
      </c>
      <c r="AD224" s="11">
        <v>1417</v>
      </c>
      <c r="AE224" s="11">
        <v>-12.461762999999999</v>
      </c>
      <c r="AF224" s="11">
        <v>-13.20072</v>
      </c>
      <c r="AG224" s="11">
        <v>0.73895699999999997</v>
      </c>
      <c r="AH224" s="18">
        <f t="shared" si="7"/>
        <v>5.92979500573073E-2</v>
      </c>
      <c r="AI224" s="11">
        <v>5.9297930000000001</v>
      </c>
      <c r="AK224" s="11" t="s">
        <v>83</v>
      </c>
      <c r="AL224" s="11">
        <v>1413</v>
      </c>
      <c r="AM224" s="11">
        <v>-29.100677999999998</v>
      </c>
      <c r="AN224" s="11">
        <v>-25.820799999999998</v>
      </c>
      <c r="AO224" s="11">
        <v>3.2798780000000001</v>
      </c>
      <c r="AP224" s="11">
        <v>11.270796000000001</v>
      </c>
      <c r="AR224" s="11" t="s">
        <v>76</v>
      </c>
      <c r="AS224" s="11">
        <v>221</v>
      </c>
      <c r="AT224" s="11">
        <v>-3.0439080000000001</v>
      </c>
      <c r="AU224" s="11">
        <v>-2.8387760000000002</v>
      </c>
      <c r="AV224" s="11">
        <v>0.20513200000000001</v>
      </c>
      <c r="AW224" s="11">
        <v>6.7390990000000004</v>
      </c>
    </row>
    <row r="225" spans="21:49" x14ac:dyDescent="0.35">
      <c r="U225" s="11" t="s">
        <v>76</v>
      </c>
      <c r="V225" s="11">
        <v>1855</v>
      </c>
      <c r="W225" s="11">
        <v>8.2267229999999998</v>
      </c>
      <c r="X225" s="11">
        <v>13.151952</v>
      </c>
      <c r="Y225" s="11">
        <v>4.9252289999999999</v>
      </c>
      <c r="Z225" s="18">
        <f t="shared" si="6"/>
        <v>0.59868662163537045</v>
      </c>
      <c r="AA225" s="11">
        <v>59.868659999999998</v>
      </c>
      <c r="AC225" s="11" t="s">
        <v>78</v>
      </c>
      <c r="AD225" s="11">
        <v>1420</v>
      </c>
      <c r="AE225" s="11">
        <v>-13.636975</v>
      </c>
      <c r="AF225" s="11">
        <v>-16.854666000000002</v>
      </c>
      <c r="AG225" s="11">
        <v>3.2176909999999999</v>
      </c>
      <c r="AH225" s="18">
        <f t="shared" si="7"/>
        <v>0.23595342808797407</v>
      </c>
      <c r="AI225" s="11">
        <v>23.595344999999998</v>
      </c>
      <c r="AK225" s="11" t="s">
        <v>83</v>
      </c>
      <c r="AL225" s="11">
        <v>1419</v>
      </c>
      <c r="AM225" s="11">
        <v>2.733622</v>
      </c>
      <c r="AN225" s="11">
        <v>-0.39616099999999999</v>
      </c>
      <c r="AO225" s="11">
        <v>3.1297839999999999</v>
      </c>
      <c r="AP225" s="11" t="s">
        <v>77</v>
      </c>
      <c r="AR225" s="11" t="s">
        <v>83</v>
      </c>
      <c r="AS225" s="11">
        <v>222</v>
      </c>
      <c r="AT225" s="11">
        <v>0.26799800000000001</v>
      </c>
      <c r="AU225" s="11">
        <v>-5.1371149999999997</v>
      </c>
      <c r="AV225" s="11">
        <v>5.4051130000000001</v>
      </c>
      <c r="AW225" s="11" t="s">
        <v>77</v>
      </c>
    </row>
    <row r="226" spans="21:49" x14ac:dyDescent="0.35">
      <c r="U226" s="11" t="s">
        <v>76</v>
      </c>
      <c r="V226" s="11">
        <v>1006</v>
      </c>
      <c r="W226" s="11">
        <v>5.5271299999999997</v>
      </c>
      <c r="X226" s="11">
        <v>2.2369620000000001</v>
      </c>
      <c r="Y226" s="11">
        <v>3.290168</v>
      </c>
      <c r="Z226" s="18">
        <f t="shared" si="6"/>
        <v>0.59527602933167845</v>
      </c>
      <c r="AA226" s="11">
        <v>59.527605000000001</v>
      </c>
      <c r="AC226" s="11" t="s">
        <v>78</v>
      </c>
      <c r="AD226" s="11">
        <v>1427</v>
      </c>
      <c r="AE226" s="11">
        <v>26.602138</v>
      </c>
      <c r="AF226" s="11">
        <v>34.902124000000001</v>
      </c>
      <c r="AG226" s="11">
        <v>8.2999860000000005</v>
      </c>
      <c r="AH226" s="18">
        <f t="shared" si="7"/>
        <v>0.31200447121956892</v>
      </c>
      <c r="AI226" s="11">
        <v>31.200448999999999</v>
      </c>
      <c r="AK226" s="11" t="s">
        <v>83</v>
      </c>
      <c r="AL226" s="11">
        <v>1424</v>
      </c>
      <c r="AM226" s="11">
        <v>1.3200909999999999</v>
      </c>
      <c r="AN226" s="11">
        <v>2.4628070000000002</v>
      </c>
      <c r="AO226" s="11">
        <v>1.1427160000000001</v>
      </c>
      <c r="AP226" s="11">
        <v>86.563451000000001</v>
      </c>
      <c r="AR226" s="11" t="s">
        <v>76</v>
      </c>
      <c r="AS226" s="11">
        <v>223</v>
      </c>
      <c r="AT226" s="11">
        <v>-16.113778</v>
      </c>
      <c r="AU226" s="11">
        <v>-10.469751</v>
      </c>
      <c r="AV226" s="11">
        <v>5.6440270000000003</v>
      </c>
      <c r="AW226" s="11">
        <v>35.026096000000003</v>
      </c>
    </row>
    <row r="227" spans="21:49" x14ac:dyDescent="0.35">
      <c r="U227" s="11" t="s">
        <v>76</v>
      </c>
      <c r="V227" s="11">
        <v>1147</v>
      </c>
      <c r="W227" s="11">
        <v>4.3138439999999996</v>
      </c>
      <c r="X227" s="11">
        <v>1.7499119999999999</v>
      </c>
      <c r="Y227" s="11">
        <v>2.5639319999999999</v>
      </c>
      <c r="Z227" s="18">
        <f t="shared" si="6"/>
        <v>0.59434972613752379</v>
      </c>
      <c r="AA227" s="11">
        <v>59.434966000000003</v>
      </c>
      <c r="AC227" s="11" t="s">
        <v>78</v>
      </c>
      <c r="AD227" s="11">
        <v>1431</v>
      </c>
      <c r="AE227" s="11">
        <v>0.93180399999999997</v>
      </c>
      <c r="AF227" s="11">
        <v>-0.51423700000000006</v>
      </c>
      <c r="AG227" s="11">
        <v>1.4460409999999999</v>
      </c>
      <c r="AH227" s="18">
        <f t="shared" si="7"/>
        <v>1.5518724967911706</v>
      </c>
      <c r="AI227" s="11" t="s">
        <v>77</v>
      </c>
      <c r="AK227" s="11" t="s">
        <v>83</v>
      </c>
      <c r="AL227" s="11">
        <v>1430</v>
      </c>
      <c r="AM227" s="11">
        <v>41.626725</v>
      </c>
      <c r="AN227" s="11">
        <v>35.010517</v>
      </c>
      <c r="AO227" s="11">
        <v>6.6162080000000003</v>
      </c>
      <c r="AP227" s="11">
        <v>15.894135</v>
      </c>
      <c r="AR227" s="11" t="s">
        <v>76</v>
      </c>
      <c r="AS227" s="11">
        <v>224</v>
      </c>
      <c r="AT227" s="11">
        <v>-5.4434519999999997</v>
      </c>
      <c r="AU227" s="11">
        <v>-10.233409999999999</v>
      </c>
      <c r="AV227" s="11">
        <v>4.7899580000000004</v>
      </c>
      <c r="AW227" s="11">
        <v>87.994860000000003</v>
      </c>
    </row>
    <row r="228" spans="21:49" x14ac:dyDescent="0.35">
      <c r="U228" s="11" t="s">
        <v>76</v>
      </c>
      <c r="V228" s="11">
        <v>503</v>
      </c>
      <c r="W228" s="11">
        <v>3.7276570000000002</v>
      </c>
      <c r="X228" s="11">
        <v>1.5154430000000001</v>
      </c>
      <c r="Y228" s="11">
        <v>2.2122139999999999</v>
      </c>
      <c r="Z228" s="18">
        <f t="shared" si="6"/>
        <v>0.59345964502635296</v>
      </c>
      <c r="AA228" s="11">
        <v>59.345959999999998</v>
      </c>
      <c r="AC228" s="11" t="s">
        <v>78</v>
      </c>
      <c r="AD228" s="11">
        <v>1441</v>
      </c>
      <c r="AE228" s="11">
        <v>29.374624000000001</v>
      </c>
      <c r="AF228" s="11">
        <v>35.266376000000001</v>
      </c>
      <c r="AG228" s="11">
        <v>5.8917520000000003</v>
      </c>
      <c r="AH228" s="18">
        <f t="shared" si="7"/>
        <v>0.20057284818352059</v>
      </c>
      <c r="AI228" s="11">
        <v>20.057283999999999</v>
      </c>
      <c r="AK228" s="11" t="s">
        <v>83</v>
      </c>
      <c r="AL228" s="11">
        <v>1438</v>
      </c>
      <c r="AM228" s="11">
        <v>0.146421</v>
      </c>
      <c r="AN228" s="11">
        <v>-4.6807590000000001</v>
      </c>
      <c r="AO228" s="11">
        <v>4.8271800000000002</v>
      </c>
      <c r="AP228" s="11" t="s">
        <v>77</v>
      </c>
      <c r="AR228" s="11" t="s">
        <v>76</v>
      </c>
      <c r="AS228" s="11">
        <v>225</v>
      </c>
      <c r="AT228" s="11">
        <v>-5.3234310000000002</v>
      </c>
      <c r="AU228" s="11">
        <v>-5.9093980000000004</v>
      </c>
      <c r="AV228" s="11">
        <v>0.58596700000000002</v>
      </c>
      <c r="AW228" s="11">
        <v>11.007325</v>
      </c>
    </row>
    <row r="229" spans="21:49" x14ac:dyDescent="0.35">
      <c r="U229" s="11" t="s">
        <v>76</v>
      </c>
      <c r="V229" s="11">
        <v>910</v>
      </c>
      <c r="W229" s="11">
        <v>-2.5028980000000001</v>
      </c>
      <c r="X229" s="11">
        <v>-3.9863919999999999</v>
      </c>
      <c r="Y229" s="11">
        <v>1.4834940000000001</v>
      </c>
      <c r="Z229" s="18">
        <f t="shared" si="6"/>
        <v>0.59271052995367768</v>
      </c>
      <c r="AA229" s="11">
        <v>59.271045000000001</v>
      </c>
      <c r="AC229" s="11" t="s">
        <v>78</v>
      </c>
      <c r="AD229" s="11">
        <v>1445</v>
      </c>
      <c r="AE229" s="11">
        <v>5.5579619999999998</v>
      </c>
      <c r="AF229" s="11">
        <v>17.479935000000001</v>
      </c>
      <c r="AG229" s="11">
        <v>11.921972999999999</v>
      </c>
      <c r="AH229" s="18">
        <f t="shared" si="7"/>
        <v>2.1450260005376069</v>
      </c>
      <c r="AI229" s="11" t="s">
        <v>77</v>
      </c>
      <c r="AK229" s="11" t="s">
        <v>83</v>
      </c>
      <c r="AL229" s="11">
        <v>1447</v>
      </c>
      <c r="AM229" s="11">
        <v>4.9811959999999997</v>
      </c>
      <c r="AN229" s="11">
        <v>13.747343000000001</v>
      </c>
      <c r="AO229" s="11">
        <v>8.7661479999999994</v>
      </c>
      <c r="AP229" s="11" t="s">
        <v>77</v>
      </c>
      <c r="AR229" s="11" t="s">
        <v>76</v>
      </c>
      <c r="AS229" s="11">
        <v>226</v>
      </c>
      <c r="AT229" s="11">
        <v>0.13136999999999999</v>
      </c>
      <c r="AU229" s="11">
        <v>-1.4156280000000001</v>
      </c>
      <c r="AV229" s="11">
        <v>1.5469980000000001</v>
      </c>
      <c r="AW229" s="11" t="s">
        <v>77</v>
      </c>
    </row>
    <row r="230" spans="21:49" x14ac:dyDescent="0.35">
      <c r="U230" s="11" t="s">
        <v>76</v>
      </c>
      <c r="V230" s="11">
        <v>1437</v>
      </c>
      <c r="W230" s="11">
        <v>3.5238999999999998</v>
      </c>
      <c r="X230" s="11">
        <v>5.6051089999999997</v>
      </c>
      <c r="Y230" s="11">
        <v>2.0812089999999999</v>
      </c>
      <c r="Z230" s="18">
        <f t="shared" si="6"/>
        <v>0.59059820085700498</v>
      </c>
      <c r="AA230" s="11">
        <v>59.059818</v>
      </c>
      <c r="AC230" s="11" t="s">
        <v>78</v>
      </c>
      <c r="AD230" s="11">
        <v>1451</v>
      </c>
      <c r="AE230" s="11">
        <v>14.819341</v>
      </c>
      <c r="AF230" s="11">
        <v>13.646241</v>
      </c>
      <c r="AG230" s="11">
        <v>1.1731</v>
      </c>
      <c r="AH230" s="18">
        <f t="shared" si="7"/>
        <v>7.9160065214775754E-2</v>
      </c>
      <c r="AI230" s="11">
        <v>7.9160069999999996</v>
      </c>
      <c r="AK230" s="11" t="s">
        <v>83</v>
      </c>
      <c r="AL230" s="11">
        <v>1450</v>
      </c>
      <c r="AM230" s="11">
        <v>2.6886109999999999</v>
      </c>
      <c r="AN230" s="11">
        <v>7.7548149999999998</v>
      </c>
      <c r="AO230" s="11">
        <v>5.0662039999999999</v>
      </c>
      <c r="AP230" s="11" t="s">
        <v>77</v>
      </c>
      <c r="AR230" s="11" t="s">
        <v>76</v>
      </c>
      <c r="AS230" s="11">
        <v>227</v>
      </c>
      <c r="AT230" s="11">
        <v>-4.4791920000000003</v>
      </c>
      <c r="AU230" s="11">
        <v>-5.0836050000000004</v>
      </c>
      <c r="AV230" s="11">
        <v>0.60441299999999998</v>
      </c>
      <c r="AW230" s="11">
        <v>13.4938</v>
      </c>
    </row>
    <row r="231" spans="21:49" x14ac:dyDescent="0.35">
      <c r="U231" s="11" t="s">
        <v>76</v>
      </c>
      <c r="V231" s="11">
        <v>1840</v>
      </c>
      <c r="W231" s="11">
        <v>6.7693729999999999</v>
      </c>
      <c r="X231" s="11">
        <v>2.7724730000000002</v>
      </c>
      <c r="Y231" s="11">
        <v>3.996899</v>
      </c>
      <c r="Z231" s="18">
        <f t="shared" si="6"/>
        <v>0.59043858271659722</v>
      </c>
      <c r="AA231" s="11">
        <v>59.043866000000001</v>
      </c>
      <c r="AC231" s="11" t="s">
        <v>78</v>
      </c>
      <c r="AD231" s="11">
        <v>1457</v>
      </c>
      <c r="AE231" s="11">
        <v>-0.40947699999999998</v>
      </c>
      <c r="AF231" s="11">
        <v>3.4123559999999999</v>
      </c>
      <c r="AG231" s="11">
        <v>3.8218329999999998</v>
      </c>
      <c r="AH231" s="18">
        <f t="shared" si="7"/>
        <v>9.3334497419879501</v>
      </c>
      <c r="AI231" s="11" t="s">
        <v>77</v>
      </c>
      <c r="AK231" s="11" t="s">
        <v>83</v>
      </c>
      <c r="AL231" s="11">
        <v>1456</v>
      </c>
      <c r="AM231" s="11">
        <v>-3.9585530000000002</v>
      </c>
      <c r="AN231" s="11">
        <v>-7.0090300000000001</v>
      </c>
      <c r="AO231" s="11">
        <v>3.0504760000000002</v>
      </c>
      <c r="AP231" s="11">
        <v>77.060379999999995</v>
      </c>
      <c r="AR231" s="11" t="s">
        <v>83</v>
      </c>
      <c r="AS231" s="11">
        <v>228</v>
      </c>
      <c r="AT231" s="11">
        <v>-5.3932130000000003</v>
      </c>
      <c r="AU231" s="11">
        <v>-2.8184209999999998</v>
      </c>
      <c r="AV231" s="11">
        <v>2.5747909999999998</v>
      </c>
      <c r="AW231" s="11">
        <v>47.741328000000003</v>
      </c>
    </row>
    <row r="232" spans="21:49" x14ac:dyDescent="0.35">
      <c r="U232" s="11" t="s">
        <v>76</v>
      </c>
      <c r="V232" s="11">
        <v>635</v>
      </c>
      <c r="W232" s="11">
        <v>-1.781417</v>
      </c>
      <c r="X232" s="11">
        <v>-2.8153410000000001</v>
      </c>
      <c r="Y232" s="11">
        <v>1.0339240000000001</v>
      </c>
      <c r="Z232" s="18">
        <f t="shared" si="6"/>
        <v>0.58039414690664792</v>
      </c>
      <c r="AA232" s="11">
        <v>58.039425999999999</v>
      </c>
      <c r="AC232" s="11" t="s">
        <v>78</v>
      </c>
      <c r="AD232" s="11">
        <v>1462</v>
      </c>
      <c r="AE232" s="11">
        <v>-10.427467</v>
      </c>
      <c r="AF232" s="11">
        <v>-10.579589</v>
      </c>
      <c r="AG232" s="11">
        <v>0.15212200000000001</v>
      </c>
      <c r="AH232" s="18">
        <f t="shared" si="7"/>
        <v>1.458858608711013E-2</v>
      </c>
      <c r="AI232" s="11">
        <v>1.458858</v>
      </c>
      <c r="AK232" s="11" t="s">
        <v>83</v>
      </c>
      <c r="AL232" s="11">
        <v>1464</v>
      </c>
      <c r="AM232" s="11">
        <v>2.3102299999999998</v>
      </c>
      <c r="AN232" s="11">
        <v>8.3940269999999995</v>
      </c>
      <c r="AO232" s="11">
        <v>6.0837969999999997</v>
      </c>
      <c r="AP232" s="11" t="s">
        <v>77</v>
      </c>
      <c r="AR232" s="11" t="s">
        <v>76</v>
      </c>
      <c r="AS232" s="11">
        <v>229</v>
      </c>
      <c r="AT232" s="11">
        <v>17.833043</v>
      </c>
      <c r="AU232" s="11">
        <v>21.191459999999999</v>
      </c>
      <c r="AV232" s="11">
        <v>3.3584170000000002</v>
      </c>
      <c r="AW232" s="11">
        <v>18.832549</v>
      </c>
    </row>
    <row r="233" spans="21:49" x14ac:dyDescent="0.35">
      <c r="U233" s="11" t="s">
        <v>76</v>
      </c>
      <c r="V233" s="11">
        <v>742</v>
      </c>
      <c r="W233" s="11">
        <v>2.9993340000000002</v>
      </c>
      <c r="X233" s="11">
        <v>1.27308</v>
      </c>
      <c r="Y233" s="11">
        <v>1.726254</v>
      </c>
      <c r="Z233" s="18">
        <f t="shared" si="6"/>
        <v>0.57554577116119776</v>
      </c>
      <c r="AA233" s="11">
        <v>57.554582000000003</v>
      </c>
      <c r="AC233" s="11" t="s">
        <v>78</v>
      </c>
      <c r="AD233" s="11">
        <v>1466</v>
      </c>
      <c r="AE233" s="11">
        <v>-24.910805</v>
      </c>
      <c r="AF233" s="11">
        <v>-22.125769999999999</v>
      </c>
      <c r="AG233" s="11">
        <v>2.7850350000000001</v>
      </c>
      <c r="AH233" s="18">
        <f t="shared" si="7"/>
        <v>0.11180028104270416</v>
      </c>
      <c r="AI233" s="11">
        <v>11.180027000000001</v>
      </c>
      <c r="AK233" s="11" t="s">
        <v>83</v>
      </c>
      <c r="AL233" s="11">
        <v>1467</v>
      </c>
      <c r="AM233" s="11">
        <v>-21.144397000000001</v>
      </c>
      <c r="AN233" s="11">
        <v>-17.745483</v>
      </c>
      <c r="AO233" s="11">
        <v>3.398914</v>
      </c>
      <c r="AP233" s="11">
        <v>16.074774999999999</v>
      </c>
      <c r="AR233" s="11" t="s">
        <v>78</v>
      </c>
      <c r="AS233" s="11">
        <v>230</v>
      </c>
      <c r="AT233" s="11">
        <v>10.987543000000001</v>
      </c>
      <c r="AU233" s="11">
        <v>3.8082739999999999</v>
      </c>
      <c r="AV233" s="11">
        <v>7.1792689999999997</v>
      </c>
      <c r="AW233" s="11">
        <v>65.340075999999996</v>
      </c>
    </row>
    <row r="234" spans="21:49" x14ac:dyDescent="0.35">
      <c r="U234" s="11" t="s">
        <v>76</v>
      </c>
      <c r="V234" s="11">
        <v>62</v>
      </c>
      <c r="W234" s="11">
        <v>-2.6715</v>
      </c>
      <c r="X234" s="11">
        <v>-4.187805</v>
      </c>
      <c r="Y234" s="11">
        <v>1.516305</v>
      </c>
      <c r="Z234" s="18">
        <f t="shared" si="6"/>
        <v>0.56758562605277929</v>
      </c>
      <c r="AA234" s="11">
        <v>56.758543000000003</v>
      </c>
      <c r="AC234" s="11" t="s">
        <v>78</v>
      </c>
      <c r="AD234" s="11">
        <v>1477</v>
      </c>
      <c r="AE234" s="11">
        <v>1.4354899999999999</v>
      </c>
      <c r="AF234" s="11">
        <v>17.164899999999999</v>
      </c>
      <c r="AG234" s="11">
        <v>15.72941</v>
      </c>
      <c r="AH234" s="18">
        <f t="shared" si="7"/>
        <v>10.957519731938223</v>
      </c>
      <c r="AI234" s="11" t="s">
        <v>77</v>
      </c>
      <c r="AK234" s="11" t="s">
        <v>83</v>
      </c>
      <c r="AL234" s="11">
        <v>1476</v>
      </c>
      <c r="AM234" s="11">
        <v>-12.837892</v>
      </c>
      <c r="AN234" s="11">
        <v>-15.597868999999999</v>
      </c>
      <c r="AO234" s="11">
        <v>2.759976</v>
      </c>
      <c r="AP234" s="11">
        <v>21.498670000000001</v>
      </c>
      <c r="AR234" s="11" t="s">
        <v>76</v>
      </c>
      <c r="AS234" s="11">
        <v>231</v>
      </c>
      <c r="AT234" s="11">
        <v>13.902877999999999</v>
      </c>
      <c r="AU234" s="11">
        <v>12.540751999999999</v>
      </c>
      <c r="AV234" s="11">
        <v>1.362125</v>
      </c>
      <c r="AW234" s="11">
        <v>9.7974329999999998</v>
      </c>
    </row>
    <row r="235" spans="21:49" x14ac:dyDescent="0.35">
      <c r="U235" s="11" t="s">
        <v>76</v>
      </c>
      <c r="V235" s="11">
        <v>597</v>
      </c>
      <c r="W235" s="11">
        <v>-3.7007129999999999</v>
      </c>
      <c r="X235" s="11">
        <v>-5.7979940000000001</v>
      </c>
      <c r="Y235" s="11">
        <v>2.09728</v>
      </c>
      <c r="Z235" s="18">
        <f t="shared" si="6"/>
        <v>0.56672322333561131</v>
      </c>
      <c r="AA235" s="11">
        <v>56.672324000000003</v>
      </c>
      <c r="AC235" s="11" t="s">
        <v>78</v>
      </c>
      <c r="AD235" s="11">
        <v>1479</v>
      </c>
      <c r="AE235" s="11">
        <v>0.78847</v>
      </c>
      <c r="AF235" s="11">
        <v>2.716682</v>
      </c>
      <c r="AG235" s="11">
        <v>1.9282109999999999</v>
      </c>
      <c r="AH235" s="18">
        <f t="shared" si="7"/>
        <v>2.4455096579451343</v>
      </c>
      <c r="AI235" s="11" t="s">
        <v>77</v>
      </c>
      <c r="AK235" s="11" t="s">
        <v>83</v>
      </c>
      <c r="AL235" s="11">
        <v>1478</v>
      </c>
      <c r="AM235" s="11">
        <v>-10.909369</v>
      </c>
      <c r="AN235" s="11">
        <v>-11.188094</v>
      </c>
      <c r="AO235" s="11">
        <v>0.27872400000000003</v>
      </c>
      <c r="AP235" s="11">
        <v>2.554907</v>
      </c>
      <c r="AR235" s="11" t="s">
        <v>76</v>
      </c>
      <c r="AS235" s="11">
        <v>232</v>
      </c>
      <c r="AT235" s="11">
        <v>-7.9562780000000002</v>
      </c>
      <c r="AU235" s="11">
        <v>-6.9944759999999997</v>
      </c>
      <c r="AV235" s="11">
        <v>0.96180200000000005</v>
      </c>
      <c r="AW235" s="11">
        <v>12.088589000000001</v>
      </c>
    </row>
    <row r="236" spans="21:49" x14ac:dyDescent="0.35">
      <c r="U236" s="11" t="s">
        <v>76</v>
      </c>
      <c r="V236" s="11">
        <v>1056</v>
      </c>
      <c r="W236" s="11">
        <v>3.5462340000000001</v>
      </c>
      <c r="X236" s="11">
        <v>5.5536839999999996</v>
      </c>
      <c r="Y236" s="11">
        <v>2.00745</v>
      </c>
      <c r="Z236" s="18">
        <f t="shared" si="6"/>
        <v>0.56607939577591326</v>
      </c>
      <c r="AA236" s="11">
        <v>56.607959000000001</v>
      </c>
      <c r="AC236" s="11" t="s">
        <v>78</v>
      </c>
      <c r="AD236" s="11">
        <v>1484</v>
      </c>
      <c r="AE236" s="11">
        <v>11.514934999999999</v>
      </c>
      <c r="AF236" s="11">
        <v>10.332665</v>
      </c>
      <c r="AG236" s="11">
        <v>1.1822710000000001</v>
      </c>
      <c r="AH236" s="18">
        <f t="shared" si="7"/>
        <v>0.10267283315103386</v>
      </c>
      <c r="AI236" s="11">
        <v>10.267279</v>
      </c>
      <c r="AK236" s="11" t="s">
        <v>83</v>
      </c>
      <c r="AL236" s="11">
        <v>1486</v>
      </c>
      <c r="AM236" s="11">
        <v>-4.7934869999999998</v>
      </c>
      <c r="AN236" s="11">
        <v>-7.3127420000000001</v>
      </c>
      <c r="AO236" s="11">
        <v>2.5192549999999998</v>
      </c>
      <c r="AP236" s="11">
        <v>52.555790000000002</v>
      </c>
      <c r="AR236" s="11" t="s">
        <v>76</v>
      </c>
      <c r="AS236" s="11">
        <v>233</v>
      </c>
      <c r="AT236" s="11">
        <v>-14.63504</v>
      </c>
      <c r="AU236" s="11">
        <v>-17.868659999999998</v>
      </c>
      <c r="AV236" s="11">
        <v>3.2336200000000002</v>
      </c>
      <c r="AW236" s="11">
        <v>22.095051000000002</v>
      </c>
    </row>
    <row r="237" spans="21:49" x14ac:dyDescent="0.35">
      <c r="U237" s="11" t="s">
        <v>76</v>
      </c>
      <c r="V237" s="11">
        <v>736</v>
      </c>
      <c r="W237" s="11">
        <v>4.0392859999999997</v>
      </c>
      <c r="X237" s="11">
        <v>6.3252100000000002</v>
      </c>
      <c r="Y237" s="11">
        <v>2.2859250000000002</v>
      </c>
      <c r="Z237" s="18">
        <f t="shared" si="6"/>
        <v>0.56592303689315393</v>
      </c>
      <c r="AA237" s="11">
        <v>56.592298999999997</v>
      </c>
      <c r="AC237" s="11" t="s">
        <v>78</v>
      </c>
      <c r="AD237" s="11">
        <v>1490</v>
      </c>
      <c r="AE237" s="11">
        <v>14.743259</v>
      </c>
      <c r="AF237" s="11">
        <v>14.632047999999999</v>
      </c>
      <c r="AG237" s="11">
        <v>0.111211</v>
      </c>
      <c r="AH237" s="18">
        <f t="shared" si="7"/>
        <v>7.5431761729207909E-3</v>
      </c>
      <c r="AI237" s="11">
        <v>0.75431499999999996</v>
      </c>
      <c r="AK237" s="11" t="s">
        <v>83</v>
      </c>
      <c r="AL237" s="11">
        <v>1492</v>
      </c>
      <c r="AM237" s="11">
        <v>-6.1879000000000003E-2</v>
      </c>
      <c r="AN237" s="11">
        <v>5.7410600000000001</v>
      </c>
      <c r="AO237" s="11">
        <v>5.8029390000000003</v>
      </c>
      <c r="AP237" s="11" t="s">
        <v>77</v>
      </c>
      <c r="AR237" s="11" t="s">
        <v>76</v>
      </c>
      <c r="AS237" s="11">
        <v>234</v>
      </c>
      <c r="AT237" s="11">
        <v>-6.2907500000000001</v>
      </c>
      <c r="AU237" s="11">
        <v>-7.4531919999999996</v>
      </c>
      <c r="AV237" s="11">
        <v>1.1624410000000001</v>
      </c>
      <c r="AW237" s="11">
        <v>18.478580000000001</v>
      </c>
    </row>
    <row r="238" spans="21:49" x14ac:dyDescent="0.35">
      <c r="U238" s="11" t="s">
        <v>76</v>
      </c>
      <c r="V238" s="11">
        <v>1589</v>
      </c>
      <c r="W238" s="11">
        <v>0.33733299999999999</v>
      </c>
      <c r="X238" s="11">
        <v>0.14676600000000001</v>
      </c>
      <c r="Y238" s="11">
        <v>0.19056699999999999</v>
      </c>
      <c r="Z238" s="18">
        <f t="shared" si="6"/>
        <v>0.56492249498270253</v>
      </c>
      <c r="AA238" s="11">
        <v>56.492356000000001</v>
      </c>
      <c r="AC238" s="11" t="s">
        <v>78</v>
      </c>
      <c r="AD238" s="11">
        <v>1501</v>
      </c>
      <c r="AE238" s="11">
        <v>-3.823264</v>
      </c>
      <c r="AF238" s="11">
        <v>-0.34912799999999999</v>
      </c>
      <c r="AG238" s="11">
        <v>3.4741360000000001</v>
      </c>
      <c r="AH238" s="18">
        <f t="shared" si="7"/>
        <v>0.90868326121345533</v>
      </c>
      <c r="AI238" s="11">
        <v>90.868333000000007</v>
      </c>
      <c r="AK238" s="11" t="s">
        <v>83</v>
      </c>
      <c r="AL238" s="11">
        <v>1496</v>
      </c>
      <c r="AM238" s="11">
        <v>-7.3826010000000002</v>
      </c>
      <c r="AN238" s="11">
        <v>-10.075659999999999</v>
      </c>
      <c r="AO238" s="11">
        <v>2.6930589999999999</v>
      </c>
      <c r="AP238" s="11">
        <v>36.478465999999997</v>
      </c>
      <c r="AR238" s="11" t="s">
        <v>83</v>
      </c>
      <c r="AS238" s="11">
        <v>235</v>
      </c>
      <c r="AT238" s="11">
        <v>-10.159639</v>
      </c>
      <c r="AU238" s="11">
        <v>2.8672170000000001</v>
      </c>
      <c r="AV238" s="11">
        <v>13.026856</v>
      </c>
      <c r="AW238" s="11" t="s">
        <v>77</v>
      </c>
    </row>
    <row r="239" spans="21:49" x14ac:dyDescent="0.35">
      <c r="U239" s="11" t="s">
        <v>76</v>
      </c>
      <c r="V239" s="11">
        <v>537</v>
      </c>
      <c r="W239" s="11">
        <v>-7.8161630000000004</v>
      </c>
      <c r="X239" s="11">
        <v>-12.219758000000001</v>
      </c>
      <c r="Y239" s="11">
        <v>4.4035960000000003</v>
      </c>
      <c r="Z239" s="18">
        <f t="shared" si="6"/>
        <v>0.56339613183604287</v>
      </c>
      <c r="AA239" s="11">
        <v>56.339612000000002</v>
      </c>
      <c r="AC239" s="11" t="s">
        <v>78</v>
      </c>
      <c r="AD239" s="11">
        <v>1506</v>
      </c>
      <c r="AE239" s="11">
        <v>23.739319999999999</v>
      </c>
      <c r="AF239" s="11">
        <v>29.256788</v>
      </c>
      <c r="AG239" s="11">
        <v>5.5174669999999999</v>
      </c>
      <c r="AH239" s="18">
        <f t="shared" si="7"/>
        <v>0.23241891511635548</v>
      </c>
      <c r="AI239" s="11">
        <v>23.241893000000001</v>
      </c>
      <c r="AK239" s="11" t="s">
        <v>83</v>
      </c>
      <c r="AL239" s="11">
        <v>1505</v>
      </c>
      <c r="AM239" s="11">
        <v>9.0887740000000008</v>
      </c>
      <c r="AN239" s="11">
        <v>5.5161100000000003</v>
      </c>
      <c r="AO239" s="11">
        <v>3.5726640000000001</v>
      </c>
      <c r="AP239" s="11">
        <v>39.308534000000002</v>
      </c>
      <c r="AR239" s="11" t="s">
        <v>78</v>
      </c>
      <c r="AS239" s="11">
        <v>236</v>
      </c>
      <c r="AT239" s="11">
        <v>-13.288501999999999</v>
      </c>
      <c r="AU239" s="11">
        <v>-10.327783999999999</v>
      </c>
      <c r="AV239" s="11">
        <v>2.960718</v>
      </c>
      <c r="AW239" s="11">
        <v>22.280297999999998</v>
      </c>
    </row>
    <row r="240" spans="21:49" x14ac:dyDescent="0.35">
      <c r="U240" s="11" t="s">
        <v>76</v>
      </c>
      <c r="V240" s="11">
        <v>539</v>
      </c>
      <c r="W240" s="11">
        <v>-6.989484</v>
      </c>
      <c r="X240" s="11">
        <v>-3.1081989999999999</v>
      </c>
      <c r="Y240" s="11">
        <v>3.8812850000000001</v>
      </c>
      <c r="Z240" s="18">
        <f t="shared" si="6"/>
        <v>0.55530351024481928</v>
      </c>
      <c r="AA240" s="11">
        <v>55.530352000000001</v>
      </c>
      <c r="AC240" s="11" t="s">
        <v>78</v>
      </c>
      <c r="AD240" s="11">
        <v>1511</v>
      </c>
      <c r="AE240" s="11">
        <v>-17.201619999999998</v>
      </c>
      <c r="AF240" s="11">
        <v>-17.979792</v>
      </c>
      <c r="AG240" s="11">
        <v>0.778173</v>
      </c>
      <c r="AH240" s="18">
        <f t="shared" si="7"/>
        <v>4.5238355457218569E-2</v>
      </c>
      <c r="AI240" s="11">
        <v>4.5238329999999998</v>
      </c>
      <c r="AK240" s="11" t="s">
        <v>83</v>
      </c>
      <c r="AL240" s="11">
        <v>1513</v>
      </c>
      <c r="AM240" s="11">
        <v>-14.144411</v>
      </c>
      <c r="AN240" s="11">
        <v>-9.0209980000000005</v>
      </c>
      <c r="AO240" s="11">
        <v>5.1234130000000002</v>
      </c>
      <c r="AP240" s="11">
        <v>36.222172999999998</v>
      </c>
      <c r="AR240" s="11" t="s">
        <v>76</v>
      </c>
      <c r="AS240" s="11">
        <v>237</v>
      </c>
      <c r="AT240" s="11">
        <v>-1.5219510000000001</v>
      </c>
      <c r="AU240" s="11">
        <v>-1.1085069999999999</v>
      </c>
      <c r="AV240" s="11">
        <v>0.41344500000000001</v>
      </c>
      <c r="AW240" s="11">
        <v>27.165438000000002</v>
      </c>
    </row>
    <row r="241" spans="21:49" x14ac:dyDescent="0.35">
      <c r="U241" s="11" t="s">
        <v>76</v>
      </c>
      <c r="V241" s="11">
        <v>1835</v>
      </c>
      <c r="W241" s="11">
        <v>-6.1174999999999997</v>
      </c>
      <c r="X241" s="11">
        <v>-9.4884120000000003</v>
      </c>
      <c r="Y241" s="11">
        <v>3.370911</v>
      </c>
      <c r="Z241" s="18">
        <f t="shared" si="6"/>
        <v>0.55102754393134457</v>
      </c>
      <c r="AA241" s="11">
        <v>55.102758999999999</v>
      </c>
      <c r="AC241" s="11" t="s">
        <v>78</v>
      </c>
      <c r="AD241" s="11">
        <v>1518</v>
      </c>
      <c r="AE241" s="11">
        <v>12.231638</v>
      </c>
      <c r="AF241" s="11">
        <v>15.333717999999999</v>
      </c>
      <c r="AG241" s="11">
        <v>3.1020810000000001</v>
      </c>
      <c r="AH241" s="18">
        <f t="shared" si="7"/>
        <v>0.25361124977701271</v>
      </c>
      <c r="AI241" s="11">
        <v>25.361122000000002</v>
      </c>
      <c r="AK241" s="11" t="s">
        <v>83</v>
      </c>
      <c r="AL241" s="11">
        <v>1517</v>
      </c>
      <c r="AM241" s="11">
        <v>20.656669000000001</v>
      </c>
      <c r="AN241" s="11">
        <v>23.179511999999999</v>
      </c>
      <c r="AO241" s="11">
        <v>2.5228429999999999</v>
      </c>
      <c r="AP241" s="11">
        <v>12.213215</v>
      </c>
      <c r="AR241" s="11" t="s">
        <v>76</v>
      </c>
      <c r="AS241" s="11">
        <v>238</v>
      </c>
      <c r="AT241" s="11">
        <v>11.174137999999999</v>
      </c>
      <c r="AU241" s="11">
        <v>7.8321329999999998</v>
      </c>
      <c r="AV241" s="11">
        <v>3.342006</v>
      </c>
      <c r="AW241" s="11">
        <v>29.908397999999998</v>
      </c>
    </row>
    <row r="242" spans="21:49" x14ac:dyDescent="0.35">
      <c r="U242" s="11" t="s">
        <v>76</v>
      </c>
      <c r="V242" s="11">
        <v>80</v>
      </c>
      <c r="W242" s="11">
        <v>7.6784819999999998</v>
      </c>
      <c r="X242" s="11">
        <v>11.887978</v>
      </c>
      <c r="Y242" s="11">
        <v>4.2094959999999997</v>
      </c>
      <c r="Z242" s="18">
        <f t="shared" si="6"/>
        <v>0.54821981740661763</v>
      </c>
      <c r="AA242" s="11">
        <v>54.821981000000001</v>
      </c>
      <c r="AC242" s="11" t="s">
        <v>78</v>
      </c>
      <c r="AD242" s="11">
        <v>1525</v>
      </c>
      <c r="AE242" s="11">
        <v>-29.157173</v>
      </c>
      <c r="AF242" s="11">
        <v>-25.751138999999998</v>
      </c>
      <c r="AG242" s="11">
        <v>3.4060350000000001</v>
      </c>
      <c r="AH242" s="18">
        <f t="shared" si="7"/>
        <v>0.11681636625059638</v>
      </c>
      <c r="AI242" s="11">
        <v>11.681635</v>
      </c>
      <c r="AK242" s="11" t="s">
        <v>83</v>
      </c>
      <c r="AL242" s="11">
        <v>1524</v>
      </c>
      <c r="AM242" s="11">
        <v>-1.2014260000000001</v>
      </c>
      <c r="AN242" s="11">
        <v>1.5396460000000001</v>
      </c>
      <c r="AO242" s="11">
        <v>2.741072</v>
      </c>
      <c r="AP242" s="11" t="s">
        <v>77</v>
      </c>
      <c r="AR242" s="11" t="s">
        <v>76</v>
      </c>
      <c r="AS242" s="11">
        <v>239</v>
      </c>
      <c r="AT242" s="11">
        <v>-9.7079350000000009</v>
      </c>
      <c r="AU242" s="11">
        <v>-14.871986</v>
      </c>
      <c r="AV242" s="11">
        <v>5.1640509999999997</v>
      </c>
      <c r="AW242" s="11">
        <v>53.194119999999998</v>
      </c>
    </row>
    <row r="243" spans="21:49" x14ac:dyDescent="0.35">
      <c r="U243" s="11" t="s">
        <v>76</v>
      </c>
      <c r="V243" s="11">
        <v>1868</v>
      </c>
      <c r="W243" s="11">
        <v>-11.334235</v>
      </c>
      <c r="X243" s="11">
        <v>-17.505738999999998</v>
      </c>
      <c r="Y243" s="11">
        <v>6.1715049999999998</v>
      </c>
      <c r="Z243" s="18">
        <f t="shared" si="6"/>
        <v>0.54450123894554858</v>
      </c>
      <c r="AA243" s="11">
        <v>54.450122999999998</v>
      </c>
      <c r="AC243" s="11" t="s">
        <v>78</v>
      </c>
      <c r="AD243" s="11">
        <v>1529</v>
      </c>
      <c r="AE243" s="11">
        <v>-16.029074000000001</v>
      </c>
      <c r="AF243" s="11">
        <v>-16.675961999999998</v>
      </c>
      <c r="AG243" s="11">
        <v>0.64688800000000002</v>
      </c>
      <c r="AH243" s="18">
        <f t="shared" si="7"/>
        <v>4.0357165984759941E-2</v>
      </c>
      <c r="AI243" s="11">
        <v>4.0357159999999999</v>
      </c>
      <c r="AK243" s="11" t="s">
        <v>83</v>
      </c>
      <c r="AL243" s="11">
        <v>1526</v>
      </c>
      <c r="AM243" s="11">
        <v>-11.353180999999999</v>
      </c>
      <c r="AN243" s="11">
        <v>-15.118015</v>
      </c>
      <c r="AO243" s="11">
        <v>3.764834</v>
      </c>
      <c r="AP243" s="11">
        <v>33.161051</v>
      </c>
      <c r="AR243" s="11" t="s">
        <v>78</v>
      </c>
      <c r="AS243" s="11">
        <v>240</v>
      </c>
      <c r="AT243" s="11">
        <v>-7.4276759999999999</v>
      </c>
      <c r="AU243" s="11">
        <v>-8.0339810000000007</v>
      </c>
      <c r="AV243" s="11">
        <v>0.60630499999999998</v>
      </c>
      <c r="AW243" s="11">
        <v>8.1627790000000005</v>
      </c>
    </row>
    <row r="244" spans="21:49" x14ac:dyDescent="0.35">
      <c r="U244" s="11" t="s">
        <v>76</v>
      </c>
      <c r="V244" s="11">
        <v>966</v>
      </c>
      <c r="W244" s="11">
        <v>-7.7862830000000001</v>
      </c>
      <c r="X244" s="11">
        <v>-3.5818449999999999</v>
      </c>
      <c r="Y244" s="11">
        <v>4.2044379999999997</v>
      </c>
      <c r="Z244" s="18">
        <f t="shared" si="6"/>
        <v>0.53998011631480636</v>
      </c>
      <c r="AA244" s="11">
        <v>53.998013</v>
      </c>
      <c r="AC244" s="11" t="s">
        <v>78</v>
      </c>
      <c r="AD244" s="11">
        <v>1534</v>
      </c>
      <c r="AE244" s="11">
        <v>12.646782999999999</v>
      </c>
      <c r="AF244" s="11">
        <v>11.685962</v>
      </c>
      <c r="AG244" s="11">
        <v>0.96082100000000004</v>
      </c>
      <c r="AH244" s="18">
        <f t="shared" si="7"/>
        <v>7.5973549953375505E-2</v>
      </c>
      <c r="AI244" s="11">
        <v>7.5973569999999997</v>
      </c>
      <c r="AK244" s="11" t="s">
        <v>83</v>
      </c>
      <c r="AL244" s="11">
        <v>1536</v>
      </c>
      <c r="AM244" s="11">
        <v>-12.625404</v>
      </c>
      <c r="AN244" s="11">
        <v>-2.6991990000000001</v>
      </c>
      <c r="AO244" s="11">
        <v>9.9262049999999995</v>
      </c>
      <c r="AP244" s="11">
        <v>78.620887999999994</v>
      </c>
      <c r="AR244" s="11" t="s">
        <v>76</v>
      </c>
      <c r="AS244" s="11">
        <v>241</v>
      </c>
      <c r="AT244" s="11">
        <v>-24.678408000000001</v>
      </c>
      <c r="AU244" s="11">
        <v>-24.141197999999999</v>
      </c>
      <c r="AV244" s="11">
        <v>0.53720999999999997</v>
      </c>
      <c r="AW244" s="11">
        <v>2.176844</v>
      </c>
    </row>
    <row r="245" spans="21:49" x14ac:dyDescent="0.35">
      <c r="U245" s="11" t="s">
        <v>76</v>
      </c>
      <c r="V245" s="11">
        <v>989</v>
      </c>
      <c r="W245" s="11">
        <v>-1.7777940000000001</v>
      </c>
      <c r="X245" s="11">
        <v>-0.818693</v>
      </c>
      <c r="Y245" s="11">
        <v>0.95910099999999998</v>
      </c>
      <c r="Z245" s="18">
        <f t="shared" si="6"/>
        <v>0.53948938965931936</v>
      </c>
      <c r="AA245" s="11">
        <v>53.948951000000001</v>
      </c>
      <c r="AC245" s="11" t="s">
        <v>78</v>
      </c>
      <c r="AD245" s="11">
        <v>1539</v>
      </c>
      <c r="AE245" s="11">
        <v>-2.9120159999999999</v>
      </c>
      <c r="AF245" s="11">
        <v>-3.0633560000000002</v>
      </c>
      <c r="AG245" s="11">
        <v>0.15134</v>
      </c>
      <c r="AH245" s="18">
        <f t="shared" si="7"/>
        <v>5.1970868291932461E-2</v>
      </c>
      <c r="AI245" s="11">
        <v>5.1970700000000001</v>
      </c>
      <c r="AK245" s="11" t="s">
        <v>83</v>
      </c>
      <c r="AL245" s="11">
        <v>1543</v>
      </c>
      <c r="AM245" s="11">
        <v>29.083214999999999</v>
      </c>
      <c r="AN245" s="11">
        <v>18.249590000000001</v>
      </c>
      <c r="AO245" s="11">
        <v>10.833625</v>
      </c>
      <c r="AP245" s="11">
        <v>37.250436999999998</v>
      </c>
      <c r="AR245" s="11" t="s">
        <v>76</v>
      </c>
      <c r="AS245" s="11">
        <v>242</v>
      </c>
      <c r="AT245" s="11">
        <v>7.722137</v>
      </c>
      <c r="AU245" s="11">
        <v>2.1396899999999999</v>
      </c>
      <c r="AV245" s="11">
        <v>5.5824470000000002</v>
      </c>
      <c r="AW245" s="11">
        <v>72.291473999999994</v>
      </c>
    </row>
    <row r="246" spans="21:49" x14ac:dyDescent="0.35">
      <c r="U246" s="11" t="s">
        <v>76</v>
      </c>
      <c r="V246" s="11">
        <v>969</v>
      </c>
      <c r="W246" s="11">
        <v>5.3228350000000004</v>
      </c>
      <c r="X246" s="11">
        <v>2.452162</v>
      </c>
      <c r="Y246" s="11">
        <v>2.8706719999999999</v>
      </c>
      <c r="Z246" s="18">
        <f t="shared" si="6"/>
        <v>0.53931260315226748</v>
      </c>
      <c r="AA246" s="11">
        <v>53.931269</v>
      </c>
      <c r="AC246" s="11" t="s">
        <v>78</v>
      </c>
      <c r="AD246" s="11">
        <v>1547</v>
      </c>
      <c r="AE246" s="11">
        <v>16.039904</v>
      </c>
      <c r="AF246" s="11">
        <v>16.795390000000001</v>
      </c>
      <c r="AG246" s="11">
        <v>0.75548599999999999</v>
      </c>
      <c r="AH246" s="18">
        <f t="shared" si="7"/>
        <v>4.7100406585974579E-2</v>
      </c>
      <c r="AI246" s="11">
        <v>4.7100410000000004</v>
      </c>
      <c r="AK246" s="11" t="s">
        <v>83</v>
      </c>
      <c r="AL246" s="11">
        <v>1548</v>
      </c>
      <c r="AM246" s="11">
        <v>33.963273999999998</v>
      </c>
      <c r="AN246" s="11">
        <v>29.927571</v>
      </c>
      <c r="AO246" s="11">
        <v>4.035704</v>
      </c>
      <c r="AP246" s="11">
        <v>11.882552</v>
      </c>
      <c r="AR246" s="11" t="s">
        <v>76</v>
      </c>
      <c r="AS246" s="11">
        <v>243</v>
      </c>
      <c r="AT246" s="11">
        <v>-0.32068600000000003</v>
      </c>
      <c r="AU246" s="11">
        <v>-2.5905830000000001</v>
      </c>
      <c r="AV246" s="11">
        <v>2.2698960000000001</v>
      </c>
      <c r="AW246" s="11" t="s">
        <v>77</v>
      </c>
    </row>
    <row r="247" spans="21:49" x14ac:dyDescent="0.35">
      <c r="U247" s="11" t="s">
        <v>76</v>
      </c>
      <c r="V247" s="11">
        <v>1558</v>
      </c>
      <c r="W247" s="11">
        <v>7.053477</v>
      </c>
      <c r="X247" s="11">
        <v>10.841543</v>
      </c>
      <c r="Y247" s="11">
        <v>3.788065</v>
      </c>
      <c r="Z247" s="18">
        <f t="shared" si="6"/>
        <v>0.53704931624502361</v>
      </c>
      <c r="AA247" s="11">
        <v>53.704931999999999</v>
      </c>
      <c r="AC247" s="11" t="s">
        <v>78</v>
      </c>
      <c r="AD247" s="11">
        <v>1551</v>
      </c>
      <c r="AE247" s="11">
        <v>-16.997067000000001</v>
      </c>
      <c r="AF247" s="11">
        <v>-16.723931</v>
      </c>
      <c r="AG247" s="11">
        <v>0.27313599999999999</v>
      </c>
      <c r="AH247" s="18">
        <f t="shared" si="7"/>
        <v>1.606959600735821E-2</v>
      </c>
      <c r="AI247" s="11">
        <v>1.606962</v>
      </c>
      <c r="AK247" s="11" t="s">
        <v>83</v>
      </c>
      <c r="AL247" s="11">
        <v>1552</v>
      </c>
      <c r="AM247" s="11">
        <v>0.36289199999999999</v>
      </c>
      <c r="AN247" s="11">
        <v>7.3874069999999996</v>
      </c>
      <c r="AO247" s="11">
        <v>7.0245150000000001</v>
      </c>
      <c r="AP247" s="11" t="s">
        <v>77</v>
      </c>
      <c r="AR247" s="11" t="s">
        <v>83</v>
      </c>
      <c r="AS247" s="11">
        <v>244</v>
      </c>
      <c r="AT247" s="11">
        <v>-10.676831999999999</v>
      </c>
      <c r="AU247" s="11">
        <v>-20.595676999999998</v>
      </c>
      <c r="AV247" s="11">
        <v>9.918844</v>
      </c>
      <c r="AW247" s="11">
        <v>92.900628999999995</v>
      </c>
    </row>
    <row r="248" spans="21:49" x14ac:dyDescent="0.35">
      <c r="U248" s="11" t="s">
        <v>76</v>
      </c>
      <c r="V248" s="11">
        <v>94</v>
      </c>
      <c r="W248" s="11">
        <v>-3.0424530000000001</v>
      </c>
      <c r="X248" s="11">
        <v>-4.6625589999999999</v>
      </c>
      <c r="Y248" s="11">
        <v>1.6201049999999999</v>
      </c>
      <c r="Z248" s="18">
        <f t="shared" si="6"/>
        <v>0.53249959818606885</v>
      </c>
      <c r="AA248" s="11">
        <v>53.249961999999996</v>
      </c>
      <c r="AC248" s="11" t="s">
        <v>78</v>
      </c>
      <c r="AD248" s="11">
        <v>1557</v>
      </c>
      <c r="AE248" s="11">
        <v>7.4707059999999998</v>
      </c>
      <c r="AF248" s="11">
        <v>8.1062689999999993</v>
      </c>
      <c r="AG248" s="11">
        <v>0.63556199999999996</v>
      </c>
      <c r="AH248" s="18">
        <f t="shared" si="7"/>
        <v>8.5073887260454367E-2</v>
      </c>
      <c r="AI248" s="11">
        <v>8.5073950000000007</v>
      </c>
      <c r="AK248" s="11" t="s">
        <v>83</v>
      </c>
      <c r="AL248" s="11">
        <v>1559</v>
      </c>
      <c r="AM248" s="11">
        <v>-5.1436320000000002</v>
      </c>
      <c r="AN248" s="11">
        <v>-3.7334999999999998</v>
      </c>
      <c r="AO248" s="11">
        <v>1.4101319999999999</v>
      </c>
      <c r="AP248" s="11">
        <v>27.415109000000001</v>
      </c>
      <c r="AR248" s="11" t="s">
        <v>76</v>
      </c>
      <c r="AS248" s="11">
        <v>245</v>
      </c>
      <c r="AT248" s="11">
        <v>2.9467249999999998</v>
      </c>
      <c r="AU248" s="11">
        <v>-0.34748899999999999</v>
      </c>
      <c r="AV248" s="11">
        <v>3.2942140000000002</v>
      </c>
      <c r="AW248" s="11" t="s">
        <v>77</v>
      </c>
    </row>
    <row r="249" spans="21:49" x14ac:dyDescent="0.35">
      <c r="U249" s="11" t="s">
        <v>76</v>
      </c>
      <c r="V249" s="11">
        <v>239</v>
      </c>
      <c r="W249" s="11">
        <v>-9.7079350000000009</v>
      </c>
      <c r="X249" s="11">
        <v>-14.871986</v>
      </c>
      <c r="Y249" s="11">
        <v>5.1640509999999997</v>
      </c>
      <c r="Z249" s="18">
        <f t="shared" si="6"/>
        <v>0.53194124188099723</v>
      </c>
      <c r="AA249" s="11">
        <v>53.194119999999998</v>
      </c>
      <c r="AC249" s="11" t="s">
        <v>78</v>
      </c>
      <c r="AD249" s="11">
        <v>1565</v>
      </c>
      <c r="AE249" s="11">
        <v>-1.866581</v>
      </c>
      <c r="AF249" s="11">
        <v>2.6028509999999998</v>
      </c>
      <c r="AG249" s="11">
        <v>4.4694320000000003</v>
      </c>
      <c r="AH249" s="18">
        <f t="shared" si="7"/>
        <v>2.3944484595096598</v>
      </c>
      <c r="AI249" s="11" t="s">
        <v>77</v>
      </c>
      <c r="AK249" s="11" t="s">
        <v>83</v>
      </c>
      <c r="AL249" s="11">
        <v>1566</v>
      </c>
      <c r="AM249" s="11">
        <v>-10.979974</v>
      </c>
      <c r="AN249" s="11">
        <v>-10.663366999999999</v>
      </c>
      <c r="AO249" s="11">
        <v>0.31660700000000003</v>
      </c>
      <c r="AP249" s="11">
        <v>2.8834949999999999</v>
      </c>
      <c r="AR249" s="11" t="s">
        <v>76</v>
      </c>
      <c r="AS249" s="11">
        <v>246</v>
      </c>
      <c r="AT249" s="11">
        <v>-17.695615</v>
      </c>
      <c r="AU249" s="11">
        <v>-12.356037000000001</v>
      </c>
      <c r="AV249" s="11">
        <v>5.3395770000000002</v>
      </c>
      <c r="AW249" s="11">
        <v>30.174579999999999</v>
      </c>
    </row>
    <row r="250" spans="21:49" x14ac:dyDescent="0.35">
      <c r="U250" s="11" t="s">
        <v>76</v>
      </c>
      <c r="V250" s="11">
        <v>552</v>
      </c>
      <c r="W250" s="11">
        <v>-6.5687059999999997</v>
      </c>
      <c r="X250" s="11">
        <v>-3.1237240000000002</v>
      </c>
      <c r="Y250" s="11">
        <v>3.4449809999999998</v>
      </c>
      <c r="Z250" s="18">
        <f t="shared" si="6"/>
        <v>0.52445352250504129</v>
      </c>
      <c r="AA250" s="11">
        <v>52.445362000000003</v>
      </c>
      <c r="AC250" s="11" t="s">
        <v>78</v>
      </c>
      <c r="AD250" s="11">
        <v>1569</v>
      </c>
      <c r="AE250" s="11">
        <v>15.728339999999999</v>
      </c>
      <c r="AF250" s="11">
        <v>18.541118999999998</v>
      </c>
      <c r="AG250" s="11">
        <v>2.8127789999999999</v>
      </c>
      <c r="AH250" s="18">
        <f t="shared" si="7"/>
        <v>0.17883508367698053</v>
      </c>
      <c r="AI250" s="11">
        <v>17.883507000000002</v>
      </c>
      <c r="AK250" s="11" t="s">
        <v>83</v>
      </c>
      <c r="AL250" s="11">
        <v>1568</v>
      </c>
      <c r="AM250" s="11">
        <v>-11.210959000000001</v>
      </c>
      <c r="AN250" s="11">
        <v>-10.993565</v>
      </c>
      <c r="AO250" s="11">
        <v>0.217393</v>
      </c>
      <c r="AP250" s="11">
        <v>1.9391160000000001</v>
      </c>
      <c r="AR250" s="11" t="s">
        <v>76</v>
      </c>
      <c r="AS250" s="11">
        <v>247</v>
      </c>
      <c r="AT250" s="11">
        <v>6.5115129999999999</v>
      </c>
      <c r="AU250" s="11">
        <v>5.9437379999999997</v>
      </c>
      <c r="AV250" s="11">
        <v>0.56777500000000003</v>
      </c>
      <c r="AW250" s="11">
        <v>8.7195549999999997</v>
      </c>
    </row>
    <row r="251" spans="21:49" x14ac:dyDescent="0.35">
      <c r="U251" s="11" t="s">
        <v>76</v>
      </c>
      <c r="V251" s="11">
        <v>359</v>
      </c>
      <c r="W251" s="11">
        <v>-7.4508760000000001</v>
      </c>
      <c r="X251" s="11">
        <v>-11.354495</v>
      </c>
      <c r="Y251" s="11">
        <v>3.903619</v>
      </c>
      <c r="Z251" s="18">
        <f t="shared" si="6"/>
        <v>0.52391410083861278</v>
      </c>
      <c r="AA251" s="11">
        <v>52.391409000000003</v>
      </c>
      <c r="AC251" s="11" t="s">
        <v>78</v>
      </c>
      <c r="AD251" s="11">
        <v>1575</v>
      </c>
      <c r="AE251" s="11">
        <v>9.3602500000000006</v>
      </c>
      <c r="AF251" s="11">
        <v>13.564793999999999</v>
      </c>
      <c r="AG251" s="11">
        <v>4.2045450000000004</v>
      </c>
      <c r="AH251" s="18">
        <f t="shared" si="7"/>
        <v>0.44919152800405976</v>
      </c>
      <c r="AI251" s="11">
        <v>44.919150000000002</v>
      </c>
      <c r="AK251" s="11" t="s">
        <v>83</v>
      </c>
      <c r="AL251" s="11">
        <v>1578</v>
      </c>
      <c r="AM251" s="11">
        <v>-11.779351999999999</v>
      </c>
      <c r="AN251" s="11">
        <v>-9.9125820000000004</v>
      </c>
      <c r="AO251" s="11">
        <v>1.86677</v>
      </c>
      <c r="AP251" s="11">
        <v>15.847816999999999</v>
      </c>
      <c r="AR251" s="11" t="s">
        <v>83</v>
      </c>
      <c r="AS251" s="11">
        <v>248</v>
      </c>
      <c r="AT251" s="11">
        <v>9.1691219999999998</v>
      </c>
      <c r="AU251" s="11">
        <v>9.5016940000000005</v>
      </c>
      <c r="AV251" s="11">
        <v>0.33257199999999998</v>
      </c>
      <c r="AW251" s="11">
        <v>3.627087</v>
      </c>
    </row>
    <row r="252" spans="21:49" x14ac:dyDescent="0.35">
      <c r="U252" s="11" t="s">
        <v>76</v>
      </c>
      <c r="V252" s="11">
        <v>958</v>
      </c>
      <c r="W252" s="11">
        <v>-8.4013439999999999</v>
      </c>
      <c r="X252" s="11">
        <v>-4.0552460000000004</v>
      </c>
      <c r="Y252" s="11">
        <v>4.3460979999999996</v>
      </c>
      <c r="Z252" s="18">
        <f t="shared" si="6"/>
        <v>0.51730984947170355</v>
      </c>
      <c r="AA252" s="11">
        <v>51.730989000000001</v>
      </c>
      <c r="AC252" s="11" t="s">
        <v>78</v>
      </c>
      <c r="AD252" s="11">
        <v>1582</v>
      </c>
      <c r="AE252" s="11">
        <v>22.824621</v>
      </c>
      <c r="AF252" s="11">
        <v>15.591656</v>
      </c>
      <c r="AG252" s="11">
        <v>7.2329650000000001</v>
      </c>
      <c r="AH252" s="18">
        <f t="shared" si="7"/>
        <v>0.31689310416151051</v>
      </c>
      <c r="AI252" s="11">
        <v>31.689309999999999</v>
      </c>
      <c r="AK252" s="11" t="s">
        <v>83</v>
      </c>
      <c r="AL252" s="11">
        <v>1583</v>
      </c>
      <c r="AM252" s="11">
        <v>-9.7294750000000008</v>
      </c>
      <c r="AN252" s="11">
        <v>-11.072886</v>
      </c>
      <c r="AO252" s="11">
        <v>1.3434109999999999</v>
      </c>
      <c r="AP252" s="11">
        <v>13.807646</v>
      </c>
      <c r="AR252" s="11" t="s">
        <v>78</v>
      </c>
      <c r="AS252" s="11">
        <v>249</v>
      </c>
      <c r="AT252" s="11">
        <v>-17.134519999999998</v>
      </c>
      <c r="AU252" s="11">
        <v>-17.886552999999999</v>
      </c>
      <c r="AV252" s="11">
        <v>0.75203299999999995</v>
      </c>
      <c r="AW252" s="11">
        <v>4.3889909999999999</v>
      </c>
    </row>
    <row r="253" spans="21:49" x14ac:dyDescent="0.35">
      <c r="U253" s="11" t="s">
        <v>76</v>
      </c>
      <c r="V253" s="11">
        <v>1220</v>
      </c>
      <c r="W253" s="11">
        <v>-8.615475</v>
      </c>
      <c r="X253" s="11">
        <v>-13.064183999999999</v>
      </c>
      <c r="Y253" s="11">
        <v>4.448709</v>
      </c>
      <c r="Z253" s="18">
        <f t="shared" si="6"/>
        <v>0.51636259173173849</v>
      </c>
      <c r="AA253" s="11">
        <v>51.636263999999997</v>
      </c>
      <c r="AC253" s="11" t="s">
        <v>78</v>
      </c>
      <c r="AD253" s="11">
        <v>1586</v>
      </c>
      <c r="AE253" s="11">
        <v>3.1144259999999999</v>
      </c>
      <c r="AF253" s="11">
        <v>2.7885239999999998</v>
      </c>
      <c r="AG253" s="11">
        <v>0.32590200000000003</v>
      </c>
      <c r="AH253" s="18">
        <f t="shared" si="7"/>
        <v>0.10464271747024975</v>
      </c>
      <c r="AI253" s="11">
        <v>10.464262</v>
      </c>
      <c r="AK253" s="11" t="s">
        <v>83</v>
      </c>
      <c r="AL253" s="11">
        <v>1588</v>
      </c>
      <c r="AM253" s="11">
        <v>10.282940999999999</v>
      </c>
      <c r="AN253" s="11">
        <v>7.230728</v>
      </c>
      <c r="AO253" s="11">
        <v>3.0522119999999999</v>
      </c>
      <c r="AP253" s="11">
        <v>29.682292</v>
      </c>
      <c r="AR253" s="11" t="s">
        <v>76</v>
      </c>
      <c r="AS253" s="11">
        <v>250</v>
      </c>
      <c r="AT253" s="11">
        <v>28.438172000000002</v>
      </c>
      <c r="AU253" s="11">
        <v>26.548807</v>
      </c>
      <c r="AV253" s="11">
        <v>1.889364</v>
      </c>
      <c r="AW253" s="11">
        <v>6.6437609999999996</v>
      </c>
    </row>
    <row r="254" spans="21:49" x14ac:dyDescent="0.35">
      <c r="U254" s="11" t="s">
        <v>76</v>
      </c>
      <c r="V254" s="11">
        <v>1001</v>
      </c>
      <c r="W254" s="11">
        <v>-9.7593519999999998</v>
      </c>
      <c r="X254" s="11">
        <v>-14.779133</v>
      </c>
      <c r="Y254" s="11">
        <v>5.019781</v>
      </c>
      <c r="Z254" s="18">
        <f t="shared" si="6"/>
        <v>0.51435597363431507</v>
      </c>
      <c r="AA254" s="11">
        <v>51.435594999999999</v>
      </c>
      <c r="AC254" s="11" t="s">
        <v>78</v>
      </c>
      <c r="AD254" s="11">
        <v>1594</v>
      </c>
      <c r="AE254" s="11">
        <v>25.538392000000002</v>
      </c>
      <c r="AF254" s="11">
        <v>29.039736000000001</v>
      </c>
      <c r="AG254" s="11">
        <v>3.501344</v>
      </c>
      <c r="AH254" s="18">
        <f t="shared" si="7"/>
        <v>0.13710119258878944</v>
      </c>
      <c r="AI254" s="11">
        <v>13.710119000000001</v>
      </c>
      <c r="AK254" s="11" t="s">
        <v>83</v>
      </c>
      <c r="AL254" s="11">
        <v>1595</v>
      </c>
      <c r="AM254" s="11">
        <v>15.398842</v>
      </c>
      <c r="AN254" s="11">
        <v>21.491949999999999</v>
      </c>
      <c r="AO254" s="11">
        <v>6.0931069999999998</v>
      </c>
      <c r="AP254" s="11">
        <v>39.568607</v>
      </c>
      <c r="AR254" s="11" t="s">
        <v>76</v>
      </c>
      <c r="AS254" s="11">
        <v>251</v>
      </c>
      <c r="AT254" s="11">
        <v>-6.8699519999999996</v>
      </c>
      <c r="AU254" s="11">
        <v>-6.2862</v>
      </c>
      <c r="AV254" s="11">
        <v>0.58375200000000005</v>
      </c>
      <c r="AW254" s="11">
        <v>8.4971809999999994</v>
      </c>
    </row>
    <row r="255" spans="21:49" x14ac:dyDescent="0.35">
      <c r="U255" s="11" t="s">
        <v>76</v>
      </c>
      <c r="V255" s="11">
        <v>1745</v>
      </c>
      <c r="W255" s="11">
        <v>12.089613999999999</v>
      </c>
      <c r="X255" s="11">
        <v>5.8821339999999998</v>
      </c>
      <c r="Y255" s="11">
        <v>6.2074800000000003</v>
      </c>
      <c r="Z255" s="18">
        <f t="shared" si="6"/>
        <v>0.51345559916139594</v>
      </c>
      <c r="AA255" s="11">
        <v>51.345559000000002</v>
      </c>
      <c r="AC255" s="11" t="s">
        <v>78</v>
      </c>
      <c r="AD255" s="11">
        <v>1599</v>
      </c>
      <c r="AE255" s="11">
        <v>4.5630050000000004</v>
      </c>
      <c r="AF255" s="11">
        <v>15.188504999999999</v>
      </c>
      <c r="AG255" s="11">
        <v>10.625500000000001</v>
      </c>
      <c r="AH255" s="18">
        <f t="shared" si="7"/>
        <v>2.3286189692976449</v>
      </c>
      <c r="AI255" s="11" t="s">
        <v>77</v>
      </c>
      <c r="AK255" s="11" t="s">
        <v>83</v>
      </c>
      <c r="AL255" s="11">
        <v>1602</v>
      </c>
      <c r="AM255" s="11">
        <v>-8.1371739999999999</v>
      </c>
      <c r="AN255" s="11">
        <v>-11.424651000000001</v>
      </c>
      <c r="AO255" s="11">
        <v>3.287477</v>
      </c>
      <c r="AP255" s="11">
        <v>40.400714999999998</v>
      </c>
      <c r="AR255" s="11" t="s">
        <v>76</v>
      </c>
      <c r="AS255" s="11">
        <v>252</v>
      </c>
      <c r="AT255" s="11">
        <v>-26.630438999999999</v>
      </c>
      <c r="AU255" s="11">
        <v>-28.185383000000002</v>
      </c>
      <c r="AV255" s="11">
        <v>1.5549440000000001</v>
      </c>
      <c r="AW255" s="11">
        <v>5.8389709999999999</v>
      </c>
    </row>
    <row r="256" spans="21:49" x14ac:dyDescent="0.35">
      <c r="U256" s="11" t="s">
        <v>76</v>
      </c>
      <c r="V256" s="11">
        <v>1335</v>
      </c>
      <c r="W256" s="11">
        <v>-2.2884829999999998</v>
      </c>
      <c r="X256" s="11">
        <v>-3.44726</v>
      </c>
      <c r="Y256" s="11">
        <v>1.158776</v>
      </c>
      <c r="Z256" s="18">
        <f t="shared" si="6"/>
        <v>0.50635115052198343</v>
      </c>
      <c r="AA256" s="11">
        <v>50.635126999999997</v>
      </c>
      <c r="AC256" s="11" t="s">
        <v>78</v>
      </c>
      <c r="AD256" s="11">
        <v>1608</v>
      </c>
      <c r="AE256" s="11">
        <v>-8.5048119999999994</v>
      </c>
      <c r="AF256" s="11">
        <v>0.68687500000000001</v>
      </c>
      <c r="AG256" s="11">
        <v>9.1916869999999999</v>
      </c>
      <c r="AH256" s="18">
        <f t="shared" si="7"/>
        <v>1.0807631021120749</v>
      </c>
      <c r="AI256" s="11" t="s">
        <v>77</v>
      </c>
      <c r="AK256" s="11" t="s">
        <v>83</v>
      </c>
      <c r="AL256" s="11">
        <v>1604</v>
      </c>
      <c r="AM256" s="11">
        <v>-0.52748399999999995</v>
      </c>
      <c r="AN256" s="11">
        <v>-0.23543600000000001</v>
      </c>
      <c r="AO256" s="11">
        <v>0.29204799999999997</v>
      </c>
      <c r="AP256" s="11">
        <v>55.366256999999997</v>
      </c>
      <c r="AR256" s="11" t="s">
        <v>78</v>
      </c>
      <c r="AS256" s="11">
        <v>253</v>
      </c>
      <c r="AT256" s="11">
        <v>11.904704000000001</v>
      </c>
      <c r="AU256" s="11">
        <v>12.219911</v>
      </c>
      <c r="AV256" s="11">
        <v>0.31520799999999999</v>
      </c>
      <c r="AW256" s="11">
        <v>2.6477590000000002</v>
      </c>
    </row>
    <row r="257" spans="21:49" x14ac:dyDescent="0.35">
      <c r="U257" s="11" t="s">
        <v>76</v>
      </c>
      <c r="V257" s="11">
        <v>730</v>
      </c>
      <c r="W257" s="11">
        <v>6.7156770000000003</v>
      </c>
      <c r="X257" s="11">
        <v>3.3278699999999999</v>
      </c>
      <c r="Y257" s="11">
        <v>3.387807</v>
      </c>
      <c r="Z257" s="18">
        <f t="shared" si="6"/>
        <v>0.50446246893648994</v>
      </c>
      <c r="AA257" s="11">
        <v>50.446250999999997</v>
      </c>
      <c r="AC257" s="11" t="s">
        <v>78</v>
      </c>
      <c r="AD257" s="11">
        <v>1614</v>
      </c>
      <c r="AE257" s="11">
        <v>24.028873999999998</v>
      </c>
      <c r="AF257" s="11">
        <v>24.113067000000001</v>
      </c>
      <c r="AG257" s="11">
        <v>8.4193000000000004E-2</v>
      </c>
      <c r="AH257" s="18">
        <f t="shared" si="7"/>
        <v>3.503826271676318E-3</v>
      </c>
      <c r="AI257" s="11">
        <v>0.350381</v>
      </c>
      <c r="AK257" s="11" t="s">
        <v>83</v>
      </c>
      <c r="AL257" s="11">
        <v>1611</v>
      </c>
      <c r="AM257" s="11">
        <v>9.0632219999999997</v>
      </c>
      <c r="AN257" s="11">
        <v>-5.3839079999999999</v>
      </c>
      <c r="AO257" s="11">
        <v>14.44713</v>
      </c>
      <c r="AP257" s="11" t="s">
        <v>77</v>
      </c>
      <c r="AR257" s="11" t="s">
        <v>83</v>
      </c>
      <c r="AS257" s="11">
        <v>254</v>
      </c>
      <c r="AT257" s="11">
        <v>-2.230947</v>
      </c>
      <c r="AU257" s="11">
        <v>-2.5648430000000002</v>
      </c>
      <c r="AV257" s="11">
        <v>0.33389600000000003</v>
      </c>
      <c r="AW257" s="11">
        <v>14.966574</v>
      </c>
    </row>
    <row r="258" spans="21:49" x14ac:dyDescent="0.35">
      <c r="U258" s="11" t="s">
        <v>76</v>
      </c>
      <c r="V258" s="11">
        <v>1176</v>
      </c>
      <c r="W258" s="11">
        <v>-7.9300610000000002</v>
      </c>
      <c r="X258" s="11">
        <v>-3.930383</v>
      </c>
      <c r="Y258" s="11">
        <v>3.9996779999999998</v>
      </c>
      <c r="Z258" s="18">
        <f t="shared" si="6"/>
        <v>0.50436913410880446</v>
      </c>
      <c r="AA258" s="11">
        <v>50.436914999999999</v>
      </c>
      <c r="AC258" s="11" t="s">
        <v>78</v>
      </c>
      <c r="AD258" s="11">
        <v>1617</v>
      </c>
      <c r="AE258" s="11">
        <v>25.235147000000001</v>
      </c>
      <c r="AF258" s="11">
        <v>37.1004</v>
      </c>
      <c r="AG258" s="11">
        <v>11.865252999999999</v>
      </c>
      <c r="AH258" s="18">
        <f t="shared" si="7"/>
        <v>0.47018759193279114</v>
      </c>
      <c r="AI258" s="11">
        <v>47.01876</v>
      </c>
      <c r="AK258" s="11" t="s">
        <v>83</v>
      </c>
      <c r="AL258" s="11">
        <v>1619</v>
      </c>
      <c r="AM258" s="11">
        <v>-13.271015</v>
      </c>
      <c r="AN258" s="11">
        <v>-22.440785000000002</v>
      </c>
      <c r="AO258" s="11">
        <v>9.1697699999999998</v>
      </c>
      <c r="AP258" s="11">
        <v>69.096225000000004</v>
      </c>
      <c r="AR258" s="11" t="s">
        <v>76</v>
      </c>
      <c r="AS258" s="11">
        <v>255</v>
      </c>
      <c r="AT258" s="11">
        <v>-1.179778</v>
      </c>
      <c r="AU258" s="11">
        <v>-0.36335899999999999</v>
      </c>
      <c r="AV258" s="11">
        <v>0.81641900000000001</v>
      </c>
      <c r="AW258" s="11">
        <v>69.201074000000006</v>
      </c>
    </row>
    <row r="259" spans="21:49" x14ac:dyDescent="0.35">
      <c r="U259" s="11" t="s">
        <v>76</v>
      </c>
      <c r="V259" s="11">
        <v>668</v>
      </c>
      <c r="W259" s="11">
        <v>-8.6453140000000008</v>
      </c>
      <c r="X259" s="11">
        <v>-12.985804999999999</v>
      </c>
      <c r="Y259" s="11">
        <v>4.34049</v>
      </c>
      <c r="Z259" s="18">
        <f t="shared" ref="Z259:Z322" si="8">ABS(Y259/W259)</f>
        <v>0.5020627359515224</v>
      </c>
      <c r="AA259" s="11">
        <v>50.206274999999998</v>
      </c>
      <c r="AC259" s="11" t="s">
        <v>78</v>
      </c>
      <c r="AD259" s="11">
        <v>1626</v>
      </c>
      <c r="AE259" s="11">
        <v>-21.321736000000001</v>
      </c>
      <c r="AF259" s="11">
        <v>-21.989999000000001</v>
      </c>
      <c r="AG259" s="11">
        <v>0.66826300000000005</v>
      </c>
      <c r="AH259" s="18">
        <f t="shared" si="7"/>
        <v>3.1341866347092941E-2</v>
      </c>
      <c r="AI259" s="11">
        <v>3.134188</v>
      </c>
      <c r="AK259" s="11" t="s">
        <v>83</v>
      </c>
      <c r="AL259" s="11">
        <v>1625</v>
      </c>
      <c r="AM259" s="11">
        <v>-17.980594</v>
      </c>
      <c r="AN259" s="11">
        <v>-18.694279000000002</v>
      </c>
      <c r="AO259" s="11">
        <v>0.71368500000000001</v>
      </c>
      <c r="AP259" s="11">
        <v>3.969195</v>
      </c>
      <c r="AR259" s="11" t="s">
        <v>76</v>
      </c>
      <c r="AS259" s="11">
        <v>256</v>
      </c>
      <c r="AT259" s="11">
        <v>20.504725000000001</v>
      </c>
      <c r="AU259" s="11">
        <v>18.130973000000001</v>
      </c>
      <c r="AV259" s="11">
        <v>2.3737520000000001</v>
      </c>
      <c r="AW259" s="11">
        <v>11.576608</v>
      </c>
    </row>
    <row r="260" spans="21:49" x14ac:dyDescent="0.35">
      <c r="U260" s="11" t="s">
        <v>76</v>
      </c>
      <c r="V260" s="11">
        <v>619</v>
      </c>
      <c r="W260" s="11">
        <v>-9.314012</v>
      </c>
      <c r="X260" s="11">
        <v>-13.985779000000001</v>
      </c>
      <c r="Y260" s="11">
        <v>4.6717680000000001</v>
      </c>
      <c r="Z260" s="18">
        <f t="shared" si="8"/>
        <v>0.50158492387598386</v>
      </c>
      <c r="AA260" s="11">
        <v>50.158492000000003</v>
      </c>
      <c r="AC260" s="11" t="s">
        <v>78</v>
      </c>
      <c r="AD260" s="11">
        <v>1634</v>
      </c>
      <c r="AE260" s="11">
        <v>34.745434000000003</v>
      </c>
      <c r="AF260" s="11">
        <v>29.965323000000001</v>
      </c>
      <c r="AG260" s="11">
        <v>4.7801109999999998</v>
      </c>
      <c r="AH260" s="18">
        <f t="shared" ref="AH260:AH321" si="9">ABS(AG260/AE260)</f>
        <v>0.13757522787022891</v>
      </c>
      <c r="AI260" s="11">
        <v>13.757523000000001</v>
      </c>
      <c r="AK260" s="11" t="s">
        <v>83</v>
      </c>
      <c r="AL260" s="11">
        <v>1633</v>
      </c>
      <c r="AM260" s="11">
        <v>38.760147000000003</v>
      </c>
      <c r="AN260" s="11">
        <v>30.761659999999999</v>
      </c>
      <c r="AO260" s="11">
        <v>7.9984869999999999</v>
      </c>
      <c r="AP260" s="11">
        <v>20.635852</v>
      </c>
      <c r="AR260" s="11" t="s">
        <v>76</v>
      </c>
      <c r="AS260" s="11">
        <v>257</v>
      </c>
      <c r="AT260" s="11">
        <v>-9.3993719999999996</v>
      </c>
      <c r="AU260" s="11">
        <v>-11.09675</v>
      </c>
      <c r="AV260" s="11">
        <v>1.6973780000000001</v>
      </c>
      <c r="AW260" s="11">
        <v>18.058420000000002</v>
      </c>
    </row>
    <row r="261" spans="21:49" x14ac:dyDescent="0.35">
      <c r="U261" s="11" t="s">
        <v>76</v>
      </c>
      <c r="V261" s="11">
        <v>1950</v>
      </c>
      <c r="W261" s="11">
        <v>4.9655659999999999</v>
      </c>
      <c r="X261" s="11">
        <v>2.4756490000000002</v>
      </c>
      <c r="Y261" s="11">
        <v>2.4899170000000002</v>
      </c>
      <c r="Z261" s="18">
        <f t="shared" si="8"/>
        <v>0.50143669422579429</v>
      </c>
      <c r="AA261" s="11">
        <v>50.143672000000002</v>
      </c>
      <c r="AC261" s="11" t="s">
        <v>78</v>
      </c>
      <c r="AD261" s="11">
        <v>1638</v>
      </c>
      <c r="AE261" s="11">
        <v>-12.001927999999999</v>
      </c>
      <c r="AF261" s="11">
        <v>-3.1743730000000001</v>
      </c>
      <c r="AG261" s="11">
        <v>8.8275550000000003</v>
      </c>
      <c r="AH261" s="18">
        <f t="shared" si="9"/>
        <v>0.7355114111666059</v>
      </c>
      <c r="AI261" s="11">
        <v>73.551137999999995</v>
      </c>
      <c r="AK261" s="11" t="s">
        <v>83</v>
      </c>
      <c r="AL261" s="11">
        <v>1636</v>
      </c>
      <c r="AM261" s="11">
        <v>22.733103</v>
      </c>
      <c r="AN261" s="11">
        <v>17.828797999999999</v>
      </c>
      <c r="AO261" s="11">
        <v>4.9043049999999999</v>
      </c>
      <c r="AP261" s="11">
        <v>21.573405999999999</v>
      </c>
      <c r="AR261" s="11" t="s">
        <v>76</v>
      </c>
      <c r="AS261" s="11">
        <v>258</v>
      </c>
      <c r="AT261" s="11">
        <v>-12.722656000000001</v>
      </c>
      <c r="AU261" s="11">
        <v>-13.427692</v>
      </c>
      <c r="AV261" s="11">
        <v>0.70503499999999997</v>
      </c>
      <c r="AW261" s="11">
        <v>5.5415720000000004</v>
      </c>
    </row>
    <row r="262" spans="21:49" x14ac:dyDescent="0.35">
      <c r="U262" s="11" t="s">
        <v>76</v>
      </c>
      <c r="V262" s="11">
        <v>775</v>
      </c>
      <c r="W262" s="11">
        <v>-8.5656619999999997</v>
      </c>
      <c r="X262" s="11">
        <v>-4.2743000000000002</v>
      </c>
      <c r="Y262" s="11">
        <v>4.2913620000000003</v>
      </c>
      <c r="Z262" s="18">
        <f t="shared" si="8"/>
        <v>0.50099595337756742</v>
      </c>
      <c r="AA262" s="11">
        <v>50.099590999999997</v>
      </c>
      <c r="AC262" s="11" t="s">
        <v>78</v>
      </c>
      <c r="AD262" s="11">
        <v>1642</v>
      </c>
      <c r="AE262" s="11">
        <v>-26.460493</v>
      </c>
      <c r="AF262" s="11">
        <v>-23.329426999999999</v>
      </c>
      <c r="AG262" s="11">
        <v>3.1310660000000001</v>
      </c>
      <c r="AH262" s="18">
        <f t="shared" si="9"/>
        <v>0.11832984366542226</v>
      </c>
      <c r="AI262" s="11">
        <v>11.832984</v>
      </c>
      <c r="AK262" s="11" t="s">
        <v>83</v>
      </c>
      <c r="AL262" s="11">
        <v>1645</v>
      </c>
      <c r="AM262" s="11">
        <v>8.4634610000000006</v>
      </c>
      <c r="AN262" s="11">
        <v>14.314473</v>
      </c>
      <c r="AO262" s="11">
        <v>5.851013</v>
      </c>
      <c r="AP262" s="11">
        <v>69.132628999999994</v>
      </c>
      <c r="AR262" s="11" t="s">
        <v>76</v>
      </c>
      <c r="AS262" s="11">
        <v>259</v>
      </c>
      <c r="AT262" s="11">
        <v>-6.0735520000000003</v>
      </c>
      <c r="AU262" s="11">
        <v>-1.420469</v>
      </c>
      <c r="AV262" s="11">
        <v>4.6530829999999996</v>
      </c>
      <c r="AW262" s="11">
        <v>76.612219999999994</v>
      </c>
    </row>
    <row r="263" spans="21:49" x14ac:dyDescent="0.35">
      <c r="U263" s="11" t="s">
        <v>76</v>
      </c>
      <c r="V263" s="11">
        <v>1494</v>
      </c>
      <c r="W263" s="11">
        <v>15.880642999999999</v>
      </c>
      <c r="X263" s="11">
        <v>23.752427000000001</v>
      </c>
      <c r="Y263" s="11">
        <v>7.8717839999999999</v>
      </c>
      <c r="Z263" s="18">
        <f t="shared" si="8"/>
        <v>0.4956842112753243</v>
      </c>
      <c r="AA263" s="11">
        <v>49.568423000000003</v>
      </c>
      <c r="AC263" s="11" t="s">
        <v>78</v>
      </c>
      <c r="AD263" s="11">
        <v>1651</v>
      </c>
      <c r="AE263" s="11">
        <v>7.4554580000000001</v>
      </c>
      <c r="AF263" s="11">
        <v>3.3818549999999998</v>
      </c>
      <c r="AG263" s="11">
        <v>4.0736030000000003</v>
      </c>
      <c r="AH263" s="18">
        <f t="shared" si="9"/>
        <v>0.54639205264116575</v>
      </c>
      <c r="AI263" s="11">
        <v>54.639203000000002</v>
      </c>
      <c r="AK263" s="11" t="s">
        <v>83</v>
      </c>
      <c r="AL263" s="11">
        <v>1648</v>
      </c>
      <c r="AM263" s="11">
        <v>-15.443406</v>
      </c>
      <c r="AN263" s="11">
        <v>-18.226825999999999</v>
      </c>
      <c r="AO263" s="11">
        <v>2.78342</v>
      </c>
      <c r="AP263" s="11">
        <v>18.023354999999999</v>
      </c>
      <c r="AR263" s="11" t="s">
        <v>76</v>
      </c>
      <c r="AS263" s="11">
        <v>260</v>
      </c>
      <c r="AT263" s="11">
        <v>-16.496708000000002</v>
      </c>
      <c r="AU263" s="11">
        <v>-21.300819000000001</v>
      </c>
      <c r="AV263" s="11">
        <v>4.8041099999999997</v>
      </c>
      <c r="AW263" s="11">
        <v>29.12163</v>
      </c>
    </row>
    <row r="264" spans="21:49" x14ac:dyDescent="0.35">
      <c r="U264" s="11" t="s">
        <v>76</v>
      </c>
      <c r="V264" s="11">
        <v>1664</v>
      </c>
      <c r="W264" s="11">
        <v>-2.465592</v>
      </c>
      <c r="X264" s="11">
        <v>-1.2540720000000001</v>
      </c>
      <c r="Y264" s="11">
        <v>1.2115210000000001</v>
      </c>
      <c r="Z264" s="18">
        <f t="shared" si="8"/>
        <v>0.4913712406594441</v>
      </c>
      <c r="AA264" s="11">
        <v>49.137104999999998</v>
      </c>
      <c r="AC264" s="11" t="s">
        <v>78</v>
      </c>
      <c r="AD264" s="11">
        <v>1656</v>
      </c>
      <c r="AE264" s="11">
        <v>-12.032608</v>
      </c>
      <c r="AF264" s="11">
        <v>-3.98054</v>
      </c>
      <c r="AG264" s="11">
        <v>8.0520680000000002</v>
      </c>
      <c r="AH264" s="18">
        <f t="shared" si="9"/>
        <v>0.66918726181389776</v>
      </c>
      <c r="AI264" s="11">
        <v>66.918723999999997</v>
      </c>
      <c r="AK264" s="11" t="s">
        <v>83</v>
      </c>
      <c r="AL264" s="11">
        <v>1653</v>
      </c>
      <c r="AM264" s="11">
        <v>-2.8853430000000002</v>
      </c>
      <c r="AN264" s="11">
        <v>-4.5917909999999997</v>
      </c>
      <c r="AO264" s="11">
        <v>1.7064490000000001</v>
      </c>
      <c r="AP264" s="11">
        <v>59.141975000000002</v>
      </c>
      <c r="AR264" s="11" t="s">
        <v>76</v>
      </c>
      <c r="AS264" s="11">
        <v>261</v>
      </c>
      <c r="AT264" s="11">
        <v>20.80959</v>
      </c>
      <c r="AU264" s="11">
        <v>23.58502</v>
      </c>
      <c r="AV264" s="11">
        <v>2.7754300000000001</v>
      </c>
      <c r="AW264" s="11">
        <v>13.337265</v>
      </c>
    </row>
    <row r="265" spans="21:49" x14ac:dyDescent="0.35">
      <c r="U265" s="11" t="s">
        <v>76</v>
      </c>
      <c r="V265" s="11">
        <v>870</v>
      </c>
      <c r="W265" s="11">
        <v>4.3257190000000003</v>
      </c>
      <c r="X265" s="11">
        <v>2.2049690000000002</v>
      </c>
      <c r="Y265" s="11">
        <v>2.1207500000000001</v>
      </c>
      <c r="Z265" s="18">
        <f t="shared" si="8"/>
        <v>0.49026531774255333</v>
      </c>
      <c r="AA265" s="11">
        <v>49.026530000000001</v>
      </c>
      <c r="AC265" s="11" t="s">
        <v>78</v>
      </c>
      <c r="AD265" s="11">
        <v>1659</v>
      </c>
      <c r="AE265" s="11">
        <v>-4.7795209999999999</v>
      </c>
      <c r="AF265" s="11">
        <v>-2.2810609999999998</v>
      </c>
      <c r="AG265" s="11">
        <v>2.4984600000000001</v>
      </c>
      <c r="AH265" s="18">
        <f t="shared" si="9"/>
        <v>0.52274276020546828</v>
      </c>
      <c r="AI265" s="11">
        <v>52.274268999999997</v>
      </c>
      <c r="AK265" s="11" t="s">
        <v>83</v>
      </c>
      <c r="AL265" s="11">
        <v>1662</v>
      </c>
      <c r="AM265" s="11">
        <v>37.714694999999999</v>
      </c>
      <c r="AN265" s="11">
        <v>29.672498000000001</v>
      </c>
      <c r="AO265" s="11">
        <v>8.0421980000000008</v>
      </c>
      <c r="AP265" s="11">
        <v>21.323777</v>
      </c>
      <c r="AR265" s="11" t="s">
        <v>76</v>
      </c>
      <c r="AS265" s="11">
        <v>262</v>
      </c>
      <c r="AT265" s="11">
        <v>-18.931712000000001</v>
      </c>
      <c r="AU265" s="11">
        <v>-20.940135999999999</v>
      </c>
      <c r="AV265" s="11">
        <v>2.0084240000000002</v>
      </c>
      <c r="AW265" s="11">
        <v>10.608782</v>
      </c>
    </row>
    <row r="266" spans="21:49" x14ac:dyDescent="0.35">
      <c r="U266" s="11" t="s">
        <v>76</v>
      </c>
      <c r="V266" s="11">
        <v>25</v>
      </c>
      <c r="W266" s="11">
        <v>-5.5176309999999997</v>
      </c>
      <c r="X266" s="11">
        <v>-2.8215499999999998</v>
      </c>
      <c r="Y266" s="11">
        <v>2.6960809999999999</v>
      </c>
      <c r="Z266" s="18">
        <f t="shared" si="8"/>
        <v>0.48863017479784349</v>
      </c>
      <c r="AA266" s="11">
        <v>48.863017999999997</v>
      </c>
      <c r="AC266" s="11" t="s">
        <v>78</v>
      </c>
      <c r="AD266" s="11">
        <v>1668</v>
      </c>
      <c r="AE266" s="11">
        <v>-10.531153</v>
      </c>
      <c r="AF266" s="11">
        <v>-10.466879</v>
      </c>
      <c r="AG266" s="11">
        <v>6.4274999999999999E-2</v>
      </c>
      <c r="AH266" s="18">
        <f t="shared" si="9"/>
        <v>6.103320310701022E-3</v>
      </c>
      <c r="AI266" s="11">
        <v>0.61032799999999998</v>
      </c>
      <c r="AK266" s="11" t="s">
        <v>83</v>
      </c>
      <c r="AL266" s="11">
        <v>1669</v>
      </c>
      <c r="AM266" s="11">
        <v>43.395608000000003</v>
      </c>
      <c r="AN266" s="11">
        <v>44.726843000000002</v>
      </c>
      <c r="AO266" s="11">
        <v>1.3312349999999999</v>
      </c>
      <c r="AP266" s="11">
        <v>3.0676730000000001</v>
      </c>
      <c r="AR266" s="11" t="s">
        <v>78</v>
      </c>
      <c r="AS266" s="11">
        <v>263</v>
      </c>
      <c r="AT266" s="11">
        <v>18.964124999999999</v>
      </c>
      <c r="AU266" s="11">
        <v>37.461396000000001</v>
      </c>
      <c r="AV266" s="11">
        <v>18.497271000000001</v>
      </c>
      <c r="AW266" s="11">
        <v>97.538223000000002</v>
      </c>
    </row>
    <row r="267" spans="21:49" x14ac:dyDescent="0.35">
      <c r="U267" s="11" t="s">
        <v>76</v>
      </c>
      <c r="V267" s="11">
        <v>916</v>
      </c>
      <c r="W267" s="11">
        <v>-3.9477370000000001</v>
      </c>
      <c r="X267" s="11">
        <v>-5.8762319999999999</v>
      </c>
      <c r="Y267" s="11">
        <v>1.9284950000000001</v>
      </c>
      <c r="Z267" s="18">
        <f t="shared" si="8"/>
        <v>0.4885064531907774</v>
      </c>
      <c r="AA267" s="11">
        <v>48.850637999999996</v>
      </c>
      <c r="AC267" s="11" t="s">
        <v>78</v>
      </c>
      <c r="AD267" s="11">
        <v>1674</v>
      </c>
      <c r="AE267" s="11">
        <v>-8.4437979999999992</v>
      </c>
      <c r="AF267" s="11">
        <v>-6.8980459999999999</v>
      </c>
      <c r="AG267" s="11">
        <v>1.545752</v>
      </c>
      <c r="AH267" s="18">
        <f t="shared" si="9"/>
        <v>0.18306359294715485</v>
      </c>
      <c r="AI267" s="11">
        <v>18.306359</v>
      </c>
      <c r="AK267" s="11" t="s">
        <v>83</v>
      </c>
      <c r="AL267" s="11">
        <v>1675</v>
      </c>
      <c r="AM267" s="11">
        <v>-1.744003</v>
      </c>
      <c r="AN267" s="11">
        <v>-0.63435900000000001</v>
      </c>
      <c r="AO267" s="11">
        <v>1.1096440000000001</v>
      </c>
      <c r="AP267" s="11">
        <v>63.626294000000001</v>
      </c>
      <c r="AR267" s="11" t="s">
        <v>83</v>
      </c>
      <c r="AS267" s="11">
        <v>264</v>
      </c>
      <c r="AT267" s="11">
        <v>20.524604</v>
      </c>
      <c r="AU267" s="11">
        <v>24.185009999999998</v>
      </c>
      <c r="AV267" s="11">
        <v>3.660406</v>
      </c>
      <c r="AW267" s="11">
        <v>17.834236000000001</v>
      </c>
    </row>
    <row r="268" spans="21:49" x14ac:dyDescent="0.35">
      <c r="U268" s="11" t="s">
        <v>76</v>
      </c>
      <c r="V268" s="11">
        <v>976</v>
      </c>
      <c r="W268" s="11">
        <v>-3.775077</v>
      </c>
      <c r="X268" s="11">
        <v>-5.6140619999999997</v>
      </c>
      <c r="Y268" s="11">
        <v>1.8389850000000001</v>
      </c>
      <c r="Z268" s="18">
        <f t="shared" si="8"/>
        <v>0.48713840803776987</v>
      </c>
      <c r="AA268" s="11">
        <v>48.713827999999999</v>
      </c>
      <c r="AC268" s="11" t="s">
        <v>78</v>
      </c>
      <c r="AD268" s="11">
        <v>1680</v>
      </c>
      <c r="AE268" s="11">
        <v>-12.494472999999999</v>
      </c>
      <c r="AF268" s="11">
        <v>-11.997903000000001</v>
      </c>
      <c r="AG268" s="11">
        <v>0.49657000000000001</v>
      </c>
      <c r="AH268" s="18">
        <f t="shared" si="9"/>
        <v>3.9743172841303513E-2</v>
      </c>
      <c r="AI268" s="11">
        <v>3.9743189999999999</v>
      </c>
      <c r="AK268" s="11" t="s">
        <v>83</v>
      </c>
      <c r="AL268" s="11">
        <v>1681</v>
      </c>
      <c r="AM268" s="11">
        <v>-8.6520630000000001</v>
      </c>
      <c r="AN268" s="11">
        <v>-8.6926489999999994</v>
      </c>
      <c r="AO268" s="11">
        <v>4.0585999999999997E-2</v>
      </c>
      <c r="AP268" s="11">
        <v>0.46908899999999998</v>
      </c>
      <c r="AR268" s="11" t="s">
        <v>76</v>
      </c>
      <c r="AS268" s="11">
        <v>265</v>
      </c>
      <c r="AT268" s="11">
        <v>-2.5491999999999999</v>
      </c>
      <c r="AU268" s="11">
        <v>1.6923220000000001</v>
      </c>
      <c r="AV268" s="11">
        <v>4.2415219999999998</v>
      </c>
      <c r="AW268" s="11" t="s">
        <v>77</v>
      </c>
    </row>
    <row r="269" spans="21:49" x14ac:dyDescent="0.35">
      <c r="U269" s="11" t="s">
        <v>76</v>
      </c>
      <c r="V269" s="11">
        <v>1076</v>
      </c>
      <c r="W269" s="11">
        <v>6.8157220000000001</v>
      </c>
      <c r="X269" s="11">
        <v>3.5701890000000001</v>
      </c>
      <c r="Y269" s="11">
        <v>3.245533</v>
      </c>
      <c r="Z269" s="18">
        <f t="shared" si="8"/>
        <v>0.47618330090341127</v>
      </c>
      <c r="AA269" s="11">
        <v>47.618327999999998</v>
      </c>
      <c r="AC269" s="11" t="s">
        <v>78</v>
      </c>
      <c r="AD269" s="11">
        <v>1685</v>
      </c>
      <c r="AE269" s="11">
        <v>26.301157</v>
      </c>
      <c r="AF269" s="11">
        <v>26.269189999999998</v>
      </c>
      <c r="AG269" s="11">
        <v>3.1966000000000001E-2</v>
      </c>
      <c r="AH269" s="18">
        <f t="shared" si="9"/>
        <v>1.2153837947129094E-3</v>
      </c>
      <c r="AI269" s="11">
        <v>0.12154</v>
      </c>
      <c r="AK269" s="11" t="s">
        <v>83</v>
      </c>
      <c r="AL269" s="11">
        <v>1683</v>
      </c>
      <c r="AM269" s="11">
        <v>-2.9820289999999998</v>
      </c>
      <c r="AN269" s="11">
        <v>1.5552600000000001</v>
      </c>
      <c r="AO269" s="11">
        <v>4.5372890000000003</v>
      </c>
      <c r="AP269" s="11" t="s">
        <v>77</v>
      </c>
      <c r="AR269" s="11" t="s">
        <v>76</v>
      </c>
      <c r="AS269" s="11">
        <v>266</v>
      </c>
      <c r="AT269" s="11">
        <v>3.1496599999999999</v>
      </c>
      <c r="AU269" s="11">
        <v>0.96067899999999995</v>
      </c>
      <c r="AV269" s="11">
        <v>2.1889810000000001</v>
      </c>
      <c r="AW269" s="11">
        <v>69.498958999999999</v>
      </c>
    </row>
    <row r="270" spans="21:49" x14ac:dyDescent="0.35">
      <c r="U270" s="11" t="s">
        <v>76</v>
      </c>
      <c r="V270" s="11">
        <v>1712</v>
      </c>
      <c r="W270" s="11">
        <v>-7.9691989999999997</v>
      </c>
      <c r="X270" s="11">
        <v>-11.752941</v>
      </c>
      <c r="Y270" s="11">
        <v>3.7837429999999999</v>
      </c>
      <c r="Z270" s="18">
        <f t="shared" si="8"/>
        <v>0.47479589855893922</v>
      </c>
      <c r="AA270" s="11">
        <v>47.479590000000002</v>
      </c>
      <c r="AC270" s="11" t="s">
        <v>78</v>
      </c>
      <c r="AD270" s="11">
        <v>1691</v>
      </c>
      <c r="AE270" s="11">
        <v>8.4942349999999998</v>
      </c>
      <c r="AF270" s="11">
        <v>8.3018249999999991</v>
      </c>
      <c r="AG270" s="11">
        <v>0.19241</v>
      </c>
      <c r="AH270" s="18">
        <f t="shared" si="9"/>
        <v>2.2651833861436609E-2</v>
      </c>
      <c r="AI270" s="11">
        <v>2.2651780000000001</v>
      </c>
      <c r="AK270" s="11" t="s">
        <v>83</v>
      </c>
      <c r="AL270" s="11">
        <v>1692</v>
      </c>
      <c r="AM270" s="11">
        <v>-3.893939</v>
      </c>
      <c r="AN270" s="11">
        <v>-1.639572</v>
      </c>
      <c r="AO270" s="11">
        <v>2.2543669999999998</v>
      </c>
      <c r="AP270" s="11">
        <v>57.894252999999999</v>
      </c>
      <c r="AR270" s="11" t="s">
        <v>76</v>
      </c>
      <c r="AS270" s="11">
        <v>267</v>
      </c>
      <c r="AT270" s="11">
        <v>-21.223306999999998</v>
      </c>
      <c r="AU270" s="11">
        <v>-16.970699</v>
      </c>
      <c r="AV270" s="11">
        <v>4.2526080000000004</v>
      </c>
      <c r="AW270" s="11">
        <v>20.037443</v>
      </c>
    </row>
    <row r="271" spans="21:49" x14ac:dyDescent="0.35">
      <c r="U271" s="11" t="s">
        <v>76</v>
      </c>
      <c r="V271" s="11">
        <v>702</v>
      </c>
      <c r="W271" s="11">
        <v>-3.6279620000000001</v>
      </c>
      <c r="X271" s="11">
        <v>-1.9312990000000001</v>
      </c>
      <c r="Y271" s="11">
        <v>1.696663</v>
      </c>
      <c r="Z271" s="18">
        <f t="shared" si="8"/>
        <v>0.46766283660082436</v>
      </c>
      <c r="AA271" s="11">
        <v>46.766285000000003</v>
      </c>
      <c r="AC271" s="11" t="s">
        <v>78</v>
      </c>
      <c r="AD271" s="11">
        <v>1696</v>
      </c>
      <c r="AE271" s="11">
        <v>-6.1274519999999999</v>
      </c>
      <c r="AF271" s="11">
        <v>-7.7476760000000002</v>
      </c>
      <c r="AG271" s="11">
        <v>1.6202240000000001</v>
      </c>
      <c r="AH271" s="18">
        <f t="shared" si="9"/>
        <v>0.26442051280042667</v>
      </c>
      <c r="AI271" s="11">
        <v>26.442056999999998</v>
      </c>
      <c r="AK271" s="11" t="s">
        <v>83</v>
      </c>
      <c r="AL271" s="11">
        <v>1699</v>
      </c>
      <c r="AM271" s="11">
        <v>-4.2328159999999997</v>
      </c>
      <c r="AN271" s="11">
        <v>-3.2969140000000001</v>
      </c>
      <c r="AO271" s="11">
        <v>0.93590200000000001</v>
      </c>
      <c r="AP271" s="11">
        <v>22.110619</v>
      </c>
      <c r="AR271" s="11" t="s">
        <v>76</v>
      </c>
      <c r="AS271" s="11">
        <v>268</v>
      </c>
      <c r="AT271" s="11">
        <v>-2.8643339999999999</v>
      </c>
      <c r="AU271" s="11">
        <v>7.9570000000000002E-2</v>
      </c>
      <c r="AV271" s="11">
        <v>2.943905</v>
      </c>
      <c r="AW271" s="11" t="s">
        <v>77</v>
      </c>
    </row>
    <row r="272" spans="21:49" x14ac:dyDescent="0.35">
      <c r="U272" s="11" t="s">
        <v>76</v>
      </c>
      <c r="V272" s="11">
        <v>1043</v>
      </c>
      <c r="W272" s="11">
        <v>-2.9978250000000002</v>
      </c>
      <c r="X272" s="11">
        <v>-1.604914</v>
      </c>
      <c r="Y272" s="11">
        <v>1.3929119999999999</v>
      </c>
      <c r="Z272" s="18">
        <f t="shared" si="8"/>
        <v>0.46464086462685444</v>
      </c>
      <c r="AA272" s="11">
        <v>46.464070999999997</v>
      </c>
      <c r="AC272" s="11" t="s">
        <v>78</v>
      </c>
      <c r="AD272" s="11">
        <v>1702</v>
      </c>
      <c r="AE272" s="11">
        <v>-4.7604090000000001</v>
      </c>
      <c r="AF272" s="11">
        <v>-10.1357</v>
      </c>
      <c r="AG272" s="11">
        <v>5.3752899999999997</v>
      </c>
      <c r="AH272" s="18">
        <f t="shared" si="9"/>
        <v>1.1291655822010251</v>
      </c>
      <c r="AI272" s="11" t="s">
        <v>77</v>
      </c>
      <c r="AK272" s="11" t="s">
        <v>83</v>
      </c>
      <c r="AL272" s="11">
        <v>1705</v>
      </c>
      <c r="AM272" s="11">
        <v>-18.589829000000002</v>
      </c>
      <c r="AN272" s="11">
        <v>-18.801869</v>
      </c>
      <c r="AO272" s="11">
        <v>0.21203900000000001</v>
      </c>
      <c r="AP272" s="11">
        <v>1.1406210000000001</v>
      </c>
      <c r="AR272" s="11" t="s">
        <v>83</v>
      </c>
      <c r="AS272" s="11">
        <v>269</v>
      </c>
      <c r="AT272" s="11">
        <v>-2.3909760000000002</v>
      </c>
      <c r="AU272" s="11">
        <v>-3.578147</v>
      </c>
      <c r="AV272" s="11">
        <v>1.187171</v>
      </c>
      <c r="AW272" s="11">
        <v>49.652160000000002</v>
      </c>
    </row>
    <row r="273" spans="21:49" x14ac:dyDescent="0.35">
      <c r="U273" s="11" t="s">
        <v>76</v>
      </c>
      <c r="V273" s="11">
        <v>1499</v>
      </c>
      <c r="W273" s="11">
        <v>9.9298380000000002</v>
      </c>
      <c r="X273" s="11">
        <v>14.485518000000001</v>
      </c>
      <c r="Y273" s="11">
        <v>4.5556799999999997</v>
      </c>
      <c r="Z273" s="18">
        <f t="shared" si="8"/>
        <v>0.45878694093498801</v>
      </c>
      <c r="AA273" s="11">
        <v>45.878692000000001</v>
      </c>
      <c r="AC273" s="11" t="s">
        <v>78</v>
      </c>
      <c r="AD273" s="11">
        <v>1709</v>
      </c>
      <c r="AE273" s="11">
        <v>25.161348</v>
      </c>
      <c r="AF273" s="11">
        <v>19.27731</v>
      </c>
      <c r="AG273" s="11">
        <v>5.8840380000000003</v>
      </c>
      <c r="AH273" s="18">
        <f t="shared" si="9"/>
        <v>0.23385225624636646</v>
      </c>
      <c r="AI273" s="11">
        <v>23.385227</v>
      </c>
      <c r="AK273" s="11" t="s">
        <v>83</v>
      </c>
      <c r="AL273" s="11">
        <v>1711</v>
      </c>
      <c r="AM273" s="11">
        <v>0.356821</v>
      </c>
      <c r="AN273" s="11">
        <v>6.0440360000000002</v>
      </c>
      <c r="AO273" s="11">
        <v>5.6872150000000001</v>
      </c>
      <c r="AP273" s="11" t="s">
        <v>77</v>
      </c>
      <c r="AR273" s="11" t="s">
        <v>78</v>
      </c>
      <c r="AS273" s="11">
        <v>270</v>
      </c>
      <c r="AT273" s="11">
        <v>10.601723</v>
      </c>
      <c r="AU273" s="11">
        <v>12.622418</v>
      </c>
      <c r="AV273" s="11">
        <v>2.0206949999999999</v>
      </c>
      <c r="AW273" s="11">
        <v>19.060058999999999</v>
      </c>
    </row>
    <row r="274" spans="21:49" x14ac:dyDescent="0.35">
      <c r="U274" s="11" t="s">
        <v>76</v>
      </c>
      <c r="V274" s="11">
        <v>1188</v>
      </c>
      <c r="W274" s="11">
        <v>-7.8469410000000002</v>
      </c>
      <c r="X274" s="11">
        <v>-11.426121</v>
      </c>
      <c r="Y274" s="11">
        <v>3.5791789999999999</v>
      </c>
      <c r="Z274" s="18">
        <f t="shared" si="8"/>
        <v>0.45612411256819696</v>
      </c>
      <c r="AA274" s="11">
        <v>45.612414999999999</v>
      </c>
      <c r="AC274" s="11" t="s">
        <v>78</v>
      </c>
      <c r="AD274" s="11">
        <v>1713</v>
      </c>
      <c r="AE274" s="11">
        <v>2.8803649999999998</v>
      </c>
      <c r="AF274" s="11">
        <v>3.2943570000000002</v>
      </c>
      <c r="AG274" s="11">
        <v>0.413991</v>
      </c>
      <c r="AH274" s="18">
        <f t="shared" si="9"/>
        <v>0.14372865938865387</v>
      </c>
      <c r="AI274" s="11">
        <v>14.372882000000001</v>
      </c>
      <c r="AK274" s="11" t="s">
        <v>83</v>
      </c>
      <c r="AL274" s="11">
        <v>1714</v>
      </c>
      <c r="AM274" s="11">
        <v>-11.330557000000001</v>
      </c>
      <c r="AN274" s="11">
        <v>-9.7446999999999999</v>
      </c>
      <c r="AO274" s="11">
        <v>1.5858570000000001</v>
      </c>
      <c r="AP274" s="11">
        <v>13.996283</v>
      </c>
      <c r="AR274" s="11" t="s">
        <v>76</v>
      </c>
      <c r="AS274" s="11">
        <v>271</v>
      </c>
      <c r="AT274" s="11">
        <v>-3.6051069999999998</v>
      </c>
      <c r="AU274" s="11">
        <v>-2.9011830000000001</v>
      </c>
      <c r="AV274" s="11">
        <v>0.70392500000000002</v>
      </c>
      <c r="AW274" s="11">
        <v>19.525763999999999</v>
      </c>
    </row>
    <row r="275" spans="21:49" x14ac:dyDescent="0.35">
      <c r="U275" s="11" t="s">
        <v>76</v>
      </c>
      <c r="V275" s="11">
        <v>1162</v>
      </c>
      <c r="W275" s="11">
        <v>7.9328969999999996</v>
      </c>
      <c r="X275" s="11">
        <v>4.3191139999999999</v>
      </c>
      <c r="Y275" s="11">
        <v>3.6137830000000002</v>
      </c>
      <c r="Z275" s="18">
        <f t="shared" si="8"/>
        <v>0.45554392046184394</v>
      </c>
      <c r="AA275" s="11">
        <v>45.554395</v>
      </c>
      <c r="AC275" s="11" t="s">
        <v>78</v>
      </c>
      <c r="AD275" s="11">
        <v>1722</v>
      </c>
      <c r="AE275" s="11">
        <v>-20.824469000000001</v>
      </c>
      <c r="AF275" s="11">
        <v>-21.458741</v>
      </c>
      <c r="AG275" s="11">
        <v>0.63427199999999995</v>
      </c>
      <c r="AH275" s="18">
        <f t="shared" si="9"/>
        <v>3.0458015520107615E-2</v>
      </c>
      <c r="AI275" s="11">
        <v>3.045801</v>
      </c>
      <c r="AK275" s="11" t="s">
        <v>83</v>
      </c>
      <c r="AL275" s="11">
        <v>1721</v>
      </c>
      <c r="AM275" s="11">
        <v>17.428156000000001</v>
      </c>
      <c r="AN275" s="11">
        <v>32.860309999999998</v>
      </c>
      <c r="AO275" s="11">
        <v>15.432154000000001</v>
      </c>
      <c r="AP275" s="11">
        <v>88.547255000000007</v>
      </c>
      <c r="AR275" s="11" t="s">
        <v>76</v>
      </c>
      <c r="AS275" s="11">
        <v>272</v>
      </c>
      <c r="AT275" s="11">
        <v>5.2953210000000004</v>
      </c>
      <c r="AU275" s="11">
        <v>5.84436</v>
      </c>
      <c r="AV275" s="11">
        <v>0.54903800000000003</v>
      </c>
      <c r="AW275" s="11">
        <v>10.368368</v>
      </c>
    </row>
    <row r="276" spans="21:49" x14ac:dyDescent="0.35">
      <c r="U276" s="11" t="s">
        <v>76</v>
      </c>
      <c r="V276" s="11">
        <v>1877</v>
      </c>
      <c r="W276" s="11">
        <v>-5.9216620000000004</v>
      </c>
      <c r="X276" s="11">
        <v>-8.6159549999999996</v>
      </c>
      <c r="Y276" s="11">
        <v>2.694293</v>
      </c>
      <c r="Z276" s="18">
        <f t="shared" si="8"/>
        <v>0.45498932563189182</v>
      </c>
      <c r="AA276" s="11">
        <v>45.498930000000001</v>
      </c>
      <c r="AC276" s="11" t="s">
        <v>78</v>
      </c>
      <c r="AD276" s="11">
        <v>1725</v>
      </c>
      <c r="AE276" s="11">
        <v>-10.846223999999999</v>
      </c>
      <c r="AF276" s="11">
        <v>-15.551231</v>
      </c>
      <c r="AG276" s="11">
        <v>4.705006</v>
      </c>
      <c r="AH276" s="18">
        <f t="shared" si="9"/>
        <v>0.43379207362857342</v>
      </c>
      <c r="AI276" s="11">
        <v>43.379209000000003</v>
      </c>
      <c r="AK276" s="11" t="s">
        <v>83</v>
      </c>
      <c r="AL276" s="11">
        <v>1724</v>
      </c>
      <c r="AM276" s="11">
        <v>-4.8544929999999997</v>
      </c>
      <c r="AN276" s="11">
        <v>-1.368592</v>
      </c>
      <c r="AO276" s="11">
        <v>3.4859010000000001</v>
      </c>
      <c r="AP276" s="11">
        <v>71.807727999999997</v>
      </c>
      <c r="AR276" s="11" t="s">
        <v>76</v>
      </c>
      <c r="AS276" s="11">
        <v>273</v>
      </c>
      <c r="AT276" s="11">
        <v>19.680250000000001</v>
      </c>
      <c r="AU276" s="11">
        <v>21.570948000000001</v>
      </c>
      <c r="AV276" s="11">
        <v>1.8906970000000001</v>
      </c>
      <c r="AW276" s="11">
        <v>9.6070790000000006</v>
      </c>
    </row>
    <row r="277" spans="21:49" x14ac:dyDescent="0.35">
      <c r="U277" s="11" t="s">
        <v>76</v>
      </c>
      <c r="V277" s="11">
        <v>1658</v>
      </c>
      <c r="W277" s="11">
        <v>9.4367459999999994</v>
      </c>
      <c r="X277" s="11">
        <v>13.719403</v>
      </c>
      <c r="Y277" s="11">
        <v>4.2826570000000004</v>
      </c>
      <c r="Z277" s="18">
        <f t="shared" si="8"/>
        <v>0.45382772832923557</v>
      </c>
      <c r="AA277" s="11">
        <v>45.382770000000001</v>
      </c>
      <c r="AC277" s="11" t="s">
        <v>78</v>
      </c>
      <c r="AD277" s="11">
        <v>1733</v>
      </c>
      <c r="AE277" s="11">
        <v>-11.964368</v>
      </c>
      <c r="AF277" s="11">
        <v>-14.125030000000001</v>
      </c>
      <c r="AG277" s="11">
        <v>2.1606619999999999</v>
      </c>
      <c r="AH277" s="18">
        <f t="shared" si="9"/>
        <v>0.18059140273853161</v>
      </c>
      <c r="AI277" s="11">
        <v>18.059139999999999</v>
      </c>
      <c r="AK277" s="11" t="s">
        <v>83</v>
      </c>
      <c r="AL277" s="11">
        <v>1732</v>
      </c>
      <c r="AM277" s="11">
        <v>0.45885399999999998</v>
      </c>
      <c r="AN277" s="11">
        <v>0.99870700000000001</v>
      </c>
      <c r="AO277" s="11">
        <v>0.53985300000000003</v>
      </c>
      <c r="AP277" s="11" t="s">
        <v>77</v>
      </c>
      <c r="AR277" s="11" t="s">
        <v>83</v>
      </c>
      <c r="AS277" s="11">
        <v>274</v>
      </c>
      <c r="AT277" s="11">
        <v>4.4891899999999998</v>
      </c>
      <c r="AU277" s="11">
        <v>2.575218</v>
      </c>
      <c r="AV277" s="11">
        <v>1.913972</v>
      </c>
      <c r="AW277" s="11">
        <v>42.635133000000003</v>
      </c>
    </row>
    <row r="278" spans="21:49" x14ac:dyDescent="0.35">
      <c r="U278" s="11" t="s">
        <v>76</v>
      </c>
      <c r="V278" s="11">
        <v>1275</v>
      </c>
      <c r="W278" s="11">
        <v>-11.426062</v>
      </c>
      <c r="X278" s="11">
        <v>-6.263045</v>
      </c>
      <c r="Y278" s="11">
        <v>5.163017</v>
      </c>
      <c r="Z278" s="18">
        <f t="shared" si="8"/>
        <v>0.45186320536331764</v>
      </c>
      <c r="AA278" s="11">
        <v>45.186323000000002</v>
      </c>
      <c r="AC278" s="11" t="s">
        <v>78</v>
      </c>
      <c r="AD278" s="11">
        <v>1741</v>
      </c>
      <c r="AE278" s="11">
        <v>-14.788142000000001</v>
      </c>
      <c r="AF278" s="11">
        <v>-18.224069</v>
      </c>
      <c r="AG278" s="11">
        <v>3.4359259999999998</v>
      </c>
      <c r="AH278" s="18">
        <f t="shared" si="9"/>
        <v>0.23234331939739283</v>
      </c>
      <c r="AI278" s="11">
        <v>23.234332999999999</v>
      </c>
      <c r="AK278" s="11" t="s">
        <v>83</v>
      </c>
      <c r="AL278" s="11">
        <v>1739</v>
      </c>
      <c r="AM278" s="11">
        <v>-7.8348639999999996</v>
      </c>
      <c r="AN278" s="11">
        <v>-12.808622</v>
      </c>
      <c r="AO278" s="11">
        <v>4.973757</v>
      </c>
      <c r="AP278" s="11">
        <v>63.482365000000001</v>
      </c>
      <c r="AR278" s="11" t="s">
        <v>76</v>
      </c>
      <c r="AS278" s="11">
        <v>275</v>
      </c>
      <c r="AT278" s="11">
        <v>21.178502000000002</v>
      </c>
      <c r="AU278" s="11">
        <v>19.904240999999999</v>
      </c>
      <c r="AV278" s="11">
        <v>1.2742610000000001</v>
      </c>
      <c r="AW278" s="11">
        <v>6.0167650000000004</v>
      </c>
    </row>
    <row r="279" spans="21:49" x14ac:dyDescent="0.35">
      <c r="U279" s="11" t="s">
        <v>76</v>
      </c>
      <c r="V279" s="11">
        <v>1693</v>
      </c>
      <c r="W279" s="11">
        <v>7.8257690000000002</v>
      </c>
      <c r="X279" s="11">
        <v>11.355098999999999</v>
      </c>
      <c r="Y279" s="11">
        <v>3.529331</v>
      </c>
      <c r="Z279" s="18">
        <f t="shared" si="8"/>
        <v>0.45098839487850967</v>
      </c>
      <c r="AA279" s="11">
        <v>45.098837000000003</v>
      </c>
      <c r="AC279" s="11" t="s">
        <v>78</v>
      </c>
      <c r="AD279" s="11">
        <v>1742</v>
      </c>
      <c r="AE279" s="11">
        <v>47.679518000000002</v>
      </c>
      <c r="AF279" s="11">
        <v>44.818325999999999</v>
      </c>
      <c r="AG279" s="11">
        <v>2.861192</v>
      </c>
      <c r="AH279" s="18">
        <f t="shared" si="9"/>
        <v>6.0008828109378118E-2</v>
      </c>
      <c r="AI279" s="11">
        <v>6.000883</v>
      </c>
      <c r="AK279" s="11" t="s">
        <v>83</v>
      </c>
      <c r="AL279" s="11">
        <v>1746</v>
      </c>
      <c r="AM279" s="11">
        <v>4.0560960000000001</v>
      </c>
      <c r="AN279" s="11">
        <v>4.4750880000000004</v>
      </c>
      <c r="AO279" s="11">
        <v>0.41899199999999998</v>
      </c>
      <c r="AP279" s="11">
        <v>10.329924</v>
      </c>
      <c r="AR279" s="11" t="s">
        <v>78</v>
      </c>
      <c r="AS279" s="11">
        <v>276</v>
      </c>
      <c r="AT279" s="11">
        <v>13.126238000000001</v>
      </c>
      <c r="AU279" s="11">
        <v>13.706276000000001</v>
      </c>
      <c r="AV279" s="11">
        <v>0.58003800000000005</v>
      </c>
      <c r="AW279" s="11">
        <v>4.4189210000000001</v>
      </c>
    </row>
    <row r="280" spans="21:49" x14ac:dyDescent="0.35">
      <c r="U280" s="11" t="s">
        <v>76</v>
      </c>
      <c r="V280" s="11">
        <v>1949</v>
      </c>
      <c r="W280" s="11">
        <v>-9.4442939999999993</v>
      </c>
      <c r="X280" s="11">
        <v>-5.2190760000000003</v>
      </c>
      <c r="Y280" s="11">
        <v>4.2252190000000001</v>
      </c>
      <c r="Z280" s="18">
        <f t="shared" si="8"/>
        <v>0.44738325596386563</v>
      </c>
      <c r="AA280" s="11">
        <v>44.738321999999997</v>
      </c>
      <c r="AC280" s="11" t="s">
        <v>78</v>
      </c>
      <c r="AD280" s="11">
        <v>1753</v>
      </c>
      <c r="AE280" s="11">
        <v>-21.038829</v>
      </c>
      <c r="AF280" s="11">
        <v>-21.186177000000001</v>
      </c>
      <c r="AG280" s="11">
        <v>0.14734700000000001</v>
      </c>
      <c r="AH280" s="18">
        <f t="shared" si="9"/>
        <v>7.0035742008264816E-3</v>
      </c>
      <c r="AI280" s="11">
        <v>0.70035899999999995</v>
      </c>
      <c r="AK280" s="11" t="s">
        <v>83</v>
      </c>
      <c r="AL280" s="11">
        <v>1749</v>
      </c>
      <c r="AM280" s="11">
        <v>-11.949441999999999</v>
      </c>
      <c r="AN280" s="11">
        <v>-12.546916</v>
      </c>
      <c r="AO280" s="11">
        <v>0.59747399999999995</v>
      </c>
      <c r="AP280" s="11">
        <v>5.0000140000000002</v>
      </c>
      <c r="AR280" s="11" t="s">
        <v>76</v>
      </c>
      <c r="AS280" s="11">
        <v>277</v>
      </c>
      <c r="AT280" s="11">
        <v>24.008037999999999</v>
      </c>
      <c r="AU280" s="11">
        <v>23.152640000000002</v>
      </c>
      <c r="AV280" s="11">
        <v>0.85539799999999999</v>
      </c>
      <c r="AW280" s="11">
        <v>3.5629659999999999</v>
      </c>
    </row>
    <row r="281" spans="21:49" x14ac:dyDescent="0.35">
      <c r="U281" s="11" t="s">
        <v>76</v>
      </c>
      <c r="V281" s="11">
        <v>1405</v>
      </c>
      <c r="W281" s="11">
        <v>-7.8150579999999996</v>
      </c>
      <c r="X281" s="11">
        <v>-4.3438220000000003</v>
      </c>
      <c r="Y281" s="11">
        <v>3.4712369999999999</v>
      </c>
      <c r="Z281" s="18">
        <f t="shared" si="8"/>
        <v>0.44417290313136515</v>
      </c>
      <c r="AA281" s="11">
        <v>44.417284000000002</v>
      </c>
      <c r="AC281" s="11" t="s">
        <v>78</v>
      </c>
      <c r="AD281" s="11">
        <v>1757</v>
      </c>
      <c r="AE281" s="11">
        <v>14.634372000000001</v>
      </c>
      <c r="AF281" s="11">
        <v>15.754960000000001</v>
      </c>
      <c r="AG281" s="11">
        <v>1.1205879999999999</v>
      </c>
      <c r="AH281" s="18">
        <f t="shared" si="9"/>
        <v>7.6572332587964823E-2</v>
      </c>
      <c r="AI281" s="11">
        <v>7.6572339999999999</v>
      </c>
      <c r="AK281" s="11" t="s">
        <v>83</v>
      </c>
      <c r="AL281" s="11">
        <v>1759</v>
      </c>
      <c r="AM281" s="11">
        <v>-4.0186859999999998</v>
      </c>
      <c r="AN281" s="11">
        <v>-5.107272</v>
      </c>
      <c r="AO281" s="11">
        <v>1.088587</v>
      </c>
      <c r="AP281" s="11">
        <v>27.088135000000001</v>
      </c>
      <c r="AR281" s="11" t="s">
        <v>76</v>
      </c>
      <c r="AS281" s="11">
        <v>278</v>
      </c>
      <c r="AT281" s="11">
        <v>1.5518289999999999</v>
      </c>
      <c r="AU281" s="11">
        <v>1.6773670000000001</v>
      </c>
      <c r="AV281" s="11">
        <v>0.12553700000000001</v>
      </c>
      <c r="AW281" s="11">
        <v>8.0896340000000002</v>
      </c>
    </row>
    <row r="282" spans="21:49" x14ac:dyDescent="0.35">
      <c r="U282" s="11" t="s">
        <v>76</v>
      </c>
      <c r="V282" s="11">
        <v>535</v>
      </c>
      <c r="W282" s="11">
        <v>-5.7217529999999996</v>
      </c>
      <c r="X282" s="11">
        <v>-8.2582210000000007</v>
      </c>
      <c r="Y282" s="11">
        <v>2.536467</v>
      </c>
      <c r="Z282" s="18">
        <f t="shared" si="8"/>
        <v>0.44330242846903739</v>
      </c>
      <c r="AA282" s="11">
        <v>44.330249000000002</v>
      </c>
      <c r="AC282" s="11" t="s">
        <v>78</v>
      </c>
      <c r="AD282" s="11">
        <v>1765</v>
      </c>
      <c r="AE282" s="11">
        <v>-3.9140630000000001</v>
      </c>
      <c r="AF282" s="11">
        <v>-3.4412150000000001</v>
      </c>
      <c r="AG282" s="11">
        <v>0.47284799999999999</v>
      </c>
      <c r="AH282" s="18">
        <f t="shared" si="9"/>
        <v>0.12080745762140262</v>
      </c>
      <c r="AI282" s="11">
        <v>12.080741</v>
      </c>
      <c r="AK282" s="11" t="s">
        <v>83</v>
      </c>
      <c r="AL282" s="11">
        <v>1760</v>
      </c>
      <c r="AM282" s="11">
        <v>-7.5361149999999997</v>
      </c>
      <c r="AN282" s="11">
        <v>-6.315887</v>
      </c>
      <c r="AO282" s="11">
        <v>1.220227</v>
      </c>
      <c r="AP282" s="11">
        <v>16.191731000000001</v>
      </c>
      <c r="AR282" s="11" t="s">
        <v>76</v>
      </c>
      <c r="AS282" s="11">
        <v>279</v>
      </c>
      <c r="AT282" s="11">
        <v>-3.7500529999999999</v>
      </c>
      <c r="AU282" s="11">
        <v>-0.71064000000000005</v>
      </c>
      <c r="AV282" s="11">
        <v>3.0394139999999998</v>
      </c>
      <c r="AW282" s="11">
        <v>81.049880000000002</v>
      </c>
    </row>
    <row r="283" spans="21:49" x14ac:dyDescent="0.35">
      <c r="U283" s="11" t="s">
        <v>76</v>
      </c>
      <c r="V283" s="11">
        <v>1243</v>
      </c>
      <c r="W283" s="11">
        <v>-6.7840740000000004</v>
      </c>
      <c r="X283" s="11">
        <v>-3.7774649999999999</v>
      </c>
      <c r="Y283" s="11">
        <v>3.0066090000000001</v>
      </c>
      <c r="Z283" s="18">
        <f t="shared" si="8"/>
        <v>0.44318635085643227</v>
      </c>
      <c r="AA283" s="11">
        <v>44.318638999999997</v>
      </c>
      <c r="AC283" s="11" t="s">
        <v>78</v>
      </c>
      <c r="AD283" s="11">
        <v>1767</v>
      </c>
      <c r="AE283" s="11">
        <v>42.291603000000002</v>
      </c>
      <c r="AF283" s="11">
        <v>39.677909</v>
      </c>
      <c r="AG283" s="11">
        <v>2.6136940000000002</v>
      </c>
      <c r="AH283" s="18">
        <f t="shared" si="9"/>
        <v>6.1801724564566639E-2</v>
      </c>
      <c r="AI283" s="11">
        <v>6.1801729999999999</v>
      </c>
      <c r="AK283" s="11" t="s">
        <v>83</v>
      </c>
      <c r="AL283" s="11">
        <v>1770</v>
      </c>
      <c r="AM283" s="11">
        <v>-14.800052000000001</v>
      </c>
      <c r="AN283" s="11">
        <v>-14.244054999999999</v>
      </c>
      <c r="AO283" s="11">
        <v>0.55599699999999996</v>
      </c>
      <c r="AP283" s="11">
        <v>3.756723</v>
      </c>
      <c r="AR283" s="11" t="s">
        <v>83</v>
      </c>
      <c r="AS283" s="11">
        <v>280</v>
      </c>
      <c r="AT283" s="11">
        <v>-4.4659360000000001</v>
      </c>
      <c r="AU283" s="11">
        <v>-4.0198919999999996</v>
      </c>
      <c r="AV283" s="11">
        <v>0.446044</v>
      </c>
      <c r="AW283" s="11">
        <v>9.9877000000000002</v>
      </c>
    </row>
    <row r="284" spans="21:49" x14ac:dyDescent="0.35">
      <c r="U284" s="11" t="s">
        <v>76</v>
      </c>
      <c r="V284" s="11">
        <v>478</v>
      </c>
      <c r="W284" s="11">
        <v>-3.6459000000000001</v>
      </c>
      <c r="X284" s="11">
        <v>-5.2580819999999999</v>
      </c>
      <c r="Y284" s="11">
        <v>1.612182</v>
      </c>
      <c r="Z284" s="18">
        <f t="shared" si="8"/>
        <v>0.44219040566115358</v>
      </c>
      <c r="AA284" s="11">
        <v>44.219025000000002</v>
      </c>
      <c r="AC284" s="11" t="s">
        <v>78</v>
      </c>
      <c r="AD284" s="11">
        <v>1776</v>
      </c>
      <c r="AE284" s="11">
        <v>25.868110000000001</v>
      </c>
      <c r="AF284" s="11">
        <v>32.261504000000002</v>
      </c>
      <c r="AG284" s="11">
        <v>6.3933939999999998</v>
      </c>
      <c r="AH284" s="18">
        <f t="shared" si="9"/>
        <v>0.24715350290376836</v>
      </c>
      <c r="AI284" s="11">
        <v>24.715349</v>
      </c>
      <c r="AK284" s="11" t="s">
        <v>83</v>
      </c>
      <c r="AL284" s="11">
        <v>1772</v>
      </c>
      <c r="AM284" s="11">
        <v>-17.264398</v>
      </c>
      <c r="AN284" s="11">
        <v>-20.607220000000002</v>
      </c>
      <c r="AO284" s="11">
        <v>3.3428230000000001</v>
      </c>
      <c r="AP284" s="11">
        <v>19.362522999999999</v>
      </c>
      <c r="AR284" s="11" t="s">
        <v>76</v>
      </c>
      <c r="AS284" s="11">
        <v>281</v>
      </c>
      <c r="AT284" s="11">
        <v>2.625235</v>
      </c>
      <c r="AU284" s="11">
        <v>-1.8108770000000001</v>
      </c>
      <c r="AV284" s="11">
        <v>4.4361119999999996</v>
      </c>
      <c r="AW284" s="11" t="s">
        <v>77</v>
      </c>
    </row>
    <row r="285" spans="21:49" x14ac:dyDescent="0.35">
      <c r="U285" s="11" t="s">
        <v>76</v>
      </c>
      <c r="V285" s="11">
        <v>525</v>
      </c>
      <c r="W285" s="11">
        <v>-6.9390530000000004</v>
      </c>
      <c r="X285" s="11">
        <v>-9.9951439999999998</v>
      </c>
      <c r="Y285" s="11">
        <v>3.0560909999999999</v>
      </c>
      <c r="Z285" s="18">
        <f t="shared" si="8"/>
        <v>0.44041903124244758</v>
      </c>
      <c r="AA285" s="11">
        <v>44.041898000000003</v>
      </c>
      <c r="AC285" s="11" t="s">
        <v>78</v>
      </c>
      <c r="AD285" s="11">
        <v>1778</v>
      </c>
      <c r="AE285" s="11">
        <v>4.2265560000000004</v>
      </c>
      <c r="AF285" s="11">
        <v>15.003779</v>
      </c>
      <c r="AG285" s="11">
        <v>10.777222999999999</v>
      </c>
      <c r="AH285" s="18">
        <f t="shared" si="9"/>
        <v>2.549882930688721</v>
      </c>
      <c r="AI285" s="11" t="s">
        <v>77</v>
      </c>
      <c r="AK285" s="11" t="s">
        <v>83</v>
      </c>
      <c r="AL285" s="11">
        <v>1780</v>
      </c>
      <c r="AM285" s="11">
        <v>6.152908</v>
      </c>
      <c r="AN285" s="11">
        <v>7.6915339999999999</v>
      </c>
      <c r="AO285" s="11">
        <v>1.538626</v>
      </c>
      <c r="AP285" s="11">
        <v>25.006482999999999</v>
      </c>
      <c r="AR285" s="11" t="s">
        <v>76</v>
      </c>
      <c r="AS285" s="11">
        <v>282</v>
      </c>
      <c r="AT285" s="11">
        <v>-10.680009999999999</v>
      </c>
      <c r="AU285" s="11">
        <v>-12.951681000000001</v>
      </c>
      <c r="AV285" s="11">
        <v>2.271671</v>
      </c>
      <c r="AW285" s="11">
        <v>21.270302999999998</v>
      </c>
    </row>
    <row r="286" spans="21:49" x14ac:dyDescent="0.35">
      <c r="U286" s="11" t="s">
        <v>76</v>
      </c>
      <c r="V286" s="11">
        <v>816</v>
      </c>
      <c r="W286" s="11">
        <v>4.8989640000000003</v>
      </c>
      <c r="X286" s="11">
        <v>2.7420520000000002</v>
      </c>
      <c r="Y286" s="11">
        <v>2.1569120000000002</v>
      </c>
      <c r="Z286" s="18">
        <f t="shared" si="8"/>
        <v>0.44027921005339088</v>
      </c>
      <c r="AA286" s="11">
        <v>44.027921999999997</v>
      </c>
      <c r="AC286" s="11" t="s">
        <v>78</v>
      </c>
      <c r="AD286" s="11">
        <v>1788</v>
      </c>
      <c r="AE286" s="11">
        <v>-12.193872000000001</v>
      </c>
      <c r="AF286" s="11">
        <v>-13.579513</v>
      </c>
      <c r="AG286" s="11">
        <v>1.3856409999999999</v>
      </c>
      <c r="AH286" s="18">
        <f t="shared" si="9"/>
        <v>0.11363420905189096</v>
      </c>
      <c r="AI286" s="11">
        <v>11.363419</v>
      </c>
      <c r="AK286" s="11" t="s">
        <v>83</v>
      </c>
      <c r="AL286" s="11">
        <v>1787</v>
      </c>
      <c r="AM286" s="11">
        <v>-2.3559549999999998</v>
      </c>
      <c r="AN286" s="11">
        <v>-8.007809</v>
      </c>
      <c r="AO286" s="11">
        <v>5.6518540000000002</v>
      </c>
      <c r="AP286" s="11" t="s">
        <v>77</v>
      </c>
      <c r="AR286" s="11" t="s">
        <v>78</v>
      </c>
      <c r="AS286" s="11">
        <v>283</v>
      </c>
      <c r="AT286" s="11">
        <v>-12.129910000000001</v>
      </c>
      <c r="AU286" s="11">
        <v>-13.432086999999999</v>
      </c>
      <c r="AV286" s="11">
        <v>1.3021769999999999</v>
      </c>
      <c r="AW286" s="11">
        <v>10.735258999999999</v>
      </c>
    </row>
    <row r="287" spans="21:49" x14ac:dyDescent="0.35">
      <c r="U287" s="11" t="s">
        <v>76</v>
      </c>
      <c r="V287" s="11">
        <v>1306</v>
      </c>
      <c r="W287" s="11">
        <v>-9.2469669999999997</v>
      </c>
      <c r="X287" s="11">
        <v>-5.1919500000000003</v>
      </c>
      <c r="Y287" s="11">
        <v>4.0550179999999996</v>
      </c>
      <c r="Z287" s="18">
        <f t="shared" si="8"/>
        <v>0.43852411282531878</v>
      </c>
      <c r="AA287" s="11">
        <v>43.852406000000002</v>
      </c>
      <c r="AC287" s="11" t="s">
        <v>78</v>
      </c>
      <c r="AD287" s="11">
        <v>1790</v>
      </c>
      <c r="AE287" s="11">
        <v>7.8350710000000001</v>
      </c>
      <c r="AF287" s="11">
        <v>11.799291999999999</v>
      </c>
      <c r="AG287" s="11">
        <v>3.9642210000000002</v>
      </c>
      <c r="AH287" s="18">
        <f t="shared" si="9"/>
        <v>0.50595852928454643</v>
      </c>
      <c r="AI287" s="11">
        <v>50.595846999999999</v>
      </c>
      <c r="AK287" s="11" t="s">
        <v>83</v>
      </c>
      <c r="AL287" s="11">
        <v>1793</v>
      </c>
      <c r="AM287" s="11">
        <v>19.978726000000002</v>
      </c>
      <c r="AN287" s="11">
        <v>22.728753999999999</v>
      </c>
      <c r="AO287" s="11">
        <v>2.7500290000000001</v>
      </c>
      <c r="AP287" s="11">
        <v>13.764785</v>
      </c>
      <c r="AR287" s="11" t="s">
        <v>76</v>
      </c>
      <c r="AS287" s="11">
        <v>284</v>
      </c>
      <c r="AT287" s="11">
        <v>37.896954000000001</v>
      </c>
      <c r="AU287" s="11">
        <v>33.552866999999999</v>
      </c>
      <c r="AV287" s="11">
        <v>4.344087</v>
      </c>
      <c r="AW287" s="11">
        <v>11.462892</v>
      </c>
    </row>
    <row r="288" spans="21:49" x14ac:dyDescent="0.35">
      <c r="U288" s="11" t="s">
        <v>76</v>
      </c>
      <c r="V288" s="11">
        <v>117</v>
      </c>
      <c r="W288" s="11">
        <v>-6.5276730000000001</v>
      </c>
      <c r="X288" s="11">
        <v>-9.3834</v>
      </c>
      <c r="Y288" s="11">
        <v>2.8557269999999999</v>
      </c>
      <c r="Z288" s="18">
        <f t="shared" si="8"/>
        <v>0.43748009436134438</v>
      </c>
      <c r="AA288" s="11">
        <v>43.748009000000003</v>
      </c>
      <c r="AC288" s="11" t="s">
        <v>78</v>
      </c>
      <c r="AD288" s="11">
        <v>1801</v>
      </c>
      <c r="AE288" s="11">
        <v>1.2632570000000001</v>
      </c>
      <c r="AF288" s="11">
        <v>3.0172210000000002</v>
      </c>
      <c r="AG288" s="11">
        <v>1.7539640000000001</v>
      </c>
      <c r="AH288" s="18">
        <f t="shared" si="9"/>
        <v>1.3884458981822385</v>
      </c>
      <c r="AI288" s="11" t="s">
        <v>77</v>
      </c>
      <c r="AK288" s="11" t="s">
        <v>83</v>
      </c>
      <c r="AL288" s="11">
        <v>1796</v>
      </c>
      <c r="AM288" s="11">
        <v>27.34675</v>
      </c>
      <c r="AN288" s="11">
        <v>27.100586</v>
      </c>
      <c r="AO288" s="11">
        <v>0.24616399999999999</v>
      </c>
      <c r="AP288" s="11">
        <v>0.90015900000000004</v>
      </c>
      <c r="AR288" s="11" t="s">
        <v>76</v>
      </c>
      <c r="AS288" s="11">
        <v>285</v>
      </c>
      <c r="AT288" s="11">
        <v>-1.5969359999999999</v>
      </c>
      <c r="AU288" s="11">
        <v>-2.881205</v>
      </c>
      <c r="AV288" s="11">
        <v>1.2842690000000001</v>
      </c>
      <c r="AW288" s="11">
        <v>80.420787000000004</v>
      </c>
    </row>
    <row r="289" spans="21:49" x14ac:dyDescent="0.35">
      <c r="U289" s="11" t="s">
        <v>76</v>
      </c>
      <c r="V289" s="11">
        <v>1319</v>
      </c>
      <c r="W289" s="11">
        <v>-3.7535280000000002</v>
      </c>
      <c r="X289" s="11">
        <v>-5.383807</v>
      </c>
      <c r="Y289" s="11">
        <v>1.630279</v>
      </c>
      <c r="Z289" s="18">
        <f t="shared" si="8"/>
        <v>0.4343324467008105</v>
      </c>
      <c r="AA289" s="11">
        <v>43.433242999999997</v>
      </c>
      <c r="AC289" s="11" t="s">
        <v>78</v>
      </c>
      <c r="AD289" s="11">
        <v>1806</v>
      </c>
      <c r="AE289" s="11">
        <v>-10.263318</v>
      </c>
      <c r="AF289" s="11">
        <v>6.3571859999999996</v>
      </c>
      <c r="AG289" s="11">
        <v>16.620505000000001</v>
      </c>
      <c r="AH289" s="18">
        <f t="shared" si="9"/>
        <v>1.61940855773932</v>
      </c>
      <c r="AI289" s="11" t="s">
        <v>77</v>
      </c>
      <c r="AK289" s="11" t="s">
        <v>83</v>
      </c>
      <c r="AL289" s="11">
        <v>1805</v>
      </c>
      <c r="AM289" s="11">
        <v>-15.068187</v>
      </c>
      <c r="AN289" s="11">
        <v>-12.158655</v>
      </c>
      <c r="AO289" s="11">
        <v>2.9095330000000001</v>
      </c>
      <c r="AP289" s="11">
        <v>19.309108999999999</v>
      </c>
      <c r="AR289" s="11" t="s">
        <v>76</v>
      </c>
      <c r="AS289" s="11">
        <v>286</v>
      </c>
      <c r="AT289" s="11">
        <v>-4.2277389999999997</v>
      </c>
      <c r="AU289" s="11">
        <v>-1.103084</v>
      </c>
      <c r="AV289" s="11">
        <v>3.1246550000000002</v>
      </c>
      <c r="AW289" s="11">
        <v>73.908417999999998</v>
      </c>
    </row>
    <row r="290" spans="21:49" x14ac:dyDescent="0.35">
      <c r="U290" s="11" t="s">
        <v>76</v>
      </c>
      <c r="V290" s="11">
        <v>1120</v>
      </c>
      <c r="W290" s="11">
        <v>8.0351239999999997</v>
      </c>
      <c r="X290" s="11">
        <v>4.5477400000000001</v>
      </c>
      <c r="Y290" s="11">
        <v>3.487384</v>
      </c>
      <c r="Z290" s="18">
        <f t="shared" si="8"/>
        <v>0.43401744640157391</v>
      </c>
      <c r="AA290" s="11">
        <v>43.401747</v>
      </c>
      <c r="AC290" s="11" t="s">
        <v>78</v>
      </c>
      <c r="AD290" s="11">
        <v>1809</v>
      </c>
      <c r="AE290" s="11">
        <v>38.982244999999999</v>
      </c>
      <c r="AF290" s="11">
        <v>36.782331999999997</v>
      </c>
      <c r="AG290" s="11">
        <v>2.199913</v>
      </c>
      <c r="AH290" s="18">
        <f t="shared" si="9"/>
        <v>5.6433717452650564E-2</v>
      </c>
      <c r="AI290" s="11">
        <v>5.6433720000000003</v>
      </c>
      <c r="AK290" s="11" t="s">
        <v>83</v>
      </c>
      <c r="AL290" s="11">
        <v>1811</v>
      </c>
      <c r="AM290" s="11">
        <v>-4.3958680000000001</v>
      </c>
      <c r="AN290" s="11">
        <v>-2.503603</v>
      </c>
      <c r="AO290" s="11">
        <v>1.8922650000000001</v>
      </c>
      <c r="AP290" s="11">
        <v>43.046450999999998</v>
      </c>
      <c r="AR290" s="11" t="s">
        <v>78</v>
      </c>
      <c r="AS290" s="11">
        <v>287</v>
      </c>
      <c r="AT290" s="11">
        <v>-18.296968</v>
      </c>
      <c r="AU290" s="11">
        <v>-17.783123</v>
      </c>
      <c r="AV290" s="11">
        <v>0.513845</v>
      </c>
      <c r="AW290" s="11">
        <v>2.8083640000000001</v>
      </c>
    </row>
    <row r="291" spans="21:49" x14ac:dyDescent="0.35">
      <c r="U291" s="11" t="s">
        <v>76</v>
      </c>
      <c r="V291" s="11">
        <v>885</v>
      </c>
      <c r="W291" s="11">
        <v>-5.811928</v>
      </c>
      <c r="X291" s="11">
        <v>-8.3208079999999995</v>
      </c>
      <c r="Y291" s="11">
        <v>2.5088789999999999</v>
      </c>
      <c r="Z291" s="18">
        <f t="shared" si="8"/>
        <v>0.43167757756118103</v>
      </c>
      <c r="AA291" s="11">
        <v>43.167763999999998</v>
      </c>
      <c r="AC291" s="11" t="s">
        <v>78</v>
      </c>
      <c r="AD291" s="11">
        <v>1820</v>
      </c>
      <c r="AE291" s="11">
        <v>-13.148728</v>
      </c>
      <c r="AF291" s="11">
        <v>-13.718596</v>
      </c>
      <c r="AG291" s="11">
        <v>0.56986800000000004</v>
      </c>
      <c r="AH291" s="18">
        <f t="shared" si="9"/>
        <v>4.3340161877255354E-2</v>
      </c>
      <c r="AI291" s="11">
        <v>4.3340180000000004</v>
      </c>
      <c r="AK291" s="11" t="s">
        <v>83</v>
      </c>
      <c r="AL291" s="11">
        <v>1819</v>
      </c>
      <c r="AM291" s="11">
        <v>-18.79768</v>
      </c>
      <c r="AN291" s="11">
        <v>-20.516907</v>
      </c>
      <c r="AO291" s="11">
        <v>1.7192270000000001</v>
      </c>
      <c r="AP291" s="11">
        <v>9.1459510000000002</v>
      </c>
      <c r="AR291" s="11" t="s">
        <v>76</v>
      </c>
      <c r="AS291" s="11">
        <v>288</v>
      </c>
      <c r="AT291" s="11">
        <v>-12.473988</v>
      </c>
      <c r="AU291" s="11">
        <v>-11.533851</v>
      </c>
      <c r="AV291" s="11">
        <v>0.940137</v>
      </c>
      <c r="AW291" s="11">
        <v>7.5367829999999998</v>
      </c>
    </row>
    <row r="292" spans="21:49" x14ac:dyDescent="0.35">
      <c r="U292" s="11" t="s">
        <v>76</v>
      </c>
      <c r="V292" s="11">
        <v>1520</v>
      </c>
      <c r="W292" s="11">
        <v>-4.8866120000000004</v>
      </c>
      <c r="X292" s="11">
        <v>-2.7818830000000001</v>
      </c>
      <c r="Y292" s="11">
        <v>2.1047289999999998</v>
      </c>
      <c r="Z292" s="18">
        <f t="shared" si="8"/>
        <v>0.4307133449514714</v>
      </c>
      <c r="AA292" s="11">
        <v>43.071331000000001</v>
      </c>
      <c r="AC292" s="11" t="s">
        <v>78</v>
      </c>
      <c r="AD292" s="11">
        <v>1824</v>
      </c>
      <c r="AE292" s="11">
        <v>28.326969999999999</v>
      </c>
      <c r="AF292" s="11">
        <v>26.516124000000001</v>
      </c>
      <c r="AG292" s="11">
        <v>1.810845</v>
      </c>
      <c r="AH292" s="18">
        <f t="shared" si="9"/>
        <v>6.3926533617961967E-2</v>
      </c>
      <c r="AI292" s="11">
        <v>6.3926550000000004</v>
      </c>
      <c r="AK292" s="11" t="s">
        <v>83</v>
      </c>
      <c r="AL292" s="11">
        <v>1823</v>
      </c>
      <c r="AM292" s="11">
        <v>-22.035357999999999</v>
      </c>
      <c r="AN292" s="11">
        <v>-17.678795000000001</v>
      </c>
      <c r="AO292" s="11">
        <v>4.3565630000000004</v>
      </c>
      <c r="AP292" s="11">
        <v>19.770783000000002</v>
      </c>
      <c r="AR292" s="11" t="s">
        <v>76</v>
      </c>
      <c r="AS292" s="11">
        <v>289</v>
      </c>
      <c r="AT292" s="11">
        <v>23.074245999999999</v>
      </c>
      <c r="AU292" s="11">
        <v>21.922270000000001</v>
      </c>
      <c r="AV292" s="11">
        <v>1.1519760000000001</v>
      </c>
      <c r="AW292" s="11">
        <v>4.9924730000000004</v>
      </c>
    </row>
    <row r="293" spans="21:49" x14ac:dyDescent="0.35">
      <c r="U293" s="11" t="s">
        <v>76</v>
      </c>
      <c r="V293" s="11">
        <v>1483</v>
      </c>
      <c r="W293" s="11">
        <v>-1.420094</v>
      </c>
      <c r="X293" s="11">
        <v>-2.0316190000000001</v>
      </c>
      <c r="Y293" s="11">
        <v>0.61152499999999999</v>
      </c>
      <c r="Z293" s="18">
        <f t="shared" si="8"/>
        <v>0.43062290242758577</v>
      </c>
      <c r="AA293" s="11">
        <v>43.062271000000003</v>
      </c>
      <c r="AC293" s="11" t="s">
        <v>78</v>
      </c>
      <c r="AD293" s="11">
        <v>1827</v>
      </c>
      <c r="AE293" s="11">
        <v>-8.9382809999999999</v>
      </c>
      <c r="AF293" s="11">
        <v>-8.4944140000000008</v>
      </c>
      <c r="AG293" s="11">
        <v>0.44386799999999998</v>
      </c>
      <c r="AH293" s="18">
        <f t="shared" si="9"/>
        <v>4.9659212996324462E-2</v>
      </c>
      <c r="AI293" s="11">
        <v>4.965916</v>
      </c>
      <c r="AK293" s="11" t="s">
        <v>83</v>
      </c>
      <c r="AL293" s="11">
        <v>1829</v>
      </c>
      <c r="AM293" s="11">
        <v>10.012459</v>
      </c>
      <c r="AN293" s="11">
        <v>9.9265500000000007</v>
      </c>
      <c r="AO293" s="11">
        <v>8.5908999999999999E-2</v>
      </c>
      <c r="AP293" s="11">
        <v>0.85801799999999995</v>
      </c>
      <c r="AR293" s="11" t="s">
        <v>83</v>
      </c>
      <c r="AS293" s="11">
        <v>290</v>
      </c>
      <c r="AT293" s="11">
        <v>7.0778840000000001</v>
      </c>
      <c r="AU293" s="11">
        <v>22.538088999999999</v>
      </c>
      <c r="AV293" s="11">
        <v>15.460205</v>
      </c>
      <c r="AW293" s="11" t="s">
        <v>77</v>
      </c>
    </row>
    <row r="294" spans="21:49" x14ac:dyDescent="0.35">
      <c r="U294" s="11" t="s">
        <v>76</v>
      </c>
      <c r="V294" s="11">
        <v>1876</v>
      </c>
      <c r="W294" s="11">
        <v>-4.0344230000000003</v>
      </c>
      <c r="X294" s="11">
        <v>-2.3017180000000002</v>
      </c>
      <c r="Y294" s="11">
        <v>1.7327049999999999</v>
      </c>
      <c r="Z294" s="18">
        <f t="shared" si="8"/>
        <v>0.42948025033567372</v>
      </c>
      <c r="AA294" s="11">
        <v>42.948036000000002</v>
      </c>
      <c r="AC294" s="11" t="s">
        <v>78</v>
      </c>
      <c r="AD294" s="11">
        <v>1832</v>
      </c>
      <c r="AE294" s="11">
        <v>12.291214</v>
      </c>
      <c r="AF294" s="11">
        <v>1.5228930000000001</v>
      </c>
      <c r="AG294" s="11">
        <v>10.768321</v>
      </c>
      <c r="AH294" s="18">
        <f t="shared" si="9"/>
        <v>0.87609905742427074</v>
      </c>
      <c r="AI294" s="11">
        <v>87.609904</v>
      </c>
      <c r="AK294" s="11" t="s">
        <v>83</v>
      </c>
      <c r="AL294" s="11">
        <v>1837</v>
      </c>
      <c r="AM294" s="11">
        <v>4.5034200000000002</v>
      </c>
      <c r="AN294" s="11">
        <v>3.719049</v>
      </c>
      <c r="AO294" s="11">
        <v>0.78437100000000004</v>
      </c>
      <c r="AP294" s="11">
        <v>17.417228000000001</v>
      </c>
      <c r="AR294" s="11" t="s">
        <v>76</v>
      </c>
      <c r="AS294" s="11">
        <v>291</v>
      </c>
      <c r="AT294" s="11">
        <v>-11.209175999999999</v>
      </c>
      <c r="AU294" s="11">
        <v>-7.7252999999999998</v>
      </c>
      <c r="AV294" s="11">
        <v>3.4838749999999998</v>
      </c>
      <c r="AW294" s="11">
        <v>31.080568</v>
      </c>
    </row>
    <row r="295" spans="21:49" x14ac:dyDescent="0.35">
      <c r="U295" s="11" t="s">
        <v>76</v>
      </c>
      <c r="V295" s="11">
        <v>895</v>
      </c>
      <c r="W295" s="11">
        <v>-6.8173009999999996</v>
      </c>
      <c r="X295" s="11">
        <v>-3.8921839999999999</v>
      </c>
      <c r="Y295" s="11">
        <v>2.9251170000000002</v>
      </c>
      <c r="Z295" s="18">
        <f t="shared" si="8"/>
        <v>0.42907259045771934</v>
      </c>
      <c r="AA295" s="11">
        <v>42.907263999999998</v>
      </c>
      <c r="AC295" s="11" t="s">
        <v>78</v>
      </c>
      <c r="AD295" s="11">
        <v>1842</v>
      </c>
      <c r="AE295" s="11">
        <v>-27.707571000000002</v>
      </c>
      <c r="AF295" s="11">
        <v>-26.055900000000001</v>
      </c>
      <c r="AG295" s="11">
        <v>1.6516709999999999</v>
      </c>
      <c r="AH295" s="18">
        <f t="shared" si="9"/>
        <v>5.9610819006833904E-2</v>
      </c>
      <c r="AI295" s="11">
        <v>5.9610820000000002</v>
      </c>
      <c r="AK295" s="11" t="s">
        <v>83</v>
      </c>
      <c r="AL295" s="11">
        <v>1841</v>
      </c>
      <c r="AM295" s="11">
        <v>-14.990504</v>
      </c>
      <c r="AN295" s="11">
        <v>-15.648872000000001</v>
      </c>
      <c r="AO295" s="11">
        <v>0.65836700000000004</v>
      </c>
      <c r="AP295" s="11">
        <v>4.391896</v>
      </c>
      <c r="AR295" s="11" t="s">
        <v>76</v>
      </c>
      <c r="AS295" s="11">
        <v>292</v>
      </c>
      <c r="AT295" s="11">
        <v>0.85638999999999998</v>
      </c>
      <c r="AU295" s="11">
        <v>3.7069939999999999</v>
      </c>
      <c r="AV295" s="11">
        <v>2.8506040000000001</v>
      </c>
      <c r="AW295" s="11" t="s">
        <v>77</v>
      </c>
    </row>
    <row r="296" spans="21:49" x14ac:dyDescent="0.35">
      <c r="U296" s="11" t="s">
        <v>76</v>
      </c>
      <c r="V296" s="11">
        <v>659</v>
      </c>
      <c r="W296" s="11">
        <v>-0.98538899999999996</v>
      </c>
      <c r="X296" s="11">
        <v>-1.4077139999999999</v>
      </c>
      <c r="Y296" s="11">
        <v>0.42232399999999998</v>
      </c>
      <c r="Z296" s="18">
        <f t="shared" si="8"/>
        <v>0.42858607108461733</v>
      </c>
      <c r="AA296" s="11">
        <v>42.858614000000003</v>
      </c>
      <c r="AC296" s="11" t="s">
        <v>78</v>
      </c>
      <c r="AD296" s="11">
        <v>1849</v>
      </c>
      <c r="AE296" s="11">
        <v>-14.128337</v>
      </c>
      <c r="AF296" s="11">
        <v>-18.306857999999998</v>
      </c>
      <c r="AG296" s="11">
        <v>4.1785209999999999</v>
      </c>
      <c r="AH296" s="18">
        <f t="shared" si="9"/>
        <v>0.29575462419957849</v>
      </c>
      <c r="AI296" s="11">
        <v>29.575465000000001</v>
      </c>
      <c r="AK296" s="11" t="s">
        <v>83</v>
      </c>
      <c r="AL296" s="11">
        <v>1848</v>
      </c>
      <c r="AM296" s="11">
        <v>-18.785710000000002</v>
      </c>
      <c r="AN296" s="11">
        <v>-17.649712000000001</v>
      </c>
      <c r="AO296" s="11">
        <v>1.1359980000000001</v>
      </c>
      <c r="AP296" s="11">
        <v>6.0471409999999999</v>
      </c>
      <c r="AR296" s="11" t="s">
        <v>76</v>
      </c>
      <c r="AS296" s="11">
        <v>293</v>
      </c>
      <c r="AT296" s="11">
        <v>-1.9663040000000001</v>
      </c>
      <c r="AU296" s="11">
        <v>-3.4159799999999998</v>
      </c>
      <c r="AV296" s="11">
        <v>1.449676</v>
      </c>
      <c r="AW296" s="11">
        <v>73.725941000000006</v>
      </c>
    </row>
    <row r="297" spans="21:49" x14ac:dyDescent="0.35">
      <c r="U297" s="11" t="s">
        <v>76</v>
      </c>
      <c r="V297" s="11">
        <v>1904</v>
      </c>
      <c r="W297" s="11">
        <v>6.5978680000000001</v>
      </c>
      <c r="X297" s="11">
        <v>3.7830119999999998</v>
      </c>
      <c r="Y297" s="11">
        <v>2.8148559999999998</v>
      </c>
      <c r="Z297" s="18">
        <f t="shared" si="8"/>
        <v>0.42663114812239344</v>
      </c>
      <c r="AA297" s="11">
        <v>42.663116000000002</v>
      </c>
      <c r="AC297" s="11" t="s">
        <v>78</v>
      </c>
      <c r="AD297" s="11">
        <v>1851</v>
      </c>
      <c r="AE297" s="11">
        <v>-13.103964</v>
      </c>
      <c r="AF297" s="11">
        <v>-13.40972</v>
      </c>
      <c r="AG297" s="11">
        <v>0.305757</v>
      </c>
      <c r="AH297" s="18">
        <f t="shared" si="9"/>
        <v>2.3333168497715655E-2</v>
      </c>
      <c r="AI297" s="11">
        <v>2.3333140000000001</v>
      </c>
      <c r="AK297" s="11" t="s">
        <v>83</v>
      </c>
      <c r="AL297" s="11">
        <v>1854</v>
      </c>
      <c r="AM297" s="11">
        <v>14.516000999999999</v>
      </c>
      <c r="AN297" s="11">
        <v>11.038169</v>
      </c>
      <c r="AO297" s="11">
        <v>3.4778319999999998</v>
      </c>
      <c r="AP297" s="11">
        <v>23.958611999999999</v>
      </c>
      <c r="AR297" s="11" t="s">
        <v>83</v>
      </c>
      <c r="AS297" s="11">
        <v>294</v>
      </c>
      <c r="AT297" s="11">
        <v>9.9729880000000009</v>
      </c>
      <c r="AU297" s="11">
        <v>8.3467310000000001</v>
      </c>
      <c r="AV297" s="11">
        <v>1.6262570000000001</v>
      </c>
      <c r="AW297" s="11">
        <v>16.306621</v>
      </c>
    </row>
    <row r="298" spans="21:49" x14ac:dyDescent="0.35">
      <c r="U298" s="11" t="s">
        <v>76</v>
      </c>
      <c r="V298" s="11">
        <v>303</v>
      </c>
      <c r="W298" s="11">
        <v>-10.039426000000001</v>
      </c>
      <c r="X298" s="11">
        <v>-5.7615429999999996</v>
      </c>
      <c r="Y298" s="11">
        <v>4.2778830000000001</v>
      </c>
      <c r="Z298" s="18">
        <f t="shared" si="8"/>
        <v>0.42610832531660675</v>
      </c>
      <c r="AA298" s="11">
        <v>42.610836999999997</v>
      </c>
      <c r="AC298" s="11" t="s">
        <v>78</v>
      </c>
      <c r="AD298" s="11">
        <v>1861</v>
      </c>
      <c r="AE298" s="11">
        <v>1.2002139999999999</v>
      </c>
      <c r="AF298" s="11">
        <v>-0.63896900000000001</v>
      </c>
      <c r="AG298" s="11">
        <v>1.839183</v>
      </c>
      <c r="AH298" s="18">
        <f t="shared" si="9"/>
        <v>1.5323792257047495</v>
      </c>
      <c r="AI298" s="11" t="s">
        <v>77</v>
      </c>
      <c r="AK298" s="11" t="s">
        <v>83</v>
      </c>
      <c r="AL298" s="11">
        <v>1860</v>
      </c>
      <c r="AM298" s="11">
        <v>-7.8921989999999997</v>
      </c>
      <c r="AN298" s="11">
        <v>-2.1377570000000001</v>
      </c>
      <c r="AO298" s="11">
        <v>5.7544420000000001</v>
      </c>
      <c r="AP298" s="11">
        <v>72.913034999999994</v>
      </c>
      <c r="AR298" s="11" t="s">
        <v>76</v>
      </c>
      <c r="AS298" s="11">
        <v>295</v>
      </c>
      <c r="AT298" s="11">
        <v>0.68534300000000004</v>
      </c>
      <c r="AU298" s="11">
        <v>4.6908979999999998</v>
      </c>
      <c r="AV298" s="11">
        <v>4.0055550000000002</v>
      </c>
      <c r="AW298" s="11" t="s">
        <v>77</v>
      </c>
    </row>
    <row r="299" spans="21:49" x14ac:dyDescent="0.35">
      <c r="U299" s="11" t="s">
        <v>76</v>
      </c>
      <c r="V299" s="11">
        <v>1771</v>
      </c>
      <c r="W299" s="11">
        <v>8.8007120000000008</v>
      </c>
      <c r="X299" s="11">
        <v>5.0532640000000004</v>
      </c>
      <c r="Y299" s="11">
        <v>3.747449</v>
      </c>
      <c r="Z299" s="18">
        <f t="shared" si="8"/>
        <v>0.4258120252088694</v>
      </c>
      <c r="AA299" s="11">
        <v>42.581195999999998</v>
      </c>
      <c r="AC299" s="11" t="s">
        <v>78</v>
      </c>
      <c r="AD299" s="11">
        <v>1866</v>
      </c>
      <c r="AE299" s="11">
        <v>22.361530999999999</v>
      </c>
      <c r="AF299" s="11">
        <v>23.011944</v>
      </c>
      <c r="AG299" s="11">
        <v>0.65041300000000002</v>
      </c>
      <c r="AH299" s="18">
        <f t="shared" si="9"/>
        <v>2.9086246375527688E-2</v>
      </c>
      <c r="AI299" s="11">
        <v>2.9086240000000001</v>
      </c>
      <c r="AK299" s="11" t="s">
        <v>83</v>
      </c>
      <c r="AL299" s="11">
        <v>1863</v>
      </c>
      <c r="AM299" s="11">
        <v>14.585031000000001</v>
      </c>
      <c r="AN299" s="11">
        <v>12.118373999999999</v>
      </c>
      <c r="AO299" s="11">
        <v>2.4666570000000001</v>
      </c>
      <c r="AP299" s="11">
        <v>16.912251999999999</v>
      </c>
      <c r="AR299" s="11" t="s">
        <v>76</v>
      </c>
      <c r="AS299" s="11">
        <v>296</v>
      </c>
      <c r="AT299" s="11">
        <v>-13.046500999999999</v>
      </c>
      <c r="AU299" s="11">
        <v>-12.888453</v>
      </c>
      <c r="AV299" s="11">
        <v>0.15804699999999999</v>
      </c>
      <c r="AW299" s="11">
        <v>1.2114130000000001</v>
      </c>
    </row>
    <row r="300" spans="21:49" x14ac:dyDescent="0.35">
      <c r="U300" s="11" t="s">
        <v>76</v>
      </c>
      <c r="V300" s="11">
        <v>1094</v>
      </c>
      <c r="W300" s="11">
        <v>-6.4077789999999997</v>
      </c>
      <c r="X300" s="11">
        <v>-3.711525</v>
      </c>
      <c r="Y300" s="11">
        <v>2.6962540000000002</v>
      </c>
      <c r="Z300" s="18">
        <f t="shared" si="8"/>
        <v>0.42077824469289599</v>
      </c>
      <c r="AA300" s="11">
        <v>42.077823000000002</v>
      </c>
      <c r="AC300" s="11" t="s">
        <v>78</v>
      </c>
      <c r="AD300" s="11">
        <v>1869</v>
      </c>
      <c r="AE300" s="11">
        <v>38.623873000000003</v>
      </c>
      <c r="AF300" s="11">
        <v>33.690137</v>
      </c>
      <c r="AG300" s="11">
        <v>4.9337350000000004</v>
      </c>
      <c r="AH300" s="18">
        <f t="shared" si="9"/>
        <v>0.12773796661976389</v>
      </c>
      <c r="AI300" s="11">
        <v>12.773797999999999</v>
      </c>
      <c r="AK300" s="11" t="s">
        <v>83</v>
      </c>
      <c r="AL300" s="11">
        <v>1871</v>
      </c>
      <c r="AM300" s="11">
        <v>13.445919999999999</v>
      </c>
      <c r="AN300" s="11">
        <v>20.358822</v>
      </c>
      <c r="AO300" s="11">
        <v>6.9129019999999999</v>
      </c>
      <c r="AP300" s="11">
        <v>51.412635999999999</v>
      </c>
      <c r="AR300" s="11" t="s">
        <v>76</v>
      </c>
      <c r="AS300" s="11">
        <v>297</v>
      </c>
      <c r="AT300" s="11">
        <v>18.226600999999999</v>
      </c>
      <c r="AU300" s="11">
        <v>17.768246999999999</v>
      </c>
      <c r="AV300" s="11">
        <v>0.45835399999999998</v>
      </c>
      <c r="AW300" s="11">
        <v>2.5147539999999999</v>
      </c>
    </row>
    <row r="301" spans="21:49" x14ac:dyDescent="0.35">
      <c r="U301" s="11" t="s">
        <v>76</v>
      </c>
      <c r="V301" s="11">
        <v>1655</v>
      </c>
      <c r="W301" s="11">
        <v>-5.7012049999999999</v>
      </c>
      <c r="X301" s="11">
        <v>-3.3141259999999999</v>
      </c>
      <c r="Y301" s="11">
        <v>2.387079</v>
      </c>
      <c r="Z301" s="18">
        <f t="shared" si="8"/>
        <v>0.41869727540055129</v>
      </c>
      <c r="AA301" s="11">
        <v>41.869720999999998</v>
      </c>
      <c r="AC301" s="11" t="s">
        <v>78</v>
      </c>
      <c r="AD301" s="11">
        <v>1881</v>
      </c>
      <c r="AE301" s="11">
        <v>12.769209999999999</v>
      </c>
      <c r="AF301" s="11">
        <v>27.629109</v>
      </c>
      <c r="AG301" s="11">
        <v>14.859899</v>
      </c>
      <c r="AH301" s="18">
        <f t="shared" si="9"/>
        <v>1.1637289229325856</v>
      </c>
      <c r="AI301" s="11" t="s">
        <v>77</v>
      </c>
      <c r="AK301" s="11" t="s">
        <v>83</v>
      </c>
      <c r="AL301" s="11">
        <v>1879</v>
      </c>
      <c r="AM301" s="11">
        <v>-11.538923</v>
      </c>
      <c r="AN301" s="11">
        <v>-10.927676</v>
      </c>
      <c r="AO301" s="11">
        <v>0.61124699999999998</v>
      </c>
      <c r="AP301" s="11">
        <v>5.2972609999999998</v>
      </c>
      <c r="AR301" s="11" t="s">
        <v>78</v>
      </c>
      <c r="AS301" s="11">
        <v>298</v>
      </c>
      <c r="AT301" s="11">
        <v>-23.175948000000002</v>
      </c>
      <c r="AU301" s="11">
        <v>-24.49615</v>
      </c>
      <c r="AV301" s="11">
        <v>1.3202020000000001</v>
      </c>
      <c r="AW301" s="11">
        <v>5.6964300000000003</v>
      </c>
    </row>
    <row r="302" spans="21:49" x14ac:dyDescent="0.35">
      <c r="U302" s="11" t="s">
        <v>76</v>
      </c>
      <c r="V302" s="11">
        <v>1495</v>
      </c>
      <c r="W302" s="11">
        <v>5.6009089999999997</v>
      </c>
      <c r="X302" s="11">
        <v>3.2586819999999999</v>
      </c>
      <c r="Y302" s="11">
        <v>2.3422269999999998</v>
      </c>
      <c r="Z302" s="18">
        <f t="shared" si="8"/>
        <v>0.41818694072694274</v>
      </c>
      <c r="AA302" s="11">
        <v>41.818691000000001</v>
      </c>
      <c r="AC302" s="11" t="s">
        <v>78</v>
      </c>
      <c r="AD302" s="11">
        <v>1883</v>
      </c>
      <c r="AE302" s="11">
        <v>-12.73724</v>
      </c>
      <c r="AF302" s="11">
        <v>-14.292253000000001</v>
      </c>
      <c r="AG302" s="11">
        <v>1.555013</v>
      </c>
      <c r="AH302" s="18">
        <f t="shared" si="9"/>
        <v>0.12208398365737004</v>
      </c>
      <c r="AI302" s="11">
        <v>12.208398000000001</v>
      </c>
      <c r="AK302" s="11" t="s">
        <v>83</v>
      </c>
      <c r="AL302" s="11">
        <v>1880</v>
      </c>
      <c r="AM302" s="11">
        <v>-25.467873999999998</v>
      </c>
      <c r="AN302" s="11">
        <v>-25.125534999999999</v>
      </c>
      <c r="AO302" s="11">
        <v>0.342339</v>
      </c>
      <c r="AP302" s="11">
        <v>1.3441989999999999</v>
      </c>
      <c r="AR302" s="11" t="s">
        <v>76</v>
      </c>
      <c r="AS302" s="11">
        <v>299</v>
      </c>
      <c r="AT302" s="11">
        <v>19.695332000000001</v>
      </c>
      <c r="AU302" s="11">
        <v>19.300426999999999</v>
      </c>
      <c r="AV302" s="11">
        <v>0.39490500000000001</v>
      </c>
      <c r="AW302" s="11">
        <v>2.005071</v>
      </c>
    </row>
    <row r="303" spans="21:49" x14ac:dyDescent="0.35">
      <c r="U303" s="11" t="s">
        <v>76</v>
      </c>
      <c r="V303" s="11">
        <v>1422</v>
      </c>
      <c r="W303" s="11">
        <v>-3.1006640000000001</v>
      </c>
      <c r="X303" s="11">
        <v>-4.3963970000000003</v>
      </c>
      <c r="Y303" s="11">
        <v>1.2957320000000001</v>
      </c>
      <c r="Z303" s="18">
        <f t="shared" si="8"/>
        <v>0.41788855548359966</v>
      </c>
      <c r="AA303" s="11">
        <v>41.788851999999999</v>
      </c>
      <c r="AC303" s="11" t="s">
        <v>78</v>
      </c>
      <c r="AD303" s="11">
        <v>1888</v>
      </c>
      <c r="AE303" s="11">
        <v>-13.168417</v>
      </c>
      <c r="AF303" s="11">
        <v>-13.777748000000001</v>
      </c>
      <c r="AG303" s="11">
        <v>0.60933099999999996</v>
      </c>
      <c r="AH303" s="18">
        <f t="shared" si="9"/>
        <v>4.6272152529799139E-2</v>
      </c>
      <c r="AI303" s="11">
        <v>4.6272159999999998</v>
      </c>
      <c r="AK303" s="11" t="s">
        <v>83</v>
      </c>
      <c r="AL303" s="11">
        <v>1890</v>
      </c>
      <c r="AM303" s="11">
        <v>-11.116985</v>
      </c>
      <c r="AN303" s="11">
        <v>-12.481509000000001</v>
      </c>
      <c r="AO303" s="11">
        <v>1.3645240000000001</v>
      </c>
      <c r="AP303" s="11">
        <v>12.274231</v>
      </c>
      <c r="AR303" s="11" t="s">
        <v>76</v>
      </c>
      <c r="AS303" s="11">
        <v>300</v>
      </c>
      <c r="AT303" s="11">
        <v>5.6851690000000001</v>
      </c>
      <c r="AU303" s="11">
        <v>3.4443049999999999</v>
      </c>
      <c r="AV303" s="11">
        <v>2.2408640000000002</v>
      </c>
      <c r="AW303" s="11">
        <v>39.415956000000001</v>
      </c>
    </row>
    <row r="304" spans="21:49" x14ac:dyDescent="0.35">
      <c r="U304" s="11" t="s">
        <v>76</v>
      </c>
      <c r="V304" s="11">
        <v>1937</v>
      </c>
      <c r="W304" s="11">
        <v>-10.28402</v>
      </c>
      <c r="X304" s="11">
        <v>-5.9907250000000003</v>
      </c>
      <c r="Y304" s="11">
        <v>4.2932949999999996</v>
      </c>
      <c r="Z304" s="18">
        <f t="shared" si="8"/>
        <v>0.41747244754483165</v>
      </c>
      <c r="AA304" s="11">
        <v>41.747244999999999</v>
      </c>
      <c r="AC304" s="11" t="s">
        <v>78</v>
      </c>
      <c r="AD304" s="11">
        <v>1893</v>
      </c>
      <c r="AE304" s="11">
        <v>-1.2165239999999999</v>
      </c>
      <c r="AF304" s="11">
        <v>-4.4772590000000001</v>
      </c>
      <c r="AG304" s="11">
        <v>3.2607349999999999</v>
      </c>
      <c r="AH304" s="18">
        <f t="shared" si="9"/>
        <v>2.6803704653586777</v>
      </c>
      <c r="AI304" s="11" t="s">
        <v>77</v>
      </c>
      <c r="AK304" s="11" t="s">
        <v>83</v>
      </c>
      <c r="AL304" s="11">
        <v>1892</v>
      </c>
      <c r="AM304" s="11">
        <v>-11.648064</v>
      </c>
      <c r="AN304" s="11">
        <v>-6.7457659999999997</v>
      </c>
      <c r="AO304" s="11">
        <v>4.9022969999999999</v>
      </c>
      <c r="AP304" s="11">
        <v>42.086801000000001</v>
      </c>
      <c r="AR304" s="11" t="s">
        <v>76</v>
      </c>
      <c r="AS304" s="11">
        <v>301</v>
      </c>
      <c r="AT304" s="11">
        <v>5.2096619999999998</v>
      </c>
      <c r="AU304" s="11">
        <v>4.2868269999999997</v>
      </c>
      <c r="AV304" s="11">
        <v>0.92283400000000004</v>
      </c>
      <c r="AW304" s="11">
        <v>17.713903999999999</v>
      </c>
    </row>
    <row r="305" spans="21:49" x14ac:dyDescent="0.35">
      <c r="U305" s="11" t="s">
        <v>76</v>
      </c>
      <c r="V305" s="11">
        <v>1973</v>
      </c>
      <c r="W305" s="11">
        <v>-5.8232590000000002</v>
      </c>
      <c r="X305" s="11">
        <v>-3.4023310000000002</v>
      </c>
      <c r="Y305" s="11">
        <v>2.420928</v>
      </c>
      <c r="Z305" s="18">
        <f t="shared" si="8"/>
        <v>0.41573421343615319</v>
      </c>
      <c r="AA305" s="11">
        <v>41.573416000000002</v>
      </c>
      <c r="AC305" s="11" t="s">
        <v>78</v>
      </c>
      <c r="AD305" s="11">
        <v>1899</v>
      </c>
      <c r="AE305" s="11">
        <v>10.543498</v>
      </c>
      <c r="AF305" s="11">
        <v>13.624694999999999</v>
      </c>
      <c r="AG305" s="11">
        <v>3.081197</v>
      </c>
      <c r="AH305" s="18">
        <f t="shared" si="9"/>
        <v>0.29223669412181802</v>
      </c>
      <c r="AI305" s="11">
        <v>29.223666000000001</v>
      </c>
      <c r="AK305" s="11" t="s">
        <v>83</v>
      </c>
      <c r="AL305" s="11">
        <v>1901</v>
      </c>
      <c r="AM305" s="11">
        <v>-7.4220300000000003</v>
      </c>
      <c r="AN305" s="11">
        <v>-8.7582970000000007</v>
      </c>
      <c r="AO305" s="11">
        <v>1.3362670000000001</v>
      </c>
      <c r="AP305" s="11">
        <v>18.004066999999999</v>
      </c>
      <c r="AR305" s="11" t="s">
        <v>78</v>
      </c>
      <c r="AS305" s="11">
        <v>302</v>
      </c>
      <c r="AT305" s="11">
        <v>17.227540999999999</v>
      </c>
      <c r="AU305" s="11">
        <v>18.672767</v>
      </c>
      <c r="AV305" s="11">
        <v>1.445225</v>
      </c>
      <c r="AW305" s="11">
        <v>8.3890399999999996</v>
      </c>
    </row>
    <row r="306" spans="21:49" x14ac:dyDescent="0.35">
      <c r="U306" s="11" t="s">
        <v>76</v>
      </c>
      <c r="V306" s="11">
        <v>1676</v>
      </c>
      <c r="W306" s="11">
        <v>-6.0711830000000004</v>
      </c>
      <c r="X306" s="11">
        <v>-8.5865629999999999</v>
      </c>
      <c r="Y306" s="11">
        <v>2.5153789999999998</v>
      </c>
      <c r="Z306" s="18">
        <f t="shared" si="8"/>
        <v>0.41431447544901867</v>
      </c>
      <c r="AA306" s="11">
        <v>41.431452999999998</v>
      </c>
      <c r="AC306" s="11" t="s">
        <v>78</v>
      </c>
      <c r="AD306" s="11">
        <v>1906</v>
      </c>
      <c r="AE306" s="11">
        <v>11.460786000000001</v>
      </c>
      <c r="AF306" s="11">
        <v>9.0292209999999997</v>
      </c>
      <c r="AG306" s="11">
        <v>2.4315660000000001</v>
      </c>
      <c r="AH306" s="18">
        <f t="shared" si="9"/>
        <v>0.21216398247031223</v>
      </c>
      <c r="AI306" s="11">
        <v>21.216394000000001</v>
      </c>
      <c r="AK306" s="11" t="s">
        <v>83</v>
      </c>
      <c r="AL306" s="11">
        <v>1907</v>
      </c>
      <c r="AM306" s="11">
        <v>-8.2440110000000004</v>
      </c>
      <c r="AN306" s="11">
        <v>-8.2457689999999992</v>
      </c>
      <c r="AO306" s="11">
        <v>1.758E-3</v>
      </c>
      <c r="AP306" s="11">
        <v>2.1329000000000001E-2</v>
      </c>
      <c r="AR306" s="11" t="s">
        <v>76</v>
      </c>
      <c r="AS306" s="11">
        <v>303</v>
      </c>
      <c r="AT306" s="11">
        <v>-10.039426000000001</v>
      </c>
      <c r="AU306" s="11">
        <v>-5.7615429999999996</v>
      </c>
      <c r="AV306" s="11">
        <v>4.2778830000000001</v>
      </c>
      <c r="AW306" s="11">
        <v>42.610836999999997</v>
      </c>
    </row>
    <row r="307" spans="21:49" x14ac:dyDescent="0.35">
      <c r="U307" s="11" t="s">
        <v>76</v>
      </c>
      <c r="V307" s="11">
        <v>1630</v>
      </c>
      <c r="W307" s="11">
        <v>-7.0418919999999998</v>
      </c>
      <c r="X307" s="11">
        <v>-4.1339920000000001</v>
      </c>
      <c r="Y307" s="11">
        <v>2.9079000000000002</v>
      </c>
      <c r="Z307" s="18">
        <f t="shared" si="8"/>
        <v>0.41294299884178859</v>
      </c>
      <c r="AA307" s="11">
        <v>41.294297999999998</v>
      </c>
      <c r="AC307" s="11" t="s">
        <v>78</v>
      </c>
      <c r="AD307" s="11">
        <v>1915</v>
      </c>
      <c r="AE307" s="11">
        <v>1.370382</v>
      </c>
      <c r="AF307" s="11">
        <v>4.7446349999999997</v>
      </c>
      <c r="AG307" s="11">
        <v>3.3742529999999999</v>
      </c>
      <c r="AH307" s="18">
        <f t="shared" si="9"/>
        <v>2.4622718336930869</v>
      </c>
      <c r="AI307" s="11" t="s">
        <v>77</v>
      </c>
      <c r="AK307" s="11" t="s">
        <v>83</v>
      </c>
      <c r="AL307" s="11">
        <v>1914</v>
      </c>
      <c r="AM307" s="11">
        <v>-24.594137</v>
      </c>
      <c r="AN307" s="11">
        <v>-22.690647999999999</v>
      </c>
      <c r="AO307" s="11">
        <v>1.903489</v>
      </c>
      <c r="AP307" s="11">
        <v>7.7396029999999998</v>
      </c>
      <c r="AR307" s="11" t="s">
        <v>76</v>
      </c>
      <c r="AS307" s="11">
        <v>304</v>
      </c>
      <c r="AT307" s="11">
        <v>-8.9170370000000005</v>
      </c>
      <c r="AU307" s="11">
        <v>-8.5525009999999995</v>
      </c>
      <c r="AV307" s="11">
        <v>0.36453600000000003</v>
      </c>
      <c r="AW307" s="11">
        <v>4.0880900000000002</v>
      </c>
    </row>
    <row r="308" spans="21:49" x14ac:dyDescent="0.35">
      <c r="U308" s="11" t="s">
        <v>76</v>
      </c>
      <c r="V308" s="11">
        <v>848</v>
      </c>
      <c r="W308" s="11">
        <v>-3.5617489999999998</v>
      </c>
      <c r="X308" s="11">
        <v>-2.1004640000000001</v>
      </c>
      <c r="Y308" s="11">
        <v>1.4612849999999999</v>
      </c>
      <c r="Z308" s="18">
        <f t="shared" si="8"/>
        <v>0.41027175132217347</v>
      </c>
      <c r="AA308" s="11">
        <v>41.027185000000003</v>
      </c>
      <c r="AC308" s="11" t="s">
        <v>78</v>
      </c>
      <c r="AD308" s="11">
        <v>1919</v>
      </c>
      <c r="AE308" s="11">
        <v>27.147193999999999</v>
      </c>
      <c r="AF308" s="11">
        <v>28.166629</v>
      </c>
      <c r="AG308" s="11">
        <v>1.0194350000000001</v>
      </c>
      <c r="AH308" s="18">
        <f t="shared" si="9"/>
        <v>3.755213153889865E-2</v>
      </c>
      <c r="AI308" s="11">
        <v>3.7552140000000001</v>
      </c>
      <c r="AK308" s="11" t="s">
        <v>83</v>
      </c>
      <c r="AL308" s="11">
        <v>1918</v>
      </c>
      <c r="AM308" s="11">
        <v>49.875309999999999</v>
      </c>
      <c r="AN308" s="11">
        <v>41.286231999999998</v>
      </c>
      <c r="AO308" s="11">
        <v>8.5890789999999999</v>
      </c>
      <c r="AP308" s="11">
        <v>17.221102999999999</v>
      </c>
      <c r="AR308" s="11" t="s">
        <v>83</v>
      </c>
      <c r="AS308" s="11">
        <v>305</v>
      </c>
      <c r="AT308" s="11">
        <v>28.113216000000001</v>
      </c>
      <c r="AU308" s="11">
        <v>22.282789999999999</v>
      </c>
      <c r="AV308" s="11">
        <v>5.8304260000000001</v>
      </c>
      <c r="AW308" s="11">
        <v>20.739094000000001</v>
      </c>
    </row>
    <row r="309" spans="21:49" x14ac:dyDescent="0.35">
      <c r="U309" s="11" t="s">
        <v>76</v>
      </c>
      <c r="V309" s="11">
        <v>1894</v>
      </c>
      <c r="W309" s="11">
        <v>7.9253410000000004</v>
      </c>
      <c r="X309" s="11">
        <v>4.684164</v>
      </c>
      <c r="Y309" s="11">
        <v>3.2411780000000001</v>
      </c>
      <c r="Z309" s="18">
        <f t="shared" si="8"/>
        <v>0.40896385404741575</v>
      </c>
      <c r="AA309" s="11">
        <v>40.896379000000003</v>
      </c>
      <c r="AC309" s="11" t="s">
        <v>78</v>
      </c>
      <c r="AD309" s="11">
        <v>1922</v>
      </c>
      <c r="AE309" s="11">
        <v>-3.425287</v>
      </c>
      <c r="AF309" s="11">
        <v>-5.3902510000000001</v>
      </c>
      <c r="AG309" s="11">
        <v>1.9649639999999999</v>
      </c>
      <c r="AH309" s="18">
        <f t="shared" si="9"/>
        <v>0.57366404625364242</v>
      </c>
      <c r="AI309" s="11">
        <v>57.366408999999997</v>
      </c>
      <c r="AK309" s="11" t="s">
        <v>83</v>
      </c>
      <c r="AL309" s="11">
        <v>1924</v>
      </c>
      <c r="AM309" s="11">
        <v>13.834110000000001</v>
      </c>
      <c r="AN309" s="11">
        <v>17.025148000000002</v>
      </c>
      <c r="AO309" s="11">
        <v>3.191039</v>
      </c>
      <c r="AP309" s="11">
        <v>23.066454</v>
      </c>
      <c r="AR309" s="11" t="s">
        <v>76</v>
      </c>
      <c r="AS309" s="11">
        <v>306</v>
      </c>
      <c r="AT309" s="11">
        <v>-9.6051029999999997</v>
      </c>
      <c r="AU309" s="11">
        <v>-9.8490839999999995</v>
      </c>
      <c r="AV309" s="11">
        <v>0.243981</v>
      </c>
      <c r="AW309" s="11">
        <v>2.5401189999999998</v>
      </c>
    </row>
    <row r="310" spans="21:49" x14ac:dyDescent="0.35">
      <c r="U310" s="11" t="s">
        <v>76</v>
      </c>
      <c r="V310" s="11">
        <v>546</v>
      </c>
      <c r="W310" s="11">
        <v>-2.8812139999999999</v>
      </c>
      <c r="X310" s="11">
        <v>-1.7034499999999999</v>
      </c>
      <c r="Y310" s="11">
        <v>1.177764</v>
      </c>
      <c r="Z310" s="18">
        <f t="shared" si="8"/>
        <v>0.40877352393817329</v>
      </c>
      <c r="AA310" s="11">
        <v>40.877355999999999</v>
      </c>
      <c r="AC310" s="11" t="s">
        <v>78</v>
      </c>
      <c r="AD310" s="11">
        <v>1928</v>
      </c>
      <c r="AE310" s="11">
        <v>-22.621603</v>
      </c>
      <c r="AF310" s="11">
        <v>-24.654253000000001</v>
      </c>
      <c r="AG310" s="11">
        <v>2.0326499999999998</v>
      </c>
      <c r="AH310" s="18">
        <f t="shared" si="9"/>
        <v>8.9854375041415052E-2</v>
      </c>
      <c r="AI310" s="11">
        <v>8.9854380000000003</v>
      </c>
      <c r="AK310" s="11" t="s">
        <v>83</v>
      </c>
      <c r="AL310" s="11">
        <v>1931</v>
      </c>
      <c r="AM310" s="11">
        <v>-17.142723</v>
      </c>
      <c r="AN310" s="11">
        <v>-15.429646</v>
      </c>
      <c r="AO310" s="11">
        <v>1.7130780000000001</v>
      </c>
      <c r="AP310" s="11">
        <v>9.9930319999999995</v>
      </c>
      <c r="AR310" s="11" t="s">
        <v>76</v>
      </c>
      <c r="AS310" s="11">
        <v>307</v>
      </c>
      <c r="AT310" s="11">
        <v>-0.28054000000000001</v>
      </c>
      <c r="AU310" s="11">
        <v>-1.998963</v>
      </c>
      <c r="AV310" s="11">
        <v>1.7184219999999999</v>
      </c>
      <c r="AW310" s="11" t="s">
        <v>77</v>
      </c>
    </row>
    <row r="311" spans="21:49" x14ac:dyDescent="0.35">
      <c r="U311" s="11" t="s">
        <v>76</v>
      </c>
      <c r="V311" s="11">
        <v>1168</v>
      </c>
      <c r="W311" s="11">
        <v>3.1910400000000001</v>
      </c>
      <c r="X311" s="11">
        <v>1.8871830000000001</v>
      </c>
      <c r="Y311" s="11">
        <v>1.303857</v>
      </c>
      <c r="Z311" s="18">
        <f t="shared" si="8"/>
        <v>0.4085993907942238</v>
      </c>
      <c r="AA311" s="11">
        <v>40.859931000000003</v>
      </c>
      <c r="AC311" s="11" t="s">
        <v>78</v>
      </c>
      <c r="AD311" s="11">
        <v>1936</v>
      </c>
      <c r="AE311" s="11">
        <v>-18.346181999999999</v>
      </c>
      <c r="AF311" s="11">
        <v>-15.793184999999999</v>
      </c>
      <c r="AG311" s="11">
        <v>2.552997</v>
      </c>
      <c r="AH311" s="18">
        <f t="shared" si="9"/>
        <v>0.13915685563350458</v>
      </c>
      <c r="AI311" s="11">
        <v>13.915684000000001</v>
      </c>
      <c r="AK311" s="11" t="s">
        <v>83</v>
      </c>
      <c r="AL311" s="11">
        <v>1935</v>
      </c>
      <c r="AM311" s="11">
        <v>1.5908370000000001</v>
      </c>
      <c r="AN311" s="11">
        <v>-5.9536020000000001</v>
      </c>
      <c r="AO311" s="11">
        <v>7.5444389999999997</v>
      </c>
      <c r="AP311" s="11" t="s">
        <v>77</v>
      </c>
      <c r="AR311" s="11" t="s">
        <v>76</v>
      </c>
      <c r="AS311" s="11">
        <v>308</v>
      </c>
      <c r="AT311" s="11">
        <v>8.1817519999999995</v>
      </c>
      <c r="AU311" s="11">
        <v>7.1443110000000001</v>
      </c>
      <c r="AV311" s="11">
        <v>1.0374410000000001</v>
      </c>
      <c r="AW311" s="11">
        <v>12.679940999999999</v>
      </c>
    </row>
    <row r="312" spans="21:49" x14ac:dyDescent="0.35">
      <c r="U312" s="11" t="s">
        <v>76</v>
      </c>
      <c r="V312" s="11">
        <v>1406</v>
      </c>
      <c r="W312" s="11">
        <v>-8.4624159999999993</v>
      </c>
      <c r="X312" s="11">
        <v>-5.0155500000000002</v>
      </c>
      <c r="Y312" s="11">
        <v>3.446866</v>
      </c>
      <c r="Z312" s="18">
        <f t="shared" si="8"/>
        <v>0.40731464867716266</v>
      </c>
      <c r="AA312" s="11">
        <v>40.731468</v>
      </c>
      <c r="AC312" s="11" t="s">
        <v>78</v>
      </c>
      <c r="AD312" s="11">
        <v>1941</v>
      </c>
      <c r="AE312" s="11">
        <v>-26.070291999999998</v>
      </c>
      <c r="AF312" s="11">
        <v>-25.484662</v>
      </c>
      <c r="AG312" s="11">
        <v>0.58562999999999998</v>
      </c>
      <c r="AH312" s="18">
        <f t="shared" si="9"/>
        <v>2.2463499833450275E-2</v>
      </c>
      <c r="AI312" s="11">
        <v>2.2463510000000002</v>
      </c>
      <c r="AK312" s="11" t="s">
        <v>83</v>
      </c>
      <c r="AL312" s="11">
        <v>1940</v>
      </c>
      <c r="AM312" s="11">
        <v>1.6738</v>
      </c>
      <c r="AN312" s="11">
        <v>1.7766660000000001</v>
      </c>
      <c r="AO312" s="11">
        <v>0.102866</v>
      </c>
      <c r="AP312" s="11">
        <v>6.1456439999999999</v>
      </c>
      <c r="AR312" s="11" t="s">
        <v>83</v>
      </c>
      <c r="AS312" s="11">
        <v>309</v>
      </c>
      <c r="AT312" s="11">
        <v>-3.9683329999999999</v>
      </c>
      <c r="AU312" s="11">
        <v>-5.4474030000000004</v>
      </c>
      <c r="AV312" s="11">
        <v>1.4790700000000001</v>
      </c>
      <c r="AW312" s="11">
        <v>37.271830999999999</v>
      </c>
    </row>
    <row r="313" spans="21:49" x14ac:dyDescent="0.35">
      <c r="U313" s="11" t="s">
        <v>76</v>
      </c>
      <c r="V313" s="11">
        <v>1234</v>
      </c>
      <c r="W313" s="11">
        <v>14.154169</v>
      </c>
      <c r="X313" s="11">
        <v>8.4084749999999993</v>
      </c>
      <c r="Y313" s="11">
        <v>5.7456940000000003</v>
      </c>
      <c r="Z313" s="18">
        <f t="shared" si="8"/>
        <v>0.40593651241552936</v>
      </c>
      <c r="AA313" s="11">
        <v>40.593651000000001</v>
      </c>
      <c r="AC313" s="11" t="s">
        <v>78</v>
      </c>
      <c r="AD313" s="11">
        <v>1946</v>
      </c>
      <c r="AE313" s="11">
        <v>-9.0448459999999997</v>
      </c>
      <c r="AF313" s="11">
        <v>-9.4225159999999999</v>
      </c>
      <c r="AG313" s="11">
        <v>0.37767000000000001</v>
      </c>
      <c r="AH313" s="18">
        <f t="shared" si="9"/>
        <v>4.1755271455146944E-2</v>
      </c>
      <c r="AI313" s="11">
        <v>4.1755240000000002</v>
      </c>
      <c r="AK313" s="11" t="s">
        <v>83</v>
      </c>
      <c r="AL313" s="11">
        <v>1948</v>
      </c>
      <c r="AM313" s="11">
        <v>-3.8710870000000002</v>
      </c>
      <c r="AN313" s="11">
        <v>-7.4678100000000001</v>
      </c>
      <c r="AO313" s="11">
        <v>3.5967229999999999</v>
      </c>
      <c r="AP313" s="11">
        <v>92.912490000000005</v>
      </c>
      <c r="AR313" s="11" t="s">
        <v>76</v>
      </c>
      <c r="AS313" s="11">
        <v>310</v>
      </c>
      <c r="AT313" s="11">
        <v>-15.325621999999999</v>
      </c>
      <c r="AU313" s="11">
        <v>-13.127832</v>
      </c>
      <c r="AV313" s="11">
        <v>2.1977890000000002</v>
      </c>
      <c r="AW313" s="11">
        <v>14.340622</v>
      </c>
    </row>
    <row r="314" spans="21:49" x14ac:dyDescent="0.35">
      <c r="U314" s="11" t="s">
        <v>76</v>
      </c>
      <c r="V314" s="11">
        <v>1643</v>
      </c>
      <c r="W314" s="11">
        <v>-6.4463699999999999</v>
      </c>
      <c r="X314" s="11">
        <v>-3.8307180000000001</v>
      </c>
      <c r="Y314" s="11">
        <v>2.6156510000000002</v>
      </c>
      <c r="Z314" s="18">
        <f t="shared" si="8"/>
        <v>0.40575564232273359</v>
      </c>
      <c r="AA314" s="11">
        <v>40.575572000000001</v>
      </c>
      <c r="AC314" s="11" t="s">
        <v>78</v>
      </c>
      <c r="AD314" s="11">
        <v>1952</v>
      </c>
      <c r="AE314" s="11">
        <v>7.9976510000000003</v>
      </c>
      <c r="AF314" s="11">
        <v>2.6993770000000001</v>
      </c>
      <c r="AG314" s="11">
        <v>5.2982750000000003</v>
      </c>
      <c r="AH314" s="18">
        <f t="shared" si="9"/>
        <v>0.66247889536565174</v>
      </c>
      <c r="AI314" s="11">
        <v>66.247883000000002</v>
      </c>
      <c r="AK314" s="11" t="s">
        <v>83</v>
      </c>
      <c r="AL314" s="11">
        <v>1956</v>
      </c>
      <c r="AM314" s="11">
        <v>10.378351</v>
      </c>
      <c r="AN314" s="11">
        <v>16.598625999999999</v>
      </c>
      <c r="AO314" s="11">
        <v>6.220275</v>
      </c>
      <c r="AP314" s="11">
        <v>59.935099000000001</v>
      </c>
      <c r="AR314" s="11" t="s">
        <v>76</v>
      </c>
      <c r="AS314" s="11">
        <v>311</v>
      </c>
      <c r="AT314" s="11">
        <v>-12.188603000000001</v>
      </c>
      <c r="AU314" s="11">
        <v>-12.11261</v>
      </c>
      <c r="AV314" s="11">
        <v>7.5993000000000005E-2</v>
      </c>
      <c r="AW314" s="11">
        <v>0.62347799999999998</v>
      </c>
    </row>
    <row r="315" spans="21:49" x14ac:dyDescent="0.35">
      <c r="U315" s="11" t="s">
        <v>76</v>
      </c>
      <c r="V315" s="11">
        <v>1469</v>
      </c>
      <c r="W315" s="11">
        <v>-4.8649659999999999</v>
      </c>
      <c r="X315" s="11">
        <v>-6.8268700000000004</v>
      </c>
      <c r="Y315" s="11">
        <v>1.961903</v>
      </c>
      <c r="Z315" s="18">
        <f t="shared" si="8"/>
        <v>0.40327167754101467</v>
      </c>
      <c r="AA315" s="11">
        <v>40.327171</v>
      </c>
      <c r="AC315" s="11" t="s">
        <v>78</v>
      </c>
      <c r="AD315" s="11">
        <v>1961</v>
      </c>
      <c r="AE315" s="11">
        <v>7.5394449999999997</v>
      </c>
      <c r="AF315" s="11">
        <v>8.5041049999999991</v>
      </c>
      <c r="AG315" s="11">
        <v>0.96465999999999996</v>
      </c>
      <c r="AH315" s="18">
        <f t="shared" si="9"/>
        <v>0.12794840999569598</v>
      </c>
      <c r="AI315" s="11">
        <v>12.794835000000001</v>
      </c>
      <c r="AK315" s="11" t="s">
        <v>83</v>
      </c>
      <c r="AL315" s="11">
        <v>1958</v>
      </c>
      <c r="AM315" s="11">
        <v>-5.2686919999999997</v>
      </c>
      <c r="AN315" s="11">
        <v>5.0388469999999996</v>
      </c>
      <c r="AO315" s="11">
        <v>10.307539</v>
      </c>
      <c r="AP315" s="11" t="s">
        <v>77</v>
      </c>
      <c r="AR315" s="11" t="s">
        <v>76</v>
      </c>
      <c r="AS315" s="11">
        <v>312</v>
      </c>
      <c r="AT315" s="11">
        <v>-14.961084</v>
      </c>
      <c r="AU315" s="11">
        <v>-19.291217</v>
      </c>
      <c r="AV315" s="11">
        <v>4.330133</v>
      </c>
      <c r="AW315" s="11">
        <v>28.942637999999999</v>
      </c>
    </row>
    <row r="316" spans="21:49" x14ac:dyDescent="0.35">
      <c r="U316" s="11" t="s">
        <v>76</v>
      </c>
      <c r="V316" s="11">
        <v>1219</v>
      </c>
      <c r="W316" s="11">
        <v>-5.3028899999999997</v>
      </c>
      <c r="X316" s="11">
        <v>-3.1651889999999998</v>
      </c>
      <c r="Y316" s="11">
        <v>2.1377009999999999</v>
      </c>
      <c r="Z316" s="18">
        <f t="shared" si="8"/>
        <v>0.40311999683191618</v>
      </c>
      <c r="AA316" s="11">
        <v>40.311998000000003</v>
      </c>
      <c r="AC316" s="11" t="s">
        <v>78</v>
      </c>
      <c r="AD316" s="11">
        <v>1969</v>
      </c>
      <c r="AE316" s="11">
        <v>-22.788001999999999</v>
      </c>
      <c r="AF316" s="11">
        <v>-18.499258000000001</v>
      </c>
      <c r="AG316" s="11">
        <v>4.2887440000000003</v>
      </c>
      <c r="AH316" s="18">
        <f t="shared" si="9"/>
        <v>0.18820184411077376</v>
      </c>
      <c r="AI316" s="11">
        <v>18.820184999999999</v>
      </c>
      <c r="AK316" s="11" t="s">
        <v>83</v>
      </c>
      <c r="AL316" s="11">
        <v>1965</v>
      </c>
      <c r="AM316" s="11">
        <v>-24.417881000000001</v>
      </c>
      <c r="AN316" s="11">
        <v>-21.823291000000001</v>
      </c>
      <c r="AO316" s="11">
        <v>2.5945900000000002</v>
      </c>
      <c r="AP316" s="11">
        <v>10.625780000000001</v>
      </c>
      <c r="AR316" s="11" t="s">
        <v>78</v>
      </c>
      <c r="AS316" s="11">
        <v>313</v>
      </c>
      <c r="AT316" s="11">
        <v>20.957706000000002</v>
      </c>
      <c r="AU316" s="11">
        <v>18.031012</v>
      </c>
      <c r="AV316" s="11">
        <v>2.9266939999999999</v>
      </c>
      <c r="AW316" s="11">
        <v>13.964762</v>
      </c>
    </row>
    <row r="317" spans="21:49" x14ac:dyDescent="0.35">
      <c r="U317" s="11" t="s">
        <v>76</v>
      </c>
      <c r="V317" s="11">
        <v>1425</v>
      </c>
      <c r="W317" s="11">
        <v>8.7466699999999999</v>
      </c>
      <c r="X317" s="11">
        <v>12.258891999999999</v>
      </c>
      <c r="Y317" s="11">
        <v>3.512222</v>
      </c>
      <c r="Z317" s="18">
        <f t="shared" si="8"/>
        <v>0.40154961831188324</v>
      </c>
      <c r="AA317" s="11">
        <v>40.154966999999999</v>
      </c>
      <c r="AC317" s="11" t="s">
        <v>78</v>
      </c>
      <c r="AD317" s="11">
        <v>1971</v>
      </c>
      <c r="AE317" s="11">
        <v>7.6998709999999999</v>
      </c>
      <c r="AF317" s="11">
        <v>9.4118309999999994</v>
      </c>
      <c r="AG317" s="11">
        <v>1.7119599999999999</v>
      </c>
      <c r="AH317" s="18">
        <f t="shared" si="9"/>
        <v>0.22233619238556074</v>
      </c>
      <c r="AI317" s="11">
        <v>22.233613999999999</v>
      </c>
      <c r="AK317" s="11" t="s">
        <v>83</v>
      </c>
      <c r="AL317" s="11">
        <v>1974</v>
      </c>
      <c r="AM317" s="11">
        <v>8.8369269999999993</v>
      </c>
      <c r="AN317" s="11">
        <v>2.5026929999999998</v>
      </c>
      <c r="AO317" s="11">
        <v>6.3342349999999996</v>
      </c>
      <c r="AP317" s="11">
        <v>71.679153999999997</v>
      </c>
      <c r="AR317" s="11" t="s">
        <v>76</v>
      </c>
      <c r="AS317" s="11">
        <v>314</v>
      </c>
      <c r="AT317" s="11">
        <v>-5.8789819999999997</v>
      </c>
      <c r="AU317" s="11">
        <v>-6.0987929999999997</v>
      </c>
      <c r="AV317" s="11">
        <v>0.21981100000000001</v>
      </c>
      <c r="AW317" s="11">
        <v>3.7389220000000001</v>
      </c>
    </row>
    <row r="318" spans="21:49" x14ac:dyDescent="0.35">
      <c r="U318" s="11" t="s">
        <v>76</v>
      </c>
      <c r="V318" s="11">
        <v>5</v>
      </c>
      <c r="W318" s="11">
        <v>-2.500302</v>
      </c>
      <c r="X318" s="11">
        <v>-3.4977770000000001</v>
      </c>
      <c r="Y318" s="11">
        <v>0.997475</v>
      </c>
      <c r="Z318" s="18">
        <f t="shared" si="8"/>
        <v>0.39894180782961419</v>
      </c>
      <c r="AA318" s="11">
        <v>39.894173000000002</v>
      </c>
      <c r="AC318" s="11" t="s">
        <v>78</v>
      </c>
      <c r="AD318" s="11">
        <v>1977</v>
      </c>
      <c r="AE318" s="11">
        <v>-12.01193</v>
      </c>
      <c r="AF318" s="11">
        <v>-11.817081</v>
      </c>
      <c r="AG318" s="11">
        <v>0.19484899999999999</v>
      </c>
      <c r="AH318" s="18">
        <f t="shared" si="9"/>
        <v>1.622129000085748E-2</v>
      </c>
      <c r="AI318" s="11">
        <v>1.6221319999999999</v>
      </c>
      <c r="AK318" s="11" t="s">
        <v>83</v>
      </c>
      <c r="AL318" s="11">
        <v>1981</v>
      </c>
      <c r="AM318" s="11">
        <v>0.71275999999999995</v>
      </c>
      <c r="AN318" s="11">
        <v>7.323874</v>
      </c>
      <c r="AO318" s="11">
        <v>6.6111139999999997</v>
      </c>
      <c r="AP318" s="11" t="s">
        <v>77</v>
      </c>
      <c r="AR318" s="11" t="s">
        <v>76</v>
      </c>
      <c r="AS318" s="11">
        <v>315</v>
      </c>
      <c r="AT318" s="11">
        <v>-7.4601800000000003</v>
      </c>
      <c r="AU318" s="11">
        <v>-9.0925390000000004</v>
      </c>
      <c r="AV318" s="11">
        <v>1.6323589999999999</v>
      </c>
      <c r="AW318" s="11">
        <v>21.880955</v>
      </c>
    </row>
    <row r="319" spans="21:49" x14ac:dyDescent="0.35">
      <c r="U319" s="11" t="s">
        <v>76</v>
      </c>
      <c r="V319" s="11">
        <v>1764</v>
      </c>
      <c r="W319" s="11">
        <v>15.303824000000001</v>
      </c>
      <c r="X319" s="11">
        <v>21.352603999999999</v>
      </c>
      <c r="Y319" s="11">
        <v>6.0487789999999997</v>
      </c>
      <c r="Z319" s="18">
        <f t="shared" si="8"/>
        <v>0.39524624695108879</v>
      </c>
      <c r="AA319" s="11">
        <v>39.524625999999998</v>
      </c>
      <c r="AC319" s="11" t="s">
        <v>78</v>
      </c>
      <c r="AD319" s="11">
        <v>1987</v>
      </c>
      <c r="AE319" s="11">
        <v>-9.0869739999999997</v>
      </c>
      <c r="AF319" s="11">
        <v>2.473452</v>
      </c>
      <c r="AG319" s="11">
        <v>11.560427000000001</v>
      </c>
      <c r="AH319" s="18">
        <f t="shared" si="9"/>
        <v>1.2721976534762838</v>
      </c>
      <c r="AI319" s="11" t="s">
        <v>77</v>
      </c>
      <c r="AK319" s="11" t="s">
        <v>83</v>
      </c>
      <c r="AL319" s="11">
        <v>1986</v>
      </c>
      <c r="AM319" s="11">
        <v>-7.7216440000000004</v>
      </c>
      <c r="AN319" s="11">
        <v>-7.6962830000000002</v>
      </c>
      <c r="AO319" s="11">
        <v>2.5361000000000002E-2</v>
      </c>
      <c r="AP319" s="11">
        <v>0.32843699999999998</v>
      </c>
      <c r="AR319" s="11" t="s">
        <v>76</v>
      </c>
      <c r="AS319" s="11">
        <v>316</v>
      </c>
      <c r="AT319" s="11">
        <v>-14.985847</v>
      </c>
      <c r="AU319" s="11">
        <v>-16.303674999999998</v>
      </c>
      <c r="AV319" s="11">
        <v>1.317828</v>
      </c>
      <c r="AW319" s="11">
        <v>8.7938139999999994</v>
      </c>
    </row>
    <row r="320" spans="21:49" x14ac:dyDescent="0.35">
      <c r="U320" s="11" t="s">
        <v>76</v>
      </c>
      <c r="V320" s="11">
        <v>500</v>
      </c>
      <c r="W320" s="11">
        <v>1.2471319999999999</v>
      </c>
      <c r="X320" s="11">
        <v>1.7399480000000001</v>
      </c>
      <c r="Y320" s="11">
        <v>0.49281599999999998</v>
      </c>
      <c r="Z320" s="18">
        <f t="shared" si="8"/>
        <v>0.39515945385091555</v>
      </c>
      <c r="AA320" s="11">
        <v>39.515912999999998</v>
      </c>
      <c r="AC320" s="11" t="s">
        <v>78</v>
      </c>
      <c r="AD320" s="11">
        <v>1991</v>
      </c>
      <c r="AE320" s="11">
        <v>-1.1826110000000001</v>
      </c>
      <c r="AF320" s="11">
        <v>-6.6199159999999999</v>
      </c>
      <c r="AG320" s="11">
        <v>5.4373050000000003</v>
      </c>
      <c r="AH320" s="18">
        <f t="shared" si="9"/>
        <v>4.5977121809284709</v>
      </c>
      <c r="AI320" s="11" t="s">
        <v>77</v>
      </c>
      <c r="AK320" s="11" t="s">
        <v>83</v>
      </c>
      <c r="AL320" s="11">
        <v>1992</v>
      </c>
      <c r="AM320" s="11">
        <v>-3.9372400000000001</v>
      </c>
      <c r="AN320" s="11">
        <v>-10.612212</v>
      </c>
      <c r="AO320" s="11">
        <v>6.6749720000000003</v>
      </c>
      <c r="AP320" s="11" t="s">
        <v>77</v>
      </c>
      <c r="AR320" s="11" t="s">
        <v>83</v>
      </c>
      <c r="AS320" s="11">
        <v>317</v>
      </c>
      <c r="AT320" s="11">
        <v>-15.965588</v>
      </c>
      <c r="AU320" s="11">
        <v>-15.989579000000001</v>
      </c>
      <c r="AV320" s="11">
        <v>2.3990999999999998E-2</v>
      </c>
      <c r="AW320" s="11">
        <v>0.15026700000000001</v>
      </c>
    </row>
    <row r="321" spans="21:49" x14ac:dyDescent="0.35">
      <c r="U321" s="11" t="s">
        <v>76</v>
      </c>
      <c r="V321" s="11">
        <v>300</v>
      </c>
      <c r="W321" s="11">
        <v>5.6851690000000001</v>
      </c>
      <c r="X321" s="11">
        <v>3.4443049999999999</v>
      </c>
      <c r="Y321" s="11">
        <v>2.2408640000000002</v>
      </c>
      <c r="Z321" s="18">
        <f t="shared" si="8"/>
        <v>0.39415961073452699</v>
      </c>
      <c r="AA321" s="11">
        <v>39.415956000000001</v>
      </c>
      <c r="AC321" s="11" t="s">
        <v>78</v>
      </c>
      <c r="AD321" s="11">
        <v>1994</v>
      </c>
      <c r="AE321" s="11">
        <v>-15.926197999999999</v>
      </c>
      <c r="AF321" s="11">
        <v>-17.751598000000001</v>
      </c>
      <c r="AG321" s="11">
        <v>1.8253999999999999</v>
      </c>
      <c r="AH321" s="18">
        <f t="shared" si="9"/>
        <v>0.1146161814640255</v>
      </c>
      <c r="AI321" s="11">
        <v>11.461618</v>
      </c>
      <c r="AK321" s="11" t="s">
        <v>83</v>
      </c>
      <c r="AL321" s="11">
        <v>1999</v>
      </c>
      <c r="AM321" s="11">
        <v>-12.394028</v>
      </c>
      <c r="AN321" s="11">
        <v>-13.629325</v>
      </c>
      <c r="AO321" s="11">
        <v>1.2352970000000001</v>
      </c>
      <c r="AP321" s="11">
        <v>9.9668729999999996</v>
      </c>
      <c r="AR321" s="11" t="s">
        <v>76</v>
      </c>
      <c r="AS321" s="11">
        <v>318</v>
      </c>
      <c r="AT321" s="11">
        <v>-7.6639939999999998</v>
      </c>
      <c r="AU321" s="11">
        <v>-9.6442910000000008</v>
      </c>
      <c r="AV321" s="11">
        <v>1.980297</v>
      </c>
      <c r="AW321" s="11">
        <v>25.838965999999999</v>
      </c>
    </row>
    <row r="322" spans="21:49" x14ac:dyDescent="0.35">
      <c r="U322" s="11" t="s">
        <v>76</v>
      </c>
      <c r="V322" s="11">
        <v>1049</v>
      </c>
      <c r="W322" s="11">
        <v>3.978389</v>
      </c>
      <c r="X322" s="11">
        <v>2.4106179999999999</v>
      </c>
      <c r="Y322" s="11">
        <v>1.567771</v>
      </c>
      <c r="Z322" s="18">
        <f t="shared" si="8"/>
        <v>0.39407182153379172</v>
      </c>
      <c r="AA322" s="11">
        <v>39.40719</v>
      </c>
      <c r="AR322" s="11" t="s">
        <v>76</v>
      </c>
      <c r="AS322" s="11">
        <v>319</v>
      </c>
      <c r="AT322" s="11">
        <v>34.256106000000003</v>
      </c>
      <c r="AU322" s="11">
        <v>35.673062999999999</v>
      </c>
      <c r="AV322" s="11">
        <v>1.416957</v>
      </c>
      <c r="AW322" s="11">
        <v>4.1363620000000001</v>
      </c>
    </row>
    <row r="323" spans="21:49" x14ac:dyDescent="0.35">
      <c r="U323" s="11" t="s">
        <v>76</v>
      </c>
      <c r="V323" s="11">
        <v>1822</v>
      </c>
      <c r="W323" s="11">
        <v>-12.680225999999999</v>
      </c>
      <c r="X323" s="11">
        <v>-7.7638220000000002</v>
      </c>
      <c r="Y323" s="11">
        <v>4.916404</v>
      </c>
      <c r="Z323" s="18">
        <f t="shared" ref="Z323:Z386" si="10">ABS(Y323/W323)</f>
        <v>0.38772211157750658</v>
      </c>
      <c r="AA323" s="11">
        <v>38.772210999999999</v>
      </c>
      <c r="AR323" s="11" t="s">
        <v>76</v>
      </c>
      <c r="AS323" s="11">
        <v>320</v>
      </c>
      <c r="AT323" s="11">
        <v>-7.5736559999999997</v>
      </c>
      <c r="AU323" s="11">
        <v>-6.687481</v>
      </c>
      <c r="AV323" s="11">
        <v>0.88617500000000005</v>
      </c>
      <c r="AW323" s="11">
        <v>11.700754999999999</v>
      </c>
    </row>
    <row r="324" spans="21:49" x14ac:dyDescent="0.35">
      <c r="U324" s="11" t="s">
        <v>76</v>
      </c>
      <c r="V324" s="11">
        <v>710</v>
      </c>
      <c r="W324" s="11">
        <v>24.600066999999999</v>
      </c>
      <c r="X324" s="11">
        <v>34.117783000000003</v>
      </c>
      <c r="Y324" s="11">
        <v>9.5177160000000001</v>
      </c>
      <c r="Z324" s="18">
        <f t="shared" si="10"/>
        <v>0.38689797064373849</v>
      </c>
      <c r="AA324" s="11">
        <v>38.689799000000001</v>
      </c>
      <c r="AR324" s="11" t="s">
        <v>78</v>
      </c>
      <c r="AS324" s="11">
        <v>321</v>
      </c>
      <c r="AT324" s="11">
        <v>14.551418</v>
      </c>
      <c r="AU324" s="11">
        <v>13.685593000000001</v>
      </c>
      <c r="AV324" s="11">
        <v>0.86582499999999996</v>
      </c>
      <c r="AW324" s="11">
        <v>5.9501059999999999</v>
      </c>
    </row>
    <row r="325" spans="21:49" x14ac:dyDescent="0.35">
      <c r="U325" s="11" t="s">
        <v>76</v>
      </c>
      <c r="V325" s="11">
        <v>930</v>
      </c>
      <c r="W325" s="11">
        <v>-6.8420680000000003</v>
      </c>
      <c r="X325" s="11">
        <v>-9.474221</v>
      </c>
      <c r="Y325" s="11">
        <v>2.6321530000000002</v>
      </c>
      <c r="Z325" s="18">
        <f t="shared" si="10"/>
        <v>0.38470137975828361</v>
      </c>
      <c r="AA325" s="11">
        <v>38.470140000000001</v>
      </c>
      <c r="AR325" s="11" t="s">
        <v>78</v>
      </c>
      <c r="AS325" s="11">
        <v>322</v>
      </c>
      <c r="AT325" s="11">
        <v>-8.7481000000000003E-2</v>
      </c>
      <c r="AU325" s="11">
        <v>1.709716</v>
      </c>
      <c r="AV325" s="11">
        <v>1.7971969999999999</v>
      </c>
      <c r="AW325" s="11" t="s">
        <v>77</v>
      </c>
    </row>
    <row r="326" spans="21:49" x14ac:dyDescent="0.35">
      <c r="U326" s="11" t="s">
        <v>76</v>
      </c>
      <c r="V326" s="11">
        <v>890</v>
      </c>
      <c r="W326" s="11">
        <v>0.43968200000000002</v>
      </c>
      <c r="X326" s="11">
        <v>0.60845099999999996</v>
      </c>
      <c r="Y326" s="11">
        <v>0.168769</v>
      </c>
      <c r="Z326" s="18">
        <f t="shared" si="10"/>
        <v>0.38384332312898867</v>
      </c>
      <c r="AA326" s="11">
        <v>38.384245</v>
      </c>
      <c r="AR326" s="11" t="s">
        <v>76</v>
      </c>
      <c r="AS326" s="11">
        <v>323</v>
      </c>
      <c r="AT326" s="11">
        <v>-2.7870520000000001</v>
      </c>
      <c r="AU326" s="11">
        <v>0.110684</v>
      </c>
      <c r="AV326" s="11">
        <v>2.8977360000000001</v>
      </c>
      <c r="AW326" s="11" t="s">
        <v>77</v>
      </c>
    </row>
    <row r="327" spans="21:49" x14ac:dyDescent="0.35">
      <c r="U327" s="11" t="s">
        <v>76</v>
      </c>
      <c r="V327" s="11">
        <v>1997</v>
      </c>
      <c r="W327" s="11">
        <v>-3.4201809999999999</v>
      </c>
      <c r="X327" s="11">
        <v>-4.7271590000000003</v>
      </c>
      <c r="Y327" s="11">
        <v>1.306978</v>
      </c>
      <c r="Z327" s="18">
        <f t="shared" si="10"/>
        <v>0.38213708572733429</v>
      </c>
      <c r="AA327" s="11">
        <v>38.213723000000002</v>
      </c>
      <c r="AR327" s="11" t="s">
        <v>76</v>
      </c>
      <c r="AS327" s="11">
        <v>324</v>
      </c>
      <c r="AT327" s="11">
        <v>1.8804380000000001</v>
      </c>
      <c r="AU327" s="11">
        <v>-1.5202E-2</v>
      </c>
      <c r="AV327" s="11">
        <v>1.89564</v>
      </c>
      <c r="AW327" s="11" t="s">
        <v>77</v>
      </c>
    </row>
    <row r="328" spans="21:49" x14ac:dyDescent="0.35">
      <c r="U328" s="11" t="s">
        <v>76</v>
      </c>
      <c r="V328" s="11">
        <v>1361</v>
      </c>
      <c r="W328" s="11">
        <v>4.2915429999999999</v>
      </c>
      <c r="X328" s="11">
        <v>2.6605029999999998</v>
      </c>
      <c r="Y328" s="11">
        <v>1.63104</v>
      </c>
      <c r="Z328" s="18">
        <f t="shared" si="10"/>
        <v>0.38005910694591666</v>
      </c>
      <c r="AA328" s="11">
        <v>38.005904999999998</v>
      </c>
      <c r="AR328" s="11" t="s">
        <v>76</v>
      </c>
      <c r="AS328" s="11">
        <v>325</v>
      </c>
      <c r="AT328" s="11">
        <v>21.485229</v>
      </c>
      <c r="AU328" s="11">
        <v>21.726678</v>
      </c>
      <c r="AV328" s="11">
        <v>0.241449</v>
      </c>
      <c r="AW328" s="11">
        <v>1.123791</v>
      </c>
    </row>
    <row r="329" spans="21:49" x14ac:dyDescent="0.35">
      <c r="U329" s="11" t="s">
        <v>76</v>
      </c>
      <c r="V329" s="11">
        <v>130</v>
      </c>
      <c r="W329" s="11">
        <v>-5.334581</v>
      </c>
      <c r="X329" s="11">
        <v>-3.3143760000000002</v>
      </c>
      <c r="Y329" s="11">
        <v>2.0202059999999999</v>
      </c>
      <c r="Z329" s="18">
        <f t="shared" si="10"/>
        <v>0.37870003286106257</v>
      </c>
      <c r="AA329" s="11">
        <v>37.869993999999998</v>
      </c>
      <c r="AR329" s="11" t="s">
        <v>76</v>
      </c>
      <c r="AS329" s="11">
        <v>326</v>
      </c>
      <c r="AT329" s="11">
        <v>34.190496000000003</v>
      </c>
      <c r="AU329" s="11">
        <v>34.042166000000002</v>
      </c>
      <c r="AV329" s="11">
        <v>0.14833099999999999</v>
      </c>
      <c r="AW329" s="11">
        <v>0.433836</v>
      </c>
    </row>
    <row r="330" spans="21:49" x14ac:dyDescent="0.35">
      <c r="U330" s="11" t="s">
        <v>76</v>
      </c>
      <c r="V330" s="11">
        <v>489</v>
      </c>
      <c r="W330" s="11">
        <v>-7.5650510000000004</v>
      </c>
      <c r="X330" s="11">
        <v>-4.7003190000000004</v>
      </c>
      <c r="Y330" s="11">
        <v>2.8647320000000001</v>
      </c>
      <c r="Z330" s="18">
        <f t="shared" si="10"/>
        <v>0.3786798000436481</v>
      </c>
      <c r="AA330" s="11">
        <v>37.867980000000003</v>
      </c>
      <c r="AR330" s="11" t="s">
        <v>83</v>
      </c>
      <c r="AS330" s="11">
        <v>327</v>
      </c>
      <c r="AT330" s="11">
        <v>2.353793</v>
      </c>
      <c r="AU330" s="11">
        <v>1.7114860000000001</v>
      </c>
      <c r="AV330" s="11">
        <v>0.64230600000000004</v>
      </c>
      <c r="AW330" s="11">
        <v>27.288142000000001</v>
      </c>
    </row>
    <row r="331" spans="21:49" x14ac:dyDescent="0.35">
      <c r="U331" s="11" t="s">
        <v>76</v>
      </c>
      <c r="V331" s="11">
        <v>1747</v>
      </c>
      <c r="W331" s="11">
        <v>11.723839999999999</v>
      </c>
      <c r="X331" s="11">
        <v>7.2942869999999997</v>
      </c>
      <c r="Y331" s="11">
        <v>4.4295520000000002</v>
      </c>
      <c r="Z331" s="18">
        <f t="shared" si="10"/>
        <v>0.37782433059475395</v>
      </c>
      <c r="AA331" s="11">
        <v>37.782435999999997</v>
      </c>
      <c r="AR331" s="11" t="s">
        <v>76</v>
      </c>
      <c r="AS331" s="11">
        <v>328</v>
      </c>
      <c r="AT331" s="11">
        <v>-10.383357</v>
      </c>
      <c r="AU331" s="11">
        <v>-10.198021000000001</v>
      </c>
      <c r="AV331" s="11">
        <v>0.185336</v>
      </c>
      <c r="AW331" s="11">
        <v>1.784931</v>
      </c>
    </row>
    <row r="332" spans="21:49" x14ac:dyDescent="0.35">
      <c r="U332" s="11" t="s">
        <v>76</v>
      </c>
      <c r="V332" s="11">
        <v>1720</v>
      </c>
      <c r="W332" s="11">
        <v>9.1286470000000008</v>
      </c>
      <c r="X332" s="11">
        <v>12.573862</v>
      </c>
      <c r="Y332" s="11">
        <v>3.4452150000000001</v>
      </c>
      <c r="Z332" s="18">
        <f t="shared" si="10"/>
        <v>0.37740696951037761</v>
      </c>
      <c r="AA332" s="11">
        <v>37.740698000000002</v>
      </c>
      <c r="AR332" s="11" t="s">
        <v>76</v>
      </c>
      <c r="AS332" s="11">
        <v>329</v>
      </c>
      <c r="AT332" s="11">
        <v>-2.7283629999999999</v>
      </c>
      <c r="AU332" s="11">
        <v>-3.241889</v>
      </c>
      <c r="AV332" s="11">
        <v>0.51352600000000004</v>
      </c>
      <c r="AW332" s="11">
        <v>18.821764000000002</v>
      </c>
    </row>
    <row r="333" spans="21:49" x14ac:dyDescent="0.35">
      <c r="U333" s="11" t="s">
        <v>76</v>
      </c>
      <c r="V333" s="11">
        <v>1358</v>
      </c>
      <c r="W333" s="11">
        <v>-3.3267509999999998</v>
      </c>
      <c r="X333" s="11">
        <v>-2.071733</v>
      </c>
      <c r="Y333" s="11">
        <v>1.255018</v>
      </c>
      <c r="Z333" s="18">
        <f t="shared" si="10"/>
        <v>0.37725035627854325</v>
      </c>
      <c r="AA333" s="11">
        <v>37.725039000000002</v>
      </c>
      <c r="AR333" s="11" t="s">
        <v>76</v>
      </c>
      <c r="AS333" s="11">
        <v>330</v>
      </c>
      <c r="AT333" s="11">
        <v>26.737473000000001</v>
      </c>
      <c r="AU333" s="11">
        <v>28.761768</v>
      </c>
      <c r="AV333" s="11">
        <v>2.024295</v>
      </c>
      <c r="AW333" s="11">
        <v>7.5710040000000003</v>
      </c>
    </row>
    <row r="334" spans="21:49" x14ac:dyDescent="0.35">
      <c r="U334" s="11" t="s">
        <v>76</v>
      </c>
      <c r="V334" s="11">
        <v>1096</v>
      </c>
      <c r="W334" s="11">
        <v>4.13422</v>
      </c>
      <c r="X334" s="11">
        <v>5.6917049999999998</v>
      </c>
      <c r="Y334" s="11">
        <v>1.557485</v>
      </c>
      <c r="Z334" s="18">
        <f t="shared" si="10"/>
        <v>0.3767300724199486</v>
      </c>
      <c r="AA334" s="11">
        <v>37.672998</v>
      </c>
      <c r="AR334" s="11" t="s">
        <v>83</v>
      </c>
      <c r="AS334" s="11">
        <v>331</v>
      </c>
      <c r="AT334" s="11">
        <v>8.7039489999999997</v>
      </c>
      <c r="AU334" s="11">
        <v>9.2465919999999997</v>
      </c>
      <c r="AV334" s="11">
        <v>0.54264299999999999</v>
      </c>
      <c r="AW334" s="11">
        <v>6.2344480000000004</v>
      </c>
    </row>
    <row r="335" spans="21:49" x14ac:dyDescent="0.35">
      <c r="U335" s="11" t="s">
        <v>76</v>
      </c>
      <c r="V335" s="11">
        <v>1596</v>
      </c>
      <c r="W335" s="11">
        <v>10.802</v>
      </c>
      <c r="X335" s="11">
        <v>6.7671260000000002</v>
      </c>
      <c r="Y335" s="11">
        <v>4.0348740000000003</v>
      </c>
      <c r="Z335" s="18">
        <f t="shared" si="10"/>
        <v>0.37353027217182005</v>
      </c>
      <c r="AA335" s="11">
        <v>37.353031000000001</v>
      </c>
      <c r="AR335" s="11" t="s">
        <v>76</v>
      </c>
      <c r="AS335" s="11">
        <v>332</v>
      </c>
      <c r="AT335" s="11">
        <v>-25.779021</v>
      </c>
      <c r="AU335" s="11">
        <v>-24.931028999999999</v>
      </c>
      <c r="AV335" s="11">
        <v>0.84799100000000005</v>
      </c>
      <c r="AW335" s="11">
        <v>3.289463</v>
      </c>
    </row>
    <row r="336" spans="21:49" x14ac:dyDescent="0.35">
      <c r="U336" s="11" t="s">
        <v>76</v>
      </c>
      <c r="V336" s="11">
        <v>63</v>
      </c>
      <c r="W336" s="11">
        <v>-5.918806</v>
      </c>
      <c r="X336" s="11">
        <v>-3.7109749999999999</v>
      </c>
      <c r="Y336" s="11">
        <v>2.2078310000000001</v>
      </c>
      <c r="Z336" s="18">
        <f t="shared" si="10"/>
        <v>0.3730196597083939</v>
      </c>
      <c r="AA336" s="11">
        <v>37.301960999999999</v>
      </c>
      <c r="AR336" s="11" t="s">
        <v>76</v>
      </c>
      <c r="AS336" s="11">
        <v>333</v>
      </c>
      <c r="AT336" s="11">
        <v>-0.24173</v>
      </c>
      <c r="AU336" s="11">
        <v>-2.3097819999999998</v>
      </c>
      <c r="AV336" s="11">
        <v>2.0680519999999998</v>
      </c>
      <c r="AW336" s="11" t="s">
        <v>77</v>
      </c>
    </row>
    <row r="337" spans="21:49" x14ac:dyDescent="0.35">
      <c r="U337" s="11" t="s">
        <v>76</v>
      </c>
      <c r="V337" s="11">
        <v>1066</v>
      </c>
      <c r="W337" s="11">
        <v>5.21347</v>
      </c>
      <c r="X337" s="11">
        <v>7.153619</v>
      </c>
      <c r="Y337" s="11">
        <v>1.940148</v>
      </c>
      <c r="Z337" s="18">
        <f t="shared" si="10"/>
        <v>0.37214139527032858</v>
      </c>
      <c r="AA337" s="11">
        <v>37.214146999999997</v>
      </c>
      <c r="AR337" s="11" t="s">
        <v>76</v>
      </c>
      <c r="AS337" s="11">
        <v>334</v>
      </c>
      <c r="AT337" s="11">
        <v>24.507104999999999</v>
      </c>
      <c r="AU337" s="11">
        <v>19.632466000000001</v>
      </c>
      <c r="AV337" s="11">
        <v>4.8746390000000002</v>
      </c>
      <c r="AW337" s="11">
        <v>19.890716999999999</v>
      </c>
    </row>
    <row r="338" spans="21:49" x14ac:dyDescent="0.35">
      <c r="U338" s="11" t="s">
        <v>76</v>
      </c>
      <c r="V338" s="11">
        <v>1023</v>
      </c>
      <c r="W338" s="11">
        <v>-7.5886360000000002</v>
      </c>
      <c r="X338" s="11">
        <v>-4.7769050000000002</v>
      </c>
      <c r="Y338" s="11">
        <v>2.811731</v>
      </c>
      <c r="Z338" s="18">
        <f t="shared" si="10"/>
        <v>0.37051862811709507</v>
      </c>
      <c r="AA338" s="11">
        <v>37.051859</v>
      </c>
      <c r="AR338" s="11" t="s">
        <v>78</v>
      </c>
      <c r="AS338" s="11">
        <v>335</v>
      </c>
      <c r="AT338" s="11">
        <v>2.922301</v>
      </c>
      <c r="AU338" s="11">
        <v>2.2620819999999999</v>
      </c>
      <c r="AV338" s="11">
        <v>0.66021799999999997</v>
      </c>
      <c r="AW338" s="11">
        <v>22.592416</v>
      </c>
    </row>
    <row r="339" spans="21:49" x14ac:dyDescent="0.35">
      <c r="U339" s="11" t="s">
        <v>76</v>
      </c>
      <c r="V339" s="11">
        <v>1194</v>
      </c>
      <c r="W339" s="11">
        <v>-1.8965780000000001</v>
      </c>
      <c r="X339" s="11">
        <v>-1.1942630000000001</v>
      </c>
      <c r="Y339" s="11">
        <v>0.70231500000000002</v>
      </c>
      <c r="Z339" s="18">
        <f t="shared" si="10"/>
        <v>0.37030641502748635</v>
      </c>
      <c r="AA339" s="11">
        <v>37.030653999999998</v>
      </c>
      <c r="AR339" s="11" t="s">
        <v>76</v>
      </c>
      <c r="AS339" s="11">
        <v>336</v>
      </c>
      <c r="AT339" s="11">
        <v>-28.629916999999999</v>
      </c>
      <c r="AU339" s="11">
        <v>-22.055902</v>
      </c>
      <c r="AV339" s="11">
        <v>6.5740150000000002</v>
      </c>
      <c r="AW339" s="11">
        <v>22.962046999999998</v>
      </c>
    </row>
    <row r="340" spans="21:49" x14ac:dyDescent="0.35">
      <c r="U340" s="11" t="s">
        <v>76</v>
      </c>
      <c r="V340" s="11">
        <v>1607</v>
      </c>
      <c r="W340" s="11">
        <v>1.702998</v>
      </c>
      <c r="X340" s="11">
        <v>1.074414</v>
      </c>
      <c r="Y340" s="11">
        <v>0.62858400000000003</v>
      </c>
      <c r="Z340" s="18">
        <f t="shared" si="10"/>
        <v>0.36910436770918109</v>
      </c>
      <c r="AA340" s="11">
        <v>36.910446</v>
      </c>
      <c r="AR340" s="11" t="s">
        <v>76</v>
      </c>
      <c r="AS340" s="11">
        <v>337</v>
      </c>
      <c r="AT340" s="11">
        <v>-0.39201399999999997</v>
      </c>
      <c r="AU340" s="11">
        <v>0.76876299999999997</v>
      </c>
      <c r="AV340" s="11">
        <v>1.1607769999999999</v>
      </c>
      <c r="AW340" s="11" t="s">
        <v>77</v>
      </c>
    </row>
    <row r="341" spans="21:49" x14ac:dyDescent="0.35">
      <c r="U341" s="11" t="s">
        <v>76</v>
      </c>
      <c r="V341" s="11">
        <v>1867</v>
      </c>
      <c r="W341" s="11">
        <v>3.0119560000000001</v>
      </c>
      <c r="X341" s="11">
        <v>4.1212220000000004</v>
      </c>
      <c r="Y341" s="11">
        <v>1.1092660000000001</v>
      </c>
      <c r="Z341" s="18">
        <f t="shared" si="10"/>
        <v>0.36828758454638783</v>
      </c>
      <c r="AA341" s="11">
        <v>36.828760000000003</v>
      </c>
      <c r="AR341" s="11" t="s">
        <v>76</v>
      </c>
      <c r="AS341" s="11">
        <v>338</v>
      </c>
      <c r="AT341" s="11">
        <v>16.225491000000002</v>
      </c>
      <c r="AU341" s="11">
        <v>19.002808000000002</v>
      </c>
      <c r="AV341" s="11">
        <v>2.777317</v>
      </c>
      <c r="AW341" s="11">
        <v>17.116999</v>
      </c>
    </row>
    <row r="342" spans="21:49" x14ac:dyDescent="0.35">
      <c r="U342" s="11" t="s">
        <v>76</v>
      </c>
      <c r="V342" s="11">
        <v>792</v>
      </c>
      <c r="W342" s="11">
        <v>-6.1966799999999997</v>
      </c>
      <c r="X342" s="11">
        <v>-8.4748059999999992</v>
      </c>
      <c r="Y342" s="11">
        <v>2.2781259999999999</v>
      </c>
      <c r="Z342" s="18">
        <f t="shared" si="10"/>
        <v>0.3676365408573623</v>
      </c>
      <c r="AA342" s="11">
        <v>36.763649000000001</v>
      </c>
      <c r="AR342" s="11" t="s">
        <v>76</v>
      </c>
      <c r="AS342" s="11">
        <v>339</v>
      </c>
      <c r="AT342" s="11">
        <v>-0.43588100000000002</v>
      </c>
      <c r="AU342" s="11">
        <v>1.3935200000000001</v>
      </c>
      <c r="AV342" s="11">
        <v>1.8293999999999999</v>
      </c>
      <c r="AW342" s="11" t="s">
        <v>77</v>
      </c>
    </row>
    <row r="343" spans="21:49" x14ac:dyDescent="0.35">
      <c r="U343" s="11" t="s">
        <v>76</v>
      </c>
      <c r="V343" s="11">
        <v>642</v>
      </c>
      <c r="W343" s="11">
        <v>10.043393</v>
      </c>
      <c r="X343" s="11">
        <v>13.725194</v>
      </c>
      <c r="Y343" s="11">
        <v>3.6818010000000001</v>
      </c>
      <c r="Z343" s="18">
        <f t="shared" si="10"/>
        <v>0.36658935879537924</v>
      </c>
      <c r="AA343" s="11">
        <v>36.658935999999997</v>
      </c>
      <c r="AR343" s="11" t="s">
        <v>78</v>
      </c>
      <c r="AS343" s="11">
        <v>340</v>
      </c>
      <c r="AT343" s="11">
        <v>1.994191</v>
      </c>
      <c r="AU343" s="11">
        <v>1.2922910000000001</v>
      </c>
      <c r="AV343" s="11">
        <v>0.70189999999999997</v>
      </c>
      <c r="AW343" s="11">
        <v>35.197248999999999</v>
      </c>
    </row>
    <row r="344" spans="21:49" x14ac:dyDescent="0.35">
      <c r="U344" s="11" t="s">
        <v>76</v>
      </c>
      <c r="V344" s="11">
        <v>583</v>
      </c>
      <c r="W344" s="11">
        <v>-3.2083469999999998</v>
      </c>
      <c r="X344" s="11">
        <v>-4.3637800000000002</v>
      </c>
      <c r="Y344" s="11">
        <v>1.155432</v>
      </c>
      <c r="Z344" s="18">
        <f t="shared" si="10"/>
        <v>0.36013311527711939</v>
      </c>
      <c r="AA344" s="11">
        <v>36.013322000000002</v>
      </c>
      <c r="AR344" s="11" t="s">
        <v>83</v>
      </c>
      <c r="AS344" s="11">
        <v>341</v>
      </c>
      <c r="AT344" s="11">
        <v>-13.828703000000001</v>
      </c>
      <c r="AU344" s="11">
        <v>-17.780307000000001</v>
      </c>
      <c r="AV344" s="11">
        <v>3.9516049999999998</v>
      </c>
      <c r="AW344" s="11">
        <v>28.575381</v>
      </c>
    </row>
    <row r="345" spans="21:49" x14ac:dyDescent="0.35">
      <c r="U345" s="11" t="s">
        <v>76</v>
      </c>
      <c r="V345" s="11">
        <v>1773</v>
      </c>
      <c r="W345" s="11">
        <v>-14.22817</v>
      </c>
      <c r="X345" s="11">
        <v>-9.150404</v>
      </c>
      <c r="Y345" s="11">
        <v>5.0777659999999996</v>
      </c>
      <c r="Z345" s="18">
        <f t="shared" si="10"/>
        <v>0.35688117305317546</v>
      </c>
      <c r="AA345" s="11">
        <v>35.688119999999998</v>
      </c>
      <c r="AR345" s="11" t="s">
        <v>76</v>
      </c>
      <c r="AS345" s="11">
        <v>342</v>
      </c>
      <c r="AT345" s="11">
        <v>-8.3578030000000005</v>
      </c>
      <c r="AU345" s="11">
        <v>-7.452807</v>
      </c>
      <c r="AV345" s="11">
        <v>0.90499499999999999</v>
      </c>
      <c r="AW345" s="11">
        <v>10.828150000000001</v>
      </c>
    </row>
    <row r="346" spans="21:49" x14ac:dyDescent="0.35">
      <c r="U346" s="11" t="s">
        <v>76</v>
      </c>
      <c r="V346" s="11">
        <v>1214</v>
      </c>
      <c r="W346" s="11">
        <v>-3.4259050000000002</v>
      </c>
      <c r="X346" s="11">
        <v>-4.6464730000000003</v>
      </c>
      <c r="Y346" s="11">
        <v>1.220567</v>
      </c>
      <c r="Z346" s="18">
        <f t="shared" si="10"/>
        <v>0.35627578698183399</v>
      </c>
      <c r="AA346" s="11">
        <v>35.627583000000001</v>
      </c>
      <c r="AR346" s="11" t="s">
        <v>76</v>
      </c>
      <c r="AS346" s="11">
        <v>343</v>
      </c>
      <c r="AT346" s="11">
        <v>-25.663853</v>
      </c>
      <c r="AU346" s="11">
        <v>-23.784147999999998</v>
      </c>
      <c r="AV346" s="11">
        <v>1.879704</v>
      </c>
      <c r="AW346" s="11">
        <v>7.3243260000000001</v>
      </c>
    </row>
    <row r="347" spans="21:49" x14ac:dyDescent="0.35">
      <c r="U347" s="11" t="s">
        <v>76</v>
      </c>
      <c r="V347" s="11">
        <v>202</v>
      </c>
      <c r="W347" s="11">
        <v>16.399538</v>
      </c>
      <c r="X347" s="11">
        <v>22.206310999999999</v>
      </c>
      <c r="Y347" s="11">
        <v>5.8067729999999997</v>
      </c>
      <c r="Z347" s="18">
        <f t="shared" si="10"/>
        <v>0.35408149912515829</v>
      </c>
      <c r="AA347" s="11">
        <v>35.408149000000002</v>
      </c>
      <c r="AR347" s="11" t="s">
        <v>78</v>
      </c>
      <c r="AS347" s="11">
        <v>344</v>
      </c>
      <c r="AT347" s="11">
        <v>24.281880999999998</v>
      </c>
      <c r="AU347" s="11">
        <v>30.304971999999999</v>
      </c>
      <c r="AV347" s="11">
        <v>6.023091</v>
      </c>
      <c r="AW347" s="11">
        <v>24.804880000000001</v>
      </c>
    </row>
    <row r="348" spans="21:49" x14ac:dyDescent="0.35">
      <c r="U348" s="11" t="s">
        <v>76</v>
      </c>
      <c r="V348" s="11">
        <v>830</v>
      </c>
      <c r="W348" s="11">
        <v>2.5237940000000001</v>
      </c>
      <c r="X348" s="11">
        <v>1.6313629999999999</v>
      </c>
      <c r="Y348" s="11">
        <v>0.89243099999999997</v>
      </c>
      <c r="Z348" s="18">
        <f t="shared" si="10"/>
        <v>0.35360691086514984</v>
      </c>
      <c r="AA348" s="11">
        <v>35.360683000000002</v>
      </c>
      <c r="AR348" s="11" t="s">
        <v>76</v>
      </c>
      <c r="AS348" s="11">
        <v>345</v>
      </c>
      <c r="AT348" s="11">
        <v>23.179763000000001</v>
      </c>
      <c r="AU348" s="11">
        <v>19.695765999999999</v>
      </c>
      <c r="AV348" s="11">
        <v>3.483997</v>
      </c>
      <c r="AW348" s="11">
        <v>15.030338</v>
      </c>
    </row>
    <row r="349" spans="21:49" x14ac:dyDescent="0.35">
      <c r="U349" s="11" t="s">
        <v>76</v>
      </c>
      <c r="V349" s="11">
        <v>847</v>
      </c>
      <c r="W349" s="11">
        <v>-1.754537</v>
      </c>
      <c r="X349" s="11">
        <v>-2.3745669999999999</v>
      </c>
      <c r="Y349" s="11">
        <v>0.62002999999999997</v>
      </c>
      <c r="Z349" s="18">
        <f t="shared" si="10"/>
        <v>0.35338667694098214</v>
      </c>
      <c r="AA349" s="11">
        <v>35.338650999999999</v>
      </c>
      <c r="AR349" s="11" t="s">
        <v>76</v>
      </c>
      <c r="AS349" s="11">
        <v>346</v>
      </c>
      <c r="AT349" s="11">
        <v>6.2975899999999996</v>
      </c>
      <c r="AU349" s="11">
        <v>5.6100019999999997</v>
      </c>
      <c r="AV349" s="11">
        <v>0.68758799999999998</v>
      </c>
      <c r="AW349" s="11">
        <v>10.918267999999999</v>
      </c>
    </row>
    <row r="350" spans="21:49" x14ac:dyDescent="0.35">
      <c r="U350" s="11" t="s">
        <v>76</v>
      </c>
      <c r="V350" s="11">
        <v>1455</v>
      </c>
      <c r="W350" s="11">
        <v>12.757092</v>
      </c>
      <c r="X350" s="11">
        <v>17.255766000000001</v>
      </c>
      <c r="Y350" s="11">
        <v>4.4986740000000003</v>
      </c>
      <c r="Z350" s="18">
        <f t="shared" si="10"/>
        <v>0.35264102508628142</v>
      </c>
      <c r="AA350" s="11">
        <v>35.264099000000002</v>
      </c>
      <c r="AR350" s="11" t="s">
        <v>76</v>
      </c>
      <c r="AS350" s="11">
        <v>347</v>
      </c>
      <c r="AT350" s="11">
        <v>-15.907970000000001</v>
      </c>
      <c r="AU350" s="11">
        <v>-14.411197</v>
      </c>
      <c r="AV350" s="11">
        <v>1.4967729999999999</v>
      </c>
      <c r="AW350" s="11">
        <v>9.4089469999999995</v>
      </c>
    </row>
    <row r="351" spans="21:49" x14ac:dyDescent="0.35">
      <c r="U351" s="11" t="s">
        <v>76</v>
      </c>
      <c r="V351" s="11">
        <v>1545</v>
      </c>
      <c r="W351" s="11">
        <v>5.3525119999999999</v>
      </c>
      <c r="X351" s="11">
        <v>3.470602</v>
      </c>
      <c r="Y351" s="11">
        <v>1.8819109999999999</v>
      </c>
      <c r="Z351" s="18">
        <f t="shared" si="10"/>
        <v>0.3515939805459567</v>
      </c>
      <c r="AA351" s="11">
        <v>35.159388</v>
      </c>
      <c r="AR351" s="11" t="s">
        <v>83</v>
      </c>
      <c r="AS351" s="11">
        <v>348</v>
      </c>
      <c r="AT351" s="11">
        <v>-8.7609000000000006E-2</v>
      </c>
      <c r="AU351" s="11">
        <v>-0.16385</v>
      </c>
      <c r="AV351" s="11">
        <v>7.6242000000000004E-2</v>
      </c>
      <c r="AW351" s="11">
        <v>87.025441999999998</v>
      </c>
    </row>
    <row r="352" spans="21:49" x14ac:dyDescent="0.35">
      <c r="U352" s="11" t="s">
        <v>76</v>
      </c>
      <c r="V352" s="11">
        <v>1754</v>
      </c>
      <c r="W352" s="11">
        <v>-4.52637</v>
      </c>
      <c r="X352" s="11">
        <v>-2.9373170000000002</v>
      </c>
      <c r="Y352" s="11">
        <v>1.5890519999999999</v>
      </c>
      <c r="Z352" s="18">
        <f t="shared" si="10"/>
        <v>0.35106542328620943</v>
      </c>
      <c r="AA352" s="11">
        <v>35.106551000000003</v>
      </c>
      <c r="AR352" s="11" t="s">
        <v>76</v>
      </c>
      <c r="AS352" s="11">
        <v>349</v>
      </c>
      <c r="AT352" s="11">
        <v>-13.529259</v>
      </c>
      <c r="AU352" s="11">
        <v>-12.318341</v>
      </c>
      <c r="AV352" s="11">
        <v>1.2109179999999999</v>
      </c>
      <c r="AW352" s="11">
        <v>8.9503649999999997</v>
      </c>
    </row>
    <row r="353" spans="21:49" x14ac:dyDescent="0.35">
      <c r="U353" s="11" t="s">
        <v>76</v>
      </c>
      <c r="V353" s="11">
        <v>223</v>
      </c>
      <c r="W353" s="11">
        <v>-16.113778</v>
      </c>
      <c r="X353" s="11">
        <v>-10.469751</v>
      </c>
      <c r="Y353" s="11">
        <v>5.6440270000000003</v>
      </c>
      <c r="Z353" s="18">
        <f t="shared" si="10"/>
        <v>0.35026093818594251</v>
      </c>
      <c r="AA353" s="11">
        <v>35.026096000000003</v>
      </c>
      <c r="AR353" s="11" t="s">
        <v>76</v>
      </c>
      <c r="AS353" s="11">
        <v>350</v>
      </c>
      <c r="AT353" s="11">
        <v>-16.539725000000001</v>
      </c>
      <c r="AU353" s="11">
        <v>-18.854061999999999</v>
      </c>
      <c r="AV353" s="11">
        <v>2.3143370000000001</v>
      </c>
      <c r="AW353" s="11">
        <v>13.992597</v>
      </c>
    </row>
    <row r="354" spans="21:49" x14ac:dyDescent="0.35">
      <c r="U354" s="11" t="s">
        <v>76</v>
      </c>
      <c r="V354" s="11">
        <v>864</v>
      </c>
      <c r="W354" s="11">
        <v>2.5460699999999998</v>
      </c>
      <c r="X354" s="11">
        <v>3.4369930000000002</v>
      </c>
      <c r="Y354" s="11">
        <v>0.89092300000000002</v>
      </c>
      <c r="Z354" s="18">
        <f t="shared" si="10"/>
        <v>0.3499208584210175</v>
      </c>
      <c r="AA354" s="11">
        <v>34.992061999999997</v>
      </c>
      <c r="AR354" s="11" t="s">
        <v>76</v>
      </c>
      <c r="AS354" s="11">
        <v>351</v>
      </c>
      <c r="AT354" s="11">
        <v>-14.105993</v>
      </c>
      <c r="AU354" s="11">
        <v>-14.502217999999999</v>
      </c>
      <c r="AV354" s="11">
        <v>0.39622499999999999</v>
      </c>
      <c r="AW354" s="11">
        <v>2.8089119999999999</v>
      </c>
    </row>
    <row r="355" spans="21:49" x14ac:dyDescent="0.35">
      <c r="U355" s="11" t="s">
        <v>76</v>
      </c>
      <c r="V355" s="11">
        <v>1272</v>
      </c>
      <c r="W355" s="11">
        <v>18.773045</v>
      </c>
      <c r="X355" s="11">
        <v>25.34028</v>
      </c>
      <c r="Y355" s="11">
        <v>6.5672350000000002</v>
      </c>
      <c r="Z355" s="18">
        <f t="shared" si="10"/>
        <v>0.34982257806338823</v>
      </c>
      <c r="AA355" s="11">
        <v>34.982258000000002</v>
      </c>
      <c r="AR355" s="11" t="s">
        <v>78</v>
      </c>
      <c r="AS355" s="11">
        <v>352</v>
      </c>
      <c r="AT355" s="11">
        <v>19.361224</v>
      </c>
      <c r="AU355" s="11">
        <v>9.7104490000000006</v>
      </c>
      <c r="AV355" s="11">
        <v>9.6507749999999994</v>
      </c>
      <c r="AW355" s="11">
        <v>49.845891000000002</v>
      </c>
    </row>
    <row r="356" spans="21:49" x14ac:dyDescent="0.35">
      <c r="U356" s="11" t="s">
        <v>76</v>
      </c>
      <c r="V356" s="11">
        <v>1768</v>
      </c>
      <c r="W356" s="11">
        <v>-10.335281999999999</v>
      </c>
      <c r="X356" s="11">
        <v>-6.7217279999999997</v>
      </c>
      <c r="Y356" s="11">
        <v>3.6135540000000002</v>
      </c>
      <c r="Z356" s="18">
        <f t="shared" si="10"/>
        <v>0.34963284020697261</v>
      </c>
      <c r="AA356" s="11">
        <v>34.963281000000002</v>
      </c>
      <c r="AR356" s="11" t="s">
        <v>76</v>
      </c>
      <c r="AS356" s="11">
        <v>353</v>
      </c>
      <c r="AT356" s="11">
        <v>17.749988999999999</v>
      </c>
      <c r="AU356" s="11">
        <v>14.314539999999999</v>
      </c>
      <c r="AV356" s="11">
        <v>3.4354499999999999</v>
      </c>
      <c r="AW356" s="11">
        <v>19.354657</v>
      </c>
    </row>
    <row r="357" spans="21:49" x14ac:dyDescent="0.35">
      <c r="U357" s="11" t="s">
        <v>76</v>
      </c>
      <c r="V357" s="11">
        <v>369</v>
      </c>
      <c r="W357" s="11">
        <v>12.241179000000001</v>
      </c>
      <c r="X357" s="11">
        <v>7.9847630000000001</v>
      </c>
      <c r="Y357" s="11">
        <v>4.2564159999999998</v>
      </c>
      <c r="Z357" s="18">
        <f t="shared" si="10"/>
        <v>0.34771291229382395</v>
      </c>
      <c r="AA357" s="11">
        <v>34.771287999999998</v>
      </c>
      <c r="AR357" s="11" t="s">
        <v>76</v>
      </c>
      <c r="AS357" s="11">
        <v>354</v>
      </c>
      <c r="AT357" s="11">
        <v>-13.054339000000001</v>
      </c>
      <c r="AU357" s="11">
        <v>-14.015056</v>
      </c>
      <c r="AV357" s="11">
        <v>0.96071799999999996</v>
      </c>
      <c r="AW357" s="11">
        <v>7.359375</v>
      </c>
    </row>
    <row r="358" spans="21:49" x14ac:dyDescent="0.35">
      <c r="U358" s="11" t="s">
        <v>76</v>
      </c>
      <c r="V358" s="11">
        <v>174</v>
      </c>
      <c r="W358" s="11">
        <v>9.7504650000000002</v>
      </c>
      <c r="X358" s="11">
        <v>6.3877819999999996</v>
      </c>
      <c r="Y358" s="11">
        <v>3.3626839999999998</v>
      </c>
      <c r="Z358" s="18">
        <f t="shared" si="10"/>
        <v>0.34487421881930758</v>
      </c>
      <c r="AA358" s="11">
        <v>34.487414999999999</v>
      </c>
      <c r="AR358" s="11" t="s">
        <v>76</v>
      </c>
      <c r="AS358" s="11">
        <v>355</v>
      </c>
      <c r="AT358" s="11">
        <v>5.9925930000000003</v>
      </c>
      <c r="AU358" s="11">
        <v>4.4839779999999996</v>
      </c>
      <c r="AV358" s="11">
        <v>1.508615</v>
      </c>
      <c r="AW358" s="11">
        <v>25.174658999999998</v>
      </c>
    </row>
    <row r="359" spans="21:49" x14ac:dyDescent="0.35">
      <c r="U359" s="11" t="s">
        <v>76</v>
      </c>
      <c r="V359" s="11">
        <v>1260</v>
      </c>
      <c r="W359" s="11">
        <v>2.935171</v>
      </c>
      <c r="X359" s="11">
        <v>3.943543</v>
      </c>
      <c r="Y359" s="11">
        <v>1.008373</v>
      </c>
      <c r="Z359" s="18">
        <f t="shared" si="10"/>
        <v>0.34354829752678806</v>
      </c>
      <c r="AA359" s="11">
        <v>34.354821000000001</v>
      </c>
      <c r="AR359" s="11" t="s">
        <v>83</v>
      </c>
      <c r="AS359" s="11">
        <v>356</v>
      </c>
      <c r="AT359" s="11">
        <v>-12.544418</v>
      </c>
      <c r="AU359" s="11">
        <v>-12.06549</v>
      </c>
      <c r="AV359" s="11">
        <v>0.47892800000000002</v>
      </c>
      <c r="AW359" s="11">
        <v>3.8178559999999999</v>
      </c>
    </row>
    <row r="360" spans="21:49" x14ac:dyDescent="0.35">
      <c r="U360" s="11" t="s">
        <v>76</v>
      </c>
      <c r="V360" s="11">
        <v>81</v>
      </c>
      <c r="W360" s="11">
        <v>-7.8791789999999997</v>
      </c>
      <c r="X360" s="11">
        <v>-10.557051</v>
      </c>
      <c r="Y360" s="11">
        <v>2.6778719999999998</v>
      </c>
      <c r="Z360" s="18">
        <f t="shared" si="10"/>
        <v>0.33986688206981969</v>
      </c>
      <c r="AA360" s="11">
        <v>33.986694</v>
      </c>
      <c r="AR360" s="11" t="s">
        <v>76</v>
      </c>
      <c r="AS360" s="11">
        <v>357</v>
      </c>
      <c r="AT360" s="11">
        <v>-9.3646919999999998</v>
      </c>
      <c r="AU360" s="11">
        <v>-7.9570169999999996</v>
      </c>
      <c r="AV360" s="11">
        <v>1.407675</v>
      </c>
      <c r="AW360" s="11">
        <v>15.031732</v>
      </c>
    </row>
    <row r="361" spans="21:49" x14ac:dyDescent="0.35">
      <c r="U361" s="11" t="s">
        <v>76</v>
      </c>
      <c r="V361" s="11">
        <v>1021</v>
      </c>
      <c r="W361" s="11">
        <v>-8.4216730000000002</v>
      </c>
      <c r="X361" s="11">
        <v>-5.5685520000000004</v>
      </c>
      <c r="Y361" s="11">
        <v>2.8531219999999999</v>
      </c>
      <c r="Z361" s="18">
        <f t="shared" si="10"/>
        <v>0.3387832797592592</v>
      </c>
      <c r="AA361" s="11">
        <v>33.878321</v>
      </c>
      <c r="AR361" s="11" t="s">
        <v>76</v>
      </c>
      <c r="AS361" s="11">
        <v>358</v>
      </c>
      <c r="AT361" s="11">
        <v>-15.364791</v>
      </c>
      <c r="AU361" s="11">
        <v>-12.185727</v>
      </c>
      <c r="AV361" s="11">
        <v>3.1790639999999999</v>
      </c>
      <c r="AW361" s="11">
        <v>20.690579</v>
      </c>
    </row>
    <row r="362" spans="21:49" x14ac:dyDescent="0.35">
      <c r="U362" s="11" t="s">
        <v>76</v>
      </c>
      <c r="V362" s="11">
        <v>1830</v>
      </c>
      <c r="W362" s="11">
        <v>25.298271</v>
      </c>
      <c r="X362" s="11">
        <v>16.741444000000001</v>
      </c>
      <c r="Y362" s="11">
        <v>8.5568270000000002</v>
      </c>
      <c r="Z362" s="18">
        <f t="shared" si="10"/>
        <v>0.33823762106113892</v>
      </c>
      <c r="AA362" s="11">
        <v>33.823763999999997</v>
      </c>
      <c r="AR362" s="11" t="s">
        <v>76</v>
      </c>
      <c r="AS362" s="11">
        <v>359</v>
      </c>
      <c r="AT362" s="11">
        <v>-7.4508760000000001</v>
      </c>
      <c r="AU362" s="11">
        <v>-11.354495</v>
      </c>
      <c r="AV362" s="11">
        <v>3.903619</v>
      </c>
      <c r="AW362" s="11">
        <v>52.391409000000003</v>
      </c>
    </row>
    <row r="363" spans="21:49" x14ac:dyDescent="0.35">
      <c r="U363" s="11" t="s">
        <v>76</v>
      </c>
      <c r="V363" s="11">
        <v>1296</v>
      </c>
      <c r="W363" s="11">
        <v>5.9529800000000002</v>
      </c>
      <c r="X363" s="11">
        <v>7.9644769999999996</v>
      </c>
      <c r="Y363" s="11">
        <v>2.0114969999999999</v>
      </c>
      <c r="Z363" s="18">
        <f t="shared" si="10"/>
        <v>0.33789748999660674</v>
      </c>
      <c r="AA363" s="11">
        <v>33.789752999999997</v>
      </c>
      <c r="AR363" s="11" t="s">
        <v>76</v>
      </c>
      <c r="AS363" s="11">
        <v>360</v>
      </c>
      <c r="AT363" s="11">
        <v>-5.5814349999999999</v>
      </c>
      <c r="AU363" s="11">
        <v>-6.0149879999999998</v>
      </c>
      <c r="AV363" s="11">
        <v>0.43355300000000002</v>
      </c>
      <c r="AW363" s="11">
        <v>7.7677649999999998</v>
      </c>
    </row>
    <row r="364" spans="21:49" x14ac:dyDescent="0.35">
      <c r="U364" s="11" t="s">
        <v>76</v>
      </c>
      <c r="V364" s="11">
        <v>1005</v>
      </c>
      <c r="W364" s="11">
        <v>-8.1904199999999996</v>
      </c>
      <c r="X364" s="11">
        <v>-5.4246470000000002</v>
      </c>
      <c r="Y364" s="11">
        <v>2.7657729999999998</v>
      </c>
      <c r="Z364" s="18">
        <f t="shared" si="10"/>
        <v>0.33768390387794522</v>
      </c>
      <c r="AA364" s="11">
        <v>33.768388000000002</v>
      </c>
      <c r="AR364" s="11" t="s">
        <v>78</v>
      </c>
      <c r="AS364" s="11">
        <v>361</v>
      </c>
      <c r="AT364" s="11">
        <v>-2.3859400000000002</v>
      </c>
      <c r="AU364" s="11">
        <v>-18.062909000000001</v>
      </c>
      <c r="AV364" s="11">
        <v>15.676969</v>
      </c>
      <c r="AW364" s="11" t="s">
        <v>77</v>
      </c>
    </row>
    <row r="365" spans="21:49" x14ac:dyDescent="0.35">
      <c r="U365" s="11" t="s">
        <v>76</v>
      </c>
      <c r="V365" s="11">
        <v>1365</v>
      </c>
      <c r="W365" s="11">
        <v>-10.743325</v>
      </c>
      <c r="X365" s="11">
        <v>-7.1180909999999997</v>
      </c>
      <c r="Y365" s="11">
        <v>3.6252339999999998</v>
      </c>
      <c r="Z365" s="18">
        <f t="shared" si="10"/>
        <v>0.33744059683570959</v>
      </c>
      <c r="AA365" s="11">
        <v>33.744061000000002</v>
      </c>
      <c r="AR365" s="11" t="s">
        <v>83</v>
      </c>
      <c r="AS365" s="11">
        <v>362</v>
      </c>
      <c r="AT365" s="11">
        <v>4.641025</v>
      </c>
      <c r="AU365" s="11">
        <v>3.8172290000000002</v>
      </c>
      <c r="AV365" s="11">
        <v>0.82379599999999997</v>
      </c>
      <c r="AW365" s="11">
        <v>17.750298000000001</v>
      </c>
    </row>
    <row r="366" spans="21:49" x14ac:dyDescent="0.35">
      <c r="U366" s="11" t="s">
        <v>76</v>
      </c>
      <c r="V366" s="11">
        <v>1934</v>
      </c>
      <c r="W366" s="11">
        <v>14.750677</v>
      </c>
      <c r="X366" s="11">
        <v>9.7893670000000004</v>
      </c>
      <c r="Y366" s="11">
        <v>4.9613100000000001</v>
      </c>
      <c r="Z366" s="18">
        <f t="shared" si="10"/>
        <v>0.33634456235466348</v>
      </c>
      <c r="AA366" s="11">
        <v>33.634458000000002</v>
      </c>
      <c r="AR366" s="11" t="s">
        <v>76</v>
      </c>
      <c r="AS366" s="11">
        <v>363</v>
      </c>
      <c r="AT366" s="11">
        <v>0.67351899999999998</v>
      </c>
      <c r="AU366" s="11">
        <v>2.4561269999999999</v>
      </c>
      <c r="AV366" s="11">
        <v>1.782608</v>
      </c>
      <c r="AW366" s="11" t="s">
        <v>77</v>
      </c>
    </row>
    <row r="367" spans="21:49" x14ac:dyDescent="0.35">
      <c r="U367" s="11" t="s">
        <v>76</v>
      </c>
      <c r="V367" s="11">
        <v>1577</v>
      </c>
      <c r="W367" s="11">
        <v>8.0701420000000006</v>
      </c>
      <c r="X367" s="11">
        <v>10.780810000000001</v>
      </c>
      <c r="Y367" s="11">
        <v>2.7106680000000001</v>
      </c>
      <c r="Z367" s="18">
        <f t="shared" si="10"/>
        <v>0.33588851348588411</v>
      </c>
      <c r="AA367" s="11">
        <v>33.588855000000002</v>
      </c>
      <c r="AR367" s="11" t="s">
        <v>76</v>
      </c>
      <c r="AS367" s="11">
        <v>364</v>
      </c>
      <c r="AT367" s="11">
        <v>-2.450008</v>
      </c>
      <c r="AU367" s="11">
        <v>-4.6566669999999997</v>
      </c>
      <c r="AV367" s="11">
        <v>2.2066590000000001</v>
      </c>
      <c r="AW367" s="11">
        <v>90.067414999999997</v>
      </c>
    </row>
    <row r="368" spans="21:49" x14ac:dyDescent="0.35">
      <c r="U368" s="11" t="s">
        <v>76</v>
      </c>
      <c r="V368" s="11">
        <v>777</v>
      </c>
      <c r="W368" s="11">
        <v>-3.0578370000000001</v>
      </c>
      <c r="X368" s="11">
        <v>-4.0827410000000004</v>
      </c>
      <c r="Y368" s="11">
        <v>1.024904</v>
      </c>
      <c r="Z368" s="18">
        <f t="shared" si="10"/>
        <v>0.33517286892663017</v>
      </c>
      <c r="AA368" s="11">
        <v>33.517291</v>
      </c>
      <c r="AR368" s="11" t="s">
        <v>76</v>
      </c>
      <c r="AS368" s="11">
        <v>365</v>
      </c>
      <c r="AT368" s="11">
        <v>29.050954999999998</v>
      </c>
      <c r="AU368" s="11">
        <v>25.180394</v>
      </c>
      <c r="AV368" s="11">
        <v>3.8705609999999999</v>
      </c>
      <c r="AW368" s="11">
        <v>13.323351000000001</v>
      </c>
    </row>
    <row r="369" spans="21:49" x14ac:dyDescent="0.35">
      <c r="U369" s="11" t="s">
        <v>76</v>
      </c>
      <c r="V369" s="11">
        <v>1921</v>
      </c>
      <c r="W369" s="11">
        <v>-9.2085489999999997</v>
      </c>
      <c r="X369" s="11">
        <v>-12.286935</v>
      </c>
      <c r="Y369" s="11">
        <v>3.0783849999999999</v>
      </c>
      <c r="Z369" s="18">
        <f t="shared" si="10"/>
        <v>0.33429642389913983</v>
      </c>
      <c r="AA369" s="11">
        <v>33.429642999999999</v>
      </c>
      <c r="AR369" s="11" t="s">
        <v>83</v>
      </c>
      <c r="AS369" s="11">
        <v>366</v>
      </c>
      <c r="AT369" s="11">
        <v>4.1060090000000002</v>
      </c>
      <c r="AU369" s="11">
        <v>-0.37858999999999998</v>
      </c>
      <c r="AV369" s="11">
        <v>4.4845990000000002</v>
      </c>
      <c r="AW369" s="11" t="s">
        <v>77</v>
      </c>
    </row>
    <row r="370" spans="21:49" x14ac:dyDescent="0.35">
      <c r="U370" s="11" t="s">
        <v>76</v>
      </c>
      <c r="V370" s="11">
        <v>756</v>
      </c>
      <c r="W370" s="11">
        <v>-5.2576980000000004</v>
      </c>
      <c r="X370" s="11">
        <v>-3.5090750000000002</v>
      </c>
      <c r="Y370" s="11">
        <v>1.748623</v>
      </c>
      <c r="Z370" s="18">
        <f t="shared" si="10"/>
        <v>0.33258338535229676</v>
      </c>
      <c r="AA370" s="11">
        <v>33.258344000000001</v>
      </c>
      <c r="AR370" s="11" t="s">
        <v>78</v>
      </c>
      <c r="AS370" s="11">
        <v>367</v>
      </c>
      <c r="AT370" s="11">
        <v>19.897093000000002</v>
      </c>
      <c r="AU370" s="11">
        <v>14.785786</v>
      </c>
      <c r="AV370" s="11">
        <v>5.1113080000000002</v>
      </c>
      <c r="AW370" s="11">
        <v>25.688714999999998</v>
      </c>
    </row>
    <row r="371" spans="21:49" x14ac:dyDescent="0.35">
      <c r="U371" s="11" t="s">
        <v>76</v>
      </c>
      <c r="V371" s="11">
        <v>1585</v>
      </c>
      <c r="W371" s="11">
        <v>7.7610229999999998</v>
      </c>
      <c r="X371" s="11">
        <v>5.1927519999999996</v>
      </c>
      <c r="Y371" s="11">
        <v>2.5682710000000002</v>
      </c>
      <c r="Z371" s="18">
        <f t="shared" si="10"/>
        <v>0.33091913269681072</v>
      </c>
      <c r="AA371" s="11">
        <v>33.091909999999999</v>
      </c>
      <c r="AR371" s="11" t="s">
        <v>76</v>
      </c>
      <c r="AS371" s="11">
        <v>368</v>
      </c>
      <c r="AT371" s="11">
        <v>-16.517707000000001</v>
      </c>
      <c r="AU371" s="11">
        <v>-13.213521999999999</v>
      </c>
      <c r="AV371" s="11">
        <v>3.3041849999999999</v>
      </c>
      <c r="AW371" s="11">
        <v>20.003898</v>
      </c>
    </row>
    <row r="372" spans="21:49" x14ac:dyDescent="0.35">
      <c r="U372" s="11" t="s">
        <v>76</v>
      </c>
      <c r="V372" s="11">
        <v>1532</v>
      </c>
      <c r="W372" s="11">
        <v>13.738144</v>
      </c>
      <c r="X372" s="11">
        <v>9.2260790000000004</v>
      </c>
      <c r="Y372" s="11">
        <v>4.5120649999999998</v>
      </c>
      <c r="Z372" s="18">
        <f t="shared" si="10"/>
        <v>0.32843337498864472</v>
      </c>
      <c r="AA372" s="11">
        <v>32.843338000000003</v>
      </c>
      <c r="AR372" s="11" t="s">
        <v>76</v>
      </c>
      <c r="AS372" s="11">
        <v>369</v>
      </c>
      <c r="AT372" s="11">
        <v>12.241179000000001</v>
      </c>
      <c r="AU372" s="11">
        <v>7.9847630000000001</v>
      </c>
      <c r="AV372" s="11">
        <v>4.2564159999999998</v>
      </c>
      <c r="AW372" s="11">
        <v>34.771287999999998</v>
      </c>
    </row>
    <row r="373" spans="21:49" x14ac:dyDescent="0.35">
      <c r="U373" s="11" t="s">
        <v>76</v>
      </c>
      <c r="V373" s="11">
        <v>712</v>
      </c>
      <c r="W373" s="11">
        <v>-4.8615490000000001</v>
      </c>
      <c r="X373" s="11">
        <v>-6.4483180000000004</v>
      </c>
      <c r="Y373" s="11">
        <v>1.5867690000000001</v>
      </c>
      <c r="Z373" s="18">
        <f t="shared" si="10"/>
        <v>0.32639165006873327</v>
      </c>
      <c r="AA373" s="11">
        <v>32.639169000000003</v>
      </c>
      <c r="AR373" s="11" t="s">
        <v>76</v>
      </c>
      <c r="AS373" s="11">
        <v>370</v>
      </c>
      <c r="AT373" s="11">
        <v>-9.6836330000000004</v>
      </c>
      <c r="AU373" s="11">
        <v>-12.208717999999999</v>
      </c>
      <c r="AV373" s="11">
        <v>2.5250840000000001</v>
      </c>
      <c r="AW373" s="11">
        <v>26.075794999999999</v>
      </c>
    </row>
    <row r="374" spans="21:49" x14ac:dyDescent="0.35">
      <c r="U374" s="11" t="s">
        <v>76</v>
      </c>
      <c r="V374" s="11">
        <v>1838</v>
      </c>
      <c r="W374" s="11">
        <v>-18.597588999999999</v>
      </c>
      <c r="X374" s="11">
        <v>-12.545709</v>
      </c>
      <c r="Y374" s="11">
        <v>6.0518799999999997</v>
      </c>
      <c r="Z374" s="18">
        <f t="shared" si="10"/>
        <v>0.32541207357577373</v>
      </c>
      <c r="AA374" s="11">
        <v>32.541207999999997</v>
      </c>
      <c r="AR374" s="11" t="s">
        <v>76</v>
      </c>
      <c r="AS374" s="11">
        <v>371</v>
      </c>
      <c r="AT374" s="11">
        <v>19.908487000000001</v>
      </c>
      <c r="AU374" s="11">
        <v>20.935824</v>
      </c>
      <c r="AV374" s="11">
        <v>1.027336</v>
      </c>
      <c r="AW374" s="11">
        <v>5.1602940000000004</v>
      </c>
    </row>
    <row r="375" spans="21:49" x14ac:dyDescent="0.35">
      <c r="U375" s="11" t="s">
        <v>76</v>
      </c>
      <c r="V375" s="11">
        <v>1546</v>
      </c>
      <c r="W375" s="11">
        <v>-3.5746699999999998</v>
      </c>
      <c r="X375" s="11">
        <v>-2.4115739999999999</v>
      </c>
      <c r="Y375" s="11">
        <v>1.1630959999999999</v>
      </c>
      <c r="Z375" s="18">
        <f t="shared" si="10"/>
        <v>0.3253715727605625</v>
      </c>
      <c r="AA375" s="11">
        <v>32.537160999999998</v>
      </c>
      <c r="AR375" s="11" t="s">
        <v>76</v>
      </c>
      <c r="AS375" s="11">
        <v>372</v>
      </c>
      <c r="AT375" s="11">
        <v>19.366142</v>
      </c>
      <c r="AU375" s="11">
        <v>19.216999000000001</v>
      </c>
      <c r="AV375" s="11">
        <v>0.149143</v>
      </c>
      <c r="AW375" s="11">
        <v>0.770123</v>
      </c>
    </row>
    <row r="376" spans="21:49" x14ac:dyDescent="0.35">
      <c r="U376" s="11" t="s">
        <v>76</v>
      </c>
      <c r="V376" s="11">
        <v>641</v>
      </c>
      <c r="W376" s="11">
        <v>-5.3152340000000002</v>
      </c>
      <c r="X376" s="11">
        <v>-7.0408200000000001</v>
      </c>
      <c r="Y376" s="11">
        <v>1.7255860000000001</v>
      </c>
      <c r="Z376" s="18">
        <f t="shared" si="10"/>
        <v>0.324649112343878</v>
      </c>
      <c r="AA376" s="11">
        <v>32.464902000000002</v>
      </c>
      <c r="AR376" s="11" t="s">
        <v>76</v>
      </c>
      <c r="AS376" s="11">
        <v>373</v>
      </c>
      <c r="AT376" s="11">
        <v>-7.6354660000000001</v>
      </c>
      <c r="AU376" s="11">
        <v>-7.1246</v>
      </c>
      <c r="AV376" s="11">
        <v>0.51086600000000004</v>
      </c>
      <c r="AW376" s="11">
        <v>6.6907040000000002</v>
      </c>
    </row>
    <row r="377" spans="21:49" x14ac:dyDescent="0.35">
      <c r="U377" s="11" t="s">
        <v>76</v>
      </c>
      <c r="V377" s="11">
        <v>681</v>
      </c>
      <c r="W377" s="11">
        <v>7.7477850000000004</v>
      </c>
      <c r="X377" s="11">
        <v>10.259304999999999</v>
      </c>
      <c r="Y377" s="11">
        <v>2.5115210000000001</v>
      </c>
      <c r="Z377" s="18">
        <f t="shared" si="10"/>
        <v>0.32415987278944886</v>
      </c>
      <c r="AA377" s="11">
        <v>32.415984000000002</v>
      </c>
      <c r="AR377" s="11" t="s">
        <v>76</v>
      </c>
      <c r="AS377" s="11">
        <v>374</v>
      </c>
      <c r="AT377" s="11">
        <v>21.499669999999998</v>
      </c>
      <c r="AU377" s="11">
        <v>23.253561000000001</v>
      </c>
      <c r="AV377" s="11">
        <v>1.7538910000000001</v>
      </c>
      <c r="AW377" s="11">
        <v>8.1577579999999994</v>
      </c>
    </row>
    <row r="378" spans="21:49" x14ac:dyDescent="0.35">
      <c r="U378" s="11" t="s">
        <v>76</v>
      </c>
      <c r="V378" s="11">
        <v>1016</v>
      </c>
      <c r="W378" s="11">
        <v>12.362731</v>
      </c>
      <c r="X378" s="11">
        <v>8.3620680000000007</v>
      </c>
      <c r="Y378" s="11">
        <v>4.0006630000000003</v>
      </c>
      <c r="Z378" s="18">
        <f t="shared" si="10"/>
        <v>0.32360673381957433</v>
      </c>
      <c r="AA378" s="11">
        <v>32.360672000000001</v>
      </c>
      <c r="AR378" s="11" t="s">
        <v>76</v>
      </c>
      <c r="AS378" s="11">
        <v>375</v>
      </c>
      <c r="AT378" s="11">
        <v>0.71248599999999995</v>
      </c>
      <c r="AU378" s="11">
        <v>3.2119529999999998</v>
      </c>
      <c r="AV378" s="11">
        <v>2.4994670000000001</v>
      </c>
      <c r="AW378" s="11" t="s">
        <v>77</v>
      </c>
    </row>
    <row r="379" spans="21:49" x14ac:dyDescent="0.35">
      <c r="U379" s="11" t="s">
        <v>76</v>
      </c>
      <c r="V379" s="11">
        <v>476</v>
      </c>
      <c r="W379" s="11">
        <v>6.6074960000000003</v>
      </c>
      <c r="X379" s="11">
        <v>4.479387</v>
      </c>
      <c r="Y379" s="11">
        <v>2.1281099999999999</v>
      </c>
      <c r="Z379" s="18">
        <f t="shared" si="10"/>
        <v>0.3220751098449397</v>
      </c>
      <c r="AA379" s="11">
        <v>32.207503000000003</v>
      </c>
      <c r="AR379" s="11" t="s">
        <v>76</v>
      </c>
      <c r="AS379" s="11">
        <v>376</v>
      </c>
      <c r="AT379" s="11">
        <v>13.318808000000001</v>
      </c>
      <c r="AU379" s="11">
        <v>15.217893</v>
      </c>
      <c r="AV379" s="11">
        <v>1.8990849999999999</v>
      </c>
      <c r="AW379" s="11">
        <v>14.258671</v>
      </c>
    </row>
    <row r="380" spans="21:49" x14ac:dyDescent="0.35">
      <c r="U380" s="11" t="s">
        <v>76</v>
      </c>
      <c r="V380" s="11">
        <v>773</v>
      </c>
      <c r="W380" s="11">
        <v>13.397648</v>
      </c>
      <c r="X380" s="11">
        <v>17.712098000000001</v>
      </c>
      <c r="Y380" s="11">
        <v>4.3144489999999998</v>
      </c>
      <c r="Z380" s="18">
        <f t="shared" si="10"/>
        <v>0.32203032950261118</v>
      </c>
      <c r="AA380" s="11">
        <v>32.203034000000002</v>
      </c>
      <c r="AR380" s="11" t="s">
        <v>83</v>
      </c>
      <c r="AS380" s="11">
        <v>377</v>
      </c>
      <c r="AT380" s="11">
        <v>10.716251</v>
      </c>
      <c r="AU380" s="11">
        <v>6.1004440000000004</v>
      </c>
      <c r="AV380" s="11">
        <v>4.6158070000000002</v>
      </c>
      <c r="AW380" s="11">
        <v>43.072961999999997</v>
      </c>
    </row>
    <row r="381" spans="21:49" x14ac:dyDescent="0.35">
      <c r="U381" s="11" t="s">
        <v>76</v>
      </c>
      <c r="V381" s="11">
        <v>798</v>
      </c>
      <c r="W381" s="11">
        <v>-1.801704</v>
      </c>
      <c r="X381" s="11">
        <v>-2.3800620000000001</v>
      </c>
      <c r="Y381" s="11">
        <v>0.57835800000000004</v>
      </c>
      <c r="Z381" s="18">
        <f t="shared" si="10"/>
        <v>0.32100611421187947</v>
      </c>
      <c r="AA381" s="11">
        <v>32.100597999999998</v>
      </c>
      <c r="AR381" s="11" t="s">
        <v>83</v>
      </c>
      <c r="AS381" s="11">
        <v>378</v>
      </c>
      <c r="AT381" s="11">
        <v>19.512632</v>
      </c>
      <c r="AU381" s="11">
        <v>19.272279000000001</v>
      </c>
      <c r="AV381" s="11">
        <v>0.24035300000000001</v>
      </c>
      <c r="AW381" s="11">
        <v>1.2317819999999999</v>
      </c>
    </row>
    <row r="382" spans="21:49" x14ac:dyDescent="0.35">
      <c r="U382" s="11" t="s">
        <v>76</v>
      </c>
      <c r="V382" s="11">
        <v>1058</v>
      </c>
      <c r="W382" s="11">
        <v>-11.920992999999999</v>
      </c>
      <c r="X382" s="11">
        <v>-15.745199</v>
      </c>
      <c r="Y382" s="11">
        <v>3.8242060000000002</v>
      </c>
      <c r="Z382" s="18">
        <f t="shared" si="10"/>
        <v>0.32079592698359949</v>
      </c>
      <c r="AA382" s="11">
        <v>32.079596000000002</v>
      </c>
      <c r="AR382" s="11" t="s">
        <v>78</v>
      </c>
      <c r="AS382" s="11">
        <v>379</v>
      </c>
      <c r="AT382" s="11">
        <v>-3.6962860000000002</v>
      </c>
      <c r="AU382" s="11">
        <v>-4.9257759999999999</v>
      </c>
      <c r="AV382" s="11">
        <v>1.22949</v>
      </c>
      <c r="AW382" s="11">
        <v>33.262844000000001</v>
      </c>
    </row>
    <row r="383" spans="21:49" x14ac:dyDescent="0.35">
      <c r="U383" s="11" t="s">
        <v>76</v>
      </c>
      <c r="V383" s="11">
        <v>826</v>
      </c>
      <c r="W383" s="11">
        <v>-5.0810820000000003</v>
      </c>
      <c r="X383" s="11">
        <v>-3.4543110000000001</v>
      </c>
      <c r="Y383" s="11">
        <v>1.6267720000000001</v>
      </c>
      <c r="Z383" s="18">
        <f t="shared" si="10"/>
        <v>0.32016251656635336</v>
      </c>
      <c r="AA383" s="11">
        <v>32.016241999999998</v>
      </c>
      <c r="AR383" s="11" t="s">
        <v>78</v>
      </c>
      <c r="AS383" s="11">
        <v>380</v>
      </c>
      <c r="AT383" s="11">
        <v>-5.2350349999999999</v>
      </c>
      <c r="AU383" s="11">
        <v>-4.0183780000000002</v>
      </c>
      <c r="AV383" s="11">
        <v>1.2166570000000001</v>
      </c>
      <c r="AW383" s="11">
        <v>23.240670000000001</v>
      </c>
    </row>
    <row r="384" spans="21:49" x14ac:dyDescent="0.35">
      <c r="U384" s="11" t="s">
        <v>76</v>
      </c>
      <c r="V384" s="11">
        <v>1939</v>
      </c>
      <c r="W384" s="11">
        <v>-11.492134</v>
      </c>
      <c r="X384" s="11">
        <v>-7.832579</v>
      </c>
      <c r="Y384" s="11">
        <v>3.6595550000000001</v>
      </c>
      <c r="Z384" s="18">
        <f t="shared" si="10"/>
        <v>0.3184399868640585</v>
      </c>
      <c r="AA384" s="11">
        <v>31.843996000000001</v>
      </c>
      <c r="AR384" s="11" t="s">
        <v>76</v>
      </c>
      <c r="AS384" s="11">
        <v>381</v>
      </c>
      <c r="AT384" s="11">
        <v>15.102905</v>
      </c>
      <c r="AU384" s="11">
        <v>16.306429999999999</v>
      </c>
      <c r="AV384" s="11">
        <v>1.203525</v>
      </c>
      <c r="AW384" s="11">
        <v>7.9688299999999996</v>
      </c>
    </row>
    <row r="385" spans="21:49" x14ac:dyDescent="0.35">
      <c r="U385" s="11" t="s">
        <v>76</v>
      </c>
      <c r="V385" s="11">
        <v>458</v>
      </c>
      <c r="W385" s="11">
        <v>-5.5364610000000001</v>
      </c>
      <c r="X385" s="11">
        <v>-7.263388</v>
      </c>
      <c r="Y385" s="11">
        <v>1.7269270000000001</v>
      </c>
      <c r="Z385" s="18">
        <f t="shared" si="10"/>
        <v>0.31191893160630951</v>
      </c>
      <c r="AA385" s="11">
        <v>31.1919</v>
      </c>
      <c r="AR385" s="11" t="s">
        <v>76</v>
      </c>
      <c r="AS385" s="11">
        <v>382</v>
      </c>
      <c r="AT385" s="11">
        <v>1.3524830000000001</v>
      </c>
      <c r="AU385" s="11">
        <v>-0.47843200000000002</v>
      </c>
      <c r="AV385" s="11">
        <v>1.8309150000000001</v>
      </c>
      <c r="AW385" s="11" t="s">
        <v>77</v>
      </c>
    </row>
    <row r="386" spans="21:49" x14ac:dyDescent="0.35">
      <c r="U386" s="11" t="s">
        <v>76</v>
      </c>
      <c r="V386" s="11">
        <v>929</v>
      </c>
      <c r="W386" s="11">
        <v>-20.870867000000001</v>
      </c>
      <c r="X386" s="11">
        <v>-14.370303</v>
      </c>
      <c r="Y386" s="11">
        <v>6.5005639999999998</v>
      </c>
      <c r="Z386" s="18">
        <f t="shared" si="10"/>
        <v>0.31146592999706241</v>
      </c>
      <c r="AA386" s="11">
        <v>31.146591999999998</v>
      </c>
      <c r="AR386" s="11" t="s">
        <v>76</v>
      </c>
      <c r="AS386" s="11">
        <v>383</v>
      </c>
      <c r="AT386" s="11">
        <v>26.983523999999999</v>
      </c>
      <c r="AU386" s="11">
        <v>26.663967</v>
      </c>
      <c r="AV386" s="11">
        <v>0.31955699999999998</v>
      </c>
      <c r="AW386" s="11">
        <v>1.184269</v>
      </c>
    </row>
    <row r="387" spans="21:49" x14ac:dyDescent="0.35">
      <c r="U387" s="11" t="s">
        <v>76</v>
      </c>
      <c r="V387" s="11">
        <v>1398</v>
      </c>
      <c r="W387" s="11">
        <v>-16.903946000000001</v>
      </c>
      <c r="X387" s="11">
        <v>-11.641501</v>
      </c>
      <c r="Y387" s="11">
        <v>5.2624459999999997</v>
      </c>
      <c r="Z387" s="18">
        <f t="shared" ref="Z387:Z450" si="11">ABS(Y387/W387)</f>
        <v>0.31131464807092968</v>
      </c>
      <c r="AA387" s="11">
        <v>31.131461999999999</v>
      </c>
      <c r="AR387" s="11" t="s">
        <v>76</v>
      </c>
      <c r="AS387" s="11">
        <v>384</v>
      </c>
      <c r="AT387" s="11">
        <v>-12.549219000000001</v>
      </c>
      <c r="AU387" s="11">
        <v>-13.352731</v>
      </c>
      <c r="AV387" s="11">
        <v>0.803512</v>
      </c>
      <c r="AW387" s="11">
        <v>6.4028850000000004</v>
      </c>
    </row>
    <row r="388" spans="21:49" x14ac:dyDescent="0.35">
      <c r="U388" s="11" t="s">
        <v>76</v>
      </c>
      <c r="V388" s="11">
        <v>291</v>
      </c>
      <c r="W388" s="11">
        <v>-11.209175999999999</v>
      </c>
      <c r="X388" s="11">
        <v>-7.7252999999999998</v>
      </c>
      <c r="Y388" s="11">
        <v>3.4838749999999998</v>
      </c>
      <c r="Z388" s="18">
        <f t="shared" si="11"/>
        <v>0.31080562924518268</v>
      </c>
      <c r="AA388" s="11">
        <v>31.080568</v>
      </c>
      <c r="AR388" s="11" t="s">
        <v>76</v>
      </c>
      <c r="AS388" s="11">
        <v>385</v>
      </c>
      <c r="AT388" s="11">
        <v>-14.986554</v>
      </c>
      <c r="AU388" s="11">
        <v>-14.975674</v>
      </c>
      <c r="AV388" s="11">
        <v>1.0880000000000001E-2</v>
      </c>
      <c r="AW388" s="11">
        <v>7.2600999999999999E-2</v>
      </c>
    </row>
    <row r="389" spans="21:49" x14ac:dyDescent="0.35">
      <c r="U389" s="11" t="s">
        <v>76</v>
      </c>
      <c r="V389" s="11">
        <v>208</v>
      </c>
      <c r="W389" s="11">
        <v>16.335968999999999</v>
      </c>
      <c r="X389" s="11">
        <v>21.398548000000002</v>
      </c>
      <c r="Y389" s="11">
        <v>5.0625790000000004</v>
      </c>
      <c r="Z389" s="18">
        <f t="shared" si="11"/>
        <v>0.30990380797123213</v>
      </c>
      <c r="AA389" s="11">
        <v>30.990383000000001</v>
      </c>
      <c r="AR389" s="11" t="s">
        <v>83</v>
      </c>
      <c r="AS389" s="11">
        <v>386</v>
      </c>
      <c r="AT389" s="11">
        <v>1.6198840000000001</v>
      </c>
      <c r="AU389" s="11">
        <v>6.531307</v>
      </c>
      <c r="AV389" s="11">
        <v>4.9114230000000001</v>
      </c>
      <c r="AW389" s="11" t="s">
        <v>77</v>
      </c>
    </row>
    <row r="390" spans="21:49" x14ac:dyDescent="0.35">
      <c r="U390" s="11" t="s">
        <v>76</v>
      </c>
      <c r="V390" s="11">
        <v>1085</v>
      </c>
      <c r="W390" s="11">
        <v>5.8876299999999997</v>
      </c>
      <c r="X390" s="11">
        <v>4.0763670000000003</v>
      </c>
      <c r="Y390" s="11">
        <v>1.811264</v>
      </c>
      <c r="Z390" s="18">
        <f t="shared" si="11"/>
        <v>0.3076388971453709</v>
      </c>
      <c r="AA390" s="11">
        <v>30.763881000000001</v>
      </c>
      <c r="AR390" s="11" t="s">
        <v>76</v>
      </c>
      <c r="AS390" s="11">
        <v>387</v>
      </c>
      <c r="AT390" s="11">
        <v>-0.45098899999999997</v>
      </c>
      <c r="AU390" s="11">
        <v>-4.6331810000000004</v>
      </c>
      <c r="AV390" s="11">
        <v>4.1821910000000004</v>
      </c>
      <c r="AW390" s="11" t="s">
        <v>77</v>
      </c>
    </row>
    <row r="391" spans="21:49" x14ac:dyDescent="0.35">
      <c r="U391" s="11" t="s">
        <v>76</v>
      </c>
      <c r="V391" s="11">
        <v>398</v>
      </c>
      <c r="W391" s="11">
        <v>-10.688036</v>
      </c>
      <c r="X391" s="11">
        <v>-7.4119060000000001</v>
      </c>
      <c r="Y391" s="11">
        <v>3.2761300000000002</v>
      </c>
      <c r="Z391" s="18">
        <f t="shared" si="11"/>
        <v>0.30652310677097272</v>
      </c>
      <c r="AA391" s="11">
        <v>30.652311999999998</v>
      </c>
      <c r="AR391" s="11" t="s">
        <v>76</v>
      </c>
      <c r="AS391" s="11">
        <v>388</v>
      </c>
      <c r="AT391" s="11">
        <v>27.584444000000001</v>
      </c>
      <c r="AU391" s="11">
        <v>25.541902</v>
      </c>
      <c r="AV391" s="11">
        <v>2.0425420000000001</v>
      </c>
      <c r="AW391" s="11">
        <v>7.4046880000000002</v>
      </c>
    </row>
    <row r="392" spans="21:49" x14ac:dyDescent="0.35">
      <c r="U392" s="11" t="s">
        <v>76</v>
      </c>
      <c r="V392" s="11">
        <v>1694</v>
      </c>
      <c r="W392" s="11">
        <v>-9.5663099999999996</v>
      </c>
      <c r="X392" s="11">
        <v>-6.6431269999999998</v>
      </c>
      <c r="Y392" s="11">
        <v>2.9231829999999999</v>
      </c>
      <c r="Z392" s="18">
        <f t="shared" si="11"/>
        <v>0.30557059095931449</v>
      </c>
      <c r="AA392" s="11">
        <v>30.557055999999999</v>
      </c>
      <c r="AR392" s="11" t="s">
        <v>78</v>
      </c>
      <c r="AS392" s="11">
        <v>389</v>
      </c>
      <c r="AT392" s="11">
        <v>7.5125539999999997</v>
      </c>
      <c r="AU392" s="11">
        <v>3.6241560000000002</v>
      </c>
      <c r="AV392" s="11">
        <v>3.8883990000000002</v>
      </c>
      <c r="AW392" s="11">
        <v>51.758678000000003</v>
      </c>
    </row>
    <row r="393" spans="21:49" x14ac:dyDescent="0.35">
      <c r="U393" s="11" t="s">
        <v>76</v>
      </c>
      <c r="V393" s="11">
        <v>662</v>
      </c>
      <c r="W393" s="11">
        <v>-8.7720380000000002</v>
      </c>
      <c r="X393" s="11">
        <v>-11.444504999999999</v>
      </c>
      <c r="Y393" s="11">
        <v>2.6724670000000001</v>
      </c>
      <c r="Z393" s="18">
        <f t="shared" si="11"/>
        <v>0.30465748096394474</v>
      </c>
      <c r="AA393" s="11">
        <v>30.465754</v>
      </c>
      <c r="AR393" s="11" t="s">
        <v>76</v>
      </c>
      <c r="AS393" s="11">
        <v>390</v>
      </c>
      <c r="AT393" s="11">
        <v>-9.0422530000000005</v>
      </c>
      <c r="AU393" s="11">
        <v>-6.2975300000000001</v>
      </c>
      <c r="AV393" s="11">
        <v>2.744723</v>
      </c>
      <c r="AW393" s="11">
        <v>30.354413000000001</v>
      </c>
    </row>
    <row r="394" spans="21:49" x14ac:dyDescent="0.35">
      <c r="U394" s="11" t="s">
        <v>76</v>
      </c>
      <c r="V394" s="11">
        <v>1433</v>
      </c>
      <c r="W394" s="11">
        <v>10.173621000000001</v>
      </c>
      <c r="X394" s="11">
        <v>7.0781470000000004</v>
      </c>
      <c r="Y394" s="11">
        <v>3.0954730000000001</v>
      </c>
      <c r="Z394" s="18">
        <f t="shared" si="11"/>
        <v>0.30426462711752283</v>
      </c>
      <c r="AA394" s="11">
        <v>30.426466999999999</v>
      </c>
      <c r="AR394" s="11" t="s">
        <v>76</v>
      </c>
      <c r="AS394" s="11">
        <v>391</v>
      </c>
      <c r="AT394" s="11">
        <v>22.130001</v>
      </c>
      <c r="AU394" s="11">
        <v>24.121137999999998</v>
      </c>
      <c r="AV394" s="11">
        <v>1.9911380000000001</v>
      </c>
      <c r="AW394" s="11">
        <v>8.9974589999999992</v>
      </c>
    </row>
    <row r="395" spans="21:49" x14ac:dyDescent="0.35">
      <c r="U395" s="11" t="s">
        <v>76</v>
      </c>
      <c r="V395" s="11">
        <v>390</v>
      </c>
      <c r="W395" s="11">
        <v>-9.0422530000000005</v>
      </c>
      <c r="X395" s="11">
        <v>-6.2975300000000001</v>
      </c>
      <c r="Y395" s="11">
        <v>2.744723</v>
      </c>
      <c r="Z395" s="18">
        <f t="shared" si="11"/>
        <v>0.30354414989273137</v>
      </c>
      <c r="AA395" s="11">
        <v>30.354413000000001</v>
      </c>
      <c r="AR395" s="11" t="s">
        <v>76</v>
      </c>
      <c r="AS395" s="11">
        <v>392</v>
      </c>
      <c r="AT395" s="11">
        <v>3.0382470000000001</v>
      </c>
      <c r="AU395" s="11">
        <v>2.4274110000000002</v>
      </c>
      <c r="AV395" s="11">
        <v>0.61083600000000005</v>
      </c>
      <c r="AW395" s="11">
        <v>20.104879</v>
      </c>
    </row>
    <row r="396" spans="21:49" x14ac:dyDescent="0.35">
      <c r="U396" s="11" t="s">
        <v>76</v>
      </c>
      <c r="V396" s="11">
        <v>28</v>
      </c>
      <c r="W396" s="11">
        <v>-7.4358700000000004</v>
      </c>
      <c r="X396" s="11">
        <v>-5.1808569999999996</v>
      </c>
      <c r="Y396" s="11">
        <v>2.2550140000000001</v>
      </c>
      <c r="Z396" s="18">
        <f t="shared" si="11"/>
        <v>0.30326162237908943</v>
      </c>
      <c r="AA396" s="11">
        <v>30.326156999999998</v>
      </c>
      <c r="AR396" s="11" t="s">
        <v>83</v>
      </c>
      <c r="AS396" s="11">
        <v>393</v>
      </c>
      <c r="AT396" s="11">
        <v>25.510407000000001</v>
      </c>
      <c r="AU396" s="11">
        <v>27.514175000000002</v>
      </c>
      <c r="AV396" s="11">
        <v>2.003768</v>
      </c>
      <c r="AW396" s="11">
        <v>7.8547070000000003</v>
      </c>
    </row>
    <row r="397" spans="21:49" x14ac:dyDescent="0.35">
      <c r="U397" s="11" t="s">
        <v>76</v>
      </c>
      <c r="V397" s="11">
        <v>1834</v>
      </c>
      <c r="W397" s="11">
        <v>-7.0437419999999999</v>
      </c>
      <c r="X397" s="11">
        <v>-9.1711670000000005</v>
      </c>
      <c r="Y397" s="11">
        <v>2.1274250000000001</v>
      </c>
      <c r="Z397" s="18">
        <f t="shared" si="11"/>
        <v>0.30203051162294137</v>
      </c>
      <c r="AA397" s="11">
        <v>30.203044999999999</v>
      </c>
      <c r="AR397" s="11" t="s">
        <v>76</v>
      </c>
      <c r="AS397" s="11">
        <v>394</v>
      </c>
      <c r="AT397" s="11">
        <v>-6.7414540000000001</v>
      </c>
      <c r="AU397" s="11">
        <v>-5.4862909999999996</v>
      </c>
      <c r="AV397" s="11">
        <v>1.255163</v>
      </c>
      <c r="AW397" s="11">
        <v>18.618576000000001</v>
      </c>
    </row>
    <row r="398" spans="21:49" x14ac:dyDescent="0.35">
      <c r="U398" s="11" t="s">
        <v>76</v>
      </c>
      <c r="V398" s="11">
        <v>1833</v>
      </c>
      <c r="W398" s="11">
        <v>9.9490610000000004</v>
      </c>
      <c r="X398" s="11">
        <v>6.9444689999999998</v>
      </c>
      <c r="Y398" s="11">
        <v>3.0045920000000002</v>
      </c>
      <c r="Z398" s="18">
        <f t="shared" si="11"/>
        <v>0.30199754529598322</v>
      </c>
      <c r="AA398" s="11">
        <v>30.199755</v>
      </c>
      <c r="AR398" s="11" t="s">
        <v>76</v>
      </c>
      <c r="AS398" s="11">
        <v>395</v>
      </c>
      <c r="AT398" s="11">
        <v>-18.244009999999999</v>
      </c>
      <c r="AU398" s="11">
        <v>-18.039463000000001</v>
      </c>
      <c r="AV398" s="11">
        <v>0.20454700000000001</v>
      </c>
      <c r="AW398" s="11">
        <v>1.1211720000000001</v>
      </c>
    </row>
    <row r="399" spans="21:49" x14ac:dyDescent="0.35">
      <c r="U399" s="11" t="s">
        <v>76</v>
      </c>
      <c r="V399" s="11">
        <v>1727</v>
      </c>
      <c r="W399" s="11">
        <v>-9.5262180000000001</v>
      </c>
      <c r="X399" s="11">
        <v>-12.402505</v>
      </c>
      <c r="Y399" s="11">
        <v>2.876287</v>
      </c>
      <c r="Z399" s="18">
        <f t="shared" si="11"/>
        <v>0.30193377896663715</v>
      </c>
      <c r="AA399" s="11">
        <v>30.193380999999999</v>
      </c>
      <c r="AR399" s="11" t="s">
        <v>78</v>
      </c>
      <c r="AS399" s="11">
        <v>396</v>
      </c>
      <c r="AT399" s="11">
        <v>-3.1831469999999999</v>
      </c>
      <c r="AU399" s="11">
        <v>9.402488</v>
      </c>
      <c r="AV399" s="11">
        <v>12.585635</v>
      </c>
      <c r="AW399" s="11" t="s">
        <v>77</v>
      </c>
    </row>
    <row r="400" spans="21:49" x14ac:dyDescent="0.35">
      <c r="U400" s="11" t="s">
        <v>76</v>
      </c>
      <c r="V400" s="11">
        <v>1682</v>
      </c>
      <c r="W400" s="11">
        <v>-1.322632</v>
      </c>
      <c r="X400" s="11">
        <v>-1.7218039999999999</v>
      </c>
      <c r="Y400" s="11">
        <v>0.39917200000000003</v>
      </c>
      <c r="Z400" s="18">
        <f t="shared" si="11"/>
        <v>0.30180125688778137</v>
      </c>
      <c r="AA400" s="11">
        <v>30.180168999999999</v>
      </c>
      <c r="AR400" s="11" t="s">
        <v>76</v>
      </c>
      <c r="AS400" s="11">
        <v>397</v>
      </c>
      <c r="AT400" s="11">
        <v>-8.8923869999999994</v>
      </c>
      <c r="AU400" s="11">
        <v>-6.6155039999999996</v>
      </c>
      <c r="AV400" s="11">
        <v>2.2768830000000002</v>
      </c>
      <c r="AW400" s="11">
        <v>25.604861</v>
      </c>
    </row>
    <row r="401" spans="21:49" x14ac:dyDescent="0.35">
      <c r="U401" s="11" t="s">
        <v>76</v>
      </c>
      <c r="V401" s="11">
        <v>246</v>
      </c>
      <c r="W401" s="11">
        <v>-17.695615</v>
      </c>
      <c r="X401" s="11">
        <v>-12.356037000000001</v>
      </c>
      <c r="Y401" s="11">
        <v>5.3395770000000002</v>
      </c>
      <c r="Z401" s="18">
        <f t="shared" si="11"/>
        <v>0.30174577148067472</v>
      </c>
      <c r="AA401" s="11">
        <v>30.174579999999999</v>
      </c>
      <c r="AR401" s="11" t="s">
        <v>76</v>
      </c>
      <c r="AS401" s="11">
        <v>398</v>
      </c>
      <c r="AT401" s="11">
        <v>-10.688036</v>
      </c>
      <c r="AU401" s="11">
        <v>-7.4119060000000001</v>
      </c>
      <c r="AV401" s="11">
        <v>3.2761300000000002</v>
      </c>
      <c r="AW401" s="11">
        <v>30.652311999999998</v>
      </c>
    </row>
    <row r="402" spans="21:49" x14ac:dyDescent="0.35">
      <c r="U402" s="11" t="s">
        <v>76</v>
      </c>
      <c r="V402" s="11">
        <v>804</v>
      </c>
      <c r="W402" s="11">
        <v>-7.7736619999999998</v>
      </c>
      <c r="X402" s="11">
        <v>-10.111794</v>
      </c>
      <c r="Y402" s="11">
        <v>2.3381319999999999</v>
      </c>
      <c r="Z402" s="18">
        <f t="shared" si="11"/>
        <v>0.30077613356485011</v>
      </c>
      <c r="AA402" s="11">
        <v>30.077621000000001</v>
      </c>
      <c r="AR402" s="11" t="s">
        <v>76</v>
      </c>
      <c r="AS402" s="11">
        <v>399</v>
      </c>
      <c r="AT402" s="11">
        <v>5.64846</v>
      </c>
      <c r="AU402" s="11">
        <v>6.2990050000000002</v>
      </c>
      <c r="AV402" s="11">
        <v>0.65054500000000004</v>
      </c>
      <c r="AW402" s="11">
        <v>11.517208</v>
      </c>
    </row>
    <row r="403" spans="21:49" x14ac:dyDescent="0.35">
      <c r="U403" s="11" t="s">
        <v>76</v>
      </c>
      <c r="V403" s="11">
        <v>14</v>
      </c>
      <c r="W403" s="11">
        <v>-5.6293939999999996</v>
      </c>
      <c r="X403" s="11">
        <v>-3.9408080000000001</v>
      </c>
      <c r="Y403" s="11">
        <v>1.688585</v>
      </c>
      <c r="Z403" s="18">
        <f t="shared" si="11"/>
        <v>0.29995857458191771</v>
      </c>
      <c r="AA403" s="11">
        <v>29.995863</v>
      </c>
      <c r="AR403" s="11" t="s">
        <v>83</v>
      </c>
      <c r="AS403" s="11">
        <v>400</v>
      </c>
      <c r="AT403" s="11">
        <v>4.253317</v>
      </c>
      <c r="AU403" s="11">
        <v>-2.1240039999999998</v>
      </c>
      <c r="AV403" s="11">
        <v>6.3773200000000001</v>
      </c>
      <c r="AW403" s="11" t="s">
        <v>77</v>
      </c>
    </row>
    <row r="404" spans="21:49" x14ac:dyDescent="0.35">
      <c r="U404" s="11" t="s">
        <v>76</v>
      </c>
      <c r="V404" s="11">
        <v>238</v>
      </c>
      <c r="W404" s="11">
        <v>11.174137999999999</v>
      </c>
      <c r="X404" s="11">
        <v>7.8321329999999998</v>
      </c>
      <c r="Y404" s="11">
        <v>3.342006</v>
      </c>
      <c r="Z404" s="18">
        <f t="shared" si="11"/>
        <v>0.29908400988067269</v>
      </c>
      <c r="AA404" s="11">
        <v>29.908397999999998</v>
      </c>
      <c r="AR404" s="11" t="s">
        <v>76</v>
      </c>
      <c r="AS404" s="11">
        <v>401</v>
      </c>
      <c r="AT404" s="11">
        <v>-16.371442999999999</v>
      </c>
      <c r="AU404" s="11">
        <v>-16.160696000000002</v>
      </c>
      <c r="AV404" s="11">
        <v>0.21074699999999999</v>
      </c>
      <c r="AW404" s="11">
        <v>1.287283</v>
      </c>
    </row>
    <row r="405" spans="21:49" x14ac:dyDescent="0.35">
      <c r="U405" s="11" t="s">
        <v>76</v>
      </c>
      <c r="V405" s="11">
        <v>1046</v>
      </c>
      <c r="W405" s="11">
        <v>-3.0021330000000002</v>
      </c>
      <c r="X405" s="11">
        <v>-2.1062880000000002</v>
      </c>
      <c r="Y405" s="11">
        <v>0.895845</v>
      </c>
      <c r="Z405" s="18">
        <f t="shared" si="11"/>
        <v>0.29840283558389985</v>
      </c>
      <c r="AA405" s="11">
        <v>29.840284</v>
      </c>
      <c r="AR405" s="11" t="s">
        <v>76</v>
      </c>
      <c r="AS405" s="11">
        <v>402</v>
      </c>
      <c r="AT405" s="11">
        <v>16.765041</v>
      </c>
      <c r="AU405" s="11">
        <v>12.804957</v>
      </c>
      <c r="AV405" s="11">
        <v>3.9600840000000002</v>
      </c>
      <c r="AW405" s="11">
        <v>23.621082999999999</v>
      </c>
    </row>
    <row r="406" spans="21:49" x14ac:dyDescent="0.35">
      <c r="U406" s="11" t="s">
        <v>76</v>
      </c>
      <c r="V406" s="11">
        <v>1036</v>
      </c>
      <c r="W406" s="11">
        <v>-9.6237270000000006</v>
      </c>
      <c r="X406" s="11">
        <v>-12.481444</v>
      </c>
      <c r="Y406" s="11">
        <v>2.8577180000000002</v>
      </c>
      <c r="Z406" s="18">
        <f t="shared" si="11"/>
        <v>0.29694504010764228</v>
      </c>
      <c r="AA406" s="11">
        <v>29.694502</v>
      </c>
      <c r="AR406" s="11" t="s">
        <v>78</v>
      </c>
      <c r="AS406" s="11">
        <v>403</v>
      </c>
      <c r="AT406" s="11">
        <v>-9.9131590000000003</v>
      </c>
      <c r="AU406" s="11">
        <v>-8.5759310000000006</v>
      </c>
      <c r="AV406" s="11">
        <v>1.3372280000000001</v>
      </c>
      <c r="AW406" s="11">
        <v>13.489424</v>
      </c>
    </row>
    <row r="407" spans="21:49" x14ac:dyDescent="0.35">
      <c r="U407" s="11" t="s">
        <v>76</v>
      </c>
      <c r="V407" s="11">
        <v>1454</v>
      </c>
      <c r="W407" s="11">
        <v>-19.889282000000001</v>
      </c>
      <c r="X407" s="11">
        <v>-13.985084000000001</v>
      </c>
      <c r="Y407" s="11">
        <v>5.9041980000000001</v>
      </c>
      <c r="Z407" s="18">
        <f t="shared" si="11"/>
        <v>0.29685324990615547</v>
      </c>
      <c r="AA407" s="11">
        <v>29.685324999999999</v>
      </c>
      <c r="AR407" s="11" t="s">
        <v>76</v>
      </c>
      <c r="AS407" s="11">
        <v>404</v>
      </c>
      <c r="AT407" s="11">
        <v>-0.47265499999999999</v>
      </c>
      <c r="AU407" s="11">
        <v>-2.2176849999999999</v>
      </c>
      <c r="AV407" s="11">
        <v>1.745031</v>
      </c>
      <c r="AW407" s="11" t="s">
        <v>77</v>
      </c>
    </row>
    <row r="408" spans="21:49" x14ac:dyDescent="0.35">
      <c r="U408" s="11" t="s">
        <v>76</v>
      </c>
      <c r="V408" s="11">
        <v>53</v>
      </c>
      <c r="W408" s="11">
        <v>6.1232670000000002</v>
      </c>
      <c r="X408" s="11">
        <v>4.3089909999999998</v>
      </c>
      <c r="Y408" s="11">
        <v>1.8142750000000001</v>
      </c>
      <c r="Z408" s="18">
        <f t="shared" si="11"/>
        <v>0.29629199575977988</v>
      </c>
      <c r="AA408" s="11">
        <v>29.629204000000001</v>
      </c>
      <c r="AR408" s="11" t="s">
        <v>76</v>
      </c>
      <c r="AS408" s="11">
        <v>405</v>
      </c>
      <c r="AT408" s="11">
        <v>1.30759</v>
      </c>
      <c r="AU408" s="11">
        <v>2.1932670000000001</v>
      </c>
      <c r="AV408" s="11">
        <v>0.88567700000000005</v>
      </c>
      <c r="AW408" s="11">
        <v>67.733564999999999</v>
      </c>
    </row>
    <row r="409" spans="21:49" x14ac:dyDescent="0.35">
      <c r="U409" s="11" t="s">
        <v>76</v>
      </c>
      <c r="V409" s="11">
        <v>419</v>
      </c>
      <c r="W409" s="11">
        <v>-6.083259</v>
      </c>
      <c r="X409" s="11">
        <v>-4.281155</v>
      </c>
      <c r="Y409" s="11">
        <v>1.8021039999999999</v>
      </c>
      <c r="Z409" s="18">
        <f t="shared" si="11"/>
        <v>0.29623989378061988</v>
      </c>
      <c r="AA409" s="11">
        <v>29.623988000000001</v>
      </c>
      <c r="AR409" s="11" t="s">
        <v>76</v>
      </c>
      <c r="AS409" s="11">
        <v>406</v>
      </c>
      <c r="AT409" s="11">
        <v>5.6132150000000003</v>
      </c>
      <c r="AU409" s="11">
        <v>5.4913069999999999</v>
      </c>
      <c r="AV409" s="11">
        <v>0.121908</v>
      </c>
      <c r="AW409" s="11">
        <v>2.1718060000000001</v>
      </c>
    </row>
    <row r="410" spans="21:49" x14ac:dyDescent="0.35">
      <c r="U410" s="11" t="s">
        <v>76</v>
      </c>
      <c r="V410" s="11">
        <v>1530</v>
      </c>
      <c r="W410" s="11">
        <v>30.780394999999999</v>
      </c>
      <c r="X410" s="11">
        <v>39.835617999999997</v>
      </c>
      <c r="Y410" s="11">
        <v>9.0552229999999998</v>
      </c>
      <c r="Z410" s="18">
        <f t="shared" si="11"/>
        <v>0.29418800505971415</v>
      </c>
      <c r="AA410" s="11">
        <v>29.418800999999998</v>
      </c>
      <c r="AR410" s="11" t="s">
        <v>78</v>
      </c>
      <c r="AS410" s="11">
        <v>407</v>
      </c>
      <c r="AT410" s="11">
        <v>-20.129937999999999</v>
      </c>
      <c r="AU410" s="11">
        <v>-19.756679999999999</v>
      </c>
      <c r="AV410" s="11">
        <v>0.37325799999999998</v>
      </c>
      <c r="AW410" s="11">
        <v>1.854244</v>
      </c>
    </row>
    <row r="411" spans="21:49" x14ac:dyDescent="0.35">
      <c r="U411" s="11" t="s">
        <v>76</v>
      </c>
      <c r="V411" s="11">
        <v>573</v>
      </c>
      <c r="W411" s="11">
        <v>3.7116660000000001</v>
      </c>
      <c r="X411" s="11">
        <v>4.8007530000000003</v>
      </c>
      <c r="Y411" s="11">
        <v>1.0890869999999999</v>
      </c>
      <c r="Z411" s="18">
        <f t="shared" si="11"/>
        <v>0.29342268404538552</v>
      </c>
      <c r="AA411" s="11">
        <v>29.342265999999999</v>
      </c>
      <c r="AR411" s="11" t="s">
        <v>83</v>
      </c>
      <c r="AS411" s="11">
        <v>408</v>
      </c>
      <c r="AT411" s="11">
        <v>26.605692000000001</v>
      </c>
      <c r="AU411" s="11">
        <v>37.229044999999999</v>
      </c>
      <c r="AV411" s="11">
        <v>10.623353</v>
      </c>
      <c r="AW411" s="11">
        <v>39.928873000000003</v>
      </c>
    </row>
    <row r="412" spans="21:49" x14ac:dyDescent="0.35">
      <c r="U412" s="11" t="s">
        <v>76</v>
      </c>
      <c r="V412" s="11">
        <v>260</v>
      </c>
      <c r="W412" s="11">
        <v>-16.496708000000002</v>
      </c>
      <c r="X412" s="11">
        <v>-21.300819000000001</v>
      </c>
      <c r="Y412" s="11">
        <v>4.8041099999999997</v>
      </c>
      <c r="Z412" s="18">
        <f t="shared" si="11"/>
        <v>0.29121628387918358</v>
      </c>
      <c r="AA412" s="11">
        <v>29.12163</v>
      </c>
      <c r="AR412" s="11" t="s">
        <v>76</v>
      </c>
      <c r="AS412" s="11">
        <v>409</v>
      </c>
      <c r="AT412" s="11">
        <v>-25.246511999999999</v>
      </c>
      <c r="AU412" s="11">
        <v>-23.216149999999999</v>
      </c>
      <c r="AV412" s="11">
        <v>2.0303629999999999</v>
      </c>
      <c r="AW412" s="11">
        <v>8.0421510000000005</v>
      </c>
    </row>
    <row r="413" spans="21:49" x14ac:dyDescent="0.35">
      <c r="U413" s="11" t="s">
        <v>76</v>
      </c>
      <c r="V413" s="11">
        <v>461</v>
      </c>
      <c r="W413" s="11">
        <v>4.3065699999999998</v>
      </c>
      <c r="X413" s="11">
        <v>3.0588039999999999</v>
      </c>
      <c r="Y413" s="11">
        <v>1.247765</v>
      </c>
      <c r="Z413" s="18">
        <f t="shared" si="11"/>
        <v>0.2897352185149667</v>
      </c>
      <c r="AA413" s="11">
        <v>28.973528000000002</v>
      </c>
      <c r="AR413" s="11" t="s">
        <v>76</v>
      </c>
      <c r="AS413" s="11">
        <v>410</v>
      </c>
      <c r="AT413" s="11">
        <v>21.951172</v>
      </c>
      <c r="AU413" s="11">
        <v>21.285692999999998</v>
      </c>
      <c r="AV413" s="11">
        <v>0.66547900000000004</v>
      </c>
      <c r="AW413" s="11">
        <v>3.0316329999999998</v>
      </c>
    </row>
    <row r="414" spans="21:49" x14ac:dyDescent="0.35">
      <c r="U414" s="11" t="s">
        <v>76</v>
      </c>
      <c r="V414" s="11">
        <v>312</v>
      </c>
      <c r="W414" s="11">
        <v>-14.961084</v>
      </c>
      <c r="X414" s="11">
        <v>-19.291217</v>
      </c>
      <c r="Y414" s="11">
        <v>4.330133</v>
      </c>
      <c r="Z414" s="18">
        <f t="shared" si="11"/>
        <v>0.28942642124059997</v>
      </c>
      <c r="AA414" s="11">
        <v>28.942637999999999</v>
      </c>
      <c r="AR414" s="11" t="s">
        <v>76</v>
      </c>
      <c r="AS414" s="11">
        <v>411</v>
      </c>
      <c r="AT414" s="11">
        <v>2.0621209999999999</v>
      </c>
      <c r="AU414" s="11">
        <v>-0.83642899999999998</v>
      </c>
      <c r="AV414" s="11">
        <v>2.8985500000000002</v>
      </c>
      <c r="AW414" s="11" t="s">
        <v>77</v>
      </c>
    </row>
    <row r="415" spans="21:49" x14ac:dyDescent="0.35">
      <c r="U415" s="11" t="s">
        <v>76</v>
      </c>
      <c r="V415" s="11">
        <v>1033</v>
      </c>
      <c r="W415" s="11">
        <v>8.9560929999999992</v>
      </c>
      <c r="X415" s="11">
        <v>11.542064999999999</v>
      </c>
      <c r="Y415" s="11">
        <v>2.5859719999999999</v>
      </c>
      <c r="Z415" s="18">
        <f t="shared" si="11"/>
        <v>0.28873885074663697</v>
      </c>
      <c r="AA415" s="11">
        <v>28.873889999999999</v>
      </c>
      <c r="AR415" s="11" t="s">
        <v>76</v>
      </c>
      <c r="AS415" s="11">
        <v>412</v>
      </c>
      <c r="AT415" s="11">
        <v>-12.659546000000001</v>
      </c>
      <c r="AU415" s="11">
        <v>-12.041209</v>
      </c>
      <c r="AV415" s="11">
        <v>0.61833700000000003</v>
      </c>
      <c r="AW415" s="11">
        <v>4.8843560000000004</v>
      </c>
    </row>
    <row r="416" spans="21:49" x14ac:dyDescent="0.35">
      <c r="U416" s="11" t="s">
        <v>76</v>
      </c>
      <c r="V416" s="11">
        <v>0</v>
      </c>
      <c r="W416" s="11">
        <v>-5.4754529999999999</v>
      </c>
      <c r="X416" s="11">
        <v>-7.0559560000000001</v>
      </c>
      <c r="Y416" s="11">
        <v>1.580503</v>
      </c>
      <c r="Z416" s="18">
        <f t="shared" si="11"/>
        <v>0.28865246400617445</v>
      </c>
      <c r="AA416" s="11">
        <v>28.865245999999999</v>
      </c>
      <c r="AR416" s="11" t="s">
        <v>78</v>
      </c>
      <c r="AS416" s="11">
        <v>413</v>
      </c>
      <c r="AT416" s="11">
        <v>32.421599999999998</v>
      </c>
      <c r="AU416" s="11">
        <v>33.792166000000002</v>
      </c>
      <c r="AV416" s="11">
        <v>1.370566</v>
      </c>
      <c r="AW416" s="11">
        <v>4.2273250000000004</v>
      </c>
    </row>
    <row r="417" spans="21:49" x14ac:dyDescent="0.35">
      <c r="U417" s="11" t="s">
        <v>76</v>
      </c>
      <c r="V417" s="11">
        <v>648</v>
      </c>
      <c r="W417" s="11">
        <v>-18.278714000000001</v>
      </c>
      <c r="X417" s="11">
        <v>-13.048572999999999</v>
      </c>
      <c r="Y417" s="11">
        <v>5.2301409999999997</v>
      </c>
      <c r="Z417" s="18">
        <f t="shared" si="11"/>
        <v>0.28613287564978584</v>
      </c>
      <c r="AA417" s="11">
        <v>28.613289999999999</v>
      </c>
      <c r="AR417" s="11" t="s">
        <v>76</v>
      </c>
      <c r="AS417" s="11">
        <v>414</v>
      </c>
      <c r="AT417" s="11">
        <v>46.321792000000002</v>
      </c>
      <c r="AU417" s="11">
        <v>42.360474000000004</v>
      </c>
      <c r="AV417" s="11">
        <v>3.961319</v>
      </c>
      <c r="AW417" s="11">
        <v>8.5517389999999995</v>
      </c>
    </row>
    <row r="418" spans="21:49" x14ac:dyDescent="0.35">
      <c r="U418" s="11" t="s">
        <v>76</v>
      </c>
      <c r="V418" s="11">
        <v>554</v>
      </c>
      <c r="W418" s="11">
        <v>-8.9503520000000005</v>
      </c>
      <c r="X418" s="11">
        <v>-6.4053170000000001</v>
      </c>
      <c r="Y418" s="11">
        <v>2.5450349999999999</v>
      </c>
      <c r="Z418" s="18">
        <f t="shared" si="11"/>
        <v>0.28435026912908001</v>
      </c>
      <c r="AA418" s="11">
        <v>28.435023000000001</v>
      </c>
      <c r="AR418" s="11" t="s">
        <v>83</v>
      </c>
      <c r="AS418" s="11">
        <v>415</v>
      </c>
      <c r="AT418" s="11">
        <v>-7.4114990000000001</v>
      </c>
      <c r="AU418" s="11">
        <v>-8.4219419999999996</v>
      </c>
      <c r="AV418" s="11">
        <v>1.010443</v>
      </c>
      <c r="AW418" s="11">
        <v>13.633452999999999</v>
      </c>
    </row>
    <row r="419" spans="21:49" x14ac:dyDescent="0.35">
      <c r="U419" s="11" t="s">
        <v>76</v>
      </c>
      <c r="V419" s="11">
        <v>1435</v>
      </c>
      <c r="W419" s="11">
        <v>-2.901875</v>
      </c>
      <c r="X419" s="11">
        <v>-2.0803560000000001</v>
      </c>
      <c r="Y419" s="11">
        <v>0.82152000000000003</v>
      </c>
      <c r="Z419" s="18">
        <f t="shared" si="11"/>
        <v>0.28309972000861511</v>
      </c>
      <c r="AA419" s="11">
        <v>28.30996</v>
      </c>
      <c r="AR419" s="11" t="s">
        <v>76</v>
      </c>
      <c r="AS419" s="11">
        <v>416</v>
      </c>
      <c r="AT419" s="11">
        <v>-4.8695209999999998</v>
      </c>
      <c r="AU419" s="11">
        <v>-5.2811089999999998</v>
      </c>
      <c r="AV419" s="11">
        <v>0.41158800000000001</v>
      </c>
      <c r="AW419" s="11">
        <v>8.4523259999999993</v>
      </c>
    </row>
    <row r="420" spans="21:49" x14ac:dyDescent="0.35">
      <c r="U420" s="11" t="s">
        <v>76</v>
      </c>
      <c r="V420" s="11">
        <v>1975</v>
      </c>
      <c r="W420" s="11">
        <v>-12.124343</v>
      </c>
      <c r="X420" s="11">
        <v>-15.552429999999999</v>
      </c>
      <c r="Y420" s="11">
        <v>3.4280870000000001</v>
      </c>
      <c r="Z420" s="18">
        <f t="shared" si="11"/>
        <v>0.28274414539410508</v>
      </c>
      <c r="AA420" s="11">
        <v>28.27441</v>
      </c>
      <c r="AR420" s="11" t="s">
        <v>76</v>
      </c>
      <c r="AS420" s="11">
        <v>417</v>
      </c>
      <c r="AT420" s="11">
        <v>-18.524007000000001</v>
      </c>
      <c r="AU420" s="11">
        <v>-16.751425000000001</v>
      </c>
      <c r="AV420" s="11">
        <v>1.7725820000000001</v>
      </c>
      <c r="AW420" s="11">
        <v>9.5691070000000007</v>
      </c>
    </row>
    <row r="421" spans="21:49" x14ac:dyDescent="0.35">
      <c r="U421" s="11" t="s">
        <v>76</v>
      </c>
      <c r="V421" s="11">
        <v>941</v>
      </c>
      <c r="W421" s="11">
        <v>-13.030972999999999</v>
      </c>
      <c r="X421" s="11">
        <v>-16.714108</v>
      </c>
      <c r="Y421" s="11">
        <v>3.6831360000000002</v>
      </c>
      <c r="Z421" s="18">
        <f t="shared" si="11"/>
        <v>0.28264474187767868</v>
      </c>
      <c r="AA421" s="11">
        <v>28.264472999999999</v>
      </c>
      <c r="AR421" s="11" t="s">
        <v>76</v>
      </c>
      <c r="AS421" s="11">
        <v>418</v>
      </c>
      <c r="AT421" s="11">
        <v>43.137594</v>
      </c>
      <c r="AU421" s="11">
        <v>38.759379000000003</v>
      </c>
      <c r="AV421" s="11">
        <v>4.378215</v>
      </c>
      <c r="AW421" s="11">
        <v>10.149419</v>
      </c>
    </row>
    <row r="422" spans="21:49" x14ac:dyDescent="0.35">
      <c r="U422" s="11" t="s">
        <v>76</v>
      </c>
      <c r="V422" s="11">
        <v>762</v>
      </c>
      <c r="W422" s="11">
        <v>-21.895136000000001</v>
      </c>
      <c r="X422" s="11">
        <v>-15.745566</v>
      </c>
      <c r="Y422" s="11">
        <v>6.1495699999999998</v>
      </c>
      <c r="Z422" s="18">
        <f t="shared" si="11"/>
        <v>0.28086466327498488</v>
      </c>
      <c r="AA422" s="11">
        <v>28.086465</v>
      </c>
      <c r="AR422" s="11" t="s">
        <v>76</v>
      </c>
      <c r="AS422" s="11">
        <v>419</v>
      </c>
      <c r="AT422" s="11">
        <v>-6.083259</v>
      </c>
      <c r="AU422" s="11">
        <v>-4.281155</v>
      </c>
      <c r="AV422" s="11">
        <v>1.8021039999999999</v>
      </c>
      <c r="AW422" s="11">
        <v>29.623988000000001</v>
      </c>
    </row>
    <row r="423" spans="21:49" x14ac:dyDescent="0.35">
      <c r="U423" s="11" t="s">
        <v>76</v>
      </c>
      <c r="V423" s="11">
        <v>893</v>
      </c>
      <c r="W423" s="11">
        <v>3.8310300000000002</v>
      </c>
      <c r="X423" s="11">
        <v>2.7561689999999999</v>
      </c>
      <c r="Y423" s="11">
        <v>1.0748599999999999</v>
      </c>
      <c r="Z423" s="18">
        <f t="shared" si="11"/>
        <v>0.28056684494770334</v>
      </c>
      <c r="AA423" s="11">
        <v>28.056698999999998</v>
      </c>
      <c r="AR423" s="11" t="s">
        <v>76</v>
      </c>
      <c r="AS423" s="11">
        <v>420</v>
      </c>
      <c r="AT423" s="11">
        <v>-13.918725999999999</v>
      </c>
      <c r="AU423" s="11">
        <v>-14.012197</v>
      </c>
      <c r="AV423" s="11">
        <v>9.3472E-2</v>
      </c>
      <c r="AW423" s="11">
        <v>0.67155200000000004</v>
      </c>
    </row>
    <row r="424" spans="21:49" x14ac:dyDescent="0.35">
      <c r="U424" s="11" t="s">
        <v>76</v>
      </c>
      <c r="V424" s="11">
        <v>1951</v>
      </c>
      <c r="W424" s="11">
        <v>-12.903981999999999</v>
      </c>
      <c r="X424" s="11">
        <v>-16.515322000000001</v>
      </c>
      <c r="Y424" s="11">
        <v>3.6113390000000001</v>
      </c>
      <c r="Z424" s="18">
        <f t="shared" si="11"/>
        <v>0.27986237116573787</v>
      </c>
      <c r="AA424" s="11">
        <v>27.986236999999999</v>
      </c>
      <c r="AR424" s="11" t="s">
        <v>76</v>
      </c>
      <c r="AS424" s="11">
        <v>421</v>
      </c>
      <c r="AT424" s="11">
        <v>-14.971152999999999</v>
      </c>
      <c r="AU424" s="11">
        <v>-15.438867</v>
      </c>
      <c r="AV424" s="11">
        <v>0.46771299999999999</v>
      </c>
      <c r="AW424" s="11">
        <v>3.1240950000000001</v>
      </c>
    </row>
    <row r="425" spans="21:49" x14ac:dyDescent="0.35">
      <c r="U425" s="11" t="s">
        <v>76</v>
      </c>
      <c r="V425" s="11">
        <v>814</v>
      </c>
      <c r="W425" s="11">
        <v>-3.635513</v>
      </c>
      <c r="X425" s="11">
        <v>-2.6199189999999999</v>
      </c>
      <c r="Y425" s="11">
        <v>1.015595</v>
      </c>
      <c r="Z425" s="18">
        <f t="shared" si="11"/>
        <v>0.27935397287810554</v>
      </c>
      <c r="AA425" s="11">
        <v>27.935385</v>
      </c>
      <c r="AR425" s="11" t="s">
        <v>76</v>
      </c>
      <c r="AS425" s="11">
        <v>422</v>
      </c>
      <c r="AT425" s="11">
        <v>33.929074999999997</v>
      </c>
      <c r="AU425" s="11">
        <v>33.660783000000002</v>
      </c>
      <c r="AV425" s="11">
        <v>0.26829199999999997</v>
      </c>
      <c r="AW425" s="11">
        <v>0.79074299999999997</v>
      </c>
    </row>
    <row r="426" spans="21:49" x14ac:dyDescent="0.35">
      <c r="U426" s="11" t="s">
        <v>76</v>
      </c>
      <c r="V426" s="11">
        <v>214</v>
      </c>
      <c r="W426" s="11">
        <v>10.402203999999999</v>
      </c>
      <c r="X426" s="11">
        <v>7.5044560000000002</v>
      </c>
      <c r="Y426" s="11">
        <v>2.897748</v>
      </c>
      <c r="Z426" s="18">
        <f t="shared" si="11"/>
        <v>0.27857057985019329</v>
      </c>
      <c r="AA426" s="11">
        <v>27.857054000000002</v>
      </c>
      <c r="AR426" s="11" t="s">
        <v>78</v>
      </c>
      <c r="AS426" s="11">
        <v>423</v>
      </c>
      <c r="AT426" s="11">
        <v>25.455532999999999</v>
      </c>
      <c r="AU426" s="11">
        <v>27.187035999999999</v>
      </c>
      <c r="AV426" s="11">
        <v>1.731503</v>
      </c>
      <c r="AW426" s="11">
        <v>6.8020699999999996</v>
      </c>
    </row>
    <row r="427" spans="21:49" x14ac:dyDescent="0.35">
      <c r="U427" s="11" t="s">
        <v>76</v>
      </c>
      <c r="V427" s="11">
        <v>1679</v>
      </c>
      <c r="W427" s="11">
        <v>-3.266785</v>
      </c>
      <c r="X427" s="11">
        <v>-4.1733849999999997</v>
      </c>
      <c r="Y427" s="11">
        <v>0.90659999999999996</v>
      </c>
      <c r="Z427" s="18">
        <f t="shared" si="11"/>
        <v>0.27752055920423291</v>
      </c>
      <c r="AA427" s="11">
        <v>27.752044999999999</v>
      </c>
      <c r="AR427" s="11" t="s">
        <v>76</v>
      </c>
      <c r="AS427" s="11">
        <v>424</v>
      </c>
      <c r="AT427" s="11">
        <v>-12.949426000000001</v>
      </c>
      <c r="AU427" s="11">
        <v>-13.160499</v>
      </c>
      <c r="AV427" s="11">
        <v>0.21107200000000001</v>
      </c>
      <c r="AW427" s="11">
        <v>1.629972</v>
      </c>
    </row>
    <row r="428" spans="21:49" x14ac:dyDescent="0.35">
      <c r="U428" s="11" t="s">
        <v>76</v>
      </c>
      <c r="V428" s="11">
        <v>138</v>
      </c>
      <c r="W428" s="11">
        <v>-6.148809</v>
      </c>
      <c r="X428" s="11">
        <v>-4.4603590000000004</v>
      </c>
      <c r="Y428" s="11">
        <v>1.6884490000000001</v>
      </c>
      <c r="Z428" s="18">
        <f t="shared" si="11"/>
        <v>0.27459773104027141</v>
      </c>
      <c r="AA428" s="11">
        <v>27.459778</v>
      </c>
      <c r="AR428" s="11" t="s">
        <v>76</v>
      </c>
      <c r="AS428" s="11">
        <v>425</v>
      </c>
      <c r="AT428" s="11">
        <v>15.154709</v>
      </c>
      <c r="AU428" s="11">
        <v>18.154064999999999</v>
      </c>
      <c r="AV428" s="11">
        <v>2.9993560000000001</v>
      </c>
      <c r="AW428" s="11">
        <v>19.791578999999999</v>
      </c>
    </row>
    <row r="429" spans="21:49" x14ac:dyDescent="0.35">
      <c r="U429" s="11" t="s">
        <v>76</v>
      </c>
      <c r="V429" s="11">
        <v>493</v>
      </c>
      <c r="W429" s="11">
        <v>-6.7111660000000004</v>
      </c>
      <c r="X429" s="11">
        <v>-4.87765</v>
      </c>
      <c r="Y429" s="11">
        <v>1.8335159999999999</v>
      </c>
      <c r="Z429" s="18">
        <f t="shared" si="11"/>
        <v>0.27320379200872097</v>
      </c>
      <c r="AA429" s="11">
        <v>27.320383</v>
      </c>
      <c r="AR429" s="11" t="s">
        <v>83</v>
      </c>
      <c r="AS429" s="11">
        <v>426</v>
      </c>
      <c r="AT429" s="11">
        <v>-0.51425900000000002</v>
      </c>
      <c r="AU429" s="11">
        <v>4.3887299999999998</v>
      </c>
      <c r="AV429" s="11">
        <v>4.9029889999999998</v>
      </c>
      <c r="AW429" s="11" t="s">
        <v>77</v>
      </c>
    </row>
    <row r="430" spans="21:49" x14ac:dyDescent="0.35">
      <c r="U430" s="11" t="s">
        <v>76</v>
      </c>
      <c r="V430" s="11">
        <v>646</v>
      </c>
      <c r="W430" s="11">
        <v>6.1561430000000001</v>
      </c>
      <c r="X430" s="11">
        <v>7.8373109999999997</v>
      </c>
      <c r="Y430" s="11">
        <v>1.6811689999999999</v>
      </c>
      <c r="Z430" s="18">
        <f t="shared" si="11"/>
        <v>0.27308803580423652</v>
      </c>
      <c r="AA430" s="11">
        <v>27.308802</v>
      </c>
      <c r="AR430" s="11" t="s">
        <v>76</v>
      </c>
      <c r="AS430" s="11">
        <v>427</v>
      </c>
      <c r="AT430" s="11">
        <v>-8.6234190000000002</v>
      </c>
      <c r="AU430" s="11">
        <v>-7.8977339999999998</v>
      </c>
      <c r="AV430" s="11">
        <v>0.72568500000000002</v>
      </c>
      <c r="AW430" s="11">
        <v>8.4152839999999998</v>
      </c>
    </row>
    <row r="431" spans="21:49" x14ac:dyDescent="0.35">
      <c r="U431" s="11" t="s">
        <v>76</v>
      </c>
      <c r="V431" s="11">
        <v>811</v>
      </c>
      <c r="W431" s="11">
        <v>16.270267</v>
      </c>
      <c r="X431" s="11">
        <v>11.831208999999999</v>
      </c>
      <c r="Y431" s="11">
        <v>4.4390580000000002</v>
      </c>
      <c r="Z431" s="18">
        <f t="shared" si="11"/>
        <v>0.27283252327696894</v>
      </c>
      <c r="AA431" s="11">
        <v>27.283251</v>
      </c>
      <c r="AR431" s="11" t="s">
        <v>76</v>
      </c>
      <c r="AS431" s="11">
        <v>428</v>
      </c>
      <c r="AT431" s="11">
        <v>-3.6956989999999998</v>
      </c>
      <c r="AU431" s="11">
        <v>-6.6728550000000002</v>
      </c>
      <c r="AV431" s="11">
        <v>2.9771559999999999</v>
      </c>
      <c r="AW431" s="11">
        <v>80.557321999999999</v>
      </c>
    </row>
    <row r="432" spans="21:49" x14ac:dyDescent="0.35">
      <c r="U432" s="11" t="s">
        <v>76</v>
      </c>
      <c r="V432" s="11">
        <v>1206</v>
      </c>
      <c r="W432" s="11">
        <v>-2.5827309999999999</v>
      </c>
      <c r="X432" s="11">
        <v>-3.285793</v>
      </c>
      <c r="Y432" s="11">
        <v>0.70306199999999996</v>
      </c>
      <c r="Z432" s="18">
        <f t="shared" si="11"/>
        <v>0.27221650260905994</v>
      </c>
      <c r="AA432" s="11">
        <v>27.221665000000002</v>
      </c>
      <c r="AR432" s="11" t="s">
        <v>76</v>
      </c>
      <c r="AS432" s="11">
        <v>429</v>
      </c>
      <c r="AT432" s="11">
        <v>-6.2032860000000003</v>
      </c>
      <c r="AU432" s="11">
        <v>-7.0012030000000003</v>
      </c>
      <c r="AV432" s="11">
        <v>0.79791699999999999</v>
      </c>
      <c r="AW432" s="11">
        <v>12.862814</v>
      </c>
    </row>
    <row r="433" spans="21:49" x14ac:dyDescent="0.35">
      <c r="U433" s="11" t="s">
        <v>76</v>
      </c>
      <c r="V433" s="11">
        <v>1248</v>
      </c>
      <c r="W433" s="11">
        <v>4.1342800000000004</v>
      </c>
      <c r="X433" s="11">
        <v>3.0089739999999998</v>
      </c>
      <c r="Y433" s="11">
        <v>1.1253059999999999</v>
      </c>
      <c r="Z433" s="18">
        <f t="shared" si="11"/>
        <v>0.27218911152606978</v>
      </c>
      <c r="AA433" s="11">
        <v>27.218900000000001</v>
      </c>
      <c r="AR433" s="11" t="s">
        <v>83</v>
      </c>
      <c r="AS433" s="11">
        <v>430</v>
      </c>
      <c r="AT433" s="11">
        <v>-19.859342999999999</v>
      </c>
      <c r="AU433" s="11">
        <v>-21.356653999999999</v>
      </c>
      <c r="AV433" s="11">
        <v>1.4973110000000001</v>
      </c>
      <c r="AW433" s="11">
        <v>7.5395779999999997</v>
      </c>
    </row>
    <row r="434" spans="21:49" x14ac:dyDescent="0.35">
      <c r="U434" s="11" t="s">
        <v>76</v>
      </c>
      <c r="V434" s="11">
        <v>1181</v>
      </c>
      <c r="W434" s="11">
        <v>6.6176870000000001</v>
      </c>
      <c r="X434" s="11">
        <v>8.4157969999999995</v>
      </c>
      <c r="Y434" s="11">
        <v>1.798109</v>
      </c>
      <c r="Z434" s="18">
        <f t="shared" si="11"/>
        <v>0.27171260895234239</v>
      </c>
      <c r="AA434" s="11">
        <v>27.171265999999999</v>
      </c>
      <c r="AR434" s="11" t="s">
        <v>76</v>
      </c>
      <c r="AS434" s="11">
        <v>431</v>
      </c>
      <c r="AT434" s="11">
        <v>-18.084078000000002</v>
      </c>
      <c r="AU434" s="11">
        <v>-18.36994</v>
      </c>
      <c r="AV434" s="11">
        <v>0.285862</v>
      </c>
      <c r="AW434" s="11">
        <v>1.5807370000000001</v>
      </c>
    </row>
    <row r="435" spans="21:49" x14ac:dyDescent="0.35">
      <c r="U435" s="11" t="s">
        <v>76</v>
      </c>
      <c r="V435" s="11">
        <v>237</v>
      </c>
      <c r="W435" s="11">
        <v>-1.5219510000000001</v>
      </c>
      <c r="X435" s="11">
        <v>-1.1085069999999999</v>
      </c>
      <c r="Y435" s="11">
        <v>0.41344500000000001</v>
      </c>
      <c r="Z435" s="18">
        <f t="shared" si="11"/>
        <v>0.27165460648864515</v>
      </c>
      <c r="AA435" s="11">
        <v>27.165438000000002</v>
      </c>
      <c r="AR435" s="11" t="s">
        <v>76</v>
      </c>
      <c r="AS435" s="11">
        <v>432</v>
      </c>
      <c r="AT435" s="11">
        <v>3.913564</v>
      </c>
      <c r="AU435" s="11">
        <v>10.408628</v>
      </c>
      <c r="AV435" s="11">
        <v>6.4950640000000002</v>
      </c>
      <c r="AW435" s="11" t="s">
        <v>77</v>
      </c>
    </row>
    <row r="436" spans="21:49" x14ac:dyDescent="0.35">
      <c r="U436" s="11" t="s">
        <v>76</v>
      </c>
      <c r="V436" s="11">
        <v>1912</v>
      </c>
      <c r="W436" s="11">
        <v>-4.2248320000000001</v>
      </c>
      <c r="X436" s="11">
        <v>-5.3701309999999998</v>
      </c>
      <c r="Y436" s="11">
        <v>1.1452979999999999</v>
      </c>
      <c r="Z436" s="18">
        <f t="shared" si="11"/>
        <v>0.27108722903064547</v>
      </c>
      <c r="AA436" s="11">
        <v>27.108725</v>
      </c>
      <c r="AR436" s="11" t="s">
        <v>78</v>
      </c>
      <c r="AS436" s="11">
        <v>433</v>
      </c>
      <c r="AT436" s="11">
        <v>-14.314443000000001</v>
      </c>
      <c r="AU436" s="11">
        <v>-13.558218999999999</v>
      </c>
      <c r="AV436" s="11">
        <v>0.75622400000000001</v>
      </c>
      <c r="AW436" s="11">
        <v>5.2829470000000001</v>
      </c>
    </row>
    <row r="437" spans="21:49" x14ac:dyDescent="0.35">
      <c r="U437" s="11" t="s">
        <v>76</v>
      </c>
      <c r="V437" s="11">
        <v>1802</v>
      </c>
      <c r="W437" s="11">
        <v>8.6810949999999991</v>
      </c>
      <c r="X437" s="11">
        <v>6.3291890000000004</v>
      </c>
      <c r="Y437" s="11">
        <v>2.3519060000000001</v>
      </c>
      <c r="Z437" s="18">
        <f t="shared" si="11"/>
        <v>0.27092273497755759</v>
      </c>
      <c r="AA437" s="11">
        <v>27.092276999999999</v>
      </c>
      <c r="AR437" s="11" t="s">
        <v>76</v>
      </c>
      <c r="AS437" s="11">
        <v>434</v>
      </c>
      <c r="AT437" s="11">
        <v>0.88745700000000005</v>
      </c>
      <c r="AU437" s="11">
        <v>-0.438419</v>
      </c>
      <c r="AV437" s="11">
        <v>1.3258760000000001</v>
      </c>
      <c r="AW437" s="11" t="s">
        <v>77</v>
      </c>
    </row>
    <row r="438" spans="21:49" x14ac:dyDescent="0.35">
      <c r="U438" s="11" t="s">
        <v>76</v>
      </c>
      <c r="V438" s="11">
        <v>964</v>
      </c>
      <c r="W438" s="11">
        <v>12.360836000000001</v>
      </c>
      <c r="X438" s="11">
        <v>15.709353</v>
      </c>
      <c r="Y438" s="11">
        <v>3.3485170000000002</v>
      </c>
      <c r="Z438" s="18">
        <f t="shared" si="11"/>
        <v>0.27089729206018104</v>
      </c>
      <c r="AA438" s="11">
        <v>27.089729999999999</v>
      </c>
      <c r="AR438" s="11" t="s">
        <v>76</v>
      </c>
      <c r="AS438" s="11">
        <v>435</v>
      </c>
      <c r="AT438" s="11">
        <v>-15.37721</v>
      </c>
      <c r="AU438" s="11">
        <v>-15.803804</v>
      </c>
      <c r="AV438" s="11">
        <v>0.42659399999999997</v>
      </c>
      <c r="AW438" s="11">
        <v>2.7741959999999999</v>
      </c>
    </row>
    <row r="439" spans="21:49" x14ac:dyDescent="0.35">
      <c r="U439" s="11" t="s">
        <v>76</v>
      </c>
      <c r="V439" s="11">
        <v>785</v>
      </c>
      <c r="W439" s="11">
        <v>29.473148999999999</v>
      </c>
      <c r="X439" s="11">
        <v>37.450741999999998</v>
      </c>
      <c r="Y439" s="11">
        <v>7.9775929999999997</v>
      </c>
      <c r="Z439" s="18">
        <f t="shared" si="11"/>
        <v>0.27067324906476736</v>
      </c>
      <c r="AA439" s="11">
        <v>27.067323999999999</v>
      </c>
      <c r="AR439" s="11" t="s">
        <v>76</v>
      </c>
      <c r="AS439" s="11">
        <v>436</v>
      </c>
      <c r="AT439" s="11">
        <v>8.5671029999999995</v>
      </c>
      <c r="AU439" s="11">
        <v>9.7944840000000006</v>
      </c>
      <c r="AV439" s="11">
        <v>1.2273810000000001</v>
      </c>
      <c r="AW439" s="11">
        <v>14.326670999999999</v>
      </c>
    </row>
    <row r="440" spans="21:49" x14ac:dyDescent="0.35">
      <c r="U440" s="11" t="s">
        <v>76</v>
      </c>
      <c r="V440" s="11">
        <v>491</v>
      </c>
      <c r="W440" s="11">
        <v>19.938717</v>
      </c>
      <c r="X440" s="11">
        <v>25.330172999999998</v>
      </c>
      <c r="Y440" s="11">
        <v>5.3914569999999999</v>
      </c>
      <c r="Z440" s="18">
        <f t="shared" si="11"/>
        <v>0.27040140045119249</v>
      </c>
      <c r="AA440" s="11">
        <v>27.040137999999999</v>
      </c>
      <c r="AR440" s="11" t="s">
        <v>76</v>
      </c>
      <c r="AS440" s="11">
        <v>437</v>
      </c>
      <c r="AT440" s="11">
        <v>37.5246</v>
      </c>
      <c r="AU440" s="11">
        <v>32.409021000000003</v>
      </c>
      <c r="AV440" s="11">
        <v>5.1155790000000003</v>
      </c>
      <c r="AW440" s="11">
        <v>13.632602</v>
      </c>
    </row>
    <row r="441" spans="21:49" x14ac:dyDescent="0.35">
      <c r="U441" s="11" t="s">
        <v>76</v>
      </c>
      <c r="V441" s="11">
        <v>1369</v>
      </c>
      <c r="W441" s="11">
        <v>-2.987006</v>
      </c>
      <c r="X441" s="11">
        <v>-3.7896740000000002</v>
      </c>
      <c r="Y441" s="11">
        <v>0.80266800000000005</v>
      </c>
      <c r="Z441" s="18">
        <f t="shared" si="11"/>
        <v>0.26871991552745461</v>
      </c>
      <c r="AA441" s="11">
        <v>26.871977000000001</v>
      </c>
      <c r="AR441" s="11" t="s">
        <v>78</v>
      </c>
      <c r="AS441" s="11">
        <v>438</v>
      </c>
      <c r="AT441" s="11">
        <v>-20.588045999999999</v>
      </c>
      <c r="AU441" s="11">
        <v>-20.444215</v>
      </c>
      <c r="AV441" s="11">
        <v>0.14383099999999999</v>
      </c>
      <c r="AW441" s="11">
        <v>0.69861499999999999</v>
      </c>
    </row>
    <row r="442" spans="21:49" x14ac:dyDescent="0.35">
      <c r="U442" s="11" t="s">
        <v>76</v>
      </c>
      <c r="V442" s="11">
        <v>1282</v>
      </c>
      <c r="W442" s="11">
        <v>-11.412694999999999</v>
      </c>
      <c r="X442" s="11">
        <v>-8.3647469999999995</v>
      </c>
      <c r="Y442" s="11">
        <v>3.0479479999999999</v>
      </c>
      <c r="Z442" s="18">
        <f t="shared" si="11"/>
        <v>0.26706645538148527</v>
      </c>
      <c r="AA442" s="11">
        <v>26.706643</v>
      </c>
      <c r="AR442" s="11" t="s">
        <v>76</v>
      </c>
      <c r="AS442" s="11">
        <v>439</v>
      </c>
      <c r="AT442" s="11">
        <v>-11.177104</v>
      </c>
      <c r="AU442" s="11">
        <v>-10.839022</v>
      </c>
      <c r="AV442" s="11">
        <v>0.33808199999999999</v>
      </c>
      <c r="AW442" s="11">
        <v>3.024772</v>
      </c>
    </row>
    <row r="443" spans="21:49" x14ac:dyDescent="0.35">
      <c r="U443" s="11" t="s">
        <v>76</v>
      </c>
      <c r="V443" s="11">
        <v>999</v>
      </c>
      <c r="W443" s="11">
        <v>-13.472830999999999</v>
      </c>
      <c r="X443" s="11">
        <v>-9.8803730000000005</v>
      </c>
      <c r="Y443" s="11">
        <v>3.5924580000000002</v>
      </c>
      <c r="Z443" s="18">
        <f t="shared" si="11"/>
        <v>0.26664462725020455</v>
      </c>
      <c r="AA443" s="11">
        <v>26.664463999999999</v>
      </c>
      <c r="AR443" s="11" t="s">
        <v>83</v>
      </c>
      <c r="AS443" s="11">
        <v>440</v>
      </c>
      <c r="AT443" s="11">
        <v>2.6841279999999998</v>
      </c>
      <c r="AU443" s="11">
        <v>1.786476</v>
      </c>
      <c r="AV443" s="11">
        <v>0.89765099999999998</v>
      </c>
      <c r="AW443" s="11">
        <v>33.442945000000002</v>
      </c>
    </row>
    <row r="444" spans="21:49" x14ac:dyDescent="0.35">
      <c r="U444" s="11" t="s">
        <v>76</v>
      </c>
      <c r="V444" s="11">
        <v>1605</v>
      </c>
      <c r="W444" s="11">
        <v>-9.3770699999999998</v>
      </c>
      <c r="X444" s="11">
        <v>-6.8807390000000002</v>
      </c>
      <c r="Y444" s="11">
        <v>2.4963310000000001</v>
      </c>
      <c r="Z444" s="18">
        <f t="shared" si="11"/>
        <v>0.26621652605771312</v>
      </c>
      <c r="AA444" s="11">
        <v>26.621649000000001</v>
      </c>
      <c r="AR444" s="11" t="s">
        <v>76</v>
      </c>
      <c r="AS444" s="11">
        <v>441</v>
      </c>
      <c r="AT444" s="11">
        <v>32.129637000000002</v>
      </c>
      <c r="AU444" s="11">
        <v>32.380977000000001</v>
      </c>
      <c r="AV444" s="11">
        <v>0.25133899999999998</v>
      </c>
      <c r="AW444" s="11">
        <v>0.78226700000000005</v>
      </c>
    </row>
    <row r="445" spans="21:49" x14ac:dyDescent="0.35">
      <c r="U445" s="11" t="s">
        <v>76</v>
      </c>
      <c r="V445" s="11">
        <v>1990</v>
      </c>
      <c r="W445" s="11">
        <v>-10.070982000000001</v>
      </c>
      <c r="X445" s="11">
        <v>-12.750911</v>
      </c>
      <c r="Y445" s="11">
        <v>2.679929</v>
      </c>
      <c r="Z445" s="18">
        <f t="shared" si="11"/>
        <v>0.26610404030113449</v>
      </c>
      <c r="AA445" s="11">
        <v>26.610403999999999</v>
      </c>
      <c r="AR445" s="11" t="s">
        <v>76</v>
      </c>
      <c r="AS445" s="11">
        <v>442</v>
      </c>
      <c r="AT445" s="11">
        <v>-4.8721329999999998</v>
      </c>
      <c r="AU445" s="11">
        <v>-4.919111</v>
      </c>
      <c r="AV445" s="11">
        <v>4.6977999999999999E-2</v>
      </c>
      <c r="AW445" s="11">
        <v>0.96421599999999996</v>
      </c>
    </row>
    <row r="446" spans="21:49" x14ac:dyDescent="0.35">
      <c r="U446" s="11" t="s">
        <v>76</v>
      </c>
      <c r="V446" s="11">
        <v>1139</v>
      </c>
      <c r="W446" s="11">
        <v>-13.355874</v>
      </c>
      <c r="X446" s="11">
        <v>-16.888069999999999</v>
      </c>
      <c r="Y446" s="11">
        <v>3.532197</v>
      </c>
      <c r="Z446" s="18">
        <f t="shared" si="11"/>
        <v>0.26446767916498765</v>
      </c>
      <c r="AA446" s="11">
        <v>26.446764999999999</v>
      </c>
      <c r="AR446" s="11" t="s">
        <v>78</v>
      </c>
      <c r="AS446" s="11">
        <v>443</v>
      </c>
      <c r="AT446" s="11">
        <v>-7.8095739999999996</v>
      </c>
      <c r="AU446" s="11">
        <v>-8.8831349999999993</v>
      </c>
      <c r="AV446" s="11">
        <v>1.0735600000000001</v>
      </c>
      <c r="AW446" s="11">
        <v>13.746722</v>
      </c>
    </row>
    <row r="447" spans="21:49" x14ac:dyDescent="0.35">
      <c r="U447" s="11" t="s">
        <v>76</v>
      </c>
      <c r="V447" s="11">
        <v>790</v>
      </c>
      <c r="W447" s="11">
        <v>17.376546999999999</v>
      </c>
      <c r="X447" s="11">
        <v>12.790226000000001</v>
      </c>
      <c r="Y447" s="11">
        <v>4.5863209999999999</v>
      </c>
      <c r="Z447" s="18">
        <f t="shared" si="11"/>
        <v>0.26393742093869399</v>
      </c>
      <c r="AA447" s="11">
        <v>26.393743000000001</v>
      </c>
      <c r="AR447" s="11" t="s">
        <v>83</v>
      </c>
      <c r="AS447" s="11">
        <v>444</v>
      </c>
      <c r="AT447" s="11">
        <v>12.448904000000001</v>
      </c>
      <c r="AU447" s="11">
        <v>10.260096000000001</v>
      </c>
      <c r="AV447" s="11">
        <v>2.1888079999999999</v>
      </c>
      <c r="AW447" s="11">
        <v>17.582336000000002</v>
      </c>
    </row>
    <row r="448" spans="21:49" x14ac:dyDescent="0.35">
      <c r="U448" s="11" t="s">
        <v>76</v>
      </c>
      <c r="V448" s="11">
        <v>1068</v>
      </c>
      <c r="W448" s="11">
        <v>15.894481000000001</v>
      </c>
      <c r="X448" s="11">
        <v>20.088200000000001</v>
      </c>
      <c r="Y448" s="11">
        <v>4.1937189999999998</v>
      </c>
      <c r="Z448" s="18">
        <f t="shared" si="11"/>
        <v>0.26384749524064355</v>
      </c>
      <c r="AA448" s="11">
        <v>26.384751999999999</v>
      </c>
      <c r="AR448" s="11" t="s">
        <v>76</v>
      </c>
      <c r="AS448" s="11">
        <v>445</v>
      </c>
      <c r="AT448" s="11">
        <v>39.247126000000002</v>
      </c>
      <c r="AU448" s="11">
        <v>40.392136999999998</v>
      </c>
      <c r="AV448" s="11">
        <v>1.145011</v>
      </c>
      <c r="AW448" s="11">
        <v>2.9174389999999999</v>
      </c>
    </row>
    <row r="449" spans="21:49" x14ac:dyDescent="0.35">
      <c r="U449" s="11" t="s">
        <v>76</v>
      </c>
      <c r="V449" s="11">
        <v>1657</v>
      </c>
      <c r="W449" s="11">
        <v>-11.739525</v>
      </c>
      <c r="X449" s="11">
        <v>-14.817226</v>
      </c>
      <c r="Y449" s="11">
        <v>3.0777009999999998</v>
      </c>
      <c r="Z449" s="18">
        <f t="shared" si="11"/>
        <v>0.26216571794855409</v>
      </c>
      <c r="AA449" s="11">
        <v>26.216571999999999</v>
      </c>
      <c r="AR449" s="11" t="s">
        <v>76</v>
      </c>
      <c r="AS449" s="11">
        <v>446</v>
      </c>
      <c r="AT449" s="11">
        <v>18.398558999999999</v>
      </c>
      <c r="AU449" s="11">
        <v>21.709246</v>
      </c>
      <c r="AV449" s="11">
        <v>3.3106870000000002</v>
      </c>
      <c r="AW449" s="11">
        <v>17.994274999999998</v>
      </c>
    </row>
    <row r="450" spans="21:49" x14ac:dyDescent="0.35">
      <c r="U450" s="11" t="s">
        <v>76</v>
      </c>
      <c r="V450" s="11">
        <v>1684</v>
      </c>
      <c r="W450" s="11">
        <v>-4.3130470000000001</v>
      </c>
      <c r="X450" s="11">
        <v>-5.4425509999999999</v>
      </c>
      <c r="Y450" s="11">
        <v>1.1295040000000001</v>
      </c>
      <c r="Z450" s="18">
        <f t="shared" si="11"/>
        <v>0.26188075390785215</v>
      </c>
      <c r="AA450" s="11">
        <v>26.188086999999999</v>
      </c>
      <c r="AR450" s="11" t="s">
        <v>76</v>
      </c>
      <c r="AS450" s="11">
        <v>447</v>
      </c>
      <c r="AT450" s="11">
        <v>-14.622871999999999</v>
      </c>
      <c r="AU450" s="11">
        <v>-13.67634</v>
      </c>
      <c r="AV450" s="11">
        <v>0.94653299999999996</v>
      </c>
      <c r="AW450" s="11">
        <v>6.4729599999999996</v>
      </c>
    </row>
    <row r="451" spans="21:49" x14ac:dyDescent="0.35">
      <c r="U451" s="11" t="s">
        <v>76</v>
      </c>
      <c r="V451" s="11">
        <v>1270</v>
      </c>
      <c r="W451" s="11">
        <v>5.4542489999999999</v>
      </c>
      <c r="X451" s="11">
        <v>6.882555</v>
      </c>
      <c r="Y451" s="11">
        <v>1.4283060000000001</v>
      </c>
      <c r="Z451" s="18">
        <f t="shared" ref="Z451:Z514" si="12">ABS(Y451/W451)</f>
        <v>0.2618703326525797</v>
      </c>
      <c r="AA451" s="11">
        <v>26.187025999999999</v>
      </c>
      <c r="AR451" s="11" t="s">
        <v>76</v>
      </c>
      <c r="AS451" s="11">
        <v>448</v>
      </c>
      <c r="AT451" s="11">
        <v>14.818960000000001</v>
      </c>
      <c r="AU451" s="11">
        <v>12.204259</v>
      </c>
      <c r="AV451" s="11">
        <v>2.6147010000000002</v>
      </c>
      <c r="AW451" s="11">
        <v>17.644292</v>
      </c>
    </row>
    <row r="452" spans="21:49" x14ac:dyDescent="0.35">
      <c r="U452" s="11" t="s">
        <v>76</v>
      </c>
      <c r="V452" s="11">
        <v>984</v>
      </c>
      <c r="W452" s="11">
        <v>8.6264120000000002</v>
      </c>
      <c r="X452" s="11">
        <v>10.884489</v>
      </c>
      <c r="Y452" s="11">
        <v>2.2580770000000001</v>
      </c>
      <c r="Z452" s="18">
        <f t="shared" si="12"/>
        <v>0.26176317569807706</v>
      </c>
      <c r="AA452" s="11">
        <v>26.176323</v>
      </c>
      <c r="AR452" s="11" t="s">
        <v>76</v>
      </c>
      <c r="AS452" s="11">
        <v>449</v>
      </c>
      <c r="AT452" s="11">
        <v>-8.3533919999999995</v>
      </c>
      <c r="AU452" s="11">
        <v>-8.8149490000000004</v>
      </c>
      <c r="AV452" s="11">
        <v>0.46155800000000002</v>
      </c>
      <c r="AW452" s="11">
        <v>5.5253899999999998</v>
      </c>
    </row>
    <row r="453" spans="21:49" x14ac:dyDescent="0.35">
      <c r="U453" s="11" t="s">
        <v>76</v>
      </c>
      <c r="V453" s="11">
        <v>370</v>
      </c>
      <c r="W453" s="11">
        <v>-9.6836330000000004</v>
      </c>
      <c r="X453" s="11">
        <v>-12.208717999999999</v>
      </c>
      <c r="Y453" s="11">
        <v>2.5250840000000001</v>
      </c>
      <c r="Z453" s="18">
        <f t="shared" si="12"/>
        <v>0.26075792009052801</v>
      </c>
      <c r="AA453" s="11">
        <v>26.075794999999999</v>
      </c>
      <c r="AR453" s="11" t="s">
        <v>76</v>
      </c>
      <c r="AS453" s="11">
        <v>450</v>
      </c>
      <c r="AT453" s="11">
        <v>21.001676</v>
      </c>
      <c r="AU453" s="11">
        <v>19.527213</v>
      </c>
      <c r="AV453" s="11">
        <v>1.4744630000000001</v>
      </c>
      <c r="AW453" s="11">
        <v>7.0206939999999998</v>
      </c>
    </row>
    <row r="454" spans="21:49" x14ac:dyDescent="0.35">
      <c r="U454" s="11" t="s">
        <v>76</v>
      </c>
      <c r="V454" s="11">
        <v>797</v>
      </c>
      <c r="W454" s="11">
        <v>-14.489381</v>
      </c>
      <c r="X454" s="11">
        <v>-10.727938</v>
      </c>
      <c r="Y454" s="11">
        <v>3.761444</v>
      </c>
      <c r="Z454" s="18">
        <f t="shared" si="12"/>
        <v>0.25960004778672052</v>
      </c>
      <c r="AA454" s="11">
        <v>25.960001999999999</v>
      </c>
      <c r="AR454" s="11" t="s">
        <v>76</v>
      </c>
      <c r="AS454" s="11">
        <v>451</v>
      </c>
      <c r="AT454" s="11">
        <v>16.499051000000001</v>
      </c>
      <c r="AU454" s="11">
        <v>12.43605</v>
      </c>
      <c r="AV454" s="11">
        <v>4.0630009999999999</v>
      </c>
      <c r="AW454" s="11">
        <v>24.625662999999999</v>
      </c>
    </row>
    <row r="455" spans="21:49" x14ac:dyDescent="0.35">
      <c r="U455" s="11" t="s">
        <v>76</v>
      </c>
      <c r="V455" s="11">
        <v>165</v>
      </c>
      <c r="W455" s="11">
        <v>-11.204769000000001</v>
      </c>
      <c r="X455" s="11">
        <v>-8.302028</v>
      </c>
      <c r="Y455" s="11">
        <v>2.9027409999999998</v>
      </c>
      <c r="Z455" s="18">
        <f t="shared" si="12"/>
        <v>0.25906299362351864</v>
      </c>
      <c r="AA455" s="11">
        <v>25.906300000000002</v>
      </c>
      <c r="AR455" s="11" t="s">
        <v>78</v>
      </c>
      <c r="AS455" s="11">
        <v>452</v>
      </c>
      <c r="AT455" s="11">
        <v>-29.005407000000002</v>
      </c>
      <c r="AU455" s="11">
        <v>-27.932020999999999</v>
      </c>
      <c r="AV455" s="11">
        <v>1.073386</v>
      </c>
      <c r="AW455" s="11">
        <v>3.7006410000000001</v>
      </c>
    </row>
    <row r="456" spans="21:49" x14ac:dyDescent="0.35">
      <c r="U456" s="11" t="s">
        <v>76</v>
      </c>
      <c r="V456" s="11">
        <v>1584</v>
      </c>
      <c r="W456" s="11">
        <v>8.7058809999999998</v>
      </c>
      <c r="X456" s="11">
        <v>6.4535819999999999</v>
      </c>
      <c r="Y456" s="11">
        <v>2.2522989999999998</v>
      </c>
      <c r="Z456" s="18">
        <f t="shared" si="12"/>
        <v>0.25871006047521211</v>
      </c>
      <c r="AA456" s="11">
        <v>25.871003999999999</v>
      </c>
      <c r="AR456" s="11" t="s">
        <v>76</v>
      </c>
      <c r="AS456" s="11">
        <v>453</v>
      </c>
      <c r="AT456" s="11">
        <v>-7.8877680000000003</v>
      </c>
      <c r="AU456" s="11">
        <v>-2.3523939999999999</v>
      </c>
      <c r="AV456" s="11">
        <v>5.535374</v>
      </c>
      <c r="AW456" s="11">
        <v>70.176680000000005</v>
      </c>
    </row>
    <row r="457" spans="21:49" x14ac:dyDescent="0.35">
      <c r="U457" s="11" t="s">
        <v>76</v>
      </c>
      <c r="V457" s="11">
        <v>763</v>
      </c>
      <c r="W457" s="11">
        <v>1.7712129999999999</v>
      </c>
      <c r="X457" s="11">
        <v>2.2289509999999999</v>
      </c>
      <c r="Y457" s="11">
        <v>0.45773799999999998</v>
      </c>
      <c r="Z457" s="18">
        <f t="shared" si="12"/>
        <v>0.25843193336995607</v>
      </c>
      <c r="AA457" s="11">
        <v>25.843177000000001</v>
      </c>
      <c r="AR457" s="11" t="s">
        <v>83</v>
      </c>
      <c r="AS457" s="11">
        <v>454</v>
      </c>
      <c r="AT457" s="11">
        <v>-27.178774000000001</v>
      </c>
      <c r="AU457" s="11">
        <v>-20.469778999999999</v>
      </c>
      <c r="AV457" s="11">
        <v>6.7089949999999998</v>
      </c>
      <c r="AW457" s="11">
        <v>24.684685000000002</v>
      </c>
    </row>
    <row r="458" spans="21:49" x14ac:dyDescent="0.35">
      <c r="U458" s="11" t="s">
        <v>76</v>
      </c>
      <c r="V458" s="11">
        <v>318</v>
      </c>
      <c r="W458" s="11">
        <v>-7.6639939999999998</v>
      </c>
      <c r="X458" s="11">
        <v>-9.6442910000000008</v>
      </c>
      <c r="Y458" s="11">
        <v>1.980297</v>
      </c>
      <c r="Z458" s="18">
        <f t="shared" si="12"/>
        <v>0.25838968558691461</v>
      </c>
      <c r="AA458" s="11">
        <v>25.838965999999999</v>
      </c>
      <c r="AR458" s="11" t="s">
        <v>83</v>
      </c>
      <c r="AS458" s="11">
        <v>455</v>
      </c>
      <c r="AT458" s="11">
        <v>5.5827559999999998</v>
      </c>
      <c r="AU458" s="11">
        <v>9.9039169999999999</v>
      </c>
      <c r="AV458" s="11">
        <v>4.321161</v>
      </c>
      <c r="AW458" s="11">
        <v>77.401940999999994</v>
      </c>
    </row>
    <row r="459" spans="21:49" x14ac:dyDescent="0.35">
      <c r="U459" s="11" t="s">
        <v>76</v>
      </c>
      <c r="V459" s="11">
        <v>684</v>
      </c>
      <c r="W459" s="11">
        <v>-3.3841800000000002</v>
      </c>
      <c r="X459" s="11">
        <v>-4.2548510000000004</v>
      </c>
      <c r="Y459" s="11">
        <v>0.870672</v>
      </c>
      <c r="Z459" s="18">
        <f t="shared" si="12"/>
        <v>0.25727709518997216</v>
      </c>
      <c r="AA459" s="11">
        <v>25.727706000000001</v>
      </c>
      <c r="AR459" s="11" t="s">
        <v>76</v>
      </c>
      <c r="AS459" s="11">
        <v>456</v>
      </c>
      <c r="AT459" s="11">
        <v>15.33971</v>
      </c>
      <c r="AU459" s="11">
        <v>12.915710000000001</v>
      </c>
      <c r="AV459" s="11">
        <v>2.4239999999999999</v>
      </c>
      <c r="AW459" s="11">
        <v>15.802123999999999</v>
      </c>
    </row>
    <row r="460" spans="21:49" x14ac:dyDescent="0.35">
      <c r="U460" s="11" t="s">
        <v>76</v>
      </c>
      <c r="V460" s="11">
        <v>1320</v>
      </c>
      <c r="W460" s="11">
        <v>-18.013960999999998</v>
      </c>
      <c r="X460" s="11">
        <v>-13.380891</v>
      </c>
      <c r="Y460" s="11">
        <v>4.63307</v>
      </c>
      <c r="Z460" s="18">
        <f t="shared" si="12"/>
        <v>0.25719329579985217</v>
      </c>
      <c r="AA460" s="11">
        <v>25.719331</v>
      </c>
      <c r="AR460" s="11" t="s">
        <v>76</v>
      </c>
      <c r="AS460" s="11">
        <v>457</v>
      </c>
      <c r="AT460" s="11">
        <v>-5.6095889999999997</v>
      </c>
      <c r="AU460" s="11">
        <v>-6.1805700000000003</v>
      </c>
      <c r="AV460" s="11">
        <v>0.57098099999999996</v>
      </c>
      <c r="AW460" s="11">
        <v>10.178654</v>
      </c>
    </row>
    <row r="461" spans="21:49" x14ac:dyDescent="0.35">
      <c r="U461" s="11" t="s">
        <v>76</v>
      </c>
      <c r="V461" s="11">
        <v>920</v>
      </c>
      <c r="W461" s="11">
        <v>15.589172</v>
      </c>
      <c r="X461" s="11">
        <v>19.598178999999998</v>
      </c>
      <c r="Y461" s="11">
        <v>4.0090060000000003</v>
      </c>
      <c r="Z461" s="18">
        <f t="shared" si="12"/>
        <v>0.25716606372679707</v>
      </c>
      <c r="AA461" s="11">
        <v>25.716608000000001</v>
      </c>
      <c r="AR461" s="11" t="s">
        <v>76</v>
      </c>
      <c r="AS461" s="11">
        <v>458</v>
      </c>
      <c r="AT461" s="11">
        <v>-5.5364610000000001</v>
      </c>
      <c r="AU461" s="11">
        <v>-7.263388</v>
      </c>
      <c r="AV461" s="11">
        <v>1.7269270000000001</v>
      </c>
      <c r="AW461" s="11">
        <v>31.1919</v>
      </c>
    </row>
    <row r="462" spans="21:49" x14ac:dyDescent="0.35">
      <c r="U462" s="11" t="s">
        <v>76</v>
      </c>
      <c r="V462" s="11">
        <v>397</v>
      </c>
      <c r="W462" s="11">
        <v>-8.8923869999999994</v>
      </c>
      <c r="X462" s="11">
        <v>-6.6155039999999996</v>
      </c>
      <c r="Y462" s="11">
        <v>2.2768830000000002</v>
      </c>
      <c r="Z462" s="18">
        <f t="shared" si="12"/>
        <v>0.25604857278478776</v>
      </c>
      <c r="AA462" s="11">
        <v>25.604861</v>
      </c>
      <c r="AR462" s="11" t="s">
        <v>78</v>
      </c>
      <c r="AS462" s="11">
        <v>459</v>
      </c>
      <c r="AT462" s="11">
        <v>-3.6277469999999998</v>
      </c>
      <c r="AU462" s="11">
        <v>-7.3905519999999996</v>
      </c>
      <c r="AV462" s="11">
        <v>3.7628050000000002</v>
      </c>
      <c r="AW462" s="11" t="s">
        <v>77</v>
      </c>
    </row>
    <row r="463" spans="21:49" x14ac:dyDescent="0.35">
      <c r="U463" s="11" t="s">
        <v>76</v>
      </c>
      <c r="V463" s="11">
        <v>1482</v>
      </c>
      <c r="W463" s="11">
        <v>-15.848229999999999</v>
      </c>
      <c r="X463" s="11">
        <v>-19.90202</v>
      </c>
      <c r="Y463" s="11">
        <v>4.0537910000000004</v>
      </c>
      <c r="Z463" s="18">
        <f t="shared" si="12"/>
        <v>0.25578824890855323</v>
      </c>
      <c r="AA463" s="11">
        <v>25.578823</v>
      </c>
      <c r="AR463" s="11" t="s">
        <v>76</v>
      </c>
      <c r="AS463" s="11">
        <v>460</v>
      </c>
      <c r="AT463" s="11">
        <v>-22.612950000000001</v>
      </c>
      <c r="AU463" s="11">
        <v>-21.615309</v>
      </c>
      <c r="AV463" s="11">
        <v>0.997641</v>
      </c>
      <c r="AW463" s="11">
        <v>4.4118110000000001</v>
      </c>
    </row>
    <row r="464" spans="21:49" x14ac:dyDescent="0.35">
      <c r="U464" s="11" t="s">
        <v>76</v>
      </c>
      <c r="V464" s="11">
        <v>1355</v>
      </c>
      <c r="W464" s="11">
        <v>-10.364591000000001</v>
      </c>
      <c r="X464" s="11">
        <v>-13.009959</v>
      </c>
      <c r="Y464" s="11">
        <v>2.6453669999999998</v>
      </c>
      <c r="Z464" s="18">
        <f t="shared" si="12"/>
        <v>0.25523120015058959</v>
      </c>
      <c r="AA464" s="11">
        <v>25.523122999999998</v>
      </c>
      <c r="AR464" s="11" t="s">
        <v>76</v>
      </c>
      <c r="AS464" s="11">
        <v>461</v>
      </c>
      <c r="AT464" s="11">
        <v>4.3065699999999998</v>
      </c>
      <c r="AU464" s="11">
        <v>3.0588039999999999</v>
      </c>
      <c r="AV464" s="11">
        <v>1.247765</v>
      </c>
      <c r="AW464" s="11">
        <v>28.973528000000002</v>
      </c>
    </row>
    <row r="465" spans="21:49" x14ac:dyDescent="0.35">
      <c r="U465" s="11" t="s">
        <v>76</v>
      </c>
      <c r="V465" s="11">
        <v>774</v>
      </c>
      <c r="W465" s="11">
        <v>5.5394680000000003</v>
      </c>
      <c r="X465" s="11">
        <v>6.9465000000000003</v>
      </c>
      <c r="Y465" s="11">
        <v>1.4070320000000001</v>
      </c>
      <c r="Z465" s="18">
        <f t="shared" si="12"/>
        <v>0.25400128676616601</v>
      </c>
      <c r="AA465" s="11">
        <v>25.400120999999999</v>
      </c>
      <c r="AR465" s="11" t="s">
        <v>76</v>
      </c>
      <c r="AS465" s="11">
        <v>462</v>
      </c>
      <c r="AT465" s="11">
        <v>45.867353000000001</v>
      </c>
      <c r="AU465" s="11">
        <v>43.853074999999997</v>
      </c>
      <c r="AV465" s="11">
        <v>2.014278</v>
      </c>
      <c r="AW465" s="11">
        <v>4.3915280000000001</v>
      </c>
    </row>
    <row r="466" spans="21:49" x14ac:dyDescent="0.35">
      <c r="U466" s="11" t="s">
        <v>76</v>
      </c>
      <c r="V466" s="11">
        <v>104</v>
      </c>
      <c r="W466" s="11">
        <v>2.9286819999999998</v>
      </c>
      <c r="X466" s="11">
        <v>3.670709</v>
      </c>
      <c r="Y466" s="11">
        <v>0.74202699999999999</v>
      </c>
      <c r="Z466" s="18">
        <f t="shared" si="12"/>
        <v>0.25336550707792788</v>
      </c>
      <c r="AA466" s="11">
        <v>25.336556000000002</v>
      </c>
      <c r="AR466" s="11" t="s">
        <v>76</v>
      </c>
      <c r="AS466" s="11">
        <v>463</v>
      </c>
      <c r="AT466" s="11">
        <v>-15.950837999999999</v>
      </c>
      <c r="AU466" s="11">
        <v>-17.042304000000001</v>
      </c>
      <c r="AV466" s="11">
        <v>1.091466</v>
      </c>
      <c r="AW466" s="11">
        <v>6.8426850000000004</v>
      </c>
    </row>
    <row r="467" spans="21:49" x14ac:dyDescent="0.35">
      <c r="U467" s="11" t="s">
        <v>76</v>
      </c>
      <c r="V467" s="11">
        <v>1786</v>
      </c>
      <c r="W467" s="11">
        <v>11.584414000000001</v>
      </c>
      <c r="X467" s="11">
        <v>8.654223</v>
      </c>
      <c r="Y467" s="11">
        <v>2.9301919999999999</v>
      </c>
      <c r="Z467" s="18">
        <f t="shared" si="12"/>
        <v>0.25294261755493197</v>
      </c>
      <c r="AA467" s="11">
        <v>25.294257999999999</v>
      </c>
      <c r="AR467" s="11" t="s">
        <v>76</v>
      </c>
      <c r="AS467" s="11">
        <v>464</v>
      </c>
      <c r="AT467" s="11">
        <v>-21.297578000000001</v>
      </c>
      <c r="AU467" s="11">
        <v>-16.683164000000001</v>
      </c>
      <c r="AV467" s="11">
        <v>4.614414</v>
      </c>
      <c r="AW467" s="11">
        <v>21.666377000000001</v>
      </c>
    </row>
    <row r="468" spans="21:49" x14ac:dyDescent="0.35">
      <c r="U468" s="11" t="s">
        <v>76</v>
      </c>
      <c r="V468" s="11">
        <v>1012</v>
      </c>
      <c r="W468" s="11">
        <v>-12.394152999999999</v>
      </c>
      <c r="X468" s="11">
        <v>-9.2680900000000008</v>
      </c>
      <c r="Y468" s="11">
        <v>3.1260629999999998</v>
      </c>
      <c r="Z468" s="18">
        <f t="shared" si="12"/>
        <v>0.25222078507502693</v>
      </c>
      <c r="AA468" s="11">
        <v>25.222079000000001</v>
      </c>
      <c r="AR468" s="11" t="s">
        <v>83</v>
      </c>
      <c r="AS468" s="11">
        <v>465</v>
      </c>
      <c r="AT468" s="11">
        <v>-15.880625999999999</v>
      </c>
      <c r="AU468" s="11">
        <v>-18.445740000000001</v>
      </c>
      <c r="AV468" s="11">
        <v>2.5651139999999999</v>
      </c>
      <c r="AW468" s="11">
        <v>16.152473000000001</v>
      </c>
    </row>
    <row r="469" spans="21:49" x14ac:dyDescent="0.35">
      <c r="U469" s="11" t="s">
        <v>76</v>
      </c>
      <c r="V469" s="11">
        <v>355</v>
      </c>
      <c r="W469" s="11">
        <v>5.9925930000000003</v>
      </c>
      <c r="X469" s="11">
        <v>4.4839779999999996</v>
      </c>
      <c r="Y469" s="11">
        <v>1.508615</v>
      </c>
      <c r="Z469" s="18">
        <f t="shared" si="12"/>
        <v>0.25174661452896935</v>
      </c>
      <c r="AA469" s="11">
        <v>25.174658999999998</v>
      </c>
      <c r="AR469" s="11" t="s">
        <v>78</v>
      </c>
      <c r="AS469" s="11">
        <v>466</v>
      </c>
      <c r="AT469" s="11">
        <v>5.0499169999999998</v>
      </c>
      <c r="AU469" s="11">
        <v>1.9665090000000001</v>
      </c>
      <c r="AV469" s="11">
        <v>3.0834079999999999</v>
      </c>
      <c r="AW469" s="11">
        <v>61.058591999999997</v>
      </c>
    </row>
    <row r="470" spans="21:49" x14ac:dyDescent="0.35">
      <c r="U470" s="11" t="s">
        <v>76</v>
      </c>
      <c r="V470" s="11">
        <v>1516</v>
      </c>
      <c r="W470" s="11">
        <v>12.685236</v>
      </c>
      <c r="X470" s="11">
        <v>9.494154</v>
      </c>
      <c r="Y470" s="11">
        <v>3.1910820000000002</v>
      </c>
      <c r="Z470" s="18">
        <f t="shared" si="12"/>
        <v>0.25155874120118854</v>
      </c>
      <c r="AA470" s="11">
        <v>25.155875999999999</v>
      </c>
      <c r="AR470" s="11" t="s">
        <v>76</v>
      </c>
      <c r="AS470" s="11">
        <v>467</v>
      </c>
      <c r="AT470" s="11">
        <v>2.3186559999999998</v>
      </c>
      <c r="AU470" s="11">
        <v>0.39054499999999998</v>
      </c>
      <c r="AV470" s="11">
        <v>1.9281109999999999</v>
      </c>
      <c r="AW470" s="11">
        <v>83.156418000000002</v>
      </c>
    </row>
    <row r="471" spans="21:49" x14ac:dyDescent="0.35">
      <c r="U471" s="11" t="s">
        <v>76</v>
      </c>
      <c r="V471" s="11">
        <v>1375</v>
      </c>
      <c r="W471" s="11">
        <v>11.833558</v>
      </c>
      <c r="X471" s="11">
        <v>8.8606639999999999</v>
      </c>
      <c r="Y471" s="11">
        <v>2.9728940000000001</v>
      </c>
      <c r="Z471" s="18">
        <f t="shared" si="12"/>
        <v>0.25122570912315639</v>
      </c>
      <c r="AA471" s="11">
        <v>25.122568999999999</v>
      </c>
      <c r="AR471" s="11" t="s">
        <v>76</v>
      </c>
      <c r="AS471" s="11">
        <v>468</v>
      </c>
      <c r="AT471" s="11">
        <v>-6.0578849999999997</v>
      </c>
      <c r="AU471" s="11">
        <v>-7.2520980000000002</v>
      </c>
      <c r="AV471" s="11">
        <v>1.194213</v>
      </c>
      <c r="AW471" s="11">
        <v>19.713366000000001</v>
      </c>
    </row>
    <row r="472" spans="21:49" x14ac:dyDescent="0.35">
      <c r="U472" s="11" t="s">
        <v>76</v>
      </c>
      <c r="V472" s="11">
        <v>180</v>
      </c>
      <c r="W472" s="11">
        <v>-8.1217249999999996</v>
      </c>
      <c r="X472" s="11">
        <v>-10.161177</v>
      </c>
      <c r="Y472" s="11">
        <v>2.0394519999999998</v>
      </c>
      <c r="Z472" s="18">
        <f t="shared" si="12"/>
        <v>0.25111069384890522</v>
      </c>
      <c r="AA472" s="11">
        <v>25.111070000000002</v>
      </c>
      <c r="AR472" s="11" t="s">
        <v>76</v>
      </c>
      <c r="AS472" s="11">
        <v>469</v>
      </c>
      <c r="AT472" s="11">
        <v>38.566324999999999</v>
      </c>
      <c r="AU472" s="11">
        <v>35.97925</v>
      </c>
      <c r="AV472" s="11">
        <v>2.587075</v>
      </c>
      <c r="AW472" s="11">
        <v>6.7081189999999999</v>
      </c>
    </row>
    <row r="473" spans="21:49" x14ac:dyDescent="0.35">
      <c r="U473" s="11" t="s">
        <v>76</v>
      </c>
      <c r="V473" s="11">
        <v>569</v>
      </c>
      <c r="W473" s="11">
        <v>-3.0923799999999999</v>
      </c>
      <c r="X473" s="11">
        <v>-2.318565</v>
      </c>
      <c r="Y473" s="11">
        <v>0.77381500000000003</v>
      </c>
      <c r="Z473" s="18">
        <f t="shared" si="12"/>
        <v>0.25023283037660315</v>
      </c>
      <c r="AA473" s="11">
        <v>25.023285000000001</v>
      </c>
      <c r="AR473" s="11" t="s">
        <v>76</v>
      </c>
      <c r="AS473" s="11">
        <v>470</v>
      </c>
      <c r="AT473" s="11">
        <v>-18.288532</v>
      </c>
      <c r="AU473" s="11">
        <v>-17.711255999999999</v>
      </c>
      <c r="AV473" s="11">
        <v>0.57727600000000001</v>
      </c>
      <c r="AW473" s="11">
        <v>3.1564909999999999</v>
      </c>
    </row>
    <row r="474" spans="21:49" x14ac:dyDescent="0.35">
      <c r="U474" s="11" t="s">
        <v>76</v>
      </c>
      <c r="V474" s="11">
        <v>806</v>
      </c>
      <c r="W474" s="11">
        <v>9.5665560000000003</v>
      </c>
      <c r="X474" s="11">
        <v>7.1742739999999996</v>
      </c>
      <c r="Y474" s="11">
        <v>2.3922819999999998</v>
      </c>
      <c r="Z474" s="18">
        <f t="shared" si="12"/>
        <v>0.25006721332107396</v>
      </c>
      <c r="AA474" s="11">
        <v>25.006723000000001</v>
      </c>
      <c r="AR474" s="11" t="s">
        <v>83</v>
      </c>
      <c r="AS474" s="11">
        <v>471</v>
      </c>
      <c r="AT474" s="11">
        <v>30.604444999999998</v>
      </c>
      <c r="AU474" s="11">
        <v>27.996478</v>
      </c>
      <c r="AV474" s="11">
        <v>2.6079669999999999</v>
      </c>
      <c r="AW474" s="11">
        <v>8.5215309999999995</v>
      </c>
    </row>
    <row r="475" spans="21:49" x14ac:dyDescent="0.35">
      <c r="U475" s="11" t="s">
        <v>76</v>
      </c>
      <c r="V475" s="11">
        <v>1504</v>
      </c>
      <c r="W475" s="11">
        <v>-10.812478</v>
      </c>
      <c r="X475" s="11">
        <v>-8.1103439999999996</v>
      </c>
      <c r="Y475" s="11">
        <v>2.7021350000000002</v>
      </c>
      <c r="Z475" s="18">
        <f t="shared" si="12"/>
        <v>0.24990894779161632</v>
      </c>
      <c r="AA475" s="11">
        <v>24.990888999999999</v>
      </c>
      <c r="AR475" s="11" t="s">
        <v>78</v>
      </c>
      <c r="AS475" s="11">
        <v>472</v>
      </c>
      <c r="AT475" s="11">
        <v>11.663629999999999</v>
      </c>
      <c r="AU475" s="11">
        <v>5.3728360000000004</v>
      </c>
      <c r="AV475" s="11">
        <v>6.290794</v>
      </c>
      <c r="AW475" s="11">
        <v>53.935130000000001</v>
      </c>
    </row>
    <row r="476" spans="21:49" x14ac:dyDescent="0.35">
      <c r="U476" s="11" t="s">
        <v>76</v>
      </c>
      <c r="V476" s="11">
        <v>1797</v>
      </c>
      <c r="W476" s="11">
        <v>16.247948999999998</v>
      </c>
      <c r="X476" s="11">
        <v>20.306106</v>
      </c>
      <c r="Y476" s="11">
        <v>4.0581569999999996</v>
      </c>
      <c r="Z476" s="18">
        <f t="shared" si="12"/>
        <v>0.24976426255399989</v>
      </c>
      <c r="AA476" s="11">
        <v>24.976427000000001</v>
      </c>
      <c r="AR476" s="11" t="s">
        <v>76</v>
      </c>
      <c r="AS476" s="11">
        <v>473</v>
      </c>
      <c r="AT476" s="11">
        <v>-4.044969</v>
      </c>
      <c r="AU476" s="11">
        <v>-4.1826689999999997</v>
      </c>
      <c r="AV476" s="11">
        <v>0.13769899999999999</v>
      </c>
      <c r="AW476" s="11">
        <v>3.4042110000000001</v>
      </c>
    </row>
    <row r="477" spans="21:49" x14ac:dyDescent="0.35">
      <c r="U477" s="11" t="s">
        <v>76</v>
      </c>
      <c r="V477" s="11">
        <v>632</v>
      </c>
      <c r="W477" s="11">
        <v>-25.134502999999999</v>
      </c>
      <c r="X477" s="11">
        <v>-18.917556000000001</v>
      </c>
      <c r="Y477" s="11">
        <v>6.2169480000000004</v>
      </c>
      <c r="Z477" s="18">
        <f t="shared" si="12"/>
        <v>0.24734716258364053</v>
      </c>
      <c r="AA477" s="11">
        <v>24.734715000000001</v>
      </c>
      <c r="AR477" s="11" t="s">
        <v>76</v>
      </c>
      <c r="AS477" s="11">
        <v>474</v>
      </c>
      <c r="AT477" s="11">
        <v>-25.925511</v>
      </c>
      <c r="AU477" s="11">
        <v>-24.732305</v>
      </c>
      <c r="AV477" s="11">
        <v>1.1932050000000001</v>
      </c>
      <c r="AW477" s="11">
        <v>4.6024370000000001</v>
      </c>
    </row>
    <row r="478" spans="21:49" x14ac:dyDescent="0.35">
      <c r="U478" s="11" t="s">
        <v>76</v>
      </c>
      <c r="V478" s="11">
        <v>719</v>
      </c>
      <c r="W478" s="11">
        <v>-4.7453149999999997</v>
      </c>
      <c r="X478" s="11">
        <v>-3.5764450000000001</v>
      </c>
      <c r="Y478" s="11">
        <v>1.1688700000000001</v>
      </c>
      <c r="Z478" s="18">
        <f t="shared" si="12"/>
        <v>0.24632084487541925</v>
      </c>
      <c r="AA478" s="11">
        <v>24.632076999999999</v>
      </c>
      <c r="AR478" s="11" t="s">
        <v>76</v>
      </c>
      <c r="AS478" s="11">
        <v>475</v>
      </c>
      <c r="AT478" s="11">
        <v>-2.246772</v>
      </c>
      <c r="AU478" s="11">
        <v>-4.3118429999999996</v>
      </c>
      <c r="AV478" s="11">
        <v>2.0650710000000001</v>
      </c>
      <c r="AW478" s="11">
        <v>91.912802999999997</v>
      </c>
    </row>
    <row r="479" spans="21:49" x14ac:dyDescent="0.35">
      <c r="U479" s="11" t="s">
        <v>76</v>
      </c>
      <c r="V479" s="11">
        <v>451</v>
      </c>
      <c r="W479" s="11">
        <v>16.499051000000001</v>
      </c>
      <c r="X479" s="11">
        <v>12.43605</v>
      </c>
      <c r="Y479" s="11">
        <v>4.0630009999999999</v>
      </c>
      <c r="Z479" s="18">
        <f t="shared" si="12"/>
        <v>0.24625664833692554</v>
      </c>
      <c r="AA479" s="11">
        <v>24.625662999999999</v>
      </c>
      <c r="AR479" s="11" t="s">
        <v>76</v>
      </c>
      <c r="AS479" s="11">
        <v>476</v>
      </c>
      <c r="AT479" s="11">
        <v>6.6074960000000003</v>
      </c>
      <c r="AU479" s="11">
        <v>4.479387</v>
      </c>
      <c r="AV479" s="11">
        <v>2.1281099999999999</v>
      </c>
      <c r="AW479" s="11">
        <v>32.207503000000003</v>
      </c>
    </row>
    <row r="480" spans="21:49" x14ac:dyDescent="0.35">
      <c r="U480" s="11" t="s">
        <v>76</v>
      </c>
      <c r="V480" s="11">
        <v>1387</v>
      </c>
      <c r="W480" s="11">
        <v>-8.8282550000000004</v>
      </c>
      <c r="X480" s="11">
        <v>-11.000253000000001</v>
      </c>
      <c r="Y480" s="11">
        <v>2.171999</v>
      </c>
      <c r="Z480" s="18">
        <f t="shared" si="12"/>
        <v>0.24602812220535089</v>
      </c>
      <c r="AA480" s="11">
        <v>24.602810000000002</v>
      </c>
      <c r="AR480" s="11" t="s">
        <v>76</v>
      </c>
      <c r="AS480" s="11">
        <v>477</v>
      </c>
      <c r="AT480" s="11">
        <v>-7.2541690000000001</v>
      </c>
      <c r="AU480" s="11">
        <v>-6.4985920000000004</v>
      </c>
      <c r="AV480" s="11">
        <v>0.75557700000000005</v>
      </c>
      <c r="AW480" s="11">
        <v>10.415767000000001</v>
      </c>
    </row>
    <row r="481" spans="21:49" x14ac:dyDescent="0.35">
      <c r="U481" s="11" t="s">
        <v>76</v>
      </c>
      <c r="V481" s="11">
        <v>1913</v>
      </c>
      <c r="W481" s="11">
        <v>-3.765053</v>
      </c>
      <c r="X481" s="11">
        <v>-2.8387829999999998</v>
      </c>
      <c r="Y481" s="11">
        <v>0.92627000000000004</v>
      </c>
      <c r="Z481" s="18">
        <f t="shared" si="12"/>
        <v>0.2460177851414044</v>
      </c>
      <c r="AA481" s="11">
        <v>24.601787999999999</v>
      </c>
      <c r="AR481" s="11" t="s">
        <v>76</v>
      </c>
      <c r="AS481" s="11">
        <v>478</v>
      </c>
      <c r="AT481" s="11">
        <v>-3.6459000000000001</v>
      </c>
      <c r="AU481" s="11">
        <v>-5.2580819999999999</v>
      </c>
      <c r="AV481" s="11">
        <v>1.612182</v>
      </c>
      <c r="AW481" s="11">
        <v>44.219025000000002</v>
      </c>
    </row>
    <row r="482" spans="21:49" x14ac:dyDescent="0.35">
      <c r="U482" s="11" t="s">
        <v>76</v>
      </c>
      <c r="V482" s="11">
        <v>1208</v>
      </c>
      <c r="W482" s="11">
        <v>14.593870000000001</v>
      </c>
      <c r="X482" s="11">
        <v>18.164413</v>
      </c>
      <c r="Y482" s="11">
        <v>3.5705429999999998</v>
      </c>
      <c r="Z482" s="18">
        <f t="shared" si="12"/>
        <v>0.24466046360560972</v>
      </c>
      <c r="AA482" s="11">
        <v>24.466047</v>
      </c>
      <c r="AR482" s="11" t="s">
        <v>83</v>
      </c>
      <c r="AS482" s="11">
        <v>479</v>
      </c>
      <c r="AT482" s="11">
        <v>-23.583483999999999</v>
      </c>
      <c r="AU482" s="11">
        <v>-26.964442999999999</v>
      </c>
      <c r="AV482" s="11">
        <v>3.38096</v>
      </c>
      <c r="AW482" s="11">
        <v>14.336133</v>
      </c>
    </row>
    <row r="483" spans="21:49" x14ac:dyDescent="0.35">
      <c r="U483" s="11" t="s">
        <v>76</v>
      </c>
      <c r="V483" s="11">
        <v>1136</v>
      </c>
      <c r="W483" s="11">
        <v>-2.380865</v>
      </c>
      <c r="X483" s="11">
        <v>-1.799728</v>
      </c>
      <c r="Y483" s="11">
        <v>0.58113800000000004</v>
      </c>
      <c r="Z483" s="18">
        <f t="shared" si="12"/>
        <v>0.24408691798989024</v>
      </c>
      <c r="AA483" s="11">
        <v>24.408671999999999</v>
      </c>
      <c r="AR483" s="11" t="s">
        <v>76</v>
      </c>
      <c r="AS483" s="11">
        <v>480</v>
      </c>
      <c r="AT483" s="11">
        <v>-9.6976399999999998</v>
      </c>
      <c r="AU483" s="11">
        <v>-9.4199590000000004</v>
      </c>
      <c r="AV483" s="11">
        <v>0.27768100000000001</v>
      </c>
      <c r="AW483" s="11">
        <v>2.8633869999999999</v>
      </c>
    </row>
    <row r="484" spans="21:49" x14ac:dyDescent="0.35">
      <c r="U484" s="11" t="s">
        <v>76</v>
      </c>
      <c r="V484" s="11">
        <v>1631</v>
      </c>
      <c r="W484" s="11">
        <v>1.073299</v>
      </c>
      <c r="X484" s="11">
        <v>1.33342</v>
      </c>
      <c r="Y484" s="11">
        <v>0.26012200000000002</v>
      </c>
      <c r="Z484" s="18">
        <f t="shared" si="12"/>
        <v>0.24235744186848215</v>
      </c>
      <c r="AA484" s="11">
        <v>24.235726</v>
      </c>
      <c r="AR484" s="11" t="s">
        <v>76</v>
      </c>
      <c r="AS484" s="11">
        <v>481</v>
      </c>
      <c r="AT484" s="11">
        <v>-14.07878</v>
      </c>
      <c r="AU484" s="11">
        <v>-15.197901</v>
      </c>
      <c r="AV484" s="11">
        <v>1.119121</v>
      </c>
      <c r="AW484" s="11">
        <v>7.9489919999999996</v>
      </c>
    </row>
    <row r="485" spans="21:49" x14ac:dyDescent="0.35">
      <c r="U485" s="11" t="s">
        <v>76</v>
      </c>
      <c r="V485" s="11">
        <v>185</v>
      </c>
      <c r="W485" s="11">
        <v>10.658747</v>
      </c>
      <c r="X485" s="11">
        <v>13.227788</v>
      </c>
      <c r="Y485" s="11">
        <v>2.5690409999999999</v>
      </c>
      <c r="Z485" s="18">
        <f t="shared" si="12"/>
        <v>0.24102654843012972</v>
      </c>
      <c r="AA485" s="11">
        <v>24.102656</v>
      </c>
      <c r="AR485" s="11" t="s">
        <v>78</v>
      </c>
      <c r="AS485" s="11">
        <v>482</v>
      </c>
      <c r="AT485" s="11">
        <v>-8.9886979999999994</v>
      </c>
      <c r="AU485" s="11">
        <v>-10.926762</v>
      </c>
      <c r="AV485" s="11">
        <v>1.938064</v>
      </c>
      <c r="AW485" s="11">
        <v>21.561116999999999</v>
      </c>
    </row>
    <row r="486" spans="21:49" x14ac:dyDescent="0.35">
      <c r="U486" s="11" t="s">
        <v>76</v>
      </c>
      <c r="V486" s="11">
        <v>1762</v>
      </c>
      <c r="W486" s="11">
        <v>-2.4120970000000002</v>
      </c>
      <c r="X486" s="11">
        <v>-2.9900169999999999</v>
      </c>
      <c r="Y486" s="11">
        <v>0.57791899999999996</v>
      </c>
      <c r="Z486" s="18">
        <f t="shared" si="12"/>
        <v>0.23959194012512761</v>
      </c>
      <c r="AA486" s="11">
        <v>23.959209999999999</v>
      </c>
      <c r="AR486" s="11" t="s">
        <v>76</v>
      </c>
      <c r="AS486" s="11">
        <v>483</v>
      </c>
      <c r="AT486" s="11">
        <v>7.5448769999999996</v>
      </c>
      <c r="AU486" s="11">
        <v>0.51743700000000004</v>
      </c>
      <c r="AV486" s="11">
        <v>7.0274390000000002</v>
      </c>
      <c r="AW486" s="11">
        <v>93.141869999999997</v>
      </c>
    </row>
    <row r="487" spans="21:49" x14ac:dyDescent="0.35">
      <c r="U487" s="11" t="s">
        <v>76</v>
      </c>
      <c r="V487" s="11">
        <v>1367</v>
      </c>
      <c r="W487" s="11">
        <v>3.209822</v>
      </c>
      <c r="X487" s="11">
        <v>2.44299</v>
      </c>
      <c r="Y487" s="11">
        <v>0.76683199999999996</v>
      </c>
      <c r="Z487" s="18">
        <f t="shared" si="12"/>
        <v>0.2389017210300135</v>
      </c>
      <c r="AA487" s="11">
        <v>23.890177000000001</v>
      </c>
      <c r="AR487" s="11" t="s">
        <v>76</v>
      </c>
      <c r="AS487" s="11">
        <v>484</v>
      </c>
      <c r="AT487" s="11">
        <v>36.927143999999998</v>
      </c>
      <c r="AU487" s="11">
        <v>44.587015000000001</v>
      </c>
      <c r="AV487" s="11">
        <v>7.6598709999999999</v>
      </c>
      <c r="AW487" s="11">
        <v>20.743199000000001</v>
      </c>
    </row>
    <row r="488" spans="21:49" x14ac:dyDescent="0.35">
      <c r="U488" s="11" t="s">
        <v>76</v>
      </c>
      <c r="V488" s="11">
        <v>1550</v>
      </c>
      <c r="W488" s="11">
        <v>12.298313</v>
      </c>
      <c r="X488" s="11">
        <v>9.3676589999999997</v>
      </c>
      <c r="Y488" s="11">
        <v>2.9306540000000001</v>
      </c>
      <c r="Z488" s="18">
        <f t="shared" si="12"/>
        <v>0.23829723637705433</v>
      </c>
      <c r="AA488" s="11">
        <v>23.829725</v>
      </c>
      <c r="AR488" s="11" t="s">
        <v>76</v>
      </c>
      <c r="AS488" s="11">
        <v>485</v>
      </c>
      <c r="AT488" s="11">
        <v>-24.538743</v>
      </c>
      <c r="AU488" s="11">
        <v>-24.725899999999999</v>
      </c>
      <c r="AV488" s="11">
        <v>0.18715699999999999</v>
      </c>
      <c r="AW488" s="11">
        <v>0.76269900000000002</v>
      </c>
    </row>
    <row r="489" spans="21:49" x14ac:dyDescent="0.35">
      <c r="U489" s="11" t="s">
        <v>76</v>
      </c>
      <c r="V489" s="11">
        <v>1562</v>
      </c>
      <c r="W489" s="11">
        <v>7.6774990000000001</v>
      </c>
      <c r="X489" s="11">
        <v>9.5034270000000003</v>
      </c>
      <c r="Y489" s="11">
        <v>1.825928</v>
      </c>
      <c r="Z489" s="18">
        <f t="shared" si="12"/>
        <v>0.23782849076242146</v>
      </c>
      <c r="AA489" s="11">
        <v>23.782843</v>
      </c>
      <c r="AR489" s="11" t="s">
        <v>83</v>
      </c>
      <c r="AS489" s="11">
        <v>486</v>
      </c>
      <c r="AT489" s="11">
        <v>20.857572000000001</v>
      </c>
      <c r="AU489" s="11">
        <v>14.747343000000001</v>
      </c>
      <c r="AV489" s="11">
        <v>6.1102290000000004</v>
      </c>
      <c r="AW489" s="11">
        <v>29.295014999999999</v>
      </c>
    </row>
    <row r="490" spans="21:49" x14ac:dyDescent="0.35">
      <c r="U490" s="11" t="s">
        <v>76</v>
      </c>
      <c r="V490" s="11">
        <v>1031</v>
      </c>
      <c r="W490" s="11">
        <v>-2.079844</v>
      </c>
      <c r="X490" s="11">
        <v>-1.585739</v>
      </c>
      <c r="Y490" s="11">
        <v>0.49410500000000002</v>
      </c>
      <c r="Z490" s="18">
        <f t="shared" si="12"/>
        <v>0.23756829839161014</v>
      </c>
      <c r="AA490" s="11">
        <v>23.756824000000002</v>
      </c>
      <c r="AR490" s="11" t="s">
        <v>78</v>
      </c>
      <c r="AS490" s="11">
        <v>487</v>
      </c>
      <c r="AT490" s="11">
        <v>-4.3210090000000001</v>
      </c>
      <c r="AU490" s="11">
        <v>-6.3787440000000002</v>
      </c>
      <c r="AV490" s="11">
        <v>2.0577350000000001</v>
      </c>
      <c r="AW490" s="11">
        <v>47.621628000000001</v>
      </c>
    </row>
    <row r="491" spans="21:49" x14ac:dyDescent="0.35">
      <c r="U491" s="11" t="s">
        <v>76</v>
      </c>
      <c r="V491" s="11">
        <v>1328</v>
      </c>
      <c r="W491" s="11">
        <v>14.300805</v>
      </c>
      <c r="X491" s="11">
        <v>17.691119</v>
      </c>
      <c r="Y491" s="11">
        <v>3.390314</v>
      </c>
      <c r="Z491" s="18">
        <f t="shared" si="12"/>
        <v>0.23707154946871872</v>
      </c>
      <c r="AA491" s="11">
        <v>23.707153999999999</v>
      </c>
      <c r="AR491" s="11" t="s">
        <v>76</v>
      </c>
      <c r="AS491" s="11">
        <v>488</v>
      </c>
      <c r="AT491" s="11">
        <v>-7.1077199999999996</v>
      </c>
      <c r="AU491" s="11">
        <v>-7.0218930000000004</v>
      </c>
      <c r="AV491" s="11">
        <v>8.5827000000000001E-2</v>
      </c>
      <c r="AW491" s="11">
        <v>1.207514</v>
      </c>
    </row>
    <row r="492" spans="21:49" x14ac:dyDescent="0.35">
      <c r="U492" s="11" t="s">
        <v>76</v>
      </c>
      <c r="V492" s="11">
        <v>1708</v>
      </c>
      <c r="W492" s="11">
        <v>-5.673807</v>
      </c>
      <c r="X492" s="11">
        <v>-4.331391</v>
      </c>
      <c r="Y492" s="11">
        <v>1.3424160000000001</v>
      </c>
      <c r="Z492" s="18">
        <f t="shared" si="12"/>
        <v>0.23659881275482231</v>
      </c>
      <c r="AA492" s="11">
        <v>23.659877000000002</v>
      </c>
      <c r="AR492" s="11" t="s">
        <v>76</v>
      </c>
      <c r="AS492" s="11">
        <v>489</v>
      </c>
      <c r="AT492" s="11">
        <v>-7.5650510000000004</v>
      </c>
      <c r="AU492" s="11">
        <v>-4.7003190000000004</v>
      </c>
      <c r="AV492" s="11">
        <v>2.8647320000000001</v>
      </c>
      <c r="AW492" s="11">
        <v>37.867980000000003</v>
      </c>
    </row>
    <row r="493" spans="21:49" x14ac:dyDescent="0.35">
      <c r="U493" s="11" t="s">
        <v>76</v>
      </c>
      <c r="V493" s="11">
        <v>402</v>
      </c>
      <c r="W493" s="11">
        <v>16.765041</v>
      </c>
      <c r="X493" s="11">
        <v>12.804957</v>
      </c>
      <c r="Y493" s="11">
        <v>3.9600840000000002</v>
      </c>
      <c r="Z493" s="18">
        <f t="shared" si="12"/>
        <v>0.23621081511223266</v>
      </c>
      <c r="AA493" s="11">
        <v>23.621082999999999</v>
      </c>
      <c r="AR493" s="11" t="s">
        <v>76</v>
      </c>
      <c r="AS493" s="11">
        <v>490</v>
      </c>
      <c r="AT493" s="11">
        <v>-22.801639000000002</v>
      </c>
      <c r="AU493" s="11">
        <v>-21.459986000000001</v>
      </c>
      <c r="AV493" s="11">
        <v>1.341653</v>
      </c>
      <c r="AW493" s="11">
        <v>5.8840209999999997</v>
      </c>
    </row>
    <row r="494" spans="21:49" x14ac:dyDescent="0.35">
      <c r="U494" s="11" t="s">
        <v>76</v>
      </c>
      <c r="V494" s="11">
        <v>1968</v>
      </c>
      <c r="W494" s="11">
        <v>-5.8723660000000004</v>
      </c>
      <c r="X494" s="11">
        <v>-7.2588660000000003</v>
      </c>
      <c r="Y494" s="11">
        <v>1.3865000000000001</v>
      </c>
      <c r="Z494" s="18">
        <f t="shared" si="12"/>
        <v>0.23610585579985988</v>
      </c>
      <c r="AA494" s="11">
        <v>23.610579999999999</v>
      </c>
      <c r="AR494" s="11" t="s">
        <v>76</v>
      </c>
      <c r="AS494" s="11">
        <v>491</v>
      </c>
      <c r="AT494" s="11">
        <v>19.938717</v>
      </c>
      <c r="AU494" s="11">
        <v>25.330172999999998</v>
      </c>
      <c r="AV494" s="11">
        <v>5.3914569999999999</v>
      </c>
      <c r="AW494" s="11">
        <v>27.040137999999999</v>
      </c>
    </row>
    <row r="495" spans="21:49" x14ac:dyDescent="0.35">
      <c r="U495" s="11" t="s">
        <v>76</v>
      </c>
      <c r="V495" s="11">
        <v>173</v>
      </c>
      <c r="W495" s="11">
        <v>-9.1473870000000002</v>
      </c>
      <c r="X495" s="11">
        <v>-11.294669000000001</v>
      </c>
      <c r="Y495" s="11">
        <v>2.1472820000000001</v>
      </c>
      <c r="Z495" s="18">
        <f t="shared" si="12"/>
        <v>0.23474266476317227</v>
      </c>
      <c r="AA495" s="11">
        <v>23.474263000000001</v>
      </c>
      <c r="AR495" s="11" t="s">
        <v>76</v>
      </c>
      <c r="AS495" s="11">
        <v>492</v>
      </c>
      <c r="AT495" s="11">
        <v>9.1970849999999995</v>
      </c>
      <c r="AU495" s="11">
        <v>8.9424899999999994</v>
      </c>
      <c r="AV495" s="11">
        <v>0.25459500000000002</v>
      </c>
      <c r="AW495" s="11">
        <v>2.7682169999999999</v>
      </c>
    </row>
    <row r="496" spans="21:49" x14ac:dyDescent="0.35">
      <c r="U496" s="11" t="s">
        <v>76</v>
      </c>
      <c r="V496" s="11">
        <v>1301</v>
      </c>
      <c r="W496" s="11">
        <v>17.988040000000002</v>
      </c>
      <c r="X496" s="11">
        <v>13.774247000000001</v>
      </c>
      <c r="Y496" s="11">
        <v>4.2137929999999999</v>
      </c>
      <c r="Z496" s="18">
        <f t="shared" si="12"/>
        <v>0.23425526071767683</v>
      </c>
      <c r="AA496" s="11">
        <v>23.425525</v>
      </c>
      <c r="AR496" s="11" t="s">
        <v>76</v>
      </c>
      <c r="AS496" s="11">
        <v>493</v>
      </c>
      <c r="AT496" s="11">
        <v>-6.7111660000000004</v>
      </c>
      <c r="AU496" s="11">
        <v>-4.87765</v>
      </c>
      <c r="AV496" s="11">
        <v>1.8335159999999999</v>
      </c>
      <c r="AW496" s="11">
        <v>27.320383</v>
      </c>
    </row>
    <row r="497" spans="21:49" x14ac:dyDescent="0.35">
      <c r="U497" s="11" t="s">
        <v>76</v>
      </c>
      <c r="V497" s="11">
        <v>1695</v>
      </c>
      <c r="W497" s="11">
        <v>-4.7035830000000001</v>
      </c>
      <c r="X497" s="11">
        <v>-3.6142270000000001</v>
      </c>
      <c r="Y497" s="11">
        <v>1.089356</v>
      </c>
      <c r="Z497" s="18">
        <f t="shared" si="12"/>
        <v>0.23160131329669317</v>
      </c>
      <c r="AA497" s="11">
        <v>23.160135</v>
      </c>
      <c r="AR497" s="11" t="s">
        <v>76</v>
      </c>
      <c r="AS497" s="11">
        <v>494</v>
      </c>
      <c r="AT497" s="11">
        <v>22.873882999999999</v>
      </c>
      <c r="AU497" s="11">
        <v>23.296647</v>
      </c>
      <c r="AV497" s="11">
        <v>0.42276399999999997</v>
      </c>
      <c r="AW497" s="11">
        <v>1.8482400000000001</v>
      </c>
    </row>
    <row r="498" spans="21:49" x14ac:dyDescent="0.35">
      <c r="U498" s="11" t="s">
        <v>76</v>
      </c>
      <c r="V498" s="11">
        <v>68</v>
      </c>
      <c r="W498" s="11">
        <v>19.015872999999999</v>
      </c>
      <c r="X498" s="11">
        <v>23.408090999999999</v>
      </c>
      <c r="Y498" s="11">
        <v>4.3922179999999997</v>
      </c>
      <c r="Z498" s="18">
        <f t="shared" si="12"/>
        <v>0.23097640586892854</v>
      </c>
      <c r="AA498" s="11">
        <v>23.097639999999998</v>
      </c>
      <c r="AR498" s="11" t="s">
        <v>83</v>
      </c>
      <c r="AS498" s="11">
        <v>495</v>
      </c>
      <c r="AT498" s="11">
        <v>29.320744999999999</v>
      </c>
      <c r="AU498" s="11">
        <v>26.469455</v>
      </c>
      <c r="AV498" s="11">
        <v>2.8512900000000001</v>
      </c>
      <c r="AW498" s="11">
        <v>9.7244790000000005</v>
      </c>
    </row>
    <row r="499" spans="21:49" x14ac:dyDescent="0.35">
      <c r="U499" s="11" t="s">
        <v>76</v>
      </c>
      <c r="V499" s="11">
        <v>1165</v>
      </c>
      <c r="W499" s="11">
        <v>-20.926839000000001</v>
      </c>
      <c r="X499" s="11">
        <v>-25.760370000000002</v>
      </c>
      <c r="Y499" s="11">
        <v>4.8335309999999998</v>
      </c>
      <c r="Z499" s="18">
        <f t="shared" si="12"/>
        <v>0.23097281916298967</v>
      </c>
      <c r="AA499" s="11">
        <v>23.097282</v>
      </c>
      <c r="AR499" s="11" t="s">
        <v>78</v>
      </c>
      <c r="AS499" s="11">
        <v>496</v>
      </c>
      <c r="AT499" s="11">
        <v>25.147779</v>
      </c>
      <c r="AU499" s="11">
        <v>27.320813999999999</v>
      </c>
      <c r="AV499" s="11">
        <v>2.173035</v>
      </c>
      <c r="AW499" s="11">
        <v>8.6410610000000005</v>
      </c>
    </row>
    <row r="500" spans="21:49" x14ac:dyDescent="0.35">
      <c r="U500" s="11" t="s">
        <v>76</v>
      </c>
      <c r="V500" s="11">
        <v>1346</v>
      </c>
      <c r="W500" s="11">
        <v>-10.227795</v>
      </c>
      <c r="X500" s="11">
        <v>-12.577107</v>
      </c>
      <c r="Y500" s="11">
        <v>2.3493119999999998</v>
      </c>
      <c r="Z500" s="18">
        <f t="shared" si="12"/>
        <v>0.22969877671580236</v>
      </c>
      <c r="AA500" s="11">
        <v>22.969878000000001</v>
      </c>
      <c r="AR500" s="11" t="s">
        <v>78</v>
      </c>
      <c r="AS500" s="11">
        <v>497</v>
      </c>
      <c r="AT500" s="11">
        <v>-12.621231</v>
      </c>
      <c r="AU500" s="11">
        <v>-17.583449000000002</v>
      </c>
      <c r="AV500" s="11">
        <v>4.962218</v>
      </c>
      <c r="AW500" s="11">
        <v>39.316434000000001</v>
      </c>
    </row>
    <row r="501" spans="21:49" x14ac:dyDescent="0.35">
      <c r="U501" s="11" t="s">
        <v>76</v>
      </c>
      <c r="V501" s="11">
        <v>336</v>
      </c>
      <c r="W501" s="11">
        <v>-28.629916999999999</v>
      </c>
      <c r="X501" s="11">
        <v>-22.055902</v>
      </c>
      <c r="Y501" s="11">
        <v>6.5740150000000002</v>
      </c>
      <c r="Z501" s="18">
        <f t="shared" si="12"/>
        <v>0.22962047008379383</v>
      </c>
      <c r="AA501" s="11">
        <v>22.962046999999998</v>
      </c>
      <c r="AR501" s="11" t="s">
        <v>76</v>
      </c>
      <c r="AS501" s="11">
        <v>498</v>
      </c>
      <c r="AT501" s="11">
        <v>14.698546</v>
      </c>
      <c r="AU501" s="11">
        <v>12.602809000000001</v>
      </c>
      <c r="AV501" s="11">
        <v>2.0957370000000002</v>
      </c>
      <c r="AW501" s="11">
        <v>14.258126000000001</v>
      </c>
    </row>
    <row r="502" spans="21:49" x14ac:dyDescent="0.35">
      <c r="U502" s="11" t="s">
        <v>76</v>
      </c>
      <c r="V502" s="11">
        <v>971</v>
      </c>
      <c r="W502" s="11">
        <v>22.053481999999999</v>
      </c>
      <c r="X502" s="11">
        <v>27.089991000000001</v>
      </c>
      <c r="Y502" s="11">
        <v>5.0365089999999997</v>
      </c>
      <c r="Z502" s="18">
        <f t="shared" si="12"/>
        <v>0.2283770426819674</v>
      </c>
      <c r="AA502" s="11">
        <v>22.837706000000001</v>
      </c>
      <c r="AR502" s="11" t="s">
        <v>76</v>
      </c>
      <c r="AS502" s="11">
        <v>499</v>
      </c>
      <c r="AT502" s="11">
        <v>3.0983939999999999</v>
      </c>
      <c r="AU502" s="11">
        <v>5.3068039999999996</v>
      </c>
      <c r="AV502" s="11">
        <v>2.2084100000000002</v>
      </c>
      <c r="AW502" s="11">
        <v>71.275949999999995</v>
      </c>
    </row>
    <row r="503" spans="21:49" x14ac:dyDescent="0.35">
      <c r="U503" s="11" t="s">
        <v>76</v>
      </c>
      <c r="V503" s="11">
        <v>1856</v>
      </c>
      <c r="W503" s="11">
        <v>9.0836279999999991</v>
      </c>
      <c r="X503" s="11">
        <v>7.0136419999999999</v>
      </c>
      <c r="Y503" s="11">
        <v>2.0699860000000001</v>
      </c>
      <c r="Z503" s="18">
        <f t="shared" si="12"/>
        <v>0.22788097443004054</v>
      </c>
      <c r="AA503" s="11">
        <v>22.788098000000002</v>
      </c>
      <c r="AR503" s="11" t="s">
        <v>76</v>
      </c>
      <c r="AS503" s="11">
        <v>500</v>
      </c>
      <c r="AT503" s="11">
        <v>1.2471319999999999</v>
      </c>
      <c r="AU503" s="11">
        <v>1.7399480000000001</v>
      </c>
      <c r="AV503" s="11">
        <v>0.49281599999999998</v>
      </c>
      <c r="AW503" s="11">
        <v>39.515912999999998</v>
      </c>
    </row>
    <row r="504" spans="21:49" x14ac:dyDescent="0.35">
      <c r="U504" s="11" t="s">
        <v>76</v>
      </c>
      <c r="V504" s="11">
        <v>521</v>
      </c>
      <c r="W504" s="11">
        <v>-19.988793000000001</v>
      </c>
      <c r="X504" s="11">
        <v>-15.452894000000001</v>
      </c>
      <c r="Y504" s="11">
        <v>4.5358980000000004</v>
      </c>
      <c r="Z504" s="18">
        <f t="shared" si="12"/>
        <v>0.22692205577395294</v>
      </c>
      <c r="AA504" s="11">
        <v>22.692208000000001</v>
      </c>
      <c r="AR504" s="11" t="s">
        <v>83</v>
      </c>
      <c r="AS504" s="11">
        <v>501</v>
      </c>
      <c r="AT504" s="11">
        <v>-21.955027000000001</v>
      </c>
      <c r="AU504" s="11">
        <v>-21.594591999999999</v>
      </c>
      <c r="AV504" s="11">
        <v>0.36043500000000001</v>
      </c>
      <c r="AW504" s="11">
        <v>1.641696</v>
      </c>
    </row>
    <row r="505" spans="21:49" x14ac:dyDescent="0.35">
      <c r="U505" s="11" t="s">
        <v>76</v>
      </c>
      <c r="V505" s="11">
        <v>1590</v>
      </c>
      <c r="W505" s="11">
        <v>-19.962741000000001</v>
      </c>
      <c r="X505" s="11">
        <v>-15.432905999999999</v>
      </c>
      <c r="Y505" s="11">
        <v>4.5298350000000003</v>
      </c>
      <c r="Z505" s="18">
        <f t="shared" si="12"/>
        <v>0.22691448033113287</v>
      </c>
      <c r="AA505" s="11">
        <v>22.691448000000001</v>
      </c>
      <c r="AR505" s="11" t="s">
        <v>76</v>
      </c>
      <c r="AS505" s="11">
        <v>502</v>
      </c>
      <c r="AT505" s="11">
        <v>-14.754204</v>
      </c>
      <c r="AU505" s="11">
        <v>-16.48704</v>
      </c>
      <c r="AV505" s="11">
        <v>1.732836</v>
      </c>
      <c r="AW505" s="11">
        <v>11.744691</v>
      </c>
    </row>
    <row r="506" spans="21:49" x14ac:dyDescent="0.35">
      <c r="U506" s="11" t="s">
        <v>76</v>
      </c>
      <c r="V506" s="11">
        <v>1267</v>
      </c>
      <c r="W506" s="11">
        <v>-12.162314</v>
      </c>
      <c r="X506" s="11">
        <v>-9.4047619999999998</v>
      </c>
      <c r="Y506" s="11">
        <v>2.757552</v>
      </c>
      <c r="Z506" s="18">
        <f t="shared" si="12"/>
        <v>0.22672922274494803</v>
      </c>
      <c r="AA506" s="11">
        <v>22.672919</v>
      </c>
      <c r="AR506" s="11" t="s">
        <v>76</v>
      </c>
      <c r="AS506" s="11">
        <v>503</v>
      </c>
      <c r="AT506" s="11">
        <v>3.7276570000000002</v>
      </c>
      <c r="AU506" s="11">
        <v>1.5154430000000001</v>
      </c>
      <c r="AV506" s="11">
        <v>2.2122139999999999</v>
      </c>
      <c r="AW506" s="11">
        <v>59.345959999999998</v>
      </c>
    </row>
    <row r="507" spans="21:49" x14ac:dyDescent="0.35">
      <c r="U507" s="11" t="s">
        <v>76</v>
      </c>
      <c r="V507" s="11">
        <v>1905</v>
      </c>
      <c r="W507" s="11">
        <v>16.271142000000001</v>
      </c>
      <c r="X507" s="11">
        <v>12.585945000000001</v>
      </c>
      <c r="Y507" s="11">
        <v>3.6851959999999999</v>
      </c>
      <c r="Z507" s="18">
        <f t="shared" si="12"/>
        <v>0.22648662275825507</v>
      </c>
      <c r="AA507" s="11">
        <v>22.648665999999999</v>
      </c>
      <c r="AR507" s="11" t="s">
        <v>76</v>
      </c>
      <c r="AS507" s="11">
        <v>504</v>
      </c>
      <c r="AT507" s="11">
        <v>-8.4220819999999996</v>
      </c>
      <c r="AU507" s="11">
        <v>-2.380001</v>
      </c>
      <c r="AV507" s="11">
        <v>6.0420809999999996</v>
      </c>
      <c r="AW507" s="11">
        <v>71.740944999999996</v>
      </c>
    </row>
    <row r="508" spans="21:49" x14ac:dyDescent="0.35">
      <c r="U508" s="11" t="s">
        <v>76</v>
      </c>
      <c r="V508" s="11">
        <v>607</v>
      </c>
      <c r="W508" s="11">
        <v>12.200735</v>
      </c>
      <c r="X508" s="11">
        <v>9.4375129999999992</v>
      </c>
      <c r="Y508" s="11">
        <v>2.7632219999999998</v>
      </c>
      <c r="Z508" s="18">
        <f t="shared" si="12"/>
        <v>0.226479962067859</v>
      </c>
      <c r="AA508" s="11">
        <v>22.647998000000001</v>
      </c>
      <c r="AR508" s="11" t="s">
        <v>83</v>
      </c>
      <c r="AS508" s="11">
        <v>505</v>
      </c>
      <c r="AT508" s="11">
        <v>-9.892754</v>
      </c>
      <c r="AU508" s="11">
        <v>-10.250107</v>
      </c>
      <c r="AV508" s="11">
        <v>0.357352</v>
      </c>
      <c r="AW508" s="11">
        <v>3.6122640000000001</v>
      </c>
    </row>
    <row r="509" spans="21:49" x14ac:dyDescent="0.35">
      <c r="U509" s="11" t="s">
        <v>76</v>
      </c>
      <c r="V509" s="11">
        <v>1080</v>
      </c>
      <c r="W509" s="11">
        <v>10.658231000000001</v>
      </c>
      <c r="X509" s="11">
        <v>8.2446079999999995</v>
      </c>
      <c r="Y509" s="11">
        <v>2.4136229999999999</v>
      </c>
      <c r="Z509" s="18">
        <f t="shared" si="12"/>
        <v>0.22645624775818798</v>
      </c>
      <c r="AA509" s="11">
        <v>22.645620999999998</v>
      </c>
      <c r="AR509" s="11" t="s">
        <v>76</v>
      </c>
      <c r="AS509" s="11">
        <v>506</v>
      </c>
      <c r="AT509" s="11">
        <v>-2.0814569999999999</v>
      </c>
      <c r="AU509" s="11">
        <v>-1.890444</v>
      </c>
      <c r="AV509" s="11">
        <v>0.19101299999999999</v>
      </c>
      <c r="AW509" s="11">
        <v>9.1768879999999999</v>
      </c>
    </row>
    <row r="510" spans="21:49" x14ac:dyDescent="0.35">
      <c r="U510" s="11" t="s">
        <v>76</v>
      </c>
      <c r="V510" s="11">
        <v>97</v>
      </c>
      <c r="W510" s="11">
        <v>-5.5839590000000001</v>
      </c>
      <c r="X510" s="11">
        <v>-4.3269060000000001</v>
      </c>
      <c r="Y510" s="11">
        <v>1.257053</v>
      </c>
      <c r="Z510" s="18">
        <f t="shared" si="12"/>
        <v>0.22511859417305893</v>
      </c>
      <c r="AA510" s="11">
        <v>22.511856999999999</v>
      </c>
      <c r="AR510" s="11" t="s">
        <v>76</v>
      </c>
      <c r="AS510" s="11">
        <v>507</v>
      </c>
      <c r="AT510" s="11">
        <v>-18.253171999999999</v>
      </c>
      <c r="AU510" s="11">
        <v>-15.862617999999999</v>
      </c>
      <c r="AV510" s="11">
        <v>2.3905539999999998</v>
      </c>
      <c r="AW510" s="11">
        <v>13.09665</v>
      </c>
    </row>
    <row r="511" spans="21:49" x14ac:dyDescent="0.35">
      <c r="U511" s="11" t="s">
        <v>76</v>
      </c>
      <c r="V511" s="11">
        <v>1302</v>
      </c>
      <c r="W511" s="11">
        <v>-13.003603999999999</v>
      </c>
      <c r="X511" s="11">
        <v>-15.924943000000001</v>
      </c>
      <c r="Y511" s="11">
        <v>2.9213390000000001</v>
      </c>
      <c r="Z511" s="18">
        <f t="shared" si="12"/>
        <v>0.22465610303112893</v>
      </c>
      <c r="AA511" s="11">
        <v>22.465609000000001</v>
      </c>
      <c r="AR511" s="11" t="s">
        <v>76</v>
      </c>
      <c r="AS511" s="11">
        <v>508</v>
      </c>
      <c r="AT511" s="11">
        <v>-18.093882000000001</v>
      </c>
      <c r="AU511" s="11">
        <v>-18.242888000000001</v>
      </c>
      <c r="AV511" s="11">
        <v>0.149006</v>
      </c>
      <c r="AW511" s="11">
        <v>0.82351600000000003</v>
      </c>
    </row>
    <row r="512" spans="21:49" x14ac:dyDescent="0.35">
      <c r="U512" s="11" t="s">
        <v>76</v>
      </c>
      <c r="V512" s="11">
        <v>1533</v>
      </c>
      <c r="W512" s="11">
        <v>16.942854000000001</v>
      </c>
      <c r="X512" s="11">
        <v>20.74241</v>
      </c>
      <c r="Y512" s="11">
        <v>3.7995559999999999</v>
      </c>
      <c r="Z512" s="18">
        <f t="shared" si="12"/>
        <v>0.22425714109323022</v>
      </c>
      <c r="AA512" s="11">
        <v>22.425715</v>
      </c>
      <c r="AR512" s="11" t="s">
        <v>76</v>
      </c>
      <c r="AS512" s="11">
        <v>509</v>
      </c>
      <c r="AT512" s="11">
        <v>-4.543971</v>
      </c>
      <c r="AU512" s="11">
        <v>-5.3164179999999996</v>
      </c>
      <c r="AV512" s="11">
        <v>0.77244699999999999</v>
      </c>
      <c r="AW512" s="11">
        <v>16.999383000000002</v>
      </c>
    </row>
    <row r="513" spans="21:49" x14ac:dyDescent="0.35">
      <c r="U513" s="11" t="s">
        <v>76</v>
      </c>
      <c r="V513" s="11">
        <v>1758</v>
      </c>
      <c r="W513" s="11">
        <v>12.926610999999999</v>
      </c>
      <c r="X513" s="11">
        <v>15.824009</v>
      </c>
      <c r="Y513" s="11">
        <v>2.8973979999999999</v>
      </c>
      <c r="Z513" s="18">
        <f t="shared" si="12"/>
        <v>0.22414212046761522</v>
      </c>
      <c r="AA513" s="11">
        <v>22.414214999999999</v>
      </c>
      <c r="AR513" s="11" t="s">
        <v>78</v>
      </c>
      <c r="AS513" s="11">
        <v>510</v>
      </c>
      <c r="AT513" s="11">
        <v>-15.257368</v>
      </c>
      <c r="AU513" s="11">
        <v>-14.265998</v>
      </c>
      <c r="AV513" s="11">
        <v>0.99136899999999994</v>
      </c>
      <c r="AW513" s="11">
        <v>6.4976430000000001</v>
      </c>
    </row>
    <row r="514" spans="21:49" x14ac:dyDescent="0.35">
      <c r="U514" s="11" t="s">
        <v>76</v>
      </c>
      <c r="V514" s="11">
        <v>516</v>
      </c>
      <c r="W514" s="11">
        <v>-19.087956999999999</v>
      </c>
      <c r="X514" s="11">
        <v>-23.365356999999999</v>
      </c>
      <c r="Y514" s="11">
        <v>4.2774000000000001</v>
      </c>
      <c r="Z514" s="18">
        <f t="shared" si="12"/>
        <v>0.22408893733362875</v>
      </c>
      <c r="AA514" s="11">
        <v>22.408891000000001</v>
      </c>
      <c r="AR514" s="11" t="s">
        <v>76</v>
      </c>
      <c r="AS514" s="11">
        <v>511</v>
      </c>
      <c r="AT514" s="11">
        <v>-1.4484239999999999</v>
      </c>
      <c r="AU514" s="11">
        <v>-3.5961530000000002</v>
      </c>
      <c r="AV514" s="11">
        <v>2.147729</v>
      </c>
      <c r="AW514" s="11" t="s">
        <v>77</v>
      </c>
    </row>
    <row r="515" spans="21:49" x14ac:dyDescent="0.35">
      <c r="U515" s="11" t="s">
        <v>76</v>
      </c>
      <c r="V515" s="11">
        <v>783</v>
      </c>
      <c r="W515" s="11">
        <v>-8.6999980000000008</v>
      </c>
      <c r="X515" s="11">
        <v>-10.623214000000001</v>
      </c>
      <c r="Y515" s="11">
        <v>1.923216</v>
      </c>
      <c r="Z515" s="18">
        <f t="shared" ref="Z515:Z578" si="13">ABS(Y515/W515)</f>
        <v>0.22105936116307151</v>
      </c>
      <c r="AA515" s="11">
        <v>22.10594</v>
      </c>
      <c r="AR515" s="11" t="s">
        <v>76</v>
      </c>
      <c r="AS515" s="11">
        <v>512</v>
      </c>
      <c r="AT515" s="11">
        <v>-2.0825979999999999</v>
      </c>
      <c r="AU515" s="11">
        <v>2.1246130000000001</v>
      </c>
      <c r="AV515" s="11">
        <v>4.207211</v>
      </c>
      <c r="AW515" s="11" t="s">
        <v>77</v>
      </c>
    </row>
    <row r="516" spans="21:49" x14ac:dyDescent="0.35">
      <c r="U516" s="11" t="s">
        <v>76</v>
      </c>
      <c r="V516" s="11">
        <v>233</v>
      </c>
      <c r="W516" s="11">
        <v>-14.63504</v>
      </c>
      <c r="X516" s="11">
        <v>-17.868659999999998</v>
      </c>
      <c r="Y516" s="11">
        <v>3.2336200000000002</v>
      </c>
      <c r="Z516" s="18">
        <f t="shared" si="13"/>
        <v>0.22095054062031946</v>
      </c>
      <c r="AA516" s="11">
        <v>22.095051000000002</v>
      </c>
      <c r="AR516" s="11" t="s">
        <v>78</v>
      </c>
      <c r="AS516" s="11">
        <v>513</v>
      </c>
      <c r="AT516" s="11">
        <v>-14.882253</v>
      </c>
      <c r="AU516" s="11">
        <v>-21.194808999999999</v>
      </c>
      <c r="AV516" s="11">
        <v>6.3125549999999997</v>
      </c>
      <c r="AW516" s="11">
        <v>42.416663</v>
      </c>
    </row>
    <row r="517" spans="21:49" x14ac:dyDescent="0.35">
      <c r="U517" s="11" t="s">
        <v>76</v>
      </c>
      <c r="V517" s="11">
        <v>781</v>
      </c>
      <c r="W517" s="11">
        <v>11.558488000000001</v>
      </c>
      <c r="X517" s="11">
        <v>14.104307</v>
      </c>
      <c r="Y517" s="11">
        <v>2.5458180000000001</v>
      </c>
      <c r="Z517" s="18">
        <f t="shared" si="13"/>
        <v>0.2202552790641821</v>
      </c>
      <c r="AA517" s="11">
        <v>22.02553</v>
      </c>
      <c r="AR517" s="11" t="s">
        <v>76</v>
      </c>
      <c r="AS517" s="11">
        <v>514</v>
      </c>
      <c r="AT517" s="11">
        <v>-16.581782</v>
      </c>
      <c r="AU517" s="11">
        <v>-14.922869</v>
      </c>
      <c r="AV517" s="11">
        <v>1.6589130000000001</v>
      </c>
      <c r="AW517" s="11">
        <v>10.004433000000001</v>
      </c>
    </row>
    <row r="518" spans="21:49" x14ac:dyDescent="0.35">
      <c r="U518" s="11" t="s">
        <v>76</v>
      </c>
      <c r="V518" s="11">
        <v>315</v>
      </c>
      <c r="W518" s="11">
        <v>-7.4601800000000003</v>
      </c>
      <c r="X518" s="11">
        <v>-9.0925390000000004</v>
      </c>
      <c r="Y518" s="11">
        <v>1.6323589999999999</v>
      </c>
      <c r="Z518" s="18">
        <f t="shared" si="13"/>
        <v>0.21880959976837017</v>
      </c>
      <c r="AA518" s="11">
        <v>21.880955</v>
      </c>
      <c r="AR518" s="11" t="s">
        <v>76</v>
      </c>
      <c r="AS518" s="11">
        <v>515</v>
      </c>
      <c r="AT518" s="11">
        <v>7.895651</v>
      </c>
      <c r="AU518" s="11">
        <v>9.0033530000000006</v>
      </c>
      <c r="AV518" s="11">
        <v>1.107702</v>
      </c>
      <c r="AW518" s="11">
        <v>14.029263</v>
      </c>
    </row>
    <row r="519" spans="21:49" x14ac:dyDescent="0.35">
      <c r="U519" s="11" t="s">
        <v>76</v>
      </c>
      <c r="V519" s="11">
        <v>216</v>
      </c>
      <c r="W519" s="11">
        <v>-18.748633999999999</v>
      </c>
      <c r="X519" s="11">
        <v>-14.669352999999999</v>
      </c>
      <c r="Y519" s="11">
        <v>4.0792820000000001</v>
      </c>
      <c r="Z519" s="18">
        <f t="shared" si="13"/>
        <v>0.21757755791701947</v>
      </c>
      <c r="AA519" s="11">
        <v>21.757753000000001</v>
      </c>
      <c r="AR519" s="11" t="s">
        <v>76</v>
      </c>
      <c r="AS519" s="11">
        <v>516</v>
      </c>
      <c r="AT519" s="11">
        <v>-19.087956999999999</v>
      </c>
      <c r="AU519" s="11">
        <v>-23.365356999999999</v>
      </c>
      <c r="AV519" s="11">
        <v>4.2774000000000001</v>
      </c>
      <c r="AW519" s="11">
        <v>22.408891000000001</v>
      </c>
    </row>
    <row r="520" spans="21:49" x14ac:dyDescent="0.35">
      <c r="U520" s="11" t="s">
        <v>76</v>
      </c>
      <c r="V520" s="11">
        <v>464</v>
      </c>
      <c r="W520" s="11">
        <v>-21.297578000000001</v>
      </c>
      <c r="X520" s="11">
        <v>-16.683164000000001</v>
      </c>
      <c r="Y520" s="11">
        <v>4.614414</v>
      </c>
      <c r="Z520" s="18">
        <f t="shared" si="13"/>
        <v>0.21666379153535673</v>
      </c>
      <c r="AA520" s="11">
        <v>21.666377000000001</v>
      </c>
      <c r="AR520" s="11" t="s">
        <v>83</v>
      </c>
      <c r="AS520" s="11">
        <v>517</v>
      </c>
      <c r="AT520" s="11">
        <v>7.46143</v>
      </c>
      <c r="AU520" s="11">
        <v>10.557891</v>
      </c>
      <c r="AV520" s="11">
        <v>3.09646</v>
      </c>
      <c r="AW520" s="11">
        <v>41.499557000000003</v>
      </c>
    </row>
    <row r="521" spans="21:49" x14ac:dyDescent="0.35">
      <c r="U521" s="11" t="s">
        <v>76</v>
      </c>
      <c r="V521" s="11">
        <v>106</v>
      </c>
      <c r="W521" s="11">
        <v>-6.4316089999999999</v>
      </c>
      <c r="X521" s="11">
        <v>-5.0401920000000002</v>
      </c>
      <c r="Y521" s="11">
        <v>1.391416</v>
      </c>
      <c r="Z521" s="18">
        <f t="shared" si="13"/>
        <v>0.21634026570956039</v>
      </c>
      <c r="AA521" s="11">
        <v>21.634031</v>
      </c>
      <c r="AR521" s="11" t="s">
        <v>83</v>
      </c>
      <c r="AS521" s="11">
        <v>518</v>
      </c>
      <c r="AT521" s="11">
        <v>0.53184100000000001</v>
      </c>
      <c r="AU521" s="11">
        <v>8.8839400000000008</v>
      </c>
      <c r="AV521" s="11">
        <v>8.3520990000000008</v>
      </c>
      <c r="AW521" s="11" t="s">
        <v>77</v>
      </c>
    </row>
    <row r="522" spans="21:49" x14ac:dyDescent="0.35">
      <c r="U522" s="11" t="s">
        <v>76</v>
      </c>
      <c r="V522" s="11">
        <v>776</v>
      </c>
      <c r="W522" s="11">
        <v>-7.6970140000000002</v>
      </c>
      <c r="X522" s="11">
        <v>-9.3521859999999997</v>
      </c>
      <c r="Y522" s="11">
        <v>1.655173</v>
      </c>
      <c r="Z522" s="18">
        <f t="shared" si="13"/>
        <v>0.21504092366208505</v>
      </c>
      <c r="AA522" s="11">
        <v>21.504090999999999</v>
      </c>
      <c r="AR522" s="11" t="s">
        <v>76</v>
      </c>
      <c r="AS522" s="11">
        <v>519</v>
      </c>
      <c r="AT522" s="11">
        <v>0.91169900000000004</v>
      </c>
      <c r="AU522" s="11">
        <v>-1.159832</v>
      </c>
      <c r="AV522" s="11">
        <v>2.0715309999999998</v>
      </c>
      <c r="AW522" s="11" t="s">
        <v>77</v>
      </c>
    </row>
    <row r="523" spans="21:49" x14ac:dyDescent="0.35">
      <c r="U523" s="11" t="s">
        <v>76</v>
      </c>
      <c r="V523" s="11">
        <v>1207</v>
      </c>
      <c r="W523" s="11">
        <v>27.255751</v>
      </c>
      <c r="X523" s="11">
        <v>21.397375</v>
      </c>
      <c r="Y523" s="11">
        <v>5.8583759999999998</v>
      </c>
      <c r="Z523" s="18">
        <f t="shared" si="13"/>
        <v>0.21494091283707425</v>
      </c>
      <c r="AA523" s="11">
        <v>21.49409</v>
      </c>
      <c r="AR523" s="11" t="s">
        <v>76</v>
      </c>
      <c r="AS523" s="11">
        <v>520</v>
      </c>
      <c r="AT523" s="11">
        <v>-20.668959999999998</v>
      </c>
      <c r="AU523" s="11">
        <v>-18.561274999999998</v>
      </c>
      <c r="AV523" s="11">
        <v>2.1076860000000002</v>
      </c>
      <c r="AW523" s="11">
        <v>10.197347000000001</v>
      </c>
    </row>
    <row r="524" spans="21:49" x14ac:dyDescent="0.35">
      <c r="U524" s="11" t="s">
        <v>76</v>
      </c>
      <c r="V524" s="11">
        <v>1397</v>
      </c>
      <c r="W524" s="11">
        <v>21.046102999999999</v>
      </c>
      <c r="X524" s="11">
        <v>25.566551</v>
      </c>
      <c r="Y524" s="11">
        <v>4.520448</v>
      </c>
      <c r="Z524" s="18">
        <f t="shared" si="13"/>
        <v>0.21478788733477169</v>
      </c>
      <c r="AA524" s="11">
        <v>21.478787000000001</v>
      </c>
      <c r="AR524" s="11" t="s">
        <v>76</v>
      </c>
      <c r="AS524" s="11">
        <v>521</v>
      </c>
      <c r="AT524" s="11">
        <v>-19.988793000000001</v>
      </c>
      <c r="AU524" s="11">
        <v>-15.452894000000001</v>
      </c>
      <c r="AV524" s="11">
        <v>4.5358980000000004</v>
      </c>
      <c r="AW524" s="11">
        <v>22.692208000000001</v>
      </c>
    </row>
    <row r="525" spans="21:49" x14ac:dyDescent="0.35">
      <c r="U525" s="11" t="s">
        <v>76</v>
      </c>
      <c r="V525" s="11">
        <v>1821</v>
      </c>
      <c r="W525" s="11">
        <v>-11.576318000000001</v>
      </c>
      <c r="X525" s="11">
        <v>-9.1006490000000007</v>
      </c>
      <c r="Y525" s="11">
        <v>2.4756680000000002</v>
      </c>
      <c r="Z525" s="18">
        <f t="shared" si="13"/>
        <v>0.21385625377602793</v>
      </c>
      <c r="AA525" s="11">
        <v>21.385628000000001</v>
      </c>
      <c r="AR525" s="11" t="s">
        <v>76</v>
      </c>
      <c r="AS525" s="11">
        <v>522</v>
      </c>
      <c r="AT525" s="11">
        <v>-11.412879</v>
      </c>
      <c r="AU525" s="11">
        <v>-12.279885999999999</v>
      </c>
      <c r="AV525" s="11">
        <v>0.86700699999999997</v>
      </c>
      <c r="AW525" s="11">
        <v>7.5967460000000004</v>
      </c>
    </row>
    <row r="526" spans="21:49" x14ac:dyDescent="0.35">
      <c r="U526" s="11" t="s">
        <v>76</v>
      </c>
      <c r="V526" s="11">
        <v>282</v>
      </c>
      <c r="W526" s="11">
        <v>-10.680009999999999</v>
      </c>
      <c r="X526" s="11">
        <v>-12.951681000000001</v>
      </c>
      <c r="Y526" s="11">
        <v>2.271671</v>
      </c>
      <c r="Z526" s="18">
        <f t="shared" si="13"/>
        <v>0.21270307799337268</v>
      </c>
      <c r="AA526" s="11">
        <v>21.270302999999998</v>
      </c>
      <c r="AR526" s="11" t="s">
        <v>76</v>
      </c>
      <c r="AS526" s="11">
        <v>523</v>
      </c>
      <c r="AT526" s="11">
        <v>24.629518000000001</v>
      </c>
      <c r="AU526" s="11">
        <v>27.830401999999999</v>
      </c>
      <c r="AV526" s="11">
        <v>3.2008839999999998</v>
      </c>
      <c r="AW526" s="11">
        <v>12.996129</v>
      </c>
    </row>
    <row r="527" spans="21:49" x14ac:dyDescent="0.35">
      <c r="U527" s="11" t="s">
        <v>76</v>
      </c>
      <c r="V527" s="11">
        <v>731</v>
      </c>
      <c r="W527" s="11">
        <v>-10.102698999999999</v>
      </c>
      <c r="X527" s="11">
        <v>-12.25048</v>
      </c>
      <c r="Y527" s="11">
        <v>2.1477810000000002</v>
      </c>
      <c r="Z527" s="18">
        <f t="shared" si="13"/>
        <v>0.21259477294136947</v>
      </c>
      <c r="AA527" s="11">
        <v>21.259475999999999</v>
      </c>
      <c r="AR527" s="11" t="s">
        <v>78</v>
      </c>
      <c r="AS527" s="11">
        <v>524</v>
      </c>
      <c r="AT527" s="11">
        <v>23.187225999999999</v>
      </c>
      <c r="AU527" s="11">
        <v>21.765453000000001</v>
      </c>
      <c r="AV527" s="11">
        <v>1.421773</v>
      </c>
      <c r="AW527" s="11">
        <v>6.1317069999999996</v>
      </c>
    </row>
    <row r="528" spans="21:49" x14ac:dyDescent="0.35">
      <c r="U528" s="11" t="s">
        <v>76</v>
      </c>
      <c r="V528" s="11">
        <v>891</v>
      </c>
      <c r="W528" s="11">
        <v>-7.4775520000000002</v>
      </c>
      <c r="X528" s="11">
        <v>-9.0601979999999998</v>
      </c>
      <c r="Y528" s="11">
        <v>1.5826469999999999</v>
      </c>
      <c r="Z528" s="18">
        <f t="shared" si="13"/>
        <v>0.21165309181400543</v>
      </c>
      <c r="AA528" s="11">
        <v>21.165306999999999</v>
      </c>
      <c r="AR528" s="11" t="s">
        <v>76</v>
      </c>
      <c r="AS528" s="11">
        <v>525</v>
      </c>
      <c r="AT528" s="11">
        <v>-6.9390530000000004</v>
      </c>
      <c r="AU528" s="11">
        <v>-9.9951439999999998</v>
      </c>
      <c r="AV528" s="11">
        <v>3.0560909999999999</v>
      </c>
      <c r="AW528" s="11">
        <v>44.041898000000003</v>
      </c>
    </row>
    <row r="529" spans="21:49" x14ac:dyDescent="0.35">
      <c r="U529" s="11" t="s">
        <v>76</v>
      </c>
      <c r="V529" s="11">
        <v>1886</v>
      </c>
      <c r="W529" s="11">
        <v>14.666199000000001</v>
      </c>
      <c r="X529" s="11">
        <v>11.564252</v>
      </c>
      <c r="Y529" s="11">
        <v>3.101947</v>
      </c>
      <c r="Z529" s="18">
        <f t="shared" si="13"/>
        <v>0.21150313042936345</v>
      </c>
      <c r="AA529" s="11">
        <v>21.150310999999999</v>
      </c>
      <c r="AR529" s="11" t="s">
        <v>76</v>
      </c>
      <c r="AS529" s="11">
        <v>526</v>
      </c>
      <c r="AT529" s="11">
        <v>39.558692000000001</v>
      </c>
      <c r="AU529" s="11">
        <v>38.329470999999998</v>
      </c>
      <c r="AV529" s="11">
        <v>1.2292209999999999</v>
      </c>
      <c r="AW529" s="11">
        <v>3.1073339999999998</v>
      </c>
    </row>
    <row r="530" spans="21:49" x14ac:dyDescent="0.35">
      <c r="U530" s="11" t="s">
        <v>76</v>
      </c>
      <c r="V530" s="11">
        <v>1639</v>
      </c>
      <c r="W530" s="11">
        <v>-12.042495000000001</v>
      </c>
      <c r="X530" s="11">
        <v>-9.4997550000000004</v>
      </c>
      <c r="Y530" s="11">
        <v>2.5427399999999998</v>
      </c>
      <c r="Z530" s="18">
        <f t="shared" si="13"/>
        <v>0.21114727471342107</v>
      </c>
      <c r="AA530" s="11">
        <v>21.114727999999999</v>
      </c>
      <c r="AR530" s="11" t="s">
        <v>76</v>
      </c>
      <c r="AS530" s="11">
        <v>527</v>
      </c>
      <c r="AT530" s="11">
        <v>-22.455905999999999</v>
      </c>
      <c r="AU530" s="11">
        <v>-21.896626000000001</v>
      </c>
      <c r="AV530" s="11">
        <v>0.55928</v>
      </c>
      <c r="AW530" s="11">
        <v>2.4905719999999998</v>
      </c>
    </row>
    <row r="531" spans="21:49" x14ac:dyDescent="0.35">
      <c r="U531" s="11" t="s">
        <v>76</v>
      </c>
      <c r="V531" s="11">
        <v>1789</v>
      </c>
      <c r="W531" s="11">
        <v>-8.0469840000000001</v>
      </c>
      <c r="X531" s="11">
        <v>-9.7442290000000007</v>
      </c>
      <c r="Y531" s="11">
        <v>1.6972449999999999</v>
      </c>
      <c r="Z531" s="18">
        <f t="shared" si="13"/>
        <v>0.21091690998764256</v>
      </c>
      <c r="AA531" s="11">
        <v>21.091694</v>
      </c>
      <c r="AR531" s="11" t="s">
        <v>83</v>
      </c>
      <c r="AS531" s="11">
        <v>528</v>
      </c>
      <c r="AT531" s="11">
        <v>3.0874480000000002</v>
      </c>
      <c r="AU531" s="11">
        <v>0.87743599999999999</v>
      </c>
      <c r="AV531" s="11">
        <v>2.2100119999999999</v>
      </c>
      <c r="AW531" s="11">
        <v>71.580532000000005</v>
      </c>
    </row>
    <row r="532" spans="21:49" x14ac:dyDescent="0.35">
      <c r="U532" s="11" t="s">
        <v>76</v>
      </c>
      <c r="V532" s="11">
        <v>802</v>
      </c>
      <c r="W532" s="11">
        <v>-4.9272580000000001</v>
      </c>
      <c r="X532" s="11">
        <v>-5.9659570000000004</v>
      </c>
      <c r="Y532" s="11">
        <v>1.038699</v>
      </c>
      <c r="Z532" s="18">
        <f t="shared" si="13"/>
        <v>0.2108067001971482</v>
      </c>
      <c r="AA532" s="11">
        <v>21.080659000000001</v>
      </c>
      <c r="AR532" s="11" t="s">
        <v>78</v>
      </c>
      <c r="AS532" s="11">
        <v>529</v>
      </c>
      <c r="AT532" s="11">
        <v>1.820098</v>
      </c>
      <c r="AU532" s="11">
        <v>-1.6078889999999999</v>
      </c>
      <c r="AV532" s="11">
        <v>3.4279869999999999</v>
      </c>
      <c r="AW532" s="11" t="s">
        <v>77</v>
      </c>
    </row>
    <row r="533" spans="21:49" x14ac:dyDescent="0.35">
      <c r="U533" s="11" t="s">
        <v>76</v>
      </c>
      <c r="V533" s="11">
        <v>1736</v>
      </c>
      <c r="W533" s="11">
        <v>-4.8031389999999998</v>
      </c>
      <c r="X533" s="11">
        <v>-3.7913109999999999</v>
      </c>
      <c r="Y533" s="11">
        <v>1.0118279999999999</v>
      </c>
      <c r="Z533" s="18">
        <f t="shared" si="13"/>
        <v>0.21065973730928877</v>
      </c>
      <c r="AA533" s="11">
        <v>21.06598</v>
      </c>
      <c r="AR533" s="11" t="s">
        <v>76</v>
      </c>
      <c r="AS533" s="11">
        <v>530</v>
      </c>
      <c r="AT533" s="11">
        <v>33.551676</v>
      </c>
      <c r="AU533" s="11">
        <v>35.141559999999998</v>
      </c>
      <c r="AV533" s="11">
        <v>1.5898840000000001</v>
      </c>
      <c r="AW533" s="11">
        <v>4.7386119999999998</v>
      </c>
    </row>
    <row r="534" spans="21:49" x14ac:dyDescent="0.35">
      <c r="U534" s="11" t="s">
        <v>76</v>
      </c>
      <c r="V534" s="11">
        <v>1945</v>
      </c>
      <c r="W534" s="11">
        <v>5.8811090000000004</v>
      </c>
      <c r="X534" s="11">
        <v>4.6426059999999998</v>
      </c>
      <c r="Y534" s="11">
        <v>1.2385029999999999</v>
      </c>
      <c r="Z534" s="18">
        <f t="shared" si="13"/>
        <v>0.21059004347649393</v>
      </c>
      <c r="AA534" s="11">
        <v>21.059004999999999</v>
      </c>
      <c r="AR534" s="11" t="s">
        <v>76</v>
      </c>
      <c r="AS534" s="11">
        <v>531</v>
      </c>
      <c r="AT534" s="11">
        <v>-4.7652190000000001</v>
      </c>
      <c r="AU534" s="11">
        <v>-4.6959499999999998</v>
      </c>
      <c r="AV534" s="11">
        <v>6.9268999999999997E-2</v>
      </c>
      <c r="AW534" s="11">
        <v>1.4536370000000001</v>
      </c>
    </row>
    <row r="535" spans="21:49" x14ac:dyDescent="0.35">
      <c r="U535" s="11" t="s">
        <v>76</v>
      </c>
      <c r="V535" s="11">
        <v>139</v>
      </c>
      <c r="W535" s="11">
        <v>-15.374359999999999</v>
      </c>
      <c r="X535" s="11">
        <v>-12.147492</v>
      </c>
      <c r="Y535" s="11">
        <v>3.2268680000000001</v>
      </c>
      <c r="Z535" s="18">
        <f t="shared" si="13"/>
        <v>0.20988633022772982</v>
      </c>
      <c r="AA535" s="11">
        <v>20.988633</v>
      </c>
      <c r="AR535" s="11" t="s">
        <v>76</v>
      </c>
      <c r="AS535" s="11">
        <v>532</v>
      </c>
      <c r="AT535" s="11">
        <v>-0.89905199999999996</v>
      </c>
      <c r="AU535" s="11">
        <v>2.9105029999999998</v>
      </c>
      <c r="AV535" s="11">
        <v>3.809555</v>
      </c>
      <c r="AW535" s="11" t="s">
        <v>77</v>
      </c>
    </row>
    <row r="536" spans="21:49" x14ac:dyDescent="0.35">
      <c r="U536" s="11" t="s">
        <v>76</v>
      </c>
      <c r="V536" s="11">
        <v>1957</v>
      </c>
      <c r="W536" s="11">
        <v>-3.4879950000000002</v>
      </c>
      <c r="X536" s="11">
        <v>-2.7571430000000001</v>
      </c>
      <c r="Y536" s="11">
        <v>0.73085199999999995</v>
      </c>
      <c r="Z536" s="18">
        <f t="shared" si="13"/>
        <v>0.20953355724420475</v>
      </c>
      <c r="AA536" s="11">
        <v>20.953364000000001</v>
      </c>
      <c r="AR536" s="11" t="s">
        <v>76</v>
      </c>
      <c r="AS536" s="11">
        <v>533</v>
      </c>
      <c r="AT536" s="11">
        <v>-12.289236000000001</v>
      </c>
      <c r="AU536" s="11">
        <v>-14.295299</v>
      </c>
      <c r="AV536" s="11">
        <v>2.0060630000000002</v>
      </c>
      <c r="AW536" s="11">
        <v>16.323740000000001</v>
      </c>
    </row>
    <row r="537" spans="21:49" x14ac:dyDescent="0.35">
      <c r="U537" s="11" t="s">
        <v>76</v>
      </c>
      <c r="V537" s="11">
        <v>703</v>
      </c>
      <c r="W537" s="11">
        <v>-13.046925999999999</v>
      </c>
      <c r="X537" s="11">
        <v>-15.779801000000001</v>
      </c>
      <c r="Y537" s="11">
        <v>2.7328760000000001</v>
      </c>
      <c r="Z537" s="18">
        <f t="shared" si="13"/>
        <v>0.20946512611476453</v>
      </c>
      <c r="AA537" s="11">
        <v>20.946511999999998</v>
      </c>
      <c r="AR537" s="11" t="s">
        <v>76</v>
      </c>
      <c r="AS537" s="11">
        <v>534</v>
      </c>
      <c r="AT537" s="11">
        <v>0.67710800000000004</v>
      </c>
      <c r="AU537" s="11">
        <v>-1.739276</v>
      </c>
      <c r="AV537" s="11">
        <v>2.4163830000000002</v>
      </c>
      <c r="AW537" s="11" t="s">
        <v>77</v>
      </c>
    </row>
    <row r="538" spans="21:49" x14ac:dyDescent="0.35">
      <c r="U538" s="11" t="s">
        <v>76</v>
      </c>
      <c r="V538" s="11">
        <v>1299</v>
      </c>
      <c r="W538" s="11">
        <v>13.196586</v>
      </c>
      <c r="X538" s="11">
        <v>15.956867000000001</v>
      </c>
      <c r="Y538" s="11">
        <v>2.7602799999999998</v>
      </c>
      <c r="Z538" s="18">
        <f t="shared" si="13"/>
        <v>0.20916621920245129</v>
      </c>
      <c r="AA538" s="11">
        <v>20.916625</v>
      </c>
      <c r="AR538" s="11" t="s">
        <v>76</v>
      </c>
      <c r="AS538" s="11">
        <v>535</v>
      </c>
      <c r="AT538" s="11">
        <v>-5.7217529999999996</v>
      </c>
      <c r="AU538" s="11">
        <v>-8.2582210000000007</v>
      </c>
      <c r="AV538" s="11">
        <v>2.536467</v>
      </c>
      <c r="AW538" s="11">
        <v>44.330249000000002</v>
      </c>
    </row>
    <row r="539" spans="21:49" x14ac:dyDescent="0.35">
      <c r="U539" s="11" t="s">
        <v>76</v>
      </c>
      <c r="V539" s="11">
        <v>1007</v>
      </c>
      <c r="W539" s="11">
        <v>15.568040999999999</v>
      </c>
      <c r="X539" s="11">
        <v>12.319724000000001</v>
      </c>
      <c r="Y539" s="11">
        <v>3.2483179999999998</v>
      </c>
      <c r="Z539" s="18">
        <f t="shared" si="13"/>
        <v>0.20865297053110279</v>
      </c>
      <c r="AA539" s="11">
        <v>20.865295</v>
      </c>
      <c r="AR539" s="11" t="s">
        <v>78</v>
      </c>
      <c r="AS539" s="11">
        <v>536</v>
      </c>
      <c r="AT539" s="11">
        <v>2.8720720000000002</v>
      </c>
      <c r="AU539" s="11">
        <v>4.7425860000000002</v>
      </c>
      <c r="AV539" s="11">
        <v>1.870514</v>
      </c>
      <c r="AW539" s="11">
        <v>65.127680999999995</v>
      </c>
    </row>
    <row r="540" spans="21:49" x14ac:dyDescent="0.35">
      <c r="U540" s="11" t="s">
        <v>76</v>
      </c>
      <c r="V540" s="11">
        <v>1718</v>
      </c>
      <c r="W540" s="11">
        <v>-12.596781999999999</v>
      </c>
      <c r="X540" s="11">
        <v>-9.9704060000000005</v>
      </c>
      <c r="Y540" s="11">
        <v>2.626376</v>
      </c>
      <c r="Z540" s="18">
        <f t="shared" si="13"/>
        <v>0.20849578884511935</v>
      </c>
      <c r="AA540" s="11">
        <v>20.849578999999999</v>
      </c>
      <c r="AR540" s="11" t="s">
        <v>76</v>
      </c>
      <c r="AS540" s="11">
        <v>537</v>
      </c>
      <c r="AT540" s="11">
        <v>-7.8161630000000004</v>
      </c>
      <c r="AU540" s="11">
        <v>-12.219758000000001</v>
      </c>
      <c r="AV540" s="11">
        <v>4.4035960000000003</v>
      </c>
      <c r="AW540" s="11">
        <v>56.339612000000002</v>
      </c>
    </row>
    <row r="541" spans="21:49" x14ac:dyDescent="0.35">
      <c r="U541" s="11" t="s">
        <v>76</v>
      </c>
      <c r="V541" s="11">
        <v>874</v>
      </c>
      <c r="W541" s="11">
        <v>-19.999869</v>
      </c>
      <c r="X541" s="11">
        <v>-15.832015</v>
      </c>
      <c r="Y541" s="11">
        <v>4.1678540000000002</v>
      </c>
      <c r="Z541" s="18">
        <f t="shared" si="13"/>
        <v>0.20839406498112564</v>
      </c>
      <c r="AA541" s="11">
        <v>20.839406</v>
      </c>
      <c r="AR541" s="11" t="s">
        <v>83</v>
      </c>
      <c r="AS541" s="11">
        <v>538</v>
      </c>
      <c r="AT541" s="11">
        <v>-2.8061090000000002</v>
      </c>
      <c r="AU541" s="11">
        <v>-5.6763909999999997</v>
      </c>
      <c r="AV541" s="11">
        <v>2.8702809999999999</v>
      </c>
      <c r="AW541" s="11" t="s">
        <v>77</v>
      </c>
    </row>
    <row r="542" spans="21:49" x14ac:dyDescent="0.35">
      <c r="U542" s="11" t="s">
        <v>76</v>
      </c>
      <c r="V542" s="11">
        <v>484</v>
      </c>
      <c r="W542" s="11">
        <v>36.927143999999998</v>
      </c>
      <c r="X542" s="11">
        <v>44.587015000000001</v>
      </c>
      <c r="Y542" s="11">
        <v>7.6598709999999999</v>
      </c>
      <c r="Z542" s="18">
        <f t="shared" si="13"/>
        <v>0.20743199094953024</v>
      </c>
      <c r="AA542" s="11">
        <v>20.743199000000001</v>
      </c>
      <c r="AR542" s="11" t="s">
        <v>76</v>
      </c>
      <c r="AS542" s="11">
        <v>539</v>
      </c>
      <c r="AT542" s="11">
        <v>-6.989484</v>
      </c>
      <c r="AU542" s="11">
        <v>-3.1081989999999999</v>
      </c>
      <c r="AV542" s="11">
        <v>3.8812850000000001</v>
      </c>
      <c r="AW542" s="11">
        <v>55.530352000000001</v>
      </c>
    </row>
    <row r="543" spans="21:49" x14ac:dyDescent="0.35">
      <c r="U543" s="11" t="s">
        <v>76</v>
      </c>
      <c r="V543" s="11">
        <v>1133</v>
      </c>
      <c r="W543" s="11">
        <v>-9.1571709999999999</v>
      </c>
      <c r="X543" s="11">
        <v>-11.052322999999999</v>
      </c>
      <c r="Y543" s="11">
        <v>1.8951519999999999</v>
      </c>
      <c r="Z543" s="18">
        <f t="shared" si="13"/>
        <v>0.20695824070556287</v>
      </c>
      <c r="AA543" s="11">
        <v>20.695827000000001</v>
      </c>
      <c r="AR543" s="11" t="s">
        <v>83</v>
      </c>
      <c r="AS543" s="11">
        <v>540</v>
      </c>
      <c r="AT543" s="11">
        <v>-18.063230000000001</v>
      </c>
      <c r="AU543" s="11">
        <v>-17.452757999999999</v>
      </c>
      <c r="AV543" s="11">
        <v>0.61047200000000001</v>
      </c>
      <c r="AW543" s="11">
        <v>3.3796390000000001</v>
      </c>
    </row>
    <row r="544" spans="21:49" x14ac:dyDescent="0.35">
      <c r="U544" s="11" t="s">
        <v>76</v>
      </c>
      <c r="V544" s="11">
        <v>358</v>
      </c>
      <c r="W544" s="11">
        <v>-15.364791</v>
      </c>
      <c r="X544" s="11">
        <v>-12.185727</v>
      </c>
      <c r="Y544" s="11">
        <v>3.1790639999999999</v>
      </c>
      <c r="Z544" s="18">
        <f t="shared" si="13"/>
        <v>0.20690577567895324</v>
      </c>
      <c r="AA544" s="11">
        <v>20.690579</v>
      </c>
      <c r="AR544" s="11" t="s">
        <v>76</v>
      </c>
      <c r="AS544" s="11">
        <v>541</v>
      </c>
      <c r="AT544" s="11">
        <v>-24.021127</v>
      </c>
      <c r="AU544" s="11">
        <v>-23.197649999999999</v>
      </c>
      <c r="AV544" s="11">
        <v>0.82347700000000001</v>
      </c>
      <c r="AW544" s="11">
        <v>3.4281350000000002</v>
      </c>
    </row>
    <row r="545" spans="21:49" x14ac:dyDescent="0.35">
      <c r="U545" s="11" t="s">
        <v>76</v>
      </c>
      <c r="V545" s="11">
        <v>1351</v>
      </c>
      <c r="W545" s="11">
        <v>-6.3737050000000002</v>
      </c>
      <c r="X545" s="11">
        <v>-7.6914610000000003</v>
      </c>
      <c r="Y545" s="11">
        <v>1.3177570000000001</v>
      </c>
      <c r="Z545" s="18">
        <f t="shared" si="13"/>
        <v>0.20674897881216656</v>
      </c>
      <c r="AA545" s="11">
        <v>20.674890999999999</v>
      </c>
      <c r="AR545" s="11" t="s">
        <v>76</v>
      </c>
      <c r="AS545" s="11">
        <v>542</v>
      </c>
      <c r="AT545" s="11">
        <v>30.869617999999999</v>
      </c>
      <c r="AU545" s="11">
        <v>26.690939</v>
      </c>
      <c r="AV545" s="11">
        <v>4.1786789999999998</v>
      </c>
      <c r="AW545" s="11">
        <v>13.536542000000001</v>
      </c>
    </row>
    <row r="546" spans="21:49" x14ac:dyDescent="0.35">
      <c r="U546" s="11" t="s">
        <v>76</v>
      </c>
      <c r="V546" s="11">
        <v>59</v>
      </c>
      <c r="W546" s="11">
        <v>25.078426</v>
      </c>
      <c r="X546" s="11">
        <v>30.213701</v>
      </c>
      <c r="Y546" s="11">
        <v>5.135275</v>
      </c>
      <c r="Z546" s="18">
        <f t="shared" si="13"/>
        <v>0.20476863260876102</v>
      </c>
      <c r="AA546" s="11">
        <v>20.476863000000002</v>
      </c>
      <c r="AR546" s="11" t="s">
        <v>76</v>
      </c>
      <c r="AS546" s="11">
        <v>543</v>
      </c>
      <c r="AT546" s="11">
        <v>-1.9506520000000001</v>
      </c>
      <c r="AU546" s="11">
        <v>-3.3254280000000001</v>
      </c>
      <c r="AV546" s="11">
        <v>1.374776</v>
      </c>
      <c r="AW546" s="11">
        <v>70.477770000000007</v>
      </c>
    </row>
    <row r="547" spans="21:49" x14ac:dyDescent="0.35">
      <c r="U547" s="11" t="s">
        <v>76</v>
      </c>
      <c r="V547" s="11">
        <v>1323</v>
      </c>
      <c r="W547" s="11">
        <v>-8.7702910000000003</v>
      </c>
      <c r="X547" s="11">
        <v>-6.9765100000000002</v>
      </c>
      <c r="Y547" s="11">
        <v>1.7937799999999999</v>
      </c>
      <c r="Z547" s="18">
        <f t="shared" si="13"/>
        <v>0.20452913135949535</v>
      </c>
      <c r="AA547" s="11">
        <v>20.452916999999999</v>
      </c>
      <c r="AR547" s="11" t="s">
        <v>76</v>
      </c>
      <c r="AS547" s="11">
        <v>544</v>
      </c>
      <c r="AT547" s="11">
        <v>-10.459244</v>
      </c>
      <c r="AU547" s="11">
        <v>-9.9821650000000002</v>
      </c>
      <c r="AV547" s="11">
        <v>0.47707899999999998</v>
      </c>
      <c r="AW547" s="11">
        <v>4.5613159999999997</v>
      </c>
    </row>
    <row r="548" spans="21:49" x14ac:dyDescent="0.35">
      <c r="U548" s="11" t="s">
        <v>76</v>
      </c>
      <c r="V548" s="11">
        <v>1955</v>
      </c>
      <c r="W548" s="11">
        <v>1.7783789999999999</v>
      </c>
      <c r="X548" s="11">
        <v>2.1418349999999999</v>
      </c>
      <c r="Y548" s="11">
        <v>0.36345499999999997</v>
      </c>
      <c r="Z548" s="18">
        <f t="shared" si="13"/>
        <v>0.20437432065943198</v>
      </c>
      <c r="AA548" s="11">
        <v>20.437442000000001</v>
      </c>
      <c r="AR548" s="11" t="s">
        <v>78</v>
      </c>
      <c r="AS548" s="11">
        <v>545</v>
      </c>
      <c r="AT548" s="11">
        <v>29.220742000000001</v>
      </c>
      <c r="AU548" s="11">
        <v>37.709460999999997</v>
      </c>
      <c r="AV548" s="11">
        <v>8.4887180000000004</v>
      </c>
      <c r="AW548" s="11">
        <v>29.050318000000001</v>
      </c>
    </row>
    <row r="549" spans="21:49" x14ac:dyDescent="0.35">
      <c r="U549" s="11" t="s">
        <v>76</v>
      </c>
      <c r="V549" s="11">
        <v>649</v>
      </c>
      <c r="W549" s="11">
        <v>23.610544000000001</v>
      </c>
      <c r="X549" s="11">
        <v>18.807093999999999</v>
      </c>
      <c r="Y549" s="11">
        <v>4.8034499999999998</v>
      </c>
      <c r="Z549" s="18">
        <f t="shared" si="13"/>
        <v>0.20344512180659621</v>
      </c>
      <c r="AA549" s="11">
        <v>20.344512000000002</v>
      </c>
      <c r="AR549" s="11" t="s">
        <v>76</v>
      </c>
      <c r="AS549" s="11">
        <v>546</v>
      </c>
      <c r="AT549" s="11">
        <v>-2.8812139999999999</v>
      </c>
      <c r="AU549" s="11">
        <v>-1.7034499999999999</v>
      </c>
      <c r="AV549" s="11">
        <v>1.177764</v>
      </c>
      <c r="AW549" s="11">
        <v>40.877355999999999</v>
      </c>
    </row>
    <row r="550" spans="21:49" x14ac:dyDescent="0.35">
      <c r="U550" s="11" t="s">
        <v>76</v>
      </c>
      <c r="V550" s="11">
        <v>1322</v>
      </c>
      <c r="W550" s="11">
        <v>6.5329030000000001</v>
      </c>
      <c r="X550" s="11">
        <v>7.8548869999999997</v>
      </c>
      <c r="Y550" s="11">
        <v>1.321984</v>
      </c>
      <c r="Z550" s="18">
        <f t="shared" si="13"/>
        <v>0.20235781856855981</v>
      </c>
      <c r="AA550" s="11">
        <v>20.235785</v>
      </c>
      <c r="AR550" s="11" t="s">
        <v>78</v>
      </c>
      <c r="AS550" s="11">
        <v>547</v>
      </c>
      <c r="AT550" s="11">
        <v>-8.2496259999999992</v>
      </c>
      <c r="AU550" s="11">
        <v>-8.4123529999999995</v>
      </c>
      <c r="AV550" s="11">
        <v>0.16272700000000001</v>
      </c>
      <c r="AW550" s="11">
        <v>1.972542</v>
      </c>
    </row>
    <row r="551" spans="21:49" x14ac:dyDescent="0.35">
      <c r="U551" s="11" t="s">
        <v>76</v>
      </c>
      <c r="V551" s="11">
        <v>564</v>
      </c>
      <c r="W551" s="11">
        <v>25.04599</v>
      </c>
      <c r="X551" s="11">
        <v>19.985728000000002</v>
      </c>
      <c r="Y551" s="11">
        <v>5.0602619999999998</v>
      </c>
      <c r="Z551" s="18">
        <f t="shared" si="13"/>
        <v>0.20203880940621632</v>
      </c>
      <c r="AA551" s="11">
        <v>20.203880000000002</v>
      </c>
      <c r="AR551" s="11" t="s">
        <v>76</v>
      </c>
      <c r="AS551" s="11">
        <v>548</v>
      </c>
      <c r="AT551" s="11">
        <v>8.7508839999999992</v>
      </c>
      <c r="AU551" s="11">
        <v>10.046709999999999</v>
      </c>
      <c r="AV551" s="11">
        <v>1.2958270000000001</v>
      </c>
      <c r="AW551" s="11">
        <v>14.807950999999999</v>
      </c>
    </row>
    <row r="552" spans="21:49" x14ac:dyDescent="0.35">
      <c r="U552" s="11" t="s">
        <v>76</v>
      </c>
      <c r="V552" s="11">
        <v>392</v>
      </c>
      <c r="W552" s="11">
        <v>3.0382470000000001</v>
      </c>
      <c r="X552" s="11">
        <v>2.4274110000000002</v>
      </c>
      <c r="Y552" s="11">
        <v>0.61083600000000005</v>
      </c>
      <c r="Z552" s="18">
        <f t="shared" si="13"/>
        <v>0.20104882848563663</v>
      </c>
      <c r="AA552" s="11">
        <v>20.104879</v>
      </c>
      <c r="AR552" s="11" t="s">
        <v>76</v>
      </c>
      <c r="AS552" s="11">
        <v>549</v>
      </c>
      <c r="AT552" s="11">
        <v>8.9912650000000003</v>
      </c>
      <c r="AU552" s="11">
        <v>9.9435479999999998</v>
      </c>
      <c r="AV552" s="11">
        <v>0.95228400000000002</v>
      </c>
      <c r="AW552" s="11">
        <v>10.591210999999999</v>
      </c>
    </row>
    <row r="553" spans="21:49" x14ac:dyDescent="0.35">
      <c r="U553" s="11" t="s">
        <v>76</v>
      </c>
      <c r="V553" s="11">
        <v>745</v>
      </c>
      <c r="W553" s="11">
        <v>32.245933999999998</v>
      </c>
      <c r="X553" s="11">
        <v>25.782661999999998</v>
      </c>
      <c r="Y553" s="11">
        <v>6.4632719999999999</v>
      </c>
      <c r="Z553" s="18">
        <f t="shared" si="13"/>
        <v>0.20043680545894563</v>
      </c>
      <c r="AA553" s="11">
        <v>20.043680999999999</v>
      </c>
      <c r="AR553" s="11" t="s">
        <v>83</v>
      </c>
      <c r="AS553" s="11">
        <v>550</v>
      </c>
      <c r="AT553" s="11">
        <v>-13.967116000000001</v>
      </c>
      <c r="AU553" s="11">
        <v>-14.381308000000001</v>
      </c>
      <c r="AV553" s="11">
        <v>0.414192</v>
      </c>
      <c r="AW553" s="11">
        <v>2.9654790000000002</v>
      </c>
    </row>
    <row r="554" spans="21:49" x14ac:dyDescent="0.35">
      <c r="U554" s="11" t="s">
        <v>76</v>
      </c>
      <c r="V554" s="11">
        <v>267</v>
      </c>
      <c r="W554" s="11">
        <v>-21.223306999999998</v>
      </c>
      <c r="X554" s="11">
        <v>-16.970699</v>
      </c>
      <c r="Y554" s="11">
        <v>4.2526080000000004</v>
      </c>
      <c r="Z554" s="18">
        <f t="shared" si="13"/>
        <v>0.20037442798146399</v>
      </c>
      <c r="AA554" s="11">
        <v>20.037443</v>
      </c>
      <c r="AR554" s="11" t="s">
        <v>76</v>
      </c>
      <c r="AS554" s="11">
        <v>551</v>
      </c>
      <c r="AT554" s="11">
        <v>-14.447442000000001</v>
      </c>
      <c r="AU554" s="11">
        <v>-12.280233000000001</v>
      </c>
      <c r="AV554" s="11">
        <v>2.1672099999999999</v>
      </c>
      <c r="AW554" s="11">
        <v>15.000645</v>
      </c>
    </row>
    <row r="555" spans="21:49" x14ac:dyDescent="0.35">
      <c r="U555" s="11" t="s">
        <v>76</v>
      </c>
      <c r="V555" s="11">
        <v>1654</v>
      </c>
      <c r="W555" s="11">
        <v>-24.627403000000001</v>
      </c>
      <c r="X555" s="11">
        <v>-19.694586999999999</v>
      </c>
      <c r="Y555" s="11">
        <v>4.9328159999999999</v>
      </c>
      <c r="Z555" s="18">
        <f t="shared" si="13"/>
        <v>0.20029785519813029</v>
      </c>
      <c r="AA555" s="11">
        <v>20.029786999999999</v>
      </c>
      <c r="AR555" s="11" t="s">
        <v>76</v>
      </c>
      <c r="AS555" s="11">
        <v>552</v>
      </c>
      <c r="AT555" s="11">
        <v>-6.5687059999999997</v>
      </c>
      <c r="AU555" s="11">
        <v>-3.1237240000000002</v>
      </c>
      <c r="AV555" s="11">
        <v>3.4449809999999998</v>
      </c>
      <c r="AW555" s="11">
        <v>52.445362000000003</v>
      </c>
    </row>
    <row r="556" spans="21:49" x14ac:dyDescent="0.35">
      <c r="U556" s="11" t="s">
        <v>76</v>
      </c>
      <c r="V556" s="11">
        <v>1436</v>
      </c>
      <c r="W556" s="11">
        <v>33.684393999999998</v>
      </c>
      <c r="X556" s="11">
        <v>40.428339000000001</v>
      </c>
      <c r="Y556" s="11">
        <v>6.7439450000000001</v>
      </c>
      <c r="Z556" s="18">
        <f t="shared" si="13"/>
        <v>0.20020977666987272</v>
      </c>
      <c r="AA556" s="11">
        <v>20.020976999999998</v>
      </c>
      <c r="AR556" s="11" t="s">
        <v>78</v>
      </c>
      <c r="AS556" s="11">
        <v>553</v>
      </c>
      <c r="AT556" s="11">
        <v>12.702261999999999</v>
      </c>
      <c r="AU556" s="11">
        <v>14.258558000000001</v>
      </c>
      <c r="AV556" s="11">
        <v>1.5562959999999999</v>
      </c>
      <c r="AW556" s="11">
        <v>12.252117</v>
      </c>
    </row>
    <row r="557" spans="21:49" x14ac:dyDescent="0.35">
      <c r="U557" s="11" t="s">
        <v>76</v>
      </c>
      <c r="V557" s="11">
        <v>640</v>
      </c>
      <c r="W557" s="11">
        <v>-6.4205800000000002</v>
      </c>
      <c r="X557" s="11">
        <v>-7.7053539999999998</v>
      </c>
      <c r="Y557" s="11">
        <v>1.2847740000000001</v>
      </c>
      <c r="Z557" s="18">
        <f t="shared" si="13"/>
        <v>0.20010248295325345</v>
      </c>
      <c r="AA557" s="11">
        <v>20.010248000000001</v>
      </c>
      <c r="AR557" s="11" t="s">
        <v>76</v>
      </c>
      <c r="AS557" s="11">
        <v>554</v>
      </c>
      <c r="AT557" s="11">
        <v>-8.9503520000000005</v>
      </c>
      <c r="AU557" s="11">
        <v>-6.4053170000000001</v>
      </c>
      <c r="AV557" s="11">
        <v>2.5450349999999999</v>
      </c>
      <c r="AW557" s="11">
        <v>28.435023000000001</v>
      </c>
    </row>
    <row r="558" spans="21:49" x14ac:dyDescent="0.35">
      <c r="U558" s="11" t="s">
        <v>76</v>
      </c>
      <c r="V558" s="11">
        <v>368</v>
      </c>
      <c r="W558" s="11">
        <v>-16.517707000000001</v>
      </c>
      <c r="X558" s="11">
        <v>-13.213521999999999</v>
      </c>
      <c r="Y558" s="11">
        <v>3.3041849999999999</v>
      </c>
      <c r="Z558" s="18">
        <f t="shared" si="13"/>
        <v>0.20003896424606635</v>
      </c>
      <c r="AA558" s="11">
        <v>20.003898</v>
      </c>
      <c r="AR558" s="11" t="s">
        <v>76</v>
      </c>
      <c r="AS558" s="11">
        <v>555</v>
      </c>
      <c r="AT558" s="11">
        <v>-2.8320069999999999</v>
      </c>
      <c r="AU558" s="11">
        <v>1.1227659999999999</v>
      </c>
      <c r="AV558" s="11">
        <v>3.9547720000000002</v>
      </c>
      <c r="AW558" s="11" t="s">
        <v>77</v>
      </c>
    </row>
    <row r="559" spans="21:49" x14ac:dyDescent="0.35">
      <c r="U559" s="11" t="s">
        <v>76</v>
      </c>
      <c r="V559" s="11">
        <v>1612</v>
      </c>
      <c r="W559" s="11">
        <v>7.3144479999999996</v>
      </c>
      <c r="X559" s="11">
        <v>8.7733109999999996</v>
      </c>
      <c r="Y559" s="11">
        <v>1.458863</v>
      </c>
      <c r="Z559" s="18">
        <f t="shared" si="13"/>
        <v>0.19944950049545776</v>
      </c>
      <c r="AA559" s="11">
        <v>19.944946000000002</v>
      </c>
      <c r="AR559" s="11" t="s">
        <v>83</v>
      </c>
      <c r="AS559" s="11">
        <v>556</v>
      </c>
      <c r="AT559" s="11">
        <v>32.288367000000001</v>
      </c>
      <c r="AU559" s="11">
        <v>26.063918000000001</v>
      </c>
      <c r="AV559" s="11">
        <v>6.2244479999999998</v>
      </c>
      <c r="AW559" s="11">
        <v>19.277681000000001</v>
      </c>
    </row>
    <row r="560" spans="21:49" x14ac:dyDescent="0.35">
      <c r="U560" s="11" t="s">
        <v>76</v>
      </c>
      <c r="V560" s="11">
        <v>334</v>
      </c>
      <c r="W560" s="11">
        <v>24.507104999999999</v>
      </c>
      <c r="X560" s="11">
        <v>19.632466000000001</v>
      </c>
      <c r="Y560" s="11">
        <v>4.8746390000000002</v>
      </c>
      <c r="Z560" s="18">
        <f t="shared" si="13"/>
        <v>0.19890717406237907</v>
      </c>
      <c r="AA560" s="11">
        <v>19.890716999999999</v>
      </c>
      <c r="AR560" s="11" t="s">
        <v>76</v>
      </c>
      <c r="AS560" s="11">
        <v>557</v>
      </c>
      <c r="AT560" s="11">
        <v>27.120856</v>
      </c>
      <c r="AU560" s="11">
        <v>25.431971000000001</v>
      </c>
      <c r="AV560" s="11">
        <v>1.688885</v>
      </c>
      <c r="AW560" s="11">
        <v>6.2272550000000004</v>
      </c>
    </row>
    <row r="561" spans="21:49" x14ac:dyDescent="0.35">
      <c r="U561" s="11" t="s">
        <v>76</v>
      </c>
      <c r="V561" s="11">
        <v>425</v>
      </c>
      <c r="W561" s="11">
        <v>15.154709</v>
      </c>
      <c r="X561" s="11">
        <v>18.154064999999999</v>
      </c>
      <c r="Y561" s="11">
        <v>2.9993560000000001</v>
      </c>
      <c r="Z561" s="18">
        <f t="shared" si="13"/>
        <v>0.19791577654179965</v>
      </c>
      <c r="AA561" s="11">
        <v>19.791578999999999</v>
      </c>
      <c r="AR561" s="11" t="s">
        <v>76</v>
      </c>
      <c r="AS561" s="11">
        <v>558</v>
      </c>
      <c r="AT561" s="11">
        <v>-6.6377620000000004</v>
      </c>
      <c r="AU561" s="11">
        <v>-5.9258870000000003</v>
      </c>
      <c r="AV561" s="11">
        <v>0.71187599999999995</v>
      </c>
      <c r="AW561" s="11">
        <v>10.724631</v>
      </c>
    </row>
    <row r="562" spans="21:49" x14ac:dyDescent="0.35">
      <c r="U562" s="11" t="s">
        <v>76</v>
      </c>
      <c r="V562" s="11">
        <v>147</v>
      </c>
      <c r="W562" s="11">
        <v>-9.8346929999999997</v>
      </c>
      <c r="X562" s="11">
        <v>-7.8904310000000004</v>
      </c>
      <c r="Y562" s="11">
        <v>1.9442630000000001</v>
      </c>
      <c r="Z562" s="18">
        <f t="shared" si="13"/>
        <v>0.19769432558799752</v>
      </c>
      <c r="AA562" s="11">
        <v>19.769428000000001</v>
      </c>
      <c r="AR562" s="11" t="s">
        <v>76</v>
      </c>
      <c r="AS562" s="11">
        <v>559</v>
      </c>
      <c r="AT562" s="11">
        <v>-24.091933999999998</v>
      </c>
      <c r="AU562" s="11">
        <v>-24.346996000000001</v>
      </c>
      <c r="AV562" s="11">
        <v>0.25506200000000001</v>
      </c>
      <c r="AW562" s="11">
        <v>1.0587029999999999</v>
      </c>
    </row>
    <row r="563" spans="21:49" x14ac:dyDescent="0.35">
      <c r="U563" s="11" t="s">
        <v>76</v>
      </c>
      <c r="V563" s="11">
        <v>837</v>
      </c>
      <c r="W563" s="11">
        <v>-8.1258859999999995</v>
      </c>
      <c r="X563" s="11">
        <v>-9.7311010000000007</v>
      </c>
      <c r="Y563" s="11">
        <v>1.6052150000000001</v>
      </c>
      <c r="Z563" s="18">
        <f t="shared" si="13"/>
        <v>0.19754338173092759</v>
      </c>
      <c r="AA563" s="11">
        <v>19.754339000000002</v>
      </c>
      <c r="AR563" s="11" t="s">
        <v>78</v>
      </c>
      <c r="AS563" s="11">
        <v>560</v>
      </c>
      <c r="AT563" s="11">
        <v>35.912047999999999</v>
      </c>
      <c r="AU563" s="11">
        <v>39.165196000000002</v>
      </c>
      <c r="AV563" s="11">
        <v>3.2531469999999998</v>
      </c>
      <c r="AW563" s="11">
        <v>9.0586520000000004</v>
      </c>
    </row>
    <row r="564" spans="21:49" x14ac:dyDescent="0.35">
      <c r="U564" s="11" t="s">
        <v>76</v>
      </c>
      <c r="V564" s="11">
        <v>468</v>
      </c>
      <c r="W564" s="11">
        <v>-6.0578849999999997</v>
      </c>
      <c r="X564" s="11">
        <v>-7.2520980000000002</v>
      </c>
      <c r="Y564" s="11">
        <v>1.194213</v>
      </c>
      <c r="Z564" s="18">
        <f t="shared" si="13"/>
        <v>0.19713365308189246</v>
      </c>
      <c r="AA564" s="11">
        <v>19.713366000000001</v>
      </c>
      <c r="AR564" s="11" t="s">
        <v>76</v>
      </c>
      <c r="AS564" s="11">
        <v>561</v>
      </c>
      <c r="AT564" s="11">
        <v>0.639513</v>
      </c>
      <c r="AU564" s="11">
        <v>4.1915000000000001E-2</v>
      </c>
      <c r="AV564" s="11">
        <v>0.59759799999999996</v>
      </c>
      <c r="AW564" s="11">
        <v>93.445846000000003</v>
      </c>
    </row>
    <row r="565" spans="21:49" x14ac:dyDescent="0.35">
      <c r="U565" s="11" t="s">
        <v>76</v>
      </c>
      <c r="V565" s="11">
        <v>156</v>
      </c>
      <c r="W565" s="11">
        <v>23.730615</v>
      </c>
      <c r="X565" s="11">
        <v>19.073219000000002</v>
      </c>
      <c r="Y565" s="11">
        <v>4.6573969999999996</v>
      </c>
      <c r="Z565" s="18">
        <f t="shared" si="13"/>
        <v>0.1962611167051507</v>
      </c>
      <c r="AA565" s="11">
        <v>19.626110000000001</v>
      </c>
      <c r="AR565" s="11" t="s">
        <v>83</v>
      </c>
      <c r="AS565" s="11">
        <v>562</v>
      </c>
      <c r="AT565" s="11">
        <v>-8.5283560000000005</v>
      </c>
      <c r="AU565" s="11">
        <v>-9.9195089999999997</v>
      </c>
      <c r="AV565" s="11">
        <v>1.391154</v>
      </c>
      <c r="AW565" s="11">
        <v>16.312094999999999</v>
      </c>
    </row>
    <row r="566" spans="21:49" x14ac:dyDescent="0.35">
      <c r="U566" s="11" t="s">
        <v>76</v>
      </c>
      <c r="V566" s="11">
        <v>1158</v>
      </c>
      <c r="W566" s="11">
        <v>5.4491490000000002</v>
      </c>
      <c r="X566" s="11">
        <v>6.5149419999999996</v>
      </c>
      <c r="Y566" s="11">
        <v>1.065793</v>
      </c>
      <c r="Z566" s="18">
        <f t="shared" si="13"/>
        <v>0.1955888892008642</v>
      </c>
      <c r="AA566" s="11">
        <v>19.558893999999999</v>
      </c>
      <c r="AR566" s="11" t="s">
        <v>76</v>
      </c>
      <c r="AS566" s="11">
        <v>563</v>
      </c>
      <c r="AT566" s="11">
        <v>11.822417</v>
      </c>
      <c r="AU566" s="11">
        <v>13.775081</v>
      </c>
      <c r="AV566" s="11">
        <v>1.952664</v>
      </c>
      <c r="AW566" s="11">
        <v>16.516625999999999</v>
      </c>
    </row>
    <row r="567" spans="21:49" x14ac:dyDescent="0.35">
      <c r="U567" s="11" t="s">
        <v>76</v>
      </c>
      <c r="V567" s="11">
        <v>179</v>
      </c>
      <c r="W567" s="11">
        <v>20.706011</v>
      </c>
      <c r="X567" s="11">
        <v>24.754185</v>
      </c>
      <c r="Y567" s="11">
        <v>4.0481740000000004</v>
      </c>
      <c r="Z567" s="18">
        <f t="shared" si="13"/>
        <v>0.19550718870959743</v>
      </c>
      <c r="AA567" s="11">
        <v>19.550718</v>
      </c>
      <c r="AR567" s="11" t="s">
        <v>76</v>
      </c>
      <c r="AS567" s="11">
        <v>564</v>
      </c>
      <c r="AT567" s="11">
        <v>25.04599</v>
      </c>
      <c r="AU567" s="11">
        <v>19.985728000000002</v>
      </c>
      <c r="AV567" s="11">
        <v>5.0602619999999998</v>
      </c>
      <c r="AW567" s="11">
        <v>20.203880000000002</v>
      </c>
    </row>
    <row r="568" spans="21:49" x14ac:dyDescent="0.35">
      <c r="U568" s="11" t="s">
        <v>76</v>
      </c>
      <c r="V568" s="11">
        <v>271</v>
      </c>
      <c r="W568" s="11">
        <v>-3.6051069999999998</v>
      </c>
      <c r="X568" s="11">
        <v>-2.9011830000000001</v>
      </c>
      <c r="Y568" s="11">
        <v>0.70392500000000002</v>
      </c>
      <c r="Z568" s="18">
        <f t="shared" si="13"/>
        <v>0.19525772744054479</v>
      </c>
      <c r="AA568" s="11">
        <v>19.525763999999999</v>
      </c>
      <c r="AR568" s="11" t="s">
        <v>76</v>
      </c>
      <c r="AS568" s="11">
        <v>565</v>
      </c>
      <c r="AT568" s="11">
        <v>42.014929000000002</v>
      </c>
      <c r="AU568" s="11">
        <v>41.067259</v>
      </c>
      <c r="AV568" s="11">
        <v>0.94767000000000001</v>
      </c>
      <c r="AW568" s="11">
        <v>2.255557</v>
      </c>
    </row>
    <row r="569" spans="21:49" x14ac:dyDescent="0.35">
      <c r="U569" s="11" t="s">
        <v>76</v>
      </c>
      <c r="V569" s="11">
        <v>1591</v>
      </c>
      <c r="W569" s="11">
        <v>-7.1119300000000001</v>
      </c>
      <c r="X569" s="11">
        <v>-5.733892</v>
      </c>
      <c r="Y569" s="11">
        <v>1.3780380000000001</v>
      </c>
      <c r="Z569" s="18">
        <f t="shared" si="13"/>
        <v>0.19376428058206424</v>
      </c>
      <c r="AA569" s="11">
        <v>19.376424</v>
      </c>
      <c r="AR569" s="11" t="s">
        <v>76</v>
      </c>
      <c r="AS569" s="11">
        <v>566</v>
      </c>
      <c r="AT569" s="11">
        <v>-4.9220309999999996</v>
      </c>
      <c r="AU569" s="11">
        <v>-9.9813189999999992</v>
      </c>
      <c r="AV569" s="11">
        <v>5.0592879999999996</v>
      </c>
      <c r="AW569" s="11" t="s">
        <v>77</v>
      </c>
    </row>
    <row r="570" spans="21:49" x14ac:dyDescent="0.35">
      <c r="U570" s="11" t="s">
        <v>76</v>
      </c>
      <c r="V570" s="11">
        <v>353</v>
      </c>
      <c r="W570" s="11">
        <v>17.749988999999999</v>
      </c>
      <c r="X570" s="11">
        <v>14.314539999999999</v>
      </c>
      <c r="Y570" s="11">
        <v>3.4354499999999999</v>
      </c>
      <c r="Z570" s="18">
        <f t="shared" si="13"/>
        <v>0.19354659881761055</v>
      </c>
      <c r="AA570" s="11">
        <v>19.354657</v>
      </c>
      <c r="AR570" s="11" t="s">
        <v>83</v>
      </c>
      <c r="AS570" s="11">
        <v>567</v>
      </c>
      <c r="AT570" s="11">
        <v>-9.5315429999999992</v>
      </c>
      <c r="AU570" s="11">
        <v>-9.2838329999999996</v>
      </c>
      <c r="AV570" s="11">
        <v>0.24771000000000001</v>
      </c>
      <c r="AW570" s="11">
        <v>2.5988479999999998</v>
      </c>
    </row>
    <row r="571" spans="21:49" x14ac:dyDescent="0.35">
      <c r="U571" s="11" t="s">
        <v>76</v>
      </c>
      <c r="V571" s="11">
        <v>133</v>
      </c>
      <c r="W571" s="11">
        <v>-7.3247799999999996</v>
      </c>
      <c r="X571" s="11">
        <v>-8.7396069999999995</v>
      </c>
      <c r="Y571" s="11">
        <v>1.4148259999999999</v>
      </c>
      <c r="Z571" s="18">
        <f t="shared" si="13"/>
        <v>0.19315610844284742</v>
      </c>
      <c r="AA571" s="11">
        <v>19.315611000000001</v>
      </c>
      <c r="AR571" s="11" t="s">
        <v>76</v>
      </c>
      <c r="AS571" s="11">
        <v>568</v>
      </c>
      <c r="AT571" s="11">
        <v>42.716597999999998</v>
      </c>
      <c r="AU571" s="11">
        <v>39.421171000000001</v>
      </c>
      <c r="AV571" s="11">
        <v>3.295426</v>
      </c>
      <c r="AW571" s="11">
        <v>7.7146280000000003</v>
      </c>
    </row>
    <row r="572" spans="21:49" x14ac:dyDescent="0.35">
      <c r="U572" s="11" t="s">
        <v>76</v>
      </c>
      <c r="V572" s="11">
        <v>1983</v>
      </c>
      <c r="W572" s="11">
        <v>-9.2337430000000005</v>
      </c>
      <c r="X572" s="11">
        <v>-7.4600429999999998</v>
      </c>
      <c r="Y572" s="11">
        <v>1.7737000000000001</v>
      </c>
      <c r="Z572" s="18">
        <f t="shared" si="13"/>
        <v>0.19208895027726025</v>
      </c>
      <c r="AA572" s="11">
        <v>19.208897</v>
      </c>
      <c r="AR572" s="11" t="s">
        <v>76</v>
      </c>
      <c r="AS572" s="11">
        <v>569</v>
      </c>
      <c r="AT572" s="11">
        <v>-3.0923799999999999</v>
      </c>
      <c r="AU572" s="11">
        <v>-2.318565</v>
      </c>
      <c r="AV572" s="11">
        <v>0.77381500000000003</v>
      </c>
      <c r="AW572" s="11">
        <v>25.023285000000001</v>
      </c>
    </row>
    <row r="573" spans="21:49" x14ac:dyDescent="0.35">
      <c r="U573" s="11" t="s">
        <v>76</v>
      </c>
      <c r="V573" s="11">
        <v>1340</v>
      </c>
      <c r="W573" s="11">
        <v>-15.874509</v>
      </c>
      <c r="X573" s="11">
        <v>-18.915312</v>
      </c>
      <c r="Y573" s="11">
        <v>3.0408029999999999</v>
      </c>
      <c r="Z573" s="18">
        <f t="shared" si="13"/>
        <v>0.19155257022437669</v>
      </c>
      <c r="AA573" s="11">
        <v>19.155255</v>
      </c>
      <c r="AR573" s="11" t="s">
        <v>76</v>
      </c>
      <c r="AS573" s="11">
        <v>570</v>
      </c>
      <c r="AT573" s="11">
        <v>34.588205000000002</v>
      </c>
      <c r="AU573" s="11">
        <v>33.605449999999998</v>
      </c>
      <c r="AV573" s="11">
        <v>0.98275500000000005</v>
      </c>
      <c r="AW573" s="11">
        <v>2.8413010000000001</v>
      </c>
    </row>
    <row r="574" spans="21:49" x14ac:dyDescent="0.35">
      <c r="U574" s="11" t="s">
        <v>76</v>
      </c>
      <c r="V574" s="11">
        <v>1434</v>
      </c>
      <c r="W574" s="11">
        <v>13.917495000000001</v>
      </c>
      <c r="X574" s="11">
        <v>11.253382</v>
      </c>
      <c r="Y574" s="11">
        <v>2.664113</v>
      </c>
      <c r="Z574" s="18">
        <f t="shared" si="13"/>
        <v>0.19142187584762918</v>
      </c>
      <c r="AA574" s="11">
        <v>19.142187</v>
      </c>
      <c r="AR574" s="11" t="s">
        <v>76</v>
      </c>
      <c r="AS574" s="11">
        <v>571</v>
      </c>
      <c r="AT574" s="11">
        <v>-21.234705000000002</v>
      </c>
      <c r="AU574" s="11">
        <v>-19.536527</v>
      </c>
      <c r="AV574" s="11">
        <v>1.6981790000000001</v>
      </c>
      <c r="AW574" s="11">
        <v>7.9971860000000001</v>
      </c>
    </row>
    <row r="575" spans="21:49" x14ac:dyDescent="0.35">
      <c r="U575" s="11" t="s">
        <v>76</v>
      </c>
      <c r="V575" s="11">
        <v>948</v>
      </c>
      <c r="W575" s="11">
        <v>23.199414000000001</v>
      </c>
      <c r="X575" s="11">
        <v>27.634357000000001</v>
      </c>
      <c r="Y575" s="11">
        <v>4.4349429999999996</v>
      </c>
      <c r="Z575" s="18">
        <f t="shared" si="13"/>
        <v>0.19116616480054191</v>
      </c>
      <c r="AA575" s="11">
        <v>19.116613999999998</v>
      </c>
      <c r="AR575" s="11" t="s">
        <v>78</v>
      </c>
      <c r="AS575" s="11">
        <v>572</v>
      </c>
      <c r="AT575" s="11">
        <v>-6.1482559999999999</v>
      </c>
      <c r="AU575" s="11">
        <v>-5.5288769999999996</v>
      </c>
      <c r="AV575" s="11">
        <v>0.61937900000000001</v>
      </c>
      <c r="AW575" s="11">
        <v>10.074054</v>
      </c>
    </row>
    <row r="576" spans="21:49" x14ac:dyDescent="0.35">
      <c r="U576" s="11" t="s">
        <v>76</v>
      </c>
      <c r="V576" s="11">
        <v>17</v>
      </c>
      <c r="W576" s="11">
        <v>-22.793457</v>
      </c>
      <c r="X576" s="11">
        <v>-18.445204</v>
      </c>
      <c r="Y576" s="11">
        <v>4.3482529999999997</v>
      </c>
      <c r="Z576" s="18">
        <f t="shared" si="13"/>
        <v>0.19076759615709016</v>
      </c>
      <c r="AA576" s="11">
        <v>19.07676</v>
      </c>
      <c r="AR576" s="11" t="s">
        <v>76</v>
      </c>
      <c r="AS576" s="11">
        <v>573</v>
      </c>
      <c r="AT576" s="11">
        <v>3.7116660000000001</v>
      </c>
      <c r="AU576" s="11">
        <v>4.8007530000000003</v>
      </c>
      <c r="AV576" s="11">
        <v>1.0890869999999999</v>
      </c>
      <c r="AW576" s="11">
        <v>29.342265999999999</v>
      </c>
    </row>
    <row r="577" spans="21:49" x14ac:dyDescent="0.35">
      <c r="U577" s="11" t="s">
        <v>76</v>
      </c>
      <c r="V577" s="11">
        <v>1389</v>
      </c>
      <c r="W577" s="11">
        <v>-16.163713000000001</v>
      </c>
      <c r="X577" s="11">
        <v>-13.082139</v>
      </c>
      <c r="Y577" s="11">
        <v>3.0815739999999998</v>
      </c>
      <c r="Z577" s="18">
        <f t="shared" si="13"/>
        <v>0.19064765626561173</v>
      </c>
      <c r="AA577" s="11">
        <v>19.064767</v>
      </c>
      <c r="AR577" s="11" t="s">
        <v>83</v>
      </c>
      <c r="AS577" s="11">
        <v>574</v>
      </c>
      <c r="AT577" s="11">
        <v>-7.2218939999999998</v>
      </c>
      <c r="AU577" s="11">
        <v>-6.7243180000000002</v>
      </c>
      <c r="AV577" s="11">
        <v>0.49757499999999999</v>
      </c>
      <c r="AW577" s="11">
        <v>6.8898159999999997</v>
      </c>
    </row>
    <row r="578" spans="21:49" x14ac:dyDescent="0.35">
      <c r="U578" s="11" t="s">
        <v>76</v>
      </c>
      <c r="V578" s="11">
        <v>160</v>
      </c>
      <c r="W578" s="11">
        <v>-2.6021679999999998</v>
      </c>
      <c r="X578" s="11">
        <v>-2.106284</v>
      </c>
      <c r="Y578" s="11">
        <v>0.49588399999999999</v>
      </c>
      <c r="Z578" s="18">
        <f t="shared" si="13"/>
        <v>0.19056571289786056</v>
      </c>
      <c r="AA578" s="11">
        <v>19.056567999999999</v>
      </c>
      <c r="AR578" s="11" t="s">
        <v>78</v>
      </c>
      <c r="AS578" s="11">
        <v>575</v>
      </c>
      <c r="AT578" s="11">
        <v>6.4572880000000001</v>
      </c>
      <c r="AU578" s="11">
        <v>2.8712399999999998</v>
      </c>
      <c r="AV578" s="11">
        <v>3.5860479999999999</v>
      </c>
      <c r="AW578" s="11">
        <v>55.534897999999998</v>
      </c>
    </row>
    <row r="579" spans="21:49" x14ac:dyDescent="0.35">
      <c r="U579" s="11" t="s">
        <v>76</v>
      </c>
      <c r="V579" s="11">
        <v>1274</v>
      </c>
      <c r="W579" s="11">
        <v>-11.256482999999999</v>
      </c>
      <c r="X579" s="11">
        <v>-9.1256450000000005</v>
      </c>
      <c r="Y579" s="11">
        <v>2.1308370000000001</v>
      </c>
      <c r="Z579" s="18">
        <f t="shared" ref="Z579:Z642" si="14">ABS(Y579/W579)</f>
        <v>0.18929864683311831</v>
      </c>
      <c r="AA579" s="11">
        <v>18.929867999999999</v>
      </c>
      <c r="AR579" s="11" t="s">
        <v>76</v>
      </c>
      <c r="AS579" s="11">
        <v>576</v>
      </c>
      <c r="AT579" s="11">
        <v>-4.6018720000000002</v>
      </c>
      <c r="AU579" s="11">
        <v>-0.60884899999999997</v>
      </c>
      <c r="AV579" s="11">
        <v>3.993023</v>
      </c>
      <c r="AW579" s="11">
        <v>86.769531000000001</v>
      </c>
    </row>
    <row r="580" spans="21:49" x14ac:dyDescent="0.35">
      <c r="U580" s="11" t="s">
        <v>76</v>
      </c>
      <c r="V580" s="11">
        <v>857</v>
      </c>
      <c r="W580" s="11">
        <v>-13.384454</v>
      </c>
      <c r="X580" s="11">
        <v>-10.853573000000001</v>
      </c>
      <c r="Y580" s="11">
        <v>2.5308809999999999</v>
      </c>
      <c r="Z580" s="18">
        <f t="shared" si="14"/>
        <v>0.18909109030521529</v>
      </c>
      <c r="AA580" s="11">
        <v>18.909110999999999</v>
      </c>
      <c r="AR580" s="11" t="s">
        <v>76</v>
      </c>
      <c r="AS580" s="11">
        <v>577</v>
      </c>
      <c r="AT580" s="11">
        <v>23.685293999999999</v>
      </c>
      <c r="AU580" s="11">
        <v>24.607800999999998</v>
      </c>
      <c r="AV580" s="11">
        <v>0.92250699999999997</v>
      </c>
      <c r="AW580" s="11">
        <v>3.8948510000000001</v>
      </c>
    </row>
    <row r="581" spans="21:49" x14ac:dyDescent="0.35">
      <c r="U581" s="11" t="s">
        <v>76</v>
      </c>
      <c r="V581" s="11">
        <v>1352</v>
      </c>
      <c r="W581" s="11">
        <v>-15.510438000000001</v>
      </c>
      <c r="X581" s="11">
        <v>-12.579580999999999</v>
      </c>
      <c r="Y581" s="11">
        <v>2.930857</v>
      </c>
      <c r="Z581" s="18">
        <f t="shared" si="14"/>
        <v>0.18896029886454527</v>
      </c>
      <c r="AA581" s="11">
        <v>18.89603</v>
      </c>
      <c r="AR581" s="11" t="s">
        <v>76</v>
      </c>
      <c r="AS581" s="11">
        <v>578</v>
      </c>
      <c r="AT581" s="11">
        <v>44.061002999999999</v>
      </c>
      <c r="AU581" s="11">
        <v>38.680461000000001</v>
      </c>
      <c r="AV581" s="11">
        <v>5.3805420000000002</v>
      </c>
      <c r="AW581" s="11">
        <v>12.211574000000001</v>
      </c>
    </row>
    <row r="582" spans="21:49" x14ac:dyDescent="0.35">
      <c r="U582" s="11" t="s">
        <v>76</v>
      </c>
      <c r="V582" s="11">
        <v>229</v>
      </c>
      <c r="W582" s="11">
        <v>17.833043</v>
      </c>
      <c r="X582" s="11">
        <v>21.191459999999999</v>
      </c>
      <c r="Y582" s="11">
        <v>3.3584170000000002</v>
      </c>
      <c r="Z582" s="18">
        <f t="shared" si="14"/>
        <v>0.18832551460791072</v>
      </c>
      <c r="AA582" s="11">
        <v>18.832549</v>
      </c>
      <c r="AR582" s="11" t="s">
        <v>76</v>
      </c>
      <c r="AS582" s="11">
        <v>579</v>
      </c>
      <c r="AT582" s="11">
        <v>-10.808282999999999</v>
      </c>
      <c r="AU582" s="11">
        <v>-10.217432000000001</v>
      </c>
      <c r="AV582" s="11">
        <v>0.59085100000000002</v>
      </c>
      <c r="AW582" s="11">
        <v>5.4666499999999996</v>
      </c>
    </row>
    <row r="583" spans="21:49" x14ac:dyDescent="0.35">
      <c r="U583" s="11" t="s">
        <v>76</v>
      </c>
      <c r="V583" s="11">
        <v>329</v>
      </c>
      <c r="W583" s="11">
        <v>-2.7283629999999999</v>
      </c>
      <c r="X583" s="11">
        <v>-3.241889</v>
      </c>
      <c r="Y583" s="11">
        <v>0.51352600000000004</v>
      </c>
      <c r="Z583" s="18">
        <f t="shared" si="14"/>
        <v>0.18821762353469831</v>
      </c>
      <c r="AA583" s="11">
        <v>18.821764000000002</v>
      </c>
      <c r="AR583" s="11" t="s">
        <v>76</v>
      </c>
      <c r="AS583" s="11">
        <v>580</v>
      </c>
      <c r="AT583" s="11">
        <v>17.589628000000001</v>
      </c>
      <c r="AU583" s="11">
        <v>16.224260999999998</v>
      </c>
      <c r="AV583" s="11">
        <v>1.365367</v>
      </c>
      <c r="AW583" s="11">
        <v>7.7623430000000004</v>
      </c>
    </row>
    <row r="584" spans="21:49" x14ac:dyDescent="0.35">
      <c r="U584" s="11" t="s">
        <v>76</v>
      </c>
      <c r="V584" s="11">
        <v>113</v>
      </c>
      <c r="W584" s="11">
        <v>15.185259</v>
      </c>
      <c r="X584" s="11">
        <v>18.039597000000001</v>
      </c>
      <c r="Y584" s="11">
        <v>2.8543379999999998</v>
      </c>
      <c r="Z584" s="18">
        <f t="shared" si="14"/>
        <v>0.18796768629366148</v>
      </c>
      <c r="AA584" s="11">
        <v>18.796768</v>
      </c>
      <c r="AR584" s="11" t="s">
        <v>83</v>
      </c>
      <c r="AS584" s="11">
        <v>581</v>
      </c>
      <c r="AT584" s="11">
        <v>-4.4473820000000002</v>
      </c>
      <c r="AU584" s="11">
        <v>-5.1910889999999998</v>
      </c>
      <c r="AV584" s="11">
        <v>0.74370800000000004</v>
      </c>
      <c r="AW584" s="11">
        <v>16.722373000000001</v>
      </c>
    </row>
    <row r="585" spans="21:49" x14ac:dyDescent="0.35">
      <c r="U585" s="11" t="s">
        <v>76</v>
      </c>
      <c r="V585" s="11">
        <v>840</v>
      </c>
      <c r="W585" s="11">
        <v>-25.932147000000001</v>
      </c>
      <c r="X585" s="11">
        <v>-21.101966999999998</v>
      </c>
      <c r="Y585" s="11">
        <v>4.8301800000000004</v>
      </c>
      <c r="Z585" s="18">
        <f t="shared" si="14"/>
        <v>0.18626224816633966</v>
      </c>
      <c r="AA585" s="11">
        <v>18.626225000000002</v>
      </c>
      <c r="AR585" s="11" t="s">
        <v>78</v>
      </c>
      <c r="AS585" s="11">
        <v>582</v>
      </c>
      <c r="AT585" s="11">
        <v>-2.4406189999999999</v>
      </c>
      <c r="AU585" s="11">
        <v>-5.6847770000000004</v>
      </c>
      <c r="AV585" s="11">
        <v>3.2441589999999998</v>
      </c>
      <c r="AW585" s="11" t="s">
        <v>77</v>
      </c>
    </row>
    <row r="586" spans="21:49" x14ac:dyDescent="0.35">
      <c r="U586" s="11" t="s">
        <v>76</v>
      </c>
      <c r="V586" s="11">
        <v>1180</v>
      </c>
      <c r="W586" s="11">
        <v>0.71074700000000002</v>
      </c>
      <c r="X586" s="11">
        <v>0.57837799999999995</v>
      </c>
      <c r="Y586" s="11">
        <v>0.13236899999999999</v>
      </c>
      <c r="Z586" s="18">
        <f t="shared" si="14"/>
        <v>0.18623926657446319</v>
      </c>
      <c r="AA586" s="11">
        <v>18.623902000000001</v>
      </c>
      <c r="AR586" s="11" t="s">
        <v>76</v>
      </c>
      <c r="AS586" s="11">
        <v>583</v>
      </c>
      <c r="AT586" s="11">
        <v>-3.2083469999999998</v>
      </c>
      <c r="AU586" s="11">
        <v>-4.3637800000000002</v>
      </c>
      <c r="AV586" s="11">
        <v>1.155432</v>
      </c>
      <c r="AW586" s="11">
        <v>36.013322000000002</v>
      </c>
    </row>
    <row r="587" spans="21:49" x14ac:dyDescent="0.35">
      <c r="U587" s="11" t="s">
        <v>76</v>
      </c>
      <c r="V587" s="11">
        <v>394</v>
      </c>
      <c r="W587" s="11">
        <v>-6.7414540000000001</v>
      </c>
      <c r="X587" s="11">
        <v>-5.4862909999999996</v>
      </c>
      <c r="Y587" s="11">
        <v>1.255163</v>
      </c>
      <c r="Z587" s="18">
        <f t="shared" si="14"/>
        <v>0.18618579908725921</v>
      </c>
      <c r="AA587" s="11">
        <v>18.618576000000001</v>
      </c>
      <c r="AR587" s="11" t="s">
        <v>76</v>
      </c>
      <c r="AS587" s="11">
        <v>584</v>
      </c>
      <c r="AT587" s="11">
        <v>23.976329</v>
      </c>
      <c r="AU587" s="11">
        <v>19.93901</v>
      </c>
      <c r="AV587" s="11">
        <v>4.0373190000000001</v>
      </c>
      <c r="AW587" s="11">
        <v>16.838771999999999</v>
      </c>
    </row>
    <row r="588" spans="21:49" x14ac:dyDescent="0.35">
      <c r="U588" s="11" t="s">
        <v>76</v>
      </c>
      <c r="V588" s="11">
        <v>234</v>
      </c>
      <c r="W588" s="11">
        <v>-6.2907500000000001</v>
      </c>
      <c r="X588" s="11">
        <v>-7.4531919999999996</v>
      </c>
      <c r="Y588" s="11">
        <v>1.1624410000000001</v>
      </c>
      <c r="Z588" s="18">
        <f t="shared" si="14"/>
        <v>0.18478575686523865</v>
      </c>
      <c r="AA588" s="11">
        <v>18.478580000000001</v>
      </c>
      <c r="AR588" s="11" t="s">
        <v>76</v>
      </c>
      <c r="AS588" s="11">
        <v>585</v>
      </c>
      <c r="AT588" s="11">
        <v>-16.602826</v>
      </c>
      <c r="AU588" s="11">
        <v>-18.245262</v>
      </c>
      <c r="AV588" s="11">
        <v>1.642436</v>
      </c>
      <c r="AW588" s="11">
        <v>9.8925090000000004</v>
      </c>
    </row>
    <row r="589" spans="21:49" x14ac:dyDescent="0.35">
      <c r="U589" s="11" t="s">
        <v>76</v>
      </c>
      <c r="V589" s="11">
        <v>101</v>
      </c>
      <c r="W589" s="11">
        <v>16.283577999999999</v>
      </c>
      <c r="X589" s="11">
        <v>13.290179999999999</v>
      </c>
      <c r="Y589" s="11">
        <v>2.993398</v>
      </c>
      <c r="Z589" s="18">
        <f t="shared" si="14"/>
        <v>0.18382925423392821</v>
      </c>
      <c r="AA589" s="11">
        <v>18.382923000000002</v>
      </c>
      <c r="AR589" s="11" t="s">
        <v>76</v>
      </c>
      <c r="AS589" s="11">
        <v>586</v>
      </c>
      <c r="AT589" s="11">
        <v>-21.597999000000002</v>
      </c>
      <c r="AU589" s="11">
        <v>-23.947005000000001</v>
      </c>
      <c r="AV589" s="11">
        <v>2.3490060000000001</v>
      </c>
      <c r="AW589" s="11">
        <v>10.876037</v>
      </c>
    </row>
    <row r="590" spans="21:49" x14ac:dyDescent="0.35">
      <c r="U590" s="11" t="s">
        <v>76</v>
      </c>
      <c r="V590" s="11">
        <v>1701</v>
      </c>
      <c r="W590" s="11">
        <v>8.8608720000000005</v>
      </c>
      <c r="X590" s="11">
        <v>7.2368249999999996</v>
      </c>
      <c r="Y590" s="11">
        <v>1.624047</v>
      </c>
      <c r="Z590" s="18">
        <f t="shared" si="14"/>
        <v>0.18328297711557057</v>
      </c>
      <c r="AA590" s="11">
        <v>18.328302000000001</v>
      </c>
      <c r="AR590" s="11" t="s">
        <v>76</v>
      </c>
      <c r="AS590" s="11">
        <v>587</v>
      </c>
      <c r="AT590" s="11">
        <v>22.007073999999999</v>
      </c>
      <c r="AU590" s="11">
        <v>23.681117</v>
      </c>
      <c r="AV590" s="11">
        <v>1.6740429999999999</v>
      </c>
      <c r="AW590" s="11">
        <v>7.6068420000000003</v>
      </c>
    </row>
    <row r="591" spans="21:49" x14ac:dyDescent="0.35">
      <c r="U591" s="11" t="s">
        <v>76</v>
      </c>
      <c r="V591" s="11">
        <v>12</v>
      </c>
      <c r="W591" s="11">
        <v>14.177001000000001</v>
      </c>
      <c r="X591" s="11">
        <v>11.578628</v>
      </c>
      <c r="Y591" s="11">
        <v>2.5983719999999999</v>
      </c>
      <c r="Z591" s="18">
        <f t="shared" si="14"/>
        <v>0.18328079401278166</v>
      </c>
      <c r="AA591" s="11">
        <v>18.328081000000001</v>
      </c>
      <c r="AR591" s="11" t="s">
        <v>78</v>
      </c>
      <c r="AS591" s="11">
        <v>588</v>
      </c>
      <c r="AT591" s="11">
        <v>-14.895963999999999</v>
      </c>
      <c r="AU591" s="11">
        <v>-7.7784079999999998</v>
      </c>
      <c r="AV591" s="11">
        <v>7.1175560000000004</v>
      </c>
      <c r="AW591" s="11">
        <v>47.781775000000003</v>
      </c>
    </row>
    <row r="592" spans="21:49" x14ac:dyDescent="0.35">
      <c r="U592" s="11" t="s">
        <v>76</v>
      </c>
      <c r="V592" s="11">
        <v>16</v>
      </c>
      <c r="W592" s="11">
        <v>15.597052</v>
      </c>
      <c r="X592" s="11">
        <v>12.770173</v>
      </c>
      <c r="Y592" s="11">
        <v>2.8268789999999999</v>
      </c>
      <c r="Z592" s="18">
        <f t="shared" si="14"/>
        <v>0.18124444286009947</v>
      </c>
      <c r="AA592" s="11">
        <v>18.124442999999999</v>
      </c>
      <c r="AR592" s="11" t="s">
        <v>83</v>
      </c>
      <c r="AS592" s="11">
        <v>589</v>
      </c>
      <c r="AT592" s="11">
        <v>29.793465999999999</v>
      </c>
      <c r="AU592" s="11">
        <v>29.844635</v>
      </c>
      <c r="AV592" s="11">
        <v>5.1168999999999999E-2</v>
      </c>
      <c r="AW592" s="11">
        <v>0.17174600000000001</v>
      </c>
    </row>
    <row r="593" spans="21:49" x14ac:dyDescent="0.35">
      <c r="U593" s="11" t="s">
        <v>76</v>
      </c>
      <c r="V593" s="11">
        <v>257</v>
      </c>
      <c r="W593" s="11">
        <v>-9.3993719999999996</v>
      </c>
      <c r="X593" s="11">
        <v>-11.09675</v>
      </c>
      <c r="Y593" s="11">
        <v>1.6973780000000001</v>
      </c>
      <c r="Z593" s="18">
        <f t="shared" si="14"/>
        <v>0.18058419222050157</v>
      </c>
      <c r="AA593" s="11">
        <v>18.058420000000002</v>
      </c>
      <c r="AR593" s="11" t="s">
        <v>76</v>
      </c>
      <c r="AS593" s="11">
        <v>590</v>
      </c>
      <c r="AT593" s="11">
        <v>-12.812360999999999</v>
      </c>
      <c r="AU593" s="11">
        <v>-10.639217</v>
      </c>
      <c r="AV593" s="11">
        <v>2.1731449999999999</v>
      </c>
      <c r="AW593" s="11">
        <v>16.961312</v>
      </c>
    </row>
    <row r="594" spans="21:49" x14ac:dyDescent="0.35">
      <c r="U594" s="11" t="s">
        <v>76</v>
      </c>
      <c r="V594" s="11">
        <v>616</v>
      </c>
      <c r="W594" s="11">
        <v>-8.7984919999999995</v>
      </c>
      <c r="X594" s="11">
        <v>-7.2102880000000003</v>
      </c>
      <c r="Y594" s="11">
        <v>1.5882039999999999</v>
      </c>
      <c r="Z594" s="18">
        <f t="shared" si="14"/>
        <v>0.18050865989308168</v>
      </c>
      <c r="AA594" s="11">
        <v>18.050865000000002</v>
      </c>
      <c r="AR594" s="11" t="s">
        <v>76</v>
      </c>
      <c r="AS594" s="11">
        <v>591</v>
      </c>
      <c r="AT594" s="11">
        <v>-4.4570410000000003</v>
      </c>
      <c r="AU594" s="11">
        <v>-1.1810620000000001</v>
      </c>
      <c r="AV594" s="11">
        <v>3.275979</v>
      </c>
      <c r="AW594" s="11">
        <v>73.501211999999995</v>
      </c>
    </row>
    <row r="595" spans="21:49" x14ac:dyDescent="0.35">
      <c r="U595" s="11" t="s">
        <v>76</v>
      </c>
      <c r="V595" s="11">
        <v>673</v>
      </c>
      <c r="W595" s="11">
        <v>-6.2641229999999997</v>
      </c>
      <c r="X595" s="11">
        <v>-5.1351170000000002</v>
      </c>
      <c r="Y595" s="11">
        <v>1.129006</v>
      </c>
      <c r="Z595" s="18">
        <f t="shared" si="14"/>
        <v>0.18023368953642832</v>
      </c>
      <c r="AA595" s="11">
        <v>18.023368000000001</v>
      </c>
      <c r="AR595" s="11" t="s">
        <v>76</v>
      </c>
      <c r="AS595" s="11">
        <v>592</v>
      </c>
      <c r="AT595" s="11">
        <v>14.097816999999999</v>
      </c>
      <c r="AU595" s="11">
        <v>14.845471999999999</v>
      </c>
      <c r="AV595" s="11">
        <v>0.74765599999999999</v>
      </c>
      <c r="AW595" s="11">
        <v>5.3033440000000001</v>
      </c>
    </row>
    <row r="596" spans="21:49" x14ac:dyDescent="0.35">
      <c r="U596" s="11" t="s">
        <v>76</v>
      </c>
      <c r="V596" s="11">
        <v>1064</v>
      </c>
      <c r="W596" s="11">
        <v>-9.5921140000000005</v>
      </c>
      <c r="X596" s="11">
        <v>-11.320900999999999</v>
      </c>
      <c r="Y596" s="11">
        <v>1.7287870000000001</v>
      </c>
      <c r="Z596" s="18">
        <f t="shared" si="14"/>
        <v>0.18023003062724233</v>
      </c>
      <c r="AA596" s="11">
        <v>18.023002999999999</v>
      </c>
      <c r="AR596" s="11" t="s">
        <v>76</v>
      </c>
      <c r="AS596" s="11">
        <v>593</v>
      </c>
      <c r="AT596" s="11">
        <v>-1.9022680000000001</v>
      </c>
      <c r="AU596" s="11">
        <v>-1.6211519999999999</v>
      </c>
      <c r="AV596" s="11">
        <v>0.28111700000000001</v>
      </c>
      <c r="AW596" s="11">
        <v>14.777968</v>
      </c>
    </row>
    <row r="597" spans="21:49" x14ac:dyDescent="0.35">
      <c r="U597" s="11" t="s">
        <v>76</v>
      </c>
      <c r="V597" s="11">
        <v>61</v>
      </c>
      <c r="W597" s="11">
        <v>-9.2758289999999999</v>
      </c>
      <c r="X597" s="11">
        <v>-10.946844</v>
      </c>
      <c r="Y597" s="11">
        <v>1.6710160000000001</v>
      </c>
      <c r="Z597" s="18">
        <f t="shared" si="14"/>
        <v>0.18014734855504561</v>
      </c>
      <c r="AA597" s="11">
        <v>18.014731999999999</v>
      </c>
      <c r="AR597" s="11" t="s">
        <v>76</v>
      </c>
      <c r="AS597" s="11">
        <v>594</v>
      </c>
      <c r="AT597" s="11">
        <v>18.487376000000001</v>
      </c>
      <c r="AU597" s="11">
        <v>17.316130000000001</v>
      </c>
      <c r="AV597" s="11">
        <v>1.171246</v>
      </c>
      <c r="AW597" s="11">
        <v>6.3353840000000003</v>
      </c>
    </row>
    <row r="598" spans="21:49" x14ac:dyDescent="0.35">
      <c r="U598" s="11" t="s">
        <v>76</v>
      </c>
      <c r="V598" s="11">
        <v>446</v>
      </c>
      <c r="W598" s="11">
        <v>18.398558999999999</v>
      </c>
      <c r="X598" s="11">
        <v>21.709246</v>
      </c>
      <c r="Y598" s="11">
        <v>3.3106870000000002</v>
      </c>
      <c r="Z598" s="18">
        <f t="shared" si="14"/>
        <v>0.17994273355864449</v>
      </c>
      <c r="AA598" s="11">
        <v>17.994274999999998</v>
      </c>
      <c r="AR598" s="11" t="s">
        <v>76</v>
      </c>
      <c r="AS598" s="11">
        <v>595</v>
      </c>
      <c r="AT598" s="11">
        <v>19.468736</v>
      </c>
      <c r="AU598" s="11">
        <v>16.780833999999999</v>
      </c>
      <c r="AV598" s="11">
        <v>2.6879029999999999</v>
      </c>
      <c r="AW598" s="11">
        <v>13.806251</v>
      </c>
    </row>
    <row r="599" spans="21:49" x14ac:dyDescent="0.35">
      <c r="U599" s="11" t="s">
        <v>76</v>
      </c>
      <c r="V599" s="11">
        <v>667</v>
      </c>
      <c r="W599" s="11">
        <v>-9.6069230000000001</v>
      </c>
      <c r="X599" s="11">
        <v>-7.8782589999999999</v>
      </c>
      <c r="Y599" s="11">
        <v>1.7286630000000001</v>
      </c>
      <c r="Z599" s="18">
        <f t="shared" si="14"/>
        <v>0.17993930002353511</v>
      </c>
      <c r="AA599" s="11">
        <v>17.993932999999998</v>
      </c>
      <c r="AR599" s="11" t="s">
        <v>76</v>
      </c>
      <c r="AS599" s="11">
        <v>596</v>
      </c>
      <c r="AT599" s="11">
        <v>-24.733128000000001</v>
      </c>
      <c r="AU599" s="11">
        <v>-24.689594</v>
      </c>
      <c r="AV599" s="11">
        <v>4.3534999999999997E-2</v>
      </c>
      <c r="AW599" s="11">
        <v>0.17601700000000001</v>
      </c>
    </row>
    <row r="600" spans="21:49" x14ac:dyDescent="0.35">
      <c r="U600" s="11" t="s">
        <v>76</v>
      </c>
      <c r="V600" s="11">
        <v>1538</v>
      </c>
      <c r="W600" s="11">
        <v>-11.65131</v>
      </c>
      <c r="X600" s="11">
        <v>-13.721155</v>
      </c>
      <c r="Y600" s="11">
        <v>2.0698449999999999</v>
      </c>
      <c r="Z600" s="18">
        <f t="shared" si="14"/>
        <v>0.17764912271667305</v>
      </c>
      <c r="AA600" s="11">
        <v>17.764913</v>
      </c>
      <c r="AR600" s="11" t="s">
        <v>76</v>
      </c>
      <c r="AS600" s="11">
        <v>597</v>
      </c>
      <c r="AT600" s="11">
        <v>-3.7007129999999999</v>
      </c>
      <c r="AU600" s="11">
        <v>-5.7979940000000001</v>
      </c>
      <c r="AV600" s="11">
        <v>2.09728</v>
      </c>
      <c r="AW600" s="11">
        <v>56.672324000000003</v>
      </c>
    </row>
    <row r="601" spans="21:49" x14ac:dyDescent="0.35">
      <c r="U601" s="11" t="s">
        <v>76</v>
      </c>
      <c r="V601" s="11">
        <v>1339</v>
      </c>
      <c r="W601" s="11">
        <v>-9.1443320000000003</v>
      </c>
      <c r="X601" s="11">
        <v>-10.766845999999999</v>
      </c>
      <c r="Y601" s="11">
        <v>1.622514</v>
      </c>
      <c r="Z601" s="18">
        <f t="shared" si="14"/>
        <v>0.1774338464526441</v>
      </c>
      <c r="AA601" s="11">
        <v>17.743389000000001</v>
      </c>
      <c r="AR601" s="11" t="s">
        <v>76</v>
      </c>
      <c r="AS601" s="11">
        <v>598</v>
      </c>
      <c r="AT601" s="11">
        <v>15.603255000000001</v>
      </c>
      <c r="AU601" s="11">
        <v>15.362351</v>
      </c>
      <c r="AV601" s="11">
        <v>0.24090400000000001</v>
      </c>
      <c r="AW601" s="11">
        <v>1.543936</v>
      </c>
    </row>
    <row r="602" spans="21:49" x14ac:dyDescent="0.35">
      <c r="U602" s="11" t="s">
        <v>76</v>
      </c>
      <c r="V602" s="11">
        <v>1416</v>
      </c>
      <c r="W602" s="11">
        <v>-9.3438960000000009</v>
      </c>
      <c r="X602" s="11">
        <v>-11.001795</v>
      </c>
      <c r="Y602" s="11">
        <v>1.657899</v>
      </c>
      <c r="Z602" s="18">
        <f t="shared" si="14"/>
        <v>0.17743123425175109</v>
      </c>
      <c r="AA602" s="11">
        <v>17.743127000000001</v>
      </c>
      <c r="AR602" s="11" t="s">
        <v>83</v>
      </c>
      <c r="AS602" s="11">
        <v>599</v>
      </c>
      <c r="AT602" s="11">
        <v>-0.786852</v>
      </c>
      <c r="AU602" s="11">
        <v>-2.5079880000000001</v>
      </c>
      <c r="AV602" s="11">
        <v>1.7211350000000001</v>
      </c>
      <c r="AW602" s="11" t="s">
        <v>77</v>
      </c>
    </row>
    <row r="603" spans="21:49" x14ac:dyDescent="0.35">
      <c r="U603" s="11" t="s">
        <v>76</v>
      </c>
      <c r="V603" s="11">
        <v>1810</v>
      </c>
      <c r="W603" s="11">
        <v>41.324047999999998</v>
      </c>
      <c r="X603" s="11">
        <v>34.000444000000002</v>
      </c>
      <c r="Y603" s="11">
        <v>7.3236039999999996</v>
      </c>
      <c r="Z603" s="18">
        <f t="shared" si="14"/>
        <v>0.17722378020662449</v>
      </c>
      <c r="AA603" s="11">
        <v>17.722377999999999</v>
      </c>
      <c r="AR603" s="11" t="s">
        <v>78</v>
      </c>
      <c r="AS603" s="11">
        <v>600</v>
      </c>
      <c r="AT603" s="11">
        <v>2.5958190000000001</v>
      </c>
      <c r="AU603" s="11">
        <v>-8.8720839999999992</v>
      </c>
      <c r="AV603" s="11">
        <v>11.467902</v>
      </c>
      <c r="AW603" s="11" t="s">
        <v>77</v>
      </c>
    </row>
    <row r="604" spans="21:49" x14ac:dyDescent="0.35">
      <c r="U604" s="11" t="s">
        <v>76</v>
      </c>
      <c r="V604" s="11">
        <v>301</v>
      </c>
      <c r="W604" s="11">
        <v>5.2096619999999998</v>
      </c>
      <c r="X604" s="11">
        <v>4.2868269999999997</v>
      </c>
      <c r="Y604" s="11">
        <v>0.92283400000000004</v>
      </c>
      <c r="Z604" s="18">
        <f t="shared" si="14"/>
        <v>0.17713893914806758</v>
      </c>
      <c r="AA604" s="11">
        <v>17.713903999999999</v>
      </c>
      <c r="AR604" s="11" t="s">
        <v>76</v>
      </c>
      <c r="AS604" s="11">
        <v>601</v>
      </c>
      <c r="AT604" s="11">
        <v>36.749133</v>
      </c>
      <c r="AU604" s="11">
        <v>42.062873000000003</v>
      </c>
      <c r="AV604" s="11">
        <v>5.3137410000000003</v>
      </c>
      <c r="AW604" s="11">
        <v>14.4595</v>
      </c>
    </row>
    <row r="605" spans="21:49" x14ac:dyDescent="0.35">
      <c r="U605" s="11" t="s">
        <v>76</v>
      </c>
      <c r="V605" s="11">
        <v>1689</v>
      </c>
      <c r="W605" s="11">
        <v>-19.110294</v>
      </c>
      <c r="X605" s="11">
        <v>-15.728773</v>
      </c>
      <c r="Y605" s="11">
        <v>3.3815210000000002</v>
      </c>
      <c r="Z605" s="18">
        <f t="shared" si="14"/>
        <v>0.17694761786501037</v>
      </c>
      <c r="AA605" s="11">
        <v>17.694762999999998</v>
      </c>
      <c r="AR605" s="11" t="s">
        <v>83</v>
      </c>
      <c r="AS605" s="11">
        <v>602</v>
      </c>
      <c r="AT605" s="11">
        <v>-17.498608000000001</v>
      </c>
      <c r="AU605" s="11">
        <v>-21.667928</v>
      </c>
      <c r="AV605" s="11">
        <v>4.1693199999999999</v>
      </c>
      <c r="AW605" s="11">
        <v>23.826581999999998</v>
      </c>
    </row>
    <row r="606" spans="21:49" x14ac:dyDescent="0.35">
      <c r="U606" s="11" t="s">
        <v>76</v>
      </c>
      <c r="V606" s="11">
        <v>448</v>
      </c>
      <c r="W606" s="11">
        <v>14.818960000000001</v>
      </c>
      <c r="X606" s="11">
        <v>12.204259</v>
      </c>
      <c r="Y606" s="11">
        <v>2.6147010000000002</v>
      </c>
      <c r="Z606" s="18">
        <f t="shared" si="14"/>
        <v>0.17644294876293615</v>
      </c>
      <c r="AA606" s="11">
        <v>17.644292</v>
      </c>
      <c r="AR606" s="11" t="s">
        <v>76</v>
      </c>
      <c r="AS606" s="11">
        <v>603</v>
      </c>
      <c r="AT606" s="11">
        <v>-6.537363</v>
      </c>
      <c r="AU606" s="11">
        <v>-6.2191970000000003</v>
      </c>
      <c r="AV606" s="11">
        <v>0.31816499999999998</v>
      </c>
      <c r="AW606" s="11">
        <v>4.8668750000000003</v>
      </c>
    </row>
    <row r="607" spans="21:49" x14ac:dyDescent="0.35">
      <c r="U607" s="11" t="s">
        <v>76</v>
      </c>
      <c r="V607" s="11">
        <v>1688</v>
      </c>
      <c r="W607" s="11">
        <v>18.804472000000001</v>
      </c>
      <c r="X607" s="11">
        <v>22.118175000000001</v>
      </c>
      <c r="Y607" s="11">
        <v>3.3137029999999998</v>
      </c>
      <c r="Z607" s="18">
        <f t="shared" si="14"/>
        <v>0.17621888027486227</v>
      </c>
      <c r="AA607" s="11">
        <v>17.621887000000001</v>
      </c>
      <c r="AR607" s="11" t="s">
        <v>76</v>
      </c>
      <c r="AS607" s="11">
        <v>604</v>
      </c>
      <c r="AT607" s="11">
        <v>-8.3936600000000006</v>
      </c>
      <c r="AU607" s="11">
        <v>-7.9510800000000001</v>
      </c>
      <c r="AV607" s="11">
        <v>0.44257999999999997</v>
      </c>
      <c r="AW607" s="11">
        <v>5.2727890000000004</v>
      </c>
    </row>
    <row r="608" spans="21:49" x14ac:dyDescent="0.35">
      <c r="U608" s="11" t="s">
        <v>76</v>
      </c>
      <c r="V608" s="11">
        <v>120</v>
      </c>
      <c r="W608" s="11">
        <v>-27.157923</v>
      </c>
      <c r="X608" s="11">
        <v>-22.387885000000001</v>
      </c>
      <c r="Y608" s="11">
        <v>4.7700379999999996</v>
      </c>
      <c r="Z608" s="18">
        <f t="shared" si="14"/>
        <v>0.17564075131960569</v>
      </c>
      <c r="AA608" s="11">
        <v>17.564074999999999</v>
      </c>
      <c r="AR608" s="11" t="s">
        <v>78</v>
      </c>
      <c r="AS608" s="11">
        <v>605</v>
      </c>
      <c r="AT608" s="11">
        <v>-19.223925000000001</v>
      </c>
      <c r="AU608" s="11">
        <v>-18.956472000000002</v>
      </c>
      <c r="AV608" s="11">
        <v>0.26745200000000002</v>
      </c>
      <c r="AW608" s="11">
        <v>1.3912469999999999</v>
      </c>
    </row>
    <row r="609" spans="21:49" x14ac:dyDescent="0.35">
      <c r="U609" s="11" t="s">
        <v>76</v>
      </c>
      <c r="V609" s="11">
        <v>1074</v>
      </c>
      <c r="W609" s="11">
        <v>7.4526389999999996</v>
      </c>
      <c r="X609" s="11">
        <v>8.7596229999999995</v>
      </c>
      <c r="Y609" s="11">
        <v>1.3069839999999999</v>
      </c>
      <c r="Z609" s="18">
        <f t="shared" si="14"/>
        <v>0.17537197226378468</v>
      </c>
      <c r="AA609" s="11">
        <v>17.537203000000002</v>
      </c>
      <c r="AR609" s="11" t="s">
        <v>76</v>
      </c>
      <c r="AS609" s="11">
        <v>606</v>
      </c>
      <c r="AT609" s="11">
        <v>-3.7627489999999999</v>
      </c>
      <c r="AU609" s="11">
        <v>-9.4955700000000007</v>
      </c>
      <c r="AV609" s="11">
        <v>5.7328210000000004</v>
      </c>
      <c r="AW609" s="11" t="s">
        <v>77</v>
      </c>
    </row>
    <row r="610" spans="21:49" x14ac:dyDescent="0.35">
      <c r="U610" s="11" t="s">
        <v>76</v>
      </c>
      <c r="V610" s="11">
        <v>690</v>
      </c>
      <c r="W610" s="11">
        <v>-19.051511999999999</v>
      </c>
      <c r="X610" s="11">
        <v>-22.391974999999999</v>
      </c>
      <c r="Y610" s="11">
        <v>3.3404630000000002</v>
      </c>
      <c r="Z610" s="18">
        <f t="shared" si="14"/>
        <v>0.17533847182312881</v>
      </c>
      <c r="AA610" s="11">
        <v>17.533846</v>
      </c>
      <c r="AR610" s="11" t="s">
        <v>76</v>
      </c>
      <c r="AS610" s="11">
        <v>607</v>
      </c>
      <c r="AT610" s="11">
        <v>12.200735</v>
      </c>
      <c r="AU610" s="11">
        <v>9.4375129999999992</v>
      </c>
      <c r="AV610" s="11">
        <v>2.7632219999999998</v>
      </c>
      <c r="AW610" s="11">
        <v>22.647998000000001</v>
      </c>
    </row>
    <row r="611" spans="21:49" x14ac:dyDescent="0.35">
      <c r="U611" s="11" t="s">
        <v>76</v>
      </c>
      <c r="V611" s="11">
        <v>87</v>
      </c>
      <c r="W611" s="11">
        <v>6.8693900000000001</v>
      </c>
      <c r="X611" s="11">
        <v>8.0680460000000007</v>
      </c>
      <c r="Y611" s="11">
        <v>1.1986559999999999</v>
      </c>
      <c r="Z611" s="18">
        <f t="shared" si="14"/>
        <v>0.17449234939346869</v>
      </c>
      <c r="AA611" s="11">
        <v>17.449231999999999</v>
      </c>
      <c r="AR611" s="11" t="s">
        <v>76</v>
      </c>
      <c r="AS611" s="11">
        <v>608</v>
      </c>
      <c r="AT611" s="11">
        <v>-11.550065999999999</v>
      </c>
      <c r="AU611" s="11">
        <v>-11.873227</v>
      </c>
      <c r="AV611" s="11">
        <v>0.323162</v>
      </c>
      <c r="AW611" s="11">
        <v>2.7979210000000001</v>
      </c>
    </row>
    <row r="612" spans="21:49" x14ac:dyDescent="0.35">
      <c r="U612" s="11" t="s">
        <v>76</v>
      </c>
      <c r="V612" s="11">
        <v>193</v>
      </c>
      <c r="W612" s="11">
        <v>-12.685109000000001</v>
      </c>
      <c r="X612" s="11">
        <v>-10.485970999999999</v>
      </c>
      <c r="Y612" s="11">
        <v>2.1991390000000002</v>
      </c>
      <c r="Z612" s="18">
        <f t="shared" si="14"/>
        <v>0.1733638236770374</v>
      </c>
      <c r="AA612" s="11">
        <v>17.336378</v>
      </c>
      <c r="AR612" s="11" t="s">
        <v>76</v>
      </c>
      <c r="AS612" s="11">
        <v>609</v>
      </c>
      <c r="AT612" s="11">
        <v>-17.055793000000001</v>
      </c>
      <c r="AU612" s="11">
        <v>-16.114101000000002</v>
      </c>
      <c r="AV612" s="11">
        <v>0.941693</v>
      </c>
      <c r="AW612" s="11">
        <v>5.5212479999999999</v>
      </c>
    </row>
    <row r="613" spans="21:49" x14ac:dyDescent="0.35">
      <c r="U613" s="11" t="s">
        <v>76</v>
      </c>
      <c r="V613" s="11">
        <v>1522</v>
      </c>
      <c r="W613" s="11">
        <v>12.889233000000001</v>
      </c>
      <c r="X613" s="11">
        <v>10.6562</v>
      </c>
      <c r="Y613" s="11">
        <v>2.2330329999999998</v>
      </c>
      <c r="Z613" s="18">
        <f t="shared" si="14"/>
        <v>0.17324793492366844</v>
      </c>
      <c r="AA613" s="11">
        <v>17.324797</v>
      </c>
      <c r="AR613" s="11" t="s">
        <v>78</v>
      </c>
      <c r="AS613" s="11">
        <v>610</v>
      </c>
      <c r="AT613" s="11">
        <v>-11.839487999999999</v>
      </c>
      <c r="AU613" s="11">
        <v>-17.672141</v>
      </c>
      <c r="AV613" s="11">
        <v>5.8326529999999996</v>
      </c>
      <c r="AW613" s="11">
        <v>49.264398999999997</v>
      </c>
    </row>
    <row r="614" spans="21:49" x14ac:dyDescent="0.35">
      <c r="U614" s="11" t="s">
        <v>76</v>
      </c>
      <c r="V614" s="11">
        <v>1381</v>
      </c>
      <c r="W614" s="11">
        <v>4.3964720000000002</v>
      </c>
      <c r="X614" s="11">
        <v>3.636136</v>
      </c>
      <c r="Y614" s="11">
        <v>0.76033700000000004</v>
      </c>
      <c r="Z614" s="18">
        <f t="shared" si="14"/>
        <v>0.1729425321030135</v>
      </c>
      <c r="AA614" s="11">
        <v>17.294242000000001</v>
      </c>
      <c r="AR614" s="11" t="s">
        <v>83</v>
      </c>
      <c r="AS614" s="11">
        <v>611</v>
      </c>
      <c r="AT614" s="11">
        <v>17.465209000000002</v>
      </c>
      <c r="AU614" s="11">
        <v>-4.6717259999999996</v>
      </c>
      <c r="AV614" s="11">
        <v>22.136935000000001</v>
      </c>
      <c r="AW614" s="11" t="s">
        <v>77</v>
      </c>
    </row>
    <row r="615" spans="21:49" x14ac:dyDescent="0.35">
      <c r="U615" s="11" t="s">
        <v>76</v>
      </c>
      <c r="V615" s="11">
        <v>64</v>
      </c>
      <c r="W615" s="11">
        <v>21.83935</v>
      </c>
      <c r="X615" s="11">
        <v>18.076602000000001</v>
      </c>
      <c r="Y615" s="11">
        <v>3.7627480000000002</v>
      </c>
      <c r="Z615" s="18">
        <f t="shared" si="14"/>
        <v>0.17229212407878441</v>
      </c>
      <c r="AA615" s="11">
        <v>17.229212</v>
      </c>
      <c r="AR615" s="11" t="s">
        <v>76</v>
      </c>
      <c r="AS615" s="11">
        <v>612</v>
      </c>
      <c r="AT615" s="11">
        <v>-9.7352720000000001</v>
      </c>
      <c r="AU615" s="11">
        <v>-8.6193290000000005</v>
      </c>
      <c r="AV615" s="11">
        <v>1.1159429999999999</v>
      </c>
      <c r="AW615" s="11">
        <v>11.462885</v>
      </c>
    </row>
    <row r="616" spans="21:49" x14ac:dyDescent="0.35">
      <c r="U616" s="11" t="s">
        <v>76</v>
      </c>
      <c r="V616" s="11">
        <v>1609</v>
      </c>
      <c r="W616" s="11">
        <v>2.3844609999999999</v>
      </c>
      <c r="X616" s="11">
        <v>2.795194</v>
      </c>
      <c r="Y616" s="11">
        <v>0.41073399999999999</v>
      </c>
      <c r="Z616" s="18">
        <f t="shared" si="14"/>
        <v>0.17225444240857787</v>
      </c>
      <c r="AA616" s="11">
        <v>17.225439999999999</v>
      </c>
      <c r="AR616" s="11" t="s">
        <v>76</v>
      </c>
      <c r="AS616" s="11">
        <v>613</v>
      </c>
      <c r="AT616" s="11">
        <v>-10.67291</v>
      </c>
      <c r="AU616" s="11">
        <v>-8.9179490000000001</v>
      </c>
      <c r="AV616" s="11">
        <v>1.754961</v>
      </c>
      <c r="AW616" s="11">
        <v>16.443135999999999</v>
      </c>
    </row>
    <row r="617" spans="21:49" x14ac:dyDescent="0.35">
      <c r="U617" s="11" t="s">
        <v>76</v>
      </c>
      <c r="V617" s="11">
        <v>1097</v>
      </c>
      <c r="W617" s="11">
        <v>-10.450430000000001</v>
      </c>
      <c r="X617" s="11">
        <v>-8.6508289999999999</v>
      </c>
      <c r="Y617" s="11">
        <v>1.7996019999999999</v>
      </c>
      <c r="Z617" s="18">
        <f t="shared" si="14"/>
        <v>0.17220363181227946</v>
      </c>
      <c r="AA617" s="11">
        <v>17.220359999999999</v>
      </c>
      <c r="AR617" s="11" t="s">
        <v>76</v>
      </c>
      <c r="AS617" s="11">
        <v>614</v>
      </c>
      <c r="AT617" s="11">
        <v>27.257624</v>
      </c>
      <c r="AU617" s="11">
        <v>30.140264999999999</v>
      </c>
      <c r="AV617" s="11">
        <v>2.882641</v>
      </c>
      <c r="AW617" s="11">
        <v>10.57554</v>
      </c>
    </row>
    <row r="618" spans="21:49" x14ac:dyDescent="0.35">
      <c r="U618" s="11" t="s">
        <v>76</v>
      </c>
      <c r="V618" s="11">
        <v>1211</v>
      </c>
      <c r="W618" s="11">
        <v>1.1493390000000001</v>
      </c>
      <c r="X618" s="11">
        <v>0.95217700000000005</v>
      </c>
      <c r="Y618" s="11">
        <v>0.197162</v>
      </c>
      <c r="Z618" s="18">
        <f t="shared" si="14"/>
        <v>0.17154381779440181</v>
      </c>
      <c r="AA618" s="11">
        <v>17.154395999999998</v>
      </c>
      <c r="AR618" s="11" t="s">
        <v>83</v>
      </c>
      <c r="AS618" s="11">
        <v>615</v>
      </c>
      <c r="AT618" s="11">
        <v>45.399990000000003</v>
      </c>
      <c r="AU618" s="11">
        <v>37.995975000000001</v>
      </c>
      <c r="AV618" s="11">
        <v>7.4040140000000001</v>
      </c>
      <c r="AW618" s="11">
        <v>16.308406000000002</v>
      </c>
    </row>
    <row r="619" spans="21:49" x14ac:dyDescent="0.35">
      <c r="U619" s="11" t="s">
        <v>76</v>
      </c>
      <c r="V619" s="11">
        <v>338</v>
      </c>
      <c r="W619" s="11">
        <v>16.225491000000002</v>
      </c>
      <c r="X619" s="11">
        <v>19.002808000000002</v>
      </c>
      <c r="Y619" s="11">
        <v>2.777317</v>
      </c>
      <c r="Z619" s="18">
        <f t="shared" si="14"/>
        <v>0.17116998185139665</v>
      </c>
      <c r="AA619" s="11">
        <v>17.116999</v>
      </c>
      <c r="AR619" s="11" t="s">
        <v>76</v>
      </c>
      <c r="AS619" s="11">
        <v>616</v>
      </c>
      <c r="AT619" s="11">
        <v>-8.7984919999999995</v>
      </c>
      <c r="AU619" s="11">
        <v>-7.2102880000000003</v>
      </c>
      <c r="AV619" s="11">
        <v>1.5882039999999999</v>
      </c>
      <c r="AW619" s="11">
        <v>18.050865000000002</v>
      </c>
    </row>
    <row r="620" spans="21:49" x14ac:dyDescent="0.35">
      <c r="U620" s="11" t="s">
        <v>76</v>
      </c>
      <c r="V620" s="11">
        <v>1610</v>
      </c>
      <c r="W620" s="11">
        <v>-7.5035449999999999</v>
      </c>
      <c r="X620" s="11">
        <v>-6.2208059999999996</v>
      </c>
      <c r="Y620" s="11">
        <v>1.28274</v>
      </c>
      <c r="Z620" s="18">
        <f t="shared" si="14"/>
        <v>0.17095119706751943</v>
      </c>
      <c r="AA620" s="11">
        <v>17.095113000000001</v>
      </c>
      <c r="AR620" s="11" t="s">
        <v>78</v>
      </c>
      <c r="AS620" s="11">
        <v>617</v>
      </c>
      <c r="AT620" s="11">
        <v>14.342285</v>
      </c>
      <c r="AU620" s="11">
        <v>-3.4794640000000001</v>
      </c>
      <c r="AV620" s="11">
        <v>17.821749000000001</v>
      </c>
      <c r="AW620" s="11" t="s">
        <v>77</v>
      </c>
    </row>
    <row r="621" spans="21:49" x14ac:dyDescent="0.35">
      <c r="U621" s="11" t="s">
        <v>76</v>
      </c>
      <c r="V621" s="11">
        <v>1440</v>
      </c>
      <c r="W621" s="11">
        <v>-4.0728569999999999</v>
      </c>
      <c r="X621" s="11">
        <v>-4.7674849999999998</v>
      </c>
      <c r="Y621" s="11">
        <v>0.69462800000000002</v>
      </c>
      <c r="Z621" s="18">
        <f t="shared" si="14"/>
        <v>0.17055054965101893</v>
      </c>
      <c r="AA621" s="11">
        <v>17.055046000000001</v>
      </c>
      <c r="AR621" s="11" t="s">
        <v>76</v>
      </c>
      <c r="AS621" s="11">
        <v>618</v>
      </c>
      <c r="AT621" s="11">
        <v>0.884019</v>
      </c>
      <c r="AU621" s="11">
        <v>1.934733</v>
      </c>
      <c r="AV621" s="11">
        <v>1.0507139999999999</v>
      </c>
      <c r="AW621" s="11" t="s">
        <v>77</v>
      </c>
    </row>
    <row r="622" spans="21:49" x14ac:dyDescent="0.35">
      <c r="U622" s="11" t="s">
        <v>76</v>
      </c>
      <c r="V622" s="11">
        <v>1349</v>
      </c>
      <c r="W622" s="11">
        <v>-14.376827</v>
      </c>
      <c r="X622" s="11">
        <v>-16.826414</v>
      </c>
      <c r="Y622" s="11">
        <v>2.4495870000000002</v>
      </c>
      <c r="Z622" s="18">
        <f t="shared" si="14"/>
        <v>0.17038439705784872</v>
      </c>
      <c r="AA622" s="11">
        <v>17.038436999999998</v>
      </c>
      <c r="AR622" s="11" t="s">
        <v>76</v>
      </c>
      <c r="AS622" s="11">
        <v>619</v>
      </c>
      <c r="AT622" s="11">
        <v>-9.314012</v>
      </c>
      <c r="AU622" s="11">
        <v>-13.985779000000001</v>
      </c>
      <c r="AV622" s="11">
        <v>4.6717680000000001</v>
      </c>
      <c r="AW622" s="11">
        <v>50.158492000000003</v>
      </c>
    </row>
    <row r="623" spans="21:49" x14ac:dyDescent="0.35">
      <c r="U623" s="11" t="s">
        <v>76</v>
      </c>
      <c r="V623" s="11">
        <v>1814</v>
      </c>
      <c r="W623" s="11">
        <v>-8.0737989999999993</v>
      </c>
      <c r="X623" s="11">
        <v>-6.7010399999999999</v>
      </c>
      <c r="Y623" s="11">
        <v>1.3727590000000001</v>
      </c>
      <c r="Z623" s="18">
        <f t="shared" si="14"/>
        <v>0.17002640268849895</v>
      </c>
      <c r="AA623" s="11">
        <v>17.00264</v>
      </c>
      <c r="AR623" s="11" t="s">
        <v>76</v>
      </c>
      <c r="AS623" s="11">
        <v>620</v>
      </c>
      <c r="AT623" s="11">
        <v>-9.5304160000000007</v>
      </c>
      <c r="AU623" s="11">
        <v>-10.596268999999999</v>
      </c>
      <c r="AV623" s="11">
        <v>1.0658529999999999</v>
      </c>
      <c r="AW623" s="11">
        <v>11.1837</v>
      </c>
    </row>
    <row r="624" spans="21:49" x14ac:dyDescent="0.35">
      <c r="U624" s="11" t="s">
        <v>76</v>
      </c>
      <c r="V624" s="11">
        <v>509</v>
      </c>
      <c r="W624" s="11">
        <v>-4.543971</v>
      </c>
      <c r="X624" s="11">
        <v>-5.3164179999999996</v>
      </c>
      <c r="Y624" s="11">
        <v>0.77244699999999999</v>
      </c>
      <c r="Z624" s="18">
        <f t="shared" si="14"/>
        <v>0.1699938225838149</v>
      </c>
      <c r="AA624" s="11">
        <v>16.999383000000002</v>
      </c>
      <c r="AR624" s="11" t="s">
        <v>76</v>
      </c>
      <c r="AS624" s="11">
        <v>621</v>
      </c>
      <c r="AT624" s="11">
        <v>-16.332522000000001</v>
      </c>
      <c r="AU624" s="11">
        <v>-15.491614999999999</v>
      </c>
      <c r="AV624" s="11">
        <v>0.84090699999999996</v>
      </c>
      <c r="AW624" s="11">
        <v>5.1486650000000003</v>
      </c>
    </row>
    <row r="625" spans="21:49" x14ac:dyDescent="0.35">
      <c r="U625" s="11" t="s">
        <v>76</v>
      </c>
      <c r="V625" s="11">
        <v>590</v>
      </c>
      <c r="W625" s="11">
        <v>-12.812360999999999</v>
      </c>
      <c r="X625" s="11">
        <v>-10.639217</v>
      </c>
      <c r="Y625" s="11">
        <v>2.1731449999999999</v>
      </c>
      <c r="Z625" s="18">
        <f t="shared" si="14"/>
        <v>0.16961315716908071</v>
      </c>
      <c r="AA625" s="11">
        <v>16.961312</v>
      </c>
      <c r="AR625" s="11" t="s">
        <v>76</v>
      </c>
      <c r="AS625" s="11">
        <v>622</v>
      </c>
      <c r="AT625" s="11">
        <v>-10.554828000000001</v>
      </c>
      <c r="AU625" s="11">
        <v>-12.157961999999999</v>
      </c>
      <c r="AV625" s="11">
        <v>1.6031340000000001</v>
      </c>
      <c r="AW625" s="11">
        <v>15.188631000000001</v>
      </c>
    </row>
    <row r="626" spans="21:49" x14ac:dyDescent="0.35">
      <c r="U626" s="11" t="s">
        <v>76</v>
      </c>
      <c r="V626" s="11">
        <v>661</v>
      </c>
      <c r="W626" s="11">
        <v>13.313897000000001</v>
      </c>
      <c r="X626" s="11">
        <v>11.056646000000001</v>
      </c>
      <c r="Y626" s="11">
        <v>2.2572519999999998</v>
      </c>
      <c r="Z626" s="18">
        <f t="shared" si="14"/>
        <v>0.16954104421868366</v>
      </c>
      <c r="AA626" s="11">
        <v>16.954101999999999</v>
      </c>
      <c r="AR626" s="11" t="s">
        <v>83</v>
      </c>
      <c r="AS626" s="11">
        <v>623</v>
      </c>
      <c r="AT626" s="11">
        <v>-8.5354810000000008</v>
      </c>
      <c r="AU626" s="11">
        <v>-9.8683530000000008</v>
      </c>
      <c r="AV626" s="11">
        <v>1.3328709999999999</v>
      </c>
      <c r="AW626" s="11">
        <v>15.615655</v>
      </c>
    </row>
    <row r="627" spans="21:49" x14ac:dyDescent="0.35">
      <c r="U627" s="11" t="s">
        <v>76</v>
      </c>
      <c r="V627" s="11">
        <v>931</v>
      </c>
      <c r="W627" s="11">
        <v>13.633941999999999</v>
      </c>
      <c r="X627" s="11">
        <v>11.32591</v>
      </c>
      <c r="Y627" s="11">
        <v>2.3080319999999999</v>
      </c>
      <c r="Z627" s="18">
        <f t="shared" si="14"/>
        <v>0.16928574289079418</v>
      </c>
      <c r="AA627" s="11">
        <v>16.928577000000001</v>
      </c>
      <c r="AR627" s="11" t="s">
        <v>78</v>
      </c>
      <c r="AS627" s="11">
        <v>624</v>
      </c>
      <c r="AT627" s="11">
        <v>-14.731870000000001</v>
      </c>
      <c r="AU627" s="11">
        <v>-1.784799</v>
      </c>
      <c r="AV627" s="11">
        <v>12.947072</v>
      </c>
      <c r="AW627" s="11">
        <v>87.884780000000006</v>
      </c>
    </row>
    <row r="628" spans="21:49" x14ac:dyDescent="0.35">
      <c r="U628" s="11" t="s">
        <v>76</v>
      </c>
      <c r="V628" s="11">
        <v>1967</v>
      </c>
      <c r="W628" s="11">
        <v>-13.137783000000001</v>
      </c>
      <c r="X628" s="11">
        <v>-10.916081999999999</v>
      </c>
      <c r="Y628" s="11">
        <v>2.2217009999999999</v>
      </c>
      <c r="Z628" s="18">
        <f t="shared" si="14"/>
        <v>0.16910775585195767</v>
      </c>
      <c r="AA628" s="11">
        <v>16.910772999999999</v>
      </c>
      <c r="AR628" s="11" t="s">
        <v>76</v>
      </c>
      <c r="AS628" s="11">
        <v>625</v>
      </c>
      <c r="AT628" s="11">
        <v>2.5039899999999999</v>
      </c>
      <c r="AU628" s="11">
        <v>-2.7355960000000001</v>
      </c>
      <c r="AV628" s="11">
        <v>5.2395860000000001</v>
      </c>
      <c r="AW628" s="11" t="s">
        <v>77</v>
      </c>
    </row>
    <row r="629" spans="21:49" x14ac:dyDescent="0.35">
      <c r="U629" s="11" t="s">
        <v>76</v>
      </c>
      <c r="V629" s="11">
        <v>584</v>
      </c>
      <c r="W629" s="11">
        <v>23.976329</v>
      </c>
      <c r="X629" s="11">
        <v>19.93901</v>
      </c>
      <c r="Y629" s="11">
        <v>4.0373190000000001</v>
      </c>
      <c r="Z629" s="18">
        <f t="shared" si="14"/>
        <v>0.16838770438960859</v>
      </c>
      <c r="AA629" s="11">
        <v>16.838771999999999</v>
      </c>
      <c r="AR629" s="11" t="s">
        <v>76</v>
      </c>
      <c r="AS629" s="11">
        <v>626</v>
      </c>
      <c r="AT629" s="11">
        <v>-2.498812</v>
      </c>
      <c r="AU629" s="11">
        <v>0.39295600000000003</v>
      </c>
      <c r="AV629" s="11">
        <v>2.891769</v>
      </c>
      <c r="AW629" s="11" t="s">
        <v>77</v>
      </c>
    </row>
    <row r="630" spans="21:49" x14ac:dyDescent="0.35">
      <c r="U630" s="11" t="s">
        <v>76</v>
      </c>
      <c r="V630" s="11">
        <v>1000</v>
      </c>
      <c r="W630" s="11">
        <v>-10.024051999999999</v>
      </c>
      <c r="X630" s="11">
        <v>-11.711691999999999</v>
      </c>
      <c r="Y630" s="11">
        <v>1.68764</v>
      </c>
      <c r="Z630" s="18">
        <f t="shared" si="14"/>
        <v>0.16835906278219628</v>
      </c>
      <c r="AA630" s="11">
        <v>16.835905</v>
      </c>
      <c r="AR630" s="11" t="s">
        <v>83</v>
      </c>
      <c r="AS630" s="11">
        <v>627</v>
      </c>
      <c r="AT630" s="11">
        <v>-11.811809</v>
      </c>
      <c r="AU630" s="11">
        <v>-14.505979999999999</v>
      </c>
      <c r="AV630" s="11">
        <v>2.694172</v>
      </c>
      <c r="AW630" s="11">
        <v>22.809135999999999</v>
      </c>
    </row>
    <row r="631" spans="21:49" x14ac:dyDescent="0.35">
      <c r="U631" s="11" t="s">
        <v>76</v>
      </c>
      <c r="V631" s="11">
        <v>1738</v>
      </c>
      <c r="W631" s="11">
        <v>5.1954630000000002</v>
      </c>
      <c r="X631" s="11">
        <v>6.0680589999999999</v>
      </c>
      <c r="Y631" s="11">
        <v>0.87259600000000004</v>
      </c>
      <c r="Z631" s="18">
        <f t="shared" si="14"/>
        <v>0.16795346247293072</v>
      </c>
      <c r="AA631" s="11">
        <v>16.795335999999999</v>
      </c>
      <c r="AR631" s="11" t="s">
        <v>76</v>
      </c>
      <c r="AS631" s="11">
        <v>628</v>
      </c>
      <c r="AT631" s="11">
        <v>-20.135921</v>
      </c>
      <c r="AU631" s="11">
        <v>-20.455597999999998</v>
      </c>
      <c r="AV631" s="11">
        <v>0.31967699999999999</v>
      </c>
      <c r="AW631" s="11">
        <v>1.5875969999999999</v>
      </c>
    </row>
    <row r="632" spans="21:49" x14ac:dyDescent="0.35">
      <c r="U632" s="11" t="s">
        <v>76</v>
      </c>
      <c r="V632" s="11">
        <v>927</v>
      </c>
      <c r="W632" s="11">
        <v>30.63701</v>
      </c>
      <c r="X632" s="11">
        <v>35.773681000000003</v>
      </c>
      <c r="Y632" s="11">
        <v>5.1366709999999998</v>
      </c>
      <c r="Z632" s="18">
        <f t="shared" si="14"/>
        <v>0.16766228166521471</v>
      </c>
      <c r="AA632" s="11">
        <v>16.766228999999999</v>
      </c>
      <c r="AR632" s="11" t="s">
        <v>76</v>
      </c>
      <c r="AS632" s="11">
        <v>629</v>
      </c>
      <c r="AT632" s="11">
        <v>-15.411343</v>
      </c>
      <c r="AU632" s="11">
        <v>-17.643186</v>
      </c>
      <c r="AV632" s="11">
        <v>2.231843</v>
      </c>
      <c r="AW632" s="11">
        <v>14.481823</v>
      </c>
    </row>
    <row r="633" spans="21:49" x14ac:dyDescent="0.35">
      <c r="U633" s="11" t="s">
        <v>76</v>
      </c>
      <c r="V633" s="11">
        <v>1481</v>
      </c>
      <c r="W633" s="11">
        <v>-27.033852</v>
      </c>
      <c r="X633" s="11">
        <v>-22.502281</v>
      </c>
      <c r="Y633" s="11">
        <v>4.5315719999999997</v>
      </c>
      <c r="Z633" s="18">
        <f t="shared" si="14"/>
        <v>0.16762583445378038</v>
      </c>
      <c r="AA633" s="11">
        <v>16.762581999999998</v>
      </c>
      <c r="AR633" s="11" t="s">
        <v>78</v>
      </c>
      <c r="AS633" s="11">
        <v>630</v>
      </c>
      <c r="AT633" s="11">
        <v>-2.764205</v>
      </c>
      <c r="AU633" s="11">
        <v>-3.719128</v>
      </c>
      <c r="AV633" s="11">
        <v>0.95492299999999997</v>
      </c>
      <c r="AW633" s="11">
        <v>34.546033000000001</v>
      </c>
    </row>
    <row r="634" spans="21:49" x14ac:dyDescent="0.35">
      <c r="U634" s="11" t="s">
        <v>76</v>
      </c>
      <c r="V634" s="11">
        <v>1898</v>
      </c>
      <c r="W634" s="11">
        <v>-29.472563999999998</v>
      </c>
      <c r="X634" s="11">
        <v>-24.567171999999999</v>
      </c>
      <c r="Y634" s="11">
        <v>4.905392</v>
      </c>
      <c r="Z634" s="18">
        <f t="shared" si="14"/>
        <v>0.16643926873820683</v>
      </c>
      <c r="AA634" s="11">
        <v>16.643927999999999</v>
      </c>
      <c r="AR634" s="11" t="s">
        <v>76</v>
      </c>
      <c r="AS634" s="11">
        <v>631</v>
      </c>
      <c r="AT634" s="11">
        <v>-9.4263680000000001</v>
      </c>
      <c r="AU634" s="11">
        <v>-9.0395409999999998</v>
      </c>
      <c r="AV634" s="11">
        <v>0.38682800000000001</v>
      </c>
      <c r="AW634" s="11">
        <v>4.1036760000000001</v>
      </c>
    </row>
    <row r="635" spans="21:49" x14ac:dyDescent="0.35">
      <c r="U635" s="11" t="s">
        <v>76</v>
      </c>
      <c r="V635" s="11">
        <v>1366</v>
      </c>
      <c r="W635" s="11">
        <v>14.188022999999999</v>
      </c>
      <c r="X635" s="11">
        <v>11.827612</v>
      </c>
      <c r="Y635" s="11">
        <v>2.360411</v>
      </c>
      <c r="Z635" s="18">
        <f t="shared" si="14"/>
        <v>0.16636644865884417</v>
      </c>
      <c r="AA635" s="11">
        <v>16.636641999999998</v>
      </c>
      <c r="AR635" s="11" t="s">
        <v>76</v>
      </c>
      <c r="AS635" s="11">
        <v>632</v>
      </c>
      <c r="AT635" s="11">
        <v>-25.134502999999999</v>
      </c>
      <c r="AU635" s="11">
        <v>-18.917556000000001</v>
      </c>
      <c r="AV635" s="11">
        <v>6.2169480000000004</v>
      </c>
      <c r="AW635" s="11">
        <v>24.734715000000001</v>
      </c>
    </row>
    <row r="636" spans="21:49" x14ac:dyDescent="0.35">
      <c r="U636" s="11" t="s">
        <v>76</v>
      </c>
      <c r="V636" s="11">
        <v>863</v>
      </c>
      <c r="W636" s="11">
        <v>-14.41305</v>
      </c>
      <c r="X636" s="11">
        <v>-12.018345</v>
      </c>
      <c r="Y636" s="11">
        <v>2.3947050000000001</v>
      </c>
      <c r="Z636" s="18">
        <f t="shared" si="14"/>
        <v>0.16614838635819623</v>
      </c>
      <c r="AA636" s="11">
        <v>16.614837000000001</v>
      </c>
      <c r="AR636" s="11" t="s">
        <v>83</v>
      </c>
      <c r="AS636" s="11">
        <v>633</v>
      </c>
      <c r="AT636" s="11">
        <v>-4.0726209999999998</v>
      </c>
      <c r="AU636" s="11">
        <v>-3.6953870000000002</v>
      </c>
      <c r="AV636" s="11">
        <v>0.37723400000000001</v>
      </c>
      <c r="AW636" s="11">
        <v>9.262689</v>
      </c>
    </row>
    <row r="637" spans="21:49" x14ac:dyDescent="0.35">
      <c r="U637" s="11" t="s">
        <v>76</v>
      </c>
      <c r="V637" s="11">
        <v>1637</v>
      </c>
      <c r="W637" s="11">
        <v>17.925328</v>
      </c>
      <c r="X637" s="11">
        <v>14.949946000000001</v>
      </c>
      <c r="Y637" s="11">
        <v>2.9753810000000001</v>
      </c>
      <c r="Z637" s="18">
        <f t="shared" si="14"/>
        <v>0.16598753450982878</v>
      </c>
      <c r="AA637" s="11">
        <v>16.598754</v>
      </c>
      <c r="AR637" s="11" t="s">
        <v>76</v>
      </c>
      <c r="AS637" s="11">
        <v>634</v>
      </c>
      <c r="AT637" s="11">
        <v>-10.577339</v>
      </c>
      <c r="AU637" s="11">
        <v>-11.101020999999999</v>
      </c>
      <c r="AV637" s="11">
        <v>0.52368099999999995</v>
      </c>
      <c r="AW637" s="11">
        <v>4.9509749999999997</v>
      </c>
    </row>
    <row r="638" spans="21:49" x14ac:dyDescent="0.35">
      <c r="U638" s="11" t="s">
        <v>76</v>
      </c>
      <c r="V638" s="11">
        <v>794</v>
      </c>
      <c r="W638" s="11">
        <v>-6.1838810000000004</v>
      </c>
      <c r="X638" s="11">
        <v>-5.1575699999999998</v>
      </c>
      <c r="Y638" s="11">
        <v>1.026311</v>
      </c>
      <c r="Z638" s="18">
        <f t="shared" si="14"/>
        <v>0.16596551583059246</v>
      </c>
      <c r="AA638" s="11">
        <v>16.596551000000002</v>
      </c>
      <c r="AR638" s="11" t="s">
        <v>76</v>
      </c>
      <c r="AS638" s="11">
        <v>635</v>
      </c>
      <c r="AT638" s="11">
        <v>-1.781417</v>
      </c>
      <c r="AU638" s="11">
        <v>-2.8153410000000001</v>
      </c>
      <c r="AV638" s="11">
        <v>1.0339240000000001</v>
      </c>
      <c r="AW638" s="11">
        <v>58.039425999999999</v>
      </c>
    </row>
    <row r="639" spans="21:49" x14ac:dyDescent="0.35">
      <c r="U639" s="11" t="s">
        <v>76</v>
      </c>
      <c r="V639" s="11">
        <v>1537</v>
      </c>
      <c r="W639" s="11">
        <v>43.136203999999999</v>
      </c>
      <c r="X639" s="11">
        <v>35.979463000000003</v>
      </c>
      <c r="Y639" s="11">
        <v>7.1567400000000001</v>
      </c>
      <c r="Z639" s="18">
        <f t="shared" si="14"/>
        <v>0.1659102873307999</v>
      </c>
      <c r="AA639" s="11">
        <v>16.59103</v>
      </c>
      <c r="AR639" s="11" t="s">
        <v>76</v>
      </c>
      <c r="AS639" s="11">
        <v>636</v>
      </c>
      <c r="AT639" s="11">
        <v>32.927098999999998</v>
      </c>
      <c r="AU639" s="11">
        <v>33.368287000000002</v>
      </c>
      <c r="AV639" s="11">
        <v>0.44118800000000002</v>
      </c>
      <c r="AW639" s="11">
        <v>1.3398939999999999</v>
      </c>
    </row>
    <row r="640" spans="21:49" x14ac:dyDescent="0.35">
      <c r="U640" s="11" t="s">
        <v>76</v>
      </c>
      <c r="V640" s="11">
        <v>1110</v>
      </c>
      <c r="W640" s="11">
        <v>-4.1752260000000003</v>
      </c>
      <c r="X640" s="11">
        <v>-3.4831270000000001</v>
      </c>
      <c r="Y640" s="11">
        <v>0.69209900000000002</v>
      </c>
      <c r="Z640" s="18">
        <f t="shared" si="14"/>
        <v>0.1657632425166925</v>
      </c>
      <c r="AA640" s="11">
        <v>16.576315000000001</v>
      </c>
      <c r="AR640" s="11" t="s">
        <v>78</v>
      </c>
      <c r="AS640" s="11">
        <v>637</v>
      </c>
      <c r="AT640" s="11">
        <v>-19.688058000000002</v>
      </c>
      <c r="AU640" s="11">
        <v>-16.449801999999998</v>
      </c>
      <c r="AV640" s="11">
        <v>3.2382550000000001</v>
      </c>
      <c r="AW640" s="11">
        <v>16.447814999999999</v>
      </c>
    </row>
    <row r="641" spans="21:49" x14ac:dyDescent="0.35">
      <c r="U641" s="11" t="s">
        <v>76</v>
      </c>
      <c r="V641" s="11">
        <v>563</v>
      </c>
      <c r="W641" s="11">
        <v>11.822417</v>
      </c>
      <c r="X641" s="11">
        <v>13.775081</v>
      </c>
      <c r="Y641" s="11">
        <v>1.952664</v>
      </c>
      <c r="Z641" s="18">
        <f t="shared" si="14"/>
        <v>0.16516622616170618</v>
      </c>
      <c r="AA641" s="11">
        <v>16.516625999999999</v>
      </c>
      <c r="AR641" s="11" t="s">
        <v>78</v>
      </c>
      <c r="AS641" s="11">
        <v>638</v>
      </c>
      <c r="AT641" s="11">
        <v>-22.907442</v>
      </c>
      <c r="AU641" s="11">
        <v>-21.018238</v>
      </c>
      <c r="AV641" s="11">
        <v>1.889205</v>
      </c>
      <c r="AW641" s="11">
        <v>8.2471219999999992</v>
      </c>
    </row>
    <row r="642" spans="21:49" x14ac:dyDescent="0.35">
      <c r="U642" s="11" t="s">
        <v>76</v>
      </c>
      <c r="V642" s="11">
        <v>1579</v>
      </c>
      <c r="W642" s="11">
        <v>25.267164000000001</v>
      </c>
      <c r="X642" s="11">
        <v>21.103971000000001</v>
      </c>
      <c r="Y642" s="11">
        <v>4.1631929999999997</v>
      </c>
      <c r="Z642" s="18">
        <f t="shared" si="14"/>
        <v>0.16476692833433937</v>
      </c>
      <c r="AA642" s="11">
        <v>16.476693999999998</v>
      </c>
      <c r="AR642" s="11" t="s">
        <v>76</v>
      </c>
      <c r="AS642" s="11">
        <v>639</v>
      </c>
      <c r="AT642" s="11">
        <v>-12.046526</v>
      </c>
      <c r="AU642" s="11">
        <v>-10.945691999999999</v>
      </c>
      <c r="AV642" s="11">
        <v>1.1008340000000001</v>
      </c>
      <c r="AW642" s="11">
        <v>9.1381870000000003</v>
      </c>
    </row>
    <row r="643" spans="21:49" x14ac:dyDescent="0.35">
      <c r="U643" s="11" t="s">
        <v>76</v>
      </c>
      <c r="V643" s="11">
        <v>613</v>
      </c>
      <c r="W643" s="11">
        <v>-10.67291</v>
      </c>
      <c r="X643" s="11">
        <v>-8.9179490000000001</v>
      </c>
      <c r="Y643" s="11">
        <v>1.754961</v>
      </c>
      <c r="Z643" s="18">
        <f t="shared" ref="Z643:Z706" si="15">ABS(Y643/W643)</f>
        <v>0.16443135002543824</v>
      </c>
      <c r="AA643" s="11">
        <v>16.443135999999999</v>
      </c>
      <c r="AR643" s="11" t="s">
        <v>76</v>
      </c>
      <c r="AS643" s="11">
        <v>640</v>
      </c>
      <c r="AT643" s="11">
        <v>-6.4205800000000002</v>
      </c>
      <c r="AU643" s="11">
        <v>-7.7053539999999998</v>
      </c>
      <c r="AV643" s="11">
        <v>1.2847740000000001</v>
      </c>
      <c r="AW643" s="11">
        <v>20.010248000000001</v>
      </c>
    </row>
    <row r="644" spans="21:49" x14ac:dyDescent="0.35">
      <c r="U644" s="11" t="s">
        <v>76</v>
      </c>
      <c r="V644" s="11">
        <v>1186</v>
      </c>
      <c r="W644" s="11">
        <v>-4.656301</v>
      </c>
      <c r="X644" s="11">
        <v>-3.89086</v>
      </c>
      <c r="Y644" s="11">
        <v>0.76544100000000004</v>
      </c>
      <c r="Z644" s="18">
        <f t="shared" si="15"/>
        <v>0.16438821287541336</v>
      </c>
      <c r="AA644" s="11">
        <v>16.438829999999999</v>
      </c>
      <c r="AR644" s="11" t="s">
        <v>76</v>
      </c>
      <c r="AS644" s="11">
        <v>641</v>
      </c>
      <c r="AT644" s="11">
        <v>-5.3152340000000002</v>
      </c>
      <c r="AU644" s="11">
        <v>-7.0408200000000001</v>
      </c>
      <c r="AV644" s="11">
        <v>1.7255860000000001</v>
      </c>
      <c r="AW644" s="11">
        <v>32.464902000000002</v>
      </c>
    </row>
    <row r="645" spans="21:49" x14ac:dyDescent="0.35">
      <c r="U645" s="11" t="s">
        <v>76</v>
      </c>
      <c r="V645" s="11">
        <v>86</v>
      </c>
      <c r="W645" s="11">
        <v>-8.2463499999999996</v>
      </c>
      <c r="X645" s="11">
        <v>-6.8912100000000001</v>
      </c>
      <c r="Y645" s="11">
        <v>1.3551409999999999</v>
      </c>
      <c r="Z645" s="18">
        <f t="shared" si="15"/>
        <v>0.16433221970932593</v>
      </c>
      <c r="AA645" s="11">
        <v>16.433215000000001</v>
      </c>
      <c r="AR645" s="11" t="s">
        <v>76</v>
      </c>
      <c r="AS645" s="11">
        <v>642</v>
      </c>
      <c r="AT645" s="11">
        <v>10.043393</v>
      </c>
      <c r="AU645" s="11">
        <v>13.725194</v>
      </c>
      <c r="AV645" s="11">
        <v>3.6818010000000001</v>
      </c>
      <c r="AW645" s="11">
        <v>36.658935999999997</v>
      </c>
    </row>
    <row r="646" spans="21:49" x14ac:dyDescent="0.35">
      <c r="U646" s="11" t="s">
        <v>76</v>
      </c>
      <c r="V646" s="11">
        <v>1512</v>
      </c>
      <c r="W646" s="11">
        <v>24.975504000000001</v>
      </c>
      <c r="X646" s="11">
        <v>29.064094999999998</v>
      </c>
      <c r="Y646" s="11">
        <v>4.0885910000000001</v>
      </c>
      <c r="Z646" s="18">
        <f t="shared" si="15"/>
        <v>0.16370404377024783</v>
      </c>
      <c r="AA646" s="11">
        <v>16.370405999999999</v>
      </c>
      <c r="AR646" s="11" t="s">
        <v>83</v>
      </c>
      <c r="AS646" s="11">
        <v>643</v>
      </c>
      <c r="AT646" s="11">
        <v>-29.054105</v>
      </c>
      <c r="AU646" s="11">
        <v>-28.355160000000001</v>
      </c>
      <c r="AV646" s="11">
        <v>0.69894500000000004</v>
      </c>
      <c r="AW646" s="11">
        <v>2.4056679999999999</v>
      </c>
    </row>
    <row r="647" spans="21:49" x14ac:dyDescent="0.35">
      <c r="U647" s="11" t="s">
        <v>76</v>
      </c>
      <c r="V647" s="11">
        <v>1057</v>
      </c>
      <c r="W647" s="11">
        <v>-11.181685999999999</v>
      </c>
      <c r="X647" s="11">
        <v>-13.010932</v>
      </c>
      <c r="Y647" s="11">
        <v>1.8292459999999999</v>
      </c>
      <c r="Z647" s="18">
        <f t="shared" si="15"/>
        <v>0.16359303954698781</v>
      </c>
      <c r="AA647" s="11">
        <v>16.359307000000001</v>
      </c>
      <c r="AR647" s="11" t="s">
        <v>78</v>
      </c>
      <c r="AS647" s="11">
        <v>644</v>
      </c>
      <c r="AT647" s="11">
        <v>21.350960000000001</v>
      </c>
      <c r="AU647" s="11">
        <v>27.216018999999999</v>
      </c>
      <c r="AV647" s="11">
        <v>5.8650589999999996</v>
      </c>
      <c r="AW647" s="11">
        <v>27.469767000000001</v>
      </c>
    </row>
    <row r="648" spans="21:49" x14ac:dyDescent="0.35">
      <c r="U648" s="11" t="s">
        <v>76</v>
      </c>
      <c r="V648" s="11">
        <v>533</v>
      </c>
      <c r="W648" s="11">
        <v>-12.289236000000001</v>
      </c>
      <c r="X648" s="11">
        <v>-14.295299</v>
      </c>
      <c r="Y648" s="11">
        <v>2.0060630000000002</v>
      </c>
      <c r="Z648" s="18">
        <f t="shared" si="15"/>
        <v>0.16323740548232615</v>
      </c>
      <c r="AA648" s="11">
        <v>16.323740000000001</v>
      </c>
      <c r="AR648" s="11" t="s">
        <v>83</v>
      </c>
      <c r="AS648" s="11">
        <v>645</v>
      </c>
      <c r="AT648" s="11">
        <v>4.2325949999999999</v>
      </c>
      <c r="AU648" s="11">
        <v>3.5471119999999998</v>
      </c>
      <c r="AV648" s="11">
        <v>0.68548299999999995</v>
      </c>
      <c r="AW648" s="11">
        <v>16.195326999999999</v>
      </c>
    </row>
    <row r="649" spans="21:49" x14ac:dyDescent="0.35">
      <c r="U649" s="11" t="s">
        <v>76</v>
      </c>
      <c r="V649" s="11">
        <v>1573</v>
      </c>
      <c r="W649" s="11">
        <v>-8.3610620000000004</v>
      </c>
      <c r="X649" s="11">
        <v>-9.7182390000000005</v>
      </c>
      <c r="Y649" s="11">
        <v>1.3571770000000001</v>
      </c>
      <c r="Z649" s="18">
        <f t="shared" si="15"/>
        <v>0.16232112619186415</v>
      </c>
      <c r="AA649" s="11">
        <v>16.232115</v>
      </c>
      <c r="AR649" s="11" t="s">
        <v>76</v>
      </c>
      <c r="AS649" s="11">
        <v>646</v>
      </c>
      <c r="AT649" s="11">
        <v>6.1561430000000001</v>
      </c>
      <c r="AU649" s="11">
        <v>7.8373109999999997</v>
      </c>
      <c r="AV649" s="11">
        <v>1.6811689999999999</v>
      </c>
      <c r="AW649" s="11">
        <v>27.308802</v>
      </c>
    </row>
    <row r="650" spans="21:49" x14ac:dyDescent="0.35">
      <c r="U650" s="11" t="s">
        <v>76</v>
      </c>
      <c r="V650" s="11">
        <v>809</v>
      </c>
      <c r="W650" s="11">
        <v>14.490536000000001</v>
      </c>
      <c r="X650" s="11">
        <v>12.139568000000001</v>
      </c>
      <c r="Y650" s="11">
        <v>2.3509679999999999</v>
      </c>
      <c r="Z650" s="18">
        <f t="shared" si="15"/>
        <v>0.16224161756335306</v>
      </c>
      <c r="AA650" s="11">
        <v>16.224159</v>
      </c>
      <c r="AR650" s="11" t="s">
        <v>76</v>
      </c>
      <c r="AS650" s="11">
        <v>647</v>
      </c>
      <c r="AT650" s="11">
        <v>-0.122101</v>
      </c>
      <c r="AU650" s="11">
        <v>2.49797</v>
      </c>
      <c r="AV650" s="11">
        <v>2.6200709999999998</v>
      </c>
      <c r="AW650" s="11" t="s">
        <v>77</v>
      </c>
    </row>
    <row r="651" spans="21:49" x14ac:dyDescent="0.35">
      <c r="U651" s="11" t="s">
        <v>76</v>
      </c>
      <c r="V651" s="11">
        <v>1800</v>
      </c>
      <c r="W651" s="11">
        <v>26.072914000000001</v>
      </c>
      <c r="X651" s="11">
        <v>21.863627999999999</v>
      </c>
      <c r="Y651" s="11">
        <v>4.2092869999999998</v>
      </c>
      <c r="Z651" s="18">
        <f t="shared" si="15"/>
        <v>0.16144290584473986</v>
      </c>
      <c r="AA651" s="11">
        <v>16.144290000000002</v>
      </c>
      <c r="AR651" s="11" t="s">
        <v>76</v>
      </c>
      <c r="AS651" s="11">
        <v>648</v>
      </c>
      <c r="AT651" s="11">
        <v>-18.278714000000001</v>
      </c>
      <c r="AU651" s="11">
        <v>-13.048572999999999</v>
      </c>
      <c r="AV651" s="11">
        <v>5.2301409999999997</v>
      </c>
      <c r="AW651" s="11">
        <v>28.613289999999999</v>
      </c>
    </row>
    <row r="652" spans="21:49" x14ac:dyDescent="0.35">
      <c r="U652" s="11" t="s">
        <v>76</v>
      </c>
      <c r="V652" s="11">
        <v>1471</v>
      </c>
      <c r="W652" s="11">
        <v>46.955241000000001</v>
      </c>
      <c r="X652" s="11">
        <v>39.383783999999999</v>
      </c>
      <c r="Y652" s="11">
        <v>7.5714560000000004</v>
      </c>
      <c r="Z652" s="18">
        <f t="shared" si="15"/>
        <v>0.16124836841961901</v>
      </c>
      <c r="AA652" s="11">
        <v>16.124838</v>
      </c>
      <c r="AR652" s="11" t="s">
        <v>76</v>
      </c>
      <c r="AS652" s="11">
        <v>649</v>
      </c>
      <c r="AT652" s="11">
        <v>23.610544000000001</v>
      </c>
      <c r="AU652" s="11">
        <v>18.807093999999999</v>
      </c>
      <c r="AV652" s="11">
        <v>4.8034499999999998</v>
      </c>
      <c r="AW652" s="11">
        <v>20.344512000000002</v>
      </c>
    </row>
    <row r="653" spans="21:49" x14ac:dyDescent="0.35">
      <c r="U653" s="11" t="s">
        <v>76</v>
      </c>
      <c r="V653" s="11">
        <v>1308</v>
      </c>
      <c r="W653" s="11">
        <v>24.702656000000001</v>
      </c>
      <c r="X653" s="11">
        <v>20.743272999999999</v>
      </c>
      <c r="Y653" s="11">
        <v>3.9593829999999999</v>
      </c>
      <c r="Z653" s="18">
        <f t="shared" si="15"/>
        <v>0.16028167173602709</v>
      </c>
      <c r="AA653" s="11">
        <v>16.028168000000001</v>
      </c>
      <c r="AR653" s="11" t="s">
        <v>76</v>
      </c>
      <c r="AS653" s="11">
        <v>650</v>
      </c>
      <c r="AT653" s="11">
        <v>2.8589159999999998</v>
      </c>
      <c r="AU653" s="11">
        <v>-2.095647</v>
      </c>
      <c r="AV653" s="11">
        <v>4.9545630000000003</v>
      </c>
      <c r="AW653" s="11" t="s">
        <v>77</v>
      </c>
    </row>
    <row r="654" spans="21:49" x14ac:dyDescent="0.35">
      <c r="U654" s="11" t="s">
        <v>76</v>
      </c>
      <c r="V654" s="11">
        <v>140</v>
      </c>
      <c r="W654" s="11">
        <v>-4.0432860000000002</v>
      </c>
      <c r="X654" s="11">
        <v>-4.6909999999999998</v>
      </c>
      <c r="Y654" s="11">
        <v>0.64771400000000001</v>
      </c>
      <c r="Z654" s="18">
        <f t="shared" si="15"/>
        <v>0.16019495034484327</v>
      </c>
      <c r="AA654" s="11">
        <v>16.019487999999999</v>
      </c>
      <c r="AR654" s="11" t="s">
        <v>78</v>
      </c>
      <c r="AS654" s="11">
        <v>651</v>
      </c>
      <c r="AT654" s="11">
        <v>-15.391109</v>
      </c>
      <c r="AU654" s="11">
        <v>-18.571729999999999</v>
      </c>
      <c r="AV654" s="11">
        <v>3.1806209999999999</v>
      </c>
      <c r="AW654" s="11">
        <v>20.665317000000002</v>
      </c>
    </row>
    <row r="655" spans="21:49" x14ac:dyDescent="0.35">
      <c r="U655" s="11" t="s">
        <v>76</v>
      </c>
      <c r="V655" s="11">
        <v>1774</v>
      </c>
      <c r="W655" s="11">
        <v>-18.751042000000002</v>
      </c>
      <c r="X655" s="11">
        <v>-15.749510000000001</v>
      </c>
      <c r="Y655" s="11">
        <v>3.0015320000000001</v>
      </c>
      <c r="Z655" s="18">
        <f t="shared" si="15"/>
        <v>0.16007281088698963</v>
      </c>
      <c r="AA655" s="11">
        <v>16.007282</v>
      </c>
      <c r="AR655" s="11" t="s">
        <v>76</v>
      </c>
      <c r="AS655" s="11">
        <v>652</v>
      </c>
      <c r="AT655" s="11">
        <v>-8.8518399999999993</v>
      </c>
      <c r="AU655" s="11">
        <v>-9.6553970000000007</v>
      </c>
      <c r="AV655" s="11">
        <v>0.80355699999999997</v>
      </c>
      <c r="AW655" s="11">
        <v>9.0778549999999996</v>
      </c>
    </row>
    <row r="656" spans="21:49" x14ac:dyDescent="0.35">
      <c r="U656" s="11" t="s">
        <v>76</v>
      </c>
      <c r="V656" s="11">
        <v>1966</v>
      </c>
      <c r="W656" s="11">
        <v>-11.602532999999999</v>
      </c>
      <c r="X656" s="11">
        <v>-9.7503060000000001</v>
      </c>
      <c r="Y656" s="11">
        <v>1.8522270000000001</v>
      </c>
      <c r="Z656" s="18">
        <f t="shared" si="15"/>
        <v>0.15963988208436899</v>
      </c>
      <c r="AA656" s="11">
        <v>15.963986999999999</v>
      </c>
      <c r="AR656" s="11" t="s">
        <v>76</v>
      </c>
      <c r="AS656" s="11">
        <v>653</v>
      </c>
      <c r="AT656" s="11">
        <v>-8.1916799999999999</v>
      </c>
      <c r="AU656" s="11">
        <v>-7.257339</v>
      </c>
      <c r="AV656" s="11">
        <v>0.93434099999999998</v>
      </c>
      <c r="AW656" s="11">
        <v>11.405975</v>
      </c>
    </row>
    <row r="657" spans="21:49" x14ac:dyDescent="0.35">
      <c r="U657" s="11" t="s">
        <v>76</v>
      </c>
      <c r="V657" s="11">
        <v>1131</v>
      </c>
      <c r="W657" s="11">
        <v>8.7397139999999993</v>
      </c>
      <c r="X657" s="11">
        <v>7.3457489999999996</v>
      </c>
      <c r="Y657" s="11">
        <v>1.393964</v>
      </c>
      <c r="Z657" s="18">
        <f t="shared" si="15"/>
        <v>0.15949766777265253</v>
      </c>
      <c r="AA657" s="11">
        <v>15.949771999999999</v>
      </c>
      <c r="AR657" s="11" t="s">
        <v>83</v>
      </c>
      <c r="AS657" s="11">
        <v>654</v>
      </c>
      <c r="AT657" s="11">
        <v>-26.967129</v>
      </c>
      <c r="AU657" s="11">
        <v>-25.798143</v>
      </c>
      <c r="AV657" s="11">
        <v>1.1689860000000001</v>
      </c>
      <c r="AW657" s="11">
        <v>4.3348560000000003</v>
      </c>
    </row>
    <row r="658" spans="21:49" x14ac:dyDescent="0.35">
      <c r="U658" s="11" t="s">
        <v>76</v>
      </c>
      <c r="V658" s="11">
        <v>751</v>
      </c>
      <c r="W658" s="11">
        <v>-19.718275999999999</v>
      </c>
      <c r="X658" s="11">
        <v>-16.574591999999999</v>
      </c>
      <c r="Y658" s="11">
        <v>3.1436839999999999</v>
      </c>
      <c r="Z658" s="18">
        <f t="shared" si="15"/>
        <v>0.15942996233544962</v>
      </c>
      <c r="AA658" s="11">
        <v>15.942997</v>
      </c>
      <c r="AR658" s="11" t="s">
        <v>76</v>
      </c>
      <c r="AS658" s="11">
        <v>655</v>
      </c>
      <c r="AT658" s="11">
        <v>39.393416999999999</v>
      </c>
      <c r="AU658" s="11">
        <v>35.277113</v>
      </c>
      <c r="AV658" s="11">
        <v>4.1163040000000004</v>
      </c>
      <c r="AW658" s="11">
        <v>10.449218</v>
      </c>
    </row>
    <row r="659" spans="21:49" x14ac:dyDescent="0.35">
      <c r="U659" s="11" t="s">
        <v>76</v>
      </c>
      <c r="V659" s="11">
        <v>1291</v>
      </c>
      <c r="W659" s="11">
        <v>-12.760541</v>
      </c>
      <c r="X659" s="11">
        <v>-10.73504</v>
      </c>
      <c r="Y659" s="11">
        <v>2.0255019999999999</v>
      </c>
      <c r="Z659" s="18">
        <f t="shared" si="15"/>
        <v>0.15873167132960897</v>
      </c>
      <c r="AA659" s="11">
        <v>15.873165</v>
      </c>
      <c r="AR659" s="11" t="s">
        <v>76</v>
      </c>
      <c r="AS659" s="11">
        <v>656</v>
      </c>
      <c r="AT659" s="11">
        <v>29.606238999999999</v>
      </c>
      <c r="AU659" s="11">
        <v>29.041080999999998</v>
      </c>
      <c r="AV659" s="11">
        <v>0.56515899999999997</v>
      </c>
      <c r="AW659" s="11">
        <v>1.908917</v>
      </c>
    </row>
    <row r="660" spans="21:49" x14ac:dyDescent="0.35">
      <c r="U660" s="11" t="s">
        <v>76</v>
      </c>
      <c r="V660" s="11">
        <v>1448</v>
      </c>
      <c r="W660" s="11">
        <v>-17.230056000000001</v>
      </c>
      <c r="X660" s="11">
        <v>-14.495153999999999</v>
      </c>
      <c r="Y660" s="11">
        <v>2.7349009999999998</v>
      </c>
      <c r="Z660" s="18">
        <f t="shared" si="15"/>
        <v>0.1587285032619743</v>
      </c>
      <c r="AA660" s="11">
        <v>15.872852</v>
      </c>
      <c r="AR660" s="11" t="s">
        <v>83</v>
      </c>
      <c r="AS660" s="11">
        <v>657</v>
      </c>
      <c r="AT660" s="11">
        <v>21.383333</v>
      </c>
      <c r="AU660" s="11">
        <v>13.334031</v>
      </c>
      <c r="AV660" s="11">
        <v>8.0493020000000008</v>
      </c>
      <c r="AW660" s="11">
        <v>37.642878000000003</v>
      </c>
    </row>
    <row r="661" spans="21:49" x14ac:dyDescent="0.35">
      <c r="U661" s="11" t="s">
        <v>76</v>
      </c>
      <c r="V661" s="11">
        <v>658</v>
      </c>
      <c r="W661" s="11">
        <v>-5.6130959999999996</v>
      </c>
      <c r="X661" s="11">
        <v>-6.5039639999999999</v>
      </c>
      <c r="Y661" s="11">
        <v>0.89086699999999996</v>
      </c>
      <c r="Z661" s="18">
        <f t="shared" si="15"/>
        <v>0.15871223296376902</v>
      </c>
      <c r="AA661" s="11">
        <v>15.871225000000001</v>
      </c>
      <c r="AR661" s="11" t="s">
        <v>76</v>
      </c>
      <c r="AS661" s="11">
        <v>658</v>
      </c>
      <c r="AT661" s="11">
        <v>-5.6130959999999996</v>
      </c>
      <c r="AU661" s="11">
        <v>-6.5039639999999999</v>
      </c>
      <c r="AV661" s="11">
        <v>0.89086699999999996</v>
      </c>
      <c r="AW661" s="11">
        <v>15.871225000000001</v>
      </c>
    </row>
    <row r="662" spans="21:49" x14ac:dyDescent="0.35">
      <c r="U662" s="11" t="s">
        <v>76</v>
      </c>
      <c r="V662" s="11">
        <v>54</v>
      </c>
      <c r="W662" s="11">
        <v>14.869598999999999</v>
      </c>
      <c r="X662" s="11">
        <v>17.222881999999998</v>
      </c>
      <c r="Y662" s="11">
        <v>2.3532829999999998</v>
      </c>
      <c r="Z662" s="18">
        <f t="shared" si="15"/>
        <v>0.15826136266351232</v>
      </c>
      <c r="AA662" s="11">
        <v>15.826135000000001</v>
      </c>
      <c r="AR662" s="11" t="s">
        <v>76</v>
      </c>
      <c r="AS662" s="11">
        <v>659</v>
      </c>
      <c r="AT662" s="11">
        <v>-0.98538899999999996</v>
      </c>
      <c r="AU662" s="11">
        <v>-1.4077139999999999</v>
      </c>
      <c r="AV662" s="11">
        <v>0.42232399999999998</v>
      </c>
      <c r="AW662" s="11">
        <v>42.858614000000003</v>
      </c>
    </row>
    <row r="663" spans="21:49" x14ac:dyDescent="0.35">
      <c r="U663" s="11" t="s">
        <v>76</v>
      </c>
      <c r="V663" s="11">
        <v>1258</v>
      </c>
      <c r="W663" s="11">
        <v>-8.2108279999999993</v>
      </c>
      <c r="X663" s="11">
        <v>-9.5098990000000008</v>
      </c>
      <c r="Y663" s="11">
        <v>1.299072</v>
      </c>
      <c r="Z663" s="18">
        <f t="shared" si="15"/>
        <v>0.15821449432383677</v>
      </c>
      <c r="AA663" s="11">
        <v>15.821444</v>
      </c>
      <c r="AR663" s="11" t="s">
        <v>78</v>
      </c>
      <c r="AS663" s="11">
        <v>660</v>
      </c>
      <c r="AT663" s="11">
        <v>-5.0124219999999999</v>
      </c>
      <c r="AU663" s="11">
        <v>-7.0974930000000001</v>
      </c>
      <c r="AV663" s="11">
        <v>2.0850710000000001</v>
      </c>
      <c r="AW663" s="11">
        <v>41.598075000000001</v>
      </c>
    </row>
    <row r="664" spans="21:49" x14ac:dyDescent="0.35">
      <c r="U664" s="11" t="s">
        <v>76</v>
      </c>
      <c r="V664" s="11">
        <v>456</v>
      </c>
      <c r="W664" s="11">
        <v>15.33971</v>
      </c>
      <c r="X664" s="11">
        <v>12.915710000000001</v>
      </c>
      <c r="Y664" s="11">
        <v>2.4239999999999999</v>
      </c>
      <c r="Z664" s="18">
        <f t="shared" si="15"/>
        <v>0.1580212402972416</v>
      </c>
      <c r="AA664" s="11">
        <v>15.802123999999999</v>
      </c>
      <c r="AR664" s="11" t="s">
        <v>76</v>
      </c>
      <c r="AS664" s="11">
        <v>661</v>
      </c>
      <c r="AT664" s="11">
        <v>13.313897000000001</v>
      </c>
      <c r="AU664" s="11">
        <v>11.056646000000001</v>
      </c>
      <c r="AV664" s="11">
        <v>2.2572519999999998</v>
      </c>
      <c r="AW664" s="11">
        <v>16.954101999999999</v>
      </c>
    </row>
    <row r="665" spans="21:49" x14ac:dyDescent="0.35">
      <c r="U665" s="11" t="s">
        <v>76</v>
      </c>
      <c r="V665" s="11">
        <v>90</v>
      </c>
      <c r="W665" s="11">
        <v>-17.221042000000001</v>
      </c>
      <c r="X665" s="11">
        <v>-14.522396000000001</v>
      </c>
      <c r="Y665" s="11">
        <v>2.698645</v>
      </c>
      <c r="Z665" s="18">
        <f t="shared" si="15"/>
        <v>0.15670625505704008</v>
      </c>
      <c r="AA665" s="11">
        <v>15.670629</v>
      </c>
      <c r="AR665" s="11" t="s">
        <v>76</v>
      </c>
      <c r="AS665" s="11">
        <v>662</v>
      </c>
      <c r="AT665" s="11">
        <v>-8.7720380000000002</v>
      </c>
      <c r="AU665" s="11">
        <v>-11.444504999999999</v>
      </c>
      <c r="AV665" s="11">
        <v>2.6724670000000001</v>
      </c>
      <c r="AW665" s="11">
        <v>30.465754</v>
      </c>
    </row>
    <row r="666" spans="21:49" x14ac:dyDescent="0.35">
      <c r="U666" s="11" t="s">
        <v>76</v>
      </c>
      <c r="V666" s="11">
        <v>1054</v>
      </c>
      <c r="W666" s="11">
        <v>0.69762900000000005</v>
      </c>
      <c r="X666" s="11">
        <v>0.588422</v>
      </c>
      <c r="Y666" s="11">
        <v>0.109206</v>
      </c>
      <c r="Z666" s="18">
        <f t="shared" si="15"/>
        <v>0.15653879067527293</v>
      </c>
      <c r="AA666" s="11">
        <v>15.653938</v>
      </c>
      <c r="AR666" s="11" t="s">
        <v>76</v>
      </c>
      <c r="AS666" s="11">
        <v>663</v>
      </c>
      <c r="AT666" s="11">
        <v>-17.600338000000001</v>
      </c>
      <c r="AU666" s="11">
        <v>-17.082595999999999</v>
      </c>
      <c r="AV666" s="11">
        <v>0.51774200000000004</v>
      </c>
      <c r="AW666" s="11">
        <v>2.9416600000000002</v>
      </c>
    </row>
    <row r="667" spans="21:49" x14ac:dyDescent="0.35">
      <c r="U667" s="11" t="s">
        <v>76</v>
      </c>
      <c r="V667" s="11">
        <v>1126</v>
      </c>
      <c r="W667" s="11">
        <v>4.2672049999999997</v>
      </c>
      <c r="X667" s="11">
        <v>4.9332060000000002</v>
      </c>
      <c r="Y667" s="11">
        <v>0.66600099999999995</v>
      </c>
      <c r="Z667" s="18">
        <f t="shared" si="15"/>
        <v>0.15607429218891522</v>
      </c>
      <c r="AA667" s="11">
        <v>15.607431999999999</v>
      </c>
      <c r="AR667" s="11" t="s">
        <v>76</v>
      </c>
      <c r="AS667" s="11">
        <v>664</v>
      </c>
      <c r="AT667" s="11">
        <v>-17.016832999999998</v>
      </c>
      <c r="AU667" s="11">
        <v>-16.558796000000001</v>
      </c>
      <c r="AV667" s="11">
        <v>0.458038</v>
      </c>
      <c r="AW667" s="11">
        <v>2.6916739999999999</v>
      </c>
    </row>
    <row r="668" spans="21:49" x14ac:dyDescent="0.35">
      <c r="U668" s="11" t="s">
        <v>76</v>
      </c>
      <c r="V668" s="11">
        <v>30</v>
      </c>
      <c r="W668" s="11">
        <v>35.625236000000001</v>
      </c>
      <c r="X668" s="11">
        <v>41.140600999999997</v>
      </c>
      <c r="Y668" s="11">
        <v>5.5153650000000001</v>
      </c>
      <c r="Z668" s="18">
        <f t="shared" si="15"/>
        <v>0.15481623756822271</v>
      </c>
      <c r="AA668" s="11">
        <v>15.481624</v>
      </c>
      <c r="AR668" s="11" t="s">
        <v>83</v>
      </c>
      <c r="AS668" s="11">
        <v>665</v>
      </c>
      <c r="AT668" s="11">
        <v>-7.4242210000000002</v>
      </c>
      <c r="AU668" s="11">
        <v>-8.4213719999999999</v>
      </c>
      <c r="AV668" s="11">
        <v>0.99715100000000001</v>
      </c>
      <c r="AW668" s="11">
        <v>13.431051999999999</v>
      </c>
    </row>
    <row r="669" spans="21:49" x14ac:dyDescent="0.35">
      <c r="U669" s="11" t="s">
        <v>76</v>
      </c>
      <c r="V669" s="11">
        <v>152</v>
      </c>
      <c r="W669" s="11">
        <v>-11.970299000000001</v>
      </c>
      <c r="X669" s="11">
        <v>-13.816129</v>
      </c>
      <c r="Y669" s="11">
        <v>1.8458300000000001</v>
      </c>
      <c r="Z669" s="18">
        <f t="shared" si="15"/>
        <v>0.15420082656247769</v>
      </c>
      <c r="AA669" s="11">
        <v>15.420083999999999</v>
      </c>
      <c r="AR669" s="11" t="s">
        <v>78</v>
      </c>
      <c r="AS669" s="11">
        <v>666</v>
      </c>
      <c r="AT669" s="11">
        <v>1.01325</v>
      </c>
      <c r="AU669" s="11">
        <v>-7.5769669999999998</v>
      </c>
      <c r="AV669" s="11">
        <v>8.5902170000000009</v>
      </c>
      <c r="AW669" s="11" t="s">
        <v>77</v>
      </c>
    </row>
    <row r="670" spans="21:49" x14ac:dyDescent="0.35">
      <c r="U670" s="11" t="s">
        <v>76</v>
      </c>
      <c r="V670" s="11">
        <v>1750</v>
      </c>
      <c r="W670" s="11">
        <v>-10.510576</v>
      </c>
      <c r="X670" s="11">
        <v>-8.8900780000000008</v>
      </c>
      <c r="Y670" s="11">
        <v>1.6204989999999999</v>
      </c>
      <c r="Z670" s="18">
        <f t="shared" si="15"/>
        <v>0.15417794419639796</v>
      </c>
      <c r="AA670" s="11">
        <v>15.41779</v>
      </c>
      <c r="AR670" s="11" t="s">
        <v>76</v>
      </c>
      <c r="AS670" s="11">
        <v>667</v>
      </c>
      <c r="AT670" s="11">
        <v>-9.6069230000000001</v>
      </c>
      <c r="AU670" s="11">
        <v>-7.8782589999999999</v>
      </c>
      <c r="AV670" s="11">
        <v>1.7286630000000001</v>
      </c>
      <c r="AW670" s="11">
        <v>17.993932999999998</v>
      </c>
    </row>
    <row r="671" spans="21:49" x14ac:dyDescent="0.35">
      <c r="U671" s="11" t="s">
        <v>76</v>
      </c>
      <c r="V671" s="11">
        <v>1252</v>
      </c>
      <c r="W671" s="11">
        <v>-20.842867999999999</v>
      </c>
      <c r="X671" s="11">
        <v>-17.633773999999999</v>
      </c>
      <c r="Y671" s="11">
        <v>3.209095</v>
      </c>
      <c r="Z671" s="18">
        <f t="shared" si="15"/>
        <v>0.15396609526097849</v>
      </c>
      <c r="AA671" s="11">
        <v>15.396606999999999</v>
      </c>
      <c r="AR671" s="11" t="s">
        <v>76</v>
      </c>
      <c r="AS671" s="11">
        <v>668</v>
      </c>
      <c r="AT671" s="11">
        <v>-8.6453140000000008</v>
      </c>
      <c r="AU671" s="11">
        <v>-12.985804999999999</v>
      </c>
      <c r="AV671" s="11">
        <v>4.34049</v>
      </c>
      <c r="AW671" s="11">
        <v>50.206274999999998</v>
      </c>
    </row>
    <row r="672" spans="21:49" x14ac:dyDescent="0.35">
      <c r="U672" s="11" t="s">
        <v>76</v>
      </c>
      <c r="V672" s="11">
        <v>1122</v>
      </c>
      <c r="W672" s="11">
        <v>17.985374</v>
      </c>
      <c r="X672" s="11">
        <v>15.224406999999999</v>
      </c>
      <c r="Y672" s="11">
        <v>2.7609659999999998</v>
      </c>
      <c r="Z672" s="18">
        <f t="shared" si="15"/>
        <v>0.15351173681459165</v>
      </c>
      <c r="AA672" s="11">
        <v>15.351176000000001</v>
      </c>
      <c r="AR672" s="11" t="s">
        <v>76</v>
      </c>
      <c r="AS672" s="11">
        <v>669</v>
      </c>
      <c r="AT672" s="11">
        <v>0.41817500000000002</v>
      </c>
      <c r="AU672" s="11">
        <v>1.7386680000000001</v>
      </c>
      <c r="AV672" s="11">
        <v>1.320492</v>
      </c>
      <c r="AW672" s="11" t="s">
        <v>77</v>
      </c>
    </row>
    <row r="673" spans="21:49" x14ac:dyDescent="0.35">
      <c r="U673" s="11" t="s">
        <v>76</v>
      </c>
      <c r="V673" s="11">
        <v>1127</v>
      </c>
      <c r="W673" s="11">
        <v>7.5732799999999996</v>
      </c>
      <c r="X673" s="11">
        <v>8.7344039999999996</v>
      </c>
      <c r="Y673" s="11">
        <v>1.161125</v>
      </c>
      <c r="Z673" s="18">
        <f t="shared" si="15"/>
        <v>0.15331864132846007</v>
      </c>
      <c r="AA673" s="11">
        <v>15.331863</v>
      </c>
      <c r="AR673" s="11" t="s">
        <v>76</v>
      </c>
      <c r="AS673" s="11">
        <v>670</v>
      </c>
      <c r="AT673" s="11">
        <v>-6.9346949999999996</v>
      </c>
      <c r="AU673" s="11">
        <v>-1.139507</v>
      </c>
      <c r="AV673" s="11">
        <v>5.7951879999999996</v>
      </c>
      <c r="AW673" s="11">
        <v>83.568027000000001</v>
      </c>
    </row>
    <row r="674" spans="21:49" x14ac:dyDescent="0.35">
      <c r="U674" s="11" t="s">
        <v>76</v>
      </c>
      <c r="V674" s="11">
        <v>990</v>
      </c>
      <c r="W674" s="11">
        <v>26.393166999999998</v>
      </c>
      <c r="X674" s="11">
        <v>22.370925</v>
      </c>
      <c r="Y674" s="11">
        <v>4.0222410000000002</v>
      </c>
      <c r="Z674" s="18">
        <f t="shared" si="15"/>
        <v>0.1523970579203322</v>
      </c>
      <c r="AA674" s="11">
        <v>15.239708</v>
      </c>
      <c r="AR674" s="11" t="s">
        <v>83</v>
      </c>
      <c r="AS674" s="11">
        <v>671</v>
      </c>
      <c r="AT674" s="11">
        <v>-1.2462960000000001</v>
      </c>
      <c r="AU674" s="11">
        <v>4.6567059999999998</v>
      </c>
      <c r="AV674" s="11">
        <v>5.9030009999999997</v>
      </c>
      <c r="AW674" s="11" t="s">
        <v>77</v>
      </c>
    </row>
    <row r="675" spans="21:49" x14ac:dyDescent="0.35">
      <c r="U675" s="11" t="s">
        <v>76</v>
      </c>
      <c r="V675" s="11">
        <v>622</v>
      </c>
      <c r="W675" s="11">
        <v>-10.554828000000001</v>
      </c>
      <c r="X675" s="11">
        <v>-12.157961999999999</v>
      </c>
      <c r="Y675" s="11">
        <v>1.6031340000000001</v>
      </c>
      <c r="Z675" s="18">
        <f t="shared" si="15"/>
        <v>0.15188632159614537</v>
      </c>
      <c r="AA675" s="11">
        <v>15.188631000000001</v>
      </c>
      <c r="AR675" s="11" t="s">
        <v>78</v>
      </c>
      <c r="AS675" s="11">
        <v>672</v>
      </c>
      <c r="AT675" s="11">
        <v>0.116276</v>
      </c>
      <c r="AU675" s="11">
        <v>-0.70812699999999995</v>
      </c>
      <c r="AV675" s="11">
        <v>0.824403</v>
      </c>
      <c r="AW675" s="11" t="s">
        <v>77</v>
      </c>
    </row>
    <row r="676" spans="21:49" x14ac:dyDescent="0.35">
      <c r="U676" s="11" t="s">
        <v>76</v>
      </c>
      <c r="V676" s="11">
        <v>813</v>
      </c>
      <c r="W676" s="11">
        <v>-8.3119510000000005</v>
      </c>
      <c r="X676" s="11">
        <v>-7.0513019999999997</v>
      </c>
      <c r="Y676" s="11">
        <v>1.2606489999999999</v>
      </c>
      <c r="Z676" s="18">
        <f t="shared" si="15"/>
        <v>0.15166703942311496</v>
      </c>
      <c r="AA676" s="11">
        <v>15.166703999999999</v>
      </c>
      <c r="AR676" s="11" t="s">
        <v>76</v>
      </c>
      <c r="AS676" s="11">
        <v>673</v>
      </c>
      <c r="AT676" s="11">
        <v>-6.2641229999999997</v>
      </c>
      <c r="AU676" s="11">
        <v>-5.1351170000000002</v>
      </c>
      <c r="AV676" s="11">
        <v>1.129006</v>
      </c>
      <c r="AW676" s="11">
        <v>18.023368000000001</v>
      </c>
    </row>
    <row r="677" spans="21:49" x14ac:dyDescent="0.35">
      <c r="U677" s="11" t="s">
        <v>76</v>
      </c>
      <c r="V677" s="11">
        <v>945</v>
      </c>
      <c r="W677" s="11">
        <v>37.089599999999997</v>
      </c>
      <c r="X677" s="11">
        <v>31.500321</v>
      </c>
      <c r="Y677" s="11">
        <v>5.5892790000000003</v>
      </c>
      <c r="Z677" s="18">
        <f t="shared" si="15"/>
        <v>0.15069666429403392</v>
      </c>
      <c r="AA677" s="11">
        <v>15.069666</v>
      </c>
      <c r="AR677" s="11" t="s">
        <v>78</v>
      </c>
      <c r="AS677" s="11">
        <v>674</v>
      </c>
      <c r="AT677" s="11">
        <v>35.626842000000003</v>
      </c>
      <c r="AU677" s="11">
        <v>26.298109</v>
      </c>
      <c r="AV677" s="11">
        <v>9.3287329999999997</v>
      </c>
      <c r="AW677" s="11">
        <v>26.184563000000001</v>
      </c>
    </row>
    <row r="678" spans="21:49" x14ac:dyDescent="0.35">
      <c r="U678" s="11" t="s">
        <v>76</v>
      </c>
      <c r="V678" s="11">
        <v>357</v>
      </c>
      <c r="W678" s="11">
        <v>-9.3646919999999998</v>
      </c>
      <c r="X678" s="11">
        <v>-7.9570169999999996</v>
      </c>
      <c r="Y678" s="11">
        <v>1.407675</v>
      </c>
      <c r="Z678" s="18">
        <f t="shared" si="15"/>
        <v>0.15031727685224458</v>
      </c>
      <c r="AA678" s="11">
        <v>15.031732</v>
      </c>
      <c r="AR678" s="11" t="s">
        <v>83</v>
      </c>
      <c r="AS678" s="11">
        <v>675</v>
      </c>
      <c r="AT678" s="11">
        <v>-18.946086999999999</v>
      </c>
      <c r="AU678" s="11">
        <v>-16.250800000000002</v>
      </c>
      <c r="AV678" s="11">
        <v>2.6952880000000001</v>
      </c>
      <c r="AW678" s="11">
        <v>14.226089999999999</v>
      </c>
    </row>
    <row r="679" spans="21:49" x14ac:dyDescent="0.35">
      <c r="U679" s="11" t="s">
        <v>76</v>
      </c>
      <c r="V679" s="11">
        <v>345</v>
      </c>
      <c r="W679" s="11">
        <v>23.179763000000001</v>
      </c>
      <c r="X679" s="11">
        <v>19.695765999999999</v>
      </c>
      <c r="Y679" s="11">
        <v>3.483997</v>
      </c>
      <c r="Z679" s="18">
        <f t="shared" si="15"/>
        <v>0.15030339179913099</v>
      </c>
      <c r="AA679" s="11">
        <v>15.030338</v>
      </c>
      <c r="AR679" s="11" t="s">
        <v>76</v>
      </c>
      <c r="AS679" s="11">
        <v>676</v>
      </c>
      <c r="AT679" s="11">
        <v>-18.403502</v>
      </c>
      <c r="AU679" s="11">
        <v>-17.320815</v>
      </c>
      <c r="AV679" s="11">
        <v>1.082687</v>
      </c>
      <c r="AW679" s="11">
        <v>5.8830489999999998</v>
      </c>
    </row>
    <row r="680" spans="21:49" x14ac:dyDescent="0.35">
      <c r="U680" s="11" t="s">
        <v>76</v>
      </c>
      <c r="V680" s="11">
        <v>993</v>
      </c>
      <c r="W680" s="11">
        <v>-12.128259999999999</v>
      </c>
      <c r="X680" s="11">
        <v>-13.951083000000001</v>
      </c>
      <c r="Y680" s="11">
        <v>1.8228230000000001</v>
      </c>
      <c r="Z680" s="18">
        <f t="shared" si="15"/>
        <v>0.15029550817677062</v>
      </c>
      <c r="AA680" s="11">
        <v>15.029553</v>
      </c>
      <c r="AR680" s="11" t="s">
        <v>76</v>
      </c>
      <c r="AS680" s="11">
        <v>677</v>
      </c>
      <c r="AT680" s="11">
        <v>-17.668804999999999</v>
      </c>
      <c r="AU680" s="11">
        <v>-15.398311</v>
      </c>
      <c r="AV680" s="11">
        <v>2.2704930000000001</v>
      </c>
      <c r="AW680" s="11">
        <v>12.850294</v>
      </c>
    </row>
    <row r="681" spans="21:49" x14ac:dyDescent="0.35">
      <c r="U681" s="11" t="s">
        <v>76</v>
      </c>
      <c r="V681" s="11">
        <v>551</v>
      </c>
      <c r="W681" s="11">
        <v>-14.447442000000001</v>
      </c>
      <c r="X681" s="11">
        <v>-12.280233000000001</v>
      </c>
      <c r="Y681" s="11">
        <v>2.1672099999999999</v>
      </c>
      <c r="Z681" s="18">
        <f t="shared" si="15"/>
        <v>0.15000648557716997</v>
      </c>
      <c r="AA681" s="11">
        <v>15.000645</v>
      </c>
      <c r="AR681" s="11" t="s">
        <v>76</v>
      </c>
      <c r="AS681" s="11">
        <v>678</v>
      </c>
      <c r="AT681" s="11">
        <v>-27.227321</v>
      </c>
      <c r="AU681" s="11">
        <v>-25.973533</v>
      </c>
      <c r="AV681" s="11">
        <v>1.2537879999999999</v>
      </c>
      <c r="AW681" s="11">
        <v>4.604889</v>
      </c>
    </row>
    <row r="682" spans="21:49" x14ac:dyDescent="0.35">
      <c r="U682" s="11" t="s">
        <v>76</v>
      </c>
      <c r="V682" s="11">
        <v>161</v>
      </c>
      <c r="W682" s="11">
        <v>20.789746000000001</v>
      </c>
      <c r="X682" s="11">
        <v>17.677457</v>
      </c>
      <c r="Y682" s="11">
        <v>3.1122890000000001</v>
      </c>
      <c r="Z682" s="18">
        <f t="shared" si="15"/>
        <v>0.14970307958548412</v>
      </c>
      <c r="AA682" s="11">
        <v>14.970306000000001</v>
      </c>
      <c r="AR682" s="11" t="s">
        <v>76</v>
      </c>
      <c r="AS682" s="11">
        <v>679</v>
      </c>
      <c r="AT682" s="11">
        <v>37.485413000000001</v>
      </c>
      <c r="AU682" s="11">
        <v>34.450851999999998</v>
      </c>
      <c r="AV682" s="11">
        <v>3.0345610000000001</v>
      </c>
      <c r="AW682" s="11">
        <v>8.0953119999999998</v>
      </c>
    </row>
    <row r="683" spans="21:49" x14ac:dyDescent="0.35">
      <c r="U683" s="11" t="s">
        <v>76</v>
      </c>
      <c r="V683" s="11">
        <v>39</v>
      </c>
      <c r="W683" s="11">
        <v>14.008404000000001</v>
      </c>
      <c r="X683" s="11">
        <v>11.912585</v>
      </c>
      <c r="Y683" s="11">
        <v>2.095818</v>
      </c>
      <c r="Z683" s="18">
        <f t="shared" si="15"/>
        <v>0.14961147608250019</v>
      </c>
      <c r="AA683" s="11">
        <v>14.961149000000001</v>
      </c>
      <c r="AR683" s="11" t="s">
        <v>76</v>
      </c>
      <c r="AS683" s="11">
        <v>680</v>
      </c>
      <c r="AT683" s="11">
        <v>2.545191</v>
      </c>
      <c r="AU683" s="11">
        <v>4.1283370000000001</v>
      </c>
      <c r="AV683" s="11">
        <v>1.5831459999999999</v>
      </c>
      <c r="AW683" s="11">
        <v>62.201481000000001</v>
      </c>
    </row>
    <row r="684" spans="21:49" x14ac:dyDescent="0.35">
      <c r="U684" s="11" t="s">
        <v>76</v>
      </c>
      <c r="V684" s="11">
        <v>995</v>
      </c>
      <c r="W684" s="11">
        <v>-16.310863999999999</v>
      </c>
      <c r="X684" s="11">
        <v>-18.749032</v>
      </c>
      <c r="Y684" s="11">
        <v>2.4381680000000001</v>
      </c>
      <c r="Z684" s="18">
        <f t="shared" si="15"/>
        <v>0.14948122919791376</v>
      </c>
      <c r="AA684" s="11">
        <v>14.948124</v>
      </c>
      <c r="AR684" s="11" t="s">
        <v>76</v>
      </c>
      <c r="AS684" s="11">
        <v>681</v>
      </c>
      <c r="AT684" s="11">
        <v>7.7477850000000004</v>
      </c>
      <c r="AU684" s="11">
        <v>10.259304999999999</v>
      </c>
      <c r="AV684" s="11">
        <v>2.5115210000000001</v>
      </c>
      <c r="AW684" s="11">
        <v>32.415984000000002</v>
      </c>
    </row>
    <row r="685" spans="21:49" x14ac:dyDescent="0.35">
      <c r="U685" s="11" t="s">
        <v>76</v>
      </c>
      <c r="V685" s="11">
        <v>1118</v>
      </c>
      <c r="W685" s="11">
        <v>43.824829999999999</v>
      </c>
      <c r="X685" s="11">
        <v>37.294724000000002</v>
      </c>
      <c r="Y685" s="11">
        <v>6.530106</v>
      </c>
      <c r="Z685" s="18">
        <f t="shared" si="15"/>
        <v>0.14900470806161714</v>
      </c>
      <c r="AA685" s="11">
        <v>14.90047</v>
      </c>
      <c r="AR685" s="11" t="s">
        <v>83</v>
      </c>
      <c r="AS685" s="11">
        <v>682</v>
      </c>
      <c r="AT685" s="11">
        <v>-22.52234</v>
      </c>
      <c r="AU685" s="11">
        <v>-23.962778</v>
      </c>
      <c r="AV685" s="11">
        <v>1.4404380000000001</v>
      </c>
      <c r="AW685" s="11">
        <v>6.3955950000000001</v>
      </c>
    </row>
    <row r="686" spans="21:49" x14ac:dyDescent="0.35">
      <c r="U686" s="11" t="s">
        <v>76</v>
      </c>
      <c r="V686" s="11">
        <v>1313</v>
      </c>
      <c r="W686" s="11">
        <v>-20.393024</v>
      </c>
      <c r="X686" s="11">
        <v>-23.414303</v>
      </c>
      <c r="Y686" s="11">
        <v>3.0212789999999998</v>
      </c>
      <c r="Z686" s="18">
        <f t="shared" si="15"/>
        <v>0.14815257413515523</v>
      </c>
      <c r="AA686" s="11">
        <v>14.815258999999999</v>
      </c>
      <c r="AR686" s="11" t="s">
        <v>76</v>
      </c>
      <c r="AS686" s="11">
        <v>683</v>
      </c>
      <c r="AT686" s="11">
        <v>28.263824</v>
      </c>
      <c r="AU686" s="11">
        <v>31.362680999999998</v>
      </c>
      <c r="AV686" s="11">
        <v>3.0988570000000002</v>
      </c>
      <c r="AW686" s="11">
        <v>10.964041</v>
      </c>
    </row>
    <row r="687" spans="21:49" x14ac:dyDescent="0.35">
      <c r="U687" s="11" t="s">
        <v>76</v>
      </c>
      <c r="V687" s="11">
        <v>548</v>
      </c>
      <c r="W687" s="11">
        <v>8.7508839999999992</v>
      </c>
      <c r="X687" s="11">
        <v>10.046709999999999</v>
      </c>
      <c r="Y687" s="11">
        <v>1.2958270000000001</v>
      </c>
      <c r="Z687" s="18">
        <f t="shared" si="15"/>
        <v>0.14807955401991391</v>
      </c>
      <c r="AA687" s="11">
        <v>14.807950999999999</v>
      </c>
      <c r="AR687" s="11" t="s">
        <v>76</v>
      </c>
      <c r="AS687" s="11">
        <v>684</v>
      </c>
      <c r="AT687" s="11">
        <v>-3.3841800000000002</v>
      </c>
      <c r="AU687" s="11">
        <v>-4.2548510000000004</v>
      </c>
      <c r="AV687" s="11">
        <v>0.870672</v>
      </c>
      <c r="AW687" s="11">
        <v>25.727706000000001</v>
      </c>
    </row>
    <row r="688" spans="21:49" x14ac:dyDescent="0.35">
      <c r="U688" s="11" t="s">
        <v>76</v>
      </c>
      <c r="V688" s="11">
        <v>593</v>
      </c>
      <c r="W688" s="11">
        <v>-1.9022680000000001</v>
      </c>
      <c r="X688" s="11">
        <v>-1.6211519999999999</v>
      </c>
      <c r="Y688" s="11">
        <v>0.28111700000000001</v>
      </c>
      <c r="Z688" s="18">
        <f t="shared" si="15"/>
        <v>0.14777991324040565</v>
      </c>
      <c r="AA688" s="11">
        <v>14.777968</v>
      </c>
      <c r="AR688" s="11" t="s">
        <v>78</v>
      </c>
      <c r="AS688" s="11">
        <v>685</v>
      </c>
      <c r="AT688" s="11">
        <v>-16.195889000000001</v>
      </c>
      <c r="AU688" s="11">
        <v>-14.878235999999999</v>
      </c>
      <c r="AV688" s="11">
        <v>1.317653</v>
      </c>
      <c r="AW688" s="11">
        <v>8.1357239999999997</v>
      </c>
    </row>
    <row r="689" spans="21:49" x14ac:dyDescent="0.35">
      <c r="U689" s="11" t="s">
        <v>76</v>
      </c>
      <c r="V689" s="11">
        <v>805</v>
      </c>
      <c r="W689" s="11">
        <v>8.1136499999999998</v>
      </c>
      <c r="X689" s="11">
        <v>9.3102230000000006</v>
      </c>
      <c r="Y689" s="11">
        <v>1.1965730000000001</v>
      </c>
      <c r="Z689" s="18">
        <f t="shared" si="15"/>
        <v>0.14747653645400038</v>
      </c>
      <c r="AA689" s="11">
        <v>14.747647000000001</v>
      </c>
      <c r="AR689" s="11" t="s">
        <v>78</v>
      </c>
      <c r="AS689" s="11">
        <v>686</v>
      </c>
      <c r="AT689" s="11">
        <v>-7.9184330000000003</v>
      </c>
      <c r="AU689" s="11">
        <v>-5.3873150000000001</v>
      </c>
      <c r="AV689" s="11">
        <v>2.5311180000000002</v>
      </c>
      <c r="AW689" s="11">
        <v>31.964891000000001</v>
      </c>
    </row>
    <row r="690" spans="21:49" x14ac:dyDescent="0.35">
      <c r="U690" s="11" t="s">
        <v>76</v>
      </c>
      <c r="V690" s="11">
        <v>1792</v>
      </c>
      <c r="W690" s="11">
        <v>17.308562999999999</v>
      </c>
      <c r="X690" s="11">
        <v>14.757928</v>
      </c>
      <c r="Y690" s="11">
        <v>2.5506359999999999</v>
      </c>
      <c r="Z690" s="18">
        <f t="shared" si="15"/>
        <v>0.14736266667544845</v>
      </c>
      <c r="AA690" s="11">
        <v>14.736265</v>
      </c>
      <c r="AR690" s="11" t="s">
        <v>76</v>
      </c>
      <c r="AS690" s="11">
        <v>687</v>
      </c>
      <c r="AT690" s="11">
        <v>-7.5391430000000001</v>
      </c>
      <c r="AU690" s="11">
        <v>-8.1014689999999998</v>
      </c>
      <c r="AV690" s="11">
        <v>0.56232599999999999</v>
      </c>
      <c r="AW690" s="11">
        <v>7.4587560000000002</v>
      </c>
    </row>
    <row r="691" spans="21:49" x14ac:dyDescent="0.35">
      <c r="U691" s="11" t="s">
        <v>76</v>
      </c>
      <c r="V691" s="11">
        <v>1461</v>
      </c>
      <c r="W691" s="11">
        <v>38.134428</v>
      </c>
      <c r="X691" s="11">
        <v>43.749661000000003</v>
      </c>
      <c r="Y691" s="11">
        <v>5.6152319999999998</v>
      </c>
      <c r="Z691" s="18">
        <f t="shared" si="15"/>
        <v>0.14724836045790432</v>
      </c>
      <c r="AA691" s="11">
        <v>14.724837000000001</v>
      </c>
      <c r="AR691" s="11" t="s">
        <v>76</v>
      </c>
      <c r="AS691" s="11">
        <v>688</v>
      </c>
      <c r="AT691" s="11">
        <v>-12.830450000000001</v>
      </c>
      <c r="AU691" s="11">
        <v>-12.921806</v>
      </c>
      <c r="AV691" s="11">
        <v>9.1356000000000007E-2</v>
      </c>
      <c r="AW691" s="11">
        <v>0.71202200000000004</v>
      </c>
    </row>
    <row r="692" spans="21:49" x14ac:dyDescent="0.35">
      <c r="U692" s="11" t="s">
        <v>76</v>
      </c>
      <c r="V692" s="11">
        <v>1942</v>
      </c>
      <c r="W692" s="11">
        <v>4.3818250000000001</v>
      </c>
      <c r="X692" s="11">
        <v>3.740313</v>
      </c>
      <c r="Y692" s="11">
        <v>0.64151199999999997</v>
      </c>
      <c r="Z692" s="18">
        <f t="shared" si="15"/>
        <v>0.14640292572158861</v>
      </c>
      <c r="AA692" s="11">
        <v>14.640288</v>
      </c>
      <c r="AR692" s="11" t="s">
        <v>76</v>
      </c>
      <c r="AS692" s="11">
        <v>689</v>
      </c>
      <c r="AT692" s="11">
        <v>10.730331</v>
      </c>
      <c r="AU692" s="11">
        <v>9.4898520000000008</v>
      </c>
      <c r="AV692" s="11">
        <v>1.2404790000000001</v>
      </c>
      <c r="AW692" s="11">
        <v>11.560492999999999</v>
      </c>
    </row>
    <row r="693" spans="21:49" x14ac:dyDescent="0.35">
      <c r="U693" s="11" t="s">
        <v>76</v>
      </c>
      <c r="V693" s="11">
        <v>1114</v>
      </c>
      <c r="W693" s="11">
        <v>-13.603344999999999</v>
      </c>
      <c r="X693" s="11">
        <v>-15.586226</v>
      </c>
      <c r="Y693" s="11">
        <v>1.982882</v>
      </c>
      <c r="Z693" s="18">
        <f t="shared" si="15"/>
        <v>0.14576429547291495</v>
      </c>
      <c r="AA693" s="11">
        <v>14.576426</v>
      </c>
      <c r="AR693" s="11" t="s">
        <v>76</v>
      </c>
      <c r="AS693" s="11">
        <v>690</v>
      </c>
      <c r="AT693" s="11">
        <v>-19.051511999999999</v>
      </c>
      <c r="AU693" s="11">
        <v>-22.391974999999999</v>
      </c>
      <c r="AV693" s="11">
        <v>3.3404630000000002</v>
      </c>
      <c r="AW693" s="11">
        <v>17.533846</v>
      </c>
    </row>
    <row r="694" spans="21:49" x14ac:dyDescent="0.35">
      <c r="U694" s="11" t="s">
        <v>76</v>
      </c>
      <c r="V694" s="11">
        <v>1564</v>
      </c>
      <c r="W694" s="11">
        <v>-14.595969999999999</v>
      </c>
      <c r="X694" s="11">
        <v>-12.482004999999999</v>
      </c>
      <c r="Y694" s="11">
        <v>2.1139649999999999</v>
      </c>
      <c r="Z694" s="18">
        <f t="shared" si="15"/>
        <v>0.14483210091552667</v>
      </c>
      <c r="AA694" s="11">
        <v>14.483207999999999</v>
      </c>
      <c r="AR694" s="11" t="s">
        <v>83</v>
      </c>
      <c r="AS694" s="11">
        <v>691</v>
      </c>
      <c r="AT694" s="11">
        <v>7.6749049999999999</v>
      </c>
      <c r="AU694" s="11">
        <v>11.885406</v>
      </c>
      <c r="AV694" s="11">
        <v>4.210502</v>
      </c>
      <c r="AW694" s="11">
        <v>54.860636999999997</v>
      </c>
    </row>
    <row r="695" spans="21:49" x14ac:dyDescent="0.35">
      <c r="U695" s="11" t="s">
        <v>76</v>
      </c>
      <c r="V695" s="11">
        <v>629</v>
      </c>
      <c r="W695" s="11">
        <v>-15.411343</v>
      </c>
      <c r="X695" s="11">
        <v>-17.643186</v>
      </c>
      <c r="Y695" s="11">
        <v>2.231843</v>
      </c>
      <c r="Z695" s="18">
        <f t="shared" si="15"/>
        <v>0.14481820305991502</v>
      </c>
      <c r="AA695" s="11">
        <v>14.481823</v>
      </c>
      <c r="AR695" s="11" t="s">
        <v>78</v>
      </c>
      <c r="AS695" s="11">
        <v>692</v>
      </c>
      <c r="AT695" s="11">
        <v>26.354607999999999</v>
      </c>
      <c r="AU695" s="11">
        <v>31.018974</v>
      </c>
      <c r="AV695" s="11">
        <v>4.6643660000000002</v>
      </c>
      <c r="AW695" s="11">
        <v>17.698485000000002</v>
      </c>
    </row>
    <row r="696" spans="21:49" x14ac:dyDescent="0.35">
      <c r="U696" s="11" t="s">
        <v>76</v>
      </c>
      <c r="V696" s="11">
        <v>601</v>
      </c>
      <c r="W696" s="11">
        <v>36.749133</v>
      </c>
      <c r="X696" s="11">
        <v>42.062873000000003</v>
      </c>
      <c r="Y696" s="11">
        <v>5.3137410000000003</v>
      </c>
      <c r="Z696" s="18">
        <f t="shared" si="15"/>
        <v>0.14459500309844045</v>
      </c>
      <c r="AA696" s="11">
        <v>14.4595</v>
      </c>
      <c r="AR696" s="11" t="s">
        <v>76</v>
      </c>
      <c r="AS696" s="11">
        <v>693</v>
      </c>
      <c r="AT696" s="11">
        <v>-13.462653</v>
      </c>
      <c r="AU696" s="11">
        <v>-13.307327000000001</v>
      </c>
      <c r="AV696" s="11">
        <v>0.15532599999999999</v>
      </c>
      <c r="AW696" s="11">
        <v>1.153756</v>
      </c>
    </row>
    <row r="697" spans="21:49" x14ac:dyDescent="0.35">
      <c r="U697" s="11" t="s">
        <v>76</v>
      </c>
      <c r="V697" s="11">
        <v>58</v>
      </c>
      <c r="W697" s="11">
        <v>-13.925762000000001</v>
      </c>
      <c r="X697" s="11">
        <v>-15.924574</v>
      </c>
      <c r="Y697" s="11">
        <v>1.998812</v>
      </c>
      <c r="Z697" s="18">
        <f t="shared" si="15"/>
        <v>0.14353340233733708</v>
      </c>
      <c r="AA697" s="11">
        <v>14.353343000000001</v>
      </c>
      <c r="AR697" s="11" t="s">
        <v>83</v>
      </c>
      <c r="AS697" s="11">
        <v>694</v>
      </c>
      <c r="AT697" s="11">
        <v>-5.9096979999999997</v>
      </c>
      <c r="AU697" s="11">
        <v>-4.6006390000000001</v>
      </c>
      <c r="AV697" s="11">
        <v>1.309059</v>
      </c>
      <c r="AW697" s="11">
        <v>22.151033000000002</v>
      </c>
    </row>
    <row r="698" spans="21:49" x14ac:dyDescent="0.35">
      <c r="U698" s="11" t="s">
        <v>76</v>
      </c>
      <c r="V698" s="11">
        <v>310</v>
      </c>
      <c r="W698" s="11">
        <v>-15.325621999999999</v>
      </c>
      <c r="X698" s="11">
        <v>-13.127832</v>
      </c>
      <c r="Y698" s="11">
        <v>2.1977890000000002</v>
      </c>
      <c r="Z698" s="18">
        <f t="shared" si="15"/>
        <v>0.14340618605887581</v>
      </c>
      <c r="AA698" s="11">
        <v>14.340622</v>
      </c>
      <c r="AR698" s="11" t="s">
        <v>76</v>
      </c>
      <c r="AS698" s="11">
        <v>695</v>
      </c>
      <c r="AT698" s="11">
        <v>-10.411277</v>
      </c>
      <c r="AU698" s="11">
        <v>-9.2863249999999997</v>
      </c>
      <c r="AV698" s="11">
        <v>1.124952</v>
      </c>
      <c r="AW698" s="11">
        <v>10.80513</v>
      </c>
    </row>
    <row r="699" spans="21:49" x14ac:dyDescent="0.35">
      <c r="U699" s="11" t="s">
        <v>76</v>
      </c>
      <c r="V699" s="11">
        <v>1996</v>
      </c>
      <c r="W699" s="11">
        <v>2.05965</v>
      </c>
      <c r="X699" s="11">
        <v>1.764446</v>
      </c>
      <c r="Y699" s="11">
        <v>0.29520400000000002</v>
      </c>
      <c r="Z699" s="18">
        <f t="shared" si="15"/>
        <v>0.14332726434102883</v>
      </c>
      <c r="AA699" s="11">
        <v>14.332727999999999</v>
      </c>
      <c r="AR699" s="11" t="s">
        <v>76</v>
      </c>
      <c r="AS699" s="11">
        <v>696</v>
      </c>
      <c r="AT699" s="11">
        <v>-11.672689999999999</v>
      </c>
      <c r="AU699" s="11">
        <v>-11.514188000000001</v>
      </c>
      <c r="AV699" s="11">
        <v>0.158502</v>
      </c>
      <c r="AW699" s="11">
        <v>1.3578840000000001</v>
      </c>
    </row>
    <row r="700" spans="21:49" x14ac:dyDescent="0.35">
      <c r="U700" s="11" t="s">
        <v>76</v>
      </c>
      <c r="V700" s="11">
        <v>436</v>
      </c>
      <c r="W700" s="11">
        <v>8.5671029999999995</v>
      </c>
      <c r="X700" s="11">
        <v>9.7944840000000006</v>
      </c>
      <c r="Y700" s="11">
        <v>1.2273810000000001</v>
      </c>
      <c r="Z700" s="18">
        <f t="shared" si="15"/>
        <v>0.14326674956516808</v>
      </c>
      <c r="AA700" s="11">
        <v>14.326670999999999</v>
      </c>
      <c r="AR700" s="11" t="s">
        <v>76</v>
      </c>
      <c r="AS700" s="11">
        <v>697</v>
      </c>
      <c r="AT700" s="11">
        <v>8.44956</v>
      </c>
      <c r="AU700" s="11">
        <v>9.3435679999999994</v>
      </c>
      <c r="AV700" s="11">
        <v>0.89400800000000002</v>
      </c>
      <c r="AW700" s="11">
        <v>10.580529</v>
      </c>
    </row>
    <row r="701" spans="21:49" x14ac:dyDescent="0.35">
      <c r="U701" s="11" t="s">
        <v>76</v>
      </c>
      <c r="V701" s="11">
        <v>1601</v>
      </c>
      <c r="W701" s="11">
        <v>-7.109273</v>
      </c>
      <c r="X701" s="11">
        <v>-6.0952979999999997</v>
      </c>
      <c r="Y701" s="11">
        <v>1.0139750000000001</v>
      </c>
      <c r="Z701" s="18">
        <f t="shared" si="15"/>
        <v>0.14262710125212522</v>
      </c>
      <c r="AA701" s="11">
        <v>14.262706</v>
      </c>
      <c r="AR701" s="11" t="s">
        <v>83</v>
      </c>
      <c r="AS701" s="11">
        <v>698</v>
      </c>
      <c r="AT701" s="11">
        <v>-12.353963</v>
      </c>
      <c r="AU701" s="11">
        <v>-7.0159099999999999</v>
      </c>
      <c r="AV701" s="11">
        <v>5.3380530000000004</v>
      </c>
      <c r="AW701" s="11">
        <v>43.209235</v>
      </c>
    </row>
    <row r="702" spans="21:49" x14ac:dyDescent="0.35">
      <c r="U702" s="11" t="s">
        <v>76</v>
      </c>
      <c r="V702" s="11">
        <v>376</v>
      </c>
      <c r="W702" s="11">
        <v>13.318808000000001</v>
      </c>
      <c r="X702" s="11">
        <v>15.217893</v>
      </c>
      <c r="Y702" s="11">
        <v>1.8990849999999999</v>
      </c>
      <c r="Z702" s="18">
        <f t="shared" si="15"/>
        <v>0.14258670896074183</v>
      </c>
      <c r="AA702" s="11">
        <v>14.258671</v>
      </c>
      <c r="AR702" s="11" t="s">
        <v>78</v>
      </c>
      <c r="AS702" s="11">
        <v>699</v>
      </c>
      <c r="AT702" s="11">
        <v>-12.690384999999999</v>
      </c>
      <c r="AU702" s="11">
        <v>-15.961217</v>
      </c>
      <c r="AV702" s="11">
        <v>3.270832</v>
      </c>
      <c r="AW702" s="11">
        <v>25.774094000000002</v>
      </c>
    </row>
    <row r="703" spans="21:49" x14ac:dyDescent="0.35">
      <c r="U703" s="11" t="s">
        <v>76</v>
      </c>
      <c r="V703" s="11">
        <v>498</v>
      </c>
      <c r="W703" s="11">
        <v>14.698546</v>
      </c>
      <c r="X703" s="11">
        <v>12.602809000000001</v>
      </c>
      <c r="Y703" s="11">
        <v>2.0957370000000002</v>
      </c>
      <c r="Z703" s="18">
        <f t="shared" si="15"/>
        <v>0.14258124579125039</v>
      </c>
      <c r="AA703" s="11">
        <v>14.258126000000001</v>
      </c>
      <c r="AR703" s="11" t="s">
        <v>76</v>
      </c>
      <c r="AS703" s="11">
        <v>700</v>
      </c>
      <c r="AT703" s="11">
        <v>11.922309</v>
      </c>
      <c r="AU703" s="11">
        <v>13.511200000000001</v>
      </c>
      <c r="AV703" s="11">
        <v>1.5888910000000001</v>
      </c>
      <c r="AW703" s="11">
        <v>13.327045</v>
      </c>
    </row>
    <row r="704" spans="21:49" x14ac:dyDescent="0.35">
      <c r="U704" s="11" t="s">
        <v>76</v>
      </c>
      <c r="V704" s="11">
        <v>1399</v>
      </c>
      <c r="W704" s="11">
        <v>-9.2777410000000007</v>
      </c>
      <c r="X704" s="11">
        <v>-10.600008000000001</v>
      </c>
      <c r="Y704" s="11">
        <v>1.322268</v>
      </c>
      <c r="Z704" s="18">
        <f t="shared" si="15"/>
        <v>0.14252046915299746</v>
      </c>
      <c r="AA704" s="11">
        <v>14.252044</v>
      </c>
      <c r="AR704" s="11" t="s">
        <v>76</v>
      </c>
      <c r="AS704" s="11">
        <v>701</v>
      </c>
      <c r="AT704" s="11">
        <v>12.31696</v>
      </c>
      <c r="AU704" s="11">
        <v>11.378869999999999</v>
      </c>
      <c r="AV704" s="11">
        <v>0.93808999999999998</v>
      </c>
      <c r="AW704" s="11">
        <v>7.6162479999999997</v>
      </c>
    </row>
    <row r="705" spans="21:49" x14ac:dyDescent="0.35">
      <c r="U705" s="11" t="s">
        <v>76</v>
      </c>
      <c r="V705" s="11">
        <v>1382</v>
      </c>
      <c r="W705" s="11">
        <v>-15.819611999999999</v>
      </c>
      <c r="X705" s="11">
        <v>-18.070128</v>
      </c>
      <c r="Y705" s="11">
        <v>2.2505160000000002</v>
      </c>
      <c r="Z705" s="18">
        <f t="shared" si="15"/>
        <v>0.14226113763093559</v>
      </c>
      <c r="AA705" s="11">
        <v>14.226115999999999</v>
      </c>
      <c r="AR705" s="11" t="s">
        <v>76</v>
      </c>
      <c r="AS705" s="11">
        <v>702</v>
      </c>
      <c r="AT705" s="11">
        <v>-3.6279620000000001</v>
      </c>
      <c r="AU705" s="11">
        <v>-1.9312990000000001</v>
      </c>
      <c r="AV705" s="11">
        <v>1.696663</v>
      </c>
      <c r="AW705" s="11">
        <v>46.766285000000003</v>
      </c>
    </row>
    <row r="706" spans="21:49" x14ac:dyDescent="0.35">
      <c r="U706" s="11" t="s">
        <v>76</v>
      </c>
      <c r="V706" s="11">
        <v>2</v>
      </c>
      <c r="W706" s="11">
        <v>-5.8351920000000002</v>
      </c>
      <c r="X706" s="11">
        <v>-5.0104730000000002</v>
      </c>
      <c r="Y706" s="11">
        <v>0.82471899999999998</v>
      </c>
      <c r="Z706" s="18">
        <f t="shared" si="15"/>
        <v>0.14133536651407527</v>
      </c>
      <c r="AA706" s="11">
        <v>14.133544000000001</v>
      </c>
      <c r="AR706" s="11" t="s">
        <v>76</v>
      </c>
      <c r="AS706" s="11">
        <v>703</v>
      </c>
      <c r="AT706" s="11">
        <v>-13.046925999999999</v>
      </c>
      <c r="AU706" s="11">
        <v>-15.779801000000001</v>
      </c>
      <c r="AV706" s="11">
        <v>2.7328760000000001</v>
      </c>
      <c r="AW706" s="11">
        <v>20.946511999999998</v>
      </c>
    </row>
    <row r="707" spans="21:49" x14ac:dyDescent="0.35">
      <c r="U707" s="11" t="s">
        <v>76</v>
      </c>
      <c r="V707" s="11">
        <v>515</v>
      </c>
      <c r="W707" s="11">
        <v>7.895651</v>
      </c>
      <c r="X707" s="11">
        <v>9.0033530000000006</v>
      </c>
      <c r="Y707" s="11">
        <v>1.107702</v>
      </c>
      <c r="Z707" s="18">
        <f t="shared" ref="Z707:Z770" si="16">ABS(Y707/W707)</f>
        <v>0.14029267504351445</v>
      </c>
      <c r="AA707" s="11">
        <v>14.029263</v>
      </c>
      <c r="AR707" s="11" t="s">
        <v>76</v>
      </c>
      <c r="AS707" s="11">
        <v>704</v>
      </c>
      <c r="AT707" s="11">
        <v>-16.747799000000001</v>
      </c>
      <c r="AU707" s="11">
        <v>-17.794263000000001</v>
      </c>
      <c r="AV707" s="11">
        <v>1.0464640000000001</v>
      </c>
      <c r="AW707" s="11">
        <v>6.248367</v>
      </c>
    </row>
    <row r="708" spans="21:49" x14ac:dyDescent="0.35">
      <c r="U708" s="11" t="s">
        <v>76</v>
      </c>
      <c r="V708" s="11">
        <v>350</v>
      </c>
      <c r="W708" s="11">
        <v>-16.539725000000001</v>
      </c>
      <c r="X708" s="11">
        <v>-18.854061999999999</v>
      </c>
      <c r="Y708" s="11">
        <v>2.3143370000000001</v>
      </c>
      <c r="Z708" s="18">
        <f t="shared" si="16"/>
        <v>0.13992596612096028</v>
      </c>
      <c r="AA708" s="11">
        <v>13.992597</v>
      </c>
      <c r="AR708" s="11" t="s">
        <v>83</v>
      </c>
      <c r="AS708" s="11">
        <v>705</v>
      </c>
      <c r="AT708" s="11">
        <v>-26.013287999999999</v>
      </c>
      <c r="AU708" s="11">
        <v>-23.755077</v>
      </c>
      <c r="AV708" s="11">
        <v>2.2582110000000002</v>
      </c>
      <c r="AW708" s="11">
        <v>8.6809899999999995</v>
      </c>
    </row>
    <row r="709" spans="21:49" x14ac:dyDescent="0.35">
      <c r="U709" s="11" t="s">
        <v>76</v>
      </c>
      <c r="V709" s="11">
        <v>1227</v>
      </c>
      <c r="W709" s="11">
        <v>-23.401862000000001</v>
      </c>
      <c r="X709" s="11">
        <v>-20.134049999999998</v>
      </c>
      <c r="Y709" s="11">
        <v>3.267811</v>
      </c>
      <c r="Z709" s="18">
        <f t="shared" si="16"/>
        <v>0.13963893129529606</v>
      </c>
      <c r="AA709" s="11">
        <v>13.963895000000001</v>
      </c>
      <c r="AR709" s="11" t="s">
        <v>76</v>
      </c>
      <c r="AS709" s="11">
        <v>706</v>
      </c>
      <c r="AT709" s="11">
        <v>1.2031879999999999</v>
      </c>
      <c r="AU709" s="11">
        <v>2.2812570000000001</v>
      </c>
      <c r="AV709" s="11">
        <v>1.078068</v>
      </c>
      <c r="AW709" s="11">
        <v>89.600955999999996</v>
      </c>
    </row>
    <row r="710" spans="21:49" x14ac:dyDescent="0.35">
      <c r="U710" s="11" t="s">
        <v>76</v>
      </c>
      <c r="V710" s="11">
        <v>137</v>
      </c>
      <c r="W710" s="11">
        <v>19.630198</v>
      </c>
      <c r="X710" s="11">
        <v>22.364101000000002</v>
      </c>
      <c r="Y710" s="11">
        <v>2.7339030000000002</v>
      </c>
      <c r="Z710" s="18">
        <f t="shared" si="16"/>
        <v>0.13927027124229721</v>
      </c>
      <c r="AA710" s="11">
        <v>13.927027000000001</v>
      </c>
      <c r="AR710" s="11" t="s">
        <v>76</v>
      </c>
      <c r="AS710" s="11">
        <v>707</v>
      </c>
      <c r="AT710" s="11">
        <v>-18.241643</v>
      </c>
      <c r="AU710" s="11">
        <v>-19.517531000000002</v>
      </c>
      <c r="AV710" s="11">
        <v>1.2758879999999999</v>
      </c>
      <c r="AW710" s="11">
        <v>6.99437</v>
      </c>
    </row>
    <row r="711" spans="21:49" x14ac:dyDescent="0.35">
      <c r="U711" s="11" t="s">
        <v>76</v>
      </c>
      <c r="V711" s="11">
        <v>1908</v>
      </c>
      <c r="W711" s="11">
        <v>17.814706000000001</v>
      </c>
      <c r="X711" s="11">
        <v>15.335621</v>
      </c>
      <c r="Y711" s="11">
        <v>2.4790860000000001</v>
      </c>
      <c r="Z711" s="18">
        <f t="shared" si="16"/>
        <v>0.139159523598088</v>
      </c>
      <c r="AA711" s="11">
        <v>13.91595</v>
      </c>
      <c r="AR711" s="11" t="s">
        <v>76</v>
      </c>
      <c r="AS711" s="11">
        <v>708</v>
      </c>
      <c r="AT711" s="11">
        <v>26.828135</v>
      </c>
      <c r="AU711" s="11">
        <v>26.852758000000001</v>
      </c>
      <c r="AV711" s="11">
        <v>2.4622999999999999E-2</v>
      </c>
      <c r="AW711" s="11">
        <v>9.178E-2</v>
      </c>
    </row>
    <row r="712" spans="21:49" x14ac:dyDescent="0.35">
      <c r="U712" s="11" t="s">
        <v>76</v>
      </c>
      <c r="V712" s="11">
        <v>142</v>
      </c>
      <c r="W712" s="11">
        <v>-7.9908419999999998</v>
      </c>
      <c r="X712" s="11">
        <v>-9.0991879999999998</v>
      </c>
      <c r="Y712" s="11">
        <v>1.1083460000000001</v>
      </c>
      <c r="Z712" s="18">
        <f t="shared" si="16"/>
        <v>0.13870202914786703</v>
      </c>
      <c r="AA712" s="11">
        <v>13.870199</v>
      </c>
      <c r="AR712" s="11" t="s">
        <v>78</v>
      </c>
      <c r="AS712" s="11">
        <v>709</v>
      </c>
      <c r="AT712" s="11">
        <v>10.062450999999999</v>
      </c>
      <c r="AU712" s="11">
        <v>19.726672000000001</v>
      </c>
      <c r="AV712" s="11">
        <v>9.6642209999999995</v>
      </c>
      <c r="AW712" s="11">
        <v>96.042417999999998</v>
      </c>
    </row>
    <row r="713" spans="21:49" x14ac:dyDescent="0.35">
      <c r="U713" s="11" t="s">
        <v>76</v>
      </c>
      <c r="V713" s="11">
        <v>595</v>
      </c>
      <c r="W713" s="11">
        <v>19.468736</v>
      </c>
      <c r="X713" s="11">
        <v>16.780833999999999</v>
      </c>
      <c r="Y713" s="11">
        <v>2.6879029999999999</v>
      </c>
      <c r="Z713" s="18">
        <f t="shared" si="16"/>
        <v>0.13806253266776025</v>
      </c>
      <c r="AA713" s="11">
        <v>13.806251</v>
      </c>
      <c r="AR713" s="11" t="s">
        <v>76</v>
      </c>
      <c r="AS713" s="11">
        <v>710</v>
      </c>
      <c r="AT713" s="11">
        <v>24.600066999999999</v>
      </c>
      <c r="AU713" s="11">
        <v>34.117783000000003</v>
      </c>
      <c r="AV713" s="11">
        <v>9.5177160000000001</v>
      </c>
      <c r="AW713" s="11">
        <v>38.689799000000001</v>
      </c>
    </row>
    <row r="714" spans="21:49" x14ac:dyDescent="0.35">
      <c r="U714" s="11" t="s">
        <v>76</v>
      </c>
      <c r="V714" s="11">
        <v>1743</v>
      </c>
      <c r="W714" s="11">
        <v>14.570971999999999</v>
      </c>
      <c r="X714" s="11">
        <v>16.582239999999999</v>
      </c>
      <c r="Y714" s="11">
        <v>2.0112679999999998</v>
      </c>
      <c r="Z714" s="18">
        <f t="shared" si="16"/>
        <v>0.13803252109742575</v>
      </c>
      <c r="AA714" s="11">
        <v>13.803254000000001</v>
      </c>
      <c r="AR714" s="11" t="s">
        <v>78</v>
      </c>
      <c r="AS714" s="11">
        <v>711</v>
      </c>
      <c r="AT714" s="11">
        <v>24.786035999999999</v>
      </c>
      <c r="AU714" s="11">
        <v>23.622605</v>
      </c>
      <c r="AV714" s="11">
        <v>1.1634310000000001</v>
      </c>
      <c r="AW714" s="11">
        <v>4.6938959999999996</v>
      </c>
    </row>
    <row r="715" spans="21:49" x14ac:dyDescent="0.35">
      <c r="U715" s="11" t="s">
        <v>76</v>
      </c>
      <c r="V715" s="11">
        <v>1641</v>
      </c>
      <c r="W715" s="11">
        <v>-21.170624</v>
      </c>
      <c r="X715" s="11">
        <v>-18.268764000000001</v>
      </c>
      <c r="Y715" s="11">
        <v>2.9018609999999998</v>
      </c>
      <c r="Z715" s="18">
        <f t="shared" si="16"/>
        <v>0.13707016855053492</v>
      </c>
      <c r="AA715" s="11">
        <v>13.707015999999999</v>
      </c>
      <c r="AR715" s="11" t="s">
        <v>76</v>
      </c>
      <c r="AS715" s="11">
        <v>712</v>
      </c>
      <c r="AT715" s="11">
        <v>-4.8615490000000001</v>
      </c>
      <c r="AU715" s="11">
        <v>-6.4483180000000004</v>
      </c>
      <c r="AV715" s="11">
        <v>1.5867690000000001</v>
      </c>
      <c r="AW715" s="11">
        <v>32.639169000000003</v>
      </c>
    </row>
    <row r="716" spans="21:49" x14ac:dyDescent="0.35">
      <c r="U716" s="11" t="s">
        <v>76</v>
      </c>
      <c r="V716" s="11">
        <v>159</v>
      </c>
      <c r="W716" s="11">
        <v>25.909725999999999</v>
      </c>
      <c r="X716" s="11">
        <v>29.460227</v>
      </c>
      <c r="Y716" s="11">
        <v>3.5505</v>
      </c>
      <c r="Z716" s="18">
        <f t="shared" si="16"/>
        <v>0.13703348310205982</v>
      </c>
      <c r="AA716" s="11">
        <v>13.70335</v>
      </c>
      <c r="AR716" s="11" t="s">
        <v>83</v>
      </c>
      <c r="AS716" s="11">
        <v>713</v>
      </c>
      <c r="AT716" s="11">
        <v>45.650094000000003</v>
      </c>
      <c r="AU716" s="11">
        <v>40.880229999999997</v>
      </c>
      <c r="AV716" s="11">
        <v>4.7698640000000001</v>
      </c>
      <c r="AW716" s="11">
        <v>10.44875</v>
      </c>
    </row>
    <row r="717" spans="21:49" x14ac:dyDescent="0.35">
      <c r="U717" s="11" t="s">
        <v>76</v>
      </c>
      <c r="V717" s="11">
        <v>1927</v>
      </c>
      <c r="W717" s="11">
        <v>41.262552999999997</v>
      </c>
      <c r="X717" s="11">
        <v>35.627299000000001</v>
      </c>
      <c r="Y717" s="11">
        <v>5.6352529999999996</v>
      </c>
      <c r="Z717" s="18">
        <f t="shared" si="16"/>
        <v>0.13657063342639028</v>
      </c>
      <c r="AA717" s="11">
        <v>13.657064999999999</v>
      </c>
      <c r="AR717" s="11" t="s">
        <v>76</v>
      </c>
      <c r="AS717" s="11">
        <v>714</v>
      </c>
      <c r="AT717" s="11">
        <v>48.997317000000002</v>
      </c>
      <c r="AU717" s="11">
        <v>42.761817999999998</v>
      </c>
      <c r="AV717" s="11">
        <v>6.2354989999999999</v>
      </c>
      <c r="AW717" s="11">
        <v>12.726205</v>
      </c>
    </row>
    <row r="718" spans="21:49" x14ac:dyDescent="0.35">
      <c r="U718" s="11" t="s">
        <v>76</v>
      </c>
      <c r="V718" s="11">
        <v>437</v>
      </c>
      <c r="W718" s="11">
        <v>37.5246</v>
      </c>
      <c r="X718" s="11">
        <v>32.409021000000003</v>
      </c>
      <c r="Y718" s="11">
        <v>5.1155790000000003</v>
      </c>
      <c r="Z718" s="18">
        <f t="shared" si="16"/>
        <v>0.13632601013734991</v>
      </c>
      <c r="AA718" s="11">
        <v>13.632602</v>
      </c>
      <c r="AR718" s="11" t="s">
        <v>76</v>
      </c>
      <c r="AS718" s="11">
        <v>715</v>
      </c>
      <c r="AT718" s="11">
        <v>48.818244</v>
      </c>
      <c r="AU718" s="11">
        <v>44.783076000000001</v>
      </c>
      <c r="AV718" s="11">
        <v>4.0351670000000004</v>
      </c>
      <c r="AW718" s="11">
        <v>8.2656949999999991</v>
      </c>
    </row>
    <row r="719" spans="21:49" x14ac:dyDescent="0.35">
      <c r="U719" s="11" t="s">
        <v>76</v>
      </c>
      <c r="V719" s="11">
        <v>1385</v>
      </c>
      <c r="W719" s="11">
        <v>-8.8324599999999993</v>
      </c>
      <c r="X719" s="11">
        <v>-7.6308619999999996</v>
      </c>
      <c r="Y719" s="11">
        <v>1.2015979999999999</v>
      </c>
      <c r="Z719" s="18">
        <f t="shared" si="16"/>
        <v>0.13604341259399985</v>
      </c>
      <c r="AA719" s="11">
        <v>13.604339</v>
      </c>
      <c r="AR719" s="11" t="s">
        <v>76</v>
      </c>
      <c r="AS719" s="11">
        <v>716</v>
      </c>
      <c r="AT719" s="11">
        <v>41.418604000000002</v>
      </c>
      <c r="AU719" s="11">
        <v>37.957980999999997</v>
      </c>
      <c r="AV719" s="11">
        <v>3.460623</v>
      </c>
      <c r="AW719" s="11">
        <v>8.3552379999999999</v>
      </c>
    </row>
    <row r="720" spans="21:49" x14ac:dyDescent="0.35">
      <c r="U720" s="11" t="s">
        <v>76</v>
      </c>
      <c r="V720" s="11">
        <v>98</v>
      </c>
      <c r="W720" s="11">
        <v>-4.0090890000000003</v>
      </c>
      <c r="X720" s="11">
        <v>-3.4642040000000001</v>
      </c>
      <c r="Y720" s="11">
        <v>0.54488499999999995</v>
      </c>
      <c r="Z720" s="18">
        <f t="shared" si="16"/>
        <v>0.13591242299684539</v>
      </c>
      <c r="AA720" s="11">
        <v>13.591233000000001</v>
      </c>
      <c r="AR720" s="11" t="s">
        <v>76</v>
      </c>
      <c r="AS720" s="11">
        <v>717</v>
      </c>
      <c r="AT720" s="11">
        <v>-11.395830999999999</v>
      </c>
      <c r="AU720" s="11">
        <v>-10.562951999999999</v>
      </c>
      <c r="AV720" s="11">
        <v>0.83287900000000004</v>
      </c>
      <c r="AW720" s="11">
        <v>7.3086270000000004</v>
      </c>
    </row>
    <row r="721" spans="21:49" x14ac:dyDescent="0.35">
      <c r="U721" s="11" t="s">
        <v>76</v>
      </c>
      <c r="V721" s="11">
        <v>829</v>
      </c>
      <c r="W721" s="11">
        <v>-9.3746019999999994</v>
      </c>
      <c r="X721" s="11">
        <v>-8.1024740000000008</v>
      </c>
      <c r="Y721" s="11">
        <v>1.2721279999999999</v>
      </c>
      <c r="Z721" s="18">
        <f t="shared" si="16"/>
        <v>0.13569941422579859</v>
      </c>
      <c r="AA721" s="11">
        <v>13.569946</v>
      </c>
      <c r="AR721" s="11" t="s">
        <v>83</v>
      </c>
      <c r="AS721" s="11">
        <v>718</v>
      </c>
      <c r="AT721" s="11">
        <v>-28.223468</v>
      </c>
      <c r="AU721" s="11">
        <v>-21.813829999999999</v>
      </c>
      <c r="AV721" s="11">
        <v>6.409637</v>
      </c>
      <c r="AW721" s="11">
        <v>22.710311999999998</v>
      </c>
    </row>
    <row r="722" spans="21:49" x14ac:dyDescent="0.35">
      <c r="U722" s="11" t="s">
        <v>76</v>
      </c>
      <c r="V722" s="11">
        <v>1729</v>
      </c>
      <c r="W722" s="11">
        <v>5.0396999999999998</v>
      </c>
      <c r="X722" s="11">
        <v>5.722912</v>
      </c>
      <c r="Y722" s="11">
        <v>0.68321100000000001</v>
      </c>
      <c r="Z722" s="18">
        <f t="shared" si="16"/>
        <v>0.135565807488541</v>
      </c>
      <c r="AA722" s="11">
        <v>13.556585999999999</v>
      </c>
      <c r="AR722" s="11" t="s">
        <v>76</v>
      </c>
      <c r="AS722" s="11">
        <v>719</v>
      </c>
      <c r="AT722" s="11">
        <v>-4.7453149999999997</v>
      </c>
      <c r="AU722" s="11">
        <v>-3.5764450000000001</v>
      </c>
      <c r="AV722" s="11">
        <v>1.1688700000000001</v>
      </c>
      <c r="AW722" s="11">
        <v>24.632076999999999</v>
      </c>
    </row>
    <row r="723" spans="21:49" x14ac:dyDescent="0.35">
      <c r="U723" s="11" t="s">
        <v>76</v>
      </c>
      <c r="V723" s="11">
        <v>542</v>
      </c>
      <c r="W723" s="11">
        <v>30.869617999999999</v>
      </c>
      <c r="X723" s="11">
        <v>26.690939</v>
      </c>
      <c r="Y723" s="11">
        <v>4.1786789999999998</v>
      </c>
      <c r="Z723" s="18">
        <f t="shared" si="16"/>
        <v>0.13536542629066547</v>
      </c>
      <c r="AA723" s="11">
        <v>13.536542000000001</v>
      </c>
      <c r="AR723" s="11" t="s">
        <v>78</v>
      </c>
      <c r="AS723" s="11">
        <v>720</v>
      </c>
      <c r="AT723" s="11">
        <v>-6.4986249999999997</v>
      </c>
      <c r="AU723" s="11">
        <v>-9.9466809999999999</v>
      </c>
      <c r="AV723" s="11">
        <v>3.4480569999999999</v>
      </c>
      <c r="AW723" s="11">
        <v>53.058249000000004</v>
      </c>
    </row>
    <row r="724" spans="21:49" x14ac:dyDescent="0.35">
      <c r="U724" s="11" t="s">
        <v>76</v>
      </c>
      <c r="V724" s="11">
        <v>227</v>
      </c>
      <c r="W724" s="11">
        <v>-4.4791920000000003</v>
      </c>
      <c r="X724" s="11">
        <v>-5.0836050000000004</v>
      </c>
      <c r="Y724" s="11">
        <v>0.60441299999999998</v>
      </c>
      <c r="Z724" s="18">
        <f t="shared" si="16"/>
        <v>0.13493795309511178</v>
      </c>
      <c r="AA724" s="11">
        <v>13.4938</v>
      </c>
      <c r="AR724" s="11" t="s">
        <v>76</v>
      </c>
      <c r="AS724" s="11">
        <v>721</v>
      </c>
      <c r="AT724" s="11">
        <v>22.653614000000001</v>
      </c>
      <c r="AU724" s="11">
        <v>20.730052000000001</v>
      </c>
      <c r="AV724" s="11">
        <v>1.923562</v>
      </c>
      <c r="AW724" s="11">
        <v>8.4911919999999999</v>
      </c>
    </row>
    <row r="725" spans="21:49" x14ac:dyDescent="0.35">
      <c r="U725" s="11" t="s">
        <v>76</v>
      </c>
      <c r="V725" s="11">
        <v>1334</v>
      </c>
      <c r="W725" s="11">
        <v>3.2140629999999999</v>
      </c>
      <c r="X725" s="11">
        <v>3.6458629999999999</v>
      </c>
      <c r="Y725" s="11">
        <v>0.43179899999999999</v>
      </c>
      <c r="Z725" s="18">
        <f t="shared" si="16"/>
        <v>0.13434677540546031</v>
      </c>
      <c r="AA725" s="11">
        <v>13.434688</v>
      </c>
      <c r="AR725" s="11" t="s">
        <v>83</v>
      </c>
      <c r="AS725" s="11">
        <v>722</v>
      </c>
      <c r="AT725" s="11">
        <v>15.520880999999999</v>
      </c>
      <c r="AU725" s="11">
        <v>26.330560999999999</v>
      </c>
      <c r="AV725" s="11">
        <v>10.80968</v>
      </c>
      <c r="AW725" s="11">
        <v>69.646045000000001</v>
      </c>
    </row>
    <row r="726" spans="21:49" x14ac:dyDescent="0.35">
      <c r="U726" s="11" t="s">
        <v>76</v>
      </c>
      <c r="V726" s="11">
        <v>261</v>
      </c>
      <c r="W726" s="11">
        <v>20.80959</v>
      </c>
      <c r="X726" s="11">
        <v>23.58502</v>
      </c>
      <c r="Y726" s="11">
        <v>2.7754300000000001</v>
      </c>
      <c r="Z726" s="18">
        <f t="shared" si="16"/>
        <v>0.13337264213278591</v>
      </c>
      <c r="AA726" s="11">
        <v>13.337265</v>
      </c>
      <c r="AR726" s="11" t="s">
        <v>76</v>
      </c>
      <c r="AS726" s="11">
        <v>723</v>
      </c>
      <c r="AT726" s="11">
        <v>9.0961339999999993</v>
      </c>
      <c r="AU726" s="11">
        <v>17.598901999999999</v>
      </c>
      <c r="AV726" s="11">
        <v>8.5027679999999997</v>
      </c>
      <c r="AW726" s="11">
        <v>93.476731000000001</v>
      </c>
    </row>
    <row r="727" spans="21:49" x14ac:dyDescent="0.35">
      <c r="U727" s="11" t="s">
        <v>76</v>
      </c>
      <c r="V727" s="11">
        <v>1069</v>
      </c>
      <c r="W727" s="11">
        <v>-16.135653999999999</v>
      </c>
      <c r="X727" s="11">
        <v>-18.287219</v>
      </c>
      <c r="Y727" s="11">
        <v>2.1515650000000002</v>
      </c>
      <c r="Z727" s="18">
        <f t="shared" si="16"/>
        <v>0.1333422865909247</v>
      </c>
      <c r="AA727" s="11">
        <v>13.334225999999999</v>
      </c>
      <c r="AR727" s="11" t="s">
        <v>76</v>
      </c>
      <c r="AS727" s="11">
        <v>724</v>
      </c>
      <c r="AT727" s="11">
        <v>19.502383999999999</v>
      </c>
      <c r="AU727" s="11">
        <v>17.159942999999998</v>
      </c>
      <c r="AV727" s="11">
        <v>2.342441</v>
      </c>
      <c r="AW727" s="11">
        <v>12.011049999999999</v>
      </c>
    </row>
    <row r="728" spans="21:49" x14ac:dyDescent="0.35">
      <c r="U728" s="11" t="s">
        <v>76</v>
      </c>
      <c r="V728" s="11">
        <v>700</v>
      </c>
      <c r="W728" s="11">
        <v>11.922309</v>
      </c>
      <c r="X728" s="11">
        <v>13.511200000000001</v>
      </c>
      <c r="Y728" s="11">
        <v>1.5888910000000001</v>
      </c>
      <c r="Z728" s="18">
        <f t="shared" si="16"/>
        <v>0.13327040928061837</v>
      </c>
      <c r="AA728" s="11">
        <v>13.327045</v>
      </c>
      <c r="AR728" s="11" t="s">
        <v>76</v>
      </c>
      <c r="AS728" s="11">
        <v>725</v>
      </c>
      <c r="AT728" s="11">
        <v>-12.716116</v>
      </c>
      <c r="AU728" s="11">
        <v>-11.7333</v>
      </c>
      <c r="AV728" s="11">
        <v>0.98281600000000002</v>
      </c>
      <c r="AW728" s="11">
        <v>7.728904</v>
      </c>
    </row>
    <row r="729" spans="21:49" x14ac:dyDescent="0.35">
      <c r="U729" s="11" t="s">
        <v>76</v>
      </c>
      <c r="V729" s="11">
        <v>365</v>
      </c>
      <c r="W729" s="11">
        <v>29.050954999999998</v>
      </c>
      <c r="X729" s="11">
        <v>25.180394</v>
      </c>
      <c r="Y729" s="11">
        <v>3.8705609999999999</v>
      </c>
      <c r="Z729" s="18">
        <f t="shared" si="16"/>
        <v>0.13323352020613435</v>
      </c>
      <c r="AA729" s="11">
        <v>13.323351000000001</v>
      </c>
      <c r="AR729" s="11" t="s">
        <v>78</v>
      </c>
      <c r="AS729" s="11">
        <v>726</v>
      </c>
      <c r="AT729" s="11">
        <v>1.7376339999999999</v>
      </c>
      <c r="AU729" s="11">
        <v>0.42984299999999998</v>
      </c>
      <c r="AV729" s="11">
        <v>1.3077909999999999</v>
      </c>
      <c r="AW729" s="11">
        <v>75.262720000000002</v>
      </c>
    </row>
    <row r="730" spans="21:49" x14ac:dyDescent="0.35">
      <c r="U730" s="11" t="s">
        <v>76</v>
      </c>
      <c r="V730" s="11">
        <v>1104</v>
      </c>
      <c r="W730" s="11">
        <v>-12.509375</v>
      </c>
      <c r="X730" s="11">
        <v>-10.843621000000001</v>
      </c>
      <c r="Y730" s="11">
        <v>1.665754</v>
      </c>
      <c r="Z730" s="18">
        <f t="shared" si="16"/>
        <v>0.13316044966275292</v>
      </c>
      <c r="AA730" s="11">
        <v>13.316049</v>
      </c>
      <c r="AR730" s="11" t="s">
        <v>76</v>
      </c>
      <c r="AS730" s="11">
        <v>727</v>
      </c>
      <c r="AT730" s="11">
        <v>-19.001394000000001</v>
      </c>
      <c r="AU730" s="11">
        <v>-20.479436</v>
      </c>
      <c r="AV730" s="11">
        <v>1.4780409999999999</v>
      </c>
      <c r="AW730" s="11">
        <v>7.778594</v>
      </c>
    </row>
    <row r="731" spans="21:49" x14ac:dyDescent="0.35">
      <c r="U731" s="11" t="s">
        <v>76</v>
      </c>
      <c r="V731" s="11">
        <v>1027</v>
      </c>
      <c r="W731" s="11">
        <v>27.873360999999999</v>
      </c>
      <c r="X731" s="11">
        <v>31.576606999999999</v>
      </c>
      <c r="Y731" s="11">
        <v>3.703246</v>
      </c>
      <c r="Z731" s="18">
        <f t="shared" si="16"/>
        <v>0.13285968635070597</v>
      </c>
      <c r="AA731" s="11">
        <v>13.285968</v>
      </c>
      <c r="AR731" s="11" t="s">
        <v>76</v>
      </c>
      <c r="AS731" s="11">
        <v>728</v>
      </c>
      <c r="AT731" s="11">
        <v>-24.105225000000001</v>
      </c>
      <c r="AU731" s="11">
        <v>-21.526267000000001</v>
      </c>
      <c r="AV731" s="11">
        <v>2.5789580000000001</v>
      </c>
      <c r="AW731" s="11">
        <v>10.698751</v>
      </c>
    </row>
    <row r="732" spans="21:49" x14ac:dyDescent="0.35">
      <c r="U732" s="11" t="s">
        <v>76</v>
      </c>
      <c r="V732" s="11">
        <v>907</v>
      </c>
      <c r="W732" s="11">
        <v>-18.239225999999999</v>
      </c>
      <c r="X732" s="11">
        <v>-15.820328999999999</v>
      </c>
      <c r="Y732" s="11">
        <v>2.4188969999999999</v>
      </c>
      <c r="Z732" s="18">
        <f t="shared" si="16"/>
        <v>0.13262059475550114</v>
      </c>
      <c r="AA732" s="11">
        <v>13.262059000000001</v>
      </c>
      <c r="AR732" s="11" t="s">
        <v>76</v>
      </c>
      <c r="AS732" s="11">
        <v>729</v>
      </c>
      <c r="AT732" s="11">
        <v>-15.75196</v>
      </c>
      <c r="AU732" s="11">
        <v>-15.333043</v>
      </c>
      <c r="AV732" s="11">
        <v>0.41891600000000001</v>
      </c>
      <c r="AW732" s="11">
        <v>2.659456</v>
      </c>
    </row>
    <row r="733" spans="21:49" x14ac:dyDescent="0.35">
      <c r="U733" s="11" t="s">
        <v>76</v>
      </c>
      <c r="V733" s="11">
        <v>1964</v>
      </c>
      <c r="W733" s="11">
        <v>-19.679691999999999</v>
      </c>
      <c r="X733" s="11">
        <v>-22.277913999999999</v>
      </c>
      <c r="Y733" s="11">
        <v>2.5982219999999998</v>
      </c>
      <c r="Z733" s="18">
        <f t="shared" si="16"/>
        <v>0.13202554186315518</v>
      </c>
      <c r="AA733" s="11">
        <v>13.202555</v>
      </c>
      <c r="AR733" s="11" t="s">
        <v>76</v>
      </c>
      <c r="AS733" s="11">
        <v>730</v>
      </c>
      <c r="AT733" s="11">
        <v>6.7156770000000003</v>
      </c>
      <c r="AU733" s="11">
        <v>3.3278699999999999</v>
      </c>
      <c r="AV733" s="11">
        <v>3.387807</v>
      </c>
      <c r="AW733" s="11">
        <v>50.446250999999997</v>
      </c>
    </row>
    <row r="734" spans="21:49" x14ac:dyDescent="0.35">
      <c r="U734" s="11" t="s">
        <v>76</v>
      </c>
      <c r="V734" s="11">
        <v>1769</v>
      </c>
      <c r="W734" s="11">
        <v>15.810784</v>
      </c>
      <c r="X734" s="11">
        <v>17.888628000000001</v>
      </c>
      <c r="Y734" s="11">
        <v>2.0778449999999999</v>
      </c>
      <c r="Z734" s="18">
        <f t="shared" si="16"/>
        <v>0.13141947926174943</v>
      </c>
      <c r="AA734" s="11">
        <v>13.141947</v>
      </c>
      <c r="AR734" s="11" t="s">
        <v>76</v>
      </c>
      <c r="AS734" s="11">
        <v>731</v>
      </c>
      <c r="AT734" s="11">
        <v>-10.102698999999999</v>
      </c>
      <c r="AU734" s="11">
        <v>-12.25048</v>
      </c>
      <c r="AV734" s="11">
        <v>2.1477810000000002</v>
      </c>
      <c r="AW734" s="11">
        <v>21.259475999999999</v>
      </c>
    </row>
    <row r="735" spans="21:49" x14ac:dyDescent="0.35">
      <c r="U735" s="11" t="s">
        <v>76</v>
      </c>
      <c r="V735" s="11">
        <v>855</v>
      </c>
      <c r="W735" s="11">
        <v>-4.3566310000000001</v>
      </c>
      <c r="X735" s="11">
        <v>-4.9285620000000003</v>
      </c>
      <c r="Y735" s="11">
        <v>0.57193099999999997</v>
      </c>
      <c r="Z735" s="18">
        <f t="shared" si="16"/>
        <v>0.13127827442810738</v>
      </c>
      <c r="AA735" s="11">
        <v>13.127833000000001</v>
      </c>
      <c r="AR735" s="11" t="s">
        <v>83</v>
      </c>
      <c r="AS735" s="11">
        <v>732</v>
      </c>
      <c r="AT735" s="11">
        <v>39.852595000000001</v>
      </c>
      <c r="AU735" s="11">
        <v>45.712890999999999</v>
      </c>
      <c r="AV735" s="11">
        <v>5.8602959999999999</v>
      </c>
      <c r="AW735" s="11">
        <v>14.704929999999999</v>
      </c>
    </row>
    <row r="736" spans="21:49" x14ac:dyDescent="0.35">
      <c r="U736" s="11" t="s">
        <v>76</v>
      </c>
      <c r="V736" s="11">
        <v>1468</v>
      </c>
      <c r="W736" s="11">
        <v>-10.913594</v>
      </c>
      <c r="X736" s="11">
        <v>-12.344742999999999</v>
      </c>
      <c r="Y736" s="11">
        <v>1.4311480000000001</v>
      </c>
      <c r="Z736" s="18">
        <f t="shared" si="16"/>
        <v>0.13113443655682996</v>
      </c>
      <c r="AA736" s="11">
        <v>13.113446</v>
      </c>
      <c r="AR736" s="11" t="s">
        <v>78</v>
      </c>
      <c r="AS736" s="11">
        <v>733</v>
      </c>
      <c r="AT736" s="11">
        <v>-4.3792249999999999</v>
      </c>
      <c r="AU736" s="11">
        <v>2.4270269999999998</v>
      </c>
      <c r="AV736" s="11">
        <v>6.8062529999999999</v>
      </c>
      <c r="AW736" s="11" t="s">
        <v>77</v>
      </c>
    </row>
    <row r="737" spans="21:49" x14ac:dyDescent="0.35">
      <c r="U737" s="11" t="s">
        <v>76</v>
      </c>
      <c r="V737" s="11">
        <v>507</v>
      </c>
      <c r="W737" s="11">
        <v>-18.253171999999999</v>
      </c>
      <c r="X737" s="11">
        <v>-15.862617999999999</v>
      </c>
      <c r="Y737" s="11">
        <v>2.3905539999999998</v>
      </c>
      <c r="Z737" s="18">
        <f t="shared" si="16"/>
        <v>0.13096649722031875</v>
      </c>
      <c r="AA737" s="11">
        <v>13.09665</v>
      </c>
      <c r="AR737" s="11" t="s">
        <v>78</v>
      </c>
      <c r="AS737" s="11">
        <v>734</v>
      </c>
      <c r="AT737" s="11">
        <v>-10.189697000000001</v>
      </c>
      <c r="AU737" s="11">
        <v>-6.4980880000000001</v>
      </c>
      <c r="AV737" s="11">
        <v>3.6916099999999998</v>
      </c>
      <c r="AW737" s="11">
        <v>36.228845</v>
      </c>
    </row>
    <row r="738" spans="21:49" x14ac:dyDescent="0.35">
      <c r="U738" s="11" t="s">
        <v>76</v>
      </c>
      <c r="V738" s="11">
        <v>824</v>
      </c>
      <c r="W738" s="11">
        <v>-17.202969</v>
      </c>
      <c r="X738" s="11">
        <v>-19.452248999999998</v>
      </c>
      <c r="Y738" s="11">
        <v>2.2492809999999999</v>
      </c>
      <c r="Z738" s="18">
        <f t="shared" si="16"/>
        <v>0.13074958165651521</v>
      </c>
      <c r="AA738" s="11">
        <v>13.074956999999999</v>
      </c>
      <c r="AR738" s="11" t="s">
        <v>76</v>
      </c>
      <c r="AS738" s="11">
        <v>735</v>
      </c>
      <c r="AT738" s="11">
        <v>1.8570139999999999</v>
      </c>
      <c r="AU738" s="11">
        <v>0.11099199999999999</v>
      </c>
      <c r="AV738" s="11">
        <v>1.746022</v>
      </c>
      <c r="AW738" s="11">
        <v>94.023103000000006</v>
      </c>
    </row>
    <row r="739" spans="21:49" x14ac:dyDescent="0.35">
      <c r="U739" s="11" t="s">
        <v>76</v>
      </c>
      <c r="V739" s="11">
        <v>1439</v>
      </c>
      <c r="W739" s="11">
        <v>35.853574999999999</v>
      </c>
      <c r="X739" s="11">
        <v>31.166346000000001</v>
      </c>
      <c r="Y739" s="11">
        <v>4.6872299999999996</v>
      </c>
      <c r="Z739" s="18">
        <f t="shared" si="16"/>
        <v>0.13073256990411694</v>
      </c>
      <c r="AA739" s="11">
        <v>13.073256000000001</v>
      </c>
      <c r="AR739" s="11" t="s">
        <v>76</v>
      </c>
      <c r="AS739" s="11">
        <v>736</v>
      </c>
      <c r="AT739" s="11">
        <v>4.0392859999999997</v>
      </c>
      <c r="AU739" s="11">
        <v>6.3252100000000002</v>
      </c>
      <c r="AV739" s="11">
        <v>2.2859250000000002</v>
      </c>
      <c r="AW739" s="11">
        <v>56.592298999999997</v>
      </c>
    </row>
    <row r="740" spans="21:49" x14ac:dyDescent="0.35">
      <c r="U740" s="11" t="s">
        <v>76</v>
      </c>
      <c r="V740" s="11">
        <v>1402</v>
      </c>
      <c r="W740" s="11">
        <v>-4.4042070000000004</v>
      </c>
      <c r="X740" s="11">
        <v>-4.977131</v>
      </c>
      <c r="Y740" s="11">
        <v>0.57292399999999999</v>
      </c>
      <c r="Z740" s="18">
        <f t="shared" si="16"/>
        <v>0.13008562040794175</v>
      </c>
      <c r="AA740" s="11">
        <v>13.008571999999999</v>
      </c>
      <c r="AR740" s="11" t="s">
        <v>83</v>
      </c>
      <c r="AS740" s="11">
        <v>737</v>
      </c>
      <c r="AT740" s="11">
        <v>34.584685999999998</v>
      </c>
      <c r="AU740" s="11">
        <v>29.013887</v>
      </c>
      <c r="AV740" s="11">
        <v>5.5707990000000001</v>
      </c>
      <c r="AW740" s="11">
        <v>16.107703999999998</v>
      </c>
    </row>
    <row r="741" spans="21:49" x14ac:dyDescent="0.35">
      <c r="U741" s="11" t="s">
        <v>76</v>
      </c>
      <c r="V741" s="11">
        <v>903</v>
      </c>
      <c r="W741" s="11">
        <v>-20.317793999999999</v>
      </c>
      <c r="X741" s="11">
        <v>-17.675502000000002</v>
      </c>
      <c r="Y741" s="11">
        <v>2.6422919999999999</v>
      </c>
      <c r="Z741" s="18">
        <f t="shared" si="16"/>
        <v>0.13004817353694992</v>
      </c>
      <c r="AA741" s="11">
        <v>13.004818</v>
      </c>
      <c r="AR741" s="11" t="s">
        <v>76</v>
      </c>
      <c r="AS741" s="11">
        <v>738</v>
      </c>
      <c r="AT741" s="11">
        <v>-4.6377189999999997</v>
      </c>
      <c r="AU741" s="11">
        <v>-8.7227999999999994</v>
      </c>
      <c r="AV741" s="11">
        <v>4.0850809999999997</v>
      </c>
      <c r="AW741" s="11">
        <v>88.083855999999997</v>
      </c>
    </row>
    <row r="742" spans="21:49" x14ac:dyDescent="0.35">
      <c r="U742" s="11" t="s">
        <v>76</v>
      </c>
      <c r="V742" s="11">
        <v>523</v>
      </c>
      <c r="W742" s="11">
        <v>24.629518000000001</v>
      </c>
      <c r="X742" s="11">
        <v>27.830401999999999</v>
      </c>
      <c r="Y742" s="11">
        <v>3.2008839999999998</v>
      </c>
      <c r="Z742" s="18">
        <f t="shared" si="16"/>
        <v>0.1299612927869721</v>
      </c>
      <c r="AA742" s="11">
        <v>12.996129</v>
      </c>
      <c r="AR742" s="11" t="s">
        <v>76</v>
      </c>
      <c r="AS742" s="11">
        <v>739</v>
      </c>
      <c r="AT742" s="11">
        <v>9.6410479999999996</v>
      </c>
      <c r="AU742" s="11">
        <v>10.203802</v>
      </c>
      <c r="AV742" s="11">
        <v>0.56275399999999998</v>
      </c>
      <c r="AW742" s="11">
        <v>5.8370610000000003</v>
      </c>
    </row>
    <row r="743" spans="21:49" x14ac:dyDescent="0.35">
      <c r="U743" s="11" t="s">
        <v>76</v>
      </c>
      <c r="V743" s="11">
        <v>955</v>
      </c>
      <c r="W743" s="11">
        <v>37.406767000000002</v>
      </c>
      <c r="X743" s="11">
        <v>32.548172999999998</v>
      </c>
      <c r="Y743" s="11">
        <v>4.8585940000000001</v>
      </c>
      <c r="Z743" s="18">
        <f t="shared" si="16"/>
        <v>0.12988542955342813</v>
      </c>
      <c r="AA743" s="11">
        <v>12.988542000000001</v>
      </c>
      <c r="AR743" s="11" t="s">
        <v>83</v>
      </c>
      <c r="AS743" s="11">
        <v>740</v>
      </c>
      <c r="AT743" s="11">
        <v>17.133289000000001</v>
      </c>
      <c r="AU743" s="11">
        <v>25.62257</v>
      </c>
      <c r="AV743" s="11">
        <v>8.4892810000000001</v>
      </c>
      <c r="AW743" s="11">
        <v>49.548459000000001</v>
      </c>
    </row>
    <row r="744" spans="21:49" x14ac:dyDescent="0.35">
      <c r="U744" s="11" t="s">
        <v>76</v>
      </c>
      <c r="V744" s="11">
        <v>1909</v>
      </c>
      <c r="W744" s="11">
        <v>14.180713000000001</v>
      </c>
      <c r="X744" s="11">
        <v>12.351533</v>
      </c>
      <c r="Y744" s="11">
        <v>1.82918</v>
      </c>
      <c r="Z744" s="18">
        <f t="shared" si="16"/>
        <v>0.12899069320421336</v>
      </c>
      <c r="AA744" s="11">
        <v>12.899068</v>
      </c>
      <c r="AR744" s="11" t="s">
        <v>76</v>
      </c>
      <c r="AS744" s="11">
        <v>741</v>
      </c>
      <c r="AT744" s="11">
        <v>-12.803485</v>
      </c>
      <c r="AU744" s="11">
        <v>-13.00826</v>
      </c>
      <c r="AV744" s="11">
        <v>0.20477500000000001</v>
      </c>
      <c r="AW744" s="11">
        <v>1.599369</v>
      </c>
    </row>
    <row r="745" spans="21:49" x14ac:dyDescent="0.35">
      <c r="U745" s="11" t="s">
        <v>76</v>
      </c>
      <c r="V745" s="11">
        <v>1706</v>
      </c>
      <c r="W745" s="11">
        <v>6.0908199999999999</v>
      </c>
      <c r="X745" s="11">
        <v>5.3065680000000004</v>
      </c>
      <c r="Y745" s="11">
        <v>0.78425100000000003</v>
      </c>
      <c r="Z745" s="18">
        <f t="shared" si="16"/>
        <v>0.1287595102137315</v>
      </c>
      <c r="AA745" s="11">
        <v>12.875953000000001</v>
      </c>
      <c r="AR745" s="11" t="s">
        <v>76</v>
      </c>
      <c r="AS745" s="11">
        <v>742</v>
      </c>
      <c r="AT745" s="11">
        <v>2.9993340000000002</v>
      </c>
      <c r="AU745" s="11">
        <v>1.27308</v>
      </c>
      <c r="AV745" s="11">
        <v>1.726254</v>
      </c>
      <c r="AW745" s="11">
        <v>57.554582000000003</v>
      </c>
    </row>
    <row r="746" spans="21:49" x14ac:dyDescent="0.35">
      <c r="U746" s="11" t="s">
        <v>76</v>
      </c>
      <c r="V746" s="11">
        <v>429</v>
      </c>
      <c r="W746" s="11">
        <v>-6.2032860000000003</v>
      </c>
      <c r="X746" s="11">
        <v>-7.0012030000000003</v>
      </c>
      <c r="Y746" s="11">
        <v>0.79791699999999999</v>
      </c>
      <c r="Z746" s="18">
        <f t="shared" si="16"/>
        <v>0.12862811742034785</v>
      </c>
      <c r="AA746" s="11">
        <v>12.862814</v>
      </c>
      <c r="AR746" s="11" t="s">
        <v>76</v>
      </c>
      <c r="AS746" s="11">
        <v>743</v>
      </c>
      <c r="AT746" s="11">
        <v>-14.174974000000001</v>
      </c>
      <c r="AU746" s="11">
        <v>-12.494653</v>
      </c>
      <c r="AV746" s="11">
        <v>1.680321</v>
      </c>
      <c r="AW746" s="11">
        <v>11.854139</v>
      </c>
    </row>
    <row r="747" spans="21:49" x14ac:dyDescent="0.35">
      <c r="U747" s="11" t="s">
        <v>76</v>
      </c>
      <c r="V747" s="11">
        <v>677</v>
      </c>
      <c r="W747" s="11">
        <v>-17.668804999999999</v>
      </c>
      <c r="X747" s="11">
        <v>-15.398311</v>
      </c>
      <c r="Y747" s="11">
        <v>2.2704930000000001</v>
      </c>
      <c r="Z747" s="18">
        <f t="shared" si="16"/>
        <v>0.12850291799586899</v>
      </c>
      <c r="AA747" s="11">
        <v>12.850294</v>
      </c>
      <c r="AR747" s="11" t="s">
        <v>78</v>
      </c>
      <c r="AS747" s="11">
        <v>744</v>
      </c>
      <c r="AT747" s="11">
        <v>1.2160439999999999</v>
      </c>
      <c r="AU747" s="11">
        <v>-0.109948</v>
      </c>
      <c r="AV747" s="11">
        <v>1.3259920000000001</v>
      </c>
      <c r="AW747" s="11" t="s">
        <v>77</v>
      </c>
    </row>
    <row r="748" spans="21:49" x14ac:dyDescent="0.35">
      <c r="U748" s="11" t="s">
        <v>76</v>
      </c>
      <c r="V748" s="11">
        <v>1671</v>
      </c>
      <c r="W748" s="11">
        <v>-4.9985600000000003</v>
      </c>
      <c r="X748" s="11">
        <v>-5.6361090000000003</v>
      </c>
      <c r="Y748" s="11">
        <v>0.63754900000000003</v>
      </c>
      <c r="Z748" s="18">
        <f t="shared" si="16"/>
        <v>0.12754653340161967</v>
      </c>
      <c r="AA748" s="11">
        <v>12.754659999999999</v>
      </c>
      <c r="AR748" s="11" t="s">
        <v>76</v>
      </c>
      <c r="AS748" s="11">
        <v>745</v>
      </c>
      <c r="AT748" s="11">
        <v>32.245933999999998</v>
      </c>
      <c r="AU748" s="11">
        <v>25.782661999999998</v>
      </c>
      <c r="AV748" s="11">
        <v>6.4632719999999999</v>
      </c>
      <c r="AW748" s="11">
        <v>20.043680999999999</v>
      </c>
    </row>
    <row r="749" spans="21:49" x14ac:dyDescent="0.35">
      <c r="U749" s="11" t="s">
        <v>76</v>
      </c>
      <c r="V749" s="11">
        <v>714</v>
      </c>
      <c r="W749" s="11">
        <v>48.997317000000002</v>
      </c>
      <c r="X749" s="11">
        <v>42.761817999999998</v>
      </c>
      <c r="Y749" s="11">
        <v>6.2354989999999999</v>
      </c>
      <c r="Z749" s="18">
        <f t="shared" si="16"/>
        <v>0.12726204987918011</v>
      </c>
      <c r="AA749" s="11">
        <v>12.726205</v>
      </c>
      <c r="AR749" s="11" t="s">
        <v>76</v>
      </c>
      <c r="AS749" s="11">
        <v>746</v>
      </c>
      <c r="AT749" s="11">
        <v>-11.038328999999999</v>
      </c>
      <c r="AU749" s="11">
        <v>-11.246683000000001</v>
      </c>
      <c r="AV749" s="11">
        <v>0.20835400000000001</v>
      </c>
      <c r="AW749" s="11">
        <v>1.887553</v>
      </c>
    </row>
    <row r="750" spans="21:49" x14ac:dyDescent="0.35">
      <c r="U750" s="11" t="s">
        <v>76</v>
      </c>
      <c r="V750" s="11">
        <v>308</v>
      </c>
      <c r="W750" s="11">
        <v>8.1817519999999995</v>
      </c>
      <c r="X750" s="11">
        <v>7.1443110000000001</v>
      </c>
      <c r="Y750" s="11">
        <v>1.0374410000000001</v>
      </c>
      <c r="Z750" s="18">
        <f t="shared" si="16"/>
        <v>0.12679937011046047</v>
      </c>
      <c r="AA750" s="11">
        <v>12.679940999999999</v>
      </c>
      <c r="AR750" s="11" t="s">
        <v>76</v>
      </c>
      <c r="AS750" s="11">
        <v>747</v>
      </c>
      <c r="AT750" s="11">
        <v>0.65207300000000001</v>
      </c>
      <c r="AU750" s="11">
        <v>-2.4827460000000001</v>
      </c>
      <c r="AV750" s="11">
        <v>3.1348199999999999</v>
      </c>
      <c r="AW750" s="11" t="s">
        <v>77</v>
      </c>
    </row>
    <row r="751" spans="21:49" x14ac:dyDescent="0.35">
      <c r="U751" s="11" t="s">
        <v>76</v>
      </c>
      <c r="V751" s="11">
        <v>1112</v>
      </c>
      <c r="W751" s="11">
        <v>-17.969712999999999</v>
      </c>
      <c r="X751" s="11">
        <v>-15.698555000000001</v>
      </c>
      <c r="Y751" s="11">
        <v>2.2711579999999998</v>
      </c>
      <c r="Z751" s="18">
        <f t="shared" si="16"/>
        <v>0.12638810647671445</v>
      </c>
      <c r="AA751" s="11">
        <v>12.638812</v>
      </c>
      <c r="AR751" s="11" t="s">
        <v>83</v>
      </c>
      <c r="AS751" s="11">
        <v>748</v>
      </c>
      <c r="AT751" s="11">
        <v>-15.567629</v>
      </c>
      <c r="AU751" s="11">
        <v>-14.192373</v>
      </c>
      <c r="AV751" s="11">
        <v>1.375256</v>
      </c>
      <c r="AW751" s="11">
        <v>8.8340730000000001</v>
      </c>
    </row>
    <row r="752" spans="21:49" x14ac:dyDescent="0.35">
      <c r="U752" s="11" t="s">
        <v>76</v>
      </c>
      <c r="V752" s="11">
        <v>1944</v>
      </c>
      <c r="W752" s="11">
        <v>8.7176829999999992</v>
      </c>
      <c r="X752" s="11">
        <v>7.6172690000000003</v>
      </c>
      <c r="Y752" s="11">
        <v>1.100414</v>
      </c>
      <c r="Z752" s="18">
        <f t="shared" si="16"/>
        <v>0.12622780617280993</v>
      </c>
      <c r="AA752" s="11">
        <v>12.622776999999999</v>
      </c>
      <c r="AR752" s="11" t="s">
        <v>78</v>
      </c>
      <c r="AS752" s="11">
        <v>749</v>
      </c>
      <c r="AT752" s="11">
        <v>-1.751007</v>
      </c>
      <c r="AU752" s="11">
        <v>-3.7170879999999999</v>
      </c>
      <c r="AV752" s="11">
        <v>1.966081</v>
      </c>
      <c r="AW752" s="11" t="s">
        <v>77</v>
      </c>
    </row>
    <row r="753" spans="21:49" x14ac:dyDescent="0.35">
      <c r="U753" s="11" t="s">
        <v>76</v>
      </c>
      <c r="V753" s="11">
        <v>1752</v>
      </c>
      <c r="W753" s="11">
        <v>-13.864331999999999</v>
      </c>
      <c r="X753" s="11">
        <v>-15.611935000000001</v>
      </c>
      <c r="Y753" s="11">
        <v>1.747603</v>
      </c>
      <c r="Z753" s="18">
        <f t="shared" si="16"/>
        <v>0.12605028500471571</v>
      </c>
      <c r="AA753" s="11">
        <v>12.605029</v>
      </c>
      <c r="AR753" s="11" t="s">
        <v>76</v>
      </c>
      <c r="AS753" s="11">
        <v>750</v>
      </c>
      <c r="AT753" s="11">
        <v>-9.7752949999999998</v>
      </c>
      <c r="AU753" s="11">
        <v>-17.064250000000001</v>
      </c>
      <c r="AV753" s="11">
        <v>7.2889559999999998</v>
      </c>
      <c r="AW753" s="11">
        <v>74.565074999999993</v>
      </c>
    </row>
    <row r="754" spans="21:49" x14ac:dyDescent="0.35">
      <c r="U754" s="11" t="s">
        <v>76</v>
      </c>
      <c r="V754" s="11">
        <v>1923</v>
      </c>
      <c r="W754" s="11">
        <v>-6.8380239999999999</v>
      </c>
      <c r="X754" s="11">
        <v>-5.977983</v>
      </c>
      <c r="Y754" s="11">
        <v>0.86004100000000006</v>
      </c>
      <c r="Z754" s="18">
        <f t="shared" si="16"/>
        <v>0.12577332281957479</v>
      </c>
      <c r="AA754" s="11">
        <v>12.577334</v>
      </c>
      <c r="AR754" s="11" t="s">
        <v>76</v>
      </c>
      <c r="AS754" s="11">
        <v>751</v>
      </c>
      <c r="AT754" s="11">
        <v>-19.718275999999999</v>
      </c>
      <c r="AU754" s="11">
        <v>-16.574591999999999</v>
      </c>
      <c r="AV754" s="11">
        <v>3.1436839999999999</v>
      </c>
      <c r="AW754" s="11">
        <v>15.942997</v>
      </c>
    </row>
    <row r="755" spans="21:49" x14ac:dyDescent="0.35">
      <c r="U755" s="11" t="s">
        <v>76</v>
      </c>
      <c r="V755" s="11">
        <v>118</v>
      </c>
      <c r="W755" s="11">
        <v>-5.0336999999999996</v>
      </c>
      <c r="X755" s="11">
        <v>-4.4062159999999997</v>
      </c>
      <c r="Y755" s="11">
        <v>0.62748300000000001</v>
      </c>
      <c r="Z755" s="18">
        <f t="shared" si="16"/>
        <v>0.12465641575779249</v>
      </c>
      <c r="AA755" s="11">
        <v>12.465647000000001</v>
      </c>
      <c r="AR755" s="11" t="s">
        <v>76</v>
      </c>
      <c r="AS755" s="11">
        <v>752</v>
      </c>
      <c r="AT755" s="11">
        <v>11.028454999999999</v>
      </c>
      <c r="AU755" s="11">
        <v>9.97255</v>
      </c>
      <c r="AV755" s="11">
        <v>1.0559050000000001</v>
      </c>
      <c r="AW755" s="11">
        <v>9.5743709999999993</v>
      </c>
    </row>
    <row r="756" spans="21:49" x14ac:dyDescent="0.35">
      <c r="U756" s="11" t="s">
        <v>76</v>
      </c>
      <c r="V756" s="11">
        <v>1290</v>
      </c>
      <c r="W756" s="11">
        <v>-14.383495999999999</v>
      </c>
      <c r="X756" s="11">
        <v>-16.16696</v>
      </c>
      <c r="Y756" s="11">
        <v>1.7834639999999999</v>
      </c>
      <c r="Z756" s="18">
        <f t="shared" si="16"/>
        <v>0.12399377731255322</v>
      </c>
      <c r="AA756" s="11">
        <v>12.399376</v>
      </c>
      <c r="AR756" s="11" t="s">
        <v>76</v>
      </c>
      <c r="AS756" s="11">
        <v>753</v>
      </c>
      <c r="AT756" s="11">
        <v>4.8074479999999999</v>
      </c>
      <c r="AU756" s="11">
        <v>8.4747970000000006</v>
      </c>
      <c r="AV756" s="11">
        <v>3.6673490000000002</v>
      </c>
      <c r="AW756" s="11">
        <v>76.284733000000003</v>
      </c>
    </row>
    <row r="757" spans="21:49" x14ac:dyDescent="0.35">
      <c r="U757" s="11" t="s">
        <v>76</v>
      </c>
      <c r="V757" s="11">
        <v>1475</v>
      </c>
      <c r="W757" s="11">
        <v>-14.034015999999999</v>
      </c>
      <c r="X757" s="11">
        <v>-12.296087</v>
      </c>
      <c r="Y757" s="11">
        <v>1.7379290000000001</v>
      </c>
      <c r="Z757" s="18">
        <f t="shared" si="16"/>
        <v>0.12383689743548819</v>
      </c>
      <c r="AA757" s="11">
        <v>12.38369</v>
      </c>
      <c r="AR757" s="11" t="s">
        <v>78</v>
      </c>
      <c r="AS757" s="11">
        <v>754</v>
      </c>
      <c r="AT757" s="11">
        <v>4.6645560000000001</v>
      </c>
      <c r="AU757" s="11">
        <v>5.0987109999999998</v>
      </c>
      <c r="AV757" s="11">
        <v>0.43415500000000001</v>
      </c>
      <c r="AW757" s="11">
        <v>9.3075320000000001</v>
      </c>
    </row>
    <row r="758" spans="21:49" x14ac:dyDescent="0.35">
      <c r="U758" s="11" t="s">
        <v>76</v>
      </c>
      <c r="V758" s="11">
        <v>1261</v>
      </c>
      <c r="W758" s="11">
        <v>12.568467999999999</v>
      </c>
      <c r="X758" s="11">
        <v>14.114328</v>
      </c>
      <c r="Y758" s="11">
        <v>1.54586</v>
      </c>
      <c r="Z758" s="18">
        <f t="shared" si="16"/>
        <v>0.12299510171008909</v>
      </c>
      <c r="AA758" s="11">
        <v>12.299511000000001</v>
      </c>
      <c r="AR758" s="11" t="s">
        <v>83</v>
      </c>
      <c r="AS758" s="11">
        <v>755</v>
      </c>
      <c r="AT758" s="11">
        <v>-10.221747000000001</v>
      </c>
      <c r="AU758" s="11">
        <v>-26.624454</v>
      </c>
      <c r="AV758" s="11">
        <v>16.402706999999999</v>
      </c>
      <c r="AW758" s="11" t="s">
        <v>77</v>
      </c>
    </row>
    <row r="759" spans="21:49" x14ac:dyDescent="0.35">
      <c r="U759" s="11" t="s">
        <v>76</v>
      </c>
      <c r="V759" s="11">
        <v>1071</v>
      </c>
      <c r="W759" s="11">
        <v>3.9924409999999999</v>
      </c>
      <c r="X759" s="11">
        <v>3.5039020000000001</v>
      </c>
      <c r="Y759" s="11">
        <v>0.48853799999999997</v>
      </c>
      <c r="Z759" s="18">
        <f t="shared" si="16"/>
        <v>0.12236574065840923</v>
      </c>
      <c r="AA759" s="11">
        <v>12.23658</v>
      </c>
      <c r="AR759" s="11" t="s">
        <v>76</v>
      </c>
      <c r="AS759" s="11">
        <v>756</v>
      </c>
      <c r="AT759" s="11">
        <v>-5.2576980000000004</v>
      </c>
      <c r="AU759" s="11">
        <v>-3.5090750000000002</v>
      </c>
      <c r="AV759" s="11">
        <v>1.748623</v>
      </c>
      <c r="AW759" s="11">
        <v>33.258344000000001</v>
      </c>
    </row>
    <row r="760" spans="21:49" x14ac:dyDescent="0.35">
      <c r="U760" s="11" t="s">
        <v>76</v>
      </c>
      <c r="V760" s="11">
        <v>578</v>
      </c>
      <c r="W760" s="11">
        <v>44.061002999999999</v>
      </c>
      <c r="X760" s="11">
        <v>38.680461000000001</v>
      </c>
      <c r="Y760" s="11">
        <v>5.3805420000000002</v>
      </c>
      <c r="Z760" s="18">
        <f t="shared" si="16"/>
        <v>0.12211574030668344</v>
      </c>
      <c r="AA760" s="11">
        <v>12.211574000000001</v>
      </c>
      <c r="AR760" s="11" t="s">
        <v>76</v>
      </c>
      <c r="AS760" s="11">
        <v>757</v>
      </c>
      <c r="AT760" s="11">
        <v>-11.286861</v>
      </c>
      <c r="AU760" s="11">
        <v>-10.394345</v>
      </c>
      <c r="AV760" s="11">
        <v>0.89251599999999998</v>
      </c>
      <c r="AW760" s="11">
        <v>7.9075629999999997</v>
      </c>
    </row>
    <row r="761" spans="21:49" x14ac:dyDescent="0.35">
      <c r="U761" s="11" t="s">
        <v>76</v>
      </c>
      <c r="V761" s="11">
        <v>73</v>
      </c>
      <c r="W761" s="11">
        <v>20.995474999999999</v>
      </c>
      <c r="X761" s="11">
        <v>18.434996000000002</v>
      </c>
      <c r="Y761" s="11">
        <v>2.5604789999999999</v>
      </c>
      <c r="Z761" s="18">
        <f t="shared" si="16"/>
        <v>0.12195384957949272</v>
      </c>
      <c r="AA761" s="11">
        <v>12.195387</v>
      </c>
      <c r="AR761" s="11" t="s">
        <v>76</v>
      </c>
      <c r="AS761" s="11">
        <v>758</v>
      </c>
      <c r="AT761" s="11">
        <v>-5.9590449999999997</v>
      </c>
      <c r="AU761" s="11">
        <v>-0.82080299999999995</v>
      </c>
      <c r="AV761" s="11">
        <v>5.138242</v>
      </c>
      <c r="AW761" s="11">
        <v>86.225932</v>
      </c>
    </row>
    <row r="762" spans="21:49" x14ac:dyDescent="0.35">
      <c r="U762" s="11" t="s">
        <v>76</v>
      </c>
      <c r="V762" s="11">
        <v>60</v>
      </c>
      <c r="W762" s="11">
        <v>-8.1048950000000008</v>
      </c>
      <c r="X762" s="11">
        <v>-9.0919779999999992</v>
      </c>
      <c r="Y762" s="11">
        <v>0.98708300000000004</v>
      </c>
      <c r="Z762" s="18">
        <f t="shared" si="16"/>
        <v>0.12178849941917816</v>
      </c>
      <c r="AA762" s="11">
        <v>12.178846999999999</v>
      </c>
      <c r="AR762" s="11" t="s">
        <v>83</v>
      </c>
      <c r="AS762" s="11">
        <v>759</v>
      </c>
      <c r="AT762" s="11">
        <v>-0.15624299999999999</v>
      </c>
      <c r="AU762" s="11">
        <v>-1.623434</v>
      </c>
      <c r="AV762" s="11">
        <v>1.4671909999999999</v>
      </c>
      <c r="AW762" s="11" t="s">
        <v>77</v>
      </c>
    </row>
    <row r="763" spans="21:49" x14ac:dyDescent="0.35">
      <c r="U763" s="11" t="s">
        <v>76</v>
      </c>
      <c r="V763" s="11">
        <v>164</v>
      </c>
      <c r="W763" s="11">
        <v>-9.295693</v>
      </c>
      <c r="X763" s="11">
        <v>-10.426818000000001</v>
      </c>
      <c r="Y763" s="11">
        <v>1.1311249999999999</v>
      </c>
      <c r="Z763" s="18">
        <f t="shared" si="16"/>
        <v>0.12168269756757241</v>
      </c>
      <c r="AA763" s="11">
        <v>12.168267999999999</v>
      </c>
      <c r="AR763" s="11" t="s">
        <v>78</v>
      </c>
      <c r="AS763" s="11">
        <v>760</v>
      </c>
      <c r="AT763" s="11">
        <v>-11.539313</v>
      </c>
      <c r="AU763" s="11">
        <v>-10.192553999999999</v>
      </c>
      <c r="AV763" s="11">
        <v>1.346759</v>
      </c>
      <c r="AW763" s="11">
        <v>11.671052</v>
      </c>
    </row>
    <row r="764" spans="21:49" x14ac:dyDescent="0.35">
      <c r="U764" s="11" t="s">
        <v>76</v>
      </c>
      <c r="V764" s="11">
        <v>1970</v>
      </c>
      <c r="W764" s="11">
        <v>-17.653448999999998</v>
      </c>
      <c r="X764" s="11">
        <v>-15.51169</v>
      </c>
      <c r="Y764" s="11">
        <v>2.141759</v>
      </c>
      <c r="Z764" s="18">
        <f t="shared" si="16"/>
        <v>0.12132241127498655</v>
      </c>
      <c r="AA764" s="11">
        <v>12.132241</v>
      </c>
      <c r="AR764" s="11" t="s">
        <v>76</v>
      </c>
      <c r="AS764" s="11">
        <v>761</v>
      </c>
      <c r="AT764" s="11">
        <v>-11.107547</v>
      </c>
      <c r="AU764" s="11">
        <v>-11.72489</v>
      </c>
      <c r="AV764" s="11">
        <v>0.61734299999999998</v>
      </c>
      <c r="AW764" s="11">
        <v>5.5578709999999996</v>
      </c>
    </row>
    <row r="765" spans="21:49" x14ac:dyDescent="0.35">
      <c r="U765" s="11" t="s">
        <v>76</v>
      </c>
      <c r="V765" s="11">
        <v>105</v>
      </c>
      <c r="W765" s="11">
        <v>29.791526000000001</v>
      </c>
      <c r="X765" s="11">
        <v>33.400506</v>
      </c>
      <c r="Y765" s="11">
        <v>3.6089799999999999</v>
      </c>
      <c r="Z765" s="18">
        <f t="shared" si="16"/>
        <v>0.12114115940217361</v>
      </c>
      <c r="AA765" s="11">
        <v>12.114114000000001</v>
      </c>
      <c r="AR765" s="11" t="s">
        <v>76</v>
      </c>
      <c r="AS765" s="11">
        <v>762</v>
      </c>
      <c r="AT765" s="11">
        <v>-21.895136000000001</v>
      </c>
      <c r="AU765" s="11">
        <v>-15.745566</v>
      </c>
      <c r="AV765" s="11">
        <v>6.1495699999999998</v>
      </c>
      <c r="AW765" s="11">
        <v>28.086465</v>
      </c>
    </row>
    <row r="766" spans="21:49" x14ac:dyDescent="0.35">
      <c r="U766" s="11" t="s">
        <v>76</v>
      </c>
      <c r="V766" s="11">
        <v>1197</v>
      </c>
      <c r="W766" s="11">
        <v>-8.6990289999999995</v>
      </c>
      <c r="X766" s="11">
        <v>-9.7516999999999996</v>
      </c>
      <c r="Y766" s="11">
        <v>1.0526709999999999</v>
      </c>
      <c r="Z766" s="18">
        <f t="shared" si="16"/>
        <v>0.12101017251465652</v>
      </c>
      <c r="AA766" s="11">
        <v>12.10102</v>
      </c>
      <c r="AR766" s="11" t="s">
        <v>76</v>
      </c>
      <c r="AS766" s="11">
        <v>763</v>
      </c>
      <c r="AT766" s="11">
        <v>1.7712129999999999</v>
      </c>
      <c r="AU766" s="11">
        <v>2.2289509999999999</v>
      </c>
      <c r="AV766" s="11">
        <v>0.45773799999999998</v>
      </c>
      <c r="AW766" s="11">
        <v>25.843177000000001</v>
      </c>
    </row>
    <row r="767" spans="21:49" x14ac:dyDescent="0.35">
      <c r="U767" s="11" t="s">
        <v>76</v>
      </c>
      <c r="V767" s="11">
        <v>232</v>
      </c>
      <c r="W767" s="11">
        <v>-7.9562780000000002</v>
      </c>
      <c r="X767" s="11">
        <v>-6.9944759999999997</v>
      </c>
      <c r="Y767" s="11">
        <v>0.96180200000000005</v>
      </c>
      <c r="Z767" s="18">
        <f t="shared" si="16"/>
        <v>0.12088592178403017</v>
      </c>
      <c r="AA767" s="11">
        <v>12.088589000000001</v>
      </c>
      <c r="AR767" s="11" t="s">
        <v>76</v>
      </c>
      <c r="AS767" s="11">
        <v>764</v>
      </c>
      <c r="AT767" s="11">
        <v>10.034045000000001</v>
      </c>
      <c r="AU767" s="11">
        <v>9.9889749999999999</v>
      </c>
      <c r="AV767" s="11">
        <v>4.5068999999999998E-2</v>
      </c>
      <c r="AW767" s="11">
        <v>0.44916400000000001</v>
      </c>
    </row>
    <row r="768" spans="21:49" x14ac:dyDescent="0.35">
      <c r="U768" s="11" t="s">
        <v>76</v>
      </c>
      <c r="V768" s="11">
        <v>884</v>
      </c>
      <c r="W768" s="11">
        <v>-6.637734</v>
      </c>
      <c r="X768" s="11">
        <v>-5.8358869999999996</v>
      </c>
      <c r="Y768" s="11">
        <v>0.80184699999999998</v>
      </c>
      <c r="Z768" s="18">
        <f t="shared" si="16"/>
        <v>0.12080131562970134</v>
      </c>
      <c r="AA768" s="11">
        <v>12.08013</v>
      </c>
      <c r="AR768" s="11" t="s">
        <v>76</v>
      </c>
      <c r="AS768" s="11">
        <v>765</v>
      </c>
      <c r="AT768" s="11">
        <v>-17.038771000000001</v>
      </c>
      <c r="AU768" s="11">
        <v>-16.806467999999999</v>
      </c>
      <c r="AV768" s="11">
        <v>0.23230300000000001</v>
      </c>
      <c r="AW768" s="11">
        <v>1.36338</v>
      </c>
    </row>
    <row r="769" spans="21:49" x14ac:dyDescent="0.35">
      <c r="U769" s="11" t="s">
        <v>76</v>
      </c>
      <c r="V769" s="11">
        <v>1326</v>
      </c>
      <c r="W769" s="11">
        <v>-15.016741</v>
      </c>
      <c r="X769" s="11">
        <v>-16.829118000000001</v>
      </c>
      <c r="Y769" s="11">
        <v>1.812376</v>
      </c>
      <c r="Z769" s="18">
        <f t="shared" si="16"/>
        <v>0.12069036816976467</v>
      </c>
      <c r="AA769" s="11">
        <v>12.069039</v>
      </c>
      <c r="AR769" s="11" t="s">
        <v>78</v>
      </c>
      <c r="AS769" s="11">
        <v>766</v>
      </c>
      <c r="AT769" s="11">
        <v>-0.19413</v>
      </c>
      <c r="AU769" s="11">
        <v>1.040815</v>
      </c>
      <c r="AV769" s="11">
        <v>1.234945</v>
      </c>
      <c r="AW769" s="11" t="s">
        <v>77</v>
      </c>
    </row>
    <row r="770" spans="21:49" x14ac:dyDescent="0.35">
      <c r="U770" s="11" t="s">
        <v>76</v>
      </c>
      <c r="V770" s="11">
        <v>724</v>
      </c>
      <c r="W770" s="11">
        <v>19.502383999999999</v>
      </c>
      <c r="X770" s="11">
        <v>17.159942999999998</v>
      </c>
      <c r="Y770" s="11">
        <v>2.342441</v>
      </c>
      <c r="Z770" s="18">
        <f t="shared" si="16"/>
        <v>0.1201104952092011</v>
      </c>
      <c r="AA770" s="11">
        <v>12.011049999999999</v>
      </c>
      <c r="AR770" s="11" t="s">
        <v>83</v>
      </c>
      <c r="AS770" s="11">
        <v>767</v>
      </c>
      <c r="AT770" s="11">
        <v>-13.279939000000001</v>
      </c>
      <c r="AU770" s="11">
        <v>-10.85844</v>
      </c>
      <c r="AV770" s="11">
        <v>2.4214989999999998</v>
      </c>
      <c r="AW770" s="11">
        <v>18.234261</v>
      </c>
    </row>
    <row r="771" spans="21:49" x14ac:dyDescent="0.35">
      <c r="U771" s="11" t="s">
        <v>76</v>
      </c>
      <c r="V771" s="11">
        <v>1882</v>
      </c>
      <c r="W771" s="11">
        <v>-8.3482140000000005</v>
      </c>
      <c r="X771" s="11">
        <v>-7.3456419999999998</v>
      </c>
      <c r="Y771" s="11">
        <v>1.002572</v>
      </c>
      <c r="Z771" s="18">
        <f t="shared" ref="Z771:Z834" si="17">ABS(Y771/W771)</f>
        <v>0.12009419020643218</v>
      </c>
      <c r="AA771" s="11">
        <v>12.009415000000001</v>
      </c>
      <c r="AR771" s="11" t="s">
        <v>76</v>
      </c>
      <c r="AS771" s="11">
        <v>768</v>
      </c>
      <c r="AT771" s="11">
        <v>5.8172050000000004</v>
      </c>
      <c r="AU771" s="11">
        <v>1.2336510000000001</v>
      </c>
      <c r="AV771" s="11">
        <v>4.5835530000000002</v>
      </c>
      <c r="AW771" s="11">
        <v>78.793053999999998</v>
      </c>
    </row>
    <row r="772" spans="21:49" x14ac:dyDescent="0.35">
      <c r="U772" s="11" t="s">
        <v>76</v>
      </c>
      <c r="V772" s="11">
        <v>1864</v>
      </c>
      <c r="W772" s="11">
        <v>19.837999</v>
      </c>
      <c r="X772" s="11">
        <v>17.463160999999999</v>
      </c>
      <c r="Y772" s="11">
        <v>2.3748390000000001</v>
      </c>
      <c r="Z772" s="18">
        <f t="shared" si="17"/>
        <v>0.11971162010845954</v>
      </c>
      <c r="AA772" s="11">
        <v>11.971161</v>
      </c>
      <c r="AR772" s="11" t="s">
        <v>76</v>
      </c>
      <c r="AS772" s="11">
        <v>769</v>
      </c>
      <c r="AT772" s="11">
        <v>-18.837067999999999</v>
      </c>
      <c r="AU772" s="11">
        <v>-18.857281</v>
      </c>
      <c r="AV772" s="11">
        <v>2.0212000000000001E-2</v>
      </c>
      <c r="AW772" s="11">
        <v>0.10730099999999999</v>
      </c>
    </row>
    <row r="773" spans="21:49" x14ac:dyDescent="0.35">
      <c r="U773" s="11" t="s">
        <v>76</v>
      </c>
      <c r="V773" s="11">
        <v>1808</v>
      </c>
      <c r="W773" s="11">
        <v>42.245258</v>
      </c>
      <c r="X773" s="11">
        <v>37.192625</v>
      </c>
      <c r="Y773" s="11">
        <v>5.0526330000000002</v>
      </c>
      <c r="Z773" s="18">
        <f t="shared" si="17"/>
        <v>0.11960237051931367</v>
      </c>
      <c r="AA773" s="11">
        <v>11.960238</v>
      </c>
      <c r="AR773" s="11" t="s">
        <v>83</v>
      </c>
      <c r="AS773" s="11">
        <v>770</v>
      </c>
      <c r="AT773" s="11">
        <v>-5.9730639999999999</v>
      </c>
      <c r="AU773" s="11">
        <v>-7.5017779999999998</v>
      </c>
      <c r="AV773" s="11">
        <v>1.528713</v>
      </c>
      <c r="AW773" s="11">
        <v>25.593449</v>
      </c>
    </row>
    <row r="774" spans="21:49" x14ac:dyDescent="0.35">
      <c r="U774" s="11" t="s">
        <v>76</v>
      </c>
      <c r="V774" s="11">
        <v>1480</v>
      </c>
      <c r="W774" s="11">
        <v>11.956548</v>
      </c>
      <c r="X774" s="11">
        <v>10.529465999999999</v>
      </c>
      <c r="Y774" s="11">
        <v>1.427082</v>
      </c>
      <c r="Z774" s="18">
        <f t="shared" si="17"/>
        <v>0.11935568694241849</v>
      </c>
      <c r="AA774" s="11">
        <v>11.935566</v>
      </c>
      <c r="AR774" s="11" t="s">
        <v>78</v>
      </c>
      <c r="AS774" s="11">
        <v>771</v>
      </c>
      <c r="AT774" s="11">
        <v>-15.474970000000001</v>
      </c>
      <c r="AU774" s="11">
        <v>-12.094707</v>
      </c>
      <c r="AV774" s="11">
        <v>3.3802620000000001</v>
      </c>
      <c r="AW774" s="11">
        <v>21.843418</v>
      </c>
    </row>
    <row r="775" spans="21:49" x14ac:dyDescent="0.35">
      <c r="U775" s="11" t="s">
        <v>76</v>
      </c>
      <c r="V775" s="11">
        <v>823</v>
      </c>
      <c r="W775" s="11">
        <v>3.9377399999999998</v>
      </c>
      <c r="X775" s="11">
        <v>3.4688050000000001</v>
      </c>
      <c r="Y775" s="11">
        <v>0.46893499999999999</v>
      </c>
      <c r="Z775" s="18">
        <f t="shared" si="17"/>
        <v>0.11908734451741354</v>
      </c>
      <c r="AA775" s="11">
        <v>11.908742</v>
      </c>
      <c r="AR775" s="11" t="s">
        <v>76</v>
      </c>
      <c r="AS775" s="11">
        <v>772</v>
      </c>
      <c r="AT775" s="11">
        <v>-25.116727999999998</v>
      </c>
      <c r="AU775" s="11">
        <v>-23.135111999999999</v>
      </c>
      <c r="AV775" s="11">
        <v>1.981616</v>
      </c>
      <c r="AW775" s="11">
        <v>7.8896269999999999</v>
      </c>
    </row>
    <row r="776" spans="21:49" x14ac:dyDescent="0.35">
      <c r="U776" s="11" t="s">
        <v>76</v>
      </c>
      <c r="V776" s="11">
        <v>743</v>
      </c>
      <c r="W776" s="11">
        <v>-14.174974000000001</v>
      </c>
      <c r="X776" s="11">
        <v>-12.494653</v>
      </c>
      <c r="Y776" s="11">
        <v>1.680321</v>
      </c>
      <c r="Z776" s="18">
        <f t="shared" si="17"/>
        <v>0.11854138145156386</v>
      </c>
      <c r="AA776" s="11">
        <v>11.854139</v>
      </c>
      <c r="AR776" s="11" t="s">
        <v>76</v>
      </c>
      <c r="AS776" s="11">
        <v>773</v>
      </c>
      <c r="AT776" s="11">
        <v>13.397648</v>
      </c>
      <c r="AU776" s="11">
        <v>17.712098000000001</v>
      </c>
      <c r="AV776" s="11">
        <v>4.3144489999999998</v>
      </c>
      <c r="AW776" s="11">
        <v>32.203034000000002</v>
      </c>
    </row>
    <row r="777" spans="21:49" x14ac:dyDescent="0.35">
      <c r="U777" s="11" t="s">
        <v>76</v>
      </c>
      <c r="V777" s="11">
        <v>1963</v>
      </c>
      <c r="W777" s="11">
        <v>3.1214140000000001</v>
      </c>
      <c r="X777" s="11">
        <v>2.753638</v>
      </c>
      <c r="Y777" s="11">
        <v>0.36777599999999999</v>
      </c>
      <c r="Z777" s="18">
        <f t="shared" si="17"/>
        <v>0.11782352485123729</v>
      </c>
      <c r="AA777" s="11">
        <v>11.782356</v>
      </c>
      <c r="AR777" s="11" t="s">
        <v>76</v>
      </c>
      <c r="AS777" s="11">
        <v>774</v>
      </c>
      <c r="AT777" s="11">
        <v>5.5394680000000003</v>
      </c>
      <c r="AU777" s="11">
        <v>6.9465000000000003</v>
      </c>
      <c r="AV777" s="11">
        <v>1.4070320000000001</v>
      </c>
      <c r="AW777" s="11">
        <v>25.400120999999999</v>
      </c>
    </row>
    <row r="778" spans="21:49" x14ac:dyDescent="0.35">
      <c r="U778" s="11" t="s">
        <v>76</v>
      </c>
      <c r="V778" s="11">
        <v>1414</v>
      </c>
      <c r="W778" s="11">
        <v>-14.881705999999999</v>
      </c>
      <c r="X778" s="11">
        <v>-16.635066999999999</v>
      </c>
      <c r="Y778" s="11">
        <v>1.7533609999999999</v>
      </c>
      <c r="Z778" s="18">
        <f t="shared" si="17"/>
        <v>0.11781989242362401</v>
      </c>
      <c r="AA778" s="11">
        <v>11.781988999999999</v>
      </c>
      <c r="AR778" s="11" t="s">
        <v>76</v>
      </c>
      <c r="AS778" s="11">
        <v>775</v>
      </c>
      <c r="AT778" s="11">
        <v>-8.5656619999999997</v>
      </c>
      <c r="AU778" s="11">
        <v>-4.2743000000000002</v>
      </c>
      <c r="AV778" s="11">
        <v>4.2913620000000003</v>
      </c>
      <c r="AW778" s="11">
        <v>50.099590999999997</v>
      </c>
    </row>
    <row r="779" spans="21:49" x14ac:dyDescent="0.35">
      <c r="U779" s="11" t="s">
        <v>76</v>
      </c>
      <c r="V779" s="11">
        <v>83</v>
      </c>
      <c r="W779" s="11">
        <v>-7.1594749999999996</v>
      </c>
      <c r="X779" s="11">
        <v>-8.0022120000000001</v>
      </c>
      <c r="Y779" s="11">
        <v>0.84273799999999999</v>
      </c>
      <c r="Z779" s="18">
        <f t="shared" si="17"/>
        <v>0.11770946892055634</v>
      </c>
      <c r="AA779" s="11">
        <v>11.770944</v>
      </c>
      <c r="AR779" s="11" t="s">
        <v>76</v>
      </c>
      <c r="AS779" s="11">
        <v>776</v>
      </c>
      <c r="AT779" s="11">
        <v>-7.6970140000000002</v>
      </c>
      <c r="AU779" s="11">
        <v>-9.3521859999999997</v>
      </c>
      <c r="AV779" s="11">
        <v>1.655173</v>
      </c>
      <c r="AW779" s="11">
        <v>21.504090999999999</v>
      </c>
    </row>
    <row r="780" spans="21:49" x14ac:dyDescent="0.35">
      <c r="U780" s="11" t="s">
        <v>76</v>
      </c>
      <c r="V780" s="11">
        <v>1897</v>
      </c>
      <c r="W780" s="11">
        <v>12.529083</v>
      </c>
      <c r="X780" s="11">
        <v>14.00141</v>
      </c>
      <c r="Y780" s="11">
        <v>1.4723269999999999</v>
      </c>
      <c r="Z780" s="18">
        <f t="shared" si="17"/>
        <v>0.11751275013502584</v>
      </c>
      <c r="AA780" s="11">
        <v>11.751274</v>
      </c>
      <c r="AR780" s="11" t="s">
        <v>76</v>
      </c>
      <c r="AS780" s="11">
        <v>777</v>
      </c>
      <c r="AT780" s="11">
        <v>-3.0578370000000001</v>
      </c>
      <c r="AU780" s="11">
        <v>-4.0827410000000004</v>
      </c>
      <c r="AV780" s="11">
        <v>1.024904</v>
      </c>
      <c r="AW780" s="11">
        <v>33.517291</v>
      </c>
    </row>
    <row r="781" spans="21:49" x14ac:dyDescent="0.35">
      <c r="U781" s="11" t="s">
        <v>76</v>
      </c>
      <c r="V781" s="11">
        <v>502</v>
      </c>
      <c r="W781" s="11">
        <v>-14.754204</v>
      </c>
      <c r="X781" s="11">
        <v>-16.48704</v>
      </c>
      <c r="Y781" s="11">
        <v>1.732836</v>
      </c>
      <c r="Z781" s="18">
        <f t="shared" si="17"/>
        <v>0.11744693241329726</v>
      </c>
      <c r="AA781" s="11">
        <v>11.744691</v>
      </c>
      <c r="AR781" s="11" t="s">
        <v>83</v>
      </c>
      <c r="AS781" s="11">
        <v>778</v>
      </c>
      <c r="AT781" s="11">
        <v>-5.6808569999999996</v>
      </c>
      <c r="AU781" s="11">
        <v>-6.0578570000000003</v>
      </c>
      <c r="AV781" s="11">
        <v>0.377</v>
      </c>
      <c r="AW781" s="11">
        <v>6.6363250000000003</v>
      </c>
    </row>
    <row r="782" spans="21:49" x14ac:dyDescent="0.35">
      <c r="U782" s="11" t="s">
        <v>76</v>
      </c>
      <c r="V782" s="11">
        <v>1145</v>
      </c>
      <c r="W782" s="11">
        <v>-8.3315699999999993</v>
      </c>
      <c r="X782" s="11">
        <v>-7.3558490000000001</v>
      </c>
      <c r="Y782" s="11">
        <v>0.97572099999999995</v>
      </c>
      <c r="Z782" s="18">
        <f t="shared" si="17"/>
        <v>0.11711130075123896</v>
      </c>
      <c r="AA782" s="11">
        <v>11.711124999999999</v>
      </c>
      <c r="AR782" s="11" t="s">
        <v>76</v>
      </c>
      <c r="AS782" s="11">
        <v>779</v>
      </c>
      <c r="AT782" s="11">
        <v>18.007328999999999</v>
      </c>
      <c r="AU782" s="11">
        <v>18.210180000000001</v>
      </c>
      <c r="AV782" s="11">
        <v>0.202852</v>
      </c>
      <c r="AW782" s="11">
        <v>1.126495</v>
      </c>
    </row>
    <row r="783" spans="21:49" x14ac:dyDescent="0.35">
      <c r="U783" s="11" t="s">
        <v>76</v>
      </c>
      <c r="V783" s="11">
        <v>320</v>
      </c>
      <c r="W783" s="11">
        <v>-7.5736559999999997</v>
      </c>
      <c r="X783" s="11">
        <v>-6.687481</v>
      </c>
      <c r="Y783" s="11">
        <v>0.88617500000000005</v>
      </c>
      <c r="Z783" s="18">
        <f t="shared" si="17"/>
        <v>0.11700755883288072</v>
      </c>
      <c r="AA783" s="11">
        <v>11.700754999999999</v>
      </c>
      <c r="AR783" s="11" t="s">
        <v>78</v>
      </c>
      <c r="AS783" s="11">
        <v>780</v>
      </c>
      <c r="AT783" s="11">
        <v>4.2446429999999999</v>
      </c>
      <c r="AU783" s="11">
        <v>3.492505</v>
      </c>
      <c r="AV783" s="11">
        <v>0.75213799999999997</v>
      </c>
      <c r="AW783" s="11">
        <v>17.719697</v>
      </c>
    </row>
    <row r="784" spans="21:49" x14ac:dyDescent="0.35">
      <c r="U784" s="11" t="s">
        <v>76</v>
      </c>
      <c r="V784" s="11">
        <v>13</v>
      </c>
      <c r="W784" s="11">
        <v>32.578378999999998</v>
      </c>
      <c r="X784" s="11">
        <v>36.388922000000001</v>
      </c>
      <c r="Y784" s="11">
        <v>3.810543</v>
      </c>
      <c r="Z784" s="18">
        <f t="shared" si="17"/>
        <v>0.11696539597627004</v>
      </c>
      <c r="AA784" s="11">
        <v>11.696539</v>
      </c>
      <c r="AR784" s="11" t="s">
        <v>76</v>
      </c>
      <c r="AS784" s="11">
        <v>781</v>
      </c>
      <c r="AT784" s="11">
        <v>11.558488000000001</v>
      </c>
      <c r="AU784" s="11">
        <v>14.104307</v>
      </c>
      <c r="AV784" s="11">
        <v>2.5458180000000001</v>
      </c>
      <c r="AW784" s="11">
        <v>22.02553</v>
      </c>
    </row>
    <row r="785" spans="21:49" x14ac:dyDescent="0.35">
      <c r="U785" s="11" t="s">
        <v>76</v>
      </c>
      <c r="V785" s="11">
        <v>1011</v>
      </c>
      <c r="W785" s="11">
        <v>20.584275999999999</v>
      </c>
      <c r="X785" s="11">
        <v>22.990955</v>
      </c>
      <c r="Y785" s="11">
        <v>2.406679</v>
      </c>
      <c r="Z785" s="18">
        <f t="shared" si="17"/>
        <v>0.116918321538246</v>
      </c>
      <c r="AA785" s="11">
        <v>11.691834</v>
      </c>
      <c r="AR785" s="11" t="s">
        <v>76</v>
      </c>
      <c r="AS785" s="11">
        <v>782</v>
      </c>
      <c r="AT785" s="11">
        <v>-19.422284999999999</v>
      </c>
      <c r="AU785" s="11">
        <v>-17.870521</v>
      </c>
      <c r="AV785" s="11">
        <v>1.5517639999999999</v>
      </c>
      <c r="AW785" s="11">
        <v>7.9896039999999999</v>
      </c>
    </row>
    <row r="786" spans="21:49" x14ac:dyDescent="0.35">
      <c r="U786" s="11" t="s">
        <v>76</v>
      </c>
      <c r="V786" s="11">
        <v>886</v>
      </c>
      <c r="W786" s="11">
        <v>29.605202999999999</v>
      </c>
      <c r="X786" s="11">
        <v>26.150088</v>
      </c>
      <c r="Y786" s="11">
        <v>3.4551150000000002</v>
      </c>
      <c r="Z786" s="18">
        <f t="shared" si="17"/>
        <v>0.11670634381395731</v>
      </c>
      <c r="AA786" s="11">
        <v>11.670633</v>
      </c>
      <c r="AR786" s="11" t="s">
        <v>76</v>
      </c>
      <c r="AS786" s="11">
        <v>783</v>
      </c>
      <c r="AT786" s="11">
        <v>-8.6999980000000008</v>
      </c>
      <c r="AU786" s="11">
        <v>-10.623214000000001</v>
      </c>
      <c r="AV786" s="11">
        <v>1.923216</v>
      </c>
      <c r="AW786" s="11">
        <v>22.10594</v>
      </c>
    </row>
    <row r="787" spans="21:49" x14ac:dyDescent="0.35">
      <c r="U787" s="11" t="s">
        <v>76</v>
      </c>
      <c r="V787" s="11">
        <v>978</v>
      </c>
      <c r="W787" s="11">
        <v>-13.025342</v>
      </c>
      <c r="X787" s="11">
        <v>-11.510783</v>
      </c>
      <c r="Y787" s="11">
        <v>1.5145599999999999</v>
      </c>
      <c r="Z787" s="18">
        <f t="shared" si="17"/>
        <v>0.11627794494762593</v>
      </c>
      <c r="AA787" s="11">
        <v>11.627794</v>
      </c>
      <c r="AR787" s="11" t="s">
        <v>83</v>
      </c>
      <c r="AS787" s="11">
        <v>784</v>
      </c>
      <c r="AT787" s="11">
        <v>20.559457999999999</v>
      </c>
      <c r="AU787" s="11">
        <v>28.648958</v>
      </c>
      <c r="AV787" s="11">
        <v>8.0894999999999992</v>
      </c>
      <c r="AW787" s="11">
        <v>39.346857</v>
      </c>
    </row>
    <row r="788" spans="21:49" x14ac:dyDescent="0.35">
      <c r="U788" s="11" t="s">
        <v>76</v>
      </c>
      <c r="V788" s="11">
        <v>256</v>
      </c>
      <c r="W788" s="11">
        <v>20.504725000000001</v>
      </c>
      <c r="X788" s="11">
        <v>18.130973000000001</v>
      </c>
      <c r="Y788" s="11">
        <v>2.3737520000000001</v>
      </c>
      <c r="Z788" s="18">
        <f t="shared" si="17"/>
        <v>0.11576609781404042</v>
      </c>
      <c r="AA788" s="11">
        <v>11.576608</v>
      </c>
      <c r="AR788" s="11" t="s">
        <v>76</v>
      </c>
      <c r="AS788" s="11">
        <v>785</v>
      </c>
      <c r="AT788" s="11">
        <v>29.473148999999999</v>
      </c>
      <c r="AU788" s="11">
        <v>37.450741999999998</v>
      </c>
      <c r="AV788" s="11">
        <v>7.9775929999999997</v>
      </c>
      <c r="AW788" s="11">
        <v>27.067323999999999</v>
      </c>
    </row>
    <row r="789" spans="21:49" x14ac:dyDescent="0.35">
      <c r="U789" s="11" t="s">
        <v>76</v>
      </c>
      <c r="V789" s="11">
        <v>689</v>
      </c>
      <c r="W789" s="11">
        <v>10.730331</v>
      </c>
      <c r="X789" s="11">
        <v>9.4898520000000008</v>
      </c>
      <c r="Y789" s="11">
        <v>1.2404790000000001</v>
      </c>
      <c r="Z789" s="18">
        <f t="shared" si="17"/>
        <v>0.11560491470393598</v>
      </c>
      <c r="AA789" s="11">
        <v>11.560492999999999</v>
      </c>
      <c r="AR789" s="11" t="s">
        <v>78</v>
      </c>
      <c r="AS789" s="11">
        <v>786</v>
      </c>
      <c r="AT789" s="11">
        <v>17.388373999999999</v>
      </c>
      <c r="AU789" s="11">
        <v>24.756501</v>
      </c>
      <c r="AV789" s="11">
        <v>7.3681270000000003</v>
      </c>
      <c r="AW789" s="11">
        <v>42.373866999999997</v>
      </c>
    </row>
    <row r="790" spans="21:49" x14ac:dyDescent="0.35">
      <c r="U790" s="11" t="s">
        <v>76</v>
      </c>
      <c r="V790" s="11">
        <v>1273</v>
      </c>
      <c r="W790" s="11">
        <v>-23.918755000000001</v>
      </c>
      <c r="X790" s="11">
        <v>-21.162641000000001</v>
      </c>
      <c r="Y790" s="11">
        <v>2.7561140000000002</v>
      </c>
      <c r="Z790" s="18">
        <f t="shared" si="17"/>
        <v>0.11522815464266431</v>
      </c>
      <c r="AA790" s="11">
        <v>11.522814</v>
      </c>
      <c r="AR790" s="11" t="s">
        <v>76</v>
      </c>
      <c r="AS790" s="11">
        <v>787</v>
      </c>
      <c r="AT790" s="11">
        <v>-5.5799630000000002</v>
      </c>
      <c r="AU790" s="11">
        <v>-5.4403540000000001</v>
      </c>
      <c r="AV790" s="11">
        <v>0.13960900000000001</v>
      </c>
      <c r="AW790" s="11">
        <v>2.5019719999999999</v>
      </c>
    </row>
    <row r="791" spans="21:49" x14ac:dyDescent="0.35">
      <c r="U791" s="11" t="s">
        <v>76</v>
      </c>
      <c r="V791" s="11">
        <v>1850</v>
      </c>
      <c r="W791" s="11">
        <v>-1.206734</v>
      </c>
      <c r="X791" s="11">
        <v>-1.06772</v>
      </c>
      <c r="Y791" s="11">
        <v>0.139014</v>
      </c>
      <c r="Z791" s="18">
        <f t="shared" si="17"/>
        <v>0.11519854416963474</v>
      </c>
      <c r="AA791" s="11">
        <v>11.519854</v>
      </c>
      <c r="AR791" s="11" t="s">
        <v>76</v>
      </c>
      <c r="AS791" s="11">
        <v>788</v>
      </c>
      <c r="AT791" s="11">
        <v>25.687427</v>
      </c>
      <c r="AU791" s="11">
        <v>23.770924999999998</v>
      </c>
      <c r="AV791" s="11">
        <v>1.9165019999999999</v>
      </c>
      <c r="AW791" s="11">
        <v>7.4608569999999999</v>
      </c>
    </row>
    <row r="792" spans="21:49" x14ac:dyDescent="0.35">
      <c r="U792" s="11" t="s">
        <v>76</v>
      </c>
      <c r="V792" s="11">
        <v>399</v>
      </c>
      <c r="W792" s="11">
        <v>5.64846</v>
      </c>
      <c r="X792" s="11">
        <v>6.2990050000000002</v>
      </c>
      <c r="Y792" s="11">
        <v>0.65054500000000004</v>
      </c>
      <c r="Z792" s="18">
        <f t="shared" si="17"/>
        <v>0.11517210000601935</v>
      </c>
      <c r="AA792" s="11">
        <v>11.517208</v>
      </c>
      <c r="AR792" s="11" t="s">
        <v>78</v>
      </c>
      <c r="AS792" s="11">
        <v>789</v>
      </c>
      <c r="AT792" s="11">
        <v>26.609836999999999</v>
      </c>
      <c r="AU792" s="11">
        <v>24.341643999999999</v>
      </c>
      <c r="AV792" s="11">
        <v>2.268192</v>
      </c>
      <c r="AW792" s="11">
        <v>8.5238859999999992</v>
      </c>
    </row>
    <row r="793" spans="21:49" x14ac:dyDescent="0.35">
      <c r="U793" s="11" t="s">
        <v>76</v>
      </c>
      <c r="V793" s="11">
        <v>284</v>
      </c>
      <c r="W793" s="11">
        <v>37.896954000000001</v>
      </c>
      <c r="X793" s="11">
        <v>33.552866999999999</v>
      </c>
      <c r="Y793" s="11">
        <v>4.344087</v>
      </c>
      <c r="Z793" s="18">
        <f t="shared" si="17"/>
        <v>0.11462892241946411</v>
      </c>
      <c r="AA793" s="11">
        <v>11.462892</v>
      </c>
      <c r="AR793" s="11" t="s">
        <v>76</v>
      </c>
      <c r="AS793" s="11">
        <v>790</v>
      </c>
      <c r="AT793" s="11">
        <v>17.376546999999999</v>
      </c>
      <c r="AU793" s="11">
        <v>12.790226000000001</v>
      </c>
      <c r="AV793" s="11">
        <v>4.5863209999999999</v>
      </c>
      <c r="AW793" s="11">
        <v>26.393743000000001</v>
      </c>
    </row>
    <row r="794" spans="21:49" x14ac:dyDescent="0.35">
      <c r="U794" s="11" t="s">
        <v>76</v>
      </c>
      <c r="V794" s="11">
        <v>612</v>
      </c>
      <c r="W794" s="11">
        <v>-9.7352720000000001</v>
      </c>
      <c r="X794" s="11">
        <v>-8.6193290000000005</v>
      </c>
      <c r="Y794" s="11">
        <v>1.1159429999999999</v>
      </c>
      <c r="Z794" s="18">
        <f t="shared" si="17"/>
        <v>0.11462884652837639</v>
      </c>
      <c r="AA794" s="11">
        <v>11.462885</v>
      </c>
      <c r="AR794" s="11" t="s">
        <v>76</v>
      </c>
      <c r="AS794" s="11">
        <v>791</v>
      </c>
      <c r="AT794" s="11">
        <v>-9.2600230000000003</v>
      </c>
      <c r="AU794" s="11">
        <v>-8.4925580000000007</v>
      </c>
      <c r="AV794" s="11">
        <v>0.76746599999999998</v>
      </c>
      <c r="AW794" s="11">
        <v>8.2879439999999995</v>
      </c>
    </row>
    <row r="795" spans="21:49" x14ac:dyDescent="0.35">
      <c r="U795" s="11" t="s">
        <v>76</v>
      </c>
      <c r="V795" s="11">
        <v>653</v>
      </c>
      <c r="W795" s="11">
        <v>-8.1916799999999999</v>
      </c>
      <c r="X795" s="11">
        <v>-7.257339</v>
      </c>
      <c r="Y795" s="11">
        <v>0.93434099999999998</v>
      </c>
      <c r="Z795" s="18">
        <f t="shared" si="17"/>
        <v>0.11405975331067619</v>
      </c>
      <c r="AA795" s="11">
        <v>11.405975</v>
      </c>
      <c r="AR795" s="11" t="s">
        <v>76</v>
      </c>
      <c r="AS795" s="11">
        <v>792</v>
      </c>
      <c r="AT795" s="11">
        <v>-6.1966799999999997</v>
      </c>
      <c r="AU795" s="11">
        <v>-8.4748059999999992</v>
      </c>
      <c r="AV795" s="11">
        <v>2.2781259999999999</v>
      </c>
      <c r="AW795" s="11">
        <v>36.763649000000001</v>
      </c>
    </row>
    <row r="796" spans="21:49" x14ac:dyDescent="0.35">
      <c r="U796" s="11" t="s">
        <v>76</v>
      </c>
      <c r="V796" s="11">
        <v>832</v>
      </c>
      <c r="W796" s="11">
        <v>-15.159326</v>
      </c>
      <c r="X796" s="11">
        <v>-16.879791999999998</v>
      </c>
      <c r="Y796" s="11">
        <v>1.7204660000000001</v>
      </c>
      <c r="Z796" s="18">
        <f t="shared" si="17"/>
        <v>0.11349224892980071</v>
      </c>
      <c r="AA796" s="11">
        <v>11.349225000000001</v>
      </c>
      <c r="AR796" s="11" t="s">
        <v>83</v>
      </c>
      <c r="AS796" s="11">
        <v>793</v>
      </c>
      <c r="AT796" s="11">
        <v>-12.257963999999999</v>
      </c>
      <c r="AU796" s="11">
        <v>-12.425755000000001</v>
      </c>
      <c r="AV796" s="11">
        <v>0.167791</v>
      </c>
      <c r="AW796" s="11">
        <v>1.3688290000000001</v>
      </c>
    </row>
    <row r="797" spans="21:49" x14ac:dyDescent="0.35">
      <c r="U797" s="11" t="s">
        <v>76</v>
      </c>
      <c r="V797" s="11">
        <v>1717</v>
      </c>
      <c r="W797" s="11">
        <v>13.009988</v>
      </c>
      <c r="X797" s="11">
        <v>14.484503999999999</v>
      </c>
      <c r="Y797" s="11">
        <v>1.4745159999999999</v>
      </c>
      <c r="Z797" s="18">
        <f t="shared" si="17"/>
        <v>0.11333722982680691</v>
      </c>
      <c r="AA797" s="11">
        <v>11.333723000000001</v>
      </c>
      <c r="AR797" s="11" t="s">
        <v>76</v>
      </c>
      <c r="AS797" s="11">
        <v>794</v>
      </c>
      <c r="AT797" s="11">
        <v>-6.1838810000000004</v>
      </c>
      <c r="AU797" s="11">
        <v>-5.1575699999999998</v>
      </c>
      <c r="AV797" s="11">
        <v>1.026311</v>
      </c>
      <c r="AW797" s="11">
        <v>16.596551000000002</v>
      </c>
    </row>
    <row r="798" spans="21:49" x14ac:dyDescent="0.35">
      <c r="U798" s="11" t="s">
        <v>76</v>
      </c>
      <c r="V798" s="11">
        <v>1409</v>
      </c>
      <c r="W798" s="11">
        <v>-12.923302</v>
      </c>
      <c r="X798" s="11">
        <v>-14.386900000000001</v>
      </c>
      <c r="Y798" s="11">
        <v>1.463598</v>
      </c>
      <c r="Z798" s="18">
        <f t="shared" si="17"/>
        <v>0.11325263465947015</v>
      </c>
      <c r="AA798" s="11">
        <v>11.32526</v>
      </c>
      <c r="AR798" s="11" t="s">
        <v>83</v>
      </c>
      <c r="AS798" s="11">
        <v>795</v>
      </c>
      <c r="AT798" s="11">
        <v>-13.743449999999999</v>
      </c>
      <c r="AU798" s="11">
        <v>-13.390415000000001</v>
      </c>
      <c r="AV798" s="11">
        <v>0.35303499999999999</v>
      </c>
      <c r="AW798" s="11">
        <v>2.5687500000000001</v>
      </c>
    </row>
    <row r="799" spans="21:49" x14ac:dyDescent="0.35">
      <c r="U799" s="11" t="s">
        <v>76</v>
      </c>
      <c r="V799" s="11">
        <v>1470</v>
      </c>
      <c r="W799" s="11">
        <v>-7.7389929999999998</v>
      </c>
      <c r="X799" s="11">
        <v>-6.8627969999999996</v>
      </c>
      <c r="Y799" s="11">
        <v>0.87619599999999997</v>
      </c>
      <c r="Z799" s="18">
        <f t="shared" si="17"/>
        <v>0.11321834765840982</v>
      </c>
      <c r="AA799" s="11">
        <v>11.321838</v>
      </c>
      <c r="AR799" s="11" t="s">
        <v>78</v>
      </c>
      <c r="AS799" s="11">
        <v>796</v>
      </c>
      <c r="AT799" s="11">
        <v>30.242445</v>
      </c>
      <c r="AU799" s="11">
        <v>42.086379000000001</v>
      </c>
      <c r="AV799" s="11">
        <v>11.843935</v>
      </c>
      <c r="AW799" s="11">
        <v>39.163285000000002</v>
      </c>
    </row>
    <row r="800" spans="21:49" x14ac:dyDescent="0.35">
      <c r="U800" s="11" t="s">
        <v>76</v>
      </c>
      <c r="V800" s="11">
        <v>1392</v>
      </c>
      <c r="W800" s="11">
        <v>-20.838068</v>
      </c>
      <c r="X800" s="11">
        <v>-18.481293999999998</v>
      </c>
      <c r="Y800" s="11">
        <v>2.3567740000000001</v>
      </c>
      <c r="Z800" s="18">
        <f t="shared" si="17"/>
        <v>0.11309944856692089</v>
      </c>
      <c r="AA800" s="11">
        <v>11.309945000000001</v>
      </c>
      <c r="AR800" s="11" t="s">
        <v>76</v>
      </c>
      <c r="AS800" s="11">
        <v>797</v>
      </c>
      <c r="AT800" s="11">
        <v>-14.489381</v>
      </c>
      <c r="AU800" s="11">
        <v>-10.727938</v>
      </c>
      <c r="AV800" s="11">
        <v>3.761444</v>
      </c>
      <c r="AW800" s="11">
        <v>25.960001999999999</v>
      </c>
    </row>
    <row r="801" spans="21:49" x14ac:dyDescent="0.35">
      <c r="U801" s="11" t="s">
        <v>76</v>
      </c>
      <c r="V801" s="11">
        <v>1748</v>
      </c>
      <c r="W801" s="11">
        <v>23.517845999999999</v>
      </c>
      <c r="X801" s="11">
        <v>20.863187</v>
      </c>
      <c r="Y801" s="11">
        <v>2.6546590000000001</v>
      </c>
      <c r="Z801" s="18">
        <f t="shared" si="17"/>
        <v>0.11287849235852639</v>
      </c>
      <c r="AA801" s="11">
        <v>11.287848</v>
      </c>
      <c r="AR801" s="11" t="s">
        <v>76</v>
      </c>
      <c r="AS801" s="11">
        <v>798</v>
      </c>
      <c r="AT801" s="11">
        <v>-1.801704</v>
      </c>
      <c r="AU801" s="11">
        <v>-2.3800620000000001</v>
      </c>
      <c r="AV801" s="11">
        <v>0.57835800000000004</v>
      </c>
      <c r="AW801" s="11">
        <v>32.100597999999998</v>
      </c>
    </row>
    <row r="802" spans="21:49" x14ac:dyDescent="0.35">
      <c r="U802" s="11" t="s">
        <v>76</v>
      </c>
      <c r="V802" s="11">
        <v>620</v>
      </c>
      <c r="W802" s="11">
        <v>-9.5304160000000007</v>
      </c>
      <c r="X802" s="11">
        <v>-10.596268999999999</v>
      </c>
      <c r="Y802" s="11">
        <v>1.0658529999999999</v>
      </c>
      <c r="Z802" s="18">
        <f t="shared" si="17"/>
        <v>0.11183698591960728</v>
      </c>
      <c r="AA802" s="11">
        <v>11.1837</v>
      </c>
      <c r="AR802" s="11" t="s">
        <v>76</v>
      </c>
      <c r="AS802" s="11">
        <v>799</v>
      </c>
      <c r="AT802" s="11">
        <v>-15.587782000000001</v>
      </c>
      <c r="AU802" s="11">
        <v>-16.704260999999999</v>
      </c>
      <c r="AV802" s="11">
        <v>1.116479</v>
      </c>
      <c r="AW802" s="11">
        <v>7.1625259999999997</v>
      </c>
    </row>
    <row r="803" spans="21:49" x14ac:dyDescent="0.35">
      <c r="U803" s="11" t="s">
        <v>76</v>
      </c>
      <c r="V803" s="11">
        <v>175</v>
      </c>
      <c r="W803" s="11">
        <v>36.947374000000003</v>
      </c>
      <c r="X803" s="11">
        <v>41.056175000000003</v>
      </c>
      <c r="Y803" s="11">
        <v>4.1088019999999998</v>
      </c>
      <c r="Z803" s="18">
        <f t="shared" si="17"/>
        <v>0.11120687494597044</v>
      </c>
      <c r="AA803" s="11">
        <v>11.120687</v>
      </c>
      <c r="AR803" s="11" t="s">
        <v>83</v>
      </c>
      <c r="AS803" s="11">
        <v>800</v>
      </c>
      <c r="AT803" s="11">
        <v>-9.0817759999999996</v>
      </c>
      <c r="AU803" s="11">
        <v>-11.519007999999999</v>
      </c>
      <c r="AV803" s="11">
        <v>2.4372319999999998</v>
      </c>
      <c r="AW803" s="11">
        <v>26.836510000000001</v>
      </c>
    </row>
    <row r="804" spans="21:49" x14ac:dyDescent="0.35">
      <c r="U804" s="11" t="s">
        <v>76</v>
      </c>
      <c r="V804" s="11">
        <v>51</v>
      </c>
      <c r="W804" s="11">
        <v>-18.394615999999999</v>
      </c>
      <c r="X804" s="11">
        <v>-20.437363999999999</v>
      </c>
      <c r="Y804" s="11">
        <v>2.042748</v>
      </c>
      <c r="Z804" s="18">
        <f t="shared" si="17"/>
        <v>0.11105140765102137</v>
      </c>
      <c r="AA804" s="11">
        <v>11.10514</v>
      </c>
      <c r="AR804" s="11" t="s">
        <v>78</v>
      </c>
      <c r="AS804" s="11">
        <v>801</v>
      </c>
      <c r="AT804" s="11">
        <v>8.9580839999999995</v>
      </c>
      <c r="AU804" s="11">
        <v>10.490033</v>
      </c>
      <c r="AV804" s="11">
        <v>1.5319480000000001</v>
      </c>
      <c r="AW804" s="11">
        <v>17.101292000000001</v>
      </c>
    </row>
    <row r="805" spans="21:49" x14ac:dyDescent="0.35">
      <c r="U805" s="11" t="s">
        <v>76</v>
      </c>
      <c r="V805" s="11">
        <v>7</v>
      </c>
      <c r="W805" s="11">
        <v>-22.102084999999999</v>
      </c>
      <c r="X805" s="11">
        <v>-19.649422000000001</v>
      </c>
      <c r="Y805" s="11">
        <v>2.4526629999999998</v>
      </c>
      <c r="Z805" s="18">
        <f t="shared" si="17"/>
        <v>0.11096975692564751</v>
      </c>
      <c r="AA805" s="11">
        <v>11.096976</v>
      </c>
      <c r="AR805" s="11" t="s">
        <v>76</v>
      </c>
      <c r="AS805" s="11">
        <v>802</v>
      </c>
      <c r="AT805" s="11">
        <v>-4.9272580000000001</v>
      </c>
      <c r="AU805" s="11">
        <v>-5.9659570000000004</v>
      </c>
      <c r="AV805" s="11">
        <v>1.038699</v>
      </c>
      <c r="AW805" s="11">
        <v>21.080659000000001</v>
      </c>
    </row>
    <row r="806" spans="21:49" x14ac:dyDescent="0.35">
      <c r="U806" s="11" t="s">
        <v>76</v>
      </c>
      <c r="V806" s="11">
        <v>1726</v>
      </c>
      <c r="W806" s="11">
        <v>-5.8735140000000001</v>
      </c>
      <c r="X806" s="11">
        <v>-5.2236789999999997</v>
      </c>
      <c r="Y806" s="11">
        <v>0.64983500000000005</v>
      </c>
      <c r="Z806" s="18">
        <f t="shared" si="17"/>
        <v>0.11063819716782833</v>
      </c>
      <c r="AA806" s="11">
        <v>11.063817</v>
      </c>
      <c r="AR806" s="11" t="s">
        <v>76</v>
      </c>
      <c r="AS806" s="11">
        <v>803</v>
      </c>
      <c r="AT806" s="11">
        <v>-18.615259000000002</v>
      </c>
      <c r="AU806" s="11">
        <v>-16.945668000000001</v>
      </c>
      <c r="AV806" s="11">
        <v>1.669591</v>
      </c>
      <c r="AW806" s="11">
        <v>8.9689399999999999</v>
      </c>
    </row>
    <row r="807" spans="21:49" x14ac:dyDescent="0.35">
      <c r="U807" s="11" t="s">
        <v>76</v>
      </c>
      <c r="V807" s="11">
        <v>129</v>
      </c>
      <c r="W807" s="11">
        <v>-27.519521000000001</v>
      </c>
      <c r="X807" s="11">
        <v>-24.490190999999999</v>
      </c>
      <c r="Y807" s="11">
        <v>3.0293290000000002</v>
      </c>
      <c r="Z807" s="18">
        <f t="shared" si="17"/>
        <v>0.11007927790603624</v>
      </c>
      <c r="AA807" s="11">
        <v>11.007928</v>
      </c>
      <c r="AR807" s="11" t="s">
        <v>76</v>
      </c>
      <c r="AS807" s="11">
        <v>804</v>
      </c>
      <c r="AT807" s="11">
        <v>-7.7736619999999998</v>
      </c>
      <c r="AU807" s="11">
        <v>-10.111794</v>
      </c>
      <c r="AV807" s="11">
        <v>2.3381319999999999</v>
      </c>
      <c r="AW807" s="11">
        <v>30.077621000000001</v>
      </c>
    </row>
    <row r="808" spans="21:49" x14ac:dyDescent="0.35">
      <c r="U808" s="11" t="s">
        <v>76</v>
      </c>
      <c r="V808" s="11">
        <v>225</v>
      </c>
      <c r="W808" s="11">
        <v>-5.3234310000000002</v>
      </c>
      <c r="X808" s="11">
        <v>-5.9093980000000004</v>
      </c>
      <c r="Y808" s="11">
        <v>0.58596700000000002</v>
      </c>
      <c r="Z808" s="18">
        <f t="shared" si="17"/>
        <v>0.11007318400482696</v>
      </c>
      <c r="AA808" s="11">
        <v>11.007325</v>
      </c>
      <c r="AR808" s="11" t="s">
        <v>76</v>
      </c>
      <c r="AS808" s="11">
        <v>805</v>
      </c>
      <c r="AT808" s="11">
        <v>8.1136499999999998</v>
      </c>
      <c r="AU808" s="11">
        <v>9.3102230000000006</v>
      </c>
      <c r="AV808" s="11">
        <v>1.1965730000000001</v>
      </c>
      <c r="AW808" s="11">
        <v>14.747647000000001</v>
      </c>
    </row>
    <row r="809" spans="21:49" x14ac:dyDescent="0.35">
      <c r="U809" s="11" t="s">
        <v>76</v>
      </c>
      <c r="V809" s="11">
        <v>683</v>
      </c>
      <c r="W809" s="11">
        <v>28.263824</v>
      </c>
      <c r="X809" s="11">
        <v>31.362680999999998</v>
      </c>
      <c r="Y809" s="11">
        <v>3.0988570000000002</v>
      </c>
      <c r="Z809" s="18">
        <f t="shared" si="17"/>
        <v>0.10964040110071448</v>
      </c>
      <c r="AA809" s="11">
        <v>10.964041</v>
      </c>
      <c r="AR809" s="11" t="s">
        <v>76</v>
      </c>
      <c r="AS809" s="11">
        <v>806</v>
      </c>
      <c r="AT809" s="11">
        <v>9.5665560000000003</v>
      </c>
      <c r="AU809" s="11">
        <v>7.1742739999999996</v>
      </c>
      <c r="AV809" s="11">
        <v>2.3922819999999998</v>
      </c>
      <c r="AW809" s="11">
        <v>25.006723000000001</v>
      </c>
    </row>
    <row r="810" spans="21:49" x14ac:dyDescent="0.35">
      <c r="U810" s="11" t="s">
        <v>76</v>
      </c>
      <c r="V810" s="11">
        <v>177</v>
      </c>
      <c r="W810" s="11">
        <v>-9.6444320000000001</v>
      </c>
      <c r="X810" s="11">
        <v>-8.5876760000000001</v>
      </c>
      <c r="Y810" s="11">
        <v>1.0567569999999999</v>
      </c>
      <c r="Z810" s="18">
        <f t="shared" si="17"/>
        <v>0.10957171972387798</v>
      </c>
      <c r="AA810" s="11">
        <v>10.957171000000001</v>
      </c>
      <c r="AR810" s="11" t="s">
        <v>83</v>
      </c>
      <c r="AS810" s="11">
        <v>807</v>
      </c>
      <c r="AT810" s="11">
        <v>13.480468</v>
      </c>
      <c r="AU810" s="11">
        <v>6.1432599999999997</v>
      </c>
      <c r="AV810" s="11">
        <v>7.3372080000000004</v>
      </c>
      <c r="AW810" s="11">
        <v>54.428438</v>
      </c>
    </row>
    <row r="811" spans="21:49" x14ac:dyDescent="0.35">
      <c r="U811" s="11" t="s">
        <v>76</v>
      </c>
      <c r="V811" s="11">
        <v>346</v>
      </c>
      <c r="W811" s="11">
        <v>6.2975899999999996</v>
      </c>
      <c r="X811" s="11">
        <v>5.6100019999999997</v>
      </c>
      <c r="Y811" s="11">
        <v>0.68758799999999998</v>
      </c>
      <c r="Z811" s="18">
        <f t="shared" si="17"/>
        <v>0.10918271910365712</v>
      </c>
      <c r="AA811" s="11">
        <v>10.918267999999999</v>
      </c>
      <c r="AR811" s="11" t="s">
        <v>78</v>
      </c>
      <c r="AS811" s="11">
        <v>808</v>
      </c>
      <c r="AT811" s="11">
        <v>13.587001000000001</v>
      </c>
      <c r="AU811" s="11">
        <v>15.818225999999999</v>
      </c>
      <c r="AV811" s="11">
        <v>2.2312249999999998</v>
      </c>
      <c r="AW811" s="11">
        <v>16.421761</v>
      </c>
    </row>
    <row r="812" spans="21:49" x14ac:dyDescent="0.35">
      <c r="U812" s="11" t="s">
        <v>76</v>
      </c>
      <c r="V812" s="11">
        <v>1269</v>
      </c>
      <c r="W812" s="11">
        <v>-9.4414400000000001</v>
      </c>
      <c r="X812" s="11">
        <v>-8.4121710000000007</v>
      </c>
      <c r="Y812" s="11">
        <v>1.029269</v>
      </c>
      <c r="Z812" s="18">
        <f t="shared" si="17"/>
        <v>0.10901610347574099</v>
      </c>
      <c r="AA812" s="11">
        <v>10.901612999999999</v>
      </c>
      <c r="AR812" s="11" t="s">
        <v>76</v>
      </c>
      <c r="AS812" s="11">
        <v>809</v>
      </c>
      <c r="AT812" s="11">
        <v>14.490536000000001</v>
      </c>
      <c r="AU812" s="11">
        <v>12.139568000000001</v>
      </c>
      <c r="AV812" s="11">
        <v>2.3509679999999999</v>
      </c>
      <c r="AW812" s="11">
        <v>16.224159</v>
      </c>
    </row>
    <row r="813" spans="21:49" x14ac:dyDescent="0.35">
      <c r="U813" s="11" t="s">
        <v>76</v>
      </c>
      <c r="V813" s="11">
        <v>1253</v>
      </c>
      <c r="W813" s="11">
        <v>-22.901322</v>
      </c>
      <c r="X813" s="11">
        <v>-20.407571000000001</v>
      </c>
      <c r="Y813" s="11">
        <v>2.4937510000000001</v>
      </c>
      <c r="Z813" s="18">
        <f t="shared" si="17"/>
        <v>0.10889113737626151</v>
      </c>
      <c r="AA813" s="11">
        <v>10.889113999999999</v>
      </c>
      <c r="AR813" s="11" t="s">
        <v>76</v>
      </c>
      <c r="AS813" s="11">
        <v>810</v>
      </c>
      <c r="AT813" s="11">
        <v>-21.355920999999999</v>
      </c>
      <c r="AU813" s="11">
        <v>-19.271025999999999</v>
      </c>
      <c r="AV813" s="11">
        <v>2.0848939999999998</v>
      </c>
      <c r="AW813" s="11">
        <v>9.7626050000000006</v>
      </c>
    </row>
    <row r="814" spans="21:49" x14ac:dyDescent="0.35">
      <c r="U814" s="11" t="s">
        <v>76</v>
      </c>
      <c r="V814" s="11">
        <v>46</v>
      </c>
      <c r="W814" s="11">
        <v>42.738514000000002</v>
      </c>
      <c r="X814" s="11">
        <v>38.089457000000003</v>
      </c>
      <c r="Y814" s="11">
        <v>4.6490559999999999</v>
      </c>
      <c r="Z814" s="18">
        <f t="shared" si="17"/>
        <v>0.10877907453684514</v>
      </c>
      <c r="AA814" s="11">
        <v>10.877909000000001</v>
      </c>
      <c r="AR814" s="11" t="s">
        <v>76</v>
      </c>
      <c r="AS814" s="11">
        <v>811</v>
      </c>
      <c r="AT814" s="11">
        <v>16.270267</v>
      </c>
      <c r="AU814" s="11">
        <v>11.831208999999999</v>
      </c>
      <c r="AV814" s="11">
        <v>4.4390580000000002</v>
      </c>
      <c r="AW814" s="11">
        <v>27.283251</v>
      </c>
    </row>
    <row r="815" spans="21:49" x14ac:dyDescent="0.35">
      <c r="U815" s="11" t="s">
        <v>76</v>
      </c>
      <c r="V815" s="11">
        <v>586</v>
      </c>
      <c r="W815" s="11">
        <v>-21.597999000000002</v>
      </c>
      <c r="X815" s="11">
        <v>-23.947005000000001</v>
      </c>
      <c r="Y815" s="11">
        <v>2.3490060000000001</v>
      </c>
      <c r="Z815" s="18">
        <f t="shared" si="17"/>
        <v>0.10876035321605487</v>
      </c>
      <c r="AA815" s="11">
        <v>10.876037</v>
      </c>
      <c r="AR815" s="11" t="s">
        <v>83</v>
      </c>
      <c r="AS815" s="11">
        <v>812</v>
      </c>
      <c r="AT815" s="11">
        <v>-22.279344999999999</v>
      </c>
      <c r="AU815" s="11">
        <v>-21.757863</v>
      </c>
      <c r="AV815" s="11">
        <v>0.521482</v>
      </c>
      <c r="AW815" s="11">
        <v>2.340652</v>
      </c>
    </row>
    <row r="816" spans="21:49" x14ac:dyDescent="0.35">
      <c r="U816" s="11" t="s">
        <v>76</v>
      </c>
      <c r="V816" s="11">
        <v>1592</v>
      </c>
      <c r="W816" s="11">
        <v>-20.224142000000001</v>
      </c>
      <c r="X816" s="11">
        <v>-22.417107999999999</v>
      </c>
      <c r="Y816" s="11">
        <v>2.1929660000000002</v>
      </c>
      <c r="Z816" s="18">
        <f t="shared" si="17"/>
        <v>0.10843307963324229</v>
      </c>
      <c r="AA816" s="11">
        <v>10.843309</v>
      </c>
      <c r="AR816" s="11" t="s">
        <v>76</v>
      </c>
      <c r="AS816" s="11">
        <v>813</v>
      </c>
      <c r="AT816" s="11">
        <v>-8.3119510000000005</v>
      </c>
      <c r="AU816" s="11">
        <v>-7.0513019999999997</v>
      </c>
      <c r="AV816" s="11">
        <v>1.2606489999999999</v>
      </c>
      <c r="AW816" s="11">
        <v>15.166703999999999</v>
      </c>
    </row>
    <row r="817" spans="21:49" x14ac:dyDescent="0.35">
      <c r="U817" s="11" t="s">
        <v>76</v>
      </c>
      <c r="V817" s="11">
        <v>342</v>
      </c>
      <c r="W817" s="11">
        <v>-8.3578030000000005</v>
      </c>
      <c r="X817" s="11">
        <v>-7.452807</v>
      </c>
      <c r="Y817" s="11">
        <v>0.90499499999999999</v>
      </c>
      <c r="Z817" s="18">
        <f t="shared" si="17"/>
        <v>0.10828144669119384</v>
      </c>
      <c r="AA817" s="11">
        <v>10.828150000000001</v>
      </c>
      <c r="AR817" s="11" t="s">
        <v>76</v>
      </c>
      <c r="AS817" s="11">
        <v>814</v>
      </c>
      <c r="AT817" s="11">
        <v>-3.635513</v>
      </c>
      <c r="AU817" s="11">
        <v>-2.6199189999999999</v>
      </c>
      <c r="AV817" s="11">
        <v>1.015595</v>
      </c>
      <c r="AW817" s="11">
        <v>27.935385</v>
      </c>
    </row>
    <row r="818" spans="21:49" x14ac:dyDescent="0.35">
      <c r="U818" s="11" t="s">
        <v>76</v>
      </c>
      <c r="V818" s="11">
        <v>1803</v>
      </c>
      <c r="W818" s="11">
        <v>-28.907007</v>
      </c>
      <c r="X818" s="11">
        <v>-25.781600999999998</v>
      </c>
      <c r="Y818" s="11">
        <v>3.1254059999999999</v>
      </c>
      <c r="Z818" s="18">
        <f t="shared" si="17"/>
        <v>0.10811932207301848</v>
      </c>
      <c r="AA818" s="11">
        <v>10.811932000000001</v>
      </c>
      <c r="AR818" s="11" t="s">
        <v>76</v>
      </c>
      <c r="AS818" s="11">
        <v>815</v>
      </c>
      <c r="AT818" s="11">
        <v>-10.118220000000001</v>
      </c>
      <c r="AU818" s="11">
        <v>-10.066171000000001</v>
      </c>
      <c r="AV818" s="11">
        <v>5.2048999999999998E-2</v>
      </c>
      <c r="AW818" s="11">
        <v>0.51441199999999998</v>
      </c>
    </row>
    <row r="819" spans="21:49" x14ac:dyDescent="0.35">
      <c r="U819" s="11" t="s">
        <v>76</v>
      </c>
      <c r="V819" s="11">
        <v>695</v>
      </c>
      <c r="W819" s="11">
        <v>-10.411277</v>
      </c>
      <c r="X819" s="11">
        <v>-9.2863249999999997</v>
      </c>
      <c r="Y819" s="11">
        <v>1.124952</v>
      </c>
      <c r="Z819" s="18">
        <f t="shared" si="17"/>
        <v>0.10805129860630928</v>
      </c>
      <c r="AA819" s="11">
        <v>10.80513</v>
      </c>
      <c r="AR819" s="11" t="s">
        <v>76</v>
      </c>
      <c r="AS819" s="11">
        <v>816</v>
      </c>
      <c r="AT819" s="11">
        <v>4.8989640000000003</v>
      </c>
      <c r="AU819" s="11">
        <v>2.7420520000000002</v>
      </c>
      <c r="AV819" s="11">
        <v>2.1569120000000002</v>
      </c>
      <c r="AW819" s="11">
        <v>44.027921999999997</v>
      </c>
    </row>
    <row r="820" spans="21:49" x14ac:dyDescent="0.35">
      <c r="U820" s="11" t="s">
        <v>76</v>
      </c>
      <c r="V820" s="11">
        <v>558</v>
      </c>
      <c r="W820" s="11">
        <v>-6.6377620000000004</v>
      </c>
      <c r="X820" s="11">
        <v>-5.9258870000000003</v>
      </c>
      <c r="Y820" s="11">
        <v>0.71187599999999995</v>
      </c>
      <c r="Z820" s="18">
        <f t="shared" si="17"/>
        <v>0.10724638816516771</v>
      </c>
      <c r="AA820" s="11">
        <v>10.724631</v>
      </c>
      <c r="AR820" s="11" t="s">
        <v>78</v>
      </c>
      <c r="AS820" s="11">
        <v>817</v>
      </c>
      <c r="AT820" s="11">
        <v>-21.288281999999999</v>
      </c>
      <c r="AU820" s="11">
        <v>-19.215503999999999</v>
      </c>
      <c r="AV820" s="11">
        <v>2.072778</v>
      </c>
      <c r="AW820" s="11">
        <v>9.7367080000000001</v>
      </c>
    </row>
    <row r="821" spans="21:49" x14ac:dyDescent="0.35">
      <c r="U821" s="11" t="s">
        <v>76</v>
      </c>
      <c r="V821" s="11">
        <v>852</v>
      </c>
      <c r="W821" s="11">
        <v>-9.6236619999999995</v>
      </c>
      <c r="X821" s="11">
        <v>-10.654413999999999</v>
      </c>
      <c r="Y821" s="11">
        <v>1.0307519999999999</v>
      </c>
      <c r="Z821" s="18">
        <f t="shared" si="17"/>
        <v>0.10710600600893921</v>
      </c>
      <c r="AA821" s="11">
        <v>10.710599999999999</v>
      </c>
      <c r="AR821" s="11" t="s">
        <v>76</v>
      </c>
      <c r="AS821" s="11">
        <v>818</v>
      </c>
      <c r="AT821" s="11">
        <v>-30.285043000000002</v>
      </c>
      <c r="AU821" s="11">
        <v>-27.172993000000002</v>
      </c>
      <c r="AV821" s="11">
        <v>3.11205</v>
      </c>
      <c r="AW821" s="11">
        <v>10.275865</v>
      </c>
    </row>
    <row r="822" spans="21:49" x14ac:dyDescent="0.35">
      <c r="U822" s="11" t="s">
        <v>76</v>
      </c>
      <c r="V822" s="11">
        <v>728</v>
      </c>
      <c r="W822" s="11">
        <v>-24.105225000000001</v>
      </c>
      <c r="X822" s="11">
        <v>-21.526267000000001</v>
      </c>
      <c r="Y822" s="11">
        <v>2.5789580000000001</v>
      </c>
      <c r="Z822" s="18">
        <f t="shared" si="17"/>
        <v>0.10698750996931164</v>
      </c>
      <c r="AA822" s="11">
        <v>10.698751</v>
      </c>
      <c r="AR822" s="11" t="s">
        <v>76</v>
      </c>
      <c r="AS822" s="11">
        <v>819</v>
      </c>
      <c r="AT822" s="11">
        <v>7.6541759999999996</v>
      </c>
      <c r="AU822" s="11">
        <v>6.9575300000000002</v>
      </c>
      <c r="AV822" s="11">
        <v>0.69664599999999999</v>
      </c>
      <c r="AW822" s="11">
        <v>9.1015189999999997</v>
      </c>
    </row>
    <row r="823" spans="21:49" x14ac:dyDescent="0.35">
      <c r="U823" s="11" t="s">
        <v>76</v>
      </c>
      <c r="V823" s="11">
        <v>1791</v>
      </c>
      <c r="W823" s="11">
        <v>-9.1349459999999993</v>
      </c>
      <c r="X823" s="11">
        <v>-10.105084</v>
      </c>
      <c r="Y823" s="11">
        <v>0.97013799999999994</v>
      </c>
      <c r="Z823" s="18">
        <f t="shared" si="17"/>
        <v>0.10620073725668439</v>
      </c>
      <c r="AA823" s="11">
        <v>10.620077</v>
      </c>
      <c r="AR823" s="11" t="s">
        <v>78</v>
      </c>
      <c r="AS823" s="11">
        <v>820</v>
      </c>
      <c r="AT823" s="11">
        <v>31.279515</v>
      </c>
      <c r="AU823" s="11">
        <v>42.477286999999997</v>
      </c>
      <c r="AV823" s="11">
        <v>11.197772000000001</v>
      </c>
      <c r="AW823" s="11">
        <v>35.799059</v>
      </c>
    </row>
    <row r="824" spans="21:49" x14ac:dyDescent="0.35">
      <c r="U824" s="11" t="s">
        <v>76</v>
      </c>
      <c r="V824" s="11">
        <v>1885</v>
      </c>
      <c r="W824" s="11">
        <v>12.413755999999999</v>
      </c>
      <c r="X824" s="11">
        <v>11.095563</v>
      </c>
      <c r="Y824" s="11">
        <v>1.3181929999999999</v>
      </c>
      <c r="Z824" s="18">
        <f t="shared" si="17"/>
        <v>0.10618808682883731</v>
      </c>
      <c r="AA824" s="11">
        <v>10.618808</v>
      </c>
      <c r="AR824" s="11" t="s">
        <v>76</v>
      </c>
      <c r="AS824" s="11">
        <v>821</v>
      </c>
      <c r="AT824" s="11">
        <v>2.7791030000000001</v>
      </c>
      <c r="AU824" s="11">
        <v>6.4954010000000002</v>
      </c>
      <c r="AV824" s="11">
        <v>3.7162980000000001</v>
      </c>
      <c r="AW824" s="11" t="s">
        <v>77</v>
      </c>
    </row>
    <row r="825" spans="21:49" x14ac:dyDescent="0.35">
      <c r="U825" s="11" t="s">
        <v>76</v>
      </c>
      <c r="V825" s="11">
        <v>76</v>
      </c>
      <c r="W825" s="11">
        <v>-6.9479499999999996</v>
      </c>
      <c r="X825" s="11">
        <v>-6.2105589999999999</v>
      </c>
      <c r="Y825" s="11">
        <v>0.73739100000000002</v>
      </c>
      <c r="Z825" s="18">
        <f t="shared" si="17"/>
        <v>0.10613072920789586</v>
      </c>
      <c r="AA825" s="11">
        <v>10.613066999999999</v>
      </c>
      <c r="AR825" s="11" t="s">
        <v>83</v>
      </c>
      <c r="AS825" s="11">
        <v>822</v>
      </c>
      <c r="AT825" s="11">
        <v>29.962292999999999</v>
      </c>
      <c r="AU825" s="11">
        <v>31.165651</v>
      </c>
      <c r="AV825" s="11">
        <v>1.2033579999999999</v>
      </c>
      <c r="AW825" s="11">
        <v>4.0162409999999999</v>
      </c>
    </row>
    <row r="826" spans="21:49" x14ac:dyDescent="0.35">
      <c r="U826" s="11" t="s">
        <v>76</v>
      </c>
      <c r="V826" s="11">
        <v>262</v>
      </c>
      <c r="W826" s="11">
        <v>-18.931712000000001</v>
      </c>
      <c r="X826" s="11">
        <v>-20.940135999999999</v>
      </c>
      <c r="Y826" s="11">
        <v>2.0084240000000002</v>
      </c>
      <c r="Z826" s="18">
        <f t="shared" si="17"/>
        <v>0.10608781709757681</v>
      </c>
      <c r="AA826" s="11">
        <v>10.608782</v>
      </c>
      <c r="AR826" s="11" t="s">
        <v>76</v>
      </c>
      <c r="AS826" s="11">
        <v>823</v>
      </c>
      <c r="AT826" s="11">
        <v>3.9377399999999998</v>
      </c>
      <c r="AU826" s="11">
        <v>3.4688050000000001</v>
      </c>
      <c r="AV826" s="11">
        <v>0.46893499999999999</v>
      </c>
      <c r="AW826" s="11">
        <v>11.908742</v>
      </c>
    </row>
    <row r="827" spans="21:49" x14ac:dyDescent="0.35">
      <c r="U827" s="11" t="s">
        <v>76</v>
      </c>
      <c r="V827" s="11">
        <v>1226</v>
      </c>
      <c r="W827" s="11">
        <v>-13.632199999999999</v>
      </c>
      <c r="X827" s="11">
        <v>-15.078348</v>
      </c>
      <c r="Y827" s="11">
        <v>1.4461489999999999</v>
      </c>
      <c r="Z827" s="18">
        <f t="shared" si="17"/>
        <v>0.10608331743959155</v>
      </c>
      <c r="AA827" s="11">
        <v>10.60833</v>
      </c>
      <c r="AR827" s="11" t="s">
        <v>76</v>
      </c>
      <c r="AS827" s="11">
        <v>824</v>
      </c>
      <c r="AT827" s="11">
        <v>-17.202969</v>
      </c>
      <c r="AU827" s="11">
        <v>-19.452248999999998</v>
      </c>
      <c r="AV827" s="11">
        <v>2.2492809999999999</v>
      </c>
      <c r="AW827" s="11">
        <v>13.074956999999999</v>
      </c>
    </row>
    <row r="828" spans="21:49" x14ac:dyDescent="0.35">
      <c r="U828" s="11" t="s">
        <v>76</v>
      </c>
      <c r="V828" s="11">
        <v>549</v>
      </c>
      <c r="W828" s="11">
        <v>8.9912650000000003</v>
      </c>
      <c r="X828" s="11">
        <v>9.9435479999999998</v>
      </c>
      <c r="Y828" s="11">
        <v>0.95228400000000002</v>
      </c>
      <c r="Z828" s="18">
        <f t="shared" si="17"/>
        <v>0.10591212693653229</v>
      </c>
      <c r="AA828" s="11">
        <v>10.591210999999999</v>
      </c>
      <c r="AR828" s="11" t="s">
        <v>83</v>
      </c>
      <c r="AS828" s="11">
        <v>825</v>
      </c>
      <c r="AT828" s="11">
        <v>4.6083369999999997</v>
      </c>
      <c r="AU828" s="11">
        <v>4.4786409999999997</v>
      </c>
      <c r="AV828" s="11">
        <v>0.12969700000000001</v>
      </c>
      <c r="AW828" s="11">
        <v>2.8143919999999998</v>
      </c>
    </row>
    <row r="829" spans="21:49" x14ac:dyDescent="0.35">
      <c r="U829" s="11" t="s">
        <v>76</v>
      </c>
      <c r="V829" s="11">
        <v>913</v>
      </c>
      <c r="W829" s="11">
        <v>-6.0412530000000002</v>
      </c>
      <c r="X829" s="11">
        <v>-6.6809570000000003</v>
      </c>
      <c r="Y829" s="11">
        <v>0.63970400000000005</v>
      </c>
      <c r="Z829" s="18">
        <f t="shared" si="17"/>
        <v>0.10588929150955936</v>
      </c>
      <c r="AA829" s="11">
        <v>10.588920999999999</v>
      </c>
      <c r="AR829" s="11" t="s">
        <v>76</v>
      </c>
      <c r="AS829" s="11">
        <v>826</v>
      </c>
      <c r="AT829" s="11">
        <v>-5.0810820000000003</v>
      </c>
      <c r="AU829" s="11">
        <v>-3.4543110000000001</v>
      </c>
      <c r="AV829" s="11">
        <v>1.6267720000000001</v>
      </c>
      <c r="AW829" s="11">
        <v>32.016241999999998</v>
      </c>
    </row>
    <row r="830" spans="21:49" x14ac:dyDescent="0.35">
      <c r="U830" s="11" t="s">
        <v>76</v>
      </c>
      <c r="V830" s="11">
        <v>697</v>
      </c>
      <c r="W830" s="11">
        <v>8.44956</v>
      </c>
      <c r="X830" s="11">
        <v>9.3435679999999994</v>
      </c>
      <c r="Y830" s="11">
        <v>0.89400800000000002</v>
      </c>
      <c r="Z830" s="18">
        <f t="shared" si="17"/>
        <v>0.10580527270059033</v>
      </c>
      <c r="AA830" s="11">
        <v>10.580529</v>
      </c>
      <c r="AR830" s="11" t="s">
        <v>76</v>
      </c>
      <c r="AS830" s="11">
        <v>827</v>
      </c>
      <c r="AT830" s="11">
        <v>-4.1194379999999997</v>
      </c>
      <c r="AU830" s="11">
        <v>-7.4179170000000001</v>
      </c>
      <c r="AV830" s="11">
        <v>3.2984789999999999</v>
      </c>
      <c r="AW830" s="11">
        <v>80.071106999999998</v>
      </c>
    </row>
    <row r="831" spans="21:49" x14ac:dyDescent="0.35">
      <c r="U831" s="11" t="s">
        <v>76</v>
      </c>
      <c r="V831" s="11">
        <v>40</v>
      </c>
      <c r="W831" s="11">
        <v>7.156358</v>
      </c>
      <c r="X831" s="11">
        <v>7.9133230000000001</v>
      </c>
      <c r="Y831" s="11">
        <v>0.756965</v>
      </c>
      <c r="Z831" s="18">
        <f t="shared" si="17"/>
        <v>0.10577517223146186</v>
      </c>
      <c r="AA831" s="11">
        <v>10.577519000000001</v>
      </c>
      <c r="AR831" s="11" t="s">
        <v>78</v>
      </c>
      <c r="AS831" s="11">
        <v>828</v>
      </c>
      <c r="AT831" s="11">
        <v>-1.4501440000000001</v>
      </c>
      <c r="AU831" s="11">
        <v>-4.5367990000000002</v>
      </c>
      <c r="AV831" s="11">
        <v>3.0866549999999999</v>
      </c>
      <c r="AW831" s="11" t="s">
        <v>77</v>
      </c>
    </row>
    <row r="832" spans="21:49" x14ac:dyDescent="0.35">
      <c r="U832" s="11" t="s">
        <v>76</v>
      </c>
      <c r="V832" s="11">
        <v>981</v>
      </c>
      <c r="W832" s="11">
        <v>-13.933903000000001</v>
      </c>
      <c r="X832" s="11">
        <v>-15.407660999999999</v>
      </c>
      <c r="Y832" s="11">
        <v>1.4737579999999999</v>
      </c>
      <c r="Z832" s="18">
        <f t="shared" si="17"/>
        <v>0.10576778092972226</v>
      </c>
      <c r="AA832" s="11">
        <v>10.576781</v>
      </c>
      <c r="AR832" s="11" t="s">
        <v>76</v>
      </c>
      <c r="AS832" s="11">
        <v>829</v>
      </c>
      <c r="AT832" s="11">
        <v>-9.3746019999999994</v>
      </c>
      <c r="AU832" s="11">
        <v>-8.1024740000000008</v>
      </c>
      <c r="AV832" s="11">
        <v>1.2721279999999999</v>
      </c>
      <c r="AW832" s="11">
        <v>13.569946</v>
      </c>
    </row>
    <row r="833" spans="21:49" x14ac:dyDescent="0.35">
      <c r="U833" s="11" t="s">
        <v>76</v>
      </c>
      <c r="V833" s="11">
        <v>614</v>
      </c>
      <c r="W833" s="11">
        <v>27.257624</v>
      </c>
      <c r="X833" s="11">
        <v>30.140264999999999</v>
      </c>
      <c r="Y833" s="11">
        <v>2.882641</v>
      </c>
      <c r="Z833" s="18">
        <f t="shared" si="17"/>
        <v>0.10575540259855372</v>
      </c>
      <c r="AA833" s="11">
        <v>10.57554</v>
      </c>
      <c r="AR833" s="11" t="s">
        <v>76</v>
      </c>
      <c r="AS833" s="11">
        <v>830</v>
      </c>
      <c r="AT833" s="11">
        <v>2.5237940000000001</v>
      </c>
      <c r="AU833" s="11">
        <v>1.6313629999999999</v>
      </c>
      <c r="AV833" s="11">
        <v>0.89243099999999997</v>
      </c>
      <c r="AW833" s="11">
        <v>35.360683000000002</v>
      </c>
    </row>
    <row r="834" spans="21:49" x14ac:dyDescent="0.35">
      <c r="U834" s="11" t="s">
        <v>76</v>
      </c>
      <c r="V834" s="11">
        <v>956</v>
      </c>
      <c r="W834" s="11">
        <v>28.770213999999999</v>
      </c>
      <c r="X834" s="11">
        <v>25.736573</v>
      </c>
      <c r="Y834" s="11">
        <v>3.0336409999999998</v>
      </c>
      <c r="Z834" s="18">
        <f t="shared" si="17"/>
        <v>0.10544381074120616</v>
      </c>
      <c r="AA834" s="11">
        <v>10.544381</v>
      </c>
      <c r="AR834" s="11" t="s">
        <v>76</v>
      </c>
      <c r="AS834" s="11">
        <v>831</v>
      </c>
      <c r="AT834" s="11">
        <v>-16.860586000000001</v>
      </c>
      <c r="AU834" s="11">
        <v>-16.182817</v>
      </c>
      <c r="AV834" s="11">
        <v>0.67776999999999998</v>
      </c>
      <c r="AW834" s="11">
        <v>4.0198450000000001</v>
      </c>
    </row>
    <row r="835" spans="21:49" x14ac:dyDescent="0.35">
      <c r="U835" s="11" t="s">
        <v>76</v>
      </c>
      <c r="V835" s="11">
        <v>1836</v>
      </c>
      <c r="W835" s="11">
        <v>-0.313971</v>
      </c>
      <c r="X835" s="11">
        <v>-0.34703099999999998</v>
      </c>
      <c r="Y835" s="11">
        <v>3.3059999999999999E-2</v>
      </c>
      <c r="Z835" s="18">
        <f t="shared" ref="Z835:Z898" si="18">ABS(Y835/W835)</f>
        <v>0.10529634902586545</v>
      </c>
      <c r="AA835" s="11">
        <v>10.529674999999999</v>
      </c>
      <c r="AR835" s="11" t="s">
        <v>76</v>
      </c>
      <c r="AS835" s="11">
        <v>832</v>
      </c>
      <c r="AT835" s="11">
        <v>-15.159326</v>
      </c>
      <c r="AU835" s="11">
        <v>-16.879791999999998</v>
      </c>
      <c r="AV835" s="11">
        <v>1.7204660000000001</v>
      </c>
      <c r="AW835" s="11">
        <v>11.349225000000001</v>
      </c>
    </row>
    <row r="836" spans="21:49" x14ac:dyDescent="0.35">
      <c r="U836" s="11" t="s">
        <v>76</v>
      </c>
      <c r="V836" s="11">
        <v>843</v>
      </c>
      <c r="W836" s="11">
        <v>10.310015</v>
      </c>
      <c r="X836" s="11">
        <v>11.3956</v>
      </c>
      <c r="Y836" s="11">
        <v>1.085585</v>
      </c>
      <c r="Z836" s="18">
        <f t="shared" si="18"/>
        <v>0.10529422120142405</v>
      </c>
      <c r="AA836" s="11">
        <v>10.529424000000001</v>
      </c>
      <c r="AR836" s="11" t="s">
        <v>83</v>
      </c>
      <c r="AS836" s="11">
        <v>833</v>
      </c>
      <c r="AT836" s="11">
        <v>-11.010824</v>
      </c>
      <c r="AU836" s="11">
        <v>-2.562783</v>
      </c>
      <c r="AV836" s="11">
        <v>8.4480409999999999</v>
      </c>
      <c r="AW836" s="11">
        <v>76.724875999999995</v>
      </c>
    </row>
    <row r="837" spans="21:49" x14ac:dyDescent="0.35">
      <c r="U837" s="11" t="s">
        <v>76</v>
      </c>
      <c r="V837" s="11">
        <v>123</v>
      </c>
      <c r="W837" s="11">
        <v>-9.2913899999999998</v>
      </c>
      <c r="X837" s="11">
        <v>-8.3138349999999992</v>
      </c>
      <c r="Y837" s="11">
        <v>0.97755499999999995</v>
      </c>
      <c r="Z837" s="18">
        <f t="shared" si="18"/>
        <v>0.10521084573998077</v>
      </c>
      <c r="AA837" s="11">
        <v>10.521084999999999</v>
      </c>
      <c r="AR837" s="11" t="s">
        <v>76</v>
      </c>
      <c r="AS837" s="11">
        <v>834</v>
      </c>
      <c r="AT837" s="11">
        <v>-20.096979999999999</v>
      </c>
      <c r="AU837" s="11">
        <v>-20.609929999999999</v>
      </c>
      <c r="AV837" s="11">
        <v>0.51295000000000002</v>
      </c>
      <c r="AW837" s="11">
        <v>2.5523739999999999</v>
      </c>
    </row>
    <row r="838" spans="21:49" x14ac:dyDescent="0.35">
      <c r="U838" s="11" t="s">
        <v>76</v>
      </c>
      <c r="V838" s="11">
        <v>655</v>
      </c>
      <c r="W838" s="11">
        <v>39.393416999999999</v>
      </c>
      <c r="X838" s="11">
        <v>35.277113</v>
      </c>
      <c r="Y838" s="11">
        <v>4.1163040000000004</v>
      </c>
      <c r="Z838" s="18">
        <f t="shared" si="18"/>
        <v>0.10449217949283253</v>
      </c>
      <c r="AA838" s="11">
        <v>10.449218</v>
      </c>
      <c r="AR838" s="11" t="s">
        <v>78</v>
      </c>
      <c r="AS838" s="11">
        <v>835</v>
      </c>
      <c r="AT838" s="11">
        <v>-15.656535</v>
      </c>
      <c r="AU838" s="11">
        <v>-17.710906999999999</v>
      </c>
      <c r="AV838" s="11">
        <v>2.0543719999999999</v>
      </c>
      <c r="AW838" s="11">
        <v>13.121497</v>
      </c>
    </row>
    <row r="839" spans="21:49" x14ac:dyDescent="0.35">
      <c r="U839" s="11" t="s">
        <v>76</v>
      </c>
      <c r="V839" s="11">
        <v>1825</v>
      </c>
      <c r="W839" s="11">
        <v>-15.421530000000001</v>
      </c>
      <c r="X839" s="11">
        <v>-17.030574999999999</v>
      </c>
      <c r="Y839" s="11">
        <v>1.6090450000000001</v>
      </c>
      <c r="Z839" s="18">
        <f t="shared" si="18"/>
        <v>0.10433757221235507</v>
      </c>
      <c r="AA839" s="11">
        <v>10.433757</v>
      </c>
      <c r="AR839" s="11" t="s">
        <v>76</v>
      </c>
      <c r="AS839" s="11">
        <v>836</v>
      </c>
      <c r="AT839" s="11">
        <v>-19.318019</v>
      </c>
      <c r="AU839" s="11">
        <v>-19.732099999999999</v>
      </c>
      <c r="AV839" s="11">
        <v>0.41408099999999998</v>
      </c>
      <c r="AW839" s="11">
        <v>2.1434959999999998</v>
      </c>
    </row>
    <row r="840" spans="21:49" x14ac:dyDescent="0.35">
      <c r="U840" s="11" t="s">
        <v>76</v>
      </c>
      <c r="V840" s="11">
        <v>191</v>
      </c>
      <c r="W840" s="11">
        <v>-17.429986</v>
      </c>
      <c r="X840" s="11">
        <v>-19.247436</v>
      </c>
      <c r="Y840" s="11">
        <v>1.8174509999999999</v>
      </c>
      <c r="Z840" s="18">
        <f t="shared" si="18"/>
        <v>0.1042715123236473</v>
      </c>
      <c r="AA840" s="11">
        <v>10.427149</v>
      </c>
      <c r="AR840" s="11" t="s">
        <v>76</v>
      </c>
      <c r="AS840" s="11">
        <v>837</v>
      </c>
      <c r="AT840" s="11">
        <v>-8.1258859999999995</v>
      </c>
      <c r="AU840" s="11">
        <v>-9.7311010000000007</v>
      </c>
      <c r="AV840" s="11">
        <v>1.6052150000000001</v>
      </c>
      <c r="AW840" s="11">
        <v>19.754339000000002</v>
      </c>
    </row>
    <row r="841" spans="21:49" x14ac:dyDescent="0.35">
      <c r="U841" s="11" t="s">
        <v>76</v>
      </c>
      <c r="V841" s="11">
        <v>1858</v>
      </c>
      <c r="W841" s="11">
        <v>-17.451089</v>
      </c>
      <c r="X841" s="11">
        <v>-15.633330000000001</v>
      </c>
      <c r="Y841" s="11">
        <v>1.8177589999999999</v>
      </c>
      <c r="Z841" s="18">
        <f t="shared" si="18"/>
        <v>0.1041630697087156</v>
      </c>
      <c r="AA841" s="11">
        <v>10.416306000000001</v>
      </c>
      <c r="AR841" s="11" t="s">
        <v>83</v>
      </c>
      <c r="AS841" s="11">
        <v>838</v>
      </c>
      <c r="AT841" s="11">
        <v>-9.2411290000000008</v>
      </c>
      <c r="AU841" s="11">
        <v>-10.979267999999999</v>
      </c>
      <c r="AV841" s="11">
        <v>1.7381390000000001</v>
      </c>
      <c r="AW841" s="11">
        <v>18.808727999999999</v>
      </c>
    </row>
    <row r="842" spans="21:49" x14ac:dyDescent="0.35">
      <c r="U842" s="11" t="s">
        <v>76</v>
      </c>
      <c r="V842" s="11">
        <v>477</v>
      </c>
      <c r="W842" s="11">
        <v>-7.2541690000000001</v>
      </c>
      <c r="X842" s="11">
        <v>-6.4985920000000004</v>
      </c>
      <c r="Y842" s="11">
        <v>0.75557700000000005</v>
      </c>
      <c r="Z842" s="18">
        <f t="shared" si="18"/>
        <v>0.10415762301650265</v>
      </c>
      <c r="AA842" s="11">
        <v>10.415767000000001</v>
      </c>
      <c r="AR842" s="11" t="s">
        <v>78</v>
      </c>
      <c r="AS842" s="11">
        <v>839</v>
      </c>
      <c r="AT842" s="11">
        <v>-10.479879</v>
      </c>
      <c r="AU842" s="11">
        <v>-7.0852589999999998</v>
      </c>
      <c r="AV842" s="11">
        <v>3.3946200000000002</v>
      </c>
      <c r="AW842" s="11">
        <v>32.391787999999998</v>
      </c>
    </row>
    <row r="843" spans="21:49" x14ac:dyDescent="0.35">
      <c r="U843" s="11" t="s">
        <v>76</v>
      </c>
      <c r="V843" s="11">
        <v>1039</v>
      </c>
      <c r="W843" s="11">
        <v>6.7242119999999996</v>
      </c>
      <c r="X843" s="11">
        <v>6.0245829999999998</v>
      </c>
      <c r="Y843" s="11">
        <v>0.69962899999999995</v>
      </c>
      <c r="Z843" s="18">
        <f t="shared" si="18"/>
        <v>0.10404624363419833</v>
      </c>
      <c r="AA843" s="11">
        <v>10.404629</v>
      </c>
      <c r="AR843" s="11" t="s">
        <v>76</v>
      </c>
      <c r="AS843" s="11">
        <v>840</v>
      </c>
      <c r="AT843" s="11">
        <v>-25.932147000000001</v>
      </c>
      <c r="AU843" s="11">
        <v>-21.101966999999998</v>
      </c>
      <c r="AV843" s="11">
        <v>4.8301800000000004</v>
      </c>
      <c r="AW843" s="11">
        <v>18.626225000000002</v>
      </c>
    </row>
    <row r="844" spans="21:49" x14ac:dyDescent="0.35">
      <c r="U844" s="11" t="s">
        <v>76</v>
      </c>
      <c r="V844" s="11">
        <v>108</v>
      </c>
      <c r="W844" s="11">
        <v>4.9722460000000002</v>
      </c>
      <c r="X844" s="11">
        <v>4.4558739999999997</v>
      </c>
      <c r="Y844" s="11">
        <v>0.51637200000000005</v>
      </c>
      <c r="Z844" s="18">
        <f t="shared" si="18"/>
        <v>0.1038508553277533</v>
      </c>
      <c r="AA844" s="11">
        <v>10.385077000000001</v>
      </c>
      <c r="AR844" s="11" t="s">
        <v>76</v>
      </c>
      <c r="AS844" s="11">
        <v>841</v>
      </c>
      <c r="AT844" s="11">
        <v>-2.9892999999999999E-2</v>
      </c>
      <c r="AU844" s="11">
        <v>-0.61002400000000001</v>
      </c>
      <c r="AV844" s="11">
        <v>0.58013099999999995</v>
      </c>
      <c r="AW844" s="11" t="s">
        <v>77</v>
      </c>
    </row>
    <row r="845" spans="21:49" x14ac:dyDescent="0.35">
      <c r="U845" s="11" t="s">
        <v>76</v>
      </c>
      <c r="V845" s="11">
        <v>272</v>
      </c>
      <c r="W845" s="11">
        <v>5.2953210000000004</v>
      </c>
      <c r="X845" s="11">
        <v>5.84436</v>
      </c>
      <c r="Y845" s="11">
        <v>0.54903800000000003</v>
      </c>
      <c r="Z845" s="18">
        <f t="shared" si="18"/>
        <v>0.10368361049311269</v>
      </c>
      <c r="AA845" s="11">
        <v>10.368368</v>
      </c>
      <c r="AR845" s="11" t="s">
        <v>76</v>
      </c>
      <c r="AS845" s="11">
        <v>842</v>
      </c>
      <c r="AT845" s="11">
        <v>-13.250303000000001</v>
      </c>
      <c r="AU845" s="11">
        <v>-13.878329000000001</v>
      </c>
      <c r="AV845" s="11">
        <v>0.62802599999999997</v>
      </c>
      <c r="AW845" s="11">
        <v>4.7397099999999996</v>
      </c>
    </row>
    <row r="846" spans="21:49" x14ac:dyDescent="0.35">
      <c r="U846" s="11" t="s">
        <v>76</v>
      </c>
      <c r="V846" s="11">
        <v>1998</v>
      </c>
      <c r="W846" s="11">
        <v>-13.44197</v>
      </c>
      <c r="X846" s="11">
        <v>-12.050088000000001</v>
      </c>
      <c r="Y846" s="11">
        <v>1.3918809999999999</v>
      </c>
      <c r="Z846" s="18">
        <f t="shared" si="18"/>
        <v>0.1035473966985494</v>
      </c>
      <c r="AA846" s="11">
        <v>10.354742999999999</v>
      </c>
      <c r="AR846" s="11" t="s">
        <v>76</v>
      </c>
      <c r="AS846" s="11">
        <v>843</v>
      </c>
      <c r="AT846" s="11">
        <v>10.310015</v>
      </c>
      <c r="AU846" s="11">
        <v>11.3956</v>
      </c>
      <c r="AV846" s="11">
        <v>1.085585</v>
      </c>
      <c r="AW846" s="11">
        <v>10.529424000000001</v>
      </c>
    </row>
    <row r="847" spans="21:49" x14ac:dyDescent="0.35">
      <c r="U847" s="11" t="s">
        <v>76</v>
      </c>
      <c r="V847" s="11">
        <v>42</v>
      </c>
      <c r="W847" s="11">
        <v>12.152301</v>
      </c>
      <c r="X847" s="11">
        <v>13.40756</v>
      </c>
      <c r="Y847" s="11">
        <v>1.2552589999999999</v>
      </c>
      <c r="Z847" s="18">
        <f t="shared" si="18"/>
        <v>0.10329393585626294</v>
      </c>
      <c r="AA847" s="11">
        <v>10.329397</v>
      </c>
      <c r="AR847" s="11" t="s">
        <v>83</v>
      </c>
      <c r="AS847" s="11">
        <v>844</v>
      </c>
      <c r="AT847" s="11">
        <v>7.0461270000000003</v>
      </c>
      <c r="AU847" s="11">
        <v>9.4630120000000009</v>
      </c>
      <c r="AV847" s="11">
        <v>2.4168850000000002</v>
      </c>
      <c r="AW847" s="11">
        <v>34.300899999999999</v>
      </c>
    </row>
    <row r="848" spans="21:49" x14ac:dyDescent="0.35">
      <c r="U848" s="11" t="s">
        <v>76</v>
      </c>
      <c r="V848" s="11">
        <v>942</v>
      </c>
      <c r="W848" s="11">
        <v>-9.0206920000000004</v>
      </c>
      <c r="X848" s="11">
        <v>-9.9521239999999995</v>
      </c>
      <c r="Y848" s="11">
        <v>0.93143200000000004</v>
      </c>
      <c r="Z848" s="18">
        <f t="shared" si="18"/>
        <v>0.10325504961260178</v>
      </c>
      <c r="AA848" s="11">
        <v>10.325509</v>
      </c>
      <c r="AR848" s="11" t="s">
        <v>76</v>
      </c>
      <c r="AS848" s="11">
        <v>845</v>
      </c>
      <c r="AT848" s="11">
        <v>-6.5137720000000003</v>
      </c>
      <c r="AU848" s="11">
        <v>-6.958164</v>
      </c>
      <c r="AV848" s="11">
        <v>0.44439200000000001</v>
      </c>
      <c r="AW848" s="11">
        <v>6.8223409999999998</v>
      </c>
    </row>
    <row r="849" spans="21:49" x14ac:dyDescent="0.35">
      <c r="U849" s="11" t="s">
        <v>76</v>
      </c>
      <c r="V849" s="11">
        <v>1953</v>
      </c>
      <c r="W849" s="11">
        <v>47.633825000000002</v>
      </c>
      <c r="X849" s="11">
        <v>42.734417000000001</v>
      </c>
      <c r="Y849" s="11">
        <v>4.8994080000000002</v>
      </c>
      <c r="Z849" s="18">
        <f t="shared" si="18"/>
        <v>0.10285564932062458</v>
      </c>
      <c r="AA849" s="11">
        <v>10.285565</v>
      </c>
      <c r="AR849" s="11" t="s">
        <v>78</v>
      </c>
      <c r="AS849" s="11">
        <v>846</v>
      </c>
      <c r="AT849" s="11">
        <v>15.022062</v>
      </c>
      <c r="AU849" s="11">
        <v>13.04979</v>
      </c>
      <c r="AV849" s="11">
        <v>1.972272</v>
      </c>
      <c r="AW849" s="11">
        <v>13.129168</v>
      </c>
    </row>
    <row r="850" spans="21:49" x14ac:dyDescent="0.35">
      <c r="U850" s="11" t="s">
        <v>76</v>
      </c>
      <c r="V850" s="11">
        <v>206</v>
      </c>
      <c r="W850" s="11">
        <v>-11.354638</v>
      </c>
      <c r="X850" s="11">
        <v>-12.522117</v>
      </c>
      <c r="Y850" s="11">
        <v>1.1674789999999999</v>
      </c>
      <c r="Z850" s="18">
        <f t="shared" si="18"/>
        <v>0.10281957029365445</v>
      </c>
      <c r="AA850" s="11">
        <v>10.281961000000001</v>
      </c>
      <c r="AR850" s="11" t="s">
        <v>76</v>
      </c>
      <c r="AS850" s="11">
        <v>847</v>
      </c>
      <c r="AT850" s="11">
        <v>-1.754537</v>
      </c>
      <c r="AU850" s="11">
        <v>-2.3745669999999999</v>
      </c>
      <c r="AV850" s="11">
        <v>0.62002999999999997</v>
      </c>
      <c r="AW850" s="11">
        <v>35.338650999999999</v>
      </c>
    </row>
    <row r="851" spans="21:49" x14ac:dyDescent="0.35">
      <c r="U851" s="11" t="s">
        <v>76</v>
      </c>
      <c r="V851" s="11">
        <v>818</v>
      </c>
      <c r="W851" s="11">
        <v>-30.285043000000002</v>
      </c>
      <c r="X851" s="11">
        <v>-27.172993000000002</v>
      </c>
      <c r="Y851" s="11">
        <v>3.11205</v>
      </c>
      <c r="Z851" s="18">
        <f t="shared" si="18"/>
        <v>0.10275864557960178</v>
      </c>
      <c r="AA851" s="11">
        <v>10.275865</v>
      </c>
      <c r="AR851" s="11" t="s">
        <v>76</v>
      </c>
      <c r="AS851" s="11">
        <v>848</v>
      </c>
      <c r="AT851" s="11">
        <v>-3.5617489999999998</v>
      </c>
      <c r="AU851" s="11">
        <v>-2.1004640000000001</v>
      </c>
      <c r="AV851" s="11">
        <v>1.4612849999999999</v>
      </c>
      <c r="AW851" s="11">
        <v>41.027185000000003</v>
      </c>
    </row>
    <row r="852" spans="21:49" x14ac:dyDescent="0.35">
      <c r="U852" s="11" t="s">
        <v>76</v>
      </c>
      <c r="V852" s="11">
        <v>1843</v>
      </c>
      <c r="W852" s="11">
        <v>-20.699881999999999</v>
      </c>
      <c r="X852" s="11">
        <v>-22.811350999999998</v>
      </c>
      <c r="Y852" s="11">
        <v>2.111469</v>
      </c>
      <c r="Z852" s="18">
        <f t="shared" si="18"/>
        <v>0.10200391480492499</v>
      </c>
      <c r="AA852" s="11">
        <v>10.200388999999999</v>
      </c>
      <c r="AR852" s="11" t="s">
        <v>76</v>
      </c>
      <c r="AS852" s="11">
        <v>849</v>
      </c>
      <c r="AT852" s="11">
        <v>25.392941</v>
      </c>
      <c r="AU852" s="11">
        <v>24.534504999999999</v>
      </c>
      <c r="AV852" s="11">
        <v>0.85843700000000001</v>
      </c>
      <c r="AW852" s="11">
        <v>3.380611</v>
      </c>
    </row>
    <row r="853" spans="21:49" x14ac:dyDescent="0.35">
      <c r="U853" s="11" t="s">
        <v>76</v>
      </c>
      <c r="V853" s="11">
        <v>520</v>
      </c>
      <c r="W853" s="11">
        <v>-20.668959999999998</v>
      </c>
      <c r="X853" s="11">
        <v>-18.561274999999998</v>
      </c>
      <c r="Y853" s="11">
        <v>2.1076860000000002</v>
      </c>
      <c r="Z853" s="18">
        <f t="shared" si="18"/>
        <v>0.10197349068361448</v>
      </c>
      <c r="AA853" s="11">
        <v>10.197347000000001</v>
      </c>
      <c r="AR853" s="11" t="s">
        <v>76</v>
      </c>
      <c r="AS853" s="11">
        <v>850</v>
      </c>
      <c r="AT853" s="11">
        <v>23.531108</v>
      </c>
      <c r="AU853" s="11">
        <v>25.068225999999999</v>
      </c>
      <c r="AV853" s="11">
        <v>1.537118</v>
      </c>
      <c r="AW853" s="11">
        <v>6.5322800000000001</v>
      </c>
    </row>
    <row r="854" spans="21:49" x14ac:dyDescent="0.35">
      <c r="U854" s="11" t="s">
        <v>76</v>
      </c>
      <c r="V854" s="11">
        <v>1415</v>
      </c>
      <c r="W854" s="11">
        <v>-20.253613000000001</v>
      </c>
      <c r="X854" s="11">
        <v>-18.19182</v>
      </c>
      <c r="Y854" s="11">
        <v>2.0617930000000002</v>
      </c>
      <c r="Z854" s="18">
        <f t="shared" si="18"/>
        <v>0.10179877535924084</v>
      </c>
      <c r="AA854" s="11">
        <v>10.179876999999999</v>
      </c>
      <c r="AR854" s="11" t="s">
        <v>83</v>
      </c>
      <c r="AS854" s="11">
        <v>851</v>
      </c>
      <c r="AT854" s="11">
        <v>7.0027109999999997</v>
      </c>
      <c r="AU854" s="11">
        <v>3.0807609999999999</v>
      </c>
      <c r="AV854" s="11">
        <v>3.9219499999999998</v>
      </c>
      <c r="AW854" s="11">
        <v>56.006171000000002</v>
      </c>
    </row>
    <row r="855" spans="21:49" x14ac:dyDescent="0.35">
      <c r="U855" s="11" t="s">
        <v>76</v>
      </c>
      <c r="V855" s="11">
        <v>457</v>
      </c>
      <c r="W855" s="11">
        <v>-5.6095889999999997</v>
      </c>
      <c r="X855" s="11">
        <v>-6.1805700000000003</v>
      </c>
      <c r="Y855" s="11">
        <v>0.57098099999999996</v>
      </c>
      <c r="Z855" s="18">
        <f t="shared" si="18"/>
        <v>0.10178660147829012</v>
      </c>
      <c r="AA855" s="11">
        <v>10.178654</v>
      </c>
      <c r="AR855" s="11" t="s">
        <v>76</v>
      </c>
      <c r="AS855" s="11">
        <v>852</v>
      </c>
      <c r="AT855" s="11">
        <v>-9.6236619999999995</v>
      </c>
      <c r="AU855" s="11">
        <v>-10.654413999999999</v>
      </c>
      <c r="AV855" s="11">
        <v>1.0307519999999999</v>
      </c>
      <c r="AW855" s="11">
        <v>10.710599999999999</v>
      </c>
    </row>
    <row r="856" spans="21:49" x14ac:dyDescent="0.35">
      <c r="U856" s="11" t="s">
        <v>76</v>
      </c>
      <c r="V856" s="11">
        <v>88</v>
      </c>
      <c r="W856" s="11">
        <v>22.384405999999998</v>
      </c>
      <c r="X856" s="11">
        <v>20.110351000000001</v>
      </c>
      <c r="Y856" s="11">
        <v>2.274054</v>
      </c>
      <c r="Z856" s="18">
        <f t="shared" si="18"/>
        <v>0.10159099151436049</v>
      </c>
      <c r="AA856" s="11">
        <v>10.159101</v>
      </c>
      <c r="AR856" s="11" t="s">
        <v>78</v>
      </c>
      <c r="AS856" s="11">
        <v>853</v>
      </c>
      <c r="AT856" s="11">
        <v>-17.54034</v>
      </c>
      <c r="AU856" s="11">
        <v>-14.946011</v>
      </c>
      <c r="AV856" s="11">
        <v>2.5943290000000001</v>
      </c>
      <c r="AW856" s="11">
        <v>14.790642999999999</v>
      </c>
    </row>
    <row r="857" spans="21:49" x14ac:dyDescent="0.35">
      <c r="U857" s="11" t="s">
        <v>76</v>
      </c>
      <c r="V857" s="11">
        <v>418</v>
      </c>
      <c r="W857" s="11">
        <v>43.137594</v>
      </c>
      <c r="X857" s="11">
        <v>38.759379000000003</v>
      </c>
      <c r="Y857" s="11">
        <v>4.378215</v>
      </c>
      <c r="Z857" s="18">
        <f t="shared" si="18"/>
        <v>0.10149418625433769</v>
      </c>
      <c r="AA857" s="11">
        <v>10.149419</v>
      </c>
      <c r="AR857" s="11" t="s">
        <v>76</v>
      </c>
      <c r="AS857" s="11">
        <v>854</v>
      </c>
      <c r="AT857" s="11">
        <v>1.426892</v>
      </c>
      <c r="AU857" s="11">
        <v>6.7572999999999994E-2</v>
      </c>
      <c r="AV857" s="11">
        <v>1.3593189999999999</v>
      </c>
      <c r="AW857" s="11">
        <v>95.264354999999995</v>
      </c>
    </row>
    <row r="858" spans="21:49" x14ac:dyDescent="0.35">
      <c r="U858" s="11" t="s">
        <v>76</v>
      </c>
      <c r="V858" s="11">
        <v>1623</v>
      </c>
      <c r="W858" s="11">
        <v>5.9713130000000003</v>
      </c>
      <c r="X858" s="11">
        <v>5.365551</v>
      </c>
      <c r="Y858" s="11">
        <v>0.60576200000000002</v>
      </c>
      <c r="Z858" s="18">
        <f t="shared" si="18"/>
        <v>0.10144536050948928</v>
      </c>
      <c r="AA858" s="11">
        <v>10.144541</v>
      </c>
      <c r="AR858" s="11" t="s">
        <v>76</v>
      </c>
      <c r="AS858" s="11">
        <v>855</v>
      </c>
      <c r="AT858" s="11">
        <v>-4.3566310000000001</v>
      </c>
      <c r="AU858" s="11">
        <v>-4.9285620000000003</v>
      </c>
      <c r="AV858" s="11">
        <v>0.57193099999999997</v>
      </c>
      <c r="AW858" s="11">
        <v>13.127833000000001</v>
      </c>
    </row>
    <row r="859" spans="21:49" x14ac:dyDescent="0.35">
      <c r="U859" s="11" t="s">
        <v>76</v>
      </c>
      <c r="V859" s="11">
        <v>1314</v>
      </c>
      <c r="W859" s="11">
        <v>-18.083659999999998</v>
      </c>
      <c r="X859" s="11">
        <v>-16.251042000000002</v>
      </c>
      <c r="Y859" s="11">
        <v>1.8326180000000001</v>
      </c>
      <c r="Z859" s="18">
        <f t="shared" si="18"/>
        <v>0.10134110019763699</v>
      </c>
      <c r="AA859" s="11">
        <v>10.134109</v>
      </c>
      <c r="AR859" s="11" t="s">
        <v>83</v>
      </c>
      <c r="AS859" s="11">
        <v>856</v>
      </c>
      <c r="AT859" s="11">
        <v>1.07717</v>
      </c>
      <c r="AU859" s="11">
        <v>0.107584</v>
      </c>
      <c r="AV859" s="11">
        <v>0.96958599999999995</v>
      </c>
      <c r="AW859" s="11">
        <v>90.012361999999996</v>
      </c>
    </row>
    <row r="860" spans="21:49" x14ac:dyDescent="0.35">
      <c r="U860" s="11" t="s">
        <v>76</v>
      </c>
      <c r="V860" s="11">
        <v>1452</v>
      </c>
      <c r="W860" s="11">
        <v>12.259681</v>
      </c>
      <c r="X860" s="11">
        <v>11.017699</v>
      </c>
      <c r="Y860" s="11">
        <v>1.2419819999999999</v>
      </c>
      <c r="Z860" s="18">
        <f t="shared" si="18"/>
        <v>0.10130622485201694</v>
      </c>
      <c r="AA860" s="11">
        <v>10.130618999999999</v>
      </c>
      <c r="AR860" s="11" t="s">
        <v>76</v>
      </c>
      <c r="AS860" s="11">
        <v>857</v>
      </c>
      <c r="AT860" s="11">
        <v>-13.384454</v>
      </c>
      <c r="AU860" s="11">
        <v>-10.853573000000001</v>
      </c>
      <c r="AV860" s="11">
        <v>2.5308809999999999</v>
      </c>
      <c r="AW860" s="11">
        <v>18.909110999999999</v>
      </c>
    </row>
    <row r="861" spans="21:49" x14ac:dyDescent="0.35">
      <c r="U861" s="11" t="s">
        <v>76</v>
      </c>
      <c r="V861" s="11">
        <v>1549</v>
      </c>
      <c r="W861" s="11">
        <v>11.070084</v>
      </c>
      <c r="X861" s="11">
        <v>9.9499230000000001</v>
      </c>
      <c r="Y861" s="11">
        <v>1.1201620000000001</v>
      </c>
      <c r="Z861" s="18">
        <f t="shared" si="18"/>
        <v>0.10118821139929925</v>
      </c>
      <c r="AA861" s="11">
        <v>10.118817999999999</v>
      </c>
      <c r="AR861" s="11" t="s">
        <v>78</v>
      </c>
      <c r="AS861" s="11">
        <v>858</v>
      </c>
      <c r="AT861" s="11">
        <v>8.7597810000000003</v>
      </c>
      <c r="AU861" s="11">
        <v>8.6813559999999992</v>
      </c>
      <c r="AV861" s="11">
        <v>7.8425999999999996E-2</v>
      </c>
      <c r="AW861" s="11">
        <v>0.89529099999999995</v>
      </c>
    </row>
    <row r="862" spans="21:49" x14ac:dyDescent="0.35">
      <c r="U862" s="11" t="s">
        <v>76</v>
      </c>
      <c r="V862" s="11">
        <v>1221</v>
      </c>
      <c r="W862" s="11">
        <v>2.4415619999999998</v>
      </c>
      <c r="X862" s="11">
        <v>2.195697</v>
      </c>
      <c r="Y862" s="11">
        <v>0.245865</v>
      </c>
      <c r="Z862" s="18">
        <f t="shared" si="18"/>
        <v>0.10069987983102621</v>
      </c>
      <c r="AA862" s="11">
        <v>10.069989</v>
      </c>
      <c r="AR862" s="11" t="s">
        <v>76</v>
      </c>
      <c r="AS862" s="11">
        <v>859</v>
      </c>
      <c r="AT862" s="11">
        <v>-2.9280650000000001</v>
      </c>
      <c r="AU862" s="11">
        <v>0.39681899999999998</v>
      </c>
      <c r="AV862" s="11">
        <v>3.324884</v>
      </c>
      <c r="AW862" s="11" t="s">
        <v>77</v>
      </c>
    </row>
    <row r="863" spans="21:49" x14ac:dyDescent="0.35">
      <c r="U863" s="11" t="s">
        <v>76</v>
      </c>
      <c r="V863" s="11">
        <v>925</v>
      </c>
      <c r="W863" s="11">
        <v>-17.212972000000001</v>
      </c>
      <c r="X863" s="11">
        <v>-18.935654</v>
      </c>
      <c r="Y863" s="11">
        <v>1.722683</v>
      </c>
      <c r="Z863" s="18">
        <f t="shared" si="18"/>
        <v>0.10008050904864076</v>
      </c>
      <c r="AA863" s="11">
        <v>10.008050000000001</v>
      </c>
      <c r="AR863" s="11" t="s">
        <v>76</v>
      </c>
      <c r="AS863" s="11">
        <v>860</v>
      </c>
      <c r="AT863" s="11">
        <v>6.2019679999999999</v>
      </c>
      <c r="AU863" s="11">
        <v>2.2530399999999999</v>
      </c>
      <c r="AV863" s="11">
        <v>3.948928</v>
      </c>
      <c r="AW863" s="11">
        <v>63.672175000000003</v>
      </c>
    </row>
    <row r="864" spans="21:49" x14ac:dyDescent="0.35">
      <c r="U864" s="11" t="s">
        <v>76</v>
      </c>
      <c r="V864" s="11">
        <v>514</v>
      </c>
      <c r="W864" s="11">
        <v>-16.581782</v>
      </c>
      <c r="X864" s="11">
        <v>-14.922869</v>
      </c>
      <c r="Y864" s="11">
        <v>1.6589130000000001</v>
      </c>
      <c r="Z864" s="18">
        <f t="shared" si="18"/>
        <v>0.10004431369318449</v>
      </c>
      <c r="AA864" s="11">
        <v>10.004433000000001</v>
      </c>
      <c r="AR864" s="11" t="s">
        <v>76</v>
      </c>
      <c r="AS864" s="11">
        <v>861</v>
      </c>
      <c r="AT864" s="11">
        <v>-9.9817470000000004</v>
      </c>
      <c r="AU864" s="11">
        <v>-9.5567910000000005</v>
      </c>
      <c r="AV864" s="11">
        <v>0.424956</v>
      </c>
      <c r="AW864" s="11">
        <v>4.2573309999999998</v>
      </c>
    </row>
    <row r="865" spans="21:49" x14ac:dyDescent="0.35">
      <c r="U865" s="11" t="s">
        <v>76</v>
      </c>
      <c r="V865" s="11">
        <v>1391</v>
      </c>
      <c r="W865" s="11">
        <v>9.1883250000000007</v>
      </c>
      <c r="X865" s="11">
        <v>10.105727</v>
      </c>
      <c r="Y865" s="11">
        <v>0.91740200000000005</v>
      </c>
      <c r="Z865" s="18">
        <f t="shared" si="18"/>
        <v>9.9844313299758111E-2</v>
      </c>
      <c r="AA865" s="11">
        <v>9.9844340000000003</v>
      </c>
      <c r="AR865" s="11" t="s">
        <v>78</v>
      </c>
      <c r="AS865" s="11">
        <v>862</v>
      </c>
      <c r="AT865" s="11">
        <v>27.679860999999999</v>
      </c>
      <c r="AU865" s="11">
        <v>37.445971999999998</v>
      </c>
      <c r="AV865" s="11">
        <v>9.7661110000000004</v>
      </c>
      <c r="AW865" s="11">
        <v>35.28237</v>
      </c>
    </row>
    <row r="866" spans="21:49" x14ac:dyDescent="0.35">
      <c r="U866" s="11" t="s">
        <v>76</v>
      </c>
      <c r="V866" s="11">
        <v>1615</v>
      </c>
      <c r="W866" s="11">
        <v>-20.738759000000002</v>
      </c>
      <c r="X866" s="11">
        <v>-22.808309000000001</v>
      </c>
      <c r="Y866" s="11">
        <v>2.06955</v>
      </c>
      <c r="Z866" s="18">
        <f t="shared" si="18"/>
        <v>9.9791409891016133E-2</v>
      </c>
      <c r="AA866" s="11">
        <v>9.9791410000000003</v>
      </c>
      <c r="AR866" s="11" t="s">
        <v>76</v>
      </c>
      <c r="AS866" s="11">
        <v>863</v>
      </c>
      <c r="AT866" s="11">
        <v>-14.41305</v>
      </c>
      <c r="AU866" s="11">
        <v>-12.018345</v>
      </c>
      <c r="AV866" s="11">
        <v>2.3947050000000001</v>
      </c>
      <c r="AW866" s="11">
        <v>16.614837000000001</v>
      </c>
    </row>
    <row r="867" spans="21:49" x14ac:dyDescent="0.35">
      <c r="U867" s="11" t="s">
        <v>76</v>
      </c>
      <c r="V867" s="11">
        <v>1670</v>
      </c>
      <c r="W867" s="11">
        <v>30.525901000000001</v>
      </c>
      <c r="X867" s="11">
        <v>27.484801000000001</v>
      </c>
      <c r="Y867" s="11">
        <v>3.0411000000000001</v>
      </c>
      <c r="Z867" s="18">
        <f t="shared" si="18"/>
        <v>9.9623595057849401E-2</v>
      </c>
      <c r="AA867" s="11">
        <v>9.9623600000000003</v>
      </c>
      <c r="AR867" s="11" t="s">
        <v>76</v>
      </c>
      <c r="AS867" s="11">
        <v>864</v>
      </c>
      <c r="AT867" s="11">
        <v>2.5460699999999998</v>
      </c>
      <c r="AU867" s="11">
        <v>3.4369930000000002</v>
      </c>
      <c r="AV867" s="11">
        <v>0.89092300000000002</v>
      </c>
      <c r="AW867" s="11">
        <v>34.992061999999997</v>
      </c>
    </row>
    <row r="868" spans="21:49" x14ac:dyDescent="0.35">
      <c r="U868" s="11" t="s">
        <v>76</v>
      </c>
      <c r="V868" s="11">
        <v>1523</v>
      </c>
      <c r="W868" s="11">
        <v>14.153036999999999</v>
      </c>
      <c r="X868" s="11">
        <v>15.557835000000001</v>
      </c>
      <c r="Y868" s="11">
        <v>1.404798</v>
      </c>
      <c r="Z868" s="18">
        <f t="shared" si="18"/>
        <v>9.9257707020761698E-2</v>
      </c>
      <c r="AA868" s="11">
        <v>9.9257740000000005</v>
      </c>
      <c r="AR868" s="11" t="s">
        <v>83</v>
      </c>
      <c r="AS868" s="11">
        <v>865</v>
      </c>
      <c r="AT868" s="11">
        <v>-6.3121219999999996</v>
      </c>
      <c r="AU868" s="11">
        <v>-4.8146050000000002</v>
      </c>
      <c r="AV868" s="11">
        <v>1.497517</v>
      </c>
      <c r="AW868" s="11">
        <v>23.724464000000001</v>
      </c>
    </row>
    <row r="869" spans="21:49" x14ac:dyDescent="0.35">
      <c r="U869" s="11" t="s">
        <v>76</v>
      </c>
      <c r="V869" s="11">
        <v>1621</v>
      </c>
      <c r="W869" s="11">
        <v>-13.210397</v>
      </c>
      <c r="X869" s="11">
        <v>-11.900486000000001</v>
      </c>
      <c r="Y869" s="11">
        <v>1.309911</v>
      </c>
      <c r="Z869" s="18">
        <f t="shared" si="18"/>
        <v>9.9157580199898607E-2</v>
      </c>
      <c r="AA869" s="11">
        <v>9.915756</v>
      </c>
      <c r="AR869" s="11" t="s">
        <v>76</v>
      </c>
      <c r="AS869" s="11">
        <v>866</v>
      </c>
      <c r="AT869" s="11">
        <v>-19.712478000000001</v>
      </c>
      <c r="AU869" s="11">
        <v>-19.918002999999999</v>
      </c>
      <c r="AV869" s="11">
        <v>0.20552599999999999</v>
      </c>
      <c r="AW869" s="11">
        <v>1.0426169999999999</v>
      </c>
    </row>
    <row r="870" spans="21:49" x14ac:dyDescent="0.35">
      <c r="U870" s="11" t="s">
        <v>76</v>
      </c>
      <c r="V870" s="11">
        <v>1259</v>
      </c>
      <c r="W870" s="11">
        <v>-21.613581</v>
      </c>
      <c r="X870" s="11">
        <v>-19.474111000000001</v>
      </c>
      <c r="Y870" s="11">
        <v>2.1394700000000002</v>
      </c>
      <c r="Z870" s="18">
        <f t="shared" si="18"/>
        <v>9.8987298772933566E-2</v>
      </c>
      <c r="AA870" s="11">
        <v>9.8987300000000005</v>
      </c>
      <c r="AR870" s="11" t="s">
        <v>78</v>
      </c>
      <c r="AS870" s="11">
        <v>867</v>
      </c>
      <c r="AT870" s="11">
        <v>-3.4596399999999998</v>
      </c>
      <c r="AU870" s="11">
        <v>-2.089801</v>
      </c>
      <c r="AV870" s="11">
        <v>1.369839</v>
      </c>
      <c r="AW870" s="11">
        <v>39.594855000000003</v>
      </c>
    </row>
    <row r="871" spans="21:49" x14ac:dyDescent="0.35">
      <c r="U871" s="11" t="s">
        <v>76</v>
      </c>
      <c r="V871" s="11">
        <v>585</v>
      </c>
      <c r="W871" s="11">
        <v>-16.602826</v>
      </c>
      <c r="X871" s="11">
        <v>-18.245262</v>
      </c>
      <c r="Y871" s="11">
        <v>1.642436</v>
      </c>
      <c r="Z871" s="18">
        <f t="shared" si="18"/>
        <v>9.8925086608749616E-2</v>
      </c>
      <c r="AA871" s="11">
        <v>9.8925090000000004</v>
      </c>
      <c r="AR871" s="11" t="s">
        <v>76</v>
      </c>
      <c r="AS871" s="11">
        <v>868</v>
      </c>
      <c r="AT871" s="11">
        <v>17.911442000000001</v>
      </c>
      <c r="AU871" s="11">
        <v>17.644421999999999</v>
      </c>
      <c r="AV871" s="11">
        <v>0.26701999999999998</v>
      </c>
      <c r="AW871" s="11">
        <v>1.490777</v>
      </c>
    </row>
    <row r="872" spans="21:49" x14ac:dyDescent="0.35">
      <c r="U872" s="11" t="s">
        <v>76</v>
      </c>
      <c r="V872" s="11">
        <v>1795</v>
      </c>
      <c r="W872" s="11">
        <v>9.2764229999999994</v>
      </c>
      <c r="X872" s="11">
        <v>10.194063999999999</v>
      </c>
      <c r="Y872" s="11">
        <v>0.91764100000000004</v>
      </c>
      <c r="Z872" s="18">
        <f t="shared" si="18"/>
        <v>9.8921858134326135E-2</v>
      </c>
      <c r="AA872" s="11">
        <v>9.8921860000000006</v>
      </c>
      <c r="AR872" s="11" t="s">
        <v>76</v>
      </c>
      <c r="AS872" s="11">
        <v>869</v>
      </c>
      <c r="AT872" s="11">
        <v>12.335269</v>
      </c>
      <c r="AU872" s="11">
        <v>13.155097</v>
      </c>
      <c r="AV872" s="11">
        <v>0.819828</v>
      </c>
      <c r="AW872" s="11">
        <v>6.6462130000000004</v>
      </c>
    </row>
    <row r="873" spans="21:49" x14ac:dyDescent="0.35">
      <c r="U873" s="11" t="s">
        <v>76</v>
      </c>
      <c r="V873" s="11">
        <v>1777</v>
      </c>
      <c r="W873" s="11">
        <v>-12.903853</v>
      </c>
      <c r="X873" s="11">
        <v>-11.635668000000001</v>
      </c>
      <c r="Y873" s="11">
        <v>1.268186</v>
      </c>
      <c r="Z873" s="18">
        <f t="shared" si="18"/>
        <v>9.8279637872502115E-2</v>
      </c>
      <c r="AA873" s="11">
        <v>9.8279619999999994</v>
      </c>
      <c r="AR873" s="11" t="s">
        <v>76</v>
      </c>
      <c r="AS873" s="11">
        <v>870</v>
      </c>
      <c r="AT873" s="11">
        <v>4.3257190000000003</v>
      </c>
      <c r="AU873" s="11">
        <v>2.2049690000000002</v>
      </c>
      <c r="AV873" s="11">
        <v>2.1207500000000001</v>
      </c>
      <c r="AW873" s="11">
        <v>49.026530000000001</v>
      </c>
    </row>
    <row r="874" spans="21:49" x14ac:dyDescent="0.35">
      <c r="U874" s="11" t="s">
        <v>76</v>
      </c>
      <c r="V874" s="11">
        <v>231</v>
      </c>
      <c r="W874" s="11">
        <v>13.902877999999999</v>
      </c>
      <c r="X874" s="11">
        <v>12.540751999999999</v>
      </c>
      <c r="Y874" s="11">
        <v>1.362125</v>
      </c>
      <c r="Z874" s="18">
        <f t="shared" si="18"/>
        <v>9.7974318698617655E-2</v>
      </c>
      <c r="AA874" s="11">
        <v>9.7974329999999998</v>
      </c>
      <c r="AR874" s="11" t="s">
        <v>83</v>
      </c>
      <c r="AS874" s="11">
        <v>871</v>
      </c>
      <c r="AT874" s="11">
        <v>-5.4778560000000001</v>
      </c>
      <c r="AU874" s="11">
        <v>3.6390039999999999</v>
      </c>
      <c r="AV874" s="11">
        <v>9.1168600000000009</v>
      </c>
      <c r="AW874" s="11" t="s">
        <v>77</v>
      </c>
    </row>
    <row r="875" spans="21:49" x14ac:dyDescent="0.35">
      <c r="U875" s="11" t="s">
        <v>76</v>
      </c>
      <c r="V875" s="11">
        <v>1544</v>
      </c>
      <c r="W875" s="11">
        <v>-10.978566000000001</v>
      </c>
      <c r="X875" s="11">
        <v>-9.9029620000000005</v>
      </c>
      <c r="Y875" s="11">
        <v>1.0756030000000001</v>
      </c>
      <c r="Z875" s="18">
        <f t="shared" si="18"/>
        <v>9.7972995744617292E-2</v>
      </c>
      <c r="AA875" s="11">
        <v>9.7973009999999991</v>
      </c>
      <c r="AR875" s="11" t="s">
        <v>78</v>
      </c>
      <c r="AS875" s="11">
        <v>872</v>
      </c>
      <c r="AT875" s="11">
        <v>30.155512000000002</v>
      </c>
      <c r="AU875" s="11">
        <v>24.539453000000002</v>
      </c>
      <c r="AV875" s="11">
        <v>5.6160600000000001</v>
      </c>
      <c r="AW875" s="11">
        <v>18.623657999999999</v>
      </c>
    </row>
    <row r="876" spans="21:49" x14ac:dyDescent="0.35">
      <c r="U876" s="11" t="s">
        <v>76</v>
      </c>
      <c r="V876" s="11">
        <v>1075</v>
      </c>
      <c r="W876" s="11">
        <v>10.459899</v>
      </c>
      <c r="X876" s="11">
        <v>11.483791</v>
      </c>
      <c r="Y876" s="11">
        <v>1.023892</v>
      </c>
      <c r="Z876" s="18">
        <f t="shared" si="18"/>
        <v>9.7887369658158266E-2</v>
      </c>
      <c r="AA876" s="11">
        <v>9.7887380000000004</v>
      </c>
      <c r="AR876" s="11" t="s">
        <v>83</v>
      </c>
      <c r="AS876" s="11">
        <v>873</v>
      </c>
      <c r="AT876" s="11">
        <v>-8.949783</v>
      </c>
      <c r="AU876" s="11">
        <v>-10.149737999999999</v>
      </c>
      <c r="AV876" s="11">
        <v>1.1999550000000001</v>
      </c>
      <c r="AW876" s="11">
        <v>13.407648</v>
      </c>
    </row>
    <row r="877" spans="21:49" x14ac:dyDescent="0.35">
      <c r="U877" s="11" t="s">
        <v>76</v>
      </c>
      <c r="V877" s="11">
        <v>810</v>
      </c>
      <c r="W877" s="11">
        <v>-21.355920999999999</v>
      </c>
      <c r="X877" s="11">
        <v>-19.271025999999999</v>
      </c>
      <c r="Y877" s="11">
        <v>2.0848939999999998</v>
      </c>
      <c r="Z877" s="18">
        <f t="shared" si="18"/>
        <v>9.762604010381945E-2</v>
      </c>
      <c r="AA877" s="11">
        <v>9.7626050000000006</v>
      </c>
      <c r="AR877" s="11" t="s">
        <v>76</v>
      </c>
      <c r="AS877" s="11">
        <v>874</v>
      </c>
      <c r="AT877" s="11">
        <v>-19.999869</v>
      </c>
      <c r="AU877" s="11">
        <v>-15.832015</v>
      </c>
      <c r="AV877" s="11">
        <v>4.1678540000000002</v>
      </c>
      <c r="AW877" s="11">
        <v>20.839406</v>
      </c>
    </row>
    <row r="878" spans="21:49" x14ac:dyDescent="0.35">
      <c r="U878" s="11" t="s">
        <v>76</v>
      </c>
      <c r="V878" s="11">
        <v>200</v>
      </c>
      <c r="W878" s="11">
        <v>25.225428999999998</v>
      </c>
      <c r="X878" s="11">
        <v>22.784749000000001</v>
      </c>
      <c r="Y878" s="11">
        <v>2.44068</v>
      </c>
      <c r="Z878" s="18">
        <f t="shared" si="18"/>
        <v>9.6754746965849431E-2</v>
      </c>
      <c r="AA878" s="11">
        <v>9.6754759999999997</v>
      </c>
      <c r="AR878" s="11" t="s">
        <v>76</v>
      </c>
      <c r="AS878" s="11">
        <v>875</v>
      </c>
      <c r="AT878" s="11">
        <v>27.701115000000001</v>
      </c>
      <c r="AU878" s="11">
        <v>26.708316</v>
      </c>
      <c r="AV878" s="11">
        <v>0.99280000000000002</v>
      </c>
      <c r="AW878" s="11">
        <v>3.5839699999999999</v>
      </c>
    </row>
    <row r="879" spans="21:49" x14ac:dyDescent="0.35">
      <c r="U879" s="11" t="s">
        <v>76</v>
      </c>
      <c r="V879" s="11">
        <v>906</v>
      </c>
      <c r="W879" s="11">
        <v>22.055084000000001</v>
      </c>
      <c r="X879" s="11">
        <v>19.935516</v>
      </c>
      <c r="Y879" s="11">
        <v>2.1195680000000001</v>
      </c>
      <c r="Z879" s="18">
        <f t="shared" si="18"/>
        <v>9.6103374623284138E-2</v>
      </c>
      <c r="AA879" s="11">
        <v>9.6103360000000002</v>
      </c>
      <c r="AR879" s="11" t="s">
        <v>76</v>
      </c>
      <c r="AS879" s="11">
        <v>876</v>
      </c>
      <c r="AT879" s="11">
        <v>-1.771325</v>
      </c>
      <c r="AU879" s="11">
        <v>1.9315560000000001</v>
      </c>
      <c r="AV879" s="11">
        <v>3.7028819999999998</v>
      </c>
      <c r="AW879" s="11" t="s">
        <v>77</v>
      </c>
    </row>
    <row r="880" spans="21:49" x14ac:dyDescent="0.35">
      <c r="U880" s="11" t="s">
        <v>76</v>
      </c>
      <c r="V880" s="11">
        <v>273</v>
      </c>
      <c r="W880" s="11">
        <v>19.680250000000001</v>
      </c>
      <c r="X880" s="11">
        <v>21.570948000000001</v>
      </c>
      <c r="Y880" s="11">
        <v>1.8906970000000001</v>
      </c>
      <c r="Z880" s="18">
        <f t="shared" si="18"/>
        <v>9.607078162116843E-2</v>
      </c>
      <c r="AA880" s="11">
        <v>9.6070790000000006</v>
      </c>
      <c r="AR880" s="11" t="s">
        <v>76</v>
      </c>
      <c r="AS880" s="11">
        <v>877</v>
      </c>
      <c r="AT880" s="11">
        <v>-26.224986000000001</v>
      </c>
      <c r="AU880" s="11">
        <v>-25.684733000000001</v>
      </c>
      <c r="AV880" s="11">
        <v>0.54025199999999995</v>
      </c>
      <c r="AW880" s="11">
        <v>2.0600679999999998</v>
      </c>
    </row>
    <row r="881" spans="21:49" x14ac:dyDescent="0.35">
      <c r="U881" s="11" t="s">
        <v>76</v>
      </c>
      <c r="V881" s="11">
        <v>752</v>
      </c>
      <c r="W881" s="11">
        <v>11.028454999999999</v>
      </c>
      <c r="X881" s="11">
        <v>9.97255</v>
      </c>
      <c r="Y881" s="11">
        <v>1.0559050000000001</v>
      </c>
      <c r="Z881" s="18">
        <f t="shared" si="18"/>
        <v>9.5743692112811835E-2</v>
      </c>
      <c r="AA881" s="11">
        <v>9.5743709999999993</v>
      </c>
      <c r="AR881" s="11" t="s">
        <v>76</v>
      </c>
      <c r="AS881" s="11">
        <v>878</v>
      </c>
      <c r="AT881" s="11">
        <v>-0.74763299999999999</v>
      </c>
      <c r="AU881" s="11">
        <v>-2.968772</v>
      </c>
      <c r="AV881" s="11">
        <v>2.221139</v>
      </c>
      <c r="AW881" s="11" t="s">
        <v>77</v>
      </c>
    </row>
    <row r="882" spans="21:49" x14ac:dyDescent="0.35">
      <c r="U882" s="11" t="s">
        <v>76</v>
      </c>
      <c r="V882" s="11">
        <v>417</v>
      </c>
      <c r="W882" s="11">
        <v>-18.524007000000001</v>
      </c>
      <c r="X882" s="11">
        <v>-16.751425000000001</v>
      </c>
      <c r="Y882" s="11">
        <v>1.7725820000000001</v>
      </c>
      <c r="Z882" s="18">
        <f t="shared" si="18"/>
        <v>9.5691067272863806E-2</v>
      </c>
      <c r="AA882" s="11">
        <v>9.5691070000000007</v>
      </c>
      <c r="AR882" s="11" t="s">
        <v>83</v>
      </c>
      <c r="AS882" s="11">
        <v>879</v>
      </c>
      <c r="AT882" s="11">
        <v>-10.332673</v>
      </c>
      <c r="AU882" s="11">
        <v>-8.951829</v>
      </c>
      <c r="AV882" s="11">
        <v>1.380844</v>
      </c>
      <c r="AW882" s="11">
        <v>13.363864</v>
      </c>
    </row>
    <row r="883" spans="21:49" x14ac:dyDescent="0.35">
      <c r="U883" s="11" t="s">
        <v>76</v>
      </c>
      <c r="V883" s="11">
        <v>170</v>
      </c>
      <c r="W883" s="11">
        <v>19.910730999999998</v>
      </c>
      <c r="X883" s="11">
        <v>21.814803999999999</v>
      </c>
      <c r="Y883" s="11">
        <v>1.9040729999999999</v>
      </c>
      <c r="Z883" s="18">
        <f t="shared" si="18"/>
        <v>9.5630491919156568E-2</v>
      </c>
      <c r="AA883" s="11">
        <v>9.5630480000000002</v>
      </c>
      <c r="AR883" s="11" t="s">
        <v>76</v>
      </c>
      <c r="AS883" s="11">
        <v>880</v>
      </c>
      <c r="AT883" s="11">
        <v>0.48798900000000001</v>
      </c>
      <c r="AU883" s="11">
        <v>-0.37446600000000002</v>
      </c>
      <c r="AV883" s="11">
        <v>0.86245400000000005</v>
      </c>
      <c r="AW883" s="11" t="s">
        <v>77</v>
      </c>
    </row>
    <row r="884" spans="21:49" x14ac:dyDescent="0.35">
      <c r="U884" s="11" t="s">
        <v>76</v>
      </c>
      <c r="V884" s="11">
        <v>1192</v>
      </c>
      <c r="W884" s="11">
        <v>11.802282999999999</v>
      </c>
      <c r="X884" s="11">
        <v>12.919677</v>
      </c>
      <c r="Y884" s="11">
        <v>1.117394</v>
      </c>
      <c r="Z884" s="18">
        <f t="shared" si="18"/>
        <v>9.4676089363388435E-2</v>
      </c>
      <c r="AA884" s="11">
        <v>9.4676100000000005</v>
      </c>
      <c r="AR884" s="11" t="s">
        <v>78</v>
      </c>
      <c r="AS884" s="11">
        <v>881</v>
      </c>
      <c r="AT884" s="11">
        <v>-19.010242999999999</v>
      </c>
      <c r="AU884" s="11">
        <v>-22.152352</v>
      </c>
      <c r="AV884" s="11">
        <v>3.142109</v>
      </c>
      <c r="AW884" s="11">
        <v>16.528502</v>
      </c>
    </row>
    <row r="885" spans="21:49" x14ac:dyDescent="0.35">
      <c r="U885" s="11" t="s">
        <v>76</v>
      </c>
      <c r="V885" s="11">
        <v>347</v>
      </c>
      <c r="W885" s="11">
        <v>-15.907970000000001</v>
      </c>
      <c r="X885" s="11">
        <v>-14.411197</v>
      </c>
      <c r="Y885" s="11">
        <v>1.4967729999999999</v>
      </c>
      <c r="Z885" s="18">
        <f t="shared" si="18"/>
        <v>9.4089503563308197E-2</v>
      </c>
      <c r="AA885" s="11">
        <v>9.4089469999999995</v>
      </c>
      <c r="AR885" s="11" t="s">
        <v>76</v>
      </c>
      <c r="AS885" s="11">
        <v>882</v>
      </c>
      <c r="AT885" s="11">
        <v>-7.0861660000000004</v>
      </c>
      <c r="AU885" s="11">
        <v>-6.534789</v>
      </c>
      <c r="AV885" s="11">
        <v>0.55137700000000001</v>
      </c>
      <c r="AW885" s="11">
        <v>7.7810290000000002</v>
      </c>
    </row>
    <row r="886" spans="21:49" x14ac:dyDescent="0.35">
      <c r="U886" s="11" t="s">
        <v>76</v>
      </c>
      <c r="V886" s="11">
        <v>1521</v>
      </c>
      <c r="W886" s="11">
        <v>-30.526700000000002</v>
      </c>
      <c r="X886" s="11">
        <v>-27.669104999999998</v>
      </c>
      <c r="Y886" s="11">
        <v>2.8575949999999999</v>
      </c>
      <c r="Z886" s="18">
        <f t="shared" si="18"/>
        <v>9.3609692498697855E-2</v>
      </c>
      <c r="AA886" s="11">
        <v>9.3609690000000008</v>
      </c>
      <c r="AR886" s="11" t="s">
        <v>76</v>
      </c>
      <c r="AS886" s="11">
        <v>883</v>
      </c>
      <c r="AT886" s="11">
        <v>-0.123305</v>
      </c>
      <c r="AU886" s="11">
        <v>-2.6577920000000002</v>
      </c>
      <c r="AV886" s="11">
        <v>2.5344880000000001</v>
      </c>
      <c r="AW886" s="11" t="s">
        <v>77</v>
      </c>
    </row>
    <row r="887" spans="21:49" x14ac:dyDescent="0.35">
      <c r="U887" s="11" t="s">
        <v>76</v>
      </c>
      <c r="V887" s="11">
        <v>1554</v>
      </c>
      <c r="W887" s="11">
        <v>19.850728</v>
      </c>
      <c r="X887" s="11">
        <v>17.994029000000001</v>
      </c>
      <c r="Y887" s="11">
        <v>1.8567</v>
      </c>
      <c r="Z887" s="18">
        <f t="shared" si="18"/>
        <v>9.3533093597373357E-2</v>
      </c>
      <c r="AA887" s="11">
        <v>9.3533080000000002</v>
      </c>
      <c r="AR887" s="11" t="s">
        <v>76</v>
      </c>
      <c r="AS887" s="11">
        <v>884</v>
      </c>
      <c r="AT887" s="11">
        <v>-6.637734</v>
      </c>
      <c r="AU887" s="11">
        <v>-5.8358869999999996</v>
      </c>
      <c r="AV887" s="11">
        <v>0.80184699999999998</v>
      </c>
      <c r="AW887" s="11">
        <v>12.08013</v>
      </c>
    </row>
    <row r="888" spans="21:49" x14ac:dyDescent="0.35">
      <c r="U888" s="11" t="s">
        <v>76</v>
      </c>
      <c r="V888" s="11">
        <v>1500</v>
      </c>
      <c r="W888" s="11">
        <v>45.798746000000001</v>
      </c>
      <c r="X888" s="11">
        <v>41.515711000000003</v>
      </c>
      <c r="Y888" s="11">
        <v>4.2830349999999999</v>
      </c>
      <c r="Z888" s="18">
        <f t="shared" si="18"/>
        <v>9.3518608566269479E-2</v>
      </c>
      <c r="AA888" s="11">
        <v>9.3518609999999995</v>
      </c>
      <c r="AR888" s="11" t="s">
        <v>76</v>
      </c>
      <c r="AS888" s="11">
        <v>885</v>
      </c>
      <c r="AT888" s="11">
        <v>-5.811928</v>
      </c>
      <c r="AU888" s="11">
        <v>-8.3208079999999995</v>
      </c>
      <c r="AV888" s="11">
        <v>2.5088789999999999</v>
      </c>
      <c r="AW888" s="11">
        <v>43.167763999999998</v>
      </c>
    </row>
    <row r="889" spans="21:49" x14ac:dyDescent="0.35">
      <c r="U889" s="11" t="s">
        <v>76</v>
      </c>
      <c r="V889" s="11">
        <v>1628</v>
      </c>
      <c r="W889" s="11">
        <v>-15.143913</v>
      </c>
      <c r="X889" s="11">
        <v>-16.555472999999999</v>
      </c>
      <c r="Y889" s="11">
        <v>1.4115610000000001</v>
      </c>
      <c r="Z889" s="18">
        <f t="shared" si="18"/>
        <v>9.3209793268093921E-2</v>
      </c>
      <c r="AA889" s="11">
        <v>9.3209769999999992</v>
      </c>
      <c r="AR889" s="11" t="s">
        <v>76</v>
      </c>
      <c r="AS889" s="11">
        <v>886</v>
      </c>
      <c r="AT889" s="11">
        <v>29.605202999999999</v>
      </c>
      <c r="AU889" s="11">
        <v>26.150088</v>
      </c>
      <c r="AV889" s="11">
        <v>3.4551150000000002</v>
      </c>
      <c r="AW889" s="11">
        <v>11.670633</v>
      </c>
    </row>
    <row r="890" spans="21:49" x14ac:dyDescent="0.35">
      <c r="U890" s="11" t="s">
        <v>76</v>
      </c>
      <c r="V890" s="11">
        <v>1284</v>
      </c>
      <c r="W890" s="11">
        <v>-17.514295000000001</v>
      </c>
      <c r="X890" s="11">
        <v>-15.897066000000001</v>
      </c>
      <c r="Y890" s="11">
        <v>1.6172280000000001</v>
      </c>
      <c r="Z890" s="18">
        <f t="shared" si="18"/>
        <v>9.2337601941728173E-2</v>
      </c>
      <c r="AA890" s="11">
        <v>9.2337620000000005</v>
      </c>
      <c r="AR890" s="11" t="s">
        <v>83</v>
      </c>
      <c r="AS890" s="11">
        <v>887</v>
      </c>
      <c r="AT890" s="11">
        <v>5.1872210000000001</v>
      </c>
      <c r="AU890" s="11">
        <v>2.5710329999999999</v>
      </c>
      <c r="AV890" s="11">
        <v>2.616187</v>
      </c>
      <c r="AW890" s="11">
        <v>50.435243</v>
      </c>
    </row>
    <row r="891" spans="21:49" x14ac:dyDescent="0.35">
      <c r="U891" s="11" t="s">
        <v>76</v>
      </c>
      <c r="V891" s="11">
        <v>506</v>
      </c>
      <c r="W891" s="11">
        <v>-2.0814569999999999</v>
      </c>
      <c r="X891" s="11">
        <v>-1.890444</v>
      </c>
      <c r="Y891" s="11">
        <v>0.19101299999999999</v>
      </c>
      <c r="Z891" s="18">
        <f t="shared" si="18"/>
        <v>9.1768890733750441E-2</v>
      </c>
      <c r="AA891" s="11">
        <v>9.1768879999999999</v>
      </c>
      <c r="AR891" s="11" t="s">
        <v>78</v>
      </c>
      <c r="AS891" s="11">
        <v>888</v>
      </c>
      <c r="AT891" s="11">
        <v>-9.2190010000000004</v>
      </c>
      <c r="AU891" s="11">
        <v>-6.0564049999999998</v>
      </c>
      <c r="AV891" s="11">
        <v>3.1625960000000002</v>
      </c>
      <c r="AW891" s="11">
        <v>34.305188000000001</v>
      </c>
    </row>
    <row r="892" spans="21:49" x14ac:dyDescent="0.35">
      <c r="U892" s="11" t="s">
        <v>76</v>
      </c>
      <c r="V892" s="11">
        <v>1507</v>
      </c>
      <c r="W892" s="11">
        <v>-6.876093</v>
      </c>
      <c r="X892" s="11">
        <v>-7.5056969999999996</v>
      </c>
      <c r="Y892" s="11">
        <v>0.62960400000000005</v>
      </c>
      <c r="Z892" s="18">
        <f t="shared" si="18"/>
        <v>9.1564206592319217E-2</v>
      </c>
      <c r="AA892" s="11">
        <v>9.1564259999999997</v>
      </c>
      <c r="AR892" s="11" t="s">
        <v>76</v>
      </c>
      <c r="AS892" s="11">
        <v>889</v>
      </c>
      <c r="AT892" s="11">
        <v>-14.960800000000001</v>
      </c>
      <c r="AU892" s="11">
        <v>-14.258538</v>
      </c>
      <c r="AV892" s="11">
        <v>0.70226200000000005</v>
      </c>
      <c r="AW892" s="11">
        <v>4.6940160000000004</v>
      </c>
    </row>
    <row r="893" spans="21:49" x14ac:dyDescent="0.35">
      <c r="U893" s="11" t="s">
        <v>76</v>
      </c>
      <c r="V893" s="11">
        <v>183</v>
      </c>
      <c r="W893" s="11">
        <v>-11.539883</v>
      </c>
      <c r="X893" s="11">
        <v>-12.596342999999999</v>
      </c>
      <c r="Y893" s="11">
        <v>1.05646</v>
      </c>
      <c r="Z893" s="18">
        <f t="shared" si="18"/>
        <v>9.1548588490888511E-2</v>
      </c>
      <c r="AA893" s="11">
        <v>9.1548630000000006</v>
      </c>
      <c r="AR893" s="11" t="s">
        <v>76</v>
      </c>
      <c r="AS893" s="11">
        <v>890</v>
      </c>
      <c r="AT893" s="11">
        <v>0.43968200000000002</v>
      </c>
      <c r="AU893" s="11">
        <v>0.60845099999999996</v>
      </c>
      <c r="AV893" s="11">
        <v>0.168769</v>
      </c>
      <c r="AW893" s="11">
        <v>38.384245</v>
      </c>
    </row>
    <row r="894" spans="21:49" x14ac:dyDescent="0.35">
      <c r="U894" s="11" t="s">
        <v>76</v>
      </c>
      <c r="V894" s="11">
        <v>639</v>
      </c>
      <c r="W894" s="11">
        <v>-12.046526</v>
      </c>
      <c r="X894" s="11">
        <v>-10.945691999999999</v>
      </c>
      <c r="Y894" s="11">
        <v>1.1008340000000001</v>
      </c>
      <c r="Z894" s="18">
        <f t="shared" si="18"/>
        <v>9.1381863949822548E-2</v>
      </c>
      <c r="AA894" s="11">
        <v>9.1381870000000003</v>
      </c>
      <c r="AR894" s="11" t="s">
        <v>76</v>
      </c>
      <c r="AS894" s="11">
        <v>891</v>
      </c>
      <c r="AT894" s="11">
        <v>-7.4775520000000002</v>
      </c>
      <c r="AU894" s="11">
        <v>-9.0601979999999998</v>
      </c>
      <c r="AV894" s="11">
        <v>1.5826469999999999</v>
      </c>
      <c r="AW894" s="11">
        <v>21.165306999999999</v>
      </c>
    </row>
    <row r="895" spans="21:49" x14ac:dyDescent="0.35">
      <c r="U895" s="11" t="s">
        <v>76</v>
      </c>
      <c r="V895" s="11">
        <v>1134</v>
      </c>
      <c r="W895" s="11">
        <v>21.676881999999999</v>
      </c>
      <c r="X895" s="11">
        <v>23.652754999999999</v>
      </c>
      <c r="Y895" s="11">
        <v>1.9758720000000001</v>
      </c>
      <c r="Z895" s="18">
        <f t="shared" si="18"/>
        <v>9.1151116659674583E-2</v>
      </c>
      <c r="AA895" s="11">
        <v>9.1151129999999991</v>
      </c>
      <c r="AR895" s="11" t="s">
        <v>78</v>
      </c>
      <c r="AS895" s="11">
        <v>892</v>
      </c>
      <c r="AT895" s="11">
        <v>-8.9022559999999995</v>
      </c>
      <c r="AU895" s="11">
        <v>-3.5596619999999999</v>
      </c>
      <c r="AV895" s="11">
        <v>5.3425940000000001</v>
      </c>
      <c r="AW895" s="11">
        <v>60.013930000000002</v>
      </c>
    </row>
    <row r="896" spans="21:49" x14ac:dyDescent="0.35">
      <c r="U896" s="11" t="s">
        <v>76</v>
      </c>
      <c r="V896" s="11">
        <v>819</v>
      </c>
      <c r="W896" s="11">
        <v>7.6541759999999996</v>
      </c>
      <c r="X896" s="11">
        <v>6.9575300000000002</v>
      </c>
      <c r="Y896" s="11">
        <v>0.69664599999999999</v>
      </c>
      <c r="Z896" s="18">
        <f t="shared" si="18"/>
        <v>9.1015153035414922E-2</v>
      </c>
      <c r="AA896" s="11">
        <v>9.1015189999999997</v>
      </c>
      <c r="AR896" s="11" t="s">
        <v>76</v>
      </c>
      <c r="AS896" s="11">
        <v>893</v>
      </c>
      <c r="AT896" s="11">
        <v>3.8310300000000002</v>
      </c>
      <c r="AU896" s="11">
        <v>2.7561689999999999</v>
      </c>
      <c r="AV896" s="11">
        <v>1.0748599999999999</v>
      </c>
      <c r="AW896" s="11">
        <v>28.056698999999998</v>
      </c>
    </row>
    <row r="897" spans="21:49" x14ac:dyDescent="0.35">
      <c r="U897" s="11" t="s">
        <v>76</v>
      </c>
      <c r="V897" s="11">
        <v>652</v>
      </c>
      <c r="W897" s="11">
        <v>-8.8518399999999993</v>
      </c>
      <c r="X897" s="11">
        <v>-9.6553970000000007</v>
      </c>
      <c r="Y897" s="11">
        <v>0.80355699999999997</v>
      </c>
      <c r="Z897" s="18">
        <f t="shared" si="18"/>
        <v>9.0778527402212428E-2</v>
      </c>
      <c r="AA897" s="11">
        <v>9.0778549999999996</v>
      </c>
      <c r="AR897" s="11" t="s">
        <v>83</v>
      </c>
      <c r="AS897" s="11">
        <v>894</v>
      </c>
      <c r="AT897" s="11">
        <v>-8.9655769999999997</v>
      </c>
      <c r="AU897" s="11">
        <v>-10.173913000000001</v>
      </c>
      <c r="AV897" s="11">
        <v>1.2083360000000001</v>
      </c>
      <c r="AW897" s="11">
        <v>13.477508</v>
      </c>
    </row>
    <row r="898" spans="21:49" x14ac:dyDescent="0.35">
      <c r="U898" s="11" t="s">
        <v>76</v>
      </c>
      <c r="V898" s="11">
        <v>119</v>
      </c>
      <c r="W898" s="11">
        <v>18.718059</v>
      </c>
      <c r="X898" s="11">
        <v>17.022728000000001</v>
      </c>
      <c r="Y898" s="11">
        <v>1.6953309999999999</v>
      </c>
      <c r="Z898" s="18">
        <f t="shared" si="18"/>
        <v>9.0571944452146447E-2</v>
      </c>
      <c r="AA898" s="11">
        <v>9.0571920000000006</v>
      </c>
      <c r="AR898" s="11" t="s">
        <v>76</v>
      </c>
      <c r="AS898" s="11">
        <v>895</v>
      </c>
      <c r="AT898" s="11">
        <v>-6.8173009999999996</v>
      </c>
      <c r="AU898" s="11">
        <v>-3.8921839999999999</v>
      </c>
      <c r="AV898" s="11">
        <v>2.9251170000000002</v>
      </c>
      <c r="AW898" s="11">
        <v>42.907263999999998</v>
      </c>
    </row>
    <row r="899" spans="21:49" x14ac:dyDescent="0.35">
      <c r="U899" s="11" t="s">
        <v>76</v>
      </c>
      <c r="V899" s="11">
        <v>924</v>
      </c>
      <c r="W899" s="11">
        <v>26.638183000000001</v>
      </c>
      <c r="X899" s="11">
        <v>24.239664000000001</v>
      </c>
      <c r="Y899" s="11">
        <v>2.3985189999999998</v>
      </c>
      <c r="Z899" s="18">
        <f t="shared" ref="Z899:Z962" si="19">ABS(Y899/W899)</f>
        <v>9.0040638282273225E-2</v>
      </c>
      <c r="AA899" s="11">
        <v>9.0040630000000004</v>
      </c>
      <c r="AR899" s="11" t="s">
        <v>76</v>
      </c>
      <c r="AS899" s="11">
        <v>896</v>
      </c>
      <c r="AT899" s="11">
        <v>-9.1505310000000009</v>
      </c>
      <c r="AU899" s="11">
        <v>-9.754016</v>
      </c>
      <c r="AV899" s="11">
        <v>0.60348500000000005</v>
      </c>
      <c r="AW899" s="11">
        <v>6.5950860000000002</v>
      </c>
    </row>
    <row r="900" spans="21:49" x14ac:dyDescent="0.35">
      <c r="U900" s="11" t="s">
        <v>76</v>
      </c>
      <c r="V900" s="11">
        <v>391</v>
      </c>
      <c r="W900" s="11">
        <v>22.130001</v>
      </c>
      <c r="X900" s="11">
        <v>24.121137999999998</v>
      </c>
      <c r="Y900" s="11">
        <v>1.9911380000000001</v>
      </c>
      <c r="Z900" s="18">
        <f t="shared" si="19"/>
        <v>8.9974600543398078E-2</v>
      </c>
      <c r="AA900" s="11">
        <v>8.9974589999999992</v>
      </c>
      <c r="AR900" s="11" t="s">
        <v>76</v>
      </c>
      <c r="AS900" s="11">
        <v>897</v>
      </c>
      <c r="AT900" s="11">
        <v>-15.563302</v>
      </c>
      <c r="AU900" s="11">
        <v>-16.750105000000001</v>
      </c>
      <c r="AV900" s="11">
        <v>1.1868030000000001</v>
      </c>
      <c r="AW900" s="11">
        <v>7.6256519999999997</v>
      </c>
    </row>
    <row r="901" spans="21:49" x14ac:dyDescent="0.35">
      <c r="U901" s="11" t="s">
        <v>76</v>
      </c>
      <c r="V901" s="11">
        <v>803</v>
      </c>
      <c r="W901" s="11">
        <v>-18.615259000000002</v>
      </c>
      <c r="X901" s="11">
        <v>-16.945668000000001</v>
      </c>
      <c r="Y901" s="11">
        <v>1.669591</v>
      </c>
      <c r="Z901" s="18">
        <f t="shared" si="19"/>
        <v>8.9689377945265214E-2</v>
      </c>
      <c r="AA901" s="11">
        <v>8.9689399999999999</v>
      </c>
      <c r="AR901" s="11" t="s">
        <v>76</v>
      </c>
      <c r="AS901" s="11">
        <v>898</v>
      </c>
      <c r="AT901" s="11">
        <v>-16.803809999999999</v>
      </c>
      <c r="AU901" s="11">
        <v>-15.510361</v>
      </c>
      <c r="AV901" s="11">
        <v>1.2934490000000001</v>
      </c>
      <c r="AW901" s="11">
        <v>7.6973570000000002</v>
      </c>
    </row>
    <row r="902" spans="21:49" x14ac:dyDescent="0.35">
      <c r="U902" s="11" t="s">
        <v>76</v>
      </c>
      <c r="V902" s="11">
        <v>349</v>
      </c>
      <c r="W902" s="11">
        <v>-13.529259</v>
      </c>
      <c r="X902" s="11">
        <v>-12.318341</v>
      </c>
      <c r="Y902" s="11">
        <v>1.2109179999999999</v>
      </c>
      <c r="Z902" s="18">
        <f t="shared" si="19"/>
        <v>8.950364539550909E-2</v>
      </c>
      <c r="AA902" s="11">
        <v>8.9503649999999997</v>
      </c>
      <c r="AR902" s="11" t="s">
        <v>83</v>
      </c>
      <c r="AS902" s="11">
        <v>899</v>
      </c>
      <c r="AT902" s="11">
        <v>-8.8777159999999995</v>
      </c>
      <c r="AU902" s="11">
        <v>-8.4124940000000006</v>
      </c>
      <c r="AV902" s="11">
        <v>0.46522200000000002</v>
      </c>
      <c r="AW902" s="11">
        <v>5.2403300000000002</v>
      </c>
    </row>
    <row r="903" spans="21:49" x14ac:dyDescent="0.35">
      <c r="U903" s="11" t="s">
        <v>76</v>
      </c>
      <c r="V903" s="11">
        <v>1380</v>
      </c>
      <c r="W903" s="11">
        <v>-19.789788999999999</v>
      </c>
      <c r="X903" s="11">
        <v>-21.558014</v>
      </c>
      <c r="Y903" s="11">
        <v>1.7682249999999999</v>
      </c>
      <c r="Z903" s="18">
        <f t="shared" si="19"/>
        <v>8.9350371547670365E-2</v>
      </c>
      <c r="AA903" s="11">
        <v>8.9350380000000005</v>
      </c>
      <c r="AR903" s="11" t="s">
        <v>78</v>
      </c>
      <c r="AS903" s="11">
        <v>900</v>
      </c>
      <c r="AT903" s="11">
        <v>-7.09971</v>
      </c>
      <c r="AU903" s="11">
        <v>-5.3243989999999997</v>
      </c>
      <c r="AV903" s="11">
        <v>1.7753110000000001</v>
      </c>
      <c r="AW903" s="11">
        <v>25.005396000000001</v>
      </c>
    </row>
    <row r="904" spans="21:49" x14ac:dyDescent="0.35">
      <c r="U904" s="11" t="s">
        <v>76</v>
      </c>
      <c r="V904" s="11">
        <v>1902</v>
      </c>
      <c r="W904" s="11">
        <v>-11.398179000000001</v>
      </c>
      <c r="X904" s="11">
        <v>-12.416323999999999</v>
      </c>
      <c r="Y904" s="11">
        <v>1.0181450000000001</v>
      </c>
      <c r="Z904" s="18">
        <f t="shared" si="19"/>
        <v>8.9325233442991203E-2</v>
      </c>
      <c r="AA904" s="11">
        <v>8.9325270000000003</v>
      </c>
      <c r="AR904" s="11" t="s">
        <v>76</v>
      </c>
      <c r="AS904" s="11">
        <v>901</v>
      </c>
      <c r="AT904" s="11">
        <v>-14.427858000000001</v>
      </c>
      <c r="AU904" s="11">
        <v>-13.865121</v>
      </c>
      <c r="AV904" s="11">
        <v>0.56273700000000004</v>
      </c>
      <c r="AW904" s="11">
        <v>3.90035</v>
      </c>
    </row>
    <row r="905" spans="21:49" x14ac:dyDescent="0.35">
      <c r="U905" s="11" t="s">
        <v>76</v>
      </c>
      <c r="V905" s="11">
        <v>1580</v>
      </c>
      <c r="W905" s="11">
        <v>-0.47786400000000001</v>
      </c>
      <c r="X905" s="11">
        <v>-0.520505</v>
      </c>
      <c r="Y905" s="11">
        <v>4.2640999999999998E-2</v>
      </c>
      <c r="Z905" s="18">
        <f t="shared" si="19"/>
        <v>8.9232501297440273E-2</v>
      </c>
      <c r="AA905" s="11">
        <v>8.9232390000000006</v>
      </c>
      <c r="AR905" s="11" t="s">
        <v>83</v>
      </c>
      <c r="AS905" s="11">
        <v>902</v>
      </c>
      <c r="AT905" s="11">
        <v>-6.227976</v>
      </c>
      <c r="AU905" s="11">
        <v>-5.9997730000000002</v>
      </c>
      <c r="AV905" s="11">
        <v>0.22820299999999999</v>
      </c>
      <c r="AW905" s="11">
        <v>3.6641569999999999</v>
      </c>
    </row>
    <row r="906" spans="21:49" x14ac:dyDescent="0.35">
      <c r="U906" s="11" t="s">
        <v>76</v>
      </c>
      <c r="V906" s="11">
        <v>1527</v>
      </c>
      <c r="W906" s="11">
        <v>-11.002980000000001</v>
      </c>
      <c r="X906" s="11">
        <v>-11.98202</v>
      </c>
      <c r="Y906" s="11">
        <v>0.97904000000000002</v>
      </c>
      <c r="Z906" s="18">
        <f t="shared" si="19"/>
        <v>8.8979530999783688E-2</v>
      </c>
      <c r="AA906" s="11">
        <v>8.8979560000000006</v>
      </c>
      <c r="AR906" s="11" t="s">
        <v>76</v>
      </c>
      <c r="AS906" s="11">
        <v>903</v>
      </c>
      <c r="AT906" s="11">
        <v>-20.317793999999999</v>
      </c>
      <c r="AU906" s="11">
        <v>-17.675502000000002</v>
      </c>
      <c r="AV906" s="11">
        <v>2.6422919999999999</v>
      </c>
      <c r="AW906" s="11">
        <v>13.004818</v>
      </c>
    </row>
    <row r="907" spans="21:49" x14ac:dyDescent="0.35">
      <c r="U907" s="11" t="s">
        <v>76</v>
      </c>
      <c r="V907" s="11">
        <v>1510</v>
      </c>
      <c r="W907" s="11">
        <v>-10.909029</v>
      </c>
      <c r="X907" s="11">
        <v>-9.9402120000000007</v>
      </c>
      <c r="Y907" s="11">
        <v>0.96881799999999996</v>
      </c>
      <c r="Z907" s="18">
        <f t="shared" si="19"/>
        <v>8.880882065672388E-2</v>
      </c>
      <c r="AA907" s="11">
        <v>8.8808810000000005</v>
      </c>
      <c r="AR907" s="11" t="s">
        <v>76</v>
      </c>
      <c r="AS907" s="11">
        <v>904</v>
      </c>
      <c r="AT907" s="11">
        <v>-6.8680760000000003</v>
      </c>
      <c r="AU907" s="11">
        <v>-13.880279</v>
      </c>
      <c r="AV907" s="11">
        <v>7.0122030000000004</v>
      </c>
      <c r="AW907" s="11" t="s">
        <v>77</v>
      </c>
    </row>
    <row r="908" spans="21:49" x14ac:dyDescent="0.35">
      <c r="U908" s="11" t="s">
        <v>76</v>
      </c>
      <c r="V908" s="11">
        <v>951</v>
      </c>
      <c r="W908" s="11">
        <v>22.125105999999999</v>
      </c>
      <c r="X908" s="11">
        <v>24.08408</v>
      </c>
      <c r="Y908" s="11">
        <v>1.958974</v>
      </c>
      <c r="Z908" s="18">
        <f t="shared" si="19"/>
        <v>8.8540773544768553E-2</v>
      </c>
      <c r="AA908" s="11">
        <v>8.8540779999999994</v>
      </c>
      <c r="AR908" s="11" t="s">
        <v>78</v>
      </c>
      <c r="AS908" s="11">
        <v>905</v>
      </c>
      <c r="AT908" s="11">
        <v>16.577248000000001</v>
      </c>
      <c r="AU908" s="11">
        <v>16.274932</v>
      </c>
      <c r="AV908" s="11">
        <v>0.30231599999999997</v>
      </c>
      <c r="AW908" s="11">
        <v>1.8236810000000001</v>
      </c>
    </row>
    <row r="909" spans="21:49" x14ac:dyDescent="0.35">
      <c r="U909" s="11" t="s">
        <v>76</v>
      </c>
      <c r="V909" s="11">
        <v>1646</v>
      </c>
      <c r="W909" s="11">
        <v>-14.82366</v>
      </c>
      <c r="X909" s="11">
        <v>-16.128308000000001</v>
      </c>
      <c r="Y909" s="11">
        <v>1.304648</v>
      </c>
      <c r="Z909" s="18">
        <f t="shared" si="19"/>
        <v>8.8011192917268749E-2</v>
      </c>
      <c r="AA909" s="11">
        <v>8.8011189999999999</v>
      </c>
      <c r="AR909" s="11" t="s">
        <v>76</v>
      </c>
      <c r="AS909" s="11">
        <v>906</v>
      </c>
      <c r="AT909" s="11">
        <v>22.055084000000001</v>
      </c>
      <c r="AU909" s="11">
        <v>19.935516</v>
      </c>
      <c r="AV909" s="11">
        <v>2.1195680000000001</v>
      </c>
      <c r="AW909" s="11">
        <v>9.6103360000000002</v>
      </c>
    </row>
    <row r="910" spans="21:49" x14ac:dyDescent="0.35">
      <c r="U910" s="11" t="s">
        <v>76</v>
      </c>
      <c r="V910" s="11">
        <v>316</v>
      </c>
      <c r="W910" s="11">
        <v>-14.985847</v>
      </c>
      <c r="X910" s="11">
        <v>-16.303674999999998</v>
      </c>
      <c r="Y910" s="11">
        <v>1.317828</v>
      </c>
      <c r="Z910" s="18">
        <f t="shared" si="19"/>
        <v>8.7938172597117809E-2</v>
      </c>
      <c r="AA910" s="11">
        <v>8.7938139999999994</v>
      </c>
      <c r="AR910" s="11" t="s">
        <v>76</v>
      </c>
      <c r="AS910" s="11">
        <v>907</v>
      </c>
      <c r="AT910" s="11">
        <v>-18.239225999999999</v>
      </c>
      <c r="AU910" s="11">
        <v>-15.820328999999999</v>
      </c>
      <c r="AV910" s="11">
        <v>2.4188969999999999</v>
      </c>
      <c r="AW910" s="11">
        <v>13.262059000000001</v>
      </c>
    </row>
    <row r="911" spans="21:49" x14ac:dyDescent="0.35">
      <c r="U911" s="11" t="s">
        <v>76</v>
      </c>
      <c r="V911" s="11">
        <v>110</v>
      </c>
      <c r="W911" s="11">
        <v>-19.468398000000001</v>
      </c>
      <c r="X911" s="11">
        <v>-21.178481000000001</v>
      </c>
      <c r="Y911" s="11">
        <v>1.7100839999999999</v>
      </c>
      <c r="Z911" s="18">
        <f t="shared" si="19"/>
        <v>8.7838968568446155E-2</v>
      </c>
      <c r="AA911" s="11">
        <v>8.7838949999999993</v>
      </c>
      <c r="AR911" s="11" t="s">
        <v>78</v>
      </c>
      <c r="AS911" s="11">
        <v>908</v>
      </c>
      <c r="AT911" s="11">
        <v>-24.307666999999999</v>
      </c>
      <c r="AU911" s="11">
        <v>-17.897855</v>
      </c>
      <c r="AV911" s="11">
        <v>6.4098119999999996</v>
      </c>
      <c r="AW911" s="11">
        <v>26.369506999999999</v>
      </c>
    </row>
    <row r="912" spans="21:49" x14ac:dyDescent="0.35">
      <c r="U912" s="11" t="s">
        <v>76</v>
      </c>
      <c r="V912" s="11">
        <v>187</v>
      </c>
      <c r="W912" s="11">
        <v>33.964556000000002</v>
      </c>
      <c r="X912" s="11">
        <v>30.989125000000001</v>
      </c>
      <c r="Y912" s="11">
        <v>2.9754309999999999</v>
      </c>
      <c r="Z912" s="18">
        <f t="shared" si="19"/>
        <v>8.7604001065110335E-2</v>
      </c>
      <c r="AA912" s="11">
        <v>8.7604009999999999</v>
      </c>
      <c r="AR912" s="11" t="s">
        <v>83</v>
      </c>
      <c r="AS912" s="11">
        <v>909</v>
      </c>
      <c r="AT912" s="11">
        <v>-21.902674000000001</v>
      </c>
      <c r="AU912" s="11">
        <v>-20.914283000000001</v>
      </c>
      <c r="AV912" s="11">
        <v>0.98839100000000002</v>
      </c>
      <c r="AW912" s="11">
        <v>4.5126489999999997</v>
      </c>
    </row>
    <row r="913" spans="21:49" x14ac:dyDescent="0.35">
      <c r="U913" s="11" t="s">
        <v>76</v>
      </c>
      <c r="V913" s="11">
        <v>247</v>
      </c>
      <c r="W913" s="11">
        <v>6.5115129999999999</v>
      </c>
      <c r="X913" s="11">
        <v>5.9437379999999997</v>
      </c>
      <c r="Y913" s="11">
        <v>0.56777500000000003</v>
      </c>
      <c r="Z913" s="18">
        <f t="shared" si="19"/>
        <v>8.7195556547303224E-2</v>
      </c>
      <c r="AA913" s="11">
        <v>8.7195549999999997</v>
      </c>
      <c r="AR913" s="11" t="s">
        <v>76</v>
      </c>
      <c r="AS913" s="11">
        <v>910</v>
      </c>
      <c r="AT913" s="11">
        <v>-2.5028980000000001</v>
      </c>
      <c r="AU913" s="11">
        <v>-3.9863919999999999</v>
      </c>
      <c r="AV913" s="11">
        <v>1.4834940000000001</v>
      </c>
      <c r="AW913" s="11">
        <v>59.271045000000001</v>
      </c>
    </row>
    <row r="914" spans="21:49" x14ac:dyDescent="0.35">
      <c r="U914" s="11" t="s">
        <v>76</v>
      </c>
      <c r="V914" s="11">
        <v>18</v>
      </c>
      <c r="W914" s="11">
        <v>-14.456421000000001</v>
      </c>
      <c r="X914" s="11">
        <v>-15.707369999999999</v>
      </c>
      <c r="Y914" s="11">
        <v>1.2509490000000001</v>
      </c>
      <c r="Z914" s="18">
        <f t="shared" si="19"/>
        <v>8.6532413520607906E-2</v>
      </c>
      <c r="AA914" s="11">
        <v>8.6532420000000005</v>
      </c>
      <c r="AR914" s="11" t="s">
        <v>76</v>
      </c>
      <c r="AS914" s="11">
        <v>911</v>
      </c>
      <c r="AT914" s="11">
        <v>-0.66161999999999999</v>
      </c>
      <c r="AU914" s="11">
        <v>-1.949465</v>
      </c>
      <c r="AV914" s="11">
        <v>1.2878449999999999</v>
      </c>
      <c r="AW914" s="11" t="s">
        <v>77</v>
      </c>
    </row>
    <row r="915" spans="21:49" x14ac:dyDescent="0.35">
      <c r="U915" s="11" t="s">
        <v>76</v>
      </c>
      <c r="V915" s="11">
        <v>1686</v>
      </c>
      <c r="W915" s="11">
        <v>-4.9769819999999996</v>
      </c>
      <c r="X915" s="11">
        <v>-4.5472609999999998</v>
      </c>
      <c r="Y915" s="11">
        <v>0.42972100000000002</v>
      </c>
      <c r="Z915" s="18">
        <f t="shared" si="19"/>
        <v>8.6341682569878703E-2</v>
      </c>
      <c r="AA915" s="11">
        <v>8.6341719999999995</v>
      </c>
      <c r="AR915" s="11" t="s">
        <v>76</v>
      </c>
      <c r="AS915" s="11">
        <v>912</v>
      </c>
      <c r="AT915" s="11">
        <v>10.918232</v>
      </c>
      <c r="AU915" s="11">
        <v>10.130236</v>
      </c>
      <c r="AV915" s="11">
        <v>0.78799600000000003</v>
      </c>
      <c r="AW915" s="11">
        <v>7.2172499999999999</v>
      </c>
    </row>
    <row r="916" spans="21:49" x14ac:dyDescent="0.35">
      <c r="U916" s="11" t="s">
        <v>76</v>
      </c>
      <c r="V916" s="11">
        <v>1224</v>
      </c>
      <c r="W916" s="11">
        <v>-18.452394000000002</v>
      </c>
      <c r="X916" s="11">
        <v>-16.862331999999999</v>
      </c>
      <c r="Y916" s="11">
        <v>1.5900620000000001</v>
      </c>
      <c r="Z916" s="18">
        <f t="shared" si="19"/>
        <v>8.617104100421874E-2</v>
      </c>
      <c r="AA916" s="11">
        <v>8.6171039999999994</v>
      </c>
      <c r="AR916" s="11" t="s">
        <v>76</v>
      </c>
      <c r="AS916" s="11">
        <v>913</v>
      </c>
      <c r="AT916" s="11">
        <v>-6.0412530000000002</v>
      </c>
      <c r="AU916" s="11">
        <v>-6.6809570000000003</v>
      </c>
      <c r="AV916" s="11">
        <v>0.63970400000000005</v>
      </c>
      <c r="AW916" s="11">
        <v>10.588920999999999</v>
      </c>
    </row>
    <row r="917" spans="21:49" x14ac:dyDescent="0.35">
      <c r="U917" s="11" t="s">
        <v>76</v>
      </c>
      <c r="V917" s="11">
        <v>1624</v>
      </c>
      <c r="W917" s="11">
        <v>3.2369370000000002</v>
      </c>
      <c r="X917" s="11">
        <v>3.5154040000000002</v>
      </c>
      <c r="Y917" s="11">
        <v>0.27846799999999999</v>
      </c>
      <c r="Z917" s="18">
        <f t="shared" si="19"/>
        <v>8.6028242131372959E-2</v>
      </c>
      <c r="AA917" s="11">
        <v>8.6028090000000006</v>
      </c>
      <c r="AR917" s="11" t="s">
        <v>78</v>
      </c>
      <c r="AS917" s="11">
        <v>914</v>
      </c>
      <c r="AT917" s="11">
        <v>-4.6714310000000001</v>
      </c>
      <c r="AU917" s="11">
        <v>-11.9023</v>
      </c>
      <c r="AV917" s="11">
        <v>7.2308690000000002</v>
      </c>
      <c r="AW917" s="11" t="s">
        <v>77</v>
      </c>
    </row>
    <row r="918" spans="21:49" x14ac:dyDescent="0.35">
      <c r="U918" s="11" t="s">
        <v>76</v>
      </c>
      <c r="V918" s="11">
        <v>1813</v>
      </c>
      <c r="W918" s="11">
        <v>33.484381999999997</v>
      </c>
      <c r="X918" s="11">
        <v>30.616911000000002</v>
      </c>
      <c r="Y918" s="11">
        <v>2.8674710000000001</v>
      </c>
      <c r="Z918" s="18">
        <f t="shared" si="19"/>
        <v>8.5636073558114353E-2</v>
      </c>
      <c r="AA918" s="11">
        <v>8.5636089999999996</v>
      </c>
      <c r="AR918" s="11" t="s">
        <v>76</v>
      </c>
      <c r="AS918" s="11">
        <v>915</v>
      </c>
      <c r="AT918" s="11">
        <v>-0.74564399999999997</v>
      </c>
      <c r="AU918" s="11">
        <v>1.492556</v>
      </c>
      <c r="AV918" s="11">
        <v>2.2382</v>
      </c>
      <c r="AW918" s="11" t="s">
        <v>77</v>
      </c>
    </row>
    <row r="919" spans="21:49" x14ac:dyDescent="0.35">
      <c r="U919" s="11" t="s">
        <v>76</v>
      </c>
      <c r="V919" s="11">
        <v>414</v>
      </c>
      <c r="W919" s="11">
        <v>46.321792000000002</v>
      </c>
      <c r="X919" s="11">
        <v>42.360474000000004</v>
      </c>
      <c r="Y919" s="11">
        <v>3.961319</v>
      </c>
      <c r="Z919" s="18">
        <f t="shared" si="19"/>
        <v>8.5517395354652942E-2</v>
      </c>
      <c r="AA919" s="11">
        <v>8.5517389999999995</v>
      </c>
      <c r="AR919" s="11" t="s">
        <v>76</v>
      </c>
      <c r="AS919" s="11">
        <v>916</v>
      </c>
      <c r="AT919" s="11">
        <v>-3.9477370000000001</v>
      </c>
      <c r="AU919" s="11">
        <v>-5.8762319999999999</v>
      </c>
      <c r="AV919" s="11">
        <v>1.9284950000000001</v>
      </c>
      <c r="AW919" s="11">
        <v>48.850637999999996</v>
      </c>
    </row>
    <row r="920" spans="21:49" x14ac:dyDescent="0.35">
      <c r="U920" s="11" t="s">
        <v>76</v>
      </c>
      <c r="V920" s="11">
        <v>251</v>
      </c>
      <c r="W920" s="11">
        <v>-6.8699519999999996</v>
      </c>
      <c r="X920" s="11">
        <v>-6.2862</v>
      </c>
      <c r="Y920" s="11">
        <v>0.58375200000000005</v>
      </c>
      <c r="Z920" s="18">
        <f t="shared" si="19"/>
        <v>8.4971772728543088E-2</v>
      </c>
      <c r="AA920" s="11">
        <v>8.4971809999999994</v>
      </c>
      <c r="AR920" s="11" t="s">
        <v>76</v>
      </c>
      <c r="AS920" s="11">
        <v>917</v>
      </c>
      <c r="AT920" s="11">
        <v>31.329267999999999</v>
      </c>
      <c r="AU920" s="11">
        <v>29.000105999999999</v>
      </c>
      <c r="AV920" s="11">
        <v>2.3291620000000002</v>
      </c>
      <c r="AW920" s="11">
        <v>7.4344609999999998</v>
      </c>
    </row>
    <row r="921" spans="21:49" x14ac:dyDescent="0.35">
      <c r="U921" s="11" t="s">
        <v>76</v>
      </c>
      <c r="V921" s="11">
        <v>721</v>
      </c>
      <c r="W921" s="11">
        <v>22.653614000000001</v>
      </c>
      <c r="X921" s="11">
        <v>20.730052000000001</v>
      </c>
      <c r="Y921" s="11">
        <v>1.923562</v>
      </c>
      <c r="Z921" s="18">
        <f t="shared" si="19"/>
        <v>8.4911926194204596E-2</v>
      </c>
      <c r="AA921" s="11">
        <v>8.4911919999999999</v>
      </c>
      <c r="AR921" s="11" t="s">
        <v>76</v>
      </c>
      <c r="AS921" s="11">
        <v>918</v>
      </c>
      <c r="AT921" s="11">
        <v>13.316686000000001</v>
      </c>
      <c r="AU921" s="11">
        <v>14.111193999999999</v>
      </c>
      <c r="AV921" s="11">
        <v>0.79450799999999999</v>
      </c>
      <c r="AW921" s="11">
        <v>5.9662569999999997</v>
      </c>
    </row>
    <row r="922" spans="21:49" x14ac:dyDescent="0.35">
      <c r="U922" s="11" t="s">
        <v>76</v>
      </c>
      <c r="V922" s="11">
        <v>1458</v>
      </c>
      <c r="W922" s="11">
        <v>19.438851</v>
      </c>
      <c r="X922" s="11">
        <v>21.088536000000001</v>
      </c>
      <c r="Y922" s="11">
        <v>1.6496850000000001</v>
      </c>
      <c r="Z922" s="18">
        <f t="shared" si="19"/>
        <v>8.486535546776916E-2</v>
      </c>
      <c r="AA922" s="11">
        <v>8.4865349999999999</v>
      </c>
      <c r="AR922" s="11" t="s">
        <v>83</v>
      </c>
      <c r="AS922" s="11">
        <v>919</v>
      </c>
      <c r="AT922" s="11">
        <v>4.0798899999999998</v>
      </c>
      <c r="AU922" s="11">
        <v>7.3750210000000003</v>
      </c>
      <c r="AV922" s="11">
        <v>3.2951299999999999</v>
      </c>
      <c r="AW922" s="11">
        <v>80.765169</v>
      </c>
    </row>
    <row r="923" spans="21:49" x14ac:dyDescent="0.35">
      <c r="U923" s="11" t="s">
        <v>76</v>
      </c>
      <c r="V923" s="11">
        <v>416</v>
      </c>
      <c r="W923" s="11">
        <v>-4.8695209999999998</v>
      </c>
      <c r="X923" s="11">
        <v>-5.2811089999999998</v>
      </c>
      <c r="Y923" s="11">
        <v>0.41158800000000001</v>
      </c>
      <c r="Z923" s="18">
        <f t="shared" si="19"/>
        <v>8.4523303216065812E-2</v>
      </c>
      <c r="AA923" s="11">
        <v>8.4523259999999993</v>
      </c>
      <c r="AR923" s="11" t="s">
        <v>76</v>
      </c>
      <c r="AS923" s="11">
        <v>920</v>
      </c>
      <c r="AT923" s="11">
        <v>15.589172</v>
      </c>
      <c r="AU923" s="11">
        <v>19.598178999999998</v>
      </c>
      <c r="AV923" s="11">
        <v>4.0090060000000003</v>
      </c>
      <c r="AW923" s="11">
        <v>25.716608000000001</v>
      </c>
    </row>
    <row r="924" spans="21:49" x14ac:dyDescent="0.35">
      <c r="U924" s="11" t="s">
        <v>76</v>
      </c>
      <c r="V924" s="11">
        <v>1463</v>
      </c>
      <c r="W924" s="11">
        <v>21.830159999999999</v>
      </c>
      <c r="X924" s="11">
        <v>19.992207000000001</v>
      </c>
      <c r="Y924" s="11">
        <v>1.8379529999999999</v>
      </c>
      <c r="Z924" s="18">
        <f t="shared" si="19"/>
        <v>8.4193290383579408E-2</v>
      </c>
      <c r="AA924" s="11">
        <v>8.4193289999999994</v>
      </c>
      <c r="AR924" s="11" t="s">
        <v>76</v>
      </c>
      <c r="AS924" s="11">
        <v>921</v>
      </c>
      <c r="AT924" s="11">
        <v>-4.6801469999999998</v>
      </c>
      <c r="AU924" s="11">
        <v>-4.6388550000000004</v>
      </c>
      <c r="AV924" s="11">
        <v>4.1291000000000001E-2</v>
      </c>
      <c r="AW924" s="11">
        <v>0.88226800000000005</v>
      </c>
    </row>
    <row r="925" spans="21:49" x14ac:dyDescent="0.35">
      <c r="U925" s="11" t="s">
        <v>76</v>
      </c>
      <c r="V925" s="11">
        <v>1570</v>
      </c>
      <c r="W925" s="11">
        <v>-18.673983</v>
      </c>
      <c r="X925" s="11">
        <v>-17.102224</v>
      </c>
      <c r="Y925" s="11">
        <v>1.5717589999999999</v>
      </c>
      <c r="Z925" s="18">
        <f t="shared" si="19"/>
        <v>8.4168385501903906E-2</v>
      </c>
      <c r="AA925" s="11">
        <v>8.4168409999999998</v>
      </c>
      <c r="AR925" s="11" t="s">
        <v>83</v>
      </c>
      <c r="AS925" s="11">
        <v>922</v>
      </c>
      <c r="AT925" s="11">
        <v>-23.082218000000001</v>
      </c>
      <c r="AU925" s="11">
        <v>-24.768402999999999</v>
      </c>
      <c r="AV925" s="11">
        <v>1.686185</v>
      </c>
      <c r="AW925" s="11">
        <v>7.3051250000000003</v>
      </c>
    </row>
    <row r="926" spans="21:49" x14ac:dyDescent="0.35">
      <c r="U926" s="11" t="s">
        <v>76</v>
      </c>
      <c r="V926" s="11">
        <v>427</v>
      </c>
      <c r="W926" s="11">
        <v>-8.6234190000000002</v>
      </c>
      <c r="X926" s="11">
        <v>-7.8977339999999998</v>
      </c>
      <c r="Y926" s="11">
        <v>0.72568500000000002</v>
      </c>
      <c r="Z926" s="18">
        <f t="shared" si="19"/>
        <v>8.4152816881564035E-2</v>
      </c>
      <c r="AA926" s="11">
        <v>8.4152839999999998</v>
      </c>
      <c r="AR926" s="11" t="s">
        <v>78</v>
      </c>
      <c r="AS926" s="11">
        <v>923</v>
      </c>
      <c r="AT926" s="11">
        <v>-1.6911210000000001</v>
      </c>
      <c r="AU926" s="11">
        <v>-3.4473560000000001</v>
      </c>
      <c r="AV926" s="11">
        <v>1.756235</v>
      </c>
      <c r="AW926" s="11" t="s">
        <v>77</v>
      </c>
    </row>
    <row r="927" spans="21:49" x14ac:dyDescent="0.35">
      <c r="U927" s="11" t="s">
        <v>76</v>
      </c>
      <c r="V927" s="11">
        <v>1938</v>
      </c>
      <c r="W927" s="11">
        <v>6.6966520000000003</v>
      </c>
      <c r="X927" s="11">
        <v>7.2597709999999998</v>
      </c>
      <c r="Y927" s="11">
        <v>0.56311900000000004</v>
      </c>
      <c r="Z927" s="18">
        <f t="shared" si="19"/>
        <v>8.4089631654743299E-2</v>
      </c>
      <c r="AA927" s="11">
        <v>8.4089679999999998</v>
      </c>
      <c r="AR927" s="11" t="s">
        <v>76</v>
      </c>
      <c r="AS927" s="11">
        <v>924</v>
      </c>
      <c r="AT927" s="11">
        <v>26.638183000000001</v>
      </c>
      <c r="AU927" s="11">
        <v>24.239664000000001</v>
      </c>
      <c r="AV927" s="11">
        <v>2.3985189999999998</v>
      </c>
      <c r="AW927" s="11">
        <v>9.0040630000000004</v>
      </c>
    </row>
    <row r="928" spans="21:49" x14ac:dyDescent="0.35">
      <c r="U928" s="11" t="s">
        <v>76</v>
      </c>
      <c r="V928" s="11">
        <v>151</v>
      </c>
      <c r="W928" s="11">
        <v>12.893927</v>
      </c>
      <c r="X928" s="11">
        <v>11.811019999999999</v>
      </c>
      <c r="Y928" s="11">
        <v>1.0829070000000001</v>
      </c>
      <c r="Z928" s="18">
        <f t="shared" si="19"/>
        <v>8.3985817509281704E-2</v>
      </c>
      <c r="AA928" s="11">
        <v>8.3985850000000006</v>
      </c>
      <c r="AR928" s="11" t="s">
        <v>76</v>
      </c>
      <c r="AS928" s="11">
        <v>925</v>
      </c>
      <c r="AT928" s="11">
        <v>-17.212972000000001</v>
      </c>
      <c r="AU928" s="11">
        <v>-18.935654</v>
      </c>
      <c r="AV928" s="11">
        <v>1.722683</v>
      </c>
      <c r="AW928" s="11">
        <v>10.008050000000001</v>
      </c>
    </row>
    <row r="929" spans="21:49" x14ac:dyDescent="0.35">
      <c r="U929" s="11" t="s">
        <v>76</v>
      </c>
      <c r="V929" s="11">
        <v>716</v>
      </c>
      <c r="W929" s="11">
        <v>41.418604000000002</v>
      </c>
      <c r="X929" s="11">
        <v>37.957980999999997</v>
      </c>
      <c r="Y929" s="11">
        <v>3.460623</v>
      </c>
      <c r="Z929" s="18">
        <f t="shared" si="19"/>
        <v>8.3552381437095272E-2</v>
      </c>
      <c r="AA929" s="11">
        <v>8.3552379999999999</v>
      </c>
      <c r="AR929" s="11" t="s">
        <v>78</v>
      </c>
      <c r="AS929" s="11">
        <v>926</v>
      </c>
      <c r="AT929" s="11">
        <v>-0.80939499999999998</v>
      </c>
      <c r="AU929" s="11">
        <v>-2.8731040000000001</v>
      </c>
      <c r="AV929" s="11">
        <v>2.0637089999999998</v>
      </c>
      <c r="AW929" s="11" t="s">
        <v>77</v>
      </c>
    </row>
    <row r="930" spans="21:49" x14ac:dyDescent="0.35">
      <c r="U930" s="11" t="s">
        <v>76</v>
      </c>
      <c r="V930" s="11">
        <v>1014</v>
      </c>
      <c r="W930" s="11">
        <v>30.575572000000001</v>
      </c>
      <c r="X930" s="11">
        <v>33.116104</v>
      </c>
      <c r="Y930" s="11">
        <v>2.5405319999999998</v>
      </c>
      <c r="Z930" s="18">
        <f t="shared" si="19"/>
        <v>8.3090252571562676E-2</v>
      </c>
      <c r="AA930" s="11">
        <v>8.3090259999999994</v>
      </c>
      <c r="AR930" s="11" t="s">
        <v>76</v>
      </c>
      <c r="AS930" s="11">
        <v>927</v>
      </c>
      <c r="AT930" s="11">
        <v>30.63701</v>
      </c>
      <c r="AU930" s="11">
        <v>35.773681000000003</v>
      </c>
      <c r="AV930" s="11">
        <v>5.1366709999999998</v>
      </c>
      <c r="AW930" s="11">
        <v>16.766228999999999</v>
      </c>
    </row>
    <row r="931" spans="21:49" x14ac:dyDescent="0.35">
      <c r="U931" s="11" t="s">
        <v>76</v>
      </c>
      <c r="V931" s="11">
        <v>1237</v>
      </c>
      <c r="W931" s="11">
        <v>17.077787000000001</v>
      </c>
      <c r="X931" s="11">
        <v>18.493881999999999</v>
      </c>
      <c r="Y931" s="11">
        <v>1.4160950000000001</v>
      </c>
      <c r="Z931" s="18">
        <f t="shared" si="19"/>
        <v>8.2920287037190482E-2</v>
      </c>
      <c r="AA931" s="11">
        <v>8.2920269999999991</v>
      </c>
      <c r="AR931" s="11" t="s">
        <v>83</v>
      </c>
      <c r="AS931" s="11">
        <v>928</v>
      </c>
      <c r="AT931" s="11">
        <v>-8.1890699999999992</v>
      </c>
      <c r="AU931" s="11">
        <v>-7.4146720000000004</v>
      </c>
      <c r="AV931" s="11">
        <v>0.774397</v>
      </c>
      <c r="AW931" s="11">
        <v>9.4564760000000003</v>
      </c>
    </row>
    <row r="932" spans="21:49" x14ac:dyDescent="0.35">
      <c r="U932" s="11" t="s">
        <v>76</v>
      </c>
      <c r="V932" s="11">
        <v>791</v>
      </c>
      <c r="W932" s="11">
        <v>-9.2600230000000003</v>
      </c>
      <c r="X932" s="11">
        <v>-8.4925580000000007</v>
      </c>
      <c r="Y932" s="11">
        <v>0.76746599999999998</v>
      </c>
      <c r="Z932" s="18">
        <f t="shared" si="19"/>
        <v>8.287949176800101E-2</v>
      </c>
      <c r="AA932" s="11">
        <v>8.2879439999999995</v>
      </c>
      <c r="AR932" s="11" t="s">
        <v>76</v>
      </c>
      <c r="AS932" s="11">
        <v>929</v>
      </c>
      <c r="AT932" s="11">
        <v>-20.870867000000001</v>
      </c>
      <c r="AU932" s="11">
        <v>-14.370303</v>
      </c>
      <c r="AV932" s="11">
        <v>6.5005639999999998</v>
      </c>
      <c r="AW932" s="11">
        <v>31.146591999999998</v>
      </c>
    </row>
    <row r="933" spans="21:49" x14ac:dyDescent="0.35">
      <c r="U933" s="11" t="s">
        <v>76</v>
      </c>
      <c r="V933" s="11">
        <v>715</v>
      </c>
      <c r="W933" s="11">
        <v>48.818244</v>
      </c>
      <c r="X933" s="11">
        <v>44.783076000000001</v>
      </c>
      <c r="Y933" s="11">
        <v>4.0351670000000004</v>
      </c>
      <c r="Z933" s="18">
        <f t="shared" si="19"/>
        <v>8.2656946857818159E-2</v>
      </c>
      <c r="AA933" s="11">
        <v>8.2656949999999991</v>
      </c>
      <c r="AR933" s="11" t="s">
        <v>76</v>
      </c>
      <c r="AS933" s="11">
        <v>930</v>
      </c>
      <c r="AT933" s="11">
        <v>-6.8420680000000003</v>
      </c>
      <c r="AU933" s="11">
        <v>-9.474221</v>
      </c>
      <c r="AV933" s="11">
        <v>2.6321530000000002</v>
      </c>
      <c r="AW933" s="11">
        <v>38.470140000000001</v>
      </c>
    </row>
    <row r="934" spans="21:49" x14ac:dyDescent="0.35">
      <c r="U934" s="11" t="s">
        <v>76</v>
      </c>
      <c r="V934" s="11">
        <v>1171</v>
      </c>
      <c r="W934" s="11">
        <v>-28.296673999999999</v>
      </c>
      <c r="X934" s="11">
        <v>-25.961926999999999</v>
      </c>
      <c r="Y934" s="11">
        <v>2.3347470000000001</v>
      </c>
      <c r="Z934" s="18">
        <f t="shared" si="19"/>
        <v>8.2509591056531953E-2</v>
      </c>
      <c r="AA934" s="11">
        <v>8.2509599999999992</v>
      </c>
      <c r="AR934" s="11" t="s">
        <v>76</v>
      </c>
      <c r="AS934" s="11">
        <v>931</v>
      </c>
      <c r="AT934" s="11">
        <v>13.633941999999999</v>
      </c>
      <c r="AU934" s="11">
        <v>11.32591</v>
      </c>
      <c r="AV934" s="11">
        <v>2.3080319999999999</v>
      </c>
      <c r="AW934" s="11">
        <v>16.928577000000001</v>
      </c>
    </row>
    <row r="935" spans="21:49" x14ac:dyDescent="0.35">
      <c r="U935" s="11" t="s">
        <v>76</v>
      </c>
      <c r="V935" s="11">
        <v>962</v>
      </c>
      <c r="W935" s="11">
        <v>28.379981999999998</v>
      </c>
      <c r="X935" s="11">
        <v>26.046672000000001</v>
      </c>
      <c r="Y935" s="11">
        <v>2.3333089999999999</v>
      </c>
      <c r="Z935" s="18">
        <f t="shared" si="19"/>
        <v>8.2216718812577125E-2</v>
      </c>
      <c r="AA935" s="11">
        <v>8.2216740000000001</v>
      </c>
      <c r="AR935" s="11" t="s">
        <v>76</v>
      </c>
      <c r="AS935" s="11">
        <v>932</v>
      </c>
      <c r="AT935" s="11">
        <v>-11.842287000000001</v>
      </c>
      <c r="AU935" s="11">
        <v>-12.648759</v>
      </c>
      <c r="AV935" s="11">
        <v>0.80647199999999997</v>
      </c>
      <c r="AW935" s="11">
        <v>6.8101050000000001</v>
      </c>
    </row>
    <row r="936" spans="21:49" x14ac:dyDescent="0.35">
      <c r="U936" s="11" t="s">
        <v>76</v>
      </c>
      <c r="V936" s="11">
        <v>374</v>
      </c>
      <c r="W936" s="11">
        <v>21.499669999999998</v>
      </c>
      <c r="X936" s="11">
        <v>23.253561000000001</v>
      </c>
      <c r="Y936" s="11">
        <v>1.7538910000000001</v>
      </c>
      <c r="Z936" s="18">
        <f t="shared" si="19"/>
        <v>8.1577577702355436E-2</v>
      </c>
      <c r="AA936" s="11">
        <v>8.1577579999999994</v>
      </c>
      <c r="AR936" s="11" t="s">
        <v>78</v>
      </c>
      <c r="AS936" s="11">
        <v>933</v>
      </c>
      <c r="AT936" s="11">
        <v>9.0118919999999996</v>
      </c>
      <c r="AU936" s="11">
        <v>3.933487</v>
      </c>
      <c r="AV936" s="11">
        <v>5.0784050000000001</v>
      </c>
      <c r="AW936" s="11">
        <v>56.352260999999999</v>
      </c>
    </row>
    <row r="937" spans="21:49" x14ac:dyDescent="0.35">
      <c r="U937" s="11" t="s">
        <v>76</v>
      </c>
      <c r="V937" s="11">
        <v>1090</v>
      </c>
      <c r="W937" s="11">
        <v>23.973832000000002</v>
      </c>
      <c r="X937" s="11">
        <v>22.021553999999998</v>
      </c>
      <c r="Y937" s="11">
        <v>1.952278</v>
      </c>
      <c r="Z937" s="18">
        <f t="shared" si="19"/>
        <v>8.1433706551376508E-2</v>
      </c>
      <c r="AA937" s="11">
        <v>8.1433719999999994</v>
      </c>
      <c r="AR937" s="11" t="s">
        <v>83</v>
      </c>
      <c r="AS937" s="11">
        <v>934</v>
      </c>
      <c r="AT937" s="11">
        <v>-12.089247</v>
      </c>
      <c r="AU937" s="11">
        <v>-15.375756000000001</v>
      </c>
      <c r="AV937" s="11">
        <v>3.2865090000000001</v>
      </c>
      <c r="AW937" s="11">
        <v>27.185390999999999</v>
      </c>
    </row>
    <row r="938" spans="21:49" x14ac:dyDescent="0.35">
      <c r="U938" s="11" t="s">
        <v>76</v>
      </c>
      <c r="V938" s="11">
        <v>937</v>
      </c>
      <c r="W938" s="11">
        <v>14.384335</v>
      </c>
      <c r="X938" s="11">
        <v>13.213905</v>
      </c>
      <c r="Y938" s="11">
        <v>1.1704300000000001</v>
      </c>
      <c r="Z938" s="18">
        <f t="shared" si="19"/>
        <v>8.1368377474523509E-2</v>
      </c>
      <c r="AA938" s="11">
        <v>8.1368369999999999</v>
      </c>
      <c r="AR938" s="11" t="s">
        <v>76</v>
      </c>
      <c r="AS938" s="11">
        <v>935</v>
      </c>
      <c r="AT938" s="11">
        <v>-2.4412240000000001</v>
      </c>
      <c r="AU938" s="11">
        <v>2.7505790000000001</v>
      </c>
      <c r="AV938" s="11">
        <v>5.1918030000000002</v>
      </c>
      <c r="AW938" s="11" t="s">
        <v>77</v>
      </c>
    </row>
    <row r="939" spans="21:49" x14ac:dyDescent="0.35">
      <c r="U939" s="11" t="s">
        <v>76</v>
      </c>
      <c r="V939" s="11">
        <v>212</v>
      </c>
      <c r="W939" s="11">
        <v>10.78018</v>
      </c>
      <c r="X939" s="11">
        <v>11.656078000000001</v>
      </c>
      <c r="Y939" s="11">
        <v>0.87589799999999995</v>
      </c>
      <c r="Z939" s="18">
        <f t="shared" si="19"/>
        <v>8.1250776888697585E-2</v>
      </c>
      <c r="AA939" s="11">
        <v>8.1250750000000007</v>
      </c>
      <c r="AR939" s="11" t="s">
        <v>76</v>
      </c>
      <c r="AS939" s="11">
        <v>936</v>
      </c>
      <c r="AT939" s="11">
        <v>-17.339655</v>
      </c>
      <c r="AU939" s="11">
        <v>-18.171517000000001</v>
      </c>
      <c r="AV939" s="11">
        <v>0.83186199999999999</v>
      </c>
      <c r="AW939" s="11">
        <v>4.7974550000000002</v>
      </c>
    </row>
    <row r="940" spans="21:49" x14ac:dyDescent="0.35">
      <c r="U940" s="11" t="s">
        <v>76</v>
      </c>
      <c r="V940" s="11">
        <v>1465</v>
      </c>
      <c r="W940" s="11">
        <v>-26.6645</v>
      </c>
      <c r="X940" s="11">
        <v>-24.498736999999998</v>
      </c>
      <c r="Y940" s="11">
        <v>2.1657639999999998</v>
      </c>
      <c r="Z940" s="18">
        <f t="shared" si="19"/>
        <v>8.1222749348384554E-2</v>
      </c>
      <c r="AA940" s="11">
        <v>8.1222729999999999</v>
      </c>
      <c r="AR940" s="11" t="s">
        <v>76</v>
      </c>
      <c r="AS940" s="11">
        <v>937</v>
      </c>
      <c r="AT940" s="11">
        <v>14.384335</v>
      </c>
      <c r="AU940" s="11">
        <v>13.213905</v>
      </c>
      <c r="AV940" s="11">
        <v>1.1704300000000001</v>
      </c>
      <c r="AW940" s="11">
        <v>8.1368369999999999</v>
      </c>
    </row>
    <row r="941" spans="21:49" x14ac:dyDescent="0.35">
      <c r="U941" s="11" t="s">
        <v>76</v>
      </c>
      <c r="V941" s="11">
        <v>679</v>
      </c>
      <c r="W941" s="11">
        <v>37.485413000000001</v>
      </c>
      <c r="X941" s="11">
        <v>34.450851999999998</v>
      </c>
      <c r="Y941" s="11">
        <v>3.0345610000000001</v>
      </c>
      <c r="Z941" s="18">
        <f t="shared" si="19"/>
        <v>8.0953116349551754E-2</v>
      </c>
      <c r="AA941" s="11">
        <v>8.0953119999999998</v>
      </c>
      <c r="AR941" s="11" t="s">
        <v>76</v>
      </c>
      <c r="AS941" s="11">
        <v>938</v>
      </c>
      <c r="AT941" s="11">
        <v>15.276178</v>
      </c>
      <c r="AU941" s="11">
        <v>14.534979</v>
      </c>
      <c r="AV941" s="11">
        <v>0.74119900000000005</v>
      </c>
      <c r="AW941" s="11">
        <v>4.8519949999999996</v>
      </c>
    </row>
    <row r="942" spans="21:49" x14ac:dyDescent="0.35">
      <c r="U942" s="11" t="s">
        <v>76</v>
      </c>
      <c r="V942" s="11">
        <v>278</v>
      </c>
      <c r="W942" s="11">
        <v>1.5518289999999999</v>
      </c>
      <c r="X942" s="11">
        <v>1.6773670000000001</v>
      </c>
      <c r="Y942" s="11">
        <v>0.12553700000000001</v>
      </c>
      <c r="Z942" s="18">
        <f t="shared" si="19"/>
        <v>8.0896155439806841E-2</v>
      </c>
      <c r="AA942" s="11">
        <v>8.0896340000000002</v>
      </c>
      <c r="AR942" s="11" t="s">
        <v>83</v>
      </c>
      <c r="AS942" s="11">
        <v>939</v>
      </c>
      <c r="AT942" s="11">
        <v>-20.397010000000002</v>
      </c>
      <c r="AU942" s="11">
        <v>-20.777799999999999</v>
      </c>
      <c r="AV942" s="11">
        <v>0.38079000000000002</v>
      </c>
      <c r="AW942" s="11">
        <v>1.866889</v>
      </c>
    </row>
    <row r="943" spans="21:49" x14ac:dyDescent="0.35">
      <c r="U943" s="11" t="s">
        <v>76</v>
      </c>
      <c r="V943" s="11">
        <v>1661</v>
      </c>
      <c r="W943" s="11">
        <v>-15.251932999999999</v>
      </c>
      <c r="X943" s="11">
        <v>-14.022173</v>
      </c>
      <c r="Y943" s="11">
        <v>1.22976</v>
      </c>
      <c r="Z943" s="18">
        <f t="shared" si="19"/>
        <v>8.062977984495473E-2</v>
      </c>
      <c r="AA943" s="11">
        <v>8.0629779999999993</v>
      </c>
      <c r="AR943" s="11" t="s">
        <v>78</v>
      </c>
      <c r="AS943" s="11">
        <v>940</v>
      </c>
      <c r="AT943" s="11">
        <v>14.810432</v>
      </c>
      <c r="AU943" s="11">
        <v>18.553840999999998</v>
      </c>
      <c r="AV943" s="11">
        <v>3.7434090000000002</v>
      </c>
      <c r="AW943" s="11">
        <v>25.275490999999999</v>
      </c>
    </row>
    <row r="944" spans="21:49" x14ac:dyDescent="0.35">
      <c r="U944" s="11" t="s">
        <v>76</v>
      </c>
      <c r="V944" s="11">
        <v>1123</v>
      </c>
      <c r="W944" s="11">
        <v>21.015294000000001</v>
      </c>
      <c r="X944" s="11">
        <v>19.323350999999999</v>
      </c>
      <c r="Y944" s="11">
        <v>1.6919439999999999</v>
      </c>
      <c r="Z944" s="18">
        <f t="shared" si="19"/>
        <v>8.0510127529027184E-2</v>
      </c>
      <c r="AA944" s="11">
        <v>8.0510099999999998</v>
      </c>
      <c r="AR944" s="11" t="s">
        <v>76</v>
      </c>
      <c r="AS944" s="11">
        <v>941</v>
      </c>
      <c r="AT944" s="11">
        <v>-13.030972999999999</v>
      </c>
      <c r="AU944" s="11">
        <v>-16.714108</v>
      </c>
      <c r="AV944" s="11">
        <v>3.6831360000000002</v>
      </c>
      <c r="AW944" s="11">
        <v>28.264472999999999</v>
      </c>
    </row>
    <row r="945" spans="21:49" x14ac:dyDescent="0.35">
      <c r="U945" s="11" t="s">
        <v>76</v>
      </c>
      <c r="V945" s="11">
        <v>1429</v>
      </c>
      <c r="W945" s="11">
        <v>6.8691310000000003</v>
      </c>
      <c r="X945" s="11">
        <v>7.4217700000000004</v>
      </c>
      <c r="Y945" s="11">
        <v>0.55263899999999999</v>
      </c>
      <c r="Z945" s="18">
        <f t="shared" si="19"/>
        <v>8.0452534680150942E-2</v>
      </c>
      <c r="AA945" s="11">
        <v>8.0452549999999992</v>
      </c>
      <c r="AR945" s="11" t="s">
        <v>76</v>
      </c>
      <c r="AS945" s="11">
        <v>942</v>
      </c>
      <c r="AT945" s="11">
        <v>-9.0206920000000004</v>
      </c>
      <c r="AU945" s="11">
        <v>-9.9521239999999995</v>
      </c>
      <c r="AV945" s="11">
        <v>0.93143200000000004</v>
      </c>
      <c r="AW945" s="11">
        <v>10.325509</v>
      </c>
    </row>
    <row r="946" spans="21:49" x14ac:dyDescent="0.35">
      <c r="U946" s="11" t="s">
        <v>76</v>
      </c>
      <c r="V946" s="11">
        <v>409</v>
      </c>
      <c r="W946" s="11">
        <v>-25.246511999999999</v>
      </c>
      <c r="X946" s="11">
        <v>-23.216149999999999</v>
      </c>
      <c r="Y946" s="11">
        <v>2.0303629999999999</v>
      </c>
      <c r="Z946" s="18">
        <f t="shared" si="19"/>
        <v>8.0421525159594318E-2</v>
      </c>
      <c r="AA946" s="11">
        <v>8.0421510000000005</v>
      </c>
      <c r="AR946" s="11" t="s">
        <v>76</v>
      </c>
      <c r="AS946" s="11">
        <v>943</v>
      </c>
      <c r="AT946" s="11">
        <v>-24.767512</v>
      </c>
      <c r="AU946" s="11">
        <v>-23.563607999999999</v>
      </c>
      <c r="AV946" s="11">
        <v>1.203905</v>
      </c>
      <c r="AW946" s="11">
        <v>4.8608219999999998</v>
      </c>
    </row>
    <row r="947" spans="21:49" x14ac:dyDescent="0.35">
      <c r="U947" s="11" t="s">
        <v>76</v>
      </c>
      <c r="V947" s="11">
        <v>571</v>
      </c>
      <c r="W947" s="11">
        <v>-21.234705000000002</v>
      </c>
      <c r="X947" s="11">
        <v>-19.536527</v>
      </c>
      <c r="Y947" s="11">
        <v>1.6981790000000001</v>
      </c>
      <c r="Z947" s="18">
        <f t="shared" si="19"/>
        <v>7.9971866809545974E-2</v>
      </c>
      <c r="AA947" s="11">
        <v>7.9971860000000001</v>
      </c>
      <c r="AR947" s="11" t="s">
        <v>78</v>
      </c>
      <c r="AS947" s="11">
        <v>944</v>
      </c>
      <c r="AT947" s="11">
        <v>-18.093404</v>
      </c>
      <c r="AU947" s="11">
        <v>-18.299365999999999</v>
      </c>
      <c r="AV947" s="11">
        <v>0.20596200000000001</v>
      </c>
      <c r="AW947" s="11">
        <v>1.1383270000000001</v>
      </c>
    </row>
    <row r="948" spans="21:49" x14ac:dyDescent="0.35">
      <c r="U948" s="11" t="s">
        <v>76</v>
      </c>
      <c r="V948" s="11">
        <v>1667</v>
      </c>
      <c r="W948" s="11">
        <v>-16.560282999999998</v>
      </c>
      <c r="X948" s="11">
        <v>-15.236190000000001</v>
      </c>
      <c r="Y948" s="11">
        <v>1.324093</v>
      </c>
      <c r="Z948" s="18">
        <f t="shared" si="19"/>
        <v>7.9955940366478045E-2</v>
      </c>
      <c r="AA948" s="11">
        <v>7.9955959999999999</v>
      </c>
      <c r="AR948" s="11" t="s">
        <v>76</v>
      </c>
      <c r="AS948" s="11">
        <v>945</v>
      </c>
      <c r="AT948" s="11">
        <v>37.089599999999997</v>
      </c>
      <c r="AU948" s="11">
        <v>31.500321</v>
      </c>
      <c r="AV948" s="11">
        <v>5.5892790000000003</v>
      </c>
      <c r="AW948" s="11">
        <v>15.069666</v>
      </c>
    </row>
    <row r="949" spans="21:49" x14ac:dyDescent="0.35">
      <c r="U949" s="11" t="s">
        <v>76</v>
      </c>
      <c r="V949" s="11">
        <v>782</v>
      </c>
      <c r="W949" s="11">
        <v>-19.422284999999999</v>
      </c>
      <c r="X949" s="11">
        <v>-17.870521</v>
      </c>
      <c r="Y949" s="11">
        <v>1.5517639999999999</v>
      </c>
      <c r="Z949" s="18">
        <f t="shared" si="19"/>
        <v>7.9896057544207602E-2</v>
      </c>
      <c r="AA949" s="11">
        <v>7.9896039999999999</v>
      </c>
      <c r="AR949" s="11" t="s">
        <v>76</v>
      </c>
      <c r="AS949" s="11">
        <v>946</v>
      </c>
      <c r="AT949" s="11">
        <v>-18.944637</v>
      </c>
      <c r="AU949" s="11">
        <v>-18.096415</v>
      </c>
      <c r="AV949" s="11">
        <v>0.84822200000000003</v>
      </c>
      <c r="AW949" s="11">
        <v>4.477373</v>
      </c>
    </row>
    <row r="950" spans="21:49" x14ac:dyDescent="0.35">
      <c r="U950" s="11" t="s">
        <v>76</v>
      </c>
      <c r="V950" s="11">
        <v>381</v>
      </c>
      <c r="W950" s="11">
        <v>15.102905</v>
      </c>
      <c r="X950" s="11">
        <v>16.306429999999999</v>
      </c>
      <c r="Y950" s="11">
        <v>1.203525</v>
      </c>
      <c r="Z950" s="18">
        <f t="shared" si="19"/>
        <v>7.9688311619519558E-2</v>
      </c>
      <c r="AA950" s="11">
        <v>7.9688299999999996</v>
      </c>
      <c r="AR950" s="11" t="s">
        <v>76</v>
      </c>
      <c r="AS950" s="11">
        <v>947</v>
      </c>
      <c r="AT950" s="11">
        <v>6.8856539999999997</v>
      </c>
      <c r="AU950" s="11">
        <v>6.6797149999999998</v>
      </c>
      <c r="AV950" s="11">
        <v>0.20593900000000001</v>
      </c>
      <c r="AW950" s="11">
        <v>2.9908429999999999</v>
      </c>
    </row>
    <row r="951" spans="21:49" x14ac:dyDescent="0.35">
      <c r="U951" s="11" t="s">
        <v>76</v>
      </c>
      <c r="V951" s="11">
        <v>481</v>
      </c>
      <c r="W951" s="11">
        <v>-14.07878</v>
      </c>
      <c r="X951" s="11">
        <v>-15.197901</v>
      </c>
      <c r="Y951" s="11">
        <v>1.119121</v>
      </c>
      <c r="Z951" s="18">
        <f t="shared" si="19"/>
        <v>7.948991318850071E-2</v>
      </c>
      <c r="AA951" s="11">
        <v>7.9489919999999996</v>
      </c>
      <c r="AR951" s="11" t="s">
        <v>76</v>
      </c>
      <c r="AS951" s="11">
        <v>948</v>
      </c>
      <c r="AT951" s="11">
        <v>23.199414000000001</v>
      </c>
      <c r="AU951" s="11">
        <v>27.634357000000001</v>
      </c>
      <c r="AV951" s="11">
        <v>4.4349429999999996</v>
      </c>
      <c r="AW951" s="11">
        <v>19.116613999999998</v>
      </c>
    </row>
    <row r="952" spans="21:49" x14ac:dyDescent="0.35">
      <c r="U952" s="11" t="s">
        <v>76</v>
      </c>
      <c r="V952" s="11">
        <v>1663</v>
      </c>
      <c r="W952" s="11">
        <v>41.883006000000002</v>
      </c>
      <c r="X952" s="11">
        <v>38.555152</v>
      </c>
      <c r="Y952" s="11">
        <v>3.3278539999999999</v>
      </c>
      <c r="Z952" s="18">
        <f t="shared" si="19"/>
        <v>7.945594926973483E-2</v>
      </c>
      <c r="AA952" s="11">
        <v>7.9455960000000001</v>
      </c>
      <c r="AR952" s="11" t="s">
        <v>83</v>
      </c>
      <c r="AS952" s="11">
        <v>949</v>
      </c>
      <c r="AT952" s="11">
        <v>-4.7622470000000003</v>
      </c>
      <c r="AU952" s="11">
        <v>-6.9744549999999998</v>
      </c>
      <c r="AV952" s="11">
        <v>2.212208</v>
      </c>
      <c r="AW952" s="11">
        <v>46.453032</v>
      </c>
    </row>
    <row r="953" spans="21:49" x14ac:dyDescent="0.35">
      <c r="U953" s="11" t="s">
        <v>76</v>
      </c>
      <c r="V953" s="11">
        <v>977</v>
      </c>
      <c r="W953" s="11">
        <v>27.639258999999999</v>
      </c>
      <c r="X953" s="11">
        <v>29.826115000000001</v>
      </c>
      <c r="Y953" s="11">
        <v>2.1868560000000001</v>
      </c>
      <c r="Z953" s="18">
        <f t="shared" si="19"/>
        <v>7.912136863003455E-2</v>
      </c>
      <c r="AA953" s="11">
        <v>7.9121350000000001</v>
      </c>
      <c r="AR953" s="11" t="s">
        <v>83</v>
      </c>
      <c r="AS953" s="11">
        <v>950</v>
      </c>
      <c r="AT953" s="11">
        <v>-12.240755</v>
      </c>
      <c r="AU953" s="11">
        <v>-6.2782960000000001</v>
      </c>
      <c r="AV953" s="11">
        <v>5.962459</v>
      </c>
      <c r="AW953" s="11">
        <v>48.709892000000004</v>
      </c>
    </row>
    <row r="954" spans="21:49" x14ac:dyDescent="0.35">
      <c r="U954" s="11" t="s">
        <v>76</v>
      </c>
      <c r="V954" s="11">
        <v>757</v>
      </c>
      <c r="W954" s="11">
        <v>-11.286861</v>
      </c>
      <c r="X954" s="11">
        <v>-10.394345</v>
      </c>
      <c r="Y954" s="11">
        <v>0.89251599999999998</v>
      </c>
      <c r="Z954" s="18">
        <f t="shared" si="19"/>
        <v>7.9075661514747098E-2</v>
      </c>
      <c r="AA954" s="11">
        <v>7.9075629999999997</v>
      </c>
      <c r="AR954" s="11" t="s">
        <v>76</v>
      </c>
      <c r="AS954" s="11">
        <v>951</v>
      </c>
      <c r="AT954" s="11">
        <v>22.125105999999999</v>
      </c>
      <c r="AU954" s="11">
        <v>24.08408</v>
      </c>
      <c r="AV954" s="11">
        <v>1.958974</v>
      </c>
      <c r="AW954" s="11">
        <v>8.8540779999999994</v>
      </c>
    </row>
    <row r="955" spans="21:49" x14ac:dyDescent="0.35">
      <c r="U955" s="11" t="s">
        <v>76</v>
      </c>
      <c r="V955" s="11">
        <v>1731</v>
      </c>
      <c r="W955" s="11">
        <v>14.395471000000001</v>
      </c>
      <c r="X955" s="11">
        <v>13.257997</v>
      </c>
      <c r="Y955" s="11">
        <v>1.1374740000000001</v>
      </c>
      <c r="Z955" s="18">
        <f t="shared" si="19"/>
        <v>7.901610166141837E-2</v>
      </c>
      <c r="AA955" s="11">
        <v>7.9016109999999999</v>
      </c>
      <c r="AR955" s="11" t="s">
        <v>78</v>
      </c>
      <c r="AS955" s="11">
        <v>952</v>
      </c>
      <c r="AT955" s="11">
        <v>48.901119000000001</v>
      </c>
      <c r="AU955" s="11">
        <v>47.660308999999998</v>
      </c>
      <c r="AV955" s="11">
        <v>1.24081</v>
      </c>
      <c r="AW955" s="11">
        <v>2.5373860000000001</v>
      </c>
    </row>
    <row r="956" spans="21:49" x14ac:dyDescent="0.35">
      <c r="U956" s="11" t="s">
        <v>76</v>
      </c>
      <c r="V956" s="11">
        <v>1627</v>
      </c>
      <c r="W956" s="11">
        <v>-6.1785100000000002</v>
      </c>
      <c r="X956" s="11">
        <v>-6.6662619999999997</v>
      </c>
      <c r="Y956" s="11">
        <v>0.48775200000000002</v>
      </c>
      <c r="Z956" s="18">
        <f t="shared" si="19"/>
        <v>7.8943305101068062E-2</v>
      </c>
      <c r="AA956" s="11">
        <v>7.894323</v>
      </c>
      <c r="AR956" s="11" t="s">
        <v>76</v>
      </c>
      <c r="AS956" s="11">
        <v>953</v>
      </c>
      <c r="AT956" s="11">
        <v>25.470227000000001</v>
      </c>
      <c r="AU956" s="11">
        <v>25.253613000000001</v>
      </c>
      <c r="AV956" s="11">
        <v>0.216614</v>
      </c>
      <c r="AW956" s="11">
        <v>0.85045899999999996</v>
      </c>
    </row>
    <row r="957" spans="21:49" x14ac:dyDescent="0.35">
      <c r="U957" s="11" t="s">
        <v>76</v>
      </c>
      <c r="V957" s="11">
        <v>772</v>
      </c>
      <c r="W957" s="11">
        <v>-25.116727999999998</v>
      </c>
      <c r="X957" s="11">
        <v>-23.135111999999999</v>
      </c>
      <c r="Y957" s="11">
        <v>1.981616</v>
      </c>
      <c r="Z957" s="18">
        <f t="shared" si="19"/>
        <v>7.8896263876409384E-2</v>
      </c>
      <c r="AA957" s="11">
        <v>7.8896269999999999</v>
      </c>
      <c r="AR957" s="11" t="s">
        <v>76</v>
      </c>
      <c r="AS957" s="11">
        <v>954</v>
      </c>
      <c r="AT957" s="11">
        <v>38.655335000000001</v>
      </c>
      <c r="AU957" s="11">
        <v>37.575302999999998</v>
      </c>
      <c r="AV957" s="11">
        <v>1.0800320000000001</v>
      </c>
      <c r="AW957" s="11">
        <v>2.7940049999999998</v>
      </c>
    </row>
    <row r="958" spans="21:49" x14ac:dyDescent="0.35">
      <c r="U958" s="11" t="s">
        <v>76</v>
      </c>
      <c r="V958" s="11">
        <v>69</v>
      </c>
      <c r="W958" s="11">
        <v>-14.801750999999999</v>
      </c>
      <c r="X958" s="11">
        <v>-13.637029999999999</v>
      </c>
      <c r="Y958" s="11">
        <v>1.1647209999999999</v>
      </c>
      <c r="Z958" s="18">
        <f t="shared" si="19"/>
        <v>7.8688055217250988E-2</v>
      </c>
      <c r="AA958" s="11">
        <v>7.8688060000000002</v>
      </c>
      <c r="AR958" s="11" t="s">
        <v>76</v>
      </c>
      <c r="AS958" s="11">
        <v>955</v>
      </c>
      <c r="AT958" s="11">
        <v>37.406767000000002</v>
      </c>
      <c r="AU958" s="11">
        <v>32.548172999999998</v>
      </c>
      <c r="AV958" s="11">
        <v>4.8585940000000001</v>
      </c>
      <c r="AW958" s="11">
        <v>12.988542000000001</v>
      </c>
    </row>
    <row r="959" spans="21:49" x14ac:dyDescent="0.35">
      <c r="U959" s="11" t="s">
        <v>76</v>
      </c>
      <c r="V959" s="11">
        <v>1255</v>
      </c>
      <c r="W959" s="11">
        <v>36.828735999999999</v>
      </c>
      <c r="X959" s="11">
        <v>39.708351999999998</v>
      </c>
      <c r="Y959" s="11">
        <v>2.879616</v>
      </c>
      <c r="Z959" s="18">
        <f t="shared" si="19"/>
        <v>7.8189379076164869E-2</v>
      </c>
      <c r="AA959" s="11">
        <v>7.8189380000000002</v>
      </c>
      <c r="AR959" s="11" t="s">
        <v>76</v>
      </c>
      <c r="AS959" s="11">
        <v>956</v>
      </c>
      <c r="AT959" s="11">
        <v>28.770213999999999</v>
      </c>
      <c r="AU959" s="11">
        <v>25.736573</v>
      </c>
      <c r="AV959" s="11">
        <v>3.0336409999999998</v>
      </c>
      <c r="AW959" s="11">
        <v>10.544381</v>
      </c>
    </row>
    <row r="960" spans="21:49" x14ac:dyDescent="0.35">
      <c r="U960" s="11" t="s">
        <v>76</v>
      </c>
      <c r="V960" s="11">
        <v>1216</v>
      </c>
      <c r="W960" s="11">
        <v>8.5059179999999994</v>
      </c>
      <c r="X960" s="11">
        <v>9.1704720000000002</v>
      </c>
      <c r="Y960" s="11">
        <v>0.66455399999999998</v>
      </c>
      <c r="Z960" s="18">
        <f t="shared" si="19"/>
        <v>7.8128427760530958E-2</v>
      </c>
      <c r="AA960" s="11">
        <v>7.8128460000000004</v>
      </c>
      <c r="AR960" s="11" t="s">
        <v>76</v>
      </c>
      <c r="AS960" s="11">
        <v>957</v>
      </c>
      <c r="AT960" s="11">
        <v>-18.210640000000001</v>
      </c>
      <c r="AU960" s="11">
        <v>-17.338878999999999</v>
      </c>
      <c r="AV960" s="11">
        <v>0.87176100000000001</v>
      </c>
      <c r="AW960" s="11">
        <v>4.7870970000000002</v>
      </c>
    </row>
    <row r="961" spans="21:49" x14ac:dyDescent="0.35">
      <c r="U961" s="11" t="s">
        <v>76</v>
      </c>
      <c r="V961" s="11">
        <v>1473</v>
      </c>
      <c r="W961" s="11">
        <v>46.349941999999999</v>
      </c>
      <c r="X961" s="11">
        <v>42.728807000000003</v>
      </c>
      <c r="Y961" s="11">
        <v>3.6211359999999999</v>
      </c>
      <c r="Z961" s="18">
        <f t="shared" si="19"/>
        <v>7.8126009305470118E-2</v>
      </c>
      <c r="AA961" s="11">
        <v>7.8125999999999998</v>
      </c>
      <c r="AR961" s="11" t="s">
        <v>76</v>
      </c>
      <c r="AS961" s="11">
        <v>958</v>
      </c>
      <c r="AT961" s="11">
        <v>-8.4013439999999999</v>
      </c>
      <c r="AU961" s="11">
        <v>-4.0552460000000004</v>
      </c>
      <c r="AV961" s="11">
        <v>4.3460979999999996</v>
      </c>
      <c r="AW961" s="11">
        <v>51.730989000000001</v>
      </c>
    </row>
    <row r="962" spans="21:49" x14ac:dyDescent="0.35">
      <c r="U962" s="11" t="s">
        <v>76</v>
      </c>
      <c r="V962" s="11">
        <v>1761</v>
      </c>
      <c r="W962" s="11">
        <v>-7.7367619999999997</v>
      </c>
      <c r="X962" s="11">
        <v>-8.3398450000000004</v>
      </c>
      <c r="Y962" s="11">
        <v>0.60308300000000004</v>
      </c>
      <c r="Z962" s="18">
        <f t="shared" si="19"/>
        <v>7.7950310478724832E-2</v>
      </c>
      <c r="AA962" s="11">
        <v>7.7950290000000004</v>
      </c>
      <c r="AR962" s="11" t="s">
        <v>76</v>
      </c>
      <c r="AS962" s="11">
        <v>959</v>
      </c>
      <c r="AT962" s="11">
        <v>-19.740341999999998</v>
      </c>
      <c r="AU962" s="11">
        <v>-20.134238</v>
      </c>
      <c r="AV962" s="11">
        <v>0.39389600000000002</v>
      </c>
      <c r="AW962" s="11">
        <v>1.9953860000000001</v>
      </c>
    </row>
    <row r="963" spans="21:49" x14ac:dyDescent="0.35">
      <c r="U963" s="11" t="s">
        <v>76</v>
      </c>
      <c r="V963" s="11">
        <v>882</v>
      </c>
      <c r="W963" s="11">
        <v>-7.0861660000000004</v>
      </c>
      <c r="X963" s="11">
        <v>-6.534789</v>
      </c>
      <c r="Y963" s="11">
        <v>0.55137700000000001</v>
      </c>
      <c r="Z963" s="18">
        <f t="shared" ref="Z963:Z1026" si="20">ABS(Y963/W963)</f>
        <v>7.78103420100517E-2</v>
      </c>
      <c r="AA963" s="11">
        <v>7.7810290000000002</v>
      </c>
      <c r="AR963" s="11" t="s">
        <v>78</v>
      </c>
      <c r="AS963" s="11">
        <v>960</v>
      </c>
      <c r="AT963" s="11">
        <v>-9.7875770000000006</v>
      </c>
      <c r="AU963" s="11">
        <v>-9.1809650000000005</v>
      </c>
      <c r="AV963" s="11">
        <v>0.60661200000000004</v>
      </c>
      <c r="AW963" s="11">
        <v>6.1977779999999996</v>
      </c>
    </row>
    <row r="964" spans="21:49" x14ac:dyDescent="0.35">
      <c r="U964" s="11" t="s">
        <v>76</v>
      </c>
      <c r="V964" s="11">
        <v>727</v>
      </c>
      <c r="W964" s="11">
        <v>-19.001394000000001</v>
      </c>
      <c r="X964" s="11">
        <v>-20.479436</v>
      </c>
      <c r="Y964" s="11">
        <v>1.4780409999999999</v>
      </c>
      <c r="Z964" s="18">
        <f t="shared" si="20"/>
        <v>7.7785924548483112E-2</v>
      </c>
      <c r="AA964" s="11">
        <v>7.778594</v>
      </c>
      <c r="AR964" s="11" t="s">
        <v>83</v>
      </c>
      <c r="AS964" s="11">
        <v>961</v>
      </c>
      <c r="AT964" s="11">
        <v>27.219190000000001</v>
      </c>
      <c r="AU964" s="11">
        <v>23.781421000000002</v>
      </c>
      <c r="AV964" s="11">
        <v>3.4377689999999999</v>
      </c>
      <c r="AW964" s="11">
        <v>12.629948000000001</v>
      </c>
    </row>
    <row r="965" spans="21:49" x14ac:dyDescent="0.35">
      <c r="U965" s="11" t="s">
        <v>76</v>
      </c>
      <c r="V965" s="11">
        <v>360</v>
      </c>
      <c r="W965" s="11">
        <v>-5.5814349999999999</v>
      </c>
      <c r="X965" s="11">
        <v>-6.0149879999999998</v>
      </c>
      <c r="Y965" s="11">
        <v>0.43355300000000002</v>
      </c>
      <c r="Z965" s="18">
        <f t="shared" si="20"/>
        <v>7.76776939980489E-2</v>
      </c>
      <c r="AA965" s="11">
        <v>7.7677649999999998</v>
      </c>
      <c r="AR965" s="11" t="s">
        <v>76</v>
      </c>
      <c r="AS965" s="11">
        <v>962</v>
      </c>
      <c r="AT965" s="11">
        <v>28.379981999999998</v>
      </c>
      <c r="AU965" s="11">
        <v>26.046672000000001</v>
      </c>
      <c r="AV965" s="11">
        <v>2.3333089999999999</v>
      </c>
      <c r="AW965" s="11">
        <v>8.2216740000000001</v>
      </c>
    </row>
    <row r="966" spans="21:49" x14ac:dyDescent="0.35">
      <c r="U966" s="11" t="s">
        <v>76</v>
      </c>
      <c r="V966" s="11">
        <v>580</v>
      </c>
      <c r="W966" s="11">
        <v>17.589628000000001</v>
      </c>
      <c r="X966" s="11">
        <v>16.224260999999998</v>
      </c>
      <c r="Y966" s="11">
        <v>1.365367</v>
      </c>
      <c r="Z966" s="18">
        <f t="shared" si="20"/>
        <v>7.7623415344542812E-2</v>
      </c>
      <c r="AA966" s="11">
        <v>7.7623430000000004</v>
      </c>
      <c r="AR966" s="11" t="s">
        <v>78</v>
      </c>
      <c r="AS966" s="11">
        <v>963</v>
      </c>
      <c r="AT966" s="11">
        <v>37.718161000000002</v>
      </c>
      <c r="AU966" s="11">
        <v>33.080500000000001</v>
      </c>
      <c r="AV966" s="11">
        <v>4.6376609999999996</v>
      </c>
      <c r="AW966" s="11">
        <v>12.295565</v>
      </c>
    </row>
    <row r="967" spans="21:49" x14ac:dyDescent="0.35">
      <c r="U967" s="11" t="s">
        <v>76</v>
      </c>
      <c r="V967" s="11">
        <v>725</v>
      </c>
      <c r="W967" s="11">
        <v>-12.716116</v>
      </c>
      <c r="X967" s="11">
        <v>-11.7333</v>
      </c>
      <c r="Y967" s="11">
        <v>0.98281600000000002</v>
      </c>
      <c r="Z967" s="18">
        <f t="shared" si="20"/>
        <v>7.7289008687872932E-2</v>
      </c>
      <c r="AA967" s="11">
        <v>7.728904</v>
      </c>
      <c r="AR967" s="11" t="s">
        <v>76</v>
      </c>
      <c r="AS967" s="11">
        <v>964</v>
      </c>
      <c r="AT967" s="11">
        <v>12.360836000000001</v>
      </c>
      <c r="AU967" s="11">
        <v>15.709353</v>
      </c>
      <c r="AV967" s="11">
        <v>3.3485170000000002</v>
      </c>
      <c r="AW967" s="11">
        <v>27.089729999999999</v>
      </c>
    </row>
    <row r="968" spans="21:49" x14ac:dyDescent="0.35">
      <c r="U968" s="11" t="s">
        <v>76</v>
      </c>
      <c r="V968" s="11">
        <v>568</v>
      </c>
      <c r="W968" s="11">
        <v>42.716597999999998</v>
      </c>
      <c r="X968" s="11">
        <v>39.421171000000001</v>
      </c>
      <c r="Y968" s="11">
        <v>3.295426</v>
      </c>
      <c r="Z968" s="18">
        <f t="shared" si="20"/>
        <v>7.7146265252677662E-2</v>
      </c>
      <c r="AA968" s="11">
        <v>7.7146280000000003</v>
      </c>
      <c r="AR968" s="11" t="s">
        <v>83</v>
      </c>
      <c r="AS968" s="11">
        <v>965</v>
      </c>
      <c r="AT968" s="11">
        <v>12.274284</v>
      </c>
      <c r="AU968" s="11">
        <v>12.924045</v>
      </c>
      <c r="AV968" s="11">
        <v>0.64976199999999995</v>
      </c>
      <c r="AW968" s="11">
        <v>5.2936820000000004</v>
      </c>
    </row>
    <row r="969" spans="21:49" x14ac:dyDescent="0.35">
      <c r="U969" s="11" t="s">
        <v>76</v>
      </c>
      <c r="V969" s="11">
        <v>898</v>
      </c>
      <c r="W969" s="11">
        <v>-16.803809999999999</v>
      </c>
      <c r="X969" s="11">
        <v>-15.510361</v>
      </c>
      <c r="Y969" s="11">
        <v>1.2934490000000001</v>
      </c>
      <c r="Z969" s="18">
        <f t="shared" si="20"/>
        <v>7.6973555402018959E-2</v>
      </c>
      <c r="AA969" s="11">
        <v>7.6973570000000002</v>
      </c>
      <c r="AR969" s="11" t="s">
        <v>76</v>
      </c>
      <c r="AS969" s="11">
        <v>966</v>
      </c>
      <c r="AT969" s="11">
        <v>-7.7862830000000001</v>
      </c>
      <c r="AU969" s="11">
        <v>-3.5818449999999999</v>
      </c>
      <c r="AV969" s="11">
        <v>4.2044379999999997</v>
      </c>
      <c r="AW969" s="11">
        <v>53.998013</v>
      </c>
    </row>
    <row r="970" spans="21:49" x14ac:dyDescent="0.35">
      <c r="U970" s="11" t="s">
        <v>76</v>
      </c>
      <c r="V970" s="11">
        <v>205</v>
      </c>
      <c r="W970" s="11">
        <v>-14.909034999999999</v>
      </c>
      <c r="X970" s="11">
        <v>-13.761815</v>
      </c>
      <c r="Y970" s="11">
        <v>1.1472199999999999</v>
      </c>
      <c r="Z970" s="18">
        <f t="shared" si="20"/>
        <v>7.6947971481722319E-2</v>
      </c>
      <c r="AA970" s="11">
        <v>7.6947979999999996</v>
      </c>
      <c r="AR970" s="11" t="s">
        <v>76</v>
      </c>
      <c r="AS970" s="11">
        <v>967</v>
      </c>
      <c r="AT970" s="11">
        <v>-15.518653</v>
      </c>
      <c r="AU970" s="11">
        <v>-16.571172000000001</v>
      </c>
      <c r="AV970" s="11">
        <v>1.052519</v>
      </c>
      <c r="AW970" s="11">
        <v>6.7822849999999999</v>
      </c>
    </row>
    <row r="971" spans="21:49" x14ac:dyDescent="0.35">
      <c r="U971" s="11" t="s">
        <v>76</v>
      </c>
      <c r="V971" s="11">
        <v>1164</v>
      </c>
      <c r="W971" s="11">
        <v>-21.350076999999999</v>
      </c>
      <c r="X971" s="11">
        <v>-22.980840000000001</v>
      </c>
      <c r="Y971" s="11">
        <v>1.6307640000000001</v>
      </c>
      <c r="Z971" s="18">
        <f t="shared" si="20"/>
        <v>7.6382113282308081E-2</v>
      </c>
      <c r="AA971" s="11">
        <v>7.6382110000000001</v>
      </c>
      <c r="AR971" s="11" t="s">
        <v>78</v>
      </c>
      <c r="AS971" s="11">
        <v>968</v>
      </c>
      <c r="AT971" s="11">
        <v>-10.617820999999999</v>
      </c>
      <c r="AU971" s="11">
        <v>-10.367901</v>
      </c>
      <c r="AV971" s="11">
        <v>0.24992</v>
      </c>
      <c r="AW971" s="11">
        <v>2.353777</v>
      </c>
    </row>
    <row r="972" spans="21:49" x14ac:dyDescent="0.35">
      <c r="U972" s="11" t="s">
        <v>76</v>
      </c>
      <c r="V972" s="11">
        <v>1341</v>
      </c>
      <c r="W972" s="11">
        <v>-19.623607</v>
      </c>
      <c r="X972" s="11">
        <v>-21.121106000000001</v>
      </c>
      <c r="Y972" s="11">
        <v>1.4974989999999999</v>
      </c>
      <c r="Z972" s="18">
        <f t="shared" si="20"/>
        <v>7.631109815845781E-2</v>
      </c>
      <c r="AA972" s="11">
        <v>7.6311119999999999</v>
      </c>
      <c r="AR972" s="11" t="s">
        <v>76</v>
      </c>
      <c r="AS972" s="11">
        <v>969</v>
      </c>
      <c r="AT972" s="11">
        <v>5.3228350000000004</v>
      </c>
      <c r="AU972" s="11">
        <v>2.452162</v>
      </c>
      <c r="AV972" s="11">
        <v>2.8706719999999999</v>
      </c>
      <c r="AW972" s="11">
        <v>53.931269</v>
      </c>
    </row>
    <row r="973" spans="21:49" x14ac:dyDescent="0.35">
      <c r="U973" s="11" t="s">
        <v>76</v>
      </c>
      <c r="V973" s="11">
        <v>897</v>
      </c>
      <c r="W973" s="11">
        <v>-15.563302</v>
      </c>
      <c r="X973" s="11">
        <v>-16.750105000000001</v>
      </c>
      <c r="Y973" s="11">
        <v>1.1868030000000001</v>
      </c>
      <c r="Z973" s="18">
        <f t="shared" si="20"/>
        <v>7.6256503921854124E-2</v>
      </c>
      <c r="AA973" s="11">
        <v>7.6256519999999997</v>
      </c>
      <c r="AR973" s="11" t="s">
        <v>76</v>
      </c>
      <c r="AS973" s="11">
        <v>970</v>
      </c>
      <c r="AT973" s="11">
        <v>-0.58572500000000005</v>
      </c>
      <c r="AU973" s="11">
        <v>-1.7126440000000001</v>
      </c>
      <c r="AV973" s="11">
        <v>1.126919</v>
      </c>
      <c r="AW973" s="11" t="s">
        <v>77</v>
      </c>
    </row>
    <row r="974" spans="21:49" x14ac:dyDescent="0.35">
      <c r="U974" s="11" t="s">
        <v>76</v>
      </c>
      <c r="V974" s="11">
        <v>1903</v>
      </c>
      <c r="W974" s="11">
        <v>19.796144999999999</v>
      </c>
      <c r="X974" s="11">
        <v>21.304599</v>
      </c>
      <c r="Y974" s="11">
        <v>1.508454</v>
      </c>
      <c r="Z974" s="18">
        <f t="shared" si="20"/>
        <v>7.6199381243166289E-2</v>
      </c>
      <c r="AA974" s="11">
        <v>7.619936</v>
      </c>
      <c r="AR974" s="11" t="s">
        <v>76</v>
      </c>
      <c r="AS974" s="11">
        <v>971</v>
      </c>
      <c r="AT974" s="11">
        <v>22.053481999999999</v>
      </c>
      <c r="AU974" s="11">
        <v>27.089991000000001</v>
      </c>
      <c r="AV974" s="11">
        <v>5.0365089999999997</v>
      </c>
      <c r="AW974" s="11">
        <v>22.837706000000001</v>
      </c>
    </row>
    <row r="975" spans="21:49" x14ac:dyDescent="0.35">
      <c r="U975" s="11" t="s">
        <v>76</v>
      </c>
      <c r="V975" s="11">
        <v>701</v>
      </c>
      <c r="W975" s="11">
        <v>12.31696</v>
      </c>
      <c r="X975" s="11">
        <v>11.378869999999999</v>
      </c>
      <c r="Y975" s="11">
        <v>0.93808999999999998</v>
      </c>
      <c r="Z975" s="18">
        <f t="shared" si="20"/>
        <v>7.6162462165989014E-2</v>
      </c>
      <c r="AA975" s="11">
        <v>7.6162479999999997</v>
      </c>
      <c r="AR975" s="11" t="s">
        <v>83</v>
      </c>
      <c r="AS975" s="11">
        <v>972</v>
      </c>
      <c r="AT975" s="11">
        <v>29.983938999999999</v>
      </c>
      <c r="AU975" s="11">
        <v>32.690381000000002</v>
      </c>
      <c r="AV975" s="11">
        <v>2.706442</v>
      </c>
      <c r="AW975" s="11">
        <v>9.0263059999999999</v>
      </c>
    </row>
    <row r="976" spans="21:49" x14ac:dyDescent="0.35">
      <c r="U976" s="11" t="s">
        <v>76</v>
      </c>
      <c r="V976" s="11">
        <v>1979</v>
      </c>
      <c r="W976" s="11">
        <v>-7.4757379999999998</v>
      </c>
      <c r="X976" s="11">
        <v>-6.906517</v>
      </c>
      <c r="Y976" s="11">
        <v>0.56922099999999998</v>
      </c>
      <c r="Z976" s="18">
        <f t="shared" si="20"/>
        <v>7.6142449079943678E-2</v>
      </c>
      <c r="AA976" s="11">
        <v>7.6142469999999998</v>
      </c>
      <c r="AR976" s="11" t="s">
        <v>76</v>
      </c>
      <c r="AS976" s="11">
        <v>973</v>
      </c>
      <c r="AT976" s="11">
        <v>-5.6446999999999997E-2</v>
      </c>
      <c r="AU976" s="11">
        <v>-3.7679649999999998</v>
      </c>
      <c r="AV976" s="11">
        <v>3.7115179999999999</v>
      </c>
      <c r="AW976" s="11" t="s">
        <v>77</v>
      </c>
    </row>
    <row r="977" spans="21:49" x14ac:dyDescent="0.35">
      <c r="U977" s="11" t="s">
        <v>76</v>
      </c>
      <c r="V977" s="11">
        <v>587</v>
      </c>
      <c r="W977" s="11">
        <v>22.007073999999999</v>
      </c>
      <c r="X977" s="11">
        <v>23.681117</v>
      </c>
      <c r="Y977" s="11">
        <v>1.6740429999999999</v>
      </c>
      <c r="Z977" s="18">
        <f t="shared" si="20"/>
        <v>7.6068404186762861E-2</v>
      </c>
      <c r="AA977" s="11">
        <v>7.6068420000000003</v>
      </c>
      <c r="AR977" s="11" t="s">
        <v>78</v>
      </c>
      <c r="AS977" s="11">
        <v>974</v>
      </c>
      <c r="AT977" s="11">
        <v>-5.0156510000000001</v>
      </c>
      <c r="AU977" s="11">
        <v>-7.4065269999999996</v>
      </c>
      <c r="AV977" s="11">
        <v>2.390876</v>
      </c>
      <c r="AW977" s="11">
        <v>47.668311000000003</v>
      </c>
    </row>
    <row r="978" spans="21:49" x14ac:dyDescent="0.35">
      <c r="U978" s="11" t="s">
        <v>76</v>
      </c>
      <c r="V978" s="11">
        <v>522</v>
      </c>
      <c r="W978" s="11">
        <v>-11.412879</v>
      </c>
      <c r="X978" s="11">
        <v>-12.279885999999999</v>
      </c>
      <c r="Y978" s="11">
        <v>0.86700699999999997</v>
      </c>
      <c r="Z978" s="18">
        <f t="shared" si="20"/>
        <v>7.5967422418129552E-2</v>
      </c>
      <c r="AA978" s="11">
        <v>7.5967460000000004</v>
      </c>
      <c r="AR978" s="11" t="s">
        <v>83</v>
      </c>
      <c r="AS978" s="11">
        <v>975</v>
      </c>
      <c r="AT978" s="11">
        <v>12.629989</v>
      </c>
      <c r="AU978" s="11">
        <v>11.31415</v>
      </c>
      <c r="AV978" s="11">
        <v>1.315839</v>
      </c>
      <c r="AW978" s="11">
        <v>10.418372</v>
      </c>
    </row>
    <row r="979" spans="21:49" x14ac:dyDescent="0.35">
      <c r="U979" s="11" t="s">
        <v>76</v>
      </c>
      <c r="V979" s="11">
        <v>330</v>
      </c>
      <c r="W979" s="11">
        <v>26.737473000000001</v>
      </c>
      <c r="X979" s="11">
        <v>28.761768</v>
      </c>
      <c r="Y979" s="11">
        <v>2.024295</v>
      </c>
      <c r="Z979" s="18">
        <f t="shared" si="20"/>
        <v>7.5710034377594312E-2</v>
      </c>
      <c r="AA979" s="11">
        <v>7.5710040000000003</v>
      </c>
      <c r="AR979" s="11" t="s">
        <v>76</v>
      </c>
      <c r="AS979" s="11">
        <v>976</v>
      </c>
      <c r="AT979" s="11">
        <v>-3.775077</v>
      </c>
      <c r="AU979" s="11">
        <v>-5.6140619999999997</v>
      </c>
      <c r="AV979" s="11">
        <v>1.8389850000000001</v>
      </c>
      <c r="AW979" s="11">
        <v>48.713827999999999</v>
      </c>
    </row>
    <row r="980" spans="21:49" x14ac:dyDescent="0.35">
      <c r="U980" s="11" t="s">
        <v>76</v>
      </c>
      <c r="V980" s="11">
        <v>288</v>
      </c>
      <c r="W980" s="11">
        <v>-12.473988</v>
      </c>
      <c r="X980" s="11">
        <v>-11.533851</v>
      </c>
      <c r="Y980" s="11">
        <v>0.940137</v>
      </c>
      <c r="Z980" s="18">
        <f t="shared" si="20"/>
        <v>7.5367797371618445E-2</v>
      </c>
      <c r="AA980" s="11">
        <v>7.5367829999999998</v>
      </c>
      <c r="AR980" s="11" t="s">
        <v>76</v>
      </c>
      <c r="AS980" s="11">
        <v>977</v>
      </c>
      <c r="AT980" s="11">
        <v>27.639258999999999</v>
      </c>
      <c r="AU980" s="11">
        <v>29.826115000000001</v>
      </c>
      <c r="AV980" s="11">
        <v>2.1868560000000001</v>
      </c>
      <c r="AW980" s="11">
        <v>7.9121350000000001</v>
      </c>
    </row>
    <row r="981" spans="21:49" x14ac:dyDescent="0.35">
      <c r="U981" s="11" t="s">
        <v>76</v>
      </c>
      <c r="V981" s="11">
        <v>1191</v>
      </c>
      <c r="W981" s="11">
        <v>-9.8920309999999994</v>
      </c>
      <c r="X981" s="11">
        <v>-10.633025999999999</v>
      </c>
      <c r="Y981" s="11">
        <v>0.74099499999999996</v>
      </c>
      <c r="Z981" s="18">
        <f t="shared" si="20"/>
        <v>7.4908277177861651E-2</v>
      </c>
      <c r="AA981" s="11">
        <v>7.4908299999999999</v>
      </c>
      <c r="AR981" s="11" t="s">
        <v>76</v>
      </c>
      <c r="AS981" s="11">
        <v>978</v>
      </c>
      <c r="AT981" s="11">
        <v>-13.025342</v>
      </c>
      <c r="AU981" s="11">
        <v>-11.510783</v>
      </c>
      <c r="AV981" s="11">
        <v>1.5145599999999999</v>
      </c>
      <c r="AW981" s="11">
        <v>11.627794</v>
      </c>
    </row>
    <row r="982" spans="21:49" x14ac:dyDescent="0.35">
      <c r="U982" s="11" t="s">
        <v>76</v>
      </c>
      <c r="V982" s="11">
        <v>1677</v>
      </c>
      <c r="W982" s="11">
        <v>-11.606959</v>
      </c>
      <c r="X982" s="11">
        <v>-12.475175</v>
      </c>
      <c r="Y982" s="11">
        <v>0.86821599999999999</v>
      </c>
      <c r="Z982" s="18">
        <f t="shared" si="20"/>
        <v>7.4801332545415211E-2</v>
      </c>
      <c r="AA982" s="11">
        <v>7.4801349999999998</v>
      </c>
      <c r="AR982" s="11" t="s">
        <v>76</v>
      </c>
      <c r="AS982" s="11">
        <v>979</v>
      </c>
      <c r="AT982" s="11">
        <v>2.6167099999999999</v>
      </c>
      <c r="AU982" s="11">
        <v>0.24793200000000001</v>
      </c>
      <c r="AV982" s="11">
        <v>2.3687779999999998</v>
      </c>
      <c r="AW982" s="11">
        <v>90.525041999999999</v>
      </c>
    </row>
    <row r="983" spans="21:49" x14ac:dyDescent="0.35">
      <c r="U983" s="11" t="s">
        <v>76</v>
      </c>
      <c r="V983" s="11">
        <v>788</v>
      </c>
      <c r="W983" s="11">
        <v>25.687427</v>
      </c>
      <c r="X983" s="11">
        <v>23.770924999999998</v>
      </c>
      <c r="Y983" s="11">
        <v>1.9165019999999999</v>
      </c>
      <c r="Z983" s="18">
        <f t="shared" si="20"/>
        <v>7.4608562391243E-2</v>
      </c>
      <c r="AA983" s="11">
        <v>7.4608569999999999</v>
      </c>
      <c r="AR983" s="11" t="s">
        <v>83</v>
      </c>
      <c r="AS983" s="11">
        <v>980</v>
      </c>
      <c r="AT983" s="11">
        <v>9.2317250000000008</v>
      </c>
      <c r="AU983" s="11">
        <v>17.059735</v>
      </c>
      <c r="AV983" s="11">
        <v>7.8280099999999999</v>
      </c>
      <c r="AW983" s="11">
        <v>84.794663</v>
      </c>
    </row>
    <row r="984" spans="21:49" x14ac:dyDescent="0.35">
      <c r="U984" s="11" t="s">
        <v>76</v>
      </c>
      <c r="V984" s="11">
        <v>687</v>
      </c>
      <c r="W984" s="11">
        <v>-7.5391430000000001</v>
      </c>
      <c r="X984" s="11">
        <v>-8.1014689999999998</v>
      </c>
      <c r="Y984" s="11">
        <v>0.56232599999999999</v>
      </c>
      <c r="Z984" s="18">
        <f t="shared" si="20"/>
        <v>7.458752274628562E-2</v>
      </c>
      <c r="AA984" s="11">
        <v>7.4587560000000002</v>
      </c>
      <c r="AR984" s="11" t="s">
        <v>76</v>
      </c>
      <c r="AS984" s="11">
        <v>981</v>
      </c>
      <c r="AT984" s="11">
        <v>-13.933903000000001</v>
      </c>
      <c r="AU984" s="11">
        <v>-15.407660999999999</v>
      </c>
      <c r="AV984" s="11">
        <v>1.4737579999999999</v>
      </c>
      <c r="AW984" s="11">
        <v>10.576781</v>
      </c>
    </row>
    <row r="985" spans="21:49" x14ac:dyDescent="0.35">
      <c r="U985" s="11" t="s">
        <v>76</v>
      </c>
      <c r="V985" s="11">
        <v>917</v>
      </c>
      <c r="W985" s="11">
        <v>31.329267999999999</v>
      </c>
      <c r="X985" s="11">
        <v>29.000105999999999</v>
      </c>
      <c r="Y985" s="11">
        <v>2.3291620000000002</v>
      </c>
      <c r="Z985" s="18">
        <f t="shared" si="20"/>
        <v>7.4344603263631959E-2</v>
      </c>
      <c r="AA985" s="11">
        <v>7.4344609999999998</v>
      </c>
      <c r="AR985" s="11" t="s">
        <v>76</v>
      </c>
      <c r="AS985" s="11">
        <v>982</v>
      </c>
      <c r="AT985" s="11">
        <v>37.645397000000003</v>
      </c>
      <c r="AU985" s="11">
        <v>36.547648000000002</v>
      </c>
      <c r="AV985" s="11">
        <v>1.0977490000000001</v>
      </c>
      <c r="AW985" s="11">
        <v>2.916026</v>
      </c>
    </row>
    <row r="986" spans="21:49" x14ac:dyDescent="0.35">
      <c r="U986" s="11" t="s">
        <v>76</v>
      </c>
      <c r="V986" s="11">
        <v>388</v>
      </c>
      <c r="W986" s="11">
        <v>27.584444000000001</v>
      </c>
      <c r="X986" s="11">
        <v>25.541902</v>
      </c>
      <c r="Y986" s="11">
        <v>2.0425420000000001</v>
      </c>
      <c r="Z986" s="18">
        <f t="shared" si="20"/>
        <v>7.4046879465832258E-2</v>
      </c>
      <c r="AA986" s="11">
        <v>7.4046880000000002</v>
      </c>
      <c r="AR986" s="11" t="s">
        <v>78</v>
      </c>
      <c r="AS986" s="11">
        <v>983</v>
      </c>
      <c r="AT986" s="11">
        <v>43.170561999999997</v>
      </c>
      <c r="AU986" s="11">
        <v>41.844377000000001</v>
      </c>
      <c r="AV986" s="11">
        <v>1.3261849999999999</v>
      </c>
      <c r="AW986" s="11">
        <v>3.0719650000000001</v>
      </c>
    </row>
    <row r="987" spans="21:49" x14ac:dyDescent="0.35">
      <c r="U987" s="11" t="s">
        <v>76</v>
      </c>
      <c r="V987" s="11">
        <v>354</v>
      </c>
      <c r="W987" s="11">
        <v>-13.054339000000001</v>
      </c>
      <c r="X987" s="11">
        <v>-14.015056</v>
      </c>
      <c r="Y987" s="11">
        <v>0.96071799999999996</v>
      </c>
      <c r="Z987" s="18">
        <f t="shared" si="20"/>
        <v>7.3593768324845849E-2</v>
      </c>
      <c r="AA987" s="11">
        <v>7.359375</v>
      </c>
      <c r="AR987" s="11" t="s">
        <v>76</v>
      </c>
      <c r="AS987" s="11">
        <v>984</v>
      </c>
      <c r="AT987" s="11">
        <v>8.6264120000000002</v>
      </c>
      <c r="AU987" s="11">
        <v>10.884489</v>
      </c>
      <c r="AV987" s="11">
        <v>2.2580770000000001</v>
      </c>
      <c r="AW987" s="11">
        <v>26.176323</v>
      </c>
    </row>
    <row r="988" spans="21:49" x14ac:dyDescent="0.35">
      <c r="U988" s="11" t="s">
        <v>76</v>
      </c>
      <c r="V988" s="11">
        <v>343</v>
      </c>
      <c r="W988" s="11">
        <v>-25.663853</v>
      </c>
      <c r="X988" s="11">
        <v>-23.784147999999998</v>
      </c>
      <c r="Y988" s="11">
        <v>1.879704</v>
      </c>
      <c r="Z988" s="18">
        <f t="shared" si="20"/>
        <v>7.3243249951595341E-2</v>
      </c>
      <c r="AA988" s="11">
        <v>7.3243260000000001</v>
      </c>
      <c r="AR988" s="11" t="s">
        <v>76</v>
      </c>
      <c r="AS988" s="11">
        <v>985</v>
      </c>
      <c r="AT988" s="11">
        <v>-1.8338840000000001</v>
      </c>
      <c r="AU988" s="11">
        <v>-4.2010110000000003</v>
      </c>
      <c r="AV988" s="11">
        <v>2.367127</v>
      </c>
      <c r="AW988" s="11" t="s">
        <v>77</v>
      </c>
    </row>
    <row r="989" spans="21:49" x14ac:dyDescent="0.35">
      <c r="U989" s="11" t="s">
        <v>76</v>
      </c>
      <c r="V989" s="11">
        <v>717</v>
      </c>
      <c r="W989" s="11">
        <v>-11.395830999999999</v>
      </c>
      <c r="X989" s="11">
        <v>-10.562951999999999</v>
      </c>
      <c r="Y989" s="11">
        <v>0.83287900000000004</v>
      </c>
      <c r="Z989" s="18">
        <f t="shared" si="20"/>
        <v>7.3086289187686282E-2</v>
      </c>
      <c r="AA989" s="11">
        <v>7.3086270000000004</v>
      </c>
      <c r="AR989" s="11" t="s">
        <v>78</v>
      </c>
      <c r="AS989" s="11">
        <v>986</v>
      </c>
      <c r="AT989" s="11">
        <v>-21.066108</v>
      </c>
      <c r="AU989" s="11">
        <v>-21.811726</v>
      </c>
      <c r="AV989" s="11">
        <v>0.74561699999999997</v>
      </c>
      <c r="AW989" s="11">
        <v>3.5394160000000001</v>
      </c>
    </row>
    <row r="990" spans="21:49" x14ac:dyDescent="0.35">
      <c r="U990" s="11" t="s">
        <v>76</v>
      </c>
      <c r="V990" s="11">
        <v>1933</v>
      </c>
      <c r="W990" s="11">
        <v>40.645659999999999</v>
      </c>
      <c r="X990" s="11">
        <v>37.685825000000001</v>
      </c>
      <c r="Y990" s="11">
        <v>2.959835</v>
      </c>
      <c r="Z990" s="18">
        <f t="shared" si="20"/>
        <v>7.2820443806300594E-2</v>
      </c>
      <c r="AA990" s="11">
        <v>7.282044</v>
      </c>
      <c r="AR990" s="11" t="s">
        <v>83</v>
      </c>
      <c r="AS990" s="11">
        <v>987</v>
      </c>
      <c r="AT990" s="11">
        <v>-20.655266000000001</v>
      </c>
      <c r="AU990" s="11">
        <v>-22.142620000000001</v>
      </c>
      <c r="AV990" s="11">
        <v>1.4873540000000001</v>
      </c>
      <c r="AW990" s="11">
        <v>7.2008479999999997</v>
      </c>
    </row>
    <row r="991" spans="21:49" x14ac:dyDescent="0.35">
      <c r="U991" s="11" t="s">
        <v>76</v>
      </c>
      <c r="V991" s="11">
        <v>158</v>
      </c>
      <c r="W991" s="11">
        <v>28.164109</v>
      </c>
      <c r="X991" s="11">
        <v>30.210730000000002</v>
      </c>
      <c r="Y991" s="11">
        <v>2.046621</v>
      </c>
      <c r="Z991" s="18">
        <f t="shared" si="20"/>
        <v>7.2667699162789062E-2</v>
      </c>
      <c r="AA991" s="11">
        <v>7.2667700000000002</v>
      </c>
      <c r="AR991" s="11" t="s">
        <v>76</v>
      </c>
      <c r="AS991" s="11">
        <v>988</v>
      </c>
      <c r="AT991" s="11">
        <v>-16.415751</v>
      </c>
      <c r="AU991" s="11">
        <v>-15.867523</v>
      </c>
      <c r="AV991" s="11">
        <v>0.54822800000000005</v>
      </c>
      <c r="AW991" s="11">
        <v>3.3396460000000001</v>
      </c>
    </row>
    <row r="992" spans="21:49" x14ac:dyDescent="0.35">
      <c r="U992" s="11" t="s">
        <v>76</v>
      </c>
      <c r="V992" s="11">
        <v>912</v>
      </c>
      <c r="W992" s="11">
        <v>10.918232</v>
      </c>
      <c r="X992" s="11">
        <v>10.130236</v>
      </c>
      <c r="Y992" s="11">
        <v>0.78799600000000003</v>
      </c>
      <c r="Z992" s="18">
        <f t="shared" si="20"/>
        <v>7.2172490930766081E-2</v>
      </c>
      <c r="AA992" s="11">
        <v>7.2172499999999999</v>
      </c>
      <c r="AR992" s="11" t="s">
        <v>76</v>
      </c>
      <c r="AS992" s="11">
        <v>989</v>
      </c>
      <c r="AT992" s="11">
        <v>-1.7777940000000001</v>
      </c>
      <c r="AU992" s="11">
        <v>-0.818693</v>
      </c>
      <c r="AV992" s="11">
        <v>0.95910099999999998</v>
      </c>
      <c r="AW992" s="11">
        <v>53.948951000000001</v>
      </c>
    </row>
    <row r="993" spans="21:49" x14ac:dyDescent="0.35">
      <c r="U993" s="11" t="s">
        <v>76</v>
      </c>
      <c r="V993" s="11">
        <v>163</v>
      </c>
      <c r="W993" s="11">
        <v>-4.888916</v>
      </c>
      <c r="X993" s="11">
        <v>-4.5362150000000003</v>
      </c>
      <c r="Y993" s="11">
        <v>0.35270099999999999</v>
      </c>
      <c r="Z993" s="18">
        <f t="shared" si="20"/>
        <v>7.2142986297985073E-2</v>
      </c>
      <c r="AA993" s="11">
        <v>7.214302</v>
      </c>
      <c r="AR993" s="11" t="s">
        <v>76</v>
      </c>
      <c r="AS993" s="11">
        <v>990</v>
      </c>
      <c r="AT993" s="11">
        <v>26.393166999999998</v>
      </c>
      <c r="AU993" s="11">
        <v>22.370925</v>
      </c>
      <c r="AV993" s="11">
        <v>4.0222410000000002</v>
      </c>
      <c r="AW993" s="11">
        <v>15.239708</v>
      </c>
    </row>
    <row r="994" spans="21:49" x14ac:dyDescent="0.35">
      <c r="U994" s="11" t="s">
        <v>76</v>
      </c>
      <c r="V994" s="11">
        <v>1200</v>
      </c>
      <c r="W994" s="11">
        <v>33.402866000000003</v>
      </c>
      <c r="X994" s="11">
        <v>30.994416999999999</v>
      </c>
      <c r="Y994" s="11">
        <v>2.4084500000000002</v>
      </c>
      <c r="Z994" s="18">
        <f t="shared" si="20"/>
        <v>7.2103094387170247E-2</v>
      </c>
      <c r="AA994" s="11">
        <v>7.2103080000000004</v>
      </c>
      <c r="AR994" s="11" t="s">
        <v>76</v>
      </c>
      <c r="AS994" s="11">
        <v>991</v>
      </c>
      <c r="AT994" s="11">
        <v>18.909914000000001</v>
      </c>
      <c r="AU994" s="11">
        <v>18.586894000000001</v>
      </c>
      <c r="AV994" s="11">
        <v>0.32301999999999997</v>
      </c>
      <c r="AW994" s="11">
        <v>1.7082059999999999</v>
      </c>
    </row>
    <row r="995" spans="21:49" x14ac:dyDescent="0.35">
      <c r="U995" s="11" t="s">
        <v>76</v>
      </c>
      <c r="V995" s="11">
        <v>1017</v>
      </c>
      <c r="W995" s="11">
        <v>-16.981551</v>
      </c>
      <c r="X995" s="11">
        <v>-15.763403</v>
      </c>
      <c r="Y995" s="11">
        <v>1.218148</v>
      </c>
      <c r="Z995" s="18">
        <f t="shared" si="20"/>
        <v>7.1733612554000514E-2</v>
      </c>
      <c r="AA995" s="11">
        <v>7.1733609999999999</v>
      </c>
      <c r="AR995" s="11" t="s">
        <v>76</v>
      </c>
      <c r="AS995" s="11">
        <v>992</v>
      </c>
      <c r="AT995" s="11">
        <v>-21.713104000000001</v>
      </c>
      <c r="AU995" s="11">
        <v>-20.727036999999999</v>
      </c>
      <c r="AV995" s="11">
        <v>0.986066</v>
      </c>
      <c r="AW995" s="11">
        <v>4.5413420000000002</v>
      </c>
    </row>
    <row r="996" spans="21:49" x14ac:dyDescent="0.35">
      <c r="U996" s="11" t="s">
        <v>76</v>
      </c>
      <c r="V996" s="11">
        <v>799</v>
      </c>
      <c r="W996" s="11">
        <v>-15.587782000000001</v>
      </c>
      <c r="X996" s="11">
        <v>-16.704260999999999</v>
      </c>
      <c r="Y996" s="11">
        <v>1.116479</v>
      </c>
      <c r="Z996" s="18">
        <f t="shared" si="20"/>
        <v>7.1625263940694059E-2</v>
      </c>
      <c r="AA996" s="11">
        <v>7.1625259999999997</v>
      </c>
      <c r="AR996" s="11" t="s">
        <v>76</v>
      </c>
      <c r="AS996" s="11">
        <v>993</v>
      </c>
      <c r="AT996" s="11">
        <v>-12.128259999999999</v>
      </c>
      <c r="AU996" s="11">
        <v>-13.951083000000001</v>
      </c>
      <c r="AV996" s="11">
        <v>1.8228230000000001</v>
      </c>
      <c r="AW996" s="11">
        <v>15.029553</v>
      </c>
    </row>
    <row r="997" spans="21:49" x14ac:dyDescent="0.35">
      <c r="U997" s="11" t="s">
        <v>76</v>
      </c>
      <c r="V997" s="11">
        <v>1003</v>
      </c>
      <c r="W997" s="11">
        <v>-15.195759000000001</v>
      </c>
      <c r="X997" s="11">
        <v>-16.283214999999998</v>
      </c>
      <c r="Y997" s="11">
        <v>1.087456</v>
      </c>
      <c r="Z997" s="18">
        <f t="shared" si="20"/>
        <v>7.1563124948217455E-2</v>
      </c>
      <c r="AA997" s="11">
        <v>7.1563150000000002</v>
      </c>
      <c r="AR997" s="11" t="s">
        <v>78</v>
      </c>
      <c r="AS997" s="11">
        <v>994</v>
      </c>
      <c r="AT997" s="11">
        <v>-27.238420999999999</v>
      </c>
      <c r="AU997" s="11">
        <v>-24.482783000000001</v>
      </c>
      <c r="AV997" s="11">
        <v>2.7556389999999999</v>
      </c>
      <c r="AW997" s="11">
        <v>10.116735</v>
      </c>
    </row>
    <row r="998" spans="21:49" x14ac:dyDescent="0.35">
      <c r="U998" s="11" t="s">
        <v>76</v>
      </c>
      <c r="V998" s="11">
        <v>1844</v>
      </c>
      <c r="W998" s="11">
        <v>-29.764112999999998</v>
      </c>
      <c r="X998" s="11">
        <v>-27.640360000000001</v>
      </c>
      <c r="Y998" s="11">
        <v>2.1237520000000001</v>
      </c>
      <c r="Z998" s="18">
        <f t="shared" si="20"/>
        <v>7.1352773052568375E-2</v>
      </c>
      <c r="AA998" s="11">
        <v>7.1352779999999996</v>
      </c>
      <c r="AR998" s="11" t="s">
        <v>76</v>
      </c>
      <c r="AS998" s="11">
        <v>995</v>
      </c>
      <c r="AT998" s="11">
        <v>-16.310863999999999</v>
      </c>
      <c r="AU998" s="11">
        <v>-18.749032</v>
      </c>
      <c r="AV998" s="11">
        <v>2.4381680000000001</v>
      </c>
      <c r="AW998" s="11">
        <v>14.948124</v>
      </c>
    </row>
    <row r="999" spans="21:49" x14ac:dyDescent="0.35">
      <c r="U999" s="11" t="s">
        <v>76</v>
      </c>
      <c r="V999" s="11">
        <v>1542</v>
      </c>
      <c r="W999" s="11">
        <v>9.2922759999999993</v>
      </c>
      <c r="X999" s="11">
        <v>8.6294920000000008</v>
      </c>
      <c r="Y999" s="11">
        <v>0.66278400000000004</v>
      </c>
      <c r="Z999" s="18">
        <f t="shared" si="20"/>
        <v>7.1326335980549882E-2</v>
      </c>
      <c r="AA999" s="11">
        <v>7.1326340000000004</v>
      </c>
      <c r="AR999" s="11" t="s">
        <v>83</v>
      </c>
      <c r="AS999" s="11">
        <v>996</v>
      </c>
      <c r="AT999" s="11">
        <v>-6.8249519999999997</v>
      </c>
      <c r="AU999" s="11">
        <v>-6.7675510000000001</v>
      </c>
      <c r="AV999" s="11">
        <v>5.7401000000000001E-2</v>
      </c>
      <c r="AW999" s="11">
        <v>0.84104299999999999</v>
      </c>
    </row>
    <row r="1000" spans="21:49" x14ac:dyDescent="0.35">
      <c r="U1000" s="11" t="s">
        <v>76</v>
      </c>
      <c r="V1000" s="11">
        <v>1298</v>
      </c>
      <c r="W1000" s="11">
        <v>12.558578000000001</v>
      </c>
      <c r="X1000" s="11">
        <v>13.441447</v>
      </c>
      <c r="Y1000" s="11">
        <v>0.88286900000000001</v>
      </c>
      <c r="Z1000" s="18">
        <f t="shared" si="20"/>
        <v>7.0300076967312691E-2</v>
      </c>
      <c r="AA1000" s="11">
        <v>7.0300099999999999</v>
      </c>
      <c r="AR1000" s="11" t="s">
        <v>76</v>
      </c>
      <c r="AS1000" s="11">
        <v>997</v>
      </c>
      <c r="AT1000" s="11">
        <v>5.8279829999999997</v>
      </c>
      <c r="AU1000" s="11">
        <v>5.650957</v>
      </c>
      <c r="AV1000" s="11">
        <v>0.17702599999999999</v>
      </c>
      <c r="AW1000" s="11">
        <v>3.0375100000000002</v>
      </c>
    </row>
    <row r="1001" spans="21:49" x14ac:dyDescent="0.35">
      <c r="U1001" s="11" t="s">
        <v>76</v>
      </c>
      <c r="V1001" s="11">
        <v>450</v>
      </c>
      <c r="W1001" s="11">
        <v>21.001676</v>
      </c>
      <c r="X1001" s="11">
        <v>19.527213</v>
      </c>
      <c r="Y1001" s="11">
        <v>1.4744630000000001</v>
      </c>
      <c r="Z1001" s="18">
        <f t="shared" si="20"/>
        <v>7.0206920628620315E-2</v>
      </c>
      <c r="AA1001" s="11">
        <v>7.0206939999999998</v>
      </c>
      <c r="AR1001" s="11" t="s">
        <v>83</v>
      </c>
      <c r="AS1001" s="11">
        <v>998</v>
      </c>
      <c r="AT1001" s="11">
        <v>-6.7058590000000002</v>
      </c>
      <c r="AU1001" s="11">
        <v>-7.5849890000000002</v>
      </c>
      <c r="AV1001" s="11">
        <v>0.87912999999999997</v>
      </c>
      <c r="AW1001" s="11">
        <v>13.109887000000001</v>
      </c>
    </row>
    <row r="1002" spans="21:49" x14ac:dyDescent="0.35">
      <c r="U1002" s="11" t="s">
        <v>76</v>
      </c>
      <c r="V1002" s="11">
        <v>707</v>
      </c>
      <c r="W1002" s="11">
        <v>-18.241643</v>
      </c>
      <c r="X1002" s="11">
        <v>-19.517531000000002</v>
      </c>
      <c r="Y1002" s="11">
        <v>1.2758879999999999</v>
      </c>
      <c r="Z1002" s="18">
        <f t="shared" si="20"/>
        <v>6.9943699698541403E-2</v>
      </c>
      <c r="AA1002" s="11">
        <v>6.99437</v>
      </c>
      <c r="AR1002" s="11" t="s">
        <v>76</v>
      </c>
      <c r="AS1002" s="11">
        <v>999</v>
      </c>
      <c r="AT1002" s="11">
        <v>-13.472830999999999</v>
      </c>
      <c r="AU1002" s="11">
        <v>-9.8803730000000005</v>
      </c>
      <c r="AV1002" s="11">
        <v>3.5924580000000002</v>
      </c>
      <c r="AW1002" s="11">
        <v>26.664463999999999</v>
      </c>
    </row>
    <row r="1003" spans="21:49" x14ac:dyDescent="0.35">
      <c r="U1003" s="11" t="s">
        <v>76</v>
      </c>
      <c r="V1003" s="11">
        <v>1428</v>
      </c>
      <c r="W1003" s="11">
        <v>-13.906905999999999</v>
      </c>
      <c r="X1003" s="11">
        <v>-12.935527</v>
      </c>
      <c r="Y1003" s="11">
        <v>0.97137899999999999</v>
      </c>
      <c r="Z1003" s="18">
        <f t="shared" si="20"/>
        <v>6.9848678059663313E-2</v>
      </c>
      <c r="AA1003" s="11">
        <v>6.9848679999999996</v>
      </c>
      <c r="AR1003" s="11" t="s">
        <v>76</v>
      </c>
      <c r="AS1003" s="11">
        <v>1000</v>
      </c>
      <c r="AT1003" s="11">
        <v>-10.024051999999999</v>
      </c>
      <c r="AU1003" s="11">
        <v>-11.711691999999999</v>
      </c>
      <c r="AV1003" s="11">
        <v>1.68764</v>
      </c>
      <c r="AW1003" s="11">
        <v>16.835905</v>
      </c>
    </row>
    <row r="1004" spans="21:49" x14ac:dyDescent="0.35">
      <c r="U1004" s="11" t="s">
        <v>76</v>
      </c>
      <c r="V1004" s="11">
        <v>41</v>
      </c>
      <c r="W1004" s="11">
        <v>-29.923511999999999</v>
      </c>
      <c r="X1004" s="11">
        <v>-27.834911999999999</v>
      </c>
      <c r="Y1004" s="11">
        <v>2.0886</v>
      </c>
      <c r="Z1004" s="18">
        <f t="shared" si="20"/>
        <v>6.9797956870837896E-2</v>
      </c>
      <c r="AA1004" s="11">
        <v>6.9797940000000001</v>
      </c>
      <c r="AR1004" s="11" t="s">
        <v>76</v>
      </c>
      <c r="AS1004" s="11">
        <v>1001</v>
      </c>
      <c r="AT1004" s="11">
        <v>-9.7593519999999998</v>
      </c>
      <c r="AU1004" s="11">
        <v>-14.779133</v>
      </c>
      <c r="AV1004" s="11">
        <v>5.019781</v>
      </c>
      <c r="AW1004" s="11">
        <v>51.435594999999999</v>
      </c>
    </row>
    <row r="1005" spans="21:49" x14ac:dyDescent="0.35">
      <c r="U1005" s="11" t="s">
        <v>76</v>
      </c>
      <c r="V1005" s="11">
        <v>52</v>
      </c>
      <c r="W1005" s="11">
        <v>19.128329000000001</v>
      </c>
      <c r="X1005" s="11">
        <v>17.797647999999999</v>
      </c>
      <c r="Y1005" s="11">
        <v>1.330681</v>
      </c>
      <c r="Z1005" s="18">
        <f t="shared" si="20"/>
        <v>6.9565982475520996E-2</v>
      </c>
      <c r="AA1005" s="11">
        <v>6.9565979999999996</v>
      </c>
      <c r="AR1005" s="11" t="s">
        <v>78</v>
      </c>
      <c r="AS1005" s="11">
        <v>1002</v>
      </c>
      <c r="AT1005" s="11">
        <v>18.711037000000001</v>
      </c>
      <c r="AU1005" s="11">
        <v>10.025721000000001</v>
      </c>
      <c r="AV1005" s="11">
        <v>8.6853149999999992</v>
      </c>
      <c r="AW1005" s="11">
        <v>46.418140999999999</v>
      </c>
    </row>
    <row r="1006" spans="21:49" x14ac:dyDescent="0.35">
      <c r="U1006" s="11" t="s">
        <v>76</v>
      </c>
      <c r="V1006" s="11">
        <v>1508</v>
      </c>
      <c r="W1006" s="11">
        <v>10.347981000000001</v>
      </c>
      <c r="X1006" s="11">
        <v>9.6293150000000001</v>
      </c>
      <c r="Y1006" s="11">
        <v>0.71866600000000003</v>
      </c>
      <c r="Z1006" s="18">
        <f t="shared" si="20"/>
        <v>6.9449876260886056E-2</v>
      </c>
      <c r="AA1006" s="11">
        <v>6.9449880000000004</v>
      </c>
      <c r="AR1006" s="11" t="s">
        <v>76</v>
      </c>
      <c r="AS1006" s="11">
        <v>1003</v>
      </c>
      <c r="AT1006" s="11">
        <v>-15.195759000000001</v>
      </c>
      <c r="AU1006" s="11">
        <v>-16.283214999999998</v>
      </c>
      <c r="AV1006" s="11">
        <v>1.087456</v>
      </c>
      <c r="AW1006" s="11">
        <v>7.1563150000000002</v>
      </c>
    </row>
    <row r="1007" spans="21:49" x14ac:dyDescent="0.35">
      <c r="U1007" s="11" t="s">
        <v>76</v>
      </c>
      <c r="V1007" s="11">
        <v>192</v>
      </c>
      <c r="W1007" s="11">
        <v>-18.447082000000002</v>
      </c>
      <c r="X1007" s="11">
        <v>-17.166107</v>
      </c>
      <c r="Y1007" s="11">
        <v>1.2809759999999999</v>
      </c>
      <c r="Z1007" s="18">
        <f t="shared" si="20"/>
        <v>6.9440576021725264E-2</v>
      </c>
      <c r="AA1007" s="11">
        <v>6.9440549999999996</v>
      </c>
      <c r="AR1007" s="11" t="s">
        <v>76</v>
      </c>
      <c r="AS1007" s="11">
        <v>1004</v>
      </c>
      <c r="AT1007" s="11">
        <v>31.569842999999999</v>
      </c>
      <c r="AU1007" s="11">
        <v>32.513993999999997</v>
      </c>
      <c r="AV1007" s="11">
        <v>0.94415099999999996</v>
      </c>
      <c r="AW1007" s="11">
        <v>2.990675</v>
      </c>
    </row>
    <row r="1008" spans="21:49" x14ac:dyDescent="0.35">
      <c r="U1008" s="11" t="s">
        <v>76</v>
      </c>
      <c r="V1008" s="11">
        <v>1247</v>
      </c>
      <c r="W1008" s="11">
        <v>25.534354</v>
      </c>
      <c r="X1008" s="11">
        <v>23.762509999999999</v>
      </c>
      <c r="Y1008" s="11">
        <v>1.771844</v>
      </c>
      <c r="Z1008" s="18">
        <f t="shared" si="20"/>
        <v>6.9390594334205594E-2</v>
      </c>
      <c r="AA1008" s="11">
        <v>6.9390580000000002</v>
      </c>
      <c r="AR1008" s="11" t="s">
        <v>76</v>
      </c>
      <c r="AS1008" s="11">
        <v>1005</v>
      </c>
      <c r="AT1008" s="11">
        <v>-8.1904199999999996</v>
      </c>
      <c r="AU1008" s="11">
        <v>-5.4246470000000002</v>
      </c>
      <c r="AV1008" s="11">
        <v>2.7657729999999998</v>
      </c>
      <c r="AW1008" s="11">
        <v>33.768388000000002</v>
      </c>
    </row>
    <row r="1009" spans="21:49" x14ac:dyDescent="0.35">
      <c r="U1009" s="11" t="s">
        <v>76</v>
      </c>
      <c r="V1009" s="11">
        <v>1321</v>
      </c>
      <c r="W1009" s="11">
        <v>-5.0065980000000003</v>
      </c>
      <c r="X1009" s="11">
        <v>-5.3513609999999998</v>
      </c>
      <c r="Y1009" s="11">
        <v>0.34476200000000001</v>
      </c>
      <c r="Z1009" s="18">
        <f t="shared" si="20"/>
        <v>6.8861530324583684E-2</v>
      </c>
      <c r="AA1009" s="11">
        <v>6.8861569999999999</v>
      </c>
      <c r="AR1009" s="11" t="s">
        <v>76</v>
      </c>
      <c r="AS1009" s="11">
        <v>1006</v>
      </c>
      <c r="AT1009" s="11">
        <v>5.5271299999999997</v>
      </c>
      <c r="AU1009" s="11">
        <v>2.2369620000000001</v>
      </c>
      <c r="AV1009" s="11">
        <v>3.290168</v>
      </c>
      <c r="AW1009" s="11">
        <v>59.527605000000001</v>
      </c>
    </row>
    <row r="1010" spans="21:49" x14ac:dyDescent="0.35">
      <c r="U1010" s="11" t="s">
        <v>76</v>
      </c>
      <c r="V1010" s="11">
        <v>463</v>
      </c>
      <c r="W1010" s="11">
        <v>-15.950837999999999</v>
      </c>
      <c r="X1010" s="11">
        <v>-17.042304000000001</v>
      </c>
      <c r="Y1010" s="11">
        <v>1.091466</v>
      </c>
      <c r="Z1010" s="18">
        <f t="shared" si="20"/>
        <v>6.8426875127187675E-2</v>
      </c>
      <c r="AA1010" s="11">
        <v>6.8426850000000004</v>
      </c>
      <c r="AR1010" s="11" t="s">
        <v>76</v>
      </c>
      <c r="AS1010" s="11">
        <v>1007</v>
      </c>
      <c r="AT1010" s="11">
        <v>15.568040999999999</v>
      </c>
      <c r="AU1010" s="11">
        <v>12.319724000000001</v>
      </c>
      <c r="AV1010" s="11">
        <v>3.2483179999999998</v>
      </c>
      <c r="AW1010" s="11">
        <v>20.865295</v>
      </c>
    </row>
    <row r="1011" spans="21:49" x14ac:dyDescent="0.35">
      <c r="U1011" s="11" t="s">
        <v>76</v>
      </c>
      <c r="V1011" s="11">
        <v>1900</v>
      </c>
      <c r="W1011" s="11">
        <v>-15.861185000000001</v>
      </c>
      <c r="X1011" s="11">
        <v>-16.944604999999999</v>
      </c>
      <c r="Y1011" s="11">
        <v>1.08342</v>
      </c>
      <c r="Z1011" s="18">
        <f t="shared" si="20"/>
        <v>6.8306371812698732E-2</v>
      </c>
      <c r="AA1011" s="11">
        <v>6.8306389999999997</v>
      </c>
      <c r="AR1011" s="11" t="s">
        <v>78</v>
      </c>
      <c r="AS1011" s="11">
        <v>1008</v>
      </c>
      <c r="AT1011" s="11">
        <v>-6.1615900000000003</v>
      </c>
      <c r="AU1011" s="11">
        <v>-8.2997910000000008</v>
      </c>
      <c r="AV1011" s="11">
        <v>2.138201</v>
      </c>
      <c r="AW1011" s="11">
        <v>34.702092</v>
      </c>
    </row>
    <row r="1012" spans="21:49" x14ac:dyDescent="0.35">
      <c r="U1012" s="11" t="s">
        <v>76</v>
      </c>
      <c r="V1012" s="11">
        <v>845</v>
      </c>
      <c r="W1012" s="11">
        <v>-6.5137720000000003</v>
      </c>
      <c r="X1012" s="11">
        <v>-6.958164</v>
      </c>
      <c r="Y1012" s="11">
        <v>0.44439200000000001</v>
      </c>
      <c r="Z1012" s="18">
        <f t="shared" si="20"/>
        <v>6.8223450252787476E-2</v>
      </c>
      <c r="AA1012" s="11">
        <v>6.8223409999999998</v>
      </c>
      <c r="AR1012" s="11" t="s">
        <v>83</v>
      </c>
      <c r="AS1012" s="11">
        <v>1009</v>
      </c>
      <c r="AT1012" s="11">
        <v>-3.9731130000000001</v>
      </c>
      <c r="AU1012" s="11">
        <v>-5.8645949999999996</v>
      </c>
      <c r="AV1012" s="11">
        <v>1.8914820000000001</v>
      </c>
      <c r="AW1012" s="11">
        <v>47.607062999999997</v>
      </c>
    </row>
    <row r="1013" spans="21:49" x14ac:dyDescent="0.35">
      <c r="U1013" s="11" t="s">
        <v>76</v>
      </c>
      <c r="V1013" s="11">
        <v>932</v>
      </c>
      <c r="W1013" s="11">
        <v>-11.842287000000001</v>
      </c>
      <c r="X1013" s="11">
        <v>-12.648759</v>
      </c>
      <c r="Y1013" s="11">
        <v>0.80647199999999997</v>
      </c>
      <c r="Z1013" s="18">
        <f t="shared" si="20"/>
        <v>6.8101034876118099E-2</v>
      </c>
      <c r="AA1013" s="11">
        <v>6.8101050000000001</v>
      </c>
      <c r="AR1013" s="11" t="s">
        <v>78</v>
      </c>
      <c r="AS1013" s="11">
        <v>1010</v>
      </c>
      <c r="AT1013" s="11">
        <v>-7.506621</v>
      </c>
      <c r="AU1013" s="11">
        <v>-7.8580680000000003</v>
      </c>
      <c r="AV1013" s="11">
        <v>0.35144700000000001</v>
      </c>
      <c r="AW1013" s="11">
        <v>4.681826</v>
      </c>
    </row>
    <row r="1014" spans="21:49" x14ac:dyDescent="0.35">
      <c r="U1014" s="11" t="s">
        <v>76</v>
      </c>
      <c r="V1014" s="11">
        <v>1179</v>
      </c>
      <c r="W1014" s="11">
        <v>20.645841000000001</v>
      </c>
      <c r="X1014" s="11">
        <v>22.048449000000002</v>
      </c>
      <c r="Y1014" s="11">
        <v>1.4026080000000001</v>
      </c>
      <c r="Z1014" s="18">
        <f t="shared" si="20"/>
        <v>6.7936588293981345E-2</v>
      </c>
      <c r="AA1014" s="11">
        <v>6.7936569999999996</v>
      </c>
      <c r="AR1014" s="11" t="s">
        <v>76</v>
      </c>
      <c r="AS1014" s="11">
        <v>1011</v>
      </c>
      <c r="AT1014" s="11">
        <v>20.584275999999999</v>
      </c>
      <c r="AU1014" s="11">
        <v>22.990955</v>
      </c>
      <c r="AV1014" s="11">
        <v>2.406679</v>
      </c>
      <c r="AW1014" s="11">
        <v>11.691834</v>
      </c>
    </row>
    <row r="1015" spans="21:49" x14ac:dyDescent="0.35">
      <c r="U1015" s="11" t="s">
        <v>76</v>
      </c>
      <c r="V1015" s="11">
        <v>967</v>
      </c>
      <c r="W1015" s="11">
        <v>-15.518653</v>
      </c>
      <c r="X1015" s="11">
        <v>-16.571172000000001</v>
      </c>
      <c r="Y1015" s="11">
        <v>1.052519</v>
      </c>
      <c r="Z1015" s="18">
        <f t="shared" si="20"/>
        <v>6.7822832303808839E-2</v>
      </c>
      <c r="AA1015" s="11">
        <v>6.7822849999999999</v>
      </c>
      <c r="AR1015" s="11" t="s">
        <v>76</v>
      </c>
      <c r="AS1015" s="11">
        <v>1012</v>
      </c>
      <c r="AT1015" s="11">
        <v>-12.394152999999999</v>
      </c>
      <c r="AU1015" s="11">
        <v>-9.2680900000000008</v>
      </c>
      <c r="AV1015" s="11">
        <v>3.1260629999999998</v>
      </c>
      <c r="AW1015" s="11">
        <v>25.222079000000001</v>
      </c>
    </row>
    <row r="1016" spans="21:49" x14ac:dyDescent="0.35">
      <c r="U1016" s="11" t="s">
        <v>76</v>
      </c>
      <c r="V1016" s="11">
        <v>1870</v>
      </c>
      <c r="W1016" s="11">
        <v>-7.3033530000000004</v>
      </c>
      <c r="X1016" s="11">
        <v>-7.7970220000000001</v>
      </c>
      <c r="Y1016" s="11">
        <v>0.49366900000000002</v>
      </c>
      <c r="Z1016" s="18">
        <f t="shared" si="20"/>
        <v>6.7594843080979378E-2</v>
      </c>
      <c r="AA1016" s="11">
        <v>6.7594830000000004</v>
      </c>
      <c r="AR1016" s="11" t="s">
        <v>83</v>
      </c>
      <c r="AS1016" s="11">
        <v>1013</v>
      </c>
      <c r="AT1016" s="11">
        <v>-16.072673999999999</v>
      </c>
      <c r="AU1016" s="11">
        <v>-13.465593999999999</v>
      </c>
      <c r="AV1016" s="11">
        <v>2.6070799999999998</v>
      </c>
      <c r="AW1016" s="11">
        <v>16.220573999999999</v>
      </c>
    </row>
    <row r="1017" spans="21:49" x14ac:dyDescent="0.35">
      <c r="U1017" s="11" t="s">
        <v>76</v>
      </c>
      <c r="V1017" s="11">
        <v>1763</v>
      </c>
      <c r="W1017" s="11">
        <v>24.463186</v>
      </c>
      <c r="X1017" s="11">
        <v>22.810003999999999</v>
      </c>
      <c r="Y1017" s="11">
        <v>1.653181</v>
      </c>
      <c r="Z1017" s="18">
        <f t="shared" si="20"/>
        <v>6.7578319520605376E-2</v>
      </c>
      <c r="AA1017" s="11">
        <v>6.7578339999999999</v>
      </c>
      <c r="AR1017" s="11" t="s">
        <v>76</v>
      </c>
      <c r="AS1017" s="11">
        <v>1014</v>
      </c>
      <c r="AT1017" s="11">
        <v>30.575572000000001</v>
      </c>
      <c r="AU1017" s="11">
        <v>33.116104</v>
      </c>
      <c r="AV1017" s="11">
        <v>2.5405319999999998</v>
      </c>
      <c r="AW1017" s="11">
        <v>8.3090259999999994</v>
      </c>
    </row>
    <row r="1018" spans="21:49" x14ac:dyDescent="0.35">
      <c r="U1018" s="11" t="s">
        <v>76</v>
      </c>
      <c r="V1018" s="11">
        <v>221</v>
      </c>
      <c r="W1018" s="11">
        <v>-3.0439080000000001</v>
      </c>
      <c r="X1018" s="11">
        <v>-2.8387760000000002</v>
      </c>
      <c r="Y1018" s="11">
        <v>0.20513200000000001</v>
      </c>
      <c r="Z1018" s="18">
        <f t="shared" si="20"/>
        <v>6.7390998676701133E-2</v>
      </c>
      <c r="AA1018" s="11">
        <v>6.7390990000000004</v>
      </c>
      <c r="AR1018" s="11" t="s">
        <v>76</v>
      </c>
      <c r="AS1018" s="11">
        <v>1015</v>
      </c>
      <c r="AT1018" s="11">
        <v>-11.662931</v>
      </c>
      <c r="AU1018" s="11">
        <v>-11.653676000000001</v>
      </c>
      <c r="AV1018" s="11">
        <v>9.2549999999999993E-3</v>
      </c>
      <c r="AW1018" s="11">
        <v>7.9350000000000004E-2</v>
      </c>
    </row>
    <row r="1019" spans="21:49" x14ac:dyDescent="0.35">
      <c r="U1019" s="11" t="s">
        <v>76</v>
      </c>
      <c r="V1019" s="11">
        <v>1756</v>
      </c>
      <c r="W1019" s="11">
        <v>-8.6665690000000009</v>
      </c>
      <c r="X1019" s="11">
        <v>-9.2492210000000004</v>
      </c>
      <c r="Y1019" s="11">
        <v>0.58265299999999998</v>
      </c>
      <c r="Z1019" s="18">
        <f t="shared" si="20"/>
        <v>6.7229949937512745E-2</v>
      </c>
      <c r="AA1019" s="11">
        <v>6.7229900000000002</v>
      </c>
      <c r="AR1019" s="11" t="s">
        <v>76</v>
      </c>
      <c r="AS1019" s="11">
        <v>1016</v>
      </c>
      <c r="AT1019" s="11">
        <v>12.362731</v>
      </c>
      <c r="AU1019" s="11">
        <v>8.3620680000000007</v>
      </c>
      <c r="AV1019" s="11">
        <v>4.0006630000000003</v>
      </c>
      <c r="AW1019" s="11">
        <v>32.360672000000001</v>
      </c>
    </row>
    <row r="1020" spans="21:49" x14ac:dyDescent="0.35">
      <c r="U1020" s="11" t="s">
        <v>76</v>
      </c>
      <c r="V1020" s="11">
        <v>469</v>
      </c>
      <c r="W1020" s="11">
        <v>38.566324999999999</v>
      </c>
      <c r="X1020" s="11">
        <v>35.97925</v>
      </c>
      <c r="Y1020" s="11">
        <v>2.587075</v>
      </c>
      <c r="Z1020" s="18">
        <f t="shared" si="20"/>
        <v>6.7081190650133252E-2</v>
      </c>
      <c r="AA1020" s="11">
        <v>6.7081189999999999</v>
      </c>
      <c r="AR1020" s="11" t="s">
        <v>76</v>
      </c>
      <c r="AS1020" s="11">
        <v>1017</v>
      </c>
      <c r="AT1020" s="11">
        <v>-16.981551</v>
      </c>
      <c r="AU1020" s="11">
        <v>-15.763403</v>
      </c>
      <c r="AV1020" s="11">
        <v>1.218148</v>
      </c>
      <c r="AW1020" s="11">
        <v>7.1733609999999999</v>
      </c>
    </row>
    <row r="1021" spans="21:49" x14ac:dyDescent="0.35">
      <c r="U1021" s="11" t="s">
        <v>76</v>
      </c>
      <c r="V1021" s="11">
        <v>373</v>
      </c>
      <c r="W1021" s="11">
        <v>-7.6354660000000001</v>
      </c>
      <c r="X1021" s="11">
        <v>-7.1246</v>
      </c>
      <c r="Y1021" s="11">
        <v>0.51086600000000004</v>
      </c>
      <c r="Z1021" s="18">
        <f t="shared" si="20"/>
        <v>6.6906983804262896E-2</v>
      </c>
      <c r="AA1021" s="11">
        <v>6.6907040000000002</v>
      </c>
      <c r="AR1021" s="11" t="s">
        <v>83</v>
      </c>
      <c r="AS1021" s="11">
        <v>1018</v>
      </c>
      <c r="AT1021" s="11">
        <v>-8.7149079999999994</v>
      </c>
      <c r="AU1021" s="11">
        <v>-4.7406290000000002</v>
      </c>
      <c r="AV1021" s="11">
        <v>3.9742790000000001</v>
      </c>
      <c r="AW1021" s="11">
        <v>45.603223999999997</v>
      </c>
    </row>
    <row r="1022" spans="21:49" x14ac:dyDescent="0.35">
      <c r="U1022" s="11" t="s">
        <v>76</v>
      </c>
      <c r="V1022" s="11">
        <v>1242</v>
      </c>
      <c r="W1022" s="11">
        <v>-4.7601129999999996</v>
      </c>
      <c r="X1022" s="11">
        <v>-5.0773619999999999</v>
      </c>
      <c r="Y1022" s="11">
        <v>0.317249</v>
      </c>
      <c r="Z1022" s="18">
        <f t="shared" si="20"/>
        <v>6.6647367404933461E-2</v>
      </c>
      <c r="AA1022" s="11">
        <v>6.6647309999999997</v>
      </c>
      <c r="AR1022" s="11" t="s">
        <v>78</v>
      </c>
      <c r="AS1022" s="11">
        <v>1019</v>
      </c>
      <c r="AT1022" s="11">
        <v>34.305484</v>
      </c>
      <c r="AU1022" s="11">
        <v>33.980544999999999</v>
      </c>
      <c r="AV1022" s="11">
        <v>0.32493899999999998</v>
      </c>
      <c r="AW1022" s="11">
        <v>0.94719399999999998</v>
      </c>
    </row>
    <row r="1023" spans="21:49" x14ac:dyDescent="0.35">
      <c r="U1023" s="11" t="s">
        <v>76</v>
      </c>
      <c r="V1023" s="11">
        <v>869</v>
      </c>
      <c r="W1023" s="11">
        <v>12.335269</v>
      </c>
      <c r="X1023" s="11">
        <v>13.155097</v>
      </c>
      <c r="Y1023" s="11">
        <v>0.819828</v>
      </c>
      <c r="Z1023" s="18">
        <f t="shared" si="20"/>
        <v>6.6462109581882645E-2</v>
      </c>
      <c r="AA1023" s="11">
        <v>6.6462130000000004</v>
      </c>
      <c r="AR1023" s="11" t="s">
        <v>76</v>
      </c>
      <c r="AS1023" s="11">
        <v>1020</v>
      </c>
      <c r="AT1023" s="11">
        <v>-0.82812699999999995</v>
      </c>
      <c r="AU1023" s="11">
        <v>-1.514143</v>
      </c>
      <c r="AV1023" s="11">
        <v>0.68601500000000004</v>
      </c>
      <c r="AW1023" s="11">
        <v>82.839359999999999</v>
      </c>
    </row>
    <row r="1024" spans="21:49" x14ac:dyDescent="0.35">
      <c r="U1024" s="11" t="s">
        <v>76</v>
      </c>
      <c r="V1024" s="11">
        <v>250</v>
      </c>
      <c r="W1024" s="11">
        <v>28.438172000000002</v>
      </c>
      <c r="X1024" s="11">
        <v>26.548807</v>
      </c>
      <c r="Y1024" s="11">
        <v>1.889364</v>
      </c>
      <c r="Z1024" s="18">
        <f t="shared" si="20"/>
        <v>6.6437603654693408E-2</v>
      </c>
      <c r="AA1024" s="11">
        <v>6.6437609999999996</v>
      </c>
      <c r="AR1024" s="11" t="s">
        <v>76</v>
      </c>
      <c r="AS1024" s="11">
        <v>1021</v>
      </c>
      <c r="AT1024" s="11">
        <v>-8.4216730000000002</v>
      </c>
      <c r="AU1024" s="11">
        <v>-5.5685520000000004</v>
      </c>
      <c r="AV1024" s="11">
        <v>2.8531219999999999</v>
      </c>
      <c r="AW1024" s="11">
        <v>33.878321</v>
      </c>
    </row>
    <row r="1025" spans="21:49" x14ac:dyDescent="0.35">
      <c r="U1025" s="11" t="s">
        <v>76</v>
      </c>
      <c r="V1025" s="11">
        <v>1489</v>
      </c>
      <c r="W1025" s="11">
        <v>-9.1069779999999998</v>
      </c>
      <c r="X1025" s="11">
        <v>-9.7119119999999999</v>
      </c>
      <c r="Y1025" s="11">
        <v>0.60493300000000005</v>
      </c>
      <c r="Z1025" s="18">
        <f t="shared" si="20"/>
        <v>6.6425218112967893E-2</v>
      </c>
      <c r="AA1025" s="11">
        <v>6.6425239999999999</v>
      </c>
      <c r="AR1025" s="11" t="s">
        <v>76</v>
      </c>
      <c r="AS1025" s="11">
        <v>1022</v>
      </c>
      <c r="AT1025" s="11">
        <v>-10.812124000000001</v>
      </c>
      <c r="AU1025" s="11">
        <v>-10.230121</v>
      </c>
      <c r="AV1025" s="11">
        <v>0.58200399999999997</v>
      </c>
      <c r="AW1025" s="11">
        <v>5.3828810000000002</v>
      </c>
    </row>
    <row r="1026" spans="21:49" x14ac:dyDescent="0.35">
      <c r="U1026" s="11" t="s">
        <v>76</v>
      </c>
      <c r="V1026" s="11">
        <v>1779</v>
      </c>
      <c r="W1026" s="11">
        <v>27.166114</v>
      </c>
      <c r="X1026" s="11">
        <v>25.369150999999999</v>
      </c>
      <c r="Y1026" s="11">
        <v>1.7969630000000001</v>
      </c>
      <c r="Z1026" s="18">
        <f t="shared" si="20"/>
        <v>6.61472229704992E-2</v>
      </c>
      <c r="AA1026" s="11">
        <v>6.6147239999999998</v>
      </c>
      <c r="AR1026" s="11" t="s">
        <v>76</v>
      </c>
      <c r="AS1026" s="11">
        <v>1023</v>
      </c>
      <c r="AT1026" s="11">
        <v>-7.5886360000000002</v>
      </c>
      <c r="AU1026" s="11">
        <v>-4.7769050000000002</v>
      </c>
      <c r="AV1026" s="11">
        <v>2.811731</v>
      </c>
      <c r="AW1026" s="11">
        <v>37.051859</v>
      </c>
    </row>
    <row r="1027" spans="21:49" x14ac:dyDescent="0.35">
      <c r="U1027" s="11" t="s">
        <v>76</v>
      </c>
      <c r="V1027" s="11">
        <v>1828</v>
      </c>
      <c r="W1027" s="11">
        <v>-16.024688999999999</v>
      </c>
      <c r="X1027" s="11">
        <v>-17.082940000000001</v>
      </c>
      <c r="Y1027" s="11">
        <v>1.0582510000000001</v>
      </c>
      <c r="Z1027" s="18">
        <f t="shared" ref="Z1027:Z1090" si="21">ABS(Y1027/W1027)</f>
        <v>6.6038785526508506E-2</v>
      </c>
      <c r="AA1027" s="11">
        <v>6.6038810000000003</v>
      </c>
      <c r="AR1027" s="11" t="s">
        <v>83</v>
      </c>
      <c r="AS1027" s="11">
        <v>1024</v>
      </c>
      <c r="AT1027" s="11">
        <v>-9.1610069999999997</v>
      </c>
      <c r="AU1027" s="11">
        <v>-9.9421800000000005</v>
      </c>
      <c r="AV1027" s="11">
        <v>0.78117300000000001</v>
      </c>
      <c r="AW1027" s="11">
        <v>8.5271519999999992</v>
      </c>
    </row>
    <row r="1028" spans="21:49" x14ac:dyDescent="0.35">
      <c r="U1028" s="11" t="s">
        <v>76</v>
      </c>
      <c r="V1028" s="11">
        <v>896</v>
      </c>
      <c r="W1028" s="11">
        <v>-9.1505310000000009</v>
      </c>
      <c r="X1028" s="11">
        <v>-9.754016</v>
      </c>
      <c r="Y1028" s="11">
        <v>0.60348500000000005</v>
      </c>
      <c r="Z1028" s="18">
        <f t="shared" si="21"/>
        <v>6.5950817499006345E-2</v>
      </c>
      <c r="AA1028" s="11">
        <v>6.5950860000000002</v>
      </c>
      <c r="AR1028" s="11" t="s">
        <v>78</v>
      </c>
      <c r="AS1028" s="11">
        <v>1025</v>
      </c>
      <c r="AT1028" s="11">
        <v>37.293101</v>
      </c>
      <c r="AU1028" s="11">
        <v>34.440434000000003</v>
      </c>
      <c r="AV1028" s="11">
        <v>2.8526669999999998</v>
      </c>
      <c r="AW1028" s="11">
        <v>7.6493159999999998</v>
      </c>
    </row>
    <row r="1029" spans="21:49" x14ac:dyDescent="0.35">
      <c r="U1029" s="11" t="s">
        <v>76</v>
      </c>
      <c r="V1029" s="11">
        <v>1672</v>
      </c>
      <c r="W1029" s="11">
        <v>33.158107999999999</v>
      </c>
      <c r="X1029" s="11">
        <v>30.973179999999999</v>
      </c>
      <c r="Y1029" s="11">
        <v>2.1849280000000002</v>
      </c>
      <c r="Z1029" s="18">
        <f t="shared" si="21"/>
        <v>6.5894230153300676E-2</v>
      </c>
      <c r="AA1029" s="11">
        <v>6.5894219999999999</v>
      </c>
      <c r="AR1029" s="11" t="s">
        <v>76</v>
      </c>
      <c r="AS1029" s="11">
        <v>1026</v>
      </c>
      <c r="AT1029" s="11">
        <v>-5.2688639999999998</v>
      </c>
      <c r="AU1029" s="11">
        <v>-5.5420920000000002</v>
      </c>
      <c r="AV1029" s="11">
        <v>0.27322800000000003</v>
      </c>
      <c r="AW1029" s="11">
        <v>5.1857179999999996</v>
      </c>
    </row>
    <row r="1030" spans="21:49" x14ac:dyDescent="0.35">
      <c r="U1030" s="11" t="s">
        <v>76</v>
      </c>
      <c r="V1030" s="11">
        <v>1576</v>
      </c>
      <c r="W1030" s="11">
        <v>-18.475027999999998</v>
      </c>
      <c r="X1030" s="11">
        <v>-17.261737</v>
      </c>
      <c r="Y1030" s="11">
        <v>1.2132909999999999</v>
      </c>
      <c r="Z1030" s="18">
        <f t="shared" si="21"/>
        <v>6.5671943771884941E-2</v>
      </c>
      <c r="AA1030" s="11">
        <v>6.5671939999999998</v>
      </c>
      <c r="AR1030" s="11" t="s">
        <v>76</v>
      </c>
      <c r="AS1030" s="11">
        <v>1027</v>
      </c>
      <c r="AT1030" s="11">
        <v>27.873360999999999</v>
      </c>
      <c r="AU1030" s="11">
        <v>31.576606999999999</v>
      </c>
      <c r="AV1030" s="11">
        <v>3.703246</v>
      </c>
      <c r="AW1030" s="11">
        <v>13.285968</v>
      </c>
    </row>
    <row r="1031" spans="21:49" x14ac:dyDescent="0.35">
      <c r="U1031" s="11" t="s">
        <v>76</v>
      </c>
      <c r="V1031" s="11">
        <v>1541</v>
      </c>
      <c r="W1031" s="11">
        <v>-10.921120999999999</v>
      </c>
      <c r="X1031" s="11">
        <v>-10.206984</v>
      </c>
      <c r="Y1031" s="11">
        <v>0.71413700000000002</v>
      </c>
      <c r="Z1031" s="18">
        <f t="shared" si="21"/>
        <v>6.5390448471361148E-2</v>
      </c>
      <c r="AA1031" s="11">
        <v>6.5390470000000001</v>
      </c>
      <c r="AR1031" s="11" t="s">
        <v>76</v>
      </c>
      <c r="AS1031" s="11">
        <v>1028</v>
      </c>
      <c r="AT1031" s="11">
        <v>-21.385774000000001</v>
      </c>
      <c r="AU1031" s="11">
        <v>-22.707464999999999</v>
      </c>
      <c r="AV1031" s="11">
        <v>1.3216909999999999</v>
      </c>
      <c r="AW1031" s="11">
        <v>6.1802359999999998</v>
      </c>
    </row>
    <row r="1032" spans="21:49" x14ac:dyDescent="0.35">
      <c r="U1032" s="11" t="s">
        <v>76</v>
      </c>
      <c r="V1032" s="11">
        <v>1232</v>
      </c>
      <c r="W1032" s="11">
        <v>-12.074774</v>
      </c>
      <c r="X1032" s="11">
        <v>-11.285352</v>
      </c>
      <c r="Y1032" s="11">
        <v>0.78942199999999996</v>
      </c>
      <c r="Z1032" s="18">
        <f t="shared" si="21"/>
        <v>6.537778678093685E-2</v>
      </c>
      <c r="AA1032" s="11">
        <v>6.5377780000000003</v>
      </c>
      <c r="AR1032" s="11" t="s">
        <v>78</v>
      </c>
      <c r="AS1032" s="11">
        <v>1029</v>
      </c>
      <c r="AT1032" s="11">
        <v>-6.4848489999999996</v>
      </c>
      <c r="AU1032" s="11">
        <v>-9.6644889999999997</v>
      </c>
      <c r="AV1032" s="11">
        <v>3.1796410000000002</v>
      </c>
      <c r="AW1032" s="11">
        <v>49.031840000000003</v>
      </c>
    </row>
    <row r="1033" spans="21:49" x14ac:dyDescent="0.35">
      <c r="U1033" s="11" t="s">
        <v>76</v>
      </c>
      <c r="V1033" s="11">
        <v>850</v>
      </c>
      <c r="W1033" s="11">
        <v>23.531108</v>
      </c>
      <c r="X1033" s="11">
        <v>25.068225999999999</v>
      </c>
      <c r="Y1033" s="11">
        <v>1.537118</v>
      </c>
      <c r="Z1033" s="18">
        <f t="shared" si="21"/>
        <v>6.5322805878924195E-2</v>
      </c>
      <c r="AA1033" s="11">
        <v>6.5322800000000001</v>
      </c>
      <c r="AR1033" s="11" t="s">
        <v>83</v>
      </c>
      <c r="AS1033" s="11">
        <v>1030</v>
      </c>
      <c r="AT1033" s="11">
        <v>-0.18998100000000001</v>
      </c>
      <c r="AU1033" s="11">
        <v>-7.5610939999999998</v>
      </c>
      <c r="AV1033" s="11">
        <v>7.3711130000000002</v>
      </c>
      <c r="AW1033" s="11" t="s">
        <v>77</v>
      </c>
    </row>
    <row r="1034" spans="21:49" x14ac:dyDescent="0.35">
      <c r="U1034" s="11" t="s">
        <v>76</v>
      </c>
      <c r="V1034" s="11">
        <v>447</v>
      </c>
      <c r="W1034" s="11">
        <v>-14.622871999999999</v>
      </c>
      <c r="X1034" s="11">
        <v>-13.67634</v>
      </c>
      <c r="Y1034" s="11">
        <v>0.94653299999999996</v>
      </c>
      <c r="Z1034" s="18">
        <f t="shared" si="21"/>
        <v>6.4729623565056169E-2</v>
      </c>
      <c r="AA1034" s="11">
        <v>6.4729599999999996</v>
      </c>
      <c r="AR1034" s="11" t="s">
        <v>76</v>
      </c>
      <c r="AS1034" s="11">
        <v>1031</v>
      </c>
      <c r="AT1034" s="11">
        <v>-2.079844</v>
      </c>
      <c r="AU1034" s="11">
        <v>-1.585739</v>
      </c>
      <c r="AV1034" s="11">
        <v>0.49410500000000002</v>
      </c>
      <c r="AW1034" s="11">
        <v>23.756824000000002</v>
      </c>
    </row>
    <row r="1035" spans="21:49" x14ac:dyDescent="0.35">
      <c r="U1035" s="11" t="s">
        <v>76</v>
      </c>
      <c r="V1035" s="11">
        <v>217</v>
      </c>
      <c r="W1035" s="11">
        <v>-13.083125000000001</v>
      </c>
      <c r="X1035" s="11">
        <v>-13.929456</v>
      </c>
      <c r="Y1035" s="11">
        <v>0.84633199999999997</v>
      </c>
      <c r="Z1035" s="18">
        <f t="shared" si="21"/>
        <v>6.4688826255195134E-2</v>
      </c>
      <c r="AA1035" s="11">
        <v>6.4688809999999997</v>
      </c>
      <c r="AR1035" s="11" t="s">
        <v>76</v>
      </c>
      <c r="AS1035" s="11">
        <v>1032</v>
      </c>
      <c r="AT1035" s="11">
        <v>-5.3019860000000003</v>
      </c>
      <c r="AU1035" s="11">
        <v>-5.4944839999999999</v>
      </c>
      <c r="AV1035" s="11">
        <v>0.192499</v>
      </c>
      <c r="AW1035" s="11">
        <v>3.63069</v>
      </c>
    </row>
    <row r="1036" spans="21:49" x14ac:dyDescent="0.35">
      <c r="U1036" s="11" t="s">
        <v>76</v>
      </c>
      <c r="V1036" s="11">
        <v>1035</v>
      </c>
      <c r="W1036" s="11">
        <v>-25.330169999999999</v>
      </c>
      <c r="X1036" s="11">
        <v>-23.692695000000001</v>
      </c>
      <c r="Y1036" s="11">
        <v>1.6374759999999999</v>
      </c>
      <c r="Z1036" s="18">
        <f t="shared" si="21"/>
        <v>6.4645282680692626E-2</v>
      </c>
      <c r="AA1036" s="11">
        <v>6.4645270000000004</v>
      </c>
      <c r="AR1036" s="11" t="s">
        <v>76</v>
      </c>
      <c r="AS1036" s="11">
        <v>1033</v>
      </c>
      <c r="AT1036" s="11">
        <v>8.9560929999999992</v>
      </c>
      <c r="AU1036" s="11">
        <v>11.542064999999999</v>
      </c>
      <c r="AV1036" s="11">
        <v>2.5859719999999999</v>
      </c>
      <c r="AW1036" s="11">
        <v>28.873889999999999</v>
      </c>
    </row>
    <row r="1037" spans="21:49" x14ac:dyDescent="0.35">
      <c r="U1037" s="11" t="s">
        <v>76</v>
      </c>
      <c r="V1037" s="11">
        <v>22</v>
      </c>
      <c r="W1037" s="11">
        <v>-26.859324000000001</v>
      </c>
      <c r="X1037" s="11">
        <v>-25.138956</v>
      </c>
      <c r="Y1037" s="11">
        <v>1.7203679999999999</v>
      </c>
      <c r="Z1037" s="18">
        <f t="shared" si="21"/>
        <v>6.4051053555927162E-2</v>
      </c>
      <c r="AA1037" s="11">
        <v>6.4051070000000001</v>
      </c>
      <c r="AR1037" s="11" t="s">
        <v>76</v>
      </c>
      <c r="AS1037" s="11">
        <v>1034</v>
      </c>
      <c r="AT1037" s="11">
        <v>-1.5998600000000001</v>
      </c>
      <c r="AU1037" s="11">
        <v>-2.6515930000000001</v>
      </c>
      <c r="AV1037" s="11">
        <v>1.051733</v>
      </c>
      <c r="AW1037" s="11">
        <v>65.739025999999996</v>
      </c>
    </row>
    <row r="1038" spans="21:49" x14ac:dyDescent="0.35">
      <c r="U1038" s="11" t="s">
        <v>76</v>
      </c>
      <c r="V1038" s="11">
        <v>384</v>
      </c>
      <c r="W1038" s="11">
        <v>-12.549219000000001</v>
      </c>
      <c r="X1038" s="11">
        <v>-13.352731</v>
      </c>
      <c r="Y1038" s="11">
        <v>0.803512</v>
      </c>
      <c r="Z1038" s="18">
        <f t="shared" si="21"/>
        <v>6.402884514167774E-2</v>
      </c>
      <c r="AA1038" s="11">
        <v>6.4028850000000004</v>
      </c>
      <c r="AR1038" s="11" t="s">
        <v>76</v>
      </c>
      <c r="AS1038" s="11">
        <v>1035</v>
      </c>
      <c r="AT1038" s="11">
        <v>-25.330169999999999</v>
      </c>
      <c r="AU1038" s="11">
        <v>-23.692695000000001</v>
      </c>
      <c r="AV1038" s="11">
        <v>1.6374759999999999</v>
      </c>
      <c r="AW1038" s="11">
        <v>6.4645270000000004</v>
      </c>
    </row>
    <row r="1039" spans="21:49" x14ac:dyDescent="0.35">
      <c r="U1039" s="11" t="s">
        <v>76</v>
      </c>
      <c r="V1039" s="11">
        <v>1426</v>
      </c>
      <c r="W1039" s="11">
        <v>14.301392</v>
      </c>
      <c r="X1039" s="11">
        <v>15.212806</v>
      </c>
      <c r="Y1039" s="11">
        <v>0.91141499999999998</v>
      </c>
      <c r="Z1039" s="18">
        <f t="shared" si="21"/>
        <v>6.3729111124287766E-2</v>
      </c>
      <c r="AA1039" s="11">
        <v>6.3729089999999999</v>
      </c>
      <c r="AR1039" s="11" t="s">
        <v>76</v>
      </c>
      <c r="AS1039" s="11">
        <v>1036</v>
      </c>
      <c r="AT1039" s="11">
        <v>-9.6237270000000006</v>
      </c>
      <c r="AU1039" s="11">
        <v>-12.481444</v>
      </c>
      <c r="AV1039" s="11">
        <v>2.8577180000000002</v>
      </c>
      <c r="AW1039" s="11">
        <v>29.694502</v>
      </c>
    </row>
    <row r="1040" spans="21:49" x14ac:dyDescent="0.35">
      <c r="U1040" s="11" t="s">
        <v>76</v>
      </c>
      <c r="V1040" s="11">
        <v>213</v>
      </c>
      <c r="W1040" s="11">
        <v>39.614305000000002</v>
      </c>
      <c r="X1040" s="11">
        <v>37.093418999999997</v>
      </c>
      <c r="Y1040" s="11">
        <v>2.520886</v>
      </c>
      <c r="Z1040" s="18">
        <f t="shared" si="21"/>
        <v>6.3635749762617308E-2</v>
      </c>
      <c r="AA1040" s="11">
        <v>6.363575</v>
      </c>
      <c r="AR1040" s="11" t="s">
        <v>83</v>
      </c>
      <c r="AS1040" s="11">
        <v>1037</v>
      </c>
      <c r="AT1040" s="11">
        <v>-8.0281870000000009</v>
      </c>
      <c r="AU1040" s="11">
        <v>-3.0612900000000001</v>
      </c>
      <c r="AV1040" s="11">
        <v>4.9668960000000002</v>
      </c>
      <c r="AW1040" s="11">
        <v>61.868220999999998</v>
      </c>
    </row>
    <row r="1041" spans="21:49" x14ac:dyDescent="0.35">
      <c r="U1041" s="11" t="s">
        <v>76</v>
      </c>
      <c r="V1041" s="11">
        <v>166</v>
      </c>
      <c r="W1041" s="11">
        <v>15.247558</v>
      </c>
      <c r="X1041" s="11">
        <v>14.278027</v>
      </c>
      <c r="Y1041" s="11">
        <v>0.96953199999999995</v>
      </c>
      <c r="Z1041" s="18">
        <f t="shared" si="21"/>
        <v>6.3586050959766799E-2</v>
      </c>
      <c r="AA1041" s="11">
        <v>6.3586029999999996</v>
      </c>
      <c r="AR1041" s="11" t="s">
        <v>78</v>
      </c>
      <c r="AS1041" s="11">
        <v>1038</v>
      </c>
      <c r="AT1041" s="11">
        <v>-0.80345</v>
      </c>
      <c r="AU1041" s="11">
        <v>-0.63265400000000005</v>
      </c>
      <c r="AV1041" s="11">
        <v>0.170797</v>
      </c>
      <c r="AW1041" s="11">
        <v>21.257905000000001</v>
      </c>
    </row>
    <row r="1042" spans="21:49" x14ac:dyDescent="0.35">
      <c r="U1042" s="11" t="s">
        <v>76</v>
      </c>
      <c r="V1042" s="11">
        <v>594</v>
      </c>
      <c r="W1042" s="11">
        <v>18.487376000000001</v>
      </c>
      <c r="X1042" s="11">
        <v>17.316130000000001</v>
      </c>
      <c r="Y1042" s="11">
        <v>1.171246</v>
      </c>
      <c r="Z1042" s="18">
        <f t="shared" si="21"/>
        <v>6.3353825875559627E-2</v>
      </c>
      <c r="AA1042" s="11">
        <v>6.3353840000000003</v>
      </c>
      <c r="AR1042" s="11" t="s">
        <v>76</v>
      </c>
      <c r="AS1042" s="11">
        <v>1039</v>
      </c>
      <c r="AT1042" s="11">
        <v>6.7242119999999996</v>
      </c>
      <c r="AU1042" s="11">
        <v>6.0245829999999998</v>
      </c>
      <c r="AV1042" s="11">
        <v>0.69962899999999995</v>
      </c>
      <c r="AW1042" s="11">
        <v>10.404629</v>
      </c>
    </row>
    <row r="1043" spans="21:49" x14ac:dyDescent="0.35">
      <c r="U1043" s="11" t="s">
        <v>76</v>
      </c>
      <c r="V1043" s="11">
        <v>704</v>
      </c>
      <c r="W1043" s="11">
        <v>-16.747799000000001</v>
      </c>
      <c r="X1043" s="11">
        <v>-17.794263000000001</v>
      </c>
      <c r="Y1043" s="11">
        <v>1.0464640000000001</v>
      </c>
      <c r="Z1043" s="18">
        <f t="shared" si="21"/>
        <v>6.248367322774772E-2</v>
      </c>
      <c r="AA1043" s="11">
        <v>6.248367</v>
      </c>
      <c r="AR1043" s="11" t="s">
        <v>76</v>
      </c>
      <c r="AS1043" s="11">
        <v>1040</v>
      </c>
      <c r="AT1043" s="11">
        <v>47.233393999999997</v>
      </c>
      <c r="AU1043" s="11">
        <v>46.044876000000002</v>
      </c>
      <c r="AV1043" s="11">
        <v>1.188518</v>
      </c>
      <c r="AW1043" s="11">
        <v>2.516267</v>
      </c>
    </row>
    <row r="1044" spans="21:49" x14ac:dyDescent="0.35">
      <c r="U1044" s="11" t="s">
        <v>76</v>
      </c>
      <c r="V1044" s="11">
        <v>557</v>
      </c>
      <c r="W1044" s="11">
        <v>27.120856</v>
      </c>
      <c r="X1044" s="11">
        <v>25.431971000000001</v>
      </c>
      <c r="Y1044" s="11">
        <v>1.688885</v>
      </c>
      <c r="Z1044" s="18">
        <f t="shared" si="21"/>
        <v>6.2272555114042123E-2</v>
      </c>
      <c r="AA1044" s="11">
        <v>6.2272550000000004</v>
      </c>
      <c r="AR1044" s="11" t="s">
        <v>83</v>
      </c>
      <c r="AS1044" s="11">
        <v>1041</v>
      </c>
      <c r="AT1044" s="11">
        <v>14.731202</v>
      </c>
      <c r="AU1044" s="11">
        <v>10.343518</v>
      </c>
      <c r="AV1044" s="11">
        <v>4.3876840000000001</v>
      </c>
      <c r="AW1044" s="11">
        <v>29.784970000000001</v>
      </c>
    </row>
    <row r="1045" spans="21:49" x14ac:dyDescent="0.35">
      <c r="U1045" s="11" t="s">
        <v>76</v>
      </c>
      <c r="V1045" s="11">
        <v>1028</v>
      </c>
      <c r="W1045" s="11">
        <v>-21.385774000000001</v>
      </c>
      <c r="X1045" s="11">
        <v>-22.707464999999999</v>
      </c>
      <c r="Y1045" s="11">
        <v>1.3216909999999999</v>
      </c>
      <c r="Z1045" s="18">
        <f t="shared" si="21"/>
        <v>6.1802345802401161E-2</v>
      </c>
      <c r="AA1045" s="11">
        <v>6.1802359999999998</v>
      </c>
      <c r="AR1045" s="11" t="s">
        <v>78</v>
      </c>
      <c r="AS1045" s="11">
        <v>1042</v>
      </c>
      <c r="AT1045" s="11">
        <v>-5.5408540000000004</v>
      </c>
      <c r="AU1045" s="11">
        <v>-5.920903</v>
      </c>
      <c r="AV1045" s="11">
        <v>0.38004900000000003</v>
      </c>
      <c r="AW1045" s="11">
        <v>6.8590400000000002</v>
      </c>
    </row>
    <row r="1046" spans="21:49" x14ac:dyDescent="0.35">
      <c r="U1046" s="11" t="s">
        <v>76</v>
      </c>
      <c r="V1046" s="11">
        <v>1101</v>
      </c>
      <c r="W1046" s="11">
        <v>-25.204325000000001</v>
      </c>
      <c r="X1046" s="11">
        <v>-23.651873999999999</v>
      </c>
      <c r="Y1046" s="11">
        <v>1.552451</v>
      </c>
      <c r="Z1046" s="18">
        <f t="shared" si="21"/>
        <v>6.1594627112608651E-2</v>
      </c>
      <c r="AA1046" s="11">
        <v>6.1594639999999998</v>
      </c>
      <c r="AR1046" s="11" t="s">
        <v>76</v>
      </c>
      <c r="AS1046" s="11">
        <v>1043</v>
      </c>
      <c r="AT1046" s="11">
        <v>-2.9978250000000002</v>
      </c>
      <c r="AU1046" s="11">
        <v>-1.604914</v>
      </c>
      <c r="AV1046" s="11">
        <v>1.3929119999999999</v>
      </c>
      <c r="AW1046" s="11">
        <v>46.464070999999997</v>
      </c>
    </row>
    <row r="1047" spans="21:49" x14ac:dyDescent="0.35">
      <c r="U1047" s="11" t="s">
        <v>76</v>
      </c>
      <c r="V1047" s="11">
        <v>1665</v>
      </c>
      <c r="W1047" s="11">
        <v>-20.544703999999999</v>
      </c>
      <c r="X1047" s="11">
        <v>-19.286432000000001</v>
      </c>
      <c r="Y1047" s="11">
        <v>1.2582720000000001</v>
      </c>
      <c r="Z1047" s="18">
        <f t="shared" si="21"/>
        <v>6.1245564793729813E-2</v>
      </c>
      <c r="AA1047" s="11">
        <v>6.1245580000000004</v>
      </c>
      <c r="AR1047" s="11" t="s">
        <v>76</v>
      </c>
      <c r="AS1047" s="11">
        <v>1044</v>
      </c>
      <c r="AT1047" s="11">
        <v>-23.423978999999999</v>
      </c>
      <c r="AU1047" s="11">
        <v>-23.769116</v>
      </c>
      <c r="AV1047" s="11">
        <v>0.34513700000000003</v>
      </c>
      <c r="AW1047" s="11">
        <v>1.4734339999999999</v>
      </c>
    </row>
    <row r="1048" spans="21:49" x14ac:dyDescent="0.35">
      <c r="U1048" s="11" t="s">
        <v>76</v>
      </c>
      <c r="V1048" s="11">
        <v>1847</v>
      </c>
      <c r="W1048" s="11">
        <v>-15.862178</v>
      </c>
      <c r="X1048" s="11">
        <v>-14.893046999999999</v>
      </c>
      <c r="Y1048" s="11">
        <v>0.96913099999999996</v>
      </c>
      <c r="Z1048" s="18">
        <f t="shared" si="21"/>
        <v>6.1096969155181584E-2</v>
      </c>
      <c r="AA1048" s="11">
        <v>6.1096969999999997</v>
      </c>
      <c r="AR1048" s="11" t="s">
        <v>76</v>
      </c>
      <c r="AS1048" s="11">
        <v>1045</v>
      </c>
      <c r="AT1048" s="11">
        <v>-18.102049999999998</v>
      </c>
      <c r="AU1048" s="11">
        <v>-18.246627</v>
      </c>
      <c r="AV1048" s="11">
        <v>0.14457700000000001</v>
      </c>
      <c r="AW1048" s="11">
        <v>0.79867600000000005</v>
      </c>
    </row>
    <row r="1049" spans="21:49" x14ac:dyDescent="0.35">
      <c r="U1049" s="11" t="s">
        <v>76</v>
      </c>
      <c r="V1049" s="11">
        <v>275</v>
      </c>
      <c r="W1049" s="11">
        <v>21.178502000000002</v>
      </c>
      <c r="X1049" s="11">
        <v>19.904240999999999</v>
      </c>
      <c r="Y1049" s="11">
        <v>1.2742610000000001</v>
      </c>
      <c r="Z1049" s="18">
        <f t="shared" si="21"/>
        <v>6.0167664360774899E-2</v>
      </c>
      <c r="AA1049" s="11">
        <v>6.0167650000000004</v>
      </c>
      <c r="AR1049" s="11" t="s">
        <v>76</v>
      </c>
      <c r="AS1049" s="11">
        <v>1046</v>
      </c>
      <c r="AT1049" s="11">
        <v>-3.0021330000000002</v>
      </c>
      <c r="AU1049" s="11">
        <v>-2.1062880000000002</v>
      </c>
      <c r="AV1049" s="11">
        <v>0.895845</v>
      </c>
      <c r="AW1049" s="11">
        <v>29.840284</v>
      </c>
    </row>
    <row r="1050" spans="21:49" x14ac:dyDescent="0.35">
      <c r="U1050" s="11" t="s">
        <v>76</v>
      </c>
      <c r="V1050" s="11">
        <v>1943</v>
      </c>
      <c r="W1050" s="11">
        <v>-7.9914389999999997</v>
      </c>
      <c r="X1050" s="11">
        <v>-8.4713139999999996</v>
      </c>
      <c r="Y1050" s="11">
        <v>0.479875</v>
      </c>
      <c r="Z1050" s="18">
        <f t="shared" si="21"/>
        <v>6.0048634545042515E-2</v>
      </c>
      <c r="AA1050" s="11">
        <v>6.0048659999999998</v>
      </c>
      <c r="AR1050" s="11" t="s">
        <v>83</v>
      </c>
      <c r="AS1050" s="11">
        <v>1047</v>
      </c>
      <c r="AT1050" s="11">
        <v>1.868039</v>
      </c>
      <c r="AU1050" s="11">
        <v>1.4114519999999999</v>
      </c>
      <c r="AV1050" s="11">
        <v>0.45658700000000002</v>
      </c>
      <c r="AW1050" s="11">
        <v>24.442056000000001</v>
      </c>
    </row>
    <row r="1051" spans="21:49" x14ac:dyDescent="0.35">
      <c r="U1051" s="11" t="s">
        <v>76</v>
      </c>
      <c r="V1051" s="11">
        <v>1210</v>
      </c>
      <c r="W1051" s="11">
        <v>-19.32413</v>
      </c>
      <c r="X1051" s="11">
        <v>-20.482728999999999</v>
      </c>
      <c r="Y1051" s="11">
        <v>1.1585989999999999</v>
      </c>
      <c r="Z1051" s="18">
        <f t="shared" si="21"/>
        <v>5.9956075642215195E-2</v>
      </c>
      <c r="AA1051" s="11">
        <v>5.9956079999999998</v>
      </c>
      <c r="AR1051" s="11" t="s">
        <v>76</v>
      </c>
      <c r="AS1051" s="11">
        <v>1048</v>
      </c>
      <c r="AT1051" s="11">
        <v>-2.1295860000000002</v>
      </c>
      <c r="AU1051" s="11">
        <v>2.5658430000000001</v>
      </c>
      <c r="AV1051" s="11">
        <v>4.6954289999999999</v>
      </c>
      <c r="AW1051" s="11" t="s">
        <v>77</v>
      </c>
    </row>
    <row r="1052" spans="21:49" x14ac:dyDescent="0.35">
      <c r="U1052" s="11" t="s">
        <v>76</v>
      </c>
      <c r="V1052" s="11">
        <v>1453</v>
      </c>
      <c r="W1052" s="11">
        <v>-12.340273</v>
      </c>
      <c r="X1052" s="11">
        <v>-13.078341999999999</v>
      </c>
      <c r="Y1052" s="11">
        <v>0.73806899999999998</v>
      </c>
      <c r="Z1052" s="18">
        <f t="shared" si="21"/>
        <v>5.9809778924663985E-2</v>
      </c>
      <c r="AA1052" s="11">
        <v>5.9809760000000001</v>
      </c>
      <c r="AR1052" s="11" t="s">
        <v>76</v>
      </c>
      <c r="AS1052" s="11">
        <v>1049</v>
      </c>
      <c r="AT1052" s="11">
        <v>3.978389</v>
      </c>
      <c r="AU1052" s="11">
        <v>2.4106179999999999</v>
      </c>
      <c r="AV1052" s="11">
        <v>1.567771</v>
      </c>
      <c r="AW1052" s="11">
        <v>39.40719</v>
      </c>
    </row>
    <row r="1053" spans="21:49" x14ac:dyDescent="0.35">
      <c r="U1053" s="11" t="s">
        <v>76</v>
      </c>
      <c r="V1053" s="11">
        <v>918</v>
      </c>
      <c r="W1053" s="11">
        <v>13.316686000000001</v>
      </c>
      <c r="X1053" s="11">
        <v>14.111193999999999</v>
      </c>
      <c r="Y1053" s="11">
        <v>0.79450799999999999</v>
      </c>
      <c r="Z1053" s="18">
        <f t="shared" si="21"/>
        <v>5.9662591728903119E-2</v>
      </c>
      <c r="AA1053" s="11">
        <v>5.9662569999999997</v>
      </c>
      <c r="AR1053" s="11" t="s">
        <v>76</v>
      </c>
      <c r="AS1053" s="11">
        <v>1050</v>
      </c>
      <c r="AT1053" s="11">
        <v>1.6689130000000001</v>
      </c>
      <c r="AU1053" s="11">
        <v>5.8530939999999996</v>
      </c>
      <c r="AV1053" s="11">
        <v>4.1841809999999997</v>
      </c>
      <c r="AW1053" s="11" t="s">
        <v>77</v>
      </c>
    </row>
    <row r="1054" spans="21:49" x14ac:dyDescent="0.35">
      <c r="U1054" s="11" t="s">
        <v>76</v>
      </c>
      <c r="V1054" s="11">
        <v>55</v>
      </c>
      <c r="W1054" s="11">
        <v>10.360741000000001</v>
      </c>
      <c r="X1054" s="11">
        <v>9.7430570000000003</v>
      </c>
      <c r="Y1054" s="11">
        <v>0.61768400000000001</v>
      </c>
      <c r="Z1054" s="18">
        <f t="shared" si="21"/>
        <v>5.9617743557145185E-2</v>
      </c>
      <c r="AA1054" s="11">
        <v>5.9617740000000001</v>
      </c>
      <c r="AR1054" s="11" t="s">
        <v>78</v>
      </c>
      <c r="AS1054" s="11">
        <v>1051</v>
      </c>
      <c r="AT1054" s="11">
        <v>2.1582309999999998</v>
      </c>
      <c r="AU1054" s="11">
        <v>-7.1541439999999996</v>
      </c>
      <c r="AV1054" s="11">
        <v>9.3123740000000002</v>
      </c>
      <c r="AW1054" s="11" t="s">
        <v>77</v>
      </c>
    </row>
    <row r="1055" spans="21:49" x14ac:dyDescent="0.35">
      <c r="U1055" s="11" t="s">
        <v>76</v>
      </c>
      <c r="V1055" s="11">
        <v>79</v>
      </c>
      <c r="W1055" s="11">
        <v>17.011997999999998</v>
      </c>
      <c r="X1055" s="11">
        <v>18.024149000000001</v>
      </c>
      <c r="Y1055" s="11">
        <v>1.012151</v>
      </c>
      <c r="Z1055" s="18">
        <f t="shared" si="21"/>
        <v>5.9496303726346553E-2</v>
      </c>
      <c r="AA1055" s="11">
        <v>5.9496289999999998</v>
      </c>
      <c r="AR1055" s="11" t="s">
        <v>78</v>
      </c>
      <c r="AS1055" s="11">
        <v>1052</v>
      </c>
      <c r="AT1055" s="11">
        <v>-9.4178160000000002</v>
      </c>
      <c r="AU1055" s="11">
        <v>14.887349</v>
      </c>
      <c r="AV1055" s="11">
        <v>24.305164999999999</v>
      </c>
      <c r="AW1055" s="11" t="s">
        <v>77</v>
      </c>
    </row>
    <row r="1056" spans="21:49" x14ac:dyDescent="0.35">
      <c r="U1056" s="11" t="s">
        <v>76</v>
      </c>
      <c r="V1056" s="11">
        <v>1815</v>
      </c>
      <c r="W1056" s="11">
        <v>-18.200841</v>
      </c>
      <c r="X1056" s="11">
        <v>-19.279806000000001</v>
      </c>
      <c r="Y1056" s="11">
        <v>1.078965</v>
      </c>
      <c r="Z1056" s="18">
        <f t="shared" si="21"/>
        <v>5.9281051903041178E-2</v>
      </c>
      <c r="AA1056" s="11">
        <v>5.9281059999999997</v>
      </c>
      <c r="AR1056" s="11" t="s">
        <v>83</v>
      </c>
      <c r="AS1056" s="11">
        <v>1053</v>
      </c>
      <c r="AT1056" s="11">
        <v>-12.589885000000001</v>
      </c>
      <c r="AU1056" s="11">
        <v>-14.696249</v>
      </c>
      <c r="AV1056" s="11">
        <v>2.1063640000000001</v>
      </c>
      <c r="AW1056" s="11">
        <v>16.730604</v>
      </c>
    </row>
    <row r="1057" spans="21:49" x14ac:dyDescent="0.35">
      <c r="U1057" s="11" t="s">
        <v>76</v>
      </c>
      <c r="V1057" s="11">
        <v>29</v>
      </c>
      <c r="W1057" s="11">
        <v>-9.1288389999999993</v>
      </c>
      <c r="X1057" s="11">
        <v>-8.5877040000000004</v>
      </c>
      <c r="Y1057" s="11">
        <v>0.54113599999999995</v>
      </c>
      <c r="Z1057" s="18">
        <f t="shared" si="21"/>
        <v>5.9277636509965835E-2</v>
      </c>
      <c r="AA1057" s="11">
        <v>5.9277600000000001</v>
      </c>
      <c r="AR1057" s="11" t="s">
        <v>76</v>
      </c>
      <c r="AS1057" s="11">
        <v>1054</v>
      </c>
      <c r="AT1057" s="11">
        <v>0.69762900000000005</v>
      </c>
      <c r="AU1057" s="11">
        <v>0.588422</v>
      </c>
      <c r="AV1057" s="11">
        <v>0.109206</v>
      </c>
      <c r="AW1057" s="11">
        <v>15.653938</v>
      </c>
    </row>
    <row r="1058" spans="21:49" x14ac:dyDescent="0.35">
      <c r="U1058" s="11" t="s">
        <v>76</v>
      </c>
      <c r="V1058" s="11">
        <v>33</v>
      </c>
      <c r="W1058" s="11">
        <v>7.5079690000000001</v>
      </c>
      <c r="X1058" s="11">
        <v>7.9517170000000004</v>
      </c>
      <c r="Y1058" s="11">
        <v>0.44374799999999998</v>
      </c>
      <c r="Z1058" s="18">
        <f t="shared" si="21"/>
        <v>5.9103600454397186E-2</v>
      </c>
      <c r="AA1058" s="11">
        <v>5.9103659999999998</v>
      </c>
      <c r="AR1058" s="11" t="s">
        <v>76</v>
      </c>
      <c r="AS1058" s="11">
        <v>1055</v>
      </c>
      <c r="AT1058" s="11">
        <v>-6.6043180000000001</v>
      </c>
      <c r="AU1058" s="11">
        <v>-2.5324330000000002</v>
      </c>
      <c r="AV1058" s="11">
        <v>4.071885</v>
      </c>
      <c r="AW1058" s="11">
        <v>61.654888</v>
      </c>
    </row>
    <row r="1059" spans="21:49" x14ac:dyDescent="0.35">
      <c r="U1059" s="11" t="s">
        <v>76</v>
      </c>
      <c r="V1059" s="11">
        <v>490</v>
      </c>
      <c r="W1059" s="11">
        <v>-22.801639000000002</v>
      </c>
      <c r="X1059" s="11">
        <v>-21.459986000000001</v>
      </c>
      <c r="Y1059" s="11">
        <v>1.341653</v>
      </c>
      <c r="Z1059" s="18">
        <f t="shared" si="21"/>
        <v>5.884020004000589E-2</v>
      </c>
      <c r="AA1059" s="11">
        <v>5.8840209999999997</v>
      </c>
      <c r="AR1059" s="11" t="s">
        <v>76</v>
      </c>
      <c r="AS1059" s="11">
        <v>1056</v>
      </c>
      <c r="AT1059" s="11">
        <v>3.5462340000000001</v>
      </c>
      <c r="AU1059" s="11">
        <v>5.5536839999999996</v>
      </c>
      <c r="AV1059" s="11">
        <v>2.00745</v>
      </c>
      <c r="AW1059" s="11">
        <v>56.607959000000001</v>
      </c>
    </row>
    <row r="1060" spans="21:49" x14ac:dyDescent="0.35">
      <c r="U1060" s="11" t="s">
        <v>76</v>
      </c>
      <c r="V1060" s="11">
        <v>676</v>
      </c>
      <c r="W1060" s="11">
        <v>-18.403502</v>
      </c>
      <c r="X1060" s="11">
        <v>-17.320815</v>
      </c>
      <c r="Y1060" s="11">
        <v>1.082687</v>
      </c>
      <c r="Z1060" s="18">
        <f t="shared" si="21"/>
        <v>5.8830487806070822E-2</v>
      </c>
      <c r="AA1060" s="11">
        <v>5.8830489999999998</v>
      </c>
      <c r="AR1060" s="11" t="s">
        <v>76</v>
      </c>
      <c r="AS1060" s="11">
        <v>1057</v>
      </c>
      <c r="AT1060" s="11">
        <v>-11.181685999999999</v>
      </c>
      <c r="AU1060" s="11">
        <v>-13.010932</v>
      </c>
      <c r="AV1060" s="11">
        <v>1.8292459999999999</v>
      </c>
      <c r="AW1060" s="11">
        <v>16.359307000000001</v>
      </c>
    </row>
    <row r="1061" spans="21:49" x14ac:dyDescent="0.35">
      <c r="U1061" s="11" t="s">
        <v>76</v>
      </c>
      <c r="V1061" s="11">
        <v>1993</v>
      </c>
      <c r="W1061" s="11">
        <v>7.6301030000000001</v>
      </c>
      <c r="X1061" s="11">
        <v>8.0763660000000002</v>
      </c>
      <c r="Y1061" s="11">
        <v>0.44626399999999999</v>
      </c>
      <c r="Z1061" s="18">
        <f t="shared" si="21"/>
        <v>5.8487283854490563E-2</v>
      </c>
      <c r="AA1061" s="11">
        <v>5.8487260000000001</v>
      </c>
      <c r="AR1061" s="11" t="s">
        <v>76</v>
      </c>
      <c r="AS1061" s="11">
        <v>1058</v>
      </c>
      <c r="AT1061" s="11">
        <v>-11.920992999999999</v>
      </c>
      <c r="AU1061" s="11">
        <v>-15.745199</v>
      </c>
      <c r="AV1061" s="11">
        <v>3.8242060000000002</v>
      </c>
      <c r="AW1061" s="11">
        <v>32.079596000000002</v>
      </c>
    </row>
    <row r="1062" spans="21:49" x14ac:dyDescent="0.35">
      <c r="U1062" s="11" t="s">
        <v>76</v>
      </c>
      <c r="V1062" s="11">
        <v>71</v>
      </c>
      <c r="W1062" s="11">
        <v>37.512250999999999</v>
      </c>
      <c r="X1062" s="11">
        <v>35.318910000000002</v>
      </c>
      <c r="Y1062" s="11">
        <v>2.1933410000000002</v>
      </c>
      <c r="Z1062" s="18">
        <f t="shared" si="21"/>
        <v>5.8469991576885115E-2</v>
      </c>
      <c r="AA1062" s="11">
        <v>5.8469980000000001</v>
      </c>
      <c r="AR1062" s="11" t="s">
        <v>76</v>
      </c>
      <c r="AS1062" s="11">
        <v>1059</v>
      </c>
      <c r="AT1062" s="11">
        <v>6.4671130000000003</v>
      </c>
      <c r="AU1062" s="11">
        <v>6.7529820000000003</v>
      </c>
      <c r="AV1062" s="11">
        <v>0.28586899999999998</v>
      </c>
      <c r="AW1062" s="11">
        <v>4.4203429999999999</v>
      </c>
    </row>
    <row r="1063" spans="21:49" x14ac:dyDescent="0.35">
      <c r="U1063" s="11" t="s">
        <v>76</v>
      </c>
      <c r="V1063" s="11">
        <v>1087</v>
      </c>
      <c r="W1063" s="11">
        <v>22.654111</v>
      </c>
      <c r="X1063" s="11">
        <v>21.330694000000001</v>
      </c>
      <c r="Y1063" s="11">
        <v>1.3234170000000001</v>
      </c>
      <c r="Z1063" s="18">
        <f t="shared" si="21"/>
        <v>5.8418403617780459E-2</v>
      </c>
      <c r="AA1063" s="11">
        <v>5.8418409999999996</v>
      </c>
      <c r="AR1063" s="11" t="s">
        <v>76</v>
      </c>
      <c r="AS1063" s="11">
        <v>1060</v>
      </c>
      <c r="AT1063" s="11">
        <v>-1.969762</v>
      </c>
      <c r="AU1063" s="11">
        <v>-0.176426</v>
      </c>
      <c r="AV1063" s="11">
        <v>1.793336</v>
      </c>
      <c r="AW1063" s="11">
        <v>91.043285999999995</v>
      </c>
    </row>
    <row r="1064" spans="21:49" x14ac:dyDescent="0.35">
      <c r="U1064" s="11" t="s">
        <v>76</v>
      </c>
      <c r="V1064" s="11">
        <v>252</v>
      </c>
      <c r="W1064" s="11">
        <v>-26.630438999999999</v>
      </c>
      <c r="X1064" s="11">
        <v>-28.185383000000002</v>
      </c>
      <c r="Y1064" s="11">
        <v>1.5549440000000001</v>
      </c>
      <c r="Z1064" s="18">
        <f t="shared" si="21"/>
        <v>5.8389724630525247E-2</v>
      </c>
      <c r="AA1064" s="11">
        <v>5.8389709999999999</v>
      </c>
      <c r="AR1064" s="11" t="s">
        <v>78</v>
      </c>
      <c r="AS1064" s="11">
        <v>1061</v>
      </c>
      <c r="AT1064" s="11">
        <v>-2.8768120000000001</v>
      </c>
      <c r="AU1064" s="11">
        <v>-0.91853399999999996</v>
      </c>
      <c r="AV1064" s="11">
        <v>1.958278</v>
      </c>
      <c r="AW1064" s="11">
        <v>68.071115000000006</v>
      </c>
    </row>
    <row r="1065" spans="21:49" x14ac:dyDescent="0.35">
      <c r="U1065" s="11" t="s">
        <v>76</v>
      </c>
      <c r="V1065" s="11">
        <v>739</v>
      </c>
      <c r="W1065" s="11">
        <v>9.6410479999999996</v>
      </c>
      <c r="X1065" s="11">
        <v>10.203802</v>
      </c>
      <c r="Y1065" s="11">
        <v>0.56275399999999998</v>
      </c>
      <c r="Z1065" s="18">
        <f t="shared" si="21"/>
        <v>5.8370625268124379E-2</v>
      </c>
      <c r="AA1065" s="11">
        <v>5.8370610000000003</v>
      </c>
      <c r="AR1065" s="11" t="s">
        <v>83</v>
      </c>
      <c r="AS1065" s="11">
        <v>1062</v>
      </c>
      <c r="AT1065" s="11">
        <v>27.757642000000001</v>
      </c>
      <c r="AU1065" s="11">
        <v>6.2031090000000004</v>
      </c>
      <c r="AV1065" s="11">
        <v>21.554532999999999</v>
      </c>
      <c r="AW1065" s="11">
        <v>77.652608000000001</v>
      </c>
    </row>
    <row r="1066" spans="21:49" x14ac:dyDescent="0.35">
      <c r="U1066" s="11" t="s">
        <v>76</v>
      </c>
      <c r="V1066" s="11">
        <v>1293</v>
      </c>
      <c r="W1066" s="11">
        <v>-16.119582000000001</v>
      </c>
      <c r="X1066" s="11">
        <v>-17.059066000000001</v>
      </c>
      <c r="Y1066" s="11">
        <v>0.93948399999999999</v>
      </c>
      <c r="Z1066" s="18">
        <f t="shared" si="21"/>
        <v>5.8282156447977365E-2</v>
      </c>
      <c r="AA1066" s="11">
        <v>5.8282160000000003</v>
      </c>
      <c r="AR1066" s="11" t="s">
        <v>76</v>
      </c>
      <c r="AS1066" s="11">
        <v>1063</v>
      </c>
      <c r="AT1066" s="11">
        <v>-4.0682900000000002</v>
      </c>
      <c r="AU1066" s="11">
        <v>-1.0737350000000001</v>
      </c>
      <c r="AV1066" s="11">
        <v>2.9945539999999999</v>
      </c>
      <c r="AW1066" s="11">
        <v>73.607207000000002</v>
      </c>
    </row>
    <row r="1067" spans="21:49" x14ac:dyDescent="0.35">
      <c r="U1067" s="11" t="s">
        <v>76</v>
      </c>
      <c r="V1067" s="11">
        <v>1403</v>
      </c>
      <c r="W1067" s="11">
        <v>-9.9956600000000009</v>
      </c>
      <c r="X1067" s="11">
        <v>-9.4162289999999995</v>
      </c>
      <c r="Y1067" s="11">
        <v>0.57943100000000003</v>
      </c>
      <c r="Z1067" s="18">
        <f t="shared" si="21"/>
        <v>5.7968258224069244E-2</v>
      </c>
      <c r="AA1067" s="11">
        <v>5.7968260000000003</v>
      </c>
      <c r="AR1067" s="11" t="s">
        <v>76</v>
      </c>
      <c r="AS1067" s="11">
        <v>1064</v>
      </c>
      <c r="AT1067" s="11">
        <v>-9.5921140000000005</v>
      </c>
      <c r="AU1067" s="11">
        <v>-11.320900999999999</v>
      </c>
      <c r="AV1067" s="11">
        <v>1.7287870000000001</v>
      </c>
      <c r="AW1067" s="11">
        <v>18.023002999999999</v>
      </c>
    </row>
    <row r="1068" spans="21:49" x14ac:dyDescent="0.35">
      <c r="U1068" s="11" t="s">
        <v>76</v>
      </c>
      <c r="V1068" s="11">
        <v>48</v>
      </c>
      <c r="W1068" s="11">
        <v>34.554572999999998</v>
      </c>
      <c r="X1068" s="11">
        <v>36.549103000000002</v>
      </c>
      <c r="Y1068" s="11">
        <v>1.9945310000000001</v>
      </c>
      <c r="Z1068" s="18">
        <f t="shared" si="21"/>
        <v>5.7721187872875758E-2</v>
      </c>
      <c r="AA1068" s="11">
        <v>5.7721179999999999</v>
      </c>
      <c r="AR1068" s="11" t="s">
        <v>78</v>
      </c>
      <c r="AS1068" s="11">
        <v>1065</v>
      </c>
      <c r="AT1068" s="11">
        <v>-10.279315</v>
      </c>
      <c r="AU1068" s="11">
        <v>-10.776377999999999</v>
      </c>
      <c r="AV1068" s="11">
        <v>0.49706299999999998</v>
      </c>
      <c r="AW1068" s="11">
        <v>4.8355670000000002</v>
      </c>
    </row>
    <row r="1069" spans="21:49" x14ac:dyDescent="0.35">
      <c r="U1069" s="11" t="s">
        <v>76</v>
      </c>
      <c r="V1069" s="11">
        <v>1598</v>
      </c>
      <c r="W1069" s="11">
        <v>35.569473000000002</v>
      </c>
      <c r="X1069" s="11">
        <v>33.534737999999997</v>
      </c>
      <c r="Y1069" s="11">
        <v>2.034735</v>
      </c>
      <c r="Z1069" s="18">
        <f t="shared" si="21"/>
        <v>5.7204530412918959E-2</v>
      </c>
      <c r="AA1069" s="11">
        <v>5.7204540000000001</v>
      </c>
      <c r="AR1069" s="11" t="s">
        <v>76</v>
      </c>
      <c r="AS1069" s="11">
        <v>1066</v>
      </c>
      <c r="AT1069" s="11">
        <v>5.21347</v>
      </c>
      <c r="AU1069" s="11">
        <v>7.153619</v>
      </c>
      <c r="AV1069" s="11">
        <v>1.940148</v>
      </c>
      <c r="AW1069" s="11">
        <v>37.214146999999997</v>
      </c>
    </row>
    <row r="1070" spans="21:49" x14ac:dyDescent="0.35">
      <c r="U1070" s="11" t="s">
        <v>76</v>
      </c>
      <c r="V1070" s="11">
        <v>201</v>
      </c>
      <c r="W1070" s="11">
        <v>-21.884741999999999</v>
      </c>
      <c r="X1070" s="11">
        <v>-23.135069000000001</v>
      </c>
      <c r="Y1070" s="11">
        <v>1.250327</v>
      </c>
      <c r="Z1070" s="18">
        <f t="shared" si="21"/>
        <v>5.7132361898531867E-2</v>
      </c>
      <c r="AA1070" s="11">
        <v>5.7132379999999996</v>
      </c>
      <c r="AR1070" s="11" t="s">
        <v>83</v>
      </c>
      <c r="AS1070" s="11">
        <v>1067</v>
      </c>
      <c r="AT1070" s="11">
        <v>-16.248017999999998</v>
      </c>
      <c r="AU1070" s="11">
        <v>-12.166558</v>
      </c>
      <c r="AV1070" s="11">
        <v>4.0814599999999999</v>
      </c>
      <c r="AW1070" s="11">
        <v>25.119738000000002</v>
      </c>
    </row>
    <row r="1071" spans="21:49" x14ac:dyDescent="0.35">
      <c r="U1071" s="11" t="s">
        <v>76</v>
      </c>
      <c r="V1071" s="11">
        <v>1198</v>
      </c>
      <c r="W1071" s="11">
        <v>-13.88777</v>
      </c>
      <c r="X1071" s="11">
        <v>-13.109332999999999</v>
      </c>
      <c r="Y1071" s="11">
        <v>0.77843700000000005</v>
      </c>
      <c r="Z1071" s="18">
        <f t="shared" si="21"/>
        <v>5.6051979547472347E-2</v>
      </c>
      <c r="AA1071" s="11">
        <v>5.6052</v>
      </c>
      <c r="AR1071" s="11" t="s">
        <v>76</v>
      </c>
      <c r="AS1071" s="11">
        <v>1068</v>
      </c>
      <c r="AT1071" s="11">
        <v>15.894481000000001</v>
      </c>
      <c r="AU1071" s="11">
        <v>20.088200000000001</v>
      </c>
      <c r="AV1071" s="11">
        <v>4.1937189999999998</v>
      </c>
      <c r="AW1071" s="11">
        <v>26.384751999999999</v>
      </c>
    </row>
    <row r="1072" spans="21:49" x14ac:dyDescent="0.35">
      <c r="U1072" s="11" t="s">
        <v>76</v>
      </c>
      <c r="V1072" s="11">
        <v>761</v>
      </c>
      <c r="W1072" s="11">
        <v>-11.107547</v>
      </c>
      <c r="X1072" s="11">
        <v>-11.72489</v>
      </c>
      <c r="Y1072" s="11">
        <v>0.61734299999999998</v>
      </c>
      <c r="Z1072" s="18">
        <f t="shared" si="21"/>
        <v>5.5578697978950702E-2</v>
      </c>
      <c r="AA1072" s="11">
        <v>5.5578709999999996</v>
      </c>
      <c r="AR1072" s="11" t="s">
        <v>76</v>
      </c>
      <c r="AS1072" s="11">
        <v>1069</v>
      </c>
      <c r="AT1072" s="11">
        <v>-16.135653999999999</v>
      </c>
      <c r="AU1072" s="11">
        <v>-18.287219</v>
      </c>
      <c r="AV1072" s="11">
        <v>2.1515650000000002</v>
      </c>
      <c r="AW1072" s="11">
        <v>13.334225999999999</v>
      </c>
    </row>
    <row r="1073" spans="21:49" x14ac:dyDescent="0.35">
      <c r="U1073" s="11" t="s">
        <v>76</v>
      </c>
      <c r="V1073" s="11">
        <v>258</v>
      </c>
      <c r="W1073" s="11">
        <v>-12.722656000000001</v>
      </c>
      <c r="X1073" s="11">
        <v>-13.427692</v>
      </c>
      <c r="Y1073" s="11">
        <v>0.70503499999999997</v>
      </c>
      <c r="Z1073" s="18">
        <f t="shared" si="21"/>
        <v>5.5415708795396174E-2</v>
      </c>
      <c r="AA1073" s="11">
        <v>5.5415720000000004</v>
      </c>
      <c r="AR1073" s="11" t="s">
        <v>83</v>
      </c>
      <c r="AS1073" s="11">
        <v>1070</v>
      </c>
      <c r="AT1073" s="11">
        <v>-12.282287999999999</v>
      </c>
      <c r="AU1073" s="11">
        <v>-13.390561</v>
      </c>
      <c r="AV1073" s="11">
        <v>1.1082730000000001</v>
      </c>
      <c r="AW1073" s="11">
        <v>9.0233410000000003</v>
      </c>
    </row>
    <row r="1074" spans="21:49" x14ac:dyDescent="0.35">
      <c r="U1074" s="11" t="s">
        <v>76</v>
      </c>
      <c r="V1074" s="11">
        <v>23</v>
      </c>
      <c r="W1074" s="11">
        <v>47.679831</v>
      </c>
      <c r="X1074" s="11">
        <v>45.040441999999999</v>
      </c>
      <c r="Y1074" s="11">
        <v>2.639389</v>
      </c>
      <c r="Z1074" s="18">
        <f t="shared" si="21"/>
        <v>5.5356509128566329E-2</v>
      </c>
      <c r="AA1074" s="11">
        <v>5.5356500000000004</v>
      </c>
      <c r="AR1074" s="11" t="s">
        <v>76</v>
      </c>
      <c r="AS1074" s="11">
        <v>1071</v>
      </c>
      <c r="AT1074" s="11">
        <v>3.9924409999999999</v>
      </c>
      <c r="AU1074" s="11">
        <v>3.5039020000000001</v>
      </c>
      <c r="AV1074" s="11">
        <v>0.48853799999999997</v>
      </c>
      <c r="AW1074" s="11">
        <v>12.23658</v>
      </c>
    </row>
    <row r="1075" spans="21:49" x14ac:dyDescent="0.35">
      <c r="U1075" s="11" t="s">
        <v>76</v>
      </c>
      <c r="V1075" s="11">
        <v>449</v>
      </c>
      <c r="W1075" s="11">
        <v>-8.3533919999999995</v>
      </c>
      <c r="X1075" s="11">
        <v>-8.8149490000000004</v>
      </c>
      <c r="Y1075" s="11">
        <v>0.46155800000000002</v>
      </c>
      <c r="Z1075" s="18">
        <f t="shared" si="21"/>
        <v>5.5253961504500217E-2</v>
      </c>
      <c r="AA1075" s="11">
        <v>5.5253899999999998</v>
      </c>
      <c r="AR1075" s="11" t="s">
        <v>78</v>
      </c>
      <c r="AS1075" s="11">
        <v>1072</v>
      </c>
      <c r="AT1075" s="11">
        <v>8.3410569999999993</v>
      </c>
      <c r="AU1075" s="11">
        <v>-1.517126</v>
      </c>
      <c r="AV1075" s="11">
        <v>9.8581819999999993</v>
      </c>
      <c r="AW1075" s="11" t="s">
        <v>77</v>
      </c>
    </row>
    <row r="1076" spans="21:49" x14ac:dyDescent="0.35">
      <c r="U1076" s="11" t="s">
        <v>76</v>
      </c>
      <c r="V1076" s="11">
        <v>609</v>
      </c>
      <c r="W1076" s="11">
        <v>-17.055793000000001</v>
      </c>
      <c r="X1076" s="11">
        <v>-16.114101000000002</v>
      </c>
      <c r="Y1076" s="11">
        <v>0.941693</v>
      </c>
      <c r="Z1076" s="18">
        <f t="shared" si="21"/>
        <v>5.5212501699569171E-2</v>
      </c>
      <c r="AA1076" s="11">
        <v>5.5212479999999999</v>
      </c>
      <c r="AR1076" s="11" t="s">
        <v>76</v>
      </c>
      <c r="AS1076" s="11">
        <v>1073</v>
      </c>
      <c r="AT1076" s="11">
        <v>-7.9944000000000001E-2</v>
      </c>
      <c r="AU1076" s="11">
        <v>0.77966899999999995</v>
      </c>
      <c r="AV1076" s="11">
        <v>0.85961299999999996</v>
      </c>
      <c r="AW1076" s="11" t="s">
        <v>77</v>
      </c>
    </row>
    <row r="1077" spans="21:49" x14ac:dyDescent="0.35">
      <c r="U1077" s="11" t="s">
        <v>76</v>
      </c>
      <c r="V1077" s="11">
        <v>579</v>
      </c>
      <c r="W1077" s="11">
        <v>-10.808282999999999</v>
      </c>
      <c r="X1077" s="11">
        <v>-10.217432000000001</v>
      </c>
      <c r="Y1077" s="11">
        <v>0.59085100000000002</v>
      </c>
      <c r="Z1077" s="18">
        <f t="shared" si="21"/>
        <v>5.4666499757639583E-2</v>
      </c>
      <c r="AA1077" s="11">
        <v>5.4666499999999996</v>
      </c>
      <c r="AR1077" s="11" t="s">
        <v>76</v>
      </c>
      <c r="AS1077" s="11">
        <v>1074</v>
      </c>
      <c r="AT1077" s="11">
        <v>7.4526389999999996</v>
      </c>
      <c r="AU1077" s="11">
        <v>8.7596229999999995</v>
      </c>
      <c r="AV1077" s="11">
        <v>1.3069839999999999</v>
      </c>
      <c r="AW1077" s="11">
        <v>17.537203000000002</v>
      </c>
    </row>
    <row r="1078" spans="21:49" x14ac:dyDescent="0.35">
      <c r="U1078" s="11" t="s">
        <v>76</v>
      </c>
      <c r="V1078" s="11">
        <v>126</v>
      </c>
      <c r="W1078" s="11">
        <v>11.756548</v>
      </c>
      <c r="X1078" s="11">
        <v>11.122324000000001</v>
      </c>
      <c r="Y1078" s="11">
        <v>0.63422299999999998</v>
      </c>
      <c r="Z1078" s="18">
        <f t="shared" si="21"/>
        <v>5.394636248667551E-2</v>
      </c>
      <c r="AA1078" s="11">
        <v>5.3946389999999997</v>
      </c>
      <c r="AR1078" s="11" t="s">
        <v>76</v>
      </c>
      <c r="AS1078" s="11">
        <v>1075</v>
      </c>
      <c r="AT1078" s="11">
        <v>10.459899</v>
      </c>
      <c r="AU1078" s="11">
        <v>11.483791</v>
      </c>
      <c r="AV1078" s="11">
        <v>1.023892</v>
      </c>
      <c r="AW1078" s="11">
        <v>9.7887380000000004</v>
      </c>
    </row>
    <row r="1079" spans="21:49" x14ac:dyDescent="0.35">
      <c r="U1079" s="11" t="s">
        <v>76</v>
      </c>
      <c r="V1079" s="11">
        <v>1022</v>
      </c>
      <c r="W1079" s="11">
        <v>-10.812124000000001</v>
      </c>
      <c r="X1079" s="11">
        <v>-10.230121</v>
      </c>
      <c r="Y1079" s="11">
        <v>0.58200399999999997</v>
      </c>
      <c r="Z1079" s="18">
        <f t="shared" si="21"/>
        <v>5.3828831411848396E-2</v>
      </c>
      <c r="AA1079" s="11">
        <v>5.3828810000000002</v>
      </c>
      <c r="AR1079" s="11" t="s">
        <v>76</v>
      </c>
      <c r="AS1079" s="11">
        <v>1076</v>
      </c>
      <c r="AT1079" s="11">
        <v>6.8157220000000001</v>
      </c>
      <c r="AU1079" s="11">
        <v>3.5701890000000001</v>
      </c>
      <c r="AV1079" s="11">
        <v>3.245533</v>
      </c>
      <c r="AW1079" s="11">
        <v>47.618327999999998</v>
      </c>
    </row>
    <row r="1080" spans="21:49" x14ac:dyDescent="0.35">
      <c r="U1080" s="11" t="s">
        <v>76</v>
      </c>
      <c r="V1080" s="11">
        <v>134</v>
      </c>
      <c r="W1080" s="11">
        <v>37.197873999999999</v>
      </c>
      <c r="X1080" s="11">
        <v>35.210141</v>
      </c>
      <c r="Y1080" s="11">
        <v>1.987733</v>
      </c>
      <c r="Z1080" s="18">
        <f t="shared" si="21"/>
        <v>5.3436736733932698E-2</v>
      </c>
      <c r="AA1080" s="11">
        <v>5.3436729999999999</v>
      </c>
      <c r="AR1080" s="11" t="s">
        <v>76</v>
      </c>
      <c r="AS1080" s="11">
        <v>1077</v>
      </c>
      <c r="AT1080" s="11">
        <v>-1.0630999999999999</v>
      </c>
      <c r="AU1080" s="11">
        <v>-3.1146479999999999</v>
      </c>
      <c r="AV1080" s="11">
        <v>2.0515490000000001</v>
      </c>
      <c r="AW1080" s="11" t="s">
        <v>77</v>
      </c>
    </row>
    <row r="1081" spans="21:49" x14ac:dyDescent="0.35">
      <c r="U1081" s="11" t="s">
        <v>76</v>
      </c>
      <c r="V1081" s="11">
        <v>592</v>
      </c>
      <c r="W1081" s="11">
        <v>14.097816999999999</v>
      </c>
      <c r="X1081" s="11">
        <v>14.845471999999999</v>
      </c>
      <c r="Y1081" s="11">
        <v>0.74765599999999999</v>
      </c>
      <c r="Z1081" s="18">
        <f t="shared" si="21"/>
        <v>5.3033459010001338E-2</v>
      </c>
      <c r="AA1081" s="11">
        <v>5.3033440000000001</v>
      </c>
      <c r="AR1081" s="11" t="s">
        <v>76</v>
      </c>
      <c r="AS1081" s="11">
        <v>1078</v>
      </c>
      <c r="AT1081" s="11">
        <v>-5.8072359999999996</v>
      </c>
      <c r="AU1081" s="11">
        <v>-1.880144</v>
      </c>
      <c r="AV1081" s="11">
        <v>3.9270930000000002</v>
      </c>
      <c r="AW1081" s="11">
        <v>67.624118999999993</v>
      </c>
    </row>
    <row r="1082" spans="21:49" x14ac:dyDescent="0.35">
      <c r="U1082" s="11" t="s">
        <v>76</v>
      </c>
      <c r="V1082" s="11">
        <v>1357</v>
      </c>
      <c r="W1082" s="11">
        <v>26.994305000000001</v>
      </c>
      <c r="X1082" s="11">
        <v>25.562957999999998</v>
      </c>
      <c r="Y1082" s="11">
        <v>1.4313469999999999</v>
      </c>
      <c r="Z1082" s="18">
        <f t="shared" si="21"/>
        <v>5.3024035995740577E-2</v>
      </c>
      <c r="AA1082" s="11">
        <v>5.3024040000000001</v>
      </c>
      <c r="AR1082" s="11" t="s">
        <v>76</v>
      </c>
      <c r="AS1082" s="11">
        <v>1079</v>
      </c>
      <c r="AT1082" s="11">
        <v>-10.835008999999999</v>
      </c>
      <c r="AU1082" s="11">
        <v>-11.303832</v>
      </c>
      <c r="AV1082" s="11">
        <v>0.46882200000000002</v>
      </c>
      <c r="AW1082" s="11">
        <v>4.3269209999999996</v>
      </c>
    </row>
    <row r="1083" spans="21:49" x14ac:dyDescent="0.35">
      <c r="U1083" s="11" t="s">
        <v>76</v>
      </c>
      <c r="V1083" s="11">
        <v>1875</v>
      </c>
      <c r="W1083" s="11">
        <v>29.803657999999999</v>
      </c>
      <c r="X1083" s="11">
        <v>31.381910999999999</v>
      </c>
      <c r="Y1083" s="11">
        <v>1.578252</v>
      </c>
      <c r="Z1083" s="18">
        <f t="shared" si="21"/>
        <v>5.2954976197888193E-2</v>
      </c>
      <c r="AA1083" s="11">
        <v>5.2954990000000004</v>
      </c>
      <c r="AR1083" s="11" t="s">
        <v>76</v>
      </c>
      <c r="AS1083" s="11">
        <v>1080</v>
      </c>
      <c r="AT1083" s="11">
        <v>10.658231000000001</v>
      </c>
      <c r="AU1083" s="11">
        <v>8.2446079999999995</v>
      </c>
      <c r="AV1083" s="11">
        <v>2.4136229999999999</v>
      </c>
      <c r="AW1083" s="11">
        <v>22.645620999999998</v>
      </c>
    </row>
    <row r="1084" spans="21:49" x14ac:dyDescent="0.35">
      <c r="U1084" s="11" t="s">
        <v>76</v>
      </c>
      <c r="V1084" s="11">
        <v>1305</v>
      </c>
      <c r="W1084" s="11">
        <v>16.984908999999998</v>
      </c>
      <c r="X1084" s="11">
        <v>16.087917000000001</v>
      </c>
      <c r="Y1084" s="11">
        <v>0.89699200000000001</v>
      </c>
      <c r="Z1084" s="18">
        <f t="shared" si="21"/>
        <v>5.28111160324733E-2</v>
      </c>
      <c r="AA1084" s="11">
        <v>5.2811110000000001</v>
      </c>
      <c r="AR1084" s="11" t="s">
        <v>83</v>
      </c>
      <c r="AS1084" s="11">
        <v>1081</v>
      </c>
      <c r="AT1084" s="11">
        <v>4.731725</v>
      </c>
      <c r="AU1084" s="11">
        <v>4.8848830000000003</v>
      </c>
      <c r="AV1084" s="11">
        <v>0.15315799999999999</v>
      </c>
      <c r="AW1084" s="11">
        <v>3.2368389999999998</v>
      </c>
    </row>
    <row r="1085" spans="21:49" x14ac:dyDescent="0.35">
      <c r="U1085" s="11" t="s">
        <v>76</v>
      </c>
      <c r="V1085" s="11">
        <v>604</v>
      </c>
      <c r="W1085" s="11">
        <v>-8.3936600000000006</v>
      </c>
      <c r="X1085" s="11">
        <v>-7.9510800000000001</v>
      </c>
      <c r="Y1085" s="11">
        <v>0.44257999999999997</v>
      </c>
      <c r="Z1085" s="18">
        <f t="shared" si="21"/>
        <v>5.2727892242478244E-2</v>
      </c>
      <c r="AA1085" s="11">
        <v>5.2727890000000004</v>
      </c>
      <c r="AR1085" s="11" t="s">
        <v>78</v>
      </c>
      <c r="AS1085" s="11">
        <v>1082</v>
      </c>
      <c r="AT1085" s="11">
        <v>-9.9748789999999996</v>
      </c>
      <c r="AU1085" s="11">
        <v>2.8155220000000001</v>
      </c>
      <c r="AV1085" s="11">
        <v>12.790400999999999</v>
      </c>
      <c r="AW1085" s="11" t="s">
        <v>77</v>
      </c>
    </row>
    <row r="1086" spans="21:49" x14ac:dyDescent="0.35">
      <c r="U1086" s="11" t="s">
        <v>76</v>
      </c>
      <c r="V1086" s="11">
        <v>1026</v>
      </c>
      <c r="W1086" s="11">
        <v>-5.2688639999999998</v>
      </c>
      <c r="X1086" s="11">
        <v>-5.5420920000000002</v>
      </c>
      <c r="Y1086" s="11">
        <v>0.27322800000000003</v>
      </c>
      <c r="Z1086" s="18">
        <f t="shared" si="21"/>
        <v>5.185709860797319E-2</v>
      </c>
      <c r="AA1086" s="11">
        <v>5.1857179999999996</v>
      </c>
      <c r="AR1086" s="11" t="s">
        <v>83</v>
      </c>
      <c r="AS1086" s="11">
        <v>1083</v>
      </c>
      <c r="AT1086" s="11">
        <v>-12.467706</v>
      </c>
      <c r="AU1086" s="11">
        <v>-10.874383</v>
      </c>
      <c r="AV1086" s="11">
        <v>1.593323</v>
      </c>
      <c r="AW1086" s="11">
        <v>12.779601</v>
      </c>
    </row>
    <row r="1087" spans="21:49" x14ac:dyDescent="0.35">
      <c r="U1087" s="11" t="s">
        <v>76</v>
      </c>
      <c r="V1087" s="11">
        <v>1408</v>
      </c>
      <c r="W1087" s="11">
        <v>41.704106000000003</v>
      </c>
      <c r="X1087" s="11">
        <v>39.54439</v>
      </c>
      <c r="Y1087" s="11">
        <v>2.1597170000000001</v>
      </c>
      <c r="Z1087" s="18">
        <f t="shared" si="21"/>
        <v>5.178667539354518E-2</v>
      </c>
      <c r="AA1087" s="11">
        <v>5.1786659999999998</v>
      </c>
      <c r="AR1087" s="11" t="s">
        <v>78</v>
      </c>
      <c r="AS1087" s="11">
        <v>1084</v>
      </c>
      <c r="AT1087" s="11">
        <v>24.778690000000001</v>
      </c>
      <c r="AU1087" s="11">
        <v>34.781481999999997</v>
      </c>
      <c r="AV1087" s="11">
        <v>10.002791999999999</v>
      </c>
      <c r="AW1087" s="11">
        <v>40.368527</v>
      </c>
    </row>
    <row r="1088" spans="21:49" x14ac:dyDescent="0.35">
      <c r="U1088" s="11" t="s">
        <v>76</v>
      </c>
      <c r="V1088" s="11">
        <v>1593</v>
      </c>
      <c r="W1088" s="11">
        <v>4.9451929999999997</v>
      </c>
      <c r="X1088" s="11">
        <v>4.689546</v>
      </c>
      <c r="Y1088" s="11">
        <v>0.25564700000000001</v>
      </c>
      <c r="Z1088" s="18">
        <f t="shared" si="21"/>
        <v>5.1696061205295733E-2</v>
      </c>
      <c r="AA1088" s="11">
        <v>5.1696030000000004</v>
      </c>
      <c r="AR1088" s="11" t="s">
        <v>76</v>
      </c>
      <c r="AS1088" s="11">
        <v>1085</v>
      </c>
      <c r="AT1088" s="11">
        <v>5.8876299999999997</v>
      </c>
      <c r="AU1088" s="11">
        <v>4.0763670000000003</v>
      </c>
      <c r="AV1088" s="11">
        <v>1.811264</v>
      </c>
      <c r="AW1088" s="11">
        <v>30.763881000000001</v>
      </c>
    </row>
    <row r="1089" spans="21:49" x14ac:dyDescent="0.35">
      <c r="U1089" s="11" t="s">
        <v>76</v>
      </c>
      <c r="V1089" s="11">
        <v>371</v>
      </c>
      <c r="W1089" s="11">
        <v>19.908487000000001</v>
      </c>
      <c r="X1089" s="11">
        <v>20.935824</v>
      </c>
      <c r="Y1089" s="11">
        <v>1.027336</v>
      </c>
      <c r="Z1089" s="18">
        <f t="shared" si="21"/>
        <v>5.160291688665241E-2</v>
      </c>
      <c r="AA1089" s="11">
        <v>5.1602940000000004</v>
      </c>
      <c r="AR1089" s="11" t="s">
        <v>76</v>
      </c>
      <c r="AS1089" s="11">
        <v>1086</v>
      </c>
      <c r="AT1089" s="11">
        <v>-12.163256000000001</v>
      </c>
      <c r="AU1089" s="11">
        <v>-12.123548</v>
      </c>
      <c r="AV1089" s="11">
        <v>3.9708E-2</v>
      </c>
      <c r="AW1089" s="11">
        <v>0.326461</v>
      </c>
    </row>
    <row r="1090" spans="21:49" x14ac:dyDescent="0.35">
      <c r="U1090" s="11" t="s">
        <v>76</v>
      </c>
      <c r="V1090" s="11">
        <v>621</v>
      </c>
      <c r="W1090" s="11">
        <v>-16.332522000000001</v>
      </c>
      <c r="X1090" s="11">
        <v>-15.491614999999999</v>
      </c>
      <c r="Y1090" s="11">
        <v>0.84090699999999996</v>
      </c>
      <c r="Z1090" s="18">
        <f t="shared" si="21"/>
        <v>5.1486659561823946E-2</v>
      </c>
      <c r="AA1090" s="11">
        <v>5.1486650000000003</v>
      </c>
      <c r="AR1090" s="11" t="s">
        <v>76</v>
      </c>
      <c r="AS1090" s="11">
        <v>1087</v>
      </c>
      <c r="AT1090" s="11">
        <v>22.654111</v>
      </c>
      <c r="AU1090" s="11">
        <v>21.330694000000001</v>
      </c>
      <c r="AV1090" s="11">
        <v>1.3234170000000001</v>
      </c>
      <c r="AW1090" s="11">
        <v>5.8418409999999996</v>
      </c>
    </row>
    <row r="1091" spans="21:49" x14ac:dyDescent="0.35">
      <c r="U1091" s="11" t="s">
        <v>76</v>
      </c>
      <c r="V1091" s="11">
        <v>1635</v>
      </c>
      <c r="W1091" s="11">
        <v>-12.322281</v>
      </c>
      <c r="X1091" s="11">
        <v>-11.69022</v>
      </c>
      <c r="Y1091" s="11">
        <v>0.63206099999999998</v>
      </c>
      <c r="Z1091" s="18">
        <f t="shared" ref="Z1091:Z1154" si="22">ABS(Y1091/W1091)</f>
        <v>5.1294155684325E-2</v>
      </c>
      <c r="AA1091" s="11">
        <v>5.1294129999999996</v>
      </c>
      <c r="AR1091" s="11" t="s">
        <v>76</v>
      </c>
      <c r="AS1091" s="11">
        <v>1088</v>
      </c>
      <c r="AT1091" s="11">
        <v>-12.619154999999999</v>
      </c>
      <c r="AU1091" s="11">
        <v>-13.262117999999999</v>
      </c>
      <c r="AV1091" s="11">
        <v>0.64296299999999995</v>
      </c>
      <c r="AW1091" s="11">
        <v>5.0951329999999997</v>
      </c>
    </row>
    <row r="1092" spans="21:49" x14ac:dyDescent="0.35">
      <c r="U1092" s="11" t="s">
        <v>76</v>
      </c>
      <c r="V1092" s="11">
        <v>1873</v>
      </c>
      <c r="W1092" s="11">
        <v>9.0774340000000002</v>
      </c>
      <c r="X1092" s="11">
        <v>9.5407729999999997</v>
      </c>
      <c r="Y1092" s="11">
        <v>0.463339</v>
      </c>
      <c r="Z1092" s="18">
        <f t="shared" si="22"/>
        <v>5.1042948921468337E-2</v>
      </c>
      <c r="AA1092" s="11">
        <v>5.1042959999999997</v>
      </c>
      <c r="AR1092" s="11" t="s">
        <v>76</v>
      </c>
      <c r="AS1092" s="11">
        <v>1089</v>
      </c>
      <c r="AT1092" s="11">
        <v>-8.1780259999999991</v>
      </c>
      <c r="AU1092" s="11">
        <v>-2.4014790000000001</v>
      </c>
      <c r="AV1092" s="11">
        <v>5.7765469999999999</v>
      </c>
      <c r="AW1092" s="11">
        <v>70.634979999999999</v>
      </c>
    </row>
    <row r="1093" spans="21:49" x14ac:dyDescent="0.35">
      <c r="U1093" s="11" t="s">
        <v>76</v>
      </c>
      <c r="V1093" s="11">
        <v>1088</v>
      </c>
      <c r="W1093" s="11">
        <v>-12.619154999999999</v>
      </c>
      <c r="X1093" s="11">
        <v>-13.262117999999999</v>
      </c>
      <c r="Y1093" s="11">
        <v>0.64296299999999995</v>
      </c>
      <c r="Z1093" s="18">
        <f t="shared" si="22"/>
        <v>5.0951351338500872E-2</v>
      </c>
      <c r="AA1093" s="11">
        <v>5.0951329999999997</v>
      </c>
      <c r="AR1093" s="11" t="s">
        <v>76</v>
      </c>
      <c r="AS1093" s="11">
        <v>1090</v>
      </c>
      <c r="AT1093" s="11">
        <v>23.973832000000002</v>
      </c>
      <c r="AU1093" s="11">
        <v>22.021553999999998</v>
      </c>
      <c r="AV1093" s="11">
        <v>1.952278</v>
      </c>
      <c r="AW1093" s="11">
        <v>8.1433719999999994</v>
      </c>
    </row>
    <row r="1094" spans="21:49" x14ac:dyDescent="0.35">
      <c r="U1094" s="11" t="s">
        <v>76</v>
      </c>
      <c r="V1094" s="11">
        <v>1332</v>
      </c>
      <c r="W1094" s="11">
        <v>-10.556694999999999</v>
      </c>
      <c r="X1094" s="11">
        <v>-10.021137</v>
      </c>
      <c r="Y1094" s="11">
        <v>0.53555799999999998</v>
      </c>
      <c r="Z1094" s="18">
        <f t="shared" si="22"/>
        <v>5.0731597341781683E-2</v>
      </c>
      <c r="AA1094" s="11">
        <v>5.0731599999999997</v>
      </c>
      <c r="AR1094" s="11" t="s">
        <v>83</v>
      </c>
      <c r="AS1094" s="11">
        <v>1091</v>
      </c>
      <c r="AT1094" s="11">
        <v>-3.3830330000000002</v>
      </c>
      <c r="AU1094" s="11">
        <v>-4.1543830000000002</v>
      </c>
      <c r="AV1094" s="11">
        <v>0.77135100000000001</v>
      </c>
      <c r="AW1094" s="11">
        <v>22.800567000000001</v>
      </c>
    </row>
    <row r="1095" spans="21:49" x14ac:dyDescent="0.35">
      <c r="U1095" s="11" t="s">
        <v>76</v>
      </c>
      <c r="V1095" s="11">
        <v>1233</v>
      </c>
      <c r="W1095" s="11">
        <v>-11.694125</v>
      </c>
      <c r="X1095" s="11">
        <v>-12.284121000000001</v>
      </c>
      <c r="Y1095" s="11">
        <v>0.58999599999999996</v>
      </c>
      <c r="Z1095" s="18">
        <f t="shared" si="22"/>
        <v>5.0452342522420444E-2</v>
      </c>
      <c r="AA1095" s="11">
        <v>5.0452360000000001</v>
      </c>
      <c r="AR1095" s="11" t="s">
        <v>78</v>
      </c>
      <c r="AS1095" s="11">
        <v>1092</v>
      </c>
      <c r="AT1095" s="11">
        <v>21.981414000000001</v>
      </c>
      <c r="AU1095" s="11">
        <v>24.542601999999999</v>
      </c>
      <c r="AV1095" s="11">
        <v>2.5611890000000002</v>
      </c>
      <c r="AW1095" s="11">
        <v>11.651611000000001</v>
      </c>
    </row>
    <row r="1096" spans="21:49" x14ac:dyDescent="0.35">
      <c r="U1096" s="11" t="s">
        <v>76</v>
      </c>
      <c r="V1096" s="11">
        <v>1766</v>
      </c>
      <c r="W1096" s="11">
        <v>-18.836134000000001</v>
      </c>
      <c r="X1096" s="11">
        <v>-17.888352000000001</v>
      </c>
      <c r="Y1096" s="11">
        <v>0.94778300000000004</v>
      </c>
      <c r="Z1096" s="18">
        <f t="shared" si="22"/>
        <v>5.0317278481879564E-2</v>
      </c>
      <c r="AA1096" s="11">
        <v>5.0317270000000001</v>
      </c>
      <c r="AR1096" s="11" t="s">
        <v>76</v>
      </c>
      <c r="AS1096" s="11">
        <v>1093</v>
      </c>
      <c r="AT1096" s="11">
        <v>7.0432420000000002</v>
      </c>
      <c r="AU1096" s="11">
        <v>7.3868340000000003</v>
      </c>
      <c r="AV1096" s="11">
        <v>0.34359200000000001</v>
      </c>
      <c r="AW1096" s="11">
        <v>4.8783190000000003</v>
      </c>
    </row>
    <row r="1097" spans="21:49" x14ac:dyDescent="0.35">
      <c r="U1097" s="11" t="s">
        <v>76</v>
      </c>
      <c r="V1097" s="11">
        <v>1728</v>
      </c>
      <c r="W1097" s="11">
        <v>-20.419794</v>
      </c>
      <c r="X1097" s="11">
        <v>-19.393034</v>
      </c>
      <c r="Y1097" s="11">
        <v>1.0267599999999999</v>
      </c>
      <c r="Z1097" s="18">
        <f t="shared" si="22"/>
        <v>5.028258365388015E-2</v>
      </c>
      <c r="AA1097" s="11">
        <v>5.0282600000000004</v>
      </c>
      <c r="AR1097" s="11" t="s">
        <v>76</v>
      </c>
      <c r="AS1097" s="11">
        <v>1094</v>
      </c>
      <c r="AT1097" s="11">
        <v>-6.4077789999999997</v>
      </c>
      <c r="AU1097" s="11">
        <v>-3.711525</v>
      </c>
      <c r="AV1097" s="11">
        <v>2.6962540000000002</v>
      </c>
      <c r="AW1097" s="11">
        <v>42.077823000000002</v>
      </c>
    </row>
    <row r="1098" spans="21:49" x14ac:dyDescent="0.35">
      <c r="U1098" s="11" t="s">
        <v>76</v>
      </c>
      <c r="V1098" s="11">
        <v>1148</v>
      </c>
      <c r="W1098" s="11">
        <v>12.063098999999999</v>
      </c>
      <c r="X1098" s="11">
        <v>11.457295999999999</v>
      </c>
      <c r="Y1098" s="11">
        <v>0.60580299999999998</v>
      </c>
      <c r="Z1098" s="18">
        <f t="shared" si="22"/>
        <v>5.0219516560379721E-2</v>
      </c>
      <c r="AA1098" s="11">
        <v>5.0219490000000002</v>
      </c>
      <c r="AR1098" s="11" t="s">
        <v>83</v>
      </c>
      <c r="AS1098" s="11">
        <v>1095</v>
      </c>
      <c r="AT1098" s="11">
        <v>2.2029380000000001</v>
      </c>
      <c r="AU1098" s="11">
        <v>0.479958</v>
      </c>
      <c r="AV1098" s="11">
        <v>1.72298</v>
      </c>
      <c r="AW1098" s="11">
        <v>78.212823999999998</v>
      </c>
    </row>
    <row r="1099" spans="21:49" x14ac:dyDescent="0.35">
      <c r="U1099" s="11" t="s">
        <v>76</v>
      </c>
      <c r="V1099" s="11">
        <v>1697</v>
      </c>
      <c r="W1099" s="11">
        <v>-18.248622000000001</v>
      </c>
      <c r="X1099" s="11">
        <v>-19.161224000000001</v>
      </c>
      <c r="Y1099" s="11">
        <v>0.91260200000000002</v>
      </c>
      <c r="Z1099" s="18">
        <f t="shared" si="22"/>
        <v>5.0009365090690136E-2</v>
      </c>
      <c r="AA1099" s="11">
        <v>5.0009350000000001</v>
      </c>
      <c r="AR1099" s="11" t="s">
        <v>76</v>
      </c>
      <c r="AS1099" s="11">
        <v>1096</v>
      </c>
      <c r="AT1099" s="11">
        <v>4.13422</v>
      </c>
      <c r="AU1099" s="11">
        <v>5.6917049999999998</v>
      </c>
      <c r="AV1099" s="11">
        <v>1.557485</v>
      </c>
      <c r="AW1099" s="11">
        <v>37.672998</v>
      </c>
    </row>
    <row r="1100" spans="21:49" x14ac:dyDescent="0.35">
      <c r="U1100" s="11" t="s">
        <v>76</v>
      </c>
      <c r="V1100" s="11">
        <v>289</v>
      </c>
      <c r="W1100" s="11">
        <v>23.074245999999999</v>
      </c>
      <c r="X1100" s="11">
        <v>21.922270000000001</v>
      </c>
      <c r="Y1100" s="11">
        <v>1.1519760000000001</v>
      </c>
      <c r="Z1100" s="18">
        <f t="shared" si="22"/>
        <v>4.9924751604017749E-2</v>
      </c>
      <c r="AA1100" s="11">
        <v>4.9924730000000004</v>
      </c>
      <c r="AR1100" s="11" t="s">
        <v>76</v>
      </c>
      <c r="AS1100" s="11">
        <v>1097</v>
      </c>
      <c r="AT1100" s="11">
        <v>-10.450430000000001</v>
      </c>
      <c r="AU1100" s="11">
        <v>-8.6508289999999999</v>
      </c>
      <c r="AV1100" s="11">
        <v>1.7996019999999999</v>
      </c>
      <c r="AW1100" s="11">
        <v>17.220359999999999</v>
      </c>
    </row>
    <row r="1101" spans="21:49" x14ac:dyDescent="0.35">
      <c r="U1101" s="11" t="s">
        <v>76</v>
      </c>
      <c r="V1101" s="11">
        <v>1730</v>
      </c>
      <c r="W1101" s="11">
        <v>14.855521</v>
      </c>
      <c r="X1101" s="11">
        <v>15.596496999999999</v>
      </c>
      <c r="Y1101" s="11">
        <v>0.74097599999999997</v>
      </c>
      <c r="Z1101" s="18">
        <f t="shared" si="22"/>
        <v>4.987882956107699E-2</v>
      </c>
      <c r="AA1101" s="11">
        <v>4.9878850000000003</v>
      </c>
      <c r="AR1101" s="11" t="s">
        <v>76</v>
      </c>
      <c r="AS1101" s="11">
        <v>1098</v>
      </c>
      <c r="AT1101" s="11">
        <v>-1.5317590000000001</v>
      </c>
      <c r="AU1101" s="11">
        <v>0.304122</v>
      </c>
      <c r="AV1101" s="11">
        <v>1.8358810000000001</v>
      </c>
      <c r="AW1101" s="11" t="s">
        <v>77</v>
      </c>
    </row>
    <row r="1102" spans="21:49" x14ac:dyDescent="0.35">
      <c r="U1102" s="11" t="s">
        <v>76</v>
      </c>
      <c r="V1102" s="11">
        <v>184</v>
      </c>
      <c r="W1102" s="11">
        <v>-18.091754999999999</v>
      </c>
      <c r="X1102" s="11">
        <v>-17.194302</v>
      </c>
      <c r="Y1102" s="11">
        <v>0.89745299999999995</v>
      </c>
      <c r="Z1102" s="18">
        <f t="shared" si="22"/>
        <v>4.9605635274189819E-2</v>
      </c>
      <c r="AA1102" s="11">
        <v>4.9605629999999996</v>
      </c>
      <c r="AR1102" s="11" t="s">
        <v>78</v>
      </c>
      <c r="AS1102" s="11">
        <v>1099</v>
      </c>
      <c r="AT1102" s="11">
        <v>-5.6243860000000003</v>
      </c>
      <c r="AU1102" s="11">
        <v>-5.3300890000000001</v>
      </c>
      <c r="AV1102" s="11">
        <v>0.294298</v>
      </c>
      <c r="AW1102" s="11">
        <v>5.2325309999999998</v>
      </c>
    </row>
    <row r="1103" spans="21:49" x14ac:dyDescent="0.35">
      <c r="U1103" s="11" t="s">
        <v>76</v>
      </c>
      <c r="V1103" s="11">
        <v>634</v>
      </c>
      <c r="W1103" s="11">
        <v>-10.577339</v>
      </c>
      <c r="X1103" s="11">
        <v>-11.101020999999999</v>
      </c>
      <c r="Y1103" s="11">
        <v>0.52368099999999995</v>
      </c>
      <c r="Z1103" s="18">
        <f t="shared" si="22"/>
        <v>4.9509711279935337E-2</v>
      </c>
      <c r="AA1103" s="11">
        <v>4.9509749999999997</v>
      </c>
      <c r="AR1103" s="11" t="s">
        <v>76</v>
      </c>
      <c r="AS1103" s="11">
        <v>1100</v>
      </c>
      <c r="AT1103" s="11">
        <v>-23.902934999999999</v>
      </c>
      <c r="AU1103" s="11">
        <v>-22.9236</v>
      </c>
      <c r="AV1103" s="11">
        <v>0.97933400000000004</v>
      </c>
      <c r="AW1103" s="11">
        <v>4.0971299999999999</v>
      </c>
    </row>
    <row r="1104" spans="21:49" x14ac:dyDescent="0.35">
      <c r="U1104" s="11" t="s">
        <v>76</v>
      </c>
      <c r="V1104" s="11">
        <v>1135</v>
      </c>
      <c r="W1104" s="11">
        <v>34.382548999999997</v>
      </c>
      <c r="X1104" s="11">
        <v>36.070656</v>
      </c>
      <c r="Y1104" s="11">
        <v>1.688107</v>
      </c>
      <c r="Z1104" s="18">
        <f t="shared" si="22"/>
        <v>4.9097785042057245E-2</v>
      </c>
      <c r="AA1104" s="11">
        <v>4.9097799999999996</v>
      </c>
      <c r="AR1104" s="11" t="s">
        <v>76</v>
      </c>
      <c r="AS1104" s="11">
        <v>1101</v>
      </c>
      <c r="AT1104" s="11">
        <v>-25.204325000000001</v>
      </c>
      <c r="AU1104" s="11">
        <v>-23.651873999999999</v>
      </c>
      <c r="AV1104" s="11">
        <v>1.552451</v>
      </c>
      <c r="AW1104" s="11">
        <v>6.1594639999999998</v>
      </c>
    </row>
    <row r="1105" spans="21:49" x14ac:dyDescent="0.35">
      <c r="U1105" s="11" t="s">
        <v>76</v>
      </c>
      <c r="V1105" s="11">
        <v>412</v>
      </c>
      <c r="W1105" s="11">
        <v>-12.659546000000001</v>
      </c>
      <c r="X1105" s="11">
        <v>-12.041209</v>
      </c>
      <c r="Y1105" s="11">
        <v>0.61833700000000003</v>
      </c>
      <c r="Z1105" s="18">
        <f t="shared" si="22"/>
        <v>4.8843536727146454E-2</v>
      </c>
      <c r="AA1105" s="11">
        <v>4.8843560000000004</v>
      </c>
      <c r="AR1105" s="11" t="s">
        <v>76</v>
      </c>
      <c r="AS1105" s="11">
        <v>1102</v>
      </c>
      <c r="AT1105" s="11">
        <v>-21.135766</v>
      </c>
      <c r="AU1105" s="11">
        <v>-21.336665</v>
      </c>
      <c r="AV1105" s="11">
        <v>0.20089799999999999</v>
      </c>
      <c r="AW1105" s="11">
        <v>0.95051399999999997</v>
      </c>
    </row>
    <row r="1106" spans="21:49" x14ac:dyDescent="0.35">
      <c r="U1106" s="11" t="s">
        <v>76</v>
      </c>
      <c r="V1106" s="11">
        <v>1093</v>
      </c>
      <c r="W1106" s="11">
        <v>7.0432420000000002</v>
      </c>
      <c r="X1106" s="11">
        <v>7.3868340000000003</v>
      </c>
      <c r="Y1106" s="11">
        <v>0.34359200000000001</v>
      </c>
      <c r="Z1106" s="18">
        <f t="shared" si="22"/>
        <v>4.87832165925862E-2</v>
      </c>
      <c r="AA1106" s="11">
        <v>4.8783190000000003</v>
      </c>
      <c r="AR1106" s="11" t="s">
        <v>76</v>
      </c>
      <c r="AS1106" s="11">
        <v>1103</v>
      </c>
      <c r="AT1106" s="11">
        <v>-11.971337</v>
      </c>
      <c r="AU1106" s="11">
        <v>-12.205481000000001</v>
      </c>
      <c r="AV1106" s="11">
        <v>0.23414399999999999</v>
      </c>
      <c r="AW1106" s="11">
        <v>1.955875</v>
      </c>
    </row>
    <row r="1107" spans="21:49" x14ac:dyDescent="0.35">
      <c r="U1107" s="11" t="s">
        <v>76</v>
      </c>
      <c r="V1107" s="11">
        <v>603</v>
      </c>
      <c r="W1107" s="11">
        <v>-6.537363</v>
      </c>
      <c r="X1107" s="11">
        <v>-6.2191970000000003</v>
      </c>
      <c r="Y1107" s="11">
        <v>0.31816499999999998</v>
      </c>
      <c r="Z1107" s="18">
        <f t="shared" si="22"/>
        <v>4.8668706327000655E-2</v>
      </c>
      <c r="AA1107" s="11">
        <v>4.8668750000000003</v>
      </c>
      <c r="AR1107" s="11" t="s">
        <v>76</v>
      </c>
      <c r="AS1107" s="11">
        <v>1104</v>
      </c>
      <c r="AT1107" s="11">
        <v>-12.509375</v>
      </c>
      <c r="AU1107" s="11">
        <v>-10.843621000000001</v>
      </c>
      <c r="AV1107" s="11">
        <v>1.665754</v>
      </c>
      <c r="AW1107" s="11">
        <v>13.316049</v>
      </c>
    </row>
    <row r="1108" spans="21:49" x14ac:dyDescent="0.35">
      <c r="U1108" s="11" t="s">
        <v>76</v>
      </c>
      <c r="V1108" s="11">
        <v>943</v>
      </c>
      <c r="W1108" s="11">
        <v>-24.767512</v>
      </c>
      <c r="X1108" s="11">
        <v>-23.563607999999999</v>
      </c>
      <c r="Y1108" s="11">
        <v>1.203905</v>
      </c>
      <c r="Z1108" s="18">
        <f t="shared" si="22"/>
        <v>4.8608233237153575E-2</v>
      </c>
      <c r="AA1108" s="11">
        <v>4.8608219999999998</v>
      </c>
      <c r="AR1108" s="11" t="s">
        <v>83</v>
      </c>
      <c r="AS1108" s="11">
        <v>1105</v>
      </c>
      <c r="AT1108" s="11">
        <v>-5.0674789999999996</v>
      </c>
      <c r="AU1108" s="11">
        <v>-6.4515969999999996</v>
      </c>
      <c r="AV1108" s="11">
        <v>1.384118</v>
      </c>
      <c r="AW1108" s="11">
        <v>27.313735000000001</v>
      </c>
    </row>
    <row r="1109" spans="21:49" x14ac:dyDescent="0.35">
      <c r="U1109" s="11" t="s">
        <v>76</v>
      </c>
      <c r="V1109" s="11">
        <v>938</v>
      </c>
      <c r="W1109" s="11">
        <v>15.276178</v>
      </c>
      <c r="X1109" s="11">
        <v>14.534979</v>
      </c>
      <c r="Y1109" s="11">
        <v>0.74119900000000005</v>
      </c>
      <c r="Z1109" s="18">
        <f t="shared" si="22"/>
        <v>4.8519924289963108E-2</v>
      </c>
      <c r="AA1109" s="11">
        <v>4.8519949999999996</v>
      </c>
      <c r="AR1109" s="11" t="s">
        <v>78</v>
      </c>
      <c r="AS1109" s="11">
        <v>1106</v>
      </c>
      <c r="AT1109" s="11">
        <v>-5.3260079999999999</v>
      </c>
      <c r="AU1109" s="11">
        <v>-5.225651</v>
      </c>
      <c r="AV1109" s="11">
        <v>0.100357</v>
      </c>
      <c r="AW1109" s="11">
        <v>1.8842840000000001</v>
      </c>
    </row>
    <row r="1110" spans="21:49" x14ac:dyDescent="0.35">
      <c r="U1110" s="11" t="s">
        <v>76</v>
      </c>
      <c r="V1110" s="11">
        <v>1972</v>
      </c>
      <c r="W1110" s="11">
        <v>22.024476</v>
      </c>
      <c r="X1110" s="11">
        <v>20.955971999999999</v>
      </c>
      <c r="Y1110" s="11">
        <v>1.0685039999999999</v>
      </c>
      <c r="Z1110" s="18">
        <f t="shared" si="22"/>
        <v>4.8514389173208931E-2</v>
      </c>
      <c r="AA1110" s="11">
        <v>4.8514390000000001</v>
      </c>
      <c r="AR1110" s="11" t="s">
        <v>76</v>
      </c>
      <c r="AS1110" s="11">
        <v>1107</v>
      </c>
      <c r="AT1110" s="11">
        <v>36.919381999999999</v>
      </c>
      <c r="AU1110" s="11">
        <v>35.507831000000003</v>
      </c>
      <c r="AV1110" s="11">
        <v>1.411551</v>
      </c>
      <c r="AW1110" s="11">
        <v>3.8233329999999999</v>
      </c>
    </row>
    <row r="1111" spans="21:49" x14ac:dyDescent="0.35">
      <c r="U1111" s="11" t="s">
        <v>76</v>
      </c>
      <c r="V1111" s="11">
        <v>1989</v>
      </c>
      <c r="W1111" s="11">
        <v>-12.513859</v>
      </c>
      <c r="X1111" s="11">
        <v>-11.907234000000001</v>
      </c>
      <c r="Y1111" s="11">
        <v>0.60662499999999997</v>
      </c>
      <c r="Z1111" s="18">
        <f t="shared" si="22"/>
        <v>4.8476253408321124E-2</v>
      </c>
      <c r="AA1111" s="11">
        <v>4.8476270000000001</v>
      </c>
      <c r="AR1111" s="11" t="s">
        <v>76</v>
      </c>
      <c r="AS1111" s="11">
        <v>1108</v>
      </c>
      <c r="AT1111" s="11">
        <v>1.9223060000000001</v>
      </c>
      <c r="AU1111" s="11">
        <v>3.9169179999999999</v>
      </c>
      <c r="AV1111" s="11">
        <v>1.9946120000000001</v>
      </c>
      <c r="AW1111" s="11" t="s">
        <v>77</v>
      </c>
    </row>
    <row r="1112" spans="21:49" x14ac:dyDescent="0.35">
      <c r="U1112" s="11" t="s">
        <v>76</v>
      </c>
      <c r="V1112" s="11">
        <v>1472</v>
      </c>
      <c r="W1112" s="11">
        <v>12.191338</v>
      </c>
      <c r="X1112" s="11">
        <v>11.602180000000001</v>
      </c>
      <c r="Y1112" s="11">
        <v>0.58915700000000004</v>
      </c>
      <c r="Z1112" s="18">
        <f t="shared" si="22"/>
        <v>4.8325868743857324E-2</v>
      </c>
      <c r="AA1112" s="11">
        <v>4.8325899999999997</v>
      </c>
      <c r="AR1112" s="11" t="s">
        <v>78</v>
      </c>
      <c r="AS1112" s="11">
        <v>1109</v>
      </c>
      <c r="AT1112" s="11">
        <v>30.254773</v>
      </c>
      <c r="AU1112" s="11">
        <v>34.803421</v>
      </c>
      <c r="AV1112" s="11">
        <v>4.548648</v>
      </c>
      <c r="AW1112" s="11">
        <v>15.034482000000001</v>
      </c>
    </row>
    <row r="1113" spans="21:49" x14ac:dyDescent="0.35">
      <c r="U1113" s="11" t="s">
        <v>76</v>
      </c>
      <c r="V1113" s="11">
        <v>936</v>
      </c>
      <c r="W1113" s="11">
        <v>-17.339655</v>
      </c>
      <c r="X1113" s="11">
        <v>-18.171517000000001</v>
      </c>
      <c r="Y1113" s="11">
        <v>0.83186199999999999</v>
      </c>
      <c r="Z1113" s="18">
        <f t="shared" si="22"/>
        <v>4.7974541592667209E-2</v>
      </c>
      <c r="AA1113" s="11">
        <v>4.7974550000000002</v>
      </c>
      <c r="AR1113" s="11" t="s">
        <v>76</v>
      </c>
      <c r="AS1113" s="11">
        <v>1110</v>
      </c>
      <c r="AT1113" s="11">
        <v>-4.1752260000000003</v>
      </c>
      <c r="AU1113" s="11">
        <v>-3.4831270000000001</v>
      </c>
      <c r="AV1113" s="11">
        <v>0.69209900000000002</v>
      </c>
      <c r="AW1113" s="11">
        <v>16.576315000000001</v>
      </c>
    </row>
    <row r="1114" spans="21:49" x14ac:dyDescent="0.35">
      <c r="U1114" s="11" t="s">
        <v>76</v>
      </c>
      <c r="V1114" s="11">
        <v>957</v>
      </c>
      <c r="W1114" s="11">
        <v>-18.210640000000001</v>
      </c>
      <c r="X1114" s="11">
        <v>-17.338878999999999</v>
      </c>
      <c r="Y1114" s="11">
        <v>0.87176100000000001</v>
      </c>
      <c r="Z1114" s="18">
        <f t="shared" si="22"/>
        <v>4.7870969938453557E-2</v>
      </c>
      <c r="AA1114" s="11">
        <v>4.7870970000000002</v>
      </c>
      <c r="AR1114" s="11" t="s">
        <v>83</v>
      </c>
      <c r="AS1114" s="11">
        <v>1111</v>
      </c>
      <c r="AT1114" s="11">
        <v>0.62615600000000005</v>
      </c>
      <c r="AU1114" s="11">
        <v>-0.32546799999999998</v>
      </c>
      <c r="AV1114" s="11">
        <v>0.95162400000000003</v>
      </c>
      <c r="AW1114" s="11" t="s">
        <v>77</v>
      </c>
    </row>
    <row r="1115" spans="21:49" x14ac:dyDescent="0.35">
      <c r="U1115" s="11" t="s">
        <v>76</v>
      </c>
      <c r="V1115" s="11">
        <v>1201</v>
      </c>
      <c r="W1115" s="11">
        <v>-18.441852000000001</v>
      </c>
      <c r="X1115" s="11">
        <v>-19.324449000000001</v>
      </c>
      <c r="Y1115" s="11">
        <v>0.88259699999999996</v>
      </c>
      <c r="Z1115" s="18">
        <f t="shared" si="22"/>
        <v>4.785837127420825E-2</v>
      </c>
      <c r="AA1115" s="11">
        <v>4.7858349999999996</v>
      </c>
      <c r="AR1115" s="11" t="s">
        <v>76</v>
      </c>
      <c r="AS1115" s="11">
        <v>1112</v>
      </c>
      <c r="AT1115" s="11">
        <v>-17.969712999999999</v>
      </c>
      <c r="AU1115" s="11">
        <v>-15.698555000000001</v>
      </c>
      <c r="AV1115" s="11">
        <v>2.2711579999999998</v>
      </c>
      <c r="AW1115" s="11">
        <v>12.638812</v>
      </c>
    </row>
    <row r="1116" spans="21:49" x14ac:dyDescent="0.35">
      <c r="U1116" s="11" t="s">
        <v>76</v>
      </c>
      <c r="V1116" s="11">
        <v>842</v>
      </c>
      <c r="W1116" s="11">
        <v>-13.250303000000001</v>
      </c>
      <c r="X1116" s="11">
        <v>-13.878329000000001</v>
      </c>
      <c r="Y1116" s="11">
        <v>0.62802599999999997</v>
      </c>
      <c r="Z1116" s="18">
        <f t="shared" si="22"/>
        <v>4.7397104805829718E-2</v>
      </c>
      <c r="AA1116" s="11">
        <v>4.7397099999999996</v>
      </c>
      <c r="AR1116" s="11" t="s">
        <v>78</v>
      </c>
      <c r="AS1116" s="11">
        <v>1113</v>
      </c>
      <c r="AT1116" s="11">
        <v>-14.592271</v>
      </c>
      <c r="AU1116" s="11">
        <v>-3.6534149999999999</v>
      </c>
      <c r="AV1116" s="11">
        <v>10.938855999999999</v>
      </c>
      <c r="AW1116" s="11">
        <v>74.963357999999999</v>
      </c>
    </row>
    <row r="1117" spans="21:49" x14ac:dyDescent="0.35">
      <c r="U1117" s="11" t="s">
        <v>76</v>
      </c>
      <c r="V1117" s="11">
        <v>530</v>
      </c>
      <c r="W1117" s="11">
        <v>33.551676</v>
      </c>
      <c r="X1117" s="11">
        <v>35.141559999999998</v>
      </c>
      <c r="Y1117" s="11">
        <v>1.5898840000000001</v>
      </c>
      <c r="Z1117" s="18">
        <f t="shared" si="22"/>
        <v>4.7386127596129625E-2</v>
      </c>
      <c r="AA1117" s="11">
        <v>4.7386119999999998</v>
      </c>
      <c r="AR1117" s="11" t="s">
        <v>76</v>
      </c>
      <c r="AS1117" s="11">
        <v>1114</v>
      </c>
      <c r="AT1117" s="11">
        <v>-13.603344999999999</v>
      </c>
      <c r="AU1117" s="11">
        <v>-15.586226</v>
      </c>
      <c r="AV1117" s="11">
        <v>1.982882</v>
      </c>
      <c r="AW1117" s="11">
        <v>14.576426</v>
      </c>
    </row>
    <row r="1118" spans="21:49" x14ac:dyDescent="0.35">
      <c r="U1118" s="11" t="s">
        <v>76</v>
      </c>
      <c r="V1118" s="11">
        <v>1241</v>
      </c>
      <c r="W1118" s="11">
        <v>14.075151</v>
      </c>
      <c r="X1118" s="11">
        <v>13.410716000000001</v>
      </c>
      <c r="Y1118" s="11">
        <v>0.66443399999999997</v>
      </c>
      <c r="Z1118" s="18">
        <f t="shared" si="22"/>
        <v>4.720617206877567E-2</v>
      </c>
      <c r="AA1118" s="11">
        <v>4.7206200000000003</v>
      </c>
      <c r="AR1118" s="11" t="s">
        <v>76</v>
      </c>
      <c r="AS1118" s="11">
        <v>1115</v>
      </c>
      <c r="AT1118" s="11">
        <v>21.666509000000001</v>
      </c>
      <c r="AU1118" s="11">
        <v>21.206558000000001</v>
      </c>
      <c r="AV1118" s="11">
        <v>0.45995200000000003</v>
      </c>
      <c r="AW1118" s="11">
        <v>2.1228699999999998</v>
      </c>
    </row>
    <row r="1119" spans="21:49" x14ac:dyDescent="0.35">
      <c r="U1119" s="11" t="s">
        <v>76</v>
      </c>
      <c r="V1119" s="11">
        <v>150</v>
      </c>
      <c r="W1119" s="11">
        <v>-8.4585709999999992</v>
      </c>
      <c r="X1119" s="11">
        <v>-8.8569099999999992</v>
      </c>
      <c r="Y1119" s="11">
        <v>0.398339</v>
      </c>
      <c r="Z1119" s="18">
        <f t="shared" si="22"/>
        <v>4.7092942767755927E-2</v>
      </c>
      <c r="AA1119" s="11">
        <v>4.7092989999999997</v>
      </c>
      <c r="AR1119" s="11" t="s">
        <v>83</v>
      </c>
      <c r="AS1119" s="11">
        <v>1116</v>
      </c>
      <c r="AT1119" s="11">
        <v>-13.412881</v>
      </c>
      <c r="AU1119" s="11">
        <v>-13.231083999999999</v>
      </c>
      <c r="AV1119" s="11">
        <v>0.18179600000000001</v>
      </c>
      <c r="AW1119" s="11">
        <v>1.3553869999999999</v>
      </c>
    </row>
    <row r="1120" spans="21:49" x14ac:dyDescent="0.35">
      <c r="U1120" s="11" t="s">
        <v>76</v>
      </c>
      <c r="V1120" s="11">
        <v>889</v>
      </c>
      <c r="W1120" s="11">
        <v>-14.960800000000001</v>
      </c>
      <c r="X1120" s="11">
        <v>-14.258538</v>
      </c>
      <c r="Y1120" s="11">
        <v>0.70226200000000005</v>
      </c>
      <c r="Z1120" s="18">
        <f t="shared" si="22"/>
        <v>4.6940136891075346E-2</v>
      </c>
      <c r="AA1120" s="11">
        <v>4.6940160000000004</v>
      </c>
      <c r="AR1120" s="11" t="s">
        <v>76</v>
      </c>
      <c r="AS1120" s="11">
        <v>1117</v>
      </c>
      <c r="AT1120" s="11">
        <v>26.22373</v>
      </c>
      <c r="AU1120" s="11">
        <v>25.471440000000001</v>
      </c>
      <c r="AV1120" s="11">
        <v>0.75228899999999999</v>
      </c>
      <c r="AW1120" s="11">
        <v>2.868735</v>
      </c>
    </row>
    <row r="1121" spans="21:49" x14ac:dyDescent="0.35">
      <c r="U1121" s="11" t="s">
        <v>76</v>
      </c>
      <c r="V1121" s="11">
        <v>1396</v>
      </c>
      <c r="W1121" s="11">
        <v>-15.740849000000001</v>
      </c>
      <c r="X1121" s="11">
        <v>-15.011953999999999</v>
      </c>
      <c r="Y1121" s="11">
        <v>0.72889499999999996</v>
      </c>
      <c r="Z1121" s="18">
        <f t="shared" si="22"/>
        <v>4.6305952112239937E-2</v>
      </c>
      <c r="AA1121" s="11">
        <v>4.6305959999999997</v>
      </c>
      <c r="AR1121" s="11" t="s">
        <v>76</v>
      </c>
      <c r="AS1121" s="11">
        <v>1118</v>
      </c>
      <c r="AT1121" s="11">
        <v>43.824829999999999</v>
      </c>
      <c r="AU1121" s="11">
        <v>37.294724000000002</v>
      </c>
      <c r="AV1121" s="11">
        <v>6.530106</v>
      </c>
      <c r="AW1121" s="11">
        <v>14.90047</v>
      </c>
    </row>
    <row r="1122" spans="21:49" x14ac:dyDescent="0.35">
      <c r="U1122" s="11" t="s">
        <v>76</v>
      </c>
      <c r="V1122" s="11">
        <v>678</v>
      </c>
      <c r="W1122" s="11">
        <v>-27.227321</v>
      </c>
      <c r="X1122" s="11">
        <v>-25.973533</v>
      </c>
      <c r="Y1122" s="11">
        <v>1.2537879999999999</v>
      </c>
      <c r="Z1122" s="18">
        <f t="shared" si="22"/>
        <v>4.6048893315651582E-2</v>
      </c>
      <c r="AA1122" s="11">
        <v>4.604889</v>
      </c>
      <c r="AR1122" s="11" t="s">
        <v>83</v>
      </c>
      <c r="AS1122" s="11">
        <v>1119</v>
      </c>
      <c r="AT1122" s="11">
        <v>-9.2874020000000002</v>
      </c>
      <c r="AU1122" s="11">
        <v>-9.6474419999999999</v>
      </c>
      <c r="AV1122" s="11">
        <v>0.36004000000000003</v>
      </c>
      <c r="AW1122" s="11">
        <v>3.8766470000000002</v>
      </c>
    </row>
    <row r="1123" spans="21:49" x14ac:dyDescent="0.35">
      <c r="U1123" s="11" t="s">
        <v>76</v>
      </c>
      <c r="V1123" s="11">
        <v>474</v>
      </c>
      <c r="W1123" s="11">
        <v>-25.925511</v>
      </c>
      <c r="X1123" s="11">
        <v>-24.732305</v>
      </c>
      <c r="Y1123" s="11">
        <v>1.1932050000000001</v>
      </c>
      <c r="Z1123" s="18">
        <f t="shared" si="22"/>
        <v>4.6024358015546926E-2</v>
      </c>
      <c r="AA1123" s="11">
        <v>4.6024370000000001</v>
      </c>
      <c r="AR1123" s="11" t="s">
        <v>76</v>
      </c>
      <c r="AS1123" s="11">
        <v>1120</v>
      </c>
      <c r="AT1123" s="11">
        <v>8.0351239999999997</v>
      </c>
      <c r="AU1123" s="11">
        <v>4.5477400000000001</v>
      </c>
      <c r="AV1123" s="11">
        <v>3.487384</v>
      </c>
      <c r="AW1123" s="11">
        <v>43.401747</v>
      </c>
    </row>
    <row r="1124" spans="21:49" x14ac:dyDescent="0.35">
      <c r="U1124" s="11" t="s">
        <v>76</v>
      </c>
      <c r="V1124" s="11">
        <v>1442</v>
      </c>
      <c r="W1124" s="11">
        <v>-23.752359999999999</v>
      </c>
      <c r="X1124" s="11">
        <v>-22.661011999999999</v>
      </c>
      <c r="Y1124" s="11">
        <v>1.091348</v>
      </c>
      <c r="Z1124" s="18">
        <f t="shared" si="22"/>
        <v>4.594692906304889E-2</v>
      </c>
      <c r="AA1124" s="11">
        <v>4.5946910000000001</v>
      </c>
      <c r="AR1124" s="11" t="s">
        <v>78</v>
      </c>
      <c r="AS1124" s="11">
        <v>1121</v>
      </c>
      <c r="AT1124" s="11">
        <v>11.461133999999999</v>
      </c>
      <c r="AU1124" s="11">
        <v>-2.457357</v>
      </c>
      <c r="AV1124" s="11">
        <v>13.918492000000001</v>
      </c>
      <c r="AW1124" s="11" t="s">
        <v>77</v>
      </c>
    </row>
    <row r="1125" spans="21:49" x14ac:dyDescent="0.35">
      <c r="U1125" s="11" t="s">
        <v>76</v>
      </c>
      <c r="V1125" s="11">
        <v>544</v>
      </c>
      <c r="W1125" s="11">
        <v>-10.459244</v>
      </c>
      <c r="X1125" s="11">
        <v>-9.9821650000000002</v>
      </c>
      <c r="Y1125" s="11">
        <v>0.47707899999999998</v>
      </c>
      <c r="Z1125" s="18">
        <f t="shared" si="22"/>
        <v>4.5613143741555312E-2</v>
      </c>
      <c r="AA1125" s="11">
        <v>4.5613159999999997</v>
      </c>
      <c r="AR1125" s="11" t="s">
        <v>76</v>
      </c>
      <c r="AS1125" s="11">
        <v>1122</v>
      </c>
      <c r="AT1125" s="11">
        <v>17.985374</v>
      </c>
      <c r="AU1125" s="11">
        <v>15.224406999999999</v>
      </c>
      <c r="AV1125" s="11">
        <v>2.7609659999999998</v>
      </c>
      <c r="AW1125" s="11">
        <v>15.351176000000001</v>
      </c>
    </row>
    <row r="1126" spans="21:49" x14ac:dyDescent="0.35">
      <c r="U1126" s="11" t="s">
        <v>76</v>
      </c>
      <c r="V1126" s="11">
        <v>1710</v>
      </c>
      <c r="W1126" s="11">
        <v>-11.849656</v>
      </c>
      <c r="X1126" s="11">
        <v>-12.389191</v>
      </c>
      <c r="Y1126" s="11">
        <v>0.53953499999999999</v>
      </c>
      <c r="Z1126" s="18">
        <f t="shared" si="22"/>
        <v>4.5531701510997453E-2</v>
      </c>
      <c r="AA1126" s="11">
        <v>4.5531709999999999</v>
      </c>
      <c r="AR1126" s="11" t="s">
        <v>76</v>
      </c>
      <c r="AS1126" s="11">
        <v>1123</v>
      </c>
      <c r="AT1126" s="11">
        <v>21.015294000000001</v>
      </c>
      <c r="AU1126" s="11">
        <v>19.323350999999999</v>
      </c>
      <c r="AV1126" s="11">
        <v>1.6919439999999999</v>
      </c>
      <c r="AW1126" s="11">
        <v>8.0510099999999998</v>
      </c>
    </row>
    <row r="1127" spans="21:49" x14ac:dyDescent="0.35">
      <c r="U1127" s="11" t="s">
        <v>76</v>
      </c>
      <c r="V1127" s="11">
        <v>992</v>
      </c>
      <c r="W1127" s="11">
        <v>-21.713104000000001</v>
      </c>
      <c r="X1127" s="11">
        <v>-20.727036999999999</v>
      </c>
      <c r="Y1127" s="11">
        <v>0.986066</v>
      </c>
      <c r="Z1127" s="18">
        <f t="shared" si="22"/>
        <v>4.5413405655865692E-2</v>
      </c>
      <c r="AA1127" s="11">
        <v>4.5413420000000002</v>
      </c>
      <c r="AR1127" s="11" t="s">
        <v>76</v>
      </c>
      <c r="AS1127" s="11">
        <v>1124</v>
      </c>
      <c r="AT1127" s="11">
        <v>-16.802810999999998</v>
      </c>
      <c r="AU1127" s="11">
        <v>-16.960343000000002</v>
      </c>
      <c r="AV1127" s="11">
        <v>0.15753200000000001</v>
      </c>
      <c r="AW1127" s="11">
        <v>0.93753200000000003</v>
      </c>
    </row>
    <row r="1128" spans="21:49" x14ac:dyDescent="0.35">
      <c r="U1128" s="11" t="s">
        <v>76</v>
      </c>
      <c r="V1128" s="11">
        <v>946</v>
      </c>
      <c r="W1128" s="11">
        <v>-18.944637</v>
      </c>
      <c r="X1128" s="11">
        <v>-18.096415</v>
      </c>
      <c r="Y1128" s="11">
        <v>0.84822200000000003</v>
      </c>
      <c r="Z1128" s="18">
        <f t="shared" si="22"/>
        <v>4.4773726728044458E-2</v>
      </c>
      <c r="AA1128" s="11">
        <v>4.477373</v>
      </c>
      <c r="AR1128" s="11" t="s">
        <v>76</v>
      </c>
      <c r="AS1128" s="11">
        <v>1125</v>
      </c>
      <c r="AT1128" s="11">
        <v>-15.826700000000001</v>
      </c>
      <c r="AU1128" s="11">
        <v>-15.983015</v>
      </c>
      <c r="AV1128" s="11">
        <v>0.15631500000000001</v>
      </c>
      <c r="AW1128" s="11">
        <v>0.98766900000000002</v>
      </c>
    </row>
    <row r="1129" spans="21:49" x14ac:dyDescent="0.35">
      <c r="U1129" s="11" t="s">
        <v>76</v>
      </c>
      <c r="V1129" s="11">
        <v>1781</v>
      </c>
      <c r="W1129" s="11">
        <v>19.092559999999999</v>
      </c>
      <c r="X1129" s="11">
        <v>19.937349999999999</v>
      </c>
      <c r="Y1129" s="11">
        <v>0.84479000000000004</v>
      </c>
      <c r="Z1129" s="18">
        <f t="shared" si="22"/>
        <v>4.4247078443121306E-2</v>
      </c>
      <c r="AA1129" s="11">
        <v>4.4247100000000001</v>
      </c>
      <c r="AR1129" s="11" t="s">
        <v>76</v>
      </c>
      <c r="AS1129" s="11">
        <v>1126</v>
      </c>
      <c r="AT1129" s="11">
        <v>4.2672049999999997</v>
      </c>
      <c r="AU1129" s="11">
        <v>4.9332060000000002</v>
      </c>
      <c r="AV1129" s="11">
        <v>0.66600099999999995</v>
      </c>
      <c r="AW1129" s="11">
        <v>15.607431999999999</v>
      </c>
    </row>
    <row r="1130" spans="21:49" x14ac:dyDescent="0.35">
      <c r="U1130" s="11" t="s">
        <v>76</v>
      </c>
      <c r="V1130" s="11">
        <v>1059</v>
      </c>
      <c r="W1130" s="11">
        <v>6.4671130000000003</v>
      </c>
      <c r="X1130" s="11">
        <v>6.7529820000000003</v>
      </c>
      <c r="Y1130" s="11">
        <v>0.28586899999999998</v>
      </c>
      <c r="Z1130" s="18">
        <f t="shared" si="22"/>
        <v>4.4203495439154993E-2</v>
      </c>
      <c r="AA1130" s="11">
        <v>4.4203429999999999</v>
      </c>
      <c r="AR1130" s="11" t="s">
        <v>76</v>
      </c>
      <c r="AS1130" s="11">
        <v>1127</v>
      </c>
      <c r="AT1130" s="11">
        <v>7.5732799999999996</v>
      </c>
      <c r="AU1130" s="11">
        <v>8.7344039999999996</v>
      </c>
      <c r="AV1130" s="11">
        <v>1.161125</v>
      </c>
      <c r="AW1130" s="11">
        <v>15.331863</v>
      </c>
    </row>
    <row r="1131" spans="21:49" x14ac:dyDescent="0.35">
      <c r="U1131" s="11" t="s">
        <v>76</v>
      </c>
      <c r="V1131" s="11">
        <v>460</v>
      </c>
      <c r="W1131" s="11">
        <v>-22.612950000000001</v>
      </c>
      <c r="X1131" s="11">
        <v>-21.615309</v>
      </c>
      <c r="Y1131" s="11">
        <v>0.997641</v>
      </c>
      <c r="Z1131" s="18">
        <f t="shared" si="22"/>
        <v>4.4118127002447709E-2</v>
      </c>
      <c r="AA1131" s="11">
        <v>4.4118110000000001</v>
      </c>
      <c r="AR1131" s="11" t="s">
        <v>83</v>
      </c>
      <c r="AS1131" s="11">
        <v>1128</v>
      </c>
      <c r="AT1131" s="11">
        <v>-10.191414999999999</v>
      </c>
      <c r="AU1131" s="11">
        <v>-11.038396000000001</v>
      </c>
      <c r="AV1131" s="11">
        <v>0.84698099999999998</v>
      </c>
      <c r="AW1131" s="11">
        <v>8.3107330000000008</v>
      </c>
    </row>
    <row r="1132" spans="21:49" x14ac:dyDescent="0.35">
      <c r="U1132" s="11" t="s">
        <v>76</v>
      </c>
      <c r="V1132" s="11">
        <v>462</v>
      </c>
      <c r="W1132" s="11">
        <v>45.867353000000001</v>
      </c>
      <c r="X1132" s="11">
        <v>43.853074999999997</v>
      </c>
      <c r="Y1132" s="11">
        <v>2.014278</v>
      </c>
      <c r="Z1132" s="18">
        <f t="shared" si="22"/>
        <v>4.391528763388635E-2</v>
      </c>
      <c r="AA1132" s="11">
        <v>4.3915280000000001</v>
      </c>
      <c r="AR1132" s="11" t="s">
        <v>78</v>
      </c>
      <c r="AS1132" s="11">
        <v>1129</v>
      </c>
      <c r="AT1132" s="11">
        <v>-28.851130999999999</v>
      </c>
      <c r="AU1132" s="11">
        <v>-28.679888999999999</v>
      </c>
      <c r="AV1132" s="11">
        <v>0.17124200000000001</v>
      </c>
      <c r="AW1132" s="11">
        <v>0.59353699999999998</v>
      </c>
    </row>
    <row r="1133" spans="21:49" x14ac:dyDescent="0.35">
      <c r="U1133" s="11" t="s">
        <v>76</v>
      </c>
      <c r="V1133" s="11">
        <v>1240</v>
      </c>
      <c r="W1133" s="11">
        <v>-21.095513</v>
      </c>
      <c r="X1133" s="11">
        <v>-22.009893000000002</v>
      </c>
      <c r="Y1133" s="11">
        <v>0.91437999999999997</v>
      </c>
      <c r="Z1133" s="18">
        <f t="shared" si="22"/>
        <v>4.3344762462045834E-2</v>
      </c>
      <c r="AA1133" s="11">
        <v>4.3344760000000004</v>
      </c>
      <c r="AR1133" s="11" t="s">
        <v>78</v>
      </c>
      <c r="AS1133" s="11">
        <v>1130</v>
      </c>
      <c r="AT1133" s="11">
        <v>-11.572661</v>
      </c>
      <c r="AU1133" s="11">
        <v>-9.1900890000000004</v>
      </c>
      <c r="AV1133" s="11">
        <v>2.382571</v>
      </c>
      <c r="AW1133" s="11">
        <v>20.58793</v>
      </c>
    </row>
    <row r="1134" spans="21:49" x14ac:dyDescent="0.35">
      <c r="U1134" s="11" t="s">
        <v>76</v>
      </c>
      <c r="V1134" s="11">
        <v>1079</v>
      </c>
      <c r="W1134" s="11">
        <v>-10.835008999999999</v>
      </c>
      <c r="X1134" s="11">
        <v>-11.303832</v>
      </c>
      <c r="Y1134" s="11">
        <v>0.46882200000000002</v>
      </c>
      <c r="Z1134" s="18">
        <f t="shared" si="22"/>
        <v>4.3269184178804099E-2</v>
      </c>
      <c r="AA1134" s="11">
        <v>4.3269209999999996</v>
      </c>
      <c r="AR1134" s="11" t="s">
        <v>76</v>
      </c>
      <c r="AS1134" s="11">
        <v>1131</v>
      </c>
      <c r="AT1134" s="11">
        <v>8.7397139999999993</v>
      </c>
      <c r="AU1134" s="11">
        <v>7.3457489999999996</v>
      </c>
      <c r="AV1134" s="11">
        <v>1.393964</v>
      </c>
      <c r="AW1134" s="11">
        <v>15.949771999999999</v>
      </c>
    </row>
    <row r="1135" spans="21:49" x14ac:dyDescent="0.35">
      <c r="U1135" s="11" t="s">
        <v>76</v>
      </c>
      <c r="V1135" s="11">
        <v>1342</v>
      </c>
      <c r="W1135" s="11">
        <v>-26.515522000000001</v>
      </c>
      <c r="X1135" s="11">
        <v>-25.368511999999999</v>
      </c>
      <c r="Y1135" s="11">
        <v>1.1470100000000001</v>
      </c>
      <c r="Z1135" s="18">
        <f t="shared" si="22"/>
        <v>4.3258058430831574E-2</v>
      </c>
      <c r="AA1135" s="11">
        <v>4.3258049999999999</v>
      </c>
      <c r="AR1135" s="11" t="s">
        <v>83</v>
      </c>
      <c r="AS1135" s="11">
        <v>1132</v>
      </c>
      <c r="AT1135" s="11">
        <v>-13.538422000000001</v>
      </c>
      <c r="AU1135" s="11">
        <v>-13.463264000000001</v>
      </c>
      <c r="AV1135" s="11">
        <v>7.5158000000000003E-2</v>
      </c>
      <c r="AW1135" s="11">
        <v>0.55514699999999995</v>
      </c>
    </row>
    <row r="1136" spans="21:49" x14ac:dyDescent="0.35">
      <c r="U1136" s="11" t="s">
        <v>76</v>
      </c>
      <c r="V1136" s="11">
        <v>861</v>
      </c>
      <c r="W1136" s="11">
        <v>-9.9817470000000004</v>
      </c>
      <c r="X1136" s="11">
        <v>-9.5567910000000005</v>
      </c>
      <c r="Y1136" s="11">
        <v>0.424956</v>
      </c>
      <c r="Z1136" s="18">
        <f t="shared" si="22"/>
        <v>4.2573309061029095E-2</v>
      </c>
      <c r="AA1136" s="11">
        <v>4.2573309999999998</v>
      </c>
      <c r="AR1136" s="11" t="s">
        <v>76</v>
      </c>
      <c r="AS1136" s="11">
        <v>1133</v>
      </c>
      <c r="AT1136" s="11">
        <v>-9.1571709999999999</v>
      </c>
      <c r="AU1136" s="11">
        <v>-11.052322999999999</v>
      </c>
      <c r="AV1136" s="11">
        <v>1.8951519999999999</v>
      </c>
      <c r="AW1136" s="11">
        <v>20.695827000000001</v>
      </c>
    </row>
    <row r="1137" spans="21:49" x14ac:dyDescent="0.35">
      <c r="U1137" s="11" t="s">
        <v>76</v>
      </c>
      <c r="V1137" s="11">
        <v>1183</v>
      </c>
      <c r="W1137" s="11">
        <v>-18.644434</v>
      </c>
      <c r="X1137" s="11">
        <v>-19.43665</v>
      </c>
      <c r="Y1137" s="11">
        <v>0.79221600000000003</v>
      </c>
      <c r="Z1137" s="18">
        <f t="shared" si="22"/>
        <v>4.2490750858942675E-2</v>
      </c>
      <c r="AA1137" s="11">
        <v>4.2490750000000004</v>
      </c>
      <c r="AR1137" s="11" t="s">
        <v>76</v>
      </c>
      <c r="AS1137" s="11">
        <v>1134</v>
      </c>
      <c r="AT1137" s="11">
        <v>21.676881999999999</v>
      </c>
      <c r="AU1137" s="11">
        <v>23.652754999999999</v>
      </c>
      <c r="AV1137" s="11">
        <v>1.9758720000000001</v>
      </c>
      <c r="AW1137" s="11">
        <v>9.1151129999999991</v>
      </c>
    </row>
    <row r="1138" spans="21:49" x14ac:dyDescent="0.35">
      <c r="U1138" s="11" t="s">
        <v>76</v>
      </c>
      <c r="V1138" s="11">
        <v>1379</v>
      </c>
      <c r="W1138" s="11">
        <v>22.49888</v>
      </c>
      <c r="X1138" s="11">
        <v>23.452639999999999</v>
      </c>
      <c r="Y1138" s="11">
        <v>0.95376000000000005</v>
      </c>
      <c r="Z1138" s="18">
        <f t="shared" si="22"/>
        <v>4.2391443485186822E-2</v>
      </c>
      <c r="AA1138" s="11">
        <v>4.2391439999999996</v>
      </c>
      <c r="AR1138" s="11" t="s">
        <v>76</v>
      </c>
      <c r="AS1138" s="11">
        <v>1135</v>
      </c>
      <c r="AT1138" s="11">
        <v>34.382548999999997</v>
      </c>
      <c r="AU1138" s="11">
        <v>36.070656</v>
      </c>
      <c r="AV1138" s="11">
        <v>1.688107</v>
      </c>
      <c r="AW1138" s="11">
        <v>4.9097799999999996</v>
      </c>
    </row>
    <row r="1139" spans="21:49" x14ac:dyDescent="0.35">
      <c r="U1139" s="11" t="s">
        <v>76</v>
      </c>
      <c r="V1139" s="11">
        <v>1916</v>
      </c>
      <c r="W1139" s="11">
        <v>25.389848000000001</v>
      </c>
      <c r="X1139" s="11">
        <v>24.314568000000001</v>
      </c>
      <c r="Y1139" s="11">
        <v>1.07528</v>
      </c>
      <c r="Z1139" s="18">
        <f t="shared" si="22"/>
        <v>4.2350785242983732E-2</v>
      </c>
      <c r="AA1139" s="11">
        <v>4.23508</v>
      </c>
      <c r="AR1139" s="11" t="s">
        <v>76</v>
      </c>
      <c r="AS1139" s="11">
        <v>1136</v>
      </c>
      <c r="AT1139" s="11">
        <v>-2.380865</v>
      </c>
      <c r="AU1139" s="11">
        <v>-1.799728</v>
      </c>
      <c r="AV1139" s="11">
        <v>0.58113800000000004</v>
      </c>
      <c r="AW1139" s="11">
        <v>24.408671999999999</v>
      </c>
    </row>
    <row r="1140" spans="21:49" x14ac:dyDescent="0.35">
      <c r="U1140" s="11" t="s">
        <v>76</v>
      </c>
      <c r="V1140" s="11">
        <v>1982</v>
      </c>
      <c r="W1140" s="11">
        <v>-9.9037129999999998</v>
      </c>
      <c r="X1140" s="11">
        <v>-9.4866390000000003</v>
      </c>
      <c r="Y1140" s="11">
        <v>0.41707499999999997</v>
      </c>
      <c r="Z1140" s="18">
        <f t="shared" si="22"/>
        <v>4.211299337935176E-2</v>
      </c>
      <c r="AA1140" s="11">
        <v>4.2112959999999999</v>
      </c>
      <c r="AR1140" s="11" t="s">
        <v>83</v>
      </c>
      <c r="AS1140" s="11">
        <v>1137</v>
      </c>
      <c r="AT1140" s="11">
        <v>-3.356614</v>
      </c>
      <c r="AU1140" s="11">
        <v>-1.1279570000000001</v>
      </c>
      <c r="AV1140" s="11">
        <v>2.2286570000000001</v>
      </c>
      <c r="AW1140" s="11">
        <v>66.395987000000005</v>
      </c>
    </row>
    <row r="1141" spans="21:49" x14ac:dyDescent="0.35">
      <c r="U1141" s="11" t="s">
        <v>76</v>
      </c>
      <c r="V1141" s="11">
        <v>1350</v>
      </c>
      <c r="W1141" s="11">
        <v>-23.243689</v>
      </c>
      <c r="X1141" s="11">
        <v>-22.272095</v>
      </c>
      <c r="Y1141" s="11">
        <v>0.97159399999999996</v>
      </c>
      <c r="Z1141" s="18">
        <f t="shared" si="22"/>
        <v>4.1800335566355235E-2</v>
      </c>
      <c r="AA1141" s="11">
        <v>4.1800350000000002</v>
      </c>
      <c r="AR1141" s="11" t="s">
        <v>76</v>
      </c>
      <c r="AS1141" s="11">
        <v>1138</v>
      </c>
      <c r="AT1141" s="11">
        <v>-9.2660789999999995</v>
      </c>
      <c r="AU1141" s="11">
        <v>-8.8822880000000008</v>
      </c>
      <c r="AV1141" s="11">
        <v>0.38379200000000002</v>
      </c>
      <c r="AW1141" s="11">
        <v>4.1419009999999998</v>
      </c>
    </row>
    <row r="1142" spans="21:49" x14ac:dyDescent="0.35">
      <c r="U1142" s="11" t="s">
        <v>76</v>
      </c>
      <c r="V1142" s="11">
        <v>1616</v>
      </c>
      <c r="W1142" s="11">
        <v>-20.475832</v>
      </c>
      <c r="X1142" s="11">
        <v>-19.623159000000001</v>
      </c>
      <c r="Y1142" s="11">
        <v>0.85267300000000001</v>
      </c>
      <c r="Z1142" s="18">
        <f t="shared" si="22"/>
        <v>4.1642898808702866E-2</v>
      </c>
      <c r="AA1142" s="11">
        <v>4.1642900000000003</v>
      </c>
      <c r="AR1142" s="11" t="s">
        <v>76</v>
      </c>
      <c r="AS1142" s="11">
        <v>1139</v>
      </c>
      <c r="AT1142" s="11">
        <v>-13.355874</v>
      </c>
      <c r="AU1142" s="11">
        <v>-16.888069999999999</v>
      </c>
      <c r="AV1142" s="11">
        <v>3.532197</v>
      </c>
      <c r="AW1142" s="11">
        <v>26.446764999999999</v>
      </c>
    </row>
    <row r="1143" spans="21:49" x14ac:dyDescent="0.35">
      <c r="U1143" s="11" t="s">
        <v>76</v>
      </c>
      <c r="V1143" s="11">
        <v>1502</v>
      </c>
      <c r="W1143" s="11">
        <v>14.557460000000001</v>
      </c>
      <c r="X1143" s="11">
        <v>15.163387</v>
      </c>
      <c r="Y1143" s="11">
        <v>0.60592699999999999</v>
      </c>
      <c r="Z1143" s="18">
        <f t="shared" si="22"/>
        <v>4.1623126561913956E-2</v>
      </c>
      <c r="AA1143" s="11">
        <v>4.1623109999999999</v>
      </c>
      <c r="AR1143" s="11" t="s">
        <v>76</v>
      </c>
      <c r="AS1143" s="11">
        <v>1140</v>
      </c>
      <c r="AT1143" s="11">
        <v>5.279598</v>
      </c>
      <c r="AU1143" s="11">
        <v>5.3020750000000003</v>
      </c>
      <c r="AV1143" s="11">
        <v>2.2477E-2</v>
      </c>
      <c r="AW1143" s="11">
        <v>0.42573100000000003</v>
      </c>
    </row>
    <row r="1144" spans="21:49" x14ac:dyDescent="0.35">
      <c r="U1144" s="11" t="s">
        <v>76</v>
      </c>
      <c r="V1144" s="11">
        <v>1980</v>
      </c>
      <c r="W1144" s="11">
        <v>33.124020999999999</v>
      </c>
      <c r="X1144" s="11">
        <v>31.747346</v>
      </c>
      <c r="Y1144" s="11">
        <v>1.3766750000000001</v>
      </c>
      <c r="Z1144" s="18">
        <f t="shared" si="22"/>
        <v>4.1561228330340698E-2</v>
      </c>
      <c r="AA1144" s="11">
        <v>4.156123</v>
      </c>
      <c r="AR1144" s="11" t="s">
        <v>78</v>
      </c>
      <c r="AS1144" s="11">
        <v>1141</v>
      </c>
      <c r="AT1144" s="11">
        <v>-9.2762010000000004</v>
      </c>
      <c r="AU1144" s="11">
        <v>-9.0386310000000005</v>
      </c>
      <c r="AV1144" s="11">
        <v>0.23757</v>
      </c>
      <c r="AW1144" s="11">
        <v>2.56107</v>
      </c>
    </row>
    <row r="1145" spans="21:49" x14ac:dyDescent="0.35">
      <c r="U1145" s="11" t="s">
        <v>76</v>
      </c>
      <c r="V1145" s="11">
        <v>1138</v>
      </c>
      <c r="W1145" s="11">
        <v>-9.2660789999999995</v>
      </c>
      <c r="X1145" s="11">
        <v>-8.8822880000000008</v>
      </c>
      <c r="Y1145" s="11">
        <v>0.38379200000000002</v>
      </c>
      <c r="Z1145" s="18">
        <f t="shared" si="22"/>
        <v>4.1419029559320621E-2</v>
      </c>
      <c r="AA1145" s="11">
        <v>4.1419009999999998</v>
      </c>
      <c r="AR1145" s="11" t="s">
        <v>83</v>
      </c>
      <c r="AS1145" s="11">
        <v>1142</v>
      </c>
      <c r="AT1145" s="11">
        <v>-8.1794360000000008</v>
      </c>
      <c r="AU1145" s="11">
        <v>-22.520962000000001</v>
      </c>
      <c r="AV1145" s="11">
        <v>14.341526</v>
      </c>
      <c r="AW1145" s="11" t="s">
        <v>77</v>
      </c>
    </row>
    <row r="1146" spans="21:49" x14ac:dyDescent="0.35">
      <c r="U1146" s="11" t="s">
        <v>76</v>
      </c>
      <c r="V1146" s="11">
        <v>319</v>
      </c>
      <c r="W1146" s="11">
        <v>34.256106000000003</v>
      </c>
      <c r="X1146" s="11">
        <v>35.673062999999999</v>
      </c>
      <c r="Y1146" s="11">
        <v>1.416957</v>
      </c>
      <c r="Z1146" s="18">
        <f t="shared" si="22"/>
        <v>4.1363633099453859E-2</v>
      </c>
      <c r="AA1146" s="11">
        <v>4.1363620000000001</v>
      </c>
      <c r="AR1146" s="11" t="s">
        <v>78</v>
      </c>
      <c r="AS1146" s="11">
        <v>1143</v>
      </c>
      <c r="AT1146" s="11">
        <v>-18.372833</v>
      </c>
      <c r="AU1146" s="11">
        <v>-13.737575</v>
      </c>
      <c r="AV1146" s="11">
        <v>4.6352589999999996</v>
      </c>
      <c r="AW1146" s="11">
        <v>25.228871999999999</v>
      </c>
    </row>
    <row r="1147" spans="21:49" x14ac:dyDescent="0.35">
      <c r="U1147" s="11" t="s">
        <v>76</v>
      </c>
      <c r="V1147" s="11">
        <v>1152</v>
      </c>
      <c r="W1147" s="11">
        <v>-9.8198170000000005</v>
      </c>
      <c r="X1147" s="11">
        <v>-10.222942</v>
      </c>
      <c r="Y1147" s="11">
        <v>0.40312500000000001</v>
      </c>
      <c r="Z1147" s="18">
        <f t="shared" si="22"/>
        <v>4.1052190687463928E-2</v>
      </c>
      <c r="AA1147" s="11">
        <v>4.105219</v>
      </c>
      <c r="AR1147" s="11" t="s">
        <v>76</v>
      </c>
      <c r="AS1147" s="11">
        <v>1144</v>
      </c>
      <c r="AT1147" s="11">
        <v>-17.850999999999999</v>
      </c>
      <c r="AU1147" s="11">
        <v>-18.525933999999999</v>
      </c>
      <c r="AV1147" s="11">
        <v>0.67493400000000003</v>
      </c>
      <c r="AW1147" s="11">
        <v>3.7809300000000001</v>
      </c>
    </row>
    <row r="1148" spans="21:49" x14ac:dyDescent="0.35">
      <c r="U1148" s="11" t="s">
        <v>76</v>
      </c>
      <c r="V1148" s="11">
        <v>631</v>
      </c>
      <c r="W1148" s="11">
        <v>-9.4263680000000001</v>
      </c>
      <c r="X1148" s="11">
        <v>-9.0395409999999998</v>
      </c>
      <c r="Y1148" s="11">
        <v>0.38682800000000001</v>
      </c>
      <c r="Z1148" s="18">
        <f t="shared" si="22"/>
        <v>4.1036802297555117E-2</v>
      </c>
      <c r="AA1148" s="11">
        <v>4.1036760000000001</v>
      </c>
      <c r="AR1148" s="11" t="s">
        <v>76</v>
      </c>
      <c r="AS1148" s="11">
        <v>1145</v>
      </c>
      <c r="AT1148" s="11">
        <v>-8.3315699999999993</v>
      </c>
      <c r="AU1148" s="11">
        <v>-7.3558490000000001</v>
      </c>
      <c r="AV1148" s="11">
        <v>0.97572099999999995</v>
      </c>
      <c r="AW1148" s="11">
        <v>11.711124999999999</v>
      </c>
    </row>
    <row r="1149" spans="21:49" x14ac:dyDescent="0.35">
      <c r="U1149" s="11" t="s">
        <v>76</v>
      </c>
      <c r="V1149" s="11">
        <v>1100</v>
      </c>
      <c r="W1149" s="11">
        <v>-23.902934999999999</v>
      </c>
      <c r="X1149" s="11">
        <v>-22.9236</v>
      </c>
      <c r="Y1149" s="11">
        <v>0.97933400000000004</v>
      </c>
      <c r="Z1149" s="18">
        <f t="shared" si="22"/>
        <v>4.0971286580497333E-2</v>
      </c>
      <c r="AA1149" s="11">
        <v>4.0971299999999999</v>
      </c>
      <c r="AR1149" s="11" t="s">
        <v>76</v>
      </c>
      <c r="AS1149" s="11">
        <v>1146</v>
      </c>
      <c r="AT1149" s="11">
        <v>5.7335229999999999</v>
      </c>
      <c r="AU1149" s="11">
        <v>2.2787250000000001</v>
      </c>
      <c r="AV1149" s="11">
        <v>3.4547979999999998</v>
      </c>
      <c r="AW1149" s="11">
        <v>60.256115999999999</v>
      </c>
    </row>
    <row r="1150" spans="21:49" x14ac:dyDescent="0.35">
      <c r="U1150" s="11" t="s">
        <v>76</v>
      </c>
      <c r="V1150" s="11">
        <v>304</v>
      </c>
      <c r="W1150" s="11">
        <v>-8.9170370000000005</v>
      </c>
      <c r="X1150" s="11">
        <v>-8.5525009999999995</v>
      </c>
      <c r="Y1150" s="11">
        <v>0.36453600000000003</v>
      </c>
      <c r="Z1150" s="18">
        <f t="shared" si="22"/>
        <v>4.0880844163818091E-2</v>
      </c>
      <c r="AA1150" s="11">
        <v>4.0880900000000002</v>
      </c>
      <c r="AR1150" s="11" t="s">
        <v>76</v>
      </c>
      <c r="AS1150" s="11">
        <v>1147</v>
      </c>
      <c r="AT1150" s="11">
        <v>4.3138439999999996</v>
      </c>
      <c r="AU1150" s="11">
        <v>1.7499119999999999</v>
      </c>
      <c r="AV1150" s="11">
        <v>2.5639319999999999</v>
      </c>
      <c r="AW1150" s="11">
        <v>59.434966000000003</v>
      </c>
    </row>
    <row r="1151" spans="21:49" x14ac:dyDescent="0.35">
      <c r="U1151" s="11" t="s">
        <v>76</v>
      </c>
      <c r="V1151" s="11">
        <v>831</v>
      </c>
      <c r="W1151" s="11">
        <v>-16.860586000000001</v>
      </c>
      <c r="X1151" s="11">
        <v>-16.182817</v>
      </c>
      <c r="Y1151" s="11">
        <v>0.67776999999999998</v>
      </c>
      <c r="Z1151" s="18">
        <f t="shared" si="22"/>
        <v>4.0198484204522898E-2</v>
      </c>
      <c r="AA1151" s="11">
        <v>4.0198450000000001</v>
      </c>
      <c r="AR1151" s="11" t="s">
        <v>76</v>
      </c>
      <c r="AS1151" s="11">
        <v>1148</v>
      </c>
      <c r="AT1151" s="11">
        <v>12.063098999999999</v>
      </c>
      <c r="AU1151" s="11">
        <v>11.457295999999999</v>
      </c>
      <c r="AV1151" s="11">
        <v>0.60580299999999998</v>
      </c>
      <c r="AW1151" s="11">
        <v>5.0219490000000002</v>
      </c>
    </row>
    <row r="1152" spans="21:49" x14ac:dyDescent="0.35">
      <c r="U1152" s="11" t="s">
        <v>76</v>
      </c>
      <c r="V1152" s="11">
        <v>1620</v>
      </c>
      <c r="W1152" s="11">
        <v>-9.4063429999999997</v>
      </c>
      <c r="X1152" s="11">
        <v>-9.0358199999999993</v>
      </c>
      <c r="Y1152" s="11">
        <v>0.37052299999999999</v>
      </c>
      <c r="Z1152" s="18">
        <f t="shared" si="22"/>
        <v>3.939076004351532E-2</v>
      </c>
      <c r="AA1152" s="11">
        <v>3.9390740000000002</v>
      </c>
      <c r="AR1152" s="11" t="s">
        <v>83</v>
      </c>
      <c r="AS1152" s="11">
        <v>1149</v>
      </c>
      <c r="AT1152" s="11">
        <v>-14.498932999999999</v>
      </c>
      <c r="AU1152" s="11">
        <v>-12.888261</v>
      </c>
      <c r="AV1152" s="11">
        <v>1.6106720000000001</v>
      </c>
      <c r="AW1152" s="11">
        <v>11.108898999999999</v>
      </c>
    </row>
    <row r="1153" spans="21:49" x14ac:dyDescent="0.35">
      <c r="U1153" s="11" t="s">
        <v>76</v>
      </c>
      <c r="V1153" s="11">
        <v>1528</v>
      </c>
      <c r="W1153" s="11">
        <v>30.874583999999999</v>
      </c>
      <c r="X1153" s="11">
        <v>32.083399999999997</v>
      </c>
      <c r="Y1153" s="11">
        <v>1.2088159999999999</v>
      </c>
      <c r="Z1153" s="18">
        <f t="shared" si="22"/>
        <v>3.9152462750591227E-2</v>
      </c>
      <c r="AA1153" s="11">
        <v>3.9152459999999998</v>
      </c>
      <c r="AR1153" s="11" t="s">
        <v>76</v>
      </c>
      <c r="AS1153" s="11">
        <v>1150</v>
      </c>
      <c r="AT1153" s="11">
        <v>20.488717999999999</v>
      </c>
      <c r="AU1153" s="11">
        <v>19.974442</v>
      </c>
      <c r="AV1153" s="11">
        <v>0.51427599999999996</v>
      </c>
      <c r="AW1153" s="11">
        <v>2.510046</v>
      </c>
    </row>
    <row r="1154" spans="21:49" x14ac:dyDescent="0.35">
      <c r="U1154" s="11" t="s">
        <v>76</v>
      </c>
      <c r="V1154" s="11">
        <v>1884</v>
      </c>
      <c r="W1154" s="11">
        <v>22.004522999999999</v>
      </c>
      <c r="X1154" s="11">
        <v>22.865518000000002</v>
      </c>
      <c r="Y1154" s="11">
        <v>0.86099499999999995</v>
      </c>
      <c r="Z1154" s="18">
        <f t="shared" si="22"/>
        <v>3.9128091983634455E-2</v>
      </c>
      <c r="AA1154" s="11">
        <v>3.9128099999999999</v>
      </c>
      <c r="AR1154" s="11" t="s">
        <v>78</v>
      </c>
      <c r="AS1154" s="11">
        <v>1151</v>
      </c>
      <c r="AT1154" s="11">
        <v>-9.6034629999999996</v>
      </c>
      <c r="AU1154" s="11">
        <v>-10.743830000000001</v>
      </c>
      <c r="AV1154" s="11">
        <v>1.1403669999999999</v>
      </c>
      <c r="AW1154" s="11">
        <v>11.874537</v>
      </c>
    </row>
    <row r="1155" spans="21:49" x14ac:dyDescent="0.35">
      <c r="U1155" s="11" t="s">
        <v>76</v>
      </c>
      <c r="V1155" s="11">
        <v>901</v>
      </c>
      <c r="W1155" s="11">
        <v>-14.427858000000001</v>
      </c>
      <c r="X1155" s="11">
        <v>-13.865121</v>
      </c>
      <c r="Y1155" s="11">
        <v>0.56273700000000004</v>
      </c>
      <c r="Z1155" s="18">
        <f t="shared" ref="Z1155:Z1218" si="23">ABS(Y1155/W1155)</f>
        <v>3.9003502806861559E-2</v>
      </c>
      <c r="AA1155" s="11">
        <v>3.90035</v>
      </c>
      <c r="AR1155" s="11" t="s">
        <v>76</v>
      </c>
      <c r="AS1155" s="11">
        <v>1152</v>
      </c>
      <c r="AT1155" s="11">
        <v>-9.8198170000000005</v>
      </c>
      <c r="AU1155" s="11">
        <v>-10.222942</v>
      </c>
      <c r="AV1155" s="11">
        <v>0.40312500000000001</v>
      </c>
      <c r="AW1155" s="11">
        <v>4.105219</v>
      </c>
    </row>
    <row r="1156" spans="21:49" x14ac:dyDescent="0.35">
      <c r="U1156" s="11" t="s">
        <v>76</v>
      </c>
      <c r="V1156" s="11">
        <v>577</v>
      </c>
      <c r="W1156" s="11">
        <v>23.685293999999999</v>
      </c>
      <c r="X1156" s="11">
        <v>24.607800999999998</v>
      </c>
      <c r="Y1156" s="11">
        <v>0.92250699999999997</v>
      </c>
      <c r="Z1156" s="18">
        <f t="shared" si="23"/>
        <v>3.8948513790877999E-2</v>
      </c>
      <c r="AA1156" s="11">
        <v>3.8948510000000001</v>
      </c>
      <c r="AR1156" s="11" t="s">
        <v>76</v>
      </c>
      <c r="AS1156" s="11">
        <v>1153</v>
      </c>
      <c r="AT1156" s="11">
        <v>2.1910829999999999</v>
      </c>
      <c r="AU1156" s="11">
        <v>-1.636368</v>
      </c>
      <c r="AV1156" s="11">
        <v>3.8274509999999999</v>
      </c>
      <c r="AW1156" s="11" t="s">
        <v>77</v>
      </c>
    </row>
    <row r="1157" spans="21:49" x14ac:dyDescent="0.35">
      <c r="U1157" s="11" t="s">
        <v>76</v>
      </c>
      <c r="V1157" s="11">
        <v>199</v>
      </c>
      <c r="W1157" s="11">
        <v>-21.417884000000001</v>
      </c>
      <c r="X1157" s="11">
        <v>-22.250556</v>
      </c>
      <c r="Y1157" s="11">
        <v>0.83267199999999997</v>
      </c>
      <c r="Z1157" s="18">
        <f t="shared" si="23"/>
        <v>3.8877416648628781E-2</v>
      </c>
      <c r="AA1157" s="11">
        <v>3.8877410000000001</v>
      </c>
      <c r="AR1157" s="11" t="s">
        <v>83</v>
      </c>
      <c r="AS1157" s="11">
        <v>1154</v>
      </c>
      <c r="AT1157" s="11">
        <v>-11.697368000000001</v>
      </c>
      <c r="AU1157" s="11">
        <v>-8.9681499999999996</v>
      </c>
      <c r="AV1157" s="11">
        <v>2.7292179999999999</v>
      </c>
      <c r="AW1157" s="11">
        <v>23.331896</v>
      </c>
    </row>
    <row r="1158" spans="21:49" x14ac:dyDescent="0.35">
      <c r="U1158" s="11" t="s">
        <v>76</v>
      </c>
      <c r="V1158" s="11">
        <v>1212</v>
      </c>
      <c r="W1158" s="11">
        <v>18.850676</v>
      </c>
      <c r="X1158" s="11">
        <v>18.118476000000001</v>
      </c>
      <c r="Y1158" s="11">
        <v>0.73219999999999996</v>
      </c>
      <c r="Z1158" s="18">
        <f t="shared" si="23"/>
        <v>3.8842108367890892E-2</v>
      </c>
      <c r="AA1158" s="11">
        <v>3.8842110000000001</v>
      </c>
      <c r="AR1158" s="11" t="s">
        <v>78</v>
      </c>
      <c r="AS1158" s="11">
        <v>1155</v>
      </c>
      <c r="AT1158" s="11">
        <v>3.1768019999999999</v>
      </c>
      <c r="AU1158" s="11">
        <v>2.3300969999999999</v>
      </c>
      <c r="AV1158" s="11">
        <v>0.84670500000000004</v>
      </c>
      <c r="AW1158" s="11">
        <v>26.652756</v>
      </c>
    </row>
    <row r="1159" spans="21:49" x14ac:dyDescent="0.35">
      <c r="U1159" s="11" t="s">
        <v>76</v>
      </c>
      <c r="V1159" s="11">
        <v>1519</v>
      </c>
      <c r="W1159" s="11">
        <v>-28.134475999999999</v>
      </c>
      <c r="X1159" s="11">
        <v>-27.041786999999999</v>
      </c>
      <c r="Y1159" s="11">
        <v>1.092689</v>
      </c>
      <c r="Z1159" s="18">
        <f t="shared" si="23"/>
        <v>3.8838078946272184E-2</v>
      </c>
      <c r="AA1159" s="11">
        <v>3.883807</v>
      </c>
      <c r="AR1159" s="11" t="s">
        <v>76</v>
      </c>
      <c r="AS1159" s="11">
        <v>1156</v>
      </c>
      <c r="AT1159" s="11">
        <v>-0.70452400000000004</v>
      </c>
      <c r="AU1159" s="11">
        <v>3.0998990000000002</v>
      </c>
      <c r="AV1159" s="11">
        <v>3.8044220000000002</v>
      </c>
      <c r="AW1159" s="11" t="s">
        <v>77</v>
      </c>
    </row>
    <row r="1160" spans="21:49" x14ac:dyDescent="0.35">
      <c r="U1160" s="11" t="s">
        <v>76</v>
      </c>
      <c r="V1160" s="11">
        <v>1826</v>
      </c>
      <c r="W1160" s="11">
        <v>13.867467</v>
      </c>
      <c r="X1160" s="11">
        <v>13.329343</v>
      </c>
      <c r="Y1160" s="11">
        <v>0.53812400000000005</v>
      </c>
      <c r="Z1160" s="18">
        <f t="shared" si="23"/>
        <v>3.8804779560679688E-2</v>
      </c>
      <c r="AA1160" s="11">
        <v>3.880477</v>
      </c>
      <c r="AR1160" s="11" t="s">
        <v>76</v>
      </c>
      <c r="AS1160" s="11">
        <v>1157</v>
      </c>
      <c r="AT1160" s="11">
        <v>19.085464999999999</v>
      </c>
      <c r="AU1160" s="11">
        <v>19.358865000000002</v>
      </c>
      <c r="AV1160" s="11">
        <v>0.27339999999999998</v>
      </c>
      <c r="AW1160" s="11">
        <v>1.4325019999999999</v>
      </c>
    </row>
    <row r="1161" spans="21:49" x14ac:dyDescent="0.35">
      <c r="U1161" s="11" t="s">
        <v>76</v>
      </c>
      <c r="V1161" s="11">
        <v>1107</v>
      </c>
      <c r="W1161" s="11">
        <v>36.919381999999999</v>
      </c>
      <c r="X1161" s="11">
        <v>35.507831000000003</v>
      </c>
      <c r="Y1161" s="11">
        <v>1.411551</v>
      </c>
      <c r="Z1161" s="18">
        <f t="shared" si="23"/>
        <v>3.8233332291423512E-2</v>
      </c>
      <c r="AA1161" s="11">
        <v>3.8233329999999999</v>
      </c>
      <c r="AR1161" s="11" t="s">
        <v>76</v>
      </c>
      <c r="AS1161" s="11">
        <v>1158</v>
      </c>
      <c r="AT1161" s="11">
        <v>5.4491490000000002</v>
      </c>
      <c r="AU1161" s="11">
        <v>6.5149419999999996</v>
      </c>
      <c r="AV1161" s="11">
        <v>1.065793</v>
      </c>
      <c r="AW1161" s="11">
        <v>19.558893999999999</v>
      </c>
    </row>
    <row r="1162" spans="21:49" x14ac:dyDescent="0.35">
      <c r="U1162" s="11" t="s">
        <v>76</v>
      </c>
      <c r="V1162" s="11">
        <v>1995</v>
      </c>
      <c r="W1162" s="11">
        <v>8.9524100000000004</v>
      </c>
      <c r="X1162" s="11">
        <v>9.2918009999999995</v>
      </c>
      <c r="Y1162" s="11">
        <v>0.33939200000000003</v>
      </c>
      <c r="Z1162" s="18">
        <f t="shared" si="23"/>
        <v>3.7910685502562998E-2</v>
      </c>
      <c r="AA1162" s="11">
        <v>3.7910659999999998</v>
      </c>
      <c r="AR1162" s="11" t="s">
        <v>76</v>
      </c>
      <c r="AS1162" s="11">
        <v>1159</v>
      </c>
      <c r="AT1162" s="11">
        <v>-13.33075</v>
      </c>
      <c r="AU1162" s="11">
        <v>-12.833719</v>
      </c>
      <c r="AV1162" s="11">
        <v>0.49703000000000003</v>
      </c>
      <c r="AW1162" s="11">
        <v>3.7284510000000002</v>
      </c>
    </row>
    <row r="1163" spans="21:49" x14ac:dyDescent="0.35">
      <c r="U1163" s="11" t="s">
        <v>76</v>
      </c>
      <c r="V1163" s="11">
        <v>1144</v>
      </c>
      <c r="W1163" s="11">
        <v>-17.850999999999999</v>
      </c>
      <c r="X1163" s="11">
        <v>-18.525933999999999</v>
      </c>
      <c r="Y1163" s="11">
        <v>0.67493400000000003</v>
      </c>
      <c r="Z1163" s="18">
        <f t="shared" si="23"/>
        <v>3.7809310402778559E-2</v>
      </c>
      <c r="AA1163" s="11">
        <v>3.7809300000000001</v>
      </c>
      <c r="AR1163" s="11" t="s">
        <v>83</v>
      </c>
      <c r="AS1163" s="11">
        <v>1160</v>
      </c>
      <c r="AT1163" s="11">
        <v>-11.332299000000001</v>
      </c>
      <c r="AU1163" s="11">
        <v>-11.816020999999999</v>
      </c>
      <c r="AV1163" s="11">
        <v>0.48372300000000001</v>
      </c>
      <c r="AW1163" s="11">
        <v>4.2685310000000003</v>
      </c>
    </row>
    <row r="1164" spans="21:49" x14ac:dyDescent="0.35">
      <c r="U1164" s="11" t="s">
        <v>76</v>
      </c>
      <c r="V1164" s="11">
        <v>1555</v>
      </c>
      <c r="W1164" s="11">
        <v>-12.280234</v>
      </c>
      <c r="X1164" s="11">
        <v>-12.740788999999999</v>
      </c>
      <c r="Y1164" s="11">
        <v>0.46055499999999999</v>
      </c>
      <c r="Z1164" s="18">
        <f t="shared" si="23"/>
        <v>3.7503764179086491E-2</v>
      </c>
      <c r="AA1164" s="11">
        <v>3.750378</v>
      </c>
      <c r="AR1164" s="11" t="s">
        <v>78</v>
      </c>
      <c r="AS1164" s="11">
        <v>1161</v>
      </c>
      <c r="AT1164" s="11">
        <v>15.843137</v>
      </c>
      <c r="AU1164" s="11">
        <v>13.447134</v>
      </c>
      <c r="AV1164" s="11">
        <v>2.3960020000000002</v>
      </c>
      <c r="AW1164" s="11">
        <v>15.123282</v>
      </c>
    </row>
    <row r="1165" spans="21:49" x14ac:dyDescent="0.35">
      <c r="U1165" s="11" t="s">
        <v>76</v>
      </c>
      <c r="V1165" s="11">
        <v>314</v>
      </c>
      <c r="W1165" s="11">
        <v>-5.8789819999999997</v>
      </c>
      <c r="X1165" s="11">
        <v>-6.0987929999999997</v>
      </c>
      <c r="Y1165" s="11">
        <v>0.21981100000000001</v>
      </c>
      <c r="Z1165" s="18">
        <f t="shared" si="23"/>
        <v>3.7389296310143497E-2</v>
      </c>
      <c r="AA1165" s="11">
        <v>3.7389220000000001</v>
      </c>
      <c r="AR1165" s="11" t="s">
        <v>76</v>
      </c>
      <c r="AS1165" s="11">
        <v>1162</v>
      </c>
      <c r="AT1165" s="11">
        <v>7.9328969999999996</v>
      </c>
      <c r="AU1165" s="11">
        <v>4.3191139999999999</v>
      </c>
      <c r="AV1165" s="11">
        <v>3.6137830000000002</v>
      </c>
      <c r="AW1165" s="11">
        <v>45.554395</v>
      </c>
    </row>
    <row r="1166" spans="21:49" x14ac:dyDescent="0.35">
      <c r="U1166" s="11" t="s">
        <v>76</v>
      </c>
      <c r="V1166" s="11">
        <v>1563</v>
      </c>
      <c r="W1166" s="11">
        <v>-18.109643999999999</v>
      </c>
      <c r="X1166" s="11">
        <v>-18.785501</v>
      </c>
      <c r="Y1166" s="11">
        <v>0.67585700000000004</v>
      </c>
      <c r="Z1166" s="18">
        <f t="shared" si="23"/>
        <v>3.732028084041851E-2</v>
      </c>
      <c r="AA1166" s="11">
        <v>3.7320289999999998</v>
      </c>
      <c r="AR1166" s="11" t="s">
        <v>76</v>
      </c>
      <c r="AS1166" s="11">
        <v>1163</v>
      </c>
      <c r="AT1166" s="11">
        <v>0.25838699999999998</v>
      </c>
      <c r="AU1166" s="11">
        <v>-1.938369</v>
      </c>
      <c r="AV1166" s="11">
        <v>2.1967560000000002</v>
      </c>
      <c r="AW1166" s="11" t="s">
        <v>77</v>
      </c>
    </row>
    <row r="1167" spans="21:49" x14ac:dyDescent="0.35">
      <c r="U1167" s="11" t="s">
        <v>76</v>
      </c>
      <c r="V1167" s="11">
        <v>1159</v>
      </c>
      <c r="W1167" s="11">
        <v>-13.33075</v>
      </c>
      <c r="X1167" s="11">
        <v>-12.833719</v>
      </c>
      <c r="Y1167" s="11">
        <v>0.49703000000000003</v>
      </c>
      <c r="Z1167" s="18">
        <f t="shared" si="23"/>
        <v>3.7284473866811697E-2</v>
      </c>
      <c r="AA1167" s="11">
        <v>3.7284510000000002</v>
      </c>
      <c r="AR1167" s="11" t="s">
        <v>76</v>
      </c>
      <c r="AS1167" s="11">
        <v>1164</v>
      </c>
      <c r="AT1167" s="11">
        <v>-21.350076999999999</v>
      </c>
      <c r="AU1167" s="11">
        <v>-22.980840000000001</v>
      </c>
      <c r="AV1167" s="11">
        <v>1.6307640000000001</v>
      </c>
      <c r="AW1167" s="11">
        <v>7.6382110000000001</v>
      </c>
    </row>
    <row r="1168" spans="21:49" x14ac:dyDescent="0.35">
      <c r="U1168" s="11" t="s">
        <v>76</v>
      </c>
      <c r="V1168" s="11">
        <v>93</v>
      </c>
      <c r="W1168" s="11">
        <v>-22.804857999999999</v>
      </c>
      <c r="X1168" s="11">
        <v>-21.962129999999998</v>
      </c>
      <c r="Y1168" s="11">
        <v>0.84272800000000003</v>
      </c>
      <c r="Z1168" s="18">
        <f t="shared" si="23"/>
        <v>3.6953880616138898E-2</v>
      </c>
      <c r="AA1168" s="11">
        <v>3.6953900000000002</v>
      </c>
      <c r="AR1168" s="11" t="s">
        <v>76</v>
      </c>
      <c r="AS1168" s="11">
        <v>1165</v>
      </c>
      <c r="AT1168" s="11">
        <v>-20.926839000000001</v>
      </c>
      <c r="AU1168" s="11">
        <v>-25.760370000000002</v>
      </c>
      <c r="AV1168" s="11">
        <v>4.8335309999999998</v>
      </c>
      <c r="AW1168" s="11">
        <v>23.097282</v>
      </c>
    </row>
    <row r="1169" spans="21:49" x14ac:dyDescent="0.35">
      <c r="U1169" s="11" t="s">
        <v>76</v>
      </c>
      <c r="V1169" s="11">
        <v>1845</v>
      </c>
      <c r="W1169" s="11">
        <v>-10.221755999999999</v>
      </c>
      <c r="X1169" s="11">
        <v>-9.8452490000000008</v>
      </c>
      <c r="Y1169" s="11">
        <v>0.37650699999999998</v>
      </c>
      <c r="Z1169" s="18">
        <f t="shared" si="23"/>
        <v>3.6833886467256702E-2</v>
      </c>
      <c r="AA1169" s="11">
        <v>3.6833870000000002</v>
      </c>
      <c r="AR1169" s="11" t="s">
        <v>83</v>
      </c>
      <c r="AS1169" s="11">
        <v>1166</v>
      </c>
      <c r="AT1169" s="11">
        <v>14.037864000000001</v>
      </c>
      <c r="AU1169" s="11">
        <v>13.878807</v>
      </c>
      <c r="AV1169" s="11">
        <v>0.159056</v>
      </c>
      <c r="AW1169" s="11">
        <v>1.1330530000000001</v>
      </c>
    </row>
    <row r="1170" spans="21:49" x14ac:dyDescent="0.35">
      <c r="U1170" s="11" t="s">
        <v>76</v>
      </c>
      <c r="V1170" s="11">
        <v>1032</v>
      </c>
      <c r="W1170" s="11">
        <v>-5.3019860000000003</v>
      </c>
      <c r="X1170" s="11">
        <v>-5.4944839999999999</v>
      </c>
      <c r="Y1170" s="11">
        <v>0.192499</v>
      </c>
      <c r="Z1170" s="18">
        <f t="shared" si="23"/>
        <v>3.6306961202839841E-2</v>
      </c>
      <c r="AA1170" s="11">
        <v>3.63069</v>
      </c>
      <c r="AR1170" s="11" t="s">
        <v>78</v>
      </c>
      <c r="AS1170" s="11">
        <v>1167</v>
      </c>
      <c r="AT1170" s="11">
        <v>12.959911999999999</v>
      </c>
      <c r="AU1170" s="11">
        <v>15.300917999999999</v>
      </c>
      <c r="AV1170" s="11">
        <v>2.3410060000000001</v>
      </c>
      <c r="AW1170" s="11">
        <v>18.063441000000001</v>
      </c>
    </row>
    <row r="1171" spans="21:49" x14ac:dyDescent="0.35">
      <c r="U1171" s="11" t="s">
        <v>76</v>
      </c>
      <c r="V1171" s="11">
        <v>1497</v>
      </c>
      <c r="W1171" s="11">
        <v>13.328025</v>
      </c>
      <c r="X1171" s="11">
        <v>12.844916</v>
      </c>
      <c r="Y1171" s="11">
        <v>0.48310900000000001</v>
      </c>
      <c r="Z1171" s="18">
        <f t="shared" si="23"/>
        <v>3.6247606078169875E-2</v>
      </c>
      <c r="AA1171" s="11">
        <v>3.6247600000000002</v>
      </c>
      <c r="AR1171" s="11" t="s">
        <v>76</v>
      </c>
      <c r="AS1171" s="11">
        <v>1168</v>
      </c>
      <c r="AT1171" s="11">
        <v>3.1910400000000001</v>
      </c>
      <c r="AU1171" s="11">
        <v>1.8871830000000001</v>
      </c>
      <c r="AV1171" s="11">
        <v>1.303857</v>
      </c>
      <c r="AW1171" s="11">
        <v>40.859931000000003</v>
      </c>
    </row>
    <row r="1172" spans="21:49" x14ac:dyDescent="0.35">
      <c r="U1172" s="11" t="s">
        <v>76</v>
      </c>
      <c r="V1172" s="11">
        <v>1218</v>
      </c>
      <c r="W1172" s="11">
        <v>-15.417593</v>
      </c>
      <c r="X1172" s="11">
        <v>-14.862537</v>
      </c>
      <c r="Y1172" s="11">
        <v>0.55505499999999997</v>
      </c>
      <c r="Z1172" s="18">
        <f t="shared" si="23"/>
        <v>3.6001404369670413E-2</v>
      </c>
      <c r="AA1172" s="11">
        <v>3.600142</v>
      </c>
      <c r="AR1172" s="11" t="s">
        <v>76</v>
      </c>
      <c r="AS1172" s="11">
        <v>1169</v>
      </c>
      <c r="AT1172" s="11">
        <v>-6.1181809999999999</v>
      </c>
      <c r="AU1172" s="11">
        <v>-1.3316790000000001</v>
      </c>
      <c r="AV1172" s="11">
        <v>4.7865019999999996</v>
      </c>
      <c r="AW1172" s="11">
        <v>78.234063000000006</v>
      </c>
    </row>
    <row r="1173" spans="21:49" x14ac:dyDescent="0.35">
      <c r="U1173" s="11" t="s">
        <v>76</v>
      </c>
      <c r="V1173" s="11">
        <v>1230</v>
      </c>
      <c r="W1173" s="11">
        <v>25.835742</v>
      </c>
      <c r="X1173" s="11">
        <v>26.762549</v>
      </c>
      <c r="Y1173" s="11">
        <v>0.92680600000000002</v>
      </c>
      <c r="Z1173" s="18">
        <f t="shared" si="23"/>
        <v>3.587301653654848E-2</v>
      </c>
      <c r="AA1173" s="11">
        <v>3.5873020000000002</v>
      </c>
      <c r="AR1173" s="11" t="s">
        <v>76</v>
      </c>
      <c r="AS1173" s="11">
        <v>1170</v>
      </c>
      <c r="AT1173" s="11">
        <v>15.336323999999999</v>
      </c>
      <c r="AU1173" s="11">
        <v>15.792429</v>
      </c>
      <c r="AV1173" s="11">
        <v>0.45610499999999998</v>
      </c>
      <c r="AW1173" s="11">
        <v>2.9740180000000001</v>
      </c>
    </row>
    <row r="1174" spans="21:49" x14ac:dyDescent="0.35">
      <c r="U1174" s="11" t="s">
        <v>76</v>
      </c>
      <c r="V1174" s="11">
        <v>875</v>
      </c>
      <c r="W1174" s="11">
        <v>27.701115000000001</v>
      </c>
      <c r="X1174" s="11">
        <v>26.708316</v>
      </c>
      <c r="Y1174" s="11">
        <v>0.99280000000000002</v>
      </c>
      <c r="Z1174" s="18">
        <f t="shared" si="23"/>
        <v>3.583971258918639E-2</v>
      </c>
      <c r="AA1174" s="11">
        <v>3.5839699999999999</v>
      </c>
      <c r="AR1174" s="11" t="s">
        <v>76</v>
      </c>
      <c r="AS1174" s="11">
        <v>1171</v>
      </c>
      <c r="AT1174" s="11">
        <v>-28.296673999999999</v>
      </c>
      <c r="AU1174" s="11">
        <v>-25.961926999999999</v>
      </c>
      <c r="AV1174" s="11">
        <v>2.3347470000000001</v>
      </c>
      <c r="AW1174" s="11">
        <v>8.2509599999999992</v>
      </c>
    </row>
    <row r="1175" spans="21:49" x14ac:dyDescent="0.35">
      <c r="U1175" s="11" t="s">
        <v>76</v>
      </c>
      <c r="V1175" s="11">
        <v>277</v>
      </c>
      <c r="W1175" s="11">
        <v>24.008037999999999</v>
      </c>
      <c r="X1175" s="11">
        <v>23.152640000000002</v>
      </c>
      <c r="Y1175" s="11">
        <v>0.85539799999999999</v>
      </c>
      <c r="Z1175" s="18">
        <f t="shared" si="23"/>
        <v>3.5629650369597053E-2</v>
      </c>
      <c r="AA1175" s="11">
        <v>3.5629659999999999</v>
      </c>
      <c r="AR1175" s="11" t="s">
        <v>83</v>
      </c>
      <c r="AS1175" s="11">
        <v>1172</v>
      </c>
      <c r="AT1175" s="11">
        <v>-10.167128999999999</v>
      </c>
      <c r="AU1175" s="11">
        <v>-10.020451</v>
      </c>
      <c r="AV1175" s="11">
        <v>0.146678</v>
      </c>
      <c r="AW1175" s="11">
        <v>1.4426730000000001</v>
      </c>
    </row>
    <row r="1176" spans="21:49" x14ac:dyDescent="0.35">
      <c r="U1176" s="11" t="s">
        <v>76</v>
      </c>
      <c r="V1176" s="11">
        <v>1784</v>
      </c>
      <c r="W1176" s="11">
        <v>-8.4482379999999999</v>
      </c>
      <c r="X1176" s="11">
        <v>-8.7482469999999992</v>
      </c>
      <c r="Y1176" s="11">
        <v>0.30000900000000003</v>
      </c>
      <c r="Z1176" s="18">
        <f t="shared" si="23"/>
        <v>3.5511428536932794E-2</v>
      </c>
      <c r="AA1176" s="11">
        <v>3.5511379999999999</v>
      </c>
      <c r="AR1176" s="11" t="s">
        <v>76</v>
      </c>
      <c r="AS1176" s="11">
        <v>1173</v>
      </c>
      <c r="AT1176" s="11">
        <v>3.7422939999999998</v>
      </c>
      <c r="AU1176" s="11">
        <v>3.6163259999999999</v>
      </c>
      <c r="AV1176" s="11">
        <v>0.125968</v>
      </c>
      <c r="AW1176" s="11">
        <v>3.3660640000000002</v>
      </c>
    </row>
    <row r="1177" spans="21:49" x14ac:dyDescent="0.35">
      <c r="U1177" s="11" t="s">
        <v>76</v>
      </c>
      <c r="V1177" s="11">
        <v>186</v>
      </c>
      <c r="W1177" s="11">
        <v>-11.976899</v>
      </c>
      <c r="X1177" s="11">
        <v>-12.401664</v>
      </c>
      <c r="Y1177" s="11">
        <v>0.424765</v>
      </c>
      <c r="Z1177" s="18">
        <f t="shared" si="23"/>
        <v>3.5465357101199572E-2</v>
      </c>
      <c r="AA1177" s="11">
        <v>3.5465369999999998</v>
      </c>
      <c r="AR1177" s="11" t="s">
        <v>78</v>
      </c>
      <c r="AS1177" s="11">
        <v>1174</v>
      </c>
      <c r="AT1177" s="11">
        <v>41.406509</v>
      </c>
      <c r="AU1177" s="11">
        <v>18.738620000000001</v>
      </c>
      <c r="AV1177" s="11">
        <v>22.667888999999999</v>
      </c>
      <c r="AW1177" s="11">
        <v>54.744748000000001</v>
      </c>
    </row>
    <row r="1178" spans="21:49" x14ac:dyDescent="0.35">
      <c r="U1178" s="11" t="s">
        <v>76</v>
      </c>
      <c r="V1178" s="11">
        <v>168</v>
      </c>
      <c r="W1178" s="11">
        <v>-8.3874139999999997</v>
      </c>
      <c r="X1178" s="11">
        <v>-8.6755049999999994</v>
      </c>
      <c r="Y1178" s="11">
        <v>0.28809000000000001</v>
      </c>
      <c r="Z1178" s="18">
        <f t="shared" si="23"/>
        <v>3.4347893164686998E-2</v>
      </c>
      <c r="AA1178" s="11">
        <v>3.4347949999999998</v>
      </c>
      <c r="AR1178" s="11" t="s">
        <v>76</v>
      </c>
      <c r="AS1178" s="11">
        <v>1175</v>
      </c>
      <c r="AT1178" s="11">
        <v>-11.847433000000001</v>
      </c>
      <c r="AU1178" s="11">
        <v>-11.570485</v>
      </c>
      <c r="AV1178" s="11">
        <v>0.27694800000000003</v>
      </c>
      <c r="AW1178" s="11">
        <v>2.3376229999999998</v>
      </c>
    </row>
    <row r="1179" spans="21:49" x14ac:dyDescent="0.35">
      <c r="U1179" s="11" t="s">
        <v>76</v>
      </c>
      <c r="V1179" s="11">
        <v>541</v>
      </c>
      <c r="W1179" s="11">
        <v>-24.021127</v>
      </c>
      <c r="X1179" s="11">
        <v>-23.197649999999999</v>
      </c>
      <c r="Y1179" s="11">
        <v>0.82347700000000001</v>
      </c>
      <c r="Z1179" s="18">
        <f t="shared" si="23"/>
        <v>3.4281364067556032E-2</v>
      </c>
      <c r="AA1179" s="11">
        <v>3.4281350000000002</v>
      </c>
      <c r="AR1179" s="11" t="s">
        <v>76</v>
      </c>
      <c r="AS1179" s="11">
        <v>1176</v>
      </c>
      <c r="AT1179" s="11">
        <v>-7.9300610000000002</v>
      </c>
      <c r="AU1179" s="11">
        <v>-3.930383</v>
      </c>
      <c r="AV1179" s="11">
        <v>3.9996779999999998</v>
      </c>
      <c r="AW1179" s="11">
        <v>50.436914999999999</v>
      </c>
    </row>
    <row r="1180" spans="21:49" x14ac:dyDescent="0.35">
      <c r="U1180" s="11" t="s">
        <v>76</v>
      </c>
      <c r="V1180" s="11">
        <v>1644</v>
      </c>
      <c r="W1180" s="11">
        <v>22.787648000000001</v>
      </c>
      <c r="X1180" s="11">
        <v>23.567948999999999</v>
      </c>
      <c r="Y1180" s="11">
        <v>0.78030100000000002</v>
      </c>
      <c r="Z1180" s="18">
        <f t="shared" si="23"/>
        <v>3.4242278974995578E-2</v>
      </c>
      <c r="AA1180" s="11">
        <v>3.4242279999999998</v>
      </c>
      <c r="AR1180" s="11" t="s">
        <v>76</v>
      </c>
      <c r="AS1180" s="11">
        <v>1177</v>
      </c>
      <c r="AT1180" s="11">
        <v>7.622134</v>
      </c>
      <c r="AU1180" s="11">
        <v>2.7014320000000001</v>
      </c>
      <c r="AV1180" s="11">
        <v>4.9207020000000004</v>
      </c>
      <c r="AW1180" s="11">
        <v>64.558062000000007</v>
      </c>
    </row>
    <row r="1181" spans="21:49" x14ac:dyDescent="0.35">
      <c r="U1181" s="11" t="s">
        <v>76</v>
      </c>
      <c r="V1181" s="11">
        <v>1640</v>
      </c>
      <c r="W1181" s="11">
        <v>6.3721819999999996</v>
      </c>
      <c r="X1181" s="11">
        <v>6.1545110000000003</v>
      </c>
      <c r="Y1181" s="11">
        <v>0.21767</v>
      </c>
      <c r="Z1181" s="18">
        <f t="shared" si="23"/>
        <v>3.4159413525853471E-2</v>
      </c>
      <c r="AA1181" s="11">
        <v>3.415943</v>
      </c>
      <c r="AR1181" s="11" t="s">
        <v>83</v>
      </c>
      <c r="AS1181" s="11">
        <v>1178</v>
      </c>
      <c r="AT1181" s="11">
        <v>-15.098382000000001</v>
      </c>
      <c r="AU1181" s="11">
        <v>-16.595759000000001</v>
      </c>
      <c r="AV1181" s="11">
        <v>1.497377</v>
      </c>
      <c r="AW1181" s="11">
        <v>9.9174699999999998</v>
      </c>
    </row>
    <row r="1182" spans="21:49" x14ac:dyDescent="0.35">
      <c r="U1182" s="11" t="s">
        <v>76</v>
      </c>
      <c r="V1182" s="11">
        <v>473</v>
      </c>
      <c r="W1182" s="11">
        <v>-4.044969</v>
      </c>
      <c r="X1182" s="11">
        <v>-4.1826689999999997</v>
      </c>
      <c r="Y1182" s="11">
        <v>0.13769899999999999</v>
      </c>
      <c r="Z1182" s="18">
        <f t="shared" si="23"/>
        <v>3.4042040866073382E-2</v>
      </c>
      <c r="AA1182" s="11">
        <v>3.4042110000000001</v>
      </c>
      <c r="AR1182" s="11" t="s">
        <v>76</v>
      </c>
      <c r="AS1182" s="11">
        <v>1179</v>
      </c>
      <c r="AT1182" s="11">
        <v>20.645841000000001</v>
      </c>
      <c r="AU1182" s="11">
        <v>22.048449000000002</v>
      </c>
      <c r="AV1182" s="11">
        <v>1.4026080000000001</v>
      </c>
      <c r="AW1182" s="11">
        <v>6.7936569999999996</v>
      </c>
    </row>
    <row r="1183" spans="21:49" x14ac:dyDescent="0.35">
      <c r="U1183" s="11" t="s">
        <v>76</v>
      </c>
      <c r="V1183" s="11">
        <v>849</v>
      </c>
      <c r="W1183" s="11">
        <v>25.392941</v>
      </c>
      <c r="X1183" s="11">
        <v>24.534504999999999</v>
      </c>
      <c r="Y1183" s="11">
        <v>0.85843700000000001</v>
      </c>
      <c r="Z1183" s="18">
        <f t="shared" si="23"/>
        <v>3.3806127458808337E-2</v>
      </c>
      <c r="AA1183" s="11">
        <v>3.380611</v>
      </c>
      <c r="AR1183" s="11" t="s">
        <v>76</v>
      </c>
      <c r="AS1183" s="11">
        <v>1180</v>
      </c>
      <c r="AT1183" s="11">
        <v>0.71074700000000002</v>
      </c>
      <c r="AU1183" s="11">
        <v>0.57837799999999995</v>
      </c>
      <c r="AV1183" s="11">
        <v>0.13236899999999999</v>
      </c>
      <c r="AW1183" s="11">
        <v>18.623902000000001</v>
      </c>
    </row>
    <row r="1184" spans="21:49" x14ac:dyDescent="0.35">
      <c r="U1184" s="11" t="s">
        <v>76</v>
      </c>
      <c r="V1184" s="11">
        <v>1173</v>
      </c>
      <c r="W1184" s="11">
        <v>3.7422939999999998</v>
      </c>
      <c r="X1184" s="11">
        <v>3.6163259999999999</v>
      </c>
      <c r="Y1184" s="11">
        <v>0.125968</v>
      </c>
      <c r="Z1184" s="18">
        <f t="shared" si="23"/>
        <v>3.3660637031724394E-2</v>
      </c>
      <c r="AA1184" s="11">
        <v>3.3660640000000002</v>
      </c>
      <c r="AR1184" s="11" t="s">
        <v>76</v>
      </c>
      <c r="AS1184" s="11">
        <v>1181</v>
      </c>
      <c r="AT1184" s="11">
        <v>6.6176870000000001</v>
      </c>
      <c r="AU1184" s="11">
        <v>8.4157969999999995</v>
      </c>
      <c r="AV1184" s="11">
        <v>1.798109</v>
      </c>
      <c r="AW1184" s="11">
        <v>27.171265999999999</v>
      </c>
    </row>
    <row r="1185" spans="21:49" x14ac:dyDescent="0.35">
      <c r="U1185" s="11" t="s">
        <v>76</v>
      </c>
      <c r="V1185" s="11">
        <v>1735</v>
      </c>
      <c r="W1185" s="11">
        <v>19.658044</v>
      </c>
      <c r="X1185" s="11">
        <v>18.997505</v>
      </c>
      <c r="Y1185" s="11">
        <v>0.66053899999999999</v>
      </c>
      <c r="Z1185" s="18">
        <f t="shared" si="23"/>
        <v>3.3601461060927526E-2</v>
      </c>
      <c r="AA1185" s="11">
        <v>3.3601480000000001</v>
      </c>
      <c r="AR1185" s="11" t="s">
        <v>78</v>
      </c>
      <c r="AS1185" s="11">
        <v>1182</v>
      </c>
      <c r="AT1185" s="11">
        <v>31.286014000000002</v>
      </c>
      <c r="AU1185" s="11">
        <v>34.002082000000001</v>
      </c>
      <c r="AV1185" s="11">
        <v>2.7160679999999999</v>
      </c>
      <c r="AW1185" s="11">
        <v>8.6814129999999992</v>
      </c>
    </row>
    <row r="1186" spans="21:49" x14ac:dyDescent="0.35">
      <c r="U1186" s="11" t="s">
        <v>76</v>
      </c>
      <c r="V1186" s="11">
        <v>988</v>
      </c>
      <c r="W1186" s="11">
        <v>-16.415751</v>
      </c>
      <c r="X1186" s="11">
        <v>-15.867523</v>
      </c>
      <c r="Y1186" s="11">
        <v>0.54822800000000005</v>
      </c>
      <c r="Z1186" s="18">
        <f t="shared" si="23"/>
        <v>3.3396461727520116E-2</v>
      </c>
      <c r="AA1186" s="11">
        <v>3.3396460000000001</v>
      </c>
      <c r="AR1186" s="11" t="s">
        <v>76</v>
      </c>
      <c r="AS1186" s="11">
        <v>1183</v>
      </c>
      <c r="AT1186" s="11">
        <v>-18.644434</v>
      </c>
      <c r="AU1186" s="11">
        <v>-19.43665</v>
      </c>
      <c r="AV1186" s="11">
        <v>0.79221600000000003</v>
      </c>
      <c r="AW1186" s="11">
        <v>4.2490750000000004</v>
      </c>
    </row>
    <row r="1187" spans="21:49" x14ac:dyDescent="0.35">
      <c r="U1187" s="11" t="s">
        <v>76</v>
      </c>
      <c r="V1187" s="11">
        <v>1249</v>
      </c>
      <c r="W1187" s="11">
        <v>23.924035</v>
      </c>
      <c r="X1187" s="11">
        <v>24.718052</v>
      </c>
      <c r="Y1187" s="11">
        <v>0.79401600000000006</v>
      </c>
      <c r="Z1187" s="18">
        <f t="shared" si="23"/>
        <v>3.3189050258453479E-2</v>
      </c>
      <c r="AA1187" s="11">
        <v>3.3189069999999998</v>
      </c>
      <c r="AR1187" s="11" t="s">
        <v>78</v>
      </c>
      <c r="AS1187" s="11">
        <v>1184</v>
      </c>
      <c r="AT1187" s="11">
        <v>17.223662999999998</v>
      </c>
      <c r="AU1187" s="11">
        <v>14.206415</v>
      </c>
      <c r="AV1187" s="11">
        <v>3.0172479999999999</v>
      </c>
      <c r="AW1187" s="11">
        <v>17.518039000000002</v>
      </c>
    </row>
    <row r="1188" spans="21:49" x14ac:dyDescent="0.35">
      <c r="U1188" s="11" t="s">
        <v>76</v>
      </c>
      <c r="V1188" s="11">
        <v>1288</v>
      </c>
      <c r="W1188" s="11">
        <v>-9.7835599999999996</v>
      </c>
      <c r="X1188" s="11">
        <v>-10.108153</v>
      </c>
      <c r="Y1188" s="11">
        <v>0.32459300000000002</v>
      </c>
      <c r="Z1188" s="18">
        <f t="shared" si="23"/>
        <v>3.3177391460777063E-2</v>
      </c>
      <c r="AA1188" s="11">
        <v>3.3177400000000001</v>
      </c>
      <c r="AR1188" s="11" t="s">
        <v>83</v>
      </c>
      <c r="AS1188" s="11">
        <v>1185</v>
      </c>
      <c r="AT1188" s="11">
        <v>-5.8112360000000001</v>
      </c>
      <c r="AU1188" s="11">
        <v>-4.5566129999999996</v>
      </c>
      <c r="AV1188" s="11">
        <v>1.2546219999999999</v>
      </c>
      <c r="AW1188" s="11">
        <v>21.589597000000001</v>
      </c>
    </row>
    <row r="1189" spans="21:49" x14ac:dyDescent="0.35">
      <c r="U1189" s="11" t="s">
        <v>76</v>
      </c>
      <c r="V1189" s="11">
        <v>207</v>
      </c>
      <c r="W1189" s="11">
        <v>-12.64453</v>
      </c>
      <c r="X1189" s="11">
        <v>-12.225961</v>
      </c>
      <c r="Y1189" s="11">
        <v>0.41856900000000002</v>
      </c>
      <c r="Z1189" s="18">
        <f t="shared" si="23"/>
        <v>3.3102772503208901E-2</v>
      </c>
      <c r="AA1189" s="11">
        <v>3.3102779999999998</v>
      </c>
      <c r="AR1189" s="11" t="s">
        <v>76</v>
      </c>
      <c r="AS1189" s="11">
        <v>1186</v>
      </c>
      <c r="AT1189" s="11">
        <v>-4.656301</v>
      </c>
      <c r="AU1189" s="11">
        <v>-3.89086</v>
      </c>
      <c r="AV1189" s="11">
        <v>0.76544100000000004</v>
      </c>
      <c r="AW1189" s="11">
        <v>16.438829999999999</v>
      </c>
    </row>
    <row r="1190" spans="21:49" x14ac:dyDescent="0.35">
      <c r="U1190" s="11" t="s">
        <v>76</v>
      </c>
      <c r="V1190" s="11">
        <v>332</v>
      </c>
      <c r="W1190" s="11">
        <v>-25.779021</v>
      </c>
      <c r="X1190" s="11">
        <v>-24.931028999999999</v>
      </c>
      <c r="Y1190" s="11">
        <v>0.84799100000000005</v>
      </c>
      <c r="Z1190" s="18">
        <f t="shared" si="23"/>
        <v>3.2894616129914324E-2</v>
      </c>
      <c r="AA1190" s="11">
        <v>3.289463</v>
      </c>
      <c r="AR1190" s="11" t="s">
        <v>76</v>
      </c>
      <c r="AS1190" s="11">
        <v>1187</v>
      </c>
      <c r="AT1190" s="11">
        <v>37.740775999999997</v>
      </c>
      <c r="AU1190" s="11">
        <v>38.019962</v>
      </c>
      <c r="AV1190" s="11">
        <v>0.27918599999999999</v>
      </c>
      <c r="AW1190" s="11">
        <v>0.73974499999999999</v>
      </c>
    </row>
    <row r="1191" spans="21:49" x14ac:dyDescent="0.35">
      <c r="U1191" s="11" t="s">
        <v>76</v>
      </c>
      <c r="V1191" s="11">
        <v>1485</v>
      </c>
      <c r="W1191" s="11">
        <v>20.227356</v>
      </c>
      <c r="X1191" s="11">
        <v>20.878952000000002</v>
      </c>
      <c r="Y1191" s="11">
        <v>0.65159599999999995</v>
      </c>
      <c r="Z1191" s="18">
        <f t="shared" si="23"/>
        <v>3.2213602212765716E-2</v>
      </c>
      <c r="AA1191" s="11">
        <v>3.2213620000000001</v>
      </c>
      <c r="AR1191" s="11" t="s">
        <v>76</v>
      </c>
      <c r="AS1191" s="11">
        <v>1188</v>
      </c>
      <c r="AT1191" s="11">
        <v>-7.8469410000000002</v>
      </c>
      <c r="AU1191" s="11">
        <v>-11.426121</v>
      </c>
      <c r="AV1191" s="11">
        <v>3.5791789999999999</v>
      </c>
      <c r="AW1191" s="11">
        <v>45.612414999999999</v>
      </c>
    </row>
    <row r="1192" spans="21:49" x14ac:dyDescent="0.35">
      <c r="U1192" s="11" t="s">
        <v>76</v>
      </c>
      <c r="V1192" s="11">
        <v>1891</v>
      </c>
      <c r="W1192" s="11">
        <v>26.588013</v>
      </c>
      <c r="X1192" s="11">
        <v>27.435925000000001</v>
      </c>
      <c r="Y1192" s="11">
        <v>0.84791300000000003</v>
      </c>
      <c r="Z1192" s="18">
        <f t="shared" si="23"/>
        <v>3.1890799812682509E-2</v>
      </c>
      <c r="AA1192" s="11">
        <v>3.189079</v>
      </c>
      <c r="AR1192" s="11" t="s">
        <v>76</v>
      </c>
      <c r="AS1192" s="11">
        <v>1189</v>
      </c>
      <c r="AT1192" s="11">
        <v>-5.1347759999999996</v>
      </c>
      <c r="AU1192" s="11">
        <v>-11.945231</v>
      </c>
      <c r="AV1192" s="11">
        <v>6.8104550000000001</v>
      </c>
      <c r="AW1192" s="11" t="s">
        <v>77</v>
      </c>
    </row>
    <row r="1193" spans="21:49" x14ac:dyDescent="0.35">
      <c r="U1193" s="11" t="s">
        <v>76</v>
      </c>
      <c r="V1193" s="11">
        <v>470</v>
      </c>
      <c r="W1193" s="11">
        <v>-18.288532</v>
      </c>
      <c r="X1193" s="11">
        <v>-17.711255999999999</v>
      </c>
      <c r="Y1193" s="11">
        <v>0.57727600000000001</v>
      </c>
      <c r="Z1193" s="18">
        <f t="shared" si="23"/>
        <v>3.1564917293525799E-2</v>
      </c>
      <c r="AA1193" s="11">
        <v>3.1564909999999999</v>
      </c>
      <c r="AR1193" s="11" t="s">
        <v>76</v>
      </c>
      <c r="AS1193" s="11">
        <v>1190</v>
      </c>
      <c r="AT1193" s="11">
        <v>-1.1922839999999999</v>
      </c>
      <c r="AU1193" s="11">
        <v>-0.13954800000000001</v>
      </c>
      <c r="AV1193" s="11">
        <v>1.0527359999999999</v>
      </c>
      <c r="AW1193" s="11">
        <v>88.295741000000007</v>
      </c>
    </row>
    <row r="1194" spans="21:49" x14ac:dyDescent="0.35">
      <c r="U1194" s="11" t="s">
        <v>76</v>
      </c>
      <c r="V1194" s="11">
        <v>1852</v>
      </c>
      <c r="W1194" s="11">
        <v>36.893889000000001</v>
      </c>
      <c r="X1194" s="11">
        <v>35.738002000000002</v>
      </c>
      <c r="Y1194" s="11">
        <v>1.1558870000000001</v>
      </c>
      <c r="Z1194" s="18">
        <f t="shared" si="23"/>
        <v>3.1330039508711049E-2</v>
      </c>
      <c r="AA1194" s="11">
        <v>3.133003</v>
      </c>
      <c r="AR1194" s="11" t="s">
        <v>76</v>
      </c>
      <c r="AS1194" s="11">
        <v>1191</v>
      </c>
      <c r="AT1194" s="11">
        <v>-9.8920309999999994</v>
      </c>
      <c r="AU1194" s="11">
        <v>-10.633025999999999</v>
      </c>
      <c r="AV1194" s="11">
        <v>0.74099499999999996</v>
      </c>
      <c r="AW1194" s="11">
        <v>7.4908299999999999</v>
      </c>
    </row>
    <row r="1195" spans="21:49" x14ac:dyDescent="0.35">
      <c r="U1195" s="11" t="s">
        <v>76</v>
      </c>
      <c r="V1195" s="11">
        <v>421</v>
      </c>
      <c r="W1195" s="11">
        <v>-14.971152999999999</v>
      </c>
      <c r="X1195" s="11">
        <v>-15.438867</v>
      </c>
      <c r="Y1195" s="11">
        <v>0.46771299999999999</v>
      </c>
      <c r="Z1195" s="18">
        <f t="shared" si="23"/>
        <v>3.124094717354101E-2</v>
      </c>
      <c r="AA1195" s="11">
        <v>3.1240950000000001</v>
      </c>
      <c r="AR1195" s="11" t="s">
        <v>76</v>
      </c>
      <c r="AS1195" s="11">
        <v>1192</v>
      </c>
      <c r="AT1195" s="11">
        <v>11.802282999999999</v>
      </c>
      <c r="AU1195" s="11">
        <v>12.919677</v>
      </c>
      <c r="AV1195" s="11">
        <v>1.117394</v>
      </c>
      <c r="AW1195" s="11">
        <v>9.4676100000000005</v>
      </c>
    </row>
    <row r="1196" spans="21:49" x14ac:dyDescent="0.35">
      <c r="U1196" s="11" t="s">
        <v>76</v>
      </c>
      <c r="V1196" s="11">
        <v>526</v>
      </c>
      <c r="W1196" s="11">
        <v>39.558692000000001</v>
      </c>
      <c r="X1196" s="11">
        <v>38.329470999999998</v>
      </c>
      <c r="Y1196" s="11">
        <v>1.2292209999999999</v>
      </c>
      <c r="Z1196" s="18">
        <f t="shared" si="23"/>
        <v>3.1073347925659418E-2</v>
      </c>
      <c r="AA1196" s="11">
        <v>3.1073339999999998</v>
      </c>
      <c r="AR1196" s="11" t="s">
        <v>78</v>
      </c>
      <c r="AS1196" s="11">
        <v>1193</v>
      </c>
      <c r="AT1196" s="11">
        <v>0.58506499999999995</v>
      </c>
      <c r="AU1196" s="11">
        <v>-1.515344</v>
      </c>
      <c r="AV1196" s="11">
        <v>2.100409</v>
      </c>
      <c r="AW1196" s="11" t="s">
        <v>77</v>
      </c>
    </row>
    <row r="1197" spans="21:49" x14ac:dyDescent="0.35">
      <c r="U1197" s="11" t="s">
        <v>76</v>
      </c>
      <c r="V1197" s="11">
        <v>204</v>
      </c>
      <c r="W1197" s="11">
        <v>25.010012</v>
      </c>
      <c r="X1197" s="11">
        <v>25.781334000000001</v>
      </c>
      <c r="Y1197" s="11">
        <v>0.77132199999999995</v>
      </c>
      <c r="Z1197" s="18">
        <f t="shared" si="23"/>
        <v>3.0840528984952105E-2</v>
      </c>
      <c r="AA1197" s="11">
        <v>3.0840540000000001</v>
      </c>
      <c r="AR1197" s="11" t="s">
        <v>76</v>
      </c>
      <c r="AS1197" s="11">
        <v>1194</v>
      </c>
      <c r="AT1197" s="11">
        <v>-1.8965780000000001</v>
      </c>
      <c r="AU1197" s="11">
        <v>-1.1942630000000001</v>
      </c>
      <c r="AV1197" s="11">
        <v>0.70231500000000002</v>
      </c>
      <c r="AW1197" s="11">
        <v>37.030653999999998</v>
      </c>
    </row>
    <row r="1198" spans="21:49" x14ac:dyDescent="0.35">
      <c r="U1198" s="11" t="s">
        <v>76</v>
      </c>
      <c r="V1198" s="11">
        <v>96</v>
      </c>
      <c r="W1198" s="11">
        <v>-13.874362</v>
      </c>
      <c r="X1198" s="11">
        <v>-13.448328</v>
      </c>
      <c r="Y1198" s="11">
        <v>0.42603400000000002</v>
      </c>
      <c r="Z1198" s="18">
        <f t="shared" si="23"/>
        <v>3.0706565101876398E-2</v>
      </c>
      <c r="AA1198" s="11">
        <v>3.0706540000000002</v>
      </c>
      <c r="AR1198" s="11" t="s">
        <v>83</v>
      </c>
      <c r="AS1198" s="11">
        <v>1195</v>
      </c>
      <c r="AT1198" s="11">
        <v>-10.957148999999999</v>
      </c>
      <c r="AU1198" s="11">
        <v>-8.7571329999999996</v>
      </c>
      <c r="AV1198" s="11">
        <v>2.2000160000000002</v>
      </c>
      <c r="AW1198" s="11">
        <v>20.078365000000002</v>
      </c>
    </row>
    <row r="1199" spans="21:49" x14ac:dyDescent="0.35">
      <c r="U1199" s="11" t="s">
        <v>76</v>
      </c>
      <c r="V1199" s="11">
        <v>997</v>
      </c>
      <c r="W1199" s="11">
        <v>5.8279829999999997</v>
      </c>
      <c r="X1199" s="11">
        <v>5.650957</v>
      </c>
      <c r="Y1199" s="11">
        <v>0.17702599999999999</v>
      </c>
      <c r="Z1199" s="18">
        <f t="shared" si="23"/>
        <v>3.0375174395669995E-2</v>
      </c>
      <c r="AA1199" s="11">
        <v>3.0375100000000002</v>
      </c>
      <c r="AR1199" s="11" t="s">
        <v>83</v>
      </c>
      <c r="AS1199" s="11">
        <v>1196</v>
      </c>
      <c r="AT1199" s="11">
        <v>30.315062999999999</v>
      </c>
      <c r="AU1199" s="11">
        <v>35.058404000000003</v>
      </c>
      <c r="AV1199" s="11">
        <v>4.7433420000000002</v>
      </c>
      <c r="AW1199" s="11">
        <v>15.646815</v>
      </c>
    </row>
    <row r="1200" spans="21:49" x14ac:dyDescent="0.35">
      <c r="U1200" s="11" t="s">
        <v>76</v>
      </c>
      <c r="V1200" s="11">
        <v>410</v>
      </c>
      <c r="W1200" s="11">
        <v>21.951172</v>
      </c>
      <c r="X1200" s="11">
        <v>21.285692999999998</v>
      </c>
      <c r="Y1200" s="11">
        <v>0.66547900000000004</v>
      </c>
      <c r="Z1200" s="18">
        <f t="shared" si="23"/>
        <v>3.0316331173570143E-2</v>
      </c>
      <c r="AA1200" s="11">
        <v>3.0316329999999998</v>
      </c>
      <c r="AR1200" s="11" t="s">
        <v>76</v>
      </c>
      <c r="AS1200" s="11">
        <v>1197</v>
      </c>
      <c r="AT1200" s="11">
        <v>-8.6990289999999995</v>
      </c>
      <c r="AU1200" s="11">
        <v>-9.7516999999999996</v>
      </c>
      <c r="AV1200" s="11">
        <v>1.0526709999999999</v>
      </c>
      <c r="AW1200" s="11">
        <v>12.10102</v>
      </c>
    </row>
    <row r="1201" spans="21:49" x14ac:dyDescent="0.35">
      <c r="U1201" s="11" t="s">
        <v>76</v>
      </c>
      <c r="V1201" s="11">
        <v>439</v>
      </c>
      <c r="W1201" s="11">
        <v>-11.177104</v>
      </c>
      <c r="X1201" s="11">
        <v>-10.839022</v>
      </c>
      <c r="Y1201" s="11">
        <v>0.33808199999999999</v>
      </c>
      <c r="Z1201" s="18">
        <f t="shared" si="23"/>
        <v>3.0247727855086611E-2</v>
      </c>
      <c r="AA1201" s="11">
        <v>3.024772</v>
      </c>
      <c r="AR1201" s="11" t="s">
        <v>76</v>
      </c>
      <c r="AS1201" s="11">
        <v>1198</v>
      </c>
      <c r="AT1201" s="11">
        <v>-13.88777</v>
      </c>
      <c r="AU1201" s="11">
        <v>-13.109332999999999</v>
      </c>
      <c r="AV1201" s="11">
        <v>0.77843700000000005</v>
      </c>
      <c r="AW1201" s="11">
        <v>5.6052</v>
      </c>
    </row>
    <row r="1202" spans="21:49" x14ac:dyDescent="0.35">
      <c r="U1202" s="11" t="s">
        <v>76</v>
      </c>
      <c r="V1202" s="11">
        <v>1818</v>
      </c>
      <c r="W1202" s="11">
        <v>-9.2372669999999992</v>
      </c>
      <c r="X1202" s="11">
        <v>-9.5147790000000008</v>
      </c>
      <c r="Y1202" s="11">
        <v>0.27751199999999998</v>
      </c>
      <c r="Z1202" s="18">
        <f t="shared" si="23"/>
        <v>3.004265222603179E-2</v>
      </c>
      <c r="AA1202" s="11">
        <v>3.0042689999999999</v>
      </c>
      <c r="AR1202" s="11" t="s">
        <v>78</v>
      </c>
      <c r="AS1202" s="11">
        <v>1199</v>
      </c>
      <c r="AT1202" s="11">
        <v>-12.434941</v>
      </c>
      <c r="AU1202" s="11">
        <v>-12.675420000000001</v>
      </c>
      <c r="AV1202" s="11">
        <v>0.240479</v>
      </c>
      <c r="AW1202" s="11">
        <v>1.9339</v>
      </c>
    </row>
    <row r="1203" spans="21:49" x14ac:dyDescent="0.35">
      <c r="U1203" s="11" t="s">
        <v>76</v>
      </c>
      <c r="V1203" s="11">
        <v>947</v>
      </c>
      <c r="W1203" s="11">
        <v>6.8856539999999997</v>
      </c>
      <c r="X1203" s="11">
        <v>6.6797149999999998</v>
      </c>
      <c r="Y1203" s="11">
        <v>0.20593900000000001</v>
      </c>
      <c r="Z1203" s="18">
        <f t="shared" si="23"/>
        <v>2.9908415380732176E-2</v>
      </c>
      <c r="AA1203" s="11">
        <v>2.9908429999999999</v>
      </c>
      <c r="AR1203" s="11" t="s">
        <v>76</v>
      </c>
      <c r="AS1203" s="11">
        <v>1200</v>
      </c>
      <c r="AT1203" s="11">
        <v>33.402866000000003</v>
      </c>
      <c r="AU1203" s="11">
        <v>30.994416999999999</v>
      </c>
      <c r="AV1203" s="11">
        <v>2.4084500000000002</v>
      </c>
      <c r="AW1203" s="11">
        <v>7.2103080000000004</v>
      </c>
    </row>
    <row r="1204" spans="21:49" x14ac:dyDescent="0.35">
      <c r="U1204" s="11" t="s">
        <v>76</v>
      </c>
      <c r="V1204" s="11">
        <v>1004</v>
      </c>
      <c r="W1204" s="11">
        <v>31.569842999999999</v>
      </c>
      <c r="X1204" s="11">
        <v>32.513993999999997</v>
      </c>
      <c r="Y1204" s="11">
        <v>0.94415099999999996</v>
      </c>
      <c r="Z1204" s="18">
        <f t="shared" si="23"/>
        <v>2.990673726188629E-2</v>
      </c>
      <c r="AA1204" s="11">
        <v>2.990675</v>
      </c>
      <c r="AR1204" s="11" t="s">
        <v>76</v>
      </c>
      <c r="AS1204" s="11">
        <v>1201</v>
      </c>
      <c r="AT1204" s="11">
        <v>-18.441852000000001</v>
      </c>
      <c r="AU1204" s="11">
        <v>-19.324449000000001</v>
      </c>
      <c r="AV1204" s="11">
        <v>0.88259699999999996</v>
      </c>
      <c r="AW1204" s="11">
        <v>4.7858349999999996</v>
      </c>
    </row>
    <row r="1205" spans="21:49" x14ac:dyDescent="0.35">
      <c r="U1205" s="11" t="s">
        <v>76</v>
      </c>
      <c r="V1205" s="11">
        <v>21</v>
      </c>
      <c r="W1205" s="11">
        <v>18.803121000000001</v>
      </c>
      <c r="X1205" s="11">
        <v>18.242177000000002</v>
      </c>
      <c r="Y1205" s="11">
        <v>0.560944</v>
      </c>
      <c r="Z1205" s="18">
        <f t="shared" si="23"/>
        <v>2.983249429709036E-2</v>
      </c>
      <c r="AA1205" s="11">
        <v>2.983247</v>
      </c>
      <c r="AR1205" s="11" t="s">
        <v>78</v>
      </c>
      <c r="AS1205" s="11">
        <v>1202</v>
      </c>
      <c r="AT1205" s="11">
        <v>-4.5438109999999998</v>
      </c>
      <c r="AU1205" s="11">
        <v>-2.8993159999999998</v>
      </c>
      <c r="AV1205" s="11">
        <v>1.644495</v>
      </c>
      <c r="AW1205" s="11">
        <v>36.191972</v>
      </c>
    </row>
    <row r="1206" spans="21:49" x14ac:dyDescent="0.35">
      <c r="U1206" s="11" t="s">
        <v>76</v>
      </c>
      <c r="V1206" s="11">
        <v>1170</v>
      </c>
      <c r="W1206" s="11">
        <v>15.336323999999999</v>
      </c>
      <c r="X1206" s="11">
        <v>15.792429</v>
      </c>
      <c r="Y1206" s="11">
        <v>0.45610499999999998</v>
      </c>
      <c r="Z1206" s="18">
        <f t="shared" si="23"/>
        <v>2.9740177633179894E-2</v>
      </c>
      <c r="AA1206" s="11">
        <v>2.9740180000000001</v>
      </c>
      <c r="AR1206" s="11" t="s">
        <v>76</v>
      </c>
      <c r="AS1206" s="11">
        <v>1203</v>
      </c>
      <c r="AT1206" s="11">
        <v>16.083310000000001</v>
      </c>
      <c r="AU1206" s="11">
        <v>16.052175999999999</v>
      </c>
      <c r="AV1206" s="11">
        <v>3.1133999999999998E-2</v>
      </c>
      <c r="AW1206" s="11">
        <v>0.19358</v>
      </c>
    </row>
    <row r="1207" spans="21:49" x14ac:dyDescent="0.35">
      <c r="U1207" s="11" t="s">
        <v>76</v>
      </c>
      <c r="V1207" s="11">
        <v>663</v>
      </c>
      <c r="W1207" s="11">
        <v>-17.600338000000001</v>
      </c>
      <c r="X1207" s="11">
        <v>-17.082595999999999</v>
      </c>
      <c r="Y1207" s="11">
        <v>0.51774200000000004</v>
      </c>
      <c r="Z1207" s="18">
        <f t="shared" si="23"/>
        <v>2.9416594158589455E-2</v>
      </c>
      <c r="AA1207" s="11">
        <v>2.9416600000000002</v>
      </c>
      <c r="AR1207" s="11" t="s">
        <v>76</v>
      </c>
      <c r="AS1207" s="11">
        <v>1204</v>
      </c>
      <c r="AT1207" s="11">
        <v>-13.401296</v>
      </c>
      <c r="AU1207" s="11">
        <v>-13.783685999999999</v>
      </c>
      <c r="AV1207" s="11">
        <v>0.38239000000000001</v>
      </c>
      <c r="AW1207" s="11">
        <v>2.8533810000000002</v>
      </c>
    </row>
    <row r="1208" spans="21:49" x14ac:dyDescent="0.35">
      <c r="U1208" s="11" t="s">
        <v>76</v>
      </c>
      <c r="V1208" s="11">
        <v>445</v>
      </c>
      <c r="W1208" s="11">
        <v>39.247126000000002</v>
      </c>
      <c r="X1208" s="11">
        <v>40.392136999999998</v>
      </c>
      <c r="Y1208" s="11">
        <v>1.145011</v>
      </c>
      <c r="Z1208" s="18">
        <f t="shared" si="23"/>
        <v>2.9174391011459029E-2</v>
      </c>
      <c r="AA1208" s="11">
        <v>2.9174389999999999</v>
      </c>
      <c r="AR1208" s="11" t="s">
        <v>83</v>
      </c>
      <c r="AS1208" s="11">
        <v>1205</v>
      </c>
      <c r="AT1208" s="11">
        <v>12.780077</v>
      </c>
      <c r="AU1208" s="11">
        <v>9.2345050000000004</v>
      </c>
      <c r="AV1208" s="11">
        <v>3.5455719999999999</v>
      </c>
      <c r="AW1208" s="11">
        <v>27.742965000000002</v>
      </c>
    </row>
    <row r="1209" spans="21:49" x14ac:dyDescent="0.35">
      <c r="U1209" s="11" t="s">
        <v>76</v>
      </c>
      <c r="V1209" s="11">
        <v>982</v>
      </c>
      <c r="W1209" s="11">
        <v>37.645397000000003</v>
      </c>
      <c r="X1209" s="11">
        <v>36.547648000000002</v>
      </c>
      <c r="Y1209" s="11">
        <v>1.0977490000000001</v>
      </c>
      <c r="Z1209" s="18">
        <f t="shared" si="23"/>
        <v>2.9160245009502754E-2</v>
      </c>
      <c r="AA1209" s="11">
        <v>2.916026</v>
      </c>
      <c r="AR1209" s="11" t="s">
        <v>76</v>
      </c>
      <c r="AS1209" s="11">
        <v>1206</v>
      </c>
      <c r="AT1209" s="11">
        <v>-2.5827309999999999</v>
      </c>
      <c r="AU1209" s="11">
        <v>-3.285793</v>
      </c>
      <c r="AV1209" s="11">
        <v>0.70306199999999996</v>
      </c>
      <c r="AW1209" s="11">
        <v>27.221665000000002</v>
      </c>
    </row>
    <row r="1210" spans="21:49" x14ac:dyDescent="0.35">
      <c r="U1210" s="11" t="s">
        <v>76</v>
      </c>
      <c r="V1210" s="11">
        <v>1117</v>
      </c>
      <c r="W1210" s="11">
        <v>26.22373</v>
      </c>
      <c r="X1210" s="11">
        <v>25.471440000000001</v>
      </c>
      <c r="Y1210" s="11">
        <v>0.75228899999999999</v>
      </c>
      <c r="Z1210" s="18">
        <f t="shared" si="23"/>
        <v>2.8687337766214037E-2</v>
      </c>
      <c r="AA1210" s="11">
        <v>2.868735</v>
      </c>
      <c r="AR1210" s="11" t="s">
        <v>76</v>
      </c>
      <c r="AS1210" s="11">
        <v>1207</v>
      </c>
      <c r="AT1210" s="11">
        <v>27.255751</v>
      </c>
      <c r="AU1210" s="11">
        <v>21.397375</v>
      </c>
      <c r="AV1210" s="11">
        <v>5.8583759999999998</v>
      </c>
      <c r="AW1210" s="11">
        <v>21.49409</v>
      </c>
    </row>
    <row r="1211" spans="21:49" x14ac:dyDescent="0.35">
      <c r="U1211" s="11" t="s">
        <v>76</v>
      </c>
      <c r="V1211" s="11">
        <v>480</v>
      </c>
      <c r="W1211" s="11">
        <v>-9.6976399999999998</v>
      </c>
      <c r="X1211" s="11">
        <v>-9.4199590000000004</v>
      </c>
      <c r="Y1211" s="11">
        <v>0.27768100000000001</v>
      </c>
      <c r="Z1211" s="18">
        <f t="shared" si="23"/>
        <v>2.8633873808472991E-2</v>
      </c>
      <c r="AA1211" s="11">
        <v>2.8633869999999999</v>
      </c>
      <c r="AR1211" s="11" t="s">
        <v>76</v>
      </c>
      <c r="AS1211" s="11">
        <v>1208</v>
      </c>
      <c r="AT1211" s="11">
        <v>14.593870000000001</v>
      </c>
      <c r="AU1211" s="11">
        <v>18.164413</v>
      </c>
      <c r="AV1211" s="11">
        <v>3.5705429999999998</v>
      </c>
      <c r="AW1211" s="11">
        <v>24.466047</v>
      </c>
    </row>
    <row r="1212" spans="21:49" x14ac:dyDescent="0.35">
      <c r="U1212" s="11" t="s">
        <v>76</v>
      </c>
      <c r="V1212" s="11">
        <v>1204</v>
      </c>
      <c r="W1212" s="11">
        <v>-13.401296</v>
      </c>
      <c r="X1212" s="11">
        <v>-13.783685999999999</v>
      </c>
      <c r="Y1212" s="11">
        <v>0.38239000000000001</v>
      </c>
      <c r="Z1212" s="18">
        <f t="shared" si="23"/>
        <v>2.8533807476530629E-2</v>
      </c>
      <c r="AA1212" s="11">
        <v>2.8533810000000002</v>
      </c>
      <c r="AR1212" s="11" t="s">
        <v>78</v>
      </c>
      <c r="AS1212" s="11">
        <v>1209</v>
      </c>
      <c r="AT1212" s="11">
        <v>35.334656000000003</v>
      </c>
      <c r="AU1212" s="11">
        <v>34.130428000000002</v>
      </c>
      <c r="AV1212" s="11">
        <v>1.2042280000000001</v>
      </c>
      <c r="AW1212" s="11">
        <v>3.4080650000000001</v>
      </c>
    </row>
    <row r="1213" spans="21:49" x14ac:dyDescent="0.35">
      <c r="U1213" s="11" t="s">
        <v>76</v>
      </c>
      <c r="V1213" s="11">
        <v>1622</v>
      </c>
      <c r="W1213" s="11">
        <v>36.011550999999997</v>
      </c>
      <c r="X1213" s="11">
        <v>37.037415000000003</v>
      </c>
      <c r="Y1213" s="11">
        <v>1.025863</v>
      </c>
      <c r="Z1213" s="18">
        <f t="shared" si="23"/>
        <v>2.8487054056627555E-2</v>
      </c>
      <c r="AA1213" s="11">
        <v>2.848706</v>
      </c>
      <c r="AR1213" s="11" t="s">
        <v>76</v>
      </c>
      <c r="AS1213" s="11">
        <v>1210</v>
      </c>
      <c r="AT1213" s="11">
        <v>-19.32413</v>
      </c>
      <c r="AU1213" s="11">
        <v>-20.482728999999999</v>
      </c>
      <c r="AV1213" s="11">
        <v>1.1585989999999999</v>
      </c>
      <c r="AW1213" s="11">
        <v>5.9956079999999998</v>
      </c>
    </row>
    <row r="1214" spans="21:49" x14ac:dyDescent="0.35">
      <c r="U1214" s="11" t="s">
        <v>76</v>
      </c>
      <c r="V1214" s="11">
        <v>146</v>
      </c>
      <c r="W1214" s="11">
        <v>-8.0988849999999992</v>
      </c>
      <c r="X1214" s="11">
        <v>-8.3291219999999999</v>
      </c>
      <c r="Y1214" s="11">
        <v>0.230237</v>
      </c>
      <c r="Z1214" s="18">
        <f t="shared" si="23"/>
        <v>2.8428234256937839E-2</v>
      </c>
      <c r="AA1214" s="11">
        <v>2.8428239999999998</v>
      </c>
      <c r="AR1214" s="11" t="s">
        <v>76</v>
      </c>
      <c r="AS1214" s="11">
        <v>1211</v>
      </c>
      <c r="AT1214" s="11">
        <v>1.1493390000000001</v>
      </c>
      <c r="AU1214" s="11">
        <v>0.95217700000000005</v>
      </c>
      <c r="AV1214" s="11">
        <v>0.197162</v>
      </c>
      <c r="AW1214" s="11">
        <v>17.154395999999998</v>
      </c>
    </row>
    <row r="1215" spans="21:49" x14ac:dyDescent="0.35">
      <c r="U1215" s="11" t="s">
        <v>76</v>
      </c>
      <c r="V1215" s="11">
        <v>570</v>
      </c>
      <c r="W1215" s="11">
        <v>34.588205000000002</v>
      </c>
      <c r="X1215" s="11">
        <v>33.605449999999998</v>
      </c>
      <c r="Y1215" s="11">
        <v>0.98275500000000005</v>
      </c>
      <c r="Z1215" s="18">
        <f t="shared" si="23"/>
        <v>2.8413009579421656E-2</v>
      </c>
      <c r="AA1215" s="11">
        <v>2.8413010000000001</v>
      </c>
      <c r="AR1215" s="11" t="s">
        <v>76</v>
      </c>
      <c r="AS1215" s="11">
        <v>1212</v>
      </c>
      <c r="AT1215" s="11">
        <v>18.850676</v>
      </c>
      <c r="AU1215" s="11">
        <v>18.118476000000001</v>
      </c>
      <c r="AV1215" s="11">
        <v>0.73219999999999996</v>
      </c>
      <c r="AW1215" s="11">
        <v>3.8842110000000001</v>
      </c>
    </row>
    <row r="1216" spans="21:49" x14ac:dyDescent="0.35">
      <c r="U1216" s="11" t="s">
        <v>76</v>
      </c>
      <c r="V1216" s="11">
        <v>1831</v>
      </c>
      <c r="W1216" s="11">
        <v>-21.262616999999999</v>
      </c>
      <c r="X1216" s="11">
        <v>-20.660723999999998</v>
      </c>
      <c r="Y1216" s="11">
        <v>0.60189300000000001</v>
      </c>
      <c r="Z1216" s="18">
        <f t="shared" si="23"/>
        <v>2.8307569101207065E-2</v>
      </c>
      <c r="AA1216" s="11">
        <v>2.830756</v>
      </c>
      <c r="AR1216" s="11" t="s">
        <v>83</v>
      </c>
      <c r="AS1216" s="11">
        <v>1213</v>
      </c>
      <c r="AT1216" s="11">
        <v>-2.694502</v>
      </c>
      <c r="AU1216" s="11">
        <v>-4.0523619999999996</v>
      </c>
      <c r="AV1216" s="11">
        <v>1.3578600000000001</v>
      </c>
      <c r="AW1216" s="11">
        <v>50.393723000000001</v>
      </c>
    </row>
    <row r="1217" spans="21:49" x14ac:dyDescent="0.35">
      <c r="U1217" s="11" t="s">
        <v>76</v>
      </c>
      <c r="V1217" s="11">
        <v>351</v>
      </c>
      <c r="W1217" s="11">
        <v>-14.105993</v>
      </c>
      <c r="X1217" s="11">
        <v>-14.502217999999999</v>
      </c>
      <c r="Y1217" s="11">
        <v>0.39622499999999999</v>
      </c>
      <c r="Z1217" s="18">
        <f t="shared" si="23"/>
        <v>2.8089124955612839E-2</v>
      </c>
      <c r="AA1217" s="11">
        <v>2.8089119999999999</v>
      </c>
      <c r="AR1217" s="11" t="s">
        <v>76</v>
      </c>
      <c r="AS1217" s="11">
        <v>1214</v>
      </c>
      <c r="AT1217" s="11">
        <v>-3.4259050000000002</v>
      </c>
      <c r="AU1217" s="11">
        <v>-4.6464730000000003</v>
      </c>
      <c r="AV1217" s="11">
        <v>1.220567</v>
      </c>
      <c r="AW1217" s="11">
        <v>35.627583000000001</v>
      </c>
    </row>
    <row r="1218" spans="21:49" x14ac:dyDescent="0.35">
      <c r="U1218" s="11" t="s">
        <v>76</v>
      </c>
      <c r="V1218" s="11">
        <v>1755</v>
      </c>
      <c r="W1218" s="11">
        <v>-11.685997</v>
      </c>
      <c r="X1218" s="11">
        <v>-12.013704000000001</v>
      </c>
      <c r="Y1218" s="11">
        <v>0.32770700000000003</v>
      </c>
      <c r="Z1218" s="18">
        <f t="shared" si="23"/>
        <v>2.8042707866517511E-2</v>
      </c>
      <c r="AA1218" s="11">
        <v>2.8042739999999999</v>
      </c>
      <c r="AR1218" s="11" t="s">
        <v>78</v>
      </c>
      <c r="AS1218" s="11">
        <v>1215</v>
      </c>
      <c r="AT1218" s="11">
        <v>-0.89038700000000004</v>
      </c>
      <c r="AU1218" s="11">
        <v>6.2631480000000002</v>
      </c>
      <c r="AV1218" s="11">
        <v>7.1535349999999998</v>
      </c>
      <c r="AW1218" s="11" t="s">
        <v>77</v>
      </c>
    </row>
    <row r="1219" spans="21:49" x14ac:dyDescent="0.35">
      <c r="U1219" s="11" t="s">
        <v>76</v>
      </c>
      <c r="V1219" s="11">
        <v>608</v>
      </c>
      <c r="W1219" s="11">
        <v>-11.550065999999999</v>
      </c>
      <c r="X1219" s="11">
        <v>-11.873227</v>
      </c>
      <c r="Y1219" s="11">
        <v>0.323162</v>
      </c>
      <c r="Z1219" s="18">
        <f t="shared" ref="Z1219:Z1282" si="24">ABS(Y1219/W1219)</f>
        <v>2.7979234058056468E-2</v>
      </c>
      <c r="AA1219" s="11">
        <v>2.7979210000000001</v>
      </c>
      <c r="AR1219" s="11" t="s">
        <v>76</v>
      </c>
      <c r="AS1219" s="11">
        <v>1216</v>
      </c>
      <c r="AT1219" s="11">
        <v>8.5059179999999994</v>
      </c>
      <c r="AU1219" s="11">
        <v>9.1704720000000002</v>
      </c>
      <c r="AV1219" s="11">
        <v>0.66455399999999998</v>
      </c>
      <c r="AW1219" s="11">
        <v>7.8128460000000004</v>
      </c>
    </row>
    <row r="1220" spans="21:49" x14ac:dyDescent="0.35">
      <c r="U1220" s="11" t="s">
        <v>76</v>
      </c>
      <c r="V1220" s="11">
        <v>954</v>
      </c>
      <c r="W1220" s="11">
        <v>38.655335000000001</v>
      </c>
      <c r="X1220" s="11">
        <v>37.575302999999998</v>
      </c>
      <c r="Y1220" s="11">
        <v>1.0800320000000001</v>
      </c>
      <c r="Z1220" s="18">
        <f t="shared" si="24"/>
        <v>2.7940050189708614E-2</v>
      </c>
      <c r="AA1220" s="11">
        <v>2.7940049999999998</v>
      </c>
      <c r="AR1220" s="11" t="s">
        <v>83</v>
      </c>
      <c r="AS1220" s="11">
        <v>1217</v>
      </c>
      <c r="AT1220" s="11">
        <v>22.297930999999998</v>
      </c>
      <c r="AU1220" s="11">
        <v>22.900749999999999</v>
      </c>
      <c r="AV1220" s="11">
        <v>0.60281899999999999</v>
      </c>
      <c r="AW1220" s="11">
        <v>2.7034760000000002</v>
      </c>
    </row>
    <row r="1221" spans="21:49" x14ac:dyDescent="0.35">
      <c r="U1221" s="11" t="s">
        <v>76</v>
      </c>
      <c r="V1221" s="11">
        <v>435</v>
      </c>
      <c r="W1221" s="11">
        <v>-15.37721</v>
      </c>
      <c r="X1221" s="11">
        <v>-15.803804</v>
      </c>
      <c r="Y1221" s="11">
        <v>0.42659399999999997</v>
      </c>
      <c r="Z1221" s="18">
        <f t="shared" si="24"/>
        <v>2.7741963594176054E-2</v>
      </c>
      <c r="AA1221" s="11">
        <v>2.7741959999999999</v>
      </c>
      <c r="AR1221" s="11" t="s">
        <v>76</v>
      </c>
      <c r="AS1221" s="11">
        <v>1218</v>
      </c>
      <c r="AT1221" s="11">
        <v>-15.417593</v>
      </c>
      <c r="AU1221" s="11">
        <v>-14.862537</v>
      </c>
      <c r="AV1221" s="11">
        <v>0.55505499999999997</v>
      </c>
      <c r="AW1221" s="11">
        <v>3.600142</v>
      </c>
    </row>
    <row r="1222" spans="21:49" x14ac:dyDescent="0.35">
      <c r="U1222" s="11" t="s">
        <v>76</v>
      </c>
      <c r="V1222" s="11">
        <v>492</v>
      </c>
      <c r="W1222" s="11">
        <v>9.1970849999999995</v>
      </c>
      <c r="X1222" s="11">
        <v>8.9424899999999994</v>
      </c>
      <c r="Y1222" s="11">
        <v>0.25459500000000002</v>
      </c>
      <c r="Z1222" s="18">
        <f t="shared" si="24"/>
        <v>2.7682140591285178E-2</v>
      </c>
      <c r="AA1222" s="11">
        <v>2.7682169999999999</v>
      </c>
      <c r="AR1222" s="11" t="s">
        <v>76</v>
      </c>
      <c r="AS1222" s="11">
        <v>1219</v>
      </c>
      <c r="AT1222" s="11">
        <v>-5.3028899999999997</v>
      </c>
      <c r="AU1222" s="11">
        <v>-3.1651889999999998</v>
      </c>
      <c r="AV1222" s="11">
        <v>2.1377009999999999</v>
      </c>
      <c r="AW1222" s="11">
        <v>40.311998000000003</v>
      </c>
    </row>
    <row r="1223" spans="21:49" x14ac:dyDescent="0.35">
      <c r="U1223" s="11" t="s">
        <v>76</v>
      </c>
      <c r="V1223" s="11">
        <v>1690</v>
      </c>
      <c r="W1223" s="11">
        <v>-17.613109000000001</v>
      </c>
      <c r="X1223" s="11">
        <v>-17.136323999999998</v>
      </c>
      <c r="Y1223" s="11">
        <v>0.47678500000000001</v>
      </c>
      <c r="Z1223" s="18">
        <f t="shared" si="24"/>
        <v>2.7069894361069359E-2</v>
      </c>
      <c r="AA1223" s="11">
        <v>2.7069879999999999</v>
      </c>
      <c r="AR1223" s="11" t="s">
        <v>76</v>
      </c>
      <c r="AS1223" s="11">
        <v>1220</v>
      </c>
      <c r="AT1223" s="11">
        <v>-8.615475</v>
      </c>
      <c r="AU1223" s="11">
        <v>-13.064183999999999</v>
      </c>
      <c r="AV1223" s="11">
        <v>4.448709</v>
      </c>
      <c r="AW1223" s="11">
        <v>51.636263999999997</v>
      </c>
    </row>
    <row r="1224" spans="21:49" x14ac:dyDescent="0.35">
      <c r="U1224" s="11" t="s">
        <v>76</v>
      </c>
      <c r="V1224" s="11">
        <v>664</v>
      </c>
      <c r="W1224" s="11">
        <v>-17.016832999999998</v>
      </c>
      <c r="X1224" s="11">
        <v>-16.558796000000001</v>
      </c>
      <c r="Y1224" s="11">
        <v>0.458038</v>
      </c>
      <c r="Z1224" s="18">
        <f t="shared" si="24"/>
        <v>2.6916759422860884E-2</v>
      </c>
      <c r="AA1224" s="11">
        <v>2.6916739999999999</v>
      </c>
      <c r="AR1224" s="11" t="s">
        <v>76</v>
      </c>
      <c r="AS1224" s="11">
        <v>1221</v>
      </c>
      <c r="AT1224" s="11">
        <v>2.4415619999999998</v>
      </c>
      <c r="AU1224" s="11">
        <v>2.195697</v>
      </c>
      <c r="AV1224" s="11">
        <v>0.245865</v>
      </c>
      <c r="AW1224" s="11">
        <v>10.069989</v>
      </c>
    </row>
    <row r="1225" spans="21:49" x14ac:dyDescent="0.35">
      <c r="U1225" s="11" t="s">
        <v>76</v>
      </c>
      <c r="V1225" s="11">
        <v>1782</v>
      </c>
      <c r="W1225" s="11">
        <v>-5.4410920000000003</v>
      </c>
      <c r="X1225" s="11">
        <v>-5.2947879999999996</v>
      </c>
      <c r="Y1225" s="11">
        <v>0.14630399999999999</v>
      </c>
      <c r="Z1225" s="18">
        <f t="shared" si="24"/>
        <v>2.6888720131914692E-2</v>
      </c>
      <c r="AA1225" s="11">
        <v>2.688866</v>
      </c>
      <c r="AR1225" s="11" t="s">
        <v>76</v>
      </c>
      <c r="AS1225" s="11">
        <v>1222</v>
      </c>
      <c r="AT1225" s="11">
        <v>1.05375</v>
      </c>
      <c r="AU1225" s="11">
        <v>-2.7124000000000001</v>
      </c>
      <c r="AV1225" s="11">
        <v>3.7661500000000001</v>
      </c>
      <c r="AW1225" s="11" t="s">
        <v>77</v>
      </c>
    </row>
    <row r="1226" spans="21:49" x14ac:dyDescent="0.35">
      <c r="U1226" s="11" t="s">
        <v>76</v>
      </c>
      <c r="V1226" s="11">
        <v>729</v>
      </c>
      <c r="W1226" s="11">
        <v>-15.75196</v>
      </c>
      <c r="X1226" s="11">
        <v>-15.333043</v>
      </c>
      <c r="Y1226" s="11">
        <v>0.41891600000000001</v>
      </c>
      <c r="Z1226" s="18">
        <f t="shared" si="24"/>
        <v>2.6594531728115104E-2</v>
      </c>
      <c r="AA1226" s="11">
        <v>2.659456</v>
      </c>
      <c r="AR1226" s="11" t="s">
        <v>78</v>
      </c>
      <c r="AS1226" s="11">
        <v>1223</v>
      </c>
      <c r="AT1226" s="11">
        <v>-17.420559000000001</v>
      </c>
      <c r="AU1226" s="11">
        <v>-15.639756</v>
      </c>
      <c r="AV1226" s="11">
        <v>1.780802</v>
      </c>
      <c r="AW1226" s="11">
        <v>10.222419</v>
      </c>
    </row>
    <row r="1227" spans="21:49" x14ac:dyDescent="0.35">
      <c r="U1227" s="11" t="s">
        <v>76</v>
      </c>
      <c r="V1227" s="11">
        <v>1799</v>
      </c>
      <c r="W1227" s="11">
        <v>-18.287040000000001</v>
      </c>
      <c r="X1227" s="11">
        <v>-18.773299000000002</v>
      </c>
      <c r="Y1227" s="11">
        <v>0.486259</v>
      </c>
      <c r="Z1227" s="18">
        <f t="shared" si="24"/>
        <v>2.6590361261308555E-2</v>
      </c>
      <c r="AA1227" s="11">
        <v>2.659036</v>
      </c>
      <c r="AR1227" s="11" t="s">
        <v>76</v>
      </c>
      <c r="AS1227" s="11">
        <v>1224</v>
      </c>
      <c r="AT1227" s="11">
        <v>-18.452394000000002</v>
      </c>
      <c r="AU1227" s="11">
        <v>-16.862331999999999</v>
      </c>
      <c r="AV1227" s="11">
        <v>1.5900620000000001</v>
      </c>
      <c r="AW1227" s="11">
        <v>8.6171039999999994</v>
      </c>
    </row>
    <row r="1228" spans="21:49" x14ac:dyDescent="0.35">
      <c r="U1228" s="11" t="s">
        <v>76</v>
      </c>
      <c r="V1228" s="11">
        <v>1737</v>
      </c>
      <c r="W1228" s="11">
        <v>21.226165000000002</v>
      </c>
      <c r="X1228" s="11">
        <v>21.774266000000001</v>
      </c>
      <c r="Y1228" s="11">
        <v>0.54810099999999995</v>
      </c>
      <c r="Z1228" s="18">
        <f t="shared" si="24"/>
        <v>2.5821951351080136E-2</v>
      </c>
      <c r="AA1228" s="11">
        <v>2.582195</v>
      </c>
      <c r="AR1228" s="11" t="s">
        <v>83</v>
      </c>
      <c r="AS1228" s="11">
        <v>1225</v>
      </c>
      <c r="AT1228" s="11">
        <v>-7.3974010000000003</v>
      </c>
      <c r="AU1228" s="11">
        <v>-7.9082629999999998</v>
      </c>
      <c r="AV1228" s="11">
        <v>0.51086299999999996</v>
      </c>
      <c r="AW1228" s="11">
        <v>6.9059739999999996</v>
      </c>
    </row>
    <row r="1229" spans="21:49" x14ac:dyDescent="0.35">
      <c r="U1229" s="11" t="s">
        <v>76</v>
      </c>
      <c r="V1229" s="11">
        <v>834</v>
      </c>
      <c r="W1229" s="11">
        <v>-20.096979999999999</v>
      </c>
      <c r="X1229" s="11">
        <v>-20.609929999999999</v>
      </c>
      <c r="Y1229" s="11">
        <v>0.51295000000000002</v>
      </c>
      <c r="Z1229" s="18">
        <f t="shared" si="24"/>
        <v>2.5523735407011406E-2</v>
      </c>
      <c r="AA1229" s="11">
        <v>2.5523739999999999</v>
      </c>
      <c r="AR1229" s="11" t="s">
        <v>76</v>
      </c>
      <c r="AS1229" s="11">
        <v>1226</v>
      </c>
      <c r="AT1229" s="11">
        <v>-13.632199999999999</v>
      </c>
      <c r="AU1229" s="11">
        <v>-15.078348</v>
      </c>
      <c r="AV1229" s="11">
        <v>1.4461489999999999</v>
      </c>
      <c r="AW1229" s="11">
        <v>10.60833</v>
      </c>
    </row>
    <row r="1230" spans="21:49" x14ac:dyDescent="0.35">
      <c r="U1230" s="11" t="s">
        <v>76</v>
      </c>
      <c r="V1230" s="11">
        <v>306</v>
      </c>
      <c r="W1230" s="11">
        <v>-9.6051029999999997</v>
      </c>
      <c r="X1230" s="11">
        <v>-9.8490839999999995</v>
      </c>
      <c r="Y1230" s="11">
        <v>0.243981</v>
      </c>
      <c r="Z1230" s="18">
        <f t="shared" si="24"/>
        <v>2.5401185182501427E-2</v>
      </c>
      <c r="AA1230" s="11">
        <v>2.5401189999999998</v>
      </c>
      <c r="AR1230" s="11" t="s">
        <v>76</v>
      </c>
      <c r="AS1230" s="11">
        <v>1227</v>
      </c>
      <c r="AT1230" s="11">
        <v>-23.401862000000001</v>
      </c>
      <c r="AU1230" s="11">
        <v>-20.134049999999998</v>
      </c>
      <c r="AV1230" s="11">
        <v>3.267811</v>
      </c>
      <c r="AW1230" s="11">
        <v>13.963895000000001</v>
      </c>
    </row>
    <row r="1231" spans="21:49" x14ac:dyDescent="0.35">
      <c r="U1231" s="11" t="s">
        <v>76</v>
      </c>
      <c r="V1231" s="11">
        <v>111</v>
      </c>
      <c r="W1231" s="11">
        <v>-29.027856</v>
      </c>
      <c r="X1231" s="11">
        <v>-28.293489999999998</v>
      </c>
      <c r="Y1231" s="11">
        <v>0.73436599999999996</v>
      </c>
      <c r="Z1231" s="18">
        <f t="shared" si="24"/>
        <v>2.5298664841109861E-2</v>
      </c>
      <c r="AA1231" s="11">
        <v>2.5298660000000002</v>
      </c>
      <c r="AR1231" s="11" t="s">
        <v>83</v>
      </c>
      <c r="AS1231" s="11">
        <v>1228</v>
      </c>
      <c r="AT1231" s="11">
        <v>11.534851</v>
      </c>
      <c r="AU1231" s="11">
        <v>14.505703</v>
      </c>
      <c r="AV1231" s="11">
        <v>2.9708510000000001</v>
      </c>
      <c r="AW1231" s="11">
        <v>25.755434000000001</v>
      </c>
    </row>
    <row r="1232" spans="21:49" x14ac:dyDescent="0.35">
      <c r="U1232" s="11" t="s">
        <v>76</v>
      </c>
      <c r="V1232" s="11">
        <v>1040</v>
      </c>
      <c r="W1232" s="11">
        <v>47.233393999999997</v>
      </c>
      <c r="X1232" s="11">
        <v>46.044876000000002</v>
      </c>
      <c r="Y1232" s="11">
        <v>1.188518</v>
      </c>
      <c r="Z1232" s="18">
        <f t="shared" si="24"/>
        <v>2.5162663517256458E-2</v>
      </c>
      <c r="AA1232" s="11">
        <v>2.516267</v>
      </c>
      <c r="AR1232" s="11" t="s">
        <v>78</v>
      </c>
      <c r="AS1232" s="11">
        <v>1229</v>
      </c>
      <c r="AT1232" s="11">
        <v>-9.7927820000000008</v>
      </c>
      <c r="AU1232" s="11">
        <v>-7.3004879999999996</v>
      </c>
      <c r="AV1232" s="11">
        <v>2.4922939999999998</v>
      </c>
      <c r="AW1232" s="11">
        <v>25.450317999999999</v>
      </c>
    </row>
    <row r="1233" spans="21:49" x14ac:dyDescent="0.35">
      <c r="U1233" s="11" t="s">
        <v>76</v>
      </c>
      <c r="V1233" s="11">
        <v>297</v>
      </c>
      <c r="W1233" s="11">
        <v>18.226600999999999</v>
      </c>
      <c r="X1233" s="11">
        <v>17.768246999999999</v>
      </c>
      <c r="Y1233" s="11">
        <v>0.45835399999999998</v>
      </c>
      <c r="Z1233" s="18">
        <f t="shared" si="24"/>
        <v>2.5147530249880382E-2</v>
      </c>
      <c r="AA1233" s="11">
        <v>2.5147539999999999</v>
      </c>
      <c r="AR1233" s="11" t="s">
        <v>76</v>
      </c>
      <c r="AS1233" s="11">
        <v>1230</v>
      </c>
      <c r="AT1233" s="11">
        <v>25.835742</v>
      </c>
      <c r="AU1233" s="11">
        <v>26.762549</v>
      </c>
      <c r="AV1233" s="11">
        <v>0.92680600000000002</v>
      </c>
      <c r="AW1233" s="11">
        <v>3.5873020000000002</v>
      </c>
    </row>
    <row r="1234" spans="21:49" x14ac:dyDescent="0.35">
      <c r="U1234" s="11" t="s">
        <v>76</v>
      </c>
      <c r="V1234" s="11">
        <v>1150</v>
      </c>
      <c r="W1234" s="11">
        <v>20.488717999999999</v>
      </c>
      <c r="X1234" s="11">
        <v>19.974442</v>
      </c>
      <c r="Y1234" s="11">
        <v>0.51427599999999996</v>
      </c>
      <c r="Z1234" s="18">
        <f t="shared" si="24"/>
        <v>2.5100447963606116E-2</v>
      </c>
      <c r="AA1234" s="11">
        <v>2.510046</v>
      </c>
      <c r="AR1234" s="11" t="s">
        <v>76</v>
      </c>
      <c r="AS1234" s="11">
        <v>1231</v>
      </c>
      <c r="AT1234" s="11">
        <v>5.8267410000000002</v>
      </c>
      <c r="AU1234" s="11">
        <v>12.805804</v>
      </c>
      <c r="AV1234" s="11">
        <v>6.979063</v>
      </c>
      <c r="AW1234" s="11" t="s">
        <v>77</v>
      </c>
    </row>
    <row r="1235" spans="21:49" x14ac:dyDescent="0.35">
      <c r="U1235" s="11" t="s">
        <v>76</v>
      </c>
      <c r="V1235" s="11">
        <v>787</v>
      </c>
      <c r="W1235" s="11">
        <v>-5.5799630000000002</v>
      </c>
      <c r="X1235" s="11">
        <v>-5.4403540000000001</v>
      </c>
      <c r="Y1235" s="11">
        <v>0.13960900000000001</v>
      </c>
      <c r="Z1235" s="18">
        <f t="shared" si="24"/>
        <v>2.5019699951415449E-2</v>
      </c>
      <c r="AA1235" s="11">
        <v>2.5019719999999999</v>
      </c>
      <c r="AR1235" s="11" t="s">
        <v>76</v>
      </c>
      <c r="AS1235" s="11">
        <v>1232</v>
      </c>
      <c r="AT1235" s="11">
        <v>-12.074774</v>
      </c>
      <c r="AU1235" s="11">
        <v>-11.285352</v>
      </c>
      <c r="AV1235" s="11">
        <v>0.78942199999999996</v>
      </c>
      <c r="AW1235" s="11">
        <v>6.5377780000000003</v>
      </c>
    </row>
    <row r="1236" spans="21:49" x14ac:dyDescent="0.35">
      <c r="U1236" s="11" t="s">
        <v>76</v>
      </c>
      <c r="V1236" s="11">
        <v>178</v>
      </c>
      <c r="W1236" s="11">
        <v>13.475819</v>
      </c>
      <c r="X1236" s="11">
        <v>13.138907</v>
      </c>
      <c r="Y1236" s="11">
        <v>0.33691199999999999</v>
      </c>
      <c r="Z1236" s="18">
        <f t="shared" si="24"/>
        <v>2.5001226270551718E-2</v>
      </c>
      <c r="AA1236" s="11">
        <v>2.5001220000000002</v>
      </c>
      <c r="AR1236" s="11" t="s">
        <v>76</v>
      </c>
      <c r="AS1236" s="11">
        <v>1233</v>
      </c>
      <c r="AT1236" s="11">
        <v>-11.694125</v>
      </c>
      <c r="AU1236" s="11">
        <v>-12.284121000000001</v>
      </c>
      <c r="AV1236" s="11">
        <v>0.58999599999999996</v>
      </c>
      <c r="AW1236" s="11">
        <v>5.0452360000000001</v>
      </c>
    </row>
    <row r="1237" spans="21:49" x14ac:dyDescent="0.35">
      <c r="U1237" s="11" t="s">
        <v>76</v>
      </c>
      <c r="V1237" s="11">
        <v>527</v>
      </c>
      <c r="W1237" s="11">
        <v>-22.455905999999999</v>
      </c>
      <c r="X1237" s="11">
        <v>-21.896626000000001</v>
      </c>
      <c r="Y1237" s="11">
        <v>0.55928</v>
      </c>
      <c r="Z1237" s="18">
        <f t="shared" si="24"/>
        <v>2.4905697414301611E-2</v>
      </c>
      <c r="AA1237" s="11">
        <v>2.4905719999999998</v>
      </c>
      <c r="AR1237" s="11" t="s">
        <v>76</v>
      </c>
      <c r="AS1237" s="11">
        <v>1234</v>
      </c>
      <c r="AT1237" s="11">
        <v>14.154169</v>
      </c>
      <c r="AU1237" s="11">
        <v>8.4084749999999993</v>
      </c>
      <c r="AV1237" s="11">
        <v>5.7456940000000003</v>
      </c>
      <c r="AW1237" s="11">
        <v>40.593651000000001</v>
      </c>
    </row>
    <row r="1238" spans="21:49" x14ac:dyDescent="0.35">
      <c r="U1238" s="11" t="s">
        <v>76</v>
      </c>
      <c r="V1238" s="11">
        <v>1962</v>
      </c>
      <c r="W1238" s="11">
        <v>-12.838832999999999</v>
      </c>
      <c r="X1238" s="11">
        <v>-13.158355999999999</v>
      </c>
      <c r="Y1238" s="11">
        <v>0.31952199999999997</v>
      </c>
      <c r="Z1238" s="18">
        <f t="shared" si="24"/>
        <v>2.4887152905563925E-2</v>
      </c>
      <c r="AA1238" s="11">
        <v>2.4887190000000001</v>
      </c>
      <c r="AR1238" s="11" t="s">
        <v>83</v>
      </c>
      <c r="AS1238" s="11">
        <v>1235</v>
      </c>
      <c r="AT1238" s="11">
        <v>-25.007549999999998</v>
      </c>
      <c r="AU1238" s="11">
        <v>-18.966792000000002</v>
      </c>
      <c r="AV1238" s="11">
        <v>6.0407580000000003</v>
      </c>
      <c r="AW1238" s="11">
        <v>24.155736000000001</v>
      </c>
    </row>
    <row r="1239" spans="21:49" x14ac:dyDescent="0.35">
      <c r="U1239" s="11" t="s">
        <v>76</v>
      </c>
      <c r="V1239" s="11">
        <v>1264</v>
      </c>
      <c r="W1239" s="11">
        <v>-13.464442999999999</v>
      </c>
      <c r="X1239" s="11">
        <v>-13.796843000000001</v>
      </c>
      <c r="Y1239" s="11">
        <v>0.33239999999999997</v>
      </c>
      <c r="Z1239" s="18">
        <f t="shared" si="24"/>
        <v>2.4687244767570407E-2</v>
      </c>
      <c r="AA1239" s="11">
        <v>2.4687269999999999</v>
      </c>
      <c r="AR1239" s="11" t="s">
        <v>78</v>
      </c>
      <c r="AS1239" s="11">
        <v>1236</v>
      </c>
      <c r="AT1239" s="11">
        <v>-14.229507</v>
      </c>
      <c r="AU1239" s="11">
        <v>-14.875344999999999</v>
      </c>
      <c r="AV1239" s="11">
        <v>0.64583800000000002</v>
      </c>
      <c r="AW1239" s="11">
        <v>4.5387230000000001</v>
      </c>
    </row>
    <row r="1240" spans="21:49" x14ac:dyDescent="0.35">
      <c r="U1240" s="11" t="s">
        <v>76</v>
      </c>
      <c r="V1240" s="11">
        <v>27</v>
      </c>
      <c r="W1240" s="11">
        <v>-20.740324000000001</v>
      </c>
      <c r="X1240" s="11">
        <v>-21.232900999999998</v>
      </c>
      <c r="Y1240" s="11">
        <v>0.49257699999999999</v>
      </c>
      <c r="Z1240" s="18">
        <f t="shared" si="24"/>
        <v>2.3749725414125639E-2</v>
      </c>
      <c r="AA1240" s="11">
        <v>2.3749720000000001</v>
      </c>
      <c r="AR1240" s="11" t="s">
        <v>76</v>
      </c>
      <c r="AS1240" s="11">
        <v>1237</v>
      </c>
      <c r="AT1240" s="11">
        <v>17.077787000000001</v>
      </c>
      <c r="AU1240" s="11">
        <v>18.493881999999999</v>
      </c>
      <c r="AV1240" s="11">
        <v>1.4160950000000001</v>
      </c>
      <c r="AW1240" s="11">
        <v>8.2920269999999991</v>
      </c>
    </row>
    <row r="1241" spans="21:49" x14ac:dyDescent="0.35">
      <c r="U1241" s="11" t="s">
        <v>76</v>
      </c>
      <c r="V1241" s="11">
        <v>1618</v>
      </c>
      <c r="W1241" s="11">
        <v>-8.996022</v>
      </c>
      <c r="X1241" s="11">
        <v>-9.2094930000000002</v>
      </c>
      <c r="Y1241" s="11">
        <v>0.21347099999999999</v>
      </c>
      <c r="Z1241" s="18">
        <f t="shared" si="24"/>
        <v>2.3729488433887776E-2</v>
      </c>
      <c r="AA1241" s="11">
        <v>2.3729499999999999</v>
      </c>
      <c r="AR1241" s="11" t="s">
        <v>83</v>
      </c>
      <c r="AS1241" s="11">
        <v>1238</v>
      </c>
      <c r="AT1241" s="11">
        <v>-22.745657999999999</v>
      </c>
      <c r="AU1241" s="11">
        <v>-22.365611000000001</v>
      </c>
      <c r="AV1241" s="11">
        <v>0.38004700000000002</v>
      </c>
      <c r="AW1241" s="11">
        <v>1.670857</v>
      </c>
    </row>
    <row r="1242" spans="21:49" x14ac:dyDescent="0.35">
      <c r="U1242" s="11" t="s">
        <v>76</v>
      </c>
      <c r="V1242" s="11">
        <v>1574</v>
      </c>
      <c r="W1242" s="11">
        <v>-18.344054</v>
      </c>
      <c r="X1242" s="11">
        <v>-18.778293999999999</v>
      </c>
      <c r="Y1242" s="11">
        <v>0.43424000000000001</v>
      </c>
      <c r="Z1242" s="18">
        <f t="shared" si="24"/>
        <v>2.3671975671244756E-2</v>
      </c>
      <c r="AA1242" s="11">
        <v>2.367197</v>
      </c>
      <c r="AR1242" s="11" t="s">
        <v>78</v>
      </c>
      <c r="AS1242" s="11">
        <v>1239</v>
      </c>
      <c r="AT1242" s="11">
        <v>-11.540352</v>
      </c>
      <c r="AU1242" s="11">
        <v>-6.3820940000000004</v>
      </c>
      <c r="AV1242" s="11">
        <v>5.158258</v>
      </c>
      <c r="AW1242" s="11">
        <v>44.697578999999998</v>
      </c>
    </row>
    <row r="1243" spans="21:49" x14ac:dyDescent="0.35">
      <c r="U1243" s="11" t="s">
        <v>76</v>
      </c>
      <c r="V1243" s="11">
        <v>1175</v>
      </c>
      <c r="W1243" s="11">
        <v>-11.847433000000001</v>
      </c>
      <c r="X1243" s="11">
        <v>-11.570485</v>
      </c>
      <c r="Y1243" s="11">
        <v>0.27694800000000003</v>
      </c>
      <c r="Z1243" s="18">
        <f t="shared" si="24"/>
        <v>2.3376203098173252E-2</v>
      </c>
      <c r="AA1243" s="11">
        <v>2.3376229999999998</v>
      </c>
      <c r="AR1243" s="11" t="s">
        <v>76</v>
      </c>
      <c r="AS1243" s="11">
        <v>1240</v>
      </c>
      <c r="AT1243" s="11">
        <v>-21.095513</v>
      </c>
      <c r="AU1243" s="11">
        <v>-22.009893000000002</v>
      </c>
      <c r="AV1243" s="11">
        <v>0.91437999999999997</v>
      </c>
      <c r="AW1243" s="11">
        <v>4.3344760000000004</v>
      </c>
    </row>
    <row r="1244" spans="21:49" x14ac:dyDescent="0.35">
      <c r="U1244" s="11" t="s">
        <v>76</v>
      </c>
      <c r="V1244" s="11">
        <v>565</v>
      </c>
      <c r="W1244" s="11">
        <v>42.014929000000002</v>
      </c>
      <c r="X1244" s="11">
        <v>41.067259</v>
      </c>
      <c r="Y1244" s="11">
        <v>0.94767000000000001</v>
      </c>
      <c r="Z1244" s="18">
        <f t="shared" si="24"/>
        <v>2.2555554003197292E-2</v>
      </c>
      <c r="AA1244" s="11">
        <v>2.255557</v>
      </c>
      <c r="AR1244" s="11" t="s">
        <v>76</v>
      </c>
      <c r="AS1244" s="11">
        <v>1241</v>
      </c>
      <c r="AT1244" s="11">
        <v>14.075151</v>
      </c>
      <c r="AU1244" s="11">
        <v>13.410716000000001</v>
      </c>
      <c r="AV1244" s="11">
        <v>0.66443399999999997</v>
      </c>
      <c r="AW1244" s="11">
        <v>4.7206200000000003</v>
      </c>
    </row>
    <row r="1245" spans="21:49" x14ac:dyDescent="0.35">
      <c r="U1245" s="11" t="s">
        <v>76</v>
      </c>
      <c r="V1245" s="11">
        <v>1316</v>
      </c>
      <c r="W1245" s="11">
        <v>-4.8622550000000002</v>
      </c>
      <c r="X1245" s="11">
        <v>-4.7536259999999997</v>
      </c>
      <c r="Y1245" s="11">
        <v>0.108629</v>
      </c>
      <c r="Z1245" s="18">
        <f t="shared" si="24"/>
        <v>2.2341279920530699E-2</v>
      </c>
      <c r="AA1245" s="11">
        <v>2.2341310000000001</v>
      </c>
      <c r="AR1245" s="11" t="s">
        <v>76</v>
      </c>
      <c r="AS1245" s="11">
        <v>1242</v>
      </c>
      <c r="AT1245" s="11">
        <v>-4.7601129999999996</v>
      </c>
      <c r="AU1245" s="11">
        <v>-5.0773619999999999</v>
      </c>
      <c r="AV1245" s="11">
        <v>0.317249</v>
      </c>
      <c r="AW1245" s="11">
        <v>6.6647309999999997</v>
      </c>
    </row>
    <row r="1246" spans="21:49" x14ac:dyDescent="0.35">
      <c r="U1246" s="11" t="s">
        <v>76</v>
      </c>
      <c r="V1246" s="11">
        <v>1540</v>
      </c>
      <c r="W1246" s="11">
        <v>8.6756949999999993</v>
      </c>
      <c r="X1246" s="11">
        <v>8.8681420000000006</v>
      </c>
      <c r="Y1246" s="11">
        <v>0.19244700000000001</v>
      </c>
      <c r="Z1246" s="18">
        <f t="shared" si="24"/>
        <v>2.2182315076774831E-2</v>
      </c>
      <c r="AA1246" s="11">
        <v>2.218235</v>
      </c>
      <c r="AR1246" s="11" t="s">
        <v>76</v>
      </c>
      <c r="AS1246" s="11">
        <v>1243</v>
      </c>
      <c r="AT1246" s="11">
        <v>-6.7840740000000004</v>
      </c>
      <c r="AU1246" s="11">
        <v>-3.7774649999999999</v>
      </c>
      <c r="AV1246" s="11">
        <v>3.0066090000000001</v>
      </c>
      <c r="AW1246" s="11">
        <v>44.318638999999997</v>
      </c>
    </row>
    <row r="1247" spans="21:49" x14ac:dyDescent="0.35">
      <c r="U1247" s="11" t="s">
        <v>76</v>
      </c>
      <c r="V1247" s="11">
        <v>1487</v>
      </c>
      <c r="W1247" s="11">
        <v>-11.2445</v>
      </c>
      <c r="X1247" s="11">
        <v>-10.997172000000001</v>
      </c>
      <c r="Y1247" s="11">
        <v>0.24732799999999999</v>
      </c>
      <c r="Z1247" s="18">
        <f t="shared" si="24"/>
        <v>2.1995464449286316E-2</v>
      </c>
      <c r="AA1247" s="11">
        <v>2.1995469999999999</v>
      </c>
      <c r="AR1247" s="11" t="s">
        <v>83</v>
      </c>
      <c r="AS1247" s="11">
        <v>1244</v>
      </c>
      <c r="AT1247" s="11">
        <v>-19.562874000000001</v>
      </c>
      <c r="AU1247" s="11">
        <v>-17.653649999999999</v>
      </c>
      <c r="AV1247" s="11">
        <v>1.909224</v>
      </c>
      <c r="AW1247" s="11">
        <v>9.759423</v>
      </c>
    </row>
    <row r="1248" spans="21:49" x14ac:dyDescent="0.35">
      <c r="U1248" s="11" t="s">
        <v>76</v>
      </c>
      <c r="V1248" s="11">
        <v>241</v>
      </c>
      <c r="W1248" s="11">
        <v>-24.678408000000001</v>
      </c>
      <c r="X1248" s="11">
        <v>-24.141197999999999</v>
      </c>
      <c r="Y1248" s="11">
        <v>0.53720999999999997</v>
      </c>
      <c r="Z1248" s="18">
        <f t="shared" si="24"/>
        <v>2.1768422014904688E-2</v>
      </c>
      <c r="AA1248" s="11">
        <v>2.176844</v>
      </c>
      <c r="AR1248" s="11" t="s">
        <v>76</v>
      </c>
      <c r="AS1248" s="11">
        <v>1245</v>
      </c>
      <c r="AT1248" s="11">
        <v>1.264103</v>
      </c>
      <c r="AU1248" s="11">
        <v>-2.3159380000000001</v>
      </c>
      <c r="AV1248" s="11">
        <v>3.580041</v>
      </c>
      <c r="AW1248" s="11" t="s">
        <v>77</v>
      </c>
    </row>
    <row r="1249" spans="21:49" x14ac:dyDescent="0.35">
      <c r="U1249" s="11" t="s">
        <v>76</v>
      </c>
      <c r="V1249" s="11">
        <v>406</v>
      </c>
      <c r="W1249" s="11">
        <v>5.6132150000000003</v>
      </c>
      <c r="X1249" s="11">
        <v>5.4913069999999999</v>
      </c>
      <c r="Y1249" s="11">
        <v>0.121908</v>
      </c>
      <c r="Z1249" s="18">
        <f t="shared" si="24"/>
        <v>2.1718035029835842E-2</v>
      </c>
      <c r="AA1249" s="11">
        <v>2.1718060000000001</v>
      </c>
      <c r="AR1249" s="11" t="s">
        <v>78</v>
      </c>
      <c r="AS1249" s="11">
        <v>1246</v>
      </c>
      <c r="AT1249" s="11">
        <v>-1.3815310000000001</v>
      </c>
      <c r="AU1249" s="11">
        <v>-1.048473</v>
      </c>
      <c r="AV1249" s="11">
        <v>0.33305800000000002</v>
      </c>
      <c r="AW1249" s="11">
        <v>24.107901999999999</v>
      </c>
    </row>
    <row r="1250" spans="21:49" x14ac:dyDescent="0.35">
      <c r="U1250" s="11" t="s">
        <v>76</v>
      </c>
      <c r="V1250" s="11">
        <v>1707</v>
      </c>
      <c r="W1250" s="11">
        <v>8.014011</v>
      </c>
      <c r="X1250" s="11">
        <v>7.8399650000000003</v>
      </c>
      <c r="Y1250" s="11">
        <v>0.17404600000000001</v>
      </c>
      <c r="Z1250" s="18">
        <f t="shared" si="24"/>
        <v>2.1717714138400859E-2</v>
      </c>
      <c r="AA1250" s="11">
        <v>2.171773</v>
      </c>
      <c r="AR1250" s="11" t="s">
        <v>76</v>
      </c>
      <c r="AS1250" s="11">
        <v>1247</v>
      </c>
      <c r="AT1250" s="11">
        <v>25.534354</v>
      </c>
      <c r="AU1250" s="11">
        <v>23.762509999999999</v>
      </c>
      <c r="AV1250" s="11">
        <v>1.771844</v>
      </c>
      <c r="AW1250" s="11">
        <v>6.9390580000000002</v>
      </c>
    </row>
    <row r="1251" spans="21:49" x14ac:dyDescent="0.35">
      <c r="U1251" s="11" t="s">
        <v>76</v>
      </c>
      <c r="V1251" s="11">
        <v>1926</v>
      </c>
      <c r="W1251" s="11">
        <v>-5.4489429999999999</v>
      </c>
      <c r="X1251" s="11">
        <v>-5.5669029999999999</v>
      </c>
      <c r="Y1251" s="11">
        <v>0.11796</v>
      </c>
      <c r="Z1251" s="18">
        <f t="shared" si="24"/>
        <v>2.1648235263242797E-2</v>
      </c>
      <c r="AA1251" s="11">
        <v>2.1648269999999998</v>
      </c>
      <c r="AR1251" s="11" t="s">
        <v>76</v>
      </c>
      <c r="AS1251" s="11">
        <v>1248</v>
      </c>
      <c r="AT1251" s="11">
        <v>4.1342800000000004</v>
      </c>
      <c r="AU1251" s="11">
        <v>3.0089739999999998</v>
      </c>
      <c r="AV1251" s="11">
        <v>1.1253059999999999</v>
      </c>
      <c r="AW1251" s="11">
        <v>27.218900000000001</v>
      </c>
    </row>
    <row r="1252" spans="21:49" x14ac:dyDescent="0.35">
      <c r="U1252" s="11" t="s">
        <v>76</v>
      </c>
      <c r="V1252" s="11">
        <v>836</v>
      </c>
      <c r="W1252" s="11">
        <v>-19.318019</v>
      </c>
      <c r="X1252" s="11">
        <v>-19.732099999999999</v>
      </c>
      <c r="Y1252" s="11">
        <v>0.41408099999999998</v>
      </c>
      <c r="Z1252" s="18">
        <f t="shared" si="24"/>
        <v>2.1434961835372458E-2</v>
      </c>
      <c r="AA1252" s="11">
        <v>2.1434959999999998</v>
      </c>
      <c r="AR1252" s="11" t="s">
        <v>76</v>
      </c>
      <c r="AS1252" s="11">
        <v>1249</v>
      </c>
      <c r="AT1252" s="11">
        <v>23.924035</v>
      </c>
      <c r="AU1252" s="11">
        <v>24.718052</v>
      </c>
      <c r="AV1252" s="11">
        <v>0.79401600000000006</v>
      </c>
      <c r="AW1252" s="11">
        <v>3.3189069999999998</v>
      </c>
    </row>
    <row r="1253" spans="21:49" x14ac:dyDescent="0.35">
      <c r="U1253" s="11" t="s">
        <v>76</v>
      </c>
      <c r="V1253" s="11">
        <v>1277</v>
      </c>
      <c r="W1253" s="11">
        <v>24.561682999999999</v>
      </c>
      <c r="X1253" s="11">
        <v>24.039652</v>
      </c>
      <c r="Y1253" s="11">
        <v>0.52203100000000002</v>
      </c>
      <c r="Z1253" s="18">
        <f t="shared" si="24"/>
        <v>2.1253877431770454E-2</v>
      </c>
      <c r="AA1253" s="11">
        <v>2.1253869999999999</v>
      </c>
      <c r="AR1253" s="11" t="s">
        <v>76</v>
      </c>
      <c r="AS1253" s="11">
        <v>1250</v>
      </c>
      <c r="AT1253" s="11">
        <v>-4.4401570000000001</v>
      </c>
      <c r="AU1253" s="11">
        <v>-7.1450199999999997</v>
      </c>
      <c r="AV1253" s="11">
        <v>2.704863</v>
      </c>
      <c r="AW1253" s="11">
        <v>60.918190000000003</v>
      </c>
    </row>
    <row r="1254" spans="21:49" x14ac:dyDescent="0.35">
      <c r="U1254" s="11" t="s">
        <v>76</v>
      </c>
      <c r="V1254" s="11">
        <v>1115</v>
      </c>
      <c r="W1254" s="11">
        <v>21.666509000000001</v>
      </c>
      <c r="X1254" s="11">
        <v>21.206558000000001</v>
      </c>
      <c r="Y1254" s="11">
        <v>0.45995200000000003</v>
      </c>
      <c r="Z1254" s="18">
        <f t="shared" si="24"/>
        <v>2.1228708325831357E-2</v>
      </c>
      <c r="AA1254" s="11">
        <v>2.1228699999999998</v>
      </c>
      <c r="AR1254" s="11" t="s">
        <v>78</v>
      </c>
      <c r="AS1254" s="11">
        <v>1251</v>
      </c>
      <c r="AT1254" s="11">
        <v>-6.9154790000000004</v>
      </c>
      <c r="AU1254" s="11">
        <v>-7.6281330000000001</v>
      </c>
      <c r="AV1254" s="11">
        <v>0.71265500000000004</v>
      </c>
      <c r="AW1254" s="11">
        <v>10.305213999999999</v>
      </c>
    </row>
    <row r="1255" spans="21:49" x14ac:dyDescent="0.35">
      <c r="U1255" s="11" t="s">
        <v>76</v>
      </c>
      <c r="V1255" s="11">
        <v>1911</v>
      </c>
      <c r="W1255" s="11">
        <v>5.3193840000000003</v>
      </c>
      <c r="X1255" s="11">
        <v>5.4320409999999999</v>
      </c>
      <c r="Y1255" s="11">
        <v>0.11265699999999999</v>
      </c>
      <c r="Z1255" s="18">
        <f t="shared" si="24"/>
        <v>2.1178580076189269E-2</v>
      </c>
      <c r="AA1255" s="11">
        <v>2.1178669999999999</v>
      </c>
      <c r="AR1255" s="11" t="s">
        <v>76</v>
      </c>
      <c r="AS1255" s="11">
        <v>1252</v>
      </c>
      <c r="AT1255" s="11">
        <v>-20.842867999999999</v>
      </c>
      <c r="AU1255" s="11">
        <v>-17.633773999999999</v>
      </c>
      <c r="AV1255" s="11">
        <v>3.209095</v>
      </c>
      <c r="AW1255" s="11">
        <v>15.396606999999999</v>
      </c>
    </row>
    <row r="1256" spans="21:49" x14ac:dyDescent="0.35">
      <c r="U1256" s="11" t="s">
        <v>76</v>
      </c>
      <c r="V1256" s="11">
        <v>10</v>
      </c>
      <c r="W1256" s="11">
        <v>10.147152999999999</v>
      </c>
      <c r="X1256" s="11">
        <v>10.356702</v>
      </c>
      <c r="Y1256" s="11">
        <v>0.20954900000000001</v>
      </c>
      <c r="Z1256" s="18">
        <f t="shared" si="24"/>
        <v>2.0651014131747105E-2</v>
      </c>
      <c r="AA1256" s="11">
        <v>2.065099</v>
      </c>
      <c r="AR1256" s="11" t="s">
        <v>76</v>
      </c>
      <c r="AS1256" s="11">
        <v>1253</v>
      </c>
      <c r="AT1256" s="11">
        <v>-22.901322</v>
      </c>
      <c r="AU1256" s="11">
        <v>-20.407571000000001</v>
      </c>
      <c r="AV1256" s="11">
        <v>2.4937510000000001</v>
      </c>
      <c r="AW1256" s="11">
        <v>10.889113999999999</v>
      </c>
    </row>
    <row r="1257" spans="21:49" x14ac:dyDescent="0.35">
      <c r="U1257" s="11" t="s">
        <v>76</v>
      </c>
      <c r="V1257" s="11">
        <v>877</v>
      </c>
      <c r="W1257" s="11">
        <v>-26.224986000000001</v>
      </c>
      <c r="X1257" s="11">
        <v>-25.684733000000001</v>
      </c>
      <c r="Y1257" s="11">
        <v>0.54025199999999995</v>
      </c>
      <c r="Z1257" s="18">
        <f t="shared" si="24"/>
        <v>2.0600659233907692E-2</v>
      </c>
      <c r="AA1257" s="11">
        <v>2.0600679999999998</v>
      </c>
      <c r="AR1257" s="11" t="s">
        <v>83</v>
      </c>
      <c r="AS1257" s="11">
        <v>1254</v>
      </c>
      <c r="AT1257" s="11">
        <v>-6.8448099999999998</v>
      </c>
      <c r="AU1257" s="11">
        <v>-5.1064489999999996</v>
      </c>
      <c r="AV1257" s="11">
        <v>1.738361</v>
      </c>
      <c r="AW1257" s="11">
        <v>25.396768999999999</v>
      </c>
    </row>
    <row r="1258" spans="21:49" x14ac:dyDescent="0.35">
      <c r="U1258" s="11" t="s">
        <v>76</v>
      </c>
      <c r="V1258" s="11">
        <v>1292</v>
      </c>
      <c r="W1258" s="11">
        <v>-12.730684999999999</v>
      </c>
      <c r="X1258" s="11">
        <v>-12.469934</v>
      </c>
      <c r="Y1258" s="11">
        <v>0.26075100000000001</v>
      </c>
      <c r="Z1258" s="18">
        <f t="shared" si="24"/>
        <v>2.0482087177555647E-2</v>
      </c>
      <c r="AA1258" s="11">
        <v>2.0482109999999998</v>
      </c>
      <c r="AR1258" s="11" t="s">
        <v>76</v>
      </c>
      <c r="AS1258" s="11">
        <v>1255</v>
      </c>
      <c r="AT1258" s="11">
        <v>36.828735999999999</v>
      </c>
      <c r="AU1258" s="11">
        <v>39.708351999999998</v>
      </c>
      <c r="AV1258" s="11">
        <v>2.879616</v>
      </c>
      <c r="AW1258" s="11">
        <v>7.8189380000000002</v>
      </c>
    </row>
    <row r="1259" spans="21:49" x14ac:dyDescent="0.35">
      <c r="U1259" s="11" t="s">
        <v>76</v>
      </c>
      <c r="V1259" s="11">
        <v>32</v>
      </c>
      <c r="W1259" s="11">
        <v>33.379958999999999</v>
      </c>
      <c r="X1259" s="11">
        <v>32.696567999999999</v>
      </c>
      <c r="Y1259" s="11">
        <v>0.68339099999999997</v>
      </c>
      <c r="Z1259" s="18">
        <f t="shared" si="24"/>
        <v>2.0473092851911533E-2</v>
      </c>
      <c r="AA1259" s="11">
        <v>2.0473089999999998</v>
      </c>
      <c r="AR1259" s="11" t="s">
        <v>83</v>
      </c>
      <c r="AS1259" s="11">
        <v>1256</v>
      </c>
      <c r="AT1259" s="11">
        <v>-15.266691</v>
      </c>
      <c r="AU1259" s="11">
        <v>-15.286312000000001</v>
      </c>
      <c r="AV1259" s="11">
        <v>1.9621E-2</v>
      </c>
      <c r="AW1259" s="11">
        <v>0.128522</v>
      </c>
    </row>
    <row r="1260" spans="21:49" x14ac:dyDescent="0.35">
      <c r="U1260" s="11" t="s">
        <v>76</v>
      </c>
      <c r="V1260" s="11">
        <v>1930</v>
      </c>
      <c r="W1260" s="11">
        <v>25.051268</v>
      </c>
      <c r="X1260" s="11">
        <v>24.544836</v>
      </c>
      <c r="Y1260" s="11">
        <v>0.50643199999999999</v>
      </c>
      <c r="Z1260" s="18">
        <f t="shared" si="24"/>
        <v>2.0215823007442176E-2</v>
      </c>
      <c r="AA1260" s="11">
        <v>2.021582</v>
      </c>
      <c r="AR1260" s="11" t="s">
        <v>78</v>
      </c>
      <c r="AS1260" s="11">
        <v>1257</v>
      </c>
      <c r="AT1260" s="11">
        <v>5.5339960000000001</v>
      </c>
      <c r="AU1260" s="11">
        <v>1.423699</v>
      </c>
      <c r="AV1260" s="11">
        <v>4.1102970000000001</v>
      </c>
      <c r="AW1260" s="11">
        <v>74.273578000000001</v>
      </c>
    </row>
    <row r="1261" spans="21:49" x14ac:dyDescent="0.35">
      <c r="U1261" s="11" t="s">
        <v>76</v>
      </c>
      <c r="V1261" s="11">
        <v>299</v>
      </c>
      <c r="W1261" s="11">
        <v>19.695332000000001</v>
      </c>
      <c r="X1261" s="11">
        <v>19.300426999999999</v>
      </c>
      <c r="Y1261" s="11">
        <v>0.39490500000000001</v>
      </c>
      <c r="Z1261" s="18">
        <f t="shared" si="24"/>
        <v>2.0050690183846608E-2</v>
      </c>
      <c r="AA1261" s="11">
        <v>2.005071</v>
      </c>
      <c r="AR1261" s="11" t="s">
        <v>76</v>
      </c>
      <c r="AS1261" s="11">
        <v>1258</v>
      </c>
      <c r="AT1261" s="11">
        <v>-8.2108279999999993</v>
      </c>
      <c r="AU1261" s="11">
        <v>-9.5098990000000008</v>
      </c>
      <c r="AV1261" s="11">
        <v>1.299072</v>
      </c>
      <c r="AW1261" s="11">
        <v>15.821444</v>
      </c>
    </row>
    <row r="1262" spans="21:49" x14ac:dyDescent="0.35">
      <c r="U1262" s="11" t="s">
        <v>76</v>
      </c>
      <c r="V1262" s="11">
        <v>1285</v>
      </c>
      <c r="W1262" s="11">
        <v>2.2345410000000001</v>
      </c>
      <c r="X1262" s="11">
        <v>2.2793329999999998</v>
      </c>
      <c r="Y1262" s="11">
        <v>4.4790999999999997E-2</v>
      </c>
      <c r="Z1262" s="18">
        <f t="shared" si="24"/>
        <v>2.004483247342519E-2</v>
      </c>
      <c r="AA1262" s="11">
        <v>2.0045009999999999</v>
      </c>
      <c r="AR1262" s="11" t="s">
        <v>76</v>
      </c>
      <c r="AS1262" s="11">
        <v>1259</v>
      </c>
      <c r="AT1262" s="11">
        <v>-21.613581</v>
      </c>
      <c r="AU1262" s="11">
        <v>-19.474111000000001</v>
      </c>
      <c r="AV1262" s="11">
        <v>2.1394700000000002</v>
      </c>
      <c r="AW1262" s="11">
        <v>9.8987300000000005</v>
      </c>
    </row>
    <row r="1263" spans="21:49" x14ac:dyDescent="0.35">
      <c r="U1263" s="11" t="s">
        <v>76</v>
      </c>
      <c r="V1263" s="11">
        <v>959</v>
      </c>
      <c r="W1263" s="11">
        <v>-19.740341999999998</v>
      </c>
      <c r="X1263" s="11">
        <v>-20.134238</v>
      </c>
      <c r="Y1263" s="11">
        <v>0.39389600000000002</v>
      </c>
      <c r="Z1263" s="18">
        <f t="shared" si="24"/>
        <v>1.9953858955432488E-2</v>
      </c>
      <c r="AA1263" s="11">
        <v>1.9953860000000001</v>
      </c>
      <c r="AR1263" s="11" t="s">
        <v>76</v>
      </c>
      <c r="AS1263" s="11">
        <v>1260</v>
      </c>
      <c r="AT1263" s="11">
        <v>2.935171</v>
      </c>
      <c r="AU1263" s="11">
        <v>3.943543</v>
      </c>
      <c r="AV1263" s="11">
        <v>1.008373</v>
      </c>
      <c r="AW1263" s="11">
        <v>34.354821000000001</v>
      </c>
    </row>
    <row r="1264" spans="21:49" x14ac:dyDescent="0.35">
      <c r="U1264" s="11" t="s">
        <v>76</v>
      </c>
      <c r="V1264" s="11">
        <v>1929</v>
      </c>
      <c r="W1264" s="11">
        <v>-14.983388</v>
      </c>
      <c r="X1264" s="11">
        <v>-15.278835000000001</v>
      </c>
      <c r="Y1264" s="11">
        <v>0.29544599999999999</v>
      </c>
      <c r="Z1264" s="18">
        <f t="shared" si="24"/>
        <v>1.971823729052468E-2</v>
      </c>
      <c r="AA1264" s="11">
        <v>1.9718260000000001</v>
      </c>
      <c r="AR1264" s="11" t="s">
        <v>76</v>
      </c>
      <c r="AS1264" s="11">
        <v>1261</v>
      </c>
      <c r="AT1264" s="11">
        <v>12.568467999999999</v>
      </c>
      <c r="AU1264" s="11">
        <v>14.114328</v>
      </c>
      <c r="AV1264" s="11">
        <v>1.54586</v>
      </c>
      <c r="AW1264" s="11">
        <v>12.299511000000001</v>
      </c>
    </row>
    <row r="1265" spans="21:49" x14ac:dyDescent="0.35">
      <c r="U1265" s="11" t="s">
        <v>76</v>
      </c>
      <c r="V1265" s="11">
        <v>1103</v>
      </c>
      <c r="W1265" s="11">
        <v>-11.971337</v>
      </c>
      <c r="X1265" s="11">
        <v>-12.205481000000001</v>
      </c>
      <c r="Y1265" s="11">
        <v>0.23414399999999999</v>
      </c>
      <c r="Z1265" s="18">
        <f t="shared" si="24"/>
        <v>1.9558717626945093E-2</v>
      </c>
      <c r="AA1265" s="11">
        <v>1.955875</v>
      </c>
      <c r="AR1265" s="11" t="s">
        <v>83</v>
      </c>
      <c r="AS1265" s="11">
        <v>1262</v>
      </c>
      <c r="AT1265" s="11">
        <v>-17.515471999999999</v>
      </c>
      <c r="AU1265" s="11">
        <v>-14.045826999999999</v>
      </c>
      <c r="AV1265" s="11">
        <v>3.4696449999999999</v>
      </c>
      <c r="AW1265" s="11">
        <v>19.80903</v>
      </c>
    </row>
    <row r="1266" spans="21:49" x14ac:dyDescent="0.35">
      <c r="U1266" s="11" t="s">
        <v>76</v>
      </c>
      <c r="V1266" s="11">
        <v>1723</v>
      </c>
      <c r="W1266" s="11">
        <v>2.6067520000000002</v>
      </c>
      <c r="X1266" s="11">
        <v>2.6569720000000001</v>
      </c>
      <c r="Y1266" s="11">
        <v>5.0220000000000001E-2</v>
      </c>
      <c r="Z1266" s="18">
        <f t="shared" si="24"/>
        <v>1.9265353973066866E-2</v>
      </c>
      <c r="AA1266" s="11">
        <v>1.9265289999999999</v>
      </c>
      <c r="AR1266" s="11" t="s">
        <v>78</v>
      </c>
      <c r="AS1266" s="11">
        <v>1263</v>
      </c>
      <c r="AT1266" s="11">
        <v>-5.8034420000000004</v>
      </c>
      <c r="AU1266" s="11">
        <v>-5.4453329999999998</v>
      </c>
      <c r="AV1266" s="11">
        <v>0.35810900000000001</v>
      </c>
      <c r="AW1266" s="11">
        <v>6.1706329999999996</v>
      </c>
    </row>
    <row r="1267" spans="21:49" x14ac:dyDescent="0.35">
      <c r="U1267" s="11" t="s">
        <v>76</v>
      </c>
      <c r="V1267" s="11">
        <v>656</v>
      </c>
      <c r="W1267" s="11">
        <v>29.606238999999999</v>
      </c>
      <c r="X1267" s="11">
        <v>29.041080999999998</v>
      </c>
      <c r="Y1267" s="11">
        <v>0.56515899999999997</v>
      </c>
      <c r="Z1267" s="18">
        <f t="shared" si="24"/>
        <v>1.9089185897607594E-2</v>
      </c>
      <c r="AA1267" s="11">
        <v>1.908917</v>
      </c>
      <c r="AR1267" s="11" t="s">
        <v>76</v>
      </c>
      <c r="AS1267" s="11">
        <v>1264</v>
      </c>
      <c r="AT1267" s="11">
        <v>-13.464442999999999</v>
      </c>
      <c r="AU1267" s="11">
        <v>-13.796843000000001</v>
      </c>
      <c r="AV1267" s="11">
        <v>0.33239999999999997</v>
      </c>
      <c r="AW1267" s="11">
        <v>2.4687269999999999</v>
      </c>
    </row>
    <row r="1268" spans="21:49" x14ac:dyDescent="0.35">
      <c r="U1268" s="11" t="s">
        <v>76</v>
      </c>
      <c r="V1268" s="11">
        <v>746</v>
      </c>
      <c r="W1268" s="11">
        <v>-11.038328999999999</v>
      </c>
      <c r="X1268" s="11">
        <v>-11.246683000000001</v>
      </c>
      <c r="Y1268" s="11">
        <v>0.20835400000000001</v>
      </c>
      <c r="Z1268" s="18">
        <f t="shared" si="24"/>
        <v>1.8875501898883429E-2</v>
      </c>
      <c r="AA1268" s="11">
        <v>1.887553</v>
      </c>
      <c r="AR1268" s="11" t="s">
        <v>76</v>
      </c>
      <c r="AS1268" s="11">
        <v>1265</v>
      </c>
      <c r="AT1268" s="11">
        <v>-10.955285</v>
      </c>
      <c r="AU1268" s="11">
        <v>-11.064942</v>
      </c>
      <c r="AV1268" s="11">
        <v>0.109656</v>
      </c>
      <c r="AW1268" s="11">
        <v>1.000945</v>
      </c>
    </row>
    <row r="1269" spans="21:49" x14ac:dyDescent="0.35">
      <c r="U1269" s="11" t="s">
        <v>76</v>
      </c>
      <c r="V1269" s="11">
        <v>494</v>
      </c>
      <c r="W1269" s="11">
        <v>22.873882999999999</v>
      </c>
      <c r="X1269" s="11">
        <v>23.296647</v>
      </c>
      <c r="Y1269" s="11">
        <v>0.42276399999999997</v>
      </c>
      <c r="Z1269" s="18">
        <f t="shared" si="24"/>
        <v>1.8482388844954744E-2</v>
      </c>
      <c r="AA1269" s="11">
        <v>1.8482400000000001</v>
      </c>
      <c r="AR1269" s="11" t="s">
        <v>76</v>
      </c>
      <c r="AS1269" s="11">
        <v>1266</v>
      </c>
      <c r="AT1269" s="11">
        <v>-0.46666000000000002</v>
      </c>
      <c r="AU1269" s="11">
        <v>-3.4444029999999999</v>
      </c>
      <c r="AV1269" s="11">
        <v>2.9777429999999998</v>
      </c>
      <c r="AW1269" s="11" t="s">
        <v>77</v>
      </c>
    </row>
    <row r="1270" spans="21:49" x14ac:dyDescent="0.35">
      <c r="U1270" s="11" t="s">
        <v>76</v>
      </c>
      <c r="V1270" s="11">
        <v>1498</v>
      </c>
      <c r="W1270" s="11">
        <v>-20.407712</v>
      </c>
      <c r="X1270" s="11">
        <v>-20.775224000000001</v>
      </c>
      <c r="Y1270" s="11">
        <v>0.36751200000000001</v>
      </c>
      <c r="Z1270" s="18">
        <f t="shared" si="24"/>
        <v>1.8008486203646937E-2</v>
      </c>
      <c r="AA1270" s="11">
        <v>1.8008489999999999</v>
      </c>
      <c r="AR1270" s="11" t="s">
        <v>76</v>
      </c>
      <c r="AS1270" s="11">
        <v>1267</v>
      </c>
      <c r="AT1270" s="11">
        <v>-12.162314</v>
      </c>
      <c r="AU1270" s="11">
        <v>-9.4047619999999998</v>
      </c>
      <c r="AV1270" s="11">
        <v>2.757552</v>
      </c>
      <c r="AW1270" s="11">
        <v>22.672919</v>
      </c>
    </row>
    <row r="1271" spans="21:49" x14ac:dyDescent="0.35">
      <c r="U1271" s="11" t="s">
        <v>76</v>
      </c>
      <c r="V1271" s="11">
        <v>328</v>
      </c>
      <c r="W1271" s="11">
        <v>-10.383357</v>
      </c>
      <c r="X1271" s="11">
        <v>-10.198021000000001</v>
      </c>
      <c r="Y1271" s="11">
        <v>0.185336</v>
      </c>
      <c r="Z1271" s="18">
        <f t="shared" si="24"/>
        <v>1.7849333312916046E-2</v>
      </c>
      <c r="AA1271" s="11">
        <v>1.784931</v>
      </c>
      <c r="AR1271" s="11" t="s">
        <v>78</v>
      </c>
      <c r="AS1271" s="11">
        <v>1268</v>
      </c>
      <c r="AT1271" s="11">
        <v>-1.1241019999999999</v>
      </c>
      <c r="AU1271" s="11">
        <v>-2.6257570000000001</v>
      </c>
      <c r="AV1271" s="11">
        <v>1.501655</v>
      </c>
      <c r="AW1271" s="11" t="s">
        <v>77</v>
      </c>
    </row>
    <row r="1272" spans="21:49" x14ac:dyDescent="0.35">
      <c r="U1272" s="11" t="s">
        <v>76</v>
      </c>
      <c r="V1272" s="11">
        <v>1289</v>
      </c>
      <c r="W1272" s="11">
        <v>-6.0442080000000002</v>
      </c>
      <c r="X1272" s="11">
        <v>-5.9398879999999998</v>
      </c>
      <c r="Y1272" s="11">
        <v>0.10432</v>
      </c>
      <c r="Z1272" s="18">
        <f t="shared" si="24"/>
        <v>1.7259498680389555E-2</v>
      </c>
      <c r="AA1272" s="11">
        <v>1.7259469999999999</v>
      </c>
      <c r="AR1272" s="11" t="s">
        <v>76</v>
      </c>
      <c r="AS1272" s="11">
        <v>1269</v>
      </c>
      <c r="AT1272" s="11">
        <v>-9.4414400000000001</v>
      </c>
      <c r="AU1272" s="11">
        <v>-8.4121710000000007</v>
      </c>
      <c r="AV1272" s="11">
        <v>1.029269</v>
      </c>
      <c r="AW1272" s="11">
        <v>10.901612999999999</v>
      </c>
    </row>
    <row r="1273" spans="21:49" x14ac:dyDescent="0.35">
      <c r="U1273" s="11" t="s">
        <v>76</v>
      </c>
      <c r="V1273" s="11">
        <v>1383</v>
      </c>
      <c r="W1273" s="11">
        <v>-13.250176</v>
      </c>
      <c r="X1273" s="11">
        <v>-13.476931</v>
      </c>
      <c r="Y1273" s="11">
        <v>0.22675600000000001</v>
      </c>
      <c r="Z1273" s="18">
        <f t="shared" si="24"/>
        <v>1.7113433059304271E-2</v>
      </c>
      <c r="AA1273" s="11">
        <v>1.7113400000000001</v>
      </c>
      <c r="AR1273" s="11" t="s">
        <v>76</v>
      </c>
      <c r="AS1273" s="11">
        <v>1270</v>
      </c>
      <c r="AT1273" s="11">
        <v>5.4542489999999999</v>
      </c>
      <c r="AU1273" s="11">
        <v>6.882555</v>
      </c>
      <c r="AV1273" s="11">
        <v>1.4283060000000001</v>
      </c>
      <c r="AW1273" s="11">
        <v>26.187025999999999</v>
      </c>
    </row>
    <row r="1274" spans="21:49" x14ac:dyDescent="0.35">
      <c r="U1274" s="11" t="s">
        <v>76</v>
      </c>
      <c r="V1274" s="11">
        <v>991</v>
      </c>
      <c r="W1274" s="11">
        <v>18.909914000000001</v>
      </c>
      <c r="X1274" s="11">
        <v>18.586894000000001</v>
      </c>
      <c r="Y1274" s="11">
        <v>0.32301999999999997</v>
      </c>
      <c r="Z1274" s="18">
        <f t="shared" si="24"/>
        <v>1.7082044899834021E-2</v>
      </c>
      <c r="AA1274" s="11">
        <v>1.7082059999999999</v>
      </c>
      <c r="AR1274" s="11" t="s">
        <v>83</v>
      </c>
      <c r="AS1274" s="11">
        <v>1271</v>
      </c>
      <c r="AT1274" s="11">
        <v>-0.41513</v>
      </c>
      <c r="AU1274" s="11">
        <v>0.71406099999999995</v>
      </c>
      <c r="AV1274" s="11">
        <v>1.1291910000000001</v>
      </c>
      <c r="AW1274" s="11" t="s">
        <v>77</v>
      </c>
    </row>
    <row r="1275" spans="21:49" x14ac:dyDescent="0.35">
      <c r="U1275" s="11" t="s">
        <v>76</v>
      </c>
      <c r="V1275" s="11">
        <v>1817</v>
      </c>
      <c r="W1275" s="11">
        <v>-24.855944000000001</v>
      </c>
      <c r="X1275" s="11">
        <v>-25.279239</v>
      </c>
      <c r="Y1275" s="11">
        <v>0.42329499999999998</v>
      </c>
      <c r="Z1275" s="18">
        <f t="shared" si="24"/>
        <v>1.7029930546995115E-2</v>
      </c>
      <c r="AA1275" s="11">
        <v>1.7029920000000001</v>
      </c>
      <c r="AR1275" s="11" t="s">
        <v>76</v>
      </c>
      <c r="AS1275" s="11">
        <v>1272</v>
      </c>
      <c r="AT1275" s="11">
        <v>18.773045</v>
      </c>
      <c r="AU1275" s="11">
        <v>25.34028</v>
      </c>
      <c r="AV1275" s="11">
        <v>6.5672350000000002</v>
      </c>
      <c r="AW1275" s="11">
        <v>34.982258000000002</v>
      </c>
    </row>
    <row r="1276" spans="21:49" x14ac:dyDescent="0.35">
      <c r="U1276" s="11" t="s">
        <v>76</v>
      </c>
      <c r="V1276" s="11">
        <v>1872</v>
      </c>
      <c r="W1276" s="11">
        <v>7.4609360000000002</v>
      </c>
      <c r="X1276" s="11">
        <v>7.3370499999999996</v>
      </c>
      <c r="Y1276" s="11">
        <v>0.123886</v>
      </c>
      <c r="Z1276" s="18">
        <f t="shared" si="24"/>
        <v>1.6604619045117126E-2</v>
      </c>
      <c r="AA1276" s="11">
        <v>1.6604650000000001</v>
      </c>
      <c r="AR1276" s="11" t="s">
        <v>76</v>
      </c>
      <c r="AS1276" s="11">
        <v>1273</v>
      </c>
      <c r="AT1276" s="11">
        <v>-23.918755000000001</v>
      </c>
      <c r="AU1276" s="11">
        <v>-21.162641000000001</v>
      </c>
      <c r="AV1276" s="11">
        <v>2.7561140000000002</v>
      </c>
      <c r="AW1276" s="11">
        <v>11.522814</v>
      </c>
    </row>
    <row r="1277" spans="21:49" x14ac:dyDescent="0.35">
      <c r="U1277" s="11" t="s">
        <v>76</v>
      </c>
      <c r="V1277" s="11">
        <v>424</v>
      </c>
      <c r="W1277" s="11">
        <v>-12.949426000000001</v>
      </c>
      <c r="X1277" s="11">
        <v>-13.160499</v>
      </c>
      <c r="Y1277" s="11">
        <v>0.21107200000000001</v>
      </c>
      <c r="Z1277" s="18">
        <f t="shared" si="24"/>
        <v>1.6299718613010338E-2</v>
      </c>
      <c r="AA1277" s="11">
        <v>1.629972</v>
      </c>
      <c r="AR1277" s="11" t="s">
        <v>76</v>
      </c>
      <c r="AS1277" s="11">
        <v>1274</v>
      </c>
      <c r="AT1277" s="11">
        <v>-11.256482999999999</v>
      </c>
      <c r="AU1277" s="11">
        <v>-9.1256450000000005</v>
      </c>
      <c r="AV1277" s="11">
        <v>2.1308370000000001</v>
      </c>
      <c r="AW1277" s="11">
        <v>18.929867999999999</v>
      </c>
    </row>
    <row r="1278" spans="21:49" x14ac:dyDescent="0.35">
      <c r="U1278" s="11" t="s">
        <v>76</v>
      </c>
      <c r="V1278" s="11">
        <v>1581</v>
      </c>
      <c r="W1278" s="11">
        <v>-20.672352</v>
      </c>
      <c r="X1278" s="11">
        <v>-20.341422999999999</v>
      </c>
      <c r="Y1278" s="11">
        <v>0.33092899999999997</v>
      </c>
      <c r="Z1278" s="18">
        <f t="shared" si="24"/>
        <v>1.60082897195249E-2</v>
      </c>
      <c r="AA1278" s="11">
        <v>1.6008290000000001</v>
      </c>
      <c r="AR1278" s="11" t="s">
        <v>76</v>
      </c>
      <c r="AS1278" s="11">
        <v>1275</v>
      </c>
      <c r="AT1278" s="11">
        <v>-11.426062</v>
      </c>
      <c r="AU1278" s="11">
        <v>-6.263045</v>
      </c>
      <c r="AV1278" s="11">
        <v>5.163017</v>
      </c>
      <c r="AW1278" s="11">
        <v>45.186323000000002</v>
      </c>
    </row>
    <row r="1279" spans="21:49" x14ac:dyDescent="0.35">
      <c r="U1279" s="11" t="s">
        <v>76</v>
      </c>
      <c r="V1279" s="11">
        <v>741</v>
      </c>
      <c r="W1279" s="11">
        <v>-12.803485</v>
      </c>
      <c r="X1279" s="11">
        <v>-13.00826</v>
      </c>
      <c r="Y1279" s="11">
        <v>0.20477500000000001</v>
      </c>
      <c r="Z1279" s="18">
        <f t="shared" si="24"/>
        <v>1.599369234235835E-2</v>
      </c>
      <c r="AA1279" s="11">
        <v>1.599369</v>
      </c>
      <c r="AR1279" s="11" t="s">
        <v>78</v>
      </c>
      <c r="AS1279" s="11">
        <v>1276</v>
      </c>
      <c r="AT1279" s="11">
        <v>-10.197464999999999</v>
      </c>
      <c r="AU1279" s="11">
        <v>-9.5942740000000004</v>
      </c>
      <c r="AV1279" s="11">
        <v>0.60319100000000003</v>
      </c>
      <c r="AW1279" s="11">
        <v>5.9151109999999996</v>
      </c>
    </row>
    <row r="1280" spans="21:49" x14ac:dyDescent="0.35">
      <c r="U1280" s="11" t="s">
        <v>76</v>
      </c>
      <c r="V1280" s="11">
        <v>1853</v>
      </c>
      <c r="W1280" s="11">
        <v>-18.022468</v>
      </c>
      <c r="X1280" s="11">
        <v>-17.734804</v>
      </c>
      <c r="Y1280" s="11">
        <v>0.28766399999999998</v>
      </c>
      <c r="Z1280" s="18">
        <f t="shared" si="24"/>
        <v>1.5961409946739811E-2</v>
      </c>
      <c r="AA1280" s="11">
        <v>1.5961399999999999</v>
      </c>
      <c r="AR1280" s="11" t="s">
        <v>76</v>
      </c>
      <c r="AS1280" s="11">
        <v>1277</v>
      </c>
      <c r="AT1280" s="11">
        <v>24.561682999999999</v>
      </c>
      <c r="AU1280" s="11">
        <v>24.039652</v>
      </c>
      <c r="AV1280" s="11">
        <v>0.52203100000000002</v>
      </c>
      <c r="AW1280" s="11">
        <v>2.1253869999999999</v>
      </c>
    </row>
    <row r="1281" spans="21:49" x14ac:dyDescent="0.35">
      <c r="U1281" s="11" t="s">
        <v>76</v>
      </c>
      <c r="V1281" s="11">
        <v>1978</v>
      </c>
      <c r="W1281" s="11">
        <v>24.601806</v>
      </c>
      <c r="X1281" s="11">
        <v>24.992726000000001</v>
      </c>
      <c r="Y1281" s="11">
        <v>0.39091999999999999</v>
      </c>
      <c r="Z1281" s="18">
        <f t="shared" si="24"/>
        <v>1.5889890360081694E-2</v>
      </c>
      <c r="AA1281" s="11">
        <v>1.588991</v>
      </c>
      <c r="AR1281" s="11" t="s">
        <v>83</v>
      </c>
      <c r="AS1281" s="11">
        <v>1278</v>
      </c>
      <c r="AT1281" s="11">
        <v>-1.7174940000000001</v>
      </c>
      <c r="AU1281" s="11">
        <v>-3.8159109999999998</v>
      </c>
      <c r="AV1281" s="11">
        <v>2.098417</v>
      </c>
      <c r="AW1281" s="11" t="s">
        <v>77</v>
      </c>
    </row>
    <row r="1282" spans="21:49" x14ac:dyDescent="0.35">
      <c r="U1282" s="11" t="s">
        <v>76</v>
      </c>
      <c r="V1282" s="11">
        <v>628</v>
      </c>
      <c r="W1282" s="11">
        <v>-20.135921</v>
      </c>
      <c r="X1282" s="11">
        <v>-20.455597999999998</v>
      </c>
      <c r="Y1282" s="11">
        <v>0.31967699999999999</v>
      </c>
      <c r="Z1282" s="18">
        <f t="shared" si="24"/>
        <v>1.5875956207813888E-2</v>
      </c>
      <c r="AA1282" s="11">
        <v>1.5875969999999999</v>
      </c>
      <c r="AR1282" s="11" t="s">
        <v>76</v>
      </c>
      <c r="AS1282" s="11">
        <v>1279</v>
      </c>
      <c r="AT1282" s="11">
        <v>0.86477099999999996</v>
      </c>
      <c r="AU1282" s="11">
        <v>-0.94089800000000001</v>
      </c>
      <c r="AV1282" s="11">
        <v>1.805669</v>
      </c>
      <c r="AW1282" s="11" t="s">
        <v>77</v>
      </c>
    </row>
    <row r="1283" spans="21:49" x14ac:dyDescent="0.35">
      <c r="U1283" s="11" t="s">
        <v>76</v>
      </c>
      <c r="V1283" s="11">
        <v>1698</v>
      </c>
      <c r="W1283" s="11">
        <v>-23.657972000000001</v>
      </c>
      <c r="X1283" s="11">
        <v>-23.283261</v>
      </c>
      <c r="Y1283" s="11">
        <v>0.37471100000000002</v>
      </c>
      <c r="Z1283" s="18">
        <f t="shared" ref="Z1283:Z1346" si="25">ABS(Y1283/W1283)</f>
        <v>1.5838677972904863E-2</v>
      </c>
      <c r="AA1283" s="11">
        <v>1.5838680000000001</v>
      </c>
      <c r="AR1283" s="11" t="s">
        <v>83</v>
      </c>
      <c r="AS1283" s="11">
        <v>1280</v>
      </c>
      <c r="AT1283" s="11">
        <v>5.2878420000000004</v>
      </c>
      <c r="AU1283" s="11">
        <v>4.0853570000000001</v>
      </c>
      <c r="AV1283" s="11">
        <v>1.202485</v>
      </c>
      <c r="AW1283" s="11">
        <v>22.740559999999999</v>
      </c>
    </row>
    <row r="1284" spans="21:49" x14ac:dyDescent="0.35">
      <c r="U1284" s="11" t="s">
        <v>76</v>
      </c>
      <c r="V1284" s="11">
        <v>431</v>
      </c>
      <c r="W1284" s="11">
        <v>-18.084078000000002</v>
      </c>
      <c r="X1284" s="11">
        <v>-18.36994</v>
      </c>
      <c r="Y1284" s="11">
        <v>0.285862</v>
      </c>
      <c r="Z1284" s="18">
        <f t="shared" si="25"/>
        <v>1.5807385922577862E-2</v>
      </c>
      <c r="AA1284" s="11">
        <v>1.5807370000000001</v>
      </c>
      <c r="AR1284" s="11" t="s">
        <v>78</v>
      </c>
      <c r="AS1284" s="11">
        <v>1281</v>
      </c>
      <c r="AT1284" s="11">
        <v>6.0765700000000002</v>
      </c>
      <c r="AU1284" s="11">
        <v>7.824573</v>
      </c>
      <c r="AV1284" s="11">
        <v>1.748003</v>
      </c>
      <c r="AW1284" s="11">
        <v>28.766269999999999</v>
      </c>
    </row>
    <row r="1285" spans="21:49" x14ac:dyDescent="0.35">
      <c r="U1285" s="11" t="s">
        <v>76</v>
      </c>
      <c r="V1285" s="11">
        <v>598</v>
      </c>
      <c r="W1285" s="11">
        <v>15.603255000000001</v>
      </c>
      <c r="X1285" s="11">
        <v>15.362351</v>
      </c>
      <c r="Y1285" s="11">
        <v>0.24090400000000001</v>
      </c>
      <c r="Z1285" s="18">
        <f t="shared" si="25"/>
        <v>1.5439342624343447E-2</v>
      </c>
      <c r="AA1285" s="11">
        <v>1.543936</v>
      </c>
      <c r="AR1285" s="11" t="s">
        <v>76</v>
      </c>
      <c r="AS1285" s="11">
        <v>1282</v>
      </c>
      <c r="AT1285" s="11">
        <v>-11.412694999999999</v>
      </c>
      <c r="AU1285" s="11">
        <v>-8.3647469999999995</v>
      </c>
      <c r="AV1285" s="11">
        <v>3.0479479999999999</v>
      </c>
      <c r="AW1285" s="11">
        <v>26.706643</v>
      </c>
    </row>
    <row r="1286" spans="21:49" x14ac:dyDescent="0.35">
      <c r="U1286" s="11" t="s">
        <v>76</v>
      </c>
      <c r="V1286" s="11">
        <v>1816</v>
      </c>
      <c r="W1286" s="11">
        <v>-25.735512</v>
      </c>
      <c r="X1286" s="11">
        <v>-26.126159000000001</v>
      </c>
      <c r="Y1286" s="11">
        <v>0.390648</v>
      </c>
      <c r="Z1286" s="18">
        <f t="shared" si="25"/>
        <v>1.5179336630256278E-2</v>
      </c>
      <c r="AA1286" s="11">
        <v>1.5179320000000001</v>
      </c>
      <c r="AR1286" s="11" t="s">
        <v>76</v>
      </c>
      <c r="AS1286" s="11">
        <v>1283</v>
      </c>
      <c r="AT1286" s="11">
        <v>-15.28196</v>
      </c>
      <c r="AU1286" s="11">
        <v>-15.373286</v>
      </c>
      <c r="AV1286" s="11">
        <v>9.1326000000000004E-2</v>
      </c>
      <c r="AW1286" s="11">
        <v>0.59760800000000003</v>
      </c>
    </row>
    <row r="1287" spans="21:49" x14ac:dyDescent="0.35">
      <c r="U1287" s="11" t="s">
        <v>76</v>
      </c>
      <c r="V1287" s="11">
        <v>868</v>
      </c>
      <c r="W1287" s="11">
        <v>17.911442000000001</v>
      </c>
      <c r="X1287" s="11">
        <v>17.644421999999999</v>
      </c>
      <c r="Y1287" s="11">
        <v>0.26701999999999998</v>
      </c>
      <c r="Z1287" s="18">
        <f t="shared" si="25"/>
        <v>1.4907789110446828E-2</v>
      </c>
      <c r="AA1287" s="11">
        <v>1.490777</v>
      </c>
      <c r="AR1287" s="11" t="s">
        <v>76</v>
      </c>
      <c r="AS1287" s="11">
        <v>1284</v>
      </c>
      <c r="AT1287" s="11">
        <v>-17.514295000000001</v>
      </c>
      <c r="AU1287" s="11">
        <v>-15.897066000000001</v>
      </c>
      <c r="AV1287" s="11">
        <v>1.6172280000000001</v>
      </c>
      <c r="AW1287" s="11">
        <v>9.2337620000000005</v>
      </c>
    </row>
    <row r="1288" spans="21:49" x14ac:dyDescent="0.35">
      <c r="U1288" s="11" t="s">
        <v>76</v>
      </c>
      <c r="V1288" s="11">
        <v>1044</v>
      </c>
      <c r="W1288" s="11">
        <v>-23.423978999999999</v>
      </c>
      <c r="X1288" s="11">
        <v>-23.769116</v>
      </c>
      <c r="Y1288" s="11">
        <v>0.34513700000000003</v>
      </c>
      <c r="Z1288" s="18">
        <f t="shared" si="25"/>
        <v>1.4734345518325476E-2</v>
      </c>
      <c r="AA1288" s="11">
        <v>1.4734339999999999</v>
      </c>
      <c r="AR1288" s="11" t="s">
        <v>76</v>
      </c>
      <c r="AS1288" s="11">
        <v>1285</v>
      </c>
      <c r="AT1288" s="11">
        <v>2.2345410000000001</v>
      </c>
      <c r="AU1288" s="11">
        <v>2.2793329999999998</v>
      </c>
      <c r="AV1288" s="11">
        <v>4.4790999999999997E-2</v>
      </c>
      <c r="AW1288" s="11">
        <v>2.0045009999999999</v>
      </c>
    </row>
    <row r="1289" spans="21:49" x14ac:dyDescent="0.35">
      <c r="U1289" s="11" t="s">
        <v>76</v>
      </c>
      <c r="V1289" s="11">
        <v>131</v>
      </c>
      <c r="W1289" s="11">
        <v>-6.312754</v>
      </c>
      <c r="X1289" s="11">
        <v>-6.2199280000000003</v>
      </c>
      <c r="Y1289" s="11">
        <v>9.2826000000000006E-2</v>
      </c>
      <c r="Z1289" s="18">
        <f t="shared" si="25"/>
        <v>1.4704517236058938E-2</v>
      </c>
      <c r="AA1289" s="11">
        <v>1.470448</v>
      </c>
      <c r="AR1289" s="11" t="s">
        <v>83</v>
      </c>
      <c r="AS1289" s="11">
        <v>1286</v>
      </c>
      <c r="AT1289" s="11">
        <v>-21.253215999999998</v>
      </c>
      <c r="AU1289" s="11">
        <v>-19.920361</v>
      </c>
      <c r="AV1289" s="11">
        <v>1.332856</v>
      </c>
      <c r="AW1289" s="11">
        <v>6.2713130000000001</v>
      </c>
    </row>
    <row r="1290" spans="21:49" x14ac:dyDescent="0.35">
      <c r="U1290" s="11" t="s">
        <v>76</v>
      </c>
      <c r="V1290" s="11">
        <v>19</v>
      </c>
      <c r="W1290" s="11">
        <v>4.1693490000000004</v>
      </c>
      <c r="X1290" s="11">
        <v>4.2303790000000001</v>
      </c>
      <c r="Y1290" s="11">
        <v>6.1030000000000001E-2</v>
      </c>
      <c r="Z1290" s="18">
        <f t="shared" si="25"/>
        <v>1.4637776784817005E-2</v>
      </c>
      <c r="AA1290" s="11">
        <v>1.463778</v>
      </c>
      <c r="AR1290" s="11" t="s">
        <v>78</v>
      </c>
      <c r="AS1290" s="11">
        <v>1287</v>
      </c>
      <c r="AT1290" s="11">
        <v>27.826844000000001</v>
      </c>
      <c r="AU1290" s="11">
        <v>41.122816999999998</v>
      </c>
      <c r="AV1290" s="11">
        <v>13.295973</v>
      </c>
      <c r="AW1290" s="11">
        <v>47.781101</v>
      </c>
    </row>
    <row r="1291" spans="21:49" x14ac:dyDescent="0.35">
      <c r="U1291" s="11" t="s">
        <v>76</v>
      </c>
      <c r="V1291" s="11">
        <v>1932</v>
      </c>
      <c r="W1291" s="11">
        <v>-12.723036</v>
      </c>
      <c r="X1291" s="11">
        <v>-12.908412999999999</v>
      </c>
      <c r="Y1291" s="11">
        <v>0.18537699999999999</v>
      </c>
      <c r="Z1291" s="18">
        <f t="shared" si="25"/>
        <v>1.4570185921033312E-2</v>
      </c>
      <c r="AA1291" s="11">
        <v>1.4570160000000001</v>
      </c>
      <c r="AR1291" s="11" t="s">
        <v>76</v>
      </c>
      <c r="AS1291" s="11">
        <v>1288</v>
      </c>
      <c r="AT1291" s="11">
        <v>-9.7835599999999996</v>
      </c>
      <c r="AU1291" s="11">
        <v>-10.108153</v>
      </c>
      <c r="AV1291" s="11">
        <v>0.32459300000000002</v>
      </c>
      <c r="AW1291" s="11">
        <v>3.3177400000000001</v>
      </c>
    </row>
    <row r="1292" spans="21:49" x14ac:dyDescent="0.35">
      <c r="U1292" s="11" t="s">
        <v>76</v>
      </c>
      <c r="V1292" s="11">
        <v>531</v>
      </c>
      <c r="W1292" s="11">
        <v>-4.7652190000000001</v>
      </c>
      <c r="X1292" s="11">
        <v>-4.6959499999999998</v>
      </c>
      <c r="Y1292" s="11">
        <v>6.9268999999999997E-2</v>
      </c>
      <c r="Z1292" s="18">
        <f t="shared" si="25"/>
        <v>1.4536372829874135E-2</v>
      </c>
      <c r="AA1292" s="11">
        <v>1.4536370000000001</v>
      </c>
      <c r="AR1292" s="11" t="s">
        <v>76</v>
      </c>
      <c r="AS1292" s="11">
        <v>1289</v>
      </c>
      <c r="AT1292" s="11">
        <v>-6.0442080000000002</v>
      </c>
      <c r="AU1292" s="11">
        <v>-5.9398879999999998</v>
      </c>
      <c r="AV1292" s="11">
        <v>0.10432</v>
      </c>
      <c r="AW1292" s="11">
        <v>1.7259469999999999</v>
      </c>
    </row>
    <row r="1293" spans="21:49" x14ac:dyDescent="0.35">
      <c r="U1293" s="11" t="s">
        <v>76</v>
      </c>
      <c r="V1293" s="11">
        <v>155</v>
      </c>
      <c r="W1293" s="11">
        <v>-14.550800000000001</v>
      </c>
      <c r="X1293" s="11">
        <v>-14.340415999999999</v>
      </c>
      <c r="Y1293" s="11">
        <v>0.21038399999999999</v>
      </c>
      <c r="Z1293" s="18">
        <f t="shared" si="25"/>
        <v>1.4458586469472467E-2</v>
      </c>
      <c r="AA1293" s="11">
        <v>1.4458610000000001</v>
      </c>
      <c r="AR1293" s="11" t="s">
        <v>76</v>
      </c>
      <c r="AS1293" s="11">
        <v>1290</v>
      </c>
      <c r="AT1293" s="11">
        <v>-14.383495999999999</v>
      </c>
      <c r="AU1293" s="11">
        <v>-16.16696</v>
      </c>
      <c r="AV1293" s="11">
        <v>1.7834639999999999</v>
      </c>
      <c r="AW1293" s="11">
        <v>12.399376</v>
      </c>
    </row>
    <row r="1294" spans="21:49" x14ac:dyDescent="0.35">
      <c r="U1294" s="11" t="s">
        <v>76</v>
      </c>
      <c r="V1294" s="11">
        <v>1157</v>
      </c>
      <c r="W1294" s="11">
        <v>19.085464999999999</v>
      </c>
      <c r="X1294" s="11">
        <v>19.358865000000002</v>
      </c>
      <c r="Y1294" s="11">
        <v>0.27339999999999998</v>
      </c>
      <c r="Z1294" s="18">
        <f t="shared" si="25"/>
        <v>1.4325037404118788E-2</v>
      </c>
      <c r="AA1294" s="11">
        <v>1.4325019999999999</v>
      </c>
      <c r="AR1294" s="11" t="s">
        <v>76</v>
      </c>
      <c r="AS1294" s="11">
        <v>1291</v>
      </c>
      <c r="AT1294" s="11">
        <v>-12.760541</v>
      </c>
      <c r="AU1294" s="11">
        <v>-10.73504</v>
      </c>
      <c r="AV1294" s="11">
        <v>2.0255019999999999</v>
      </c>
      <c r="AW1294" s="11">
        <v>15.873165</v>
      </c>
    </row>
    <row r="1295" spans="21:49" x14ac:dyDescent="0.35">
      <c r="U1295" s="11" t="s">
        <v>76</v>
      </c>
      <c r="V1295" s="11">
        <v>765</v>
      </c>
      <c r="W1295" s="11">
        <v>-17.038771000000001</v>
      </c>
      <c r="X1295" s="11">
        <v>-16.806467999999999</v>
      </c>
      <c r="Y1295" s="11">
        <v>0.23230300000000001</v>
      </c>
      <c r="Z1295" s="18">
        <f t="shared" si="25"/>
        <v>1.363378849331328E-2</v>
      </c>
      <c r="AA1295" s="11">
        <v>1.36338</v>
      </c>
      <c r="AR1295" s="11" t="s">
        <v>76</v>
      </c>
      <c r="AS1295" s="11">
        <v>1292</v>
      </c>
      <c r="AT1295" s="11">
        <v>-12.730684999999999</v>
      </c>
      <c r="AU1295" s="11">
        <v>-12.469934</v>
      </c>
      <c r="AV1295" s="11">
        <v>0.26075100000000001</v>
      </c>
      <c r="AW1295" s="11">
        <v>2.0482109999999998</v>
      </c>
    </row>
    <row r="1296" spans="21:49" x14ac:dyDescent="0.35">
      <c r="U1296" s="11" t="s">
        <v>76</v>
      </c>
      <c r="V1296" s="11">
        <v>696</v>
      </c>
      <c r="W1296" s="11">
        <v>-11.672689999999999</v>
      </c>
      <c r="X1296" s="11">
        <v>-11.514188000000001</v>
      </c>
      <c r="Y1296" s="11">
        <v>0.158502</v>
      </c>
      <c r="Z1296" s="18">
        <f t="shared" si="25"/>
        <v>1.3578875135037426E-2</v>
      </c>
      <c r="AA1296" s="11">
        <v>1.3578840000000001</v>
      </c>
      <c r="AR1296" s="11" t="s">
        <v>76</v>
      </c>
      <c r="AS1296" s="11">
        <v>1293</v>
      </c>
      <c r="AT1296" s="11">
        <v>-16.119582000000001</v>
      </c>
      <c r="AU1296" s="11">
        <v>-17.059066000000001</v>
      </c>
      <c r="AV1296" s="11">
        <v>0.93948399999999999</v>
      </c>
      <c r="AW1296" s="11">
        <v>5.8282160000000003</v>
      </c>
    </row>
    <row r="1297" spans="21:49" x14ac:dyDescent="0.35">
      <c r="U1297" s="11" t="s">
        <v>76</v>
      </c>
      <c r="V1297" s="11">
        <v>1488</v>
      </c>
      <c r="W1297" s="11">
        <v>21.184054</v>
      </c>
      <c r="X1297" s="11">
        <v>20.899764999999999</v>
      </c>
      <c r="Y1297" s="11">
        <v>0.28428900000000001</v>
      </c>
      <c r="Z1297" s="18">
        <f t="shared" si="25"/>
        <v>1.3419952573761378E-2</v>
      </c>
      <c r="AA1297" s="11">
        <v>1.341995</v>
      </c>
      <c r="AR1297" s="11" t="s">
        <v>76</v>
      </c>
      <c r="AS1297" s="11">
        <v>1294</v>
      </c>
      <c r="AT1297" s="11">
        <v>1.501992</v>
      </c>
      <c r="AU1297" s="11">
        <v>-1.618538</v>
      </c>
      <c r="AV1297" s="11">
        <v>3.12053</v>
      </c>
      <c r="AW1297" s="11" t="s">
        <v>77</v>
      </c>
    </row>
    <row r="1298" spans="21:49" x14ac:dyDescent="0.35">
      <c r="U1298" s="11" t="s">
        <v>76</v>
      </c>
      <c r="V1298" s="11">
        <v>636</v>
      </c>
      <c r="W1298" s="11">
        <v>32.927098999999998</v>
      </c>
      <c r="X1298" s="11">
        <v>33.368287000000002</v>
      </c>
      <c r="Y1298" s="11">
        <v>0.44118800000000002</v>
      </c>
      <c r="Z1298" s="18">
        <f t="shared" si="25"/>
        <v>1.339893320088721E-2</v>
      </c>
      <c r="AA1298" s="11">
        <v>1.3398939999999999</v>
      </c>
      <c r="AR1298" s="11" t="s">
        <v>78</v>
      </c>
      <c r="AS1298" s="11">
        <v>1295</v>
      </c>
      <c r="AT1298" s="11">
        <v>7.3212320000000002</v>
      </c>
      <c r="AU1298" s="11">
        <v>11.193465</v>
      </c>
      <c r="AV1298" s="11">
        <v>3.872233</v>
      </c>
      <c r="AW1298" s="11">
        <v>52.890456999999998</v>
      </c>
    </row>
    <row r="1299" spans="21:49" x14ac:dyDescent="0.35">
      <c r="U1299" s="11" t="s">
        <v>76</v>
      </c>
      <c r="V1299" s="11">
        <v>1807</v>
      </c>
      <c r="W1299" s="11">
        <v>-19.449786</v>
      </c>
      <c r="X1299" s="11">
        <v>-19.710260000000002</v>
      </c>
      <c r="Y1299" s="11">
        <v>0.26047399999999998</v>
      </c>
      <c r="Z1299" s="18">
        <f t="shared" si="25"/>
        <v>1.3392126782268966E-2</v>
      </c>
      <c r="AA1299" s="11">
        <v>1.3392139999999999</v>
      </c>
      <c r="AR1299" s="11" t="s">
        <v>76</v>
      </c>
      <c r="AS1299" s="11">
        <v>1296</v>
      </c>
      <c r="AT1299" s="11">
        <v>5.9529800000000002</v>
      </c>
      <c r="AU1299" s="11">
        <v>7.9644769999999996</v>
      </c>
      <c r="AV1299" s="11">
        <v>2.0114969999999999</v>
      </c>
      <c r="AW1299" s="11">
        <v>33.789752999999997</v>
      </c>
    </row>
    <row r="1300" spans="21:49" x14ac:dyDescent="0.35">
      <c r="U1300" s="11" t="s">
        <v>76</v>
      </c>
      <c r="V1300" s="11">
        <v>1857</v>
      </c>
      <c r="W1300" s="11">
        <v>-20.715026000000002</v>
      </c>
      <c r="X1300" s="11">
        <v>-20.448205999999999</v>
      </c>
      <c r="Y1300" s="11">
        <v>0.26682</v>
      </c>
      <c r="Z1300" s="18">
        <f t="shared" si="25"/>
        <v>1.2880505194635043E-2</v>
      </c>
      <c r="AA1300" s="11">
        <v>1.2880510000000001</v>
      </c>
      <c r="AR1300" s="11" t="s">
        <v>83</v>
      </c>
      <c r="AS1300" s="11">
        <v>1297</v>
      </c>
      <c r="AT1300" s="11">
        <v>-2.4130790000000002</v>
      </c>
      <c r="AU1300" s="11">
        <v>-4.4035539999999997</v>
      </c>
      <c r="AV1300" s="11">
        <v>1.990475</v>
      </c>
      <c r="AW1300" s="11">
        <v>82.486928000000006</v>
      </c>
    </row>
    <row r="1301" spans="21:49" x14ac:dyDescent="0.35">
      <c r="U1301" s="11" t="s">
        <v>76</v>
      </c>
      <c r="V1301" s="11">
        <v>401</v>
      </c>
      <c r="W1301" s="11">
        <v>-16.371442999999999</v>
      </c>
      <c r="X1301" s="11">
        <v>-16.160696000000002</v>
      </c>
      <c r="Y1301" s="11">
        <v>0.21074699999999999</v>
      </c>
      <c r="Z1301" s="18">
        <f t="shared" si="25"/>
        <v>1.2872842057966424E-2</v>
      </c>
      <c r="AA1301" s="11">
        <v>1.287283</v>
      </c>
      <c r="AR1301" s="11" t="s">
        <v>76</v>
      </c>
      <c r="AS1301" s="11">
        <v>1298</v>
      </c>
      <c r="AT1301" s="11">
        <v>12.558578000000001</v>
      </c>
      <c r="AU1301" s="11">
        <v>13.441447</v>
      </c>
      <c r="AV1301" s="11">
        <v>0.88286900000000001</v>
      </c>
      <c r="AW1301" s="11">
        <v>7.0300099999999999</v>
      </c>
    </row>
    <row r="1302" spans="21:49" x14ac:dyDescent="0.35">
      <c r="U1302" s="11" t="s">
        <v>76</v>
      </c>
      <c r="V1302" s="11">
        <v>149</v>
      </c>
      <c r="W1302" s="11">
        <v>-18.063223000000001</v>
      </c>
      <c r="X1302" s="11">
        <v>-17.833079999999999</v>
      </c>
      <c r="Y1302" s="11">
        <v>0.23014299999999999</v>
      </c>
      <c r="Z1302" s="18">
        <f t="shared" si="25"/>
        <v>1.2740970977327799E-2</v>
      </c>
      <c r="AA1302" s="11">
        <v>1.274097</v>
      </c>
      <c r="AR1302" s="11" t="s">
        <v>76</v>
      </c>
      <c r="AS1302" s="11">
        <v>1299</v>
      </c>
      <c r="AT1302" s="11">
        <v>13.196586</v>
      </c>
      <c r="AU1302" s="11">
        <v>15.956867000000001</v>
      </c>
      <c r="AV1302" s="11">
        <v>2.7602799999999998</v>
      </c>
      <c r="AW1302" s="11">
        <v>20.916625</v>
      </c>
    </row>
    <row r="1303" spans="21:49" x14ac:dyDescent="0.35">
      <c r="U1303" s="11" t="s">
        <v>76</v>
      </c>
      <c r="V1303" s="11">
        <v>6</v>
      </c>
      <c r="W1303" s="11">
        <v>22.897628999999998</v>
      </c>
      <c r="X1303" s="11">
        <v>23.176898999999999</v>
      </c>
      <c r="Y1303" s="11">
        <v>0.27927000000000002</v>
      </c>
      <c r="Z1303" s="18">
        <f t="shared" si="25"/>
        <v>1.2196459292794028E-2</v>
      </c>
      <c r="AA1303" s="11">
        <v>1.2196450000000001</v>
      </c>
      <c r="AR1303" s="11" t="s">
        <v>76</v>
      </c>
      <c r="AS1303" s="11">
        <v>1300</v>
      </c>
      <c r="AT1303" s="11">
        <v>1.4040509999999999</v>
      </c>
      <c r="AU1303" s="11">
        <v>3.4111660000000001</v>
      </c>
      <c r="AV1303" s="11">
        <v>2.0071150000000002</v>
      </c>
      <c r="AW1303" s="11" t="s">
        <v>77</v>
      </c>
    </row>
    <row r="1304" spans="21:49" x14ac:dyDescent="0.35">
      <c r="U1304" s="11" t="s">
        <v>76</v>
      </c>
      <c r="V1304" s="11">
        <v>1353</v>
      </c>
      <c r="W1304" s="11">
        <v>-25.701074999999999</v>
      </c>
      <c r="X1304" s="11">
        <v>-26.013501000000002</v>
      </c>
      <c r="Y1304" s="11">
        <v>0.31242599999999998</v>
      </c>
      <c r="Z1304" s="18">
        <f t="shared" si="25"/>
        <v>1.2156145219606573E-2</v>
      </c>
      <c r="AA1304" s="11">
        <v>1.2156149999999999</v>
      </c>
      <c r="AR1304" s="11" t="s">
        <v>76</v>
      </c>
      <c r="AS1304" s="11">
        <v>1301</v>
      </c>
      <c r="AT1304" s="11">
        <v>17.988040000000002</v>
      </c>
      <c r="AU1304" s="11">
        <v>13.774247000000001</v>
      </c>
      <c r="AV1304" s="11">
        <v>4.2137929999999999</v>
      </c>
      <c r="AW1304" s="11">
        <v>23.425525</v>
      </c>
    </row>
    <row r="1305" spans="21:49" x14ac:dyDescent="0.35">
      <c r="U1305" s="11" t="s">
        <v>76</v>
      </c>
      <c r="V1305" s="11">
        <v>1896</v>
      </c>
      <c r="W1305" s="11">
        <v>-6.12629</v>
      </c>
      <c r="X1305" s="11">
        <v>-6.0518489999999998</v>
      </c>
      <c r="Y1305" s="11">
        <v>7.4440999999999993E-2</v>
      </c>
      <c r="Z1305" s="18">
        <f t="shared" si="25"/>
        <v>1.2151073488195954E-2</v>
      </c>
      <c r="AA1305" s="11">
        <v>1.2151099999999999</v>
      </c>
      <c r="AR1305" s="11" t="s">
        <v>76</v>
      </c>
      <c r="AS1305" s="11">
        <v>1302</v>
      </c>
      <c r="AT1305" s="11">
        <v>-13.003603999999999</v>
      </c>
      <c r="AU1305" s="11">
        <v>-15.924943000000001</v>
      </c>
      <c r="AV1305" s="11">
        <v>2.9213390000000001</v>
      </c>
      <c r="AW1305" s="11">
        <v>22.465609000000001</v>
      </c>
    </row>
    <row r="1306" spans="21:49" x14ac:dyDescent="0.35">
      <c r="U1306" s="11" t="s">
        <v>76</v>
      </c>
      <c r="V1306" s="11">
        <v>296</v>
      </c>
      <c r="W1306" s="11">
        <v>-13.046500999999999</v>
      </c>
      <c r="X1306" s="11">
        <v>-12.888453</v>
      </c>
      <c r="Y1306" s="11">
        <v>0.15804699999999999</v>
      </c>
      <c r="Z1306" s="18">
        <f t="shared" si="25"/>
        <v>1.2114129297962725E-2</v>
      </c>
      <c r="AA1306" s="11">
        <v>1.2114130000000001</v>
      </c>
      <c r="AR1306" s="11" t="s">
        <v>83</v>
      </c>
      <c r="AS1306" s="11">
        <v>1303</v>
      </c>
      <c r="AT1306" s="11">
        <v>-26.108360000000001</v>
      </c>
      <c r="AU1306" s="11">
        <v>-26.989557999999999</v>
      </c>
      <c r="AV1306" s="11">
        <v>0.88119800000000004</v>
      </c>
      <c r="AW1306" s="11">
        <v>3.375156</v>
      </c>
    </row>
    <row r="1307" spans="21:49" x14ac:dyDescent="0.35">
      <c r="U1307" s="11" t="s">
        <v>76</v>
      </c>
      <c r="V1307" s="11">
        <v>488</v>
      </c>
      <c r="W1307" s="11">
        <v>-7.1077199999999996</v>
      </c>
      <c r="X1307" s="11">
        <v>-7.0218930000000004</v>
      </c>
      <c r="Y1307" s="11">
        <v>8.5827000000000001E-2</v>
      </c>
      <c r="Z1307" s="18">
        <f t="shared" si="25"/>
        <v>1.2075180226570547E-2</v>
      </c>
      <c r="AA1307" s="11">
        <v>1.207514</v>
      </c>
      <c r="AR1307" s="11" t="s">
        <v>78</v>
      </c>
      <c r="AS1307" s="11">
        <v>1304</v>
      </c>
      <c r="AT1307" s="11">
        <v>3.8293529999999998</v>
      </c>
      <c r="AU1307" s="11">
        <v>6.1312090000000001</v>
      </c>
      <c r="AV1307" s="11">
        <v>2.3018559999999999</v>
      </c>
      <c r="AW1307" s="11">
        <v>60.110847999999997</v>
      </c>
    </row>
    <row r="1308" spans="21:49" x14ac:dyDescent="0.35">
      <c r="U1308" s="11" t="s">
        <v>76</v>
      </c>
      <c r="V1308" s="11">
        <v>383</v>
      </c>
      <c r="W1308" s="11">
        <v>26.983523999999999</v>
      </c>
      <c r="X1308" s="11">
        <v>26.663967</v>
      </c>
      <c r="Y1308" s="11">
        <v>0.31955699999999998</v>
      </c>
      <c r="Z1308" s="18">
        <f t="shared" si="25"/>
        <v>1.1842671105523504E-2</v>
      </c>
      <c r="AA1308" s="11">
        <v>1.184269</v>
      </c>
      <c r="AR1308" s="11" t="s">
        <v>76</v>
      </c>
      <c r="AS1308" s="11">
        <v>1305</v>
      </c>
      <c r="AT1308" s="11">
        <v>16.984908999999998</v>
      </c>
      <c r="AU1308" s="11">
        <v>16.087917000000001</v>
      </c>
      <c r="AV1308" s="11">
        <v>0.89699200000000001</v>
      </c>
      <c r="AW1308" s="11">
        <v>5.2811110000000001</v>
      </c>
    </row>
    <row r="1309" spans="21:49" x14ac:dyDescent="0.35">
      <c r="U1309" s="11" t="s">
        <v>76</v>
      </c>
      <c r="V1309" s="11">
        <v>36</v>
      </c>
      <c r="W1309" s="11">
        <v>-5.4351370000000001</v>
      </c>
      <c r="X1309" s="11">
        <v>-5.4994750000000003</v>
      </c>
      <c r="Y1309" s="11">
        <v>6.4338000000000006E-2</v>
      </c>
      <c r="Z1309" s="18">
        <f t="shared" si="25"/>
        <v>1.183742010550976E-2</v>
      </c>
      <c r="AA1309" s="11">
        <v>1.183751</v>
      </c>
      <c r="AR1309" s="11" t="s">
        <v>76</v>
      </c>
      <c r="AS1309" s="11">
        <v>1306</v>
      </c>
      <c r="AT1309" s="11">
        <v>-9.2469669999999997</v>
      </c>
      <c r="AU1309" s="11">
        <v>-5.1919500000000003</v>
      </c>
      <c r="AV1309" s="11">
        <v>4.0550179999999996</v>
      </c>
      <c r="AW1309" s="11">
        <v>43.852406000000002</v>
      </c>
    </row>
    <row r="1310" spans="21:49" x14ac:dyDescent="0.35">
      <c r="U1310" s="11" t="s">
        <v>76</v>
      </c>
      <c r="V1310" s="11">
        <v>693</v>
      </c>
      <c r="W1310" s="11">
        <v>-13.462653</v>
      </c>
      <c r="X1310" s="11">
        <v>-13.307327000000001</v>
      </c>
      <c r="Y1310" s="11">
        <v>0.15532599999999999</v>
      </c>
      <c r="Z1310" s="18">
        <f t="shared" si="25"/>
        <v>1.1537547614129251E-2</v>
      </c>
      <c r="AA1310" s="11">
        <v>1.153756</v>
      </c>
      <c r="AR1310" s="11" t="s">
        <v>83</v>
      </c>
      <c r="AS1310" s="11">
        <v>1307</v>
      </c>
      <c r="AT1310" s="11">
        <v>-8.6030329999999999</v>
      </c>
      <c r="AU1310" s="11">
        <v>-6.4534789999999997</v>
      </c>
      <c r="AV1310" s="11">
        <v>2.1495540000000002</v>
      </c>
      <c r="AW1310" s="11">
        <v>24.985999</v>
      </c>
    </row>
    <row r="1311" spans="21:49" x14ac:dyDescent="0.35">
      <c r="U1311" s="11" t="s">
        <v>76</v>
      </c>
      <c r="V1311" s="11">
        <v>143</v>
      </c>
      <c r="W1311" s="11">
        <v>-3.831194</v>
      </c>
      <c r="X1311" s="11">
        <v>-3.8753799999999998</v>
      </c>
      <c r="Y1311" s="11">
        <v>4.4186999999999997E-2</v>
      </c>
      <c r="Z1311" s="18">
        <f t="shared" si="25"/>
        <v>1.15334801631032E-2</v>
      </c>
      <c r="AA1311" s="11">
        <v>1.153335</v>
      </c>
      <c r="AR1311" s="11" t="s">
        <v>76</v>
      </c>
      <c r="AS1311" s="11">
        <v>1308</v>
      </c>
      <c r="AT1311" s="11">
        <v>24.702656000000001</v>
      </c>
      <c r="AU1311" s="11">
        <v>20.743272999999999</v>
      </c>
      <c r="AV1311" s="11">
        <v>3.9593829999999999</v>
      </c>
      <c r="AW1311" s="11">
        <v>16.028168000000001</v>
      </c>
    </row>
    <row r="1312" spans="21:49" x14ac:dyDescent="0.35">
      <c r="U1312" s="11" t="s">
        <v>76</v>
      </c>
      <c r="V1312" s="11">
        <v>1310</v>
      </c>
      <c r="W1312" s="11">
        <v>-8.1100560000000002</v>
      </c>
      <c r="X1312" s="11">
        <v>-8.0174310000000002</v>
      </c>
      <c r="Y1312" s="11">
        <v>9.2624999999999999E-2</v>
      </c>
      <c r="Z1312" s="18">
        <f t="shared" si="25"/>
        <v>1.1421006217466315E-2</v>
      </c>
      <c r="AA1312" s="11">
        <v>1.1420969999999999</v>
      </c>
      <c r="AR1312" s="11" t="s">
        <v>78</v>
      </c>
      <c r="AS1312" s="11">
        <v>1309</v>
      </c>
      <c r="AT1312" s="11">
        <v>-13.66816</v>
      </c>
      <c r="AU1312" s="11">
        <v>-14.293604999999999</v>
      </c>
      <c r="AV1312" s="11">
        <v>0.62544599999999995</v>
      </c>
      <c r="AW1312" s="11">
        <v>4.5759309999999997</v>
      </c>
    </row>
    <row r="1313" spans="21:49" x14ac:dyDescent="0.35">
      <c r="U1313" s="11" t="s">
        <v>76</v>
      </c>
      <c r="V1313" s="11">
        <v>779</v>
      </c>
      <c r="W1313" s="11">
        <v>18.007328999999999</v>
      </c>
      <c r="X1313" s="11">
        <v>18.210180000000001</v>
      </c>
      <c r="Y1313" s="11">
        <v>0.202852</v>
      </c>
      <c r="Z1313" s="18">
        <f t="shared" si="25"/>
        <v>1.1264968835744602E-2</v>
      </c>
      <c r="AA1313" s="11">
        <v>1.126495</v>
      </c>
      <c r="AR1313" s="11" t="s">
        <v>76</v>
      </c>
      <c r="AS1313" s="11">
        <v>1310</v>
      </c>
      <c r="AT1313" s="11">
        <v>-8.1100560000000002</v>
      </c>
      <c r="AU1313" s="11">
        <v>-8.0174310000000002</v>
      </c>
      <c r="AV1313" s="11">
        <v>9.2624999999999999E-2</v>
      </c>
      <c r="AW1313" s="11">
        <v>1.1420969999999999</v>
      </c>
    </row>
    <row r="1314" spans="21:49" x14ac:dyDescent="0.35">
      <c r="U1314" s="11" t="s">
        <v>76</v>
      </c>
      <c r="V1314" s="11">
        <v>325</v>
      </c>
      <c r="W1314" s="11">
        <v>21.485229</v>
      </c>
      <c r="X1314" s="11">
        <v>21.726678</v>
      </c>
      <c r="Y1314" s="11">
        <v>0.241449</v>
      </c>
      <c r="Z1314" s="18">
        <f t="shared" si="25"/>
        <v>1.1237906749795405E-2</v>
      </c>
      <c r="AA1314" s="11">
        <v>1.123791</v>
      </c>
      <c r="AR1314" s="11" t="s">
        <v>83</v>
      </c>
      <c r="AS1314" s="11">
        <v>1311</v>
      </c>
      <c r="AT1314" s="11">
        <v>-9.9336819999999992</v>
      </c>
      <c r="AU1314" s="11">
        <v>-9.3036910000000006</v>
      </c>
      <c r="AV1314" s="11">
        <v>0.62999099999999997</v>
      </c>
      <c r="AW1314" s="11">
        <v>6.3419720000000002</v>
      </c>
    </row>
    <row r="1315" spans="21:49" x14ac:dyDescent="0.35">
      <c r="U1315" s="11" t="s">
        <v>76</v>
      </c>
      <c r="V1315" s="11">
        <v>395</v>
      </c>
      <c r="W1315" s="11">
        <v>-18.244009999999999</v>
      </c>
      <c r="X1315" s="11">
        <v>-18.039463000000001</v>
      </c>
      <c r="Y1315" s="11">
        <v>0.20454700000000001</v>
      </c>
      <c r="Z1315" s="18">
        <f t="shared" si="25"/>
        <v>1.1211734700868944E-2</v>
      </c>
      <c r="AA1315" s="11">
        <v>1.1211720000000001</v>
      </c>
      <c r="AR1315" s="11" t="s">
        <v>78</v>
      </c>
      <c r="AS1315" s="11">
        <v>1312</v>
      </c>
      <c r="AT1315" s="11">
        <v>-26.416132999999999</v>
      </c>
      <c r="AU1315" s="11">
        <v>-28.239159999999998</v>
      </c>
      <c r="AV1315" s="11">
        <v>1.823027</v>
      </c>
      <c r="AW1315" s="11">
        <v>6.901186</v>
      </c>
    </row>
    <row r="1316" spans="21:49" x14ac:dyDescent="0.35">
      <c r="U1316" s="11" t="s">
        <v>76</v>
      </c>
      <c r="V1316" s="11">
        <v>1315</v>
      </c>
      <c r="W1316" s="11">
        <v>-19.65681</v>
      </c>
      <c r="X1316" s="11">
        <v>-19.876681000000001</v>
      </c>
      <c r="Y1316" s="11">
        <v>0.21987100000000001</v>
      </c>
      <c r="Z1316" s="18">
        <f t="shared" si="25"/>
        <v>1.1185487370534691E-2</v>
      </c>
      <c r="AA1316" s="11">
        <v>1.1185480000000001</v>
      </c>
      <c r="AR1316" s="11" t="s">
        <v>76</v>
      </c>
      <c r="AS1316" s="11">
        <v>1313</v>
      </c>
      <c r="AT1316" s="11">
        <v>-20.393024</v>
      </c>
      <c r="AU1316" s="11">
        <v>-23.414303</v>
      </c>
      <c r="AV1316" s="11">
        <v>3.0212789999999998</v>
      </c>
      <c r="AW1316" s="11">
        <v>14.815258999999999</v>
      </c>
    </row>
    <row r="1317" spans="21:49" x14ac:dyDescent="0.35">
      <c r="U1317" s="11" t="s">
        <v>76</v>
      </c>
      <c r="V1317" s="11">
        <v>1649</v>
      </c>
      <c r="W1317" s="11">
        <v>32.156211999999996</v>
      </c>
      <c r="X1317" s="11">
        <v>31.801939999999998</v>
      </c>
      <c r="Y1317" s="11">
        <v>0.35427199999999998</v>
      </c>
      <c r="Z1317" s="18">
        <f t="shared" si="25"/>
        <v>1.1017218072825245E-2</v>
      </c>
      <c r="AA1317" s="11">
        <v>1.101723</v>
      </c>
      <c r="AR1317" s="11" t="s">
        <v>76</v>
      </c>
      <c r="AS1317" s="11">
        <v>1314</v>
      </c>
      <c r="AT1317" s="11">
        <v>-18.083659999999998</v>
      </c>
      <c r="AU1317" s="11">
        <v>-16.251042000000002</v>
      </c>
      <c r="AV1317" s="11">
        <v>1.8326180000000001</v>
      </c>
      <c r="AW1317" s="11">
        <v>10.134109</v>
      </c>
    </row>
    <row r="1318" spans="21:49" x14ac:dyDescent="0.35">
      <c r="U1318" s="11" t="s">
        <v>76</v>
      </c>
      <c r="V1318" s="11">
        <v>559</v>
      </c>
      <c r="W1318" s="11">
        <v>-24.091933999999998</v>
      </c>
      <c r="X1318" s="11">
        <v>-24.346996000000001</v>
      </c>
      <c r="Y1318" s="11">
        <v>0.25506200000000001</v>
      </c>
      <c r="Z1318" s="18">
        <f t="shared" si="25"/>
        <v>1.0587028837120342E-2</v>
      </c>
      <c r="AA1318" s="11">
        <v>1.0587029999999999</v>
      </c>
      <c r="AR1318" s="11" t="s">
        <v>76</v>
      </c>
      <c r="AS1318" s="11">
        <v>1315</v>
      </c>
      <c r="AT1318" s="11">
        <v>-19.65681</v>
      </c>
      <c r="AU1318" s="11">
        <v>-19.876681000000001</v>
      </c>
      <c r="AV1318" s="11">
        <v>0.21987100000000001</v>
      </c>
      <c r="AW1318" s="11">
        <v>1.1185480000000001</v>
      </c>
    </row>
    <row r="1319" spans="21:49" x14ac:dyDescent="0.35">
      <c r="U1319" s="11" t="s">
        <v>76</v>
      </c>
      <c r="V1319" s="11">
        <v>194</v>
      </c>
      <c r="W1319" s="11">
        <v>-14.126464</v>
      </c>
      <c r="X1319" s="11">
        <v>-14.273898000000001</v>
      </c>
      <c r="Y1319" s="11">
        <v>0.14743400000000001</v>
      </c>
      <c r="Z1319" s="18">
        <f t="shared" si="25"/>
        <v>1.0436723584897112E-2</v>
      </c>
      <c r="AA1319" s="11">
        <v>1.0436749999999999</v>
      </c>
      <c r="AR1319" s="11" t="s">
        <v>76</v>
      </c>
      <c r="AS1319" s="11">
        <v>1316</v>
      </c>
      <c r="AT1319" s="11">
        <v>-4.8622550000000002</v>
      </c>
      <c r="AU1319" s="11">
        <v>-4.7536259999999997</v>
      </c>
      <c r="AV1319" s="11">
        <v>0.108629</v>
      </c>
      <c r="AW1319" s="11">
        <v>2.2341310000000001</v>
      </c>
    </row>
    <row r="1320" spans="21:49" x14ac:dyDescent="0.35">
      <c r="U1320" s="11" t="s">
        <v>76</v>
      </c>
      <c r="V1320" s="11">
        <v>866</v>
      </c>
      <c r="W1320" s="11">
        <v>-19.712478000000001</v>
      </c>
      <c r="X1320" s="11">
        <v>-19.918002999999999</v>
      </c>
      <c r="Y1320" s="11">
        <v>0.20552599999999999</v>
      </c>
      <c r="Z1320" s="18">
        <f t="shared" si="25"/>
        <v>1.0426187920158996E-2</v>
      </c>
      <c r="AA1320" s="11">
        <v>1.0426169999999999</v>
      </c>
      <c r="AR1320" s="11" t="s">
        <v>83</v>
      </c>
      <c r="AS1320" s="11">
        <v>1317</v>
      </c>
      <c r="AT1320" s="11">
        <v>15.739407</v>
      </c>
      <c r="AU1320" s="11">
        <v>8.2579919999999998</v>
      </c>
      <c r="AV1320" s="11">
        <v>7.4814160000000003</v>
      </c>
      <c r="AW1320" s="11">
        <v>47.533020999999998</v>
      </c>
    </row>
    <row r="1321" spans="21:49" x14ac:dyDescent="0.35">
      <c r="U1321" s="11" t="s">
        <v>76</v>
      </c>
      <c r="V1321" s="11">
        <v>1336</v>
      </c>
      <c r="W1321" s="11">
        <v>32.170338999999998</v>
      </c>
      <c r="X1321" s="11">
        <v>32.502853000000002</v>
      </c>
      <c r="Y1321" s="11">
        <v>0.332513</v>
      </c>
      <c r="Z1321" s="18">
        <f t="shared" si="25"/>
        <v>1.0336011690768941E-2</v>
      </c>
      <c r="AA1321" s="11">
        <v>1.033603</v>
      </c>
      <c r="AR1321" s="11" t="s">
        <v>78</v>
      </c>
      <c r="AS1321" s="11">
        <v>1318</v>
      </c>
      <c r="AT1321" s="11">
        <v>7.7318819999999997</v>
      </c>
      <c r="AU1321" s="11">
        <v>10.115747000000001</v>
      </c>
      <c r="AV1321" s="11">
        <v>2.3838650000000001</v>
      </c>
      <c r="AW1321" s="11">
        <v>30.831624999999999</v>
      </c>
    </row>
    <row r="1322" spans="21:49" x14ac:dyDescent="0.35">
      <c r="U1322" s="11" t="s">
        <v>76</v>
      </c>
      <c r="V1322" s="11">
        <v>1265</v>
      </c>
      <c r="W1322" s="11">
        <v>-10.955285</v>
      </c>
      <c r="X1322" s="11">
        <v>-11.064942</v>
      </c>
      <c r="Y1322" s="11">
        <v>0.109656</v>
      </c>
      <c r="Z1322" s="18">
        <f t="shared" si="25"/>
        <v>1.0009415546925525E-2</v>
      </c>
      <c r="AA1322" s="11">
        <v>1.000945</v>
      </c>
      <c r="AR1322" s="11" t="s">
        <v>76</v>
      </c>
      <c r="AS1322" s="11">
        <v>1319</v>
      </c>
      <c r="AT1322" s="11">
        <v>-3.7535280000000002</v>
      </c>
      <c r="AU1322" s="11">
        <v>-5.383807</v>
      </c>
      <c r="AV1322" s="11">
        <v>1.630279</v>
      </c>
      <c r="AW1322" s="11">
        <v>43.433242999999997</v>
      </c>
    </row>
    <row r="1323" spans="21:49" x14ac:dyDescent="0.35">
      <c r="U1323" s="11" t="s">
        <v>76</v>
      </c>
      <c r="V1323" s="11">
        <v>1125</v>
      </c>
      <c r="W1323" s="11">
        <v>-15.826700000000001</v>
      </c>
      <c r="X1323" s="11">
        <v>-15.983015</v>
      </c>
      <c r="Y1323" s="11">
        <v>0.15631500000000001</v>
      </c>
      <c r="Z1323" s="18">
        <f t="shared" si="25"/>
        <v>9.8766641182305853E-3</v>
      </c>
      <c r="AA1323" s="11">
        <v>0.98766900000000002</v>
      </c>
      <c r="AR1323" s="11" t="s">
        <v>76</v>
      </c>
      <c r="AS1323" s="11">
        <v>1320</v>
      </c>
      <c r="AT1323" s="11">
        <v>-18.013960999999998</v>
      </c>
      <c r="AU1323" s="11">
        <v>-13.380891</v>
      </c>
      <c r="AV1323" s="11">
        <v>4.63307</v>
      </c>
      <c r="AW1323" s="11">
        <v>25.719331</v>
      </c>
    </row>
    <row r="1324" spans="21:49" x14ac:dyDescent="0.35">
      <c r="U1324" s="11" t="s">
        <v>76</v>
      </c>
      <c r="V1324" s="11">
        <v>1889</v>
      </c>
      <c r="W1324" s="11">
        <v>33.104604000000002</v>
      </c>
      <c r="X1324" s="11">
        <v>33.426855000000003</v>
      </c>
      <c r="Y1324" s="11">
        <v>0.32225199999999998</v>
      </c>
      <c r="Z1324" s="18">
        <f t="shared" si="25"/>
        <v>9.7343559826300885E-3</v>
      </c>
      <c r="AA1324" s="11">
        <v>0.97343400000000002</v>
      </c>
      <c r="AR1324" s="11" t="s">
        <v>76</v>
      </c>
      <c r="AS1324" s="11">
        <v>1321</v>
      </c>
      <c r="AT1324" s="11">
        <v>-5.0065980000000003</v>
      </c>
      <c r="AU1324" s="11">
        <v>-5.3513609999999998</v>
      </c>
      <c r="AV1324" s="11">
        <v>0.34476200000000001</v>
      </c>
      <c r="AW1324" s="11">
        <v>6.8861569999999999</v>
      </c>
    </row>
    <row r="1325" spans="21:49" x14ac:dyDescent="0.35">
      <c r="U1325" s="11" t="s">
        <v>76</v>
      </c>
      <c r="V1325" s="11">
        <v>442</v>
      </c>
      <c r="W1325" s="11">
        <v>-4.8721329999999998</v>
      </c>
      <c r="X1325" s="11">
        <v>-4.919111</v>
      </c>
      <c r="Y1325" s="11">
        <v>4.6977999999999999E-2</v>
      </c>
      <c r="Z1325" s="18">
        <f t="shared" si="25"/>
        <v>9.64218341330173E-3</v>
      </c>
      <c r="AA1325" s="11">
        <v>0.96421599999999996</v>
      </c>
      <c r="AR1325" s="11" t="s">
        <v>76</v>
      </c>
      <c r="AS1325" s="11">
        <v>1322</v>
      </c>
      <c r="AT1325" s="11">
        <v>6.5329030000000001</v>
      </c>
      <c r="AU1325" s="11">
        <v>7.8548869999999997</v>
      </c>
      <c r="AV1325" s="11">
        <v>1.321984</v>
      </c>
      <c r="AW1325" s="11">
        <v>20.235785</v>
      </c>
    </row>
    <row r="1326" spans="21:49" x14ac:dyDescent="0.35">
      <c r="U1326" s="11" t="s">
        <v>76</v>
      </c>
      <c r="V1326" s="11">
        <v>1102</v>
      </c>
      <c r="W1326" s="11">
        <v>-21.135766</v>
      </c>
      <c r="X1326" s="11">
        <v>-21.336665</v>
      </c>
      <c r="Y1326" s="11">
        <v>0.20089799999999999</v>
      </c>
      <c r="Z1326" s="18">
        <f t="shared" si="25"/>
        <v>9.5051203727369044E-3</v>
      </c>
      <c r="AA1326" s="11">
        <v>0.95051399999999997</v>
      </c>
      <c r="AR1326" s="11" t="s">
        <v>76</v>
      </c>
      <c r="AS1326" s="11">
        <v>1323</v>
      </c>
      <c r="AT1326" s="11">
        <v>-8.7702910000000003</v>
      </c>
      <c r="AU1326" s="11">
        <v>-6.9765100000000002</v>
      </c>
      <c r="AV1326" s="11">
        <v>1.7937799999999999</v>
      </c>
      <c r="AW1326" s="11">
        <v>20.452916999999999</v>
      </c>
    </row>
    <row r="1327" spans="21:49" x14ac:dyDescent="0.35">
      <c r="U1327" s="11" t="s">
        <v>76</v>
      </c>
      <c r="V1327" s="11">
        <v>1124</v>
      </c>
      <c r="W1327" s="11">
        <v>-16.802810999999998</v>
      </c>
      <c r="X1327" s="11">
        <v>-16.960343000000002</v>
      </c>
      <c r="Y1327" s="11">
        <v>0.15753200000000001</v>
      </c>
      <c r="Z1327" s="18">
        <f t="shared" si="25"/>
        <v>9.3753360672806478E-3</v>
      </c>
      <c r="AA1327" s="11">
        <v>0.93753200000000003</v>
      </c>
      <c r="AR1327" s="11" t="s">
        <v>83</v>
      </c>
      <c r="AS1327" s="11">
        <v>1324</v>
      </c>
      <c r="AT1327" s="11">
        <v>-5.1396959999999998</v>
      </c>
      <c r="AU1327" s="11">
        <v>-4.1316220000000001</v>
      </c>
      <c r="AV1327" s="11">
        <v>1.0080750000000001</v>
      </c>
      <c r="AW1327" s="11">
        <v>19.613507999999999</v>
      </c>
    </row>
    <row r="1328" spans="21:49" x14ac:dyDescent="0.35">
      <c r="U1328" s="11" t="s">
        <v>76</v>
      </c>
      <c r="V1328" s="11">
        <v>1370</v>
      </c>
      <c r="W1328" s="11">
        <v>24.356370999999999</v>
      </c>
      <c r="X1328" s="11">
        <v>24.129850999999999</v>
      </c>
      <c r="Y1328" s="11">
        <v>0.22652</v>
      </c>
      <c r="Z1328" s="18">
        <f t="shared" si="25"/>
        <v>9.3002360655452324E-3</v>
      </c>
      <c r="AA1328" s="11">
        <v>0.93002399999999996</v>
      </c>
      <c r="AR1328" s="11" t="s">
        <v>78</v>
      </c>
      <c r="AS1328" s="11">
        <v>1325</v>
      </c>
      <c r="AT1328" s="11">
        <v>-0.34906999999999999</v>
      </c>
      <c r="AU1328" s="11">
        <v>-0.68135900000000005</v>
      </c>
      <c r="AV1328" s="11">
        <v>0.33228799999999997</v>
      </c>
      <c r="AW1328" s="11">
        <v>95.192452000000003</v>
      </c>
    </row>
    <row r="1329" spans="21:49" x14ac:dyDescent="0.35">
      <c r="U1329" s="11" t="s">
        <v>76</v>
      </c>
      <c r="V1329" s="11">
        <v>921</v>
      </c>
      <c r="W1329" s="11">
        <v>-4.6801469999999998</v>
      </c>
      <c r="X1329" s="11">
        <v>-4.6388550000000004</v>
      </c>
      <c r="Y1329" s="11">
        <v>4.1291000000000001E-2</v>
      </c>
      <c r="Z1329" s="18">
        <f t="shared" si="25"/>
        <v>8.8225861281707608E-3</v>
      </c>
      <c r="AA1329" s="11">
        <v>0.88226800000000005</v>
      </c>
      <c r="AR1329" s="11" t="s">
        <v>76</v>
      </c>
      <c r="AS1329" s="11">
        <v>1326</v>
      </c>
      <c r="AT1329" s="11">
        <v>-15.016741</v>
      </c>
      <c r="AU1329" s="11">
        <v>-16.829118000000001</v>
      </c>
      <c r="AV1329" s="11">
        <v>1.812376</v>
      </c>
      <c r="AW1329" s="11">
        <v>12.069039</v>
      </c>
    </row>
    <row r="1330" spans="21:49" x14ac:dyDescent="0.35">
      <c r="U1330" s="11" t="s">
        <v>76</v>
      </c>
      <c r="V1330" s="11">
        <v>953</v>
      </c>
      <c r="W1330" s="11">
        <v>25.470227000000001</v>
      </c>
      <c r="X1330" s="11">
        <v>25.253613000000001</v>
      </c>
      <c r="Y1330" s="11">
        <v>0.216614</v>
      </c>
      <c r="Z1330" s="18">
        <f t="shared" si="25"/>
        <v>8.5045963665734102E-3</v>
      </c>
      <c r="AA1330" s="11">
        <v>0.85045899999999996</v>
      </c>
      <c r="AR1330" s="11" t="s">
        <v>76</v>
      </c>
      <c r="AS1330" s="11">
        <v>1327</v>
      </c>
      <c r="AT1330" s="11">
        <v>-0.78740100000000002</v>
      </c>
      <c r="AU1330" s="11">
        <v>-1.5950800000000001</v>
      </c>
      <c r="AV1330" s="11">
        <v>0.80767900000000004</v>
      </c>
      <c r="AW1330" s="11" t="s">
        <v>77</v>
      </c>
    </row>
    <row r="1331" spans="21:49" x14ac:dyDescent="0.35">
      <c r="U1331" s="11" t="s">
        <v>76</v>
      </c>
      <c r="V1331" s="11">
        <v>508</v>
      </c>
      <c r="W1331" s="11">
        <v>-18.093882000000001</v>
      </c>
      <c r="X1331" s="11">
        <v>-18.242888000000001</v>
      </c>
      <c r="Y1331" s="11">
        <v>0.149006</v>
      </c>
      <c r="Z1331" s="18">
        <f t="shared" si="25"/>
        <v>8.2351592654356862E-3</v>
      </c>
      <c r="AA1331" s="11">
        <v>0.82351600000000003</v>
      </c>
      <c r="AR1331" s="11" t="s">
        <v>76</v>
      </c>
      <c r="AS1331" s="11">
        <v>1328</v>
      </c>
      <c r="AT1331" s="11">
        <v>14.300805</v>
      </c>
      <c r="AU1331" s="11">
        <v>17.691119</v>
      </c>
      <c r="AV1331" s="11">
        <v>3.390314</v>
      </c>
      <c r="AW1331" s="11">
        <v>23.707153999999999</v>
      </c>
    </row>
    <row r="1332" spans="21:49" x14ac:dyDescent="0.35">
      <c r="U1332" s="11" t="s">
        <v>76</v>
      </c>
      <c r="V1332" s="11">
        <v>1045</v>
      </c>
      <c r="W1332" s="11">
        <v>-18.102049999999998</v>
      </c>
      <c r="X1332" s="11">
        <v>-18.246627</v>
      </c>
      <c r="Y1332" s="11">
        <v>0.14457700000000001</v>
      </c>
      <c r="Z1332" s="18">
        <f t="shared" si="25"/>
        <v>7.9867749785245325E-3</v>
      </c>
      <c r="AA1332" s="11">
        <v>0.79867600000000005</v>
      </c>
      <c r="AR1332" s="11" t="s">
        <v>78</v>
      </c>
      <c r="AS1332" s="11">
        <v>1329</v>
      </c>
      <c r="AT1332" s="11">
        <v>4.741269</v>
      </c>
      <c r="AU1332" s="11">
        <v>4.0635859999999999</v>
      </c>
      <c r="AV1332" s="11">
        <v>0.67768200000000001</v>
      </c>
      <c r="AW1332" s="11">
        <v>14.293272999999999</v>
      </c>
    </row>
    <row r="1333" spans="21:49" x14ac:dyDescent="0.35">
      <c r="U1333" s="11" t="s">
        <v>76</v>
      </c>
      <c r="V1333" s="11">
        <v>422</v>
      </c>
      <c r="W1333" s="11">
        <v>33.929074999999997</v>
      </c>
      <c r="X1333" s="11">
        <v>33.660783000000002</v>
      </c>
      <c r="Y1333" s="11">
        <v>0.26829199999999997</v>
      </c>
      <c r="Z1333" s="18">
        <f t="shared" si="25"/>
        <v>7.9074363212082843E-3</v>
      </c>
      <c r="AA1333" s="11">
        <v>0.79074299999999997</v>
      </c>
      <c r="AR1333" s="11" t="s">
        <v>76</v>
      </c>
      <c r="AS1333" s="11">
        <v>1330</v>
      </c>
      <c r="AT1333" s="11">
        <v>-4.6138820000000003</v>
      </c>
      <c r="AU1333" s="11">
        <v>-8.5044780000000006</v>
      </c>
      <c r="AV1333" s="11">
        <v>3.8905959999999999</v>
      </c>
      <c r="AW1333" s="11">
        <v>84.323695000000001</v>
      </c>
    </row>
    <row r="1334" spans="21:49" x14ac:dyDescent="0.35">
      <c r="U1334" s="11" t="s">
        <v>76</v>
      </c>
      <c r="V1334" s="11">
        <v>441</v>
      </c>
      <c r="W1334" s="11">
        <v>32.129637000000002</v>
      </c>
      <c r="X1334" s="11">
        <v>32.380977000000001</v>
      </c>
      <c r="Y1334" s="11">
        <v>0.25133899999999998</v>
      </c>
      <c r="Z1334" s="18">
        <f t="shared" si="25"/>
        <v>7.8226529605672154E-3</v>
      </c>
      <c r="AA1334" s="11">
        <v>0.78226700000000005</v>
      </c>
      <c r="AR1334" s="11" t="s">
        <v>76</v>
      </c>
      <c r="AS1334" s="11">
        <v>1331</v>
      </c>
      <c r="AT1334" s="11">
        <v>2.0413670000000002</v>
      </c>
      <c r="AU1334" s="11">
        <v>7.0041570000000002</v>
      </c>
      <c r="AV1334" s="11">
        <v>4.96279</v>
      </c>
      <c r="AW1334" s="11" t="s">
        <v>77</v>
      </c>
    </row>
    <row r="1335" spans="21:49" x14ac:dyDescent="0.35">
      <c r="U1335" s="11" t="s">
        <v>76</v>
      </c>
      <c r="V1335" s="11">
        <v>372</v>
      </c>
      <c r="W1335" s="11">
        <v>19.366142</v>
      </c>
      <c r="X1335" s="11">
        <v>19.216999000000001</v>
      </c>
      <c r="Y1335" s="11">
        <v>0.149143</v>
      </c>
      <c r="Z1335" s="18">
        <f t="shared" si="25"/>
        <v>7.7012241261062734E-3</v>
      </c>
      <c r="AA1335" s="11">
        <v>0.770123</v>
      </c>
      <c r="AR1335" s="11" t="s">
        <v>76</v>
      </c>
      <c r="AS1335" s="11">
        <v>1332</v>
      </c>
      <c r="AT1335" s="11">
        <v>-10.556694999999999</v>
      </c>
      <c r="AU1335" s="11">
        <v>-10.021137</v>
      </c>
      <c r="AV1335" s="11">
        <v>0.53555799999999998</v>
      </c>
      <c r="AW1335" s="11">
        <v>5.0731599999999997</v>
      </c>
    </row>
    <row r="1336" spans="21:49" x14ac:dyDescent="0.35">
      <c r="U1336" s="11" t="s">
        <v>76</v>
      </c>
      <c r="V1336" s="11">
        <v>1878</v>
      </c>
      <c r="W1336" s="11">
        <v>-11.669286</v>
      </c>
      <c r="X1336" s="11">
        <v>-11.758839999999999</v>
      </c>
      <c r="Y1336" s="11">
        <v>8.9553999999999995E-2</v>
      </c>
      <c r="Z1336" s="18">
        <f t="shared" si="25"/>
        <v>7.6743341452081984E-3</v>
      </c>
      <c r="AA1336" s="11">
        <v>0.76743399999999995</v>
      </c>
      <c r="AR1336" s="11" t="s">
        <v>83</v>
      </c>
      <c r="AS1336" s="11">
        <v>1333</v>
      </c>
      <c r="AT1336" s="11">
        <v>5.5070509999999997</v>
      </c>
      <c r="AU1336" s="11">
        <v>2.0284089999999999</v>
      </c>
      <c r="AV1336" s="11">
        <v>3.4786419999999998</v>
      </c>
      <c r="AW1336" s="11">
        <v>63.167057999999997</v>
      </c>
    </row>
    <row r="1337" spans="21:49" x14ac:dyDescent="0.35">
      <c r="U1337" s="11" t="s">
        <v>76</v>
      </c>
      <c r="V1337" s="11">
        <v>485</v>
      </c>
      <c r="W1337" s="11">
        <v>-24.538743</v>
      </c>
      <c r="X1337" s="11">
        <v>-24.725899999999999</v>
      </c>
      <c r="Y1337" s="11">
        <v>0.18715699999999999</v>
      </c>
      <c r="Z1337" s="18">
        <f t="shared" si="25"/>
        <v>7.627000290927697E-3</v>
      </c>
      <c r="AA1337" s="11">
        <v>0.76269900000000002</v>
      </c>
      <c r="AR1337" s="11" t="s">
        <v>76</v>
      </c>
      <c r="AS1337" s="11">
        <v>1334</v>
      </c>
      <c r="AT1337" s="11">
        <v>3.2140629999999999</v>
      </c>
      <c r="AU1337" s="11">
        <v>3.6458629999999999</v>
      </c>
      <c r="AV1337" s="11">
        <v>0.43179899999999999</v>
      </c>
      <c r="AW1337" s="11">
        <v>13.434688</v>
      </c>
    </row>
    <row r="1338" spans="21:49" x14ac:dyDescent="0.35">
      <c r="U1338" s="11" t="s">
        <v>76</v>
      </c>
      <c r="V1338" s="11">
        <v>1187</v>
      </c>
      <c r="W1338" s="11">
        <v>37.740775999999997</v>
      </c>
      <c r="X1338" s="11">
        <v>38.019962</v>
      </c>
      <c r="Y1338" s="11">
        <v>0.27918599999999999</v>
      </c>
      <c r="Z1338" s="18">
        <f t="shared" si="25"/>
        <v>7.3974631576202892E-3</v>
      </c>
      <c r="AA1338" s="11">
        <v>0.73974499999999999</v>
      </c>
      <c r="AR1338" s="11" t="s">
        <v>76</v>
      </c>
      <c r="AS1338" s="11">
        <v>1335</v>
      </c>
      <c r="AT1338" s="11">
        <v>-2.2884829999999998</v>
      </c>
      <c r="AU1338" s="11">
        <v>-3.44726</v>
      </c>
      <c r="AV1338" s="11">
        <v>1.158776</v>
      </c>
      <c r="AW1338" s="11">
        <v>50.635126999999997</v>
      </c>
    </row>
    <row r="1339" spans="21:49" x14ac:dyDescent="0.35">
      <c r="U1339" s="11" t="s">
        <v>76</v>
      </c>
      <c r="V1339" s="11">
        <v>1459</v>
      </c>
      <c r="W1339" s="11">
        <v>-26.759566</v>
      </c>
      <c r="X1339" s="11">
        <v>-26.956966000000001</v>
      </c>
      <c r="Y1339" s="11">
        <v>0.19739999999999999</v>
      </c>
      <c r="Z1339" s="18">
        <f t="shared" si="25"/>
        <v>7.3768012530547019E-3</v>
      </c>
      <c r="AA1339" s="11">
        <v>0.73768</v>
      </c>
      <c r="AR1339" s="11" t="s">
        <v>76</v>
      </c>
      <c r="AS1339" s="11">
        <v>1336</v>
      </c>
      <c r="AT1339" s="11">
        <v>32.170338999999998</v>
      </c>
      <c r="AU1339" s="11">
        <v>32.502853000000002</v>
      </c>
      <c r="AV1339" s="11">
        <v>0.332513</v>
      </c>
      <c r="AW1339" s="11">
        <v>1.033603</v>
      </c>
    </row>
    <row r="1340" spans="21:49" x14ac:dyDescent="0.35">
      <c r="U1340" s="11" t="s">
        <v>76</v>
      </c>
      <c r="V1340" s="11">
        <v>1412</v>
      </c>
      <c r="W1340" s="11">
        <v>-23.848094</v>
      </c>
      <c r="X1340" s="11">
        <v>-23.674441999999999</v>
      </c>
      <c r="Y1340" s="11">
        <v>0.173652</v>
      </c>
      <c r="Z1340" s="18">
        <f t="shared" si="25"/>
        <v>7.281588205749273E-3</v>
      </c>
      <c r="AA1340" s="11">
        <v>0.72815799999999997</v>
      </c>
      <c r="AR1340" s="11" t="s">
        <v>83</v>
      </c>
      <c r="AS1340" s="11">
        <v>1337</v>
      </c>
      <c r="AT1340" s="11">
        <v>-16.191597999999999</v>
      </c>
      <c r="AU1340" s="11">
        <v>-10.770262000000001</v>
      </c>
      <c r="AV1340" s="11">
        <v>5.4213360000000002</v>
      </c>
      <c r="AW1340" s="11">
        <v>33.482399999999998</v>
      </c>
    </row>
    <row r="1341" spans="21:49" x14ac:dyDescent="0.35">
      <c r="U1341" s="11" t="s">
        <v>76</v>
      </c>
      <c r="V1341" s="11">
        <v>688</v>
      </c>
      <c r="W1341" s="11">
        <v>-12.830450000000001</v>
      </c>
      <c r="X1341" s="11">
        <v>-12.921806</v>
      </c>
      <c r="Y1341" s="11">
        <v>9.1356000000000007E-2</v>
      </c>
      <c r="Z1341" s="18">
        <f t="shared" si="25"/>
        <v>7.1202490949265227E-3</v>
      </c>
      <c r="AA1341" s="11">
        <v>0.71202200000000004</v>
      </c>
      <c r="AR1341" s="11" t="s">
        <v>78</v>
      </c>
      <c r="AS1341" s="11">
        <v>1338</v>
      </c>
      <c r="AT1341" s="11">
        <v>-3.73062</v>
      </c>
      <c r="AU1341" s="11">
        <v>-3.050916</v>
      </c>
      <c r="AV1341" s="11">
        <v>0.67970399999999997</v>
      </c>
      <c r="AW1341" s="11">
        <v>18.219602999999999</v>
      </c>
    </row>
    <row r="1342" spans="21:49" x14ac:dyDescent="0.35">
      <c r="U1342" s="11" t="s">
        <v>76</v>
      </c>
      <c r="V1342" s="11">
        <v>1600</v>
      </c>
      <c r="W1342" s="11">
        <v>24.107120999999999</v>
      </c>
      <c r="X1342" s="11">
        <v>24.272335000000002</v>
      </c>
      <c r="Y1342" s="11">
        <v>0.165214</v>
      </c>
      <c r="Z1342" s="18">
        <f t="shared" si="25"/>
        <v>6.8533276951652589E-3</v>
      </c>
      <c r="AA1342" s="11">
        <v>0.685334</v>
      </c>
      <c r="AR1342" s="11" t="s">
        <v>76</v>
      </c>
      <c r="AS1342" s="11">
        <v>1339</v>
      </c>
      <c r="AT1342" s="11">
        <v>-9.1443320000000003</v>
      </c>
      <c r="AU1342" s="11">
        <v>-10.766845999999999</v>
      </c>
      <c r="AV1342" s="11">
        <v>1.622514</v>
      </c>
      <c r="AW1342" s="11">
        <v>17.743389000000001</v>
      </c>
    </row>
    <row r="1343" spans="21:49" x14ac:dyDescent="0.35">
      <c r="U1343" s="11" t="s">
        <v>76</v>
      </c>
      <c r="V1343" s="11">
        <v>420</v>
      </c>
      <c r="W1343" s="11">
        <v>-13.918725999999999</v>
      </c>
      <c r="X1343" s="11">
        <v>-14.012197</v>
      </c>
      <c r="Y1343" s="11">
        <v>9.3472E-2</v>
      </c>
      <c r="Z1343" s="18">
        <f t="shared" si="25"/>
        <v>6.7155571565960855E-3</v>
      </c>
      <c r="AA1343" s="11">
        <v>0.67155200000000004</v>
      </c>
      <c r="AR1343" s="11" t="s">
        <v>76</v>
      </c>
      <c r="AS1343" s="11">
        <v>1340</v>
      </c>
      <c r="AT1343" s="11">
        <v>-15.874509</v>
      </c>
      <c r="AU1343" s="11">
        <v>-18.915312</v>
      </c>
      <c r="AV1343" s="11">
        <v>3.0408029999999999</v>
      </c>
      <c r="AW1343" s="11">
        <v>19.155255</v>
      </c>
    </row>
    <row r="1344" spans="21:49" x14ac:dyDescent="0.35">
      <c r="U1344" s="11" t="s">
        <v>76</v>
      </c>
      <c r="V1344" s="11">
        <v>1571</v>
      </c>
      <c r="W1344" s="11">
        <v>35.730269</v>
      </c>
      <c r="X1344" s="11">
        <v>35.492572000000003</v>
      </c>
      <c r="Y1344" s="11">
        <v>0.23769699999999999</v>
      </c>
      <c r="Z1344" s="18">
        <f t="shared" si="25"/>
        <v>6.6525387760164919E-3</v>
      </c>
      <c r="AA1344" s="11">
        <v>0.66525400000000001</v>
      </c>
      <c r="AR1344" s="11" t="s">
        <v>76</v>
      </c>
      <c r="AS1344" s="11">
        <v>1341</v>
      </c>
      <c r="AT1344" s="11">
        <v>-19.623607</v>
      </c>
      <c r="AU1344" s="11">
        <v>-21.121106000000001</v>
      </c>
      <c r="AV1344" s="11">
        <v>1.4974989999999999</v>
      </c>
      <c r="AW1344" s="11">
        <v>7.6311119999999999</v>
      </c>
    </row>
    <row r="1345" spans="21:49" x14ac:dyDescent="0.35">
      <c r="U1345" s="11" t="s">
        <v>76</v>
      </c>
      <c r="V1345" s="11">
        <v>311</v>
      </c>
      <c r="W1345" s="11">
        <v>-12.188603000000001</v>
      </c>
      <c r="X1345" s="11">
        <v>-12.11261</v>
      </c>
      <c r="Y1345" s="11">
        <v>7.5993000000000005E-2</v>
      </c>
      <c r="Z1345" s="18">
        <f t="shared" si="25"/>
        <v>6.234758815263735E-3</v>
      </c>
      <c r="AA1345" s="11">
        <v>0.62347799999999998</v>
      </c>
      <c r="AR1345" s="11" t="s">
        <v>76</v>
      </c>
      <c r="AS1345" s="11">
        <v>1342</v>
      </c>
      <c r="AT1345" s="11">
        <v>-26.515522000000001</v>
      </c>
      <c r="AU1345" s="11">
        <v>-25.368511999999999</v>
      </c>
      <c r="AV1345" s="11">
        <v>1.1470100000000001</v>
      </c>
      <c r="AW1345" s="11">
        <v>4.3258049999999999</v>
      </c>
    </row>
    <row r="1346" spans="21:49" x14ac:dyDescent="0.35">
      <c r="U1346" s="11" t="s">
        <v>76</v>
      </c>
      <c r="V1346" s="11">
        <v>1390</v>
      </c>
      <c r="W1346" s="11">
        <v>-14.780429</v>
      </c>
      <c r="X1346" s="11">
        <v>-14.692043999999999</v>
      </c>
      <c r="Y1346" s="11">
        <v>8.8386000000000006E-2</v>
      </c>
      <c r="Z1346" s="18">
        <f t="shared" si="25"/>
        <v>5.9799346825454127E-3</v>
      </c>
      <c r="AA1346" s="11">
        <v>0.59799199999999997</v>
      </c>
      <c r="AR1346" s="11" t="s">
        <v>76</v>
      </c>
      <c r="AS1346" s="11">
        <v>1343</v>
      </c>
      <c r="AT1346" s="11">
        <v>5.0742159999999998</v>
      </c>
      <c r="AU1346" s="11">
        <v>8.6682050000000004</v>
      </c>
      <c r="AV1346" s="11">
        <v>3.5939890000000001</v>
      </c>
      <c r="AW1346" s="11">
        <v>70.828472000000005</v>
      </c>
    </row>
    <row r="1347" spans="21:49" x14ac:dyDescent="0.35">
      <c r="U1347" s="11" t="s">
        <v>76</v>
      </c>
      <c r="V1347" s="11">
        <v>1283</v>
      </c>
      <c r="W1347" s="11">
        <v>-15.28196</v>
      </c>
      <c r="X1347" s="11">
        <v>-15.373286</v>
      </c>
      <c r="Y1347" s="11">
        <v>9.1326000000000004E-2</v>
      </c>
      <c r="Z1347" s="18">
        <f t="shared" ref="Z1347:Z1364" si="26">ABS(Y1347/W1347)</f>
        <v>5.9760658973063673E-3</v>
      </c>
      <c r="AA1347" s="11">
        <v>0.59760800000000003</v>
      </c>
      <c r="AR1347" s="11" t="s">
        <v>78</v>
      </c>
      <c r="AS1347" s="11">
        <v>1344</v>
      </c>
      <c r="AT1347" s="11">
        <v>-19.204613999999999</v>
      </c>
      <c r="AU1347" s="11">
        <v>-14.687424999999999</v>
      </c>
      <c r="AV1347" s="11">
        <v>4.517188</v>
      </c>
      <c r="AW1347" s="11">
        <v>23.521369</v>
      </c>
    </row>
    <row r="1348" spans="21:49" x14ac:dyDescent="0.35">
      <c r="U1348" s="11" t="s">
        <v>76</v>
      </c>
      <c r="V1348" s="11">
        <v>1959</v>
      </c>
      <c r="W1348" s="11">
        <v>11.629096000000001</v>
      </c>
      <c r="X1348" s="11">
        <v>11.697167</v>
      </c>
      <c r="Y1348" s="11">
        <v>6.8070000000000006E-2</v>
      </c>
      <c r="Z1348" s="18">
        <f t="shared" si="26"/>
        <v>5.8534214525359498E-3</v>
      </c>
      <c r="AA1348" s="11">
        <v>0.585345</v>
      </c>
      <c r="AR1348" s="11" t="s">
        <v>83</v>
      </c>
      <c r="AS1348" s="11">
        <v>1345</v>
      </c>
      <c r="AT1348" s="11">
        <v>-19.456057000000001</v>
      </c>
      <c r="AU1348" s="11">
        <v>-20.726234999999999</v>
      </c>
      <c r="AV1348" s="11">
        <v>1.270178</v>
      </c>
      <c r="AW1348" s="11">
        <v>6.5284469999999999</v>
      </c>
    </row>
    <row r="1349" spans="21:49" x14ac:dyDescent="0.35">
      <c r="U1349" s="11" t="s">
        <v>76</v>
      </c>
      <c r="V1349" s="11">
        <v>1629</v>
      </c>
      <c r="W1349" s="11">
        <v>-20.291001999999999</v>
      </c>
      <c r="X1349" s="11">
        <v>-20.406068999999999</v>
      </c>
      <c r="Y1349" s="11">
        <v>0.115067</v>
      </c>
      <c r="Z1349" s="18">
        <f t="shared" si="26"/>
        <v>5.6708387294033095E-3</v>
      </c>
      <c r="AA1349" s="11">
        <v>0.567083</v>
      </c>
      <c r="AR1349" s="11" t="s">
        <v>76</v>
      </c>
      <c r="AS1349" s="11">
        <v>1346</v>
      </c>
      <c r="AT1349" s="11">
        <v>-10.227795</v>
      </c>
      <c r="AU1349" s="11">
        <v>-12.577107</v>
      </c>
      <c r="AV1349" s="11">
        <v>2.3493119999999998</v>
      </c>
      <c r="AW1349" s="11">
        <v>22.969878000000001</v>
      </c>
    </row>
    <row r="1350" spans="21:49" x14ac:dyDescent="0.35">
      <c r="U1350" s="11" t="s">
        <v>76</v>
      </c>
      <c r="V1350" s="11">
        <v>815</v>
      </c>
      <c r="W1350" s="11">
        <v>-10.118220000000001</v>
      </c>
      <c r="X1350" s="11">
        <v>-10.066171000000001</v>
      </c>
      <c r="Y1350" s="11">
        <v>5.2048999999999998E-2</v>
      </c>
      <c r="Z1350" s="18">
        <f t="shared" si="26"/>
        <v>5.1440866081188183E-3</v>
      </c>
      <c r="AA1350" s="11">
        <v>0.51441199999999998</v>
      </c>
      <c r="AR1350" s="11" t="s">
        <v>83</v>
      </c>
      <c r="AS1350" s="11">
        <v>1347</v>
      </c>
      <c r="AT1350" s="11">
        <v>0.85675500000000004</v>
      </c>
      <c r="AU1350" s="11">
        <v>-0.13254199999999999</v>
      </c>
      <c r="AV1350" s="11">
        <v>0.98929699999999998</v>
      </c>
      <c r="AW1350" s="11" t="s">
        <v>77</v>
      </c>
    </row>
    <row r="1351" spans="21:49" x14ac:dyDescent="0.35">
      <c r="U1351" s="11" t="s">
        <v>76</v>
      </c>
      <c r="V1351" s="11">
        <v>764</v>
      </c>
      <c r="W1351" s="11">
        <v>10.034045000000001</v>
      </c>
      <c r="X1351" s="11">
        <v>9.9889749999999999</v>
      </c>
      <c r="Y1351" s="11">
        <v>4.5068999999999998E-2</v>
      </c>
      <c r="Z1351" s="18">
        <f t="shared" si="26"/>
        <v>4.4916083194763423E-3</v>
      </c>
      <c r="AA1351" s="11">
        <v>0.44916400000000001</v>
      </c>
      <c r="AR1351" s="11" t="s">
        <v>78</v>
      </c>
      <c r="AS1351" s="11">
        <v>1348</v>
      </c>
      <c r="AT1351" s="11">
        <v>-6.8248119999999997</v>
      </c>
      <c r="AU1351" s="11">
        <v>-4.3462149999999999</v>
      </c>
      <c r="AV1351" s="11">
        <v>2.4785970000000002</v>
      </c>
      <c r="AW1351" s="11">
        <v>36.317439</v>
      </c>
    </row>
    <row r="1352" spans="21:49" x14ac:dyDescent="0.35">
      <c r="U1352" s="11" t="s">
        <v>76</v>
      </c>
      <c r="V1352" s="11">
        <v>326</v>
      </c>
      <c r="W1352" s="11">
        <v>34.190496000000003</v>
      </c>
      <c r="X1352" s="11">
        <v>34.042166000000002</v>
      </c>
      <c r="Y1352" s="11">
        <v>0.14833099999999999</v>
      </c>
      <c r="Z1352" s="18">
        <f t="shared" si="26"/>
        <v>4.3383693526996498E-3</v>
      </c>
      <c r="AA1352" s="11">
        <v>0.433836</v>
      </c>
      <c r="AR1352" s="11" t="s">
        <v>76</v>
      </c>
      <c r="AS1352" s="11">
        <v>1349</v>
      </c>
      <c r="AT1352" s="11">
        <v>-14.376827</v>
      </c>
      <c r="AU1352" s="11">
        <v>-16.826414</v>
      </c>
      <c r="AV1352" s="11">
        <v>2.4495870000000002</v>
      </c>
      <c r="AW1352" s="11">
        <v>17.038436999999998</v>
      </c>
    </row>
    <row r="1353" spans="21:49" x14ac:dyDescent="0.35">
      <c r="U1353" s="11" t="s">
        <v>76</v>
      </c>
      <c r="V1353" s="11">
        <v>1140</v>
      </c>
      <c r="W1353" s="11">
        <v>5.279598</v>
      </c>
      <c r="X1353" s="11">
        <v>5.3020750000000003</v>
      </c>
      <c r="Y1353" s="11">
        <v>2.2477E-2</v>
      </c>
      <c r="Z1353" s="18">
        <f t="shared" si="26"/>
        <v>4.2573317135130365E-3</v>
      </c>
      <c r="AA1353" s="11">
        <v>0.42573100000000003</v>
      </c>
      <c r="AR1353" s="11" t="s">
        <v>76</v>
      </c>
      <c r="AS1353" s="11">
        <v>1350</v>
      </c>
      <c r="AT1353" s="11">
        <v>-23.243689</v>
      </c>
      <c r="AU1353" s="11">
        <v>-22.272095</v>
      </c>
      <c r="AV1353" s="11">
        <v>0.97159399999999996</v>
      </c>
      <c r="AW1353" s="11">
        <v>4.1800350000000002</v>
      </c>
    </row>
    <row r="1354" spans="21:49" x14ac:dyDescent="0.35">
      <c r="U1354" s="11" t="s">
        <v>76</v>
      </c>
      <c r="V1354" s="11">
        <v>1704</v>
      </c>
      <c r="W1354" s="11">
        <v>-9.7190750000000001</v>
      </c>
      <c r="X1354" s="11">
        <v>-9.7513850000000009</v>
      </c>
      <c r="Y1354" s="11">
        <v>3.2309999999999998E-2</v>
      </c>
      <c r="Z1354" s="18">
        <f t="shared" si="26"/>
        <v>3.3243904383904845E-3</v>
      </c>
      <c r="AA1354" s="11">
        <v>0.33243499999999998</v>
      </c>
      <c r="AR1354" s="11" t="s">
        <v>76</v>
      </c>
      <c r="AS1354" s="11">
        <v>1351</v>
      </c>
      <c r="AT1354" s="11">
        <v>-6.3737050000000002</v>
      </c>
      <c r="AU1354" s="11">
        <v>-7.6914610000000003</v>
      </c>
      <c r="AV1354" s="11">
        <v>1.3177570000000001</v>
      </c>
      <c r="AW1354" s="11">
        <v>20.674890999999999</v>
      </c>
    </row>
    <row r="1355" spans="21:49" x14ac:dyDescent="0.35">
      <c r="U1355" s="11" t="s">
        <v>76</v>
      </c>
      <c r="V1355" s="11">
        <v>1086</v>
      </c>
      <c r="W1355" s="11">
        <v>-12.163256000000001</v>
      </c>
      <c r="X1355" s="11">
        <v>-12.123548</v>
      </c>
      <c r="Y1355" s="11">
        <v>3.9708E-2</v>
      </c>
      <c r="Z1355" s="18">
        <f t="shared" si="26"/>
        <v>3.2645863903546877E-3</v>
      </c>
      <c r="AA1355" s="11">
        <v>0.326461</v>
      </c>
      <c r="AR1355" s="11" t="s">
        <v>76</v>
      </c>
      <c r="AS1355" s="11">
        <v>1352</v>
      </c>
      <c r="AT1355" s="11">
        <v>-15.510438000000001</v>
      </c>
      <c r="AU1355" s="11">
        <v>-12.579580999999999</v>
      </c>
      <c r="AV1355" s="11">
        <v>2.930857</v>
      </c>
      <c r="AW1355" s="11">
        <v>18.89603</v>
      </c>
    </row>
    <row r="1356" spans="21:49" x14ac:dyDescent="0.35">
      <c r="U1356" s="11" t="s">
        <v>76</v>
      </c>
      <c r="V1356" s="11">
        <v>91</v>
      </c>
      <c r="W1356" s="11">
        <v>-25.440152000000001</v>
      </c>
      <c r="X1356" s="11">
        <v>-25.360405</v>
      </c>
      <c r="Y1356" s="11">
        <v>7.9746999999999998E-2</v>
      </c>
      <c r="Z1356" s="18">
        <f t="shared" si="26"/>
        <v>3.1346903902146495E-3</v>
      </c>
      <c r="AA1356" s="11">
        <v>0.313469</v>
      </c>
      <c r="AR1356" s="11" t="s">
        <v>76</v>
      </c>
      <c r="AS1356" s="11">
        <v>1353</v>
      </c>
      <c r="AT1356" s="11">
        <v>-25.701074999999999</v>
      </c>
      <c r="AU1356" s="11">
        <v>-26.013501000000002</v>
      </c>
      <c r="AV1356" s="11">
        <v>0.31242599999999998</v>
      </c>
      <c r="AW1356" s="11">
        <v>1.2156149999999999</v>
      </c>
    </row>
    <row r="1357" spans="21:49" x14ac:dyDescent="0.35">
      <c r="U1357" s="11" t="s">
        <v>76</v>
      </c>
      <c r="V1357" s="11">
        <v>1673</v>
      </c>
      <c r="W1357" s="11">
        <v>-15.653625999999999</v>
      </c>
      <c r="X1357" s="11">
        <v>-15.698195999999999</v>
      </c>
      <c r="Y1357" s="11">
        <v>4.4571E-2</v>
      </c>
      <c r="Z1357" s="18">
        <f t="shared" si="26"/>
        <v>2.8473275137658204E-3</v>
      </c>
      <c r="AA1357" s="11">
        <v>0.28472999999999998</v>
      </c>
      <c r="AR1357" s="11" t="s">
        <v>83</v>
      </c>
      <c r="AS1357" s="11">
        <v>1354</v>
      </c>
      <c r="AT1357" s="11">
        <v>37.911721999999997</v>
      </c>
      <c r="AU1357" s="11">
        <v>39.325434000000001</v>
      </c>
      <c r="AV1357" s="11">
        <v>1.4137109999999999</v>
      </c>
      <c r="AW1357" s="11">
        <v>3.7289560000000002</v>
      </c>
    </row>
    <row r="1358" spans="21:49" x14ac:dyDescent="0.35">
      <c r="U1358" s="11" t="s">
        <v>76</v>
      </c>
      <c r="V1358" s="11">
        <v>1493</v>
      </c>
      <c r="W1358" s="11">
        <v>-9.8359070000000006</v>
      </c>
      <c r="X1358" s="11">
        <v>-9.8550439999999995</v>
      </c>
      <c r="Y1358" s="11">
        <v>1.9137000000000001E-2</v>
      </c>
      <c r="Z1358" s="18">
        <f t="shared" si="26"/>
        <v>1.9456263667397425E-3</v>
      </c>
      <c r="AA1358" s="11">
        <v>0.19456100000000001</v>
      </c>
      <c r="AR1358" s="11" t="s">
        <v>76</v>
      </c>
      <c r="AS1358" s="11">
        <v>1355</v>
      </c>
      <c r="AT1358" s="11">
        <v>-10.364591000000001</v>
      </c>
      <c r="AU1358" s="11">
        <v>-13.009959</v>
      </c>
      <c r="AV1358" s="11">
        <v>2.6453669999999998</v>
      </c>
      <c r="AW1358" s="11">
        <v>25.523122999999998</v>
      </c>
    </row>
    <row r="1359" spans="21:49" x14ac:dyDescent="0.35">
      <c r="U1359" s="11" t="s">
        <v>76</v>
      </c>
      <c r="V1359" s="11">
        <v>1203</v>
      </c>
      <c r="W1359" s="11">
        <v>16.083310000000001</v>
      </c>
      <c r="X1359" s="11">
        <v>16.052175999999999</v>
      </c>
      <c r="Y1359" s="11">
        <v>3.1133999999999998E-2</v>
      </c>
      <c r="Z1359" s="18">
        <f t="shared" si="26"/>
        <v>1.9357955545220478E-3</v>
      </c>
      <c r="AA1359" s="11">
        <v>0.19358</v>
      </c>
      <c r="AR1359" s="11" t="s">
        <v>78</v>
      </c>
      <c r="AS1359" s="11">
        <v>1356</v>
      </c>
      <c r="AT1359" s="11">
        <v>-11.321259</v>
      </c>
      <c r="AU1359" s="11">
        <v>1.4098010000000001</v>
      </c>
      <c r="AV1359" s="11">
        <v>12.731059999999999</v>
      </c>
      <c r="AW1359" s="11" t="s">
        <v>77</v>
      </c>
    </row>
    <row r="1360" spans="21:49" x14ac:dyDescent="0.35">
      <c r="U1360" s="11" t="s">
        <v>76</v>
      </c>
      <c r="V1360" s="11">
        <v>596</v>
      </c>
      <c r="W1360" s="11">
        <v>-24.733128000000001</v>
      </c>
      <c r="X1360" s="11">
        <v>-24.689594</v>
      </c>
      <c r="Y1360" s="11">
        <v>4.3534999999999997E-2</v>
      </c>
      <c r="Z1360" s="18">
        <f t="shared" si="26"/>
        <v>1.7601898150529118E-3</v>
      </c>
      <c r="AA1360" s="11">
        <v>0.17601700000000001</v>
      </c>
      <c r="AR1360" s="11" t="s">
        <v>76</v>
      </c>
      <c r="AS1360" s="11">
        <v>1357</v>
      </c>
      <c r="AT1360" s="11">
        <v>26.994305000000001</v>
      </c>
      <c r="AU1360" s="11">
        <v>25.562957999999998</v>
      </c>
      <c r="AV1360" s="11">
        <v>1.4313469999999999</v>
      </c>
      <c r="AW1360" s="11">
        <v>5.3024040000000001</v>
      </c>
    </row>
    <row r="1361" spans="21:49" x14ac:dyDescent="0.35">
      <c r="U1361" s="11" t="s">
        <v>76</v>
      </c>
      <c r="V1361" s="11">
        <v>769</v>
      </c>
      <c r="W1361" s="11">
        <v>-18.837067999999999</v>
      </c>
      <c r="X1361" s="11">
        <v>-18.857281</v>
      </c>
      <c r="Y1361" s="11">
        <v>2.0212000000000001E-2</v>
      </c>
      <c r="Z1361" s="18">
        <f t="shared" si="26"/>
        <v>1.0729907648047989E-3</v>
      </c>
      <c r="AA1361" s="11">
        <v>0.10730099999999999</v>
      </c>
      <c r="AR1361" s="11" t="s">
        <v>76</v>
      </c>
      <c r="AS1361" s="11">
        <v>1358</v>
      </c>
      <c r="AT1361" s="11">
        <v>-3.3267509999999998</v>
      </c>
      <c r="AU1361" s="11">
        <v>-2.071733</v>
      </c>
      <c r="AV1361" s="11">
        <v>1.255018</v>
      </c>
      <c r="AW1361" s="11">
        <v>37.725039000000002</v>
      </c>
    </row>
    <row r="1362" spans="21:49" x14ac:dyDescent="0.35">
      <c r="U1362" s="11" t="s">
        <v>76</v>
      </c>
      <c r="V1362" s="11">
        <v>708</v>
      </c>
      <c r="W1362" s="11">
        <v>26.828135</v>
      </c>
      <c r="X1362" s="11">
        <v>26.852758000000001</v>
      </c>
      <c r="Y1362" s="11">
        <v>2.4622999999999999E-2</v>
      </c>
      <c r="Z1362" s="18">
        <f t="shared" si="26"/>
        <v>9.1780513255953122E-4</v>
      </c>
      <c r="AA1362" s="11">
        <v>9.178E-2</v>
      </c>
      <c r="AR1362" s="11" t="s">
        <v>83</v>
      </c>
      <c r="AS1362" s="11">
        <v>1359</v>
      </c>
      <c r="AT1362" s="11">
        <v>-15.007163</v>
      </c>
      <c r="AU1362" s="11">
        <v>-16.028651</v>
      </c>
      <c r="AV1362" s="11">
        <v>1.021488</v>
      </c>
      <c r="AW1362" s="11">
        <v>6.8066680000000002</v>
      </c>
    </row>
    <row r="1363" spans="21:49" x14ac:dyDescent="0.35">
      <c r="U1363" s="11" t="s">
        <v>76</v>
      </c>
      <c r="V1363" s="11">
        <v>1015</v>
      </c>
      <c r="W1363" s="11">
        <v>-11.662931</v>
      </c>
      <c r="X1363" s="11">
        <v>-11.653676000000001</v>
      </c>
      <c r="Y1363" s="11">
        <v>9.2549999999999993E-3</v>
      </c>
      <c r="Z1363" s="18">
        <f t="shared" si="26"/>
        <v>7.9353980573150941E-4</v>
      </c>
      <c r="AA1363" s="11">
        <v>7.9350000000000004E-2</v>
      </c>
      <c r="AR1363" s="11" t="s">
        <v>78</v>
      </c>
      <c r="AS1363" s="11">
        <v>1360</v>
      </c>
      <c r="AT1363" s="11">
        <v>-3.151043</v>
      </c>
      <c r="AU1363" s="11">
        <v>-4.6976979999999999</v>
      </c>
      <c r="AV1363" s="11">
        <v>1.5466549999999999</v>
      </c>
      <c r="AW1363" s="11">
        <v>49.083903999999997</v>
      </c>
    </row>
    <row r="1364" spans="21:49" x14ac:dyDescent="0.35">
      <c r="U1364" s="11" t="s">
        <v>76</v>
      </c>
      <c r="V1364" s="11">
        <v>385</v>
      </c>
      <c r="W1364" s="11">
        <v>-14.986554</v>
      </c>
      <c r="X1364" s="11">
        <v>-14.975674</v>
      </c>
      <c r="Y1364" s="11">
        <v>1.0880000000000001E-2</v>
      </c>
      <c r="Z1364" s="18">
        <f t="shared" si="26"/>
        <v>7.2598410548549062E-4</v>
      </c>
      <c r="AA1364" s="11">
        <v>7.2600999999999999E-2</v>
      </c>
      <c r="AR1364" s="11" t="s">
        <v>76</v>
      </c>
      <c r="AS1364" s="11">
        <v>1361</v>
      </c>
      <c r="AT1364" s="11">
        <v>4.2915429999999999</v>
      </c>
      <c r="AU1364" s="11">
        <v>2.6605029999999998</v>
      </c>
      <c r="AV1364" s="11">
        <v>1.63104</v>
      </c>
      <c r="AW1364" s="11">
        <v>38.005904999999998</v>
      </c>
    </row>
    <row r="1365" spans="21:49" x14ac:dyDescent="0.35">
      <c r="AR1365" s="11" t="s">
        <v>76</v>
      </c>
      <c r="AS1365" s="11">
        <v>1362</v>
      </c>
      <c r="AT1365" s="11">
        <v>3.9971E-2</v>
      </c>
      <c r="AU1365" s="11">
        <v>-2.1692040000000001</v>
      </c>
      <c r="AV1365" s="11">
        <v>2.2091750000000001</v>
      </c>
      <c r="AW1365" s="11" t="s">
        <v>77</v>
      </c>
    </row>
    <row r="1366" spans="21:49" x14ac:dyDescent="0.35">
      <c r="AR1366" s="11" t="s">
        <v>76</v>
      </c>
      <c r="AS1366" s="11">
        <v>1363</v>
      </c>
      <c r="AT1366" s="11">
        <v>-2.8863690000000002</v>
      </c>
      <c r="AU1366" s="11">
        <v>-0.94847599999999999</v>
      </c>
      <c r="AV1366" s="11">
        <v>1.9378919999999999</v>
      </c>
      <c r="AW1366" s="11">
        <v>67.139454999999998</v>
      </c>
    </row>
    <row r="1367" spans="21:49" x14ac:dyDescent="0.35">
      <c r="AR1367" s="11" t="s">
        <v>78</v>
      </c>
      <c r="AS1367" s="11">
        <v>1364</v>
      </c>
      <c r="AT1367" s="11">
        <v>-25.319186999999999</v>
      </c>
      <c r="AU1367" s="11">
        <v>-23.749313999999998</v>
      </c>
      <c r="AV1367" s="11">
        <v>1.569874</v>
      </c>
      <c r="AW1367" s="11">
        <v>6.2003320000000004</v>
      </c>
    </row>
    <row r="1368" spans="21:49" x14ac:dyDescent="0.35">
      <c r="AR1368" s="11" t="s">
        <v>76</v>
      </c>
      <c r="AS1368" s="11">
        <v>1365</v>
      </c>
      <c r="AT1368" s="11">
        <v>-10.743325</v>
      </c>
      <c r="AU1368" s="11">
        <v>-7.1180909999999997</v>
      </c>
      <c r="AV1368" s="11">
        <v>3.6252339999999998</v>
      </c>
      <c r="AW1368" s="11">
        <v>33.744061000000002</v>
      </c>
    </row>
    <row r="1369" spans="21:49" x14ac:dyDescent="0.35">
      <c r="AR1369" s="11" t="s">
        <v>76</v>
      </c>
      <c r="AS1369" s="11">
        <v>1366</v>
      </c>
      <c r="AT1369" s="11">
        <v>14.188022999999999</v>
      </c>
      <c r="AU1369" s="11">
        <v>11.827612</v>
      </c>
      <c r="AV1369" s="11">
        <v>2.360411</v>
      </c>
      <c r="AW1369" s="11">
        <v>16.636641999999998</v>
      </c>
    </row>
    <row r="1370" spans="21:49" x14ac:dyDescent="0.35">
      <c r="AR1370" s="11" t="s">
        <v>76</v>
      </c>
      <c r="AS1370" s="11">
        <v>1367</v>
      </c>
      <c r="AT1370" s="11">
        <v>3.209822</v>
      </c>
      <c r="AU1370" s="11">
        <v>2.44299</v>
      </c>
      <c r="AV1370" s="11">
        <v>0.76683199999999996</v>
      </c>
      <c r="AW1370" s="11">
        <v>23.890177000000001</v>
      </c>
    </row>
    <row r="1371" spans="21:49" x14ac:dyDescent="0.35">
      <c r="AR1371" s="11" t="s">
        <v>83</v>
      </c>
      <c r="AS1371" s="11">
        <v>1368</v>
      </c>
      <c r="AT1371" s="11">
        <v>7.3769790000000004</v>
      </c>
      <c r="AU1371" s="11">
        <v>12.74854</v>
      </c>
      <c r="AV1371" s="11">
        <v>5.3715609999999998</v>
      </c>
      <c r="AW1371" s="11">
        <v>72.815180999999995</v>
      </c>
    </row>
    <row r="1372" spans="21:49" x14ac:dyDescent="0.35">
      <c r="AR1372" s="11" t="s">
        <v>76</v>
      </c>
      <c r="AS1372" s="11">
        <v>1369</v>
      </c>
      <c r="AT1372" s="11">
        <v>-2.987006</v>
      </c>
      <c r="AU1372" s="11">
        <v>-3.7896740000000002</v>
      </c>
      <c r="AV1372" s="11">
        <v>0.80266800000000005</v>
      </c>
      <c r="AW1372" s="11">
        <v>26.871977000000001</v>
      </c>
    </row>
    <row r="1373" spans="21:49" x14ac:dyDescent="0.35">
      <c r="AR1373" s="11" t="s">
        <v>76</v>
      </c>
      <c r="AS1373" s="11">
        <v>1370</v>
      </c>
      <c r="AT1373" s="11">
        <v>24.356370999999999</v>
      </c>
      <c r="AU1373" s="11">
        <v>24.129850999999999</v>
      </c>
      <c r="AV1373" s="11">
        <v>0.22652</v>
      </c>
      <c r="AW1373" s="11">
        <v>0.93002399999999996</v>
      </c>
    </row>
    <row r="1374" spans="21:49" x14ac:dyDescent="0.35">
      <c r="AR1374" s="11" t="s">
        <v>76</v>
      </c>
      <c r="AS1374" s="11">
        <v>1371</v>
      </c>
      <c r="AT1374" s="11">
        <v>-5.0097310000000004</v>
      </c>
      <c r="AU1374" s="11">
        <v>-1.0973280000000001</v>
      </c>
      <c r="AV1374" s="11">
        <v>3.9124029999999999</v>
      </c>
      <c r="AW1374" s="11">
        <v>78.096076999999994</v>
      </c>
    </row>
    <row r="1375" spans="21:49" x14ac:dyDescent="0.35">
      <c r="AR1375" s="11" t="s">
        <v>83</v>
      </c>
      <c r="AS1375" s="11">
        <v>1372</v>
      </c>
      <c r="AT1375" s="11">
        <v>-10.657942</v>
      </c>
      <c r="AU1375" s="11">
        <v>-10.320012</v>
      </c>
      <c r="AV1375" s="11">
        <v>0.33793000000000001</v>
      </c>
      <c r="AW1375" s="11">
        <v>3.17069</v>
      </c>
    </row>
    <row r="1376" spans="21:49" x14ac:dyDescent="0.35">
      <c r="AR1376" s="11" t="s">
        <v>78</v>
      </c>
      <c r="AS1376" s="11">
        <v>1373</v>
      </c>
      <c r="AT1376" s="11">
        <v>-21.006347999999999</v>
      </c>
      <c r="AU1376" s="11">
        <v>-20.976759000000001</v>
      </c>
      <c r="AV1376" s="11">
        <v>2.9589000000000001E-2</v>
      </c>
      <c r="AW1376" s="11">
        <v>0.14085900000000001</v>
      </c>
    </row>
    <row r="1377" spans="44:49" x14ac:dyDescent="0.35">
      <c r="AR1377" s="11" t="s">
        <v>76</v>
      </c>
      <c r="AS1377" s="11">
        <v>1374</v>
      </c>
      <c r="AT1377" s="11">
        <v>-7.3941679999999996</v>
      </c>
      <c r="AU1377" s="11">
        <v>-2.252176</v>
      </c>
      <c r="AV1377" s="11">
        <v>5.1419920000000001</v>
      </c>
      <c r="AW1377" s="11">
        <v>69.541184000000001</v>
      </c>
    </row>
    <row r="1378" spans="44:49" x14ac:dyDescent="0.35">
      <c r="AR1378" s="11" t="s">
        <v>76</v>
      </c>
      <c r="AS1378" s="11">
        <v>1375</v>
      </c>
      <c r="AT1378" s="11">
        <v>11.833558</v>
      </c>
      <c r="AU1378" s="11">
        <v>8.8606639999999999</v>
      </c>
      <c r="AV1378" s="11">
        <v>2.9728940000000001</v>
      </c>
      <c r="AW1378" s="11">
        <v>25.122568999999999</v>
      </c>
    </row>
    <row r="1379" spans="44:49" x14ac:dyDescent="0.35">
      <c r="AR1379" s="11" t="s">
        <v>78</v>
      </c>
      <c r="AS1379" s="11">
        <v>1376</v>
      </c>
      <c r="AT1379" s="11">
        <v>-20.426879</v>
      </c>
      <c r="AU1379" s="11">
        <v>-19.872243999999998</v>
      </c>
      <c r="AV1379" s="11">
        <v>0.55463499999999999</v>
      </c>
      <c r="AW1379" s="11">
        <v>2.7152210000000001</v>
      </c>
    </row>
    <row r="1380" spans="44:49" x14ac:dyDescent="0.35">
      <c r="AR1380" s="11" t="s">
        <v>76</v>
      </c>
      <c r="AS1380" s="11">
        <v>1377</v>
      </c>
      <c r="AT1380" s="11">
        <v>4.3333009999999996</v>
      </c>
      <c r="AU1380" s="11">
        <v>1.650072</v>
      </c>
      <c r="AV1380" s="11">
        <v>2.68323</v>
      </c>
      <c r="AW1380" s="11">
        <v>61.921145000000003</v>
      </c>
    </row>
    <row r="1381" spans="44:49" x14ac:dyDescent="0.35">
      <c r="AR1381" s="11" t="s">
        <v>83</v>
      </c>
      <c r="AS1381" s="11">
        <v>1378</v>
      </c>
      <c r="AT1381" s="11">
        <v>-20.944171000000001</v>
      </c>
      <c r="AU1381" s="11">
        <v>-22.461933999999999</v>
      </c>
      <c r="AV1381" s="11">
        <v>1.517763</v>
      </c>
      <c r="AW1381" s="11">
        <v>7.2467090000000001</v>
      </c>
    </row>
    <row r="1382" spans="44:49" x14ac:dyDescent="0.35">
      <c r="AR1382" s="11" t="s">
        <v>76</v>
      </c>
      <c r="AS1382" s="11">
        <v>1379</v>
      </c>
      <c r="AT1382" s="11">
        <v>22.49888</v>
      </c>
      <c r="AU1382" s="11">
        <v>23.452639999999999</v>
      </c>
      <c r="AV1382" s="11">
        <v>0.95376000000000005</v>
      </c>
      <c r="AW1382" s="11">
        <v>4.2391439999999996</v>
      </c>
    </row>
    <row r="1383" spans="44:49" x14ac:dyDescent="0.35">
      <c r="AR1383" s="11" t="s">
        <v>76</v>
      </c>
      <c r="AS1383" s="11">
        <v>1380</v>
      </c>
      <c r="AT1383" s="11">
        <v>-19.789788999999999</v>
      </c>
      <c r="AU1383" s="11">
        <v>-21.558014</v>
      </c>
      <c r="AV1383" s="11">
        <v>1.7682249999999999</v>
      </c>
      <c r="AW1383" s="11">
        <v>8.9350380000000005</v>
      </c>
    </row>
    <row r="1384" spans="44:49" x14ac:dyDescent="0.35">
      <c r="AR1384" s="11" t="s">
        <v>76</v>
      </c>
      <c r="AS1384" s="11">
        <v>1381</v>
      </c>
      <c r="AT1384" s="11">
        <v>4.3964720000000002</v>
      </c>
      <c r="AU1384" s="11">
        <v>3.636136</v>
      </c>
      <c r="AV1384" s="11">
        <v>0.76033700000000004</v>
      </c>
      <c r="AW1384" s="11">
        <v>17.294242000000001</v>
      </c>
    </row>
    <row r="1385" spans="44:49" x14ac:dyDescent="0.35">
      <c r="AR1385" s="11" t="s">
        <v>76</v>
      </c>
      <c r="AS1385" s="11">
        <v>1382</v>
      </c>
      <c r="AT1385" s="11">
        <v>-15.819611999999999</v>
      </c>
      <c r="AU1385" s="11">
        <v>-18.070128</v>
      </c>
      <c r="AV1385" s="11">
        <v>2.2505160000000002</v>
      </c>
      <c r="AW1385" s="11">
        <v>14.226115999999999</v>
      </c>
    </row>
    <row r="1386" spans="44:49" x14ac:dyDescent="0.35">
      <c r="AR1386" s="11" t="s">
        <v>76</v>
      </c>
      <c r="AS1386" s="11">
        <v>1383</v>
      </c>
      <c r="AT1386" s="11">
        <v>-13.250176</v>
      </c>
      <c r="AU1386" s="11">
        <v>-13.476931</v>
      </c>
      <c r="AV1386" s="11">
        <v>0.22675600000000001</v>
      </c>
      <c r="AW1386" s="11">
        <v>1.7113400000000001</v>
      </c>
    </row>
    <row r="1387" spans="44:49" x14ac:dyDescent="0.35">
      <c r="AR1387" s="11" t="s">
        <v>78</v>
      </c>
      <c r="AS1387" s="11">
        <v>1384</v>
      </c>
      <c r="AT1387" s="11">
        <v>13.80556</v>
      </c>
      <c r="AU1387" s="11">
        <v>21.704264999999999</v>
      </c>
      <c r="AV1387" s="11">
        <v>7.8987059999999998</v>
      </c>
      <c r="AW1387" s="11">
        <v>57.213949999999997</v>
      </c>
    </row>
    <row r="1388" spans="44:49" x14ac:dyDescent="0.35">
      <c r="AR1388" s="11" t="s">
        <v>76</v>
      </c>
      <c r="AS1388" s="11">
        <v>1385</v>
      </c>
      <c r="AT1388" s="11">
        <v>-8.8324599999999993</v>
      </c>
      <c r="AU1388" s="11">
        <v>-7.6308619999999996</v>
      </c>
      <c r="AV1388" s="11">
        <v>1.2015979999999999</v>
      </c>
      <c r="AW1388" s="11">
        <v>13.604339</v>
      </c>
    </row>
    <row r="1389" spans="44:49" x14ac:dyDescent="0.35">
      <c r="AR1389" s="11" t="s">
        <v>83</v>
      </c>
      <c r="AS1389" s="11">
        <v>1386</v>
      </c>
      <c r="AT1389" s="11">
        <v>-2.924223</v>
      </c>
      <c r="AU1389" s="11">
        <v>1.4313020000000001</v>
      </c>
      <c r="AV1389" s="11">
        <v>4.3555250000000001</v>
      </c>
      <c r="AW1389" s="11" t="s">
        <v>77</v>
      </c>
    </row>
    <row r="1390" spans="44:49" x14ac:dyDescent="0.35">
      <c r="AR1390" s="11" t="s">
        <v>76</v>
      </c>
      <c r="AS1390" s="11">
        <v>1387</v>
      </c>
      <c r="AT1390" s="11">
        <v>-8.8282550000000004</v>
      </c>
      <c r="AU1390" s="11">
        <v>-11.000253000000001</v>
      </c>
      <c r="AV1390" s="11">
        <v>2.171999</v>
      </c>
      <c r="AW1390" s="11">
        <v>24.602810000000002</v>
      </c>
    </row>
    <row r="1391" spans="44:49" x14ac:dyDescent="0.35">
      <c r="AR1391" s="11" t="s">
        <v>83</v>
      </c>
      <c r="AS1391" s="11">
        <v>1388</v>
      </c>
      <c r="AT1391" s="11">
        <v>0.72424999999999995</v>
      </c>
      <c r="AU1391" s="11">
        <v>-2.1414789999999999</v>
      </c>
      <c r="AV1391" s="11">
        <v>2.865729</v>
      </c>
      <c r="AW1391" s="11" t="s">
        <v>77</v>
      </c>
    </row>
    <row r="1392" spans="44:49" x14ac:dyDescent="0.35">
      <c r="AR1392" s="11" t="s">
        <v>76</v>
      </c>
      <c r="AS1392" s="11">
        <v>1389</v>
      </c>
      <c r="AT1392" s="11">
        <v>-16.163713000000001</v>
      </c>
      <c r="AU1392" s="11">
        <v>-13.082139</v>
      </c>
      <c r="AV1392" s="11">
        <v>3.0815739999999998</v>
      </c>
      <c r="AW1392" s="11">
        <v>19.064767</v>
      </c>
    </row>
    <row r="1393" spans="44:49" x14ac:dyDescent="0.35">
      <c r="AR1393" s="11" t="s">
        <v>76</v>
      </c>
      <c r="AS1393" s="11">
        <v>1390</v>
      </c>
      <c r="AT1393" s="11">
        <v>-14.780429</v>
      </c>
      <c r="AU1393" s="11">
        <v>-14.692043999999999</v>
      </c>
      <c r="AV1393" s="11">
        <v>8.8386000000000006E-2</v>
      </c>
      <c r="AW1393" s="11">
        <v>0.59799199999999997</v>
      </c>
    </row>
    <row r="1394" spans="44:49" x14ac:dyDescent="0.35">
      <c r="AR1394" s="11" t="s">
        <v>76</v>
      </c>
      <c r="AS1394" s="11">
        <v>1391</v>
      </c>
      <c r="AT1394" s="11">
        <v>9.1883250000000007</v>
      </c>
      <c r="AU1394" s="11">
        <v>10.105727</v>
      </c>
      <c r="AV1394" s="11">
        <v>0.91740200000000005</v>
      </c>
      <c r="AW1394" s="11">
        <v>9.9844340000000003</v>
      </c>
    </row>
    <row r="1395" spans="44:49" x14ac:dyDescent="0.35">
      <c r="AR1395" s="11" t="s">
        <v>76</v>
      </c>
      <c r="AS1395" s="11">
        <v>1392</v>
      </c>
      <c r="AT1395" s="11">
        <v>-20.838068</v>
      </c>
      <c r="AU1395" s="11">
        <v>-18.481293999999998</v>
      </c>
      <c r="AV1395" s="11">
        <v>2.3567740000000001</v>
      </c>
      <c r="AW1395" s="11">
        <v>11.309945000000001</v>
      </c>
    </row>
    <row r="1396" spans="44:49" x14ac:dyDescent="0.35">
      <c r="AR1396" s="11" t="s">
        <v>78</v>
      </c>
      <c r="AS1396" s="11">
        <v>1393</v>
      </c>
      <c r="AT1396" s="11">
        <v>-7.3566849999999997</v>
      </c>
      <c r="AU1396" s="11">
        <v>-7.0508430000000004</v>
      </c>
      <c r="AV1396" s="11">
        <v>0.30584099999999997</v>
      </c>
      <c r="AW1396" s="11">
        <v>4.1573260000000003</v>
      </c>
    </row>
    <row r="1397" spans="44:49" x14ac:dyDescent="0.35">
      <c r="AR1397" s="11" t="s">
        <v>78</v>
      </c>
      <c r="AS1397" s="11">
        <v>1394</v>
      </c>
      <c r="AT1397" s="11">
        <v>-18.642968</v>
      </c>
      <c r="AU1397" s="11">
        <v>-18.337671</v>
      </c>
      <c r="AV1397" s="11">
        <v>0.30529699999999999</v>
      </c>
      <c r="AW1397" s="11">
        <v>1.6375999999999999</v>
      </c>
    </row>
    <row r="1398" spans="44:49" x14ac:dyDescent="0.35">
      <c r="AR1398" s="11" t="s">
        <v>83</v>
      </c>
      <c r="AS1398" s="11">
        <v>1395</v>
      </c>
      <c r="AT1398" s="11">
        <v>-3.0397690000000002</v>
      </c>
      <c r="AU1398" s="11">
        <v>-3.96821</v>
      </c>
      <c r="AV1398" s="11">
        <v>0.92844099999999996</v>
      </c>
      <c r="AW1398" s="11">
        <v>30.543161000000001</v>
      </c>
    </row>
    <row r="1399" spans="44:49" x14ac:dyDescent="0.35">
      <c r="AR1399" s="11" t="s">
        <v>76</v>
      </c>
      <c r="AS1399" s="11">
        <v>1396</v>
      </c>
      <c r="AT1399" s="11">
        <v>-15.740849000000001</v>
      </c>
      <c r="AU1399" s="11">
        <v>-15.011953999999999</v>
      </c>
      <c r="AV1399" s="11">
        <v>0.72889499999999996</v>
      </c>
      <c r="AW1399" s="11">
        <v>4.6305959999999997</v>
      </c>
    </row>
    <row r="1400" spans="44:49" x14ac:dyDescent="0.35">
      <c r="AR1400" s="11" t="s">
        <v>76</v>
      </c>
      <c r="AS1400" s="11">
        <v>1397</v>
      </c>
      <c r="AT1400" s="11">
        <v>21.046102999999999</v>
      </c>
      <c r="AU1400" s="11">
        <v>25.566551</v>
      </c>
      <c r="AV1400" s="11">
        <v>4.520448</v>
      </c>
      <c r="AW1400" s="11">
        <v>21.478787000000001</v>
      </c>
    </row>
    <row r="1401" spans="44:49" x14ac:dyDescent="0.35">
      <c r="AR1401" s="11" t="s">
        <v>76</v>
      </c>
      <c r="AS1401" s="11">
        <v>1398</v>
      </c>
      <c r="AT1401" s="11">
        <v>-16.903946000000001</v>
      </c>
      <c r="AU1401" s="11">
        <v>-11.641501</v>
      </c>
      <c r="AV1401" s="11">
        <v>5.2624459999999997</v>
      </c>
      <c r="AW1401" s="11">
        <v>31.131461999999999</v>
      </c>
    </row>
    <row r="1402" spans="44:49" x14ac:dyDescent="0.35">
      <c r="AR1402" s="11" t="s">
        <v>76</v>
      </c>
      <c r="AS1402" s="11">
        <v>1399</v>
      </c>
      <c r="AT1402" s="11">
        <v>-9.2777410000000007</v>
      </c>
      <c r="AU1402" s="11">
        <v>-10.600008000000001</v>
      </c>
      <c r="AV1402" s="11">
        <v>1.322268</v>
      </c>
      <c r="AW1402" s="11">
        <v>14.252044</v>
      </c>
    </row>
    <row r="1403" spans="44:49" x14ac:dyDescent="0.35">
      <c r="AR1403" s="11" t="s">
        <v>83</v>
      </c>
      <c r="AS1403" s="11">
        <v>1400</v>
      </c>
      <c r="AT1403" s="11">
        <v>-18.638507000000001</v>
      </c>
      <c r="AU1403" s="11">
        <v>-21.132997</v>
      </c>
      <c r="AV1403" s="11">
        <v>2.4944899999999999</v>
      </c>
      <c r="AW1403" s="11">
        <v>13.38353</v>
      </c>
    </row>
    <row r="1404" spans="44:49" x14ac:dyDescent="0.35">
      <c r="AR1404" s="11" t="s">
        <v>78</v>
      </c>
      <c r="AS1404" s="11">
        <v>1401</v>
      </c>
      <c r="AT1404" s="11">
        <v>-16.700534999999999</v>
      </c>
      <c r="AU1404" s="11">
        <v>-18.233388000000001</v>
      </c>
      <c r="AV1404" s="11">
        <v>1.532853</v>
      </c>
      <c r="AW1404" s="11">
        <v>9.1784660000000002</v>
      </c>
    </row>
    <row r="1405" spans="44:49" x14ac:dyDescent="0.35">
      <c r="AR1405" s="11" t="s">
        <v>76</v>
      </c>
      <c r="AS1405" s="11">
        <v>1402</v>
      </c>
      <c r="AT1405" s="11">
        <v>-4.4042070000000004</v>
      </c>
      <c r="AU1405" s="11">
        <v>-4.977131</v>
      </c>
      <c r="AV1405" s="11">
        <v>0.57292399999999999</v>
      </c>
      <c r="AW1405" s="11">
        <v>13.008571999999999</v>
      </c>
    </row>
    <row r="1406" spans="44:49" x14ac:dyDescent="0.35">
      <c r="AR1406" s="11" t="s">
        <v>76</v>
      </c>
      <c r="AS1406" s="11">
        <v>1403</v>
      </c>
      <c r="AT1406" s="11">
        <v>-9.9956600000000009</v>
      </c>
      <c r="AU1406" s="11">
        <v>-9.4162289999999995</v>
      </c>
      <c r="AV1406" s="11">
        <v>0.57943100000000003</v>
      </c>
      <c r="AW1406" s="11">
        <v>5.7968260000000003</v>
      </c>
    </row>
    <row r="1407" spans="44:49" x14ac:dyDescent="0.35">
      <c r="AR1407" s="11" t="s">
        <v>76</v>
      </c>
      <c r="AS1407" s="11">
        <v>1404</v>
      </c>
      <c r="AT1407" s="11">
        <v>-3.3330820000000001</v>
      </c>
      <c r="AU1407" s="11">
        <v>-0.218196</v>
      </c>
      <c r="AV1407" s="11">
        <v>3.114887</v>
      </c>
      <c r="AW1407" s="11">
        <v>93.453632999999996</v>
      </c>
    </row>
    <row r="1408" spans="44:49" x14ac:dyDescent="0.35">
      <c r="AR1408" s="11" t="s">
        <v>76</v>
      </c>
      <c r="AS1408" s="11">
        <v>1405</v>
      </c>
      <c r="AT1408" s="11">
        <v>-7.8150579999999996</v>
      </c>
      <c r="AU1408" s="11">
        <v>-4.3438220000000003</v>
      </c>
      <c r="AV1408" s="11">
        <v>3.4712369999999999</v>
      </c>
      <c r="AW1408" s="11">
        <v>44.417284000000002</v>
      </c>
    </row>
    <row r="1409" spans="44:49" x14ac:dyDescent="0.35">
      <c r="AR1409" s="11" t="s">
        <v>76</v>
      </c>
      <c r="AS1409" s="11">
        <v>1406</v>
      </c>
      <c r="AT1409" s="11">
        <v>-8.4624159999999993</v>
      </c>
      <c r="AU1409" s="11">
        <v>-5.0155500000000002</v>
      </c>
      <c r="AV1409" s="11">
        <v>3.446866</v>
      </c>
      <c r="AW1409" s="11">
        <v>40.731468</v>
      </c>
    </row>
    <row r="1410" spans="44:49" x14ac:dyDescent="0.35">
      <c r="AR1410" s="11" t="s">
        <v>76</v>
      </c>
      <c r="AS1410" s="11">
        <v>1407</v>
      </c>
      <c r="AT1410" s="11">
        <v>-6.7897949999999998</v>
      </c>
      <c r="AU1410" s="11">
        <v>-2.138951</v>
      </c>
      <c r="AV1410" s="11">
        <v>4.6508440000000002</v>
      </c>
      <c r="AW1410" s="11">
        <v>68.497563999999997</v>
      </c>
    </row>
    <row r="1411" spans="44:49" x14ac:dyDescent="0.35">
      <c r="AR1411" s="11" t="s">
        <v>76</v>
      </c>
      <c r="AS1411" s="11">
        <v>1408</v>
      </c>
      <c r="AT1411" s="11">
        <v>41.704106000000003</v>
      </c>
      <c r="AU1411" s="11">
        <v>39.54439</v>
      </c>
      <c r="AV1411" s="11">
        <v>2.1597170000000001</v>
      </c>
      <c r="AW1411" s="11">
        <v>5.1786659999999998</v>
      </c>
    </row>
    <row r="1412" spans="44:49" x14ac:dyDescent="0.35">
      <c r="AR1412" s="11" t="s">
        <v>76</v>
      </c>
      <c r="AS1412" s="11">
        <v>1409</v>
      </c>
      <c r="AT1412" s="11">
        <v>-12.923302</v>
      </c>
      <c r="AU1412" s="11">
        <v>-14.386900000000001</v>
      </c>
      <c r="AV1412" s="11">
        <v>1.463598</v>
      </c>
      <c r="AW1412" s="11">
        <v>11.32526</v>
      </c>
    </row>
    <row r="1413" spans="44:49" x14ac:dyDescent="0.35">
      <c r="AR1413" s="11" t="s">
        <v>78</v>
      </c>
      <c r="AS1413" s="11">
        <v>1410</v>
      </c>
      <c r="AT1413" s="11">
        <v>-1.49109</v>
      </c>
      <c r="AU1413" s="11">
        <v>-0.93734300000000004</v>
      </c>
      <c r="AV1413" s="11">
        <v>0.55374699999999999</v>
      </c>
      <c r="AW1413" s="11">
        <v>37.137081000000002</v>
      </c>
    </row>
    <row r="1414" spans="44:49" x14ac:dyDescent="0.35">
      <c r="AR1414" s="11" t="s">
        <v>83</v>
      </c>
      <c r="AS1414" s="11">
        <v>1411</v>
      </c>
      <c r="AT1414" s="11">
        <v>10.210426</v>
      </c>
      <c r="AU1414" s="11">
        <v>16.640429000000001</v>
      </c>
      <c r="AV1414" s="11">
        <v>6.4300030000000001</v>
      </c>
      <c r="AW1414" s="11">
        <v>62.974879999999999</v>
      </c>
    </row>
    <row r="1415" spans="44:49" x14ac:dyDescent="0.35">
      <c r="AR1415" s="11" t="s">
        <v>76</v>
      </c>
      <c r="AS1415" s="11">
        <v>1412</v>
      </c>
      <c r="AT1415" s="11">
        <v>-23.848094</v>
      </c>
      <c r="AU1415" s="11">
        <v>-23.674441999999999</v>
      </c>
      <c r="AV1415" s="11">
        <v>0.173652</v>
      </c>
      <c r="AW1415" s="11">
        <v>0.72815799999999997</v>
      </c>
    </row>
    <row r="1416" spans="44:49" x14ac:dyDescent="0.35">
      <c r="AR1416" s="11" t="s">
        <v>83</v>
      </c>
      <c r="AS1416" s="11">
        <v>1413</v>
      </c>
      <c r="AT1416" s="11">
        <v>-29.100677999999998</v>
      </c>
      <c r="AU1416" s="11">
        <v>-25.820799999999998</v>
      </c>
      <c r="AV1416" s="11">
        <v>3.2798780000000001</v>
      </c>
      <c r="AW1416" s="11">
        <v>11.270796000000001</v>
      </c>
    </row>
    <row r="1417" spans="44:49" x14ac:dyDescent="0.35">
      <c r="AR1417" s="11" t="s">
        <v>76</v>
      </c>
      <c r="AS1417" s="11">
        <v>1414</v>
      </c>
      <c r="AT1417" s="11">
        <v>-14.881705999999999</v>
      </c>
      <c r="AU1417" s="11">
        <v>-16.635066999999999</v>
      </c>
      <c r="AV1417" s="11">
        <v>1.7533609999999999</v>
      </c>
      <c r="AW1417" s="11">
        <v>11.781988999999999</v>
      </c>
    </row>
    <row r="1418" spans="44:49" x14ac:dyDescent="0.35">
      <c r="AR1418" s="11" t="s">
        <v>76</v>
      </c>
      <c r="AS1418" s="11">
        <v>1415</v>
      </c>
      <c r="AT1418" s="11">
        <v>-20.253613000000001</v>
      </c>
      <c r="AU1418" s="11">
        <v>-18.19182</v>
      </c>
      <c r="AV1418" s="11">
        <v>2.0617930000000002</v>
      </c>
      <c r="AW1418" s="11">
        <v>10.179876999999999</v>
      </c>
    </row>
    <row r="1419" spans="44:49" x14ac:dyDescent="0.35">
      <c r="AR1419" s="11" t="s">
        <v>76</v>
      </c>
      <c r="AS1419" s="11">
        <v>1416</v>
      </c>
      <c r="AT1419" s="11">
        <v>-9.3438960000000009</v>
      </c>
      <c r="AU1419" s="11">
        <v>-11.001795</v>
      </c>
      <c r="AV1419" s="11">
        <v>1.657899</v>
      </c>
      <c r="AW1419" s="11">
        <v>17.743127000000001</v>
      </c>
    </row>
    <row r="1420" spans="44:49" x14ac:dyDescent="0.35">
      <c r="AR1420" s="11" t="s">
        <v>78</v>
      </c>
      <c r="AS1420" s="11">
        <v>1417</v>
      </c>
      <c r="AT1420" s="11">
        <v>-12.461762999999999</v>
      </c>
      <c r="AU1420" s="11">
        <v>-13.20072</v>
      </c>
      <c r="AV1420" s="11">
        <v>0.73895699999999997</v>
      </c>
      <c r="AW1420" s="11">
        <v>5.9297930000000001</v>
      </c>
    </row>
    <row r="1421" spans="44:49" x14ac:dyDescent="0.35">
      <c r="AR1421" s="11" t="s">
        <v>76</v>
      </c>
      <c r="AS1421" s="11">
        <v>1418</v>
      </c>
      <c r="AT1421" s="11">
        <v>-0.57385200000000003</v>
      </c>
      <c r="AU1421" s="11">
        <v>-1.6366350000000001</v>
      </c>
      <c r="AV1421" s="11">
        <v>1.062784</v>
      </c>
      <c r="AW1421" s="11" t="s">
        <v>77</v>
      </c>
    </row>
    <row r="1422" spans="44:49" x14ac:dyDescent="0.35">
      <c r="AR1422" s="11" t="s">
        <v>83</v>
      </c>
      <c r="AS1422" s="11">
        <v>1419</v>
      </c>
      <c r="AT1422" s="11">
        <v>2.733622</v>
      </c>
      <c r="AU1422" s="11">
        <v>-0.39616099999999999</v>
      </c>
      <c r="AV1422" s="11">
        <v>3.1297839999999999</v>
      </c>
      <c r="AW1422" s="11" t="s">
        <v>77</v>
      </c>
    </row>
    <row r="1423" spans="44:49" x14ac:dyDescent="0.35">
      <c r="AR1423" s="11" t="s">
        <v>78</v>
      </c>
      <c r="AS1423" s="11">
        <v>1420</v>
      </c>
      <c r="AT1423" s="11">
        <v>-13.636975</v>
      </c>
      <c r="AU1423" s="11">
        <v>-16.854666000000002</v>
      </c>
      <c r="AV1423" s="11">
        <v>3.2176909999999999</v>
      </c>
      <c r="AW1423" s="11">
        <v>23.595344999999998</v>
      </c>
    </row>
    <row r="1424" spans="44:49" x14ac:dyDescent="0.35">
      <c r="AR1424" s="11" t="s">
        <v>76</v>
      </c>
      <c r="AS1424" s="11">
        <v>1421</v>
      </c>
      <c r="AT1424" s="11">
        <v>-2.1124939999999999</v>
      </c>
      <c r="AU1424" s="11">
        <v>-3.5911439999999999</v>
      </c>
      <c r="AV1424" s="11">
        <v>1.47865</v>
      </c>
      <c r="AW1424" s="11">
        <v>69.995458999999997</v>
      </c>
    </row>
    <row r="1425" spans="44:49" x14ac:dyDescent="0.35">
      <c r="AR1425" s="11" t="s">
        <v>76</v>
      </c>
      <c r="AS1425" s="11">
        <v>1422</v>
      </c>
      <c r="AT1425" s="11">
        <v>-3.1006640000000001</v>
      </c>
      <c r="AU1425" s="11">
        <v>-4.3963970000000003</v>
      </c>
      <c r="AV1425" s="11">
        <v>1.2957320000000001</v>
      </c>
      <c r="AW1425" s="11">
        <v>41.788851999999999</v>
      </c>
    </row>
    <row r="1426" spans="44:49" x14ac:dyDescent="0.35">
      <c r="AR1426" s="11" t="s">
        <v>76</v>
      </c>
      <c r="AS1426" s="11">
        <v>1423</v>
      </c>
      <c r="AT1426" s="11">
        <v>1.312557</v>
      </c>
      <c r="AU1426" s="11">
        <v>2.7329850000000002</v>
      </c>
      <c r="AV1426" s="11">
        <v>1.420428</v>
      </c>
      <c r="AW1426" s="11" t="s">
        <v>77</v>
      </c>
    </row>
    <row r="1427" spans="44:49" x14ac:dyDescent="0.35">
      <c r="AR1427" s="11" t="s">
        <v>83</v>
      </c>
      <c r="AS1427" s="11">
        <v>1424</v>
      </c>
      <c r="AT1427" s="11">
        <v>1.3200909999999999</v>
      </c>
      <c r="AU1427" s="11">
        <v>2.4628070000000002</v>
      </c>
      <c r="AV1427" s="11">
        <v>1.1427160000000001</v>
      </c>
      <c r="AW1427" s="11">
        <v>86.563451000000001</v>
      </c>
    </row>
    <row r="1428" spans="44:49" x14ac:dyDescent="0.35">
      <c r="AR1428" s="11" t="s">
        <v>76</v>
      </c>
      <c r="AS1428" s="11">
        <v>1425</v>
      </c>
      <c r="AT1428" s="11">
        <v>8.7466699999999999</v>
      </c>
      <c r="AU1428" s="11">
        <v>12.258891999999999</v>
      </c>
      <c r="AV1428" s="11">
        <v>3.512222</v>
      </c>
      <c r="AW1428" s="11">
        <v>40.154966999999999</v>
      </c>
    </row>
    <row r="1429" spans="44:49" x14ac:dyDescent="0.35">
      <c r="AR1429" s="11" t="s">
        <v>76</v>
      </c>
      <c r="AS1429" s="11">
        <v>1426</v>
      </c>
      <c r="AT1429" s="11">
        <v>14.301392</v>
      </c>
      <c r="AU1429" s="11">
        <v>15.212806</v>
      </c>
      <c r="AV1429" s="11">
        <v>0.91141499999999998</v>
      </c>
      <c r="AW1429" s="11">
        <v>6.3729089999999999</v>
      </c>
    </row>
    <row r="1430" spans="44:49" x14ac:dyDescent="0.35">
      <c r="AR1430" s="11" t="s">
        <v>78</v>
      </c>
      <c r="AS1430" s="11">
        <v>1427</v>
      </c>
      <c r="AT1430" s="11">
        <v>26.602138</v>
      </c>
      <c r="AU1430" s="11">
        <v>34.902124000000001</v>
      </c>
      <c r="AV1430" s="11">
        <v>8.2999860000000005</v>
      </c>
      <c r="AW1430" s="11">
        <v>31.200448999999999</v>
      </c>
    </row>
    <row r="1431" spans="44:49" x14ac:dyDescent="0.35">
      <c r="AR1431" s="11" t="s">
        <v>76</v>
      </c>
      <c r="AS1431" s="11">
        <v>1428</v>
      </c>
      <c r="AT1431" s="11">
        <v>-13.906905999999999</v>
      </c>
      <c r="AU1431" s="11">
        <v>-12.935527</v>
      </c>
      <c r="AV1431" s="11">
        <v>0.97137899999999999</v>
      </c>
      <c r="AW1431" s="11">
        <v>6.9848679999999996</v>
      </c>
    </row>
    <row r="1432" spans="44:49" x14ac:dyDescent="0.35">
      <c r="AR1432" s="11" t="s">
        <v>76</v>
      </c>
      <c r="AS1432" s="11">
        <v>1429</v>
      </c>
      <c r="AT1432" s="11">
        <v>6.8691310000000003</v>
      </c>
      <c r="AU1432" s="11">
        <v>7.4217700000000004</v>
      </c>
      <c r="AV1432" s="11">
        <v>0.55263899999999999</v>
      </c>
      <c r="AW1432" s="11">
        <v>8.0452549999999992</v>
      </c>
    </row>
    <row r="1433" spans="44:49" x14ac:dyDescent="0.35">
      <c r="AR1433" s="11" t="s">
        <v>83</v>
      </c>
      <c r="AS1433" s="11">
        <v>1430</v>
      </c>
      <c r="AT1433" s="11">
        <v>41.626725</v>
      </c>
      <c r="AU1433" s="11">
        <v>35.010517</v>
      </c>
      <c r="AV1433" s="11">
        <v>6.6162080000000003</v>
      </c>
      <c r="AW1433" s="11">
        <v>15.894135</v>
      </c>
    </row>
    <row r="1434" spans="44:49" x14ac:dyDescent="0.35">
      <c r="AR1434" s="11" t="s">
        <v>78</v>
      </c>
      <c r="AS1434" s="11">
        <v>1431</v>
      </c>
      <c r="AT1434" s="11">
        <v>0.93180399999999997</v>
      </c>
      <c r="AU1434" s="11">
        <v>-0.51423700000000006</v>
      </c>
      <c r="AV1434" s="11">
        <v>1.4460409999999999</v>
      </c>
      <c r="AW1434" s="11" t="s">
        <v>77</v>
      </c>
    </row>
    <row r="1435" spans="44:49" x14ac:dyDescent="0.35">
      <c r="AR1435" s="11" t="s">
        <v>76</v>
      </c>
      <c r="AS1435" s="11">
        <v>1432</v>
      </c>
      <c r="AT1435" s="11">
        <v>-6.5449120000000001</v>
      </c>
      <c r="AU1435" s="11">
        <v>0.56478499999999998</v>
      </c>
      <c r="AV1435" s="11">
        <v>7.1096959999999996</v>
      </c>
      <c r="AW1435" s="11" t="s">
        <v>77</v>
      </c>
    </row>
    <row r="1436" spans="44:49" x14ac:dyDescent="0.35">
      <c r="AR1436" s="11" t="s">
        <v>76</v>
      </c>
      <c r="AS1436" s="11">
        <v>1433</v>
      </c>
      <c r="AT1436" s="11">
        <v>10.173621000000001</v>
      </c>
      <c r="AU1436" s="11">
        <v>7.0781470000000004</v>
      </c>
      <c r="AV1436" s="11">
        <v>3.0954730000000001</v>
      </c>
      <c r="AW1436" s="11">
        <v>30.426466999999999</v>
      </c>
    </row>
    <row r="1437" spans="44:49" x14ac:dyDescent="0.35">
      <c r="AR1437" s="11" t="s">
        <v>76</v>
      </c>
      <c r="AS1437" s="11">
        <v>1434</v>
      </c>
      <c r="AT1437" s="11">
        <v>13.917495000000001</v>
      </c>
      <c r="AU1437" s="11">
        <v>11.253382</v>
      </c>
      <c r="AV1437" s="11">
        <v>2.664113</v>
      </c>
      <c r="AW1437" s="11">
        <v>19.142187</v>
      </c>
    </row>
    <row r="1438" spans="44:49" x14ac:dyDescent="0.35">
      <c r="AR1438" s="11" t="s">
        <v>76</v>
      </c>
      <c r="AS1438" s="11">
        <v>1435</v>
      </c>
      <c r="AT1438" s="11">
        <v>-2.901875</v>
      </c>
      <c r="AU1438" s="11">
        <v>-2.0803560000000001</v>
      </c>
      <c r="AV1438" s="11">
        <v>0.82152000000000003</v>
      </c>
      <c r="AW1438" s="11">
        <v>28.30996</v>
      </c>
    </row>
    <row r="1439" spans="44:49" x14ac:dyDescent="0.35">
      <c r="AR1439" s="11" t="s">
        <v>76</v>
      </c>
      <c r="AS1439" s="11">
        <v>1436</v>
      </c>
      <c r="AT1439" s="11">
        <v>33.684393999999998</v>
      </c>
      <c r="AU1439" s="11">
        <v>40.428339000000001</v>
      </c>
      <c r="AV1439" s="11">
        <v>6.7439450000000001</v>
      </c>
      <c r="AW1439" s="11">
        <v>20.020976999999998</v>
      </c>
    </row>
    <row r="1440" spans="44:49" x14ac:dyDescent="0.35">
      <c r="AR1440" s="11" t="s">
        <v>76</v>
      </c>
      <c r="AS1440" s="11">
        <v>1437</v>
      </c>
      <c r="AT1440" s="11">
        <v>3.5238999999999998</v>
      </c>
      <c r="AU1440" s="11">
        <v>5.6051089999999997</v>
      </c>
      <c r="AV1440" s="11">
        <v>2.0812089999999999</v>
      </c>
      <c r="AW1440" s="11">
        <v>59.059818</v>
      </c>
    </row>
    <row r="1441" spans="44:49" x14ac:dyDescent="0.35">
      <c r="AR1441" s="11" t="s">
        <v>83</v>
      </c>
      <c r="AS1441" s="11">
        <v>1438</v>
      </c>
      <c r="AT1441" s="11">
        <v>0.146421</v>
      </c>
      <c r="AU1441" s="11">
        <v>-4.6807590000000001</v>
      </c>
      <c r="AV1441" s="11">
        <v>4.8271800000000002</v>
      </c>
      <c r="AW1441" s="11" t="s">
        <v>77</v>
      </c>
    </row>
    <row r="1442" spans="44:49" x14ac:dyDescent="0.35">
      <c r="AR1442" s="11" t="s">
        <v>76</v>
      </c>
      <c r="AS1442" s="11">
        <v>1439</v>
      </c>
      <c r="AT1442" s="11">
        <v>35.853574999999999</v>
      </c>
      <c r="AU1442" s="11">
        <v>31.166346000000001</v>
      </c>
      <c r="AV1442" s="11">
        <v>4.6872299999999996</v>
      </c>
      <c r="AW1442" s="11">
        <v>13.073256000000001</v>
      </c>
    </row>
    <row r="1443" spans="44:49" x14ac:dyDescent="0.35">
      <c r="AR1443" s="11" t="s">
        <v>76</v>
      </c>
      <c r="AS1443" s="11">
        <v>1440</v>
      </c>
      <c r="AT1443" s="11">
        <v>-4.0728569999999999</v>
      </c>
      <c r="AU1443" s="11">
        <v>-4.7674849999999998</v>
      </c>
      <c r="AV1443" s="11">
        <v>0.69462800000000002</v>
      </c>
      <c r="AW1443" s="11">
        <v>17.055046000000001</v>
      </c>
    </row>
    <row r="1444" spans="44:49" x14ac:dyDescent="0.35">
      <c r="AR1444" s="11" t="s">
        <v>78</v>
      </c>
      <c r="AS1444" s="11">
        <v>1441</v>
      </c>
      <c r="AT1444" s="11">
        <v>29.374624000000001</v>
      </c>
      <c r="AU1444" s="11">
        <v>35.266376000000001</v>
      </c>
      <c r="AV1444" s="11">
        <v>5.8917520000000003</v>
      </c>
      <c r="AW1444" s="11">
        <v>20.057283999999999</v>
      </c>
    </row>
    <row r="1445" spans="44:49" x14ac:dyDescent="0.35">
      <c r="AR1445" s="11" t="s">
        <v>76</v>
      </c>
      <c r="AS1445" s="11">
        <v>1442</v>
      </c>
      <c r="AT1445" s="11">
        <v>-23.752359999999999</v>
      </c>
      <c r="AU1445" s="11">
        <v>-22.661011999999999</v>
      </c>
      <c r="AV1445" s="11">
        <v>1.091348</v>
      </c>
      <c r="AW1445" s="11">
        <v>4.5946910000000001</v>
      </c>
    </row>
    <row r="1446" spans="44:49" x14ac:dyDescent="0.35">
      <c r="AR1446" s="11" t="s">
        <v>76</v>
      </c>
      <c r="AS1446" s="11">
        <v>1443</v>
      </c>
      <c r="AT1446" s="11">
        <v>-0.41518899999999997</v>
      </c>
      <c r="AU1446" s="11">
        <v>0.369618</v>
      </c>
      <c r="AV1446" s="11">
        <v>0.78480799999999995</v>
      </c>
      <c r="AW1446" s="11" t="s">
        <v>77</v>
      </c>
    </row>
    <row r="1447" spans="44:49" x14ac:dyDescent="0.35">
      <c r="AR1447" s="11" t="s">
        <v>76</v>
      </c>
      <c r="AS1447" s="11">
        <v>1444</v>
      </c>
      <c r="AT1447" s="11">
        <v>0.259988</v>
      </c>
      <c r="AU1447" s="11">
        <v>-3.8209590000000002</v>
      </c>
      <c r="AV1447" s="11">
        <v>4.0809470000000001</v>
      </c>
      <c r="AW1447" s="11" t="s">
        <v>77</v>
      </c>
    </row>
    <row r="1448" spans="44:49" x14ac:dyDescent="0.35">
      <c r="AR1448" s="11" t="s">
        <v>78</v>
      </c>
      <c r="AS1448" s="11">
        <v>1445</v>
      </c>
      <c r="AT1448" s="11">
        <v>5.5579619999999998</v>
      </c>
      <c r="AU1448" s="11">
        <v>17.479935000000001</v>
      </c>
      <c r="AV1448" s="11">
        <v>11.921972999999999</v>
      </c>
      <c r="AW1448" s="11" t="s">
        <v>77</v>
      </c>
    </row>
    <row r="1449" spans="44:49" x14ac:dyDescent="0.35">
      <c r="AR1449" s="11" t="s">
        <v>76</v>
      </c>
      <c r="AS1449" s="11">
        <v>1446</v>
      </c>
      <c r="AT1449" s="11">
        <v>-3.7783630000000001</v>
      </c>
      <c r="AU1449" s="11">
        <v>-0.67110499999999995</v>
      </c>
      <c r="AV1449" s="11">
        <v>3.1072579999999999</v>
      </c>
      <c r="AW1449" s="11">
        <v>82.238218000000003</v>
      </c>
    </row>
    <row r="1450" spans="44:49" x14ac:dyDescent="0.35">
      <c r="AR1450" s="11" t="s">
        <v>83</v>
      </c>
      <c r="AS1450" s="11">
        <v>1447</v>
      </c>
      <c r="AT1450" s="11">
        <v>4.9811959999999997</v>
      </c>
      <c r="AU1450" s="11">
        <v>13.747343000000001</v>
      </c>
      <c r="AV1450" s="11">
        <v>8.7661479999999994</v>
      </c>
      <c r="AW1450" s="11" t="s">
        <v>77</v>
      </c>
    </row>
    <row r="1451" spans="44:49" x14ac:dyDescent="0.35">
      <c r="AR1451" s="11" t="s">
        <v>76</v>
      </c>
      <c r="AS1451" s="11">
        <v>1448</v>
      </c>
      <c r="AT1451" s="11">
        <v>-17.230056000000001</v>
      </c>
      <c r="AU1451" s="11">
        <v>-14.495153999999999</v>
      </c>
      <c r="AV1451" s="11">
        <v>2.7349009999999998</v>
      </c>
      <c r="AW1451" s="11">
        <v>15.872852</v>
      </c>
    </row>
    <row r="1452" spans="44:49" x14ac:dyDescent="0.35">
      <c r="AR1452" s="11" t="s">
        <v>76</v>
      </c>
      <c r="AS1452" s="11">
        <v>1449</v>
      </c>
      <c r="AT1452" s="11">
        <v>7.3565000000000005E-2</v>
      </c>
      <c r="AU1452" s="11">
        <v>-0.68438600000000005</v>
      </c>
      <c r="AV1452" s="11">
        <v>0.75795100000000004</v>
      </c>
      <c r="AW1452" s="11" t="s">
        <v>77</v>
      </c>
    </row>
    <row r="1453" spans="44:49" x14ac:dyDescent="0.35">
      <c r="AR1453" s="11" t="s">
        <v>83</v>
      </c>
      <c r="AS1453" s="11">
        <v>1450</v>
      </c>
      <c r="AT1453" s="11">
        <v>2.6886109999999999</v>
      </c>
      <c r="AU1453" s="11">
        <v>7.7548149999999998</v>
      </c>
      <c r="AV1453" s="11">
        <v>5.0662039999999999</v>
      </c>
      <c r="AW1453" s="11" t="s">
        <v>77</v>
      </c>
    </row>
    <row r="1454" spans="44:49" x14ac:dyDescent="0.35">
      <c r="AR1454" s="11" t="s">
        <v>78</v>
      </c>
      <c r="AS1454" s="11">
        <v>1451</v>
      </c>
      <c r="AT1454" s="11">
        <v>14.819341</v>
      </c>
      <c r="AU1454" s="11">
        <v>13.646241</v>
      </c>
      <c r="AV1454" s="11">
        <v>1.1731</v>
      </c>
      <c r="AW1454" s="11">
        <v>7.9160069999999996</v>
      </c>
    </row>
    <row r="1455" spans="44:49" x14ac:dyDescent="0.35">
      <c r="AR1455" s="11" t="s">
        <v>76</v>
      </c>
      <c r="AS1455" s="11">
        <v>1452</v>
      </c>
      <c r="AT1455" s="11">
        <v>12.259681</v>
      </c>
      <c r="AU1455" s="11">
        <v>11.017699</v>
      </c>
      <c r="AV1455" s="11">
        <v>1.2419819999999999</v>
      </c>
      <c r="AW1455" s="11">
        <v>10.130618999999999</v>
      </c>
    </row>
    <row r="1456" spans="44:49" x14ac:dyDescent="0.35">
      <c r="AR1456" s="11" t="s">
        <v>76</v>
      </c>
      <c r="AS1456" s="11">
        <v>1453</v>
      </c>
      <c r="AT1456" s="11">
        <v>-12.340273</v>
      </c>
      <c r="AU1456" s="11">
        <v>-13.078341999999999</v>
      </c>
      <c r="AV1456" s="11">
        <v>0.73806899999999998</v>
      </c>
      <c r="AW1456" s="11">
        <v>5.9809760000000001</v>
      </c>
    </row>
    <row r="1457" spans="44:49" x14ac:dyDescent="0.35">
      <c r="AR1457" s="11" t="s">
        <v>76</v>
      </c>
      <c r="AS1457" s="11">
        <v>1454</v>
      </c>
      <c r="AT1457" s="11">
        <v>-19.889282000000001</v>
      </c>
      <c r="AU1457" s="11">
        <v>-13.985084000000001</v>
      </c>
      <c r="AV1457" s="11">
        <v>5.9041980000000001</v>
      </c>
      <c r="AW1457" s="11">
        <v>29.685324999999999</v>
      </c>
    </row>
    <row r="1458" spans="44:49" x14ac:dyDescent="0.35">
      <c r="AR1458" s="11" t="s">
        <v>76</v>
      </c>
      <c r="AS1458" s="11">
        <v>1455</v>
      </c>
      <c r="AT1458" s="11">
        <v>12.757092</v>
      </c>
      <c r="AU1458" s="11">
        <v>17.255766000000001</v>
      </c>
      <c r="AV1458" s="11">
        <v>4.4986740000000003</v>
      </c>
      <c r="AW1458" s="11">
        <v>35.264099000000002</v>
      </c>
    </row>
    <row r="1459" spans="44:49" x14ac:dyDescent="0.35">
      <c r="AR1459" s="11" t="s">
        <v>83</v>
      </c>
      <c r="AS1459" s="11">
        <v>1456</v>
      </c>
      <c r="AT1459" s="11">
        <v>-3.9585530000000002</v>
      </c>
      <c r="AU1459" s="11">
        <v>-7.0090300000000001</v>
      </c>
      <c r="AV1459" s="11">
        <v>3.0504760000000002</v>
      </c>
      <c r="AW1459" s="11">
        <v>77.060379999999995</v>
      </c>
    </row>
    <row r="1460" spans="44:49" x14ac:dyDescent="0.35">
      <c r="AR1460" s="11" t="s">
        <v>78</v>
      </c>
      <c r="AS1460" s="11">
        <v>1457</v>
      </c>
      <c r="AT1460" s="11">
        <v>-0.40947699999999998</v>
      </c>
      <c r="AU1460" s="11">
        <v>3.4123559999999999</v>
      </c>
      <c r="AV1460" s="11">
        <v>3.8218329999999998</v>
      </c>
      <c r="AW1460" s="11" t="s">
        <v>77</v>
      </c>
    </row>
    <row r="1461" spans="44:49" x14ac:dyDescent="0.35">
      <c r="AR1461" s="11" t="s">
        <v>76</v>
      </c>
      <c r="AS1461" s="11">
        <v>1458</v>
      </c>
      <c r="AT1461" s="11">
        <v>19.438851</v>
      </c>
      <c r="AU1461" s="11">
        <v>21.088536000000001</v>
      </c>
      <c r="AV1461" s="11">
        <v>1.6496850000000001</v>
      </c>
      <c r="AW1461" s="11">
        <v>8.4865349999999999</v>
      </c>
    </row>
    <row r="1462" spans="44:49" x14ac:dyDescent="0.35">
      <c r="AR1462" s="11" t="s">
        <v>76</v>
      </c>
      <c r="AS1462" s="11">
        <v>1459</v>
      </c>
      <c r="AT1462" s="11">
        <v>-26.759566</v>
      </c>
      <c r="AU1462" s="11">
        <v>-26.956966000000001</v>
      </c>
      <c r="AV1462" s="11">
        <v>0.19739999999999999</v>
      </c>
      <c r="AW1462" s="11">
        <v>0.73768</v>
      </c>
    </row>
    <row r="1463" spans="44:49" x14ac:dyDescent="0.35">
      <c r="AR1463" s="11" t="s">
        <v>76</v>
      </c>
      <c r="AS1463" s="11">
        <v>1460</v>
      </c>
      <c r="AT1463" s="11">
        <v>-3.5711029999999999</v>
      </c>
      <c r="AU1463" s="11">
        <v>-8.5070999999999994E-2</v>
      </c>
      <c r="AV1463" s="11">
        <v>3.4860319999999998</v>
      </c>
      <c r="AW1463" s="11">
        <v>97.617806000000002</v>
      </c>
    </row>
    <row r="1464" spans="44:49" x14ac:dyDescent="0.35">
      <c r="AR1464" s="11" t="s">
        <v>76</v>
      </c>
      <c r="AS1464" s="11">
        <v>1461</v>
      </c>
      <c r="AT1464" s="11">
        <v>38.134428</v>
      </c>
      <c r="AU1464" s="11">
        <v>43.749661000000003</v>
      </c>
      <c r="AV1464" s="11">
        <v>5.6152319999999998</v>
      </c>
      <c r="AW1464" s="11">
        <v>14.724837000000001</v>
      </c>
    </row>
    <row r="1465" spans="44:49" x14ac:dyDescent="0.35">
      <c r="AR1465" s="11" t="s">
        <v>78</v>
      </c>
      <c r="AS1465" s="11">
        <v>1462</v>
      </c>
      <c r="AT1465" s="11">
        <v>-10.427467</v>
      </c>
      <c r="AU1465" s="11">
        <v>-10.579589</v>
      </c>
      <c r="AV1465" s="11">
        <v>0.15212200000000001</v>
      </c>
      <c r="AW1465" s="11">
        <v>1.458858</v>
      </c>
    </row>
    <row r="1466" spans="44:49" x14ac:dyDescent="0.35">
      <c r="AR1466" s="11" t="s">
        <v>76</v>
      </c>
      <c r="AS1466" s="11">
        <v>1463</v>
      </c>
      <c r="AT1466" s="11">
        <v>21.830159999999999</v>
      </c>
      <c r="AU1466" s="11">
        <v>19.992207000000001</v>
      </c>
      <c r="AV1466" s="11">
        <v>1.8379529999999999</v>
      </c>
      <c r="AW1466" s="11">
        <v>8.4193289999999994</v>
      </c>
    </row>
    <row r="1467" spans="44:49" x14ac:dyDescent="0.35">
      <c r="AR1467" s="11" t="s">
        <v>83</v>
      </c>
      <c r="AS1467" s="11">
        <v>1464</v>
      </c>
      <c r="AT1467" s="11">
        <v>2.3102299999999998</v>
      </c>
      <c r="AU1467" s="11">
        <v>8.3940269999999995</v>
      </c>
      <c r="AV1467" s="11">
        <v>6.0837969999999997</v>
      </c>
      <c r="AW1467" s="11" t="s">
        <v>77</v>
      </c>
    </row>
    <row r="1468" spans="44:49" x14ac:dyDescent="0.35">
      <c r="AR1468" s="11" t="s">
        <v>76</v>
      </c>
      <c r="AS1468" s="11">
        <v>1465</v>
      </c>
      <c r="AT1468" s="11">
        <v>-26.6645</v>
      </c>
      <c r="AU1468" s="11">
        <v>-24.498736999999998</v>
      </c>
      <c r="AV1468" s="11">
        <v>2.1657639999999998</v>
      </c>
      <c r="AW1468" s="11">
        <v>8.1222729999999999</v>
      </c>
    </row>
    <row r="1469" spans="44:49" x14ac:dyDescent="0.35">
      <c r="AR1469" s="11" t="s">
        <v>78</v>
      </c>
      <c r="AS1469" s="11">
        <v>1466</v>
      </c>
      <c r="AT1469" s="11">
        <v>-24.910805</v>
      </c>
      <c r="AU1469" s="11">
        <v>-22.125769999999999</v>
      </c>
      <c r="AV1469" s="11">
        <v>2.7850350000000001</v>
      </c>
      <c r="AW1469" s="11">
        <v>11.180027000000001</v>
      </c>
    </row>
    <row r="1470" spans="44:49" x14ac:dyDescent="0.35">
      <c r="AR1470" s="11" t="s">
        <v>83</v>
      </c>
      <c r="AS1470" s="11">
        <v>1467</v>
      </c>
      <c r="AT1470" s="11">
        <v>-21.144397000000001</v>
      </c>
      <c r="AU1470" s="11">
        <v>-17.745483</v>
      </c>
      <c r="AV1470" s="11">
        <v>3.398914</v>
      </c>
      <c r="AW1470" s="11">
        <v>16.074774999999999</v>
      </c>
    </row>
    <row r="1471" spans="44:49" x14ac:dyDescent="0.35">
      <c r="AR1471" s="11" t="s">
        <v>76</v>
      </c>
      <c r="AS1471" s="11">
        <v>1468</v>
      </c>
      <c r="AT1471" s="11">
        <v>-10.913594</v>
      </c>
      <c r="AU1471" s="11">
        <v>-12.344742999999999</v>
      </c>
      <c r="AV1471" s="11">
        <v>1.4311480000000001</v>
      </c>
      <c r="AW1471" s="11">
        <v>13.113446</v>
      </c>
    </row>
    <row r="1472" spans="44:49" x14ac:dyDescent="0.35">
      <c r="AR1472" s="11" t="s">
        <v>76</v>
      </c>
      <c r="AS1472" s="11">
        <v>1469</v>
      </c>
      <c r="AT1472" s="11">
        <v>-4.8649659999999999</v>
      </c>
      <c r="AU1472" s="11">
        <v>-6.8268700000000004</v>
      </c>
      <c r="AV1472" s="11">
        <v>1.961903</v>
      </c>
      <c r="AW1472" s="11">
        <v>40.327171</v>
      </c>
    </row>
    <row r="1473" spans="44:49" x14ac:dyDescent="0.35">
      <c r="AR1473" s="11" t="s">
        <v>76</v>
      </c>
      <c r="AS1473" s="11">
        <v>1470</v>
      </c>
      <c r="AT1473" s="11">
        <v>-7.7389929999999998</v>
      </c>
      <c r="AU1473" s="11">
        <v>-6.8627969999999996</v>
      </c>
      <c r="AV1473" s="11">
        <v>0.87619599999999997</v>
      </c>
      <c r="AW1473" s="11">
        <v>11.321838</v>
      </c>
    </row>
    <row r="1474" spans="44:49" x14ac:dyDescent="0.35">
      <c r="AR1474" s="11" t="s">
        <v>76</v>
      </c>
      <c r="AS1474" s="11">
        <v>1471</v>
      </c>
      <c r="AT1474" s="11">
        <v>46.955241000000001</v>
      </c>
      <c r="AU1474" s="11">
        <v>39.383783999999999</v>
      </c>
      <c r="AV1474" s="11">
        <v>7.5714560000000004</v>
      </c>
      <c r="AW1474" s="11">
        <v>16.124838</v>
      </c>
    </row>
    <row r="1475" spans="44:49" x14ac:dyDescent="0.35">
      <c r="AR1475" s="11" t="s">
        <v>76</v>
      </c>
      <c r="AS1475" s="11">
        <v>1472</v>
      </c>
      <c r="AT1475" s="11">
        <v>12.191338</v>
      </c>
      <c r="AU1475" s="11">
        <v>11.602180000000001</v>
      </c>
      <c r="AV1475" s="11">
        <v>0.58915700000000004</v>
      </c>
      <c r="AW1475" s="11">
        <v>4.8325899999999997</v>
      </c>
    </row>
    <row r="1476" spans="44:49" x14ac:dyDescent="0.35">
      <c r="AR1476" s="11" t="s">
        <v>76</v>
      </c>
      <c r="AS1476" s="11">
        <v>1473</v>
      </c>
      <c r="AT1476" s="11">
        <v>46.349941999999999</v>
      </c>
      <c r="AU1476" s="11">
        <v>42.728807000000003</v>
      </c>
      <c r="AV1476" s="11">
        <v>3.6211359999999999</v>
      </c>
      <c r="AW1476" s="11">
        <v>7.8125999999999998</v>
      </c>
    </row>
    <row r="1477" spans="44:49" x14ac:dyDescent="0.35">
      <c r="AR1477" s="11" t="s">
        <v>76</v>
      </c>
      <c r="AS1477" s="11">
        <v>1474</v>
      </c>
      <c r="AT1477" s="11">
        <v>-0.52178800000000003</v>
      </c>
      <c r="AU1477" s="11">
        <v>-2.3647420000000001</v>
      </c>
      <c r="AV1477" s="11">
        <v>1.842954</v>
      </c>
      <c r="AW1477" s="11" t="s">
        <v>77</v>
      </c>
    </row>
    <row r="1478" spans="44:49" x14ac:dyDescent="0.35">
      <c r="AR1478" s="11" t="s">
        <v>76</v>
      </c>
      <c r="AS1478" s="11">
        <v>1475</v>
      </c>
      <c r="AT1478" s="11">
        <v>-14.034015999999999</v>
      </c>
      <c r="AU1478" s="11">
        <v>-12.296087</v>
      </c>
      <c r="AV1478" s="11">
        <v>1.7379290000000001</v>
      </c>
      <c r="AW1478" s="11">
        <v>12.38369</v>
      </c>
    </row>
    <row r="1479" spans="44:49" x14ac:dyDescent="0.35">
      <c r="AR1479" s="11" t="s">
        <v>83</v>
      </c>
      <c r="AS1479" s="11">
        <v>1476</v>
      </c>
      <c r="AT1479" s="11">
        <v>-12.837892</v>
      </c>
      <c r="AU1479" s="11">
        <v>-15.597868999999999</v>
      </c>
      <c r="AV1479" s="11">
        <v>2.759976</v>
      </c>
      <c r="AW1479" s="11">
        <v>21.498670000000001</v>
      </c>
    </row>
    <row r="1480" spans="44:49" x14ac:dyDescent="0.35">
      <c r="AR1480" s="11" t="s">
        <v>78</v>
      </c>
      <c r="AS1480" s="11">
        <v>1477</v>
      </c>
      <c r="AT1480" s="11">
        <v>1.4354899999999999</v>
      </c>
      <c r="AU1480" s="11">
        <v>17.164899999999999</v>
      </c>
      <c r="AV1480" s="11">
        <v>15.72941</v>
      </c>
      <c r="AW1480" s="11" t="s">
        <v>77</v>
      </c>
    </row>
    <row r="1481" spans="44:49" x14ac:dyDescent="0.35">
      <c r="AR1481" s="11" t="s">
        <v>83</v>
      </c>
      <c r="AS1481" s="11">
        <v>1478</v>
      </c>
      <c r="AT1481" s="11">
        <v>-10.909369</v>
      </c>
      <c r="AU1481" s="11">
        <v>-11.188094</v>
      </c>
      <c r="AV1481" s="11">
        <v>0.27872400000000003</v>
      </c>
      <c r="AW1481" s="11">
        <v>2.554907</v>
      </c>
    </row>
    <row r="1482" spans="44:49" x14ac:dyDescent="0.35">
      <c r="AR1482" s="11" t="s">
        <v>78</v>
      </c>
      <c r="AS1482" s="11">
        <v>1479</v>
      </c>
      <c r="AT1482" s="11">
        <v>0.78847</v>
      </c>
      <c r="AU1482" s="11">
        <v>2.716682</v>
      </c>
      <c r="AV1482" s="11">
        <v>1.9282109999999999</v>
      </c>
      <c r="AW1482" s="11" t="s">
        <v>77</v>
      </c>
    </row>
    <row r="1483" spans="44:49" x14ac:dyDescent="0.35">
      <c r="AR1483" s="11" t="s">
        <v>76</v>
      </c>
      <c r="AS1483" s="11">
        <v>1480</v>
      </c>
      <c r="AT1483" s="11">
        <v>11.956548</v>
      </c>
      <c r="AU1483" s="11">
        <v>10.529465999999999</v>
      </c>
      <c r="AV1483" s="11">
        <v>1.427082</v>
      </c>
      <c r="AW1483" s="11">
        <v>11.935566</v>
      </c>
    </row>
    <row r="1484" spans="44:49" x14ac:dyDescent="0.35">
      <c r="AR1484" s="11" t="s">
        <v>76</v>
      </c>
      <c r="AS1484" s="11">
        <v>1481</v>
      </c>
      <c r="AT1484" s="11">
        <v>-27.033852</v>
      </c>
      <c r="AU1484" s="11">
        <v>-22.502281</v>
      </c>
      <c r="AV1484" s="11">
        <v>4.5315719999999997</v>
      </c>
      <c r="AW1484" s="11">
        <v>16.762581999999998</v>
      </c>
    </row>
    <row r="1485" spans="44:49" x14ac:dyDescent="0.35">
      <c r="AR1485" s="11" t="s">
        <v>76</v>
      </c>
      <c r="AS1485" s="11">
        <v>1482</v>
      </c>
      <c r="AT1485" s="11">
        <v>-15.848229999999999</v>
      </c>
      <c r="AU1485" s="11">
        <v>-19.90202</v>
      </c>
      <c r="AV1485" s="11">
        <v>4.0537910000000004</v>
      </c>
      <c r="AW1485" s="11">
        <v>25.578823</v>
      </c>
    </row>
    <row r="1486" spans="44:49" x14ac:dyDescent="0.35">
      <c r="AR1486" s="11" t="s">
        <v>76</v>
      </c>
      <c r="AS1486" s="11">
        <v>1483</v>
      </c>
      <c r="AT1486" s="11">
        <v>-1.420094</v>
      </c>
      <c r="AU1486" s="11">
        <v>-2.0316190000000001</v>
      </c>
      <c r="AV1486" s="11">
        <v>0.61152499999999999</v>
      </c>
      <c r="AW1486" s="11">
        <v>43.062271000000003</v>
      </c>
    </row>
    <row r="1487" spans="44:49" x14ac:dyDescent="0.35">
      <c r="AR1487" s="11" t="s">
        <v>78</v>
      </c>
      <c r="AS1487" s="11">
        <v>1484</v>
      </c>
      <c r="AT1487" s="11">
        <v>11.514934999999999</v>
      </c>
      <c r="AU1487" s="11">
        <v>10.332665</v>
      </c>
      <c r="AV1487" s="11">
        <v>1.1822710000000001</v>
      </c>
      <c r="AW1487" s="11">
        <v>10.267279</v>
      </c>
    </row>
    <row r="1488" spans="44:49" x14ac:dyDescent="0.35">
      <c r="AR1488" s="11" t="s">
        <v>76</v>
      </c>
      <c r="AS1488" s="11">
        <v>1485</v>
      </c>
      <c r="AT1488" s="11">
        <v>20.227356</v>
      </c>
      <c r="AU1488" s="11">
        <v>20.878952000000002</v>
      </c>
      <c r="AV1488" s="11">
        <v>0.65159599999999995</v>
      </c>
      <c r="AW1488" s="11">
        <v>3.2213620000000001</v>
      </c>
    </row>
    <row r="1489" spans="44:49" x14ac:dyDescent="0.35">
      <c r="AR1489" s="11" t="s">
        <v>83</v>
      </c>
      <c r="AS1489" s="11">
        <v>1486</v>
      </c>
      <c r="AT1489" s="11">
        <v>-4.7934869999999998</v>
      </c>
      <c r="AU1489" s="11">
        <v>-7.3127420000000001</v>
      </c>
      <c r="AV1489" s="11">
        <v>2.5192549999999998</v>
      </c>
      <c r="AW1489" s="11">
        <v>52.555790000000002</v>
      </c>
    </row>
    <row r="1490" spans="44:49" x14ac:dyDescent="0.35">
      <c r="AR1490" s="11" t="s">
        <v>76</v>
      </c>
      <c r="AS1490" s="11">
        <v>1487</v>
      </c>
      <c r="AT1490" s="11">
        <v>-11.2445</v>
      </c>
      <c r="AU1490" s="11">
        <v>-10.997172000000001</v>
      </c>
      <c r="AV1490" s="11">
        <v>0.24732799999999999</v>
      </c>
      <c r="AW1490" s="11">
        <v>2.1995469999999999</v>
      </c>
    </row>
    <row r="1491" spans="44:49" x14ac:dyDescent="0.35">
      <c r="AR1491" s="11" t="s">
        <v>76</v>
      </c>
      <c r="AS1491" s="11">
        <v>1488</v>
      </c>
      <c r="AT1491" s="11">
        <v>21.184054</v>
      </c>
      <c r="AU1491" s="11">
        <v>20.899764999999999</v>
      </c>
      <c r="AV1491" s="11">
        <v>0.28428900000000001</v>
      </c>
      <c r="AW1491" s="11">
        <v>1.341995</v>
      </c>
    </row>
    <row r="1492" spans="44:49" x14ac:dyDescent="0.35">
      <c r="AR1492" s="11" t="s">
        <v>76</v>
      </c>
      <c r="AS1492" s="11">
        <v>1489</v>
      </c>
      <c r="AT1492" s="11">
        <v>-9.1069779999999998</v>
      </c>
      <c r="AU1492" s="11">
        <v>-9.7119119999999999</v>
      </c>
      <c r="AV1492" s="11">
        <v>0.60493300000000005</v>
      </c>
      <c r="AW1492" s="11">
        <v>6.6425239999999999</v>
      </c>
    </row>
    <row r="1493" spans="44:49" x14ac:dyDescent="0.35">
      <c r="AR1493" s="11" t="s">
        <v>78</v>
      </c>
      <c r="AS1493" s="11">
        <v>1490</v>
      </c>
      <c r="AT1493" s="11">
        <v>14.743259</v>
      </c>
      <c r="AU1493" s="11">
        <v>14.632047999999999</v>
      </c>
      <c r="AV1493" s="11">
        <v>0.111211</v>
      </c>
      <c r="AW1493" s="11">
        <v>0.75431499999999996</v>
      </c>
    </row>
    <row r="1494" spans="44:49" x14ac:dyDescent="0.35">
      <c r="AR1494" s="11" t="s">
        <v>76</v>
      </c>
      <c r="AS1494" s="11">
        <v>1491</v>
      </c>
      <c r="AT1494" s="11">
        <v>-9.5092999999999997E-2</v>
      </c>
      <c r="AU1494" s="11">
        <v>2.1309740000000001</v>
      </c>
      <c r="AV1494" s="11">
        <v>2.226067</v>
      </c>
      <c r="AW1494" s="11" t="s">
        <v>77</v>
      </c>
    </row>
    <row r="1495" spans="44:49" x14ac:dyDescent="0.35">
      <c r="AR1495" s="11" t="s">
        <v>83</v>
      </c>
      <c r="AS1495" s="11">
        <v>1492</v>
      </c>
      <c r="AT1495" s="11">
        <v>-6.1879000000000003E-2</v>
      </c>
      <c r="AU1495" s="11">
        <v>5.7410600000000001</v>
      </c>
      <c r="AV1495" s="11">
        <v>5.8029390000000003</v>
      </c>
      <c r="AW1495" s="11" t="s">
        <v>77</v>
      </c>
    </row>
    <row r="1496" spans="44:49" x14ac:dyDescent="0.35">
      <c r="AR1496" s="11" t="s">
        <v>76</v>
      </c>
      <c r="AS1496" s="11">
        <v>1493</v>
      </c>
      <c r="AT1496" s="11">
        <v>-9.8359070000000006</v>
      </c>
      <c r="AU1496" s="11">
        <v>-9.8550439999999995</v>
      </c>
      <c r="AV1496" s="11">
        <v>1.9137000000000001E-2</v>
      </c>
      <c r="AW1496" s="11">
        <v>0.19456100000000001</v>
      </c>
    </row>
    <row r="1497" spans="44:49" x14ac:dyDescent="0.35">
      <c r="AR1497" s="11" t="s">
        <v>76</v>
      </c>
      <c r="AS1497" s="11">
        <v>1494</v>
      </c>
      <c r="AT1497" s="11">
        <v>15.880642999999999</v>
      </c>
      <c r="AU1497" s="11">
        <v>23.752427000000001</v>
      </c>
      <c r="AV1497" s="11">
        <v>7.8717839999999999</v>
      </c>
      <c r="AW1497" s="11">
        <v>49.568423000000003</v>
      </c>
    </row>
    <row r="1498" spans="44:49" x14ac:dyDescent="0.35">
      <c r="AR1498" s="11" t="s">
        <v>76</v>
      </c>
      <c r="AS1498" s="11">
        <v>1495</v>
      </c>
      <c r="AT1498" s="11">
        <v>5.6009089999999997</v>
      </c>
      <c r="AU1498" s="11">
        <v>3.2586819999999999</v>
      </c>
      <c r="AV1498" s="11">
        <v>2.3422269999999998</v>
      </c>
      <c r="AW1498" s="11">
        <v>41.818691000000001</v>
      </c>
    </row>
    <row r="1499" spans="44:49" x14ac:dyDescent="0.35">
      <c r="AR1499" s="11" t="s">
        <v>83</v>
      </c>
      <c r="AS1499" s="11">
        <v>1496</v>
      </c>
      <c r="AT1499" s="11">
        <v>-7.3826010000000002</v>
      </c>
      <c r="AU1499" s="11">
        <v>-10.075659999999999</v>
      </c>
      <c r="AV1499" s="11">
        <v>2.6930589999999999</v>
      </c>
      <c r="AW1499" s="11">
        <v>36.478465999999997</v>
      </c>
    </row>
    <row r="1500" spans="44:49" x14ac:dyDescent="0.35">
      <c r="AR1500" s="11" t="s">
        <v>76</v>
      </c>
      <c r="AS1500" s="11">
        <v>1497</v>
      </c>
      <c r="AT1500" s="11">
        <v>13.328025</v>
      </c>
      <c r="AU1500" s="11">
        <v>12.844916</v>
      </c>
      <c r="AV1500" s="11">
        <v>0.48310900000000001</v>
      </c>
      <c r="AW1500" s="11">
        <v>3.6247600000000002</v>
      </c>
    </row>
    <row r="1501" spans="44:49" x14ac:dyDescent="0.35">
      <c r="AR1501" s="11" t="s">
        <v>76</v>
      </c>
      <c r="AS1501" s="11">
        <v>1498</v>
      </c>
      <c r="AT1501" s="11">
        <v>-20.407712</v>
      </c>
      <c r="AU1501" s="11">
        <v>-20.775224000000001</v>
      </c>
      <c r="AV1501" s="11">
        <v>0.36751200000000001</v>
      </c>
      <c r="AW1501" s="11">
        <v>1.8008489999999999</v>
      </c>
    </row>
    <row r="1502" spans="44:49" x14ac:dyDescent="0.35">
      <c r="AR1502" s="11" t="s">
        <v>76</v>
      </c>
      <c r="AS1502" s="11">
        <v>1499</v>
      </c>
      <c r="AT1502" s="11">
        <v>9.9298380000000002</v>
      </c>
      <c r="AU1502" s="11">
        <v>14.485518000000001</v>
      </c>
      <c r="AV1502" s="11">
        <v>4.5556799999999997</v>
      </c>
      <c r="AW1502" s="11">
        <v>45.878692000000001</v>
      </c>
    </row>
    <row r="1503" spans="44:49" x14ac:dyDescent="0.35">
      <c r="AR1503" s="11" t="s">
        <v>76</v>
      </c>
      <c r="AS1503" s="11">
        <v>1500</v>
      </c>
      <c r="AT1503" s="11">
        <v>45.798746000000001</v>
      </c>
      <c r="AU1503" s="11">
        <v>41.515711000000003</v>
      </c>
      <c r="AV1503" s="11">
        <v>4.2830349999999999</v>
      </c>
      <c r="AW1503" s="11">
        <v>9.3518609999999995</v>
      </c>
    </row>
    <row r="1504" spans="44:49" x14ac:dyDescent="0.35">
      <c r="AR1504" s="11" t="s">
        <v>78</v>
      </c>
      <c r="AS1504" s="11">
        <v>1501</v>
      </c>
      <c r="AT1504" s="11">
        <v>-3.823264</v>
      </c>
      <c r="AU1504" s="11">
        <v>-0.34912799999999999</v>
      </c>
      <c r="AV1504" s="11">
        <v>3.4741360000000001</v>
      </c>
      <c r="AW1504" s="11">
        <v>90.868333000000007</v>
      </c>
    </row>
    <row r="1505" spans="44:49" x14ac:dyDescent="0.35">
      <c r="AR1505" s="11" t="s">
        <v>76</v>
      </c>
      <c r="AS1505" s="11">
        <v>1502</v>
      </c>
      <c r="AT1505" s="11">
        <v>14.557460000000001</v>
      </c>
      <c r="AU1505" s="11">
        <v>15.163387</v>
      </c>
      <c r="AV1505" s="11">
        <v>0.60592699999999999</v>
      </c>
      <c r="AW1505" s="11">
        <v>4.1623109999999999</v>
      </c>
    </row>
    <row r="1506" spans="44:49" x14ac:dyDescent="0.35">
      <c r="AR1506" s="11" t="s">
        <v>76</v>
      </c>
      <c r="AS1506" s="11">
        <v>1503</v>
      </c>
      <c r="AT1506" s="11">
        <v>5.9400069999999996</v>
      </c>
      <c r="AU1506" s="11">
        <v>0.59484099999999995</v>
      </c>
      <c r="AV1506" s="11">
        <v>5.3451659999999999</v>
      </c>
      <c r="AW1506" s="11">
        <v>89.985849000000002</v>
      </c>
    </row>
    <row r="1507" spans="44:49" x14ac:dyDescent="0.35">
      <c r="AR1507" s="11" t="s">
        <v>76</v>
      </c>
      <c r="AS1507" s="11">
        <v>1504</v>
      </c>
      <c r="AT1507" s="11">
        <v>-10.812478</v>
      </c>
      <c r="AU1507" s="11">
        <v>-8.1103439999999996</v>
      </c>
      <c r="AV1507" s="11">
        <v>2.7021350000000002</v>
      </c>
      <c r="AW1507" s="11">
        <v>24.990888999999999</v>
      </c>
    </row>
    <row r="1508" spans="44:49" x14ac:dyDescent="0.35">
      <c r="AR1508" s="11" t="s">
        <v>83</v>
      </c>
      <c r="AS1508" s="11">
        <v>1505</v>
      </c>
      <c r="AT1508" s="11">
        <v>9.0887740000000008</v>
      </c>
      <c r="AU1508" s="11">
        <v>5.5161100000000003</v>
      </c>
      <c r="AV1508" s="11">
        <v>3.5726640000000001</v>
      </c>
      <c r="AW1508" s="11">
        <v>39.308534000000002</v>
      </c>
    </row>
    <row r="1509" spans="44:49" x14ac:dyDescent="0.35">
      <c r="AR1509" s="11" t="s">
        <v>78</v>
      </c>
      <c r="AS1509" s="11">
        <v>1506</v>
      </c>
      <c r="AT1509" s="11">
        <v>23.739319999999999</v>
      </c>
      <c r="AU1509" s="11">
        <v>29.256788</v>
      </c>
      <c r="AV1509" s="11">
        <v>5.5174669999999999</v>
      </c>
      <c r="AW1509" s="11">
        <v>23.241893000000001</v>
      </c>
    </row>
    <row r="1510" spans="44:49" x14ac:dyDescent="0.35">
      <c r="AR1510" s="11" t="s">
        <v>76</v>
      </c>
      <c r="AS1510" s="11">
        <v>1507</v>
      </c>
      <c r="AT1510" s="11">
        <v>-6.876093</v>
      </c>
      <c r="AU1510" s="11">
        <v>-7.5056969999999996</v>
      </c>
      <c r="AV1510" s="11">
        <v>0.62960400000000005</v>
      </c>
      <c r="AW1510" s="11">
        <v>9.1564259999999997</v>
      </c>
    </row>
    <row r="1511" spans="44:49" x14ac:dyDescent="0.35">
      <c r="AR1511" s="11" t="s">
        <v>76</v>
      </c>
      <c r="AS1511" s="11">
        <v>1508</v>
      </c>
      <c r="AT1511" s="11">
        <v>10.347981000000001</v>
      </c>
      <c r="AU1511" s="11">
        <v>9.6293150000000001</v>
      </c>
      <c r="AV1511" s="11">
        <v>0.71866600000000003</v>
      </c>
      <c r="AW1511" s="11">
        <v>6.9449880000000004</v>
      </c>
    </row>
    <row r="1512" spans="44:49" x14ac:dyDescent="0.35">
      <c r="AR1512" s="11" t="s">
        <v>76</v>
      </c>
      <c r="AS1512" s="11">
        <v>1509</v>
      </c>
      <c r="AT1512" s="11">
        <v>-2.520254</v>
      </c>
      <c r="AU1512" s="11">
        <v>-0.95748</v>
      </c>
      <c r="AV1512" s="11">
        <v>1.5627740000000001</v>
      </c>
      <c r="AW1512" s="11">
        <v>62.008584999999997</v>
      </c>
    </row>
    <row r="1513" spans="44:49" x14ac:dyDescent="0.35">
      <c r="AR1513" s="11" t="s">
        <v>76</v>
      </c>
      <c r="AS1513" s="11">
        <v>1510</v>
      </c>
      <c r="AT1513" s="11">
        <v>-10.909029</v>
      </c>
      <c r="AU1513" s="11">
        <v>-9.9402120000000007</v>
      </c>
      <c r="AV1513" s="11">
        <v>0.96881799999999996</v>
      </c>
      <c r="AW1513" s="11">
        <v>8.8808810000000005</v>
      </c>
    </row>
    <row r="1514" spans="44:49" x14ac:dyDescent="0.35">
      <c r="AR1514" s="11" t="s">
        <v>78</v>
      </c>
      <c r="AS1514" s="11">
        <v>1511</v>
      </c>
      <c r="AT1514" s="11">
        <v>-17.201619999999998</v>
      </c>
      <c r="AU1514" s="11">
        <v>-17.979792</v>
      </c>
      <c r="AV1514" s="11">
        <v>0.778173</v>
      </c>
      <c r="AW1514" s="11">
        <v>4.5238329999999998</v>
      </c>
    </row>
    <row r="1515" spans="44:49" x14ac:dyDescent="0.35">
      <c r="AR1515" s="11" t="s">
        <v>76</v>
      </c>
      <c r="AS1515" s="11">
        <v>1512</v>
      </c>
      <c r="AT1515" s="11">
        <v>24.975504000000001</v>
      </c>
      <c r="AU1515" s="11">
        <v>29.064094999999998</v>
      </c>
      <c r="AV1515" s="11">
        <v>4.0885910000000001</v>
      </c>
      <c r="AW1515" s="11">
        <v>16.370405999999999</v>
      </c>
    </row>
    <row r="1516" spans="44:49" x14ac:dyDescent="0.35">
      <c r="AR1516" s="11" t="s">
        <v>83</v>
      </c>
      <c r="AS1516" s="11">
        <v>1513</v>
      </c>
      <c r="AT1516" s="11">
        <v>-14.144411</v>
      </c>
      <c r="AU1516" s="11">
        <v>-9.0209980000000005</v>
      </c>
      <c r="AV1516" s="11">
        <v>5.1234130000000002</v>
      </c>
      <c r="AW1516" s="11">
        <v>36.222172999999998</v>
      </c>
    </row>
    <row r="1517" spans="44:49" x14ac:dyDescent="0.35">
      <c r="AR1517" s="11" t="s">
        <v>76</v>
      </c>
      <c r="AS1517" s="11">
        <v>1514</v>
      </c>
      <c r="AT1517" s="11">
        <v>-2.2930220000000001</v>
      </c>
      <c r="AU1517" s="11">
        <v>-0.59670400000000001</v>
      </c>
      <c r="AV1517" s="11">
        <v>1.696318</v>
      </c>
      <c r="AW1517" s="11">
        <v>73.977412999999999</v>
      </c>
    </row>
    <row r="1518" spans="44:49" x14ac:dyDescent="0.35">
      <c r="AR1518" s="11" t="s">
        <v>76</v>
      </c>
      <c r="AS1518" s="11">
        <v>1515</v>
      </c>
      <c r="AT1518" s="11">
        <v>4.7124990000000002</v>
      </c>
      <c r="AU1518" s="11">
        <v>0.77970499999999998</v>
      </c>
      <c r="AV1518" s="11">
        <v>3.932795</v>
      </c>
      <c r="AW1518" s="11">
        <v>83.454538999999997</v>
      </c>
    </row>
    <row r="1519" spans="44:49" x14ac:dyDescent="0.35">
      <c r="AR1519" s="11" t="s">
        <v>76</v>
      </c>
      <c r="AS1519" s="11">
        <v>1516</v>
      </c>
      <c r="AT1519" s="11">
        <v>12.685236</v>
      </c>
      <c r="AU1519" s="11">
        <v>9.494154</v>
      </c>
      <c r="AV1519" s="11">
        <v>3.1910820000000002</v>
      </c>
      <c r="AW1519" s="11">
        <v>25.155875999999999</v>
      </c>
    </row>
    <row r="1520" spans="44:49" x14ac:dyDescent="0.35">
      <c r="AR1520" s="11" t="s">
        <v>83</v>
      </c>
      <c r="AS1520" s="11">
        <v>1517</v>
      </c>
      <c r="AT1520" s="11">
        <v>20.656669000000001</v>
      </c>
      <c r="AU1520" s="11">
        <v>23.179511999999999</v>
      </c>
      <c r="AV1520" s="11">
        <v>2.5228429999999999</v>
      </c>
      <c r="AW1520" s="11">
        <v>12.213215</v>
      </c>
    </row>
    <row r="1521" spans="44:49" x14ac:dyDescent="0.35">
      <c r="AR1521" s="11" t="s">
        <v>78</v>
      </c>
      <c r="AS1521" s="11">
        <v>1518</v>
      </c>
      <c r="AT1521" s="11">
        <v>12.231638</v>
      </c>
      <c r="AU1521" s="11">
        <v>15.333717999999999</v>
      </c>
      <c r="AV1521" s="11">
        <v>3.1020810000000001</v>
      </c>
      <c r="AW1521" s="11">
        <v>25.361122000000002</v>
      </c>
    </row>
    <row r="1522" spans="44:49" x14ac:dyDescent="0.35">
      <c r="AR1522" s="11" t="s">
        <v>76</v>
      </c>
      <c r="AS1522" s="11">
        <v>1519</v>
      </c>
      <c r="AT1522" s="11">
        <v>-28.134475999999999</v>
      </c>
      <c r="AU1522" s="11">
        <v>-27.041786999999999</v>
      </c>
      <c r="AV1522" s="11">
        <v>1.092689</v>
      </c>
      <c r="AW1522" s="11">
        <v>3.883807</v>
      </c>
    </row>
    <row r="1523" spans="44:49" x14ac:dyDescent="0.35">
      <c r="AR1523" s="11" t="s">
        <v>76</v>
      </c>
      <c r="AS1523" s="11">
        <v>1520</v>
      </c>
      <c r="AT1523" s="11">
        <v>-4.8866120000000004</v>
      </c>
      <c r="AU1523" s="11">
        <v>-2.7818830000000001</v>
      </c>
      <c r="AV1523" s="11">
        <v>2.1047289999999998</v>
      </c>
      <c r="AW1523" s="11">
        <v>43.071331000000001</v>
      </c>
    </row>
    <row r="1524" spans="44:49" x14ac:dyDescent="0.35">
      <c r="AR1524" s="11" t="s">
        <v>76</v>
      </c>
      <c r="AS1524" s="11">
        <v>1521</v>
      </c>
      <c r="AT1524" s="11">
        <v>-30.526700000000002</v>
      </c>
      <c r="AU1524" s="11">
        <v>-27.669104999999998</v>
      </c>
      <c r="AV1524" s="11">
        <v>2.8575949999999999</v>
      </c>
      <c r="AW1524" s="11">
        <v>9.3609690000000008</v>
      </c>
    </row>
    <row r="1525" spans="44:49" x14ac:dyDescent="0.35">
      <c r="AR1525" s="11" t="s">
        <v>76</v>
      </c>
      <c r="AS1525" s="11">
        <v>1522</v>
      </c>
      <c r="AT1525" s="11">
        <v>12.889233000000001</v>
      </c>
      <c r="AU1525" s="11">
        <v>10.6562</v>
      </c>
      <c r="AV1525" s="11">
        <v>2.2330329999999998</v>
      </c>
      <c r="AW1525" s="11">
        <v>17.324797</v>
      </c>
    </row>
    <row r="1526" spans="44:49" x14ac:dyDescent="0.35">
      <c r="AR1526" s="11" t="s">
        <v>76</v>
      </c>
      <c r="AS1526" s="11">
        <v>1523</v>
      </c>
      <c r="AT1526" s="11">
        <v>14.153036999999999</v>
      </c>
      <c r="AU1526" s="11">
        <v>15.557835000000001</v>
      </c>
      <c r="AV1526" s="11">
        <v>1.404798</v>
      </c>
      <c r="AW1526" s="11">
        <v>9.9257740000000005</v>
      </c>
    </row>
    <row r="1527" spans="44:49" x14ac:dyDescent="0.35">
      <c r="AR1527" s="11" t="s">
        <v>83</v>
      </c>
      <c r="AS1527" s="11">
        <v>1524</v>
      </c>
      <c r="AT1527" s="11">
        <v>-1.2014260000000001</v>
      </c>
      <c r="AU1527" s="11">
        <v>1.5396460000000001</v>
      </c>
      <c r="AV1527" s="11">
        <v>2.741072</v>
      </c>
      <c r="AW1527" s="11" t="s">
        <v>77</v>
      </c>
    </row>
    <row r="1528" spans="44:49" x14ac:dyDescent="0.35">
      <c r="AR1528" s="11" t="s">
        <v>78</v>
      </c>
      <c r="AS1528" s="11">
        <v>1525</v>
      </c>
      <c r="AT1528" s="11">
        <v>-29.157173</v>
      </c>
      <c r="AU1528" s="11">
        <v>-25.751138999999998</v>
      </c>
      <c r="AV1528" s="11">
        <v>3.4060350000000001</v>
      </c>
      <c r="AW1528" s="11">
        <v>11.681635</v>
      </c>
    </row>
    <row r="1529" spans="44:49" x14ac:dyDescent="0.35">
      <c r="AR1529" s="11" t="s">
        <v>83</v>
      </c>
      <c r="AS1529" s="11">
        <v>1526</v>
      </c>
      <c r="AT1529" s="11">
        <v>-11.353180999999999</v>
      </c>
      <c r="AU1529" s="11">
        <v>-15.118015</v>
      </c>
      <c r="AV1529" s="11">
        <v>3.764834</v>
      </c>
      <c r="AW1529" s="11">
        <v>33.161051</v>
      </c>
    </row>
    <row r="1530" spans="44:49" x14ac:dyDescent="0.35">
      <c r="AR1530" s="11" t="s">
        <v>76</v>
      </c>
      <c r="AS1530" s="11">
        <v>1527</v>
      </c>
      <c r="AT1530" s="11">
        <v>-11.002980000000001</v>
      </c>
      <c r="AU1530" s="11">
        <v>-11.98202</v>
      </c>
      <c r="AV1530" s="11">
        <v>0.97904000000000002</v>
      </c>
      <c r="AW1530" s="11">
        <v>8.8979560000000006</v>
      </c>
    </row>
    <row r="1531" spans="44:49" x14ac:dyDescent="0.35">
      <c r="AR1531" s="11" t="s">
        <v>76</v>
      </c>
      <c r="AS1531" s="11">
        <v>1528</v>
      </c>
      <c r="AT1531" s="11">
        <v>30.874583999999999</v>
      </c>
      <c r="AU1531" s="11">
        <v>32.083399999999997</v>
      </c>
      <c r="AV1531" s="11">
        <v>1.2088159999999999</v>
      </c>
      <c r="AW1531" s="11">
        <v>3.9152459999999998</v>
      </c>
    </row>
    <row r="1532" spans="44:49" x14ac:dyDescent="0.35">
      <c r="AR1532" s="11" t="s">
        <v>78</v>
      </c>
      <c r="AS1532" s="11">
        <v>1529</v>
      </c>
      <c r="AT1532" s="11">
        <v>-16.029074000000001</v>
      </c>
      <c r="AU1532" s="11">
        <v>-16.675961999999998</v>
      </c>
      <c r="AV1532" s="11">
        <v>0.64688800000000002</v>
      </c>
      <c r="AW1532" s="11">
        <v>4.0357159999999999</v>
      </c>
    </row>
    <row r="1533" spans="44:49" x14ac:dyDescent="0.35">
      <c r="AR1533" s="11" t="s">
        <v>76</v>
      </c>
      <c r="AS1533" s="11">
        <v>1530</v>
      </c>
      <c r="AT1533" s="11">
        <v>30.780394999999999</v>
      </c>
      <c r="AU1533" s="11">
        <v>39.835617999999997</v>
      </c>
      <c r="AV1533" s="11">
        <v>9.0552229999999998</v>
      </c>
      <c r="AW1533" s="11">
        <v>29.418800999999998</v>
      </c>
    </row>
    <row r="1534" spans="44:49" x14ac:dyDescent="0.35">
      <c r="AR1534" s="11" t="s">
        <v>76</v>
      </c>
      <c r="AS1534" s="11">
        <v>1531</v>
      </c>
      <c r="AT1534" s="11">
        <v>-3.573966</v>
      </c>
      <c r="AU1534" s="11">
        <v>-0.31369000000000002</v>
      </c>
      <c r="AV1534" s="11">
        <v>3.2602769999999999</v>
      </c>
      <c r="AW1534" s="11">
        <v>91.222920000000002</v>
      </c>
    </row>
    <row r="1535" spans="44:49" x14ac:dyDescent="0.35">
      <c r="AR1535" s="11" t="s">
        <v>76</v>
      </c>
      <c r="AS1535" s="11">
        <v>1532</v>
      </c>
      <c r="AT1535" s="11">
        <v>13.738144</v>
      </c>
      <c r="AU1535" s="11">
        <v>9.2260790000000004</v>
      </c>
      <c r="AV1535" s="11">
        <v>4.5120649999999998</v>
      </c>
      <c r="AW1535" s="11">
        <v>32.843338000000003</v>
      </c>
    </row>
    <row r="1536" spans="44:49" x14ac:dyDescent="0.35">
      <c r="AR1536" s="11" t="s">
        <v>76</v>
      </c>
      <c r="AS1536" s="11">
        <v>1533</v>
      </c>
      <c r="AT1536" s="11">
        <v>16.942854000000001</v>
      </c>
      <c r="AU1536" s="11">
        <v>20.74241</v>
      </c>
      <c r="AV1536" s="11">
        <v>3.7995559999999999</v>
      </c>
      <c r="AW1536" s="11">
        <v>22.425715</v>
      </c>
    </row>
    <row r="1537" spans="44:49" x14ac:dyDescent="0.35">
      <c r="AR1537" s="11" t="s">
        <v>78</v>
      </c>
      <c r="AS1537" s="11">
        <v>1534</v>
      </c>
      <c r="AT1537" s="11">
        <v>12.646782999999999</v>
      </c>
      <c r="AU1537" s="11">
        <v>11.685962</v>
      </c>
      <c r="AV1537" s="11">
        <v>0.96082100000000004</v>
      </c>
      <c r="AW1537" s="11">
        <v>7.5973569999999997</v>
      </c>
    </row>
    <row r="1538" spans="44:49" x14ac:dyDescent="0.35">
      <c r="AR1538" s="11" t="s">
        <v>76</v>
      </c>
      <c r="AS1538" s="11">
        <v>1535</v>
      </c>
      <c r="AT1538" s="11">
        <v>0.58257000000000003</v>
      </c>
      <c r="AU1538" s="11">
        <v>4.0998390000000002</v>
      </c>
      <c r="AV1538" s="11">
        <v>3.5172690000000002</v>
      </c>
      <c r="AW1538" s="11" t="s">
        <v>77</v>
      </c>
    </row>
    <row r="1539" spans="44:49" x14ac:dyDescent="0.35">
      <c r="AR1539" s="11" t="s">
        <v>83</v>
      </c>
      <c r="AS1539" s="11">
        <v>1536</v>
      </c>
      <c r="AT1539" s="11">
        <v>-12.625404</v>
      </c>
      <c r="AU1539" s="11">
        <v>-2.6991990000000001</v>
      </c>
      <c r="AV1539" s="11">
        <v>9.9262049999999995</v>
      </c>
      <c r="AW1539" s="11">
        <v>78.620887999999994</v>
      </c>
    </row>
    <row r="1540" spans="44:49" x14ac:dyDescent="0.35">
      <c r="AR1540" s="11" t="s">
        <v>76</v>
      </c>
      <c r="AS1540" s="11">
        <v>1537</v>
      </c>
      <c r="AT1540" s="11">
        <v>43.136203999999999</v>
      </c>
      <c r="AU1540" s="11">
        <v>35.979463000000003</v>
      </c>
      <c r="AV1540" s="11">
        <v>7.1567400000000001</v>
      </c>
      <c r="AW1540" s="11">
        <v>16.59103</v>
      </c>
    </row>
    <row r="1541" spans="44:49" x14ac:dyDescent="0.35">
      <c r="AR1541" s="11" t="s">
        <v>76</v>
      </c>
      <c r="AS1541" s="11">
        <v>1538</v>
      </c>
      <c r="AT1541" s="11">
        <v>-11.65131</v>
      </c>
      <c r="AU1541" s="11">
        <v>-13.721155</v>
      </c>
      <c r="AV1541" s="11">
        <v>2.0698449999999999</v>
      </c>
      <c r="AW1541" s="11">
        <v>17.764913</v>
      </c>
    </row>
    <row r="1542" spans="44:49" x14ac:dyDescent="0.35">
      <c r="AR1542" s="11" t="s">
        <v>78</v>
      </c>
      <c r="AS1542" s="11">
        <v>1539</v>
      </c>
      <c r="AT1542" s="11">
        <v>-2.9120159999999999</v>
      </c>
      <c r="AU1542" s="11">
        <v>-3.0633560000000002</v>
      </c>
      <c r="AV1542" s="11">
        <v>0.15134</v>
      </c>
      <c r="AW1542" s="11">
        <v>5.1970700000000001</v>
      </c>
    </row>
    <row r="1543" spans="44:49" x14ac:dyDescent="0.35">
      <c r="AR1543" s="11" t="s">
        <v>76</v>
      </c>
      <c r="AS1543" s="11">
        <v>1540</v>
      </c>
      <c r="AT1543" s="11">
        <v>8.6756949999999993</v>
      </c>
      <c r="AU1543" s="11">
        <v>8.8681420000000006</v>
      </c>
      <c r="AV1543" s="11">
        <v>0.19244700000000001</v>
      </c>
      <c r="AW1543" s="11">
        <v>2.218235</v>
      </c>
    </row>
    <row r="1544" spans="44:49" x14ac:dyDescent="0.35">
      <c r="AR1544" s="11" t="s">
        <v>76</v>
      </c>
      <c r="AS1544" s="11">
        <v>1541</v>
      </c>
      <c r="AT1544" s="11">
        <v>-10.921120999999999</v>
      </c>
      <c r="AU1544" s="11">
        <v>-10.206984</v>
      </c>
      <c r="AV1544" s="11">
        <v>0.71413700000000002</v>
      </c>
      <c r="AW1544" s="11">
        <v>6.5390470000000001</v>
      </c>
    </row>
    <row r="1545" spans="44:49" x14ac:dyDescent="0.35">
      <c r="AR1545" s="11" t="s">
        <v>76</v>
      </c>
      <c r="AS1545" s="11">
        <v>1542</v>
      </c>
      <c r="AT1545" s="11">
        <v>9.2922759999999993</v>
      </c>
      <c r="AU1545" s="11">
        <v>8.6294920000000008</v>
      </c>
      <c r="AV1545" s="11">
        <v>0.66278400000000004</v>
      </c>
      <c r="AW1545" s="11">
        <v>7.1326340000000004</v>
      </c>
    </row>
    <row r="1546" spans="44:49" x14ac:dyDescent="0.35">
      <c r="AR1546" s="11" t="s">
        <v>83</v>
      </c>
      <c r="AS1546" s="11">
        <v>1543</v>
      </c>
      <c r="AT1546" s="11">
        <v>29.083214999999999</v>
      </c>
      <c r="AU1546" s="11">
        <v>18.249590000000001</v>
      </c>
      <c r="AV1546" s="11">
        <v>10.833625</v>
      </c>
      <c r="AW1546" s="11">
        <v>37.250436999999998</v>
      </c>
    </row>
    <row r="1547" spans="44:49" x14ac:dyDescent="0.35">
      <c r="AR1547" s="11" t="s">
        <v>76</v>
      </c>
      <c r="AS1547" s="11">
        <v>1544</v>
      </c>
      <c r="AT1547" s="11">
        <v>-10.978566000000001</v>
      </c>
      <c r="AU1547" s="11">
        <v>-9.9029620000000005</v>
      </c>
      <c r="AV1547" s="11">
        <v>1.0756030000000001</v>
      </c>
      <c r="AW1547" s="11">
        <v>9.7973009999999991</v>
      </c>
    </row>
    <row r="1548" spans="44:49" x14ac:dyDescent="0.35">
      <c r="AR1548" s="11" t="s">
        <v>76</v>
      </c>
      <c r="AS1548" s="11">
        <v>1545</v>
      </c>
      <c r="AT1548" s="11">
        <v>5.3525119999999999</v>
      </c>
      <c r="AU1548" s="11">
        <v>3.470602</v>
      </c>
      <c r="AV1548" s="11">
        <v>1.8819109999999999</v>
      </c>
      <c r="AW1548" s="11">
        <v>35.159388</v>
      </c>
    </row>
    <row r="1549" spans="44:49" x14ac:dyDescent="0.35">
      <c r="AR1549" s="11" t="s">
        <v>76</v>
      </c>
      <c r="AS1549" s="11">
        <v>1546</v>
      </c>
      <c r="AT1549" s="11">
        <v>-3.5746699999999998</v>
      </c>
      <c r="AU1549" s="11">
        <v>-2.4115739999999999</v>
      </c>
      <c r="AV1549" s="11">
        <v>1.1630959999999999</v>
      </c>
      <c r="AW1549" s="11">
        <v>32.537160999999998</v>
      </c>
    </row>
    <row r="1550" spans="44:49" x14ac:dyDescent="0.35">
      <c r="AR1550" s="11" t="s">
        <v>78</v>
      </c>
      <c r="AS1550" s="11">
        <v>1547</v>
      </c>
      <c r="AT1550" s="11">
        <v>16.039904</v>
      </c>
      <c r="AU1550" s="11">
        <v>16.795390000000001</v>
      </c>
      <c r="AV1550" s="11">
        <v>0.75548599999999999</v>
      </c>
      <c r="AW1550" s="11">
        <v>4.7100410000000004</v>
      </c>
    </row>
    <row r="1551" spans="44:49" x14ac:dyDescent="0.35">
      <c r="AR1551" s="11" t="s">
        <v>83</v>
      </c>
      <c r="AS1551" s="11">
        <v>1548</v>
      </c>
      <c r="AT1551" s="11">
        <v>33.963273999999998</v>
      </c>
      <c r="AU1551" s="11">
        <v>29.927571</v>
      </c>
      <c r="AV1551" s="11">
        <v>4.035704</v>
      </c>
      <c r="AW1551" s="11">
        <v>11.882552</v>
      </c>
    </row>
    <row r="1552" spans="44:49" x14ac:dyDescent="0.35">
      <c r="AR1552" s="11" t="s">
        <v>76</v>
      </c>
      <c r="AS1552" s="11">
        <v>1549</v>
      </c>
      <c r="AT1552" s="11">
        <v>11.070084</v>
      </c>
      <c r="AU1552" s="11">
        <v>9.9499230000000001</v>
      </c>
      <c r="AV1552" s="11">
        <v>1.1201620000000001</v>
      </c>
      <c r="AW1552" s="11">
        <v>10.118817999999999</v>
      </c>
    </row>
    <row r="1553" spans="44:49" x14ac:dyDescent="0.35">
      <c r="AR1553" s="11" t="s">
        <v>76</v>
      </c>
      <c r="AS1553" s="11">
        <v>1550</v>
      </c>
      <c r="AT1553" s="11">
        <v>12.298313</v>
      </c>
      <c r="AU1553" s="11">
        <v>9.3676589999999997</v>
      </c>
      <c r="AV1553" s="11">
        <v>2.9306540000000001</v>
      </c>
      <c r="AW1553" s="11">
        <v>23.829725</v>
      </c>
    </row>
    <row r="1554" spans="44:49" x14ac:dyDescent="0.35">
      <c r="AR1554" s="11" t="s">
        <v>78</v>
      </c>
      <c r="AS1554" s="11">
        <v>1551</v>
      </c>
      <c r="AT1554" s="11">
        <v>-16.997067000000001</v>
      </c>
      <c r="AU1554" s="11">
        <v>-16.723931</v>
      </c>
      <c r="AV1554" s="11">
        <v>0.27313599999999999</v>
      </c>
      <c r="AW1554" s="11">
        <v>1.606962</v>
      </c>
    </row>
    <row r="1555" spans="44:49" x14ac:dyDescent="0.35">
      <c r="AR1555" s="11" t="s">
        <v>83</v>
      </c>
      <c r="AS1555" s="11">
        <v>1552</v>
      </c>
      <c r="AT1555" s="11">
        <v>0.36289199999999999</v>
      </c>
      <c r="AU1555" s="11">
        <v>7.3874069999999996</v>
      </c>
      <c r="AV1555" s="11">
        <v>7.0245150000000001</v>
      </c>
      <c r="AW1555" s="11" t="s">
        <v>77</v>
      </c>
    </row>
    <row r="1556" spans="44:49" x14ac:dyDescent="0.35">
      <c r="AR1556" s="11" t="s">
        <v>76</v>
      </c>
      <c r="AS1556" s="11">
        <v>1553</v>
      </c>
      <c r="AT1556" s="11">
        <v>-2.053957</v>
      </c>
      <c r="AU1556" s="11">
        <v>-3.3580580000000002</v>
      </c>
      <c r="AV1556" s="11">
        <v>1.304101</v>
      </c>
      <c r="AW1556" s="11">
        <v>63.492134</v>
      </c>
    </row>
    <row r="1557" spans="44:49" x14ac:dyDescent="0.35">
      <c r="AR1557" s="11" t="s">
        <v>76</v>
      </c>
      <c r="AS1557" s="11">
        <v>1554</v>
      </c>
      <c r="AT1557" s="11">
        <v>19.850728</v>
      </c>
      <c r="AU1557" s="11">
        <v>17.994029000000001</v>
      </c>
      <c r="AV1557" s="11">
        <v>1.8567</v>
      </c>
      <c r="AW1557" s="11">
        <v>9.3533080000000002</v>
      </c>
    </row>
    <row r="1558" spans="44:49" x14ac:dyDescent="0.35">
      <c r="AR1558" s="11" t="s">
        <v>76</v>
      </c>
      <c r="AS1558" s="11">
        <v>1555</v>
      </c>
      <c r="AT1558" s="11">
        <v>-12.280234</v>
      </c>
      <c r="AU1558" s="11">
        <v>-12.740788999999999</v>
      </c>
      <c r="AV1558" s="11">
        <v>0.46055499999999999</v>
      </c>
      <c r="AW1558" s="11">
        <v>3.750378</v>
      </c>
    </row>
    <row r="1559" spans="44:49" x14ac:dyDescent="0.35">
      <c r="AR1559" s="11" t="s">
        <v>76</v>
      </c>
      <c r="AS1559" s="11">
        <v>1556</v>
      </c>
      <c r="AT1559" s="11">
        <v>2.0318909999999999</v>
      </c>
      <c r="AU1559" s="11">
        <v>-0.56988099999999997</v>
      </c>
      <c r="AV1559" s="11">
        <v>2.601772</v>
      </c>
      <c r="AW1559" s="11" t="s">
        <v>77</v>
      </c>
    </row>
    <row r="1560" spans="44:49" x14ac:dyDescent="0.35">
      <c r="AR1560" s="11" t="s">
        <v>78</v>
      </c>
      <c r="AS1560" s="11">
        <v>1557</v>
      </c>
      <c r="AT1560" s="11">
        <v>7.4707059999999998</v>
      </c>
      <c r="AU1560" s="11">
        <v>8.1062689999999993</v>
      </c>
      <c r="AV1560" s="11">
        <v>0.63556199999999996</v>
      </c>
      <c r="AW1560" s="11">
        <v>8.5073950000000007</v>
      </c>
    </row>
    <row r="1561" spans="44:49" x14ac:dyDescent="0.35">
      <c r="AR1561" s="11" t="s">
        <v>76</v>
      </c>
      <c r="AS1561" s="11">
        <v>1558</v>
      </c>
      <c r="AT1561" s="11">
        <v>7.053477</v>
      </c>
      <c r="AU1561" s="11">
        <v>10.841543</v>
      </c>
      <c r="AV1561" s="11">
        <v>3.788065</v>
      </c>
      <c r="AW1561" s="11">
        <v>53.704931999999999</v>
      </c>
    </row>
    <row r="1562" spans="44:49" x14ac:dyDescent="0.35">
      <c r="AR1562" s="11" t="s">
        <v>83</v>
      </c>
      <c r="AS1562" s="11">
        <v>1559</v>
      </c>
      <c r="AT1562" s="11">
        <v>-5.1436320000000002</v>
      </c>
      <c r="AU1562" s="11">
        <v>-3.7334999999999998</v>
      </c>
      <c r="AV1562" s="11">
        <v>1.4101319999999999</v>
      </c>
      <c r="AW1562" s="11">
        <v>27.415109000000001</v>
      </c>
    </row>
    <row r="1563" spans="44:49" x14ac:dyDescent="0.35">
      <c r="AR1563" s="11" t="s">
        <v>76</v>
      </c>
      <c r="AS1563" s="11">
        <v>1560</v>
      </c>
      <c r="AT1563" s="11">
        <v>-4.4061139999999996</v>
      </c>
      <c r="AU1563" s="11">
        <v>-7.5273370000000002</v>
      </c>
      <c r="AV1563" s="11">
        <v>3.1212230000000001</v>
      </c>
      <c r="AW1563" s="11">
        <v>70.838442999999998</v>
      </c>
    </row>
    <row r="1564" spans="44:49" x14ac:dyDescent="0.35">
      <c r="AR1564" s="11" t="s">
        <v>76</v>
      </c>
      <c r="AS1564" s="11">
        <v>1561</v>
      </c>
      <c r="AT1564" s="11">
        <v>2.413808</v>
      </c>
      <c r="AU1564" s="11">
        <v>0.72854799999999997</v>
      </c>
      <c r="AV1564" s="11">
        <v>1.68526</v>
      </c>
      <c r="AW1564" s="11">
        <v>69.817479000000006</v>
      </c>
    </row>
    <row r="1565" spans="44:49" x14ac:dyDescent="0.35">
      <c r="AR1565" s="11" t="s">
        <v>76</v>
      </c>
      <c r="AS1565" s="11">
        <v>1562</v>
      </c>
      <c r="AT1565" s="11">
        <v>7.6774990000000001</v>
      </c>
      <c r="AU1565" s="11">
        <v>9.5034270000000003</v>
      </c>
      <c r="AV1565" s="11">
        <v>1.825928</v>
      </c>
      <c r="AW1565" s="11">
        <v>23.782843</v>
      </c>
    </row>
    <row r="1566" spans="44:49" x14ac:dyDescent="0.35">
      <c r="AR1566" s="11" t="s">
        <v>76</v>
      </c>
      <c r="AS1566" s="11">
        <v>1563</v>
      </c>
      <c r="AT1566" s="11">
        <v>-18.109643999999999</v>
      </c>
      <c r="AU1566" s="11">
        <v>-18.785501</v>
      </c>
      <c r="AV1566" s="11">
        <v>0.67585700000000004</v>
      </c>
      <c r="AW1566" s="11">
        <v>3.7320289999999998</v>
      </c>
    </row>
    <row r="1567" spans="44:49" x14ac:dyDescent="0.35">
      <c r="AR1567" s="11" t="s">
        <v>76</v>
      </c>
      <c r="AS1567" s="11">
        <v>1564</v>
      </c>
      <c r="AT1567" s="11">
        <v>-14.595969999999999</v>
      </c>
      <c r="AU1567" s="11">
        <v>-12.482004999999999</v>
      </c>
      <c r="AV1567" s="11">
        <v>2.1139649999999999</v>
      </c>
      <c r="AW1567" s="11">
        <v>14.483207999999999</v>
      </c>
    </row>
    <row r="1568" spans="44:49" x14ac:dyDescent="0.35">
      <c r="AR1568" s="11" t="s">
        <v>78</v>
      </c>
      <c r="AS1568" s="11">
        <v>1565</v>
      </c>
      <c r="AT1568" s="11">
        <v>-1.866581</v>
      </c>
      <c r="AU1568" s="11">
        <v>2.6028509999999998</v>
      </c>
      <c r="AV1568" s="11">
        <v>4.4694320000000003</v>
      </c>
      <c r="AW1568" s="11" t="s">
        <v>77</v>
      </c>
    </row>
    <row r="1569" spans="44:49" x14ac:dyDescent="0.35">
      <c r="AR1569" s="11" t="s">
        <v>83</v>
      </c>
      <c r="AS1569" s="11">
        <v>1566</v>
      </c>
      <c r="AT1569" s="11">
        <v>-10.979974</v>
      </c>
      <c r="AU1569" s="11">
        <v>-10.663366999999999</v>
      </c>
      <c r="AV1569" s="11">
        <v>0.31660700000000003</v>
      </c>
      <c r="AW1569" s="11">
        <v>2.8834949999999999</v>
      </c>
    </row>
    <row r="1570" spans="44:49" x14ac:dyDescent="0.35">
      <c r="AR1570" s="11" t="s">
        <v>76</v>
      </c>
      <c r="AS1570" s="11">
        <v>1567</v>
      </c>
      <c r="AT1570" s="11">
        <v>3.1826180000000002</v>
      </c>
      <c r="AU1570" s="11">
        <v>-0.62775800000000004</v>
      </c>
      <c r="AV1570" s="11">
        <v>3.8103760000000002</v>
      </c>
      <c r="AW1570" s="11" t="s">
        <v>77</v>
      </c>
    </row>
    <row r="1571" spans="44:49" x14ac:dyDescent="0.35">
      <c r="AR1571" s="11" t="s">
        <v>83</v>
      </c>
      <c r="AS1571" s="11">
        <v>1568</v>
      </c>
      <c r="AT1571" s="11">
        <v>-11.210959000000001</v>
      </c>
      <c r="AU1571" s="11">
        <v>-10.993565</v>
      </c>
      <c r="AV1571" s="11">
        <v>0.217393</v>
      </c>
      <c r="AW1571" s="11">
        <v>1.9391160000000001</v>
      </c>
    </row>
    <row r="1572" spans="44:49" x14ac:dyDescent="0.35">
      <c r="AR1572" s="11" t="s">
        <v>78</v>
      </c>
      <c r="AS1572" s="11">
        <v>1569</v>
      </c>
      <c r="AT1572" s="11">
        <v>15.728339999999999</v>
      </c>
      <c r="AU1572" s="11">
        <v>18.541118999999998</v>
      </c>
      <c r="AV1572" s="11">
        <v>2.8127789999999999</v>
      </c>
      <c r="AW1572" s="11">
        <v>17.883507000000002</v>
      </c>
    </row>
    <row r="1573" spans="44:49" x14ac:dyDescent="0.35">
      <c r="AR1573" s="11" t="s">
        <v>76</v>
      </c>
      <c r="AS1573" s="11">
        <v>1570</v>
      </c>
      <c r="AT1573" s="11">
        <v>-18.673983</v>
      </c>
      <c r="AU1573" s="11">
        <v>-17.102224</v>
      </c>
      <c r="AV1573" s="11">
        <v>1.5717589999999999</v>
      </c>
      <c r="AW1573" s="11">
        <v>8.4168409999999998</v>
      </c>
    </row>
    <row r="1574" spans="44:49" x14ac:dyDescent="0.35">
      <c r="AR1574" s="11" t="s">
        <v>76</v>
      </c>
      <c r="AS1574" s="11">
        <v>1571</v>
      </c>
      <c r="AT1574" s="11">
        <v>35.730269</v>
      </c>
      <c r="AU1574" s="11">
        <v>35.492572000000003</v>
      </c>
      <c r="AV1574" s="11">
        <v>0.23769699999999999</v>
      </c>
      <c r="AW1574" s="11">
        <v>0.66525400000000001</v>
      </c>
    </row>
    <row r="1575" spans="44:49" x14ac:dyDescent="0.35">
      <c r="AR1575" s="11" t="s">
        <v>76</v>
      </c>
      <c r="AS1575" s="11">
        <v>1572</v>
      </c>
      <c r="AT1575" s="11">
        <v>-0.75430200000000003</v>
      </c>
      <c r="AU1575" s="11">
        <v>11.369130999999999</v>
      </c>
      <c r="AV1575" s="11">
        <v>12.123433</v>
      </c>
      <c r="AW1575" s="11" t="s">
        <v>77</v>
      </c>
    </row>
    <row r="1576" spans="44:49" x14ac:dyDescent="0.35">
      <c r="AR1576" s="11" t="s">
        <v>76</v>
      </c>
      <c r="AS1576" s="11">
        <v>1573</v>
      </c>
      <c r="AT1576" s="11">
        <v>-8.3610620000000004</v>
      </c>
      <c r="AU1576" s="11">
        <v>-9.7182390000000005</v>
      </c>
      <c r="AV1576" s="11">
        <v>1.3571770000000001</v>
      </c>
      <c r="AW1576" s="11">
        <v>16.232115</v>
      </c>
    </row>
    <row r="1577" spans="44:49" x14ac:dyDescent="0.35">
      <c r="AR1577" s="11" t="s">
        <v>76</v>
      </c>
      <c r="AS1577" s="11">
        <v>1574</v>
      </c>
      <c r="AT1577" s="11">
        <v>-18.344054</v>
      </c>
      <c r="AU1577" s="11">
        <v>-18.778293999999999</v>
      </c>
      <c r="AV1577" s="11">
        <v>0.43424000000000001</v>
      </c>
      <c r="AW1577" s="11">
        <v>2.367197</v>
      </c>
    </row>
    <row r="1578" spans="44:49" x14ac:dyDescent="0.35">
      <c r="AR1578" s="11" t="s">
        <v>78</v>
      </c>
      <c r="AS1578" s="11">
        <v>1575</v>
      </c>
      <c r="AT1578" s="11">
        <v>9.3602500000000006</v>
      </c>
      <c r="AU1578" s="11">
        <v>13.564793999999999</v>
      </c>
      <c r="AV1578" s="11">
        <v>4.2045450000000004</v>
      </c>
      <c r="AW1578" s="11">
        <v>44.919150000000002</v>
      </c>
    </row>
    <row r="1579" spans="44:49" x14ac:dyDescent="0.35">
      <c r="AR1579" s="11" t="s">
        <v>76</v>
      </c>
      <c r="AS1579" s="11">
        <v>1576</v>
      </c>
      <c r="AT1579" s="11">
        <v>-18.475027999999998</v>
      </c>
      <c r="AU1579" s="11">
        <v>-17.261737</v>
      </c>
      <c r="AV1579" s="11">
        <v>1.2132909999999999</v>
      </c>
      <c r="AW1579" s="11">
        <v>6.5671939999999998</v>
      </c>
    </row>
    <row r="1580" spans="44:49" x14ac:dyDescent="0.35">
      <c r="AR1580" s="11" t="s">
        <v>76</v>
      </c>
      <c r="AS1580" s="11">
        <v>1577</v>
      </c>
      <c r="AT1580" s="11">
        <v>8.0701420000000006</v>
      </c>
      <c r="AU1580" s="11">
        <v>10.780810000000001</v>
      </c>
      <c r="AV1580" s="11">
        <v>2.7106680000000001</v>
      </c>
      <c r="AW1580" s="11">
        <v>33.588855000000002</v>
      </c>
    </row>
    <row r="1581" spans="44:49" x14ac:dyDescent="0.35">
      <c r="AR1581" s="11" t="s">
        <v>83</v>
      </c>
      <c r="AS1581" s="11">
        <v>1578</v>
      </c>
      <c r="AT1581" s="11">
        <v>-11.779351999999999</v>
      </c>
      <c r="AU1581" s="11">
        <v>-9.9125820000000004</v>
      </c>
      <c r="AV1581" s="11">
        <v>1.86677</v>
      </c>
      <c r="AW1581" s="11">
        <v>15.847816999999999</v>
      </c>
    </row>
    <row r="1582" spans="44:49" x14ac:dyDescent="0.35">
      <c r="AR1582" s="11" t="s">
        <v>76</v>
      </c>
      <c r="AS1582" s="11">
        <v>1579</v>
      </c>
      <c r="AT1582" s="11">
        <v>25.267164000000001</v>
      </c>
      <c r="AU1582" s="11">
        <v>21.103971000000001</v>
      </c>
      <c r="AV1582" s="11">
        <v>4.1631929999999997</v>
      </c>
      <c r="AW1582" s="11">
        <v>16.476693999999998</v>
      </c>
    </row>
    <row r="1583" spans="44:49" x14ac:dyDescent="0.35">
      <c r="AR1583" s="11" t="s">
        <v>76</v>
      </c>
      <c r="AS1583" s="11">
        <v>1580</v>
      </c>
      <c r="AT1583" s="11">
        <v>-0.47786400000000001</v>
      </c>
      <c r="AU1583" s="11">
        <v>-0.520505</v>
      </c>
      <c r="AV1583" s="11">
        <v>4.2640999999999998E-2</v>
      </c>
      <c r="AW1583" s="11">
        <v>8.9232390000000006</v>
      </c>
    </row>
    <row r="1584" spans="44:49" x14ac:dyDescent="0.35">
      <c r="AR1584" s="11" t="s">
        <v>76</v>
      </c>
      <c r="AS1584" s="11">
        <v>1581</v>
      </c>
      <c r="AT1584" s="11">
        <v>-20.672352</v>
      </c>
      <c r="AU1584" s="11">
        <v>-20.341422999999999</v>
      </c>
      <c r="AV1584" s="11">
        <v>0.33092899999999997</v>
      </c>
      <c r="AW1584" s="11">
        <v>1.6008290000000001</v>
      </c>
    </row>
    <row r="1585" spans="44:49" x14ac:dyDescent="0.35">
      <c r="AR1585" s="11" t="s">
        <v>78</v>
      </c>
      <c r="AS1585" s="11">
        <v>1582</v>
      </c>
      <c r="AT1585" s="11">
        <v>22.824621</v>
      </c>
      <c r="AU1585" s="11">
        <v>15.591656</v>
      </c>
      <c r="AV1585" s="11">
        <v>7.2329650000000001</v>
      </c>
      <c r="AW1585" s="11">
        <v>31.689309999999999</v>
      </c>
    </row>
    <row r="1586" spans="44:49" x14ac:dyDescent="0.35">
      <c r="AR1586" s="11" t="s">
        <v>83</v>
      </c>
      <c r="AS1586" s="11">
        <v>1583</v>
      </c>
      <c r="AT1586" s="11">
        <v>-9.7294750000000008</v>
      </c>
      <c r="AU1586" s="11">
        <v>-11.072886</v>
      </c>
      <c r="AV1586" s="11">
        <v>1.3434109999999999</v>
      </c>
      <c r="AW1586" s="11">
        <v>13.807646</v>
      </c>
    </row>
    <row r="1587" spans="44:49" x14ac:dyDescent="0.35">
      <c r="AR1587" s="11" t="s">
        <v>76</v>
      </c>
      <c r="AS1587" s="11">
        <v>1584</v>
      </c>
      <c r="AT1587" s="11">
        <v>8.7058809999999998</v>
      </c>
      <c r="AU1587" s="11">
        <v>6.4535819999999999</v>
      </c>
      <c r="AV1587" s="11">
        <v>2.2522989999999998</v>
      </c>
      <c r="AW1587" s="11">
        <v>25.871003999999999</v>
      </c>
    </row>
    <row r="1588" spans="44:49" x14ac:dyDescent="0.35">
      <c r="AR1588" s="11" t="s">
        <v>76</v>
      </c>
      <c r="AS1588" s="11">
        <v>1585</v>
      </c>
      <c r="AT1588" s="11">
        <v>7.7610229999999998</v>
      </c>
      <c r="AU1588" s="11">
        <v>5.1927519999999996</v>
      </c>
      <c r="AV1588" s="11">
        <v>2.5682710000000002</v>
      </c>
      <c r="AW1588" s="11">
        <v>33.091909999999999</v>
      </c>
    </row>
    <row r="1589" spans="44:49" x14ac:dyDescent="0.35">
      <c r="AR1589" s="11" t="s">
        <v>78</v>
      </c>
      <c r="AS1589" s="11">
        <v>1586</v>
      </c>
      <c r="AT1589" s="11">
        <v>3.1144259999999999</v>
      </c>
      <c r="AU1589" s="11">
        <v>2.7885239999999998</v>
      </c>
      <c r="AV1589" s="11">
        <v>0.32590200000000003</v>
      </c>
      <c r="AW1589" s="11">
        <v>10.464262</v>
      </c>
    </row>
    <row r="1590" spans="44:49" x14ac:dyDescent="0.35">
      <c r="AR1590" s="11" t="s">
        <v>76</v>
      </c>
      <c r="AS1590" s="11">
        <v>1587</v>
      </c>
      <c r="AT1590" s="11">
        <v>5.8466620000000002</v>
      </c>
      <c r="AU1590" s="11">
        <v>1.6964399999999999</v>
      </c>
      <c r="AV1590" s="11">
        <v>4.1502220000000003</v>
      </c>
      <c r="AW1590" s="11">
        <v>70.984464000000003</v>
      </c>
    </row>
    <row r="1591" spans="44:49" x14ac:dyDescent="0.35">
      <c r="AR1591" s="11" t="s">
        <v>83</v>
      </c>
      <c r="AS1591" s="11">
        <v>1588</v>
      </c>
      <c r="AT1591" s="11">
        <v>10.282940999999999</v>
      </c>
      <c r="AU1591" s="11">
        <v>7.230728</v>
      </c>
      <c r="AV1591" s="11">
        <v>3.0522119999999999</v>
      </c>
      <c r="AW1591" s="11">
        <v>29.682292</v>
      </c>
    </row>
    <row r="1592" spans="44:49" x14ac:dyDescent="0.35">
      <c r="AR1592" s="11" t="s">
        <v>76</v>
      </c>
      <c r="AS1592" s="11">
        <v>1589</v>
      </c>
      <c r="AT1592" s="11">
        <v>0.33733299999999999</v>
      </c>
      <c r="AU1592" s="11">
        <v>0.14676600000000001</v>
      </c>
      <c r="AV1592" s="11">
        <v>0.19056699999999999</v>
      </c>
      <c r="AW1592" s="11">
        <v>56.492356000000001</v>
      </c>
    </row>
    <row r="1593" spans="44:49" x14ac:dyDescent="0.35">
      <c r="AR1593" s="11" t="s">
        <v>76</v>
      </c>
      <c r="AS1593" s="11">
        <v>1590</v>
      </c>
      <c r="AT1593" s="11">
        <v>-19.962741000000001</v>
      </c>
      <c r="AU1593" s="11">
        <v>-15.432905999999999</v>
      </c>
      <c r="AV1593" s="11">
        <v>4.5298350000000003</v>
      </c>
      <c r="AW1593" s="11">
        <v>22.691448000000001</v>
      </c>
    </row>
    <row r="1594" spans="44:49" x14ac:dyDescent="0.35">
      <c r="AR1594" s="11" t="s">
        <v>76</v>
      </c>
      <c r="AS1594" s="11">
        <v>1591</v>
      </c>
      <c r="AT1594" s="11">
        <v>-7.1119300000000001</v>
      </c>
      <c r="AU1594" s="11">
        <v>-5.733892</v>
      </c>
      <c r="AV1594" s="11">
        <v>1.3780380000000001</v>
      </c>
      <c r="AW1594" s="11">
        <v>19.376424</v>
      </c>
    </row>
    <row r="1595" spans="44:49" x14ac:dyDescent="0.35">
      <c r="AR1595" s="11" t="s">
        <v>76</v>
      </c>
      <c r="AS1595" s="11">
        <v>1592</v>
      </c>
      <c r="AT1595" s="11">
        <v>-20.224142000000001</v>
      </c>
      <c r="AU1595" s="11">
        <v>-22.417107999999999</v>
      </c>
      <c r="AV1595" s="11">
        <v>2.1929660000000002</v>
      </c>
      <c r="AW1595" s="11">
        <v>10.843309</v>
      </c>
    </row>
    <row r="1596" spans="44:49" x14ac:dyDescent="0.35">
      <c r="AR1596" s="11" t="s">
        <v>76</v>
      </c>
      <c r="AS1596" s="11">
        <v>1593</v>
      </c>
      <c r="AT1596" s="11">
        <v>4.9451929999999997</v>
      </c>
      <c r="AU1596" s="11">
        <v>4.689546</v>
      </c>
      <c r="AV1596" s="11">
        <v>0.25564700000000001</v>
      </c>
      <c r="AW1596" s="11">
        <v>5.1696030000000004</v>
      </c>
    </row>
    <row r="1597" spans="44:49" x14ac:dyDescent="0.35">
      <c r="AR1597" s="11" t="s">
        <v>78</v>
      </c>
      <c r="AS1597" s="11">
        <v>1594</v>
      </c>
      <c r="AT1597" s="11">
        <v>25.538392000000002</v>
      </c>
      <c r="AU1597" s="11">
        <v>29.039736000000001</v>
      </c>
      <c r="AV1597" s="11">
        <v>3.501344</v>
      </c>
      <c r="AW1597" s="11">
        <v>13.710119000000001</v>
      </c>
    </row>
    <row r="1598" spans="44:49" x14ac:dyDescent="0.35">
      <c r="AR1598" s="11" t="s">
        <v>83</v>
      </c>
      <c r="AS1598" s="11">
        <v>1595</v>
      </c>
      <c r="AT1598" s="11">
        <v>15.398842</v>
      </c>
      <c r="AU1598" s="11">
        <v>21.491949999999999</v>
      </c>
      <c r="AV1598" s="11">
        <v>6.0931069999999998</v>
      </c>
      <c r="AW1598" s="11">
        <v>39.568607</v>
      </c>
    </row>
    <row r="1599" spans="44:49" x14ac:dyDescent="0.35">
      <c r="AR1599" s="11" t="s">
        <v>76</v>
      </c>
      <c r="AS1599" s="11">
        <v>1596</v>
      </c>
      <c r="AT1599" s="11">
        <v>10.802</v>
      </c>
      <c r="AU1599" s="11">
        <v>6.7671260000000002</v>
      </c>
      <c r="AV1599" s="11">
        <v>4.0348740000000003</v>
      </c>
      <c r="AW1599" s="11">
        <v>37.353031000000001</v>
      </c>
    </row>
    <row r="1600" spans="44:49" x14ac:dyDescent="0.35">
      <c r="AR1600" s="11" t="s">
        <v>76</v>
      </c>
      <c r="AS1600" s="11">
        <v>1597</v>
      </c>
      <c r="AT1600" s="11">
        <v>-0.87268199999999996</v>
      </c>
      <c r="AU1600" s="11">
        <v>-4.2952440000000003</v>
      </c>
      <c r="AV1600" s="11">
        <v>3.4225620000000001</v>
      </c>
      <c r="AW1600" s="11" t="s">
        <v>77</v>
      </c>
    </row>
    <row r="1601" spans="44:49" x14ac:dyDescent="0.35">
      <c r="AR1601" s="11" t="s">
        <v>76</v>
      </c>
      <c r="AS1601" s="11">
        <v>1598</v>
      </c>
      <c r="AT1601" s="11">
        <v>35.569473000000002</v>
      </c>
      <c r="AU1601" s="11">
        <v>33.534737999999997</v>
      </c>
      <c r="AV1601" s="11">
        <v>2.034735</v>
      </c>
      <c r="AW1601" s="11">
        <v>5.7204540000000001</v>
      </c>
    </row>
    <row r="1602" spans="44:49" x14ac:dyDescent="0.35">
      <c r="AR1602" s="11" t="s">
        <v>78</v>
      </c>
      <c r="AS1602" s="11">
        <v>1599</v>
      </c>
      <c r="AT1602" s="11">
        <v>4.5630050000000004</v>
      </c>
      <c r="AU1602" s="11">
        <v>15.188504999999999</v>
      </c>
      <c r="AV1602" s="11">
        <v>10.625500000000001</v>
      </c>
      <c r="AW1602" s="11" t="s">
        <v>77</v>
      </c>
    </row>
    <row r="1603" spans="44:49" x14ac:dyDescent="0.35">
      <c r="AR1603" s="11" t="s">
        <v>76</v>
      </c>
      <c r="AS1603" s="11">
        <v>1600</v>
      </c>
      <c r="AT1603" s="11">
        <v>24.107120999999999</v>
      </c>
      <c r="AU1603" s="11">
        <v>24.272335000000002</v>
      </c>
      <c r="AV1603" s="11">
        <v>0.165214</v>
      </c>
      <c r="AW1603" s="11">
        <v>0.685334</v>
      </c>
    </row>
    <row r="1604" spans="44:49" x14ac:dyDescent="0.35">
      <c r="AR1604" s="11" t="s">
        <v>76</v>
      </c>
      <c r="AS1604" s="11">
        <v>1601</v>
      </c>
      <c r="AT1604" s="11">
        <v>-7.109273</v>
      </c>
      <c r="AU1604" s="11">
        <v>-6.0952979999999997</v>
      </c>
      <c r="AV1604" s="11">
        <v>1.0139750000000001</v>
      </c>
      <c r="AW1604" s="11">
        <v>14.262706</v>
      </c>
    </row>
    <row r="1605" spans="44:49" x14ac:dyDescent="0.35">
      <c r="AR1605" s="11" t="s">
        <v>83</v>
      </c>
      <c r="AS1605" s="11">
        <v>1602</v>
      </c>
      <c r="AT1605" s="11">
        <v>-8.1371739999999999</v>
      </c>
      <c r="AU1605" s="11">
        <v>-11.424651000000001</v>
      </c>
      <c r="AV1605" s="11">
        <v>3.287477</v>
      </c>
      <c r="AW1605" s="11">
        <v>40.400714999999998</v>
      </c>
    </row>
    <row r="1606" spans="44:49" x14ac:dyDescent="0.35">
      <c r="AR1606" s="11" t="s">
        <v>76</v>
      </c>
      <c r="AS1606" s="11">
        <v>1603</v>
      </c>
      <c r="AT1606" s="11">
        <v>-10.576288</v>
      </c>
      <c r="AU1606" s="11">
        <v>-17.507617</v>
      </c>
      <c r="AV1606" s="11">
        <v>6.9313279999999997</v>
      </c>
      <c r="AW1606" s="11">
        <v>65.536490999999998</v>
      </c>
    </row>
    <row r="1607" spans="44:49" x14ac:dyDescent="0.35">
      <c r="AR1607" s="11" t="s">
        <v>83</v>
      </c>
      <c r="AS1607" s="11">
        <v>1604</v>
      </c>
      <c r="AT1607" s="11">
        <v>-0.52748399999999995</v>
      </c>
      <c r="AU1607" s="11">
        <v>-0.23543600000000001</v>
      </c>
      <c r="AV1607" s="11">
        <v>0.29204799999999997</v>
      </c>
      <c r="AW1607" s="11">
        <v>55.366256999999997</v>
      </c>
    </row>
    <row r="1608" spans="44:49" x14ac:dyDescent="0.35">
      <c r="AR1608" s="11" t="s">
        <v>76</v>
      </c>
      <c r="AS1608" s="11">
        <v>1605</v>
      </c>
      <c r="AT1608" s="11">
        <v>-9.3770699999999998</v>
      </c>
      <c r="AU1608" s="11">
        <v>-6.8807390000000002</v>
      </c>
      <c r="AV1608" s="11">
        <v>2.4963310000000001</v>
      </c>
      <c r="AW1608" s="11">
        <v>26.621649000000001</v>
      </c>
    </row>
    <row r="1609" spans="44:49" x14ac:dyDescent="0.35">
      <c r="AR1609" s="11" t="s">
        <v>76</v>
      </c>
      <c r="AS1609" s="11">
        <v>1606</v>
      </c>
      <c r="AT1609" s="11">
        <v>-2.2154790000000002</v>
      </c>
      <c r="AU1609" s="11">
        <v>0.75637399999999999</v>
      </c>
      <c r="AV1609" s="11">
        <v>2.9718529999999999</v>
      </c>
      <c r="AW1609" s="11" t="s">
        <v>77</v>
      </c>
    </row>
    <row r="1610" spans="44:49" x14ac:dyDescent="0.35">
      <c r="AR1610" s="11" t="s">
        <v>76</v>
      </c>
      <c r="AS1610" s="11">
        <v>1607</v>
      </c>
      <c r="AT1610" s="11">
        <v>1.702998</v>
      </c>
      <c r="AU1610" s="11">
        <v>1.074414</v>
      </c>
      <c r="AV1610" s="11">
        <v>0.62858400000000003</v>
      </c>
      <c r="AW1610" s="11">
        <v>36.910446</v>
      </c>
    </row>
    <row r="1611" spans="44:49" x14ac:dyDescent="0.35">
      <c r="AR1611" s="11" t="s">
        <v>78</v>
      </c>
      <c r="AS1611" s="11">
        <v>1608</v>
      </c>
      <c r="AT1611" s="11">
        <v>-8.5048119999999994</v>
      </c>
      <c r="AU1611" s="11">
        <v>0.68687500000000001</v>
      </c>
      <c r="AV1611" s="11">
        <v>9.1916869999999999</v>
      </c>
      <c r="AW1611" s="11" t="s">
        <v>77</v>
      </c>
    </row>
    <row r="1612" spans="44:49" x14ac:dyDescent="0.35">
      <c r="AR1612" s="11" t="s">
        <v>76</v>
      </c>
      <c r="AS1612" s="11">
        <v>1609</v>
      </c>
      <c r="AT1612" s="11">
        <v>2.3844609999999999</v>
      </c>
      <c r="AU1612" s="11">
        <v>2.795194</v>
      </c>
      <c r="AV1612" s="11">
        <v>0.41073399999999999</v>
      </c>
      <c r="AW1612" s="11">
        <v>17.225439999999999</v>
      </c>
    </row>
    <row r="1613" spans="44:49" x14ac:dyDescent="0.35">
      <c r="AR1613" s="11" t="s">
        <v>76</v>
      </c>
      <c r="AS1613" s="11">
        <v>1610</v>
      </c>
      <c r="AT1613" s="11">
        <v>-7.5035449999999999</v>
      </c>
      <c r="AU1613" s="11">
        <v>-6.2208059999999996</v>
      </c>
      <c r="AV1613" s="11">
        <v>1.28274</v>
      </c>
      <c r="AW1613" s="11">
        <v>17.095113000000001</v>
      </c>
    </row>
    <row r="1614" spans="44:49" x14ac:dyDescent="0.35">
      <c r="AR1614" s="11" t="s">
        <v>83</v>
      </c>
      <c r="AS1614" s="11">
        <v>1611</v>
      </c>
      <c r="AT1614" s="11">
        <v>9.0632219999999997</v>
      </c>
      <c r="AU1614" s="11">
        <v>-5.3839079999999999</v>
      </c>
      <c r="AV1614" s="11">
        <v>14.44713</v>
      </c>
      <c r="AW1614" s="11" t="s">
        <v>77</v>
      </c>
    </row>
    <row r="1615" spans="44:49" x14ac:dyDescent="0.35">
      <c r="AR1615" s="11" t="s">
        <v>76</v>
      </c>
      <c r="AS1615" s="11">
        <v>1612</v>
      </c>
      <c r="AT1615" s="11">
        <v>7.3144479999999996</v>
      </c>
      <c r="AU1615" s="11">
        <v>8.7733109999999996</v>
      </c>
      <c r="AV1615" s="11">
        <v>1.458863</v>
      </c>
      <c r="AW1615" s="11">
        <v>19.944946000000002</v>
      </c>
    </row>
    <row r="1616" spans="44:49" x14ac:dyDescent="0.35">
      <c r="AR1616" s="11" t="s">
        <v>76</v>
      </c>
      <c r="AS1616" s="11">
        <v>1613</v>
      </c>
      <c r="AT1616" s="11">
        <v>-9.164593</v>
      </c>
      <c r="AU1616" s="11">
        <v>-2.4753250000000002</v>
      </c>
      <c r="AV1616" s="11">
        <v>6.6892680000000002</v>
      </c>
      <c r="AW1616" s="11">
        <v>72.990347999999997</v>
      </c>
    </row>
    <row r="1617" spans="44:49" x14ac:dyDescent="0.35">
      <c r="AR1617" s="11" t="s">
        <v>78</v>
      </c>
      <c r="AS1617" s="11">
        <v>1614</v>
      </c>
      <c r="AT1617" s="11">
        <v>24.028873999999998</v>
      </c>
      <c r="AU1617" s="11">
        <v>24.113067000000001</v>
      </c>
      <c r="AV1617" s="11">
        <v>8.4193000000000004E-2</v>
      </c>
      <c r="AW1617" s="11">
        <v>0.350381</v>
      </c>
    </row>
    <row r="1618" spans="44:49" x14ac:dyDescent="0.35">
      <c r="AR1618" s="11" t="s">
        <v>76</v>
      </c>
      <c r="AS1618" s="11">
        <v>1615</v>
      </c>
      <c r="AT1618" s="11">
        <v>-20.738759000000002</v>
      </c>
      <c r="AU1618" s="11">
        <v>-22.808309000000001</v>
      </c>
      <c r="AV1618" s="11">
        <v>2.06955</v>
      </c>
      <c r="AW1618" s="11">
        <v>9.9791410000000003</v>
      </c>
    </row>
    <row r="1619" spans="44:49" x14ac:dyDescent="0.35">
      <c r="AR1619" s="11" t="s">
        <v>76</v>
      </c>
      <c r="AS1619" s="11">
        <v>1616</v>
      </c>
      <c r="AT1619" s="11">
        <v>-20.475832</v>
      </c>
      <c r="AU1619" s="11">
        <v>-19.623159000000001</v>
      </c>
      <c r="AV1619" s="11">
        <v>0.85267300000000001</v>
      </c>
      <c r="AW1619" s="11">
        <v>4.1642900000000003</v>
      </c>
    </row>
    <row r="1620" spans="44:49" x14ac:dyDescent="0.35">
      <c r="AR1620" s="11" t="s">
        <v>78</v>
      </c>
      <c r="AS1620" s="11">
        <v>1617</v>
      </c>
      <c r="AT1620" s="11">
        <v>25.235147000000001</v>
      </c>
      <c r="AU1620" s="11">
        <v>37.1004</v>
      </c>
      <c r="AV1620" s="11">
        <v>11.865252999999999</v>
      </c>
      <c r="AW1620" s="11">
        <v>47.01876</v>
      </c>
    </row>
    <row r="1621" spans="44:49" x14ac:dyDescent="0.35">
      <c r="AR1621" s="11" t="s">
        <v>76</v>
      </c>
      <c r="AS1621" s="11">
        <v>1618</v>
      </c>
      <c r="AT1621" s="11">
        <v>-8.996022</v>
      </c>
      <c r="AU1621" s="11">
        <v>-9.2094930000000002</v>
      </c>
      <c r="AV1621" s="11">
        <v>0.21347099999999999</v>
      </c>
      <c r="AW1621" s="11">
        <v>2.3729499999999999</v>
      </c>
    </row>
    <row r="1622" spans="44:49" x14ac:dyDescent="0.35">
      <c r="AR1622" s="11" t="s">
        <v>83</v>
      </c>
      <c r="AS1622" s="11">
        <v>1619</v>
      </c>
      <c r="AT1622" s="11">
        <v>-13.271015</v>
      </c>
      <c r="AU1622" s="11">
        <v>-22.440785000000002</v>
      </c>
      <c r="AV1622" s="11">
        <v>9.1697699999999998</v>
      </c>
      <c r="AW1622" s="11">
        <v>69.096225000000004</v>
      </c>
    </row>
    <row r="1623" spans="44:49" x14ac:dyDescent="0.35">
      <c r="AR1623" s="11" t="s">
        <v>76</v>
      </c>
      <c r="AS1623" s="11">
        <v>1620</v>
      </c>
      <c r="AT1623" s="11">
        <v>-9.4063429999999997</v>
      </c>
      <c r="AU1623" s="11">
        <v>-9.0358199999999993</v>
      </c>
      <c r="AV1623" s="11">
        <v>0.37052299999999999</v>
      </c>
      <c r="AW1623" s="11">
        <v>3.9390740000000002</v>
      </c>
    </row>
    <row r="1624" spans="44:49" x14ac:dyDescent="0.35">
      <c r="AR1624" s="11" t="s">
        <v>76</v>
      </c>
      <c r="AS1624" s="11">
        <v>1621</v>
      </c>
      <c r="AT1624" s="11">
        <v>-13.210397</v>
      </c>
      <c r="AU1624" s="11">
        <v>-11.900486000000001</v>
      </c>
      <c r="AV1624" s="11">
        <v>1.309911</v>
      </c>
      <c r="AW1624" s="11">
        <v>9.915756</v>
      </c>
    </row>
    <row r="1625" spans="44:49" x14ac:dyDescent="0.35">
      <c r="AR1625" s="11" t="s">
        <v>76</v>
      </c>
      <c r="AS1625" s="11">
        <v>1622</v>
      </c>
      <c r="AT1625" s="11">
        <v>36.011550999999997</v>
      </c>
      <c r="AU1625" s="11">
        <v>37.037415000000003</v>
      </c>
      <c r="AV1625" s="11">
        <v>1.025863</v>
      </c>
      <c r="AW1625" s="11">
        <v>2.848706</v>
      </c>
    </row>
    <row r="1626" spans="44:49" x14ac:dyDescent="0.35">
      <c r="AR1626" s="11" t="s">
        <v>76</v>
      </c>
      <c r="AS1626" s="11">
        <v>1623</v>
      </c>
      <c r="AT1626" s="11">
        <v>5.9713130000000003</v>
      </c>
      <c r="AU1626" s="11">
        <v>5.365551</v>
      </c>
      <c r="AV1626" s="11">
        <v>0.60576200000000002</v>
      </c>
      <c r="AW1626" s="11">
        <v>10.144541</v>
      </c>
    </row>
    <row r="1627" spans="44:49" x14ac:dyDescent="0.35">
      <c r="AR1627" s="11" t="s">
        <v>76</v>
      </c>
      <c r="AS1627" s="11">
        <v>1624</v>
      </c>
      <c r="AT1627" s="11">
        <v>3.2369370000000002</v>
      </c>
      <c r="AU1627" s="11">
        <v>3.5154040000000002</v>
      </c>
      <c r="AV1627" s="11">
        <v>0.27846799999999999</v>
      </c>
      <c r="AW1627" s="11">
        <v>8.6028090000000006</v>
      </c>
    </row>
    <row r="1628" spans="44:49" x14ac:dyDescent="0.35">
      <c r="AR1628" s="11" t="s">
        <v>83</v>
      </c>
      <c r="AS1628" s="11">
        <v>1625</v>
      </c>
      <c r="AT1628" s="11">
        <v>-17.980594</v>
      </c>
      <c r="AU1628" s="11">
        <v>-18.694279000000002</v>
      </c>
      <c r="AV1628" s="11">
        <v>0.71368500000000001</v>
      </c>
      <c r="AW1628" s="11">
        <v>3.969195</v>
      </c>
    </row>
    <row r="1629" spans="44:49" x14ac:dyDescent="0.35">
      <c r="AR1629" s="11" t="s">
        <v>78</v>
      </c>
      <c r="AS1629" s="11">
        <v>1626</v>
      </c>
      <c r="AT1629" s="11">
        <v>-21.321736000000001</v>
      </c>
      <c r="AU1629" s="11">
        <v>-21.989999000000001</v>
      </c>
      <c r="AV1629" s="11">
        <v>0.66826300000000005</v>
      </c>
      <c r="AW1629" s="11">
        <v>3.134188</v>
      </c>
    </row>
    <row r="1630" spans="44:49" x14ac:dyDescent="0.35">
      <c r="AR1630" s="11" t="s">
        <v>76</v>
      </c>
      <c r="AS1630" s="11">
        <v>1627</v>
      </c>
      <c r="AT1630" s="11">
        <v>-6.1785100000000002</v>
      </c>
      <c r="AU1630" s="11">
        <v>-6.6662619999999997</v>
      </c>
      <c r="AV1630" s="11">
        <v>0.48775200000000002</v>
      </c>
      <c r="AW1630" s="11">
        <v>7.894323</v>
      </c>
    </row>
    <row r="1631" spans="44:49" x14ac:dyDescent="0.35">
      <c r="AR1631" s="11" t="s">
        <v>76</v>
      </c>
      <c r="AS1631" s="11">
        <v>1628</v>
      </c>
      <c r="AT1631" s="11">
        <v>-15.143913</v>
      </c>
      <c r="AU1631" s="11">
        <v>-16.555472999999999</v>
      </c>
      <c r="AV1631" s="11">
        <v>1.4115610000000001</v>
      </c>
      <c r="AW1631" s="11">
        <v>9.3209769999999992</v>
      </c>
    </row>
    <row r="1632" spans="44:49" x14ac:dyDescent="0.35">
      <c r="AR1632" s="11" t="s">
        <v>76</v>
      </c>
      <c r="AS1632" s="11">
        <v>1629</v>
      </c>
      <c r="AT1632" s="11">
        <v>-20.291001999999999</v>
      </c>
      <c r="AU1632" s="11">
        <v>-20.406068999999999</v>
      </c>
      <c r="AV1632" s="11">
        <v>0.115067</v>
      </c>
      <c r="AW1632" s="11">
        <v>0.567083</v>
      </c>
    </row>
    <row r="1633" spans="44:49" x14ac:dyDescent="0.35">
      <c r="AR1633" s="11" t="s">
        <v>76</v>
      </c>
      <c r="AS1633" s="11">
        <v>1630</v>
      </c>
      <c r="AT1633" s="11">
        <v>-7.0418919999999998</v>
      </c>
      <c r="AU1633" s="11">
        <v>-4.1339920000000001</v>
      </c>
      <c r="AV1633" s="11">
        <v>2.9079000000000002</v>
      </c>
      <c r="AW1633" s="11">
        <v>41.294297999999998</v>
      </c>
    </row>
    <row r="1634" spans="44:49" x14ac:dyDescent="0.35">
      <c r="AR1634" s="11" t="s">
        <v>76</v>
      </c>
      <c r="AS1634" s="11">
        <v>1631</v>
      </c>
      <c r="AT1634" s="11">
        <v>1.073299</v>
      </c>
      <c r="AU1634" s="11">
        <v>1.33342</v>
      </c>
      <c r="AV1634" s="11">
        <v>0.26012200000000002</v>
      </c>
      <c r="AW1634" s="11">
        <v>24.235726</v>
      </c>
    </row>
    <row r="1635" spans="44:49" x14ac:dyDescent="0.35">
      <c r="AR1635" s="11" t="s">
        <v>76</v>
      </c>
      <c r="AS1635" s="11">
        <v>1632</v>
      </c>
      <c r="AT1635" s="11">
        <v>-7.1629999999999999E-2</v>
      </c>
      <c r="AU1635" s="11">
        <v>-0.58002500000000001</v>
      </c>
      <c r="AV1635" s="11">
        <v>0.50839500000000004</v>
      </c>
      <c r="AW1635" s="11" t="s">
        <v>77</v>
      </c>
    </row>
    <row r="1636" spans="44:49" x14ac:dyDescent="0.35">
      <c r="AR1636" s="11" t="s">
        <v>83</v>
      </c>
      <c r="AS1636" s="11">
        <v>1633</v>
      </c>
      <c r="AT1636" s="11">
        <v>38.760147000000003</v>
      </c>
      <c r="AU1636" s="11">
        <v>30.761659999999999</v>
      </c>
      <c r="AV1636" s="11">
        <v>7.9984869999999999</v>
      </c>
      <c r="AW1636" s="11">
        <v>20.635852</v>
      </c>
    </row>
    <row r="1637" spans="44:49" x14ac:dyDescent="0.35">
      <c r="AR1637" s="11" t="s">
        <v>78</v>
      </c>
      <c r="AS1637" s="11">
        <v>1634</v>
      </c>
      <c r="AT1637" s="11">
        <v>34.745434000000003</v>
      </c>
      <c r="AU1637" s="11">
        <v>29.965323000000001</v>
      </c>
      <c r="AV1637" s="11">
        <v>4.7801109999999998</v>
      </c>
      <c r="AW1637" s="11">
        <v>13.757523000000001</v>
      </c>
    </row>
    <row r="1638" spans="44:49" x14ac:dyDescent="0.35">
      <c r="AR1638" s="11" t="s">
        <v>76</v>
      </c>
      <c r="AS1638" s="11">
        <v>1635</v>
      </c>
      <c r="AT1638" s="11">
        <v>-12.322281</v>
      </c>
      <c r="AU1638" s="11">
        <v>-11.69022</v>
      </c>
      <c r="AV1638" s="11">
        <v>0.63206099999999998</v>
      </c>
      <c r="AW1638" s="11">
        <v>5.1294129999999996</v>
      </c>
    </row>
    <row r="1639" spans="44:49" x14ac:dyDescent="0.35">
      <c r="AR1639" s="11" t="s">
        <v>83</v>
      </c>
      <c r="AS1639" s="11">
        <v>1636</v>
      </c>
      <c r="AT1639" s="11">
        <v>22.733103</v>
      </c>
      <c r="AU1639" s="11">
        <v>17.828797999999999</v>
      </c>
      <c r="AV1639" s="11">
        <v>4.9043049999999999</v>
      </c>
      <c r="AW1639" s="11">
        <v>21.573405999999999</v>
      </c>
    </row>
    <row r="1640" spans="44:49" x14ac:dyDescent="0.35">
      <c r="AR1640" s="11" t="s">
        <v>76</v>
      </c>
      <c r="AS1640" s="11">
        <v>1637</v>
      </c>
      <c r="AT1640" s="11">
        <v>17.925328</v>
      </c>
      <c r="AU1640" s="11">
        <v>14.949946000000001</v>
      </c>
      <c r="AV1640" s="11">
        <v>2.9753810000000001</v>
      </c>
      <c r="AW1640" s="11">
        <v>16.598754</v>
      </c>
    </row>
    <row r="1641" spans="44:49" x14ac:dyDescent="0.35">
      <c r="AR1641" s="11" t="s">
        <v>78</v>
      </c>
      <c r="AS1641" s="11">
        <v>1638</v>
      </c>
      <c r="AT1641" s="11">
        <v>-12.001927999999999</v>
      </c>
      <c r="AU1641" s="11">
        <v>-3.1743730000000001</v>
      </c>
      <c r="AV1641" s="11">
        <v>8.8275550000000003</v>
      </c>
      <c r="AW1641" s="11">
        <v>73.551137999999995</v>
      </c>
    </row>
    <row r="1642" spans="44:49" x14ac:dyDescent="0.35">
      <c r="AR1642" s="11" t="s">
        <v>76</v>
      </c>
      <c r="AS1642" s="11">
        <v>1639</v>
      </c>
      <c r="AT1642" s="11">
        <v>-12.042495000000001</v>
      </c>
      <c r="AU1642" s="11">
        <v>-9.4997550000000004</v>
      </c>
      <c r="AV1642" s="11">
        <v>2.5427399999999998</v>
      </c>
      <c r="AW1642" s="11">
        <v>21.114727999999999</v>
      </c>
    </row>
    <row r="1643" spans="44:49" x14ac:dyDescent="0.35">
      <c r="AR1643" s="11" t="s">
        <v>76</v>
      </c>
      <c r="AS1643" s="11">
        <v>1640</v>
      </c>
      <c r="AT1643" s="11">
        <v>6.3721819999999996</v>
      </c>
      <c r="AU1643" s="11">
        <v>6.1545110000000003</v>
      </c>
      <c r="AV1643" s="11">
        <v>0.21767</v>
      </c>
      <c r="AW1643" s="11">
        <v>3.415943</v>
      </c>
    </row>
    <row r="1644" spans="44:49" x14ac:dyDescent="0.35">
      <c r="AR1644" s="11" t="s">
        <v>76</v>
      </c>
      <c r="AS1644" s="11">
        <v>1641</v>
      </c>
      <c r="AT1644" s="11">
        <v>-21.170624</v>
      </c>
      <c r="AU1644" s="11">
        <v>-18.268764000000001</v>
      </c>
      <c r="AV1644" s="11">
        <v>2.9018609999999998</v>
      </c>
      <c r="AW1644" s="11">
        <v>13.707015999999999</v>
      </c>
    </row>
    <row r="1645" spans="44:49" x14ac:dyDescent="0.35">
      <c r="AR1645" s="11" t="s">
        <v>78</v>
      </c>
      <c r="AS1645" s="11">
        <v>1642</v>
      </c>
      <c r="AT1645" s="11">
        <v>-26.460493</v>
      </c>
      <c r="AU1645" s="11">
        <v>-23.329426999999999</v>
      </c>
      <c r="AV1645" s="11">
        <v>3.1310660000000001</v>
      </c>
      <c r="AW1645" s="11">
        <v>11.832984</v>
      </c>
    </row>
    <row r="1646" spans="44:49" x14ac:dyDescent="0.35">
      <c r="AR1646" s="11" t="s">
        <v>76</v>
      </c>
      <c r="AS1646" s="11">
        <v>1643</v>
      </c>
      <c r="AT1646" s="11">
        <v>-6.4463699999999999</v>
      </c>
      <c r="AU1646" s="11">
        <v>-3.8307180000000001</v>
      </c>
      <c r="AV1646" s="11">
        <v>2.6156510000000002</v>
      </c>
      <c r="AW1646" s="11">
        <v>40.575572000000001</v>
      </c>
    </row>
    <row r="1647" spans="44:49" x14ac:dyDescent="0.35">
      <c r="AR1647" s="11" t="s">
        <v>76</v>
      </c>
      <c r="AS1647" s="11">
        <v>1644</v>
      </c>
      <c r="AT1647" s="11">
        <v>22.787648000000001</v>
      </c>
      <c r="AU1647" s="11">
        <v>23.567948999999999</v>
      </c>
      <c r="AV1647" s="11">
        <v>0.78030100000000002</v>
      </c>
      <c r="AW1647" s="11">
        <v>3.4242279999999998</v>
      </c>
    </row>
    <row r="1648" spans="44:49" x14ac:dyDescent="0.35">
      <c r="AR1648" s="11" t="s">
        <v>83</v>
      </c>
      <c r="AS1648" s="11">
        <v>1645</v>
      </c>
      <c r="AT1648" s="11">
        <v>8.4634610000000006</v>
      </c>
      <c r="AU1648" s="11">
        <v>14.314473</v>
      </c>
      <c r="AV1648" s="11">
        <v>5.851013</v>
      </c>
      <c r="AW1648" s="11">
        <v>69.132628999999994</v>
      </c>
    </row>
    <row r="1649" spans="44:49" x14ac:dyDescent="0.35">
      <c r="AR1649" s="11" t="s">
        <v>76</v>
      </c>
      <c r="AS1649" s="11">
        <v>1646</v>
      </c>
      <c r="AT1649" s="11">
        <v>-14.82366</v>
      </c>
      <c r="AU1649" s="11">
        <v>-16.128308000000001</v>
      </c>
      <c r="AV1649" s="11">
        <v>1.304648</v>
      </c>
      <c r="AW1649" s="11">
        <v>8.8011189999999999</v>
      </c>
    </row>
    <row r="1650" spans="44:49" x14ac:dyDescent="0.35">
      <c r="AR1650" s="11" t="s">
        <v>76</v>
      </c>
      <c r="AS1650" s="11">
        <v>1647</v>
      </c>
      <c r="AT1650" s="11">
        <v>2.5716779999999999</v>
      </c>
      <c r="AU1650" s="11">
        <v>0.80613299999999999</v>
      </c>
      <c r="AV1650" s="11">
        <v>1.7655449999999999</v>
      </c>
      <c r="AW1650" s="11">
        <v>68.653407999999999</v>
      </c>
    </row>
    <row r="1651" spans="44:49" x14ac:dyDescent="0.35">
      <c r="AR1651" s="11" t="s">
        <v>83</v>
      </c>
      <c r="AS1651" s="11">
        <v>1648</v>
      </c>
      <c r="AT1651" s="11">
        <v>-15.443406</v>
      </c>
      <c r="AU1651" s="11">
        <v>-18.226825999999999</v>
      </c>
      <c r="AV1651" s="11">
        <v>2.78342</v>
      </c>
      <c r="AW1651" s="11">
        <v>18.023354999999999</v>
      </c>
    </row>
    <row r="1652" spans="44:49" x14ac:dyDescent="0.35">
      <c r="AR1652" s="11" t="s">
        <v>76</v>
      </c>
      <c r="AS1652" s="11">
        <v>1649</v>
      </c>
      <c r="AT1652" s="11">
        <v>32.156211999999996</v>
      </c>
      <c r="AU1652" s="11">
        <v>31.801939999999998</v>
      </c>
      <c r="AV1652" s="11">
        <v>0.35427199999999998</v>
      </c>
      <c r="AW1652" s="11">
        <v>1.101723</v>
      </c>
    </row>
    <row r="1653" spans="44:49" x14ac:dyDescent="0.35">
      <c r="AR1653" s="11" t="s">
        <v>76</v>
      </c>
      <c r="AS1653" s="11">
        <v>1650</v>
      </c>
      <c r="AT1653" s="11">
        <v>-9.4627610000000004</v>
      </c>
      <c r="AU1653" s="11">
        <v>0.51037200000000005</v>
      </c>
      <c r="AV1653" s="11">
        <v>9.9731319999999997</v>
      </c>
      <c r="AW1653" s="11" t="s">
        <v>77</v>
      </c>
    </row>
    <row r="1654" spans="44:49" x14ac:dyDescent="0.35">
      <c r="AR1654" s="11" t="s">
        <v>78</v>
      </c>
      <c r="AS1654" s="11">
        <v>1651</v>
      </c>
      <c r="AT1654" s="11">
        <v>7.4554580000000001</v>
      </c>
      <c r="AU1654" s="11">
        <v>3.3818549999999998</v>
      </c>
      <c r="AV1654" s="11">
        <v>4.0736030000000003</v>
      </c>
      <c r="AW1654" s="11">
        <v>54.639203000000002</v>
      </c>
    </row>
    <row r="1655" spans="44:49" x14ac:dyDescent="0.35">
      <c r="AR1655" s="11" t="s">
        <v>76</v>
      </c>
      <c r="AS1655" s="11">
        <v>1652</v>
      </c>
      <c r="AT1655" s="11">
        <v>5.111205</v>
      </c>
      <c r="AU1655" s="11">
        <v>0.18956899999999999</v>
      </c>
      <c r="AV1655" s="11">
        <v>4.9216360000000003</v>
      </c>
      <c r="AW1655" s="11">
        <v>96.291101999999995</v>
      </c>
    </row>
    <row r="1656" spans="44:49" x14ac:dyDescent="0.35">
      <c r="AR1656" s="11" t="s">
        <v>83</v>
      </c>
      <c r="AS1656" s="11">
        <v>1653</v>
      </c>
      <c r="AT1656" s="11">
        <v>-2.8853430000000002</v>
      </c>
      <c r="AU1656" s="11">
        <v>-4.5917909999999997</v>
      </c>
      <c r="AV1656" s="11">
        <v>1.7064490000000001</v>
      </c>
      <c r="AW1656" s="11">
        <v>59.141975000000002</v>
      </c>
    </row>
    <row r="1657" spans="44:49" x14ac:dyDescent="0.35">
      <c r="AR1657" s="11" t="s">
        <v>76</v>
      </c>
      <c r="AS1657" s="11">
        <v>1654</v>
      </c>
      <c r="AT1657" s="11">
        <v>-24.627403000000001</v>
      </c>
      <c r="AU1657" s="11">
        <v>-19.694586999999999</v>
      </c>
      <c r="AV1657" s="11">
        <v>4.9328159999999999</v>
      </c>
      <c r="AW1657" s="11">
        <v>20.029786999999999</v>
      </c>
    </row>
    <row r="1658" spans="44:49" x14ac:dyDescent="0.35">
      <c r="AR1658" s="11" t="s">
        <v>76</v>
      </c>
      <c r="AS1658" s="11">
        <v>1655</v>
      </c>
      <c r="AT1658" s="11">
        <v>-5.7012049999999999</v>
      </c>
      <c r="AU1658" s="11">
        <v>-3.3141259999999999</v>
      </c>
      <c r="AV1658" s="11">
        <v>2.387079</v>
      </c>
      <c r="AW1658" s="11">
        <v>41.869720999999998</v>
      </c>
    </row>
    <row r="1659" spans="44:49" x14ac:dyDescent="0.35">
      <c r="AR1659" s="11" t="s">
        <v>78</v>
      </c>
      <c r="AS1659" s="11">
        <v>1656</v>
      </c>
      <c r="AT1659" s="11">
        <v>-12.032608</v>
      </c>
      <c r="AU1659" s="11">
        <v>-3.98054</v>
      </c>
      <c r="AV1659" s="11">
        <v>8.0520680000000002</v>
      </c>
      <c r="AW1659" s="11">
        <v>66.918723999999997</v>
      </c>
    </row>
    <row r="1660" spans="44:49" x14ac:dyDescent="0.35">
      <c r="AR1660" s="11" t="s">
        <v>76</v>
      </c>
      <c r="AS1660" s="11">
        <v>1657</v>
      </c>
      <c r="AT1660" s="11">
        <v>-11.739525</v>
      </c>
      <c r="AU1660" s="11">
        <v>-14.817226</v>
      </c>
      <c r="AV1660" s="11">
        <v>3.0777009999999998</v>
      </c>
      <c r="AW1660" s="11">
        <v>26.216571999999999</v>
      </c>
    </row>
    <row r="1661" spans="44:49" x14ac:dyDescent="0.35">
      <c r="AR1661" s="11" t="s">
        <v>76</v>
      </c>
      <c r="AS1661" s="11">
        <v>1658</v>
      </c>
      <c r="AT1661" s="11">
        <v>9.4367459999999994</v>
      </c>
      <c r="AU1661" s="11">
        <v>13.719403</v>
      </c>
      <c r="AV1661" s="11">
        <v>4.2826570000000004</v>
      </c>
      <c r="AW1661" s="11">
        <v>45.382770000000001</v>
      </c>
    </row>
    <row r="1662" spans="44:49" x14ac:dyDescent="0.35">
      <c r="AR1662" s="11" t="s">
        <v>78</v>
      </c>
      <c r="AS1662" s="11">
        <v>1659</v>
      </c>
      <c r="AT1662" s="11">
        <v>-4.7795209999999999</v>
      </c>
      <c r="AU1662" s="11">
        <v>-2.2810609999999998</v>
      </c>
      <c r="AV1662" s="11">
        <v>2.4984600000000001</v>
      </c>
      <c r="AW1662" s="11">
        <v>52.274268999999997</v>
      </c>
    </row>
    <row r="1663" spans="44:49" x14ac:dyDescent="0.35">
      <c r="AR1663" s="11" t="s">
        <v>76</v>
      </c>
      <c r="AS1663" s="11">
        <v>1660</v>
      </c>
      <c r="AT1663" s="11">
        <v>4.6349099999999996</v>
      </c>
      <c r="AU1663" s="11">
        <v>1.505091</v>
      </c>
      <c r="AV1663" s="11">
        <v>3.1298189999999999</v>
      </c>
      <c r="AW1663" s="11">
        <v>67.527068</v>
      </c>
    </row>
    <row r="1664" spans="44:49" x14ac:dyDescent="0.35">
      <c r="AR1664" s="11" t="s">
        <v>76</v>
      </c>
      <c r="AS1664" s="11">
        <v>1661</v>
      </c>
      <c r="AT1664" s="11">
        <v>-15.251932999999999</v>
      </c>
      <c r="AU1664" s="11">
        <v>-14.022173</v>
      </c>
      <c r="AV1664" s="11">
        <v>1.22976</v>
      </c>
      <c r="AW1664" s="11">
        <v>8.0629779999999993</v>
      </c>
    </row>
    <row r="1665" spans="44:49" x14ac:dyDescent="0.35">
      <c r="AR1665" s="11" t="s">
        <v>83</v>
      </c>
      <c r="AS1665" s="11">
        <v>1662</v>
      </c>
      <c r="AT1665" s="11">
        <v>37.714694999999999</v>
      </c>
      <c r="AU1665" s="11">
        <v>29.672498000000001</v>
      </c>
      <c r="AV1665" s="11">
        <v>8.0421980000000008</v>
      </c>
      <c r="AW1665" s="11">
        <v>21.323777</v>
      </c>
    </row>
    <row r="1666" spans="44:49" x14ac:dyDescent="0.35">
      <c r="AR1666" s="11" t="s">
        <v>76</v>
      </c>
      <c r="AS1666" s="11">
        <v>1663</v>
      </c>
      <c r="AT1666" s="11">
        <v>41.883006000000002</v>
      </c>
      <c r="AU1666" s="11">
        <v>38.555152</v>
      </c>
      <c r="AV1666" s="11">
        <v>3.3278539999999999</v>
      </c>
      <c r="AW1666" s="11">
        <v>7.9455960000000001</v>
      </c>
    </row>
    <row r="1667" spans="44:49" x14ac:dyDescent="0.35">
      <c r="AR1667" s="11" t="s">
        <v>76</v>
      </c>
      <c r="AS1667" s="11">
        <v>1664</v>
      </c>
      <c r="AT1667" s="11">
        <v>-2.465592</v>
      </c>
      <c r="AU1667" s="11">
        <v>-1.2540720000000001</v>
      </c>
      <c r="AV1667" s="11">
        <v>1.2115210000000001</v>
      </c>
      <c r="AW1667" s="11">
        <v>49.137104999999998</v>
      </c>
    </row>
    <row r="1668" spans="44:49" x14ac:dyDescent="0.35">
      <c r="AR1668" s="11" t="s">
        <v>76</v>
      </c>
      <c r="AS1668" s="11">
        <v>1665</v>
      </c>
      <c r="AT1668" s="11">
        <v>-20.544703999999999</v>
      </c>
      <c r="AU1668" s="11">
        <v>-19.286432000000001</v>
      </c>
      <c r="AV1668" s="11">
        <v>1.2582720000000001</v>
      </c>
      <c r="AW1668" s="11">
        <v>6.1245580000000004</v>
      </c>
    </row>
    <row r="1669" spans="44:49" x14ac:dyDescent="0.35">
      <c r="AR1669" s="11" t="s">
        <v>76</v>
      </c>
      <c r="AS1669" s="11">
        <v>1666</v>
      </c>
      <c r="AT1669" s="11">
        <v>0.24315700000000001</v>
      </c>
      <c r="AU1669" s="11">
        <v>1.854071</v>
      </c>
      <c r="AV1669" s="11">
        <v>1.6109150000000001</v>
      </c>
      <c r="AW1669" s="11" t="s">
        <v>77</v>
      </c>
    </row>
    <row r="1670" spans="44:49" x14ac:dyDescent="0.35">
      <c r="AR1670" s="11" t="s">
        <v>76</v>
      </c>
      <c r="AS1670" s="11">
        <v>1667</v>
      </c>
      <c r="AT1670" s="11">
        <v>-16.560282999999998</v>
      </c>
      <c r="AU1670" s="11">
        <v>-15.236190000000001</v>
      </c>
      <c r="AV1670" s="11">
        <v>1.324093</v>
      </c>
      <c r="AW1670" s="11">
        <v>7.9955959999999999</v>
      </c>
    </row>
    <row r="1671" spans="44:49" x14ac:dyDescent="0.35">
      <c r="AR1671" s="11" t="s">
        <v>78</v>
      </c>
      <c r="AS1671" s="11">
        <v>1668</v>
      </c>
      <c r="AT1671" s="11">
        <v>-10.531153</v>
      </c>
      <c r="AU1671" s="11">
        <v>-10.466879</v>
      </c>
      <c r="AV1671" s="11">
        <v>6.4274999999999999E-2</v>
      </c>
      <c r="AW1671" s="11">
        <v>0.61032799999999998</v>
      </c>
    </row>
    <row r="1672" spans="44:49" x14ac:dyDescent="0.35">
      <c r="AR1672" s="11" t="s">
        <v>83</v>
      </c>
      <c r="AS1672" s="11">
        <v>1669</v>
      </c>
      <c r="AT1672" s="11">
        <v>43.395608000000003</v>
      </c>
      <c r="AU1672" s="11">
        <v>44.726843000000002</v>
      </c>
      <c r="AV1672" s="11">
        <v>1.3312349999999999</v>
      </c>
      <c r="AW1672" s="11">
        <v>3.0676730000000001</v>
      </c>
    </row>
    <row r="1673" spans="44:49" x14ac:dyDescent="0.35">
      <c r="AR1673" s="11" t="s">
        <v>76</v>
      </c>
      <c r="AS1673" s="11">
        <v>1670</v>
      </c>
      <c r="AT1673" s="11">
        <v>30.525901000000001</v>
      </c>
      <c r="AU1673" s="11">
        <v>27.484801000000001</v>
      </c>
      <c r="AV1673" s="11">
        <v>3.0411000000000001</v>
      </c>
      <c r="AW1673" s="11">
        <v>9.9623600000000003</v>
      </c>
    </row>
    <row r="1674" spans="44:49" x14ac:dyDescent="0.35">
      <c r="AR1674" s="11" t="s">
        <v>76</v>
      </c>
      <c r="AS1674" s="11">
        <v>1671</v>
      </c>
      <c r="AT1674" s="11">
        <v>-4.9985600000000003</v>
      </c>
      <c r="AU1674" s="11">
        <v>-5.6361090000000003</v>
      </c>
      <c r="AV1674" s="11">
        <v>0.63754900000000003</v>
      </c>
      <c r="AW1674" s="11">
        <v>12.754659999999999</v>
      </c>
    </row>
    <row r="1675" spans="44:49" x14ac:dyDescent="0.35">
      <c r="AR1675" s="11" t="s">
        <v>76</v>
      </c>
      <c r="AS1675" s="11">
        <v>1672</v>
      </c>
      <c r="AT1675" s="11">
        <v>33.158107999999999</v>
      </c>
      <c r="AU1675" s="11">
        <v>30.973179999999999</v>
      </c>
      <c r="AV1675" s="11">
        <v>2.1849280000000002</v>
      </c>
      <c r="AW1675" s="11">
        <v>6.5894219999999999</v>
      </c>
    </row>
    <row r="1676" spans="44:49" x14ac:dyDescent="0.35">
      <c r="AR1676" s="11" t="s">
        <v>76</v>
      </c>
      <c r="AS1676" s="11">
        <v>1673</v>
      </c>
      <c r="AT1676" s="11">
        <v>-15.653625999999999</v>
      </c>
      <c r="AU1676" s="11">
        <v>-15.698195999999999</v>
      </c>
      <c r="AV1676" s="11">
        <v>4.4571E-2</v>
      </c>
      <c r="AW1676" s="11">
        <v>0.28472999999999998</v>
      </c>
    </row>
    <row r="1677" spans="44:49" x14ac:dyDescent="0.35">
      <c r="AR1677" s="11" t="s">
        <v>78</v>
      </c>
      <c r="AS1677" s="11">
        <v>1674</v>
      </c>
      <c r="AT1677" s="11">
        <v>-8.4437979999999992</v>
      </c>
      <c r="AU1677" s="11">
        <v>-6.8980459999999999</v>
      </c>
      <c r="AV1677" s="11">
        <v>1.545752</v>
      </c>
      <c r="AW1677" s="11">
        <v>18.306359</v>
      </c>
    </row>
    <row r="1678" spans="44:49" x14ac:dyDescent="0.35">
      <c r="AR1678" s="11" t="s">
        <v>83</v>
      </c>
      <c r="AS1678" s="11">
        <v>1675</v>
      </c>
      <c r="AT1678" s="11">
        <v>-1.744003</v>
      </c>
      <c r="AU1678" s="11">
        <v>-0.63435900000000001</v>
      </c>
      <c r="AV1678" s="11">
        <v>1.1096440000000001</v>
      </c>
      <c r="AW1678" s="11">
        <v>63.626294000000001</v>
      </c>
    </row>
    <row r="1679" spans="44:49" x14ac:dyDescent="0.35">
      <c r="AR1679" s="11" t="s">
        <v>76</v>
      </c>
      <c r="AS1679" s="11">
        <v>1676</v>
      </c>
      <c r="AT1679" s="11">
        <v>-6.0711830000000004</v>
      </c>
      <c r="AU1679" s="11">
        <v>-8.5865629999999999</v>
      </c>
      <c r="AV1679" s="11">
        <v>2.5153789999999998</v>
      </c>
      <c r="AW1679" s="11">
        <v>41.431452999999998</v>
      </c>
    </row>
    <row r="1680" spans="44:49" x14ac:dyDescent="0.35">
      <c r="AR1680" s="11" t="s">
        <v>76</v>
      </c>
      <c r="AS1680" s="11">
        <v>1677</v>
      </c>
      <c r="AT1680" s="11">
        <v>-11.606959</v>
      </c>
      <c r="AU1680" s="11">
        <v>-12.475175</v>
      </c>
      <c r="AV1680" s="11">
        <v>0.86821599999999999</v>
      </c>
      <c r="AW1680" s="11">
        <v>7.4801349999999998</v>
      </c>
    </row>
    <row r="1681" spans="44:49" x14ac:dyDescent="0.35">
      <c r="AR1681" s="11" t="s">
        <v>76</v>
      </c>
      <c r="AS1681" s="11">
        <v>1678</v>
      </c>
      <c r="AT1681" s="11">
        <v>-5.5185999999999999E-2</v>
      </c>
      <c r="AU1681" s="11">
        <v>-3.277644</v>
      </c>
      <c r="AV1681" s="11">
        <v>3.222458</v>
      </c>
      <c r="AW1681" s="11" t="s">
        <v>77</v>
      </c>
    </row>
    <row r="1682" spans="44:49" x14ac:dyDescent="0.35">
      <c r="AR1682" s="11" t="s">
        <v>76</v>
      </c>
      <c r="AS1682" s="11">
        <v>1679</v>
      </c>
      <c r="AT1682" s="11">
        <v>-3.266785</v>
      </c>
      <c r="AU1682" s="11">
        <v>-4.1733849999999997</v>
      </c>
      <c r="AV1682" s="11">
        <v>0.90659999999999996</v>
      </c>
      <c r="AW1682" s="11">
        <v>27.752044999999999</v>
      </c>
    </row>
    <row r="1683" spans="44:49" x14ac:dyDescent="0.35">
      <c r="AR1683" s="11" t="s">
        <v>78</v>
      </c>
      <c r="AS1683" s="11">
        <v>1680</v>
      </c>
      <c r="AT1683" s="11">
        <v>-12.494472999999999</v>
      </c>
      <c r="AU1683" s="11">
        <v>-11.997903000000001</v>
      </c>
      <c r="AV1683" s="11">
        <v>0.49657000000000001</v>
      </c>
      <c r="AW1683" s="11">
        <v>3.9743189999999999</v>
      </c>
    </row>
    <row r="1684" spans="44:49" x14ac:dyDescent="0.35">
      <c r="AR1684" s="11" t="s">
        <v>83</v>
      </c>
      <c r="AS1684" s="11">
        <v>1681</v>
      </c>
      <c r="AT1684" s="11">
        <v>-8.6520630000000001</v>
      </c>
      <c r="AU1684" s="11">
        <v>-8.6926489999999994</v>
      </c>
      <c r="AV1684" s="11">
        <v>4.0585999999999997E-2</v>
      </c>
      <c r="AW1684" s="11">
        <v>0.46908899999999998</v>
      </c>
    </row>
    <row r="1685" spans="44:49" x14ac:dyDescent="0.35">
      <c r="AR1685" s="11" t="s">
        <v>76</v>
      </c>
      <c r="AS1685" s="11">
        <v>1682</v>
      </c>
      <c r="AT1685" s="11">
        <v>-1.322632</v>
      </c>
      <c r="AU1685" s="11">
        <v>-1.7218039999999999</v>
      </c>
      <c r="AV1685" s="11">
        <v>0.39917200000000003</v>
      </c>
      <c r="AW1685" s="11">
        <v>30.180168999999999</v>
      </c>
    </row>
    <row r="1686" spans="44:49" x14ac:dyDescent="0.35">
      <c r="AR1686" s="11" t="s">
        <v>83</v>
      </c>
      <c r="AS1686" s="11">
        <v>1683</v>
      </c>
      <c r="AT1686" s="11">
        <v>-2.9820289999999998</v>
      </c>
      <c r="AU1686" s="11">
        <v>1.5552600000000001</v>
      </c>
      <c r="AV1686" s="11">
        <v>4.5372890000000003</v>
      </c>
      <c r="AW1686" s="11" t="s">
        <v>77</v>
      </c>
    </row>
    <row r="1687" spans="44:49" x14ac:dyDescent="0.35">
      <c r="AR1687" s="11" t="s">
        <v>76</v>
      </c>
      <c r="AS1687" s="11">
        <v>1684</v>
      </c>
      <c r="AT1687" s="11">
        <v>-4.3130470000000001</v>
      </c>
      <c r="AU1687" s="11">
        <v>-5.4425509999999999</v>
      </c>
      <c r="AV1687" s="11">
        <v>1.1295040000000001</v>
      </c>
      <c r="AW1687" s="11">
        <v>26.188086999999999</v>
      </c>
    </row>
    <row r="1688" spans="44:49" x14ac:dyDescent="0.35">
      <c r="AR1688" s="11" t="s">
        <v>78</v>
      </c>
      <c r="AS1688" s="11">
        <v>1685</v>
      </c>
      <c r="AT1688" s="11">
        <v>26.301157</v>
      </c>
      <c r="AU1688" s="11">
        <v>26.269189999999998</v>
      </c>
      <c r="AV1688" s="11">
        <v>3.1966000000000001E-2</v>
      </c>
      <c r="AW1688" s="11">
        <v>0.12154</v>
      </c>
    </row>
    <row r="1689" spans="44:49" x14ac:dyDescent="0.35">
      <c r="AR1689" s="11" t="s">
        <v>76</v>
      </c>
      <c r="AS1689" s="11">
        <v>1686</v>
      </c>
      <c r="AT1689" s="11">
        <v>-4.9769819999999996</v>
      </c>
      <c r="AU1689" s="11">
        <v>-4.5472609999999998</v>
      </c>
      <c r="AV1689" s="11">
        <v>0.42972100000000002</v>
      </c>
      <c r="AW1689" s="11">
        <v>8.6341719999999995</v>
      </c>
    </row>
    <row r="1690" spans="44:49" x14ac:dyDescent="0.35">
      <c r="AR1690" s="11" t="s">
        <v>76</v>
      </c>
      <c r="AS1690" s="11">
        <v>1687</v>
      </c>
      <c r="AT1690" s="11">
        <v>3.3932910000000001</v>
      </c>
      <c r="AU1690" s="11">
        <v>-2.184952</v>
      </c>
      <c r="AV1690" s="11">
        <v>5.5782429999999996</v>
      </c>
      <c r="AW1690" s="11" t="s">
        <v>77</v>
      </c>
    </row>
    <row r="1691" spans="44:49" x14ac:dyDescent="0.35">
      <c r="AR1691" s="11" t="s">
        <v>76</v>
      </c>
      <c r="AS1691" s="11">
        <v>1688</v>
      </c>
      <c r="AT1691" s="11">
        <v>18.804472000000001</v>
      </c>
      <c r="AU1691" s="11">
        <v>22.118175000000001</v>
      </c>
      <c r="AV1691" s="11">
        <v>3.3137029999999998</v>
      </c>
      <c r="AW1691" s="11">
        <v>17.621887000000001</v>
      </c>
    </row>
    <row r="1692" spans="44:49" x14ac:dyDescent="0.35">
      <c r="AR1692" s="11" t="s">
        <v>76</v>
      </c>
      <c r="AS1692" s="11">
        <v>1689</v>
      </c>
      <c r="AT1692" s="11">
        <v>-19.110294</v>
      </c>
      <c r="AU1692" s="11">
        <v>-15.728773</v>
      </c>
      <c r="AV1692" s="11">
        <v>3.3815210000000002</v>
      </c>
      <c r="AW1692" s="11">
        <v>17.694762999999998</v>
      </c>
    </row>
    <row r="1693" spans="44:49" x14ac:dyDescent="0.35">
      <c r="AR1693" s="11" t="s">
        <v>76</v>
      </c>
      <c r="AS1693" s="11">
        <v>1690</v>
      </c>
      <c r="AT1693" s="11">
        <v>-17.613109000000001</v>
      </c>
      <c r="AU1693" s="11">
        <v>-17.136323999999998</v>
      </c>
      <c r="AV1693" s="11">
        <v>0.47678500000000001</v>
      </c>
      <c r="AW1693" s="11">
        <v>2.7069879999999999</v>
      </c>
    </row>
    <row r="1694" spans="44:49" x14ac:dyDescent="0.35">
      <c r="AR1694" s="11" t="s">
        <v>78</v>
      </c>
      <c r="AS1694" s="11">
        <v>1691</v>
      </c>
      <c r="AT1694" s="11">
        <v>8.4942349999999998</v>
      </c>
      <c r="AU1694" s="11">
        <v>8.3018249999999991</v>
      </c>
      <c r="AV1694" s="11">
        <v>0.19241</v>
      </c>
      <c r="AW1694" s="11">
        <v>2.2651780000000001</v>
      </c>
    </row>
    <row r="1695" spans="44:49" x14ac:dyDescent="0.35">
      <c r="AR1695" s="11" t="s">
        <v>83</v>
      </c>
      <c r="AS1695" s="11">
        <v>1692</v>
      </c>
      <c r="AT1695" s="11">
        <v>-3.893939</v>
      </c>
      <c r="AU1695" s="11">
        <v>-1.639572</v>
      </c>
      <c r="AV1695" s="11">
        <v>2.2543669999999998</v>
      </c>
      <c r="AW1695" s="11">
        <v>57.894252999999999</v>
      </c>
    </row>
    <row r="1696" spans="44:49" x14ac:dyDescent="0.35">
      <c r="AR1696" s="11" t="s">
        <v>76</v>
      </c>
      <c r="AS1696" s="11">
        <v>1693</v>
      </c>
      <c r="AT1696" s="11">
        <v>7.8257690000000002</v>
      </c>
      <c r="AU1696" s="11">
        <v>11.355098999999999</v>
      </c>
      <c r="AV1696" s="11">
        <v>3.529331</v>
      </c>
      <c r="AW1696" s="11">
        <v>45.098837000000003</v>
      </c>
    </row>
    <row r="1697" spans="44:49" x14ac:dyDescent="0.35">
      <c r="AR1697" s="11" t="s">
        <v>76</v>
      </c>
      <c r="AS1697" s="11">
        <v>1694</v>
      </c>
      <c r="AT1697" s="11">
        <v>-9.5663099999999996</v>
      </c>
      <c r="AU1697" s="11">
        <v>-6.6431269999999998</v>
      </c>
      <c r="AV1697" s="11">
        <v>2.9231829999999999</v>
      </c>
      <c r="AW1697" s="11">
        <v>30.557055999999999</v>
      </c>
    </row>
    <row r="1698" spans="44:49" x14ac:dyDescent="0.35">
      <c r="AR1698" s="11" t="s">
        <v>76</v>
      </c>
      <c r="AS1698" s="11">
        <v>1695</v>
      </c>
      <c r="AT1698" s="11">
        <v>-4.7035830000000001</v>
      </c>
      <c r="AU1698" s="11">
        <v>-3.6142270000000001</v>
      </c>
      <c r="AV1698" s="11">
        <v>1.089356</v>
      </c>
      <c r="AW1698" s="11">
        <v>23.160135</v>
      </c>
    </row>
    <row r="1699" spans="44:49" x14ac:dyDescent="0.35">
      <c r="AR1699" s="11" t="s">
        <v>78</v>
      </c>
      <c r="AS1699" s="11">
        <v>1696</v>
      </c>
      <c r="AT1699" s="11">
        <v>-6.1274519999999999</v>
      </c>
      <c r="AU1699" s="11">
        <v>-7.7476760000000002</v>
      </c>
      <c r="AV1699" s="11">
        <v>1.6202240000000001</v>
      </c>
      <c r="AW1699" s="11">
        <v>26.442056999999998</v>
      </c>
    </row>
    <row r="1700" spans="44:49" x14ac:dyDescent="0.35">
      <c r="AR1700" s="11" t="s">
        <v>76</v>
      </c>
      <c r="AS1700" s="11">
        <v>1697</v>
      </c>
      <c r="AT1700" s="11">
        <v>-18.248622000000001</v>
      </c>
      <c r="AU1700" s="11">
        <v>-19.161224000000001</v>
      </c>
      <c r="AV1700" s="11">
        <v>0.91260200000000002</v>
      </c>
      <c r="AW1700" s="11">
        <v>5.0009350000000001</v>
      </c>
    </row>
    <row r="1701" spans="44:49" x14ac:dyDescent="0.35">
      <c r="AR1701" s="11" t="s">
        <v>76</v>
      </c>
      <c r="AS1701" s="11">
        <v>1698</v>
      </c>
      <c r="AT1701" s="11">
        <v>-23.657972000000001</v>
      </c>
      <c r="AU1701" s="11">
        <v>-23.283261</v>
      </c>
      <c r="AV1701" s="11">
        <v>0.37471100000000002</v>
      </c>
      <c r="AW1701" s="11">
        <v>1.5838680000000001</v>
      </c>
    </row>
    <row r="1702" spans="44:49" x14ac:dyDescent="0.35">
      <c r="AR1702" s="11" t="s">
        <v>83</v>
      </c>
      <c r="AS1702" s="11">
        <v>1699</v>
      </c>
      <c r="AT1702" s="11">
        <v>-4.2328159999999997</v>
      </c>
      <c r="AU1702" s="11">
        <v>-3.2969140000000001</v>
      </c>
      <c r="AV1702" s="11">
        <v>0.93590200000000001</v>
      </c>
      <c r="AW1702" s="11">
        <v>22.110619</v>
      </c>
    </row>
    <row r="1703" spans="44:49" x14ac:dyDescent="0.35">
      <c r="AR1703" s="11" t="s">
        <v>76</v>
      </c>
      <c r="AS1703" s="11">
        <v>1700</v>
      </c>
      <c r="AT1703" s="11">
        <v>-3.1172789999999999</v>
      </c>
      <c r="AU1703" s="11">
        <v>1.854468</v>
      </c>
      <c r="AV1703" s="11">
        <v>4.9717469999999997</v>
      </c>
      <c r="AW1703" s="11" t="s">
        <v>77</v>
      </c>
    </row>
    <row r="1704" spans="44:49" x14ac:dyDescent="0.35">
      <c r="AR1704" s="11" t="s">
        <v>76</v>
      </c>
      <c r="AS1704" s="11">
        <v>1701</v>
      </c>
      <c r="AT1704" s="11">
        <v>8.8608720000000005</v>
      </c>
      <c r="AU1704" s="11">
        <v>7.2368249999999996</v>
      </c>
      <c r="AV1704" s="11">
        <v>1.624047</v>
      </c>
      <c r="AW1704" s="11">
        <v>18.328302000000001</v>
      </c>
    </row>
    <row r="1705" spans="44:49" x14ac:dyDescent="0.35">
      <c r="AR1705" s="11" t="s">
        <v>78</v>
      </c>
      <c r="AS1705" s="11">
        <v>1702</v>
      </c>
      <c r="AT1705" s="11">
        <v>-4.7604090000000001</v>
      </c>
      <c r="AU1705" s="11">
        <v>-10.1357</v>
      </c>
      <c r="AV1705" s="11">
        <v>5.3752899999999997</v>
      </c>
      <c r="AW1705" s="11" t="s">
        <v>77</v>
      </c>
    </row>
    <row r="1706" spans="44:49" x14ac:dyDescent="0.35">
      <c r="AR1706" s="11" t="s">
        <v>76</v>
      </c>
      <c r="AS1706" s="11">
        <v>1703</v>
      </c>
      <c r="AT1706" s="11">
        <v>-0.72483399999999998</v>
      </c>
      <c r="AU1706" s="11">
        <v>-2.5041869999999999</v>
      </c>
      <c r="AV1706" s="11">
        <v>1.779353</v>
      </c>
      <c r="AW1706" s="11" t="s">
        <v>77</v>
      </c>
    </row>
    <row r="1707" spans="44:49" x14ac:dyDescent="0.35">
      <c r="AR1707" s="11" t="s">
        <v>76</v>
      </c>
      <c r="AS1707" s="11">
        <v>1704</v>
      </c>
      <c r="AT1707" s="11">
        <v>-9.7190750000000001</v>
      </c>
      <c r="AU1707" s="11">
        <v>-9.7513850000000009</v>
      </c>
      <c r="AV1707" s="11">
        <v>3.2309999999999998E-2</v>
      </c>
      <c r="AW1707" s="11">
        <v>0.33243499999999998</v>
      </c>
    </row>
    <row r="1708" spans="44:49" x14ac:dyDescent="0.35">
      <c r="AR1708" s="11" t="s">
        <v>83</v>
      </c>
      <c r="AS1708" s="11">
        <v>1705</v>
      </c>
      <c r="AT1708" s="11">
        <v>-18.589829000000002</v>
      </c>
      <c r="AU1708" s="11">
        <v>-18.801869</v>
      </c>
      <c r="AV1708" s="11">
        <v>0.21203900000000001</v>
      </c>
      <c r="AW1708" s="11">
        <v>1.1406210000000001</v>
      </c>
    </row>
    <row r="1709" spans="44:49" x14ac:dyDescent="0.35">
      <c r="AR1709" s="11" t="s">
        <v>76</v>
      </c>
      <c r="AS1709" s="11">
        <v>1706</v>
      </c>
      <c r="AT1709" s="11">
        <v>6.0908199999999999</v>
      </c>
      <c r="AU1709" s="11">
        <v>5.3065680000000004</v>
      </c>
      <c r="AV1709" s="11">
        <v>0.78425100000000003</v>
      </c>
      <c r="AW1709" s="11">
        <v>12.875953000000001</v>
      </c>
    </row>
    <row r="1710" spans="44:49" x14ac:dyDescent="0.35">
      <c r="AR1710" s="11" t="s">
        <v>76</v>
      </c>
      <c r="AS1710" s="11">
        <v>1707</v>
      </c>
      <c r="AT1710" s="11">
        <v>8.014011</v>
      </c>
      <c r="AU1710" s="11">
        <v>7.8399650000000003</v>
      </c>
      <c r="AV1710" s="11">
        <v>0.17404600000000001</v>
      </c>
      <c r="AW1710" s="11">
        <v>2.171773</v>
      </c>
    </row>
    <row r="1711" spans="44:49" x14ac:dyDescent="0.35">
      <c r="AR1711" s="11" t="s">
        <v>76</v>
      </c>
      <c r="AS1711" s="11">
        <v>1708</v>
      </c>
      <c r="AT1711" s="11">
        <v>-5.673807</v>
      </c>
      <c r="AU1711" s="11">
        <v>-4.331391</v>
      </c>
      <c r="AV1711" s="11">
        <v>1.3424160000000001</v>
      </c>
      <c r="AW1711" s="11">
        <v>23.659877000000002</v>
      </c>
    </row>
    <row r="1712" spans="44:49" x14ac:dyDescent="0.35">
      <c r="AR1712" s="11" t="s">
        <v>78</v>
      </c>
      <c r="AS1712" s="11">
        <v>1709</v>
      </c>
      <c r="AT1712" s="11">
        <v>25.161348</v>
      </c>
      <c r="AU1712" s="11">
        <v>19.27731</v>
      </c>
      <c r="AV1712" s="11">
        <v>5.8840380000000003</v>
      </c>
      <c r="AW1712" s="11">
        <v>23.385227</v>
      </c>
    </row>
    <row r="1713" spans="44:49" x14ac:dyDescent="0.35">
      <c r="AR1713" s="11" t="s">
        <v>76</v>
      </c>
      <c r="AS1713" s="11">
        <v>1710</v>
      </c>
      <c r="AT1713" s="11">
        <v>-11.849656</v>
      </c>
      <c r="AU1713" s="11">
        <v>-12.389191</v>
      </c>
      <c r="AV1713" s="11">
        <v>0.53953499999999999</v>
      </c>
      <c r="AW1713" s="11">
        <v>4.5531709999999999</v>
      </c>
    </row>
    <row r="1714" spans="44:49" x14ac:dyDescent="0.35">
      <c r="AR1714" s="11" t="s">
        <v>83</v>
      </c>
      <c r="AS1714" s="11">
        <v>1711</v>
      </c>
      <c r="AT1714" s="11">
        <v>0.356821</v>
      </c>
      <c r="AU1714" s="11">
        <v>6.0440360000000002</v>
      </c>
      <c r="AV1714" s="11">
        <v>5.6872150000000001</v>
      </c>
      <c r="AW1714" s="11" t="s">
        <v>77</v>
      </c>
    </row>
    <row r="1715" spans="44:49" x14ac:dyDescent="0.35">
      <c r="AR1715" s="11" t="s">
        <v>76</v>
      </c>
      <c r="AS1715" s="11">
        <v>1712</v>
      </c>
      <c r="AT1715" s="11">
        <v>-7.9691989999999997</v>
      </c>
      <c r="AU1715" s="11">
        <v>-11.752941</v>
      </c>
      <c r="AV1715" s="11">
        <v>3.7837429999999999</v>
      </c>
      <c r="AW1715" s="11">
        <v>47.479590000000002</v>
      </c>
    </row>
    <row r="1716" spans="44:49" x14ac:dyDescent="0.35">
      <c r="AR1716" s="11" t="s">
        <v>78</v>
      </c>
      <c r="AS1716" s="11">
        <v>1713</v>
      </c>
      <c r="AT1716" s="11">
        <v>2.8803649999999998</v>
      </c>
      <c r="AU1716" s="11">
        <v>3.2943570000000002</v>
      </c>
      <c r="AV1716" s="11">
        <v>0.413991</v>
      </c>
      <c r="AW1716" s="11">
        <v>14.372882000000001</v>
      </c>
    </row>
    <row r="1717" spans="44:49" x14ac:dyDescent="0.35">
      <c r="AR1717" s="11" t="s">
        <v>83</v>
      </c>
      <c r="AS1717" s="11">
        <v>1714</v>
      </c>
      <c r="AT1717" s="11">
        <v>-11.330557000000001</v>
      </c>
      <c r="AU1717" s="11">
        <v>-9.7446999999999999</v>
      </c>
      <c r="AV1717" s="11">
        <v>1.5858570000000001</v>
      </c>
      <c r="AW1717" s="11">
        <v>13.996283</v>
      </c>
    </row>
    <row r="1718" spans="44:49" x14ac:dyDescent="0.35">
      <c r="AR1718" s="11" t="s">
        <v>76</v>
      </c>
      <c r="AS1718" s="11">
        <v>1715</v>
      </c>
      <c r="AT1718" s="11">
        <v>-8.2299999999999995E-4</v>
      </c>
      <c r="AU1718" s="11">
        <v>-4.5041589999999996</v>
      </c>
      <c r="AV1718" s="11">
        <v>4.5033370000000001</v>
      </c>
      <c r="AW1718" s="11" t="s">
        <v>77</v>
      </c>
    </row>
    <row r="1719" spans="44:49" x14ac:dyDescent="0.35">
      <c r="AR1719" s="11" t="s">
        <v>76</v>
      </c>
      <c r="AS1719" s="11">
        <v>1716</v>
      </c>
      <c r="AT1719" s="11">
        <v>-4.5597580000000004</v>
      </c>
      <c r="AU1719" s="11">
        <v>-8.2774579999999993</v>
      </c>
      <c r="AV1719" s="11">
        <v>3.7176999999999998</v>
      </c>
      <c r="AW1719" s="11">
        <v>81.532844999999995</v>
      </c>
    </row>
    <row r="1720" spans="44:49" x14ac:dyDescent="0.35">
      <c r="AR1720" s="11" t="s">
        <v>76</v>
      </c>
      <c r="AS1720" s="11">
        <v>1717</v>
      </c>
      <c r="AT1720" s="11">
        <v>13.009988</v>
      </c>
      <c r="AU1720" s="11">
        <v>14.484503999999999</v>
      </c>
      <c r="AV1720" s="11">
        <v>1.4745159999999999</v>
      </c>
      <c r="AW1720" s="11">
        <v>11.333723000000001</v>
      </c>
    </row>
    <row r="1721" spans="44:49" x14ac:dyDescent="0.35">
      <c r="AR1721" s="11" t="s">
        <v>76</v>
      </c>
      <c r="AS1721" s="11">
        <v>1718</v>
      </c>
      <c r="AT1721" s="11">
        <v>-12.596781999999999</v>
      </c>
      <c r="AU1721" s="11">
        <v>-9.9704060000000005</v>
      </c>
      <c r="AV1721" s="11">
        <v>2.626376</v>
      </c>
      <c r="AW1721" s="11">
        <v>20.849578999999999</v>
      </c>
    </row>
    <row r="1722" spans="44:49" x14ac:dyDescent="0.35">
      <c r="AR1722" s="11" t="s">
        <v>76</v>
      </c>
      <c r="AS1722" s="11">
        <v>1719</v>
      </c>
      <c r="AT1722" s="11">
        <v>-1.9679489999999999</v>
      </c>
      <c r="AU1722" s="11">
        <v>-0.76494499999999999</v>
      </c>
      <c r="AV1722" s="11">
        <v>1.203004</v>
      </c>
      <c r="AW1722" s="11">
        <v>61.129846000000001</v>
      </c>
    </row>
    <row r="1723" spans="44:49" x14ac:dyDescent="0.35">
      <c r="AR1723" s="11" t="s">
        <v>76</v>
      </c>
      <c r="AS1723" s="11">
        <v>1720</v>
      </c>
      <c r="AT1723" s="11">
        <v>9.1286470000000008</v>
      </c>
      <c r="AU1723" s="11">
        <v>12.573862</v>
      </c>
      <c r="AV1723" s="11">
        <v>3.4452150000000001</v>
      </c>
      <c r="AW1723" s="11">
        <v>37.740698000000002</v>
      </c>
    </row>
    <row r="1724" spans="44:49" x14ac:dyDescent="0.35">
      <c r="AR1724" s="11" t="s">
        <v>83</v>
      </c>
      <c r="AS1724" s="11">
        <v>1721</v>
      </c>
      <c r="AT1724" s="11">
        <v>17.428156000000001</v>
      </c>
      <c r="AU1724" s="11">
        <v>32.860309999999998</v>
      </c>
      <c r="AV1724" s="11">
        <v>15.432154000000001</v>
      </c>
      <c r="AW1724" s="11">
        <v>88.547255000000007</v>
      </c>
    </row>
    <row r="1725" spans="44:49" x14ac:dyDescent="0.35">
      <c r="AR1725" s="11" t="s">
        <v>78</v>
      </c>
      <c r="AS1725" s="11">
        <v>1722</v>
      </c>
      <c r="AT1725" s="11">
        <v>-20.824469000000001</v>
      </c>
      <c r="AU1725" s="11">
        <v>-21.458741</v>
      </c>
      <c r="AV1725" s="11">
        <v>0.63427199999999995</v>
      </c>
      <c r="AW1725" s="11">
        <v>3.045801</v>
      </c>
    </row>
    <row r="1726" spans="44:49" x14ac:dyDescent="0.35">
      <c r="AR1726" s="11" t="s">
        <v>76</v>
      </c>
      <c r="AS1726" s="11">
        <v>1723</v>
      </c>
      <c r="AT1726" s="11">
        <v>2.6067520000000002</v>
      </c>
      <c r="AU1726" s="11">
        <v>2.6569720000000001</v>
      </c>
      <c r="AV1726" s="11">
        <v>5.0220000000000001E-2</v>
      </c>
      <c r="AW1726" s="11">
        <v>1.9265289999999999</v>
      </c>
    </row>
    <row r="1727" spans="44:49" x14ac:dyDescent="0.35">
      <c r="AR1727" s="11" t="s">
        <v>83</v>
      </c>
      <c r="AS1727" s="11">
        <v>1724</v>
      </c>
      <c r="AT1727" s="11">
        <v>-4.8544929999999997</v>
      </c>
      <c r="AU1727" s="11">
        <v>-1.368592</v>
      </c>
      <c r="AV1727" s="11">
        <v>3.4859010000000001</v>
      </c>
      <c r="AW1727" s="11">
        <v>71.807727999999997</v>
      </c>
    </row>
    <row r="1728" spans="44:49" x14ac:dyDescent="0.35">
      <c r="AR1728" s="11" t="s">
        <v>78</v>
      </c>
      <c r="AS1728" s="11">
        <v>1725</v>
      </c>
      <c r="AT1728" s="11">
        <v>-10.846223999999999</v>
      </c>
      <c r="AU1728" s="11">
        <v>-15.551231</v>
      </c>
      <c r="AV1728" s="11">
        <v>4.705006</v>
      </c>
      <c r="AW1728" s="11">
        <v>43.379209000000003</v>
      </c>
    </row>
    <row r="1729" spans="44:49" x14ac:dyDescent="0.35">
      <c r="AR1729" s="11" t="s">
        <v>76</v>
      </c>
      <c r="AS1729" s="11">
        <v>1726</v>
      </c>
      <c r="AT1729" s="11">
        <v>-5.8735140000000001</v>
      </c>
      <c r="AU1729" s="11">
        <v>-5.2236789999999997</v>
      </c>
      <c r="AV1729" s="11">
        <v>0.64983500000000005</v>
      </c>
      <c r="AW1729" s="11">
        <v>11.063817</v>
      </c>
    </row>
    <row r="1730" spans="44:49" x14ac:dyDescent="0.35">
      <c r="AR1730" s="11" t="s">
        <v>76</v>
      </c>
      <c r="AS1730" s="11">
        <v>1727</v>
      </c>
      <c r="AT1730" s="11">
        <v>-9.5262180000000001</v>
      </c>
      <c r="AU1730" s="11">
        <v>-12.402505</v>
      </c>
      <c r="AV1730" s="11">
        <v>2.876287</v>
      </c>
      <c r="AW1730" s="11">
        <v>30.193380999999999</v>
      </c>
    </row>
    <row r="1731" spans="44:49" x14ac:dyDescent="0.35">
      <c r="AR1731" s="11" t="s">
        <v>76</v>
      </c>
      <c r="AS1731" s="11">
        <v>1728</v>
      </c>
      <c r="AT1731" s="11">
        <v>-20.419794</v>
      </c>
      <c r="AU1731" s="11">
        <v>-19.393034</v>
      </c>
      <c r="AV1731" s="11">
        <v>1.0267599999999999</v>
      </c>
      <c r="AW1731" s="11">
        <v>5.0282600000000004</v>
      </c>
    </row>
    <row r="1732" spans="44:49" x14ac:dyDescent="0.35">
      <c r="AR1732" s="11" t="s">
        <v>76</v>
      </c>
      <c r="AS1732" s="11">
        <v>1729</v>
      </c>
      <c r="AT1732" s="11">
        <v>5.0396999999999998</v>
      </c>
      <c r="AU1732" s="11">
        <v>5.722912</v>
      </c>
      <c r="AV1732" s="11">
        <v>0.68321100000000001</v>
      </c>
      <c r="AW1732" s="11">
        <v>13.556585999999999</v>
      </c>
    </row>
    <row r="1733" spans="44:49" x14ac:dyDescent="0.35">
      <c r="AR1733" s="11" t="s">
        <v>76</v>
      </c>
      <c r="AS1733" s="11">
        <v>1730</v>
      </c>
      <c r="AT1733" s="11">
        <v>14.855521</v>
      </c>
      <c r="AU1733" s="11">
        <v>15.596496999999999</v>
      </c>
      <c r="AV1733" s="11">
        <v>0.74097599999999997</v>
      </c>
      <c r="AW1733" s="11">
        <v>4.9878850000000003</v>
      </c>
    </row>
    <row r="1734" spans="44:49" x14ac:dyDescent="0.35">
      <c r="AR1734" s="11" t="s">
        <v>76</v>
      </c>
      <c r="AS1734" s="11">
        <v>1731</v>
      </c>
      <c r="AT1734" s="11">
        <v>14.395471000000001</v>
      </c>
      <c r="AU1734" s="11">
        <v>13.257997</v>
      </c>
      <c r="AV1734" s="11">
        <v>1.1374740000000001</v>
      </c>
      <c r="AW1734" s="11">
        <v>7.9016109999999999</v>
      </c>
    </row>
    <row r="1735" spans="44:49" x14ac:dyDescent="0.35">
      <c r="AR1735" s="11" t="s">
        <v>83</v>
      </c>
      <c r="AS1735" s="11">
        <v>1732</v>
      </c>
      <c r="AT1735" s="11">
        <v>0.45885399999999998</v>
      </c>
      <c r="AU1735" s="11">
        <v>0.99870700000000001</v>
      </c>
      <c r="AV1735" s="11">
        <v>0.53985300000000003</v>
      </c>
      <c r="AW1735" s="11" t="s">
        <v>77</v>
      </c>
    </row>
    <row r="1736" spans="44:49" x14ac:dyDescent="0.35">
      <c r="AR1736" s="11" t="s">
        <v>78</v>
      </c>
      <c r="AS1736" s="11">
        <v>1733</v>
      </c>
      <c r="AT1736" s="11">
        <v>-11.964368</v>
      </c>
      <c r="AU1736" s="11">
        <v>-14.125030000000001</v>
      </c>
      <c r="AV1736" s="11">
        <v>2.1606619999999999</v>
      </c>
      <c r="AW1736" s="11">
        <v>18.059139999999999</v>
      </c>
    </row>
    <row r="1737" spans="44:49" x14ac:dyDescent="0.35">
      <c r="AR1737" s="11" t="s">
        <v>76</v>
      </c>
      <c r="AS1737" s="11">
        <v>1734</v>
      </c>
      <c r="AT1737" s="11">
        <v>-0.667883</v>
      </c>
      <c r="AU1737" s="11">
        <v>0.29870200000000002</v>
      </c>
      <c r="AV1737" s="11">
        <v>0.96658500000000003</v>
      </c>
      <c r="AW1737" s="11" t="s">
        <v>77</v>
      </c>
    </row>
    <row r="1738" spans="44:49" x14ac:dyDescent="0.35">
      <c r="AR1738" s="11" t="s">
        <v>76</v>
      </c>
      <c r="AS1738" s="11">
        <v>1735</v>
      </c>
      <c r="AT1738" s="11">
        <v>19.658044</v>
      </c>
      <c r="AU1738" s="11">
        <v>18.997505</v>
      </c>
      <c r="AV1738" s="11">
        <v>0.66053899999999999</v>
      </c>
      <c r="AW1738" s="11">
        <v>3.3601480000000001</v>
      </c>
    </row>
    <row r="1739" spans="44:49" x14ac:dyDescent="0.35">
      <c r="AR1739" s="11" t="s">
        <v>76</v>
      </c>
      <c r="AS1739" s="11">
        <v>1736</v>
      </c>
      <c r="AT1739" s="11">
        <v>-4.8031389999999998</v>
      </c>
      <c r="AU1739" s="11">
        <v>-3.7913109999999999</v>
      </c>
      <c r="AV1739" s="11">
        <v>1.0118279999999999</v>
      </c>
      <c r="AW1739" s="11">
        <v>21.06598</v>
      </c>
    </row>
    <row r="1740" spans="44:49" x14ac:dyDescent="0.35">
      <c r="AR1740" s="11" t="s">
        <v>76</v>
      </c>
      <c r="AS1740" s="11">
        <v>1737</v>
      </c>
      <c r="AT1740" s="11">
        <v>21.226165000000002</v>
      </c>
      <c r="AU1740" s="11">
        <v>21.774266000000001</v>
      </c>
      <c r="AV1740" s="11">
        <v>0.54810099999999995</v>
      </c>
      <c r="AW1740" s="11">
        <v>2.582195</v>
      </c>
    </row>
    <row r="1741" spans="44:49" x14ac:dyDescent="0.35">
      <c r="AR1741" s="11" t="s">
        <v>76</v>
      </c>
      <c r="AS1741" s="11">
        <v>1738</v>
      </c>
      <c r="AT1741" s="11">
        <v>5.1954630000000002</v>
      </c>
      <c r="AU1741" s="11">
        <v>6.0680589999999999</v>
      </c>
      <c r="AV1741" s="11">
        <v>0.87259600000000004</v>
      </c>
      <c r="AW1741" s="11">
        <v>16.795335999999999</v>
      </c>
    </row>
    <row r="1742" spans="44:49" x14ac:dyDescent="0.35">
      <c r="AR1742" s="11" t="s">
        <v>83</v>
      </c>
      <c r="AS1742" s="11">
        <v>1739</v>
      </c>
      <c r="AT1742" s="11">
        <v>-7.8348639999999996</v>
      </c>
      <c r="AU1742" s="11">
        <v>-12.808622</v>
      </c>
      <c r="AV1742" s="11">
        <v>4.973757</v>
      </c>
      <c r="AW1742" s="11">
        <v>63.482365000000001</v>
      </c>
    </row>
    <row r="1743" spans="44:49" x14ac:dyDescent="0.35">
      <c r="AR1743" s="11" t="s">
        <v>76</v>
      </c>
      <c r="AS1743" s="11">
        <v>1740</v>
      </c>
      <c r="AT1743" s="11">
        <v>-3.9742109999999999</v>
      </c>
      <c r="AU1743" s="11">
        <v>0.53263000000000005</v>
      </c>
      <c r="AV1743" s="11">
        <v>4.5068409999999997</v>
      </c>
      <c r="AW1743" s="11" t="s">
        <v>77</v>
      </c>
    </row>
    <row r="1744" spans="44:49" x14ac:dyDescent="0.35">
      <c r="AR1744" s="11" t="s">
        <v>78</v>
      </c>
      <c r="AS1744" s="11">
        <v>1741</v>
      </c>
      <c r="AT1744" s="11">
        <v>-14.788142000000001</v>
      </c>
      <c r="AU1744" s="11">
        <v>-18.224069</v>
      </c>
      <c r="AV1744" s="11">
        <v>3.4359259999999998</v>
      </c>
      <c r="AW1744" s="11">
        <v>23.234332999999999</v>
      </c>
    </row>
    <row r="1745" spans="44:49" x14ac:dyDescent="0.35">
      <c r="AR1745" s="11" t="s">
        <v>78</v>
      </c>
      <c r="AS1745" s="11">
        <v>1742</v>
      </c>
      <c r="AT1745" s="11">
        <v>47.679518000000002</v>
      </c>
      <c r="AU1745" s="11">
        <v>44.818325999999999</v>
      </c>
      <c r="AV1745" s="11">
        <v>2.861192</v>
      </c>
      <c r="AW1745" s="11">
        <v>6.000883</v>
      </c>
    </row>
    <row r="1746" spans="44:49" x14ac:dyDescent="0.35">
      <c r="AR1746" s="11" t="s">
        <v>76</v>
      </c>
      <c r="AS1746" s="11">
        <v>1743</v>
      </c>
      <c r="AT1746" s="11">
        <v>14.570971999999999</v>
      </c>
      <c r="AU1746" s="11">
        <v>16.582239999999999</v>
      </c>
      <c r="AV1746" s="11">
        <v>2.0112679999999998</v>
      </c>
      <c r="AW1746" s="11">
        <v>13.803254000000001</v>
      </c>
    </row>
    <row r="1747" spans="44:49" x14ac:dyDescent="0.35">
      <c r="AR1747" s="11" t="s">
        <v>76</v>
      </c>
      <c r="AS1747" s="11">
        <v>1744</v>
      </c>
      <c r="AT1747" s="11">
        <v>1.237347</v>
      </c>
      <c r="AU1747" s="11">
        <v>-0.65394300000000005</v>
      </c>
      <c r="AV1747" s="11">
        <v>1.8912899999999999</v>
      </c>
      <c r="AW1747" s="11" t="s">
        <v>77</v>
      </c>
    </row>
    <row r="1748" spans="44:49" x14ac:dyDescent="0.35">
      <c r="AR1748" s="11" t="s">
        <v>76</v>
      </c>
      <c r="AS1748" s="11">
        <v>1745</v>
      </c>
      <c r="AT1748" s="11">
        <v>12.089613999999999</v>
      </c>
      <c r="AU1748" s="11">
        <v>5.8821339999999998</v>
      </c>
      <c r="AV1748" s="11">
        <v>6.2074800000000003</v>
      </c>
      <c r="AW1748" s="11">
        <v>51.345559000000002</v>
      </c>
    </row>
    <row r="1749" spans="44:49" x14ac:dyDescent="0.35">
      <c r="AR1749" s="11" t="s">
        <v>83</v>
      </c>
      <c r="AS1749" s="11">
        <v>1746</v>
      </c>
      <c r="AT1749" s="11">
        <v>4.0560960000000001</v>
      </c>
      <c r="AU1749" s="11">
        <v>4.4750880000000004</v>
      </c>
      <c r="AV1749" s="11">
        <v>0.41899199999999998</v>
      </c>
      <c r="AW1749" s="11">
        <v>10.329924</v>
      </c>
    </row>
    <row r="1750" spans="44:49" x14ac:dyDescent="0.35">
      <c r="AR1750" s="11" t="s">
        <v>76</v>
      </c>
      <c r="AS1750" s="11">
        <v>1747</v>
      </c>
      <c r="AT1750" s="11">
        <v>11.723839999999999</v>
      </c>
      <c r="AU1750" s="11">
        <v>7.2942869999999997</v>
      </c>
      <c r="AV1750" s="11">
        <v>4.4295520000000002</v>
      </c>
      <c r="AW1750" s="11">
        <v>37.782435999999997</v>
      </c>
    </row>
    <row r="1751" spans="44:49" x14ac:dyDescent="0.35">
      <c r="AR1751" s="11" t="s">
        <v>76</v>
      </c>
      <c r="AS1751" s="11">
        <v>1748</v>
      </c>
      <c r="AT1751" s="11">
        <v>23.517845999999999</v>
      </c>
      <c r="AU1751" s="11">
        <v>20.863187</v>
      </c>
      <c r="AV1751" s="11">
        <v>2.6546590000000001</v>
      </c>
      <c r="AW1751" s="11">
        <v>11.287848</v>
      </c>
    </row>
    <row r="1752" spans="44:49" x14ac:dyDescent="0.35">
      <c r="AR1752" s="11" t="s">
        <v>83</v>
      </c>
      <c r="AS1752" s="11">
        <v>1749</v>
      </c>
      <c r="AT1752" s="11">
        <v>-11.949441999999999</v>
      </c>
      <c r="AU1752" s="11">
        <v>-12.546916</v>
      </c>
      <c r="AV1752" s="11">
        <v>0.59747399999999995</v>
      </c>
      <c r="AW1752" s="11">
        <v>5.0000140000000002</v>
      </c>
    </row>
    <row r="1753" spans="44:49" x14ac:dyDescent="0.35">
      <c r="AR1753" s="11" t="s">
        <v>76</v>
      </c>
      <c r="AS1753" s="11">
        <v>1750</v>
      </c>
      <c r="AT1753" s="11">
        <v>-10.510576</v>
      </c>
      <c r="AU1753" s="11">
        <v>-8.8900780000000008</v>
      </c>
      <c r="AV1753" s="11">
        <v>1.6204989999999999</v>
      </c>
      <c r="AW1753" s="11">
        <v>15.41779</v>
      </c>
    </row>
    <row r="1754" spans="44:49" x14ac:dyDescent="0.35">
      <c r="AR1754" s="11" t="s">
        <v>76</v>
      </c>
      <c r="AS1754" s="11">
        <v>1751</v>
      </c>
      <c r="AT1754" s="11">
        <v>-0.27221600000000001</v>
      </c>
      <c r="AU1754" s="11">
        <v>0.54246799999999995</v>
      </c>
      <c r="AV1754" s="11">
        <v>0.81468399999999996</v>
      </c>
      <c r="AW1754" s="11" t="s">
        <v>77</v>
      </c>
    </row>
    <row r="1755" spans="44:49" x14ac:dyDescent="0.35">
      <c r="AR1755" s="11" t="s">
        <v>76</v>
      </c>
      <c r="AS1755" s="11">
        <v>1752</v>
      </c>
      <c r="AT1755" s="11">
        <v>-13.864331999999999</v>
      </c>
      <c r="AU1755" s="11">
        <v>-15.611935000000001</v>
      </c>
      <c r="AV1755" s="11">
        <v>1.747603</v>
      </c>
      <c r="AW1755" s="11">
        <v>12.605029</v>
      </c>
    </row>
    <row r="1756" spans="44:49" x14ac:dyDescent="0.35">
      <c r="AR1756" s="11" t="s">
        <v>78</v>
      </c>
      <c r="AS1756" s="11">
        <v>1753</v>
      </c>
      <c r="AT1756" s="11">
        <v>-21.038829</v>
      </c>
      <c r="AU1756" s="11">
        <v>-21.186177000000001</v>
      </c>
      <c r="AV1756" s="11">
        <v>0.14734700000000001</v>
      </c>
      <c r="AW1756" s="11">
        <v>0.70035899999999995</v>
      </c>
    </row>
    <row r="1757" spans="44:49" x14ac:dyDescent="0.35">
      <c r="AR1757" s="11" t="s">
        <v>76</v>
      </c>
      <c r="AS1757" s="11">
        <v>1754</v>
      </c>
      <c r="AT1757" s="11">
        <v>-4.52637</v>
      </c>
      <c r="AU1757" s="11">
        <v>-2.9373170000000002</v>
      </c>
      <c r="AV1757" s="11">
        <v>1.5890519999999999</v>
      </c>
      <c r="AW1757" s="11">
        <v>35.106551000000003</v>
      </c>
    </row>
    <row r="1758" spans="44:49" x14ac:dyDescent="0.35">
      <c r="AR1758" s="11" t="s">
        <v>76</v>
      </c>
      <c r="AS1758" s="11">
        <v>1755</v>
      </c>
      <c r="AT1758" s="11">
        <v>-11.685997</v>
      </c>
      <c r="AU1758" s="11">
        <v>-12.013704000000001</v>
      </c>
      <c r="AV1758" s="11">
        <v>0.32770700000000003</v>
      </c>
      <c r="AW1758" s="11">
        <v>2.8042739999999999</v>
      </c>
    </row>
    <row r="1759" spans="44:49" x14ac:dyDescent="0.35">
      <c r="AR1759" s="11" t="s">
        <v>76</v>
      </c>
      <c r="AS1759" s="11">
        <v>1756</v>
      </c>
      <c r="AT1759" s="11">
        <v>-8.6665690000000009</v>
      </c>
      <c r="AU1759" s="11">
        <v>-9.2492210000000004</v>
      </c>
      <c r="AV1759" s="11">
        <v>0.58265299999999998</v>
      </c>
      <c r="AW1759" s="11">
        <v>6.7229900000000002</v>
      </c>
    </row>
    <row r="1760" spans="44:49" x14ac:dyDescent="0.35">
      <c r="AR1760" s="11" t="s">
        <v>78</v>
      </c>
      <c r="AS1760" s="11">
        <v>1757</v>
      </c>
      <c r="AT1760" s="11">
        <v>14.634372000000001</v>
      </c>
      <c r="AU1760" s="11">
        <v>15.754960000000001</v>
      </c>
      <c r="AV1760" s="11">
        <v>1.1205879999999999</v>
      </c>
      <c r="AW1760" s="11">
        <v>7.6572339999999999</v>
      </c>
    </row>
    <row r="1761" spans="44:49" x14ac:dyDescent="0.35">
      <c r="AR1761" s="11" t="s">
        <v>76</v>
      </c>
      <c r="AS1761" s="11">
        <v>1758</v>
      </c>
      <c r="AT1761" s="11">
        <v>12.926610999999999</v>
      </c>
      <c r="AU1761" s="11">
        <v>15.824009</v>
      </c>
      <c r="AV1761" s="11">
        <v>2.8973979999999999</v>
      </c>
      <c r="AW1761" s="11">
        <v>22.414214999999999</v>
      </c>
    </row>
    <row r="1762" spans="44:49" x14ac:dyDescent="0.35">
      <c r="AR1762" s="11" t="s">
        <v>83</v>
      </c>
      <c r="AS1762" s="11">
        <v>1759</v>
      </c>
      <c r="AT1762" s="11">
        <v>-4.0186859999999998</v>
      </c>
      <c r="AU1762" s="11">
        <v>-5.107272</v>
      </c>
      <c r="AV1762" s="11">
        <v>1.088587</v>
      </c>
      <c r="AW1762" s="11">
        <v>27.088135000000001</v>
      </c>
    </row>
    <row r="1763" spans="44:49" x14ac:dyDescent="0.35">
      <c r="AR1763" s="11" t="s">
        <v>83</v>
      </c>
      <c r="AS1763" s="11">
        <v>1760</v>
      </c>
      <c r="AT1763" s="11">
        <v>-7.5361149999999997</v>
      </c>
      <c r="AU1763" s="11">
        <v>-6.315887</v>
      </c>
      <c r="AV1763" s="11">
        <v>1.220227</v>
      </c>
      <c r="AW1763" s="11">
        <v>16.191731000000001</v>
      </c>
    </row>
    <row r="1764" spans="44:49" x14ac:dyDescent="0.35">
      <c r="AR1764" s="11" t="s">
        <v>76</v>
      </c>
      <c r="AS1764" s="11">
        <v>1761</v>
      </c>
      <c r="AT1764" s="11">
        <v>-7.7367619999999997</v>
      </c>
      <c r="AU1764" s="11">
        <v>-8.3398450000000004</v>
      </c>
      <c r="AV1764" s="11">
        <v>0.60308300000000004</v>
      </c>
      <c r="AW1764" s="11">
        <v>7.7950290000000004</v>
      </c>
    </row>
    <row r="1765" spans="44:49" x14ac:dyDescent="0.35">
      <c r="AR1765" s="11" t="s">
        <v>76</v>
      </c>
      <c r="AS1765" s="11">
        <v>1762</v>
      </c>
      <c r="AT1765" s="11">
        <v>-2.4120970000000002</v>
      </c>
      <c r="AU1765" s="11">
        <v>-2.9900169999999999</v>
      </c>
      <c r="AV1765" s="11">
        <v>0.57791899999999996</v>
      </c>
      <c r="AW1765" s="11">
        <v>23.959209999999999</v>
      </c>
    </row>
    <row r="1766" spans="44:49" x14ac:dyDescent="0.35">
      <c r="AR1766" s="11" t="s">
        <v>76</v>
      </c>
      <c r="AS1766" s="11">
        <v>1763</v>
      </c>
      <c r="AT1766" s="11">
        <v>24.463186</v>
      </c>
      <c r="AU1766" s="11">
        <v>22.810003999999999</v>
      </c>
      <c r="AV1766" s="11">
        <v>1.653181</v>
      </c>
      <c r="AW1766" s="11">
        <v>6.7578339999999999</v>
      </c>
    </row>
    <row r="1767" spans="44:49" x14ac:dyDescent="0.35">
      <c r="AR1767" s="11" t="s">
        <v>76</v>
      </c>
      <c r="AS1767" s="11">
        <v>1764</v>
      </c>
      <c r="AT1767" s="11">
        <v>15.303824000000001</v>
      </c>
      <c r="AU1767" s="11">
        <v>21.352603999999999</v>
      </c>
      <c r="AV1767" s="11">
        <v>6.0487789999999997</v>
      </c>
      <c r="AW1767" s="11">
        <v>39.524625999999998</v>
      </c>
    </row>
    <row r="1768" spans="44:49" x14ac:dyDescent="0.35">
      <c r="AR1768" s="11" t="s">
        <v>78</v>
      </c>
      <c r="AS1768" s="11">
        <v>1765</v>
      </c>
      <c r="AT1768" s="11">
        <v>-3.9140630000000001</v>
      </c>
      <c r="AU1768" s="11">
        <v>-3.4412150000000001</v>
      </c>
      <c r="AV1768" s="11">
        <v>0.47284799999999999</v>
      </c>
      <c r="AW1768" s="11">
        <v>12.080741</v>
      </c>
    </row>
    <row r="1769" spans="44:49" x14ac:dyDescent="0.35">
      <c r="AR1769" s="11" t="s">
        <v>76</v>
      </c>
      <c r="AS1769" s="11">
        <v>1766</v>
      </c>
      <c r="AT1769" s="11">
        <v>-18.836134000000001</v>
      </c>
      <c r="AU1769" s="11">
        <v>-17.888352000000001</v>
      </c>
      <c r="AV1769" s="11">
        <v>0.94778300000000004</v>
      </c>
      <c r="AW1769" s="11">
        <v>5.0317270000000001</v>
      </c>
    </row>
    <row r="1770" spans="44:49" x14ac:dyDescent="0.35">
      <c r="AR1770" s="11" t="s">
        <v>78</v>
      </c>
      <c r="AS1770" s="11">
        <v>1767</v>
      </c>
      <c r="AT1770" s="11">
        <v>42.291603000000002</v>
      </c>
      <c r="AU1770" s="11">
        <v>39.677909</v>
      </c>
      <c r="AV1770" s="11">
        <v>2.6136940000000002</v>
      </c>
      <c r="AW1770" s="11">
        <v>6.1801729999999999</v>
      </c>
    </row>
    <row r="1771" spans="44:49" x14ac:dyDescent="0.35">
      <c r="AR1771" s="11" t="s">
        <v>76</v>
      </c>
      <c r="AS1771" s="11">
        <v>1768</v>
      </c>
      <c r="AT1771" s="11">
        <v>-10.335281999999999</v>
      </c>
      <c r="AU1771" s="11">
        <v>-6.7217279999999997</v>
      </c>
      <c r="AV1771" s="11">
        <v>3.6135540000000002</v>
      </c>
      <c r="AW1771" s="11">
        <v>34.963281000000002</v>
      </c>
    </row>
    <row r="1772" spans="44:49" x14ac:dyDescent="0.35">
      <c r="AR1772" s="11" t="s">
        <v>76</v>
      </c>
      <c r="AS1772" s="11">
        <v>1769</v>
      </c>
      <c r="AT1772" s="11">
        <v>15.810784</v>
      </c>
      <c r="AU1772" s="11">
        <v>17.888628000000001</v>
      </c>
      <c r="AV1772" s="11">
        <v>2.0778449999999999</v>
      </c>
      <c r="AW1772" s="11">
        <v>13.141947</v>
      </c>
    </row>
    <row r="1773" spans="44:49" x14ac:dyDescent="0.35">
      <c r="AR1773" s="11" t="s">
        <v>83</v>
      </c>
      <c r="AS1773" s="11">
        <v>1770</v>
      </c>
      <c r="AT1773" s="11">
        <v>-14.800052000000001</v>
      </c>
      <c r="AU1773" s="11">
        <v>-14.244054999999999</v>
      </c>
      <c r="AV1773" s="11">
        <v>0.55599699999999996</v>
      </c>
      <c r="AW1773" s="11">
        <v>3.756723</v>
      </c>
    </row>
    <row r="1774" spans="44:49" x14ac:dyDescent="0.35">
      <c r="AR1774" s="11" t="s">
        <v>76</v>
      </c>
      <c r="AS1774" s="11">
        <v>1771</v>
      </c>
      <c r="AT1774" s="11">
        <v>8.8007120000000008</v>
      </c>
      <c r="AU1774" s="11">
        <v>5.0532640000000004</v>
      </c>
      <c r="AV1774" s="11">
        <v>3.747449</v>
      </c>
      <c r="AW1774" s="11">
        <v>42.581195999999998</v>
      </c>
    </row>
    <row r="1775" spans="44:49" x14ac:dyDescent="0.35">
      <c r="AR1775" s="11" t="s">
        <v>83</v>
      </c>
      <c r="AS1775" s="11">
        <v>1772</v>
      </c>
      <c r="AT1775" s="11">
        <v>-17.264398</v>
      </c>
      <c r="AU1775" s="11">
        <v>-20.607220000000002</v>
      </c>
      <c r="AV1775" s="11">
        <v>3.3428230000000001</v>
      </c>
      <c r="AW1775" s="11">
        <v>19.362522999999999</v>
      </c>
    </row>
    <row r="1776" spans="44:49" x14ac:dyDescent="0.35">
      <c r="AR1776" s="11" t="s">
        <v>76</v>
      </c>
      <c r="AS1776" s="11">
        <v>1773</v>
      </c>
      <c r="AT1776" s="11">
        <v>-14.22817</v>
      </c>
      <c r="AU1776" s="11">
        <v>-9.150404</v>
      </c>
      <c r="AV1776" s="11">
        <v>5.0777659999999996</v>
      </c>
      <c r="AW1776" s="11">
        <v>35.688119999999998</v>
      </c>
    </row>
    <row r="1777" spans="44:49" x14ac:dyDescent="0.35">
      <c r="AR1777" s="11" t="s">
        <v>76</v>
      </c>
      <c r="AS1777" s="11">
        <v>1774</v>
      </c>
      <c r="AT1777" s="11">
        <v>-18.751042000000002</v>
      </c>
      <c r="AU1777" s="11">
        <v>-15.749510000000001</v>
      </c>
      <c r="AV1777" s="11">
        <v>3.0015320000000001</v>
      </c>
      <c r="AW1777" s="11">
        <v>16.007282</v>
      </c>
    </row>
    <row r="1778" spans="44:49" x14ac:dyDescent="0.35">
      <c r="AR1778" s="11" t="s">
        <v>76</v>
      </c>
      <c r="AS1778" s="11">
        <v>1775</v>
      </c>
      <c r="AT1778" s="11">
        <v>2.4497200000000001</v>
      </c>
      <c r="AU1778" s="11">
        <v>4.9276109999999997</v>
      </c>
      <c r="AV1778" s="11">
        <v>2.4778910000000001</v>
      </c>
      <c r="AW1778" s="11" t="s">
        <v>77</v>
      </c>
    </row>
    <row r="1779" spans="44:49" x14ac:dyDescent="0.35">
      <c r="AR1779" s="11" t="s">
        <v>78</v>
      </c>
      <c r="AS1779" s="11">
        <v>1776</v>
      </c>
      <c r="AT1779" s="11">
        <v>25.868110000000001</v>
      </c>
      <c r="AU1779" s="11">
        <v>32.261504000000002</v>
      </c>
      <c r="AV1779" s="11">
        <v>6.3933939999999998</v>
      </c>
      <c r="AW1779" s="11">
        <v>24.715349</v>
      </c>
    </row>
    <row r="1780" spans="44:49" x14ac:dyDescent="0.35">
      <c r="AR1780" s="11" t="s">
        <v>76</v>
      </c>
      <c r="AS1780" s="11">
        <v>1777</v>
      </c>
      <c r="AT1780" s="11">
        <v>-12.903853</v>
      </c>
      <c r="AU1780" s="11">
        <v>-11.635668000000001</v>
      </c>
      <c r="AV1780" s="11">
        <v>1.268186</v>
      </c>
      <c r="AW1780" s="11">
        <v>9.8279619999999994</v>
      </c>
    </row>
    <row r="1781" spans="44:49" x14ac:dyDescent="0.35">
      <c r="AR1781" s="11" t="s">
        <v>78</v>
      </c>
      <c r="AS1781" s="11">
        <v>1778</v>
      </c>
      <c r="AT1781" s="11">
        <v>4.2265560000000004</v>
      </c>
      <c r="AU1781" s="11">
        <v>15.003779</v>
      </c>
      <c r="AV1781" s="11">
        <v>10.777222999999999</v>
      </c>
      <c r="AW1781" s="11" t="s">
        <v>77</v>
      </c>
    </row>
    <row r="1782" spans="44:49" x14ac:dyDescent="0.35">
      <c r="AR1782" s="11" t="s">
        <v>76</v>
      </c>
      <c r="AS1782" s="11">
        <v>1779</v>
      </c>
      <c r="AT1782" s="11">
        <v>27.166114</v>
      </c>
      <c r="AU1782" s="11">
        <v>25.369150999999999</v>
      </c>
      <c r="AV1782" s="11">
        <v>1.7969630000000001</v>
      </c>
      <c r="AW1782" s="11">
        <v>6.6147239999999998</v>
      </c>
    </row>
    <row r="1783" spans="44:49" x14ac:dyDescent="0.35">
      <c r="AR1783" s="11" t="s">
        <v>83</v>
      </c>
      <c r="AS1783" s="11">
        <v>1780</v>
      </c>
      <c r="AT1783" s="11">
        <v>6.152908</v>
      </c>
      <c r="AU1783" s="11">
        <v>7.6915339999999999</v>
      </c>
      <c r="AV1783" s="11">
        <v>1.538626</v>
      </c>
      <c r="AW1783" s="11">
        <v>25.006482999999999</v>
      </c>
    </row>
    <row r="1784" spans="44:49" x14ac:dyDescent="0.35">
      <c r="AR1784" s="11" t="s">
        <v>76</v>
      </c>
      <c r="AS1784" s="11">
        <v>1781</v>
      </c>
      <c r="AT1784" s="11">
        <v>19.092559999999999</v>
      </c>
      <c r="AU1784" s="11">
        <v>19.937349999999999</v>
      </c>
      <c r="AV1784" s="11">
        <v>0.84479000000000004</v>
      </c>
      <c r="AW1784" s="11">
        <v>4.4247100000000001</v>
      </c>
    </row>
    <row r="1785" spans="44:49" x14ac:dyDescent="0.35">
      <c r="AR1785" s="11" t="s">
        <v>76</v>
      </c>
      <c r="AS1785" s="11">
        <v>1782</v>
      </c>
      <c r="AT1785" s="11">
        <v>-5.4410920000000003</v>
      </c>
      <c r="AU1785" s="11">
        <v>-5.2947879999999996</v>
      </c>
      <c r="AV1785" s="11">
        <v>0.14630399999999999</v>
      </c>
      <c r="AW1785" s="11">
        <v>2.688866</v>
      </c>
    </row>
    <row r="1786" spans="44:49" x14ac:dyDescent="0.35">
      <c r="AR1786" s="11" t="s">
        <v>76</v>
      </c>
      <c r="AS1786" s="11">
        <v>1783</v>
      </c>
      <c r="AT1786" s="11">
        <v>2.915003</v>
      </c>
      <c r="AU1786" s="11">
        <v>0.36630600000000002</v>
      </c>
      <c r="AV1786" s="11">
        <v>2.5486970000000002</v>
      </c>
      <c r="AW1786" s="11">
        <v>87.433761000000004</v>
      </c>
    </row>
    <row r="1787" spans="44:49" x14ac:dyDescent="0.35">
      <c r="AR1787" s="11" t="s">
        <v>76</v>
      </c>
      <c r="AS1787" s="11">
        <v>1784</v>
      </c>
      <c r="AT1787" s="11">
        <v>-8.4482379999999999</v>
      </c>
      <c r="AU1787" s="11">
        <v>-8.7482469999999992</v>
      </c>
      <c r="AV1787" s="11">
        <v>0.30000900000000003</v>
      </c>
      <c r="AW1787" s="11">
        <v>3.5511379999999999</v>
      </c>
    </row>
    <row r="1788" spans="44:49" x14ac:dyDescent="0.35">
      <c r="AR1788" s="11" t="s">
        <v>76</v>
      </c>
      <c r="AS1788" s="11">
        <v>1785</v>
      </c>
      <c r="AT1788" s="11">
        <v>0.70515000000000005</v>
      </c>
      <c r="AU1788" s="11">
        <v>-0.80670500000000001</v>
      </c>
      <c r="AV1788" s="11">
        <v>1.5118549999999999</v>
      </c>
      <c r="AW1788" s="11" t="s">
        <v>77</v>
      </c>
    </row>
    <row r="1789" spans="44:49" x14ac:dyDescent="0.35">
      <c r="AR1789" s="11" t="s">
        <v>76</v>
      </c>
      <c r="AS1789" s="11">
        <v>1786</v>
      </c>
      <c r="AT1789" s="11">
        <v>11.584414000000001</v>
      </c>
      <c r="AU1789" s="11">
        <v>8.654223</v>
      </c>
      <c r="AV1789" s="11">
        <v>2.9301919999999999</v>
      </c>
      <c r="AW1789" s="11">
        <v>25.294257999999999</v>
      </c>
    </row>
    <row r="1790" spans="44:49" x14ac:dyDescent="0.35">
      <c r="AR1790" s="11" t="s">
        <v>83</v>
      </c>
      <c r="AS1790" s="11">
        <v>1787</v>
      </c>
      <c r="AT1790" s="11">
        <v>-2.3559549999999998</v>
      </c>
      <c r="AU1790" s="11">
        <v>-8.007809</v>
      </c>
      <c r="AV1790" s="11">
        <v>5.6518540000000002</v>
      </c>
      <c r="AW1790" s="11" t="s">
        <v>77</v>
      </c>
    </row>
    <row r="1791" spans="44:49" x14ac:dyDescent="0.35">
      <c r="AR1791" s="11" t="s">
        <v>78</v>
      </c>
      <c r="AS1791" s="11">
        <v>1788</v>
      </c>
      <c r="AT1791" s="11">
        <v>-12.193872000000001</v>
      </c>
      <c r="AU1791" s="11">
        <v>-13.579513</v>
      </c>
      <c r="AV1791" s="11">
        <v>1.3856409999999999</v>
      </c>
      <c r="AW1791" s="11">
        <v>11.363419</v>
      </c>
    </row>
    <row r="1792" spans="44:49" x14ac:dyDescent="0.35">
      <c r="AR1792" s="11" t="s">
        <v>76</v>
      </c>
      <c r="AS1792" s="11">
        <v>1789</v>
      </c>
      <c r="AT1792" s="11">
        <v>-8.0469840000000001</v>
      </c>
      <c r="AU1792" s="11">
        <v>-9.7442290000000007</v>
      </c>
      <c r="AV1792" s="11">
        <v>1.6972449999999999</v>
      </c>
      <c r="AW1792" s="11">
        <v>21.091694</v>
      </c>
    </row>
    <row r="1793" spans="44:49" x14ac:dyDescent="0.35">
      <c r="AR1793" s="11" t="s">
        <v>78</v>
      </c>
      <c r="AS1793" s="11">
        <v>1790</v>
      </c>
      <c r="AT1793" s="11">
        <v>7.8350710000000001</v>
      </c>
      <c r="AU1793" s="11">
        <v>11.799291999999999</v>
      </c>
      <c r="AV1793" s="11">
        <v>3.9642210000000002</v>
      </c>
      <c r="AW1793" s="11">
        <v>50.595846999999999</v>
      </c>
    </row>
    <row r="1794" spans="44:49" x14ac:dyDescent="0.35">
      <c r="AR1794" s="11" t="s">
        <v>76</v>
      </c>
      <c r="AS1794" s="11">
        <v>1791</v>
      </c>
      <c r="AT1794" s="11">
        <v>-9.1349459999999993</v>
      </c>
      <c r="AU1794" s="11">
        <v>-10.105084</v>
      </c>
      <c r="AV1794" s="11">
        <v>0.97013799999999994</v>
      </c>
      <c r="AW1794" s="11">
        <v>10.620077</v>
      </c>
    </row>
    <row r="1795" spans="44:49" x14ac:dyDescent="0.35">
      <c r="AR1795" s="11" t="s">
        <v>76</v>
      </c>
      <c r="AS1795" s="11">
        <v>1792</v>
      </c>
      <c r="AT1795" s="11">
        <v>17.308562999999999</v>
      </c>
      <c r="AU1795" s="11">
        <v>14.757928</v>
      </c>
      <c r="AV1795" s="11">
        <v>2.5506359999999999</v>
      </c>
      <c r="AW1795" s="11">
        <v>14.736265</v>
      </c>
    </row>
    <row r="1796" spans="44:49" x14ac:dyDescent="0.35">
      <c r="AR1796" s="11" t="s">
        <v>83</v>
      </c>
      <c r="AS1796" s="11">
        <v>1793</v>
      </c>
      <c r="AT1796" s="11">
        <v>19.978726000000002</v>
      </c>
      <c r="AU1796" s="11">
        <v>22.728753999999999</v>
      </c>
      <c r="AV1796" s="11">
        <v>2.7500290000000001</v>
      </c>
      <c r="AW1796" s="11">
        <v>13.764785</v>
      </c>
    </row>
    <row r="1797" spans="44:49" x14ac:dyDescent="0.35">
      <c r="AR1797" s="11" t="s">
        <v>76</v>
      </c>
      <c r="AS1797" s="11">
        <v>1794</v>
      </c>
      <c r="AT1797" s="11">
        <v>-2.5333079999999999</v>
      </c>
      <c r="AU1797" s="11">
        <v>-4.4894559999999997</v>
      </c>
      <c r="AV1797" s="11">
        <v>1.956148</v>
      </c>
      <c r="AW1797" s="11">
        <v>77.217157999999998</v>
      </c>
    </row>
    <row r="1798" spans="44:49" x14ac:dyDescent="0.35">
      <c r="AR1798" s="11" t="s">
        <v>76</v>
      </c>
      <c r="AS1798" s="11">
        <v>1795</v>
      </c>
      <c r="AT1798" s="11">
        <v>9.2764229999999994</v>
      </c>
      <c r="AU1798" s="11">
        <v>10.194063999999999</v>
      </c>
      <c r="AV1798" s="11">
        <v>0.91764100000000004</v>
      </c>
      <c r="AW1798" s="11">
        <v>9.8921860000000006</v>
      </c>
    </row>
    <row r="1799" spans="44:49" x14ac:dyDescent="0.35">
      <c r="AR1799" s="11" t="s">
        <v>83</v>
      </c>
      <c r="AS1799" s="11">
        <v>1796</v>
      </c>
      <c r="AT1799" s="11">
        <v>27.34675</v>
      </c>
      <c r="AU1799" s="11">
        <v>27.100586</v>
      </c>
      <c r="AV1799" s="11">
        <v>0.24616399999999999</v>
      </c>
      <c r="AW1799" s="11">
        <v>0.90015900000000004</v>
      </c>
    </row>
    <row r="1800" spans="44:49" x14ac:dyDescent="0.35">
      <c r="AR1800" s="11" t="s">
        <v>76</v>
      </c>
      <c r="AS1800" s="11">
        <v>1797</v>
      </c>
      <c r="AT1800" s="11">
        <v>16.247948999999998</v>
      </c>
      <c r="AU1800" s="11">
        <v>20.306106</v>
      </c>
      <c r="AV1800" s="11">
        <v>4.0581569999999996</v>
      </c>
      <c r="AW1800" s="11">
        <v>24.976427000000001</v>
      </c>
    </row>
    <row r="1801" spans="44:49" x14ac:dyDescent="0.35">
      <c r="AR1801" s="11" t="s">
        <v>76</v>
      </c>
      <c r="AS1801" s="11">
        <v>1798</v>
      </c>
      <c r="AT1801" s="11">
        <v>0.51191200000000003</v>
      </c>
      <c r="AU1801" s="11">
        <v>2.6495639999999998</v>
      </c>
      <c r="AV1801" s="11">
        <v>2.137651</v>
      </c>
      <c r="AW1801" s="11" t="s">
        <v>77</v>
      </c>
    </row>
    <row r="1802" spans="44:49" x14ac:dyDescent="0.35">
      <c r="AR1802" s="11" t="s">
        <v>76</v>
      </c>
      <c r="AS1802" s="11">
        <v>1799</v>
      </c>
      <c r="AT1802" s="11">
        <v>-18.287040000000001</v>
      </c>
      <c r="AU1802" s="11">
        <v>-18.773299000000002</v>
      </c>
      <c r="AV1802" s="11">
        <v>0.486259</v>
      </c>
      <c r="AW1802" s="11">
        <v>2.659036</v>
      </c>
    </row>
    <row r="1803" spans="44:49" x14ac:dyDescent="0.35">
      <c r="AR1803" s="11" t="s">
        <v>76</v>
      </c>
      <c r="AS1803" s="11">
        <v>1800</v>
      </c>
      <c r="AT1803" s="11">
        <v>26.072914000000001</v>
      </c>
      <c r="AU1803" s="11">
        <v>21.863627999999999</v>
      </c>
      <c r="AV1803" s="11">
        <v>4.2092869999999998</v>
      </c>
      <c r="AW1803" s="11">
        <v>16.144290000000002</v>
      </c>
    </row>
    <row r="1804" spans="44:49" x14ac:dyDescent="0.35">
      <c r="AR1804" s="11" t="s">
        <v>78</v>
      </c>
      <c r="AS1804" s="11">
        <v>1801</v>
      </c>
      <c r="AT1804" s="11">
        <v>1.2632570000000001</v>
      </c>
      <c r="AU1804" s="11">
        <v>3.0172210000000002</v>
      </c>
      <c r="AV1804" s="11">
        <v>1.7539640000000001</v>
      </c>
      <c r="AW1804" s="11" t="s">
        <v>77</v>
      </c>
    </row>
    <row r="1805" spans="44:49" x14ac:dyDescent="0.35">
      <c r="AR1805" s="11" t="s">
        <v>76</v>
      </c>
      <c r="AS1805" s="11">
        <v>1802</v>
      </c>
      <c r="AT1805" s="11">
        <v>8.6810949999999991</v>
      </c>
      <c r="AU1805" s="11">
        <v>6.3291890000000004</v>
      </c>
      <c r="AV1805" s="11">
        <v>2.3519060000000001</v>
      </c>
      <c r="AW1805" s="11">
        <v>27.092276999999999</v>
      </c>
    </row>
    <row r="1806" spans="44:49" x14ac:dyDescent="0.35">
      <c r="AR1806" s="11" t="s">
        <v>76</v>
      </c>
      <c r="AS1806" s="11">
        <v>1803</v>
      </c>
      <c r="AT1806" s="11">
        <v>-28.907007</v>
      </c>
      <c r="AU1806" s="11">
        <v>-25.781600999999998</v>
      </c>
      <c r="AV1806" s="11">
        <v>3.1254059999999999</v>
      </c>
      <c r="AW1806" s="11">
        <v>10.811932000000001</v>
      </c>
    </row>
    <row r="1807" spans="44:49" x14ac:dyDescent="0.35">
      <c r="AR1807" s="11" t="s">
        <v>76</v>
      </c>
      <c r="AS1807" s="11">
        <v>1804</v>
      </c>
      <c r="AT1807" s="11">
        <v>-6.8929010000000002</v>
      </c>
      <c r="AU1807" s="11">
        <v>-12.417075000000001</v>
      </c>
      <c r="AV1807" s="11">
        <v>5.5241730000000002</v>
      </c>
      <c r="AW1807" s="11">
        <v>80.142933999999997</v>
      </c>
    </row>
    <row r="1808" spans="44:49" x14ac:dyDescent="0.35">
      <c r="AR1808" s="11" t="s">
        <v>83</v>
      </c>
      <c r="AS1808" s="11">
        <v>1805</v>
      </c>
      <c r="AT1808" s="11">
        <v>-15.068187</v>
      </c>
      <c r="AU1808" s="11">
        <v>-12.158655</v>
      </c>
      <c r="AV1808" s="11">
        <v>2.9095330000000001</v>
      </c>
      <c r="AW1808" s="11">
        <v>19.309108999999999</v>
      </c>
    </row>
    <row r="1809" spans="44:49" x14ac:dyDescent="0.35">
      <c r="AR1809" s="11" t="s">
        <v>78</v>
      </c>
      <c r="AS1809" s="11">
        <v>1806</v>
      </c>
      <c r="AT1809" s="11">
        <v>-10.263318</v>
      </c>
      <c r="AU1809" s="11">
        <v>6.3571859999999996</v>
      </c>
      <c r="AV1809" s="11">
        <v>16.620505000000001</v>
      </c>
      <c r="AW1809" s="11" t="s">
        <v>77</v>
      </c>
    </row>
    <row r="1810" spans="44:49" x14ac:dyDescent="0.35">
      <c r="AR1810" s="11" t="s">
        <v>76</v>
      </c>
      <c r="AS1810" s="11">
        <v>1807</v>
      </c>
      <c r="AT1810" s="11">
        <v>-19.449786</v>
      </c>
      <c r="AU1810" s="11">
        <v>-19.710260000000002</v>
      </c>
      <c r="AV1810" s="11">
        <v>0.26047399999999998</v>
      </c>
      <c r="AW1810" s="11">
        <v>1.3392139999999999</v>
      </c>
    </row>
    <row r="1811" spans="44:49" x14ac:dyDescent="0.35">
      <c r="AR1811" s="11" t="s">
        <v>76</v>
      </c>
      <c r="AS1811" s="11">
        <v>1808</v>
      </c>
      <c r="AT1811" s="11">
        <v>42.245258</v>
      </c>
      <c r="AU1811" s="11">
        <v>37.192625</v>
      </c>
      <c r="AV1811" s="11">
        <v>5.0526330000000002</v>
      </c>
      <c r="AW1811" s="11">
        <v>11.960238</v>
      </c>
    </row>
    <row r="1812" spans="44:49" x14ac:dyDescent="0.35">
      <c r="AR1812" s="11" t="s">
        <v>78</v>
      </c>
      <c r="AS1812" s="11">
        <v>1809</v>
      </c>
      <c r="AT1812" s="11">
        <v>38.982244999999999</v>
      </c>
      <c r="AU1812" s="11">
        <v>36.782331999999997</v>
      </c>
      <c r="AV1812" s="11">
        <v>2.199913</v>
      </c>
      <c r="AW1812" s="11">
        <v>5.6433720000000003</v>
      </c>
    </row>
    <row r="1813" spans="44:49" x14ac:dyDescent="0.35">
      <c r="AR1813" s="11" t="s">
        <v>76</v>
      </c>
      <c r="AS1813" s="11">
        <v>1810</v>
      </c>
      <c r="AT1813" s="11">
        <v>41.324047999999998</v>
      </c>
      <c r="AU1813" s="11">
        <v>34.000444000000002</v>
      </c>
      <c r="AV1813" s="11">
        <v>7.3236039999999996</v>
      </c>
      <c r="AW1813" s="11">
        <v>17.722377999999999</v>
      </c>
    </row>
    <row r="1814" spans="44:49" x14ac:dyDescent="0.35">
      <c r="AR1814" s="11" t="s">
        <v>83</v>
      </c>
      <c r="AS1814" s="11">
        <v>1811</v>
      </c>
      <c r="AT1814" s="11">
        <v>-4.3958680000000001</v>
      </c>
      <c r="AU1814" s="11">
        <v>-2.503603</v>
      </c>
      <c r="AV1814" s="11">
        <v>1.8922650000000001</v>
      </c>
      <c r="AW1814" s="11">
        <v>43.046450999999998</v>
      </c>
    </row>
    <row r="1815" spans="44:49" x14ac:dyDescent="0.35">
      <c r="AR1815" s="11" t="s">
        <v>76</v>
      </c>
      <c r="AS1815" s="11">
        <v>1812</v>
      </c>
      <c r="AT1815" s="11">
        <v>-3.061099</v>
      </c>
      <c r="AU1815" s="11">
        <v>-8.1527159999999999</v>
      </c>
      <c r="AV1815" s="11">
        <v>5.0916170000000003</v>
      </c>
      <c r="AW1815" s="11" t="s">
        <v>77</v>
      </c>
    </row>
    <row r="1816" spans="44:49" x14ac:dyDescent="0.35">
      <c r="AR1816" s="11" t="s">
        <v>76</v>
      </c>
      <c r="AS1816" s="11">
        <v>1813</v>
      </c>
      <c r="AT1816" s="11">
        <v>33.484381999999997</v>
      </c>
      <c r="AU1816" s="11">
        <v>30.616911000000002</v>
      </c>
      <c r="AV1816" s="11">
        <v>2.8674710000000001</v>
      </c>
      <c r="AW1816" s="11">
        <v>8.5636089999999996</v>
      </c>
    </row>
    <row r="1817" spans="44:49" x14ac:dyDescent="0.35">
      <c r="AR1817" s="11" t="s">
        <v>76</v>
      </c>
      <c r="AS1817" s="11">
        <v>1814</v>
      </c>
      <c r="AT1817" s="11">
        <v>-8.0737989999999993</v>
      </c>
      <c r="AU1817" s="11">
        <v>-6.7010399999999999</v>
      </c>
      <c r="AV1817" s="11">
        <v>1.3727590000000001</v>
      </c>
      <c r="AW1817" s="11">
        <v>17.00264</v>
      </c>
    </row>
    <row r="1818" spans="44:49" x14ac:dyDescent="0.35">
      <c r="AR1818" s="11" t="s">
        <v>76</v>
      </c>
      <c r="AS1818" s="11">
        <v>1815</v>
      </c>
      <c r="AT1818" s="11">
        <v>-18.200841</v>
      </c>
      <c r="AU1818" s="11">
        <v>-19.279806000000001</v>
      </c>
      <c r="AV1818" s="11">
        <v>1.078965</v>
      </c>
      <c r="AW1818" s="11">
        <v>5.9281059999999997</v>
      </c>
    </row>
    <row r="1819" spans="44:49" x14ac:dyDescent="0.35">
      <c r="AR1819" s="11" t="s">
        <v>76</v>
      </c>
      <c r="AS1819" s="11">
        <v>1816</v>
      </c>
      <c r="AT1819" s="11">
        <v>-25.735512</v>
      </c>
      <c r="AU1819" s="11">
        <v>-26.126159000000001</v>
      </c>
      <c r="AV1819" s="11">
        <v>0.390648</v>
      </c>
      <c r="AW1819" s="11">
        <v>1.5179320000000001</v>
      </c>
    </row>
    <row r="1820" spans="44:49" x14ac:dyDescent="0.35">
      <c r="AR1820" s="11" t="s">
        <v>76</v>
      </c>
      <c r="AS1820" s="11">
        <v>1817</v>
      </c>
      <c r="AT1820" s="11">
        <v>-24.855944000000001</v>
      </c>
      <c r="AU1820" s="11">
        <v>-25.279239</v>
      </c>
      <c r="AV1820" s="11">
        <v>0.42329499999999998</v>
      </c>
      <c r="AW1820" s="11">
        <v>1.7029920000000001</v>
      </c>
    </row>
    <row r="1821" spans="44:49" x14ac:dyDescent="0.35">
      <c r="AR1821" s="11" t="s">
        <v>76</v>
      </c>
      <c r="AS1821" s="11">
        <v>1818</v>
      </c>
      <c r="AT1821" s="11">
        <v>-9.2372669999999992</v>
      </c>
      <c r="AU1821" s="11">
        <v>-9.5147790000000008</v>
      </c>
      <c r="AV1821" s="11">
        <v>0.27751199999999998</v>
      </c>
      <c r="AW1821" s="11">
        <v>3.0042689999999999</v>
      </c>
    </row>
    <row r="1822" spans="44:49" x14ac:dyDescent="0.35">
      <c r="AR1822" s="11" t="s">
        <v>83</v>
      </c>
      <c r="AS1822" s="11">
        <v>1819</v>
      </c>
      <c r="AT1822" s="11">
        <v>-18.79768</v>
      </c>
      <c r="AU1822" s="11">
        <v>-20.516907</v>
      </c>
      <c r="AV1822" s="11">
        <v>1.7192270000000001</v>
      </c>
      <c r="AW1822" s="11">
        <v>9.1459510000000002</v>
      </c>
    </row>
    <row r="1823" spans="44:49" x14ac:dyDescent="0.35">
      <c r="AR1823" s="11" t="s">
        <v>78</v>
      </c>
      <c r="AS1823" s="11">
        <v>1820</v>
      </c>
      <c r="AT1823" s="11">
        <v>-13.148728</v>
      </c>
      <c r="AU1823" s="11">
        <v>-13.718596</v>
      </c>
      <c r="AV1823" s="11">
        <v>0.56986800000000004</v>
      </c>
      <c r="AW1823" s="11">
        <v>4.3340180000000004</v>
      </c>
    </row>
    <row r="1824" spans="44:49" x14ac:dyDescent="0.35">
      <c r="AR1824" s="11" t="s">
        <v>76</v>
      </c>
      <c r="AS1824" s="11">
        <v>1821</v>
      </c>
      <c r="AT1824" s="11">
        <v>-11.576318000000001</v>
      </c>
      <c r="AU1824" s="11">
        <v>-9.1006490000000007</v>
      </c>
      <c r="AV1824" s="11">
        <v>2.4756680000000002</v>
      </c>
      <c r="AW1824" s="11">
        <v>21.385628000000001</v>
      </c>
    </row>
    <row r="1825" spans="44:49" x14ac:dyDescent="0.35">
      <c r="AR1825" s="11" t="s">
        <v>76</v>
      </c>
      <c r="AS1825" s="11">
        <v>1822</v>
      </c>
      <c r="AT1825" s="11">
        <v>-12.680225999999999</v>
      </c>
      <c r="AU1825" s="11">
        <v>-7.7638220000000002</v>
      </c>
      <c r="AV1825" s="11">
        <v>4.916404</v>
      </c>
      <c r="AW1825" s="11">
        <v>38.772210999999999</v>
      </c>
    </row>
    <row r="1826" spans="44:49" x14ac:dyDescent="0.35">
      <c r="AR1826" s="11" t="s">
        <v>83</v>
      </c>
      <c r="AS1826" s="11">
        <v>1823</v>
      </c>
      <c r="AT1826" s="11">
        <v>-22.035357999999999</v>
      </c>
      <c r="AU1826" s="11">
        <v>-17.678795000000001</v>
      </c>
      <c r="AV1826" s="11">
        <v>4.3565630000000004</v>
      </c>
      <c r="AW1826" s="11">
        <v>19.770783000000002</v>
      </c>
    </row>
    <row r="1827" spans="44:49" x14ac:dyDescent="0.35">
      <c r="AR1827" s="11" t="s">
        <v>78</v>
      </c>
      <c r="AS1827" s="11">
        <v>1824</v>
      </c>
      <c r="AT1827" s="11">
        <v>28.326969999999999</v>
      </c>
      <c r="AU1827" s="11">
        <v>26.516124000000001</v>
      </c>
      <c r="AV1827" s="11">
        <v>1.810845</v>
      </c>
      <c r="AW1827" s="11">
        <v>6.3926550000000004</v>
      </c>
    </row>
    <row r="1828" spans="44:49" x14ac:dyDescent="0.35">
      <c r="AR1828" s="11" t="s">
        <v>76</v>
      </c>
      <c r="AS1828" s="11">
        <v>1825</v>
      </c>
      <c r="AT1828" s="11">
        <v>-15.421530000000001</v>
      </c>
      <c r="AU1828" s="11">
        <v>-17.030574999999999</v>
      </c>
      <c r="AV1828" s="11">
        <v>1.6090450000000001</v>
      </c>
      <c r="AW1828" s="11">
        <v>10.433757</v>
      </c>
    </row>
    <row r="1829" spans="44:49" x14ac:dyDescent="0.35">
      <c r="AR1829" s="11" t="s">
        <v>76</v>
      </c>
      <c r="AS1829" s="11">
        <v>1826</v>
      </c>
      <c r="AT1829" s="11">
        <v>13.867467</v>
      </c>
      <c r="AU1829" s="11">
        <v>13.329343</v>
      </c>
      <c r="AV1829" s="11">
        <v>0.53812400000000005</v>
      </c>
      <c r="AW1829" s="11">
        <v>3.880477</v>
      </c>
    </row>
    <row r="1830" spans="44:49" x14ac:dyDescent="0.35">
      <c r="AR1830" s="11" t="s">
        <v>78</v>
      </c>
      <c r="AS1830" s="11">
        <v>1827</v>
      </c>
      <c r="AT1830" s="11">
        <v>-8.9382809999999999</v>
      </c>
      <c r="AU1830" s="11">
        <v>-8.4944140000000008</v>
      </c>
      <c r="AV1830" s="11">
        <v>0.44386799999999998</v>
      </c>
      <c r="AW1830" s="11">
        <v>4.965916</v>
      </c>
    </row>
    <row r="1831" spans="44:49" x14ac:dyDescent="0.35">
      <c r="AR1831" s="11" t="s">
        <v>76</v>
      </c>
      <c r="AS1831" s="11">
        <v>1828</v>
      </c>
      <c r="AT1831" s="11">
        <v>-16.024688999999999</v>
      </c>
      <c r="AU1831" s="11">
        <v>-17.082940000000001</v>
      </c>
      <c r="AV1831" s="11">
        <v>1.0582510000000001</v>
      </c>
      <c r="AW1831" s="11">
        <v>6.6038810000000003</v>
      </c>
    </row>
    <row r="1832" spans="44:49" x14ac:dyDescent="0.35">
      <c r="AR1832" s="11" t="s">
        <v>83</v>
      </c>
      <c r="AS1832" s="11">
        <v>1829</v>
      </c>
      <c r="AT1832" s="11">
        <v>10.012459</v>
      </c>
      <c r="AU1832" s="11">
        <v>9.9265500000000007</v>
      </c>
      <c r="AV1832" s="11">
        <v>8.5908999999999999E-2</v>
      </c>
      <c r="AW1832" s="11">
        <v>0.85801799999999995</v>
      </c>
    </row>
    <row r="1833" spans="44:49" x14ac:dyDescent="0.35">
      <c r="AR1833" s="11" t="s">
        <v>76</v>
      </c>
      <c r="AS1833" s="11">
        <v>1830</v>
      </c>
      <c r="AT1833" s="11">
        <v>25.298271</v>
      </c>
      <c r="AU1833" s="11">
        <v>16.741444000000001</v>
      </c>
      <c r="AV1833" s="11">
        <v>8.5568270000000002</v>
      </c>
      <c r="AW1833" s="11">
        <v>33.823763999999997</v>
      </c>
    </row>
    <row r="1834" spans="44:49" x14ac:dyDescent="0.35">
      <c r="AR1834" s="11" t="s">
        <v>76</v>
      </c>
      <c r="AS1834" s="11">
        <v>1831</v>
      </c>
      <c r="AT1834" s="11">
        <v>-21.262616999999999</v>
      </c>
      <c r="AU1834" s="11">
        <v>-20.660723999999998</v>
      </c>
      <c r="AV1834" s="11">
        <v>0.60189300000000001</v>
      </c>
      <c r="AW1834" s="11">
        <v>2.830756</v>
      </c>
    </row>
    <row r="1835" spans="44:49" x14ac:dyDescent="0.35">
      <c r="AR1835" s="11" t="s">
        <v>78</v>
      </c>
      <c r="AS1835" s="11">
        <v>1832</v>
      </c>
      <c r="AT1835" s="11">
        <v>12.291214</v>
      </c>
      <c r="AU1835" s="11">
        <v>1.5228930000000001</v>
      </c>
      <c r="AV1835" s="11">
        <v>10.768321</v>
      </c>
      <c r="AW1835" s="11">
        <v>87.609904</v>
      </c>
    </row>
    <row r="1836" spans="44:49" x14ac:dyDescent="0.35">
      <c r="AR1836" s="11" t="s">
        <v>76</v>
      </c>
      <c r="AS1836" s="11">
        <v>1833</v>
      </c>
      <c r="AT1836" s="11">
        <v>9.9490610000000004</v>
      </c>
      <c r="AU1836" s="11">
        <v>6.9444689999999998</v>
      </c>
      <c r="AV1836" s="11">
        <v>3.0045920000000002</v>
      </c>
      <c r="AW1836" s="11">
        <v>30.199755</v>
      </c>
    </row>
    <row r="1837" spans="44:49" x14ac:dyDescent="0.35">
      <c r="AR1837" s="11" t="s">
        <v>76</v>
      </c>
      <c r="AS1837" s="11">
        <v>1834</v>
      </c>
      <c r="AT1837" s="11">
        <v>-7.0437419999999999</v>
      </c>
      <c r="AU1837" s="11">
        <v>-9.1711670000000005</v>
      </c>
      <c r="AV1837" s="11">
        <v>2.1274250000000001</v>
      </c>
      <c r="AW1837" s="11">
        <v>30.203044999999999</v>
      </c>
    </row>
    <row r="1838" spans="44:49" x14ac:dyDescent="0.35">
      <c r="AR1838" s="11" t="s">
        <v>76</v>
      </c>
      <c r="AS1838" s="11">
        <v>1835</v>
      </c>
      <c r="AT1838" s="11">
        <v>-6.1174999999999997</v>
      </c>
      <c r="AU1838" s="11">
        <v>-9.4884120000000003</v>
      </c>
      <c r="AV1838" s="11">
        <v>3.370911</v>
      </c>
      <c r="AW1838" s="11">
        <v>55.102758999999999</v>
      </c>
    </row>
    <row r="1839" spans="44:49" x14ac:dyDescent="0.35">
      <c r="AR1839" s="11" t="s">
        <v>76</v>
      </c>
      <c r="AS1839" s="11">
        <v>1836</v>
      </c>
      <c r="AT1839" s="11">
        <v>-0.313971</v>
      </c>
      <c r="AU1839" s="11">
        <v>-0.34703099999999998</v>
      </c>
      <c r="AV1839" s="11">
        <v>3.3059999999999999E-2</v>
      </c>
      <c r="AW1839" s="11">
        <v>10.529674999999999</v>
      </c>
    </row>
    <row r="1840" spans="44:49" x14ac:dyDescent="0.35">
      <c r="AR1840" s="11" t="s">
        <v>83</v>
      </c>
      <c r="AS1840" s="11">
        <v>1837</v>
      </c>
      <c r="AT1840" s="11">
        <v>4.5034200000000002</v>
      </c>
      <c r="AU1840" s="11">
        <v>3.719049</v>
      </c>
      <c r="AV1840" s="11">
        <v>0.78437100000000004</v>
      </c>
      <c r="AW1840" s="11">
        <v>17.417228000000001</v>
      </c>
    </row>
    <row r="1841" spans="44:49" x14ac:dyDescent="0.35">
      <c r="AR1841" s="11" t="s">
        <v>76</v>
      </c>
      <c r="AS1841" s="11">
        <v>1838</v>
      </c>
      <c r="AT1841" s="11">
        <v>-18.597588999999999</v>
      </c>
      <c r="AU1841" s="11">
        <v>-12.545709</v>
      </c>
      <c r="AV1841" s="11">
        <v>6.0518799999999997</v>
      </c>
      <c r="AW1841" s="11">
        <v>32.541207999999997</v>
      </c>
    </row>
    <row r="1842" spans="44:49" x14ac:dyDescent="0.35">
      <c r="AR1842" s="11" t="s">
        <v>76</v>
      </c>
      <c r="AS1842" s="11">
        <v>1839</v>
      </c>
      <c r="AT1842" s="11">
        <v>3.7416719999999999</v>
      </c>
      <c r="AU1842" s="11">
        <v>-1.311377</v>
      </c>
      <c r="AV1842" s="11">
        <v>5.0530489999999997</v>
      </c>
      <c r="AW1842" s="11" t="s">
        <v>77</v>
      </c>
    </row>
    <row r="1843" spans="44:49" x14ac:dyDescent="0.35">
      <c r="AR1843" s="11" t="s">
        <v>76</v>
      </c>
      <c r="AS1843" s="11">
        <v>1840</v>
      </c>
      <c r="AT1843" s="11">
        <v>6.7693729999999999</v>
      </c>
      <c r="AU1843" s="11">
        <v>2.7724730000000002</v>
      </c>
      <c r="AV1843" s="11">
        <v>3.996899</v>
      </c>
      <c r="AW1843" s="11">
        <v>59.043866000000001</v>
      </c>
    </row>
    <row r="1844" spans="44:49" x14ac:dyDescent="0.35">
      <c r="AR1844" s="11" t="s">
        <v>83</v>
      </c>
      <c r="AS1844" s="11">
        <v>1841</v>
      </c>
      <c r="AT1844" s="11">
        <v>-14.990504</v>
      </c>
      <c r="AU1844" s="11">
        <v>-15.648872000000001</v>
      </c>
      <c r="AV1844" s="11">
        <v>0.65836700000000004</v>
      </c>
      <c r="AW1844" s="11">
        <v>4.391896</v>
      </c>
    </row>
    <row r="1845" spans="44:49" x14ac:dyDescent="0.35">
      <c r="AR1845" s="11" t="s">
        <v>78</v>
      </c>
      <c r="AS1845" s="11">
        <v>1842</v>
      </c>
      <c r="AT1845" s="11">
        <v>-27.707571000000002</v>
      </c>
      <c r="AU1845" s="11">
        <v>-26.055900000000001</v>
      </c>
      <c r="AV1845" s="11">
        <v>1.6516709999999999</v>
      </c>
      <c r="AW1845" s="11">
        <v>5.9610820000000002</v>
      </c>
    </row>
    <row r="1846" spans="44:49" x14ac:dyDescent="0.35">
      <c r="AR1846" s="11" t="s">
        <v>76</v>
      </c>
      <c r="AS1846" s="11">
        <v>1843</v>
      </c>
      <c r="AT1846" s="11">
        <v>-20.699881999999999</v>
      </c>
      <c r="AU1846" s="11">
        <v>-22.811350999999998</v>
      </c>
      <c r="AV1846" s="11">
        <v>2.111469</v>
      </c>
      <c r="AW1846" s="11">
        <v>10.200388999999999</v>
      </c>
    </row>
    <row r="1847" spans="44:49" x14ac:dyDescent="0.35">
      <c r="AR1847" s="11" t="s">
        <v>76</v>
      </c>
      <c r="AS1847" s="11">
        <v>1844</v>
      </c>
      <c r="AT1847" s="11">
        <v>-29.764112999999998</v>
      </c>
      <c r="AU1847" s="11">
        <v>-27.640360000000001</v>
      </c>
      <c r="AV1847" s="11">
        <v>2.1237520000000001</v>
      </c>
      <c r="AW1847" s="11">
        <v>7.1352779999999996</v>
      </c>
    </row>
    <row r="1848" spans="44:49" x14ac:dyDescent="0.35">
      <c r="AR1848" s="11" t="s">
        <v>76</v>
      </c>
      <c r="AS1848" s="11">
        <v>1845</v>
      </c>
      <c r="AT1848" s="11">
        <v>-10.221755999999999</v>
      </c>
      <c r="AU1848" s="11">
        <v>-9.8452490000000008</v>
      </c>
      <c r="AV1848" s="11">
        <v>0.37650699999999998</v>
      </c>
      <c r="AW1848" s="11">
        <v>3.6833870000000002</v>
      </c>
    </row>
    <row r="1849" spans="44:49" x14ac:dyDescent="0.35">
      <c r="AR1849" s="11" t="s">
        <v>76</v>
      </c>
      <c r="AS1849" s="11">
        <v>1846</v>
      </c>
      <c r="AT1849" s="11">
        <v>-0.59752300000000003</v>
      </c>
      <c r="AU1849" s="11">
        <v>1.8338829999999999</v>
      </c>
      <c r="AV1849" s="11">
        <v>2.4314049999999998</v>
      </c>
      <c r="AW1849" s="11" t="s">
        <v>77</v>
      </c>
    </row>
    <row r="1850" spans="44:49" x14ac:dyDescent="0.35">
      <c r="AR1850" s="11" t="s">
        <v>76</v>
      </c>
      <c r="AS1850" s="11">
        <v>1847</v>
      </c>
      <c r="AT1850" s="11">
        <v>-15.862178</v>
      </c>
      <c r="AU1850" s="11">
        <v>-14.893046999999999</v>
      </c>
      <c r="AV1850" s="11">
        <v>0.96913099999999996</v>
      </c>
      <c r="AW1850" s="11">
        <v>6.1096969999999997</v>
      </c>
    </row>
    <row r="1851" spans="44:49" x14ac:dyDescent="0.35">
      <c r="AR1851" s="11" t="s">
        <v>83</v>
      </c>
      <c r="AS1851" s="11">
        <v>1848</v>
      </c>
      <c r="AT1851" s="11">
        <v>-18.785710000000002</v>
      </c>
      <c r="AU1851" s="11">
        <v>-17.649712000000001</v>
      </c>
      <c r="AV1851" s="11">
        <v>1.1359980000000001</v>
      </c>
      <c r="AW1851" s="11">
        <v>6.0471409999999999</v>
      </c>
    </row>
    <row r="1852" spans="44:49" x14ac:dyDescent="0.35">
      <c r="AR1852" s="11" t="s">
        <v>78</v>
      </c>
      <c r="AS1852" s="11">
        <v>1849</v>
      </c>
      <c r="AT1852" s="11">
        <v>-14.128337</v>
      </c>
      <c r="AU1852" s="11">
        <v>-18.306857999999998</v>
      </c>
      <c r="AV1852" s="11">
        <v>4.1785209999999999</v>
      </c>
      <c r="AW1852" s="11">
        <v>29.575465000000001</v>
      </c>
    </row>
    <row r="1853" spans="44:49" x14ac:dyDescent="0.35">
      <c r="AR1853" s="11" t="s">
        <v>76</v>
      </c>
      <c r="AS1853" s="11">
        <v>1850</v>
      </c>
      <c r="AT1853" s="11">
        <v>-1.206734</v>
      </c>
      <c r="AU1853" s="11">
        <v>-1.06772</v>
      </c>
      <c r="AV1853" s="11">
        <v>0.139014</v>
      </c>
      <c r="AW1853" s="11">
        <v>11.519854</v>
      </c>
    </row>
    <row r="1854" spans="44:49" x14ac:dyDescent="0.35">
      <c r="AR1854" s="11" t="s">
        <v>78</v>
      </c>
      <c r="AS1854" s="11">
        <v>1851</v>
      </c>
      <c r="AT1854" s="11">
        <v>-13.103964</v>
      </c>
      <c r="AU1854" s="11">
        <v>-13.40972</v>
      </c>
      <c r="AV1854" s="11">
        <v>0.305757</v>
      </c>
      <c r="AW1854" s="11">
        <v>2.3333140000000001</v>
      </c>
    </row>
    <row r="1855" spans="44:49" x14ac:dyDescent="0.35">
      <c r="AR1855" s="11" t="s">
        <v>76</v>
      </c>
      <c r="AS1855" s="11">
        <v>1852</v>
      </c>
      <c r="AT1855" s="11">
        <v>36.893889000000001</v>
      </c>
      <c r="AU1855" s="11">
        <v>35.738002000000002</v>
      </c>
      <c r="AV1855" s="11">
        <v>1.1558870000000001</v>
      </c>
      <c r="AW1855" s="11">
        <v>3.133003</v>
      </c>
    </row>
    <row r="1856" spans="44:49" x14ac:dyDescent="0.35">
      <c r="AR1856" s="11" t="s">
        <v>76</v>
      </c>
      <c r="AS1856" s="11">
        <v>1853</v>
      </c>
      <c r="AT1856" s="11">
        <v>-18.022468</v>
      </c>
      <c r="AU1856" s="11">
        <v>-17.734804</v>
      </c>
      <c r="AV1856" s="11">
        <v>0.28766399999999998</v>
      </c>
      <c r="AW1856" s="11">
        <v>1.5961399999999999</v>
      </c>
    </row>
    <row r="1857" spans="44:49" x14ac:dyDescent="0.35">
      <c r="AR1857" s="11" t="s">
        <v>83</v>
      </c>
      <c r="AS1857" s="11">
        <v>1854</v>
      </c>
      <c r="AT1857" s="11">
        <v>14.516000999999999</v>
      </c>
      <c r="AU1857" s="11">
        <v>11.038169</v>
      </c>
      <c r="AV1857" s="11">
        <v>3.4778319999999998</v>
      </c>
      <c r="AW1857" s="11">
        <v>23.958611999999999</v>
      </c>
    </row>
    <row r="1858" spans="44:49" x14ac:dyDescent="0.35">
      <c r="AR1858" s="11" t="s">
        <v>76</v>
      </c>
      <c r="AS1858" s="11">
        <v>1855</v>
      </c>
      <c r="AT1858" s="11">
        <v>8.2267229999999998</v>
      </c>
      <c r="AU1858" s="11">
        <v>13.151952</v>
      </c>
      <c r="AV1858" s="11">
        <v>4.9252289999999999</v>
      </c>
      <c r="AW1858" s="11">
        <v>59.868659999999998</v>
      </c>
    </row>
    <row r="1859" spans="44:49" x14ac:dyDescent="0.35">
      <c r="AR1859" s="11" t="s">
        <v>76</v>
      </c>
      <c r="AS1859" s="11">
        <v>1856</v>
      </c>
      <c r="AT1859" s="11">
        <v>9.0836279999999991</v>
      </c>
      <c r="AU1859" s="11">
        <v>7.0136419999999999</v>
      </c>
      <c r="AV1859" s="11">
        <v>2.0699860000000001</v>
      </c>
      <c r="AW1859" s="11">
        <v>22.788098000000002</v>
      </c>
    </row>
    <row r="1860" spans="44:49" x14ac:dyDescent="0.35">
      <c r="AR1860" s="11" t="s">
        <v>76</v>
      </c>
      <c r="AS1860" s="11">
        <v>1857</v>
      </c>
      <c r="AT1860" s="11">
        <v>-20.715026000000002</v>
      </c>
      <c r="AU1860" s="11">
        <v>-20.448205999999999</v>
      </c>
      <c r="AV1860" s="11">
        <v>0.26682</v>
      </c>
      <c r="AW1860" s="11">
        <v>1.2880510000000001</v>
      </c>
    </row>
    <row r="1861" spans="44:49" x14ac:dyDescent="0.35">
      <c r="AR1861" s="11" t="s">
        <v>76</v>
      </c>
      <c r="AS1861" s="11">
        <v>1858</v>
      </c>
      <c r="AT1861" s="11">
        <v>-17.451089</v>
      </c>
      <c r="AU1861" s="11">
        <v>-15.633330000000001</v>
      </c>
      <c r="AV1861" s="11">
        <v>1.8177589999999999</v>
      </c>
      <c r="AW1861" s="11">
        <v>10.416306000000001</v>
      </c>
    </row>
    <row r="1862" spans="44:49" x14ac:dyDescent="0.35">
      <c r="AR1862" s="11" t="s">
        <v>76</v>
      </c>
      <c r="AS1862" s="11">
        <v>1859</v>
      </c>
      <c r="AT1862" s="11">
        <v>6.9422860000000002</v>
      </c>
      <c r="AU1862" s="11">
        <v>11.628107999999999</v>
      </c>
      <c r="AV1862" s="11">
        <v>4.6858219999999999</v>
      </c>
      <c r="AW1862" s="11">
        <v>67.496823000000006</v>
      </c>
    </row>
    <row r="1863" spans="44:49" x14ac:dyDescent="0.35">
      <c r="AR1863" s="11" t="s">
        <v>83</v>
      </c>
      <c r="AS1863" s="11">
        <v>1860</v>
      </c>
      <c r="AT1863" s="11">
        <v>-7.8921989999999997</v>
      </c>
      <c r="AU1863" s="11">
        <v>-2.1377570000000001</v>
      </c>
      <c r="AV1863" s="11">
        <v>5.7544420000000001</v>
      </c>
      <c r="AW1863" s="11">
        <v>72.913034999999994</v>
      </c>
    </row>
    <row r="1864" spans="44:49" x14ac:dyDescent="0.35">
      <c r="AR1864" s="11" t="s">
        <v>78</v>
      </c>
      <c r="AS1864" s="11">
        <v>1861</v>
      </c>
      <c r="AT1864" s="11">
        <v>1.2002139999999999</v>
      </c>
      <c r="AU1864" s="11">
        <v>-0.63896900000000001</v>
      </c>
      <c r="AV1864" s="11">
        <v>1.839183</v>
      </c>
      <c r="AW1864" s="11" t="s">
        <v>77</v>
      </c>
    </row>
    <row r="1865" spans="44:49" x14ac:dyDescent="0.35">
      <c r="AR1865" s="11" t="s">
        <v>76</v>
      </c>
      <c r="AS1865" s="11">
        <v>1862</v>
      </c>
      <c r="AT1865" s="11">
        <v>-1.610549</v>
      </c>
      <c r="AU1865" s="11">
        <v>-3.101083</v>
      </c>
      <c r="AV1865" s="11">
        <v>1.490534</v>
      </c>
      <c r="AW1865" s="11">
        <v>92.548185000000004</v>
      </c>
    </row>
    <row r="1866" spans="44:49" x14ac:dyDescent="0.35">
      <c r="AR1866" s="11" t="s">
        <v>83</v>
      </c>
      <c r="AS1866" s="11">
        <v>1863</v>
      </c>
      <c r="AT1866" s="11">
        <v>14.585031000000001</v>
      </c>
      <c r="AU1866" s="11">
        <v>12.118373999999999</v>
      </c>
      <c r="AV1866" s="11">
        <v>2.4666570000000001</v>
      </c>
      <c r="AW1866" s="11">
        <v>16.912251999999999</v>
      </c>
    </row>
    <row r="1867" spans="44:49" x14ac:dyDescent="0.35">
      <c r="AR1867" s="11" t="s">
        <v>76</v>
      </c>
      <c r="AS1867" s="11">
        <v>1864</v>
      </c>
      <c r="AT1867" s="11">
        <v>19.837999</v>
      </c>
      <c r="AU1867" s="11">
        <v>17.463160999999999</v>
      </c>
      <c r="AV1867" s="11">
        <v>2.3748390000000001</v>
      </c>
      <c r="AW1867" s="11">
        <v>11.971161</v>
      </c>
    </row>
    <row r="1868" spans="44:49" x14ac:dyDescent="0.35">
      <c r="AR1868" s="11" t="s">
        <v>76</v>
      </c>
      <c r="AS1868" s="11">
        <v>1865</v>
      </c>
      <c r="AT1868" s="11">
        <v>1.1283939999999999</v>
      </c>
      <c r="AU1868" s="11">
        <v>-3.8564729999999998</v>
      </c>
      <c r="AV1868" s="11">
        <v>4.9848670000000004</v>
      </c>
      <c r="AW1868" s="11" t="s">
        <v>77</v>
      </c>
    </row>
    <row r="1869" spans="44:49" x14ac:dyDescent="0.35">
      <c r="AR1869" s="11" t="s">
        <v>78</v>
      </c>
      <c r="AS1869" s="11">
        <v>1866</v>
      </c>
      <c r="AT1869" s="11">
        <v>22.361530999999999</v>
      </c>
      <c r="AU1869" s="11">
        <v>23.011944</v>
      </c>
      <c r="AV1869" s="11">
        <v>0.65041300000000002</v>
      </c>
      <c r="AW1869" s="11">
        <v>2.9086240000000001</v>
      </c>
    </row>
    <row r="1870" spans="44:49" x14ac:dyDescent="0.35">
      <c r="AR1870" s="11" t="s">
        <v>76</v>
      </c>
      <c r="AS1870" s="11">
        <v>1867</v>
      </c>
      <c r="AT1870" s="11">
        <v>3.0119560000000001</v>
      </c>
      <c r="AU1870" s="11">
        <v>4.1212220000000004</v>
      </c>
      <c r="AV1870" s="11">
        <v>1.1092660000000001</v>
      </c>
      <c r="AW1870" s="11">
        <v>36.828760000000003</v>
      </c>
    </row>
    <row r="1871" spans="44:49" x14ac:dyDescent="0.35">
      <c r="AR1871" s="11" t="s">
        <v>76</v>
      </c>
      <c r="AS1871" s="11">
        <v>1868</v>
      </c>
      <c r="AT1871" s="11">
        <v>-11.334235</v>
      </c>
      <c r="AU1871" s="11">
        <v>-17.505738999999998</v>
      </c>
      <c r="AV1871" s="11">
        <v>6.1715049999999998</v>
      </c>
      <c r="AW1871" s="11">
        <v>54.450122999999998</v>
      </c>
    </row>
    <row r="1872" spans="44:49" x14ac:dyDescent="0.35">
      <c r="AR1872" s="11" t="s">
        <v>78</v>
      </c>
      <c r="AS1872" s="11">
        <v>1869</v>
      </c>
      <c r="AT1872" s="11">
        <v>38.623873000000003</v>
      </c>
      <c r="AU1872" s="11">
        <v>33.690137</v>
      </c>
      <c r="AV1872" s="11">
        <v>4.9337350000000004</v>
      </c>
      <c r="AW1872" s="11">
        <v>12.773797999999999</v>
      </c>
    </row>
    <row r="1873" spans="44:49" x14ac:dyDescent="0.35">
      <c r="AR1873" s="11" t="s">
        <v>76</v>
      </c>
      <c r="AS1873" s="11">
        <v>1870</v>
      </c>
      <c r="AT1873" s="11">
        <v>-7.3033530000000004</v>
      </c>
      <c r="AU1873" s="11">
        <v>-7.7970220000000001</v>
      </c>
      <c r="AV1873" s="11">
        <v>0.49366900000000002</v>
      </c>
      <c r="AW1873" s="11">
        <v>6.7594830000000004</v>
      </c>
    </row>
    <row r="1874" spans="44:49" x14ac:dyDescent="0.35">
      <c r="AR1874" s="11" t="s">
        <v>83</v>
      </c>
      <c r="AS1874" s="11">
        <v>1871</v>
      </c>
      <c r="AT1874" s="11">
        <v>13.445919999999999</v>
      </c>
      <c r="AU1874" s="11">
        <v>20.358822</v>
      </c>
      <c r="AV1874" s="11">
        <v>6.9129019999999999</v>
      </c>
      <c r="AW1874" s="11">
        <v>51.412635999999999</v>
      </c>
    </row>
    <row r="1875" spans="44:49" x14ac:dyDescent="0.35">
      <c r="AR1875" s="11" t="s">
        <v>76</v>
      </c>
      <c r="AS1875" s="11">
        <v>1872</v>
      </c>
      <c r="AT1875" s="11">
        <v>7.4609360000000002</v>
      </c>
      <c r="AU1875" s="11">
        <v>7.3370499999999996</v>
      </c>
      <c r="AV1875" s="11">
        <v>0.123886</v>
      </c>
      <c r="AW1875" s="11">
        <v>1.6604650000000001</v>
      </c>
    </row>
    <row r="1876" spans="44:49" x14ac:dyDescent="0.35">
      <c r="AR1876" s="11" t="s">
        <v>76</v>
      </c>
      <c r="AS1876" s="11">
        <v>1873</v>
      </c>
      <c r="AT1876" s="11">
        <v>9.0774340000000002</v>
      </c>
      <c r="AU1876" s="11">
        <v>9.5407729999999997</v>
      </c>
      <c r="AV1876" s="11">
        <v>0.463339</v>
      </c>
      <c r="AW1876" s="11">
        <v>5.1042959999999997</v>
      </c>
    </row>
    <row r="1877" spans="44:49" x14ac:dyDescent="0.35">
      <c r="AR1877" s="11" t="s">
        <v>76</v>
      </c>
      <c r="AS1877" s="11">
        <v>1874</v>
      </c>
      <c r="AT1877" s="11">
        <v>-2.9194399999999998</v>
      </c>
      <c r="AU1877" s="11">
        <v>-0.51661299999999999</v>
      </c>
      <c r="AV1877" s="11">
        <v>2.402828</v>
      </c>
      <c r="AW1877" s="11">
        <v>82.304393000000005</v>
      </c>
    </row>
    <row r="1878" spans="44:49" x14ac:dyDescent="0.35">
      <c r="AR1878" s="11" t="s">
        <v>76</v>
      </c>
      <c r="AS1878" s="11">
        <v>1875</v>
      </c>
      <c r="AT1878" s="11">
        <v>29.803657999999999</v>
      </c>
      <c r="AU1878" s="11">
        <v>31.381910999999999</v>
      </c>
      <c r="AV1878" s="11">
        <v>1.578252</v>
      </c>
      <c r="AW1878" s="11">
        <v>5.2954990000000004</v>
      </c>
    </row>
    <row r="1879" spans="44:49" x14ac:dyDescent="0.35">
      <c r="AR1879" s="11" t="s">
        <v>76</v>
      </c>
      <c r="AS1879" s="11">
        <v>1876</v>
      </c>
      <c r="AT1879" s="11">
        <v>-4.0344230000000003</v>
      </c>
      <c r="AU1879" s="11">
        <v>-2.3017180000000002</v>
      </c>
      <c r="AV1879" s="11">
        <v>1.7327049999999999</v>
      </c>
      <c r="AW1879" s="11">
        <v>42.948036000000002</v>
      </c>
    </row>
    <row r="1880" spans="44:49" x14ac:dyDescent="0.35">
      <c r="AR1880" s="11" t="s">
        <v>76</v>
      </c>
      <c r="AS1880" s="11">
        <v>1877</v>
      </c>
      <c r="AT1880" s="11">
        <v>-5.9216620000000004</v>
      </c>
      <c r="AU1880" s="11">
        <v>-8.6159549999999996</v>
      </c>
      <c r="AV1880" s="11">
        <v>2.694293</v>
      </c>
      <c r="AW1880" s="11">
        <v>45.498930000000001</v>
      </c>
    </row>
    <row r="1881" spans="44:49" x14ac:dyDescent="0.35">
      <c r="AR1881" s="11" t="s">
        <v>76</v>
      </c>
      <c r="AS1881" s="11">
        <v>1878</v>
      </c>
      <c r="AT1881" s="11">
        <v>-11.669286</v>
      </c>
      <c r="AU1881" s="11">
        <v>-11.758839999999999</v>
      </c>
      <c r="AV1881" s="11">
        <v>8.9553999999999995E-2</v>
      </c>
      <c r="AW1881" s="11">
        <v>0.76743399999999995</v>
      </c>
    </row>
    <row r="1882" spans="44:49" x14ac:dyDescent="0.35">
      <c r="AR1882" s="11" t="s">
        <v>83</v>
      </c>
      <c r="AS1882" s="11">
        <v>1879</v>
      </c>
      <c r="AT1882" s="11">
        <v>-11.538923</v>
      </c>
      <c r="AU1882" s="11">
        <v>-10.927676</v>
      </c>
      <c r="AV1882" s="11">
        <v>0.61124699999999998</v>
      </c>
      <c r="AW1882" s="11">
        <v>5.2972609999999998</v>
      </c>
    </row>
    <row r="1883" spans="44:49" x14ac:dyDescent="0.35">
      <c r="AR1883" s="11" t="s">
        <v>83</v>
      </c>
      <c r="AS1883" s="11">
        <v>1880</v>
      </c>
      <c r="AT1883" s="11">
        <v>-25.467873999999998</v>
      </c>
      <c r="AU1883" s="11">
        <v>-25.125534999999999</v>
      </c>
      <c r="AV1883" s="11">
        <v>0.342339</v>
      </c>
      <c r="AW1883" s="11">
        <v>1.3441989999999999</v>
      </c>
    </row>
    <row r="1884" spans="44:49" x14ac:dyDescent="0.35">
      <c r="AR1884" s="11" t="s">
        <v>78</v>
      </c>
      <c r="AS1884" s="11">
        <v>1881</v>
      </c>
      <c r="AT1884" s="11">
        <v>12.769209999999999</v>
      </c>
      <c r="AU1884" s="11">
        <v>27.629109</v>
      </c>
      <c r="AV1884" s="11">
        <v>14.859899</v>
      </c>
      <c r="AW1884" s="11" t="s">
        <v>77</v>
      </c>
    </row>
    <row r="1885" spans="44:49" x14ac:dyDescent="0.35">
      <c r="AR1885" s="11" t="s">
        <v>76</v>
      </c>
      <c r="AS1885" s="11">
        <v>1882</v>
      </c>
      <c r="AT1885" s="11">
        <v>-8.3482140000000005</v>
      </c>
      <c r="AU1885" s="11">
        <v>-7.3456419999999998</v>
      </c>
      <c r="AV1885" s="11">
        <v>1.002572</v>
      </c>
      <c r="AW1885" s="11">
        <v>12.009415000000001</v>
      </c>
    </row>
    <row r="1886" spans="44:49" x14ac:dyDescent="0.35">
      <c r="AR1886" s="11" t="s">
        <v>78</v>
      </c>
      <c r="AS1886" s="11">
        <v>1883</v>
      </c>
      <c r="AT1886" s="11">
        <v>-12.73724</v>
      </c>
      <c r="AU1886" s="11">
        <v>-14.292253000000001</v>
      </c>
      <c r="AV1886" s="11">
        <v>1.555013</v>
      </c>
      <c r="AW1886" s="11">
        <v>12.208398000000001</v>
      </c>
    </row>
    <row r="1887" spans="44:49" x14ac:dyDescent="0.35">
      <c r="AR1887" s="11" t="s">
        <v>76</v>
      </c>
      <c r="AS1887" s="11">
        <v>1884</v>
      </c>
      <c r="AT1887" s="11">
        <v>22.004522999999999</v>
      </c>
      <c r="AU1887" s="11">
        <v>22.865518000000002</v>
      </c>
      <c r="AV1887" s="11">
        <v>0.86099499999999995</v>
      </c>
      <c r="AW1887" s="11">
        <v>3.9128099999999999</v>
      </c>
    </row>
    <row r="1888" spans="44:49" x14ac:dyDescent="0.35">
      <c r="AR1888" s="11" t="s">
        <v>76</v>
      </c>
      <c r="AS1888" s="11">
        <v>1885</v>
      </c>
      <c r="AT1888" s="11">
        <v>12.413755999999999</v>
      </c>
      <c r="AU1888" s="11">
        <v>11.095563</v>
      </c>
      <c r="AV1888" s="11">
        <v>1.3181929999999999</v>
      </c>
      <c r="AW1888" s="11">
        <v>10.618808</v>
      </c>
    </row>
    <row r="1889" spans="44:49" x14ac:dyDescent="0.35">
      <c r="AR1889" s="11" t="s">
        <v>76</v>
      </c>
      <c r="AS1889" s="11">
        <v>1886</v>
      </c>
      <c r="AT1889" s="11">
        <v>14.666199000000001</v>
      </c>
      <c r="AU1889" s="11">
        <v>11.564252</v>
      </c>
      <c r="AV1889" s="11">
        <v>3.101947</v>
      </c>
      <c r="AW1889" s="11">
        <v>21.150310999999999</v>
      </c>
    </row>
    <row r="1890" spans="44:49" x14ac:dyDescent="0.35">
      <c r="AR1890" s="11" t="s">
        <v>76</v>
      </c>
      <c r="AS1890" s="11">
        <v>1887</v>
      </c>
      <c r="AT1890" s="11">
        <v>0.48729</v>
      </c>
      <c r="AU1890" s="11">
        <v>-8.4769210000000008</v>
      </c>
      <c r="AV1890" s="11">
        <v>8.9642110000000006</v>
      </c>
      <c r="AW1890" s="11" t="s">
        <v>77</v>
      </c>
    </row>
    <row r="1891" spans="44:49" x14ac:dyDescent="0.35">
      <c r="AR1891" s="11" t="s">
        <v>78</v>
      </c>
      <c r="AS1891" s="11">
        <v>1888</v>
      </c>
      <c r="AT1891" s="11">
        <v>-13.168417</v>
      </c>
      <c r="AU1891" s="11">
        <v>-13.777748000000001</v>
      </c>
      <c r="AV1891" s="11">
        <v>0.60933099999999996</v>
      </c>
      <c r="AW1891" s="11">
        <v>4.6272159999999998</v>
      </c>
    </row>
    <row r="1892" spans="44:49" x14ac:dyDescent="0.35">
      <c r="AR1892" s="11" t="s">
        <v>76</v>
      </c>
      <c r="AS1892" s="11">
        <v>1889</v>
      </c>
      <c r="AT1892" s="11">
        <v>33.104604000000002</v>
      </c>
      <c r="AU1892" s="11">
        <v>33.426855000000003</v>
      </c>
      <c r="AV1892" s="11">
        <v>0.32225199999999998</v>
      </c>
      <c r="AW1892" s="11">
        <v>0.97343400000000002</v>
      </c>
    </row>
    <row r="1893" spans="44:49" x14ac:dyDescent="0.35">
      <c r="AR1893" s="11" t="s">
        <v>83</v>
      </c>
      <c r="AS1893" s="11">
        <v>1890</v>
      </c>
      <c r="AT1893" s="11">
        <v>-11.116985</v>
      </c>
      <c r="AU1893" s="11">
        <v>-12.481509000000001</v>
      </c>
      <c r="AV1893" s="11">
        <v>1.3645240000000001</v>
      </c>
      <c r="AW1893" s="11">
        <v>12.274231</v>
      </c>
    </row>
    <row r="1894" spans="44:49" x14ac:dyDescent="0.35">
      <c r="AR1894" s="11" t="s">
        <v>76</v>
      </c>
      <c r="AS1894" s="11">
        <v>1891</v>
      </c>
      <c r="AT1894" s="11">
        <v>26.588013</v>
      </c>
      <c r="AU1894" s="11">
        <v>27.435925000000001</v>
      </c>
      <c r="AV1894" s="11">
        <v>0.84791300000000003</v>
      </c>
      <c r="AW1894" s="11">
        <v>3.189079</v>
      </c>
    </row>
    <row r="1895" spans="44:49" x14ac:dyDescent="0.35">
      <c r="AR1895" s="11" t="s">
        <v>83</v>
      </c>
      <c r="AS1895" s="11">
        <v>1892</v>
      </c>
      <c r="AT1895" s="11">
        <v>-11.648064</v>
      </c>
      <c r="AU1895" s="11">
        <v>-6.7457659999999997</v>
      </c>
      <c r="AV1895" s="11">
        <v>4.9022969999999999</v>
      </c>
      <c r="AW1895" s="11">
        <v>42.086801000000001</v>
      </c>
    </row>
    <row r="1896" spans="44:49" x14ac:dyDescent="0.35">
      <c r="AR1896" s="11" t="s">
        <v>78</v>
      </c>
      <c r="AS1896" s="11">
        <v>1893</v>
      </c>
      <c r="AT1896" s="11">
        <v>-1.2165239999999999</v>
      </c>
      <c r="AU1896" s="11">
        <v>-4.4772590000000001</v>
      </c>
      <c r="AV1896" s="11">
        <v>3.2607349999999999</v>
      </c>
      <c r="AW1896" s="11" t="s">
        <v>77</v>
      </c>
    </row>
    <row r="1897" spans="44:49" x14ac:dyDescent="0.35">
      <c r="AR1897" s="11" t="s">
        <v>76</v>
      </c>
      <c r="AS1897" s="11">
        <v>1894</v>
      </c>
      <c r="AT1897" s="11">
        <v>7.9253410000000004</v>
      </c>
      <c r="AU1897" s="11">
        <v>4.684164</v>
      </c>
      <c r="AV1897" s="11">
        <v>3.2411780000000001</v>
      </c>
      <c r="AW1897" s="11">
        <v>40.896379000000003</v>
      </c>
    </row>
    <row r="1898" spans="44:49" x14ac:dyDescent="0.35">
      <c r="AR1898" s="11" t="s">
        <v>76</v>
      </c>
      <c r="AS1898" s="11">
        <v>1895</v>
      </c>
      <c r="AT1898" s="11">
        <v>5.2836530000000002</v>
      </c>
      <c r="AU1898" s="11">
        <v>1.539698</v>
      </c>
      <c r="AV1898" s="11">
        <v>3.7439550000000001</v>
      </c>
      <c r="AW1898" s="11">
        <v>70.859217000000001</v>
      </c>
    </row>
    <row r="1899" spans="44:49" x14ac:dyDescent="0.35">
      <c r="AR1899" s="11" t="s">
        <v>76</v>
      </c>
      <c r="AS1899" s="11">
        <v>1896</v>
      </c>
      <c r="AT1899" s="11">
        <v>-6.12629</v>
      </c>
      <c r="AU1899" s="11">
        <v>-6.0518489999999998</v>
      </c>
      <c r="AV1899" s="11">
        <v>7.4440999999999993E-2</v>
      </c>
      <c r="AW1899" s="11">
        <v>1.2151099999999999</v>
      </c>
    </row>
    <row r="1900" spans="44:49" x14ac:dyDescent="0.35">
      <c r="AR1900" s="11" t="s">
        <v>76</v>
      </c>
      <c r="AS1900" s="11">
        <v>1897</v>
      </c>
      <c r="AT1900" s="11">
        <v>12.529083</v>
      </c>
      <c r="AU1900" s="11">
        <v>14.00141</v>
      </c>
      <c r="AV1900" s="11">
        <v>1.4723269999999999</v>
      </c>
      <c r="AW1900" s="11">
        <v>11.751274</v>
      </c>
    </row>
    <row r="1901" spans="44:49" x14ac:dyDescent="0.35">
      <c r="AR1901" s="11" t="s">
        <v>76</v>
      </c>
      <c r="AS1901" s="11">
        <v>1898</v>
      </c>
      <c r="AT1901" s="11">
        <v>-29.472563999999998</v>
      </c>
      <c r="AU1901" s="11">
        <v>-24.567171999999999</v>
      </c>
      <c r="AV1901" s="11">
        <v>4.905392</v>
      </c>
      <c r="AW1901" s="11">
        <v>16.643927999999999</v>
      </c>
    </row>
    <row r="1902" spans="44:49" x14ac:dyDescent="0.35">
      <c r="AR1902" s="11" t="s">
        <v>78</v>
      </c>
      <c r="AS1902" s="11">
        <v>1899</v>
      </c>
      <c r="AT1902" s="11">
        <v>10.543498</v>
      </c>
      <c r="AU1902" s="11">
        <v>13.624694999999999</v>
      </c>
      <c r="AV1902" s="11">
        <v>3.081197</v>
      </c>
      <c r="AW1902" s="11">
        <v>29.223666000000001</v>
      </c>
    </row>
    <row r="1903" spans="44:49" x14ac:dyDescent="0.35">
      <c r="AR1903" s="11" t="s">
        <v>76</v>
      </c>
      <c r="AS1903" s="11">
        <v>1900</v>
      </c>
      <c r="AT1903" s="11">
        <v>-15.861185000000001</v>
      </c>
      <c r="AU1903" s="11">
        <v>-16.944604999999999</v>
      </c>
      <c r="AV1903" s="11">
        <v>1.08342</v>
      </c>
      <c r="AW1903" s="11">
        <v>6.8306389999999997</v>
      </c>
    </row>
    <row r="1904" spans="44:49" x14ac:dyDescent="0.35">
      <c r="AR1904" s="11" t="s">
        <v>83</v>
      </c>
      <c r="AS1904" s="11">
        <v>1901</v>
      </c>
      <c r="AT1904" s="11">
        <v>-7.4220300000000003</v>
      </c>
      <c r="AU1904" s="11">
        <v>-8.7582970000000007</v>
      </c>
      <c r="AV1904" s="11">
        <v>1.3362670000000001</v>
      </c>
      <c r="AW1904" s="11">
        <v>18.004066999999999</v>
      </c>
    </row>
    <row r="1905" spans="44:49" x14ac:dyDescent="0.35">
      <c r="AR1905" s="11" t="s">
        <v>76</v>
      </c>
      <c r="AS1905" s="11">
        <v>1902</v>
      </c>
      <c r="AT1905" s="11">
        <v>-11.398179000000001</v>
      </c>
      <c r="AU1905" s="11">
        <v>-12.416323999999999</v>
      </c>
      <c r="AV1905" s="11">
        <v>1.0181450000000001</v>
      </c>
      <c r="AW1905" s="11">
        <v>8.9325270000000003</v>
      </c>
    </row>
    <row r="1906" spans="44:49" x14ac:dyDescent="0.35">
      <c r="AR1906" s="11" t="s">
        <v>76</v>
      </c>
      <c r="AS1906" s="11">
        <v>1903</v>
      </c>
      <c r="AT1906" s="11">
        <v>19.796144999999999</v>
      </c>
      <c r="AU1906" s="11">
        <v>21.304599</v>
      </c>
      <c r="AV1906" s="11">
        <v>1.508454</v>
      </c>
      <c r="AW1906" s="11">
        <v>7.619936</v>
      </c>
    </row>
    <row r="1907" spans="44:49" x14ac:dyDescent="0.35">
      <c r="AR1907" s="11" t="s">
        <v>76</v>
      </c>
      <c r="AS1907" s="11">
        <v>1904</v>
      </c>
      <c r="AT1907" s="11">
        <v>6.5978680000000001</v>
      </c>
      <c r="AU1907" s="11">
        <v>3.7830119999999998</v>
      </c>
      <c r="AV1907" s="11">
        <v>2.8148559999999998</v>
      </c>
      <c r="AW1907" s="11">
        <v>42.663116000000002</v>
      </c>
    </row>
    <row r="1908" spans="44:49" x14ac:dyDescent="0.35">
      <c r="AR1908" s="11" t="s">
        <v>76</v>
      </c>
      <c r="AS1908" s="11">
        <v>1905</v>
      </c>
      <c r="AT1908" s="11">
        <v>16.271142000000001</v>
      </c>
      <c r="AU1908" s="11">
        <v>12.585945000000001</v>
      </c>
      <c r="AV1908" s="11">
        <v>3.6851959999999999</v>
      </c>
      <c r="AW1908" s="11">
        <v>22.648665999999999</v>
      </c>
    </row>
    <row r="1909" spans="44:49" x14ac:dyDescent="0.35">
      <c r="AR1909" s="11" t="s">
        <v>78</v>
      </c>
      <c r="AS1909" s="11">
        <v>1906</v>
      </c>
      <c r="AT1909" s="11">
        <v>11.460786000000001</v>
      </c>
      <c r="AU1909" s="11">
        <v>9.0292209999999997</v>
      </c>
      <c r="AV1909" s="11">
        <v>2.4315660000000001</v>
      </c>
      <c r="AW1909" s="11">
        <v>21.216394000000001</v>
      </c>
    </row>
    <row r="1910" spans="44:49" x14ac:dyDescent="0.35">
      <c r="AR1910" s="11" t="s">
        <v>83</v>
      </c>
      <c r="AS1910" s="11">
        <v>1907</v>
      </c>
      <c r="AT1910" s="11">
        <v>-8.2440110000000004</v>
      </c>
      <c r="AU1910" s="11">
        <v>-8.2457689999999992</v>
      </c>
      <c r="AV1910" s="11">
        <v>1.758E-3</v>
      </c>
      <c r="AW1910" s="11">
        <v>2.1329000000000001E-2</v>
      </c>
    </row>
    <row r="1911" spans="44:49" x14ac:dyDescent="0.35">
      <c r="AR1911" s="11" t="s">
        <v>76</v>
      </c>
      <c r="AS1911" s="11">
        <v>1908</v>
      </c>
      <c r="AT1911" s="11">
        <v>17.814706000000001</v>
      </c>
      <c r="AU1911" s="11">
        <v>15.335621</v>
      </c>
      <c r="AV1911" s="11">
        <v>2.4790860000000001</v>
      </c>
      <c r="AW1911" s="11">
        <v>13.91595</v>
      </c>
    </row>
    <row r="1912" spans="44:49" x14ac:dyDescent="0.35">
      <c r="AR1912" s="11" t="s">
        <v>76</v>
      </c>
      <c r="AS1912" s="11">
        <v>1909</v>
      </c>
      <c r="AT1912" s="11">
        <v>14.180713000000001</v>
      </c>
      <c r="AU1912" s="11">
        <v>12.351533</v>
      </c>
      <c r="AV1912" s="11">
        <v>1.82918</v>
      </c>
      <c r="AW1912" s="11">
        <v>12.899068</v>
      </c>
    </row>
    <row r="1913" spans="44:49" x14ac:dyDescent="0.35">
      <c r="AR1913" s="11" t="s">
        <v>76</v>
      </c>
      <c r="AS1913" s="11">
        <v>1910</v>
      </c>
      <c r="AT1913" s="11">
        <v>-1.9983040000000001</v>
      </c>
      <c r="AU1913" s="11">
        <v>0.76595500000000005</v>
      </c>
      <c r="AV1913" s="11">
        <v>2.764259</v>
      </c>
      <c r="AW1913" s="11" t="s">
        <v>77</v>
      </c>
    </row>
    <row r="1914" spans="44:49" x14ac:dyDescent="0.35">
      <c r="AR1914" s="11" t="s">
        <v>76</v>
      </c>
      <c r="AS1914" s="11">
        <v>1911</v>
      </c>
      <c r="AT1914" s="11">
        <v>5.3193840000000003</v>
      </c>
      <c r="AU1914" s="11">
        <v>5.4320409999999999</v>
      </c>
      <c r="AV1914" s="11">
        <v>0.11265699999999999</v>
      </c>
      <c r="AW1914" s="11">
        <v>2.1178669999999999</v>
      </c>
    </row>
    <row r="1915" spans="44:49" x14ac:dyDescent="0.35">
      <c r="AR1915" s="11" t="s">
        <v>76</v>
      </c>
      <c r="AS1915" s="11">
        <v>1912</v>
      </c>
      <c r="AT1915" s="11">
        <v>-4.2248320000000001</v>
      </c>
      <c r="AU1915" s="11">
        <v>-5.3701309999999998</v>
      </c>
      <c r="AV1915" s="11">
        <v>1.1452979999999999</v>
      </c>
      <c r="AW1915" s="11">
        <v>27.108725</v>
      </c>
    </row>
    <row r="1916" spans="44:49" x14ac:dyDescent="0.35">
      <c r="AR1916" s="11" t="s">
        <v>76</v>
      </c>
      <c r="AS1916" s="11">
        <v>1913</v>
      </c>
      <c r="AT1916" s="11">
        <v>-3.765053</v>
      </c>
      <c r="AU1916" s="11">
        <v>-2.8387829999999998</v>
      </c>
      <c r="AV1916" s="11">
        <v>0.92627000000000004</v>
      </c>
      <c r="AW1916" s="11">
        <v>24.601787999999999</v>
      </c>
    </row>
    <row r="1917" spans="44:49" x14ac:dyDescent="0.35">
      <c r="AR1917" s="11" t="s">
        <v>83</v>
      </c>
      <c r="AS1917" s="11">
        <v>1914</v>
      </c>
      <c r="AT1917" s="11">
        <v>-24.594137</v>
      </c>
      <c r="AU1917" s="11">
        <v>-22.690647999999999</v>
      </c>
      <c r="AV1917" s="11">
        <v>1.903489</v>
      </c>
      <c r="AW1917" s="11">
        <v>7.7396029999999998</v>
      </c>
    </row>
    <row r="1918" spans="44:49" x14ac:dyDescent="0.35">
      <c r="AR1918" s="11" t="s">
        <v>78</v>
      </c>
      <c r="AS1918" s="11">
        <v>1915</v>
      </c>
      <c r="AT1918" s="11">
        <v>1.370382</v>
      </c>
      <c r="AU1918" s="11">
        <v>4.7446349999999997</v>
      </c>
      <c r="AV1918" s="11">
        <v>3.3742529999999999</v>
      </c>
      <c r="AW1918" s="11" t="s">
        <v>77</v>
      </c>
    </row>
    <row r="1919" spans="44:49" x14ac:dyDescent="0.35">
      <c r="AR1919" s="11" t="s">
        <v>76</v>
      </c>
      <c r="AS1919" s="11">
        <v>1916</v>
      </c>
      <c r="AT1919" s="11">
        <v>25.389848000000001</v>
      </c>
      <c r="AU1919" s="11">
        <v>24.314568000000001</v>
      </c>
      <c r="AV1919" s="11">
        <v>1.07528</v>
      </c>
      <c r="AW1919" s="11">
        <v>4.23508</v>
      </c>
    </row>
    <row r="1920" spans="44:49" x14ac:dyDescent="0.35">
      <c r="AR1920" s="11" t="s">
        <v>76</v>
      </c>
      <c r="AS1920" s="11">
        <v>1917</v>
      </c>
      <c r="AT1920" s="11">
        <v>-2.6907830000000001</v>
      </c>
      <c r="AU1920" s="11">
        <v>-4.6962140000000003</v>
      </c>
      <c r="AV1920" s="11">
        <v>2.0054310000000002</v>
      </c>
      <c r="AW1920" s="11">
        <v>74.529632000000007</v>
      </c>
    </row>
    <row r="1921" spans="44:49" x14ac:dyDescent="0.35">
      <c r="AR1921" s="11" t="s">
        <v>83</v>
      </c>
      <c r="AS1921" s="11">
        <v>1918</v>
      </c>
      <c r="AT1921" s="11">
        <v>49.875309999999999</v>
      </c>
      <c r="AU1921" s="11">
        <v>41.286231999999998</v>
      </c>
      <c r="AV1921" s="11">
        <v>8.5890789999999999</v>
      </c>
      <c r="AW1921" s="11">
        <v>17.221102999999999</v>
      </c>
    </row>
    <row r="1922" spans="44:49" x14ac:dyDescent="0.35">
      <c r="AR1922" s="11" t="s">
        <v>78</v>
      </c>
      <c r="AS1922" s="11">
        <v>1919</v>
      </c>
      <c r="AT1922" s="11">
        <v>27.147193999999999</v>
      </c>
      <c r="AU1922" s="11">
        <v>28.166629</v>
      </c>
      <c r="AV1922" s="11">
        <v>1.0194350000000001</v>
      </c>
      <c r="AW1922" s="11">
        <v>3.7552140000000001</v>
      </c>
    </row>
    <row r="1923" spans="44:49" x14ac:dyDescent="0.35">
      <c r="AR1923" s="11" t="s">
        <v>76</v>
      </c>
      <c r="AS1923" s="11">
        <v>1920</v>
      </c>
      <c r="AT1923" s="11">
        <v>-1.575223</v>
      </c>
      <c r="AU1923" s="11">
        <v>2.305164</v>
      </c>
      <c r="AV1923" s="11">
        <v>3.8803869999999998</v>
      </c>
      <c r="AW1923" s="11" t="s">
        <v>77</v>
      </c>
    </row>
    <row r="1924" spans="44:49" x14ac:dyDescent="0.35">
      <c r="AR1924" s="11" t="s">
        <v>76</v>
      </c>
      <c r="AS1924" s="11">
        <v>1921</v>
      </c>
      <c r="AT1924" s="11">
        <v>-9.2085489999999997</v>
      </c>
      <c r="AU1924" s="11">
        <v>-12.286935</v>
      </c>
      <c r="AV1924" s="11">
        <v>3.0783849999999999</v>
      </c>
      <c r="AW1924" s="11">
        <v>33.429642999999999</v>
      </c>
    </row>
    <row r="1925" spans="44:49" x14ac:dyDescent="0.35">
      <c r="AR1925" s="11" t="s">
        <v>78</v>
      </c>
      <c r="AS1925" s="11">
        <v>1922</v>
      </c>
      <c r="AT1925" s="11">
        <v>-3.425287</v>
      </c>
      <c r="AU1925" s="11">
        <v>-5.3902510000000001</v>
      </c>
      <c r="AV1925" s="11">
        <v>1.9649639999999999</v>
      </c>
      <c r="AW1925" s="11">
        <v>57.366408999999997</v>
      </c>
    </row>
    <row r="1926" spans="44:49" x14ac:dyDescent="0.35">
      <c r="AR1926" s="11" t="s">
        <v>76</v>
      </c>
      <c r="AS1926" s="11">
        <v>1923</v>
      </c>
      <c r="AT1926" s="11">
        <v>-6.8380239999999999</v>
      </c>
      <c r="AU1926" s="11">
        <v>-5.977983</v>
      </c>
      <c r="AV1926" s="11">
        <v>0.86004100000000006</v>
      </c>
      <c r="AW1926" s="11">
        <v>12.577334</v>
      </c>
    </row>
    <row r="1927" spans="44:49" x14ac:dyDescent="0.35">
      <c r="AR1927" s="11" t="s">
        <v>83</v>
      </c>
      <c r="AS1927" s="11">
        <v>1924</v>
      </c>
      <c r="AT1927" s="11">
        <v>13.834110000000001</v>
      </c>
      <c r="AU1927" s="11">
        <v>17.025148000000002</v>
      </c>
      <c r="AV1927" s="11">
        <v>3.191039</v>
      </c>
      <c r="AW1927" s="11">
        <v>23.066454</v>
      </c>
    </row>
    <row r="1928" spans="44:49" x14ac:dyDescent="0.35">
      <c r="AR1928" s="11" t="s">
        <v>76</v>
      </c>
      <c r="AS1928" s="11">
        <v>1925</v>
      </c>
      <c r="AT1928" s="11">
        <v>-4.1211929999999999</v>
      </c>
      <c r="AU1928" s="11">
        <v>-7.103593</v>
      </c>
      <c r="AV1928" s="11">
        <v>2.9824000000000002</v>
      </c>
      <c r="AW1928" s="11">
        <v>72.367395000000002</v>
      </c>
    </row>
    <row r="1929" spans="44:49" x14ac:dyDescent="0.35">
      <c r="AR1929" s="11" t="s">
        <v>76</v>
      </c>
      <c r="AS1929" s="11">
        <v>1926</v>
      </c>
      <c r="AT1929" s="11">
        <v>-5.4489429999999999</v>
      </c>
      <c r="AU1929" s="11">
        <v>-5.5669029999999999</v>
      </c>
      <c r="AV1929" s="11">
        <v>0.11796</v>
      </c>
      <c r="AW1929" s="11">
        <v>2.1648269999999998</v>
      </c>
    </row>
    <row r="1930" spans="44:49" x14ac:dyDescent="0.35">
      <c r="AR1930" s="11" t="s">
        <v>76</v>
      </c>
      <c r="AS1930" s="11">
        <v>1927</v>
      </c>
      <c r="AT1930" s="11">
        <v>41.262552999999997</v>
      </c>
      <c r="AU1930" s="11">
        <v>35.627299000000001</v>
      </c>
      <c r="AV1930" s="11">
        <v>5.6352529999999996</v>
      </c>
      <c r="AW1930" s="11">
        <v>13.657064999999999</v>
      </c>
    </row>
    <row r="1931" spans="44:49" x14ac:dyDescent="0.35">
      <c r="AR1931" s="11" t="s">
        <v>78</v>
      </c>
      <c r="AS1931" s="11">
        <v>1928</v>
      </c>
      <c r="AT1931" s="11">
        <v>-22.621603</v>
      </c>
      <c r="AU1931" s="11">
        <v>-24.654253000000001</v>
      </c>
      <c r="AV1931" s="11">
        <v>2.0326499999999998</v>
      </c>
      <c r="AW1931" s="11">
        <v>8.9854380000000003</v>
      </c>
    </row>
    <row r="1932" spans="44:49" x14ac:dyDescent="0.35">
      <c r="AR1932" s="11" t="s">
        <v>76</v>
      </c>
      <c r="AS1932" s="11">
        <v>1929</v>
      </c>
      <c r="AT1932" s="11">
        <v>-14.983388</v>
      </c>
      <c r="AU1932" s="11">
        <v>-15.278835000000001</v>
      </c>
      <c r="AV1932" s="11">
        <v>0.29544599999999999</v>
      </c>
      <c r="AW1932" s="11">
        <v>1.9718260000000001</v>
      </c>
    </row>
    <row r="1933" spans="44:49" x14ac:dyDescent="0.35">
      <c r="AR1933" s="11" t="s">
        <v>76</v>
      </c>
      <c r="AS1933" s="11">
        <v>1930</v>
      </c>
      <c r="AT1933" s="11">
        <v>25.051268</v>
      </c>
      <c r="AU1933" s="11">
        <v>24.544836</v>
      </c>
      <c r="AV1933" s="11">
        <v>0.50643199999999999</v>
      </c>
      <c r="AW1933" s="11">
        <v>2.021582</v>
      </c>
    </row>
    <row r="1934" spans="44:49" x14ac:dyDescent="0.35">
      <c r="AR1934" s="11" t="s">
        <v>83</v>
      </c>
      <c r="AS1934" s="11">
        <v>1931</v>
      </c>
      <c r="AT1934" s="11">
        <v>-17.142723</v>
      </c>
      <c r="AU1934" s="11">
        <v>-15.429646</v>
      </c>
      <c r="AV1934" s="11">
        <v>1.7130780000000001</v>
      </c>
      <c r="AW1934" s="11">
        <v>9.9930319999999995</v>
      </c>
    </row>
    <row r="1935" spans="44:49" x14ac:dyDescent="0.35">
      <c r="AR1935" s="11" t="s">
        <v>76</v>
      </c>
      <c r="AS1935" s="11">
        <v>1932</v>
      </c>
      <c r="AT1935" s="11">
        <v>-12.723036</v>
      </c>
      <c r="AU1935" s="11">
        <v>-12.908412999999999</v>
      </c>
      <c r="AV1935" s="11">
        <v>0.18537699999999999</v>
      </c>
      <c r="AW1935" s="11">
        <v>1.4570160000000001</v>
      </c>
    </row>
    <row r="1936" spans="44:49" x14ac:dyDescent="0.35">
      <c r="AR1936" s="11" t="s">
        <v>76</v>
      </c>
      <c r="AS1936" s="11">
        <v>1933</v>
      </c>
      <c r="AT1936" s="11">
        <v>40.645659999999999</v>
      </c>
      <c r="AU1936" s="11">
        <v>37.685825000000001</v>
      </c>
      <c r="AV1936" s="11">
        <v>2.959835</v>
      </c>
      <c r="AW1936" s="11">
        <v>7.282044</v>
      </c>
    </row>
    <row r="1937" spans="44:49" x14ac:dyDescent="0.35">
      <c r="AR1937" s="11" t="s">
        <v>76</v>
      </c>
      <c r="AS1937" s="11">
        <v>1934</v>
      </c>
      <c r="AT1937" s="11">
        <v>14.750677</v>
      </c>
      <c r="AU1937" s="11">
        <v>9.7893670000000004</v>
      </c>
      <c r="AV1937" s="11">
        <v>4.9613100000000001</v>
      </c>
      <c r="AW1937" s="11">
        <v>33.634458000000002</v>
      </c>
    </row>
    <row r="1938" spans="44:49" x14ac:dyDescent="0.35">
      <c r="AR1938" s="11" t="s">
        <v>83</v>
      </c>
      <c r="AS1938" s="11">
        <v>1935</v>
      </c>
      <c r="AT1938" s="11">
        <v>1.5908370000000001</v>
      </c>
      <c r="AU1938" s="11">
        <v>-5.9536020000000001</v>
      </c>
      <c r="AV1938" s="11">
        <v>7.5444389999999997</v>
      </c>
      <c r="AW1938" s="11" t="s">
        <v>77</v>
      </c>
    </row>
    <row r="1939" spans="44:49" x14ac:dyDescent="0.35">
      <c r="AR1939" s="11" t="s">
        <v>78</v>
      </c>
      <c r="AS1939" s="11">
        <v>1936</v>
      </c>
      <c r="AT1939" s="11">
        <v>-18.346181999999999</v>
      </c>
      <c r="AU1939" s="11">
        <v>-15.793184999999999</v>
      </c>
      <c r="AV1939" s="11">
        <v>2.552997</v>
      </c>
      <c r="AW1939" s="11">
        <v>13.915684000000001</v>
      </c>
    </row>
    <row r="1940" spans="44:49" x14ac:dyDescent="0.35">
      <c r="AR1940" s="11" t="s">
        <v>76</v>
      </c>
      <c r="AS1940" s="11">
        <v>1937</v>
      </c>
      <c r="AT1940" s="11">
        <v>-10.28402</v>
      </c>
      <c r="AU1940" s="11">
        <v>-5.9907250000000003</v>
      </c>
      <c r="AV1940" s="11">
        <v>4.2932949999999996</v>
      </c>
      <c r="AW1940" s="11">
        <v>41.747244999999999</v>
      </c>
    </row>
    <row r="1941" spans="44:49" x14ac:dyDescent="0.35">
      <c r="AR1941" s="11" t="s">
        <v>76</v>
      </c>
      <c r="AS1941" s="11">
        <v>1938</v>
      </c>
      <c r="AT1941" s="11">
        <v>6.6966520000000003</v>
      </c>
      <c r="AU1941" s="11">
        <v>7.2597709999999998</v>
      </c>
      <c r="AV1941" s="11">
        <v>0.56311900000000004</v>
      </c>
      <c r="AW1941" s="11">
        <v>8.4089679999999998</v>
      </c>
    </row>
    <row r="1942" spans="44:49" x14ac:dyDescent="0.35">
      <c r="AR1942" s="11" t="s">
        <v>76</v>
      </c>
      <c r="AS1942" s="11">
        <v>1939</v>
      </c>
      <c r="AT1942" s="11">
        <v>-11.492134</v>
      </c>
      <c r="AU1942" s="11">
        <v>-7.832579</v>
      </c>
      <c r="AV1942" s="11">
        <v>3.6595550000000001</v>
      </c>
      <c r="AW1942" s="11">
        <v>31.843996000000001</v>
      </c>
    </row>
    <row r="1943" spans="44:49" x14ac:dyDescent="0.35">
      <c r="AR1943" s="11" t="s">
        <v>83</v>
      </c>
      <c r="AS1943" s="11">
        <v>1940</v>
      </c>
      <c r="AT1943" s="11">
        <v>1.6738</v>
      </c>
      <c r="AU1943" s="11">
        <v>1.7766660000000001</v>
      </c>
      <c r="AV1943" s="11">
        <v>0.102866</v>
      </c>
      <c r="AW1943" s="11">
        <v>6.1456439999999999</v>
      </c>
    </row>
    <row r="1944" spans="44:49" x14ac:dyDescent="0.35">
      <c r="AR1944" s="11" t="s">
        <v>78</v>
      </c>
      <c r="AS1944" s="11">
        <v>1941</v>
      </c>
      <c r="AT1944" s="11">
        <v>-26.070291999999998</v>
      </c>
      <c r="AU1944" s="11">
        <v>-25.484662</v>
      </c>
      <c r="AV1944" s="11">
        <v>0.58562999999999998</v>
      </c>
      <c r="AW1944" s="11">
        <v>2.2463510000000002</v>
      </c>
    </row>
    <row r="1945" spans="44:49" x14ac:dyDescent="0.35">
      <c r="AR1945" s="11" t="s">
        <v>76</v>
      </c>
      <c r="AS1945" s="11">
        <v>1942</v>
      </c>
      <c r="AT1945" s="11">
        <v>4.3818250000000001</v>
      </c>
      <c r="AU1945" s="11">
        <v>3.740313</v>
      </c>
      <c r="AV1945" s="11">
        <v>0.64151199999999997</v>
      </c>
      <c r="AW1945" s="11">
        <v>14.640288</v>
      </c>
    </row>
    <row r="1946" spans="44:49" x14ac:dyDescent="0.35">
      <c r="AR1946" s="11" t="s">
        <v>76</v>
      </c>
      <c r="AS1946" s="11">
        <v>1943</v>
      </c>
      <c r="AT1946" s="11">
        <v>-7.9914389999999997</v>
      </c>
      <c r="AU1946" s="11">
        <v>-8.4713139999999996</v>
      </c>
      <c r="AV1946" s="11">
        <v>0.479875</v>
      </c>
      <c r="AW1946" s="11">
        <v>6.0048659999999998</v>
      </c>
    </row>
    <row r="1947" spans="44:49" x14ac:dyDescent="0.35">
      <c r="AR1947" s="11" t="s">
        <v>76</v>
      </c>
      <c r="AS1947" s="11">
        <v>1944</v>
      </c>
      <c r="AT1947" s="11">
        <v>8.7176829999999992</v>
      </c>
      <c r="AU1947" s="11">
        <v>7.6172690000000003</v>
      </c>
      <c r="AV1947" s="11">
        <v>1.100414</v>
      </c>
      <c r="AW1947" s="11">
        <v>12.622776999999999</v>
      </c>
    </row>
    <row r="1948" spans="44:49" x14ac:dyDescent="0.35">
      <c r="AR1948" s="11" t="s">
        <v>76</v>
      </c>
      <c r="AS1948" s="11">
        <v>1945</v>
      </c>
      <c r="AT1948" s="11">
        <v>5.8811090000000004</v>
      </c>
      <c r="AU1948" s="11">
        <v>4.6426059999999998</v>
      </c>
      <c r="AV1948" s="11">
        <v>1.2385029999999999</v>
      </c>
      <c r="AW1948" s="11">
        <v>21.059004999999999</v>
      </c>
    </row>
    <row r="1949" spans="44:49" x14ac:dyDescent="0.35">
      <c r="AR1949" s="11" t="s">
        <v>78</v>
      </c>
      <c r="AS1949" s="11">
        <v>1946</v>
      </c>
      <c r="AT1949" s="11">
        <v>-9.0448459999999997</v>
      </c>
      <c r="AU1949" s="11">
        <v>-9.4225159999999999</v>
      </c>
      <c r="AV1949" s="11">
        <v>0.37767000000000001</v>
      </c>
      <c r="AW1949" s="11">
        <v>4.1755240000000002</v>
      </c>
    </row>
    <row r="1950" spans="44:49" x14ac:dyDescent="0.35">
      <c r="AR1950" s="11" t="s">
        <v>76</v>
      </c>
      <c r="AS1950" s="11">
        <v>1947</v>
      </c>
      <c r="AT1950" s="11">
        <v>-0.63110500000000003</v>
      </c>
      <c r="AU1950" s="11">
        <v>-4.4237039999999999</v>
      </c>
      <c r="AV1950" s="11">
        <v>3.7925990000000001</v>
      </c>
      <c r="AW1950" s="11" t="s">
        <v>77</v>
      </c>
    </row>
    <row r="1951" spans="44:49" x14ac:dyDescent="0.35">
      <c r="AR1951" s="11" t="s">
        <v>83</v>
      </c>
      <c r="AS1951" s="11">
        <v>1948</v>
      </c>
      <c r="AT1951" s="11">
        <v>-3.8710870000000002</v>
      </c>
      <c r="AU1951" s="11">
        <v>-7.4678100000000001</v>
      </c>
      <c r="AV1951" s="11">
        <v>3.5967229999999999</v>
      </c>
      <c r="AW1951" s="11">
        <v>92.912490000000005</v>
      </c>
    </row>
    <row r="1952" spans="44:49" x14ac:dyDescent="0.35">
      <c r="AR1952" s="11" t="s">
        <v>76</v>
      </c>
      <c r="AS1952" s="11">
        <v>1949</v>
      </c>
      <c r="AT1952" s="11">
        <v>-9.4442939999999993</v>
      </c>
      <c r="AU1952" s="11">
        <v>-5.2190760000000003</v>
      </c>
      <c r="AV1952" s="11">
        <v>4.2252190000000001</v>
      </c>
      <c r="AW1952" s="11">
        <v>44.738321999999997</v>
      </c>
    </row>
    <row r="1953" spans="44:49" x14ac:dyDescent="0.35">
      <c r="AR1953" s="11" t="s">
        <v>76</v>
      </c>
      <c r="AS1953" s="11">
        <v>1950</v>
      </c>
      <c r="AT1953" s="11">
        <v>4.9655659999999999</v>
      </c>
      <c r="AU1953" s="11">
        <v>2.4756490000000002</v>
      </c>
      <c r="AV1953" s="11">
        <v>2.4899170000000002</v>
      </c>
      <c r="AW1953" s="11">
        <v>50.143672000000002</v>
      </c>
    </row>
    <row r="1954" spans="44:49" x14ac:dyDescent="0.35">
      <c r="AR1954" s="11" t="s">
        <v>76</v>
      </c>
      <c r="AS1954" s="11">
        <v>1951</v>
      </c>
      <c r="AT1954" s="11">
        <v>-12.903981999999999</v>
      </c>
      <c r="AU1954" s="11">
        <v>-16.515322000000001</v>
      </c>
      <c r="AV1954" s="11">
        <v>3.6113390000000001</v>
      </c>
      <c r="AW1954" s="11">
        <v>27.986236999999999</v>
      </c>
    </row>
    <row r="1955" spans="44:49" x14ac:dyDescent="0.35">
      <c r="AR1955" s="11" t="s">
        <v>78</v>
      </c>
      <c r="AS1955" s="11">
        <v>1952</v>
      </c>
      <c r="AT1955" s="11">
        <v>7.9976510000000003</v>
      </c>
      <c r="AU1955" s="11">
        <v>2.6993770000000001</v>
      </c>
      <c r="AV1955" s="11">
        <v>5.2982750000000003</v>
      </c>
      <c r="AW1955" s="11">
        <v>66.247883000000002</v>
      </c>
    </row>
    <row r="1956" spans="44:49" x14ac:dyDescent="0.35">
      <c r="AR1956" s="11" t="s">
        <v>76</v>
      </c>
      <c r="AS1956" s="11">
        <v>1953</v>
      </c>
      <c r="AT1956" s="11">
        <v>47.633825000000002</v>
      </c>
      <c r="AU1956" s="11">
        <v>42.734417000000001</v>
      </c>
      <c r="AV1956" s="11">
        <v>4.8994080000000002</v>
      </c>
      <c r="AW1956" s="11">
        <v>10.285565</v>
      </c>
    </row>
    <row r="1957" spans="44:49" x14ac:dyDescent="0.35">
      <c r="AR1957" s="11" t="s">
        <v>76</v>
      </c>
      <c r="AS1957" s="11">
        <v>1954</v>
      </c>
      <c r="AT1957" s="11">
        <v>-4.1368330000000002</v>
      </c>
      <c r="AU1957" s="11">
        <v>-9.2168089999999996</v>
      </c>
      <c r="AV1957" s="11">
        <v>5.0799760000000003</v>
      </c>
      <c r="AW1957" s="11" t="s">
        <v>77</v>
      </c>
    </row>
    <row r="1958" spans="44:49" x14ac:dyDescent="0.35">
      <c r="AR1958" s="11" t="s">
        <v>76</v>
      </c>
      <c r="AS1958" s="11">
        <v>1955</v>
      </c>
      <c r="AT1958" s="11">
        <v>1.7783789999999999</v>
      </c>
      <c r="AU1958" s="11">
        <v>2.1418349999999999</v>
      </c>
      <c r="AV1958" s="11">
        <v>0.36345499999999997</v>
      </c>
      <c r="AW1958" s="11">
        <v>20.437442000000001</v>
      </c>
    </row>
    <row r="1959" spans="44:49" x14ac:dyDescent="0.35">
      <c r="AR1959" s="11" t="s">
        <v>83</v>
      </c>
      <c r="AS1959" s="11">
        <v>1956</v>
      </c>
      <c r="AT1959" s="11">
        <v>10.378351</v>
      </c>
      <c r="AU1959" s="11">
        <v>16.598625999999999</v>
      </c>
      <c r="AV1959" s="11">
        <v>6.220275</v>
      </c>
      <c r="AW1959" s="11">
        <v>59.935099000000001</v>
      </c>
    </row>
    <row r="1960" spans="44:49" x14ac:dyDescent="0.35">
      <c r="AR1960" s="11" t="s">
        <v>76</v>
      </c>
      <c r="AS1960" s="11">
        <v>1957</v>
      </c>
      <c r="AT1960" s="11">
        <v>-3.4879950000000002</v>
      </c>
      <c r="AU1960" s="11">
        <v>-2.7571430000000001</v>
      </c>
      <c r="AV1960" s="11">
        <v>0.73085199999999995</v>
      </c>
      <c r="AW1960" s="11">
        <v>20.953364000000001</v>
      </c>
    </row>
    <row r="1961" spans="44:49" x14ac:dyDescent="0.35">
      <c r="AR1961" s="11" t="s">
        <v>83</v>
      </c>
      <c r="AS1961" s="11">
        <v>1958</v>
      </c>
      <c r="AT1961" s="11">
        <v>-5.2686919999999997</v>
      </c>
      <c r="AU1961" s="11">
        <v>5.0388469999999996</v>
      </c>
      <c r="AV1961" s="11">
        <v>10.307539</v>
      </c>
      <c r="AW1961" s="11" t="s">
        <v>77</v>
      </c>
    </row>
    <row r="1962" spans="44:49" x14ac:dyDescent="0.35">
      <c r="AR1962" s="11" t="s">
        <v>76</v>
      </c>
      <c r="AS1962" s="11">
        <v>1959</v>
      </c>
      <c r="AT1962" s="11">
        <v>11.629096000000001</v>
      </c>
      <c r="AU1962" s="11">
        <v>11.697167</v>
      </c>
      <c r="AV1962" s="11">
        <v>6.8070000000000006E-2</v>
      </c>
      <c r="AW1962" s="11">
        <v>0.585345</v>
      </c>
    </row>
    <row r="1963" spans="44:49" x14ac:dyDescent="0.35">
      <c r="AR1963" s="11" t="s">
        <v>76</v>
      </c>
      <c r="AS1963" s="11">
        <v>1960</v>
      </c>
      <c r="AT1963" s="11">
        <v>-0.40360200000000002</v>
      </c>
      <c r="AU1963" s="11">
        <v>-3.537738</v>
      </c>
      <c r="AV1963" s="11">
        <v>3.1341359999999998</v>
      </c>
      <c r="AW1963" s="11" t="s">
        <v>77</v>
      </c>
    </row>
    <row r="1964" spans="44:49" x14ac:dyDescent="0.35">
      <c r="AR1964" s="11" t="s">
        <v>78</v>
      </c>
      <c r="AS1964" s="11">
        <v>1961</v>
      </c>
      <c r="AT1964" s="11">
        <v>7.5394449999999997</v>
      </c>
      <c r="AU1964" s="11">
        <v>8.5041049999999991</v>
      </c>
      <c r="AV1964" s="11">
        <v>0.96465999999999996</v>
      </c>
      <c r="AW1964" s="11">
        <v>12.794835000000001</v>
      </c>
    </row>
    <row r="1965" spans="44:49" x14ac:dyDescent="0.35">
      <c r="AR1965" s="11" t="s">
        <v>76</v>
      </c>
      <c r="AS1965" s="11">
        <v>1962</v>
      </c>
      <c r="AT1965" s="11">
        <v>-12.838832999999999</v>
      </c>
      <c r="AU1965" s="11">
        <v>-13.158355999999999</v>
      </c>
      <c r="AV1965" s="11">
        <v>0.31952199999999997</v>
      </c>
      <c r="AW1965" s="11">
        <v>2.4887190000000001</v>
      </c>
    </row>
    <row r="1966" spans="44:49" x14ac:dyDescent="0.35">
      <c r="AR1966" s="11" t="s">
        <v>76</v>
      </c>
      <c r="AS1966" s="11">
        <v>1963</v>
      </c>
      <c r="AT1966" s="11">
        <v>3.1214140000000001</v>
      </c>
      <c r="AU1966" s="11">
        <v>2.753638</v>
      </c>
      <c r="AV1966" s="11">
        <v>0.36777599999999999</v>
      </c>
      <c r="AW1966" s="11">
        <v>11.782356</v>
      </c>
    </row>
    <row r="1967" spans="44:49" x14ac:dyDescent="0.35">
      <c r="AR1967" s="11" t="s">
        <v>76</v>
      </c>
      <c r="AS1967" s="11">
        <v>1964</v>
      </c>
      <c r="AT1967" s="11">
        <v>-19.679691999999999</v>
      </c>
      <c r="AU1967" s="11">
        <v>-22.277913999999999</v>
      </c>
      <c r="AV1967" s="11">
        <v>2.5982219999999998</v>
      </c>
      <c r="AW1967" s="11">
        <v>13.202555</v>
      </c>
    </row>
    <row r="1968" spans="44:49" x14ac:dyDescent="0.35">
      <c r="AR1968" s="11" t="s">
        <v>83</v>
      </c>
      <c r="AS1968" s="11">
        <v>1965</v>
      </c>
      <c r="AT1968" s="11">
        <v>-24.417881000000001</v>
      </c>
      <c r="AU1968" s="11">
        <v>-21.823291000000001</v>
      </c>
      <c r="AV1968" s="11">
        <v>2.5945900000000002</v>
      </c>
      <c r="AW1968" s="11">
        <v>10.625780000000001</v>
      </c>
    </row>
    <row r="1969" spans="44:49" x14ac:dyDescent="0.35">
      <c r="AR1969" s="11" t="s">
        <v>76</v>
      </c>
      <c r="AS1969" s="11">
        <v>1966</v>
      </c>
      <c r="AT1969" s="11">
        <v>-11.602532999999999</v>
      </c>
      <c r="AU1969" s="11">
        <v>-9.7503060000000001</v>
      </c>
      <c r="AV1969" s="11">
        <v>1.8522270000000001</v>
      </c>
      <c r="AW1969" s="11">
        <v>15.963986999999999</v>
      </c>
    </row>
    <row r="1970" spans="44:49" x14ac:dyDescent="0.35">
      <c r="AR1970" s="11" t="s">
        <v>76</v>
      </c>
      <c r="AS1970" s="11">
        <v>1967</v>
      </c>
      <c r="AT1970" s="11">
        <v>-13.137783000000001</v>
      </c>
      <c r="AU1970" s="11">
        <v>-10.916081999999999</v>
      </c>
      <c r="AV1970" s="11">
        <v>2.2217009999999999</v>
      </c>
      <c r="AW1970" s="11">
        <v>16.910772999999999</v>
      </c>
    </row>
    <row r="1971" spans="44:49" x14ac:dyDescent="0.35">
      <c r="AR1971" s="11" t="s">
        <v>76</v>
      </c>
      <c r="AS1971" s="11">
        <v>1968</v>
      </c>
      <c r="AT1971" s="11">
        <v>-5.8723660000000004</v>
      </c>
      <c r="AU1971" s="11">
        <v>-7.2588660000000003</v>
      </c>
      <c r="AV1971" s="11">
        <v>1.3865000000000001</v>
      </c>
      <c r="AW1971" s="11">
        <v>23.610579999999999</v>
      </c>
    </row>
    <row r="1972" spans="44:49" x14ac:dyDescent="0.35">
      <c r="AR1972" s="11" t="s">
        <v>78</v>
      </c>
      <c r="AS1972" s="11">
        <v>1969</v>
      </c>
      <c r="AT1972" s="11">
        <v>-22.788001999999999</v>
      </c>
      <c r="AU1972" s="11">
        <v>-18.499258000000001</v>
      </c>
      <c r="AV1972" s="11">
        <v>4.2887440000000003</v>
      </c>
      <c r="AW1972" s="11">
        <v>18.820184999999999</v>
      </c>
    </row>
    <row r="1973" spans="44:49" x14ac:dyDescent="0.35">
      <c r="AR1973" s="11" t="s">
        <v>76</v>
      </c>
      <c r="AS1973" s="11">
        <v>1970</v>
      </c>
      <c r="AT1973" s="11">
        <v>-17.653448999999998</v>
      </c>
      <c r="AU1973" s="11">
        <v>-15.51169</v>
      </c>
      <c r="AV1973" s="11">
        <v>2.141759</v>
      </c>
      <c r="AW1973" s="11">
        <v>12.132241</v>
      </c>
    </row>
    <row r="1974" spans="44:49" x14ac:dyDescent="0.35">
      <c r="AR1974" s="11" t="s">
        <v>78</v>
      </c>
      <c r="AS1974" s="11">
        <v>1971</v>
      </c>
      <c r="AT1974" s="11">
        <v>7.6998709999999999</v>
      </c>
      <c r="AU1974" s="11">
        <v>9.4118309999999994</v>
      </c>
      <c r="AV1974" s="11">
        <v>1.7119599999999999</v>
      </c>
      <c r="AW1974" s="11">
        <v>22.233613999999999</v>
      </c>
    </row>
    <row r="1975" spans="44:49" x14ac:dyDescent="0.35">
      <c r="AR1975" s="11" t="s">
        <v>76</v>
      </c>
      <c r="AS1975" s="11">
        <v>1972</v>
      </c>
      <c r="AT1975" s="11">
        <v>22.024476</v>
      </c>
      <c r="AU1975" s="11">
        <v>20.955971999999999</v>
      </c>
      <c r="AV1975" s="11">
        <v>1.0685039999999999</v>
      </c>
      <c r="AW1975" s="11">
        <v>4.8514390000000001</v>
      </c>
    </row>
    <row r="1976" spans="44:49" x14ac:dyDescent="0.35">
      <c r="AR1976" s="11" t="s">
        <v>76</v>
      </c>
      <c r="AS1976" s="11">
        <v>1973</v>
      </c>
      <c r="AT1976" s="11">
        <v>-5.8232590000000002</v>
      </c>
      <c r="AU1976" s="11">
        <v>-3.4023310000000002</v>
      </c>
      <c r="AV1976" s="11">
        <v>2.420928</v>
      </c>
      <c r="AW1976" s="11">
        <v>41.573416000000002</v>
      </c>
    </row>
    <row r="1977" spans="44:49" x14ac:dyDescent="0.35">
      <c r="AR1977" s="11" t="s">
        <v>83</v>
      </c>
      <c r="AS1977" s="11">
        <v>1974</v>
      </c>
      <c r="AT1977" s="11">
        <v>8.8369269999999993</v>
      </c>
      <c r="AU1977" s="11">
        <v>2.5026929999999998</v>
      </c>
      <c r="AV1977" s="11">
        <v>6.3342349999999996</v>
      </c>
      <c r="AW1977" s="11">
        <v>71.679153999999997</v>
      </c>
    </row>
    <row r="1978" spans="44:49" x14ac:dyDescent="0.35">
      <c r="AR1978" s="11" t="s">
        <v>76</v>
      </c>
      <c r="AS1978" s="11">
        <v>1975</v>
      </c>
      <c r="AT1978" s="11">
        <v>-12.124343</v>
      </c>
      <c r="AU1978" s="11">
        <v>-15.552429999999999</v>
      </c>
      <c r="AV1978" s="11">
        <v>3.4280870000000001</v>
      </c>
      <c r="AW1978" s="11">
        <v>28.27441</v>
      </c>
    </row>
    <row r="1979" spans="44:49" x14ac:dyDescent="0.35">
      <c r="AR1979" s="11" t="s">
        <v>76</v>
      </c>
      <c r="AS1979" s="11">
        <v>1976</v>
      </c>
      <c r="AT1979" s="11">
        <v>1.1207290000000001</v>
      </c>
      <c r="AU1979" s="11">
        <v>2.6422319999999999</v>
      </c>
      <c r="AV1979" s="11">
        <v>1.521504</v>
      </c>
      <c r="AW1979" s="11" t="s">
        <v>77</v>
      </c>
    </row>
    <row r="1980" spans="44:49" x14ac:dyDescent="0.35">
      <c r="AR1980" s="11" t="s">
        <v>78</v>
      </c>
      <c r="AS1980" s="11">
        <v>1977</v>
      </c>
      <c r="AT1980" s="11">
        <v>-12.01193</v>
      </c>
      <c r="AU1980" s="11">
        <v>-11.817081</v>
      </c>
      <c r="AV1980" s="11">
        <v>0.19484899999999999</v>
      </c>
      <c r="AW1980" s="11">
        <v>1.6221319999999999</v>
      </c>
    </row>
    <row r="1981" spans="44:49" x14ac:dyDescent="0.35">
      <c r="AR1981" s="11" t="s">
        <v>76</v>
      </c>
      <c r="AS1981" s="11">
        <v>1978</v>
      </c>
      <c r="AT1981" s="11">
        <v>24.601806</v>
      </c>
      <c r="AU1981" s="11">
        <v>24.992726000000001</v>
      </c>
      <c r="AV1981" s="11">
        <v>0.39091999999999999</v>
      </c>
      <c r="AW1981" s="11">
        <v>1.588991</v>
      </c>
    </row>
    <row r="1982" spans="44:49" x14ac:dyDescent="0.35">
      <c r="AR1982" s="11" t="s">
        <v>76</v>
      </c>
      <c r="AS1982" s="11">
        <v>1979</v>
      </c>
      <c r="AT1982" s="11">
        <v>-7.4757379999999998</v>
      </c>
      <c r="AU1982" s="11">
        <v>-6.906517</v>
      </c>
      <c r="AV1982" s="11">
        <v>0.56922099999999998</v>
      </c>
      <c r="AW1982" s="11">
        <v>7.6142469999999998</v>
      </c>
    </row>
    <row r="1983" spans="44:49" x14ac:dyDescent="0.35">
      <c r="AR1983" s="11" t="s">
        <v>76</v>
      </c>
      <c r="AS1983" s="11">
        <v>1980</v>
      </c>
      <c r="AT1983" s="11">
        <v>33.124020999999999</v>
      </c>
      <c r="AU1983" s="11">
        <v>31.747346</v>
      </c>
      <c r="AV1983" s="11">
        <v>1.3766750000000001</v>
      </c>
      <c r="AW1983" s="11">
        <v>4.156123</v>
      </c>
    </row>
    <row r="1984" spans="44:49" x14ac:dyDescent="0.35">
      <c r="AR1984" s="11" t="s">
        <v>83</v>
      </c>
      <c r="AS1984" s="11">
        <v>1981</v>
      </c>
      <c r="AT1984" s="11">
        <v>0.71275999999999995</v>
      </c>
      <c r="AU1984" s="11">
        <v>7.323874</v>
      </c>
      <c r="AV1984" s="11">
        <v>6.6111139999999997</v>
      </c>
      <c r="AW1984" s="11" t="s">
        <v>77</v>
      </c>
    </row>
    <row r="1985" spans="44:49" x14ac:dyDescent="0.35">
      <c r="AR1985" s="11" t="s">
        <v>76</v>
      </c>
      <c r="AS1985" s="11">
        <v>1982</v>
      </c>
      <c r="AT1985" s="11">
        <v>-9.9037129999999998</v>
      </c>
      <c r="AU1985" s="11">
        <v>-9.4866390000000003</v>
      </c>
      <c r="AV1985" s="11">
        <v>0.41707499999999997</v>
      </c>
      <c r="AW1985" s="11">
        <v>4.2112959999999999</v>
      </c>
    </row>
    <row r="1986" spans="44:49" x14ac:dyDescent="0.35">
      <c r="AR1986" s="11" t="s">
        <v>76</v>
      </c>
      <c r="AS1986" s="11">
        <v>1983</v>
      </c>
      <c r="AT1986" s="11">
        <v>-9.2337430000000005</v>
      </c>
      <c r="AU1986" s="11">
        <v>-7.4600429999999998</v>
      </c>
      <c r="AV1986" s="11">
        <v>1.7737000000000001</v>
      </c>
      <c r="AW1986" s="11">
        <v>19.208897</v>
      </c>
    </row>
    <row r="1987" spans="44:49" x14ac:dyDescent="0.35">
      <c r="AR1987" s="11" t="s">
        <v>76</v>
      </c>
      <c r="AS1987" s="11">
        <v>1984</v>
      </c>
      <c r="AT1987" s="11">
        <v>1.5523359999999999</v>
      </c>
      <c r="AU1987" s="11">
        <v>-0.988792</v>
      </c>
      <c r="AV1987" s="11">
        <v>2.5411280000000001</v>
      </c>
      <c r="AW1987" s="11" t="s">
        <v>77</v>
      </c>
    </row>
    <row r="1988" spans="44:49" x14ac:dyDescent="0.35">
      <c r="AR1988" s="11" t="s">
        <v>76</v>
      </c>
      <c r="AS1988" s="11">
        <v>1985</v>
      </c>
      <c r="AT1988" s="11">
        <v>-0.57325899999999996</v>
      </c>
      <c r="AU1988" s="11">
        <v>0.81172100000000003</v>
      </c>
      <c r="AV1988" s="11">
        <v>1.384979</v>
      </c>
      <c r="AW1988" s="11" t="s">
        <v>77</v>
      </c>
    </row>
    <row r="1989" spans="44:49" x14ac:dyDescent="0.35">
      <c r="AR1989" s="11" t="s">
        <v>83</v>
      </c>
      <c r="AS1989" s="11">
        <v>1986</v>
      </c>
      <c r="AT1989" s="11">
        <v>-7.7216440000000004</v>
      </c>
      <c r="AU1989" s="11">
        <v>-7.6962830000000002</v>
      </c>
      <c r="AV1989" s="11">
        <v>2.5361000000000002E-2</v>
      </c>
      <c r="AW1989" s="11">
        <v>0.32843699999999998</v>
      </c>
    </row>
    <row r="1990" spans="44:49" x14ac:dyDescent="0.35">
      <c r="AR1990" s="11" t="s">
        <v>78</v>
      </c>
      <c r="AS1990" s="11">
        <v>1987</v>
      </c>
      <c r="AT1990" s="11">
        <v>-9.0869739999999997</v>
      </c>
      <c r="AU1990" s="11">
        <v>2.473452</v>
      </c>
      <c r="AV1990" s="11">
        <v>11.560427000000001</v>
      </c>
      <c r="AW1990" s="11" t="s">
        <v>77</v>
      </c>
    </row>
    <row r="1991" spans="44:49" x14ac:dyDescent="0.35">
      <c r="AR1991" s="11" t="s">
        <v>76</v>
      </c>
      <c r="AS1991" s="11">
        <v>1988</v>
      </c>
      <c r="AT1991" s="11">
        <v>-4.3057249999999998</v>
      </c>
      <c r="AU1991" s="11">
        <v>2.181851</v>
      </c>
      <c r="AV1991" s="11">
        <v>6.4875759999999998</v>
      </c>
      <c r="AW1991" s="11" t="s">
        <v>77</v>
      </c>
    </row>
    <row r="1992" spans="44:49" x14ac:dyDescent="0.35">
      <c r="AR1992" s="11" t="s">
        <v>76</v>
      </c>
      <c r="AS1992" s="11">
        <v>1989</v>
      </c>
      <c r="AT1992" s="11">
        <v>-12.513859</v>
      </c>
      <c r="AU1992" s="11">
        <v>-11.907234000000001</v>
      </c>
      <c r="AV1992" s="11">
        <v>0.60662499999999997</v>
      </c>
      <c r="AW1992" s="11">
        <v>4.8476270000000001</v>
      </c>
    </row>
    <row r="1993" spans="44:49" x14ac:dyDescent="0.35">
      <c r="AR1993" s="11" t="s">
        <v>76</v>
      </c>
      <c r="AS1993" s="11">
        <v>1990</v>
      </c>
      <c r="AT1993" s="11">
        <v>-10.070982000000001</v>
      </c>
      <c r="AU1993" s="11">
        <v>-12.750911</v>
      </c>
      <c r="AV1993" s="11">
        <v>2.679929</v>
      </c>
      <c r="AW1993" s="11">
        <v>26.610403999999999</v>
      </c>
    </row>
    <row r="1994" spans="44:49" x14ac:dyDescent="0.35">
      <c r="AR1994" s="11" t="s">
        <v>78</v>
      </c>
      <c r="AS1994" s="11">
        <v>1991</v>
      </c>
      <c r="AT1994" s="11">
        <v>-1.1826110000000001</v>
      </c>
      <c r="AU1994" s="11">
        <v>-6.6199159999999999</v>
      </c>
      <c r="AV1994" s="11">
        <v>5.4373050000000003</v>
      </c>
      <c r="AW1994" s="11" t="s">
        <v>77</v>
      </c>
    </row>
    <row r="1995" spans="44:49" x14ac:dyDescent="0.35">
      <c r="AR1995" s="11" t="s">
        <v>83</v>
      </c>
      <c r="AS1995" s="11">
        <v>1992</v>
      </c>
      <c r="AT1995" s="11">
        <v>-3.9372400000000001</v>
      </c>
      <c r="AU1995" s="11">
        <v>-10.612212</v>
      </c>
      <c r="AV1995" s="11">
        <v>6.6749720000000003</v>
      </c>
      <c r="AW1995" s="11" t="s">
        <v>77</v>
      </c>
    </row>
    <row r="1996" spans="44:49" x14ac:dyDescent="0.35">
      <c r="AR1996" s="11" t="s">
        <v>76</v>
      </c>
      <c r="AS1996" s="11">
        <v>1993</v>
      </c>
      <c r="AT1996" s="11">
        <v>7.6301030000000001</v>
      </c>
      <c r="AU1996" s="11">
        <v>8.0763660000000002</v>
      </c>
      <c r="AV1996" s="11">
        <v>0.44626399999999999</v>
      </c>
      <c r="AW1996" s="11">
        <v>5.8487260000000001</v>
      </c>
    </row>
    <row r="1997" spans="44:49" x14ac:dyDescent="0.35">
      <c r="AR1997" s="11" t="s">
        <v>78</v>
      </c>
      <c r="AS1997" s="11">
        <v>1994</v>
      </c>
      <c r="AT1997" s="11">
        <v>-15.926197999999999</v>
      </c>
      <c r="AU1997" s="11">
        <v>-17.751598000000001</v>
      </c>
      <c r="AV1997" s="11">
        <v>1.8253999999999999</v>
      </c>
      <c r="AW1997" s="11">
        <v>11.461618</v>
      </c>
    </row>
    <row r="1998" spans="44:49" x14ac:dyDescent="0.35">
      <c r="AR1998" s="11" t="s">
        <v>76</v>
      </c>
      <c r="AS1998" s="11">
        <v>1995</v>
      </c>
      <c r="AT1998" s="11">
        <v>8.9524100000000004</v>
      </c>
      <c r="AU1998" s="11">
        <v>9.2918009999999995</v>
      </c>
      <c r="AV1998" s="11">
        <v>0.33939200000000003</v>
      </c>
      <c r="AW1998" s="11">
        <v>3.7910659999999998</v>
      </c>
    </row>
    <row r="1999" spans="44:49" x14ac:dyDescent="0.35">
      <c r="AR1999" s="11" t="s">
        <v>76</v>
      </c>
      <c r="AS1999" s="11">
        <v>1996</v>
      </c>
      <c r="AT1999" s="11">
        <v>2.05965</v>
      </c>
      <c r="AU1999" s="11">
        <v>1.764446</v>
      </c>
      <c r="AV1999" s="11">
        <v>0.29520400000000002</v>
      </c>
      <c r="AW1999" s="11">
        <v>14.332727999999999</v>
      </c>
    </row>
    <row r="2000" spans="44:49" x14ac:dyDescent="0.35">
      <c r="AR2000" s="11" t="s">
        <v>76</v>
      </c>
      <c r="AS2000" s="11">
        <v>1997</v>
      </c>
      <c r="AT2000" s="11">
        <v>-3.4201809999999999</v>
      </c>
      <c r="AU2000" s="11">
        <v>-4.7271590000000003</v>
      </c>
      <c r="AV2000" s="11">
        <v>1.306978</v>
      </c>
      <c r="AW2000" s="11">
        <v>38.213723000000002</v>
      </c>
    </row>
    <row r="2001" spans="44:49" x14ac:dyDescent="0.35">
      <c r="AR2001" s="11" t="s">
        <v>76</v>
      </c>
      <c r="AS2001" s="11">
        <v>1998</v>
      </c>
      <c r="AT2001" s="11">
        <v>-13.44197</v>
      </c>
      <c r="AU2001" s="11">
        <v>-12.050088000000001</v>
      </c>
      <c r="AV2001" s="11">
        <v>1.3918809999999999</v>
      </c>
      <c r="AW2001" s="11">
        <v>10.354742999999999</v>
      </c>
    </row>
    <row r="2002" spans="44:49" x14ac:dyDescent="0.35">
      <c r="AR2002" s="11" t="s">
        <v>83</v>
      </c>
      <c r="AS2002" s="11">
        <v>1999</v>
      </c>
      <c r="AT2002" s="11">
        <v>-12.394028</v>
      </c>
      <c r="AU2002" s="11">
        <v>-13.629325</v>
      </c>
      <c r="AV2002" s="11">
        <v>1.2352970000000001</v>
      </c>
      <c r="AW2002" s="11">
        <v>9.9668729999999996</v>
      </c>
    </row>
  </sheetData>
  <autoFilter ref="U2:AA1364" xr:uid="{212BCF5B-6A3F-429B-8F7E-E2727B4F5054}">
    <sortState xmlns:xlrd2="http://schemas.microsoft.com/office/spreadsheetml/2017/richdata2" ref="U3:AA1364">
      <sortCondition descending="1" ref="AA2:AA1364"/>
    </sortState>
  </autoFilter>
  <sortState xmlns:xlrd2="http://schemas.microsoft.com/office/spreadsheetml/2017/richdata2" ref="BJ40:BK49">
    <sortCondition descending="1" ref="BK40:BK49"/>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187C-2465-4C2D-AB72-B2EA416E46CB}">
  <dimension ref="B2:BN2008"/>
  <sheetViews>
    <sheetView topLeftCell="Q1" zoomScale="60" zoomScaleNormal="60" workbookViewId="0">
      <selection activeCell="W93" sqref="W93"/>
    </sheetView>
  </sheetViews>
  <sheetFormatPr defaultRowHeight="14.5" x14ac:dyDescent="0.35"/>
  <cols>
    <col min="3" max="3" width="11" bestFit="1" customWidth="1"/>
    <col min="4" max="4" width="11.1796875" bestFit="1" customWidth="1"/>
    <col min="7" max="7" width="14" bestFit="1" customWidth="1"/>
    <col min="9" max="9" width="8.7265625" customWidth="1"/>
    <col min="10" max="10" width="10.1796875" customWidth="1"/>
    <col min="11" max="11" width="9.453125" bestFit="1" customWidth="1"/>
    <col min="54" max="54" width="8.1796875" customWidth="1"/>
    <col min="55" max="66" width="5.90625" bestFit="1" customWidth="1"/>
  </cols>
  <sheetData>
    <row r="2" spans="2:56" x14ac:dyDescent="0.35">
      <c r="U2" t="s">
        <v>117</v>
      </c>
    </row>
    <row r="3" spans="2:56" x14ac:dyDescent="0.35">
      <c r="U3" t="s">
        <v>118</v>
      </c>
    </row>
    <row r="5" spans="2:56" x14ac:dyDescent="0.35">
      <c r="Z5">
        <f>QUARTILE(Z9:Z1370,3)</f>
        <v>0.30330398032114619</v>
      </c>
      <c r="AA5">
        <f>QUARTILE($AA$9:$AA$1371,1)</f>
        <v>4.9153805000000004</v>
      </c>
      <c r="AH5">
        <f>QUARTILE(AH9:AH1370,1)</f>
        <v>9.1365676807203672E-2</v>
      </c>
    </row>
    <row r="6" spans="2:56" x14ac:dyDescent="0.35">
      <c r="Z6" s="19">
        <f>AVERAGE(Z9:Z1370)</f>
        <v>1.9400464644550515</v>
      </c>
      <c r="AA6">
        <f>QUARTILE($AA$9:$AA$1371,2)</f>
        <v>10.928046999999999</v>
      </c>
      <c r="BC6">
        <v>-31</v>
      </c>
      <c r="BD6">
        <v>-31</v>
      </c>
    </row>
    <row r="7" spans="2:56" x14ac:dyDescent="0.35">
      <c r="Y7" s="21">
        <f>MAX(Y9:Y1370)</f>
        <v>8.7422419999999992</v>
      </c>
      <c r="Z7" s="19">
        <f>MAX(Z9:Z1370)</f>
        <v>1823.9793438639128</v>
      </c>
      <c r="AA7">
        <f>QUARTILE($AA$9:$AA$1371,3)</f>
        <v>23.542600999999998</v>
      </c>
      <c r="AG7" s="21">
        <f>AVERAGE(AG9:AG1370)</f>
        <v>3.3776454263322897</v>
      </c>
      <c r="BC7">
        <v>49</v>
      </c>
      <c r="BD7">
        <v>49</v>
      </c>
    </row>
    <row r="8" spans="2:56" x14ac:dyDescent="0.35">
      <c r="B8" s="11" t="s">
        <v>70</v>
      </c>
      <c r="C8" s="11" t="s">
        <v>26</v>
      </c>
      <c r="D8" s="11" t="s">
        <v>27</v>
      </c>
      <c r="E8" s="11" t="s">
        <v>28</v>
      </c>
      <c r="F8" s="11" t="s">
        <v>66</v>
      </c>
      <c r="G8" s="11" t="s">
        <v>65</v>
      </c>
      <c r="H8" s="11" t="s">
        <v>67</v>
      </c>
      <c r="I8" s="11" t="s">
        <v>29</v>
      </c>
      <c r="J8" s="11" t="s">
        <v>30</v>
      </c>
      <c r="K8" s="11" t="s">
        <v>31</v>
      </c>
      <c r="U8" s="11"/>
      <c r="V8" s="11" t="s">
        <v>71</v>
      </c>
      <c r="W8" s="11" t="s">
        <v>72</v>
      </c>
      <c r="X8" s="11" t="s">
        <v>73</v>
      </c>
      <c r="Y8" s="11" t="s">
        <v>74</v>
      </c>
      <c r="Z8" s="11" t="s">
        <v>116</v>
      </c>
      <c r="AA8" s="11" t="s">
        <v>75</v>
      </c>
      <c r="AC8" s="11"/>
      <c r="AD8" s="11" t="s">
        <v>71</v>
      </c>
      <c r="AE8" s="11" t="s">
        <v>72</v>
      </c>
      <c r="AF8" s="11" t="s">
        <v>73</v>
      </c>
      <c r="AG8" s="11" t="s">
        <v>74</v>
      </c>
      <c r="AH8" s="11" t="s">
        <v>116</v>
      </c>
      <c r="AI8" s="11" t="s">
        <v>75</v>
      </c>
      <c r="AK8" s="11"/>
      <c r="AL8" s="11" t="s">
        <v>71</v>
      </c>
      <c r="AM8" s="11" t="s">
        <v>72</v>
      </c>
      <c r="AN8" s="11" t="s">
        <v>73</v>
      </c>
      <c r="AO8" s="11" t="s">
        <v>74</v>
      </c>
      <c r="AP8" s="11" t="s">
        <v>116</v>
      </c>
      <c r="AQ8" s="11" t="s">
        <v>75</v>
      </c>
      <c r="AS8" s="11"/>
      <c r="AT8" s="11" t="s">
        <v>71</v>
      </c>
      <c r="AU8" s="11" t="s">
        <v>72</v>
      </c>
      <c r="AV8" s="11" t="s">
        <v>73</v>
      </c>
      <c r="AW8" s="11" t="s">
        <v>74</v>
      </c>
      <c r="AX8" s="11" t="s">
        <v>75</v>
      </c>
    </row>
    <row r="9" spans="2:56" x14ac:dyDescent="0.35">
      <c r="B9" s="11">
        <v>1</v>
      </c>
      <c r="C9" s="11" t="s">
        <v>61</v>
      </c>
      <c r="D9" s="11">
        <v>23</v>
      </c>
      <c r="E9" s="11">
        <v>0.11783</v>
      </c>
      <c r="F9" s="11">
        <v>7.4693990000000001</v>
      </c>
      <c r="G9" s="11">
        <v>8.486777</v>
      </c>
      <c r="H9" s="11">
        <v>7.4900010000000004</v>
      </c>
      <c r="I9" s="11">
        <v>-7044.428825</v>
      </c>
      <c r="J9" s="11">
        <v>0.77280300000000002</v>
      </c>
      <c r="K9" s="11">
        <v>0.59708499999999998</v>
      </c>
      <c r="U9" s="11" t="s">
        <v>76</v>
      </c>
      <c r="V9" s="11">
        <v>1715</v>
      </c>
      <c r="W9" s="11">
        <v>-8.2299999999999995E-4</v>
      </c>
      <c r="X9" s="11">
        <v>-1.501957</v>
      </c>
      <c r="Y9" s="11">
        <v>1.5011350000000001</v>
      </c>
      <c r="Z9" s="18">
        <f t="shared" ref="Z9:Z72" si="0">ABS(Y9/W9)</f>
        <v>1823.9793438639128</v>
      </c>
      <c r="AA9" s="11" t="s">
        <v>77</v>
      </c>
      <c r="AC9" s="11" t="s">
        <v>78</v>
      </c>
      <c r="AD9" s="11">
        <v>4</v>
      </c>
      <c r="AE9" s="11">
        <v>-6.4981299999999997</v>
      </c>
      <c r="AF9" s="11">
        <v>-5.8139539999999998</v>
      </c>
      <c r="AG9" s="11">
        <v>0.68417600000000001</v>
      </c>
      <c r="AH9" s="18">
        <f>ABS(AG9/AE9)</f>
        <v>0.10528813674087777</v>
      </c>
      <c r="AI9" s="11">
        <v>10.528812</v>
      </c>
      <c r="AK9" s="11" t="s">
        <v>83</v>
      </c>
      <c r="AL9" s="11">
        <v>1</v>
      </c>
      <c r="AM9" s="11">
        <v>-17.246748</v>
      </c>
      <c r="AN9" s="11">
        <v>-16.158177999999999</v>
      </c>
      <c r="AO9" s="11">
        <v>1.08857</v>
      </c>
      <c r="AP9" s="18">
        <f>ABS(AO9/AM9)</f>
        <v>6.3117406249572391E-2</v>
      </c>
      <c r="AQ9" s="11">
        <v>6.3117380000000001</v>
      </c>
      <c r="AS9" s="11" t="s">
        <v>76</v>
      </c>
      <c r="AT9" s="11">
        <v>0</v>
      </c>
      <c r="AU9" s="11">
        <v>-5.4754529999999999</v>
      </c>
      <c r="AV9" s="11">
        <v>-7.6889450000000004</v>
      </c>
      <c r="AW9" s="11">
        <v>2.2134930000000002</v>
      </c>
      <c r="AX9" s="11">
        <v>40.425745999999997</v>
      </c>
    </row>
    <row r="10" spans="2:56" x14ac:dyDescent="0.35">
      <c r="B10" s="11">
        <v>2</v>
      </c>
      <c r="C10" s="11" t="s">
        <v>60</v>
      </c>
      <c r="D10" s="11">
        <v>45</v>
      </c>
      <c r="E10" s="11">
        <v>0.139683</v>
      </c>
      <c r="F10" s="11">
        <v>6.0701200000000002</v>
      </c>
      <c r="G10" s="11">
        <v>7.1590920000000002</v>
      </c>
      <c r="H10" s="11">
        <v>6.1388559999999996</v>
      </c>
      <c r="I10" s="11">
        <v>-7282.9569259999998</v>
      </c>
      <c r="J10" s="11">
        <v>0.86267499999999997</v>
      </c>
      <c r="K10" s="11">
        <v>0.74388200000000004</v>
      </c>
      <c r="U10" s="11" t="s">
        <v>76</v>
      </c>
      <c r="V10" s="11">
        <v>973</v>
      </c>
      <c r="W10" s="11">
        <v>-5.6446999999999997E-2</v>
      </c>
      <c r="X10" s="11">
        <v>-5.2952690000000002</v>
      </c>
      <c r="Y10" s="11">
        <v>5.2388219999999999</v>
      </c>
      <c r="Z10" s="18">
        <f t="shared" si="0"/>
        <v>92.809573582298441</v>
      </c>
      <c r="AA10" s="11" t="s">
        <v>77</v>
      </c>
      <c r="AC10" s="11" t="s">
        <v>78</v>
      </c>
      <c r="AD10" s="11">
        <v>9</v>
      </c>
      <c r="AE10" s="11">
        <v>-1.05962</v>
      </c>
      <c r="AF10" s="11">
        <v>-3.4485489999999999</v>
      </c>
      <c r="AG10" s="11">
        <v>2.3889290000000001</v>
      </c>
      <c r="AH10" s="18">
        <f t="shared" ref="AH10:AH73" si="1">ABS(AG10/AE10)</f>
        <v>2.2545148260697232</v>
      </c>
      <c r="AI10" s="11" t="s">
        <v>77</v>
      </c>
      <c r="AK10" s="11" t="s">
        <v>83</v>
      </c>
      <c r="AL10" s="11">
        <v>8</v>
      </c>
      <c r="AM10" s="11">
        <v>18.013652</v>
      </c>
      <c r="AN10" s="11">
        <v>18.682908999999999</v>
      </c>
      <c r="AO10" s="11">
        <v>0.66925800000000002</v>
      </c>
      <c r="AP10" s="18">
        <f t="shared" ref="AP10:AP73" si="2">ABS(AO10/AM10)</f>
        <v>3.715282164882501E-2</v>
      </c>
      <c r="AQ10" s="11">
        <v>3.7152810000000001</v>
      </c>
      <c r="AS10" s="11" t="s">
        <v>83</v>
      </c>
      <c r="AT10" s="11">
        <v>1</v>
      </c>
      <c r="AU10" s="11">
        <v>-17.246748</v>
      </c>
      <c r="AV10" s="11">
        <v>-16.158177999999999</v>
      </c>
      <c r="AW10" s="11">
        <v>1.08857</v>
      </c>
      <c r="AX10" s="11">
        <v>6.3117380000000001</v>
      </c>
    </row>
    <row r="11" spans="2:56" x14ac:dyDescent="0.35">
      <c r="B11" s="11">
        <v>3</v>
      </c>
      <c r="C11" s="11" t="s">
        <v>49</v>
      </c>
      <c r="D11" s="11">
        <v>67</v>
      </c>
      <c r="E11" s="11">
        <v>0.17294000000000001</v>
      </c>
      <c r="F11" s="11">
        <v>5.2176349999999996</v>
      </c>
      <c r="G11" s="11">
        <v>5.7823580000000003</v>
      </c>
      <c r="H11" s="11">
        <v>5.3993219999999997</v>
      </c>
      <c r="I11" s="11">
        <v>-7445.0742060000002</v>
      </c>
      <c r="J11" s="11">
        <v>0.90395300000000001</v>
      </c>
      <c r="K11" s="11">
        <v>0.81698300000000001</v>
      </c>
      <c r="U11" s="11" t="s">
        <v>76</v>
      </c>
      <c r="V11" s="11">
        <v>1678</v>
      </c>
      <c r="W11" s="11">
        <v>-5.5185999999999999E-2</v>
      </c>
      <c r="X11" s="11">
        <v>-4.3678480000000004</v>
      </c>
      <c r="Y11" s="11">
        <v>4.3126620000000004</v>
      </c>
      <c r="Z11" s="18">
        <f t="shared" si="0"/>
        <v>78.147754865364419</v>
      </c>
      <c r="AA11" s="11" t="s">
        <v>77</v>
      </c>
      <c r="AC11" s="11" t="s">
        <v>78</v>
      </c>
      <c r="AD11" s="11">
        <v>20</v>
      </c>
      <c r="AE11" s="11">
        <v>-7.8109830000000002</v>
      </c>
      <c r="AF11" s="11">
        <v>-8.8935340000000007</v>
      </c>
      <c r="AG11" s="11">
        <v>1.082552</v>
      </c>
      <c r="AH11" s="18">
        <f t="shared" si="1"/>
        <v>0.13859356754457153</v>
      </c>
      <c r="AI11" s="11">
        <v>13.859351</v>
      </c>
      <c r="AK11" s="11" t="s">
        <v>83</v>
      </c>
      <c r="AL11" s="11">
        <v>15</v>
      </c>
      <c r="AM11" s="11">
        <v>-5.295102</v>
      </c>
      <c r="AN11" s="11">
        <v>1.2895099999999999</v>
      </c>
      <c r="AO11" s="11">
        <v>6.5846119999999999</v>
      </c>
      <c r="AP11" s="18">
        <f t="shared" si="2"/>
        <v>1.2435288309838035</v>
      </c>
      <c r="AQ11" s="11" t="s">
        <v>77</v>
      </c>
      <c r="AS11" s="11" t="s">
        <v>76</v>
      </c>
      <c r="AT11" s="11">
        <v>2</v>
      </c>
      <c r="AU11" s="11">
        <v>-5.8351920000000002</v>
      </c>
      <c r="AV11" s="11">
        <v>-5.4853699999999996</v>
      </c>
      <c r="AW11" s="11">
        <v>0.349823</v>
      </c>
      <c r="AX11" s="11">
        <v>5.99505</v>
      </c>
    </row>
    <row r="12" spans="2:56" x14ac:dyDescent="0.35">
      <c r="B12" s="11">
        <v>4</v>
      </c>
      <c r="C12" s="11" t="s">
        <v>42</v>
      </c>
      <c r="D12" s="11">
        <v>89</v>
      </c>
      <c r="E12" s="11">
        <v>0.192276</v>
      </c>
      <c r="F12" s="11">
        <v>4.4642429999999997</v>
      </c>
      <c r="G12" s="11">
        <v>5.2008530000000004</v>
      </c>
      <c r="H12" s="11">
        <v>4.7162069999999998</v>
      </c>
      <c r="I12" s="11">
        <v>-7613.4704760000004</v>
      </c>
      <c r="J12" s="11">
        <v>0.92847500000000005</v>
      </c>
      <c r="K12" s="11">
        <v>0.86183100000000001</v>
      </c>
      <c r="U12" s="11" t="s">
        <v>76</v>
      </c>
      <c r="V12" s="11">
        <v>1073</v>
      </c>
      <c r="W12" s="11">
        <v>-7.9944000000000001E-2</v>
      </c>
      <c r="X12" s="11">
        <v>1.323223</v>
      </c>
      <c r="Y12" s="11">
        <v>1.4031670000000001</v>
      </c>
      <c r="Z12" s="18">
        <f t="shared" si="0"/>
        <v>17.55187381166817</v>
      </c>
      <c r="AA12" s="11" t="s">
        <v>77</v>
      </c>
      <c r="AC12" s="11" t="s">
        <v>78</v>
      </c>
      <c r="AD12" s="11">
        <v>26</v>
      </c>
      <c r="AE12" s="11">
        <v>-16.629328999999998</v>
      </c>
      <c r="AF12" s="11">
        <v>-13.880824</v>
      </c>
      <c r="AG12" s="11">
        <v>2.7485050000000002</v>
      </c>
      <c r="AH12" s="18">
        <f t="shared" si="1"/>
        <v>0.16528057145300334</v>
      </c>
      <c r="AI12" s="11">
        <v>16.528057</v>
      </c>
      <c r="AK12" s="11" t="s">
        <v>83</v>
      </c>
      <c r="AL12" s="11">
        <v>24</v>
      </c>
      <c r="AM12" s="11">
        <v>-1.779987</v>
      </c>
      <c r="AN12" s="11">
        <v>-0.31748599999999999</v>
      </c>
      <c r="AO12" s="11">
        <v>1.4625010000000001</v>
      </c>
      <c r="AP12" s="18">
        <f t="shared" si="2"/>
        <v>0.82163577599162241</v>
      </c>
      <c r="AQ12" s="11">
        <v>82.163582000000005</v>
      </c>
      <c r="AS12" s="11" t="s">
        <v>76</v>
      </c>
      <c r="AT12" s="11">
        <v>3</v>
      </c>
      <c r="AU12" s="11">
        <v>-5.3832440000000004</v>
      </c>
      <c r="AV12" s="11">
        <v>-6.2621089999999997</v>
      </c>
      <c r="AW12" s="11">
        <v>0.87886500000000001</v>
      </c>
      <c r="AX12" s="11">
        <v>16.325937</v>
      </c>
    </row>
    <row r="13" spans="2:56" x14ac:dyDescent="0.35">
      <c r="B13" s="11">
        <v>5</v>
      </c>
      <c r="C13" s="11" t="s">
        <v>34</v>
      </c>
      <c r="D13" s="11">
        <v>111</v>
      </c>
      <c r="E13" s="11">
        <v>0.19436100000000001</v>
      </c>
      <c r="F13" s="11">
        <v>4.3729620000000002</v>
      </c>
      <c r="G13" s="11">
        <v>5.1450699999999996</v>
      </c>
      <c r="H13" s="11">
        <v>4.7829620000000004</v>
      </c>
      <c r="I13" s="11">
        <v>-7597.6080410000004</v>
      </c>
      <c r="J13" s="11">
        <v>0.93081100000000006</v>
      </c>
      <c r="K13" s="11">
        <v>0.86636199999999997</v>
      </c>
      <c r="U13" s="11" t="s">
        <v>76</v>
      </c>
      <c r="V13" s="11">
        <v>226</v>
      </c>
      <c r="W13" s="11">
        <v>0.13136999999999999</v>
      </c>
      <c r="X13" s="11">
        <v>-2.0924499999999999</v>
      </c>
      <c r="Y13" s="11">
        <v>2.2238190000000002</v>
      </c>
      <c r="Z13" s="18">
        <f t="shared" si="0"/>
        <v>16.927905914592376</v>
      </c>
      <c r="AA13" s="11" t="s">
        <v>77</v>
      </c>
      <c r="AC13" s="11" t="s">
        <v>78</v>
      </c>
      <c r="AD13" s="11">
        <v>35</v>
      </c>
      <c r="AE13" s="11">
        <v>-4.0105950000000004</v>
      </c>
      <c r="AF13" s="11">
        <v>-4.5901839999999998</v>
      </c>
      <c r="AG13" s="11">
        <v>0.57958900000000002</v>
      </c>
      <c r="AH13" s="18">
        <f t="shared" si="1"/>
        <v>0.14451446730472658</v>
      </c>
      <c r="AI13" s="11">
        <v>14.451460000000001</v>
      </c>
      <c r="AK13" s="11" t="s">
        <v>83</v>
      </c>
      <c r="AL13" s="11">
        <v>34</v>
      </c>
      <c r="AM13" s="11">
        <v>4.7493999999999996</v>
      </c>
      <c r="AN13" s="11">
        <v>-6.2709650000000003</v>
      </c>
      <c r="AO13" s="11">
        <v>11.020365999999999</v>
      </c>
      <c r="AP13" s="18">
        <f t="shared" si="2"/>
        <v>2.3203701520192026</v>
      </c>
      <c r="AQ13" s="11" t="s">
        <v>77</v>
      </c>
      <c r="AS13" s="11" t="s">
        <v>78</v>
      </c>
      <c r="AT13" s="11">
        <v>4</v>
      </c>
      <c r="AU13" s="11">
        <v>-6.4981299999999997</v>
      </c>
      <c r="AV13" s="11">
        <v>-5.8139539999999998</v>
      </c>
      <c r="AW13" s="11">
        <v>0.68417600000000001</v>
      </c>
      <c r="AX13" s="11">
        <v>10.528812</v>
      </c>
    </row>
    <row r="14" spans="2:56" x14ac:dyDescent="0.35">
      <c r="B14" s="11">
        <v>6</v>
      </c>
      <c r="C14" s="11" t="s">
        <v>52</v>
      </c>
      <c r="D14" s="11">
        <v>133</v>
      </c>
      <c r="E14" s="11">
        <v>0.21971199999999999</v>
      </c>
      <c r="F14" s="11">
        <v>3.9008189999999998</v>
      </c>
      <c r="G14" s="11">
        <v>4.551412</v>
      </c>
      <c r="H14" s="11">
        <v>4.2517860000000001</v>
      </c>
      <c r="I14" s="11">
        <v>-7709.2222899999997</v>
      </c>
      <c r="J14" s="11">
        <v>0.94584599999999996</v>
      </c>
      <c r="K14" s="11">
        <v>0.89432299999999998</v>
      </c>
      <c r="U14" s="11" t="s">
        <v>76</v>
      </c>
      <c r="V14" s="11">
        <v>1632</v>
      </c>
      <c r="W14" s="11">
        <v>-7.1629999999999999E-2</v>
      </c>
      <c r="X14" s="11">
        <v>-1.2242230000000001</v>
      </c>
      <c r="Y14" s="11">
        <v>1.152593</v>
      </c>
      <c r="Z14" s="18">
        <f t="shared" si="0"/>
        <v>16.090925589836662</v>
      </c>
      <c r="AA14" s="11" t="s">
        <v>77</v>
      </c>
      <c r="AC14" s="11" t="s">
        <v>78</v>
      </c>
      <c r="AD14" s="11">
        <v>38</v>
      </c>
      <c r="AE14" s="11">
        <v>-0.77175700000000003</v>
      </c>
      <c r="AF14" s="11">
        <v>8.2752000000000006E-2</v>
      </c>
      <c r="AG14" s="11">
        <v>0.85450899999999996</v>
      </c>
      <c r="AH14" s="18">
        <f t="shared" si="1"/>
        <v>1.1072254608639764</v>
      </c>
      <c r="AI14" s="11" t="s">
        <v>77</v>
      </c>
      <c r="AK14" s="11" t="s">
        <v>83</v>
      </c>
      <c r="AL14" s="11">
        <v>37</v>
      </c>
      <c r="AM14" s="11">
        <v>-11.886913</v>
      </c>
      <c r="AN14" s="11">
        <v>-12.873091000000001</v>
      </c>
      <c r="AO14" s="11">
        <v>0.986178</v>
      </c>
      <c r="AP14" s="18">
        <f t="shared" si="2"/>
        <v>8.2963339598767144E-2</v>
      </c>
      <c r="AQ14" s="11">
        <v>8.2963310000000003</v>
      </c>
      <c r="AS14" s="11" t="s">
        <v>76</v>
      </c>
      <c r="AT14" s="11">
        <v>5</v>
      </c>
      <c r="AU14" s="11">
        <v>-2.500302</v>
      </c>
      <c r="AV14" s="11">
        <v>-2.2922419999999999</v>
      </c>
      <c r="AW14" s="11">
        <v>0.20805999999999999</v>
      </c>
      <c r="AX14" s="11">
        <v>8.3213989999999995</v>
      </c>
    </row>
    <row r="15" spans="2:56" x14ac:dyDescent="0.35">
      <c r="B15" s="11">
        <v>7</v>
      </c>
      <c r="C15" s="11" t="s">
        <v>36</v>
      </c>
      <c r="D15" s="11">
        <v>155</v>
      </c>
      <c r="E15" s="11">
        <v>0.21276600000000001</v>
      </c>
      <c r="F15" s="11">
        <v>3.6912609999999999</v>
      </c>
      <c r="G15" s="11">
        <v>4.6999890000000004</v>
      </c>
      <c r="H15" s="11">
        <v>3.961935</v>
      </c>
      <c r="I15" s="11">
        <v>-7740.429854</v>
      </c>
      <c r="J15" s="11">
        <v>0.95097900000000002</v>
      </c>
      <c r="K15" s="11">
        <v>0.90419799999999995</v>
      </c>
      <c r="U15" s="11" t="s">
        <v>76</v>
      </c>
      <c r="V15" s="11">
        <v>1887</v>
      </c>
      <c r="W15" s="11">
        <v>0.48729</v>
      </c>
      <c r="X15" s="11">
        <v>-6.6477870000000001</v>
      </c>
      <c r="Y15" s="11">
        <v>7.1350769999999999</v>
      </c>
      <c r="Z15" s="18">
        <f t="shared" si="0"/>
        <v>14.642362864002955</v>
      </c>
      <c r="AA15" s="11" t="s">
        <v>77</v>
      </c>
      <c r="AC15" s="11" t="s">
        <v>78</v>
      </c>
      <c r="AD15" s="11">
        <v>44</v>
      </c>
      <c r="AE15" s="11">
        <v>-7.6928150000000004</v>
      </c>
      <c r="AF15" s="11">
        <v>-5.9183370000000002</v>
      </c>
      <c r="AG15" s="11">
        <v>1.774478</v>
      </c>
      <c r="AH15" s="18">
        <f t="shared" si="1"/>
        <v>0.2306669275161303</v>
      </c>
      <c r="AI15" s="11">
        <v>23.066690000000001</v>
      </c>
      <c r="AK15" s="11" t="s">
        <v>83</v>
      </c>
      <c r="AL15" s="11">
        <v>43</v>
      </c>
      <c r="AM15" s="11">
        <v>-6.3859769999999996</v>
      </c>
      <c r="AN15" s="11">
        <v>-7.305339</v>
      </c>
      <c r="AO15" s="11">
        <v>0.91936200000000001</v>
      </c>
      <c r="AP15" s="18">
        <f t="shared" si="2"/>
        <v>0.14396575496591987</v>
      </c>
      <c r="AQ15" s="11">
        <v>14.396582</v>
      </c>
      <c r="AS15" s="11" t="s">
        <v>76</v>
      </c>
      <c r="AT15" s="11">
        <v>6</v>
      </c>
      <c r="AU15" s="11">
        <v>22.897628999999998</v>
      </c>
      <c r="AV15" s="11">
        <v>22.194628999999999</v>
      </c>
      <c r="AW15" s="11">
        <v>0.70299999999999996</v>
      </c>
      <c r="AX15" s="11">
        <v>3.0701849999999999</v>
      </c>
    </row>
    <row r="16" spans="2:56" x14ac:dyDescent="0.35">
      <c r="B16" s="11">
        <v>8</v>
      </c>
      <c r="C16" s="11" t="s">
        <v>58</v>
      </c>
      <c r="D16" s="11">
        <v>177</v>
      </c>
      <c r="E16" s="11">
        <v>0.21007799999999999</v>
      </c>
      <c r="F16" s="11">
        <v>3.746899</v>
      </c>
      <c r="G16" s="11">
        <v>4.7601459999999998</v>
      </c>
      <c r="H16" s="11">
        <v>4.1453129999999998</v>
      </c>
      <c r="I16" s="11">
        <v>-7676.0536529999999</v>
      </c>
      <c r="J16" s="11">
        <v>0.95139300000000004</v>
      </c>
      <c r="K16" s="11">
        <v>0.904582</v>
      </c>
      <c r="U16" s="11" t="s">
        <v>76</v>
      </c>
      <c r="V16" s="11">
        <v>1362</v>
      </c>
      <c r="W16" s="11">
        <v>3.9971E-2</v>
      </c>
      <c r="X16" s="11">
        <v>-0.52346499999999996</v>
      </c>
      <c r="Y16" s="11">
        <v>0.56343600000000005</v>
      </c>
      <c r="Z16" s="18">
        <f t="shared" si="0"/>
        <v>14.096119686772912</v>
      </c>
      <c r="AA16" s="11" t="s">
        <v>77</v>
      </c>
      <c r="AC16" s="11" t="s">
        <v>78</v>
      </c>
      <c r="AD16" s="11">
        <v>50</v>
      </c>
      <c r="AE16" s="11">
        <v>-5.5950290000000003</v>
      </c>
      <c r="AF16" s="11">
        <v>-7.1953709999999997</v>
      </c>
      <c r="AG16" s="11">
        <v>1.6003430000000001</v>
      </c>
      <c r="AH16" s="18">
        <f t="shared" si="1"/>
        <v>0.28602943791712249</v>
      </c>
      <c r="AI16" s="11">
        <v>28.602938000000002</v>
      </c>
      <c r="AK16" s="11" t="s">
        <v>83</v>
      </c>
      <c r="AL16" s="11">
        <v>49</v>
      </c>
      <c r="AM16" s="11">
        <v>3.670687</v>
      </c>
      <c r="AN16" s="11">
        <v>7.8454100000000002</v>
      </c>
      <c r="AO16" s="11">
        <v>4.1747230000000002</v>
      </c>
      <c r="AP16" s="18">
        <f t="shared" si="2"/>
        <v>1.1373138052903993</v>
      </c>
      <c r="AQ16" s="11" t="s">
        <v>77</v>
      </c>
      <c r="AS16" s="11" t="s">
        <v>76</v>
      </c>
      <c r="AT16" s="11">
        <v>7</v>
      </c>
      <c r="AU16" s="11">
        <v>-22.102084999999999</v>
      </c>
      <c r="AV16" s="11">
        <v>-22.627378</v>
      </c>
      <c r="AW16" s="11">
        <v>0.52529300000000001</v>
      </c>
      <c r="AX16" s="11">
        <v>2.3766669999999999</v>
      </c>
    </row>
    <row r="17" spans="2:50" x14ac:dyDescent="0.35">
      <c r="B17" s="11">
        <v>9</v>
      </c>
      <c r="C17" s="11" t="s">
        <v>48</v>
      </c>
      <c r="D17" s="11">
        <v>199</v>
      </c>
      <c r="E17" s="11">
        <v>0.20493700000000001</v>
      </c>
      <c r="F17" s="11">
        <v>4.0673500000000002</v>
      </c>
      <c r="G17" s="11">
        <v>4.8795380000000002</v>
      </c>
      <c r="H17" s="11">
        <v>4.4381250000000003</v>
      </c>
      <c r="I17" s="11">
        <v>-7520.2837</v>
      </c>
      <c r="J17" s="11">
        <v>0.94177699999999998</v>
      </c>
      <c r="K17" s="11">
        <v>0.88685800000000004</v>
      </c>
      <c r="U17" s="11" t="s">
        <v>76</v>
      </c>
      <c r="V17" s="11">
        <v>841</v>
      </c>
      <c r="W17" s="11">
        <v>-2.9892999999999999E-2</v>
      </c>
      <c r="X17" s="11">
        <v>0.39144299999999999</v>
      </c>
      <c r="Y17" s="11">
        <v>0.42133700000000002</v>
      </c>
      <c r="Z17" s="18">
        <f t="shared" si="0"/>
        <v>14.094838256447998</v>
      </c>
      <c r="AA17" s="11" t="s">
        <v>77</v>
      </c>
      <c r="AC17" s="11" t="s">
        <v>78</v>
      </c>
      <c r="AD17" s="11">
        <v>56</v>
      </c>
      <c r="AE17" s="11">
        <v>-7.1532999999999998</v>
      </c>
      <c r="AF17" s="11">
        <v>-7.7287730000000003</v>
      </c>
      <c r="AG17" s="11">
        <v>0.57547199999999998</v>
      </c>
      <c r="AH17" s="18">
        <f t="shared" si="1"/>
        <v>8.0448464345127424E-2</v>
      </c>
      <c r="AI17" s="11">
        <v>8.0448529999999998</v>
      </c>
      <c r="AK17" s="11" t="s">
        <v>83</v>
      </c>
      <c r="AL17" s="11">
        <v>57</v>
      </c>
      <c r="AM17" s="11">
        <v>-4.9952800000000002</v>
      </c>
      <c r="AN17" s="11">
        <v>-4.6276919999999997</v>
      </c>
      <c r="AO17" s="11">
        <v>0.36758800000000003</v>
      </c>
      <c r="AP17" s="18">
        <f t="shared" si="2"/>
        <v>7.3587066190483816E-2</v>
      </c>
      <c r="AQ17" s="11">
        <v>7.3587069999999999</v>
      </c>
      <c r="AS17" s="11" t="s">
        <v>83</v>
      </c>
      <c r="AT17" s="11">
        <v>8</v>
      </c>
      <c r="AU17" s="11">
        <v>18.013652</v>
      </c>
      <c r="AV17" s="11">
        <v>18.682908999999999</v>
      </c>
      <c r="AW17" s="11">
        <v>0.66925800000000002</v>
      </c>
      <c r="AX17" s="11">
        <v>3.7152810000000001</v>
      </c>
    </row>
    <row r="18" spans="2:50" x14ac:dyDescent="0.35">
      <c r="B18" s="11">
        <v>10</v>
      </c>
      <c r="C18" s="11" t="s">
        <v>40</v>
      </c>
      <c r="D18" s="11">
        <v>221</v>
      </c>
      <c r="E18" s="11">
        <v>0.21881600000000001</v>
      </c>
      <c r="F18" s="11">
        <v>3.8259599999999998</v>
      </c>
      <c r="G18" s="11">
        <v>4.5700440000000002</v>
      </c>
      <c r="H18" s="11">
        <v>4.2108629999999998</v>
      </c>
      <c r="I18" s="11">
        <v>-7559.6138760000003</v>
      </c>
      <c r="J18" s="11">
        <v>0.94622399999999995</v>
      </c>
      <c r="K18" s="11">
        <v>0.89470899999999998</v>
      </c>
      <c r="U18" s="11" t="s">
        <v>76</v>
      </c>
      <c r="V18" s="11">
        <v>145</v>
      </c>
      <c r="W18" s="11">
        <v>-9.3006000000000005E-2</v>
      </c>
      <c r="X18" s="11">
        <v>0.96518800000000005</v>
      </c>
      <c r="Y18" s="11">
        <v>1.0581940000000001</v>
      </c>
      <c r="Z18" s="18">
        <f t="shared" si="0"/>
        <v>11.377696062619616</v>
      </c>
      <c r="AA18" s="11" t="s">
        <v>77</v>
      </c>
      <c r="AC18" s="11" t="s">
        <v>78</v>
      </c>
      <c r="AD18" s="11">
        <v>65</v>
      </c>
      <c r="AE18" s="11">
        <v>-2.7633369999999999</v>
      </c>
      <c r="AF18" s="11">
        <v>-2.4889230000000002</v>
      </c>
      <c r="AG18" s="11">
        <v>0.27441399999999999</v>
      </c>
      <c r="AH18" s="18">
        <f t="shared" si="1"/>
        <v>9.9305296458593359E-2</v>
      </c>
      <c r="AI18" s="11">
        <v>9.9305289999999999</v>
      </c>
      <c r="AK18" s="11" t="s">
        <v>83</v>
      </c>
      <c r="AL18" s="11">
        <v>66</v>
      </c>
      <c r="AM18" s="11">
        <v>7.4629700000000003</v>
      </c>
      <c r="AN18" s="11">
        <v>9.2627679999999994</v>
      </c>
      <c r="AO18" s="11">
        <v>1.7997989999999999</v>
      </c>
      <c r="AP18" s="18">
        <f t="shared" si="2"/>
        <v>0.2411639065948275</v>
      </c>
      <c r="AQ18" s="11">
        <v>24.116389000000002</v>
      </c>
      <c r="AS18" s="11" t="s">
        <v>78</v>
      </c>
      <c r="AT18" s="11">
        <v>9</v>
      </c>
      <c r="AU18" s="11">
        <v>-1.05962</v>
      </c>
      <c r="AV18" s="11">
        <v>-3.4485489999999999</v>
      </c>
      <c r="AW18" s="11">
        <v>2.3889290000000001</v>
      </c>
      <c r="AX18" s="11" t="s">
        <v>77</v>
      </c>
    </row>
    <row r="19" spans="2:50" x14ac:dyDescent="0.35">
      <c r="B19" s="11">
        <v>11</v>
      </c>
      <c r="C19" s="11" t="s">
        <v>37</v>
      </c>
      <c r="D19" s="11">
        <v>243</v>
      </c>
      <c r="E19" s="11">
        <v>0.218358</v>
      </c>
      <c r="F19" s="11">
        <v>3.6201539999999999</v>
      </c>
      <c r="G19" s="11">
        <v>4.5796380000000001</v>
      </c>
      <c r="H19" s="11">
        <v>4.277997</v>
      </c>
      <c r="I19" s="11">
        <v>-7590.9226189999999</v>
      </c>
      <c r="J19" s="11">
        <v>0.95226599999999995</v>
      </c>
      <c r="K19" s="11">
        <v>0.90678800000000004</v>
      </c>
      <c r="U19" s="11" t="s">
        <v>76</v>
      </c>
      <c r="V19" s="11">
        <v>333</v>
      </c>
      <c r="W19" s="11">
        <v>-0.24173</v>
      </c>
      <c r="X19" s="11">
        <v>-2.8089849999999998</v>
      </c>
      <c r="Y19" s="11">
        <v>2.567256</v>
      </c>
      <c r="Z19" s="18">
        <f t="shared" si="0"/>
        <v>10.620345013031068</v>
      </c>
      <c r="AA19" s="11" t="s">
        <v>77</v>
      </c>
      <c r="AC19" s="11" t="s">
        <v>78</v>
      </c>
      <c r="AD19" s="11">
        <v>75</v>
      </c>
      <c r="AE19" s="11">
        <v>-12.527137</v>
      </c>
      <c r="AF19" s="11">
        <v>-10.949109</v>
      </c>
      <c r="AG19" s="11">
        <v>1.5780289999999999</v>
      </c>
      <c r="AH19" s="18">
        <f t="shared" si="1"/>
        <v>0.12596884667262759</v>
      </c>
      <c r="AI19" s="11">
        <v>12.596881</v>
      </c>
      <c r="AK19" s="11" t="s">
        <v>83</v>
      </c>
      <c r="AL19" s="11">
        <v>74</v>
      </c>
      <c r="AM19" s="11">
        <v>-25.804264</v>
      </c>
      <c r="AN19" s="11">
        <v>-26.971796999999999</v>
      </c>
      <c r="AO19" s="11">
        <v>1.1675340000000001</v>
      </c>
      <c r="AP19" s="18">
        <f t="shared" si="2"/>
        <v>4.5245777984599757E-2</v>
      </c>
      <c r="AQ19" s="11">
        <v>4.5245769999999998</v>
      </c>
      <c r="AS19" s="11" t="s">
        <v>76</v>
      </c>
      <c r="AT19" s="11">
        <v>10</v>
      </c>
      <c r="AU19" s="11">
        <v>10.147152999999999</v>
      </c>
      <c r="AV19" s="11">
        <v>12.793810000000001</v>
      </c>
      <c r="AW19" s="11">
        <v>2.6466569999999998</v>
      </c>
      <c r="AX19" s="11">
        <v>26.082754999999999</v>
      </c>
    </row>
    <row r="20" spans="2:50" x14ac:dyDescent="0.35">
      <c r="B20" s="12">
        <v>12</v>
      </c>
      <c r="C20" s="12" t="s">
        <v>35</v>
      </c>
      <c r="D20" s="12">
        <v>265</v>
      </c>
      <c r="E20" s="12">
        <v>0.23047799999999999</v>
      </c>
      <c r="F20" s="12">
        <v>3.4105470000000002</v>
      </c>
      <c r="G20" s="12">
        <v>4.338813</v>
      </c>
      <c r="H20" s="12">
        <v>3.9072140000000002</v>
      </c>
      <c r="I20" s="12">
        <v>-7628.1578319999999</v>
      </c>
      <c r="J20" s="12">
        <v>0.95997600000000005</v>
      </c>
      <c r="K20" s="12">
        <v>0.919682</v>
      </c>
      <c r="U20" s="11" t="s">
        <v>76</v>
      </c>
      <c r="V20" s="11">
        <v>31</v>
      </c>
      <c r="W20" s="11">
        <v>-0.58435700000000002</v>
      </c>
      <c r="X20" s="11">
        <v>-6.5677880000000002</v>
      </c>
      <c r="Y20" s="11">
        <v>5.9834310000000004</v>
      </c>
      <c r="Z20" s="18">
        <f t="shared" si="0"/>
        <v>10.23934170378724</v>
      </c>
      <c r="AA20" s="11" t="s">
        <v>77</v>
      </c>
      <c r="AC20" s="11" t="s">
        <v>78</v>
      </c>
      <c r="AD20" s="11">
        <v>78</v>
      </c>
      <c r="AE20" s="11">
        <v>9.2889490000000006</v>
      </c>
      <c r="AF20" s="11">
        <v>9.8117470000000004</v>
      </c>
      <c r="AG20" s="11">
        <v>0.52279799999999998</v>
      </c>
      <c r="AH20" s="18">
        <f t="shared" si="1"/>
        <v>5.6281717124294681E-2</v>
      </c>
      <c r="AI20" s="11">
        <v>5.6281730000000003</v>
      </c>
      <c r="AK20" s="11" t="s">
        <v>83</v>
      </c>
      <c r="AL20" s="11">
        <v>77</v>
      </c>
      <c r="AM20" s="11">
        <v>24.753575000000001</v>
      </c>
      <c r="AN20" s="11">
        <v>21.614336000000002</v>
      </c>
      <c r="AO20" s="11">
        <v>3.1392389999999999</v>
      </c>
      <c r="AP20" s="18">
        <f t="shared" si="2"/>
        <v>0.12681962100423877</v>
      </c>
      <c r="AQ20" s="11">
        <v>12.68196</v>
      </c>
      <c r="AS20" s="11" t="s">
        <v>76</v>
      </c>
      <c r="AT20" s="11">
        <v>11</v>
      </c>
      <c r="AU20" s="11">
        <v>0.55194200000000004</v>
      </c>
      <c r="AV20" s="11">
        <v>2.368401</v>
      </c>
      <c r="AW20" s="11">
        <v>1.8164579999999999</v>
      </c>
      <c r="AX20" s="11" t="s">
        <v>77</v>
      </c>
    </row>
    <row r="21" spans="2:50" x14ac:dyDescent="0.35">
      <c r="B21" s="11">
        <v>13</v>
      </c>
      <c r="C21" s="11" t="s">
        <v>54</v>
      </c>
      <c r="D21" s="11">
        <v>287</v>
      </c>
      <c r="E21" s="11">
        <v>0.22450500000000001</v>
      </c>
      <c r="F21" s="11">
        <v>3.637534</v>
      </c>
      <c r="G21" s="11">
        <v>4.4542529999999996</v>
      </c>
      <c r="H21" s="11">
        <v>4.4890160000000003</v>
      </c>
      <c r="I21" s="11">
        <v>-7496.3996070000003</v>
      </c>
      <c r="J21" s="11">
        <v>0.95226900000000003</v>
      </c>
      <c r="K21" s="11">
        <v>0.90680499999999997</v>
      </c>
      <c r="U21" s="11" t="s">
        <v>76</v>
      </c>
      <c r="V21" s="11">
        <v>198</v>
      </c>
      <c r="W21" s="11">
        <v>0.150784</v>
      </c>
      <c r="X21" s="11">
        <v>1.6887380000000001</v>
      </c>
      <c r="Y21" s="11">
        <v>1.537954</v>
      </c>
      <c r="Z21" s="18">
        <f t="shared" si="0"/>
        <v>10.19971615025467</v>
      </c>
      <c r="AA21" s="11" t="s">
        <v>77</v>
      </c>
      <c r="AC21" s="11" t="s">
        <v>78</v>
      </c>
      <c r="AD21" s="11">
        <v>89</v>
      </c>
      <c r="AE21" s="11">
        <v>-4.997776</v>
      </c>
      <c r="AF21" s="11">
        <v>-6.6260079999999997</v>
      </c>
      <c r="AG21" s="11">
        <v>1.628233</v>
      </c>
      <c r="AH21" s="18">
        <f t="shared" si="1"/>
        <v>0.3257915120645663</v>
      </c>
      <c r="AI21" s="11">
        <v>32.579141999999997</v>
      </c>
      <c r="AK21" s="11" t="s">
        <v>83</v>
      </c>
      <c r="AL21" s="11">
        <v>85</v>
      </c>
      <c r="AM21" s="11">
        <v>-19.547571999999999</v>
      </c>
      <c r="AN21" s="11">
        <v>-17.167355000000001</v>
      </c>
      <c r="AO21" s="11">
        <v>2.3802159999999999</v>
      </c>
      <c r="AP21" s="18">
        <f t="shared" si="2"/>
        <v>0.12176530159346645</v>
      </c>
      <c r="AQ21" s="11">
        <v>12.176532</v>
      </c>
      <c r="AS21" s="11" t="s">
        <v>76</v>
      </c>
      <c r="AT21" s="11">
        <v>12</v>
      </c>
      <c r="AU21" s="11">
        <v>14.177001000000001</v>
      </c>
      <c r="AV21" s="11">
        <v>16.351119000000001</v>
      </c>
      <c r="AW21" s="11">
        <v>2.174118</v>
      </c>
      <c r="AX21" s="11">
        <v>15.335531</v>
      </c>
    </row>
    <row r="22" spans="2:50" x14ac:dyDescent="0.35">
      <c r="B22" s="11">
        <v>14</v>
      </c>
      <c r="C22" s="11" t="s">
        <v>39</v>
      </c>
      <c r="D22" s="11">
        <v>309</v>
      </c>
      <c r="E22" s="11">
        <v>0.20213999999999999</v>
      </c>
      <c r="F22" s="11">
        <v>3.8920490000000001</v>
      </c>
      <c r="G22" s="11">
        <v>4.9470780000000003</v>
      </c>
      <c r="H22" s="11">
        <v>4.492032</v>
      </c>
      <c r="I22" s="11">
        <v>-7360.2876829999996</v>
      </c>
      <c r="J22" s="11">
        <v>0.94800099999999998</v>
      </c>
      <c r="K22" s="11">
        <v>0.89858499999999997</v>
      </c>
      <c r="U22" s="11" t="s">
        <v>76</v>
      </c>
      <c r="V22" s="11">
        <v>67</v>
      </c>
      <c r="W22" s="11">
        <v>0.24215300000000001</v>
      </c>
      <c r="X22" s="11">
        <v>2.6408</v>
      </c>
      <c r="Y22" s="11">
        <v>2.398647</v>
      </c>
      <c r="Z22" s="18">
        <f t="shared" si="0"/>
        <v>9.905501893431012</v>
      </c>
      <c r="AA22" s="11" t="s">
        <v>77</v>
      </c>
      <c r="AC22" s="11" t="s">
        <v>78</v>
      </c>
      <c r="AD22" s="11">
        <v>95</v>
      </c>
      <c r="AE22" s="11">
        <v>28.809314000000001</v>
      </c>
      <c r="AF22" s="11">
        <v>21.684237</v>
      </c>
      <c r="AG22" s="11">
        <v>7.1250770000000001</v>
      </c>
      <c r="AH22" s="18">
        <f t="shared" si="1"/>
        <v>0.24731852344696581</v>
      </c>
      <c r="AI22" s="11">
        <v>24.731853000000001</v>
      </c>
      <c r="AK22" s="11" t="s">
        <v>83</v>
      </c>
      <c r="AL22" s="11">
        <v>92</v>
      </c>
      <c r="AM22" s="11">
        <v>14.640632999999999</v>
      </c>
      <c r="AN22" s="11">
        <v>20.108557999999999</v>
      </c>
      <c r="AO22" s="11">
        <v>5.4679250000000001</v>
      </c>
      <c r="AP22" s="18">
        <f t="shared" si="2"/>
        <v>0.37347599656380981</v>
      </c>
      <c r="AQ22" s="11">
        <v>37.347599000000002</v>
      </c>
      <c r="AS22" s="11" t="s">
        <v>76</v>
      </c>
      <c r="AT22" s="11">
        <v>13</v>
      </c>
      <c r="AU22" s="11">
        <v>32.578378999999998</v>
      </c>
      <c r="AV22" s="11">
        <v>32.626032000000002</v>
      </c>
      <c r="AW22" s="11">
        <v>4.7654000000000002E-2</v>
      </c>
      <c r="AX22" s="11">
        <v>0.14627399999999999</v>
      </c>
    </row>
    <row r="23" spans="2:50" x14ac:dyDescent="0.35">
      <c r="B23" s="11">
        <v>15</v>
      </c>
      <c r="C23" s="11" t="s">
        <v>43</v>
      </c>
      <c r="D23" s="11">
        <v>331</v>
      </c>
      <c r="E23" s="11">
        <v>0.222131</v>
      </c>
      <c r="F23" s="11">
        <v>3.3549910000000001</v>
      </c>
      <c r="G23" s="11">
        <v>4.501843</v>
      </c>
      <c r="H23" s="11">
        <v>4.0044250000000003</v>
      </c>
      <c r="I23" s="11">
        <v>-7518.526503</v>
      </c>
      <c r="J23" s="11">
        <v>0.96047499999999997</v>
      </c>
      <c r="K23" s="11">
        <v>0.92246799999999995</v>
      </c>
      <c r="U23" s="11" t="s">
        <v>76</v>
      </c>
      <c r="V23" s="11">
        <v>880</v>
      </c>
      <c r="W23" s="11">
        <v>0.48798900000000001</v>
      </c>
      <c r="X23" s="11">
        <v>-4.2412089999999996</v>
      </c>
      <c r="Y23" s="11">
        <v>4.7291980000000002</v>
      </c>
      <c r="Z23" s="18">
        <f t="shared" si="0"/>
        <v>9.6911979573310063</v>
      </c>
      <c r="AA23" s="11" t="s">
        <v>77</v>
      </c>
      <c r="AC23" s="11" t="s">
        <v>78</v>
      </c>
      <c r="AD23" s="11">
        <v>100</v>
      </c>
      <c r="AE23" s="11">
        <v>45.219368000000003</v>
      </c>
      <c r="AF23" s="11">
        <v>42.213737999999999</v>
      </c>
      <c r="AG23" s="11">
        <v>3.0056289999999999</v>
      </c>
      <c r="AH23" s="18">
        <f t="shared" si="1"/>
        <v>6.6467735683523918E-2</v>
      </c>
      <c r="AI23" s="11">
        <v>6.6467749999999999</v>
      </c>
      <c r="AK23" s="11" t="s">
        <v>83</v>
      </c>
      <c r="AL23" s="11">
        <v>102</v>
      </c>
      <c r="AM23" s="11">
        <v>-16.827538000000001</v>
      </c>
      <c r="AN23" s="11">
        <v>-19.491848999999998</v>
      </c>
      <c r="AO23" s="11">
        <v>2.6643110000000001</v>
      </c>
      <c r="AP23" s="18">
        <f t="shared" si="2"/>
        <v>0.15833041054490563</v>
      </c>
      <c r="AQ23" s="11">
        <v>15.833038999999999</v>
      </c>
      <c r="AS23" s="11" t="s">
        <v>76</v>
      </c>
      <c r="AT23" s="11">
        <v>14</v>
      </c>
      <c r="AU23" s="11">
        <v>-5.6293939999999996</v>
      </c>
      <c r="AV23" s="11">
        <v>-4.7582550000000001</v>
      </c>
      <c r="AW23" s="11">
        <v>0.871139</v>
      </c>
      <c r="AX23" s="11">
        <v>15.474824</v>
      </c>
    </row>
    <row r="24" spans="2:50" x14ac:dyDescent="0.35">
      <c r="B24" s="11">
        <v>16</v>
      </c>
      <c r="C24" s="11" t="s">
        <v>53</v>
      </c>
      <c r="D24" s="11">
        <v>353</v>
      </c>
      <c r="E24" s="11">
        <v>0.20984</v>
      </c>
      <c r="F24" s="11">
        <v>3.4176440000000001</v>
      </c>
      <c r="G24" s="11">
        <v>4.765536</v>
      </c>
      <c r="H24" s="11">
        <v>3.7829120000000001</v>
      </c>
      <c r="I24" s="11">
        <v>-7449.3263559999996</v>
      </c>
      <c r="J24" s="11">
        <v>0.95880299999999996</v>
      </c>
      <c r="K24" s="11">
        <v>0.91910400000000003</v>
      </c>
      <c r="U24" s="11" t="s">
        <v>76</v>
      </c>
      <c r="V24" s="11">
        <v>647</v>
      </c>
      <c r="W24" s="11">
        <v>-0.122101</v>
      </c>
      <c r="X24" s="11">
        <v>-1.264025</v>
      </c>
      <c r="Y24" s="11">
        <v>1.1419239999999999</v>
      </c>
      <c r="Z24" s="18">
        <f t="shared" si="0"/>
        <v>9.3522903170326206</v>
      </c>
      <c r="AA24" s="11" t="s">
        <v>77</v>
      </c>
      <c r="AC24" s="11" t="s">
        <v>78</v>
      </c>
      <c r="AD24" s="11">
        <v>107</v>
      </c>
      <c r="AE24" s="11">
        <v>13.535052</v>
      </c>
      <c r="AF24" s="11">
        <v>19.881761000000001</v>
      </c>
      <c r="AG24" s="11">
        <v>6.3467089999999997</v>
      </c>
      <c r="AH24" s="18">
        <f t="shared" si="1"/>
        <v>0.4689090961748798</v>
      </c>
      <c r="AI24" s="11">
        <v>46.890908000000003</v>
      </c>
      <c r="AK24" s="11" t="s">
        <v>83</v>
      </c>
      <c r="AL24" s="11">
        <v>109</v>
      </c>
      <c r="AM24" s="11">
        <v>-6.2610400000000004</v>
      </c>
      <c r="AN24" s="11">
        <v>-6.5728400000000002</v>
      </c>
      <c r="AO24" s="11">
        <v>0.31180099999999999</v>
      </c>
      <c r="AP24" s="18">
        <f t="shared" si="2"/>
        <v>4.980019293919221E-2</v>
      </c>
      <c r="AQ24" s="11">
        <v>4.9800120000000003</v>
      </c>
      <c r="AS24" s="11" t="s">
        <v>83</v>
      </c>
      <c r="AT24" s="11">
        <v>15</v>
      </c>
      <c r="AU24" s="11">
        <v>-5.295102</v>
      </c>
      <c r="AV24" s="11">
        <v>1.2895099999999999</v>
      </c>
      <c r="AW24" s="11">
        <v>6.5846119999999999</v>
      </c>
      <c r="AX24" s="11" t="s">
        <v>77</v>
      </c>
    </row>
    <row r="25" spans="2:50" x14ac:dyDescent="0.35">
      <c r="B25" s="11">
        <v>17</v>
      </c>
      <c r="C25" s="11" t="s">
        <v>50</v>
      </c>
      <c r="D25" s="11">
        <v>375</v>
      </c>
      <c r="E25" s="11">
        <v>0.21864900000000001</v>
      </c>
      <c r="F25" s="11">
        <v>3.2775280000000002</v>
      </c>
      <c r="G25" s="11">
        <v>4.5735340000000004</v>
      </c>
      <c r="H25" s="11">
        <v>3.920369</v>
      </c>
      <c r="I25" s="11">
        <v>-7462.3422849999997</v>
      </c>
      <c r="J25" s="11">
        <v>0.96157099999999995</v>
      </c>
      <c r="K25" s="11">
        <v>0.92453600000000002</v>
      </c>
      <c r="U25" s="11" t="s">
        <v>76</v>
      </c>
      <c r="V25" s="11">
        <v>1491</v>
      </c>
      <c r="W25" s="11">
        <v>-9.5092999999999997E-2</v>
      </c>
      <c r="X25" s="11">
        <v>0.79213500000000003</v>
      </c>
      <c r="Y25" s="11">
        <v>0.88722800000000002</v>
      </c>
      <c r="Z25" s="18">
        <f t="shared" si="0"/>
        <v>9.3301084201781421</v>
      </c>
      <c r="AA25" s="11" t="s">
        <v>77</v>
      </c>
      <c r="AC25" s="11" t="s">
        <v>78</v>
      </c>
      <c r="AD25" s="11">
        <v>112</v>
      </c>
      <c r="AE25" s="11">
        <v>21.528189999999999</v>
      </c>
      <c r="AF25" s="11">
        <v>24.769099000000001</v>
      </c>
      <c r="AG25" s="11">
        <v>3.2409089999999998</v>
      </c>
      <c r="AH25" s="18">
        <f t="shared" si="1"/>
        <v>0.15054256767522026</v>
      </c>
      <c r="AI25" s="11">
        <v>15.054254999999999</v>
      </c>
      <c r="AK25" s="11" t="s">
        <v>83</v>
      </c>
      <c r="AL25" s="11">
        <v>115</v>
      </c>
      <c r="AM25" s="11">
        <v>-1.090171</v>
      </c>
      <c r="AN25" s="11">
        <v>-5.2948620000000002</v>
      </c>
      <c r="AO25" s="11">
        <v>4.2046910000000004</v>
      </c>
      <c r="AP25" s="18">
        <f t="shared" si="2"/>
        <v>3.8569096040896338</v>
      </c>
      <c r="AQ25" s="11" t="s">
        <v>77</v>
      </c>
      <c r="AS25" s="11" t="s">
        <v>76</v>
      </c>
      <c r="AT25" s="11">
        <v>16</v>
      </c>
      <c r="AU25" s="11">
        <v>15.597052</v>
      </c>
      <c r="AV25" s="11">
        <v>15.521694999999999</v>
      </c>
      <c r="AW25" s="11">
        <v>7.5357999999999994E-2</v>
      </c>
      <c r="AX25" s="11">
        <v>0.48315200000000003</v>
      </c>
    </row>
    <row r="26" spans="2:50" x14ac:dyDescent="0.35">
      <c r="B26" s="11">
        <v>18</v>
      </c>
      <c r="C26" s="11" t="s">
        <v>59</v>
      </c>
      <c r="D26" s="11">
        <v>397</v>
      </c>
      <c r="E26" s="11">
        <v>0.21196100000000001</v>
      </c>
      <c r="F26" s="11">
        <v>3.483568</v>
      </c>
      <c r="G26" s="11">
        <v>4.7178440000000004</v>
      </c>
      <c r="H26" s="11">
        <v>4.10534</v>
      </c>
      <c r="I26" s="11">
        <v>-7335.3045050000001</v>
      </c>
      <c r="J26" s="11">
        <v>0.95741200000000004</v>
      </c>
      <c r="K26" s="11">
        <v>0.91663099999999997</v>
      </c>
      <c r="U26" s="11" t="s">
        <v>76</v>
      </c>
      <c r="V26" s="11">
        <v>1444</v>
      </c>
      <c r="W26" s="11">
        <v>0.259988</v>
      </c>
      <c r="X26" s="11">
        <v>-2.0493899999999998</v>
      </c>
      <c r="Y26" s="11">
        <v>2.3093789999999998</v>
      </c>
      <c r="Z26" s="18">
        <f t="shared" si="0"/>
        <v>8.8826368909334263</v>
      </c>
      <c r="AA26" s="11" t="s">
        <v>77</v>
      </c>
      <c r="AC26" s="11" t="s">
        <v>78</v>
      </c>
      <c r="AD26" s="11">
        <v>124</v>
      </c>
      <c r="AE26" s="11">
        <v>15.022112999999999</v>
      </c>
      <c r="AF26" s="11">
        <v>1.3202940000000001</v>
      </c>
      <c r="AG26" s="11">
        <v>13.701819</v>
      </c>
      <c r="AH26" s="18">
        <f t="shared" si="1"/>
        <v>0.91210996748593232</v>
      </c>
      <c r="AI26" s="11">
        <v>91.210995999999994</v>
      </c>
      <c r="AK26" s="11" t="s">
        <v>83</v>
      </c>
      <c r="AL26" s="11">
        <v>122</v>
      </c>
      <c r="AM26" s="11">
        <v>-18.097031000000001</v>
      </c>
      <c r="AN26" s="11">
        <v>-15.760954</v>
      </c>
      <c r="AO26" s="11">
        <v>2.336077</v>
      </c>
      <c r="AP26" s="18">
        <f t="shared" si="2"/>
        <v>0.12908620204054466</v>
      </c>
      <c r="AQ26" s="11">
        <v>12.908618000000001</v>
      </c>
      <c r="AS26" s="11" t="s">
        <v>76</v>
      </c>
      <c r="AT26" s="11">
        <v>17</v>
      </c>
      <c r="AU26" s="11">
        <v>-22.793457</v>
      </c>
      <c r="AV26" s="11">
        <v>-18.842151000000001</v>
      </c>
      <c r="AW26" s="11">
        <v>3.9513060000000002</v>
      </c>
      <c r="AX26" s="11">
        <v>17.335265</v>
      </c>
    </row>
    <row r="27" spans="2:50" x14ac:dyDescent="0.35">
      <c r="B27" s="11">
        <v>19</v>
      </c>
      <c r="C27" s="11" t="s">
        <v>51</v>
      </c>
      <c r="D27" s="11">
        <v>419</v>
      </c>
      <c r="E27" s="11">
        <v>0.218586</v>
      </c>
      <c r="F27" s="11">
        <v>3.1432289999999998</v>
      </c>
      <c r="G27" s="11">
        <v>4.5748509999999998</v>
      </c>
      <c r="H27" s="11">
        <v>3.8590209999999998</v>
      </c>
      <c r="I27" s="11">
        <v>-7431.3268749999997</v>
      </c>
      <c r="J27" s="11">
        <v>0.96650800000000003</v>
      </c>
      <c r="K27" s="11">
        <v>0.93320599999999998</v>
      </c>
      <c r="U27" s="11" t="s">
        <v>76</v>
      </c>
      <c r="V27" s="11">
        <v>84</v>
      </c>
      <c r="W27" s="11">
        <v>-0.28403299999999998</v>
      </c>
      <c r="X27" s="11">
        <v>-2.4363670000000002</v>
      </c>
      <c r="Y27" s="11">
        <v>2.1523340000000002</v>
      </c>
      <c r="Z27" s="18">
        <f t="shared" si="0"/>
        <v>7.5777603306658046</v>
      </c>
      <c r="AA27" s="11" t="s">
        <v>77</v>
      </c>
      <c r="AC27" s="11" t="s">
        <v>78</v>
      </c>
      <c r="AD27" s="11">
        <v>128</v>
      </c>
      <c r="AE27" s="11">
        <v>-4.619707</v>
      </c>
      <c r="AF27" s="11">
        <v>-1.9205179999999999</v>
      </c>
      <c r="AG27" s="11">
        <v>2.6991900000000002</v>
      </c>
      <c r="AH27" s="18">
        <f t="shared" si="1"/>
        <v>0.58427731455696219</v>
      </c>
      <c r="AI27" s="11">
        <v>58.427722000000003</v>
      </c>
      <c r="AK27" s="11" t="s">
        <v>83</v>
      </c>
      <c r="AL27" s="11">
        <v>132</v>
      </c>
      <c r="AM27" s="11">
        <v>-17.472553000000001</v>
      </c>
      <c r="AN27" s="11">
        <v>-20.345544</v>
      </c>
      <c r="AO27" s="11">
        <v>2.8729909999999999</v>
      </c>
      <c r="AP27" s="18">
        <f t="shared" si="2"/>
        <v>0.16442880442257063</v>
      </c>
      <c r="AQ27" s="11">
        <v>16.442882999999998</v>
      </c>
      <c r="AS27" s="11" t="s">
        <v>76</v>
      </c>
      <c r="AT27" s="11">
        <v>18</v>
      </c>
      <c r="AU27" s="11">
        <v>-14.456421000000001</v>
      </c>
      <c r="AV27" s="11">
        <v>-15.910311999999999</v>
      </c>
      <c r="AW27" s="11">
        <v>1.453891</v>
      </c>
      <c r="AX27" s="11">
        <v>10.05706</v>
      </c>
    </row>
    <row r="28" spans="2:50" x14ac:dyDescent="0.35">
      <c r="B28" s="11">
        <v>20</v>
      </c>
      <c r="C28" s="11" t="s">
        <v>57</v>
      </c>
      <c r="D28" s="11">
        <v>441</v>
      </c>
      <c r="E28" s="11">
        <v>0.209624</v>
      </c>
      <c r="F28" s="11">
        <v>3.303248</v>
      </c>
      <c r="G28" s="11">
        <v>4.7704399999999998</v>
      </c>
      <c r="H28" s="11">
        <v>4.3611120000000003</v>
      </c>
      <c r="I28" s="11">
        <v>-7319.69596</v>
      </c>
      <c r="J28" s="11">
        <v>0.96234600000000003</v>
      </c>
      <c r="K28" s="11">
        <v>0.92603199999999997</v>
      </c>
      <c r="U28" s="11" t="s">
        <v>76</v>
      </c>
      <c r="V28" s="11">
        <v>307</v>
      </c>
      <c r="W28" s="11">
        <v>-0.28054000000000001</v>
      </c>
      <c r="X28" s="11">
        <v>1.669851</v>
      </c>
      <c r="Y28" s="11">
        <v>1.950391</v>
      </c>
      <c r="Z28" s="18">
        <f t="shared" si="0"/>
        <v>6.9522741854993937</v>
      </c>
      <c r="AA28" s="11" t="s">
        <v>77</v>
      </c>
      <c r="AC28" s="11" t="s">
        <v>78</v>
      </c>
      <c r="AD28" s="11">
        <v>136</v>
      </c>
      <c r="AE28" s="11">
        <v>-11.630428</v>
      </c>
      <c r="AF28" s="11">
        <v>-11.013237999999999</v>
      </c>
      <c r="AG28" s="11">
        <v>0.61719000000000002</v>
      </c>
      <c r="AH28" s="18">
        <f t="shared" si="1"/>
        <v>5.3066834685705465E-2</v>
      </c>
      <c r="AI28" s="11">
        <v>5.3066820000000003</v>
      </c>
      <c r="AK28" s="11" t="s">
        <v>83</v>
      </c>
      <c r="AL28" s="11">
        <v>135</v>
      </c>
      <c r="AM28" s="11">
        <v>2.1254840000000002</v>
      </c>
      <c r="AN28" s="11">
        <v>4.9681600000000001</v>
      </c>
      <c r="AO28" s="11">
        <v>2.842676</v>
      </c>
      <c r="AP28" s="18">
        <f t="shared" si="2"/>
        <v>1.337425264081028</v>
      </c>
      <c r="AQ28" s="11" t="s">
        <v>77</v>
      </c>
      <c r="AS28" s="11" t="s">
        <v>76</v>
      </c>
      <c r="AT28" s="11">
        <v>19</v>
      </c>
      <c r="AU28" s="11">
        <v>4.1693490000000004</v>
      </c>
      <c r="AV28" s="11">
        <v>-1.172623</v>
      </c>
      <c r="AW28" s="11">
        <v>5.3419720000000002</v>
      </c>
      <c r="AX28" s="11" t="s">
        <v>77</v>
      </c>
    </row>
    <row r="29" spans="2:50" x14ac:dyDescent="0.35">
      <c r="U29" s="11" t="s">
        <v>76</v>
      </c>
      <c r="V29" s="11">
        <v>1449</v>
      </c>
      <c r="W29" s="11">
        <v>7.3565000000000005E-2</v>
      </c>
      <c r="X29" s="11">
        <v>-0.428004</v>
      </c>
      <c r="Y29" s="11">
        <v>0.50156999999999996</v>
      </c>
      <c r="Z29" s="18">
        <f>ABS(Y29/W29)</f>
        <v>6.8180520628016028</v>
      </c>
      <c r="AA29" s="11" t="s">
        <v>77</v>
      </c>
      <c r="AC29" s="11" t="s">
        <v>78</v>
      </c>
      <c r="AD29" s="11">
        <v>141</v>
      </c>
      <c r="AE29" s="11">
        <v>19.607475999999998</v>
      </c>
      <c r="AF29" s="11">
        <v>22.714922999999999</v>
      </c>
      <c r="AG29" s="11">
        <v>3.1074470000000001</v>
      </c>
      <c r="AH29" s="18">
        <f t="shared" si="1"/>
        <v>0.15848276443128123</v>
      </c>
      <c r="AI29" s="11">
        <v>15.848274999999999</v>
      </c>
      <c r="AK29" s="11" t="s">
        <v>83</v>
      </c>
      <c r="AL29" s="11">
        <v>144</v>
      </c>
      <c r="AM29" s="11">
        <v>-11.729328000000001</v>
      </c>
      <c r="AN29" s="11">
        <v>-8.5521949999999993</v>
      </c>
      <c r="AO29" s="11">
        <v>3.177133</v>
      </c>
      <c r="AP29" s="18">
        <f t="shared" si="2"/>
        <v>0.27087084613884099</v>
      </c>
      <c r="AQ29" s="11">
        <v>27.087084000000001</v>
      </c>
      <c r="AS29" s="11" t="s">
        <v>78</v>
      </c>
      <c r="AT29" s="11">
        <v>20</v>
      </c>
      <c r="AU29" s="11">
        <v>-7.8109830000000002</v>
      </c>
      <c r="AV29" s="11">
        <v>-8.8935340000000007</v>
      </c>
      <c r="AW29" s="11">
        <v>1.082552</v>
      </c>
      <c r="AX29" s="11">
        <v>13.859351</v>
      </c>
    </row>
    <row r="30" spans="2:50" x14ac:dyDescent="0.35">
      <c r="U30" s="11" t="s">
        <v>76</v>
      </c>
      <c r="V30" s="11">
        <v>1266</v>
      </c>
      <c r="W30" s="11">
        <v>-0.46666000000000002</v>
      </c>
      <c r="X30" s="11">
        <v>-3.5647319999999998</v>
      </c>
      <c r="Y30" s="11">
        <v>3.0980720000000002</v>
      </c>
      <c r="Z30" s="18">
        <f t="shared" si="0"/>
        <v>6.6388205545793513</v>
      </c>
      <c r="AA30" s="11" t="s">
        <v>77</v>
      </c>
      <c r="AC30" s="11" t="s">
        <v>78</v>
      </c>
      <c r="AD30" s="11">
        <v>148</v>
      </c>
      <c r="AE30" s="11">
        <v>-19.281893</v>
      </c>
      <c r="AF30" s="11">
        <v>-15.341267999999999</v>
      </c>
      <c r="AG30" s="11">
        <v>3.9406249999999998</v>
      </c>
      <c r="AH30" s="18">
        <f t="shared" si="1"/>
        <v>0.20436919756789437</v>
      </c>
      <c r="AI30" s="11">
        <v>20.436917999999999</v>
      </c>
      <c r="AK30" s="11" t="s">
        <v>83</v>
      </c>
      <c r="AL30" s="11">
        <v>153</v>
      </c>
      <c r="AM30" s="11">
        <v>-3.7114500000000001</v>
      </c>
      <c r="AN30" s="11">
        <v>-3.5657480000000001</v>
      </c>
      <c r="AO30" s="11">
        <v>0.145702</v>
      </c>
      <c r="AP30" s="18">
        <f t="shared" si="2"/>
        <v>3.9257433078715862E-2</v>
      </c>
      <c r="AQ30" s="11">
        <v>3.9257420000000001</v>
      </c>
      <c r="AS30" s="11" t="s">
        <v>76</v>
      </c>
      <c r="AT30" s="11">
        <v>21</v>
      </c>
      <c r="AU30" s="11">
        <v>18.803121000000001</v>
      </c>
      <c r="AV30" s="11">
        <v>19.415787000000002</v>
      </c>
      <c r="AW30" s="11">
        <v>0.61266600000000004</v>
      </c>
      <c r="AX30" s="11">
        <v>3.2583190000000002</v>
      </c>
    </row>
    <row r="31" spans="2:50" x14ac:dyDescent="0.35">
      <c r="B31" t="s">
        <v>63</v>
      </c>
      <c r="U31" s="11" t="s">
        <v>76</v>
      </c>
      <c r="V31" s="11">
        <v>970</v>
      </c>
      <c r="W31" s="11">
        <v>-0.58572500000000005</v>
      </c>
      <c r="X31" s="11">
        <v>-4.2368030000000001</v>
      </c>
      <c r="Y31" s="11">
        <v>3.651078</v>
      </c>
      <c r="Z31" s="18">
        <f t="shared" si="0"/>
        <v>6.2334337786503902</v>
      </c>
      <c r="AA31" s="11" t="s">
        <v>77</v>
      </c>
      <c r="AC31" s="11" t="s">
        <v>78</v>
      </c>
      <c r="AD31" s="11">
        <v>157</v>
      </c>
      <c r="AE31" s="11">
        <v>3.9142009999999998</v>
      </c>
      <c r="AF31" s="11">
        <v>4.2806649999999999</v>
      </c>
      <c r="AG31" s="11">
        <v>0.36646299999999998</v>
      </c>
      <c r="AH31" s="18">
        <f t="shared" si="1"/>
        <v>9.3623960547759302E-2</v>
      </c>
      <c r="AI31" s="11">
        <v>9.3623969999999996</v>
      </c>
      <c r="AK31" s="11" t="s">
        <v>83</v>
      </c>
      <c r="AL31" s="11">
        <v>154</v>
      </c>
      <c r="AM31" s="11">
        <v>15.765547</v>
      </c>
      <c r="AN31" s="11">
        <v>5.4809869999999998</v>
      </c>
      <c r="AO31" s="11">
        <v>10.284560000000001</v>
      </c>
      <c r="AP31" s="18">
        <f t="shared" si="2"/>
        <v>0.65234400049677954</v>
      </c>
      <c r="AQ31" s="11">
        <v>65.234398999999996</v>
      </c>
      <c r="AS31" s="11" t="s">
        <v>76</v>
      </c>
      <c r="AT31" s="11">
        <v>22</v>
      </c>
      <c r="AU31" s="11">
        <v>-26.859324000000001</v>
      </c>
      <c r="AV31" s="11">
        <v>-26.483141</v>
      </c>
      <c r="AW31" s="11">
        <v>0.37618299999999999</v>
      </c>
      <c r="AX31" s="11">
        <v>1.400568</v>
      </c>
    </row>
    <row r="32" spans="2:50" x14ac:dyDescent="0.35">
      <c r="B32" s="14" t="s">
        <v>62</v>
      </c>
      <c r="U32" s="11" t="s">
        <v>76</v>
      </c>
      <c r="V32" s="11">
        <v>1572</v>
      </c>
      <c r="W32" s="11">
        <v>-0.75430200000000003</v>
      </c>
      <c r="X32" s="11">
        <v>3.8725420000000002</v>
      </c>
      <c r="Y32" s="11">
        <v>4.6268440000000002</v>
      </c>
      <c r="Z32" s="18">
        <f t="shared" si="0"/>
        <v>6.1339410474849601</v>
      </c>
      <c r="AA32" s="11" t="s">
        <v>77</v>
      </c>
      <c r="AC32" s="11" t="s">
        <v>78</v>
      </c>
      <c r="AD32" s="11">
        <v>167</v>
      </c>
      <c r="AE32" s="11">
        <v>-3.5510100000000002</v>
      </c>
      <c r="AF32" s="11">
        <v>-6.8267290000000003</v>
      </c>
      <c r="AG32" s="11">
        <v>3.275719</v>
      </c>
      <c r="AH32" s="18">
        <f t="shared" si="1"/>
        <v>0.92247529576092435</v>
      </c>
      <c r="AI32" s="11">
        <v>92.247511000000003</v>
      </c>
      <c r="AK32" s="11" t="s">
        <v>83</v>
      </c>
      <c r="AL32" s="11">
        <v>162</v>
      </c>
      <c r="AM32" s="11">
        <v>-25.403751</v>
      </c>
      <c r="AN32" s="11">
        <v>-23.821743999999999</v>
      </c>
      <c r="AO32" s="11">
        <v>1.5820069999999999</v>
      </c>
      <c r="AP32" s="18">
        <f t="shared" si="2"/>
        <v>6.2274543629403385E-2</v>
      </c>
      <c r="AQ32" s="11">
        <v>6.2274529999999997</v>
      </c>
      <c r="AS32" s="11" t="s">
        <v>76</v>
      </c>
      <c r="AT32" s="11">
        <v>23</v>
      </c>
      <c r="AU32" s="11">
        <v>47.679831</v>
      </c>
      <c r="AV32" s="11">
        <v>46.558399999999999</v>
      </c>
      <c r="AW32" s="11">
        <v>1.1214310000000001</v>
      </c>
      <c r="AX32" s="11">
        <v>2.3520029999999998</v>
      </c>
    </row>
    <row r="33" spans="2:66" x14ac:dyDescent="0.35">
      <c r="B33" t="s">
        <v>64</v>
      </c>
      <c r="U33" s="11" t="s">
        <v>76</v>
      </c>
      <c r="V33" s="11">
        <v>243</v>
      </c>
      <c r="W33" s="11">
        <v>-0.32068600000000003</v>
      </c>
      <c r="X33" s="11">
        <v>-2.2695500000000002</v>
      </c>
      <c r="Y33" s="11">
        <v>1.948863</v>
      </c>
      <c r="Z33" s="18">
        <f t="shared" si="0"/>
        <v>6.0771689440761367</v>
      </c>
      <c r="AA33" s="11" t="s">
        <v>77</v>
      </c>
      <c r="AC33" s="11" t="s">
        <v>78</v>
      </c>
      <c r="AD33" s="11">
        <v>172</v>
      </c>
      <c r="AE33" s="11">
        <v>23.934573</v>
      </c>
      <c r="AF33" s="11">
        <v>31.011288</v>
      </c>
      <c r="AG33" s="11">
        <v>7.0767139999999999</v>
      </c>
      <c r="AH33" s="18">
        <f t="shared" si="1"/>
        <v>0.29566911429754772</v>
      </c>
      <c r="AI33" s="11">
        <v>29.566913</v>
      </c>
      <c r="AK33" s="11" t="s">
        <v>83</v>
      </c>
      <c r="AL33" s="11">
        <v>171</v>
      </c>
      <c r="AM33" s="11">
        <v>-24.889654</v>
      </c>
      <c r="AN33" s="11">
        <v>-18.173020000000001</v>
      </c>
      <c r="AO33" s="11">
        <v>6.716634</v>
      </c>
      <c r="AP33" s="18">
        <f t="shared" si="2"/>
        <v>0.26985646325175916</v>
      </c>
      <c r="AQ33" s="11">
        <v>26.985648000000001</v>
      </c>
      <c r="AS33" s="11" t="s">
        <v>83</v>
      </c>
      <c r="AT33" s="11">
        <v>24</v>
      </c>
      <c r="AU33" s="11">
        <v>-1.779987</v>
      </c>
      <c r="AV33" s="11">
        <v>-0.31748599999999999</v>
      </c>
      <c r="AW33" s="11">
        <v>1.4625010000000001</v>
      </c>
      <c r="AX33" s="11">
        <v>82.163582000000005</v>
      </c>
    </row>
    <row r="34" spans="2:66" x14ac:dyDescent="0.35">
      <c r="U34" s="11" t="s">
        <v>76</v>
      </c>
      <c r="V34" s="11">
        <v>890</v>
      </c>
      <c r="W34" s="11">
        <v>0.43968200000000002</v>
      </c>
      <c r="X34" s="11">
        <v>3.089372</v>
      </c>
      <c r="Y34" s="11">
        <v>2.6496900000000001</v>
      </c>
      <c r="Z34" s="18">
        <f t="shared" si="0"/>
        <v>6.0263781551212015</v>
      </c>
      <c r="AA34" s="11" t="s">
        <v>77</v>
      </c>
      <c r="AC34" s="11" t="s">
        <v>78</v>
      </c>
      <c r="AD34" s="11">
        <v>182</v>
      </c>
      <c r="AE34" s="11">
        <v>29.973773999999999</v>
      </c>
      <c r="AF34" s="11">
        <v>39.285477999999998</v>
      </c>
      <c r="AG34" s="11">
        <v>9.3117029999999996</v>
      </c>
      <c r="AH34" s="18">
        <f t="shared" si="1"/>
        <v>0.31066168044104153</v>
      </c>
      <c r="AI34" s="11">
        <v>31.066168999999999</v>
      </c>
      <c r="AK34" s="11" t="s">
        <v>83</v>
      </c>
      <c r="AL34" s="11">
        <v>181</v>
      </c>
      <c r="AM34" s="11">
        <v>-18.137571999999999</v>
      </c>
      <c r="AN34" s="11">
        <v>-17.912634000000001</v>
      </c>
      <c r="AO34" s="11">
        <v>0.224938</v>
      </c>
      <c r="AP34" s="18">
        <f t="shared" si="2"/>
        <v>1.2401770203861908E-2</v>
      </c>
      <c r="AQ34" s="11">
        <v>1.240175</v>
      </c>
      <c r="AS34" s="11" t="s">
        <v>76</v>
      </c>
      <c r="AT34" s="11">
        <v>25</v>
      </c>
      <c r="AU34" s="11">
        <v>-5.5176309999999997</v>
      </c>
      <c r="AV34" s="11">
        <v>-5.5405879999999996</v>
      </c>
      <c r="AW34" s="11">
        <v>2.2957999999999999E-2</v>
      </c>
      <c r="AX34" s="11">
        <v>0.416076</v>
      </c>
    </row>
    <row r="35" spans="2:66" x14ac:dyDescent="0.35">
      <c r="B35" s="11" t="s">
        <v>70</v>
      </c>
      <c r="C35" s="11" t="s">
        <v>26</v>
      </c>
      <c r="D35" s="11" t="s">
        <v>27</v>
      </c>
      <c r="E35" s="11" t="s">
        <v>28</v>
      </c>
      <c r="F35" s="11" t="s">
        <v>66</v>
      </c>
      <c r="G35" s="11" t="s">
        <v>65</v>
      </c>
      <c r="H35" s="11" t="s">
        <v>67</v>
      </c>
      <c r="I35" s="11" t="s">
        <v>29</v>
      </c>
      <c r="J35" s="11" t="s">
        <v>30</v>
      </c>
      <c r="K35" s="11" t="s">
        <v>31</v>
      </c>
      <c r="U35" s="11" t="s">
        <v>76</v>
      </c>
      <c r="V35" s="11">
        <v>1443</v>
      </c>
      <c r="W35" s="11">
        <v>-0.41518899999999997</v>
      </c>
      <c r="X35" s="11">
        <v>-2.8317730000000001</v>
      </c>
      <c r="Y35" s="11">
        <v>2.4165839999999998</v>
      </c>
      <c r="Z35" s="18">
        <f t="shared" si="0"/>
        <v>5.8204432198348224</v>
      </c>
      <c r="AA35" s="11" t="s">
        <v>77</v>
      </c>
      <c r="AC35" s="11" t="s">
        <v>78</v>
      </c>
      <c r="AD35" s="11">
        <v>189</v>
      </c>
      <c r="AE35" s="11">
        <v>31.990188</v>
      </c>
      <c r="AF35" s="11">
        <v>27.625540000000001</v>
      </c>
      <c r="AG35" s="11">
        <v>4.364649</v>
      </c>
      <c r="AH35" s="18">
        <f t="shared" si="1"/>
        <v>0.13643711628077959</v>
      </c>
      <c r="AI35" s="11">
        <v>13.64371</v>
      </c>
      <c r="AK35" s="11" t="s">
        <v>83</v>
      </c>
      <c r="AL35" s="11">
        <v>188</v>
      </c>
      <c r="AM35" s="11">
        <v>-1.8766339999999999</v>
      </c>
      <c r="AN35" s="11">
        <v>-2.977576</v>
      </c>
      <c r="AO35" s="11">
        <v>1.1009409999999999</v>
      </c>
      <c r="AP35" s="18">
        <f t="shared" si="2"/>
        <v>0.5866572810681252</v>
      </c>
      <c r="AQ35" s="11">
        <v>58.665717000000001</v>
      </c>
      <c r="AS35" s="11" t="s">
        <v>78</v>
      </c>
      <c r="AT35" s="11">
        <v>26</v>
      </c>
      <c r="AU35" s="11">
        <v>-16.629328999999998</v>
      </c>
      <c r="AV35" s="11">
        <v>-13.880824</v>
      </c>
      <c r="AW35" s="11">
        <v>2.7485050000000002</v>
      </c>
      <c r="AX35" s="11">
        <v>16.528057</v>
      </c>
    </row>
    <row r="36" spans="2:66" x14ac:dyDescent="0.35">
      <c r="B36" s="11">
        <v>0</v>
      </c>
      <c r="C36" s="13" t="s">
        <v>35</v>
      </c>
      <c r="D36" s="13">
        <v>265</v>
      </c>
      <c r="E36" s="13">
        <v>0.23047799999999999</v>
      </c>
      <c r="F36" s="13">
        <v>3.4105470000000002</v>
      </c>
      <c r="G36" s="13">
        <v>4.338813</v>
      </c>
      <c r="H36" s="13">
        <v>3.9072140000000002</v>
      </c>
      <c r="I36" s="13">
        <v>-7628.1578319999999</v>
      </c>
      <c r="J36" s="13">
        <v>0.95997600000000005</v>
      </c>
      <c r="K36" s="13">
        <v>0.919682</v>
      </c>
      <c r="U36" s="11" t="s">
        <v>76</v>
      </c>
      <c r="V36" s="11">
        <v>883</v>
      </c>
      <c r="W36" s="11">
        <v>-0.123305</v>
      </c>
      <c r="X36" s="11">
        <v>-0.82135000000000002</v>
      </c>
      <c r="Y36" s="11">
        <v>0.69804500000000003</v>
      </c>
      <c r="Z36" s="18">
        <f t="shared" si="0"/>
        <v>5.6611248530067719</v>
      </c>
      <c r="AA36" s="11" t="s">
        <v>77</v>
      </c>
      <c r="AC36" s="11" t="s">
        <v>78</v>
      </c>
      <c r="AD36" s="11">
        <v>190</v>
      </c>
      <c r="AE36" s="11">
        <v>-5.5978029999999999</v>
      </c>
      <c r="AF36" s="11">
        <v>-2.687198</v>
      </c>
      <c r="AG36" s="11">
        <v>2.9106049999999999</v>
      </c>
      <c r="AH36" s="18">
        <f t="shared" si="1"/>
        <v>0.51995488229935927</v>
      </c>
      <c r="AI36" s="11">
        <v>51.995482000000003</v>
      </c>
      <c r="AK36" s="11" t="s">
        <v>83</v>
      </c>
      <c r="AL36" s="11">
        <v>195</v>
      </c>
      <c r="AM36" s="11">
        <v>-20.576934000000001</v>
      </c>
      <c r="AN36" s="11">
        <v>-20.495840999999999</v>
      </c>
      <c r="AO36" s="11">
        <v>8.1092999999999998E-2</v>
      </c>
      <c r="AP36" s="18">
        <f t="shared" si="2"/>
        <v>3.9409661322721834E-3</v>
      </c>
      <c r="AQ36" s="11">
        <v>0.394098</v>
      </c>
      <c r="AS36" s="11" t="s">
        <v>76</v>
      </c>
      <c r="AT36" s="11">
        <v>27</v>
      </c>
      <c r="AU36" s="11">
        <v>-20.740324000000001</v>
      </c>
      <c r="AV36" s="11">
        <v>-22.715093</v>
      </c>
      <c r="AW36" s="11">
        <v>1.974769</v>
      </c>
      <c r="AX36" s="11">
        <v>9.5213999999999999</v>
      </c>
    </row>
    <row r="37" spans="2:66" x14ac:dyDescent="0.35">
      <c r="B37" s="11">
        <v>1</v>
      </c>
      <c r="C37" s="11" t="s">
        <v>55</v>
      </c>
      <c r="D37" s="11">
        <v>267</v>
      </c>
      <c r="E37" s="11">
        <v>0.198075</v>
      </c>
      <c r="F37" s="11">
        <v>3.7408830000000002</v>
      </c>
      <c r="G37" s="11">
        <v>5.0485819999999997</v>
      </c>
      <c r="H37" s="11">
        <v>4.517093</v>
      </c>
      <c r="I37" s="11">
        <v>-7498.242193</v>
      </c>
      <c r="J37" s="11">
        <v>0.95264199999999999</v>
      </c>
      <c r="K37" s="11">
        <v>0.90715800000000002</v>
      </c>
      <c r="U37" s="11" t="s">
        <v>76</v>
      </c>
      <c r="V37" s="11">
        <v>339</v>
      </c>
      <c r="W37" s="11">
        <v>-0.43588100000000002</v>
      </c>
      <c r="X37" s="11">
        <v>-2.877049</v>
      </c>
      <c r="Y37" s="11">
        <v>2.4411689999999999</v>
      </c>
      <c r="Z37" s="18">
        <f t="shared" si="0"/>
        <v>5.6005400556573921</v>
      </c>
      <c r="AA37" s="11" t="s">
        <v>77</v>
      </c>
      <c r="AC37" s="11" t="s">
        <v>78</v>
      </c>
      <c r="AD37" s="11">
        <v>197</v>
      </c>
      <c r="AE37" s="11">
        <v>6.5484090000000004</v>
      </c>
      <c r="AF37" s="11">
        <v>6.3734830000000002</v>
      </c>
      <c r="AG37" s="11">
        <v>0.174926</v>
      </c>
      <c r="AH37" s="18">
        <f t="shared" si="1"/>
        <v>2.6712748088886934E-2</v>
      </c>
      <c r="AI37" s="11">
        <v>2.6712760000000002</v>
      </c>
      <c r="AK37" s="11" t="s">
        <v>83</v>
      </c>
      <c r="AL37" s="11">
        <v>196</v>
      </c>
      <c r="AM37" s="11">
        <v>12.544403000000001</v>
      </c>
      <c r="AN37" s="11">
        <v>7.0446260000000001</v>
      </c>
      <c r="AO37" s="11">
        <v>5.4997769999999999</v>
      </c>
      <c r="AP37" s="18">
        <f t="shared" si="2"/>
        <v>0.43842476999503283</v>
      </c>
      <c r="AQ37" s="11">
        <v>43.842475</v>
      </c>
      <c r="AS37" s="11" t="s">
        <v>76</v>
      </c>
      <c r="AT37" s="11">
        <v>28</v>
      </c>
      <c r="AU37" s="11">
        <v>-7.4358700000000004</v>
      </c>
      <c r="AV37" s="11">
        <v>-6.107634</v>
      </c>
      <c r="AW37" s="11">
        <v>1.328236</v>
      </c>
      <c r="AX37" s="11">
        <v>17.862555</v>
      </c>
    </row>
    <row r="38" spans="2:66" x14ac:dyDescent="0.35">
      <c r="B38" s="11">
        <v>2</v>
      </c>
      <c r="C38" s="11" t="s">
        <v>44</v>
      </c>
      <c r="D38" s="11">
        <v>281</v>
      </c>
      <c r="E38" s="11">
        <v>0.21802199999999999</v>
      </c>
      <c r="F38" s="11">
        <v>3.4481649999999999</v>
      </c>
      <c r="G38" s="11">
        <v>4.5866870000000004</v>
      </c>
      <c r="H38" s="11">
        <v>4.2640700000000002</v>
      </c>
      <c r="I38" s="11">
        <v>-7581.2173949999997</v>
      </c>
      <c r="J38" s="11">
        <v>0.95848299999999997</v>
      </c>
      <c r="K38" s="11">
        <v>0.91774299999999998</v>
      </c>
      <c r="U38" s="11" t="s">
        <v>76</v>
      </c>
      <c r="V38" s="11">
        <v>1798</v>
      </c>
      <c r="W38" s="11">
        <v>0.51191200000000003</v>
      </c>
      <c r="X38" s="11">
        <v>-2.323976</v>
      </c>
      <c r="Y38" s="11">
        <v>2.8358889999999999</v>
      </c>
      <c r="Z38" s="18">
        <f t="shared" si="0"/>
        <v>5.5397978558814787</v>
      </c>
      <c r="AA38" s="11" t="s">
        <v>77</v>
      </c>
      <c r="AC38" s="11" t="s">
        <v>78</v>
      </c>
      <c r="AD38" s="11">
        <v>210</v>
      </c>
      <c r="AE38" s="11">
        <v>2.2070620000000001</v>
      </c>
      <c r="AF38" s="11">
        <v>3.6877589999999998</v>
      </c>
      <c r="AG38" s="11">
        <v>1.4806969999999999</v>
      </c>
      <c r="AH38" s="18">
        <f t="shared" si="1"/>
        <v>0.67089053230040652</v>
      </c>
      <c r="AI38" s="11">
        <v>67.089056999999997</v>
      </c>
      <c r="AK38" s="11" t="s">
        <v>83</v>
      </c>
      <c r="AL38" s="11">
        <v>209</v>
      </c>
      <c r="AM38" s="11">
        <v>-0.60953800000000002</v>
      </c>
      <c r="AN38" s="11">
        <v>-7.6308249999999997</v>
      </c>
      <c r="AO38" s="11">
        <v>7.0212880000000002</v>
      </c>
      <c r="AP38" s="18">
        <f t="shared" si="2"/>
        <v>11.519032447525831</v>
      </c>
      <c r="AQ38" s="11" t="s">
        <v>77</v>
      </c>
      <c r="AS38" s="11" t="s">
        <v>76</v>
      </c>
      <c r="AT38" s="11">
        <v>29</v>
      </c>
      <c r="AU38" s="11">
        <v>-9.1288389999999993</v>
      </c>
      <c r="AV38" s="11">
        <v>-7.6435120000000003</v>
      </c>
      <c r="AW38" s="11">
        <v>1.485328</v>
      </c>
      <c r="AX38" s="11">
        <v>16.270717999999999</v>
      </c>
    </row>
    <row r="39" spans="2:66" x14ac:dyDescent="0.35">
      <c r="B39" s="11">
        <v>3</v>
      </c>
      <c r="C39" s="11" t="s">
        <v>47</v>
      </c>
      <c r="D39" s="11">
        <v>295</v>
      </c>
      <c r="E39" s="11">
        <v>0.21215899999999999</v>
      </c>
      <c r="F39" s="11">
        <v>3.3563320000000001</v>
      </c>
      <c r="G39" s="11">
        <v>4.7134530000000003</v>
      </c>
      <c r="H39" s="11">
        <v>4.0952200000000003</v>
      </c>
      <c r="I39" s="11">
        <v>-7589.9822290000002</v>
      </c>
      <c r="J39" s="11">
        <v>0.962422</v>
      </c>
      <c r="K39" s="11">
        <v>0.92420199999999997</v>
      </c>
      <c r="U39" s="11" t="s">
        <v>76</v>
      </c>
      <c r="V39" s="11">
        <v>1960</v>
      </c>
      <c r="W39" s="11">
        <v>-0.40360200000000002</v>
      </c>
      <c r="X39" s="11">
        <v>-2.5018739999999999</v>
      </c>
      <c r="Y39" s="11">
        <v>2.0982720000000001</v>
      </c>
      <c r="Z39" s="18">
        <f t="shared" si="0"/>
        <v>5.1988642276301906</v>
      </c>
      <c r="AA39" s="11" t="s">
        <v>77</v>
      </c>
      <c r="AC39" s="11" t="s">
        <v>78</v>
      </c>
      <c r="AD39" s="11">
        <v>211</v>
      </c>
      <c r="AE39" s="11">
        <v>11.690051</v>
      </c>
      <c r="AF39" s="11">
        <v>14.321749000000001</v>
      </c>
      <c r="AG39" s="11">
        <v>2.6316980000000001</v>
      </c>
      <c r="AH39" s="18">
        <f t="shared" si="1"/>
        <v>0.22512288440828873</v>
      </c>
      <c r="AI39" s="11">
        <v>22.512291999999999</v>
      </c>
      <c r="AK39" s="11" t="s">
        <v>83</v>
      </c>
      <c r="AL39" s="11">
        <v>215</v>
      </c>
      <c r="AM39" s="11">
        <v>-5.2806389999999999</v>
      </c>
      <c r="AN39" s="11">
        <v>-4.5846790000000004</v>
      </c>
      <c r="AO39" s="11">
        <v>0.69596000000000002</v>
      </c>
      <c r="AP39" s="18">
        <f t="shared" si="2"/>
        <v>0.13179465591190764</v>
      </c>
      <c r="AQ39" s="11">
        <v>13.179461999999999</v>
      </c>
      <c r="AS39" s="11" t="s">
        <v>76</v>
      </c>
      <c r="AT39" s="11">
        <v>30</v>
      </c>
      <c r="AU39" s="11">
        <v>35.625236000000001</v>
      </c>
      <c r="AV39" s="11">
        <v>42.910848999999999</v>
      </c>
      <c r="AW39" s="11">
        <v>7.2856129999999997</v>
      </c>
      <c r="AX39" s="11">
        <v>20.450707000000001</v>
      </c>
      <c r="BB39" s="77" t="s">
        <v>132</v>
      </c>
      <c r="BC39" s="78" t="s">
        <v>131</v>
      </c>
      <c r="BD39" s="78"/>
      <c r="BE39" s="78"/>
      <c r="BF39" s="78"/>
      <c r="BG39" s="78"/>
      <c r="BH39" s="78"/>
      <c r="BI39" s="78"/>
      <c r="BJ39" s="78"/>
      <c r="BK39" s="78"/>
      <c r="BL39" s="78"/>
      <c r="BM39" s="78"/>
      <c r="BN39" s="78"/>
    </row>
    <row r="40" spans="2:66" x14ac:dyDescent="0.35">
      <c r="B40" s="11">
        <v>4</v>
      </c>
      <c r="C40" s="11" t="s">
        <v>38</v>
      </c>
      <c r="D40" s="11">
        <v>309</v>
      </c>
      <c r="E40" s="11">
        <v>0.21498700000000001</v>
      </c>
      <c r="F40" s="11">
        <v>3.357189</v>
      </c>
      <c r="G40" s="11">
        <v>4.6514439999999997</v>
      </c>
      <c r="H40" s="11">
        <v>3.762327</v>
      </c>
      <c r="I40" s="11">
        <v>-7561.6346759999997</v>
      </c>
      <c r="J40" s="11">
        <v>0.95991099999999996</v>
      </c>
      <c r="K40" s="11">
        <v>0.92073799999999995</v>
      </c>
      <c r="U40" s="11" t="s">
        <v>76</v>
      </c>
      <c r="V40" s="11">
        <v>1418</v>
      </c>
      <c r="W40" s="11">
        <v>-0.57385200000000003</v>
      </c>
      <c r="X40" s="11">
        <v>-3.3303039999999999</v>
      </c>
      <c r="Y40" s="11">
        <v>2.756453</v>
      </c>
      <c r="Z40" s="18">
        <f t="shared" si="0"/>
        <v>4.8034214396743407</v>
      </c>
      <c r="AA40" s="11" t="s">
        <v>77</v>
      </c>
      <c r="AC40" s="11" t="s">
        <v>78</v>
      </c>
      <c r="AD40" s="11">
        <v>220</v>
      </c>
      <c r="AE40" s="11">
        <v>6.4600499999999998</v>
      </c>
      <c r="AF40" s="11">
        <v>11.206407</v>
      </c>
      <c r="AG40" s="11">
        <v>4.7463579999999999</v>
      </c>
      <c r="AH40" s="18">
        <f t="shared" si="1"/>
        <v>0.73472465383394869</v>
      </c>
      <c r="AI40" s="11">
        <v>73.472461999999993</v>
      </c>
      <c r="AK40" s="11" t="s">
        <v>83</v>
      </c>
      <c r="AL40" s="11">
        <v>222</v>
      </c>
      <c r="AM40" s="11">
        <v>0.26799800000000001</v>
      </c>
      <c r="AN40" s="11">
        <v>-4.1960150000000001</v>
      </c>
      <c r="AO40" s="11">
        <v>4.4640129999999996</v>
      </c>
      <c r="AP40" s="18">
        <f t="shared" si="2"/>
        <v>16.656889230516644</v>
      </c>
      <c r="AQ40" s="11" t="s">
        <v>77</v>
      </c>
      <c r="AS40" s="11" t="s">
        <v>76</v>
      </c>
      <c r="AT40" s="11">
        <v>31</v>
      </c>
      <c r="AU40" s="11">
        <v>-0.58435700000000002</v>
      </c>
      <c r="AV40" s="11">
        <v>-6.5677880000000002</v>
      </c>
      <c r="AW40" s="11">
        <v>5.9834310000000004</v>
      </c>
      <c r="AX40" s="11" t="s">
        <v>77</v>
      </c>
      <c r="BB40" s="77"/>
      <c r="BC40" s="25">
        <v>1</v>
      </c>
      <c r="BD40" s="26">
        <v>2</v>
      </c>
      <c r="BE40" s="26">
        <v>3</v>
      </c>
      <c r="BF40" s="26">
        <v>4</v>
      </c>
      <c r="BG40" s="26">
        <v>5</v>
      </c>
      <c r="BH40" s="26">
        <v>6</v>
      </c>
      <c r="BI40" s="26">
        <v>7</v>
      </c>
      <c r="BJ40" s="26">
        <v>8</v>
      </c>
      <c r="BK40" s="26">
        <v>9</v>
      </c>
      <c r="BL40" s="26">
        <v>10</v>
      </c>
      <c r="BM40" s="26">
        <v>11</v>
      </c>
      <c r="BN40" s="26">
        <v>12</v>
      </c>
    </row>
    <row r="41" spans="2:66" x14ac:dyDescent="0.35">
      <c r="B41" s="11">
        <v>5</v>
      </c>
      <c r="C41" s="11" t="s">
        <v>45</v>
      </c>
      <c r="D41" s="11">
        <v>323</v>
      </c>
      <c r="E41" s="11">
        <v>0.21959200000000001</v>
      </c>
      <c r="F41" s="11">
        <v>3.598112</v>
      </c>
      <c r="G41" s="11">
        <v>4.5538999999999996</v>
      </c>
      <c r="H41" s="11">
        <v>3.9337170000000001</v>
      </c>
      <c r="I41" s="11">
        <v>-7439.2409969999999</v>
      </c>
      <c r="J41" s="11">
        <v>0.95408899999999996</v>
      </c>
      <c r="K41" s="11">
        <v>0.90952900000000003</v>
      </c>
      <c r="U41" s="11" t="s">
        <v>76</v>
      </c>
      <c r="V41" s="11">
        <v>1163</v>
      </c>
      <c r="W41" s="11">
        <v>0.25838699999999998</v>
      </c>
      <c r="X41" s="11">
        <v>-0.96285600000000005</v>
      </c>
      <c r="Y41" s="11">
        <v>1.2212430000000001</v>
      </c>
      <c r="Z41" s="18">
        <f t="shared" si="0"/>
        <v>4.7264103844233656</v>
      </c>
      <c r="AA41" s="11" t="s">
        <v>77</v>
      </c>
      <c r="AC41" s="11" t="s">
        <v>78</v>
      </c>
      <c r="AD41" s="11">
        <v>230</v>
      </c>
      <c r="AE41" s="11">
        <v>10.987543000000001</v>
      </c>
      <c r="AF41" s="11">
        <v>1.2642979999999999</v>
      </c>
      <c r="AG41" s="11">
        <v>9.7232450000000004</v>
      </c>
      <c r="AH41" s="18">
        <f t="shared" si="1"/>
        <v>0.88493351061288228</v>
      </c>
      <c r="AI41" s="11">
        <v>88.493348999999995</v>
      </c>
      <c r="AK41" s="11" t="s">
        <v>83</v>
      </c>
      <c r="AL41" s="11">
        <v>228</v>
      </c>
      <c r="AM41" s="11">
        <v>-5.3932130000000003</v>
      </c>
      <c r="AN41" s="11">
        <v>-5.3157759999999996</v>
      </c>
      <c r="AO41" s="11">
        <v>7.7436000000000005E-2</v>
      </c>
      <c r="AP41" s="18">
        <f t="shared" si="2"/>
        <v>1.435804593662442E-2</v>
      </c>
      <c r="AQ41" s="11">
        <v>1.4358120000000001</v>
      </c>
      <c r="AS41" s="11" t="s">
        <v>76</v>
      </c>
      <c r="AT41" s="11">
        <v>32</v>
      </c>
      <c r="AU41" s="11">
        <v>33.379958999999999</v>
      </c>
      <c r="AV41" s="11">
        <v>32.713475000000003</v>
      </c>
      <c r="AW41" s="11">
        <v>0.66648399999999997</v>
      </c>
      <c r="AX41" s="11">
        <v>1.996659</v>
      </c>
      <c r="BB41" s="27" t="s">
        <v>2</v>
      </c>
      <c r="BC41" s="28">
        <v>0.17785200000000001</v>
      </c>
      <c r="BD41" s="28">
        <v>0.227497</v>
      </c>
      <c r="BE41" s="28">
        <v>-2.1830599999999998</v>
      </c>
      <c r="BF41" s="28">
        <v>-0.48965399999999998</v>
      </c>
      <c r="BG41" s="28">
        <v>-2.0154700000000001</v>
      </c>
      <c r="BH41" s="28">
        <v>0.74133899999999997</v>
      </c>
      <c r="BI41" s="28">
        <v>0.23449</v>
      </c>
      <c r="BJ41" s="28">
        <v>1.9822599999999999</v>
      </c>
      <c r="BK41" s="28">
        <v>0.52495000000000003</v>
      </c>
      <c r="BL41" s="28">
        <v>1.28729</v>
      </c>
      <c r="BM41" s="28">
        <v>-1.12313</v>
      </c>
      <c r="BN41" s="28">
        <v>7.1074399999999996E-2</v>
      </c>
    </row>
    <row r="42" spans="2:66" x14ac:dyDescent="0.35">
      <c r="B42" s="11">
        <v>6</v>
      </c>
      <c r="C42" s="11" t="s">
        <v>41</v>
      </c>
      <c r="D42" s="11">
        <v>337</v>
      </c>
      <c r="E42" s="11">
        <v>0.18485699999999999</v>
      </c>
      <c r="F42" s="11">
        <v>3.5576439999999998</v>
      </c>
      <c r="G42" s="11">
        <v>5.409573</v>
      </c>
      <c r="H42" s="11">
        <v>4.33223</v>
      </c>
      <c r="I42" s="11">
        <v>-7426.6461509999999</v>
      </c>
      <c r="J42" s="11">
        <v>0.95799699999999999</v>
      </c>
      <c r="K42" s="11">
        <v>0.91368199999999999</v>
      </c>
      <c r="U42" s="11" t="s">
        <v>76</v>
      </c>
      <c r="V42" s="11">
        <v>434</v>
      </c>
      <c r="W42" s="11">
        <v>0.88745700000000005</v>
      </c>
      <c r="X42" s="11">
        <v>-3.0620210000000001</v>
      </c>
      <c r="Y42" s="11">
        <v>3.9494790000000002</v>
      </c>
      <c r="Z42" s="18">
        <f t="shared" si="0"/>
        <v>4.4503328048570241</v>
      </c>
      <c r="AA42" s="11" t="s">
        <v>77</v>
      </c>
      <c r="AC42" s="11" t="s">
        <v>78</v>
      </c>
      <c r="AD42" s="11">
        <v>236</v>
      </c>
      <c r="AE42" s="11">
        <v>-13.288501999999999</v>
      </c>
      <c r="AF42" s="11">
        <v>-11.760600999999999</v>
      </c>
      <c r="AG42" s="11">
        <v>1.5279</v>
      </c>
      <c r="AH42" s="18">
        <f t="shared" si="1"/>
        <v>0.11497909997680703</v>
      </c>
      <c r="AI42" s="11">
        <v>11.497911999999999</v>
      </c>
      <c r="AK42" s="11" t="s">
        <v>83</v>
      </c>
      <c r="AL42" s="11">
        <v>235</v>
      </c>
      <c r="AM42" s="11">
        <v>-10.159639</v>
      </c>
      <c r="AN42" s="11">
        <v>3.2423500000000001</v>
      </c>
      <c r="AO42" s="11">
        <v>13.401989</v>
      </c>
      <c r="AP42" s="18">
        <f t="shared" si="2"/>
        <v>1.3191402765393534</v>
      </c>
      <c r="AQ42" s="11" t="s">
        <v>77</v>
      </c>
      <c r="AS42" s="11" t="s">
        <v>76</v>
      </c>
      <c r="AT42" s="11">
        <v>33</v>
      </c>
      <c r="AU42" s="11">
        <v>7.5079690000000001</v>
      </c>
      <c r="AV42" s="11">
        <v>5.7225419999999998</v>
      </c>
      <c r="AW42" s="11">
        <v>1.785426</v>
      </c>
      <c r="AX42" s="11">
        <v>23.780418000000001</v>
      </c>
      <c r="BB42" s="27" t="s">
        <v>84</v>
      </c>
      <c r="BC42" s="28">
        <v>-2.0921200000000001E-2</v>
      </c>
      <c r="BD42" s="28">
        <v>4.7923399999999998E-2</v>
      </c>
      <c r="BE42" s="28">
        <v>-0.10185</v>
      </c>
      <c r="BF42" s="28">
        <v>0.120916</v>
      </c>
      <c r="BG42" s="28">
        <v>-0.38555899999999999</v>
      </c>
      <c r="BH42" s="28">
        <v>0.14829000000000001</v>
      </c>
      <c r="BI42" s="28">
        <v>3.8878000000000003E-2</v>
      </c>
      <c r="BJ42" s="28">
        <v>-4.5091399999999997E-2</v>
      </c>
      <c r="BK42" s="28">
        <v>9.2804999999999999E-2</v>
      </c>
      <c r="BL42" s="28">
        <v>0.13558000000000001</v>
      </c>
      <c r="BM42" s="28">
        <v>-0.41532200000000002</v>
      </c>
      <c r="BN42" s="28">
        <v>-1.83297E-3</v>
      </c>
    </row>
    <row r="43" spans="2:66" x14ac:dyDescent="0.35">
      <c r="B43" s="12">
        <v>7</v>
      </c>
      <c r="C43" s="12" t="s">
        <v>32</v>
      </c>
      <c r="D43" s="12">
        <v>351</v>
      </c>
      <c r="E43" s="12">
        <v>0.238426</v>
      </c>
      <c r="F43" s="12">
        <v>3.2230300000000001</v>
      </c>
      <c r="G43" s="12">
        <v>4.1941810000000004</v>
      </c>
      <c r="H43" s="12">
        <v>3.5574780000000001</v>
      </c>
      <c r="I43" s="12">
        <v>-7533.1799309999997</v>
      </c>
      <c r="J43" s="12">
        <v>0.963287</v>
      </c>
      <c r="K43" s="12">
        <v>0.92723199999999995</v>
      </c>
      <c r="U43" s="11" t="s">
        <v>76</v>
      </c>
      <c r="V43" s="11">
        <v>669</v>
      </c>
      <c r="W43" s="11">
        <v>0.41817500000000002</v>
      </c>
      <c r="X43" s="11">
        <v>2.164517</v>
      </c>
      <c r="Y43" s="11">
        <v>1.7463420000000001</v>
      </c>
      <c r="Z43" s="18">
        <f t="shared" si="0"/>
        <v>4.1761033060321635</v>
      </c>
      <c r="AA43" s="11" t="s">
        <v>77</v>
      </c>
      <c r="AC43" s="11" t="s">
        <v>78</v>
      </c>
      <c r="AD43" s="11">
        <v>240</v>
      </c>
      <c r="AE43" s="11">
        <v>-7.4276759999999999</v>
      </c>
      <c r="AF43" s="11">
        <v>-6.8950420000000001</v>
      </c>
      <c r="AG43" s="11">
        <v>0.53263300000000002</v>
      </c>
      <c r="AH43" s="18">
        <f t="shared" si="1"/>
        <v>7.1709239875298814E-2</v>
      </c>
      <c r="AI43" s="11">
        <v>7.1709300000000002</v>
      </c>
      <c r="AK43" s="11" t="s">
        <v>83</v>
      </c>
      <c r="AL43" s="11">
        <v>244</v>
      </c>
      <c r="AM43" s="11">
        <v>-10.676831999999999</v>
      </c>
      <c r="AN43" s="11">
        <v>-11.924187999999999</v>
      </c>
      <c r="AO43" s="11">
        <v>1.2473559999999999</v>
      </c>
      <c r="AP43" s="18">
        <f t="shared" si="2"/>
        <v>0.11682828764187729</v>
      </c>
      <c r="AQ43" s="11">
        <v>11.682829</v>
      </c>
      <c r="AS43" s="11" t="s">
        <v>83</v>
      </c>
      <c r="AT43" s="11">
        <v>34</v>
      </c>
      <c r="AU43" s="11">
        <v>4.7493999999999996</v>
      </c>
      <c r="AV43" s="11">
        <v>-6.2709650000000003</v>
      </c>
      <c r="AW43" s="11">
        <v>11.020365999999999</v>
      </c>
      <c r="AX43" s="11" t="s">
        <v>77</v>
      </c>
      <c r="BB43" s="27" t="s">
        <v>5</v>
      </c>
      <c r="BC43" s="28">
        <v>-2.3783699999999999</v>
      </c>
      <c r="BD43" s="28">
        <v>-0.82807600000000003</v>
      </c>
      <c r="BE43" s="28">
        <v>0.158306</v>
      </c>
      <c r="BF43" s="28">
        <v>-0.29819200000000001</v>
      </c>
      <c r="BG43" s="28">
        <v>2.5623499999999999</v>
      </c>
      <c r="BH43" s="28">
        <v>-0.43074400000000002</v>
      </c>
      <c r="BI43" s="28">
        <v>0.36049900000000001</v>
      </c>
      <c r="BJ43" s="28">
        <v>-0.39568900000000001</v>
      </c>
      <c r="BK43" s="28">
        <v>-0.59260400000000002</v>
      </c>
      <c r="BL43" s="28">
        <v>-2.8884699999999999</v>
      </c>
      <c r="BM43" s="28">
        <v>5.55212E-2</v>
      </c>
      <c r="BN43" s="28">
        <v>0.173259</v>
      </c>
    </row>
    <row r="44" spans="2:66" x14ac:dyDescent="0.35">
      <c r="B44" s="11">
        <v>8</v>
      </c>
      <c r="C44" s="11" t="s">
        <v>33</v>
      </c>
      <c r="D44" s="11">
        <v>365</v>
      </c>
      <c r="E44" s="11">
        <v>0.23790800000000001</v>
      </c>
      <c r="F44" s="11">
        <v>3.019282</v>
      </c>
      <c r="G44" s="11">
        <v>4.2033069999999997</v>
      </c>
      <c r="H44" s="11">
        <v>3.5918990000000002</v>
      </c>
      <c r="I44" s="11">
        <v>-7594.1225610000001</v>
      </c>
      <c r="J44" s="11">
        <v>0.96797699999999998</v>
      </c>
      <c r="K44" s="11">
        <v>0.936693</v>
      </c>
      <c r="U44" s="11" t="s">
        <v>76</v>
      </c>
      <c r="V44" s="11">
        <v>1597</v>
      </c>
      <c r="W44" s="11">
        <v>-0.87268199999999996</v>
      </c>
      <c r="X44" s="11">
        <v>-4.4394270000000002</v>
      </c>
      <c r="Y44" s="11">
        <v>3.5667439999999999</v>
      </c>
      <c r="Z44" s="18">
        <f t="shared" si="0"/>
        <v>4.087106185300029</v>
      </c>
      <c r="AA44" s="11" t="s">
        <v>77</v>
      </c>
      <c r="AC44" s="11" t="s">
        <v>78</v>
      </c>
      <c r="AD44" s="11">
        <v>249</v>
      </c>
      <c r="AE44" s="11">
        <v>-17.134519999999998</v>
      </c>
      <c r="AF44" s="11">
        <v>-13.838937</v>
      </c>
      <c r="AG44" s="11">
        <v>3.2955830000000002</v>
      </c>
      <c r="AH44" s="18">
        <f t="shared" si="1"/>
        <v>0.19233588101680119</v>
      </c>
      <c r="AI44" s="11">
        <v>19.233588999999998</v>
      </c>
      <c r="AK44" s="11" t="s">
        <v>83</v>
      </c>
      <c r="AL44" s="11">
        <v>248</v>
      </c>
      <c r="AM44" s="11">
        <v>9.1691219999999998</v>
      </c>
      <c r="AN44" s="11">
        <v>10.907086</v>
      </c>
      <c r="AO44" s="11">
        <v>1.7379640000000001</v>
      </c>
      <c r="AP44" s="18">
        <f t="shared" si="2"/>
        <v>0.18954530215652057</v>
      </c>
      <c r="AQ44" s="11">
        <v>18.954526999999999</v>
      </c>
      <c r="AS44" s="11" t="s">
        <v>78</v>
      </c>
      <c r="AT44" s="11">
        <v>35</v>
      </c>
      <c r="AU44" s="11">
        <v>-4.0105950000000004</v>
      </c>
      <c r="AV44" s="11">
        <v>-4.5901839999999998</v>
      </c>
      <c r="AW44" s="11">
        <v>0.57958900000000002</v>
      </c>
      <c r="AX44" s="11">
        <v>14.451460000000001</v>
      </c>
      <c r="BB44" s="27" t="s">
        <v>85</v>
      </c>
      <c r="BC44" s="28">
        <v>-0.509104</v>
      </c>
      <c r="BD44" s="28">
        <v>-0.938801</v>
      </c>
      <c r="BE44" s="28">
        <v>0.124178</v>
      </c>
      <c r="BF44" s="28">
        <v>-0.13062799999999999</v>
      </c>
      <c r="BG44" s="28">
        <v>1.93858</v>
      </c>
      <c r="BH44" s="28">
        <v>-2.0177200000000002</v>
      </c>
      <c r="BI44" s="28">
        <v>1.1671800000000001</v>
      </c>
      <c r="BJ44" s="28">
        <v>-0.46046199999999998</v>
      </c>
      <c r="BK44" s="28">
        <v>0.54274</v>
      </c>
      <c r="BL44" s="28">
        <v>-3.4917199999999999</v>
      </c>
      <c r="BM44" s="28">
        <v>2.78904</v>
      </c>
      <c r="BN44" s="28">
        <v>2.1890100000000001</v>
      </c>
    </row>
    <row r="45" spans="2:66" x14ac:dyDescent="0.35">
      <c r="B45" s="11">
        <v>9</v>
      </c>
      <c r="C45" s="11" t="s">
        <v>56</v>
      </c>
      <c r="D45" s="11">
        <v>379</v>
      </c>
      <c r="E45" s="11">
        <v>0.21507200000000001</v>
      </c>
      <c r="F45" s="11">
        <v>3.5582919999999998</v>
      </c>
      <c r="G45" s="11">
        <v>4.6496000000000004</v>
      </c>
      <c r="H45" s="11">
        <v>4.0157999999999996</v>
      </c>
      <c r="I45" s="11">
        <v>-7342.397919</v>
      </c>
      <c r="J45" s="11">
        <v>0.95749899999999999</v>
      </c>
      <c r="K45" s="11">
        <v>0.91512499999999997</v>
      </c>
      <c r="U45" s="11" t="s">
        <v>76</v>
      </c>
      <c r="V45" s="11">
        <v>295</v>
      </c>
      <c r="W45" s="11">
        <v>0.68534300000000004</v>
      </c>
      <c r="X45" s="11">
        <v>3.4391029999999998</v>
      </c>
      <c r="Y45" s="11">
        <v>2.7537600000000002</v>
      </c>
      <c r="Z45" s="18">
        <f t="shared" si="0"/>
        <v>4.0180756205286992</v>
      </c>
      <c r="AA45" s="11" t="s">
        <v>77</v>
      </c>
      <c r="AC45" s="11" t="s">
        <v>78</v>
      </c>
      <c r="AD45" s="11">
        <v>253</v>
      </c>
      <c r="AE45" s="11">
        <v>11.904704000000001</v>
      </c>
      <c r="AF45" s="11">
        <v>11.901996</v>
      </c>
      <c r="AG45" s="11">
        <v>2.7070000000000002E-3</v>
      </c>
      <c r="AH45" s="18">
        <f t="shared" si="1"/>
        <v>2.2738910602061168E-4</v>
      </c>
      <c r="AI45" s="11">
        <v>2.2741000000000001E-2</v>
      </c>
      <c r="AK45" s="11" t="s">
        <v>83</v>
      </c>
      <c r="AL45" s="11">
        <v>254</v>
      </c>
      <c r="AM45" s="11">
        <v>-2.230947</v>
      </c>
      <c r="AN45" s="11">
        <v>-0.18229500000000001</v>
      </c>
      <c r="AO45" s="11">
        <v>2.0486520000000001</v>
      </c>
      <c r="AP45" s="18">
        <f t="shared" si="2"/>
        <v>0.91828806332019552</v>
      </c>
      <c r="AQ45" s="11">
        <v>91.828796999999994</v>
      </c>
      <c r="AS45" s="11" t="s">
        <v>76</v>
      </c>
      <c r="AT45" s="11">
        <v>36</v>
      </c>
      <c r="AU45" s="11">
        <v>-5.4351370000000001</v>
      </c>
      <c r="AV45" s="11">
        <v>-7.4661429999999998</v>
      </c>
      <c r="AW45" s="11">
        <v>2.0310069999999998</v>
      </c>
      <c r="AX45" s="11">
        <v>37.368088999999998</v>
      </c>
      <c r="BB45" s="27" t="s">
        <v>6</v>
      </c>
      <c r="BC45" s="28">
        <v>0.18796199999999999</v>
      </c>
      <c r="BD45" s="28">
        <v>-0.49637700000000001</v>
      </c>
      <c r="BE45" s="28">
        <v>0.35930400000000001</v>
      </c>
      <c r="BF45" s="28">
        <v>-0.227325</v>
      </c>
      <c r="BG45" s="28">
        <v>-1.2946399999999999E-3</v>
      </c>
      <c r="BH45" s="28">
        <v>3.3741199999999999E-2</v>
      </c>
      <c r="BI45" s="28">
        <v>-0.11040999999999999</v>
      </c>
      <c r="BJ45" s="28">
        <v>3.4605999999999998E-2</v>
      </c>
      <c r="BK45" s="28">
        <v>-9.0525900000000006E-2</v>
      </c>
      <c r="BL45" s="28">
        <v>0.20377600000000001</v>
      </c>
      <c r="BM45" s="28">
        <v>1.22129</v>
      </c>
      <c r="BN45" s="28">
        <v>3.5641199999999998E-2</v>
      </c>
    </row>
    <row r="46" spans="2:66" x14ac:dyDescent="0.35">
      <c r="B46" s="11">
        <v>10</v>
      </c>
      <c r="C46" s="11" t="s">
        <v>46</v>
      </c>
      <c r="D46" s="11">
        <v>393</v>
      </c>
      <c r="E46" s="11">
        <v>0.21054600000000001</v>
      </c>
      <c r="F46" s="11">
        <v>3.2307619999999999</v>
      </c>
      <c r="G46" s="11">
        <v>4.7495659999999997</v>
      </c>
      <c r="H46" s="11">
        <v>4.009817</v>
      </c>
      <c r="I46" s="11">
        <v>-7445.91662</v>
      </c>
      <c r="J46" s="11">
        <v>0.96433000000000002</v>
      </c>
      <c r="K46" s="11">
        <v>0.92782699999999996</v>
      </c>
      <c r="U46" s="11" t="s">
        <v>76</v>
      </c>
      <c r="V46" s="11">
        <v>1589</v>
      </c>
      <c r="W46" s="11">
        <v>0.33733299999999999</v>
      </c>
      <c r="X46" s="11">
        <v>1.6777010000000001</v>
      </c>
      <c r="Y46" s="11">
        <v>1.340368</v>
      </c>
      <c r="Z46" s="18">
        <f t="shared" si="0"/>
        <v>3.9734268512123037</v>
      </c>
      <c r="AA46" s="11" t="s">
        <v>77</v>
      </c>
      <c r="AC46" s="11" t="s">
        <v>78</v>
      </c>
      <c r="AD46" s="11">
        <v>263</v>
      </c>
      <c r="AE46" s="11">
        <v>18.964124999999999</v>
      </c>
      <c r="AF46" s="11">
        <v>30.013916999999999</v>
      </c>
      <c r="AG46" s="11">
        <v>11.049792</v>
      </c>
      <c r="AH46" s="18">
        <f t="shared" si="1"/>
        <v>0.58266816950426137</v>
      </c>
      <c r="AI46" s="11">
        <v>58.266817000000003</v>
      </c>
      <c r="AK46" s="11" t="s">
        <v>83</v>
      </c>
      <c r="AL46" s="11">
        <v>264</v>
      </c>
      <c r="AM46" s="11">
        <v>20.524604</v>
      </c>
      <c r="AN46" s="11">
        <v>19.101406000000001</v>
      </c>
      <c r="AO46" s="11">
        <v>1.423198</v>
      </c>
      <c r="AP46" s="18">
        <f t="shared" si="2"/>
        <v>6.9341069869119032E-2</v>
      </c>
      <c r="AQ46" s="11">
        <v>6.934107</v>
      </c>
      <c r="AS46" s="11" t="s">
        <v>83</v>
      </c>
      <c r="AT46" s="11">
        <v>37</v>
      </c>
      <c r="AU46" s="11">
        <v>-11.886913</v>
      </c>
      <c r="AV46" s="11">
        <v>-12.873091000000001</v>
      </c>
      <c r="AW46" s="11">
        <v>0.986178</v>
      </c>
      <c r="AX46" s="11">
        <v>8.2963310000000003</v>
      </c>
      <c r="BB46" s="27" t="s">
        <v>7</v>
      </c>
      <c r="BC46" s="28">
        <v>-6.30661E-2</v>
      </c>
      <c r="BD46" s="28">
        <v>-3.5434100000000003E-2</v>
      </c>
      <c r="BE46" s="28">
        <v>-3.4015200000000002E-2</v>
      </c>
      <c r="BF46" s="28">
        <v>1.9890600000000001E-2</v>
      </c>
      <c r="BG46" s="28">
        <v>0.59458299999999997</v>
      </c>
      <c r="BH46" s="28">
        <v>5.0590599999999999E-2</v>
      </c>
      <c r="BI46" s="28">
        <v>9.8472000000000004E-2</v>
      </c>
      <c r="BJ46" s="28">
        <v>-1.8936600000000001E-2</v>
      </c>
      <c r="BK46" s="28">
        <v>9.6424300000000004E-2</v>
      </c>
      <c r="BL46" s="28">
        <v>-0.55638399999999999</v>
      </c>
      <c r="BM46" s="28">
        <v>-3.3780600000000001E-2</v>
      </c>
      <c r="BN46" s="28">
        <v>0.105644</v>
      </c>
    </row>
    <row r="47" spans="2:66" x14ac:dyDescent="0.35">
      <c r="B47" s="11">
        <v>11</v>
      </c>
      <c r="C47" s="11" t="s">
        <v>68</v>
      </c>
      <c r="D47" s="11">
        <v>407</v>
      </c>
      <c r="E47" s="11">
        <v>0.221798</v>
      </c>
      <c r="F47" s="11">
        <v>3.1704949999999998</v>
      </c>
      <c r="G47" s="11">
        <v>4.5086139999999997</v>
      </c>
      <c r="H47" s="11">
        <v>3.273739</v>
      </c>
      <c r="I47" s="11">
        <v>-7443.563349</v>
      </c>
      <c r="J47" s="11">
        <v>0.96456399999999998</v>
      </c>
      <c r="K47" s="11">
        <v>0.93019099999999999</v>
      </c>
      <c r="U47" s="11" t="s">
        <v>76</v>
      </c>
      <c r="V47" s="11">
        <v>1947</v>
      </c>
      <c r="W47" s="11">
        <v>-0.63110500000000003</v>
      </c>
      <c r="X47" s="11">
        <v>-3.011171</v>
      </c>
      <c r="Y47" s="11">
        <v>2.3800659999999998</v>
      </c>
      <c r="Z47" s="18">
        <f t="shared" si="0"/>
        <v>3.7712678555866295</v>
      </c>
      <c r="AA47" s="11" t="s">
        <v>77</v>
      </c>
      <c r="AC47" s="11" t="s">
        <v>78</v>
      </c>
      <c r="AD47" s="11">
        <v>270</v>
      </c>
      <c r="AE47" s="11">
        <v>10.601723</v>
      </c>
      <c r="AF47" s="11">
        <v>13.076129</v>
      </c>
      <c r="AG47" s="11">
        <v>2.4744060000000001</v>
      </c>
      <c r="AH47" s="18">
        <f t="shared" si="1"/>
        <v>0.23339659034668234</v>
      </c>
      <c r="AI47" s="11">
        <v>23.339659999999999</v>
      </c>
      <c r="AK47" s="11" t="s">
        <v>83</v>
      </c>
      <c r="AL47" s="11">
        <v>269</v>
      </c>
      <c r="AM47" s="11">
        <v>-2.3909760000000002</v>
      </c>
      <c r="AN47" s="11">
        <v>-9.5228999999999994E-2</v>
      </c>
      <c r="AO47" s="11">
        <v>2.2957459999999998</v>
      </c>
      <c r="AP47" s="18">
        <f t="shared" si="2"/>
        <v>0.96017107658127876</v>
      </c>
      <c r="AQ47" s="11">
        <v>96.017135999999994</v>
      </c>
      <c r="AS47" s="11" t="s">
        <v>78</v>
      </c>
      <c r="AT47" s="11">
        <v>38</v>
      </c>
      <c r="AU47" s="11">
        <v>-0.77175700000000003</v>
      </c>
      <c r="AV47" s="11">
        <v>8.2752000000000006E-2</v>
      </c>
      <c r="AW47" s="11">
        <v>0.85450899999999996</v>
      </c>
      <c r="AX47" s="11" t="s">
        <v>77</v>
      </c>
      <c r="BB47" s="27" t="s">
        <v>8</v>
      </c>
      <c r="BC47" s="28">
        <v>-0.115291</v>
      </c>
      <c r="BD47" s="28">
        <v>-8.1053700000000006E-2</v>
      </c>
      <c r="BE47" s="28">
        <v>8.9903899999999991E-3</v>
      </c>
      <c r="BF47" s="28">
        <v>6.7405700000000004E-3</v>
      </c>
      <c r="BG47" s="28">
        <v>0.37845400000000001</v>
      </c>
      <c r="BH47" s="28">
        <v>-3.6194499999999998E-2</v>
      </c>
      <c r="BI47" s="28">
        <v>3.4168699999999998E-3</v>
      </c>
      <c r="BJ47" s="28">
        <v>3.8960100000000001E-3</v>
      </c>
      <c r="BK47" s="28">
        <v>-5.9929000000000003E-2</v>
      </c>
      <c r="BL47" s="28">
        <v>-0.367064</v>
      </c>
      <c r="BM47" s="28">
        <v>-0.74599700000000002</v>
      </c>
      <c r="BN47" s="28">
        <v>6.1355399999999997E-2</v>
      </c>
    </row>
    <row r="48" spans="2:66" x14ac:dyDescent="0.35">
      <c r="B48" s="11">
        <v>12</v>
      </c>
      <c r="C48" s="11" t="s">
        <v>69</v>
      </c>
      <c r="D48" s="11">
        <v>421</v>
      </c>
      <c r="E48" s="11">
        <v>0.20846899999999999</v>
      </c>
      <c r="F48" s="11">
        <v>3.4233739999999999</v>
      </c>
      <c r="G48" s="11">
        <v>4.7968669999999998</v>
      </c>
      <c r="H48" s="11">
        <v>4.183198</v>
      </c>
      <c r="I48" s="11">
        <v>-7311.0448239999996</v>
      </c>
      <c r="J48" s="11">
        <v>0.96149399999999996</v>
      </c>
      <c r="K48" s="11">
        <v>0.92056000000000004</v>
      </c>
      <c r="U48" s="11" t="s">
        <v>76</v>
      </c>
      <c r="V48" s="11">
        <v>1846</v>
      </c>
      <c r="W48" s="11">
        <v>-0.59752300000000003</v>
      </c>
      <c r="X48" s="11">
        <v>-2.7936939999999999</v>
      </c>
      <c r="Y48" s="11">
        <v>2.1961710000000001</v>
      </c>
      <c r="Z48" s="18">
        <f t="shared" si="0"/>
        <v>3.6754585179147914</v>
      </c>
      <c r="AA48" s="11" t="s">
        <v>77</v>
      </c>
      <c r="AC48" s="11" t="s">
        <v>78</v>
      </c>
      <c r="AD48" s="11">
        <v>276</v>
      </c>
      <c r="AE48" s="11">
        <v>13.126238000000001</v>
      </c>
      <c r="AF48" s="11">
        <v>11.077743999999999</v>
      </c>
      <c r="AG48" s="11">
        <v>2.0484939999999998</v>
      </c>
      <c r="AH48" s="18">
        <f t="shared" si="1"/>
        <v>0.15606101306406298</v>
      </c>
      <c r="AI48" s="11">
        <v>15.6061</v>
      </c>
      <c r="AK48" s="11" t="s">
        <v>83</v>
      </c>
      <c r="AL48" s="11">
        <v>274</v>
      </c>
      <c r="AM48" s="11">
        <v>4.4891899999999998</v>
      </c>
      <c r="AN48" s="11">
        <v>1.119761</v>
      </c>
      <c r="AO48" s="11">
        <v>3.3694289999999998</v>
      </c>
      <c r="AP48" s="18">
        <f t="shared" si="2"/>
        <v>0.75056502397982705</v>
      </c>
      <c r="AQ48" s="11">
        <v>75.056495999999996</v>
      </c>
      <c r="AS48" s="11" t="s">
        <v>76</v>
      </c>
      <c r="AT48" s="11">
        <v>39</v>
      </c>
      <c r="AU48" s="11">
        <v>14.008404000000001</v>
      </c>
      <c r="AV48" s="11">
        <v>11.520533</v>
      </c>
      <c r="AW48" s="11">
        <v>2.4878710000000002</v>
      </c>
      <c r="AX48" s="11">
        <v>17.759844999999999</v>
      </c>
      <c r="BB48" s="27" t="s">
        <v>9</v>
      </c>
      <c r="BC48" s="28">
        <v>5.62806E-2</v>
      </c>
      <c r="BD48" s="28">
        <v>8.1683400000000003E-2</v>
      </c>
      <c r="BE48" s="28">
        <v>-0.18581700000000001</v>
      </c>
      <c r="BF48" s="28">
        <v>0.105445</v>
      </c>
      <c r="BG48" s="28">
        <v>-0.45387100000000002</v>
      </c>
      <c r="BH48" s="28">
        <v>3.0511699999999999E-2</v>
      </c>
      <c r="BI48" s="28">
        <v>3.5267100000000003E-2</v>
      </c>
      <c r="BJ48" s="28">
        <v>7.5534599999999993E-2</v>
      </c>
      <c r="BK48" s="28">
        <v>1.7973599999999999E-2</v>
      </c>
      <c r="BL48" s="28">
        <v>0.30662400000000001</v>
      </c>
      <c r="BM48" s="28">
        <v>-0.142818</v>
      </c>
      <c r="BN48" s="28">
        <v>-2.4147999999999999E-2</v>
      </c>
    </row>
    <row r="49" spans="2:66" x14ac:dyDescent="0.35">
      <c r="U49" s="11" t="s">
        <v>76</v>
      </c>
      <c r="V49" s="11">
        <v>1785</v>
      </c>
      <c r="W49" s="11">
        <v>0.70515000000000005</v>
      </c>
      <c r="X49" s="11">
        <v>3.2678069999999999</v>
      </c>
      <c r="Y49" s="11">
        <v>2.5626570000000002</v>
      </c>
      <c r="Z49" s="18">
        <f t="shared" si="0"/>
        <v>3.6342012337800469</v>
      </c>
      <c r="AA49" s="11" t="s">
        <v>77</v>
      </c>
      <c r="AC49" s="11" t="s">
        <v>78</v>
      </c>
      <c r="AD49" s="11">
        <v>283</v>
      </c>
      <c r="AE49" s="11">
        <v>-12.129910000000001</v>
      </c>
      <c r="AF49" s="11">
        <v>-13.008084999999999</v>
      </c>
      <c r="AG49" s="11">
        <v>0.87817500000000004</v>
      </c>
      <c r="AH49" s="18">
        <f t="shared" si="1"/>
        <v>7.2397486873356856E-2</v>
      </c>
      <c r="AI49" s="11">
        <v>7.2397520000000002</v>
      </c>
      <c r="AK49" s="11" t="s">
        <v>83</v>
      </c>
      <c r="AL49" s="11">
        <v>280</v>
      </c>
      <c r="AM49" s="11">
        <v>-4.4659360000000001</v>
      </c>
      <c r="AN49" s="11">
        <v>-2.1849029999999998</v>
      </c>
      <c r="AO49" s="11">
        <v>2.2810320000000002</v>
      </c>
      <c r="AP49" s="18">
        <f t="shared" si="2"/>
        <v>0.5107623575438609</v>
      </c>
      <c r="AQ49" s="11">
        <v>51.076247000000002</v>
      </c>
      <c r="AS49" s="11" t="s">
        <v>76</v>
      </c>
      <c r="AT49" s="11">
        <v>40</v>
      </c>
      <c r="AU49" s="11">
        <v>7.156358</v>
      </c>
      <c r="AV49" s="11">
        <v>6.0213140000000003</v>
      </c>
      <c r="AW49" s="11">
        <v>1.1350439999999999</v>
      </c>
      <c r="AX49" s="11">
        <v>15.860642</v>
      </c>
      <c r="BB49" s="27" t="s">
        <v>10</v>
      </c>
      <c r="BC49" s="28">
        <v>7.7268400000000001E-2</v>
      </c>
      <c r="BD49" s="28">
        <v>-9.3177800000000005E-2</v>
      </c>
      <c r="BE49" s="28">
        <v>3.0452900000000001E-2</v>
      </c>
      <c r="BF49" s="28">
        <v>-0.358875</v>
      </c>
      <c r="BG49" s="28">
        <v>-0.15956500000000001</v>
      </c>
      <c r="BH49" s="28">
        <v>6.7085800000000001E-2</v>
      </c>
      <c r="BI49" s="28">
        <v>-0.39912399999999998</v>
      </c>
      <c r="BJ49" s="28">
        <v>-4.5576699999999998E-2</v>
      </c>
      <c r="BK49" s="28">
        <v>0.16359399999999999</v>
      </c>
      <c r="BL49" s="28">
        <v>-0.21906200000000001</v>
      </c>
      <c r="BM49" s="28">
        <v>1.88731</v>
      </c>
      <c r="BN49" s="28">
        <v>-2.0205999999999998E-2</v>
      </c>
    </row>
    <row r="50" spans="2:66" x14ac:dyDescent="0.35">
      <c r="B50" t="s">
        <v>112</v>
      </c>
      <c r="U50" s="11" t="s">
        <v>76</v>
      </c>
      <c r="V50" s="11">
        <v>292</v>
      </c>
      <c r="W50" s="11">
        <v>0.85638999999999998</v>
      </c>
      <c r="X50" s="11">
        <v>3.9619399999999998</v>
      </c>
      <c r="Y50" s="11">
        <v>3.10555</v>
      </c>
      <c r="Z50" s="18">
        <f t="shared" si="0"/>
        <v>3.6263267903642031</v>
      </c>
      <c r="AA50" s="11" t="s">
        <v>77</v>
      </c>
      <c r="AC50" s="11" t="s">
        <v>78</v>
      </c>
      <c r="AD50" s="11">
        <v>287</v>
      </c>
      <c r="AE50" s="11">
        <v>-18.296968</v>
      </c>
      <c r="AF50" s="11">
        <v>-17.891567999999999</v>
      </c>
      <c r="AG50" s="11">
        <v>0.40539999999999998</v>
      </c>
      <c r="AH50" s="18">
        <f t="shared" si="1"/>
        <v>2.2156676450437035E-2</v>
      </c>
      <c r="AI50" s="11">
        <v>2.2156699999999998</v>
      </c>
      <c r="AK50" s="11" t="s">
        <v>83</v>
      </c>
      <c r="AL50" s="11">
        <v>290</v>
      </c>
      <c r="AM50" s="11">
        <v>7.0778840000000001</v>
      </c>
      <c r="AN50" s="11">
        <v>10.226281999999999</v>
      </c>
      <c r="AO50" s="11">
        <v>3.1483970000000001</v>
      </c>
      <c r="AP50" s="18">
        <f t="shared" si="2"/>
        <v>0.44482178572013897</v>
      </c>
      <c r="AQ50" s="11">
        <v>44.482182999999999</v>
      </c>
      <c r="AS50" s="11" t="s">
        <v>76</v>
      </c>
      <c r="AT50" s="11">
        <v>41</v>
      </c>
      <c r="AU50" s="11">
        <v>-29.923511999999999</v>
      </c>
      <c r="AV50" s="11">
        <v>-26.855775000000001</v>
      </c>
      <c r="AW50" s="11">
        <v>3.067736</v>
      </c>
      <c r="AX50" s="11">
        <v>10.251927</v>
      </c>
      <c r="BB50" s="27" t="s">
        <v>11</v>
      </c>
      <c r="BC50" s="28">
        <v>-1.0767799999999999E-2</v>
      </c>
      <c r="BD50" s="28">
        <v>0.216978</v>
      </c>
      <c r="BE50" s="28">
        <v>-6.9765999999999995E-2</v>
      </c>
      <c r="BF50" s="28">
        <v>-3.5609000000000002E-2</v>
      </c>
      <c r="BG50" s="28">
        <v>-0.32550600000000002</v>
      </c>
      <c r="BH50" s="28">
        <v>-0.13938400000000001</v>
      </c>
      <c r="BI50" s="28">
        <v>-4.9178499999999997E-3</v>
      </c>
      <c r="BJ50" s="28">
        <v>6.6722400000000001E-2</v>
      </c>
      <c r="BK50" s="28">
        <v>-8.2495499999999999E-2</v>
      </c>
      <c r="BL50" s="28">
        <v>0.34284199999999998</v>
      </c>
      <c r="BM50" s="28">
        <v>-0.90972699999999995</v>
      </c>
      <c r="BN50" s="28">
        <v>6.7251199999999997E-2</v>
      </c>
    </row>
    <row r="51" spans="2:66" x14ac:dyDescent="0.35">
      <c r="U51" s="11" t="s">
        <v>76</v>
      </c>
      <c r="V51" s="11">
        <v>11</v>
      </c>
      <c r="W51" s="11">
        <v>0.55194200000000004</v>
      </c>
      <c r="X51" s="11">
        <v>2.368401</v>
      </c>
      <c r="Y51" s="11">
        <v>1.8164579999999999</v>
      </c>
      <c r="Z51" s="18">
        <f t="shared" si="0"/>
        <v>3.2910305792999983</v>
      </c>
      <c r="AA51" s="11" t="s">
        <v>77</v>
      </c>
      <c r="AC51" s="11" t="s">
        <v>78</v>
      </c>
      <c r="AD51" s="11">
        <v>298</v>
      </c>
      <c r="AE51" s="11">
        <v>-23.175948000000002</v>
      </c>
      <c r="AF51" s="11">
        <v>-22.787227000000001</v>
      </c>
      <c r="AG51" s="11">
        <v>0.38872200000000001</v>
      </c>
      <c r="AH51" s="18">
        <f t="shared" si="1"/>
        <v>1.6772647228928888E-2</v>
      </c>
      <c r="AI51" s="11">
        <v>1.6772629999999999</v>
      </c>
      <c r="AK51" s="11" t="s">
        <v>83</v>
      </c>
      <c r="AL51" s="11">
        <v>294</v>
      </c>
      <c r="AM51" s="11">
        <v>9.9729880000000009</v>
      </c>
      <c r="AN51" s="11">
        <v>4.2695949999999998</v>
      </c>
      <c r="AO51" s="11">
        <v>5.7033940000000003</v>
      </c>
      <c r="AP51" s="18">
        <f t="shared" si="2"/>
        <v>0.57188417352953802</v>
      </c>
      <c r="AQ51" s="11">
        <v>57.188412999999997</v>
      </c>
      <c r="AS51" s="11" t="s">
        <v>76</v>
      </c>
      <c r="AT51" s="11">
        <v>42</v>
      </c>
      <c r="AU51" s="11">
        <v>12.152301</v>
      </c>
      <c r="AV51" s="11">
        <v>9.5192630000000005</v>
      </c>
      <c r="AW51" s="11">
        <v>2.6330369999999998</v>
      </c>
      <c r="AX51" s="11">
        <v>21.666986999999999</v>
      </c>
      <c r="BB51" s="27" t="s">
        <v>12</v>
      </c>
      <c r="BC51" s="28">
        <v>-6.3087000000000004E-2</v>
      </c>
      <c r="BD51" s="28">
        <v>1.6351500000000001E-2</v>
      </c>
      <c r="BE51" s="28">
        <v>9.2946000000000001E-2</v>
      </c>
      <c r="BF51" s="28">
        <v>-0.170512</v>
      </c>
      <c r="BG51" s="28">
        <v>0.37262699999999999</v>
      </c>
      <c r="BH51" s="28">
        <v>-0.165051</v>
      </c>
      <c r="BI51" s="28">
        <v>-0.13395199999999999</v>
      </c>
      <c r="BJ51" s="28">
        <v>5.9012599999999998E-2</v>
      </c>
      <c r="BK51" s="28">
        <v>-0.13513600000000001</v>
      </c>
      <c r="BL51" s="28">
        <v>0.133968</v>
      </c>
      <c r="BM51" s="28">
        <v>-1.2755399999999999</v>
      </c>
      <c r="BN51" s="28">
        <v>-6.1199900000000002E-2</v>
      </c>
    </row>
    <row r="52" spans="2:66" x14ac:dyDescent="0.35">
      <c r="U52" s="11" t="s">
        <v>76</v>
      </c>
      <c r="V52" s="11">
        <v>363</v>
      </c>
      <c r="W52" s="11">
        <v>0.67351899999999998</v>
      </c>
      <c r="X52" s="11">
        <v>2.8425600000000002</v>
      </c>
      <c r="Y52" s="11">
        <v>2.1690420000000001</v>
      </c>
      <c r="Z52" s="18">
        <f t="shared" si="0"/>
        <v>3.2204614866098806</v>
      </c>
      <c r="AA52" s="11" t="s">
        <v>77</v>
      </c>
      <c r="AC52" s="11" t="s">
        <v>78</v>
      </c>
      <c r="AD52" s="11">
        <v>302</v>
      </c>
      <c r="AE52" s="11">
        <v>17.227540999999999</v>
      </c>
      <c r="AF52" s="11">
        <v>14.10981</v>
      </c>
      <c r="AG52" s="11">
        <v>3.1177320000000002</v>
      </c>
      <c r="AH52" s="18">
        <f t="shared" si="1"/>
        <v>0.18097370948065081</v>
      </c>
      <c r="AI52" s="11">
        <v>18.097367999999999</v>
      </c>
      <c r="AK52" s="11" t="s">
        <v>83</v>
      </c>
      <c r="AL52" s="11">
        <v>305</v>
      </c>
      <c r="AM52" s="11">
        <v>28.113216000000001</v>
      </c>
      <c r="AN52" s="11">
        <v>28.255302</v>
      </c>
      <c r="AO52" s="11">
        <v>0.14208499999999999</v>
      </c>
      <c r="AP52" s="18">
        <f t="shared" si="2"/>
        <v>5.0540286817417112E-3</v>
      </c>
      <c r="AQ52" s="11">
        <v>0.50540399999999996</v>
      </c>
      <c r="AS52" s="11" t="s">
        <v>83</v>
      </c>
      <c r="AT52" s="11">
        <v>43</v>
      </c>
      <c r="AU52" s="11">
        <v>-6.3859769999999996</v>
      </c>
      <c r="AV52" s="11">
        <v>-7.305339</v>
      </c>
      <c r="AW52" s="11">
        <v>0.91936200000000001</v>
      </c>
      <c r="AX52" s="11">
        <v>14.396582</v>
      </c>
      <c r="BB52" s="27" t="s">
        <v>13</v>
      </c>
      <c r="BC52" s="28">
        <v>-3.29488E-2</v>
      </c>
      <c r="BD52" s="28">
        <v>6.6807099999999994E-2</v>
      </c>
      <c r="BE52" s="28">
        <v>-0.147956</v>
      </c>
      <c r="BF52" s="28">
        <v>-0.13233700000000001</v>
      </c>
      <c r="BG52" s="28">
        <v>0.233072</v>
      </c>
      <c r="BH52" s="28">
        <v>-8.8658500000000001E-2</v>
      </c>
      <c r="BI52" s="28">
        <v>-7.3579400000000003E-2</v>
      </c>
      <c r="BJ52" s="28">
        <v>0.17577599999999999</v>
      </c>
      <c r="BK52" s="28">
        <v>-4.4352299999999997E-2</v>
      </c>
      <c r="BL52" s="28">
        <v>-2.42881E-2</v>
      </c>
      <c r="BM52" s="28">
        <v>-0.22096299999999999</v>
      </c>
      <c r="BN52" s="28">
        <v>4.7704699999999997E-3</v>
      </c>
    </row>
    <row r="53" spans="2:66" x14ac:dyDescent="0.35">
      <c r="U53" s="11" t="s">
        <v>76</v>
      </c>
      <c r="V53" s="11">
        <v>618</v>
      </c>
      <c r="W53" s="11">
        <v>0.884019</v>
      </c>
      <c r="X53" s="11">
        <v>3.6413289999999998</v>
      </c>
      <c r="Y53" s="11">
        <v>2.7573099999999999</v>
      </c>
      <c r="Z53" s="18">
        <f t="shared" si="0"/>
        <v>3.1190619206148282</v>
      </c>
      <c r="AA53" s="11" t="s">
        <v>77</v>
      </c>
      <c r="AC53" s="11" t="s">
        <v>78</v>
      </c>
      <c r="AD53" s="11">
        <v>313</v>
      </c>
      <c r="AE53" s="11">
        <v>20.957706000000002</v>
      </c>
      <c r="AF53" s="11">
        <v>23.573367000000001</v>
      </c>
      <c r="AG53" s="11">
        <v>2.6156609999999998</v>
      </c>
      <c r="AH53" s="18">
        <f t="shared" si="1"/>
        <v>0.12480664629993377</v>
      </c>
      <c r="AI53" s="11">
        <v>12.480665999999999</v>
      </c>
      <c r="AK53" s="11" t="s">
        <v>83</v>
      </c>
      <c r="AL53" s="11">
        <v>309</v>
      </c>
      <c r="AM53" s="11">
        <v>-3.9683329999999999</v>
      </c>
      <c r="AN53" s="11">
        <v>-2.1350370000000001</v>
      </c>
      <c r="AO53" s="11">
        <v>1.833296</v>
      </c>
      <c r="AP53" s="18">
        <f t="shared" si="2"/>
        <v>0.46198139117861331</v>
      </c>
      <c r="AQ53" s="11">
        <v>46.198141</v>
      </c>
      <c r="AS53" s="11" t="s">
        <v>78</v>
      </c>
      <c r="AT53" s="11">
        <v>44</v>
      </c>
      <c r="AU53" s="11">
        <v>-7.6928150000000004</v>
      </c>
      <c r="AV53" s="11">
        <v>-5.9183370000000002</v>
      </c>
      <c r="AW53" s="11">
        <v>1.774478</v>
      </c>
      <c r="AX53" s="11">
        <v>23.066690000000001</v>
      </c>
      <c r="BB53" s="27" t="s">
        <v>14</v>
      </c>
      <c r="BC53" s="28">
        <v>0.13820199999999999</v>
      </c>
      <c r="BD53" s="28">
        <v>-1.6084600000000001E-2</v>
      </c>
      <c r="BE53" s="28">
        <v>0.120493</v>
      </c>
      <c r="BF53" s="28">
        <v>-7.9522399999999993E-2</v>
      </c>
      <c r="BG53" s="28">
        <v>0.14440500000000001</v>
      </c>
      <c r="BH53" s="28">
        <v>-4.7361199999999999E-2</v>
      </c>
      <c r="BI53" s="28">
        <v>-0.151672</v>
      </c>
      <c r="BJ53" s="28">
        <v>-0.13350600000000001</v>
      </c>
      <c r="BK53" s="28">
        <v>-4.5518799999999998E-2</v>
      </c>
      <c r="BL53" s="28">
        <v>-0.251772</v>
      </c>
      <c r="BM53" s="28">
        <v>0.52040399999999998</v>
      </c>
      <c r="BN53" s="28">
        <v>-0.15434400000000001</v>
      </c>
    </row>
    <row r="54" spans="2:66" x14ac:dyDescent="0.35">
      <c r="U54" s="11" t="s">
        <v>76</v>
      </c>
      <c r="V54" s="11">
        <v>511</v>
      </c>
      <c r="W54" s="11">
        <v>-1.4484239999999999</v>
      </c>
      <c r="X54" s="11">
        <v>-5.8509739999999999</v>
      </c>
      <c r="Y54" s="11">
        <v>4.4025489999999996</v>
      </c>
      <c r="Z54" s="18">
        <f t="shared" si="0"/>
        <v>3.0395443599388021</v>
      </c>
      <c r="AA54" s="11" t="s">
        <v>77</v>
      </c>
      <c r="AC54" s="11" t="s">
        <v>78</v>
      </c>
      <c r="AD54" s="11">
        <v>321</v>
      </c>
      <c r="AE54" s="11">
        <v>14.551418</v>
      </c>
      <c r="AF54" s="11">
        <v>13.188357</v>
      </c>
      <c r="AG54" s="11">
        <v>1.3630610000000001</v>
      </c>
      <c r="AH54" s="18">
        <f t="shared" si="1"/>
        <v>9.3672039384752756E-2</v>
      </c>
      <c r="AI54" s="11">
        <v>9.3672059999999995</v>
      </c>
      <c r="AK54" s="11" t="s">
        <v>83</v>
      </c>
      <c r="AL54" s="11">
        <v>317</v>
      </c>
      <c r="AM54" s="11">
        <v>-15.965588</v>
      </c>
      <c r="AN54" s="11">
        <v>-13.923856000000001</v>
      </c>
      <c r="AO54" s="11">
        <v>2.041731</v>
      </c>
      <c r="AP54" s="18">
        <f t="shared" si="2"/>
        <v>0.12788323236200258</v>
      </c>
      <c r="AQ54" s="11">
        <v>12.788326</v>
      </c>
      <c r="AS54" s="11" t="s">
        <v>76</v>
      </c>
      <c r="AT54" s="11">
        <v>45</v>
      </c>
      <c r="AU54" s="11">
        <v>-1.040036</v>
      </c>
      <c r="AV54" s="11">
        <v>4.8710000000000003E-2</v>
      </c>
      <c r="AW54" s="11">
        <v>1.088746</v>
      </c>
      <c r="AX54" s="11" t="s">
        <v>77</v>
      </c>
      <c r="BB54" s="27" t="s">
        <v>15</v>
      </c>
      <c r="BC54" s="28">
        <v>-2.6332399999999999E-2</v>
      </c>
      <c r="BD54" s="28">
        <v>0.13581399999999999</v>
      </c>
      <c r="BE54" s="28">
        <v>-0.101783</v>
      </c>
      <c r="BF54" s="28">
        <v>0.221688</v>
      </c>
      <c r="BG54" s="28">
        <v>-0.20138400000000001</v>
      </c>
      <c r="BH54" s="28">
        <v>0.11390599999999999</v>
      </c>
      <c r="BI54" s="28">
        <v>0.17976</v>
      </c>
      <c r="BJ54" s="28">
        <v>-2.16464E-2</v>
      </c>
      <c r="BK54" s="28">
        <v>0.10115200000000001</v>
      </c>
      <c r="BL54" s="28">
        <v>0.43839800000000001</v>
      </c>
      <c r="BM54" s="28">
        <v>0.109684</v>
      </c>
      <c r="BN54" s="28">
        <v>6.2696399999999999E-2</v>
      </c>
    </row>
    <row r="55" spans="2:66" x14ac:dyDescent="0.35">
      <c r="U55" s="11" t="s">
        <v>76</v>
      </c>
      <c r="V55" s="11">
        <v>747</v>
      </c>
      <c r="W55" s="11">
        <v>0.65207300000000001</v>
      </c>
      <c r="X55" s="11">
        <v>-1.2566170000000001</v>
      </c>
      <c r="Y55" s="11">
        <v>1.9086909999999999</v>
      </c>
      <c r="Z55" s="18">
        <f t="shared" si="0"/>
        <v>2.9271124552005681</v>
      </c>
      <c r="AA55" s="11" t="s">
        <v>77</v>
      </c>
      <c r="AC55" s="11" t="s">
        <v>78</v>
      </c>
      <c r="AD55" s="11">
        <v>322</v>
      </c>
      <c r="AE55" s="11">
        <v>-8.7481000000000003E-2</v>
      </c>
      <c r="AF55" s="11">
        <v>3.0453809999999999</v>
      </c>
      <c r="AG55" s="11">
        <v>3.1328619999999998</v>
      </c>
      <c r="AH55" s="18">
        <f t="shared" si="1"/>
        <v>35.811913444062135</v>
      </c>
      <c r="AI55" s="11" t="s">
        <v>77</v>
      </c>
      <c r="AK55" s="11" t="s">
        <v>83</v>
      </c>
      <c r="AL55" s="11">
        <v>327</v>
      </c>
      <c r="AM55" s="11">
        <v>2.353793</v>
      </c>
      <c r="AN55" s="11">
        <v>3.1735039999999999</v>
      </c>
      <c r="AO55" s="11">
        <v>0.81971099999999997</v>
      </c>
      <c r="AP55" s="18">
        <f t="shared" si="2"/>
        <v>0.34825109939574123</v>
      </c>
      <c r="AQ55" s="11">
        <v>34.825130999999999</v>
      </c>
      <c r="AS55" s="11" t="s">
        <v>76</v>
      </c>
      <c r="AT55" s="11">
        <v>46</v>
      </c>
      <c r="AU55" s="11">
        <v>42.738514000000002</v>
      </c>
      <c r="AV55" s="11">
        <v>38.11383</v>
      </c>
      <c r="AW55" s="11">
        <v>4.6246830000000001</v>
      </c>
      <c r="AX55" s="11">
        <v>10.820880000000001</v>
      </c>
      <c r="BB55" s="27" t="s">
        <v>16</v>
      </c>
      <c r="BC55" s="28">
        <v>-3.2387899999999997E-2</v>
      </c>
      <c r="BD55" s="28">
        <v>-0.176259</v>
      </c>
      <c r="BE55" s="28">
        <v>-6.88198E-2</v>
      </c>
      <c r="BF55" s="28">
        <v>0.30138599999999999</v>
      </c>
      <c r="BG55" s="28">
        <v>1.09117E-2</v>
      </c>
      <c r="BH55" s="28">
        <v>-7.1924299999999997E-2</v>
      </c>
      <c r="BI55" s="28">
        <v>0.378714</v>
      </c>
      <c r="BJ55" s="28">
        <v>0.28043400000000002</v>
      </c>
      <c r="BK55" s="28">
        <v>-0.15329400000000001</v>
      </c>
      <c r="BL55" s="28">
        <v>7.7759099999999998E-2</v>
      </c>
      <c r="BM55" s="28">
        <v>-0.66456999999999999</v>
      </c>
      <c r="BN55" s="28">
        <v>4.3774599999999997E-2</v>
      </c>
    </row>
    <row r="56" spans="2:66" x14ac:dyDescent="0.35">
      <c r="U56" s="11" t="s">
        <v>76</v>
      </c>
      <c r="V56" s="11">
        <v>203</v>
      </c>
      <c r="W56" s="11">
        <v>-0.61571600000000004</v>
      </c>
      <c r="X56" s="11">
        <v>1.1079159999999999</v>
      </c>
      <c r="Y56" s="11">
        <v>1.7236320000000001</v>
      </c>
      <c r="Z56" s="18">
        <f t="shared" si="0"/>
        <v>2.7993945260477231</v>
      </c>
      <c r="AA56" s="11" t="s">
        <v>77</v>
      </c>
      <c r="AC56" s="11" t="s">
        <v>78</v>
      </c>
      <c r="AD56" s="11">
        <v>335</v>
      </c>
      <c r="AE56" s="11">
        <v>2.922301</v>
      </c>
      <c r="AF56" s="11">
        <v>4.7906050000000002</v>
      </c>
      <c r="AG56" s="11">
        <v>1.868304</v>
      </c>
      <c r="AH56" s="18">
        <f t="shared" si="1"/>
        <v>0.63932633907321657</v>
      </c>
      <c r="AI56" s="11">
        <v>63.932648</v>
      </c>
      <c r="AK56" s="11" t="s">
        <v>83</v>
      </c>
      <c r="AL56" s="11">
        <v>331</v>
      </c>
      <c r="AM56" s="11">
        <v>8.7039489999999997</v>
      </c>
      <c r="AN56" s="11">
        <v>10.846164</v>
      </c>
      <c r="AO56" s="11">
        <v>2.1422150000000002</v>
      </c>
      <c r="AP56" s="18">
        <f t="shared" si="2"/>
        <v>0.2461198933955151</v>
      </c>
      <c r="AQ56" s="11">
        <v>24.611995</v>
      </c>
      <c r="AS56" s="11" t="s">
        <v>76</v>
      </c>
      <c r="AT56" s="11">
        <v>47</v>
      </c>
      <c r="AU56" s="11">
        <v>-6.9012390000000003</v>
      </c>
      <c r="AV56" s="11">
        <v>-9.2819590000000005</v>
      </c>
      <c r="AW56" s="11">
        <v>2.3807200000000002</v>
      </c>
      <c r="AX56" s="11">
        <v>34.496997999999998</v>
      </c>
      <c r="BB56" s="27" t="s">
        <v>17</v>
      </c>
      <c r="BC56" s="28">
        <v>-2.2811999999999999E-2</v>
      </c>
      <c r="BD56" s="28">
        <v>7.0010100000000006E-2</v>
      </c>
      <c r="BE56" s="28">
        <v>-8.4066999999999996E-3</v>
      </c>
      <c r="BF56" s="28">
        <v>-0.197188</v>
      </c>
      <c r="BG56" s="28">
        <v>-0.16287299999999999</v>
      </c>
      <c r="BH56" s="28">
        <v>0.14127500000000001</v>
      </c>
      <c r="BI56" s="28">
        <v>-1.27834E-2</v>
      </c>
      <c r="BJ56" s="28">
        <v>0.130048</v>
      </c>
      <c r="BK56" s="28">
        <v>0.13195999999999999</v>
      </c>
      <c r="BL56" s="28">
        <v>-0.23305500000000001</v>
      </c>
      <c r="BM56" s="28">
        <v>-1.4894700000000001</v>
      </c>
      <c r="BN56" s="28">
        <v>-0.108416</v>
      </c>
    </row>
    <row r="57" spans="2:66" x14ac:dyDescent="0.35">
      <c r="U57" s="11" t="s">
        <v>76</v>
      </c>
      <c r="V57" s="11">
        <v>1535</v>
      </c>
      <c r="W57" s="11">
        <v>0.58257000000000003</v>
      </c>
      <c r="X57" s="11">
        <v>2.0929880000000001</v>
      </c>
      <c r="Y57" s="11">
        <v>1.510418</v>
      </c>
      <c r="Z57" s="18">
        <f t="shared" si="0"/>
        <v>2.5926807078977632</v>
      </c>
      <c r="AA57" s="11" t="s">
        <v>77</v>
      </c>
      <c r="AC57" s="11" t="s">
        <v>78</v>
      </c>
      <c r="AD57" s="11">
        <v>340</v>
      </c>
      <c r="AE57" s="11">
        <v>1.994191</v>
      </c>
      <c r="AF57" s="11">
        <v>2.2510219999999999</v>
      </c>
      <c r="AG57" s="11">
        <v>0.25683</v>
      </c>
      <c r="AH57" s="18">
        <f t="shared" si="1"/>
        <v>0.12878906784756325</v>
      </c>
      <c r="AI57" s="11">
        <v>12.878918000000001</v>
      </c>
      <c r="AK57" s="11" t="s">
        <v>83</v>
      </c>
      <c r="AL57" s="11">
        <v>341</v>
      </c>
      <c r="AM57" s="11">
        <v>-13.828703000000001</v>
      </c>
      <c r="AN57" s="11">
        <v>-18.381792999999998</v>
      </c>
      <c r="AO57" s="11">
        <v>4.5530900000000001</v>
      </c>
      <c r="AP57" s="18">
        <f t="shared" si="2"/>
        <v>0.3292492434033763</v>
      </c>
      <c r="AQ57" s="11">
        <v>32.924925999999999</v>
      </c>
      <c r="AS57" s="11" t="s">
        <v>76</v>
      </c>
      <c r="AT57" s="11">
        <v>48</v>
      </c>
      <c r="AU57" s="11">
        <v>34.554572999999998</v>
      </c>
      <c r="AV57" s="11">
        <v>31.821785999999999</v>
      </c>
      <c r="AW57" s="11">
        <v>2.7327859999999999</v>
      </c>
      <c r="AX57" s="11">
        <v>7.9086100000000004</v>
      </c>
      <c r="BB57" s="27" t="s">
        <v>18</v>
      </c>
      <c r="BC57" s="28">
        <v>0.39575900000000003</v>
      </c>
      <c r="BD57" s="28">
        <v>-2.0972</v>
      </c>
      <c r="BE57" s="28">
        <v>4.3731900000000001</v>
      </c>
      <c r="BF57" s="28">
        <v>0.76398999999999995</v>
      </c>
      <c r="BG57" s="28">
        <v>2.048</v>
      </c>
      <c r="BH57" s="28">
        <v>-0.56453500000000001</v>
      </c>
      <c r="BI57" s="28">
        <v>-1.22407</v>
      </c>
      <c r="BJ57" s="28">
        <v>-2.0598000000000001</v>
      </c>
      <c r="BK57" s="28">
        <v>-8.9551599999999995E-2</v>
      </c>
      <c r="BL57" s="28">
        <v>-0.55427800000000005</v>
      </c>
      <c r="BM57" s="28">
        <v>0.70877800000000002</v>
      </c>
      <c r="BN57" s="28">
        <v>-0.37299700000000002</v>
      </c>
    </row>
    <row r="58" spans="2:66" x14ac:dyDescent="0.35">
      <c r="U58" s="11" t="s">
        <v>76</v>
      </c>
      <c r="V58" s="11">
        <v>1751</v>
      </c>
      <c r="W58" s="11">
        <v>-0.27221600000000001</v>
      </c>
      <c r="X58" s="11">
        <v>-0.96941600000000006</v>
      </c>
      <c r="Y58" s="11">
        <v>0.69719900000000001</v>
      </c>
      <c r="Z58" s="18">
        <f t="shared" si="0"/>
        <v>2.5611977253357625</v>
      </c>
      <c r="AA58" s="11" t="s">
        <v>77</v>
      </c>
      <c r="AC58" s="11" t="s">
        <v>78</v>
      </c>
      <c r="AD58" s="11">
        <v>344</v>
      </c>
      <c r="AE58" s="11">
        <v>24.281880999999998</v>
      </c>
      <c r="AF58" s="11">
        <v>29.943152000000001</v>
      </c>
      <c r="AG58" s="11">
        <v>5.6612720000000003</v>
      </c>
      <c r="AH58" s="18">
        <f t="shared" si="1"/>
        <v>0.23314800035466776</v>
      </c>
      <c r="AI58" s="11">
        <v>23.314799000000001</v>
      </c>
      <c r="AK58" s="11" t="s">
        <v>83</v>
      </c>
      <c r="AL58" s="11">
        <v>348</v>
      </c>
      <c r="AM58" s="11">
        <v>-8.7609000000000006E-2</v>
      </c>
      <c r="AN58" s="11">
        <v>0.253187</v>
      </c>
      <c r="AO58" s="11">
        <v>0.34079500000000001</v>
      </c>
      <c r="AP58" s="18">
        <f t="shared" si="2"/>
        <v>3.8899542284468489</v>
      </c>
      <c r="AQ58" s="11" t="s">
        <v>77</v>
      </c>
      <c r="AS58" s="11" t="s">
        <v>83</v>
      </c>
      <c r="AT58" s="11">
        <v>49</v>
      </c>
      <c r="AU58" s="11">
        <v>3.670687</v>
      </c>
      <c r="AV58" s="11">
        <v>7.8454100000000002</v>
      </c>
      <c r="AW58" s="11">
        <v>4.1747230000000002</v>
      </c>
      <c r="AX58" s="11" t="s">
        <v>77</v>
      </c>
      <c r="BB58" s="27" t="s">
        <v>19</v>
      </c>
      <c r="BC58" s="28">
        <v>2.6792699999999999E-2</v>
      </c>
      <c r="BD58" s="28">
        <v>-1.3418599999999999E-2</v>
      </c>
      <c r="BE58" s="28">
        <v>-3.8064899999999999E-2</v>
      </c>
      <c r="BF58" s="28">
        <v>1.1286799999999999</v>
      </c>
      <c r="BG58" s="28">
        <v>0.16805800000000001</v>
      </c>
      <c r="BH58" s="28">
        <v>-0.22961999999999999</v>
      </c>
      <c r="BI58" s="28">
        <v>0.49105700000000002</v>
      </c>
      <c r="BJ58" s="28">
        <v>0.13598399999999999</v>
      </c>
      <c r="BK58" s="28">
        <v>-0.48166500000000001</v>
      </c>
      <c r="BL58" s="28">
        <v>1.38307</v>
      </c>
      <c r="BM58" s="28">
        <v>-3.1603599999999998</v>
      </c>
      <c r="BN58" s="28">
        <v>0.38408300000000001</v>
      </c>
    </row>
    <row r="59" spans="2:66" x14ac:dyDescent="0.35">
      <c r="U59" s="11" t="s">
        <v>76</v>
      </c>
      <c r="V59" s="11">
        <v>382</v>
      </c>
      <c r="W59" s="11">
        <v>1.3524830000000001</v>
      </c>
      <c r="X59" s="11">
        <v>-2.0874299999999999</v>
      </c>
      <c r="Y59" s="11">
        <v>3.4399130000000002</v>
      </c>
      <c r="Z59" s="18">
        <f t="shared" si="0"/>
        <v>2.5434057211809686</v>
      </c>
      <c r="AA59" s="11" t="s">
        <v>77</v>
      </c>
      <c r="AC59" s="11" t="s">
        <v>78</v>
      </c>
      <c r="AD59" s="11">
        <v>352</v>
      </c>
      <c r="AE59" s="11">
        <v>19.361224</v>
      </c>
      <c r="AF59" s="11">
        <v>15.675945</v>
      </c>
      <c r="AG59" s="11">
        <v>3.685279</v>
      </c>
      <c r="AH59" s="18">
        <f t="shared" si="1"/>
        <v>0.19034328614761134</v>
      </c>
      <c r="AI59" s="11">
        <v>19.034329</v>
      </c>
      <c r="AK59" s="11" t="s">
        <v>83</v>
      </c>
      <c r="AL59" s="11">
        <v>356</v>
      </c>
      <c r="AM59" s="11">
        <v>-12.544418</v>
      </c>
      <c r="AN59" s="11">
        <v>-8.7862930000000006</v>
      </c>
      <c r="AO59" s="11">
        <v>3.7581259999999999</v>
      </c>
      <c r="AP59" s="18">
        <f t="shared" si="2"/>
        <v>0.29958552082687295</v>
      </c>
      <c r="AQ59" s="11">
        <v>29.958549000000001</v>
      </c>
      <c r="AS59" s="11" t="s">
        <v>78</v>
      </c>
      <c r="AT59" s="11">
        <v>50</v>
      </c>
      <c r="AU59" s="11">
        <v>-5.5950290000000003</v>
      </c>
      <c r="AV59" s="11">
        <v>-7.1953709999999997</v>
      </c>
      <c r="AW59" s="11">
        <v>1.6003430000000001</v>
      </c>
      <c r="AX59" s="11">
        <v>28.602938000000002</v>
      </c>
      <c r="BB59" s="27" t="s">
        <v>20</v>
      </c>
      <c r="BC59" s="28">
        <v>-0.29757400000000001</v>
      </c>
      <c r="BD59" s="28">
        <v>0.123096</v>
      </c>
      <c r="BE59" s="28">
        <v>1.94602E-2</v>
      </c>
      <c r="BF59" s="28">
        <v>-0.17017299999999999</v>
      </c>
      <c r="BG59" s="28">
        <v>4.1118899999999998</v>
      </c>
      <c r="BH59" s="28">
        <v>-7.9785900000000007E-2</v>
      </c>
      <c r="BI59" s="28">
        <v>0.32388699999999998</v>
      </c>
      <c r="BJ59" s="28">
        <v>4.2098200000000002E-2</v>
      </c>
      <c r="BK59" s="28">
        <v>0.213805</v>
      </c>
      <c r="BL59" s="28">
        <v>-3.03288</v>
      </c>
      <c r="BM59" s="28">
        <v>-1.1027199999999999</v>
      </c>
      <c r="BN59" s="28">
        <v>-0.117854</v>
      </c>
    </row>
    <row r="60" spans="2:66" ht="15" thickBot="1" x14ac:dyDescent="0.4">
      <c r="U60" s="11" t="s">
        <v>76</v>
      </c>
      <c r="V60" s="11">
        <v>1279</v>
      </c>
      <c r="W60" s="11">
        <v>0.86477099999999996</v>
      </c>
      <c r="X60" s="11">
        <v>-1.2972410000000001</v>
      </c>
      <c r="Y60" s="11">
        <v>2.1620119999999998</v>
      </c>
      <c r="Z60" s="18">
        <f t="shared" si="0"/>
        <v>2.5000977137299931</v>
      </c>
      <c r="AA60" s="11" t="s">
        <v>77</v>
      </c>
      <c r="AC60" s="11" t="s">
        <v>78</v>
      </c>
      <c r="AD60" s="11">
        <v>361</v>
      </c>
      <c r="AE60" s="11">
        <v>-2.3859400000000002</v>
      </c>
      <c r="AF60" s="11">
        <v>-1.371766</v>
      </c>
      <c r="AG60" s="11">
        <v>1.0141739999999999</v>
      </c>
      <c r="AH60" s="18">
        <f t="shared" si="1"/>
        <v>0.42506265874246624</v>
      </c>
      <c r="AI60" s="11">
        <v>42.506262</v>
      </c>
      <c r="AK60" s="11" t="s">
        <v>83</v>
      </c>
      <c r="AL60" s="11">
        <v>362</v>
      </c>
      <c r="AM60" s="11">
        <v>4.641025</v>
      </c>
      <c r="AN60" s="11">
        <v>3.3687909999999999</v>
      </c>
      <c r="AO60" s="11">
        <v>1.2722340000000001</v>
      </c>
      <c r="AP60" s="18">
        <f t="shared" si="2"/>
        <v>0.27412780581875773</v>
      </c>
      <c r="AQ60" s="11">
        <v>27.412783000000001</v>
      </c>
      <c r="AS60" s="11" t="s">
        <v>76</v>
      </c>
      <c r="AT60" s="11">
        <v>51</v>
      </c>
      <c r="AU60" s="11">
        <v>-18.394615999999999</v>
      </c>
      <c r="AV60" s="11">
        <v>-19.082094999999999</v>
      </c>
      <c r="AW60" s="11">
        <v>0.68747899999999995</v>
      </c>
      <c r="AX60" s="11">
        <v>3.7373940000000001</v>
      </c>
      <c r="BB60" s="29" t="s">
        <v>21</v>
      </c>
      <c r="BC60" s="30">
        <v>0.45740999999999998</v>
      </c>
      <c r="BD60" s="30">
        <v>0.36416999999999999</v>
      </c>
      <c r="BE60" s="30">
        <v>-0.22359699999999999</v>
      </c>
      <c r="BF60" s="30">
        <v>-0.79045399999999999</v>
      </c>
      <c r="BG60" s="30">
        <v>-0.39921699999999999</v>
      </c>
      <c r="BH60" s="30">
        <v>0.51231700000000002</v>
      </c>
      <c r="BI60" s="30">
        <v>0.62926199999999999</v>
      </c>
      <c r="BJ60" s="30">
        <v>6.3853999999999994E-2</v>
      </c>
      <c r="BK60" s="30">
        <v>-0.15976099999999999</v>
      </c>
      <c r="BL60" s="30">
        <v>-0.299016</v>
      </c>
      <c r="BM60" s="30">
        <v>-1.75535</v>
      </c>
      <c r="BN60" s="30">
        <v>-0.14627999999999999</v>
      </c>
    </row>
    <row r="61" spans="2:66" ht="15" thickTop="1" x14ac:dyDescent="0.35">
      <c r="U61" s="11" t="s">
        <v>76</v>
      </c>
      <c r="V61" s="11">
        <v>1609</v>
      </c>
      <c r="W61" s="11">
        <v>2.3844609999999999</v>
      </c>
      <c r="X61" s="11">
        <v>8.1187450000000005</v>
      </c>
      <c r="Y61" s="11">
        <v>5.7342839999999997</v>
      </c>
      <c r="Z61" s="18">
        <f t="shared" si="0"/>
        <v>2.4048554369310295</v>
      </c>
      <c r="AA61" s="11" t="s">
        <v>77</v>
      </c>
      <c r="AC61" s="11" t="s">
        <v>78</v>
      </c>
      <c r="AD61" s="11">
        <v>367</v>
      </c>
      <c r="AE61" s="11">
        <v>19.897093000000002</v>
      </c>
      <c r="AF61" s="11">
        <v>22.701930999999998</v>
      </c>
      <c r="AG61" s="11">
        <v>2.804837</v>
      </c>
      <c r="AH61" s="18">
        <f t="shared" si="1"/>
        <v>0.14096717545623372</v>
      </c>
      <c r="AI61" s="11">
        <v>14.096719</v>
      </c>
      <c r="AK61" s="11" t="s">
        <v>83</v>
      </c>
      <c r="AL61" s="11">
        <v>366</v>
      </c>
      <c r="AM61" s="11">
        <v>4.1060090000000002</v>
      </c>
      <c r="AN61" s="11">
        <v>3.0458180000000001</v>
      </c>
      <c r="AO61" s="11">
        <v>1.0601910000000001</v>
      </c>
      <c r="AP61" s="18">
        <f t="shared" si="2"/>
        <v>0.25820474334079641</v>
      </c>
      <c r="AQ61" s="11">
        <v>25.820464000000001</v>
      </c>
      <c r="AS61" s="11" t="s">
        <v>76</v>
      </c>
      <c r="AT61" s="11">
        <v>52</v>
      </c>
      <c r="AU61" s="11">
        <v>19.128329000000001</v>
      </c>
      <c r="AV61" s="11">
        <v>17.045594999999999</v>
      </c>
      <c r="AW61" s="11">
        <v>2.0827339999999999</v>
      </c>
      <c r="AX61" s="11">
        <v>10.888218999999999</v>
      </c>
      <c r="BB61" s="31" t="s">
        <v>25</v>
      </c>
      <c r="BC61" s="32">
        <v>-3.6632099999999999</v>
      </c>
      <c r="BD61" s="32">
        <v>-1.59737</v>
      </c>
      <c r="BE61" s="32">
        <v>1.15371</v>
      </c>
      <c r="BF61" s="32">
        <v>-0.29366900000000001</v>
      </c>
      <c r="BG61" s="32">
        <v>1.35042</v>
      </c>
      <c r="BH61" s="32">
        <v>-2.1139999999999999</v>
      </c>
      <c r="BI61" s="32">
        <v>1.06867</v>
      </c>
      <c r="BJ61" s="32">
        <v>-1.21519</v>
      </c>
      <c r="BK61" s="32">
        <v>0.33863100000000002</v>
      </c>
      <c r="BL61" s="32">
        <v>2.12365</v>
      </c>
      <c r="BM61" s="32">
        <v>-0.21368200000000001</v>
      </c>
      <c r="BN61" s="32">
        <v>0.41182299999999999</v>
      </c>
    </row>
    <row r="62" spans="2:66" x14ac:dyDescent="0.35">
      <c r="U62" s="11" t="s">
        <v>76</v>
      </c>
      <c r="V62" s="11">
        <v>1327</v>
      </c>
      <c r="W62" s="11">
        <v>-0.78740100000000002</v>
      </c>
      <c r="X62" s="11">
        <v>-2.6341860000000001</v>
      </c>
      <c r="Y62" s="11">
        <v>1.8467849999999999</v>
      </c>
      <c r="Z62" s="18">
        <f t="shared" si="0"/>
        <v>2.3454186621556232</v>
      </c>
      <c r="AA62" s="11" t="s">
        <v>77</v>
      </c>
      <c r="AC62" s="11" t="s">
        <v>78</v>
      </c>
      <c r="AD62" s="11">
        <v>379</v>
      </c>
      <c r="AE62" s="11">
        <v>-3.6962860000000002</v>
      </c>
      <c r="AF62" s="11">
        <v>-6.0287569999999997</v>
      </c>
      <c r="AG62" s="11">
        <v>2.332471</v>
      </c>
      <c r="AH62" s="18">
        <f t="shared" si="1"/>
        <v>0.63103098623861897</v>
      </c>
      <c r="AI62" s="11">
        <v>63.103107999999999</v>
      </c>
      <c r="AK62" s="11" t="s">
        <v>83</v>
      </c>
      <c r="AL62" s="11">
        <v>377</v>
      </c>
      <c r="AM62" s="11">
        <v>10.716251</v>
      </c>
      <c r="AN62" s="11">
        <v>6.1645969999999997</v>
      </c>
      <c r="AO62" s="11">
        <v>4.5516540000000001</v>
      </c>
      <c r="AP62" s="18">
        <f t="shared" si="2"/>
        <v>0.42474313078333087</v>
      </c>
      <c r="AQ62" s="11">
        <v>42.474311999999998</v>
      </c>
      <c r="AS62" s="11" t="s">
        <v>76</v>
      </c>
      <c r="AT62" s="11">
        <v>53</v>
      </c>
      <c r="AU62" s="11">
        <v>6.1232670000000002</v>
      </c>
      <c r="AV62" s="11">
        <v>5.2544120000000003</v>
      </c>
      <c r="AW62" s="11">
        <v>0.86885400000000002</v>
      </c>
      <c r="AX62" s="11">
        <v>14.189387</v>
      </c>
      <c r="BB62" s="33"/>
      <c r="BC62" s="33"/>
      <c r="BD62" s="33"/>
      <c r="BE62" s="33"/>
      <c r="BF62" s="33"/>
      <c r="BG62" s="33"/>
      <c r="BH62" s="33"/>
      <c r="BI62" s="33"/>
      <c r="BJ62" s="33"/>
      <c r="BK62" s="33"/>
      <c r="BL62" s="33"/>
      <c r="BM62" s="33"/>
      <c r="BN62" s="33"/>
    </row>
    <row r="63" spans="2:66" x14ac:dyDescent="0.35">
      <c r="U63" s="11" t="s">
        <v>76</v>
      </c>
      <c r="V63" s="11">
        <v>1920</v>
      </c>
      <c r="W63" s="11">
        <v>-1.575223</v>
      </c>
      <c r="X63" s="11">
        <v>1.9705090000000001</v>
      </c>
      <c r="Y63" s="11">
        <v>3.5457329999999998</v>
      </c>
      <c r="Z63" s="18">
        <f t="shared" si="0"/>
        <v>2.2509403430498409</v>
      </c>
      <c r="AA63" s="11" t="s">
        <v>77</v>
      </c>
      <c r="AC63" s="11" t="s">
        <v>78</v>
      </c>
      <c r="AD63" s="11">
        <v>380</v>
      </c>
      <c r="AE63" s="11">
        <v>-5.2350349999999999</v>
      </c>
      <c r="AF63" s="11">
        <v>-4.3624150000000004</v>
      </c>
      <c r="AG63" s="11">
        <v>0.87261999999999995</v>
      </c>
      <c r="AH63" s="18">
        <f t="shared" si="1"/>
        <v>0.16668847486215468</v>
      </c>
      <c r="AI63" s="11">
        <v>16.668847</v>
      </c>
      <c r="AK63" s="11" t="s">
        <v>83</v>
      </c>
      <c r="AL63" s="11">
        <v>378</v>
      </c>
      <c r="AM63" s="11">
        <v>19.512632</v>
      </c>
      <c r="AN63" s="11">
        <v>13.096908000000001</v>
      </c>
      <c r="AO63" s="11">
        <v>6.415724</v>
      </c>
      <c r="AP63" s="18">
        <f t="shared" si="2"/>
        <v>0.32879849320173721</v>
      </c>
      <c r="AQ63" s="11">
        <v>32.879849</v>
      </c>
      <c r="AS63" s="11" t="s">
        <v>76</v>
      </c>
      <c r="AT63" s="11">
        <v>54</v>
      </c>
      <c r="AU63" s="11">
        <v>14.869598999999999</v>
      </c>
      <c r="AV63" s="11">
        <v>12.874363000000001</v>
      </c>
      <c r="AW63" s="11">
        <v>1.995236</v>
      </c>
      <c r="AX63" s="11">
        <v>13.418226000000001</v>
      </c>
      <c r="BB63" s="33"/>
      <c r="BC63" s="33"/>
      <c r="BD63" s="33"/>
      <c r="BE63" s="33"/>
      <c r="BF63" s="33"/>
      <c r="BG63" s="33"/>
      <c r="BH63" s="33"/>
      <c r="BI63" s="33"/>
      <c r="BJ63" s="33"/>
      <c r="BK63" s="33"/>
      <c r="BL63" s="33"/>
      <c r="BM63" s="33"/>
      <c r="BN63" s="33"/>
    </row>
    <row r="64" spans="2:66" ht="14.5" customHeight="1" x14ac:dyDescent="0.35">
      <c r="U64" s="11" t="s">
        <v>76</v>
      </c>
      <c r="V64" s="11">
        <v>375</v>
      </c>
      <c r="W64" s="11">
        <v>0.71248599999999995</v>
      </c>
      <c r="X64" s="11">
        <v>2.246651</v>
      </c>
      <c r="Y64" s="11">
        <v>1.5341640000000001</v>
      </c>
      <c r="Z64" s="18">
        <f t="shared" si="0"/>
        <v>2.1532549411497213</v>
      </c>
      <c r="AA64" s="11" t="s">
        <v>77</v>
      </c>
      <c r="AC64" s="11" t="s">
        <v>78</v>
      </c>
      <c r="AD64" s="11">
        <v>389</v>
      </c>
      <c r="AE64" s="11">
        <v>7.5125539999999997</v>
      </c>
      <c r="AF64" s="11">
        <v>-0.151731</v>
      </c>
      <c r="AG64" s="11">
        <v>7.6642849999999996</v>
      </c>
      <c r="AH64" s="18">
        <f t="shared" si="1"/>
        <v>1.0201969929267729</v>
      </c>
      <c r="AI64" s="11" t="s">
        <v>77</v>
      </c>
      <c r="AK64" s="11" t="s">
        <v>83</v>
      </c>
      <c r="AL64" s="11">
        <v>386</v>
      </c>
      <c r="AM64" s="11">
        <v>1.6198840000000001</v>
      </c>
      <c r="AN64" s="11">
        <v>5.4137320000000004</v>
      </c>
      <c r="AO64" s="11">
        <v>3.7938480000000001</v>
      </c>
      <c r="AP64" s="18">
        <f t="shared" si="2"/>
        <v>2.3420491837687143</v>
      </c>
      <c r="AQ64" s="11" t="s">
        <v>77</v>
      </c>
      <c r="AS64" s="11" t="s">
        <v>76</v>
      </c>
      <c r="AT64" s="11">
        <v>55</v>
      </c>
      <c r="AU64" s="11">
        <v>10.360741000000001</v>
      </c>
      <c r="AV64" s="11">
        <v>9.2915229999999998</v>
      </c>
      <c r="AW64" s="11">
        <v>1.069218</v>
      </c>
      <c r="AX64" s="11">
        <v>10.319896</v>
      </c>
      <c r="BB64" s="79" t="s">
        <v>131</v>
      </c>
      <c r="BC64" s="81" t="s">
        <v>133</v>
      </c>
      <c r="BD64" s="82"/>
      <c r="BE64" s="82"/>
      <c r="BF64" s="82"/>
      <c r="BG64" s="82"/>
      <c r="BH64" s="82"/>
      <c r="BI64" s="83"/>
      <c r="BJ64" s="33"/>
      <c r="BK64" s="33"/>
      <c r="BL64" s="33"/>
      <c r="BM64" s="33"/>
      <c r="BN64" s="33"/>
    </row>
    <row r="65" spans="2:66" x14ac:dyDescent="0.35">
      <c r="P65" s="17" t="s">
        <v>96</v>
      </c>
      <c r="Q65" s="15"/>
      <c r="R65" s="15" t="s">
        <v>89</v>
      </c>
      <c r="U65" s="11" t="s">
        <v>76</v>
      </c>
      <c r="V65" s="11">
        <v>1955</v>
      </c>
      <c r="W65" s="11">
        <v>1.7783789999999999</v>
      </c>
      <c r="X65" s="11">
        <v>-1.94025</v>
      </c>
      <c r="Y65" s="11">
        <v>3.718629</v>
      </c>
      <c r="Z65" s="18">
        <f t="shared" si="0"/>
        <v>2.0910216551140111</v>
      </c>
      <c r="AA65" s="11" t="s">
        <v>77</v>
      </c>
      <c r="AC65" s="11" t="s">
        <v>78</v>
      </c>
      <c r="AD65" s="11">
        <v>396</v>
      </c>
      <c r="AE65" s="11">
        <v>-3.1831469999999999</v>
      </c>
      <c r="AF65" s="11">
        <v>4.4408760000000003</v>
      </c>
      <c r="AG65" s="11">
        <v>7.6240220000000001</v>
      </c>
      <c r="AH65" s="18">
        <f t="shared" si="1"/>
        <v>2.3951209290679949</v>
      </c>
      <c r="AI65" s="11" t="s">
        <v>77</v>
      </c>
      <c r="AK65" s="11" t="s">
        <v>83</v>
      </c>
      <c r="AL65" s="11">
        <v>393</v>
      </c>
      <c r="AM65" s="11">
        <v>25.510407000000001</v>
      </c>
      <c r="AN65" s="11">
        <v>29.897347</v>
      </c>
      <c r="AO65" s="11">
        <v>4.3869400000000001</v>
      </c>
      <c r="AP65" s="18">
        <f t="shared" si="2"/>
        <v>0.17196668010823973</v>
      </c>
      <c r="AQ65" s="11">
        <v>17.196667000000001</v>
      </c>
      <c r="AS65" s="11" t="s">
        <v>78</v>
      </c>
      <c r="AT65" s="11">
        <v>56</v>
      </c>
      <c r="AU65" s="11">
        <v>-7.1532999999999998</v>
      </c>
      <c r="AV65" s="11">
        <v>-7.7287730000000003</v>
      </c>
      <c r="AW65" s="11">
        <v>0.57547199999999998</v>
      </c>
      <c r="AX65" s="11">
        <v>8.0448529999999998</v>
      </c>
      <c r="BB65" s="80"/>
      <c r="BC65" s="37">
        <v>1</v>
      </c>
      <c r="BD65" s="38">
        <v>2</v>
      </c>
      <c r="BE65" s="37">
        <v>3</v>
      </c>
      <c r="BF65" s="38">
        <v>4</v>
      </c>
      <c r="BG65" s="38">
        <v>5</v>
      </c>
      <c r="BH65" s="38">
        <v>6</v>
      </c>
      <c r="BI65" s="38">
        <v>7</v>
      </c>
      <c r="BJ65" s="33"/>
      <c r="BK65" s="33"/>
      <c r="BL65" s="33"/>
      <c r="BM65" s="33"/>
      <c r="BN65" s="33"/>
    </row>
    <row r="66" spans="2:66" x14ac:dyDescent="0.35">
      <c r="P66" s="16" t="s">
        <v>90</v>
      </c>
      <c r="Q66" s="16"/>
      <c r="R66" s="10" t="s">
        <v>91</v>
      </c>
      <c r="U66" s="11" t="s">
        <v>76</v>
      </c>
      <c r="V66" s="11">
        <v>1666</v>
      </c>
      <c r="W66" s="11">
        <v>0.24315700000000001</v>
      </c>
      <c r="X66" s="11">
        <v>0.74303799999999998</v>
      </c>
      <c r="Y66" s="11">
        <v>0.49988199999999999</v>
      </c>
      <c r="Z66" s="18">
        <f t="shared" si="0"/>
        <v>2.0557993395213789</v>
      </c>
      <c r="AA66" s="11" t="s">
        <v>77</v>
      </c>
      <c r="AC66" s="11" t="s">
        <v>78</v>
      </c>
      <c r="AD66" s="11">
        <v>403</v>
      </c>
      <c r="AE66" s="11">
        <v>-9.9131590000000003</v>
      </c>
      <c r="AF66" s="11">
        <v>-9.7596959999999999</v>
      </c>
      <c r="AG66" s="11">
        <v>0.15346299999999999</v>
      </c>
      <c r="AH66" s="18">
        <f t="shared" si="1"/>
        <v>1.5480736261770843E-2</v>
      </c>
      <c r="AI66" s="11">
        <v>1.5480750000000001</v>
      </c>
      <c r="AK66" s="11" t="s">
        <v>83</v>
      </c>
      <c r="AL66" s="11">
        <v>400</v>
      </c>
      <c r="AM66" s="11">
        <v>4.253317</v>
      </c>
      <c r="AN66" s="11">
        <v>6.1922730000000001</v>
      </c>
      <c r="AO66" s="11">
        <v>1.9389559999999999</v>
      </c>
      <c r="AP66" s="18">
        <f t="shared" si="2"/>
        <v>0.45586914871381556</v>
      </c>
      <c r="AQ66" s="11">
        <v>45.586928999999998</v>
      </c>
      <c r="AS66" s="11" t="s">
        <v>83</v>
      </c>
      <c r="AT66" s="11">
        <v>57</v>
      </c>
      <c r="AU66" s="11">
        <v>-4.9952800000000002</v>
      </c>
      <c r="AV66" s="11">
        <v>-4.6276919999999997</v>
      </c>
      <c r="AW66" s="11">
        <v>0.36758800000000003</v>
      </c>
      <c r="AX66" s="11">
        <v>7.3587069999999999</v>
      </c>
      <c r="BB66" s="38">
        <v>1</v>
      </c>
      <c r="BC66" s="39">
        <v>1.47759</v>
      </c>
      <c r="BD66" s="39">
        <v>3.3456999999999999</v>
      </c>
      <c r="BE66" s="39">
        <v>-0.85901099999999997</v>
      </c>
      <c r="BF66" s="39">
        <v>0.51232699999999998</v>
      </c>
      <c r="BG66" s="39">
        <v>1.0612600000000001</v>
      </c>
      <c r="BH66" s="39">
        <v>2.31087</v>
      </c>
      <c r="BI66" s="39">
        <v>-1.2697400000000001</v>
      </c>
      <c r="BJ66" s="33"/>
      <c r="BK66" s="33"/>
      <c r="BL66" s="33"/>
      <c r="BM66" s="33"/>
      <c r="BN66" s="33"/>
    </row>
    <row r="67" spans="2:66" x14ac:dyDescent="0.35">
      <c r="P67" s="10" t="s">
        <v>92</v>
      </c>
      <c r="Q67" s="10"/>
      <c r="R67" s="10" t="s">
        <v>87</v>
      </c>
      <c r="U67" s="11" t="s">
        <v>76</v>
      </c>
      <c r="V67" s="11">
        <v>830</v>
      </c>
      <c r="W67" s="11">
        <v>2.5237940000000001</v>
      </c>
      <c r="X67" s="11">
        <v>7.6002039999999997</v>
      </c>
      <c r="Y67" s="11">
        <v>5.0764100000000001</v>
      </c>
      <c r="Z67" s="18">
        <f t="shared" si="0"/>
        <v>2.0114201079802867</v>
      </c>
      <c r="AA67" s="11" t="s">
        <v>77</v>
      </c>
      <c r="AC67" s="11" t="s">
        <v>78</v>
      </c>
      <c r="AD67" s="11">
        <v>407</v>
      </c>
      <c r="AE67" s="11">
        <v>-20.129937999999999</v>
      </c>
      <c r="AF67" s="11">
        <v>-20.375585000000001</v>
      </c>
      <c r="AG67" s="11">
        <v>0.245647</v>
      </c>
      <c r="AH67" s="18">
        <f t="shared" si="1"/>
        <v>1.2203067888236914E-2</v>
      </c>
      <c r="AI67" s="11">
        <v>1.220307</v>
      </c>
      <c r="AK67" s="11" t="s">
        <v>83</v>
      </c>
      <c r="AL67" s="11">
        <v>408</v>
      </c>
      <c r="AM67" s="11">
        <v>26.605692000000001</v>
      </c>
      <c r="AN67" s="11">
        <v>8.6330600000000004</v>
      </c>
      <c r="AO67" s="11">
        <v>17.972632000000001</v>
      </c>
      <c r="AP67" s="18">
        <f t="shared" si="2"/>
        <v>0.67551830638346111</v>
      </c>
      <c r="AQ67" s="11">
        <v>67.551829999999995</v>
      </c>
      <c r="AS67" s="11" t="s">
        <v>76</v>
      </c>
      <c r="AT67" s="11">
        <v>58</v>
      </c>
      <c r="AU67" s="11">
        <v>-13.925762000000001</v>
      </c>
      <c r="AV67" s="11">
        <v>-12.759971</v>
      </c>
      <c r="AW67" s="11">
        <v>1.165791</v>
      </c>
      <c r="AX67" s="11">
        <v>8.3714720000000007</v>
      </c>
      <c r="BB67" s="38">
        <v>2</v>
      </c>
      <c r="BC67" s="39">
        <v>0.17299300000000001</v>
      </c>
      <c r="BD67" s="39">
        <v>3.1984300000000001</v>
      </c>
      <c r="BE67" s="39">
        <v>0.92081599999999997</v>
      </c>
      <c r="BF67" s="39">
        <v>0.59668200000000005</v>
      </c>
      <c r="BG67" s="39">
        <v>-1.6573500000000001</v>
      </c>
      <c r="BH67" s="39">
        <v>1.7004900000000001</v>
      </c>
      <c r="BI67" s="39">
        <v>0.17192299999999999</v>
      </c>
      <c r="BJ67" s="33"/>
      <c r="BK67" s="33"/>
      <c r="BL67" s="33"/>
      <c r="BM67" s="33"/>
      <c r="BN67" s="33"/>
    </row>
    <row r="68" spans="2:66" x14ac:dyDescent="0.35">
      <c r="P68" s="10" t="s">
        <v>93</v>
      </c>
      <c r="Q68" s="10"/>
      <c r="R68" s="10" t="s">
        <v>94</v>
      </c>
      <c r="U68" s="11" t="s">
        <v>76</v>
      </c>
      <c r="V68" s="11">
        <v>1607</v>
      </c>
      <c r="W68" s="11">
        <v>1.702998</v>
      </c>
      <c r="X68" s="11">
        <v>5.0550430000000004</v>
      </c>
      <c r="Y68" s="11">
        <v>3.3520449999999999</v>
      </c>
      <c r="Z68" s="18">
        <f t="shared" si="0"/>
        <v>1.9683199862830139</v>
      </c>
      <c r="AA68" s="11" t="s">
        <v>77</v>
      </c>
      <c r="AC68" s="11" t="s">
        <v>78</v>
      </c>
      <c r="AD68" s="11">
        <v>413</v>
      </c>
      <c r="AE68" s="11">
        <v>32.421599999999998</v>
      </c>
      <c r="AF68" s="11">
        <v>28.349392000000002</v>
      </c>
      <c r="AG68" s="11">
        <v>4.0722079999999998</v>
      </c>
      <c r="AH68" s="18">
        <f t="shared" si="1"/>
        <v>0.12560169763367632</v>
      </c>
      <c r="AI68" s="11">
        <v>12.560169</v>
      </c>
      <c r="AK68" s="11" t="s">
        <v>83</v>
      </c>
      <c r="AL68" s="11">
        <v>415</v>
      </c>
      <c r="AM68" s="11">
        <v>-7.4114990000000001</v>
      </c>
      <c r="AN68" s="11">
        <v>-7.7396760000000002</v>
      </c>
      <c r="AO68" s="11">
        <v>0.328177</v>
      </c>
      <c r="AP68" s="18">
        <f t="shared" si="2"/>
        <v>4.4279436589008514E-2</v>
      </c>
      <c r="AQ68" s="11">
        <v>4.4279409999999997</v>
      </c>
      <c r="AS68" s="11" t="s">
        <v>76</v>
      </c>
      <c r="AT68" s="11">
        <v>59</v>
      </c>
      <c r="AU68" s="11">
        <v>25.078426</v>
      </c>
      <c r="AV68" s="11">
        <v>33.820667999999998</v>
      </c>
      <c r="AW68" s="11">
        <v>8.7422419999999992</v>
      </c>
      <c r="AX68" s="11">
        <v>34.859611000000001</v>
      </c>
      <c r="BB68" s="38">
        <v>3</v>
      </c>
      <c r="BC68" s="39">
        <v>-4.0418700000000002E-2</v>
      </c>
      <c r="BD68" s="39">
        <v>3.4823499999999998</v>
      </c>
      <c r="BE68" s="39">
        <v>-1.2872600000000001</v>
      </c>
      <c r="BF68" s="39">
        <v>0.78989699999999996</v>
      </c>
      <c r="BG68" s="39">
        <v>0.86985699999999999</v>
      </c>
      <c r="BH68" s="39">
        <v>0.21063899999999999</v>
      </c>
      <c r="BI68" s="39">
        <v>-8.9944800000000005E-2</v>
      </c>
      <c r="BJ68" s="33"/>
      <c r="BK68" s="33"/>
      <c r="BL68" s="33"/>
      <c r="BM68" s="33"/>
      <c r="BN68" s="33"/>
    </row>
    <row r="69" spans="2:66" x14ac:dyDescent="0.35">
      <c r="P69" s="10" t="s">
        <v>95</v>
      </c>
      <c r="Q69" s="10"/>
      <c r="R69" s="10" t="s">
        <v>91</v>
      </c>
      <c r="U69" s="11" t="s">
        <v>76</v>
      </c>
      <c r="V69" s="11">
        <v>1985</v>
      </c>
      <c r="W69" s="11">
        <v>-0.57325899999999996</v>
      </c>
      <c r="X69" s="11">
        <v>0.54852999999999996</v>
      </c>
      <c r="Y69" s="11">
        <v>1.1217889999999999</v>
      </c>
      <c r="Z69" s="18">
        <f t="shared" si="0"/>
        <v>1.9568624304197579</v>
      </c>
      <c r="AA69" s="11" t="s">
        <v>77</v>
      </c>
      <c r="AC69" s="11" t="s">
        <v>78</v>
      </c>
      <c r="AD69" s="11">
        <v>423</v>
      </c>
      <c r="AE69" s="11">
        <v>25.455532999999999</v>
      </c>
      <c r="AF69" s="11">
        <v>25.680875</v>
      </c>
      <c r="AG69" s="11">
        <v>0.22534199999999999</v>
      </c>
      <c r="AH69" s="18">
        <f t="shared" si="1"/>
        <v>8.8523779879211319E-3</v>
      </c>
      <c r="AI69" s="11">
        <v>0.88523799999999997</v>
      </c>
      <c r="AK69" s="11" t="s">
        <v>83</v>
      </c>
      <c r="AL69" s="11">
        <v>426</v>
      </c>
      <c r="AM69" s="11">
        <v>-0.51425900000000002</v>
      </c>
      <c r="AN69" s="11">
        <v>-4.3191750000000004</v>
      </c>
      <c r="AO69" s="11">
        <v>3.8049170000000001</v>
      </c>
      <c r="AP69" s="18">
        <f t="shared" si="2"/>
        <v>7.3988340505465144</v>
      </c>
      <c r="AQ69" s="11" t="s">
        <v>77</v>
      </c>
      <c r="AS69" s="11" t="s">
        <v>76</v>
      </c>
      <c r="AT69" s="11">
        <v>60</v>
      </c>
      <c r="AU69" s="11">
        <v>-8.1048950000000008</v>
      </c>
      <c r="AV69" s="11">
        <v>-9.9244889999999995</v>
      </c>
      <c r="AW69" s="11">
        <v>1.8195939999999999</v>
      </c>
      <c r="AX69" s="11">
        <v>22.450554</v>
      </c>
      <c r="BB69" s="38">
        <v>4</v>
      </c>
      <c r="BC69" s="39">
        <v>-1.7296400000000001</v>
      </c>
      <c r="BD69" s="39">
        <v>3.9816400000000001</v>
      </c>
      <c r="BE69" s="39">
        <v>1.4346000000000001</v>
      </c>
      <c r="BF69" s="39">
        <v>1.63411</v>
      </c>
      <c r="BG69" s="39">
        <v>1.9950300000000001</v>
      </c>
      <c r="BH69" s="39">
        <v>2.7517299999999998</v>
      </c>
      <c r="BI69" s="39">
        <v>2.3191700000000002</v>
      </c>
      <c r="BJ69" s="33"/>
      <c r="BK69" s="33"/>
      <c r="BL69" s="33"/>
      <c r="BM69" s="33"/>
      <c r="BN69" s="33"/>
    </row>
    <row r="70" spans="2:66" x14ac:dyDescent="0.35">
      <c r="U70" s="11" t="s">
        <v>76</v>
      </c>
      <c r="V70" s="11">
        <v>387</v>
      </c>
      <c r="W70" s="11">
        <v>-0.45098899999999997</v>
      </c>
      <c r="X70" s="11">
        <v>0.40579399999999999</v>
      </c>
      <c r="Y70" s="11">
        <v>0.85678299999999996</v>
      </c>
      <c r="Z70" s="18">
        <f t="shared" si="0"/>
        <v>1.8997869127628391</v>
      </c>
      <c r="AA70" s="11" t="s">
        <v>77</v>
      </c>
      <c r="AC70" s="11" t="s">
        <v>78</v>
      </c>
      <c r="AD70" s="11">
        <v>433</v>
      </c>
      <c r="AE70" s="11">
        <v>-14.314443000000001</v>
      </c>
      <c r="AF70" s="11">
        <v>-16.059363000000001</v>
      </c>
      <c r="AG70" s="11">
        <v>1.74492</v>
      </c>
      <c r="AH70" s="18">
        <f t="shared" si="1"/>
        <v>0.1218992593704135</v>
      </c>
      <c r="AI70" s="11">
        <v>12.189924</v>
      </c>
      <c r="AK70" s="11" t="s">
        <v>83</v>
      </c>
      <c r="AL70" s="11">
        <v>430</v>
      </c>
      <c r="AM70" s="11">
        <v>-19.859342999999999</v>
      </c>
      <c r="AN70" s="11">
        <v>-21.080780000000001</v>
      </c>
      <c r="AO70" s="11">
        <v>1.221438</v>
      </c>
      <c r="AP70" s="18">
        <f t="shared" si="2"/>
        <v>6.150445158231066E-2</v>
      </c>
      <c r="AQ70" s="11">
        <v>6.1504430000000001</v>
      </c>
      <c r="AS70" s="11" t="s">
        <v>76</v>
      </c>
      <c r="AT70" s="11">
        <v>61</v>
      </c>
      <c r="AU70" s="11">
        <v>-9.2758289999999999</v>
      </c>
      <c r="AV70" s="11">
        <v>-3.461039</v>
      </c>
      <c r="AW70" s="11">
        <v>5.8147890000000002</v>
      </c>
      <c r="AX70" s="11">
        <v>62.687545999999998</v>
      </c>
      <c r="BB70" s="38">
        <v>5</v>
      </c>
      <c r="BC70" s="39">
        <v>0.134743</v>
      </c>
      <c r="BD70" s="39">
        <v>-1.53549</v>
      </c>
      <c r="BE70" s="39">
        <v>0.18924199999999999</v>
      </c>
      <c r="BF70" s="39">
        <v>-0.41844300000000001</v>
      </c>
      <c r="BG70" s="39">
        <v>0.93906000000000001</v>
      </c>
      <c r="BH70" s="39">
        <v>0.15562599999999999</v>
      </c>
      <c r="BI70" s="39">
        <v>-1.6380399999999999</v>
      </c>
      <c r="BJ70" s="33"/>
      <c r="BK70" s="33"/>
      <c r="BL70" s="33"/>
      <c r="BM70" s="33"/>
      <c r="BN70" s="33"/>
    </row>
    <row r="71" spans="2:66" x14ac:dyDescent="0.35">
      <c r="U71" s="11" t="s">
        <v>76</v>
      </c>
      <c r="V71" s="11">
        <v>1153</v>
      </c>
      <c r="W71" s="11">
        <v>2.1910829999999999</v>
      </c>
      <c r="X71" s="11">
        <v>-1.959913</v>
      </c>
      <c r="Y71" s="11">
        <v>4.1509960000000001</v>
      </c>
      <c r="Z71" s="18">
        <f t="shared" si="0"/>
        <v>1.8944950967170118</v>
      </c>
      <c r="AA71" s="11" t="s">
        <v>77</v>
      </c>
      <c r="AC71" s="11" t="s">
        <v>78</v>
      </c>
      <c r="AD71" s="11">
        <v>438</v>
      </c>
      <c r="AE71" s="11">
        <v>-20.588045999999999</v>
      </c>
      <c r="AF71" s="11">
        <v>-21.508842000000001</v>
      </c>
      <c r="AG71" s="11">
        <v>0.92079500000000003</v>
      </c>
      <c r="AH71" s="18">
        <f t="shared" si="1"/>
        <v>4.472473978346464E-2</v>
      </c>
      <c r="AI71" s="11">
        <v>4.4724760000000003</v>
      </c>
      <c r="AK71" s="11" t="s">
        <v>83</v>
      </c>
      <c r="AL71" s="11">
        <v>440</v>
      </c>
      <c r="AM71" s="11">
        <v>2.6841279999999998</v>
      </c>
      <c r="AN71" s="11">
        <v>-0.60255499999999995</v>
      </c>
      <c r="AO71" s="11">
        <v>3.2866819999999999</v>
      </c>
      <c r="AP71" s="18">
        <f t="shared" si="2"/>
        <v>1.2244878038603226</v>
      </c>
      <c r="AQ71" s="11" t="s">
        <v>77</v>
      </c>
      <c r="AS71" s="11" t="s">
        <v>76</v>
      </c>
      <c r="AT71" s="11">
        <v>62</v>
      </c>
      <c r="AU71" s="11">
        <v>-2.6715</v>
      </c>
      <c r="AV71" s="11">
        <v>-2.2623229999999999</v>
      </c>
      <c r="AW71" s="11">
        <v>0.40917700000000001</v>
      </c>
      <c r="AX71" s="11">
        <v>15.316367</v>
      </c>
      <c r="BB71" s="38">
        <v>6</v>
      </c>
      <c r="BC71" s="39">
        <v>1.5132000000000001</v>
      </c>
      <c r="BD71" s="39">
        <v>2.6301800000000002</v>
      </c>
      <c r="BE71" s="39">
        <v>-2.13008</v>
      </c>
      <c r="BF71" s="39">
        <v>0.60887199999999997</v>
      </c>
      <c r="BG71" s="39">
        <v>-1.3494900000000001</v>
      </c>
      <c r="BH71" s="39">
        <v>2.1901600000000001</v>
      </c>
      <c r="BI71" s="39">
        <v>-0.93165200000000004</v>
      </c>
      <c r="BJ71" s="33"/>
      <c r="BK71" s="33"/>
      <c r="BL71" s="33"/>
      <c r="BM71" s="33"/>
      <c r="BN71" s="33"/>
    </row>
    <row r="72" spans="2:66" x14ac:dyDescent="0.35">
      <c r="U72" s="11" t="s">
        <v>76</v>
      </c>
      <c r="V72" s="11">
        <v>512</v>
      </c>
      <c r="W72" s="11">
        <v>-2.0825979999999999</v>
      </c>
      <c r="X72" s="11">
        <v>1.73221</v>
      </c>
      <c r="Y72" s="11">
        <v>3.8148089999999999</v>
      </c>
      <c r="Z72" s="18">
        <f t="shared" si="0"/>
        <v>1.8317548561940422</v>
      </c>
      <c r="AA72" s="11" t="s">
        <v>77</v>
      </c>
      <c r="AC72" s="11" t="s">
        <v>78</v>
      </c>
      <c r="AD72" s="11">
        <v>443</v>
      </c>
      <c r="AE72" s="11">
        <v>-7.8095739999999996</v>
      </c>
      <c r="AF72" s="11">
        <v>-8.2626310000000007</v>
      </c>
      <c r="AG72" s="11">
        <v>0.45305699999999999</v>
      </c>
      <c r="AH72" s="18">
        <f t="shared" si="1"/>
        <v>5.8013023501666032E-2</v>
      </c>
      <c r="AI72" s="11">
        <v>5.8012990000000002</v>
      </c>
      <c r="AK72" s="11" t="s">
        <v>83</v>
      </c>
      <c r="AL72" s="11">
        <v>444</v>
      </c>
      <c r="AM72" s="11">
        <v>12.448904000000001</v>
      </c>
      <c r="AN72" s="11">
        <v>11.27069</v>
      </c>
      <c r="AO72" s="11">
        <v>1.1782140000000001</v>
      </c>
      <c r="AP72" s="18">
        <f t="shared" si="2"/>
        <v>9.4643994362877251E-2</v>
      </c>
      <c r="AQ72" s="11">
        <v>9.4643999999999995</v>
      </c>
      <c r="AS72" s="11" t="s">
        <v>76</v>
      </c>
      <c r="AT72" s="11">
        <v>63</v>
      </c>
      <c r="AU72" s="11">
        <v>-5.918806</v>
      </c>
      <c r="AV72" s="11">
        <v>-3.53416</v>
      </c>
      <c r="AW72" s="11">
        <v>2.3846449999999999</v>
      </c>
      <c r="AX72" s="11">
        <v>40.289296</v>
      </c>
      <c r="BB72" s="38">
        <v>7</v>
      </c>
      <c r="BC72" s="39">
        <v>2.0884499999999999</v>
      </c>
      <c r="BD72" s="39">
        <v>-2.42333</v>
      </c>
      <c r="BE72" s="39">
        <v>-0.175015</v>
      </c>
      <c r="BF72" s="39">
        <v>-1.87321</v>
      </c>
      <c r="BG72" s="39">
        <v>-1.3905700000000001</v>
      </c>
      <c r="BH72" s="39">
        <v>-2.7091500000000002</v>
      </c>
      <c r="BI72" s="39">
        <v>1.2038199999999999</v>
      </c>
      <c r="BJ72" s="33"/>
      <c r="BK72" s="33"/>
      <c r="BL72" s="33"/>
      <c r="BM72" s="33"/>
      <c r="BN72" s="33"/>
    </row>
    <row r="73" spans="2:66" x14ac:dyDescent="0.35">
      <c r="U73" s="11" t="s">
        <v>76</v>
      </c>
      <c r="V73" s="11">
        <v>1222</v>
      </c>
      <c r="W73" s="11">
        <v>1.05375</v>
      </c>
      <c r="X73" s="11">
        <v>-0.80345100000000003</v>
      </c>
      <c r="Y73" s="11">
        <v>1.8572010000000001</v>
      </c>
      <c r="Z73" s="18">
        <f t="shared" ref="Z73:Z136" si="3">ABS(Y73/W73)</f>
        <v>1.7624683274021353</v>
      </c>
      <c r="AA73" s="11" t="s">
        <v>77</v>
      </c>
      <c r="AC73" s="11" t="s">
        <v>78</v>
      </c>
      <c r="AD73" s="11">
        <v>452</v>
      </c>
      <c r="AE73" s="11">
        <v>-29.005407000000002</v>
      </c>
      <c r="AF73" s="11">
        <v>-22.905432000000001</v>
      </c>
      <c r="AG73" s="11">
        <v>6.0999749999999997</v>
      </c>
      <c r="AH73" s="18">
        <f t="shared" si="1"/>
        <v>0.21030475455834835</v>
      </c>
      <c r="AI73" s="11">
        <v>21.030477000000001</v>
      </c>
      <c r="AK73" s="11" t="s">
        <v>83</v>
      </c>
      <c r="AL73" s="11">
        <v>454</v>
      </c>
      <c r="AM73" s="11">
        <v>-27.178774000000001</v>
      </c>
      <c r="AN73" s="11">
        <v>-24.062296</v>
      </c>
      <c r="AO73" s="11">
        <v>3.1164779999999999</v>
      </c>
      <c r="AP73" s="18">
        <f t="shared" si="2"/>
        <v>0.11466587860070508</v>
      </c>
      <c r="AQ73" s="11">
        <v>11.466589000000001</v>
      </c>
      <c r="AS73" s="11" t="s">
        <v>76</v>
      </c>
      <c r="AT73" s="11">
        <v>64</v>
      </c>
      <c r="AU73" s="11">
        <v>21.83935</v>
      </c>
      <c r="AV73" s="11">
        <v>23.172436999999999</v>
      </c>
      <c r="AW73" s="11">
        <v>1.3330869999999999</v>
      </c>
      <c r="AX73" s="11">
        <v>6.1040580000000002</v>
      </c>
      <c r="BB73" s="38">
        <v>8</v>
      </c>
      <c r="BC73" s="39">
        <v>-0.19475500000000001</v>
      </c>
      <c r="BD73" s="39">
        <v>5.0287600000000001</v>
      </c>
      <c r="BE73" s="39">
        <v>1.11633</v>
      </c>
      <c r="BF73" s="39">
        <v>1.38767</v>
      </c>
      <c r="BG73" s="39">
        <v>-1.5235799999999999</v>
      </c>
      <c r="BH73" s="39">
        <v>2.2532800000000002</v>
      </c>
      <c r="BI73" s="39">
        <v>1.7930299999999999</v>
      </c>
      <c r="BJ73" s="33"/>
      <c r="BK73" s="33"/>
      <c r="BL73" s="33"/>
      <c r="BM73" s="33"/>
      <c r="BN73" s="33"/>
    </row>
    <row r="74" spans="2:66" x14ac:dyDescent="0.35">
      <c r="U74" s="11" t="s">
        <v>76</v>
      </c>
      <c r="V74" s="11">
        <v>432</v>
      </c>
      <c r="W74" s="11">
        <v>3.913564</v>
      </c>
      <c r="X74" s="11">
        <v>10.593643999999999</v>
      </c>
      <c r="Y74" s="11">
        <v>6.6800800000000002</v>
      </c>
      <c r="Z74" s="18">
        <f t="shared" si="3"/>
        <v>1.7069044993259341</v>
      </c>
      <c r="AA74" s="11" t="s">
        <v>77</v>
      </c>
      <c r="AC74" s="11" t="s">
        <v>78</v>
      </c>
      <c r="AD74" s="11">
        <v>459</v>
      </c>
      <c r="AE74" s="11">
        <v>-3.6277469999999998</v>
      </c>
      <c r="AF74" s="11">
        <v>-6.5227599999999999</v>
      </c>
      <c r="AG74" s="11">
        <v>2.8950130000000001</v>
      </c>
      <c r="AH74" s="18">
        <f t="shared" ref="AH74:AH137" si="4">ABS(AG74/AE74)</f>
        <v>0.79801954215660575</v>
      </c>
      <c r="AI74" s="11">
        <v>79.801952999999997</v>
      </c>
      <c r="AK74" s="11" t="s">
        <v>83</v>
      </c>
      <c r="AL74" s="11">
        <v>455</v>
      </c>
      <c r="AM74" s="11">
        <v>5.5827559999999998</v>
      </c>
      <c r="AN74" s="11">
        <v>7.1146969999999996</v>
      </c>
      <c r="AO74" s="11">
        <v>1.531941</v>
      </c>
      <c r="AP74" s="18">
        <f t="shared" ref="AP74:AP137" si="5">ABS(AO74/AM74)</f>
        <v>0.27440586692307528</v>
      </c>
      <c r="AQ74" s="11">
        <v>27.440595999999999</v>
      </c>
      <c r="AS74" s="11" t="s">
        <v>78</v>
      </c>
      <c r="AT74" s="11">
        <v>65</v>
      </c>
      <c r="AU74" s="11">
        <v>-2.7633369999999999</v>
      </c>
      <c r="AV74" s="11">
        <v>-2.4889230000000002</v>
      </c>
      <c r="AW74" s="11">
        <v>0.27441399999999999</v>
      </c>
      <c r="AX74" s="11">
        <v>9.9305289999999999</v>
      </c>
      <c r="BB74" s="38">
        <v>9</v>
      </c>
      <c r="BC74" s="39">
        <v>-1.4202600000000001</v>
      </c>
      <c r="BD74" s="39">
        <v>-2.55871</v>
      </c>
      <c r="BE74" s="39">
        <v>2.97925</v>
      </c>
      <c r="BF74" s="39">
        <v>-1.49759</v>
      </c>
      <c r="BG74" s="39">
        <v>3.3732799999999998</v>
      </c>
      <c r="BH74" s="39">
        <v>-1.4818199999999999</v>
      </c>
      <c r="BI74" s="39">
        <v>0.16781699999999999</v>
      </c>
      <c r="BJ74" s="33"/>
      <c r="BK74" s="33"/>
      <c r="BL74" s="33"/>
      <c r="BM74" s="33"/>
      <c r="BN74" s="33"/>
    </row>
    <row r="75" spans="2:66" x14ac:dyDescent="0.35">
      <c r="U75" s="11" t="s">
        <v>76</v>
      </c>
      <c r="V75" s="11">
        <v>1156</v>
      </c>
      <c r="W75" s="11">
        <v>-0.70452400000000004</v>
      </c>
      <c r="X75" s="11">
        <v>0.45899699999999999</v>
      </c>
      <c r="Y75" s="11">
        <v>1.163521</v>
      </c>
      <c r="Z75" s="18">
        <f t="shared" si="3"/>
        <v>1.6514994521123481</v>
      </c>
      <c r="AA75" s="11" t="s">
        <v>77</v>
      </c>
      <c r="AC75" s="11" t="s">
        <v>78</v>
      </c>
      <c r="AD75" s="11">
        <v>466</v>
      </c>
      <c r="AE75" s="11">
        <v>5.0499169999999998</v>
      </c>
      <c r="AF75" s="11">
        <v>0.132303</v>
      </c>
      <c r="AG75" s="11">
        <v>4.9176140000000004</v>
      </c>
      <c r="AH75" s="18">
        <f t="shared" si="4"/>
        <v>0.97380095554045754</v>
      </c>
      <c r="AI75" s="11">
        <v>97.380094999999997</v>
      </c>
      <c r="AK75" s="11" t="s">
        <v>83</v>
      </c>
      <c r="AL75" s="11">
        <v>465</v>
      </c>
      <c r="AM75" s="11">
        <v>-15.880625999999999</v>
      </c>
      <c r="AN75" s="11">
        <v>-17.068950999999998</v>
      </c>
      <c r="AO75" s="11">
        <v>1.1883250000000001</v>
      </c>
      <c r="AP75" s="18">
        <f t="shared" si="5"/>
        <v>7.4828599325996351E-2</v>
      </c>
      <c r="AQ75" s="11">
        <v>7.4828599999999996</v>
      </c>
      <c r="AS75" s="11" t="s">
        <v>83</v>
      </c>
      <c r="AT75" s="11">
        <v>66</v>
      </c>
      <c r="AU75" s="11">
        <v>7.4629700000000003</v>
      </c>
      <c r="AV75" s="11">
        <v>9.2627679999999994</v>
      </c>
      <c r="AW75" s="11">
        <v>1.7997989999999999</v>
      </c>
      <c r="AX75" s="11">
        <v>24.116389000000002</v>
      </c>
      <c r="BB75" s="38">
        <v>10</v>
      </c>
      <c r="BC75" s="39">
        <v>-1.3494600000000001</v>
      </c>
      <c r="BD75" s="39">
        <v>0.61984499999999998</v>
      </c>
      <c r="BE75" s="39">
        <v>-0.179512</v>
      </c>
      <c r="BF75" s="39">
        <v>1.5182</v>
      </c>
      <c r="BG75" s="39">
        <v>3.6004</v>
      </c>
      <c r="BH75" s="39">
        <v>-0.46466600000000002</v>
      </c>
      <c r="BI75" s="39">
        <v>0.31856000000000001</v>
      </c>
      <c r="BJ75" s="33"/>
      <c r="BK75" s="33"/>
      <c r="BL75" s="33"/>
      <c r="BM75" s="33"/>
      <c r="BN75" s="33"/>
    </row>
    <row r="76" spans="2:66" x14ac:dyDescent="0.35">
      <c r="U76" s="11" t="s">
        <v>76</v>
      </c>
      <c r="V76" s="11">
        <v>169</v>
      </c>
      <c r="W76" s="11">
        <v>-0.82759300000000002</v>
      </c>
      <c r="X76" s="11">
        <v>-2.1893560000000001</v>
      </c>
      <c r="Y76" s="11">
        <v>1.3617630000000001</v>
      </c>
      <c r="Z76" s="18">
        <f t="shared" si="3"/>
        <v>1.6454501185969432</v>
      </c>
      <c r="AA76" s="11" t="s">
        <v>77</v>
      </c>
      <c r="AC76" s="11" t="s">
        <v>78</v>
      </c>
      <c r="AD76" s="11">
        <v>472</v>
      </c>
      <c r="AE76" s="11">
        <v>11.663629999999999</v>
      </c>
      <c r="AF76" s="11">
        <v>5.0303389999999997</v>
      </c>
      <c r="AG76" s="11">
        <v>6.6332909999999998</v>
      </c>
      <c r="AH76" s="18">
        <f t="shared" si="4"/>
        <v>0.56871582860567427</v>
      </c>
      <c r="AI76" s="11">
        <v>56.871581999999997</v>
      </c>
      <c r="AK76" s="11" t="s">
        <v>83</v>
      </c>
      <c r="AL76" s="11">
        <v>471</v>
      </c>
      <c r="AM76" s="11">
        <v>30.604444999999998</v>
      </c>
      <c r="AN76" s="11">
        <v>33.322329000000003</v>
      </c>
      <c r="AO76" s="11">
        <v>2.7178840000000002</v>
      </c>
      <c r="AP76" s="18">
        <f t="shared" si="5"/>
        <v>8.8806838353056236E-2</v>
      </c>
      <c r="AQ76" s="11">
        <v>8.8806840000000005</v>
      </c>
      <c r="AS76" s="11" t="s">
        <v>76</v>
      </c>
      <c r="AT76" s="11">
        <v>67</v>
      </c>
      <c r="AU76" s="11">
        <v>0.24215300000000001</v>
      </c>
      <c r="AV76" s="11">
        <v>2.6408</v>
      </c>
      <c r="AW76" s="11">
        <v>2.398647</v>
      </c>
      <c r="AX76" s="11" t="s">
        <v>77</v>
      </c>
      <c r="BB76" s="38">
        <v>11</v>
      </c>
      <c r="BC76" s="39">
        <v>-0.55183700000000002</v>
      </c>
      <c r="BD76" s="39">
        <v>-0.11487</v>
      </c>
      <c r="BE76" s="39">
        <v>0.139296</v>
      </c>
      <c r="BF76" s="39">
        <v>1.3091600000000001</v>
      </c>
      <c r="BG76" s="39">
        <v>-1.6014200000000001</v>
      </c>
      <c r="BH76" s="39">
        <v>0.56555599999999995</v>
      </c>
      <c r="BI76" s="39">
        <v>1.39835</v>
      </c>
      <c r="BJ76" s="33"/>
      <c r="BK76" s="33"/>
      <c r="BL76" s="33"/>
      <c r="BM76" s="33"/>
      <c r="BN76" s="33"/>
    </row>
    <row r="77" spans="2:66" ht="15" thickBot="1" x14ac:dyDescent="0.4">
      <c r="B77" t="s">
        <v>66</v>
      </c>
      <c r="U77" s="11" t="s">
        <v>76</v>
      </c>
      <c r="V77" s="11">
        <v>404</v>
      </c>
      <c r="W77" s="11">
        <v>-0.47265499999999999</v>
      </c>
      <c r="X77" s="11">
        <v>-1.235935</v>
      </c>
      <c r="Y77" s="11">
        <v>0.76327999999999996</v>
      </c>
      <c r="Z77" s="18">
        <f t="shared" si="3"/>
        <v>1.6148776591805862</v>
      </c>
      <c r="AA77" s="11" t="s">
        <v>77</v>
      </c>
      <c r="AC77" s="11" t="s">
        <v>78</v>
      </c>
      <c r="AD77" s="11">
        <v>482</v>
      </c>
      <c r="AE77" s="11">
        <v>-8.9886979999999994</v>
      </c>
      <c r="AF77" s="11">
        <v>-11.428978000000001</v>
      </c>
      <c r="AG77" s="11">
        <v>2.44028</v>
      </c>
      <c r="AH77" s="18">
        <f t="shared" si="4"/>
        <v>0.27148314472240587</v>
      </c>
      <c r="AI77" s="11">
        <v>27.148316000000001</v>
      </c>
      <c r="AK77" s="11" t="s">
        <v>83</v>
      </c>
      <c r="AL77" s="11">
        <v>479</v>
      </c>
      <c r="AM77" s="11">
        <v>-23.583483999999999</v>
      </c>
      <c r="AN77" s="11">
        <v>-26.564447000000001</v>
      </c>
      <c r="AO77" s="11">
        <v>2.980963</v>
      </c>
      <c r="AP77" s="18">
        <f t="shared" si="5"/>
        <v>0.12640045041691042</v>
      </c>
      <c r="AQ77" s="11">
        <v>12.640046999999999</v>
      </c>
      <c r="AS77" s="11" t="s">
        <v>76</v>
      </c>
      <c r="AT77" s="11">
        <v>68</v>
      </c>
      <c r="AU77" s="11">
        <v>19.015872999999999</v>
      </c>
      <c r="AV77" s="11">
        <v>22.220521000000002</v>
      </c>
      <c r="AW77" s="11">
        <v>3.2046480000000002</v>
      </c>
      <c r="AX77" s="11">
        <v>16.852488000000001</v>
      </c>
      <c r="BB77" s="40">
        <v>12</v>
      </c>
      <c r="BC77" s="41">
        <v>0.88761299999999999</v>
      </c>
      <c r="BD77" s="41">
        <v>1.49444</v>
      </c>
      <c r="BE77" s="41">
        <v>-1.00258</v>
      </c>
      <c r="BF77" s="41">
        <v>2.7112799999999999</v>
      </c>
      <c r="BG77" s="41">
        <v>-3.4635600000000002</v>
      </c>
      <c r="BH77" s="41">
        <v>2.6701199999999998</v>
      </c>
      <c r="BI77" s="41">
        <v>0.61513899999999999</v>
      </c>
      <c r="BJ77" s="33"/>
      <c r="BK77" s="33"/>
      <c r="BL77" s="33"/>
      <c r="BM77" s="33"/>
      <c r="BN77" s="33"/>
    </row>
    <row r="78" spans="2:66" ht="15" thickTop="1" x14ac:dyDescent="0.35">
      <c r="B78" s="11"/>
      <c r="C78" s="11" t="s">
        <v>72</v>
      </c>
      <c r="D78" s="11" t="s">
        <v>73</v>
      </c>
      <c r="E78" s="11" t="s">
        <v>74</v>
      </c>
      <c r="F78" s="11" t="s">
        <v>75</v>
      </c>
      <c r="H78" s="20" t="s">
        <v>111</v>
      </c>
      <c r="U78" s="11" t="s">
        <v>76</v>
      </c>
      <c r="V78" s="11">
        <v>935</v>
      </c>
      <c r="W78" s="11">
        <v>-2.4412240000000001</v>
      </c>
      <c r="X78" s="11">
        <v>1.3551660000000001</v>
      </c>
      <c r="Y78" s="11">
        <v>3.7963900000000002</v>
      </c>
      <c r="Z78" s="18">
        <f t="shared" si="3"/>
        <v>1.5551174328943187</v>
      </c>
      <c r="AA78" s="11" t="s">
        <v>77</v>
      </c>
      <c r="AC78" s="11" t="s">
        <v>78</v>
      </c>
      <c r="AD78" s="11">
        <v>487</v>
      </c>
      <c r="AE78" s="11">
        <v>-4.3210090000000001</v>
      </c>
      <c r="AF78" s="11">
        <v>-4.7565799999999996</v>
      </c>
      <c r="AG78" s="11">
        <v>0.43557099999999999</v>
      </c>
      <c r="AH78" s="18">
        <f t="shared" si="4"/>
        <v>0.10080307631851727</v>
      </c>
      <c r="AI78" s="11">
        <v>10.080303000000001</v>
      </c>
      <c r="AK78" s="11" t="s">
        <v>83</v>
      </c>
      <c r="AL78" s="11">
        <v>486</v>
      </c>
      <c r="AM78" s="11">
        <v>20.857572000000001</v>
      </c>
      <c r="AN78" s="11">
        <v>19.711034999999999</v>
      </c>
      <c r="AO78" s="11">
        <v>1.1465369999999999</v>
      </c>
      <c r="AP78" s="18">
        <f t="shared" si="5"/>
        <v>5.4969821031901504E-2</v>
      </c>
      <c r="AQ78" s="11">
        <v>5.4969830000000002</v>
      </c>
      <c r="AS78" s="11" t="s">
        <v>76</v>
      </c>
      <c r="AT78" s="11">
        <v>69</v>
      </c>
      <c r="AU78" s="11">
        <v>-14.801750999999999</v>
      </c>
      <c r="AV78" s="11">
        <v>-16.480991</v>
      </c>
      <c r="AW78" s="11">
        <v>1.6792389999999999</v>
      </c>
      <c r="AX78" s="11">
        <v>11.34487</v>
      </c>
      <c r="BB78" s="42" t="s">
        <v>25</v>
      </c>
      <c r="BC78" s="43">
        <v>-0.37752200000000002</v>
      </c>
      <c r="BD78" s="43">
        <v>-1.2186900000000001</v>
      </c>
      <c r="BE78" s="43">
        <v>1.36816</v>
      </c>
      <c r="BF78" s="43">
        <v>-0.385328</v>
      </c>
      <c r="BG78" s="43">
        <v>2.9993500000000002</v>
      </c>
      <c r="BH78" s="43">
        <v>-0.64454299999999998</v>
      </c>
      <c r="BI78" s="43">
        <v>1.1021700000000001</v>
      </c>
      <c r="BJ78" s="33"/>
      <c r="BK78" s="33"/>
      <c r="BL78" s="33"/>
      <c r="BM78" s="33"/>
      <c r="BN78" s="33"/>
    </row>
    <row r="79" spans="2:66" x14ac:dyDescent="0.35">
      <c r="B79" s="11" t="s">
        <v>79</v>
      </c>
      <c r="C79" s="11">
        <v>0.12851199999999999</v>
      </c>
      <c r="D79" s="11">
        <v>0.135772</v>
      </c>
      <c r="E79" s="11">
        <v>1.6956789999999999</v>
      </c>
      <c r="F79" s="11">
        <v>1.9408339999999999</v>
      </c>
      <c r="U79" s="11" t="s">
        <v>76</v>
      </c>
      <c r="V79" s="11">
        <v>1580</v>
      </c>
      <c r="W79" s="11">
        <v>-0.47786400000000001</v>
      </c>
      <c r="X79" s="11">
        <v>0.25732100000000002</v>
      </c>
      <c r="Y79" s="11">
        <v>0.73518499999999998</v>
      </c>
      <c r="Z79" s="18">
        <f t="shared" si="3"/>
        <v>1.5384816600539064</v>
      </c>
      <c r="AA79" s="11" t="s">
        <v>77</v>
      </c>
      <c r="AC79" s="11" t="s">
        <v>78</v>
      </c>
      <c r="AD79" s="11">
        <v>496</v>
      </c>
      <c r="AE79" s="11">
        <v>25.147779</v>
      </c>
      <c r="AF79" s="11">
        <v>21.833544</v>
      </c>
      <c r="AG79" s="11">
        <v>3.314235</v>
      </c>
      <c r="AH79" s="18">
        <f t="shared" si="4"/>
        <v>0.13179036605976219</v>
      </c>
      <c r="AI79" s="11">
        <v>13.179036</v>
      </c>
      <c r="AK79" s="11" t="s">
        <v>83</v>
      </c>
      <c r="AL79" s="11">
        <v>495</v>
      </c>
      <c r="AM79" s="11">
        <v>29.320744999999999</v>
      </c>
      <c r="AN79" s="11">
        <v>31.811252</v>
      </c>
      <c r="AO79" s="11">
        <v>2.490507</v>
      </c>
      <c r="AP79" s="18">
        <f t="shared" si="5"/>
        <v>8.4940099577960934E-2</v>
      </c>
      <c r="AQ79" s="11">
        <v>8.4940090000000001</v>
      </c>
      <c r="AS79" s="11" t="s">
        <v>76</v>
      </c>
      <c r="AT79" s="11">
        <v>70</v>
      </c>
      <c r="AU79" s="11">
        <v>1.025099</v>
      </c>
      <c r="AV79" s="11">
        <v>-0.13632900000000001</v>
      </c>
      <c r="AW79" s="11">
        <v>1.161427</v>
      </c>
      <c r="AX79" s="11" t="s">
        <v>77</v>
      </c>
      <c r="BB79" s="33"/>
      <c r="BC79" s="33"/>
      <c r="BD79" s="33"/>
      <c r="BE79" s="33"/>
      <c r="BF79" s="33"/>
      <c r="BG79" s="33"/>
      <c r="BH79" s="33"/>
      <c r="BI79" s="33"/>
      <c r="BJ79" s="33"/>
      <c r="BK79" s="33"/>
      <c r="BL79" s="33"/>
      <c r="BM79" s="33"/>
      <c r="BN79" s="33"/>
    </row>
    <row r="80" spans="2:66" x14ac:dyDescent="0.35">
      <c r="B80" s="11" t="s">
        <v>80</v>
      </c>
      <c r="C80" s="11">
        <v>16.032550000000001</v>
      </c>
      <c r="D80" s="11">
        <v>15.847122000000001</v>
      </c>
      <c r="E80" s="11">
        <v>1.3967590000000001</v>
      </c>
      <c r="F80" s="11">
        <v>49.548316</v>
      </c>
      <c r="U80" s="11" t="s">
        <v>76</v>
      </c>
      <c r="V80" s="11">
        <v>1300</v>
      </c>
      <c r="W80" s="11">
        <v>1.4040509999999999</v>
      </c>
      <c r="X80" s="11">
        <v>-0.73583299999999996</v>
      </c>
      <c r="Y80" s="11">
        <v>2.1398839999999999</v>
      </c>
      <c r="Z80" s="18">
        <f t="shared" si="3"/>
        <v>1.5240785413065481</v>
      </c>
      <c r="AA80" s="11" t="s">
        <v>77</v>
      </c>
      <c r="AC80" s="11" t="s">
        <v>78</v>
      </c>
      <c r="AD80" s="11">
        <v>497</v>
      </c>
      <c r="AE80" s="11">
        <v>-12.621231</v>
      </c>
      <c r="AF80" s="11">
        <v>-20.789707</v>
      </c>
      <c r="AG80" s="11">
        <v>8.1684760000000001</v>
      </c>
      <c r="AH80" s="18">
        <f t="shared" si="4"/>
        <v>0.64720121198954361</v>
      </c>
      <c r="AI80" s="11">
        <v>64.720118999999997</v>
      </c>
      <c r="AK80" s="11" t="s">
        <v>83</v>
      </c>
      <c r="AL80" s="11">
        <v>501</v>
      </c>
      <c r="AM80" s="11">
        <v>-21.955027000000001</v>
      </c>
      <c r="AN80" s="11">
        <v>-20.548604999999998</v>
      </c>
      <c r="AO80" s="11">
        <v>1.4064220000000001</v>
      </c>
      <c r="AP80" s="18">
        <f t="shared" si="5"/>
        <v>6.4059224340739823E-2</v>
      </c>
      <c r="AQ80" s="11">
        <v>6.4059239999999997</v>
      </c>
      <c r="AS80" s="11" t="s">
        <v>76</v>
      </c>
      <c r="AT80" s="11">
        <v>71</v>
      </c>
      <c r="AU80" s="11">
        <v>37.512250999999999</v>
      </c>
      <c r="AV80" s="11">
        <v>34.203946999999999</v>
      </c>
      <c r="AW80" s="11">
        <v>3.3083040000000001</v>
      </c>
      <c r="AX80" s="11">
        <v>8.8192640000000004</v>
      </c>
      <c r="BB80" s="33"/>
      <c r="BC80" s="33"/>
      <c r="BD80" s="33"/>
      <c r="BE80" s="33"/>
      <c r="BF80" s="33"/>
      <c r="BG80" s="33"/>
      <c r="BH80" s="33"/>
      <c r="BI80" s="33"/>
      <c r="BJ80" s="33"/>
      <c r="BK80" s="33"/>
      <c r="BL80" s="33"/>
      <c r="BM80" s="33"/>
      <c r="BN80" s="33"/>
    </row>
    <row r="81" spans="2:66" ht="14.5" customHeight="1" x14ac:dyDescent="0.35">
      <c r="B81" s="11" t="s">
        <v>81</v>
      </c>
      <c r="C81" s="11">
        <v>-30.526700000000002</v>
      </c>
      <c r="D81" s="11">
        <v>-29.301959</v>
      </c>
      <c r="E81" s="11">
        <v>2.0600000000000002E-3</v>
      </c>
      <c r="F81" s="11">
        <v>2.4000000000000001E-4</v>
      </c>
      <c r="U81" s="11" t="s">
        <v>76</v>
      </c>
      <c r="V81" s="11">
        <v>1963</v>
      </c>
      <c r="W81" s="11">
        <v>3.1214140000000001</v>
      </c>
      <c r="X81" s="11">
        <v>-1.5599069999999999</v>
      </c>
      <c r="Y81" s="11">
        <v>4.6813219999999998</v>
      </c>
      <c r="Z81" s="18">
        <f t="shared" si="3"/>
        <v>1.4997440262650195</v>
      </c>
      <c r="AA81" s="11" t="s">
        <v>77</v>
      </c>
      <c r="AC81" s="11" t="s">
        <v>78</v>
      </c>
      <c r="AD81" s="11">
        <v>510</v>
      </c>
      <c r="AE81" s="11">
        <v>-15.257368</v>
      </c>
      <c r="AF81" s="11">
        <v>-15.028518</v>
      </c>
      <c r="AG81" s="11">
        <v>0.22885</v>
      </c>
      <c r="AH81" s="18">
        <f t="shared" si="4"/>
        <v>1.4999310497066074E-2</v>
      </c>
      <c r="AI81" s="11">
        <v>1.49993</v>
      </c>
      <c r="AK81" s="11" t="s">
        <v>83</v>
      </c>
      <c r="AL81" s="11">
        <v>505</v>
      </c>
      <c r="AM81" s="11">
        <v>-9.892754</v>
      </c>
      <c r="AN81" s="11">
        <v>-10.86871</v>
      </c>
      <c r="AO81" s="11">
        <v>0.97595600000000005</v>
      </c>
      <c r="AP81" s="18">
        <f t="shared" si="5"/>
        <v>9.8653620619698013E-2</v>
      </c>
      <c r="AQ81" s="11">
        <v>9.8653630000000003</v>
      </c>
      <c r="AS81" s="11" t="s">
        <v>76</v>
      </c>
      <c r="AT81" s="11">
        <v>72</v>
      </c>
      <c r="AU81" s="11">
        <v>-2.0943640000000001</v>
      </c>
      <c r="AV81" s="11">
        <v>-1.0170920000000001</v>
      </c>
      <c r="AW81" s="11">
        <v>1.077272</v>
      </c>
      <c r="AX81" s="11">
        <v>51.436703000000001</v>
      </c>
      <c r="BB81" s="33"/>
      <c r="BC81" s="33"/>
      <c r="BD81" s="33"/>
      <c r="BE81" s="33"/>
      <c r="BF81" s="33"/>
      <c r="BG81" s="33"/>
      <c r="BH81" s="33"/>
      <c r="BI81" s="33"/>
      <c r="BJ81" s="33"/>
      <c r="BK81" s="33"/>
      <c r="BL81" s="33"/>
      <c r="BM81" s="33"/>
      <c r="BN81" s="33"/>
    </row>
    <row r="82" spans="2:66" ht="23" x14ac:dyDescent="0.35">
      <c r="B82" s="11" t="s">
        <v>82</v>
      </c>
      <c r="C82" s="11">
        <v>48.997317000000002</v>
      </c>
      <c r="D82" s="11">
        <v>48.511246</v>
      </c>
      <c r="E82" s="11">
        <v>8.7422419999999992</v>
      </c>
      <c r="F82" s="11">
        <v>1825.052418</v>
      </c>
      <c r="U82" s="11" t="s">
        <v>76</v>
      </c>
      <c r="V82" s="11">
        <v>103</v>
      </c>
      <c r="W82" s="11">
        <v>2.7806069999999998</v>
      </c>
      <c r="X82" s="11">
        <v>-1.314038</v>
      </c>
      <c r="Y82" s="11">
        <v>4.0946439999999997</v>
      </c>
      <c r="Z82" s="18">
        <f t="shared" si="3"/>
        <v>1.472571995970664</v>
      </c>
      <c r="AA82" s="11" t="s">
        <v>77</v>
      </c>
      <c r="AC82" s="11" t="s">
        <v>78</v>
      </c>
      <c r="AD82" s="11">
        <v>513</v>
      </c>
      <c r="AE82" s="11">
        <v>-14.882253</v>
      </c>
      <c r="AF82" s="11">
        <v>-17.807722999999999</v>
      </c>
      <c r="AG82" s="11">
        <v>2.9254690000000001</v>
      </c>
      <c r="AH82" s="18">
        <f t="shared" si="4"/>
        <v>0.19657433588852441</v>
      </c>
      <c r="AI82" s="11">
        <v>19.657435</v>
      </c>
      <c r="AK82" s="11" t="s">
        <v>83</v>
      </c>
      <c r="AL82" s="11">
        <v>517</v>
      </c>
      <c r="AM82" s="11">
        <v>7.46143</v>
      </c>
      <c r="AN82" s="11">
        <v>6.4398270000000002</v>
      </c>
      <c r="AO82" s="11">
        <v>1.021604</v>
      </c>
      <c r="AP82" s="18">
        <f t="shared" si="5"/>
        <v>0.1369179902511985</v>
      </c>
      <c r="AQ82" s="11">
        <v>13.691794</v>
      </c>
      <c r="AS82" s="11" t="s">
        <v>76</v>
      </c>
      <c r="AT82" s="11">
        <v>73</v>
      </c>
      <c r="AU82" s="11">
        <v>20.995474999999999</v>
      </c>
      <c r="AV82" s="11">
        <v>19.951062</v>
      </c>
      <c r="AW82" s="11">
        <v>1.044413</v>
      </c>
      <c r="AX82" s="11">
        <v>4.974469</v>
      </c>
      <c r="BB82" s="36" t="s">
        <v>133</v>
      </c>
      <c r="BC82" s="26" t="s">
        <v>73</v>
      </c>
      <c r="BD82" s="33"/>
      <c r="BE82" s="33"/>
      <c r="BF82" s="33"/>
      <c r="BG82" s="33"/>
      <c r="BH82" s="33"/>
      <c r="BI82" s="33"/>
      <c r="BJ82" s="33"/>
      <c r="BK82" s="33"/>
      <c r="BL82" s="33"/>
      <c r="BM82" s="33"/>
      <c r="BN82" s="33"/>
    </row>
    <row r="83" spans="2:66" x14ac:dyDescent="0.35">
      <c r="U83" s="11" t="s">
        <v>76</v>
      </c>
      <c r="V83" s="11">
        <v>821</v>
      </c>
      <c r="W83" s="11">
        <v>2.7791030000000001</v>
      </c>
      <c r="X83" s="11">
        <v>6.8592610000000001</v>
      </c>
      <c r="Y83" s="11">
        <v>4.080158</v>
      </c>
      <c r="Z83" s="18">
        <f t="shared" si="3"/>
        <v>1.4681564519199179</v>
      </c>
      <c r="AA83" s="11" t="s">
        <v>77</v>
      </c>
      <c r="AC83" s="11" t="s">
        <v>78</v>
      </c>
      <c r="AD83" s="11">
        <v>524</v>
      </c>
      <c r="AE83" s="11">
        <v>23.187225999999999</v>
      </c>
      <c r="AF83" s="11">
        <v>24.129463999999999</v>
      </c>
      <c r="AG83" s="11">
        <v>0.94223800000000002</v>
      </c>
      <c r="AH83" s="18">
        <f t="shared" si="4"/>
        <v>4.0636081263019562E-2</v>
      </c>
      <c r="AI83" s="11">
        <v>4.0636080000000003</v>
      </c>
      <c r="AK83" s="11" t="s">
        <v>83</v>
      </c>
      <c r="AL83" s="11">
        <v>518</v>
      </c>
      <c r="AM83" s="11">
        <v>0.53184100000000001</v>
      </c>
      <c r="AN83" s="11">
        <v>11.643435</v>
      </c>
      <c r="AO83" s="11">
        <v>11.111594</v>
      </c>
      <c r="AP83" s="18">
        <f t="shared" si="5"/>
        <v>20.892699133763664</v>
      </c>
      <c r="AQ83" s="11" t="s">
        <v>77</v>
      </c>
      <c r="AS83" s="11" t="s">
        <v>83</v>
      </c>
      <c r="AT83" s="11">
        <v>74</v>
      </c>
      <c r="AU83" s="11">
        <v>-25.804264</v>
      </c>
      <c r="AV83" s="11">
        <v>-26.971796999999999</v>
      </c>
      <c r="AW83" s="11">
        <v>1.1675340000000001</v>
      </c>
      <c r="AX83" s="11">
        <v>4.5245769999999998</v>
      </c>
      <c r="BB83" s="27">
        <v>1</v>
      </c>
      <c r="BC83" s="28">
        <v>-3.9559000000000002</v>
      </c>
      <c r="BD83" s="33"/>
      <c r="BE83" s="33"/>
      <c r="BF83" s="33"/>
      <c r="BG83" s="33"/>
      <c r="BH83" s="33"/>
      <c r="BI83" s="33"/>
      <c r="BJ83" s="33"/>
      <c r="BK83" s="33"/>
      <c r="BL83" s="33"/>
      <c r="BM83" s="33"/>
      <c r="BN83" s="33"/>
    </row>
    <row r="84" spans="2:66" x14ac:dyDescent="0.35">
      <c r="U84" s="11" t="s">
        <v>76</v>
      </c>
      <c r="V84" s="11">
        <v>1211</v>
      </c>
      <c r="W84" s="11">
        <v>1.1493390000000001</v>
      </c>
      <c r="X84" s="11">
        <v>2.8233929999999998</v>
      </c>
      <c r="Y84" s="11">
        <v>1.6740539999999999</v>
      </c>
      <c r="Z84" s="18">
        <f t="shared" si="3"/>
        <v>1.456536322181706</v>
      </c>
      <c r="AA84" s="11" t="s">
        <v>77</v>
      </c>
      <c r="AC84" s="11" t="s">
        <v>78</v>
      </c>
      <c r="AD84" s="11">
        <v>529</v>
      </c>
      <c r="AE84" s="11">
        <v>1.820098</v>
      </c>
      <c r="AF84" s="11">
        <v>3.7731880000000002</v>
      </c>
      <c r="AG84" s="11">
        <v>1.95309</v>
      </c>
      <c r="AH84" s="18">
        <f t="shared" si="4"/>
        <v>1.0730685930098269</v>
      </c>
      <c r="AI84" s="11" t="s">
        <v>77</v>
      </c>
      <c r="AK84" s="11" t="s">
        <v>83</v>
      </c>
      <c r="AL84" s="11">
        <v>528</v>
      </c>
      <c r="AM84" s="11">
        <v>3.0874480000000002</v>
      </c>
      <c r="AN84" s="11">
        <v>1.2525520000000001</v>
      </c>
      <c r="AO84" s="11">
        <v>1.8348960000000001</v>
      </c>
      <c r="AP84" s="18">
        <f t="shared" si="5"/>
        <v>0.59430830899824061</v>
      </c>
      <c r="AQ84" s="11">
        <v>59.430840000000003</v>
      </c>
      <c r="AS84" s="11" t="s">
        <v>78</v>
      </c>
      <c r="AT84" s="11">
        <v>75</v>
      </c>
      <c r="AU84" s="11">
        <v>-12.527137</v>
      </c>
      <c r="AV84" s="11">
        <v>-10.949109</v>
      </c>
      <c r="AW84" s="11">
        <v>1.5780289999999999</v>
      </c>
      <c r="AX84" s="11">
        <v>12.596881</v>
      </c>
      <c r="BB84" s="26">
        <v>2</v>
      </c>
      <c r="BC84" s="28">
        <v>-7.7453900000000004</v>
      </c>
      <c r="BD84" s="33"/>
      <c r="BE84" s="33"/>
      <c r="BF84" s="33"/>
      <c r="BG84" s="33"/>
      <c r="BH84" s="33"/>
      <c r="BI84" s="33"/>
      <c r="BJ84" s="33"/>
      <c r="BK84" s="33"/>
      <c r="BL84" s="33"/>
      <c r="BM84" s="33"/>
      <c r="BN84" s="33"/>
    </row>
    <row r="85" spans="2:66" x14ac:dyDescent="0.35">
      <c r="U85" s="11" t="s">
        <v>76</v>
      </c>
      <c r="V85" s="11">
        <v>543</v>
      </c>
      <c r="W85" s="11">
        <v>-1.9506520000000001</v>
      </c>
      <c r="X85" s="11">
        <v>-4.7605680000000001</v>
      </c>
      <c r="Y85" s="11">
        <v>2.8099159999999999</v>
      </c>
      <c r="Z85" s="18">
        <f t="shared" si="3"/>
        <v>1.4405009196924925</v>
      </c>
      <c r="AA85" s="11" t="s">
        <v>77</v>
      </c>
      <c r="AC85" s="11" t="s">
        <v>78</v>
      </c>
      <c r="AD85" s="11">
        <v>536</v>
      </c>
      <c r="AE85" s="11">
        <v>2.8720720000000002</v>
      </c>
      <c r="AF85" s="11">
        <v>7.4908070000000002</v>
      </c>
      <c r="AG85" s="11">
        <v>4.618735</v>
      </c>
      <c r="AH85" s="18">
        <f t="shared" si="4"/>
        <v>1.6081543220364949</v>
      </c>
      <c r="AI85" s="11" t="s">
        <v>77</v>
      </c>
      <c r="AK85" s="11" t="s">
        <v>83</v>
      </c>
      <c r="AL85" s="11">
        <v>538</v>
      </c>
      <c r="AM85" s="11">
        <v>-2.8061090000000002</v>
      </c>
      <c r="AN85" s="11">
        <v>-3.35324</v>
      </c>
      <c r="AO85" s="11">
        <v>0.54713100000000003</v>
      </c>
      <c r="AP85" s="18">
        <f t="shared" si="5"/>
        <v>0.19497852720617767</v>
      </c>
      <c r="AQ85" s="11">
        <v>19.49784</v>
      </c>
      <c r="AS85" s="11" t="s">
        <v>76</v>
      </c>
      <c r="AT85" s="11">
        <v>76</v>
      </c>
      <c r="AU85" s="11">
        <v>-6.9479499999999996</v>
      </c>
      <c r="AV85" s="11">
        <v>-8.8920910000000006</v>
      </c>
      <c r="AW85" s="11">
        <v>1.9441409999999999</v>
      </c>
      <c r="AX85" s="11">
        <v>27.981504999999999</v>
      </c>
      <c r="BB85" s="27">
        <v>3</v>
      </c>
      <c r="BC85" s="28">
        <v>3.8672499999999999</v>
      </c>
      <c r="BD85" s="33"/>
      <c r="BE85" s="33"/>
      <c r="BF85" s="33"/>
      <c r="BG85" s="33"/>
      <c r="BH85" s="33"/>
      <c r="BI85" s="33"/>
      <c r="BJ85" s="33"/>
      <c r="BK85" s="33"/>
      <c r="BL85" s="33"/>
      <c r="BM85" s="33"/>
      <c r="BN85" s="33"/>
    </row>
    <row r="86" spans="2:66" x14ac:dyDescent="0.35">
      <c r="U86" s="11" t="s">
        <v>76</v>
      </c>
      <c r="V86" s="11">
        <v>1703</v>
      </c>
      <c r="W86" s="11">
        <v>-0.72483399999999998</v>
      </c>
      <c r="X86" s="11">
        <v>-1.75308</v>
      </c>
      <c r="Y86" s="11">
        <v>1.028246</v>
      </c>
      <c r="Z86" s="18">
        <f t="shared" si="3"/>
        <v>1.4185951542008239</v>
      </c>
      <c r="AA86" s="11" t="s">
        <v>77</v>
      </c>
      <c r="AC86" s="11" t="s">
        <v>78</v>
      </c>
      <c r="AD86" s="11">
        <v>545</v>
      </c>
      <c r="AE86" s="11">
        <v>29.220742000000001</v>
      </c>
      <c r="AF86" s="11">
        <v>36.348948</v>
      </c>
      <c r="AG86" s="11">
        <v>7.1282059999999996</v>
      </c>
      <c r="AH86" s="18">
        <f t="shared" si="4"/>
        <v>0.24394336050740939</v>
      </c>
      <c r="AI86" s="11">
        <v>24.394335999999999</v>
      </c>
      <c r="AK86" s="11" t="s">
        <v>83</v>
      </c>
      <c r="AL86" s="11">
        <v>540</v>
      </c>
      <c r="AM86" s="11">
        <v>-18.063230000000001</v>
      </c>
      <c r="AN86" s="11">
        <v>-16.846109999999999</v>
      </c>
      <c r="AO86" s="11">
        <v>1.21712</v>
      </c>
      <c r="AP86" s="18">
        <f t="shared" si="5"/>
        <v>6.7381083006749068E-2</v>
      </c>
      <c r="AQ86" s="11">
        <v>6.7381060000000002</v>
      </c>
      <c r="AS86" s="11" t="s">
        <v>83</v>
      </c>
      <c r="AT86" s="11">
        <v>77</v>
      </c>
      <c r="AU86" s="11">
        <v>24.753575000000001</v>
      </c>
      <c r="AV86" s="11">
        <v>21.614336000000002</v>
      </c>
      <c r="AW86" s="11">
        <v>3.1392389999999999</v>
      </c>
      <c r="AX86" s="11">
        <v>12.68196</v>
      </c>
      <c r="BB86" s="26">
        <v>4</v>
      </c>
      <c r="BC86" s="28">
        <v>-3.0388000000000002</v>
      </c>
      <c r="BD86" s="33"/>
      <c r="BE86" s="33"/>
      <c r="BF86" s="33"/>
      <c r="BG86" s="33"/>
      <c r="BH86" s="33"/>
      <c r="BI86" s="33"/>
      <c r="BJ86" s="33"/>
      <c r="BK86" s="33"/>
      <c r="BL86" s="33"/>
      <c r="BM86" s="33"/>
      <c r="BN86" s="33"/>
    </row>
    <row r="87" spans="2:66" x14ac:dyDescent="0.35">
      <c r="B87" t="s">
        <v>65</v>
      </c>
      <c r="U87" s="11" t="s">
        <v>76</v>
      </c>
      <c r="V87" s="11">
        <v>534</v>
      </c>
      <c r="W87" s="11">
        <v>0.67710800000000004</v>
      </c>
      <c r="X87" s="11">
        <v>-0.27103100000000002</v>
      </c>
      <c r="Y87" s="11">
        <v>0.94813800000000004</v>
      </c>
      <c r="Z87" s="18">
        <f t="shared" si="3"/>
        <v>1.4002758791802785</v>
      </c>
      <c r="AA87" s="11" t="s">
        <v>77</v>
      </c>
      <c r="AC87" s="11" t="s">
        <v>78</v>
      </c>
      <c r="AD87" s="11">
        <v>547</v>
      </c>
      <c r="AE87" s="11">
        <v>-8.2496259999999992</v>
      </c>
      <c r="AF87" s="11">
        <v>-9.0415449999999993</v>
      </c>
      <c r="AG87" s="11">
        <v>0.79191900000000004</v>
      </c>
      <c r="AH87" s="18">
        <f t="shared" si="4"/>
        <v>9.5994533570370355E-2</v>
      </c>
      <c r="AI87" s="11">
        <v>9.5994530000000005</v>
      </c>
      <c r="AK87" s="11" t="s">
        <v>83</v>
      </c>
      <c r="AL87" s="11">
        <v>550</v>
      </c>
      <c r="AM87" s="11">
        <v>-13.967116000000001</v>
      </c>
      <c r="AN87" s="11">
        <v>-12.570442999999999</v>
      </c>
      <c r="AO87" s="11">
        <v>1.3966730000000001</v>
      </c>
      <c r="AP87" s="18">
        <f t="shared" si="5"/>
        <v>9.9997236365760828E-2</v>
      </c>
      <c r="AQ87" s="11">
        <v>9.999727</v>
      </c>
      <c r="AS87" s="11" t="s">
        <v>78</v>
      </c>
      <c r="AT87" s="11">
        <v>78</v>
      </c>
      <c r="AU87" s="11">
        <v>9.2889490000000006</v>
      </c>
      <c r="AV87" s="11">
        <v>9.8117470000000004</v>
      </c>
      <c r="AW87" s="11">
        <v>0.52279799999999998</v>
      </c>
      <c r="AX87" s="11">
        <v>5.6281730000000003</v>
      </c>
      <c r="BB87" s="26">
        <v>5</v>
      </c>
      <c r="BC87" s="28">
        <v>6.48977</v>
      </c>
      <c r="BD87" s="33"/>
      <c r="BE87" s="33"/>
      <c r="BF87" s="33"/>
      <c r="BG87" s="33"/>
      <c r="BH87" s="33"/>
      <c r="BI87" s="33"/>
      <c r="BJ87" s="33"/>
      <c r="BK87" s="33"/>
      <c r="BL87" s="33"/>
      <c r="BM87" s="33"/>
      <c r="BN87" s="33"/>
    </row>
    <row r="88" spans="2:66" x14ac:dyDescent="0.35">
      <c r="B88" s="11"/>
      <c r="C88" s="11" t="s">
        <v>72</v>
      </c>
      <c r="D88" s="11" t="s">
        <v>73</v>
      </c>
      <c r="E88" s="11" t="s">
        <v>74</v>
      </c>
      <c r="F88" s="11" t="s">
        <v>75</v>
      </c>
      <c r="U88" s="11" t="s">
        <v>76</v>
      </c>
      <c r="V88" s="11">
        <v>1556</v>
      </c>
      <c r="W88" s="11">
        <v>2.0318909999999999</v>
      </c>
      <c r="X88" s="11">
        <v>-0.801512</v>
      </c>
      <c r="Y88" s="11">
        <v>2.8334030000000001</v>
      </c>
      <c r="Z88" s="18">
        <f t="shared" si="3"/>
        <v>1.3944660417315693</v>
      </c>
      <c r="AA88" s="11" t="s">
        <v>77</v>
      </c>
      <c r="AC88" s="11" t="s">
        <v>78</v>
      </c>
      <c r="AD88" s="11">
        <v>553</v>
      </c>
      <c r="AE88" s="11">
        <v>12.702261999999999</v>
      </c>
      <c r="AF88" s="11">
        <v>11.253524000000001</v>
      </c>
      <c r="AG88" s="11">
        <v>1.4487380000000001</v>
      </c>
      <c r="AH88" s="18">
        <f t="shared" si="4"/>
        <v>0.11405354416402372</v>
      </c>
      <c r="AI88" s="11">
        <v>11.405357</v>
      </c>
      <c r="AK88" s="11" t="s">
        <v>83</v>
      </c>
      <c r="AL88" s="11">
        <v>556</v>
      </c>
      <c r="AM88" s="11">
        <v>32.288367000000001</v>
      </c>
      <c r="AN88" s="11">
        <v>29.759882999999999</v>
      </c>
      <c r="AO88" s="11">
        <v>2.5284840000000002</v>
      </c>
      <c r="AP88" s="18">
        <f t="shared" si="5"/>
        <v>7.8309441911385613E-2</v>
      </c>
      <c r="AQ88" s="11">
        <v>7.8309439999999997</v>
      </c>
      <c r="AS88" s="11" t="s">
        <v>76</v>
      </c>
      <c r="AT88" s="11">
        <v>79</v>
      </c>
      <c r="AU88" s="11">
        <v>17.011997999999998</v>
      </c>
      <c r="AV88" s="11">
        <v>17.515823000000001</v>
      </c>
      <c r="AW88" s="11">
        <v>0.50382499999999997</v>
      </c>
      <c r="AX88" s="11">
        <v>2.9615849999999999</v>
      </c>
      <c r="BB88" s="26">
        <v>6</v>
      </c>
      <c r="BC88" s="28">
        <v>-5.0375500000000004</v>
      </c>
      <c r="BD88" s="33"/>
      <c r="BE88" s="33"/>
      <c r="BF88" s="33"/>
      <c r="BG88" s="33"/>
      <c r="BH88" s="33"/>
      <c r="BI88" s="33"/>
      <c r="BJ88" s="33"/>
      <c r="BK88" s="33"/>
      <c r="BL88" s="33"/>
      <c r="BM88" s="33"/>
      <c r="BN88" s="33"/>
    </row>
    <row r="89" spans="2:66" ht="15" thickBot="1" x14ac:dyDescent="0.4">
      <c r="B89" s="11" t="s">
        <v>79</v>
      </c>
      <c r="C89" s="11">
        <v>1.486435</v>
      </c>
      <c r="D89" s="11">
        <v>1.436763</v>
      </c>
      <c r="E89" s="11">
        <v>3.3776449999999998</v>
      </c>
      <c r="F89" s="11">
        <v>0.64773700000000001</v>
      </c>
      <c r="U89" s="11" t="s">
        <v>76</v>
      </c>
      <c r="V89" s="11">
        <v>160</v>
      </c>
      <c r="W89" s="11">
        <v>-2.6021679999999998</v>
      </c>
      <c r="X89" s="11">
        <v>1.024459</v>
      </c>
      <c r="Y89" s="11">
        <v>3.626627</v>
      </c>
      <c r="Z89" s="18">
        <f t="shared" si="3"/>
        <v>1.393694411736675</v>
      </c>
      <c r="AA89" s="11" t="s">
        <v>77</v>
      </c>
      <c r="AC89" s="11" t="s">
        <v>78</v>
      </c>
      <c r="AD89" s="11">
        <v>560</v>
      </c>
      <c r="AE89" s="11">
        <v>35.912047999999999</v>
      </c>
      <c r="AF89" s="11">
        <v>38.885520999999997</v>
      </c>
      <c r="AG89" s="11">
        <v>2.9734720000000001</v>
      </c>
      <c r="AH89" s="18">
        <f t="shared" si="4"/>
        <v>8.2798730943999629E-2</v>
      </c>
      <c r="AI89" s="11">
        <v>8.2798739999999995</v>
      </c>
      <c r="AK89" s="11" t="s">
        <v>83</v>
      </c>
      <c r="AL89" s="11">
        <v>562</v>
      </c>
      <c r="AM89" s="11">
        <v>-8.5283560000000005</v>
      </c>
      <c r="AN89" s="11">
        <v>-11.485329999999999</v>
      </c>
      <c r="AO89" s="11">
        <v>2.9569740000000002</v>
      </c>
      <c r="AP89" s="18">
        <f t="shared" si="5"/>
        <v>0.34672262743253213</v>
      </c>
      <c r="AQ89" s="11">
        <v>34.672266999999998</v>
      </c>
      <c r="AS89" s="11" t="s">
        <v>76</v>
      </c>
      <c r="AT89" s="11">
        <v>80</v>
      </c>
      <c r="AU89" s="11">
        <v>7.6784819999999998</v>
      </c>
      <c r="AV89" s="11">
        <v>2.9649939999999999</v>
      </c>
      <c r="AW89" s="11">
        <v>4.7134879999999999</v>
      </c>
      <c r="AX89" s="11">
        <v>61.385672</v>
      </c>
      <c r="BB89" s="34">
        <v>7</v>
      </c>
      <c r="BC89" s="30">
        <v>3.2521499999999999</v>
      </c>
      <c r="BD89" s="33"/>
      <c r="BE89" s="33"/>
      <c r="BF89" s="33"/>
      <c r="BG89" s="33"/>
      <c r="BH89" s="33"/>
      <c r="BI89" s="33"/>
      <c r="BJ89" s="33"/>
      <c r="BK89" s="33"/>
      <c r="BL89" s="33"/>
      <c r="BM89" s="33"/>
      <c r="BN89" s="33"/>
    </row>
    <row r="90" spans="2:66" ht="15" thickTop="1" x14ac:dyDescent="0.35">
      <c r="B90" s="11" t="s">
        <v>80</v>
      </c>
      <c r="C90" s="11">
        <v>16.886468000000001</v>
      </c>
      <c r="D90" s="11">
        <v>16.559522000000001</v>
      </c>
      <c r="E90" s="11">
        <v>3.7711769999999998</v>
      </c>
      <c r="F90" s="11">
        <v>2.259328</v>
      </c>
      <c r="U90" s="11" t="s">
        <v>76</v>
      </c>
      <c r="V90" s="11">
        <v>1054</v>
      </c>
      <c r="W90" s="11">
        <v>0.69762900000000005</v>
      </c>
      <c r="X90" s="11">
        <v>1.6696800000000001</v>
      </c>
      <c r="Y90" s="11">
        <v>0.972051</v>
      </c>
      <c r="Z90" s="18">
        <f t="shared" si="3"/>
        <v>1.3933638079838997</v>
      </c>
      <c r="AA90" s="11" t="s">
        <v>77</v>
      </c>
      <c r="AC90" s="11" t="s">
        <v>78</v>
      </c>
      <c r="AD90" s="11">
        <v>572</v>
      </c>
      <c r="AE90" s="11">
        <v>-6.1482559999999999</v>
      </c>
      <c r="AF90" s="11">
        <v>-3.462154</v>
      </c>
      <c r="AG90" s="11">
        <v>2.686102</v>
      </c>
      <c r="AH90" s="18">
        <f t="shared" si="4"/>
        <v>0.43688844446295017</v>
      </c>
      <c r="AI90" s="11">
        <v>43.688848</v>
      </c>
      <c r="AK90" s="11" t="s">
        <v>83</v>
      </c>
      <c r="AL90" s="11">
        <v>567</v>
      </c>
      <c r="AM90" s="11">
        <v>-9.5315429999999992</v>
      </c>
      <c r="AN90" s="11">
        <v>-10.422651999999999</v>
      </c>
      <c r="AO90" s="11">
        <v>0.89110900000000004</v>
      </c>
      <c r="AP90" s="18">
        <f t="shared" si="5"/>
        <v>9.3490529287860336E-2</v>
      </c>
      <c r="AQ90" s="11">
        <v>9.3490520000000004</v>
      </c>
      <c r="AS90" s="11" t="s">
        <v>76</v>
      </c>
      <c r="AT90" s="11">
        <v>81</v>
      </c>
      <c r="AU90" s="11">
        <v>-7.8791789999999997</v>
      </c>
      <c r="AV90" s="11">
        <v>-7.2713450000000002</v>
      </c>
      <c r="AW90" s="11">
        <v>0.60783399999999999</v>
      </c>
      <c r="AX90" s="11">
        <v>7.7144269999999997</v>
      </c>
      <c r="BB90" s="35" t="s">
        <v>25</v>
      </c>
      <c r="BC90" s="32">
        <v>2.0022799999999998</v>
      </c>
      <c r="BD90" s="33"/>
      <c r="BE90" s="33"/>
      <c r="BF90" s="33"/>
      <c r="BG90" s="33"/>
      <c r="BH90" s="33"/>
      <c r="BI90" s="33"/>
      <c r="BJ90" s="33"/>
      <c r="BK90" s="33"/>
      <c r="BL90" s="33"/>
      <c r="BM90" s="33"/>
      <c r="BN90" s="33"/>
    </row>
    <row r="91" spans="2:66" x14ac:dyDescent="0.35">
      <c r="B91" s="11" t="s">
        <v>81</v>
      </c>
      <c r="C91" s="11">
        <v>-29.157173</v>
      </c>
      <c r="D91" s="11">
        <v>-28.773043000000001</v>
      </c>
      <c r="E91" s="11">
        <v>1.173E-3</v>
      </c>
      <c r="F91" s="11">
        <v>8.7000000000000001E-5</v>
      </c>
      <c r="U91" s="11" t="s">
        <v>76</v>
      </c>
      <c r="V91" s="11">
        <v>285</v>
      </c>
      <c r="W91" s="11">
        <v>-1.5969359999999999</v>
      </c>
      <c r="X91" s="11">
        <v>-3.8193239999999999</v>
      </c>
      <c r="Y91" s="11">
        <v>2.222388</v>
      </c>
      <c r="Z91" s="18">
        <f t="shared" si="3"/>
        <v>1.3916575241587641</v>
      </c>
      <c r="AA91" s="11" t="s">
        <v>77</v>
      </c>
      <c r="AC91" s="11" t="s">
        <v>78</v>
      </c>
      <c r="AD91" s="11">
        <v>575</v>
      </c>
      <c r="AE91" s="11">
        <v>6.4572880000000001</v>
      </c>
      <c r="AF91" s="11">
        <v>-19.131454999999999</v>
      </c>
      <c r="AG91" s="11">
        <v>25.588743000000001</v>
      </c>
      <c r="AH91" s="18">
        <f t="shared" si="4"/>
        <v>3.9627693545649505</v>
      </c>
      <c r="AI91" s="11" t="s">
        <v>77</v>
      </c>
      <c r="AK91" s="11" t="s">
        <v>83</v>
      </c>
      <c r="AL91" s="11">
        <v>574</v>
      </c>
      <c r="AM91" s="11">
        <v>-7.2218939999999998</v>
      </c>
      <c r="AN91" s="11">
        <v>-8.7767359999999996</v>
      </c>
      <c r="AO91" s="11">
        <v>1.554843</v>
      </c>
      <c r="AP91" s="18">
        <f t="shared" si="5"/>
        <v>0.21529573820939493</v>
      </c>
      <c r="AQ91" s="11">
        <v>21.529572000000002</v>
      </c>
      <c r="AS91" s="11" t="s">
        <v>76</v>
      </c>
      <c r="AT91" s="11">
        <v>82</v>
      </c>
      <c r="AU91" s="11">
        <v>-1.0361929999999999</v>
      </c>
      <c r="AV91" s="11">
        <v>-0.80198100000000005</v>
      </c>
      <c r="AW91" s="11">
        <v>0.234213</v>
      </c>
      <c r="AX91" s="11">
        <v>22.603173000000002</v>
      </c>
    </row>
    <row r="92" spans="2:66" x14ac:dyDescent="0.35">
      <c r="B92" s="11" t="s">
        <v>82</v>
      </c>
      <c r="C92" s="11">
        <v>48.901119000000001</v>
      </c>
      <c r="D92" s="11">
        <v>47.523797000000002</v>
      </c>
      <c r="E92" s="11">
        <v>25.588743000000001</v>
      </c>
      <c r="F92" s="11">
        <v>35.811940999999997</v>
      </c>
      <c r="U92" s="11" t="s">
        <v>76</v>
      </c>
      <c r="V92" s="11">
        <v>1381</v>
      </c>
      <c r="W92" s="11">
        <v>4.3964720000000002</v>
      </c>
      <c r="X92" s="11">
        <v>-1.645939</v>
      </c>
      <c r="Y92" s="11">
        <v>6.0424110000000004</v>
      </c>
      <c r="Z92" s="18">
        <f t="shared" si="3"/>
        <v>1.3743772279227526</v>
      </c>
      <c r="AA92" s="11" t="s">
        <v>77</v>
      </c>
      <c r="AC92" s="11" t="s">
        <v>78</v>
      </c>
      <c r="AD92" s="11">
        <v>582</v>
      </c>
      <c r="AE92" s="11">
        <v>-2.4406189999999999</v>
      </c>
      <c r="AF92" s="11">
        <v>-4.9814990000000003</v>
      </c>
      <c r="AG92" s="11">
        <v>2.5408810000000002</v>
      </c>
      <c r="AH92" s="18">
        <f t="shared" si="4"/>
        <v>1.0410805619394097</v>
      </c>
      <c r="AI92" s="11" t="s">
        <v>77</v>
      </c>
      <c r="AK92" s="11" t="s">
        <v>83</v>
      </c>
      <c r="AL92" s="11">
        <v>581</v>
      </c>
      <c r="AM92" s="11">
        <v>-4.4473820000000002</v>
      </c>
      <c r="AN92" s="11">
        <v>-6.7374890000000001</v>
      </c>
      <c r="AO92" s="11">
        <v>2.290108</v>
      </c>
      <c r="AP92" s="18">
        <f t="shared" si="5"/>
        <v>0.5149339544028374</v>
      </c>
      <c r="AQ92" s="11">
        <v>51.493395</v>
      </c>
      <c r="AS92" s="11" t="s">
        <v>76</v>
      </c>
      <c r="AT92" s="11">
        <v>83</v>
      </c>
      <c r="AU92" s="11">
        <v>-7.1594749999999996</v>
      </c>
      <c r="AV92" s="11">
        <v>-10.405479</v>
      </c>
      <c r="AW92" s="11">
        <v>3.2460040000000001</v>
      </c>
      <c r="AX92" s="11">
        <v>45.338579000000003</v>
      </c>
    </row>
    <row r="93" spans="2:66" x14ac:dyDescent="0.35">
      <c r="U93" s="11" t="s">
        <v>76</v>
      </c>
      <c r="V93" s="11">
        <v>1050</v>
      </c>
      <c r="W93" s="11">
        <v>1.6689130000000001</v>
      </c>
      <c r="X93" s="11">
        <v>3.9620359999999999</v>
      </c>
      <c r="Y93" s="11">
        <v>2.293123</v>
      </c>
      <c r="Z93" s="18">
        <f t="shared" si="3"/>
        <v>1.3740218932922206</v>
      </c>
      <c r="AA93" s="11" t="s">
        <v>77</v>
      </c>
      <c r="AC93" s="11" t="s">
        <v>78</v>
      </c>
      <c r="AD93" s="11">
        <v>588</v>
      </c>
      <c r="AE93" s="11">
        <v>-14.895963999999999</v>
      </c>
      <c r="AF93" s="11">
        <v>-15.210042</v>
      </c>
      <c r="AG93" s="11">
        <v>0.31407800000000002</v>
      </c>
      <c r="AH93" s="18">
        <f t="shared" si="4"/>
        <v>2.1084771687149624E-2</v>
      </c>
      <c r="AI93" s="11">
        <v>2.1084770000000002</v>
      </c>
      <c r="AK93" s="11" t="s">
        <v>83</v>
      </c>
      <c r="AL93" s="11">
        <v>589</v>
      </c>
      <c r="AM93" s="11">
        <v>29.793465999999999</v>
      </c>
      <c r="AN93" s="11">
        <v>25.098886</v>
      </c>
      <c r="AO93" s="11">
        <v>4.6945800000000002</v>
      </c>
      <c r="AP93" s="18">
        <f t="shared" si="5"/>
        <v>0.15757079085729739</v>
      </c>
      <c r="AQ93" s="11">
        <v>15.757078</v>
      </c>
      <c r="AS93" s="11" t="s">
        <v>76</v>
      </c>
      <c r="AT93" s="11">
        <v>84</v>
      </c>
      <c r="AU93" s="11">
        <v>-0.28403299999999998</v>
      </c>
      <c r="AV93" s="11">
        <v>-2.4363670000000002</v>
      </c>
      <c r="AW93" s="11">
        <v>2.1523340000000002</v>
      </c>
      <c r="AX93" s="11" t="s">
        <v>77</v>
      </c>
    </row>
    <row r="94" spans="2:66" x14ac:dyDescent="0.35">
      <c r="U94" s="11" t="s">
        <v>76</v>
      </c>
      <c r="V94" s="11">
        <v>1066</v>
      </c>
      <c r="W94" s="11">
        <v>5.21347</v>
      </c>
      <c r="X94" s="11">
        <v>-1.819556</v>
      </c>
      <c r="Y94" s="11">
        <v>7.0330260000000004</v>
      </c>
      <c r="Z94" s="18">
        <f t="shared" si="3"/>
        <v>1.3490105438412421</v>
      </c>
      <c r="AA94" s="11" t="s">
        <v>77</v>
      </c>
      <c r="AC94" s="11" t="s">
        <v>78</v>
      </c>
      <c r="AD94" s="11">
        <v>600</v>
      </c>
      <c r="AE94" s="11">
        <v>2.5958190000000001</v>
      </c>
      <c r="AF94" s="11">
        <v>-15.439207</v>
      </c>
      <c r="AG94" s="11">
        <v>18.035025999999998</v>
      </c>
      <c r="AH94" s="18">
        <f t="shared" si="4"/>
        <v>6.9477209312359598</v>
      </c>
      <c r="AI94" s="11" t="s">
        <v>77</v>
      </c>
      <c r="AK94" s="11" t="s">
        <v>83</v>
      </c>
      <c r="AL94" s="11">
        <v>599</v>
      </c>
      <c r="AM94" s="11">
        <v>-0.786852</v>
      </c>
      <c r="AN94" s="11">
        <v>-1.187557</v>
      </c>
      <c r="AO94" s="11">
        <v>0.40070499999999998</v>
      </c>
      <c r="AP94" s="18">
        <f t="shared" si="5"/>
        <v>0.50925078667907053</v>
      </c>
      <c r="AQ94" s="11">
        <v>50.925027</v>
      </c>
      <c r="AS94" s="11" t="s">
        <v>83</v>
      </c>
      <c r="AT94" s="11">
        <v>85</v>
      </c>
      <c r="AU94" s="11">
        <v>-19.547571999999999</v>
      </c>
      <c r="AV94" s="11">
        <v>-17.167355000000001</v>
      </c>
      <c r="AW94" s="11">
        <v>2.3802159999999999</v>
      </c>
      <c r="AX94" s="11">
        <v>12.176532</v>
      </c>
    </row>
    <row r="95" spans="2:66" x14ac:dyDescent="0.35">
      <c r="U95" s="11" t="s">
        <v>76</v>
      </c>
      <c r="V95" s="11">
        <v>915</v>
      </c>
      <c r="W95" s="11">
        <v>-0.74564399999999997</v>
      </c>
      <c r="X95" s="11">
        <v>0.24977199999999999</v>
      </c>
      <c r="Y95" s="11">
        <v>0.99541500000000005</v>
      </c>
      <c r="Z95" s="18">
        <f t="shared" si="3"/>
        <v>1.3349735262404043</v>
      </c>
      <c r="AA95" s="11" t="s">
        <v>77</v>
      </c>
      <c r="AC95" s="11" t="s">
        <v>78</v>
      </c>
      <c r="AD95" s="11">
        <v>605</v>
      </c>
      <c r="AE95" s="11">
        <v>-19.223925000000001</v>
      </c>
      <c r="AF95" s="11">
        <v>-17.537253</v>
      </c>
      <c r="AG95" s="11">
        <v>1.6866719999999999</v>
      </c>
      <c r="AH95" s="18">
        <f t="shared" si="4"/>
        <v>8.7738170014708225E-2</v>
      </c>
      <c r="AI95" s="11">
        <v>8.7738169999999993</v>
      </c>
      <c r="AK95" s="11" t="s">
        <v>83</v>
      </c>
      <c r="AL95" s="11">
        <v>602</v>
      </c>
      <c r="AM95" s="11">
        <v>-17.498608000000001</v>
      </c>
      <c r="AN95" s="11">
        <v>-21.345419</v>
      </c>
      <c r="AO95" s="11">
        <v>3.8468119999999999</v>
      </c>
      <c r="AP95" s="18">
        <f t="shared" si="5"/>
        <v>0.21983531490047664</v>
      </c>
      <c r="AQ95" s="11">
        <v>21.983529999999998</v>
      </c>
      <c r="AS95" s="11" t="s">
        <v>76</v>
      </c>
      <c r="AT95" s="11">
        <v>86</v>
      </c>
      <c r="AU95" s="11">
        <v>-8.2463499999999996</v>
      </c>
      <c r="AV95" s="11">
        <v>-7.0259640000000001</v>
      </c>
      <c r="AW95" s="11">
        <v>1.220386</v>
      </c>
      <c r="AX95" s="11">
        <v>14.799103000000001</v>
      </c>
    </row>
    <row r="96" spans="2:66" x14ac:dyDescent="0.35">
      <c r="U96" s="11" t="s">
        <v>76</v>
      </c>
      <c r="V96" s="11">
        <v>478</v>
      </c>
      <c r="W96" s="11">
        <v>-3.6459000000000001</v>
      </c>
      <c r="X96" s="11">
        <v>-8.4960050000000003</v>
      </c>
      <c r="Y96" s="11">
        <v>4.850104</v>
      </c>
      <c r="Z96" s="18">
        <f t="shared" si="3"/>
        <v>1.3302899146987026</v>
      </c>
      <c r="AA96" s="11" t="s">
        <v>77</v>
      </c>
      <c r="AC96" s="11" t="s">
        <v>78</v>
      </c>
      <c r="AD96" s="11">
        <v>610</v>
      </c>
      <c r="AE96" s="11">
        <v>-11.839487999999999</v>
      </c>
      <c r="AF96" s="11">
        <v>-10.996608999999999</v>
      </c>
      <c r="AG96" s="11">
        <v>0.84287900000000004</v>
      </c>
      <c r="AH96" s="18">
        <f t="shared" si="4"/>
        <v>7.1192183310629653E-2</v>
      </c>
      <c r="AI96" s="11">
        <v>7.1192190000000002</v>
      </c>
      <c r="AK96" s="11" t="s">
        <v>83</v>
      </c>
      <c r="AL96" s="11">
        <v>611</v>
      </c>
      <c r="AM96" s="11">
        <v>17.465209000000002</v>
      </c>
      <c r="AN96" s="11">
        <v>14.351228000000001</v>
      </c>
      <c r="AO96" s="11">
        <v>3.1139809999999999</v>
      </c>
      <c r="AP96" s="18">
        <f t="shared" si="5"/>
        <v>0.17829623453117563</v>
      </c>
      <c r="AQ96" s="11">
        <v>17.829623000000002</v>
      </c>
      <c r="AS96" s="11" t="s">
        <v>76</v>
      </c>
      <c r="AT96" s="11">
        <v>87</v>
      </c>
      <c r="AU96" s="11">
        <v>6.8693900000000001</v>
      </c>
      <c r="AV96" s="11">
        <v>7.0312890000000001</v>
      </c>
      <c r="AW96" s="11">
        <v>0.16189899999999999</v>
      </c>
      <c r="AX96" s="11">
        <v>2.3568180000000001</v>
      </c>
    </row>
    <row r="97" spans="2:50" x14ac:dyDescent="0.35">
      <c r="B97" t="s">
        <v>67</v>
      </c>
      <c r="U97" s="11" t="s">
        <v>76</v>
      </c>
      <c r="V97" s="11">
        <v>1700</v>
      </c>
      <c r="W97" s="11">
        <v>-3.1172789999999999</v>
      </c>
      <c r="X97" s="11">
        <v>1.009763</v>
      </c>
      <c r="Y97" s="11">
        <v>4.1270420000000003</v>
      </c>
      <c r="Z97" s="18">
        <f t="shared" si="3"/>
        <v>1.3239244867077988</v>
      </c>
      <c r="AA97" s="11" t="s">
        <v>77</v>
      </c>
      <c r="AC97" s="11" t="s">
        <v>78</v>
      </c>
      <c r="AD97" s="11">
        <v>617</v>
      </c>
      <c r="AE97" s="11">
        <v>14.342285</v>
      </c>
      <c r="AF97" s="11">
        <v>11.058948000000001</v>
      </c>
      <c r="AG97" s="11">
        <v>3.2833359999999998</v>
      </c>
      <c r="AH97" s="18">
        <f t="shared" si="4"/>
        <v>0.2289269806031605</v>
      </c>
      <c r="AI97" s="11">
        <v>22.892700999999999</v>
      </c>
      <c r="AK97" s="11" t="s">
        <v>83</v>
      </c>
      <c r="AL97" s="11">
        <v>615</v>
      </c>
      <c r="AM97" s="11">
        <v>45.399990000000003</v>
      </c>
      <c r="AN97" s="11">
        <v>39.691929999999999</v>
      </c>
      <c r="AO97" s="11">
        <v>5.7080590000000004</v>
      </c>
      <c r="AP97" s="18">
        <f t="shared" si="5"/>
        <v>0.12572819949960343</v>
      </c>
      <c r="AQ97" s="11">
        <v>12.572820999999999</v>
      </c>
      <c r="AS97" s="11" t="s">
        <v>76</v>
      </c>
      <c r="AT97" s="11">
        <v>88</v>
      </c>
      <c r="AU97" s="11">
        <v>22.384405999999998</v>
      </c>
      <c r="AV97" s="11">
        <v>18.564606000000001</v>
      </c>
      <c r="AW97" s="11">
        <v>3.8197999999999999</v>
      </c>
      <c r="AX97" s="11">
        <v>17.064557000000001</v>
      </c>
    </row>
    <row r="98" spans="2:50" x14ac:dyDescent="0.35">
      <c r="B98" s="11"/>
      <c r="C98" s="11" t="s">
        <v>72</v>
      </c>
      <c r="D98" s="11" t="s">
        <v>73</v>
      </c>
      <c r="E98" s="11" t="s">
        <v>74</v>
      </c>
      <c r="F98" s="11" t="s">
        <v>75</v>
      </c>
      <c r="U98" s="11" t="s">
        <v>76</v>
      </c>
      <c r="V98" s="11">
        <v>411</v>
      </c>
      <c r="W98" s="11">
        <v>2.0621209999999999</v>
      </c>
      <c r="X98" s="11">
        <v>-0.62635300000000005</v>
      </c>
      <c r="Y98" s="11">
        <v>2.6884749999999999</v>
      </c>
      <c r="Z98" s="18">
        <f t="shared" si="3"/>
        <v>1.303742602883148</v>
      </c>
      <c r="AA98" s="11" t="s">
        <v>77</v>
      </c>
      <c r="AC98" s="11" t="s">
        <v>78</v>
      </c>
      <c r="AD98" s="11">
        <v>624</v>
      </c>
      <c r="AE98" s="11">
        <v>-14.731870000000001</v>
      </c>
      <c r="AF98" s="11">
        <v>-9.4255359999999992</v>
      </c>
      <c r="AG98" s="11">
        <v>5.3063339999999997</v>
      </c>
      <c r="AH98" s="18">
        <f t="shared" si="4"/>
        <v>0.3601941912330206</v>
      </c>
      <c r="AI98" s="11">
        <v>36.019418000000002</v>
      </c>
      <c r="AK98" s="11" t="s">
        <v>83</v>
      </c>
      <c r="AL98" s="11">
        <v>623</v>
      </c>
      <c r="AM98" s="11">
        <v>-8.5354810000000008</v>
      </c>
      <c r="AN98" s="11">
        <v>-5.4639259999999998</v>
      </c>
      <c r="AO98" s="11">
        <v>3.071555</v>
      </c>
      <c r="AP98" s="18">
        <f t="shared" si="5"/>
        <v>0.35985728279402179</v>
      </c>
      <c r="AQ98" s="11">
        <v>35.985728999999999</v>
      </c>
      <c r="AS98" s="11" t="s">
        <v>78</v>
      </c>
      <c r="AT98" s="11">
        <v>89</v>
      </c>
      <c r="AU98" s="11">
        <v>-4.997776</v>
      </c>
      <c r="AV98" s="11">
        <v>-6.6260079999999997</v>
      </c>
      <c r="AW98" s="11">
        <v>1.628233</v>
      </c>
      <c r="AX98" s="11">
        <v>32.579141999999997</v>
      </c>
    </row>
    <row r="99" spans="2:50" x14ac:dyDescent="0.35">
      <c r="B99" s="11" t="s">
        <v>79</v>
      </c>
      <c r="C99" s="11">
        <v>-1.816954</v>
      </c>
      <c r="D99" s="11">
        <v>-2.1673170000000002</v>
      </c>
      <c r="E99" s="11">
        <v>2.7221389999999999</v>
      </c>
      <c r="F99" s="11">
        <v>1.0859160000000001</v>
      </c>
      <c r="U99" s="11" t="s">
        <v>76</v>
      </c>
      <c r="V99" s="11">
        <v>19</v>
      </c>
      <c r="W99" s="11">
        <v>4.1693490000000004</v>
      </c>
      <c r="X99" s="11">
        <v>-1.172623</v>
      </c>
      <c r="Y99" s="11">
        <v>5.3419720000000002</v>
      </c>
      <c r="Z99" s="18">
        <f t="shared" si="3"/>
        <v>1.2812484634891441</v>
      </c>
      <c r="AA99" s="11" t="s">
        <v>77</v>
      </c>
      <c r="AC99" s="11" t="s">
        <v>78</v>
      </c>
      <c r="AD99" s="11">
        <v>630</v>
      </c>
      <c r="AE99" s="11">
        <v>-2.764205</v>
      </c>
      <c r="AF99" s="11">
        <v>-2.5488209999999998</v>
      </c>
      <c r="AG99" s="11">
        <v>0.21538399999999999</v>
      </c>
      <c r="AH99" s="18">
        <f t="shared" si="4"/>
        <v>7.7918967659779209E-2</v>
      </c>
      <c r="AI99" s="11">
        <v>7.7918950000000002</v>
      </c>
      <c r="AK99" s="11" t="s">
        <v>83</v>
      </c>
      <c r="AL99" s="11">
        <v>627</v>
      </c>
      <c r="AM99" s="11">
        <v>-11.811809</v>
      </c>
      <c r="AN99" s="11">
        <v>-13.952736</v>
      </c>
      <c r="AO99" s="11">
        <v>2.140927</v>
      </c>
      <c r="AP99" s="18">
        <f t="shared" si="5"/>
        <v>0.18125310018135241</v>
      </c>
      <c r="AQ99" s="11">
        <v>18.125306999999999</v>
      </c>
      <c r="AS99" s="11" t="s">
        <v>76</v>
      </c>
      <c r="AT99" s="11">
        <v>90</v>
      </c>
      <c r="AU99" s="11">
        <v>-17.221042000000001</v>
      </c>
      <c r="AV99" s="11">
        <v>-13.215363</v>
      </c>
      <c r="AW99" s="11">
        <v>4.0056779999999996</v>
      </c>
      <c r="AX99" s="11">
        <v>23.260370999999999</v>
      </c>
    </row>
    <row r="100" spans="2:50" x14ac:dyDescent="0.35">
      <c r="B100" s="11" t="s">
        <v>80</v>
      </c>
      <c r="C100" s="11">
        <v>15.476493</v>
      </c>
      <c r="D100" s="11">
        <v>14.881707</v>
      </c>
      <c r="E100" s="11">
        <v>3.1409180000000001</v>
      </c>
      <c r="F100" s="11">
        <v>5.1387280000000004</v>
      </c>
      <c r="U100" s="11" t="s">
        <v>76</v>
      </c>
      <c r="V100" s="11">
        <v>985</v>
      </c>
      <c r="W100" s="11">
        <v>-1.8338840000000001</v>
      </c>
      <c r="X100" s="11">
        <v>0.44501600000000002</v>
      </c>
      <c r="Y100" s="11">
        <v>2.2789000000000001</v>
      </c>
      <c r="Z100" s="18">
        <f t="shared" si="3"/>
        <v>1.2426631128250205</v>
      </c>
      <c r="AA100" s="11" t="s">
        <v>77</v>
      </c>
      <c r="AC100" s="11" t="s">
        <v>78</v>
      </c>
      <c r="AD100" s="11">
        <v>637</v>
      </c>
      <c r="AE100" s="11">
        <v>-19.688058000000002</v>
      </c>
      <c r="AF100" s="11">
        <v>-17.163581000000001</v>
      </c>
      <c r="AG100" s="11">
        <v>2.5244770000000001</v>
      </c>
      <c r="AH100" s="18">
        <f t="shared" si="4"/>
        <v>0.12822376894663759</v>
      </c>
      <c r="AI100" s="11">
        <v>12.822378</v>
      </c>
      <c r="AK100" s="11" t="s">
        <v>83</v>
      </c>
      <c r="AL100" s="11">
        <v>633</v>
      </c>
      <c r="AM100" s="11">
        <v>-4.0726209999999998</v>
      </c>
      <c r="AN100" s="11">
        <v>-3.8421129999999999</v>
      </c>
      <c r="AO100" s="11">
        <v>0.23050799999999999</v>
      </c>
      <c r="AP100" s="18">
        <f t="shared" si="5"/>
        <v>5.6599423319773676E-2</v>
      </c>
      <c r="AQ100" s="11">
        <v>5.6599529999999998</v>
      </c>
      <c r="AS100" s="11" t="s">
        <v>76</v>
      </c>
      <c r="AT100" s="11">
        <v>91</v>
      </c>
      <c r="AU100" s="11">
        <v>-25.440152000000001</v>
      </c>
      <c r="AV100" s="11">
        <v>-24.606197999999999</v>
      </c>
      <c r="AW100" s="11">
        <v>0.83395399999999997</v>
      </c>
      <c r="AX100" s="11">
        <v>3.2780999999999998</v>
      </c>
    </row>
    <row r="101" spans="2:50" x14ac:dyDescent="0.35">
      <c r="B101" s="11" t="s">
        <v>81</v>
      </c>
      <c r="C101" s="11">
        <v>-29.100677999999998</v>
      </c>
      <c r="D101" s="11">
        <v>-28.233312000000002</v>
      </c>
      <c r="E101" s="11">
        <v>1.7680000000000001E-2</v>
      </c>
      <c r="F101" s="11">
        <v>2.1020000000000001E-3</v>
      </c>
      <c r="U101" s="11" t="s">
        <v>76</v>
      </c>
      <c r="V101" s="11">
        <v>1294</v>
      </c>
      <c r="W101" s="11">
        <v>1.501992</v>
      </c>
      <c r="X101" s="11">
        <v>-0.35108800000000001</v>
      </c>
      <c r="Y101" s="11">
        <v>1.8530800000000001</v>
      </c>
      <c r="Z101" s="18">
        <f t="shared" si="3"/>
        <v>1.2337482489920053</v>
      </c>
      <c r="AA101" s="11" t="s">
        <v>77</v>
      </c>
      <c r="AC101" s="11" t="s">
        <v>78</v>
      </c>
      <c r="AD101" s="11">
        <v>638</v>
      </c>
      <c r="AE101" s="11">
        <v>-22.907442</v>
      </c>
      <c r="AF101" s="11">
        <v>-20.022877999999999</v>
      </c>
      <c r="AG101" s="11">
        <v>2.8845640000000001</v>
      </c>
      <c r="AH101" s="18">
        <f t="shared" si="4"/>
        <v>0.12592257136348967</v>
      </c>
      <c r="AI101" s="11">
        <v>12.592259</v>
      </c>
      <c r="AK101" s="11" t="s">
        <v>83</v>
      </c>
      <c r="AL101" s="11">
        <v>643</v>
      </c>
      <c r="AM101" s="11">
        <v>-29.054105</v>
      </c>
      <c r="AN101" s="11">
        <v>-27.982019999999999</v>
      </c>
      <c r="AO101" s="11">
        <v>1.072085</v>
      </c>
      <c r="AP101" s="18">
        <f t="shared" si="5"/>
        <v>3.6899605064413442E-2</v>
      </c>
      <c r="AQ101" s="11">
        <v>3.6899609999999998</v>
      </c>
      <c r="AS101" s="11" t="s">
        <v>83</v>
      </c>
      <c r="AT101" s="11">
        <v>92</v>
      </c>
      <c r="AU101" s="11">
        <v>14.640632999999999</v>
      </c>
      <c r="AV101" s="11">
        <v>20.108557999999999</v>
      </c>
      <c r="AW101" s="11">
        <v>5.4679250000000001</v>
      </c>
      <c r="AX101" s="11">
        <v>37.347599000000002</v>
      </c>
    </row>
    <row r="102" spans="2:50" x14ac:dyDescent="0.35">
      <c r="B102" s="11" t="s">
        <v>82</v>
      </c>
      <c r="C102" s="11">
        <v>49.875309999999999</v>
      </c>
      <c r="D102" s="11">
        <v>47.423735999999998</v>
      </c>
      <c r="E102" s="11">
        <v>25.993323</v>
      </c>
      <c r="F102" s="11">
        <v>64.070068000000006</v>
      </c>
      <c r="U102" s="11" t="s">
        <v>76</v>
      </c>
      <c r="V102" s="11">
        <v>1190</v>
      </c>
      <c r="W102" s="11">
        <v>-1.1922839999999999</v>
      </c>
      <c r="X102" s="11">
        <v>0.21558099999999999</v>
      </c>
      <c r="Y102" s="11">
        <v>1.4078649999999999</v>
      </c>
      <c r="Z102" s="18">
        <f t="shared" si="3"/>
        <v>1.1808134639062506</v>
      </c>
      <c r="AA102" s="11" t="s">
        <v>77</v>
      </c>
      <c r="AC102" s="11" t="s">
        <v>78</v>
      </c>
      <c r="AD102" s="11">
        <v>644</v>
      </c>
      <c r="AE102" s="11">
        <v>21.350960000000001</v>
      </c>
      <c r="AF102" s="11">
        <v>16.663440999999999</v>
      </c>
      <c r="AG102" s="11">
        <v>4.687519</v>
      </c>
      <c r="AH102" s="18">
        <f t="shared" si="4"/>
        <v>0.2195460531985447</v>
      </c>
      <c r="AI102" s="11">
        <v>21.954605000000001</v>
      </c>
      <c r="AK102" s="11" t="s">
        <v>83</v>
      </c>
      <c r="AL102" s="11">
        <v>645</v>
      </c>
      <c r="AM102" s="11">
        <v>4.2325949999999999</v>
      </c>
      <c r="AN102" s="11">
        <v>1.6823589999999999</v>
      </c>
      <c r="AO102" s="11">
        <v>2.5502359999999999</v>
      </c>
      <c r="AP102" s="18">
        <f t="shared" si="5"/>
        <v>0.60252303846694522</v>
      </c>
      <c r="AQ102" s="11">
        <v>60.252307999999999</v>
      </c>
      <c r="AS102" s="11" t="s">
        <v>76</v>
      </c>
      <c r="AT102" s="11">
        <v>93</v>
      </c>
      <c r="AU102" s="11">
        <v>-22.804857999999999</v>
      </c>
      <c r="AV102" s="11">
        <v>-23.392196999999999</v>
      </c>
      <c r="AW102" s="11">
        <v>0.58733900000000006</v>
      </c>
      <c r="AX102" s="11">
        <v>2.5754990000000002</v>
      </c>
    </row>
    <row r="103" spans="2:50" x14ac:dyDescent="0.35">
      <c r="U103" s="11" t="s">
        <v>76</v>
      </c>
      <c r="V103" s="11">
        <v>125</v>
      </c>
      <c r="W103" s="11">
        <v>-7.5056859999999999</v>
      </c>
      <c r="X103" s="11">
        <v>1.1688099999999999</v>
      </c>
      <c r="Y103" s="11">
        <v>8.6744970000000006</v>
      </c>
      <c r="Z103" s="18">
        <f t="shared" si="3"/>
        <v>1.1557234075606149</v>
      </c>
      <c r="AA103" s="11" t="s">
        <v>77</v>
      </c>
      <c r="AC103" s="11" t="s">
        <v>78</v>
      </c>
      <c r="AD103" s="11">
        <v>651</v>
      </c>
      <c r="AE103" s="11">
        <v>-15.391109</v>
      </c>
      <c r="AF103" s="11">
        <v>-15.278275000000001</v>
      </c>
      <c r="AG103" s="11">
        <v>0.112834</v>
      </c>
      <c r="AH103" s="18">
        <f t="shared" si="4"/>
        <v>7.3311156460525361E-3</v>
      </c>
      <c r="AI103" s="11">
        <v>0.73311000000000004</v>
      </c>
      <c r="AK103" s="11" t="s">
        <v>83</v>
      </c>
      <c r="AL103" s="11">
        <v>654</v>
      </c>
      <c r="AM103" s="11">
        <v>-26.967129</v>
      </c>
      <c r="AN103" s="11">
        <v>-26.713543999999999</v>
      </c>
      <c r="AO103" s="11">
        <v>0.253585</v>
      </c>
      <c r="AP103" s="18">
        <f t="shared" si="5"/>
        <v>9.4034852579227106E-3</v>
      </c>
      <c r="AQ103" s="11">
        <v>0.94034899999999999</v>
      </c>
      <c r="AS103" s="11" t="s">
        <v>76</v>
      </c>
      <c r="AT103" s="11">
        <v>94</v>
      </c>
      <c r="AU103" s="11">
        <v>-3.0424530000000001</v>
      </c>
      <c r="AV103" s="11">
        <v>-5.8473959999999998</v>
      </c>
      <c r="AW103" s="11">
        <v>2.8049430000000002</v>
      </c>
      <c r="AX103" s="11">
        <v>92.193442000000005</v>
      </c>
    </row>
    <row r="104" spans="2:50" x14ac:dyDescent="0.35">
      <c r="U104" s="11" t="s">
        <v>76</v>
      </c>
      <c r="V104" s="11">
        <v>1043</v>
      </c>
      <c r="W104" s="11">
        <v>-2.9978250000000002</v>
      </c>
      <c r="X104" s="11">
        <v>0.45786300000000002</v>
      </c>
      <c r="Y104" s="11">
        <v>3.4556879999999999</v>
      </c>
      <c r="Z104" s="18">
        <f t="shared" si="3"/>
        <v>1.1527317305046156</v>
      </c>
      <c r="AA104" s="11" t="s">
        <v>77</v>
      </c>
      <c r="AC104" s="11" t="s">
        <v>78</v>
      </c>
      <c r="AD104" s="11">
        <v>660</v>
      </c>
      <c r="AE104" s="11">
        <v>-5.0124219999999999</v>
      </c>
      <c r="AF104" s="11">
        <v>-7.7435369999999999</v>
      </c>
      <c r="AG104" s="11">
        <v>2.7311160000000001</v>
      </c>
      <c r="AH104" s="18">
        <f t="shared" si="4"/>
        <v>0.5448695261492349</v>
      </c>
      <c r="AI104" s="11">
        <v>54.486947000000001</v>
      </c>
      <c r="AK104" s="11" t="s">
        <v>83</v>
      </c>
      <c r="AL104" s="11">
        <v>657</v>
      </c>
      <c r="AM104" s="11">
        <v>21.383333</v>
      </c>
      <c r="AN104" s="11">
        <v>12.096916999999999</v>
      </c>
      <c r="AO104" s="11">
        <v>9.2864159999999991</v>
      </c>
      <c r="AP104" s="18">
        <f t="shared" si="5"/>
        <v>0.4342829062242074</v>
      </c>
      <c r="AQ104" s="11">
        <v>43.428291999999999</v>
      </c>
      <c r="AS104" s="11" t="s">
        <v>78</v>
      </c>
      <c r="AT104" s="11">
        <v>95</v>
      </c>
      <c r="AU104" s="11">
        <v>28.809314000000001</v>
      </c>
      <c r="AV104" s="11">
        <v>21.684237</v>
      </c>
      <c r="AW104" s="11">
        <v>7.1250770000000001</v>
      </c>
      <c r="AX104" s="11">
        <v>24.731853000000001</v>
      </c>
    </row>
    <row r="105" spans="2:50" x14ac:dyDescent="0.35">
      <c r="U105" s="11" t="s">
        <v>76</v>
      </c>
      <c r="V105" s="11">
        <v>1367</v>
      </c>
      <c r="W105" s="11">
        <v>3.209822</v>
      </c>
      <c r="X105" s="11">
        <v>-0.43411</v>
      </c>
      <c r="Y105" s="11">
        <v>3.6439319999999999</v>
      </c>
      <c r="Z105" s="18">
        <f t="shared" si="3"/>
        <v>1.1352442596505352</v>
      </c>
      <c r="AA105" s="11" t="s">
        <v>77</v>
      </c>
      <c r="AC105" s="11" t="s">
        <v>78</v>
      </c>
      <c r="AD105" s="11">
        <v>666</v>
      </c>
      <c r="AE105" s="11">
        <v>1.01325</v>
      </c>
      <c r="AF105" s="11">
        <v>0.51869100000000001</v>
      </c>
      <c r="AG105" s="11">
        <v>0.49455900000000003</v>
      </c>
      <c r="AH105" s="18">
        <f t="shared" si="4"/>
        <v>0.48809178386380464</v>
      </c>
      <c r="AI105" s="11">
        <v>48.809179</v>
      </c>
      <c r="AK105" s="11" t="s">
        <v>83</v>
      </c>
      <c r="AL105" s="11">
        <v>665</v>
      </c>
      <c r="AM105" s="11">
        <v>-7.4242210000000002</v>
      </c>
      <c r="AN105" s="11">
        <v>-8.1434499999999996</v>
      </c>
      <c r="AO105" s="11">
        <v>0.71922900000000001</v>
      </c>
      <c r="AP105" s="18">
        <f t="shared" si="5"/>
        <v>9.6876022413664678E-2</v>
      </c>
      <c r="AQ105" s="11">
        <v>9.6876080000000009</v>
      </c>
      <c r="AS105" s="11" t="s">
        <v>76</v>
      </c>
      <c r="AT105" s="11">
        <v>96</v>
      </c>
      <c r="AU105" s="11">
        <v>-13.874362</v>
      </c>
      <c r="AV105" s="11">
        <v>-13.607196</v>
      </c>
      <c r="AW105" s="11">
        <v>0.26716600000000001</v>
      </c>
      <c r="AX105" s="11">
        <v>1.92561</v>
      </c>
    </row>
    <row r="106" spans="2:50" x14ac:dyDescent="0.35">
      <c r="U106" s="11" t="s">
        <v>76</v>
      </c>
      <c r="V106" s="11">
        <v>606</v>
      </c>
      <c r="W106" s="11">
        <v>-3.7627489999999999</v>
      </c>
      <c r="X106" s="11">
        <v>-8.0322150000000008</v>
      </c>
      <c r="Y106" s="11">
        <v>4.2694669999999997</v>
      </c>
      <c r="Z106" s="18">
        <f t="shared" si="3"/>
        <v>1.1346669682192461</v>
      </c>
      <c r="AA106" s="11" t="s">
        <v>77</v>
      </c>
      <c r="AC106" s="11" t="s">
        <v>78</v>
      </c>
      <c r="AD106" s="11">
        <v>672</v>
      </c>
      <c r="AE106" s="11">
        <v>0.116276</v>
      </c>
      <c r="AF106" s="11">
        <v>-0.74063800000000002</v>
      </c>
      <c r="AG106" s="11">
        <v>0.85691399999999995</v>
      </c>
      <c r="AH106" s="18">
        <f t="shared" si="4"/>
        <v>7.3696549588909139</v>
      </c>
      <c r="AI106" s="11" t="s">
        <v>77</v>
      </c>
      <c r="AK106" s="11" t="s">
        <v>83</v>
      </c>
      <c r="AL106" s="11">
        <v>671</v>
      </c>
      <c r="AM106" s="11">
        <v>-1.2462960000000001</v>
      </c>
      <c r="AN106" s="11">
        <v>-0.216611</v>
      </c>
      <c r="AO106" s="11">
        <v>1.029685</v>
      </c>
      <c r="AP106" s="18">
        <f t="shared" si="5"/>
        <v>0.82619618453401111</v>
      </c>
      <c r="AQ106" s="11">
        <v>82.619608999999997</v>
      </c>
      <c r="AS106" s="11" t="s">
        <v>76</v>
      </c>
      <c r="AT106" s="11">
        <v>97</v>
      </c>
      <c r="AU106" s="11">
        <v>-5.5839590000000001</v>
      </c>
      <c r="AV106" s="11">
        <v>-4.3357659999999996</v>
      </c>
      <c r="AW106" s="11">
        <v>1.2481930000000001</v>
      </c>
      <c r="AX106" s="11">
        <v>22.353187999999999</v>
      </c>
    </row>
    <row r="107" spans="2:50" x14ac:dyDescent="0.35">
      <c r="B107" s="11" t="s">
        <v>0</v>
      </c>
      <c r="C107" s="11" t="s">
        <v>1</v>
      </c>
      <c r="E107" s="11" t="s">
        <v>22</v>
      </c>
      <c r="F107" s="11" t="s">
        <v>23</v>
      </c>
      <c r="G107" s="11" t="s">
        <v>86</v>
      </c>
      <c r="I107" s="11" t="s">
        <v>22</v>
      </c>
      <c r="J107" s="11" t="s">
        <v>23</v>
      </c>
      <c r="K107" s="11" t="s">
        <v>24</v>
      </c>
      <c r="U107" s="11" t="s">
        <v>76</v>
      </c>
      <c r="V107" s="11">
        <v>70</v>
      </c>
      <c r="W107" s="11">
        <v>1.025099</v>
      </c>
      <c r="X107" s="11">
        <v>-0.13632900000000001</v>
      </c>
      <c r="Y107" s="11">
        <v>1.161427</v>
      </c>
      <c r="Z107" s="18">
        <f t="shared" si="3"/>
        <v>1.1329900819335499</v>
      </c>
      <c r="AA107" s="11" t="s">
        <v>77</v>
      </c>
      <c r="AC107" s="11" t="s">
        <v>78</v>
      </c>
      <c r="AD107" s="11">
        <v>674</v>
      </c>
      <c r="AE107" s="11">
        <v>35.626842000000003</v>
      </c>
      <c r="AF107" s="11">
        <v>26.290818999999999</v>
      </c>
      <c r="AG107" s="11">
        <v>9.3360230000000008</v>
      </c>
      <c r="AH107" s="18">
        <f t="shared" si="4"/>
        <v>0.26205025413142147</v>
      </c>
      <c r="AI107" s="11">
        <v>26.205026</v>
      </c>
      <c r="AK107" s="11" t="s">
        <v>83</v>
      </c>
      <c r="AL107" s="11">
        <v>675</v>
      </c>
      <c r="AM107" s="11">
        <v>-18.946086999999999</v>
      </c>
      <c r="AN107" s="11">
        <v>-15.020009</v>
      </c>
      <c r="AO107" s="11">
        <v>3.926078</v>
      </c>
      <c r="AP107" s="18">
        <f t="shared" si="5"/>
        <v>0.20722368687528989</v>
      </c>
      <c r="AQ107" s="11">
        <v>20.722367999999999</v>
      </c>
      <c r="AS107" s="11" t="s">
        <v>76</v>
      </c>
      <c r="AT107" s="11">
        <v>98</v>
      </c>
      <c r="AU107" s="11">
        <v>-4.0090890000000003</v>
      </c>
      <c r="AV107" s="11">
        <v>-2.6258539999999999</v>
      </c>
      <c r="AW107" s="11">
        <v>1.383235</v>
      </c>
      <c r="AX107" s="11">
        <v>34.502485</v>
      </c>
    </row>
    <row r="108" spans="2:50" x14ac:dyDescent="0.35">
      <c r="B108" s="10" t="s">
        <v>2</v>
      </c>
      <c r="C108" s="10">
        <v>7.1056309999999998</v>
      </c>
      <c r="E108" s="11">
        <v>-10</v>
      </c>
      <c r="F108" s="11">
        <v>-9</v>
      </c>
      <c r="G108" s="11">
        <v>3</v>
      </c>
      <c r="I108" s="11">
        <v>2.0600000000000002E-3</v>
      </c>
      <c r="J108" s="11">
        <v>0.22056500000000001</v>
      </c>
      <c r="K108" s="11">
        <v>121</v>
      </c>
      <c r="U108" s="11" t="s">
        <v>76</v>
      </c>
      <c r="V108" s="11">
        <v>930</v>
      </c>
      <c r="W108" s="11">
        <v>-6.8420680000000003</v>
      </c>
      <c r="X108" s="11">
        <v>-14.549643</v>
      </c>
      <c r="Y108" s="11">
        <v>7.7075740000000001</v>
      </c>
      <c r="Z108" s="18">
        <f t="shared" si="3"/>
        <v>1.1264977196952735</v>
      </c>
      <c r="AA108" s="11" t="s">
        <v>77</v>
      </c>
      <c r="AC108" s="11" t="s">
        <v>78</v>
      </c>
      <c r="AD108" s="11">
        <v>685</v>
      </c>
      <c r="AE108" s="11">
        <v>-16.195889000000001</v>
      </c>
      <c r="AF108" s="11">
        <v>-12.777616999999999</v>
      </c>
      <c r="AG108" s="11">
        <v>3.418272</v>
      </c>
      <c r="AH108" s="18">
        <f t="shared" si="4"/>
        <v>0.21105800366994362</v>
      </c>
      <c r="AI108" s="11">
        <v>21.105803000000002</v>
      </c>
      <c r="AK108" s="11" t="s">
        <v>83</v>
      </c>
      <c r="AL108" s="11">
        <v>682</v>
      </c>
      <c r="AM108" s="11">
        <v>-22.52234</v>
      </c>
      <c r="AN108" s="11">
        <v>-22.382814</v>
      </c>
      <c r="AO108" s="11">
        <v>0.13952700000000001</v>
      </c>
      <c r="AP108" s="18">
        <f t="shared" si="5"/>
        <v>6.1950490046771348E-3</v>
      </c>
      <c r="AQ108" s="11">
        <v>0.61950300000000003</v>
      </c>
      <c r="AS108" s="11" t="s">
        <v>76</v>
      </c>
      <c r="AT108" s="11">
        <v>99</v>
      </c>
      <c r="AU108" s="11">
        <v>-11.750545000000001</v>
      </c>
      <c r="AV108" s="11">
        <v>-11.949642000000001</v>
      </c>
      <c r="AW108" s="11">
        <v>0.199097</v>
      </c>
      <c r="AX108" s="11">
        <v>1.694364</v>
      </c>
    </row>
    <row r="109" spans="2:50" x14ac:dyDescent="0.35">
      <c r="B109" s="10" t="s">
        <v>84</v>
      </c>
      <c r="C109" s="10">
        <v>9.3080999999999997E-2</v>
      </c>
      <c r="E109" s="11">
        <v>-9</v>
      </c>
      <c r="F109" s="11">
        <v>-8</v>
      </c>
      <c r="G109" s="11">
        <v>0</v>
      </c>
      <c r="I109" s="11">
        <v>0.22056500000000001</v>
      </c>
      <c r="J109" s="11">
        <v>0.43906899999999999</v>
      </c>
      <c r="K109" s="11">
        <v>109</v>
      </c>
      <c r="U109" s="11" t="s">
        <v>76</v>
      </c>
      <c r="V109" s="11">
        <v>1358</v>
      </c>
      <c r="W109" s="11">
        <v>-3.3267509999999998</v>
      </c>
      <c r="X109" s="11">
        <v>0.404109</v>
      </c>
      <c r="Y109" s="11">
        <v>3.7308599999999998</v>
      </c>
      <c r="Z109" s="18">
        <f t="shared" si="3"/>
        <v>1.1214725718877068</v>
      </c>
      <c r="AA109" s="11" t="s">
        <v>77</v>
      </c>
      <c r="AC109" s="11" t="s">
        <v>78</v>
      </c>
      <c r="AD109" s="11">
        <v>686</v>
      </c>
      <c r="AE109" s="11">
        <v>-7.9184330000000003</v>
      </c>
      <c r="AF109" s="11">
        <v>-7.1292809999999998</v>
      </c>
      <c r="AG109" s="11">
        <v>0.78915199999999996</v>
      </c>
      <c r="AH109" s="18">
        <f t="shared" si="4"/>
        <v>9.9660122147904762E-2</v>
      </c>
      <c r="AI109" s="11">
        <v>9.9660130000000002</v>
      </c>
      <c r="AK109" s="11" t="s">
        <v>83</v>
      </c>
      <c r="AL109" s="11">
        <v>691</v>
      </c>
      <c r="AM109" s="11">
        <v>7.6749049999999999</v>
      </c>
      <c r="AN109" s="11">
        <v>6.4397270000000004</v>
      </c>
      <c r="AO109" s="11">
        <v>1.2351780000000001</v>
      </c>
      <c r="AP109" s="18">
        <f t="shared" si="5"/>
        <v>0.16093723635667154</v>
      </c>
      <c r="AQ109" s="11">
        <v>16.093720999999999</v>
      </c>
      <c r="AS109" s="11" t="s">
        <v>78</v>
      </c>
      <c r="AT109" s="11">
        <v>100</v>
      </c>
      <c r="AU109" s="11">
        <v>45.219368000000003</v>
      </c>
      <c r="AV109" s="11">
        <v>42.213737999999999</v>
      </c>
      <c r="AW109" s="11">
        <v>3.0056289999999999</v>
      </c>
      <c r="AX109" s="11">
        <v>6.6467749999999999</v>
      </c>
    </row>
    <row r="110" spans="2:50" x14ac:dyDescent="0.35">
      <c r="B110" s="10" t="s">
        <v>5</v>
      </c>
      <c r="C110" s="10">
        <v>12.23734</v>
      </c>
      <c r="E110" s="11">
        <v>-8</v>
      </c>
      <c r="F110" s="11">
        <v>-7</v>
      </c>
      <c r="G110" s="11">
        <v>1</v>
      </c>
      <c r="I110" s="11">
        <v>0.43906899999999999</v>
      </c>
      <c r="J110" s="11">
        <v>0.65757399999999999</v>
      </c>
      <c r="K110" s="11">
        <v>119</v>
      </c>
      <c r="U110" s="11" t="s">
        <v>76</v>
      </c>
      <c r="V110" s="11">
        <v>532</v>
      </c>
      <c r="W110" s="11">
        <v>-0.89905199999999996</v>
      </c>
      <c r="X110" s="11">
        <v>0.104313</v>
      </c>
      <c r="Y110" s="11">
        <v>1.0033650000000001</v>
      </c>
      <c r="Z110" s="18">
        <f t="shared" si="3"/>
        <v>1.1160255469094114</v>
      </c>
      <c r="AA110" s="11" t="s">
        <v>77</v>
      </c>
      <c r="AC110" s="11" t="s">
        <v>78</v>
      </c>
      <c r="AD110" s="11">
        <v>692</v>
      </c>
      <c r="AE110" s="11">
        <v>26.354607999999999</v>
      </c>
      <c r="AF110" s="11">
        <v>28.437025999999999</v>
      </c>
      <c r="AG110" s="11">
        <v>2.0824189999999998</v>
      </c>
      <c r="AH110" s="18">
        <f t="shared" si="4"/>
        <v>7.9015366117378791E-2</v>
      </c>
      <c r="AI110" s="11">
        <v>7.9015360000000001</v>
      </c>
      <c r="AK110" s="11" t="s">
        <v>83</v>
      </c>
      <c r="AL110" s="11">
        <v>694</v>
      </c>
      <c r="AM110" s="11">
        <v>-5.9096979999999997</v>
      </c>
      <c r="AN110" s="11">
        <v>-7.3034970000000001</v>
      </c>
      <c r="AO110" s="11">
        <v>1.3937980000000001</v>
      </c>
      <c r="AP110" s="18">
        <f t="shared" si="5"/>
        <v>0.23584927690044402</v>
      </c>
      <c r="AQ110" s="11">
        <v>23.584932999999999</v>
      </c>
      <c r="AS110" s="11" t="s">
        <v>76</v>
      </c>
      <c r="AT110" s="11">
        <v>101</v>
      </c>
      <c r="AU110" s="11">
        <v>16.283577999999999</v>
      </c>
      <c r="AV110" s="11">
        <v>15.677973</v>
      </c>
      <c r="AW110" s="11">
        <v>0.60560499999999995</v>
      </c>
      <c r="AX110" s="11">
        <v>3.7191149999999999</v>
      </c>
    </row>
    <row r="111" spans="2:50" x14ac:dyDescent="0.35">
      <c r="B111" s="10" t="s">
        <v>85</v>
      </c>
      <c r="C111" s="10">
        <v>11.968772</v>
      </c>
      <c r="E111" s="11">
        <v>-7</v>
      </c>
      <c r="F111" s="11">
        <v>-6</v>
      </c>
      <c r="G111" s="11">
        <v>0</v>
      </c>
      <c r="I111" s="11">
        <v>0.65757399999999999</v>
      </c>
      <c r="J111" s="11">
        <v>0.87607800000000002</v>
      </c>
      <c r="K111" s="11">
        <v>102</v>
      </c>
      <c r="U111" s="11" t="s">
        <v>76</v>
      </c>
      <c r="V111" s="11">
        <v>499</v>
      </c>
      <c r="W111" s="11">
        <v>3.0983939999999999</v>
      </c>
      <c r="X111" s="11">
        <v>6.5413389999999998</v>
      </c>
      <c r="Y111" s="11">
        <v>3.4429449999999999</v>
      </c>
      <c r="Z111" s="18">
        <f t="shared" si="3"/>
        <v>1.1112030942481814</v>
      </c>
      <c r="AA111" s="11" t="s">
        <v>77</v>
      </c>
      <c r="AC111" s="11" t="s">
        <v>78</v>
      </c>
      <c r="AD111" s="11">
        <v>699</v>
      </c>
      <c r="AE111" s="11">
        <v>-12.690384999999999</v>
      </c>
      <c r="AF111" s="11">
        <v>-17.520059</v>
      </c>
      <c r="AG111" s="11">
        <v>4.8296729999999997</v>
      </c>
      <c r="AH111" s="18">
        <f t="shared" si="4"/>
        <v>0.38057734261017295</v>
      </c>
      <c r="AI111" s="11">
        <v>38.057735999999998</v>
      </c>
      <c r="AK111" s="11" t="s">
        <v>83</v>
      </c>
      <c r="AL111" s="11">
        <v>698</v>
      </c>
      <c r="AM111" s="11">
        <v>-12.353963</v>
      </c>
      <c r="AN111" s="11">
        <v>-7.631157</v>
      </c>
      <c r="AO111" s="11">
        <v>4.7228060000000003</v>
      </c>
      <c r="AP111" s="18">
        <f t="shared" si="5"/>
        <v>0.38229076774796883</v>
      </c>
      <c r="AQ111" s="11">
        <v>38.229078999999999</v>
      </c>
      <c r="AS111" s="11" t="s">
        <v>83</v>
      </c>
      <c r="AT111" s="11">
        <v>102</v>
      </c>
      <c r="AU111" s="11">
        <v>-16.827538000000001</v>
      </c>
      <c r="AV111" s="11">
        <v>-19.491848999999998</v>
      </c>
      <c r="AW111" s="11">
        <v>2.6643110000000001</v>
      </c>
      <c r="AX111" s="11">
        <v>15.833038999999999</v>
      </c>
    </row>
    <row r="112" spans="2:50" x14ac:dyDescent="0.35">
      <c r="B112" s="10" t="s">
        <v>6</v>
      </c>
      <c r="C112" s="10">
        <v>0.72082000000000002</v>
      </c>
      <c r="E112" s="11">
        <v>-6</v>
      </c>
      <c r="F112" s="11">
        <v>-5</v>
      </c>
      <c r="G112" s="11">
        <v>3</v>
      </c>
      <c r="I112" s="11">
        <v>0.87607800000000002</v>
      </c>
      <c r="J112" s="11">
        <v>1.0945830000000001</v>
      </c>
      <c r="K112" s="11">
        <v>119</v>
      </c>
      <c r="U112" s="11" t="s">
        <v>76</v>
      </c>
      <c r="V112" s="11">
        <v>1503</v>
      </c>
      <c r="W112" s="11">
        <v>5.9400069999999996</v>
      </c>
      <c r="X112" s="11">
        <v>-0.50426000000000004</v>
      </c>
      <c r="Y112" s="11">
        <v>6.444267</v>
      </c>
      <c r="Z112" s="18">
        <f t="shared" si="3"/>
        <v>1.084892155850995</v>
      </c>
      <c r="AA112" s="11" t="s">
        <v>77</v>
      </c>
      <c r="AC112" s="11" t="s">
        <v>78</v>
      </c>
      <c r="AD112" s="11">
        <v>709</v>
      </c>
      <c r="AE112" s="11">
        <v>10.062450999999999</v>
      </c>
      <c r="AF112" s="11">
        <v>13.617825</v>
      </c>
      <c r="AG112" s="11">
        <v>3.555374</v>
      </c>
      <c r="AH112" s="18">
        <f t="shared" si="4"/>
        <v>0.35333081373514269</v>
      </c>
      <c r="AI112" s="11">
        <v>35.333083999999999</v>
      </c>
      <c r="AK112" s="11" t="s">
        <v>83</v>
      </c>
      <c r="AL112" s="11">
        <v>705</v>
      </c>
      <c r="AM112" s="11">
        <v>-26.013287999999999</v>
      </c>
      <c r="AN112" s="11">
        <v>-24.175671000000001</v>
      </c>
      <c r="AO112" s="11">
        <v>1.8376170000000001</v>
      </c>
      <c r="AP112" s="18">
        <f t="shared" si="5"/>
        <v>7.0641473696058721E-2</v>
      </c>
      <c r="AQ112" s="11">
        <v>7.0641470000000002</v>
      </c>
      <c r="AS112" s="11" t="s">
        <v>76</v>
      </c>
      <c r="AT112" s="11">
        <v>103</v>
      </c>
      <c r="AU112" s="11">
        <v>2.7806069999999998</v>
      </c>
      <c r="AV112" s="11">
        <v>-1.314038</v>
      </c>
      <c r="AW112" s="11">
        <v>4.0946439999999997</v>
      </c>
      <c r="AX112" s="11" t="s">
        <v>77</v>
      </c>
    </row>
    <row r="113" spans="2:50" x14ac:dyDescent="0.35">
      <c r="B113" s="10" t="s">
        <v>7</v>
      </c>
      <c r="C113" s="10">
        <v>2.0844900000000002</v>
      </c>
      <c r="E113" s="11">
        <v>-5</v>
      </c>
      <c r="F113" s="11">
        <v>-4</v>
      </c>
      <c r="G113" s="11">
        <v>1</v>
      </c>
      <c r="I113" s="11">
        <v>1.0945830000000001</v>
      </c>
      <c r="J113" s="11">
        <v>1.3130869999999999</v>
      </c>
      <c r="K113" s="11">
        <v>103</v>
      </c>
      <c r="U113" s="11" t="s">
        <v>76</v>
      </c>
      <c r="V113" s="11">
        <v>1606</v>
      </c>
      <c r="W113" s="11">
        <v>-2.2154790000000002</v>
      </c>
      <c r="X113" s="11">
        <v>-4.6189559999999998</v>
      </c>
      <c r="Y113" s="11">
        <v>2.4034770000000001</v>
      </c>
      <c r="Z113" s="18">
        <f t="shared" si="3"/>
        <v>1.0848565930888985</v>
      </c>
      <c r="AA113" s="11" t="s">
        <v>77</v>
      </c>
      <c r="AC113" s="11" t="s">
        <v>78</v>
      </c>
      <c r="AD113" s="11">
        <v>711</v>
      </c>
      <c r="AE113" s="11">
        <v>24.786035999999999</v>
      </c>
      <c r="AF113" s="11">
        <v>21.509091000000002</v>
      </c>
      <c r="AG113" s="11">
        <v>3.276945</v>
      </c>
      <c r="AH113" s="18">
        <f t="shared" si="4"/>
        <v>0.13220932140984545</v>
      </c>
      <c r="AI113" s="11">
        <v>13.220931999999999</v>
      </c>
      <c r="AK113" s="11" t="s">
        <v>83</v>
      </c>
      <c r="AL113" s="11">
        <v>713</v>
      </c>
      <c r="AM113" s="11">
        <v>45.650094000000003</v>
      </c>
      <c r="AN113" s="11">
        <v>40.138584000000002</v>
      </c>
      <c r="AO113" s="11">
        <v>5.5115100000000004</v>
      </c>
      <c r="AP113" s="18">
        <f t="shared" si="5"/>
        <v>0.12073381491832197</v>
      </c>
      <c r="AQ113" s="11">
        <v>12.073382000000001</v>
      </c>
      <c r="AS113" s="11" t="s">
        <v>76</v>
      </c>
      <c r="AT113" s="11">
        <v>104</v>
      </c>
      <c r="AU113" s="11">
        <v>2.9286819999999998</v>
      </c>
      <c r="AV113" s="11">
        <v>4.2489970000000001</v>
      </c>
      <c r="AW113" s="11">
        <v>1.320314</v>
      </c>
      <c r="AX113" s="11">
        <v>45.082203</v>
      </c>
    </row>
    <row r="114" spans="2:50" x14ac:dyDescent="0.35">
      <c r="B114" s="10" t="s">
        <v>8</v>
      </c>
      <c r="C114" s="10">
        <v>0.36998399999999998</v>
      </c>
      <c r="E114" s="11">
        <v>-4</v>
      </c>
      <c r="F114" s="11">
        <v>-3</v>
      </c>
      <c r="G114" s="11">
        <v>8</v>
      </c>
      <c r="I114" s="11">
        <v>1.3130869999999999</v>
      </c>
      <c r="J114" s="11">
        <v>1.5315920000000001</v>
      </c>
      <c r="K114" s="11">
        <v>73</v>
      </c>
      <c r="U114" s="11" t="s">
        <v>76</v>
      </c>
      <c r="V114" s="11">
        <v>1876</v>
      </c>
      <c r="W114" s="11">
        <v>-4.0344230000000003</v>
      </c>
      <c r="X114" s="11">
        <v>0.33852300000000002</v>
      </c>
      <c r="Y114" s="11">
        <v>4.3729459999999998</v>
      </c>
      <c r="Z114" s="18">
        <f t="shared" si="3"/>
        <v>1.0839086531085114</v>
      </c>
      <c r="AA114" s="11" t="s">
        <v>77</v>
      </c>
      <c r="AC114" s="11" t="s">
        <v>78</v>
      </c>
      <c r="AD114" s="11">
        <v>720</v>
      </c>
      <c r="AE114" s="11">
        <v>-6.4986249999999997</v>
      </c>
      <c r="AF114" s="11">
        <v>7.7791449999999998</v>
      </c>
      <c r="AG114" s="11">
        <v>14.27777</v>
      </c>
      <c r="AH114" s="18">
        <f t="shared" si="4"/>
        <v>2.1970447594683491</v>
      </c>
      <c r="AI114" s="11" t="s">
        <v>77</v>
      </c>
      <c r="AK114" s="11" t="s">
        <v>83</v>
      </c>
      <c r="AL114" s="11">
        <v>718</v>
      </c>
      <c r="AM114" s="11">
        <v>-28.223468</v>
      </c>
      <c r="AN114" s="11">
        <v>-26.264481</v>
      </c>
      <c r="AO114" s="11">
        <v>1.958987</v>
      </c>
      <c r="AP114" s="18">
        <f t="shared" si="5"/>
        <v>6.9409861325333944E-2</v>
      </c>
      <c r="AQ114" s="11">
        <v>6.9409859999999997</v>
      </c>
      <c r="AS114" s="11" t="s">
        <v>76</v>
      </c>
      <c r="AT114" s="11">
        <v>105</v>
      </c>
      <c r="AU114" s="11">
        <v>29.791526000000001</v>
      </c>
      <c r="AV114" s="11">
        <v>28.097933999999999</v>
      </c>
      <c r="AW114" s="11">
        <v>1.693592</v>
      </c>
      <c r="AX114" s="11">
        <v>5.6848109999999998</v>
      </c>
    </row>
    <row r="115" spans="2:50" x14ac:dyDescent="0.35">
      <c r="B115" s="10" t="s">
        <v>9</v>
      </c>
      <c r="C115" s="10">
        <v>0.86612599999999995</v>
      </c>
      <c r="E115" s="11">
        <v>-3</v>
      </c>
      <c r="F115" s="11">
        <v>-2</v>
      </c>
      <c r="G115" s="11">
        <v>10</v>
      </c>
      <c r="I115" s="11">
        <v>1.5315920000000001</v>
      </c>
      <c r="J115" s="11">
        <v>1.7500960000000001</v>
      </c>
      <c r="K115" s="11">
        <v>81</v>
      </c>
      <c r="U115" s="11" t="s">
        <v>76</v>
      </c>
      <c r="V115" s="11">
        <v>626</v>
      </c>
      <c r="W115" s="11">
        <v>-2.498812</v>
      </c>
      <c r="X115" s="11">
        <v>0.150146</v>
      </c>
      <c r="Y115" s="11">
        <v>2.6489579999999999</v>
      </c>
      <c r="Z115" s="18">
        <f t="shared" si="3"/>
        <v>1.0600869533202177</v>
      </c>
      <c r="AA115" s="11" t="s">
        <v>77</v>
      </c>
      <c r="AC115" s="11" t="s">
        <v>78</v>
      </c>
      <c r="AD115" s="11">
        <v>726</v>
      </c>
      <c r="AE115" s="11">
        <v>1.7376339999999999</v>
      </c>
      <c r="AF115" s="11">
        <v>2.5650729999999999</v>
      </c>
      <c r="AG115" s="11">
        <v>0.82743900000000004</v>
      </c>
      <c r="AH115" s="18">
        <f t="shared" si="4"/>
        <v>0.47618716024203028</v>
      </c>
      <c r="AI115" s="11">
        <v>47.618724999999998</v>
      </c>
      <c r="AK115" s="11" t="s">
        <v>83</v>
      </c>
      <c r="AL115" s="11">
        <v>722</v>
      </c>
      <c r="AM115" s="11">
        <v>15.520880999999999</v>
      </c>
      <c r="AN115" s="11">
        <v>18.458323</v>
      </c>
      <c r="AO115" s="11">
        <v>2.9374410000000002</v>
      </c>
      <c r="AP115" s="18">
        <f t="shared" si="5"/>
        <v>0.18925736238812735</v>
      </c>
      <c r="AQ115" s="11">
        <v>18.925737000000002</v>
      </c>
      <c r="AS115" s="11" t="s">
        <v>76</v>
      </c>
      <c r="AT115" s="11">
        <v>106</v>
      </c>
      <c r="AU115" s="11">
        <v>-6.4316089999999999</v>
      </c>
      <c r="AV115" s="11">
        <v>-6.5592730000000001</v>
      </c>
      <c r="AW115" s="11">
        <v>0.127664</v>
      </c>
      <c r="AX115" s="11">
        <v>1.9849460000000001</v>
      </c>
    </row>
    <row r="116" spans="2:50" x14ac:dyDescent="0.35">
      <c r="B116" s="10" t="s">
        <v>10</v>
      </c>
      <c r="C116" s="10">
        <v>1.6375960000000001</v>
      </c>
      <c r="E116" s="11">
        <v>-2</v>
      </c>
      <c r="F116" s="11">
        <v>-1</v>
      </c>
      <c r="G116" s="11">
        <v>17</v>
      </c>
      <c r="I116" s="11">
        <v>1.7500960000000001</v>
      </c>
      <c r="J116" s="11">
        <v>1.968601</v>
      </c>
      <c r="K116" s="11">
        <v>85</v>
      </c>
      <c r="U116" s="11" t="s">
        <v>76</v>
      </c>
      <c r="V116" s="11">
        <v>706</v>
      </c>
      <c r="W116" s="11">
        <v>1.2031879999999999</v>
      </c>
      <c r="X116" s="11">
        <v>2.4782549999999999</v>
      </c>
      <c r="Y116" s="11">
        <v>1.275067</v>
      </c>
      <c r="Z116" s="18">
        <f t="shared" si="3"/>
        <v>1.0597404561880603</v>
      </c>
      <c r="AA116" s="11" t="s">
        <v>77</v>
      </c>
      <c r="AC116" s="11" t="s">
        <v>78</v>
      </c>
      <c r="AD116" s="11">
        <v>733</v>
      </c>
      <c r="AE116" s="11">
        <v>-4.3792249999999999</v>
      </c>
      <c r="AF116" s="11">
        <v>-0.76795999999999998</v>
      </c>
      <c r="AG116" s="11">
        <v>3.6112649999999999</v>
      </c>
      <c r="AH116" s="18">
        <f t="shared" si="4"/>
        <v>0.82463563758427572</v>
      </c>
      <c r="AI116" s="11">
        <v>82.463554999999999</v>
      </c>
      <c r="AK116" s="11" t="s">
        <v>83</v>
      </c>
      <c r="AL116" s="11">
        <v>732</v>
      </c>
      <c r="AM116" s="11">
        <v>39.852595000000001</v>
      </c>
      <c r="AN116" s="11">
        <v>41.304425999999999</v>
      </c>
      <c r="AO116" s="11">
        <v>1.4518310000000001</v>
      </c>
      <c r="AP116" s="18">
        <f t="shared" si="5"/>
        <v>3.6430024192903879E-2</v>
      </c>
      <c r="AQ116" s="11">
        <v>3.6430020000000001</v>
      </c>
      <c r="AS116" s="11" t="s">
        <v>78</v>
      </c>
      <c r="AT116" s="11">
        <v>107</v>
      </c>
      <c r="AU116" s="11">
        <v>13.535052</v>
      </c>
      <c r="AV116" s="11">
        <v>19.881761000000001</v>
      </c>
      <c r="AW116" s="11">
        <v>6.3467089999999997</v>
      </c>
      <c r="AX116" s="11">
        <v>46.890908000000003</v>
      </c>
    </row>
    <row r="117" spans="2:50" x14ac:dyDescent="0.35">
      <c r="B117" s="10" t="s">
        <v>11</v>
      </c>
      <c r="C117" s="10">
        <v>1.8615809999999999</v>
      </c>
      <c r="E117" s="11">
        <v>-1</v>
      </c>
      <c r="F117" s="11">
        <v>0</v>
      </c>
      <c r="G117" s="11">
        <v>115</v>
      </c>
      <c r="I117" s="11">
        <v>1.968601</v>
      </c>
      <c r="J117" s="11">
        <v>2.1871049999999999</v>
      </c>
      <c r="K117" s="11">
        <v>54</v>
      </c>
      <c r="U117" s="11" t="s">
        <v>76</v>
      </c>
      <c r="V117" s="11">
        <v>1687</v>
      </c>
      <c r="W117" s="11">
        <v>3.3932910000000001</v>
      </c>
      <c r="X117" s="11">
        <v>-0.198405</v>
      </c>
      <c r="Y117" s="11">
        <v>3.5916960000000002</v>
      </c>
      <c r="Z117" s="18">
        <f t="shared" si="3"/>
        <v>1.0584697864108914</v>
      </c>
      <c r="AA117" s="11" t="s">
        <v>77</v>
      </c>
      <c r="AC117" s="11" t="s">
        <v>78</v>
      </c>
      <c r="AD117" s="11">
        <v>734</v>
      </c>
      <c r="AE117" s="11">
        <v>-10.189697000000001</v>
      </c>
      <c r="AF117" s="11">
        <v>-4.9981350000000004</v>
      </c>
      <c r="AG117" s="11">
        <v>5.1915620000000002</v>
      </c>
      <c r="AH117" s="18">
        <f t="shared" si="4"/>
        <v>0.50949130283265531</v>
      </c>
      <c r="AI117" s="11">
        <v>50.949126999999997</v>
      </c>
      <c r="AK117" s="11" t="s">
        <v>83</v>
      </c>
      <c r="AL117" s="11">
        <v>737</v>
      </c>
      <c r="AM117" s="11">
        <v>34.584685999999998</v>
      </c>
      <c r="AN117" s="11">
        <v>8.5913629999999994</v>
      </c>
      <c r="AO117" s="11">
        <v>25.993323</v>
      </c>
      <c r="AP117" s="18">
        <f t="shared" si="5"/>
        <v>0.75158476211118419</v>
      </c>
      <c r="AQ117" s="11">
        <v>75.158475999999993</v>
      </c>
      <c r="AS117" s="11" t="s">
        <v>76</v>
      </c>
      <c r="AT117" s="11">
        <v>108</v>
      </c>
      <c r="AU117" s="11">
        <v>4.9722460000000002</v>
      </c>
      <c r="AV117" s="11">
        <v>4.242534</v>
      </c>
      <c r="AW117" s="11">
        <v>0.72971200000000003</v>
      </c>
      <c r="AX117" s="11">
        <v>14.675700000000001</v>
      </c>
    </row>
    <row r="118" spans="2:50" x14ac:dyDescent="0.35">
      <c r="B118" s="10" t="s">
        <v>12</v>
      </c>
      <c r="C118" s="10">
        <v>0.50717199999999996</v>
      </c>
      <c r="E118" s="11">
        <v>0</v>
      </c>
      <c r="F118" s="11">
        <v>1</v>
      </c>
      <c r="G118" s="11">
        <v>133</v>
      </c>
      <c r="I118" s="11">
        <v>2.1871049999999999</v>
      </c>
      <c r="J118" s="11">
        <v>2.4056099999999998</v>
      </c>
      <c r="K118" s="11">
        <v>50</v>
      </c>
      <c r="U118" s="11" t="s">
        <v>76</v>
      </c>
      <c r="V118" s="11">
        <v>650</v>
      </c>
      <c r="W118" s="11">
        <v>2.8589159999999998</v>
      </c>
      <c r="X118" s="11">
        <v>-0.16047900000000001</v>
      </c>
      <c r="Y118" s="11">
        <v>3.0193949999999998</v>
      </c>
      <c r="Z118" s="18">
        <f t="shared" si="3"/>
        <v>1.0561328139756467</v>
      </c>
      <c r="AA118" s="11" t="s">
        <v>77</v>
      </c>
      <c r="AC118" s="11" t="s">
        <v>78</v>
      </c>
      <c r="AD118" s="11">
        <v>744</v>
      </c>
      <c r="AE118" s="11">
        <v>1.2160439999999999</v>
      </c>
      <c r="AF118" s="11">
        <v>-1.123828</v>
      </c>
      <c r="AG118" s="11">
        <v>2.3398729999999999</v>
      </c>
      <c r="AH118" s="18">
        <f t="shared" si="4"/>
        <v>1.9241680399722378</v>
      </c>
      <c r="AI118" s="11" t="s">
        <v>77</v>
      </c>
      <c r="AK118" s="11" t="s">
        <v>83</v>
      </c>
      <c r="AL118" s="11">
        <v>740</v>
      </c>
      <c r="AM118" s="11">
        <v>17.133289000000001</v>
      </c>
      <c r="AN118" s="11">
        <v>11.698228</v>
      </c>
      <c r="AO118" s="11">
        <v>5.4350610000000001</v>
      </c>
      <c r="AP118" s="18">
        <f t="shared" si="5"/>
        <v>0.31722227997204738</v>
      </c>
      <c r="AQ118" s="11">
        <v>31.722227</v>
      </c>
      <c r="AS118" s="11" t="s">
        <v>83</v>
      </c>
      <c r="AT118" s="11">
        <v>109</v>
      </c>
      <c r="AU118" s="11">
        <v>-6.2610400000000004</v>
      </c>
      <c r="AV118" s="11">
        <v>-6.5728400000000002</v>
      </c>
      <c r="AW118" s="11">
        <v>0.31180099999999999</v>
      </c>
      <c r="AX118" s="11">
        <v>4.9800120000000003</v>
      </c>
    </row>
    <row r="119" spans="2:50" x14ac:dyDescent="0.35">
      <c r="B119" s="10" t="s">
        <v>13</v>
      </c>
      <c r="C119" s="10">
        <v>0.25355699999999998</v>
      </c>
      <c r="E119" s="11">
        <v>1</v>
      </c>
      <c r="F119" s="11">
        <v>2</v>
      </c>
      <c r="G119" s="11">
        <v>20</v>
      </c>
      <c r="I119" s="11">
        <v>2.4056099999999998</v>
      </c>
      <c r="J119" s="11">
        <v>2.6241140000000001</v>
      </c>
      <c r="K119" s="11">
        <v>57</v>
      </c>
      <c r="U119" s="11" t="s">
        <v>76</v>
      </c>
      <c r="V119" s="11">
        <v>814</v>
      </c>
      <c r="W119" s="11">
        <v>-3.635513</v>
      </c>
      <c r="X119" s="11">
        <v>0.18038100000000001</v>
      </c>
      <c r="Y119" s="11">
        <v>3.8158940000000001</v>
      </c>
      <c r="Z119" s="18">
        <f t="shared" si="3"/>
        <v>1.0496163815120452</v>
      </c>
      <c r="AA119" s="11" t="s">
        <v>77</v>
      </c>
      <c r="AC119" s="11" t="s">
        <v>78</v>
      </c>
      <c r="AD119" s="11">
        <v>749</v>
      </c>
      <c r="AE119" s="11">
        <v>-1.751007</v>
      </c>
      <c r="AF119" s="11">
        <v>-2.04948</v>
      </c>
      <c r="AG119" s="11">
        <v>0.29847200000000002</v>
      </c>
      <c r="AH119" s="18">
        <f t="shared" si="4"/>
        <v>0.17045734254631764</v>
      </c>
      <c r="AI119" s="11">
        <v>17.045753000000001</v>
      </c>
      <c r="AK119" s="11" t="s">
        <v>83</v>
      </c>
      <c r="AL119" s="11">
        <v>748</v>
      </c>
      <c r="AM119" s="11">
        <v>-15.567629</v>
      </c>
      <c r="AN119" s="11">
        <v>-13.269617999999999</v>
      </c>
      <c r="AO119" s="11">
        <v>2.2980100000000001</v>
      </c>
      <c r="AP119" s="18">
        <f t="shared" si="5"/>
        <v>0.14761464318040982</v>
      </c>
      <c r="AQ119" s="11">
        <v>14.761467</v>
      </c>
      <c r="AS119" s="11" t="s">
        <v>76</v>
      </c>
      <c r="AT119" s="11">
        <v>110</v>
      </c>
      <c r="AU119" s="11">
        <v>-19.468398000000001</v>
      </c>
      <c r="AV119" s="11">
        <v>-20.863486999999999</v>
      </c>
      <c r="AW119" s="11">
        <v>1.395089</v>
      </c>
      <c r="AX119" s="11">
        <v>7.1659170000000003</v>
      </c>
    </row>
    <row r="120" spans="2:50" x14ac:dyDescent="0.35">
      <c r="B120" s="10" t="s">
        <v>14</v>
      </c>
      <c r="C120" s="10">
        <v>0.71995299999999995</v>
      </c>
      <c r="E120" s="11">
        <v>2</v>
      </c>
      <c r="F120" s="11">
        <v>3</v>
      </c>
      <c r="G120" s="11">
        <v>8</v>
      </c>
      <c r="I120" s="11">
        <v>2.6241140000000001</v>
      </c>
      <c r="J120" s="11">
        <v>2.842619</v>
      </c>
      <c r="K120" s="11">
        <v>60</v>
      </c>
      <c r="U120" s="11" t="s">
        <v>76</v>
      </c>
      <c r="V120" s="11">
        <v>45</v>
      </c>
      <c r="W120" s="11">
        <v>-1.040036</v>
      </c>
      <c r="X120" s="11">
        <v>4.8710000000000003E-2</v>
      </c>
      <c r="Y120" s="11">
        <v>1.088746</v>
      </c>
      <c r="Z120" s="18">
        <f t="shared" si="3"/>
        <v>1.0468349172528644</v>
      </c>
      <c r="AA120" s="11" t="s">
        <v>77</v>
      </c>
      <c r="AC120" s="11" t="s">
        <v>78</v>
      </c>
      <c r="AD120" s="11">
        <v>754</v>
      </c>
      <c r="AE120" s="11">
        <v>4.6645560000000001</v>
      </c>
      <c r="AF120" s="11">
        <v>3.6353620000000002</v>
      </c>
      <c r="AG120" s="11">
        <v>1.0291939999999999</v>
      </c>
      <c r="AH120" s="18">
        <f t="shared" si="4"/>
        <v>0.22064136436565451</v>
      </c>
      <c r="AI120" s="11">
        <v>22.064129999999999</v>
      </c>
      <c r="AK120" s="11" t="s">
        <v>83</v>
      </c>
      <c r="AL120" s="11">
        <v>755</v>
      </c>
      <c r="AM120" s="11">
        <v>-10.221747000000001</v>
      </c>
      <c r="AN120" s="11">
        <v>-8.1506699999999999</v>
      </c>
      <c r="AO120" s="11">
        <v>2.0710769999999998</v>
      </c>
      <c r="AP120" s="18">
        <f t="shared" si="5"/>
        <v>0.20261477808049835</v>
      </c>
      <c r="AQ120" s="11">
        <v>20.261476999999999</v>
      </c>
      <c r="AS120" s="11" t="s">
        <v>76</v>
      </c>
      <c r="AT120" s="11">
        <v>111</v>
      </c>
      <c r="AU120" s="11">
        <v>-29.027856</v>
      </c>
      <c r="AV120" s="11">
        <v>-27.018616000000002</v>
      </c>
      <c r="AW120" s="11">
        <v>2.0092400000000001</v>
      </c>
      <c r="AX120" s="11">
        <v>6.9217659999999999</v>
      </c>
    </row>
    <row r="121" spans="2:50" x14ac:dyDescent="0.35">
      <c r="B121" s="10" t="s">
        <v>15</v>
      </c>
      <c r="C121" s="10">
        <v>0.32499600000000001</v>
      </c>
      <c r="E121" s="11">
        <v>3</v>
      </c>
      <c r="F121" s="11">
        <v>4</v>
      </c>
      <c r="G121" s="11">
        <v>12</v>
      </c>
      <c r="I121" s="11">
        <v>2.842619</v>
      </c>
      <c r="J121" s="11">
        <v>3.061124</v>
      </c>
      <c r="K121" s="11">
        <v>30</v>
      </c>
      <c r="U121" s="11" t="s">
        <v>76</v>
      </c>
      <c r="V121" s="11">
        <v>392</v>
      </c>
      <c r="W121" s="11">
        <v>3.0382470000000001</v>
      </c>
      <c r="X121" s="11">
        <v>-7.7349000000000001E-2</v>
      </c>
      <c r="Y121" s="11">
        <v>3.1155949999999999</v>
      </c>
      <c r="Z121" s="18">
        <f t="shared" si="3"/>
        <v>1.025458101332775</v>
      </c>
      <c r="AA121" s="11" t="s">
        <v>77</v>
      </c>
      <c r="AC121" s="11" t="s">
        <v>78</v>
      </c>
      <c r="AD121" s="11">
        <v>760</v>
      </c>
      <c r="AE121" s="11">
        <v>-11.539313</v>
      </c>
      <c r="AF121" s="11">
        <v>-12.775905</v>
      </c>
      <c r="AG121" s="11">
        <v>1.2365919999999999</v>
      </c>
      <c r="AH121" s="18">
        <f t="shared" si="4"/>
        <v>0.10716339872226362</v>
      </c>
      <c r="AI121" s="11">
        <v>10.716339</v>
      </c>
      <c r="AK121" s="11" t="s">
        <v>83</v>
      </c>
      <c r="AL121" s="11">
        <v>759</v>
      </c>
      <c r="AM121" s="11">
        <v>-0.15624299999999999</v>
      </c>
      <c r="AN121" s="11">
        <v>-8.5534339999999993</v>
      </c>
      <c r="AO121" s="11">
        <v>8.3971909999999994</v>
      </c>
      <c r="AP121" s="18">
        <f t="shared" si="5"/>
        <v>53.744430150470741</v>
      </c>
      <c r="AQ121" s="11" t="s">
        <v>77</v>
      </c>
      <c r="AS121" s="11" t="s">
        <v>78</v>
      </c>
      <c r="AT121" s="11">
        <v>112</v>
      </c>
      <c r="AU121" s="11">
        <v>21.528189999999999</v>
      </c>
      <c r="AV121" s="11">
        <v>24.769099000000001</v>
      </c>
      <c r="AW121" s="11">
        <v>3.2409089999999998</v>
      </c>
      <c r="AX121" s="11">
        <v>15.054254999999999</v>
      </c>
    </row>
    <row r="122" spans="2:50" x14ac:dyDescent="0.35">
      <c r="B122" s="10" t="s">
        <v>16</v>
      </c>
      <c r="C122" s="10">
        <v>1.038141</v>
      </c>
      <c r="E122" s="11">
        <v>4</v>
      </c>
      <c r="F122" s="11">
        <v>5</v>
      </c>
      <c r="G122" s="11">
        <v>4</v>
      </c>
      <c r="I122" s="11">
        <v>3.061124</v>
      </c>
      <c r="J122" s="11">
        <v>3.2796280000000002</v>
      </c>
      <c r="K122" s="11">
        <v>33</v>
      </c>
      <c r="U122" s="11" t="s">
        <v>76</v>
      </c>
      <c r="V122" s="11">
        <v>1331</v>
      </c>
      <c r="W122" s="11">
        <v>2.0413670000000002</v>
      </c>
      <c r="X122" s="11">
        <v>4.1208349999999996</v>
      </c>
      <c r="Y122" s="11">
        <v>2.0794679999999999</v>
      </c>
      <c r="Z122" s="18">
        <f t="shared" si="3"/>
        <v>1.018664453770439</v>
      </c>
      <c r="AA122" s="11" t="s">
        <v>77</v>
      </c>
      <c r="AC122" s="11" t="s">
        <v>78</v>
      </c>
      <c r="AD122" s="11">
        <v>766</v>
      </c>
      <c r="AE122" s="11">
        <v>-0.19413</v>
      </c>
      <c r="AF122" s="11">
        <v>0.16326499999999999</v>
      </c>
      <c r="AG122" s="11">
        <v>0.35739599999999999</v>
      </c>
      <c r="AH122" s="18">
        <f t="shared" si="4"/>
        <v>1.8410137536702209</v>
      </c>
      <c r="AI122" s="11" t="s">
        <v>77</v>
      </c>
      <c r="AK122" s="11" t="s">
        <v>83</v>
      </c>
      <c r="AL122" s="11">
        <v>767</v>
      </c>
      <c r="AM122" s="11">
        <v>-13.279939000000001</v>
      </c>
      <c r="AN122" s="11">
        <v>-13.698034</v>
      </c>
      <c r="AO122" s="11">
        <v>0.41809600000000002</v>
      </c>
      <c r="AP122" s="18">
        <f t="shared" si="5"/>
        <v>3.148327714457122E-2</v>
      </c>
      <c r="AQ122" s="11">
        <v>3.148326</v>
      </c>
      <c r="AS122" s="11" t="s">
        <v>76</v>
      </c>
      <c r="AT122" s="11">
        <v>113</v>
      </c>
      <c r="AU122" s="11">
        <v>15.185259</v>
      </c>
      <c r="AV122" s="11">
        <v>16.867426999999999</v>
      </c>
      <c r="AW122" s="11">
        <v>1.682167</v>
      </c>
      <c r="AX122" s="11">
        <v>11.077634</v>
      </c>
    </row>
    <row r="123" spans="2:50" x14ac:dyDescent="0.35">
      <c r="B123" s="10" t="s">
        <v>17</v>
      </c>
      <c r="C123" s="10">
        <v>3.6454309999999999</v>
      </c>
      <c r="E123" s="11">
        <v>5</v>
      </c>
      <c r="F123" s="11">
        <v>6</v>
      </c>
      <c r="G123" s="11">
        <v>6</v>
      </c>
      <c r="I123" s="11">
        <v>3.2796280000000002</v>
      </c>
      <c r="J123" s="11">
        <v>3.4981330000000002</v>
      </c>
      <c r="K123" s="11">
        <v>19</v>
      </c>
      <c r="U123" s="11" t="s">
        <v>76</v>
      </c>
      <c r="V123" s="11">
        <v>1446</v>
      </c>
      <c r="W123" s="11">
        <v>-3.7783630000000001</v>
      </c>
      <c r="X123" s="11">
        <v>5.3434000000000002E-2</v>
      </c>
      <c r="Y123" s="11">
        <v>3.8317969999999999</v>
      </c>
      <c r="Z123" s="18">
        <f t="shared" si="3"/>
        <v>1.014142103339462</v>
      </c>
      <c r="AA123" s="11" t="s">
        <v>77</v>
      </c>
      <c r="AC123" s="11" t="s">
        <v>78</v>
      </c>
      <c r="AD123" s="11">
        <v>771</v>
      </c>
      <c r="AE123" s="11">
        <v>-15.474970000000001</v>
      </c>
      <c r="AF123" s="11">
        <v>-12.986846</v>
      </c>
      <c r="AG123" s="11">
        <v>2.488124</v>
      </c>
      <c r="AH123" s="18">
        <f t="shared" si="4"/>
        <v>0.16078376888614324</v>
      </c>
      <c r="AI123" s="11">
        <v>16.078377</v>
      </c>
      <c r="AK123" s="11" t="s">
        <v>83</v>
      </c>
      <c r="AL123" s="11">
        <v>770</v>
      </c>
      <c r="AM123" s="11">
        <v>-5.9730639999999999</v>
      </c>
      <c r="AN123" s="11">
        <v>-3.6432370000000001</v>
      </c>
      <c r="AO123" s="11">
        <v>2.3298269999999999</v>
      </c>
      <c r="AP123" s="18">
        <f t="shared" si="5"/>
        <v>0.39005558956006497</v>
      </c>
      <c r="AQ123" s="11">
        <v>39.005555999999999</v>
      </c>
      <c r="AS123" s="11" t="s">
        <v>76</v>
      </c>
      <c r="AT123" s="11">
        <v>114</v>
      </c>
      <c r="AU123" s="11">
        <v>-2.6089639999999998</v>
      </c>
      <c r="AV123" s="11">
        <v>-0.65390199999999998</v>
      </c>
      <c r="AW123" s="11">
        <v>1.9550620000000001</v>
      </c>
      <c r="AX123" s="11">
        <v>74.936322000000004</v>
      </c>
    </row>
    <row r="124" spans="2:50" x14ac:dyDescent="0.35">
      <c r="B124" s="10" t="s">
        <v>18</v>
      </c>
      <c r="C124" s="10">
        <v>19.340913</v>
      </c>
      <c r="E124" s="11">
        <v>6</v>
      </c>
      <c r="F124" s="11">
        <v>7</v>
      </c>
      <c r="G124" s="11">
        <v>5</v>
      </c>
      <c r="I124" s="11">
        <v>3.4981330000000002</v>
      </c>
      <c r="J124" s="11">
        <v>3.716637</v>
      </c>
      <c r="K124" s="11">
        <v>31</v>
      </c>
      <c r="U124" s="11" t="s">
        <v>76</v>
      </c>
      <c r="V124" s="11">
        <v>1048</v>
      </c>
      <c r="W124" s="11">
        <v>-2.1295860000000002</v>
      </c>
      <c r="X124" s="11">
        <v>-8.0149999999999996E-3</v>
      </c>
      <c r="Y124" s="11">
        <v>2.1215709999999999</v>
      </c>
      <c r="Z124" s="18">
        <f t="shared" si="3"/>
        <v>0.99623635767703189</v>
      </c>
      <c r="AA124" s="11">
        <v>99.623634999999993</v>
      </c>
      <c r="AC124" s="11" t="s">
        <v>78</v>
      </c>
      <c r="AD124" s="11">
        <v>780</v>
      </c>
      <c r="AE124" s="11">
        <v>4.2446429999999999</v>
      </c>
      <c r="AF124" s="11">
        <v>5.1045959999999999</v>
      </c>
      <c r="AG124" s="11">
        <v>0.85995299999999997</v>
      </c>
      <c r="AH124" s="18">
        <f t="shared" si="4"/>
        <v>0.20259725022811106</v>
      </c>
      <c r="AI124" s="11">
        <v>20.259734999999999</v>
      </c>
      <c r="AK124" s="11" t="s">
        <v>83</v>
      </c>
      <c r="AL124" s="11">
        <v>778</v>
      </c>
      <c r="AM124" s="11">
        <v>-5.6808569999999996</v>
      </c>
      <c r="AN124" s="11">
        <v>-5.3864729999999996</v>
      </c>
      <c r="AO124" s="11">
        <v>0.29438399999999998</v>
      </c>
      <c r="AP124" s="18">
        <f t="shared" si="5"/>
        <v>5.1820350345027168E-2</v>
      </c>
      <c r="AQ124" s="11">
        <v>5.1820339999999998</v>
      </c>
      <c r="AS124" s="11" t="s">
        <v>83</v>
      </c>
      <c r="AT124" s="11">
        <v>115</v>
      </c>
      <c r="AU124" s="11">
        <v>-1.090171</v>
      </c>
      <c r="AV124" s="11">
        <v>-5.2948620000000002</v>
      </c>
      <c r="AW124" s="11">
        <v>4.2046910000000004</v>
      </c>
      <c r="AX124" s="11" t="s">
        <v>77</v>
      </c>
    </row>
    <row r="125" spans="2:50" x14ac:dyDescent="0.35">
      <c r="B125" s="10" t="s">
        <v>19</v>
      </c>
      <c r="C125" s="10">
        <v>19.946666</v>
      </c>
      <c r="E125" s="11">
        <v>7</v>
      </c>
      <c r="F125" s="11">
        <v>8</v>
      </c>
      <c r="G125" s="11">
        <v>2</v>
      </c>
      <c r="I125" s="11">
        <v>3.716637</v>
      </c>
      <c r="J125" s="11">
        <v>3.9351419999999999</v>
      </c>
      <c r="K125" s="11">
        <v>19</v>
      </c>
      <c r="U125" s="11" t="s">
        <v>76</v>
      </c>
      <c r="V125" s="11">
        <v>245</v>
      </c>
      <c r="W125" s="11">
        <v>2.9467249999999998</v>
      </c>
      <c r="X125" s="11">
        <v>1.6732E-2</v>
      </c>
      <c r="Y125" s="11">
        <v>2.9299930000000001</v>
      </c>
      <c r="Z125" s="18">
        <f t="shared" si="3"/>
        <v>0.99432183186418832</v>
      </c>
      <c r="AA125" s="11">
        <v>99.432167000000007</v>
      </c>
      <c r="AC125" s="11" t="s">
        <v>78</v>
      </c>
      <c r="AD125" s="11">
        <v>786</v>
      </c>
      <c r="AE125" s="11">
        <v>17.388373999999999</v>
      </c>
      <c r="AF125" s="11">
        <v>15.744529999999999</v>
      </c>
      <c r="AG125" s="11">
        <v>1.6438440000000001</v>
      </c>
      <c r="AH125" s="18">
        <f t="shared" si="4"/>
        <v>9.4536959004907536E-2</v>
      </c>
      <c r="AI125" s="11">
        <v>9.4536949999999997</v>
      </c>
      <c r="AK125" s="11" t="s">
        <v>83</v>
      </c>
      <c r="AL125" s="11">
        <v>784</v>
      </c>
      <c r="AM125" s="11">
        <v>20.559457999999999</v>
      </c>
      <c r="AN125" s="11">
        <v>28.791143999999999</v>
      </c>
      <c r="AO125" s="11">
        <v>8.2316859999999998</v>
      </c>
      <c r="AP125" s="18">
        <f t="shared" si="5"/>
        <v>0.40038438756508077</v>
      </c>
      <c r="AQ125" s="11">
        <v>40.038438999999997</v>
      </c>
      <c r="AS125" s="11" t="s">
        <v>76</v>
      </c>
      <c r="AT125" s="11">
        <v>116</v>
      </c>
      <c r="AU125" s="11">
        <v>-2.2574019999999999</v>
      </c>
      <c r="AV125" s="11">
        <v>-1.2584409999999999</v>
      </c>
      <c r="AW125" s="11">
        <v>0.99895999999999996</v>
      </c>
      <c r="AX125" s="11">
        <v>44.252656000000002</v>
      </c>
    </row>
    <row r="126" spans="2:50" x14ac:dyDescent="0.35">
      <c r="B126" s="10" t="s">
        <v>20</v>
      </c>
      <c r="C126" s="10">
        <v>12.184768</v>
      </c>
      <c r="E126" s="11">
        <v>8</v>
      </c>
      <c r="F126" s="11">
        <v>9</v>
      </c>
      <c r="G126" s="11">
        <v>0</v>
      </c>
      <c r="I126" s="11">
        <v>3.9351419999999999</v>
      </c>
      <c r="J126" s="11">
        <v>4.1536460000000002</v>
      </c>
      <c r="K126" s="11">
        <v>17</v>
      </c>
      <c r="U126" s="11" t="s">
        <v>76</v>
      </c>
      <c r="V126" s="11">
        <v>1834</v>
      </c>
      <c r="W126" s="11">
        <v>-7.0437419999999999</v>
      </c>
      <c r="X126" s="11">
        <v>-13.869713000000001</v>
      </c>
      <c r="Y126" s="11">
        <v>6.825971</v>
      </c>
      <c r="Z126" s="18">
        <f t="shared" si="3"/>
        <v>0.9690830527296429</v>
      </c>
      <c r="AA126" s="11">
        <v>96.908293</v>
      </c>
      <c r="AC126" s="11" t="s">
        <v>78</v>
      </c>
      <c r="AD126" s="11">
        <v>789</v>
      </c>
      <c r="AE126" s="11">
        <v>26.609836999999999</v>
      </c>
      <c r="AF126" s="11">
        <v>31.172781000000001</v>
      </c>
      <c r="AG126" s="11">
        <v>4.562945</v>
      </c>
      <c r="AH126" s="18">
        <f t="shared" si="4"/>
        <v>0.1714758718739991</v>
      </c>
      <c r="AI126" s="11">
        <v>17.147586</v>
      </c>
      <c r="AK126" s="11" t="s">
        <v>83</v>
      </c>
      <c r="AL126" s="11">
        <v>793</v>
      </c>
      <c r="AM126" s="11">
        <v>-12.257963999999999</v>
      </c>
      <c r="AN126" s="11">
        <v>-12.214053</v>
      </c>
      <c r="AO126" s="11">
        <v>4.3910999999999999E-2</v>
      </c>
      <c r="AP126" s="18">
        <f t="shared" si="5"/>
        <v>3.5822425322835018E-3</v>
      </c>
      <c r="AQ126" s="11">
        <v>0.35822700000000002</v>
      </c>
      <c r="AS126" s="11" t="s">
        <v>76</v>
      </c>
      <c r="AT126" s="11">
        <v>117</v>
      </c>
      <c r="AU126" s="11">
        <v>-6.5276730000000001</v>
      </c>
      <c r="AV126" s="11">
        <v>-9.163119</v>
      </c>
      <c r="AW126" s="11">
        <v>2.635446</v>
      </c>
      <c r="AX126" s="11">
        <v>40.373435000000001</v>
      </c>
    </row>
    <row r="127" spans="2:50" x14ac:dyDescent="0.35">
      <c r="B127" s="10" t="s">
        <v>21</v>
      </c>
      <c r="C127" s="10">
        <v>3.0929799999999998</v>
      </c>
      <c r="E127" s="11">
        <v>9</v>
      </c>
      <c r="F127" s="11">
        <v>10</v>
      </c>
      <c r="G127" s="11">
        <v>2</v>
      </c>
      <c r="I127" s="11">
        <v>4.1536460000000002</v>
      </c>
      <c r="J127" s="11">
        <v>4.3721509999999997</v>
      </c>
      <c r="K127" s="11">
        <v>9</v>
      </c>
      <c r="U127" s="11" t="s">
        <v>76</v>
      </c>
      <c r="V127" s="11">
        <v>1245</v>
      </c>
      <c r="W127" s="11">
        <v>1.264103</v>
      </c>
      <c r="X127" s="11">
        <v>2.4430930000000002</v>
      </c>
      <c r="Y127" s="11">
        <v>1.1789890000000001</v>
      </c>
      <c r="Z127" s="18">
        <f t="shared" si="3"/>
        <v>0.93266846135164627</v>
      </c>
      <c r="AA127" s="11">
        <v>93.266857999999999</v>
      </c>
      <c r="AC127" s="11" t="s">
        <v>78</v>
      </c>
      <c r="AD127" s="11">
        <v>796</v>
      </c>
      <c r="AE127" s="11">
        <v>30.242445</v>
      </c>
      <c r="AF127" s="11">
        <v>39.250984000000003</v>
      </c>
      <c r="AG127" s="11">
        <v>9.0085390000000007</v>
      </c>
      <c r="AH127" s="18">
        <f t="shared" si="4"/>
        <v>0.29787733762928231</v>
      </c>
      <c r="AI127" s="11">
        <v>29.787735999999999</v>
      </c>
      <c r="AK127" s="11" t="s">
        <v>83</v>
      </c>
      <c r="AL127" s="11">
        <v>795</v>
      </c>
      <c r="AM127" s="11">
        <v>-13.743449999999999</v>
      </c>
      <c r="AN127" s="11">
        <v>-13.397266999999999</v>
      </c>
      <c r="AO127" s="11">
        <v>0.34618300000000002</v>
      </c>
      <c r="AP127" s="18">
        <f t="shared" si="5"/>
        <v>2.5188944551768299E-2</v>
      </c>
      <c r="AQ127" s="11">
        <v>2.518894</v>
      </c>
      <c r="AS127" s="11" t="s">
        <v>76</v>
      </c>
      <c r="AT127" s="11">
        <v>118</v>
      </c>
      <c r="AU127" s="11">
        <v>-5.0336999999999996</v>
      </c>
      <c r="AV127" s="11">
        <v>-5.0468719999999996</v>
      </c>
      <c r="AW127" s="11">
        <v>1.3173000000000001E-2</v>
      </c>
      <c r="AX127" s="11">
        <v>0.261687</v>
      </c>
    </row>
    <row r="128" spans="2:50" x14ac:dyDescent="0.35">
      <c r="E128" s="11">
        <v>10</v>
      </c>
      <c r="F128" s="11">
        <v>11</v>
      </c>
      <c r="G128" s="11">
        <v>0</v>
      </c>
      <c r="I128" s="11">
        <v>4.3721509999999997</v>
      </c>
      <c r="J128" s="11">
        <v>4.5906549999999999</v>
      </c>
      <c r="K128" s="11">
        <v>12</v>
      </c>
      <c r="U128" s="11" t="s">
        <v>76</v>
      </c>
      <c r="V128" s="11">
        <v>1917</v>
      </c>
      <c r="W128" s="11">
        <v>-2.6907830000000001</v>
      </c>
      <c r="X128" s="11">
        <v>-5.1975410000000002</v>
      </c>
      <c r="Y128" s="11">
        <v>2.506758</v>
      </c>
      <c r="Z128" s="18">
        <f t="shared" si="3"/>
        <v>0.93160912641413296</v>
      </c>
      <c r="AA128" s="11">
        <v>93.160897000000006</v>
      </c>
      <c r="AC128" s="11" t="s">
        <v>78</v>
      </c>
      <c r="AD128" s="11">
        <v>801</v>
      </c>
      <c r="AE128" s="11">
        <v>8.9580839999999995</v>
      </c>
      <c r="AF128" s="11">
        <v>12.069509</v>
      </c>
      <c r="AG128" s="11">
        <v>3.1114250000000001</v>
      </c>
      <c r="AH128" s="18">
        <f t="shared" si="4"/>
        <v>0.34733152759005165</v>
      </c>
      <c r="AI128" s="11">
        <v>34.733150000000002</v>
      </c>
      <c r="AK128" s="11" t="s">
        <v>83</v>
      </c>
      <c r="AL128" s="11">
        <v>800</v>
      </c>
      <c r="AM128" s="11">
        <v>-9.0817759999999996</v>
      </c>
      <c r="AN128" s="11">
        <v>-10.324298000000001</v>
      </c>
      <c r="AO128" s="11">
        <v>1.2425219999999999</v>
      </c>
      <c r="AP128" s="18">
        <f t="shared" si="5"/>
        <v>0.13681486969068604</v>
      </c>
      <c r="AQ128" s="11">
        <v>13.681485</v>
      </c>
      <c r="AS128" s="11" t="s">
        <v>76</v>
      </c>
      <c r="AT128" s="11">
        <v>119</v>
      </c>
      <c r="AU128" s="11">
        <v>18.718059</v>
      </c>
      <c r="AV128" s="11">
        <v>16.919228</v>
      </c>
      <c r="AW128" s="11">
        <v>1.7988310000000001</v>
      </c>
      <c r="AX128" s="11">
        <v>9.6101349999999996</v>
      </c>
    </row>
    <row r="129" spans="5:50" x14ac:dyDescent="0.35">
      <c r="E129" s="11">
        <v>11</v>
      </c>
      <c r="F129" s="11">
        <v>12</v>
      </c>
      <c r="G129" s="11">
        <v>1</v>
      </c>
      <c r="I129" s="11">
        <v>4.5906549999999999</v>
      </c>
      <c r="J129" s="11">
        <v>4.8091600000000003</v>
      </c>
      <c r="K129" s="11">
        <v>10</v>
      </c>
      <c r="U129" s="11" t="s">
        <v>76</v>
      </c>
      <c r="V129" s="11">
        <v>94</v>
      </c>
      <c r="W129" s="11">
        <v>-3.0424530000000001</v>
      </c>
      <c r="X129" s="11">
        <v>-5.8473959999999998</v>
      </c>
      <c r="Y129" s="11">
        <v>2.8049430000000002</v>
      </c>
      <c r="Z129" s="18">
        <f t="shared" si="3"/>
        <v>0.92193470203155159</v>
      </c>
      <c r="AA129" s="11">
        <v>92.193442000000005</v>
      </c>
      <c r="AC129" s="11" t="s">
        <v>78</v>
      </c>
      <c r="AD129" s="11">
        <v>808</v>
      </c>
      <c r="AE129" s="11">
        <v>13.587001000000001</v>
      </c>
      <c r="AF129" s="11">
        <v>12.279292</v>
      </c>
      <c r="AG129" s="11">
        <v>1.307709</v>
      </c>
      <c r="AH129" s="18">
        <f t="shared" si="4"/>
        <v>9.6247067325600399E-2</v>
      </c>
      <c r="AI129" s="11">
        <v>9.624708</v>
      </c>
      <c r="AK129" s="11" t="s">
        <v>83</v>
      </c>
      <c r="AL129" s="11">
        <v>807</v>
      </c>
      <c r="AM129" s="11">
        <v>13.480468</v>
      </c>
      <c r="AN129" s="11">
        <v>7.0488809999999997</v>
      </c>
      <c r="AO129" s="11">
        <v>6.4315879999999996</v>
      </c>
      <c r="AP129" s="18">
        <f t="shared" si="5"/>
        <v>0.47710420736134679</v>
      </c>
      <c r="AQ129" s="11">
        <v>47.710417999999997</v>
      </c>
      <c r="AS129" s="11" t="s">
        <v>76</v>
      </c>
      <c r="AT129" s="11">
        <v>120</v>
      </c>
      <c r="AU129" s="11">
        <v>-27.157923</v>
      </c>
      <c r="AV129" s="11">
        <v>-24.798746000000001</v>
      </c>
      <c r="AW129" s="11">
        <v>2.359178</v>
      </c>
      <c r="AX129" s="11">
        <v>8.6868850000000002</v>
      </c>
    </row>
    <row r="130" spans="5:50" x14ac:dyDescent="0.35">
      <c r="I130" s="11">
        <v>4.8091600000000003</v>
      </c>
      <c r="J130" s="11">
        <v>5.0276639999999997</v>
      </c>
      <c r="K130" s="11">
        <v>9</v>
      </c>
      <c r="U130" s="11" t="s">
        <v>76</v>
      </c>
      <c r="V130" s="11">
        <v>659</v>
      </c>
      <c r="W130" s="11">
        <v>-0.98538899999999996</v>
      </c>
      <c r="X130" s="11">
        <v>-1.880417</v>
      </c>
      <c r="Y130" s="11">
        <v>0.89502800000000005</v>
      </c>
      <c r="Z130" s="18">
        <f t="shared" si="3"/>
        <v>0.90829915901232927</v>
      </c>
      <c r="AA130" s="11">
        <v>90.829835000000003</v>
      </c>
      <c r="AC130" s="11" t="s">
        <v>78</v>
      </c>
      <c r="AD130" s="11">
        <v>817</v>
      </c>
      <c r="AE130" s="11">
        <v>-21.288281999999999</v>
      </c>
      <c r="AF130" s="11">
        <v>-18.653752000000001</v>
      </c>
      <c r="AG130" s="11">
        <v>2.6345299999999998</v>
      </c>
      <c r="AH130" s="18">
        <f t="shared" si="4"/>
        <v>0.1237549371057749</v>
      </c>
      <c r="AI130" s="11">
        <v>12.375491999999999</v>
      </c>
      <c r="AK130" s="11" t="s">
        <v>83</v>
      </c>
      <c r="AL130" s="11">
        <v>812</v>
      </c>
      <c r="AM130" s="11">
        <v>-22.279344999999999</v>
      </c>
      <c r="AN130" s="11">
        <v>-24.144252999999999</v>
      </c>
      <c r="AO130" s="11">
        <v>1.864908</v>
      </c>
      <c r="AP130" s="18">
        <f t="shared" si="5"/>
        <v>8.3705692424979286E-2</v>
      </c>
      <c r="AQ130" s="11">
        <v>8.3705680000000005</v>
      </c>
      <c r="AS130" s="11" t="s">
        <v>76</v>
      </c>
      <c r="AT130" s="11">
        <v>121</v>
      </c>
      <c r="AU130" s="11">
        <v>6.5748439999999997</v>
      </c>
      <c r="AV130" s="11">
        <v>2.4137719999999998</v>
      </c>
      <c r="AW130" s="11">
        <v>4.1610719999999999</v>
      </c>
      <c r="AX130" s="11">
        <v>63.287764000000003</v>
      </c>
    </row>
    <row r="131" spans="5:50" x14ac:dyDescent="0.35">
      <c r="I131" s="11">
        <v>5.0276639999999997</v>
      </c>
      <c r="J131" s="11">
        <v>5.2461690000000001</v>
      </c>
      <c r="K131" s="11">
        <v>9</v>
      </c>
      <c r="U131" s="11" t="s">
        <v>76</v>
      </c>
      <c r="V131" s="11">
        <v>1553</v>
      </c>
      <c r="W131" s="11">
        <v>-2.053957</v>
      </c>
      <c r="X131" s="11">
        <v>-3.9014250000000001</v>
      </c>
      <c r="Y131" s="11">
        <v>1.8474680000000001</v>
      </c>
      <c r="Z131" s="18">
        <f t="shared" si="3"/>
        <v>0.89946771037563111</v>
      </c>
      <c r="AA131" s="11">
        <v>89.946779000000006</v>
      </c>
      <c r="AC131" s="11" t="s">
        <v>78</v>
      </c>
      <c r="AD131" s="11">
        <v>820</v>
      </c>
      <c r="AE131" s="11">
        <v>31.279515</v>
      </c>
      <c r="AF131" s="11">
        <v>17.009453000000001</v>
      </c>
      <c r="AG131" s="11">
        <v>14.270061999999999</v>
      </c>
      <c r="AH131" s="18">
        <f t="shared" si="4"/>
        <v>0.45621110173862989</v>
      </c>
      <c r="AI131" s="11">
        <v>45.621111999999997</v>
      </c>
      <c r="AK131" s="11" t="s">
        <v>83</v>
      </c>
      <c r="AL131" s="11">
        <v>822</v>
      </c>
      <c r="AM131" s="11">
        <v>29.962292999999999</v>
      </c>
      <c r="AN131" s="11">
        <v>30.27336</v>
      </c>
      <c r="AO131" s="11">
        <v>0.31106699999999998</v>
      </c>
      <c r="AP131" s="18">
        <f t="shared" si="5"/>
        <v>1.038194907178833E-2</v>
      </c>
      <c r="AQ131" s="11">
        <v>1.0381940000000001</v>
      </c>
      <c r="AS131" s="11" t="s">
        <v>83</v>
      </c>
      <c r="AT131" s="11">
        <v>122</v>
      </c>
      <c r="AU131" s="11">
        <v>-18.097031000000001</v>
      </c>
      <c r="AV131" s="11">
        <v>-15.760954</v>
      </c>
      <c r="AW131" s="11">
        <v>2.336077</v>
      </c>
      <c r="AX131" s="11">
        <v>12.908618000000001</v>
      </c>
    </row>
    <row r="132" spans="5:50" x14ac:dyDescent="0.35">
      <c r="I132" s="11">
        <v>5.2461690000000001</v>
      </c>
      <c r="J132" s="11">
        <v>5.4646739999999996</v>
      </c>
      <c r="K132" s="11">
        <v>5</v>
      </c>
      <c r="U132" s="11" t="s">
        <v>76</v>
      </c>
      <c r="V132" s="11">
        <v>1740</v>
      </c>
      <c r="W132" s="11">
        <v>-3.9742109999999999</v>
      </c>
      <c r="X132" s="11">
        <v>-0.46329300000000001</v>
      </c>
      <c r="Y132" s="11">
        <v>3.5109180000000002</v>
      </c>
      <c r="Z132" s="18">
        <f t="shared" si="3"/>
        <v>0.88342516288138706</v>
      </c>
      <c r="AA132" s="11">
        <v>88.342515000000006</v>
      </c>
      <c r="AC132" s="11" t="s">
        <v>78</v>
      </c>
      <c r="AD132" s="11">
        <v>828</v>
      </c>
      <c r="AE132" s="11">
        <v>-1.4501440000000001</v>
      </c>
      <c r="AF132" s="11">
        <v>-3.1774659999999999</v>
      </c>
      <c r="AG132" s="11">
        <v>1.727322</v>
      </c>
      <c r="AH132" s="18">
        <f t="shared" si="4"/>
        <v>1.1911382593728621</v>
      </c>
      <c r="AI132" s="11" t="s">
        <v>77</v>
      </c>
      <c r="AK132" s="11" t="s">
        <v>83</v>
      </c>
      <c r="AL132" s="11">
        <v>825</v>
      </c>
      <c r="AM132" s="11">
        <v>4.6083369999999997</v>
      </c>
      <c r="AN132" s="11">
        <v>4.3007499999999999</v>
      </c>
      <c r="AO132" s="11">
        <v>0.307587</v>
      </c>
      <c r="AP132" s="18">
        <f t="shared" si="5"/>
        <v>6.6745769677868619E-2</v>
      </c>
      <c r="AQ132" s="11">
        <v>6.6745770000000002</v>
      </c>
      <c r="AS132" s="11" t="s">
        <v>76</v>
      </c>
      <c r="AT132" s="11">
        <v>123</v>
      </c>
      <c r="AU132" s="11">
        <v>-9.2913899999999998</v>
      </c>
      <c r="AV132" s="11">
        <v>-7.9424219999999996</v>
      </c>
      <c r="AW132" s="11">
        <v>1.3489679999999999</v>
      </c>
      <c r="AX132" s="11">
        <v>14.518475</v>
      </c>
    </row>
    <row r="133" spans="5:50" x14ac:dyDescent="0.35">
      <c r="I133" s="11">
        <v>5.4646739999999996</v>
      </c>
      <c r="J133" s="11">
        <v>5.6831779999999998</v>
      </c>
      <c r="K133" s="11">
        <v>1</v>
      </c>
      <c r="U133" s="11" t="s">
        <v>76</v>
      </c>
      <c r="V133" s="11">
        <v>1836</v>
      </c>
      <c r="W133" s="11">
        <v>-0.313971</v>
      </c>
      <c r="X133" s="11">
        <v>-0.58998300000000004</v>
      </c>
      <c r="Y133" s="11">
        <v>0.27601199999999998</v>
      </c>
      <c r="Z133" s="18">
        <f t="shared" si="3"/>
        <v>0.87910029907220721</v>
      </c>
      <c r="AA133" s="11">
        <v>87.910171000000005</v>
      </c>
      <c r="AC133" s="11" t="s">
        <v>78</v>
      </c>
      <c r="AD133" s="11">
        <v>835</v>
      </c>
      <c r="AE133" s="11">
        <v>-15.656535</v>
      </c>
      <c r="AF133" s="11">
        <v>-11.274114000000001</v>
      </c>
      <c r="AG133" s="11">
        <v>4.3824209999999999</v>
      </c>
      <c r="AH133" s="18">
        <f t="shared" si="4"/>
        <v>0.2799100184044554</v>
      </c>
      <c r="AI133" s="11">
        <v>27.991001000000001</v>
      </c>
      <c r="AK133" s="11" t="s">
        <v>83</v>
      </c>
      <c r="AL133" s="11">
        <v>833</v>
      </c>
      <c r="AM133" s="11">
        <v>-11.010824</v>
      </c>
      <c r="AN133" s="11">
        <v>-9.7469830000000002</v>
      </c>
      <c r="AO133" s="11">
        <v>1.263841</v>
      </c>
      <c r="AP133" s="18">
        <f t="shared" si="5"/>
        <v>0.11478169117951573</v>
      </c>
      <c r="AQ133" s="11">
        <v>11.478168999999999</v>
      </c>
      <c r="AS133" s="11" t="s">
        <v>78</v>
      </c>
      <c r="AT133" s="11">
        <v>124</v>
      </c>
      <c r="AU133" s="11">
        <v>15.022112999999999</v>
      </c>
      <c r="AV133" s="11">
        <v>1.3202940000000001</v>
      </c>
      <c r="AW133" s="11">
        <v>13.701819</v>
      </c>
      <c r="AX133" s="11">
        <v>91.210995999999994</v>
      </c>
    </row>
    <row r="134" spans="5:50" x14ac:dyDescent="0.35">
      <c r="I134" s="11">
        <v>5.6831779999999998</v>
      </c>
      <c r="J134" s="11">
        <v>5.9016830000000002</v>
      </c>
      <c r="K134" s="11">
        <v>5</v>
      </c>
      <c r="U134" s="11" t="s">
        <v>76</v>
      </c>
      <c r="V134" s="11">
        <v>1719</v>
      </c>
      <c r="W134" s="11">
        <v>-1.9679489999999999</v>
      </c>
      <c r="X134" s="11">
        <v>-0.23919699999999999</v>
      </c>
      <c r="Y134" s="11">
        <v>1.7287520000000001</v>
      </c>
      <c r="Z134" s="18">
        <f t="shared" si="3"/>
        <v>0.87845365911413364</v>
      </c>
      <c r="AA134" s="11">
        <v>87.845349999999996</v>
      </c>
      <c r="AC134" s="11" t="s">
        <v>78</v>
      </c>
      <c r="AD134" s="11">
        <v>839</v>
      </c>
      <c r="AE134" s="11">
        <v>-10.479879</v>
      </c>
      <c r="AF134" s="11">
        <v>-5.1182150000000002</v>
      </c>
      <c r="AG134" s="11">
        <v>5.3616640000000002</v>
      </c>
      <c r="AH134" s="18">
        <f t="shared" si="4"/>
        <v>0.51161506731136874</v>
      </c>
      <c r="AI134" s="11">
        <v>51.161507999999998</v>
      </c>
      <c r="AK134" s="11" t="s">
        <v>83</v>
      </c>
      <c r="AL134" s="11">
        <v>838</v>
      </c>
      <c r="AM134" s="11">
        <v>-9.2411290000000008</v>
      </c>
      <c r="AN134" s="11">
        <v>-7.8159109999999998</v>
      </c>
      <c r="AO134" s="11">
        <v>1.4252180000000001</v>
      </c>
      <c r="AP134" s="18">
        <f t="shared" si="5"/>
        <v>0.15422552807129952</v>
      </c>
      <c r="AQ134" s="11">
        <v>15.422556</v>
      </c>
      <c r="AS134" s="11" t="s">
        <v>76</v>
      </c>
      <c r="AT134" s="11">
        <v>125</v>
      </c>
      <c r="AU134" s="11">
        <v>-7.5056859999999999</v>
      </c>
      <c r="AV134" s="11">
        <v>1.1688099999999999</v>
      </c>
      <c r="AW134" s="11">
        <v>8.6744970000000006</v>
      </c>
      <c r="AX134" s="11" t="s">
        <v>77</v>
      </c>
    </row>
    <row r="135" spans="5:50" x14ac:dyDescent="0.35">
      <c r="I135" s="11">
        <v>5.9016830000000002</v>
      </c>
      <c r="J135" s="11">
        <v>6.1201869999999996</v>
      </c>
      <c r="K135" s="11">
        <v>2</v>
      </c>
      <c r="U135" s="11" t="s">
        <v>76</v>
      </c>
      <c r="V135" s="11">
        <v>1874</v>
      </c>
      <c r="W135" s="11">
        <v>-2.9194399999999998</v>
      </c>
      <c r="X135" s="11">
        <v>-0.359595</v>
      </c>
      <c r="Y135" s="11">
        <v>2.5598459999999998</v>
      </c>
      <c r="Z135" s="18">
        <f t="shared" si="3"/>
        <v>0.87682774778724692</v>
      </c>
      <c r="AA135" s="11">
        <v>87.682748000000004</v>
      </c>
      <c r="AC135" s="11" t="s">
        <v>78</v>
      </c>
      <c r="AD135" s="11">
        <v>846</v>
      </c>
      <c r="AE135" s="11">
        <v>15.022062</v>
      </c>
      <c r="AF135" s="11">
        <v>16.625729</v>
      </c>
      <c r="AG135" s="11">
        <v>1.603667</v>
      </c>
      <c r="AH135" s="18">
        <f t="shared" si="4"/>
        <v>0.10675411937455723</v>
      </c>
      <c r="AI135" s="11">
        <v>10.675412</v>
      </c>
      <c r="AK135" s="11" t="s">
        <v>83</v>
      </c>
      <c r="AL135" s="11">
        <v>844</v>
      </c>
      <c r="AM135" s="11">
        <v>7.0461270000000003</v>
      </c>
      <c r="AN135" s="11">
        <v>3.430771</v>
      </c>
      <c r="AO135" s="11">
        <v>3.6153550000000001</v>
      </c>
      <c r="AP135" s="18">
        <f t="shared" si="5"/>
        <v>0.51309818855095857</v>
      </c>
      <c r="AQ135" s="11">
        <v>51.309826000000001</v>
      </c>
      <c r="AS135" s="11" t="s">
        <v>76</v>
      </c>
      <c r="AT135" s="11">
        <v>126</v>
      </c>
      <c r="AU135" s="11">
        <v>11.756548</v>
      </c>
      <c r="AV135" s="11">
        <v>9.0578050000000001</v>
      </c>
      <c r="AW135" s="11">
        <v>2.6987420000000002</v>
      </c>
      <c r="AX135" s="11">
        <v>22.95523</v>
      </c>
    </row>
    <row r="136" spans="5:50" x14ac:dyDescent="0.35">
      <c r="I136" s="11">
        <v>6.1201869999999996</v>
      </c>
      <c r="J136" s="11">
        <v>6.338692</v>
      </c>
      <c r="K136" s="11">
        <v>1</v>
      </c>
      <c r="U136" s="11" t="s">
        <v>76</v>
      </c>
      <c r="V136" s="11">
        <v>1531</v>
      </c>
      <c r="W136" s="11">
        <v>-3.573966</v>
      </c>
      <c r="X136" s="11">
        <v>-0.47936099999999998</v>
      </c>
      <c r="Y136" s="11">
        <v>3.0946060000000002</v>
      </c>
      <c r="Z136" s="18">
        <f t="shared" si="3"/>
        <v>0.86587449348986534</v>
      </c>
      <c r="AA136" s="11">
        <v>86.587427000000005</v>
      </c>
      <c r="AC136" s="11" t="s">
        <v>78</v>
      </c>
      <c r="AD136" s="11">
        <v>853</v>
      </c>
      <c r="AE136" s="11">
        <v>-17.54034</v>
      </c>
      <c r="AF136" s="11">
        <v>-19.588376</v>
      </c>
      <c r="AG136" s="11">
        <v>2.0480360000000002</v>
      </c>
      <c r="AH136" s="18">
        <f t="shared" si="4"/>
        <v>0.11676147668745304</v>
      </c>
      <c r="AI136" s="11">
        <v>11.67615</v>
      </c>
      <c r="AK136" s="11" t="s">
        <v>83</v>
      </c>
      <c r="AL136" s="11">
        <v>851</v>
      </c>
      <c r="AM136" s="11">
        <v>7.0027109999999997</v>
      </c>
      <c r="AN136" s="11">
        <v>6.7125519999999996</v>
      </c>
      <c r="AO136" s="11">
        <v>0.290159</v>
      </c>
      <c r="AP136" s="18">
        <f t="shared" si="5"/>
        <v>4.1435238438370513E-2</v>
      </c>
      <c r="AQ136" s="11">
        <v>4.1435250000000003</v>
      </c>
      <c r="AS136" s="11" t="s">
        <v>76</v>
      </c>
      <c r="AT136" s="11">
        <v>127</v>
      </c>
      <c r="AU136" s="11">
        <v>-4.9317250000000001</v>
      </c>
      <c r="AV136" s="11">
        <v>-2.4142969999999999</v>
      </c>
      <c r="AW136" s="11">
        <v>2.5174280000000002</v>
      </c>
      <c r="AX136" s="11">
        <v>51.045583000000001</v>
      </c>
    </row>
    <row r="137" spans="5:50" x14ac:dyDescent="0.35">
      <c r="I137" s="11">
        <v>6.338692</v>
      </c>
      <c r="J137" s="11">
        <v>6.5571960000000002</v>
      </c>
      <c r="K137" s="11">
        <v>1</v>
      </c>
      <c r="U137" s="11" t="s">
        <v>76</v>
      </c>
      <c r="V137" s="11">
        <v>1285</v>
      </c>
      <c r="W137" s="11">
        <v>2.2345410000000001</v>
      </c>
      <c r="X137" s="11">
        <v>4.1649029999999998</v>
      </c>
      <c r="Y137" s="11">
        <v>1.9303619999999999</v>
      </c>
      <c r="Z137" s="18">
        <f t="shared" ref="Z137:Z200" si="6">ABS(Y137/W137)</f>
        <v>0.86387405735674572</v>
      </c>
      <c r="AA137" s="11">
        <v>86.387400999999997</v>
      </c>
      <c r="AC137" s="11" t="s">
        <v>78</v>
      </c>
      <c r="AD137" s="11">
        <v>858</v>
      </c>
      <c r="AE137" s="11">
        <v>8.7597810000000003</v>
      </c>
      <c r="AF137" s="11">
        <v>1.887656</v>
      </c>
      <c r="AG137" s="11">
        <v>6.8721249999999996</v>
      </c>
      <c r="AH137" s="18">
        <f t="shared" si="4"/>
        <v>0.78450876797034075</v>
      </c>
      <c r="AI137" s="11">
        <v>78.450877000000006</v>
      </c>
      <c r="AK137" s="11" t="s">
        <v>83</v>
      </c>
      <c r="AL137" s="11">
        <v>856</v>
      </c>
      <c r="AM137" s="11">
        <v>1.07717</v>
      </c>
      <c r="AN137" s="11">
        <v>3.570738</v>
      </c>
      <c r="AO137" s="11">
        <v>2.4935670000000001</v>
      </c>
      <c r="AP137" s="18">
        <f t="shared" si="5"/>
        <v>2.3149242923586808</v>
      </c>
      <c r="AQ137" s="11" t="s">
        <v>77</v>
      </c>
      <c r="AS137" s="11" t="s">
        <v>78</v>
      </c>
      <c r="AT137" s="11">
        <v>128</v>
      </c>
      <c r="AU137" s="11">
        <v>-4.619707</v>
      </c>
      <c r="AV137" s="11">
        <v>-1.9205179999999999</v>
      </c>
      <c r="AW137" s="11">
        <v>2.6991900000000002</v>
      </c>
      <c r="AX137" s="11">
        <v>58.427722000000003</v>
      </c>
    </row>
    <row r="138" spans="5:50" x14ac:dyDescent="0.35">
      <c r="I138" s="11">
        <v>6.5571960000000002</v>
      </c>
      <c r="J138" s="11">
        <v>6.7757009999999998</v>
      </c>
      <c r="K138" s="11">
        <v>2</v>
      </c>
      <c r="U138" s="11" t="s">
        <v>76</v>
      </c>
      <c r="V138" s="11">
        <v>768</v>
      </c>
      <c r="W138" s="11">
        <v>5.8172050000000004</v>
      </c>
      <c r="X138" s="11">
        <v>0.81740599999999997</v>
      </c>
      <c r="Y138" s="11">
        <v>4.9997990000000003</v>
      </c>
      <c r="Z138" s="18">
        <f t="shared" si="6"/>
        <v>0.85948475255728485</v>
      </c>
      <c r="AA138" s="11">
        <v>85.948473000000007</v>
      </c>
      <c r="AC138" s="11" t="s">
        <v>78</v>
      </c>
      <c r="AD138" s="11">
        <v>862</v>
      </c>
      <c r="AE138" s="11">
        <v>27.679860999999999</v>
      </c>
      <c r="AF138" s="11">
        <v>35.317922000000003</v>
      </c>
      <c r="AG138" s="11">
        <v>7.6380610000000004</v>
      </c>
      <c r="AH138" s="18">
        <f t="shared" ref="AH138:AH201" si="7">ABS(AG138/AE138)</f>
        <v>0.27594289581150716</v>
      </c>
      <c r="AI138" s="11">
        <v>27.594290000000001</v>
      </c>
      <c r="AK138" s="11" t="s">
        <v>83</v>
      </c>
      <c r="AL138" s="11">
        <v>865</v>
      </c>
      <c r="AM138" s="11">
        <v>-6.3121219999999996</v>
      </c>
      <c r="AN138" s="11">
        <v>-2.8134640000000002</v>
      </c>
      <c r="AO138" s="11">
        <v>3.4986579999999998</v>
      </c>
      <c r="AP138" s="18">
        <f t="shared" ref="AP138:AP201" si="8">ABS(AO138/AM138)</f>
        <v>0.55427604219310089</v>
      </c>
      <c r="AQ138" s="11">
        <v>55.427605999999997</v>
      </c>
      <c r="AS138" s="11" t="s">
        <v>76</v>
      </c>
      <c r="AT138" s="11">
        <v>129</v>
      </c>
      <c r="AU138" s="11">
        <v>-27.519521000000001</v>
      </c>
      <c r="AV138" s="11">
        <v>-25.169791</v>
      </c>
      <c r="AW138" s="11">
        <v>2.3497300000000001</v>
      </c>
      <c r="AX138" s="11">
        <v>8.5384100000000007</v>
      </c>
    </row>
    <row r="139" spans="5:50" x14ac:dyDescent="0.35">
      <c r="I139" s="11">
        <v>6.7757009999999998</v>
      </c>
      <c r="J139" s="11">
        <v>6.994205</v>
      </c>
      <c r="K139" s="11">
        <v>3</v>
      </c>
      <c r="U139" s="11" t="s">
        <v>76</v>
      </c>
      <c r="V139" s="11">
        <v>847</v>
      </c>
      <c r="W139" s="11">
        <v>-1.754537</v>
      </c>
      <c r="X139" s="11">
        <v>-3.2538800000000001</v>
      </c>
      <c r="Y139" s="11">
        <v>1.4993430000000001</v>
      </c>
      <c r="Z139" s="18">
        <f t="shared" si="6"/>
        <v>0.85455194162334569</v>
      </c>
      <c r="AA139" s="11">
        <v>85.455212000000003</v>
      </c>
      <c r="AC139" s="11" t="s">
        <v>78</v>
      </c>
      <c r="AD139" s="11">
        <v>867</v>
      </c>
      <c r="AE139" s="11">
        <v>-3.4596399999999998</v>
      </c>
      <c r="AF139" s="11">
        <v>-1.497638</v>
      </c>
      <c r="AG139" s="11">
        <v>1.962002</v>
      </c>
      <c r="AH139" s="18">
        <f t="shared" si="7"/>
        <v>0.56711160698801033</v>
      </c>
      <c r="AI139" s="11">
        <v>56.711159000000002</v>
      </c>
      <c r="AK139" s="11" t="s">
        <v>83</v>
      </c>
      <c r="AL139" s="11">
        <v>871</v>
      </c>
      <c r="AM139" s="11">
        <v>-5.4778560000000001</v>
      </c>
      <c r="AN139" s="11">
        <v>-3.6309960000000001</v>
      </c>
      <c r="AO139" s="11">
        <v>1.8468599999999999</v>
      </c>
      <c r="AP139" s="18">
        <f t="shared" si="8"/>
        <v>0.33715015509717672</v>
      </c>
      <c r="AQ139" s="11">
        <v>33.715013999999996</v>
      </c>
      <c r="AS139" s="11" t="s">
        <v>76</v>
      </c>
      <c r="AT139" s="11">
        <v>130</v>
      </c>
      <c r="AU139" s="11">
        <v>-5.334581</v>
      </c>
      <c r="AV139" s="11">
        <v>-2.6575000000000002</v>
      </c>
      <c r="AW139" s="11">
        <v>2.6770809999999998</v>
      </c>
      <c r="AX139" s="11">
        <v>50.183529</v>
      </c>
    </row>
    <row r="140" spans="5:50" x14ac:dyDescent="0.35">
      <c r="I140" s="11">
        <v>6.994205</v>
      </c>
      <c r="J140" s="11">
        <v>7.2127100000000004</v>
      </c>
      <c r="K140" s="11">
        <v>4</v>
      </c>
      <c r="U140" s="11" t="s">
        <v>76</v>
      </c>
      <c r="V140" s="11">
        <v>364</v>
      </c>
      <c r="W140" s="11">
        <v>-2.450008</v>
      </c>
      <c r="X140" s="11">
        <v>-0.41426099999999999</v>
      </c>
      <c r="Y140" s="11">
        <v>2.0357479999999999</v>
      </c>
      <c r="Z140" s="18">
        <f t="shared" si="6"/>
        <v>0.83091483782910092</v>
      </c>
      <c r="AA140" s="11">
        <v>83.091459999999998</v>
      </c>
      <c r="AC140" s="11" t="s">
        <v>78</v>
      </c>
      <c r="AD140" s="11">
        <v>872</v>
      </c>
      <c r="AE140" s="11">
        <v>30.155512000000002</v>
      </c>
      <c r="AF140" s="11">
        <v>11.106621000000001</v>
      </c>
      <c r="AG140" s="11">
        <v>19.048891000000001</v>
      </c>
      <c r="AH140" s="18">
        <f t="shared" si="7"/>
        <v>0.63168852845211187</v>
      </c>
      <c r="AI140" s="11">
        <v>63.168852000000001</v>
      </c>
      <c r="AK140" s="11" t="s">
        <v>83</v>
      </c>
      <c r="AL140" s="11">
        <v>873</v>
      </c>
      <c r="AM140" s="11">
        <v>-8.949783</v>
      </c>
      <c r="AN140" s="11">
        <v>-8.271236</v>
      </c>
      <c r="AO140" s="11">
        <v>0.67854700000000001</v>
      </c>
      <c r="AP140" s="18">
        <f t="shared" si="8"/>
        <v>7.5817145510678863E-2</v>
      </c>
      <c r="AQ140" s="11">
        <v>7.5817110000000003</v>
      </c>
      <c r="AS140" s="11" t="s">
        <v>76</v>
      </c>
      <c r="AT140" s="11">
        <v>131</v>
      </c>
      <c r="AU140" s="11">
        <v>-6.312754</v>
      </c>
      <c r="AV140" s="11">
        <v>-5.592676</v>
      </c>
      <c r="AW140" s="11">
        <v>0.72007699999999997</v>
      </c>
      <c r="AX140" s="11">
        <v>11.406705000000001</v>
      </c>
    </row>
    <row r="141" spans="5:50" x14ac:dyDescent="0.35">
      <c r="I141" s="11">
        <v>7.2127100000000004</v>
      </c>
      <c r="J141" s="11">
        <v>7.4312139999999998</v>
      </c>
      <c r="K141" s="11">
        <v>1</v>
      </c>
      <c r="U141" s="11" t="s">
        <v>76</v>
      </c>
      <c r="V141" s="11">
        <v>293</v>
      </c>
      <c r="W141" s="11">
        <v>-1.9663040000000001</v>
      </c>
      <c r="X141" s="11">
        <v>-3.5969799999999998</v>
      </c>
      <c r="Y141" s="11">
        <v>1.630676</v>
      </c>
      <c r="Z141" s="18">
        <f t="shared" si="6"/>
        <v>0.82931021856233822</v>
      </c>
      <c r="AA141" s="11">
        <v>82.931006999999994</v>
      </c>
      <c r="AC141" s="11" t="s">
        <v>78</v>
      </c>
      <c r="AD141" s="11">
        <v>881</v>
      </c>
      <c r="AE141" s="11">
        <v>-19.010242999999999</v>
      </c>
      <c r="AF141" s="11">
        <v>-21.841321000000001</v>
      </c>
      <c r="AG141" s="11">
        <v>2.8310770000000001</v>
      </c>
      <c r="AH141" s="18">
        <f t="shared" si="7"/>
        <v>0.14892376704495572</v>
      </c>
      <c r="AI141" s="11">
        <v>14.892377</v>
      </c>
      <c r="AK141" s="11" t="s">
        <v>83</v>
      </c>
      <c r="AL141" s="11">
        <v>879</v>
      </c>
      <c r="AM141" s="11">
        <v>-10.332673</v>
      </c>
      <c r="AN141" s="11">
        <v>-10.669117</v>
      </c>
      <c r="AO141" s="11">
        <v>0.33644400000000002</v>
      </c>
      <c r="AP141" s="18">
        <f t="shared" si="8"/>
        <v>3.2561177538474317E-2</v>
      </c>
      <c r="AQ141" s="11">
        <v>3.2561140000000002</v>
      </c>
      <c r="AS141" s="11" t="s">
        <v>83</v>
      </c>
      <c r="AT141" s="11">
        <v>132</v>
      </c>
      <c r="AU141" s="11">
        <v>-17.472553000000001</v>
      </c>
      <c r="AV141" s="11">
        <v>-20.345544</v>
      </c>
      <c r="AW141" s="11">
        <v>2.8729909999999999</v>
      </c>
      <c r="AX141" s="11">
        <v>16.442882999999998</v>
      </c>
    </row>
    <row r="142" spans="5:50" x14ac:dyDescent="0.35">
      <c r="I142" s="11">
        <v>7.4312139999999998</v>
      </c>
      <c r="J142" s="11">
        <v>7.6497190000000002</v>
      </c>
      <c r="K142" s="11">
        <v>0</v>
      </c>
      <c r="U142" s="11" t="s">
        <v>76</v>
      </c>
      <c r="V142" s="11">
        <v>237</v>
      </c>
      <c r="W142" s="11">
        <v>-1.5219510000000001</v>
      </c>
      <c r="X142" s="11">
        <v>-0.26213199999999998</v>
      </c>
      <c r="Y142" s="11">
        <v>1.259819</v>
      </c>
      <c r="Z142" s="18">
        <f t="shared" si="6"/>
        <v>0.82776580849186343</v>
      </c>
      <c r="AA142" s="11">
        <v>82.776590999999996</v>
      </c>
      <c r="AC142" s="11" t="s">
        <v>78</v>
      </c>
      <c r="AD142" s="11">
        <v>888</v>
      </c>
      <c r="AE142" s="11">
        <v>-9.2190010000000004</v>
      </c>
      <c r="AF142" s="11">
        <v>-8.5142159999999993</v>
      </c>
      <c r="AG142" s="11">
        <v>0.70478499999999999</v>
      </c>
      <c r="AH142" s="18">
        <f t="shared" si="7"/>
        <v>7.6449172746591521E-2</v>
      </c>
      <c r="AI142" s="11">
        <v>7.6449210000000001</v>
      </c>
      <c r="AK142" s="11" t="s">
        <v>83</v>
      </c>
      <c r="AL142" s="11">
        <v>887</v>
      </c>
      <c r="AM142" s="11">
        <v>5.1872210000000001</v>
      </c>
      <c r="AN142" s="11">
        <v>2.8552469999999999</v>
      </c>
      <c r="AO142" s="11">
        <v>2.3319740000000002</v>
      </c>
      <c r="AP142" s="18">
        <f t="shared" si="8"/>
        <v>0.44956133544339061</v>
      </c>
      <c r="AQ142" s="11">
        <v>44.956139999999998</v>
      </c>
      <c r="AS142" s="11" t="s">
        <v>76</v>
      </c>
      <c r="AT142" s="11">
        <v>133</v>
      </c>
      <c r="AU142" s="11">
        <v>-7.3247799999999996</v>
      </c>
      <c r="AV142" s="11">
        <v>-8.7007689999999993</v>
      </c>
      <c r="AW142" s="11">
        <v>1.3759889999999999</v>
      </c>
      <c r="AX142" s="11">
        <v>18.785395000000001</v>
      </c>
    </row>
    <row r="143" spans="5:50" x14ac:dyDescent="0.35">
      <c r="I143" s="11">
        <v>7.6497190000000002</v>
      </c>
      <c r="J143" s="11">
        <v>7.8682239999999997</v>
      </c>
      <c r="K143" s="11">
        <v>3</v>
      </c>
      <c r="U143" s="11" t="s">
        <v>76</v>
      </c>
      <c r="V143" s="11">
        <v>878</v>
      </c>
      <c r="W143" s="11">
        <v>-0.74763299999999999</v>
      </c>
      <c r="X143" s="11">
        <v>-1.3466089999999999</v>
      </c>
      <c r="Y143" s="11">
        <v>0.59897599999999995</v>
      </c>
      <c r="Z143" s="18">
        <f t="shared" si="6"/>
        <v>0.80116313752870716</v>
      </c>
      <c r="AA143" s="11">
        <v>80.116263000000004</v>
      </c>
      <c r="AC143" s="11" t="s">
        <v>78</v>
      </c>
      <c r="AD143" s="11">
        <v>892</v>
      </c>
      <c r="AE143" s="11">
        <v>-8.9022559999999995</v>
      </c>
      <c r="AF143" s="11">
        <v>-2.3092090000000001</v>
      </c>
      <c r="AG143" s="11">
        <v>6.5930470000000003</v>
      </c>
      <c r="AH143" s="18">
        <f t="shared" si="7"/>
        <v>0.74060406710388926</v>
      </c>
      <c r="AI143" s="11">
        <v>74.060411000000002</v>
      </c>
      <c r="AK143" s="11" t="s">
        <v>83</v>
      </c>
      <c r="AL143" s="11">
        <v>894</v>
      </c>
      <c r="AM143" s="11">
        <v>-8.9655769999999997</v>
      </c>
      <c r="AN143" s="11">
        <v>-9.9123990000000006</v>
      </c>
      <c r="AO143" s="11">
        <v>0.94682299999999997</v>
      </c>
      <c r="AP143" s="18">
        <f t="shared" si="8"/>
        <v>0.10560647686144461</v>
      </c>
      <c r="AQ143" s="11">
        <v>10.560643000000001</v>
      </c>
      <c r="AS143" s="11" t="s">
        <v>76</v>
      </c>
      <c r="AT143" s="11">
        <v>134</v>
      </c>
      <c r="AU143" s="11">
        <v>37.197873999999999</v>
      </c>
      <c r="AV143" s="11">
        <v>35.073776000000002</v>
      </c>
      <c r="AW143" s="11">
        <v>2.124098</v>
      </c>
      <c r="AX143" s="11">
        <v>5.7102680000000001</v>
      </c>
    </row>
    <row r="144" spans="5:50" x14ac:dyDescent="0.35">
      <c r="I144" s="11">
        <v>7.8682239999999997</v>
      </c>
      <c r="J144" s="11">
        <v>8.0867280000000008</v>
      </c>
      <c r="K144" s="11">
        <v>0</v>
      </c>
      <c r="U144" s="11" t="s">
        <v>76</v>
      </c>
      <c r="V144" s="11">
        <v>546</v>
      </c>
      <c r="W144" s="11">
        <v>-2.8812139999999999</v>
      </c>
      <c r="X144" s="11">
        <v>-5.1750790000000002</v>
      </c>
      <c r="Y144" s="11">
        <v>2.2938649999999998</v>
      </c>
      <c r="Z144" s="18">
        <f t="shared" si="6"/>
        <v>0.79614530541639739</v>
      </c>
      <c r="AA144" s="11">
        <v>79.614523000000005</v>
      </c>
      <c r="AC144" s="11" t="s">
        <v>78</v>
      </c>
      <c r="AD144" s="11">
        <v>900</v>
      </c>
      <c r="AE144" s="11">
        <v>-7.09971</v>
      </c>
      <c r="AF144" s="11">
        <v>-3.8155619999999999</v>
      </c>
      <c r="AG144" s="11">
        <v>3.2841480000000001</v>
      </c>
      <c r="AH144" s="18">
        <f t="shared" si="7"/>
        <v>0.46257495024444661</v>
      </c>
      <c r="AI144" s="11">
        <v>46.2575</v>
      </c>
      <c r="AK144" s="11" t="s">
        <v>83</v>
      </c>
      <c r="AL144" s="11">
        <v>899</v>
      </c>
      <c r="AM144" s="11">
        <v>-8.8777159999999995</v>
      </c>
      <c r="AN144" s="11">
        <v>-9.3553040000000003</v>
      </c>
      <c r="AO144" s="11">
        <v>0.47758800000000001</v>
      </c>
      <c r="AP144" s="18">
        <f t="shared" si="8"/>
        <v>5.3796269220596833E-2</v>
      </c>
      <c r="AQ144" s="11">
        <v>5.379632</v>
      </c>
      <c r="AS144" s="11" t="s">
        <v>83</v>
      </c>
      <c r="AT144" s="11">
        <v>135</v>
      </c>
      <c r="AU144" s="11">
        <v>2.1254840000000002</v>
      </c>
      <c r="AV144" s="11">
        <v>4.9681600000000001</v>
      </c>
      <c r="AW144" s="11">
        <v>2.842676</v>
      </c>
      <c r="AX144" s="11" t="s">
        <v>77</v>
      </c>
    </row>
    <row r="145" spans="9:50" x14ac:dyDescent="0.35">
      <c r="I145" s="11">
        <v>8.0867280000000008</v>
      </c>
      <c r="J145" s="11">
        <v>8.3052329999999994</v>
      </c>
      <c r="K145" s="11">
        <v>0</v>
      </c>
      <c r="U145" s="11" t="s">
        <v>76</v>
      </c>
      <c r="V145" s="11">
        <v>1560</v>
      </c>
      <c r="W145" s="11">
        <v>-4.4061139999999996</v>
      </c>
      <c r="X145" s="11">
        <v>-7.8218050000000003</v>
      </c>
      <c r="Y145" s="11">
        <v>3.4156909999999998</v>
      </c>
      <c r="Z145" s="18">
        <f t="shared" si="6"/>
        <v>0.77521621092872317</v>
      </c>
      <c r="AA145" s="11">
        <v>77.521614999999997</v>
      </c>
      <c r="AC145" s="11" t="s">
        <v>78</v>
      </c>
      <c r="AD145" s="11">
        <v>905</v>
      </c>
      <c r="AE145" s="11">
        <v>16.577248000000001</v>
      </c>
      <c r="AF145" s="11">
        <v>20.662227000000001</v>
      </c>
      <c r="AG145" s="11">
        <v>4.0849799999999998</v>
      </c>
      <c r="AH145" s="18">
        <f t="shared" si="7"/>
        <v>0.24642087757871509</v>
      </c>
      <c r="AI145" s="11">
        <v>24.642085999999999</v>
      </c>
      <c r="AK145" s="11" t="s">
        <v>83</v>
      </c>
      <c r="AL145" s="11">
        <v>902</v>
      </c>
      <c r="AM145" s="11">
        <v>-6.227976</v>
      </c>
      <c r="AN145" s="11">
        <v>-3.6531120000000001</v>
      </c>
      <c r="AO145" s="11">
        <v>2.5748639999999998</v>
      </c>
      <c r="AP145" s="18">
        <f t="shared" si="8"/>
        <v>0.41343511921047865</v>
      </c>
      <c r="AQ145" s="11">
        <v>41.343507000000002</v>
      </c>
      <c r="AS145" s="11" t="s">
        <v>78</v>
      </c>
      <c r="AT145" s="11">
        <v>136</v>
      </c>
      <c r="AU145" s="11">
        <v>-11.630428</v>
      </c>
      <c r="AV145" s="11">
        <v>-11.013237999999999</v>
      </c>
      <c r="AW145" s="11">
        <v>0.61719000000000002</v>
      </c>
      <c r="AX145" s="11">
        <v>5.3066820000000003</v>
      </c>
    </row>
    <row r="146" spans="9:50" x14ac:dyDescent="0.35">
      <c r="I146" s="11">
        <v>8.3052329999999994</v>
      </c>
      <c r="J146" s="11">
        <v>8.5237370000000006</v>
      </c>
      <c r="K146" s="11">
        <v>0</v>
      </c>
      <c r="U146" s="11" t="s">
        <v>76</v>
      </c>
      <c r="V146" s="11">
        <v>1374</v>
      </c>
      <c r="W146" s="11">
        <v>-7.3941679999999996</v>
      </c>
      <c r="X146" s="11">
        <v>-1.6640269999999999</v>
      </c>
      <c r="Y146" s="11">
        <v>5.7301399999999996</v>
      </c>
      <c r="Z146" s="18">
        <f t="shared" si="6"/>
        <v>0.77495399076677729</v>
      </c>
      <c r="AA146" s="11">
        <v>77.495407</v>
      </c>
      <c r="AC146" s="11" t="s">
        <v>78</v>
      </c>
      <c r="AD146" s="11">
        <v>908</v>
      </c>
      <c r="AE146" s="11">
        <v>-24.307666999999999</v>
      </c>
      <c r="AF146" s="11">
        <v>-18.541188999999999</v>
      </c>
      <c r="AG146" s="11">
        <v>5.7664780000000002</v>
      </c>
      <c r="AH146" s="18">
        <f t="shared" si="7"/>
        <v>0.23722877230463954</v>
      </c>
      <c r="AI146" s="11">
        <v>23.722875999999999</v>
      </c>
      <c r="AK146" s="11" t="s">
        <v>83</v>
      </c>
      <c r="AL146" s="11">
        <v>909</v>
      </c>
      <c r="AM146" s="11">
        <v>-21.902674000000001</v>
      </c>
      <c r="AN146" s="11">
        <v>-18.987556999999999</v>
      </c>
      <c r="AO146" s="11">
        <v>2.915117</v>
      </c>
      <c r="AP146" s="18">
        <f t="shared" si="8"/>
        <v>0.13309411444465638</v>
      </c>
      <c r="AQ146" s="11">
        <v>13.309411000000001</v>
      </c>
      <c r="AS146" s="11" t="s">
        <v>76</v>
      </c>
      <c r="AT146" s="11">
        <v>137</v>
      </c>
      <c r="AU146" s="11">
        <v>19.630198</v>
      </c>
      <c r="AV146" s="11">
        <v>23.235023999999999</v>
      </c>
      <c r="AW146" s="11">
        <v>3.6048260000000001</v>
      </c>
      <c r="AX146" s="11">
        <v>18.363676000000002</v>
      </c>
    </row>
    <row r="147" spans="9:50" x14ac:dyDescent="0.35">
      <c r="I147" s="11">
        <v>8.5237370000000006</v>
      </c>
      <c r="J147" s="11">
        <v>8.7422419999999992</v>
      </c>
      <c r="K147" s="11">
        <v>3</v>
      </c>
      <c r="U147" s="11" t="s">
        <v>76</v>
      </c>
      <c r="V147" s="11">
        <v>904</v>
      </c>
      <c r="W147" s="11">
        <v>-6.8680760000000003</v>
      </c>
      <c r="X147" s="11">
        <v>-12.185981</v>
      </c>
      <c r="Y147" s="11">
        <v>5.3179040000000004</v>
      </c>
      <c r="Z147" s="18">
        <f t="shared" si="6"/>
        <v>0.77429312080996193</v>
      </c>
      <c r="AA147" s="11">
        <v>77.429314000000005</v>
      </c>
      <c r="AC147" s="11" t="s">
        <v>78</v>
      </c>
      <c r="AD147" s="11">
        <v>914</v>
      </c>
      <c r="AE147" s="11">
        <v>-4.6714310000000001</v>
      </c>
      <c r="AF147" s="11">
        <v>-8.5276960000000006</v>
      </c>
      <c r="AG147" s="11">
        <v>3.8562660000000002</v>
      </c>
      <c r="AH147" s="18">
        <f t="shared" si="7"/>
        <v>0.82549993781348796</v>
      </c>
      <c r="AI147" s="11">
        <v>82.549997000000005</v>
      </c>
      <c r="AK147" s="11" t="s">
        <v>83</v>
      </c>
      <c r="AL147" s="11">
        <v>919</v>
      </c>
      <c r="AM147" s="11">
        <v>4.0798899999999998</v>
      </c>
      <c r="AN147" s="11">
        <v>6.123596</v>
      </c>
      <c r="AO147" s="11">
        <v>2.0437059999999998</v>
      </c>
      <c r="AP147" s="18">
        <f t="shared" si="8"/>
        <v>0.50092183857898132</v>
      </c>
      <c r="AQ147" s="11">
        <v>50.092179999999999</v>
      </c>
      <c r="AS147" s="11" t="s">
        <v>76</v>
      </c>
      <c r="AT147" s="11">
        <v>138</v>
      </c>
      <c r="AU147" s="11">
        <v>-6.148809</v>
      </c>
      <c r="AV147" s="11">
        <v>-5.5968330000000002</v>
      </c>
      <c r="AW147" s="11">
        <v>0.55197499999999999</v>
      </c>
      <c r="AX147" s="11">
        <v>8.9769459999999999</v>
      </c>
    </row>
    <row r="148" spans="9:50" x14ac:dyDescent="0.35">
      <c r="U148" s="11" t="s">
        <v>76</v>
      </c>
      <c r="V148" s="11">
        <v>308</v>
      </c>
      <c r="W148" s="11">
        <v>8.1817519999999995</v>
      </c>
      <c r="X148" s="11">
        <v>1.8573949999999999</v>
      </c>
      <c r="Y148" s="11">
        <v>6.324357</v>
      </c>
      <c r="Z148" s="18">
        <f t="shared" si="6"/>
        <v>0.77298321924204016</v>
      </c>
      <c r="AA148" s="11">
        <v>77.298321999999999</v>
      </c>
      <c r="AC148" s="11" t="s">
        <v>78</v>
      </c>
      <c r="AD148" s="11">
        <v>923</v>
      </c>
      <c r="AE148" s="11">
        <v>-1.6911210000000001</v>
      </c>
      <c r="AF148" s="11">
        <v>-1.14507</v>
      </c>
      <c r="AG148" s="11">
        <v>0.54605099999999995</v>
      </c>
      <c r="AH148" s="18">
        <f t="shared" si="7"/>
        <v>0.32289292132260194</v>
      </c>
      <c r="AI148" s="11">
        <v>32.289285</v>
      </c>
      <c r="AK148" s="11" t="s">
        <v>83</v>
      </c>
      <c r="AL148" s="11">
        <v>922</v>
      </c>
      <c r="AM148" s="11">
        <v>-23.082218000000001</v>
      </c>
      <c r="AN148" s="11">
        <v>-22.750305999999998</v>
      </c>
      <c r="AO148" s="11">
        <v>0.33191199999999998</v>
      </c>
      <c r="AP148" s="18">
        <f t="shared" si="8"/>
        <v>1.4379553992601577E-2</v>
      </c>
      <c r="AQ148" s="11">
        <v>1.4379569999999999</v>
      </c>
      <c r="AS148" s="11" t="s">
        <v>76</v>
      </c>
      <c r="AT148" s="11">
        <v>139</v>
      </c>
      <c r="AU148" s="11">
        <v>-15.374359999999999</v>
      </c>
      <c r="AV148" s="11">
        <v>-13.00338</v>
      </c>
      <c r="AW148" s="11">
        <v>2.3709799999999999</v>
      </c>
      <c r="AX148" s="11">
        <v>15.421647999999999</v>
      </c>
    </row>
    <row r="149" spans="9:50" x14ac:dyDescent="0.35">
      <c r="U149" s="11" t="s">
        <v>76</v>
      </c>
      <c r="V149" s="11">
        <v>1248</v>
      </c>
      <c r="W149" s="11">
        <v>4.1342800000000004</v>
      </c>
      <c r="X149" s="11">
        <v>7.3168740000000003</v>
      </c>
      <c r="Y149" s="11">
        <v>3.1825939999999999</v>
      </c>
      <c r="Z149" s="18">
        <f t="shared" si="6"/>
        <v>0.76980610892344004</v>
      </c>
      <c r="AA149" s="11">
        <v>76.980616999999995</v>
      </c>
      <c r="AC149" s="11" t="s">
        <v>78</v>
      </c>
      <c r="AD149" s="11">
        <v>926</v>
      </c>
      <c r="AE149" s="11">
        <v>-0.80939499999999998</v>
      </c>
      <c r="AF149" s="11">
        <v>-0.46224399999999999</v>
      </c>
      <c r="AG149" s="11">
        <v>0.34715099999999999</v>
      </c>
      <c r="AH149" s="18">
        <f t="shared" si="7"/>
        <v>0.42890183408595306</v>
      </c>
      <c r="AI149" s="11">
        <v>42.890163000000001</v>
      </c>
      <c r="AK149" s="11" t="s">
        <v>83</v>
      </c>
      <c r="AL149" s="11">
        <v>928</v>
      </c>
      <c r="AM149" s="11">
        <v>-8.1890699999999992</v>
      </c>
      <c r="AN149" s="11">
        <v>-1.4876450000000001</v>
      </c>
      <c r="AO149" s="11">
        <v>6.7014240000000003</v>
      </c>
      <c r="AP149" s="18">
        <f t="shared" si="8"/>
        <v>0.81833761342863121</v>
      </c>
      <c r="AQ149" s="11">
        <v>81.833770000000001</v>
      </c>
      <c r="AS149" s="11" t="s">
        <v>76</v>
      </c>
      <c r="AT149" s="11">
        <v>140</v>
      </c>
      <c r="AU149" s="11">
        <v>-4.0432860000000002</v>
      </c>
      <c r="AV149" s="11">
        <v>-4.738785</v>
      </c>
      <c r="AW149" s="11">
        <v>0.69549899999999998</v>
      </c>
      <c r="AX149" s="11">
        <v>17.201321</v>
      </c>
    </row>
    <row r="150" spans="9:50" x14ac:dyDescent="0.35">
      <c r="U150" s="11" t="s">
        <v>76</v>
      </c>
      <c r="V150" s="11">
        <v>753</v>
      </c>
      <c r="W150" s="11">
        <v>4.8074479999999999</v>
      </c>
      <c r="X150" s="11">
        <v>8.5038309999999999</v>
      </c>
      <c r="Y150" s="11">
        <v>3.6963840000000001</v>
      </c>
      <c r="Z150" s="18">
        <f t="shared" si="6"/>
        <v>0.76888694375893407</v>
      </c>
      <c r="AA150" s="11">
        <v>76.888686000000007</v>
      </c>
      <c r="AC150" s="11" t="s">
        <v>78</v>
      </c>
      <c r="AD150" s="11">
        <v>933</v>
      </c>
      <c r="AE150" s="11">
        <v>9.0118919999999996</v>
      </c>
      <c r="AF150" s="11">
        <v>10.956476</v>
      </c>
      <c r="AG150" s="11">
        <v>1.9445840000000001</v>
      </c>
      <c r="AH150" s="18">
        <f t="shared" si="7"/>
        <v>0.21577977188364</v>
      </c>
      <c r="AI150" s="11">
        <v>21.577978999999999</v>
      </c>
      <c r="AK150" s="11" t="s">
        <v>83</v>
      </c>
      <c r="AL150" s="11">
        <v>934</v>
      </c>
      <c r="AM150" s="11">
        <v>-12.089247</v>
      </c>
      <c r="AN150" s="11">
        <v>-14.9122</v>
      </c>
      <c r="AO150" s="11">
        <v>2.822953</v>
      </c>
      <c r="AP150" s="18">
        <f t="shared" si="8"/>
        <v>0.23350941543340126</v>
      </c>
      <c r="AQ150" s="11">
        <v>23.350943000000001</v>
      </c>
      <c r="AS150" s="11" t="s">
        <v>78</v>
      </c>
      <c r="AT150" s="11">
        <v>141</v>
      </c>
      <c r="AU150" s="11">
        <v>19.607475999999998</v>
      </c>
      <c r="AV150" s="11">
        <v>22.714922999999999</v>
      </c>
      <c r="AW150" s="11">
        <v>3.1074470000000001</v>
      </c>
      <c r="AX150" s="11">
        <v>15.848274999999999</v>
      </c>
    </row>
    <row r="151" spans="9:50" x14ac:dyDescent="0.35">
      <c r="U151" s="11" t="s">
        <v>76</v>
      </c>
      <c r="V151" s="11">
        <v>281</v>
      </c>
      <c r="W151" s="11">
        <v>2.625235</v>
      </c>
      <c r="X151" s="11">
        <v>0.61144900000000002</v>
      </c>
      <c r="Y151" s="11">
        <v>2.0137860000000001</v>
      </c>
      <c r="Z151" s="18">
        <f t="shared" si="6"/>
        <v>0.76708789879763151</v>
      </c>
      <c r="AA151" s="11">
        <v>76.708781000000002</v>
      </c>
      <c r="AC151" s="11" t="s">
        <v>78</v>
      </c>
      <c r="AD151" s="11">
        <v>940</v>
      </c>
      <c r="AE151" s="11">
        <v>14.810432</v>
      </c>
      <c r="AF151" s="11">
        <v>22.450800000000001</v>
      </c>
      <c r="AG151" s="11">
        <v>7.6403679999999996</v>
      </c>
      <c r="AH151" s="18">
        <f t="shared" si="7"/>
        <v>0.51587745718693412</v>
      </c>
      <c r="AI151" s="11">
        <v>51.587744000000001</v>
      </c>
      <c r="AK151" s="11" t="s">
        <v>83</v>
      </c>
      <c r="AL151" s="11">
        <v>939</v>
      </c>
      <c r="AM151" s="11">
        <v>-20.397010000000002</v>
      </c>
      <c r="AN151" s="11">
        <v>-22.035762999999999</v>
      </c>
      <c r="AO151" s="11">
        <v>1.6387529999999999</v>
      </c>
      <c r="AP151" s="18">
        <f t="shared" si="8"/>
        <v>8.0342805146440571E-2</v>
      </c>
      <c r="AQ151" s="11">
        <v>8.0342800000000008</v>
      </c>
      <c r="AS151" s="11" t="s">
        <v>76</v>
      </c>
      <c r="AT151" s="11">
        <v>142</v>
      </c>
      <c r="AU151" s="11">
        <v>-7.9908419999999998</v>
      </c>
      <c r="AV151" s="11">
        <v>-10.394244</v>
      </c>
      <c r="AW151" s="11">
        <v>2.4034019999999998</v>
      </c>
      <c r="AX151" s="11">
        <v>30.076954000000001</v>
      </c>
    </row>
    <row r="152" spans="9:50" x14ac:dyDescent="0.35">
      <c r="U152" s="11" t="s">
        <v>76</v>
      </c>
      <c r="V152" s="11">
        <v>1126</v>
      </c>
      <c r="W152" s="11">
        <v>4.2672049999999997</v>
      </c>
      <c r="X152" s="11">
        <v>1.0015559999999999</v>
      </c>
      <c r="Y152" s="11">
        <v>3.2656489999999998</v>
      </c>
      <c r="Z152" s="18">
        <f t="shared" si="6"/>
        <v>0.76528992631007886</v>
      </c>
      <c r="AA152" s="11">
        <v>76.528986000000003</v>
      </c>
      <c r="AC152" s="11" t="s">
        <v>78</v>
      </c>
      <c r="AD152" s="11">
        <v>944</v>
      </c>
      <c r="AE152" s="11">
        <v>-18.093404</v>
      </c>
      <c r="AF152" s="11">
        <v>-17.284497000000002</v>
      </c>
      <c r="AG152" s="11">
        <v>0.80890700000000004</v>
      </c>
      <c r="AH152" s="18">
        <f t="shared" si="7"/>
        <v>4.4707286699617169E-2</v>
      </c>
      <c r="AI152" s="11">
        <v>4.4707280000000003</v>
      </c>
      <c r="AK152" s="11" t="s">
        <v>83</v>
      </c>
      <c r="AL152" s="11">
        <v>949</v>
      </c>
      <c r="AM152" s="11">
        <v>-4.7622470000000003</v>
      </c>
      <c r="AN152" s="11">
        <v>-6.020416</v>
      </c>
      <c r="AO152" s="11">
        <v>1.2581690000000001</v>
      </c>
      <c r="AP152" s="18">
        <f t="shared" si="8"/>
        <v>0.26419650219738705</v>
      </c>
      <c r="AQ152" s="11">
        <v>26.419647999999999</v>
      </c>
      <c r="AS152" s="11" t="s">
        <v>76</v>
      </c>
      <c r="AT152" s="11">
        <v>143</v>
      </c>
      <c r="AU152" s="11">
        <v>-3.831194</v>
      </c>
      <c r="AV152" s="11">
        <v>-3.1517539999999999</v>
      </c>
      <c r="AW152" s="11">
        <v>0.67944000000000004</v>
      </c>
      <c r="AX152" s="11">
        <v>17.734424000000001</v>
      </c>
    </row>
    <row r="153" spans="9:50" x14ac:dyDescent="0.35">
      <c r="U153" s="11" t="s">
        <v>76</v>
      </c>
      <c r="V153" s="11">
        <v>1363</v>
      </c>
      <c r="W153" s="11">
        <v>-2.8863690000000002</v>
      </c>
      <c r="X153" s="11">
        <v>-0.68014799999999997</v>
      </c>
      <c r="Y153" s="11">
        <v>2.2062200000000001</v>
      </c>
      <c r="Z153" s="18">
        <f t="shared" si="6"/>
        <v>0.76435826465708301</v>
      </c>
      <c r="AA153" s="11">
        <v>76.435841999999994</v>
      </c>
      <c r="AC153" s="11" t="s">
        <v>78</v>
      </c>
      <c r="AD153" s="11">
        <v>952</v>
      </c>
      <c r="AE153" s="11">
        <v>48.901119000000001</v>
      </c>
      <c r="AF153" s="11">
        <v>47.436579000000002</v>
      </c>
      <c r="AG153" s="11">
        <v>1.464539</v>
      </c>
      <c r="AH153" s="18">
        <f t="shared" si="7"/>
        <v>2.9948987465910546E-2</v>
      </c>
      <c r="AI153" s="11">
        <v>2.9948999999999999</v>
      </c>
      <c r="AK153" s="11" t="s">
        <v>83</v>
      </c>
      <c r="AL153" s="11">
        <v>950</v>
      </c>
      <c r="AM153" s="11">
        <v>-12.240755</v>
      </c>
      <c r="AN153" s="11">
        <v>-8.1031499999999994</v>
      </c>
      <c r="AO153" s="11">
        <v>4.1376049999999998</v>
      </c>
      <c r="AP153" s="18">
        <f t="shared" si="8"/>
        <v>0.3380187741687502</v>
      </c>
      <c r="AQ153" s="11">
        <v>33.801881000000002</v>
      </c>
      <c r="AS153" s="11" t="s">
        <v>83</v>
      </c>
      <c r="AT153" s="11">
        <v>144</v>
      </c>
      <c r="AU153" s="11">
        <v>-11.729328000000001</v>
      </c>
      <c r="AV153" s="11">
        <v>-8.5521949999999993</v>
      </c>
      <c r="AW153" s="11">
        <v>3.177133</v>
      </c>
      <c r="AX153" s="11">
        <v>27.087084000000001</v>
      </c>
    </row>
    <row r="154" spans="9:50" x14ac:dyDescent="0.35">
      <c r="U154" s="11" t="s">
        <v>76</v>
      </c>
      <c r="V154" s="11">
        <v>864</v>
      </c>
      <c r="W154" s="11">
        <v>2.5460699999999998</v>
      </c>
      <c r="X154" s="11">
        <v>4.4837720000000001</v>
      </c>
      <c r="Y154" s="11">
        <v>1.937702</v>
      </c>
      <c r="Z154" s="18">
        <f t="shared" si="6"/>
        <v>0.76105605894574779</v>
      </c>
      <c r="AA154" s="11">
        <v>76.105581000000001</v>
      </c>
      <c r="AC154" s="11" t="s">
        <v>78</v>
      </c>
      <c r="AD154" s="11">
        <v>960</v>
      </c>
      <c r="AE154" s="11">
        <v>-9.7875770000000006</v>
      </c>
      <c r="AF154" s="11">
        <v>-10.700210999999999</v>
      </c>
      <c r="AG154" s="11">
        <v>0.91263399999999995</v>
      </c>
      <c r="AH154" s="18">
        <f t="shared" si="7"/>
        <v>9.3244119560949551E-2</v>
      </c>
      <c r="AI154" s="11">
        <v>9.3244109999999996</v>
      </c>
      <c r="AK154" s="11" t="s">
        <v>83</v>
      </c>
      <c r="AL154" s="11">
        <v>961</v>
      </c>
      <c r="AM154" s="11">
        <v>27.219190000000001</v>
      </c>
      <c r="AN154" s="11">
        <v>23.181163999999999</v>
      </c>
      <c r="AO154" s="11">
        <v>4.0380260000000003</v>
      </c>
      <c r="AP154" s="18">
        <f t="shared" si="8"/>
        <v>0.14835217359517311</v>
      </c>
      <c r="AQ154" s="11">
        <v>14.835217999999999</v>
      </c>
      <c r="AS154" s="11" t="s">
        <v>76</v>
      </c>
      <c r="AT154" s="11">
        <v>145</v>
      </c>
      <c r="AU154" s="11">
        <v>-9.3006000000000005E-2</v>
      </c>
      <c r="AV154" s="11">
        <v>0.96518800000000005</v>
      </c>
      <c r="AW154" s="11">
        <v>1.0581940000000001</v>
      </c>
      <c r="AX154" s="11" t="s">
        <v>77</v>
      </c>
    </row>
    <row r="155" spans="9:50" x14ac:dyDescent="0.35">
      <c r="U155" s="11" t="s">
        <v>76</v>
      </c>
      <c r="V155" s="11">
        <v>1850</v>
      </c>
      <c r="W155" s="11">
        <v>-1.206734</v>
      </c>
      <c r="X155" s="11">
        <v>-2.1126849999999999</v>
      </c>
      <c r="Y155" s="11">
        <v>0.90595099999999995</v>
      </c>
      <c r="Z155" s="18">
        <f t="shared" si="6"/>
        <v>0.75074622907782496</v>
      </c>
      <c r="AA155" s="11">
        <v>75.074645000000004</v>
      </c>
      <c r="AC155" s="11" t="s">
        <v>78</v>
      </c>
      <c r="AD155" s="11">
        <v>963</v>
      </c>
      <c r="AE155" s="11">
        <v>37.718161000000002</v>
      </c>
      <c r="AF155" s="11">
        <v>31.268203</v>
      </c>
      <c r="AG155" s="11">
        <v>6.4499579999999996</v>
      </c>
      <c r="AH155" s="18">
        <f t="shared" si="7"/>
        <v>0.17100404232327232</v>
      </c>
      <c r="AI155" s="11">
        <v>17.100404999999999</v>
      </c>
      <c r="AK155" s="11" t="s">
        <v>83</v>
      </c>
      <c r="AL155" s="11">
        <v>965</v>
      </c>
      <c r="AM155" s="11">
        <v>12.274284</v>
      </c>
      <c r="AN155" s="11">
        <v>13.880056</v>
      </c>
      <c r="AO155" s="11">
        <v>1.605772</v>
      </c>
      <c r="AP155" s="18">
        <f t="shared" si="8"/>
        <v>0.13082408717282409</v>
      </c>
      <c r="AQ155" s="11">
        <v>13.082409999999999</v>
      </c>
      <c r="AS155" s="11" t="s">
        <v>76</v>
      </c>
      <c r="AT155" s="11">
        <v>146</v>
      </c>
      <c r="AU155" s="11">
        <v>-8.0988849999999992</v>
      </c>
      <c r="AV155" s="11">
        <v>-8.4768620000000006</v>
      </c>
      <c r="AW155" s="11">
        <v>0.37797700000000001</v>
      </c>
      <c r="AX155" s="11">
        <v>4.6670249999999998</v>
      </c>
    </row>
    <row r="156" spans="9:50" x14ac:dyDescent="0.35">
      <c r="U156" s="11" t="s">
        <v>76</v>
      </c>
      <c r="V156" s="11">
        <v>114</v>
      </c>
      <c r="W156" s="11">
        <v>-2.6089639999999998</v>
      </c>
      <c r="X156" s="11">
        <v>-0.65390199999999998</v>
      </c>
      <c r="Y156" s="11">
        <v>1.9550620000000001</v>
      </c>
      <c r="Z156" s="18">
        <f t="shared" si="6"/>
        <v>0.74936334882351774</v>
      </c>
      <c r="AA156" s="11">
        <v>74.936322000000004</v>
      </c>
      <c r="AC156" s="11" t="s">
        <v>78</v>
      </c>
      <c r="AD156" s="11">
        <v>968</v>
      </c>
      <c r="AE156" s="11">
        <v>-10.617820999999999</v>
      </c>
      <c r="AF156" s="11">
        <v>-14.262903</v>
      </c>
      <c r="AG156" s="11">
        <v>3.6450809999999998</v>
      </c>
      <c r="AH156" s="18">
        <f t="shared" si="7"/>
        <v>0.34329840369318715</v>
      </c>
      <c r="AI156" s="11">
        <v>34.329841999999999</v>
      </c>
      <c r="AK156" s="11" t="s">
        <v>83</v>
      </c>
      <c r="AL156" s="11">
        <v>972</v>
      </c>
      <c r="AM156" s="11">
        <v>29.983938999999999</v>
      </c>
      <c r="AN156" s="11">
        <v>37.429237999999998</v>
      </c>
      <c r="AO156" s="11">
        <v>7.4452980000000002</v>
      </c>
      <c r="AP156" s="18">
        <f t="shared" si="8"/>
        <v>0.24830953664893729</v>
      </c>
      <c r="AQ156" s="11">
        <v>24.830953999999998</v>
      </c>
      <c r="AS156" s="11" t="s">
        <v>76</v>
      </c>
      <c r="AT156" s="11">
        <v>147</v>
      </c>
      <c r="AU156" s="11">
        <v>-9.8346929999999997</v>
      </c>
      <c r="AV156" s="11">
        <v>-9.8370519999999999</v>
      </c>
      <c r="AW156" s="11">
        <v>2.359E-3</v>
      </c>
      <c r="AX156" s="11">
        <v>2.3984999999999999E-2</v>
      </c>
    </row>
    <row r="157" spans="9:50" x14ac:dyDescent="0.35">
      <c r="U157" s="11" t="s">
        <v>76</v>
      </c>
      <c r="V157" s="11">
        <v>561</v>
      </c>
      <c r="W157" s="11">
        <v>0.639513</v>
      </c>
      <c r="X157" s="11">
        <v>0.170349</v>
      </c>
      <c r="Y157" s="11">
        <v>0.469163</v>
      </c>
      <c r="Z157" s="18">
        <f t="shared" si="6"/>
        <v>0.73362543060109797</v>
      </c>
      <c r="AA157" s="11">
        <v>73.362617</v>
      </c>
      <c r="AC157" s="11" t="s">
        <v>78</v>
      </c>
      <c r="AD157" s="11">
        <v>974</v>
      </c>
      <c r="AE157" s="11">
        <v>-5.0156510000000001</v>
      </c>
      <c r="AF157" s="11">
        <v>-10.044812</v>
      </c>
      <c r="AG157" s="11">
        <v>5.0291620000000004</v>
      </c>
      <c r="AH157" s="18">
        <f t="shared" si="7"/>
        <v>1.0026937679675081</v>
      </c>
      <c r="AI157" s="11" t="s">
        <v>77</v>
      </c>
      <c r="AK157" s="11" t="s">
        <v>83</v>
      </c>
      <c r="AL157" s="11">
        <v>975</v>
      </c>
      <c r="AM157" s="11">
        <v>12.629989</v>
      </c>
      <c r="AN157" s="11">
        <v>9.6344849999999997</v>
      </c>
      <c r="AO157" s="11">
        <v>2.9955039999999999</v>
      </c>
      <c r="AP157" s="18">
        <f t="shared" si="8"/>
        <v>0.23717391994561515</v>
      </c>
      <c r="AQ157" s="11">
        <v>23.717395</v>
      </c>
      <c r="AS157" s="11" t="s">
        <v>78</v>
      </c>
      <c r="AT157" s="11">
        <v>148</v>
      </c>
      <c r="AU157" s="11">
        <v>-19.281893</v>
      </c>
      <c r="AV157" s="11">
        <v>-15.341267999999999</v>
      </c>
      <c r="AW157" s="11">
        <v>3.9406249999999998</v>
      </c>
      <c r="AX157" s="11">
        <v>20.436917999999999</v>
      </c>
    </row>
    <row r="158" spans="9:50" x14ac:dyDescent="0.35">
      <c r="U158" s="11" t="s">
        <v>76</v>
      </c>
      <c r="V158" s="11">
        <v>1812</v>
      </c>
      <c r="W158" s="11">
        <v>-3.061099</v>
      </c>
      <c r="X158" s="11">
        <v>-5.2572679999999998</v>
      </c>
      <c r="Y158" s="11">
        <v>2.1961689999999998</v>
      </c>
      <c r="Z158" s="18">
        <f t="shared" si="6"/>
        <v>0.71744461711300411</v>
      </c>
      <c r="AA158" s="11">
        <v>71.744473999999997</v>
      </c>
      <c r="AC158" s="11" t="s">
        <v>78</v>
      </c>
      <c r="AD158" s="11">
        <v>983</v>
      </c>
      <c r="AE158" s="11">
        <v>43.170561999999997</v>
      </c>
      <c r="AF158" s="11">
        <v>40.820917000000001</v>
      </c>
      <c r="AG158" s="11">
        <v>2.3496450000000002</v>
      </c>
      <c r="AH158" s="18">
        <f t="shared" si="7"/>
        <v>5.4427019041355086E-2</v>
      </c>
      <c r="AI158" s="11">
        <v>5.4427019999999997</v>
      </c>
      <c r="AK158" s="11" t="s">
        <v>83</v>
      </c>
      <c r="AL158" s="11">
        <v>980</v>
      </c>
      <c r="AM158" s="11">
        <v>9.2317250000000008</v>
      </c>
      <c r="AN158" s="11">
        <v>15.459688999999999</v>
      </c>
      <c r="AO158" s="11">
        <v>6.2279640000000001</v>
      </c>
      <c r="AP158" s="18">
        <f t="shared" si="8"/>
        <v>0.67462624807389726</v>
      </c>
      <c r="AQ158" s="11">
        <v>67.462624000000005</v>
      </c>
      <c r="AS158" s="11" t="s">
        <v>76</v>
      </c>
      <c r="AT158" s="11">
        <v>149</v>
      </c>
      <c r="AU158" s="11">
        <v>-18.063223000000001</v>
      </c>
      <c r="AV158" s="11">
        <v>-17.246345000000002</v>
      </c>
      <c r="AW158" s="11">
        <v>0.81687799999999999</v>
      </c>
      <c r="AX158" s="11">
        <v>4.522329</v>
      </c>
    </row>
    <row r="159" spans="9:50" x14ac:dyDescent="0.35">
      <c r="U159" s="11" t="s">
        <v>76</v>
      </c>
      <c r="V159" s="11">
        <v>1664</v>
      </c>
      <c r="W159" s="11">
        <v>-2.465592</v>
      </c>
      <c r="X159" s="11">
        <v>-0.715113</v>
      </c>
      <c r="Y159" s="11">
        <v>1.7504789999999999</v>
      </c>
      <c r="Z159" s="18">
        <f t="shared" si="6"/>
        <v>0.70996296224192801</v>
      </c>
      <c r="AA159" s="11">
        <v>70.996290999999999</v>
      </c>
      <c r="AC159" s="11" t="s">
        <v>78</v>
      </c>
      <c r="AD159" s="11">
        <v>986</v>
      </c>
      <c r="AE159" s="11">
        <v>-21.066108</v>
      </c>
      <c r="AF159" s="11">
        <v>-21.018597</v>
      </c>
      <c r="AG159" s="11">
        <v>4.7511999999999999E-2</v>
      </c>
      <c r="AH159" s="18">
        <f t="shared" si="7"/>
        <v>2.2553762659908512E-3</v>
      </c>
      <c r="AI159" s="11">
        <v>0.22553699999999999</v>
      </c>
      <c r="AK159" s="11" t="s">
        <v>83</v>
      </c>
      <c r="AL159" s="11">
        <v>987</v>
      </c>
      <c r="AM159" s="11">
        <v>-20.655266000000001</v>
      </c>
      <c r="AN159" s="11">
        <v>-19.683297</v>
      </c>
      <c r="AO159" s="11">
        <v>0.97196899999999997</v>
      </c>
      <c r="AP159" s="18">
        <f t="shared" si="8"/>
        <v>4.7056716674575866E-2</v>
      </c>
      <c r="AQ159" s="11">
        <v>4.705673</v>
      </c>
      <c r="AS159" s="11" t="s">
        <v>76</v>
      </c>
      <c r="AT159" s="11">
        <v>150</v>
      </c>
      <c r="AU159" s="11">
        <v>-8.4585709999999992</v>
      </c>
      <c r="AV159" s="11">
        <v>-10.579836999999999</v>
      </c>
      <c r="AW159" s="11">
        <v>2.1212659999999999</v>
      </c>
      <c r="AX159" s="11">
        <v>25.078296999999999</v>
      </c>
    </row>
    <row r="160" spans="9:50" x14ac:dyDescent="0.35">
      <c r="U160" s="11" t="s">
        <v>76</v>
      </c>
      <c r="V160" s="11">
        <v>1640</v>
      </c>
      <c r="W160" s="11">
        <v>6.3721819999999996</v>
      </c>
      <c r="X160" s="11">
        <v>10.834806</v>
      </c>
      <c r="Y160" s="11">
        <v>4.4626239999999999</v>
      </c>
      <c r="Z160" s="18">
        <f t="shared" si="6"/>
        <v>0.70032902387282725</v>
      </c>
      <c r="AA160" s="11">
        <v>70.032909000000004</v>
      </c>
      <c r="AC160" s="11" t="s">
        <v>78</v>
      </c>
      <c r="AD160" s="11">
        <v>994</v>
      </c>
      <c r="AE160" s="11">
        <v>-27.238420999999999</v>
      </c>
      <c r="AF160" s="11">
        <v>-25.203692</v>
      </c>
      <c r="AG160" s="11">
        <v>2.034729</v>
      </c>
      <c r="AH160" s="18">
        <f t="shared" si="7"/>
        <v>7.47006957561894E-2</v>
      </c>
      <c r="AI160" s="11">
        <v>7.4700709999999999</v>
      </c>
      <c r="AK160" s="11" t="s">
        <v>83</v>
      </c>
      <c r="AL160" s="11">
        <v>996</v>
      </c>
      <c r="AM160" s="11">
        <v>-6.8249519999999997</v>
      </c>
      <c r="AN160" s="11">
        <v>-4.3126480000000003</v>
      </c>
      <c r="AO160" s="11">
        <v>2.5123039999999999</v>
      </c>
      <c r="AP160" s="18">
        <f t="shared" si="8"/>
        <v>0.36810573905867761</v>
      </c>
      <c r="AQ160" s="11">
        <v>36.810571000000003</v>
      </c>
      <c r="AS160" s="11" t="s">
        <v>76</v>
      </c>
      <c r="AT160" s="11">
        <v>151</v>
      </c>
      <c r="AU160" s="11">
        <v>12.893927</v>
      </c>
      <c r="AV160" s="11">
        <v>15.327764</v>
      </c>
      <c r="AW160" s="11">
        <v>2.433837</v>
      </c>
      <c r="AX160" s="11">
        <v>18.875841999999999</v>
      </c>
    </row>
    <row r="161" spans="2:50" x14ac:dyDescent="0.35">
      <c r="U161" s="11" t="s">
        <v>76</v>
      </c>
      <c r="V161" s="11">
        <v>576</v>
      </c>
      <c r="W161" s="11">
        <v>-4.6018720000000002</v>
      </c>
      <c r="X161" s="11">
        <v>-1.380466</v>
      </c>
      <c r="Y161" s="11">
        <v>3.221406</v>
      </c>
      <c r="Z161" s="18">
        <f t="shared" si="6"/>
        <v>0.70002077415451791</v>
      </c>
      <c r="AA161" s="11">
        <v>70.002077</v>
      </c>
      <c r="AC161" s="11" t="s">
        <v>78</v>
      </c>
      <c r="AD161" s="11">
        <v>1002</v>
      </c>
      <c r="AE161" s="11">
        <v>18.711037000000001</v>
      </c>
      <c r="AF161" s="11">
        <v>16.099143999999999</v>
      </c>
      <c r="AG161" s="11">
        <v>2.6118929999999998</v>
      </c>
      <c r="AH161" s="18">
        <f t="shared" si="7"/>
        <v>0.13959103389085276</v>
      </c>
      <c r="AI161" s="11">
        <v>13.959103000000001</v>
      </c>
      <c r="AK161" s="11" t="s">
        <v>83</v>
      </c>
      <c r="AL161" s="11">
        <v>998</v>
      </c>
      <c r="AM161" s="11">
        <v>-6.7058590000000002</v>
      </c>
      <c r="AN161" s="11">
        <v>-3.7047699999999999</v>
      </c>
      <c r="AO161" s="11">
        <v>3.0010880000000002</v>
      </c>
      <c r="AP161" s="18">
        <f t="shared" si="8"/>
        <v>0.44753222517801228</v>
      </c>
      <c r="AQ161" s="11">
        <v>44.753230000000002</v>
      </c>
      <c r="AS161" s="11" t="s">
        <v>76</v>
      </c>
      <c r="AT161" s="11">
        <v>152</v>
      </c>
      <c r="AU161" s="11">
        <v>-11.970299000000001</v>
      </c>
      <c r="AV161" s="11">
        <v>-11.320952999999999</v>
      </c>
      <c r="AW161" s="11">
        <v>0.64934599999999998</v>
      </c>
      <c r="AX161" s="11">
        <v>5.4246410000000003</v>
      </c>
    </row>
    <row r="162" spans="2:50" x14ac:dyDescent="0.35">
      <c r="U162" s="11" t="s">
        <v>76</v>
      </c>
      <c r="V162" s="11">
        <v>467</v>
      </c>
      <c r="W162" s="11">
        <v>2.3186559999999998</v>
      </c>
      <c r="X162" s="11">
        <v>0.69913499999999995</v>
      </c>
      <c r="Y162" s="11">
        <v>1.6195200000000001</v>
      </c>
      <c r="Z162" s="18">
        <f t="shared" si="6"/>
        <v>0.6984735984984406</v>
      </c>
      <c r="AA162" s="11">
        <v>69.847382999999994</v>
      </c>
      <c r="AC162" s="11" t="s">
        <v>78</v>
      </c>
      <c r="AD162" s="11">
        <v>1008</v>
      </c>
      <c r="AE162" s="11">
        <v>-6.1615900000000003</v>
      </c>
      <c r="AF162" s="11">
        <v>-7.70505</v>
      </c>
      <c r="AG162" s="11">
        <v>1.5434600000000001</v>
      </c>
      <c r="AH162" s="18">
        <f t="shared" si="7"/>
        <v>0.25049703079886848</v>
      </c>
      <c r="AI162" s="11">
        <v>25.049702</v>
      </c>
      <c r="AK162" s="11" t="s">
        <v>83</v>
      </c>
      <c r="AL162" s="11">
        <v>1009</v>
      </c>
      <c r="AM162" s="11">
        <v>-3.9731130000000001</v>
      </c>
      <c r="AN162" s="11">
        <v>-6.6088529999999999</v>
      </c>
      <c r="AO162" s="11">
        <v>2.6357409999999999</v>
      </c>
      <c r="AP162" s="18">
        <f t="shared" si="8"/>
        <v>0.66339442145239758</v>
      </c>
      <c r="AQ162" s="11">
        <v>66.339432000000002</v>
      </c>
      <c r="AS162" s="11" t="s">
        <v>83</v>
      </c>
      <c r="AT162" s="11">
        <v>153</v>
      </c>
      <c r="AU162" s="11">
        <v>-3.7114500000000001</v>
      </c>
      <c r="AV162" s="11">
        <v>-3.5657480000000001</v>
      </c>
      <c r="AW162" s="11">
        <v>0.145702</v>
      </c>
      <c r="AX162" s="11">
        <v>3.9257420000000001</v>
      </c>
    </row>
    <row r="163" spans="2:50" x14ac:dyDescent="0.35">
      <c r="U163" s="11" t="s">
        <v>76</v>
      </c>
      <c r="V163" s="11">
        <v>750</v>
      </c>
      <c r="W163" s="11">
        <v>-9.7752949999999998</v>
      </c>
      <c r="X163" s="11">
        <v>-16.600964000000001</v>
      </c>
      <c r="Y163" s="11">
        <v>6.8256699999999997</v>
      </c>
      <c r="Z163" s="18">
        <f t="shared" si="6"/>
        <v>0.69825718814624005</v>
      </c>
      <c r="AA163" s="11">
        <v>69.825717999999995</v>
      </c>
      <c r="AC163" s="11" t="s">
        <v>78</v>
      </c>
      <c r="AD163" s="11">
        <v>1010</v>
      </c>
      <c r="AE163" s="11">
        <v>-7.506621</v>
      </c>
      <c r="AF163" s="11">
        <v>-8.6098160000000004</v>
      </c>
      <c r="AG163" s="11">
        <v>1.1031960000000001</v>
      </c>
      <c r="AH163" s="18">
        <f t="shared" si="7"/>
        <v>0.1469630610097406</v>
      </c>
      <c r="AI163" s="11">
        <v>14.696300000000001</v>
      </c>
      <c r="AK163" s="11" t="s">
        <v>83</v>
      </c>
      <c r="AL163" s="11">
        <v>1013</v>
      </c>
      <c r="AM163" s="11">
        <v>-16.072673999999999</v>
      </c>
      <c r="AN163" s="11">
        <v>-13.794527</v>
      </c>
      <c r="AO163" s="11">
        <v>2.2781470000000001</v>
      </c>
      <c r="AP163" s="18">
        <f t="shared" si="8"/>
        <v>0.14174038495399088</v>
      </c>
      <c r="AQ163" s="11">
        <v>14.174035999999999</v>
      </c>
      <c r="AS163" s="11" t="s">
        <v>83</v>
      </c>
      <c r="AT163" s="11">
        <v>154</v>
      </c>
      <c r="AU163" s="11">
        <v>15.765547</v>
      </c>
      <c r="AV163" s="11">
        <v>5.4809869999999998</v>
      </c>
      <c r="AW163" s="11">
        <v>10.284560000000001</v>
      </c>
      <c r="AX163" s="11">
        <v>65.234398999999996</v>
      </c>
    </row>
    <row r="164" spans="2:50" x14ac:dyDescent="0.35">
      <c r="U164" s="11" t="s">
        <v>76</v>
      </c>
      <c r="V164" s="11">
        <v>854</v>
      </c>
      <c r="W164" s="11">
        <v>1.426892</v>
      </c>
      <c r="X164" s="11">
        <v>2.4103059999999998</v>
      </c>
      <c r="Y164" s="11">
        <v>0.98341500000000004</v>
      </c>
      <c r="Z164" s="18">
        <f t="shared" si="6"/>
        <v>0.68920072437157121</v>
      </c>
      <c r="AA164" s="11">
        <v>68.920061000000004</v>
      </c>
      <c r="AC164" s="11" t="s">
        <v>78</v>
      </c>
      <c r="AD164" s="11">
        <v>1019</v>
      </c>
      <c r="AE164" s="11">
        <v>34.305484</v>
      </c>
      <c r="AF164" s="11">
        <v>36.181820999999999</v>
      </c>
      <c r="AG164" s="11">
        <v>1.8763369999999999</v>
      </c>
      <c r="AH164" s="18">
        <f t="shared" si="7"/>
        <v>5.4694957809077988E-2</v>
      </c>
      <c r="AI164" s="11">
        <v>5.4694950000000002</v>
      </c>
      <c r="AK164" s="11" t="s">
        <v>83</v>
      </c>
      <c r="AL164" s="11">
        <v>1018</v>
      </c>
      <c r="AM164" s="11">
        <v>-8.7149079999999994</v>
      </c>
      <c r="AN164" s="11">
        <v>-6.6897200000000003</v>
      </c>
      <c r="AO164" s="11">
        <v>2.025188</v>
      </c>
      <c r="AP164" s="18">
        <f t="shared" si="8"/>
        <v>0.2323820285882536</v>
      </c>
      <c r="AQ164" s="11">
        <v>23.238202000000001</v>
      </c>
      <c r="AS164" s="11" t="s">
        <v>76</v>
      </c>
      <c r="AT164" s="11">
        <v>155</v>
      </c>
      <c r="AU164" s="11">
        <v>-14.550800000000001</v>
      </c>
      <c r="AV164" s="11">
        <v>-13.581429</v>
      </c>
      <c r="AW164" s="11">
        <v>0.96937099999999998</v>
      </c>
      <c r="AX164" s="11">
        <v>6.6619760000000001</v>
      </c>
    </row>
    <row r="165" spans="2:50" x14ac:dyDescent="0.35">
      <c r="U165" s="11" t="s">
        <v>76</v>
      </c>
      <c r="V165" s="11">
        <v>1762</v>
      </c>
      <c r="W165" s="11">
        <v>-2.4120970000000002</v>
      </c>
      <c r="X165" s="11">
        <v>-4.0561030000000002</v>
      </c>
      <c r="Y165" s="11">
        <v>1.6440060000000001</v>
      </c>
      <c r="Z165" s="18">
        <f t="shared" si="6"/>
        <v>0.68156711774028989</v>
      </c>
      <c r="AA165" s="11">
        <v>68.156720000000007</v>
      </c>
      <c r="AC165" s="11" t="s">
        <v>78</v>
      </c>
      <c r="AD165" s="11">
        <v>1025</v>
      </c>
      <c r="AE165" s="11">
        <v>37.293101</v>
      </c>
      <c r="AF165" s="11">
        <v>31.768176</v>
      </c>
      <c r="AG165" s="11">
        <v>5.5249249999999996</v>
      </c>
      <c r="AH165" s="18">
        <f t="shared" si="7"/>
        <v>0.14814871522751619</v>
      </c>
      <c r="AI165" s="11">
        <v>14.814871</v>
      </c>
      <c r="AK165" s="11" t="s">
        <v>83</v>
      </c>
      <c r="AL165" s="11">
        <v>1024</v>
      </c>
      <c r="AM165" s="11">
        <v>-9.1610069999999997</v>
      </c>
      <c r="AN165" s="11">
        <v>-10.044623</v>
      </c>
      <c r="AO165" s="11">
        <v>0.88361599999999996</v>
      </c>
      <c r="AP165" s="18">
        <f t="shared" si="8"/>
        <v>9.6454025196138368E-2</v>
      </c>
      <c r="AQ165" s="11">
        <v>9.6454050000000002</v>
      </c>
      <c r="AS165" s="11" t="s">
        <v>76</v>
      </c>
      <c r="AT165" s="11">
        <v>156</v>
      </c>
      <c r="AU165" s="11">
        <v>23.730615</v>
      </c>
      <c r="AV165" s="11">
        <v>21.078382999999999</v>
      </c>
      <c r="AW165" s="11">
        <v>2.6522329999999998</v>
      </c>
      <c r="AX165" s="11">
        <v>11.176418</v>
      </c>
    </row>
    <row r="166" spans="2:50" x14ac:dyDescent="0.35">
      <c r="U166" s="11" t="s">
        <v>76</v>
      </c>
      <c r="V166" s="11">
        <v>506</v>
      </c>
      <c r="W166" s="11">
        <v>-2.0814569999999999</v>
      </c>
      <c r="X166" s="11">
        <v>-0.681149</v>
      </c>
      <c r="Y166" s="11">
        <v>1.4003080000000001</v>
      </c>
      <c r="Z166" s="18">
        <f t="shared" si="6"/>
        <v>0.67275374893644224</v>
      </c>
      <c r="AA166" s="11">
        <v>67.275388000000007</v>
      </c>
      <c r="AC166" s="11" t="s">
        <v>78</v>
      </c>
      <c r="AD166" s="11">
        <v>1029</v>
      </c>
      <c r="AE166" s="11">
        <v>-6.4848489999999996</v>
      </c>
      <c r="AF166" s="11">
        <v>-8.5231499999999993</v>
      </c>
      <c r="AG166" s="11">
        <v>2.0383010000000001</v>
      </c>
      <c r="AH166" s="18">
        <f t="shared" si="7"/>
        <v>0.31431741895609294</v>
      </c>
      <c r="AI166" s="11">
        <v>31.431750000000001</v>
      </c>
      <c r="AK166" s="11" t="s">
        <v>83</v>
      </c>
      <c r="AL166" s="11">
        <v>1030</v>
      </c>
      <c r="AM166" s="11">
        <v>-0.18998100000000001</v>
      </c>
      <c r="AN166" s="11">
        <v>-0.54826799999999998</v>
      </c>
      <c r="AO166" s="11">
        <v>0.35828700000000002</v>
      </c>
      <c r="AP166" s="18">
        <f t="shared" si="8"/>
        <v>1.8859096435959386</v>
      </c>
      <c r="AQ166" s="11" t="s">
        <v>77</v>
      </c>
      <c r="AS166" s="11" t="s">
        <v>78</v>
      </c>
      <c r="AT166" s="11">
        <v>157</v>
      </c>
      <c r="AU166" s="11">
        <v>3.9142009999999998</v>
      </c>
      <c r="AV166" s="11">
        <v>4.2806649999999999</v>
      </c>
      <c r="AW166" s="11">
        <v>0.36646299999999998</v>
      </c>
      <c r="AX166" s="11">
        <v>9.3623969999999996</v>
      </c>
    </row>
    <row r="167" spans="2:50" x14ac:dyDescent="0.35">
      <c r="U167" s="11" t="s">
        <v>76</v>
      </c>
      <c r="V167" s="11">
        <v>976</v>
      </c>
      <c r="W167" s="11">
        <v>-3.775077</v>
      </c>
      <c r="X167" s="11">
        <v>-6.3117070000000002</v>
      </c>
      <c r="Y167" s="11">
        <v>2.5366300000000002</v>
      </c>
      <c r="Z167" s="18">
        <f t="shared" si="6"/>
        <v>0.67194126106566832</v>
      </c>
      <c r="AA167" s="11">
        <v>67.194108</v>
      </c>
      <c r="AC167" s="11" t="s">
        <v>78</v>
      </c>
      <c r="AD167" s="11">
        <v>1038</v>
      </c>
      <c r="AE167" s="11">
        <v>-0.80345</v>
      </c>
      <c r="AF167" s="11">
        <v>1.371737</v>
      </c>
      <c r="AG167" s="11">
        <v>2.1751870000000002</v>
      </c>
      <c r="AH167" s="18">
        <f t="shared" si="7"/>
        <v>2.7073084821706392</v>
      </c>
      <c r="AI167" s="11" t="s">
        <v>77</v>
      </c>
      <c r="AK167" s="11" t="s">
        <v>83</v>
      </c>
      <c r="AL167" s="11">
        <v>1037</v>
      </c>
      <c r="AM167" s="11">
        <v>-8.0281870000000009</v>
      </c>
      <c r="AN167" s="11">
        <v>-8.3654499999999992</v>
      </c>
      <c r="AO167" s="11">
        <v>0.33726400000000001</v>
      </c>
      <c r="AP167" s="18">
        <f t="shared" si="8"/>
        <v>4.2009983075880018E-2</v>
      </c>
      <c r="AQ167" s="11">
        <v>4.2009970000000001</v>
      </c>
      <c r="AS167" s="11" t="s">
        <v>76</v>
      </c>
      <c r="AT167" s="11">
        <v>158</v>
      </c>
      <c r="AU167" s="11">
        <v>28.164109</v>
      </c>
      <c r="AV167" s="11">
        <v>30.778693000000001</v>
      </c>
      <c r="AW167" s="11">
        <v>2.6145839999999998</v>
      </c>
      <c r="AX167" s="11">
        <v>9.2833909999999999</v>
      </c>
    </row>
    <row r="168" spans="2:50" x14ac:dyDescent="0.35">
      <c r="B168" t="s">
        <v>115</v>
      </c>
      <c r="U168" s="11" t="s">
        <v>76</v>
      </c>
      <c r="V168" s="11">
        <v>1957</v>
      </c>
      <c r="W168" s="11">
        <v>-3.4879950000000002</v>
      </c>
      <c r="X168" s="11">
        <v>-1.1594640000000001</v>
      </c>
      <c r="Y168" s="11">
        <v>2.3285309999999999</v>
      </c>
      <c r="Z168" s="18">
        <f t="shared" si="6"/>
        <v>0.66758438587211266</v>
      </c>
      <c r="AA168" s="11">
        <v>66.758448999999999</v>
      </c>
      <c r="AC168" s="11" t="s">
        <v>78</v>
      </c>
      <c r="AD168" s="11">
        <v>1042</v>
      </c>
      <c r="AE168" s="11">
        <v>-5.5408540000000004</v>
      </c>
      <c r="AF168" s="11">
        <v>-5.5396809999999999</v>
      </c>
      <c r="AG168" s="11">
        <v>1.173E-3</v>
      </c>
      <c r="AH168" s="18">
        <f t="shared" si="7"/>
        <v>2.1170021805302935E-4</v>
      </c>
      <c r="AI168" s="11">
        <v>2.1163000000000001E-2</v>
      </c>
      <c r="AK168" s="11" t="s">
        <v>83</v>
      </c>
      <c r="AL168" s="11">
        <v>1041</v>
      </c>
      <c r="AM168" s="11">
        <v>14.731202</v>
      </c>
      <c r="AN168" s="11">
        <v>21.055343000000001</v>
      </c>
      <c r="AO168" s="11">
        <v>6.324141</v>
      </c>
      <c r="AP168" s="18">
        <f t="shared" si="8"/>
        <v>0.42930244252980848</v>
      </c>
      <c r="AQ168" s="11">
        <v>42.930244000000002</v>
      </c>
      <c r="AS168" s="11" t="s">
        <v>76</v>
      </c>
      <c r="AT168" s="11">
        <v>159</v>
      </c>
      <c r="AU168" s="11">
        <v>25.909725999999999</v>
      </c>
      <c r="AV168" s="11">
        <v>28.917791000000001</v>
      </c>
      <c r="AW168" s="11">
        <v>3.0080640000000001</v>
      </c>
      <c r="AX168" s="11">
        <v>11.609788</v>
      </c>
    </row>
    <row r="169" spans="2:50" x14ac:dyDescent="0.35">
      <c r="B169" s="11"/>
      <c r="C169" s="11" t="s">
        <v>72</v>
      </c>
      <c r="D169" s="11" t="s">
        <v>73</v>
      </c>
      <c r="E169" s="11" t="s">
        <v>74</v>
      </c>
      <c r="F169" s="11" t="s">
        <v>75</v>
      </c>
      <c r="U169" s="11" t="s">
        <v>76</v>
      </c>
      <c r="V169" s="11">
        <v>1361</v>
      </c>
      <c r="W169" s="11">
        <v>4.2915429999999999</v>
      </c>
      <c r="X169" s="11">
        <v>1.4812860000000001</v>
      </c>
      <c r="Y169" s="11">
        <v>2.810257</v>
      </c>
      <c r="Z169" s="18">
        <f t="shared" si="6"/>
        <v>0.65483603449854755</v>
      </c>
      <c r="AA169" s="11">
        <v>65.483594999999994</v>
      </c>
      <c r="AC169" s="11" t="s">
        <v>78</v>
      </c>
      <c r="AD169" s="11">
        <v>1051</v>
      </c>
      <c r="AE169" s="11">
        <v>2.1582309999999998</v>
      </c>
      <c r="AF169" s="11">
        <v>-7.8589729999999998</v>
      </c>
      <c r="AG169" s="11">
        <v>10.017204</v>
      </c>
      <c r="AH169" s="18">
        <f t="shared" si="7"/>
        <v>4.641395661539474</v>
      </c>
      <c r="AI169" s="11" t="s">
        <v>77</v>
      </c>
      <c r="AK169" s="11" t="s">
        <v>83</v>
      </c>
      <c r="AL169" s="11">
        <v>1047</v>
      </c>
      <c r="AM169" s="11">
        <v>1.868039</v>
      </c>
      <c r="AN169" s="11">
        <v>-0.244668</v>
      </c>
      <c r="AO169" s="11">
        <v>2.1127069999999999</v>
      </c>
      <c r="AP169" s="18">
        <f t="shared" si="8"/>
        <v>1.1309758522172182</v>
      </c>
      <c r="AQ169" s="11" t="s">
        <v>77</v>
      </c>
      <c r="AS169" s="11" t="s">
        <v>76</v>
      </c>
      <c r="AT169" s="11">
        <v>160</v>
      </c>
      <c r="AU169" s="11">
        <v>-2.6021679999999998</v>
      </c>
      <c r="AV169" s="11">
        <v>1.024459</v>
      </c>
      <c r="AW169" s="11">
        <v>3.626627</v>
      </c>
      <c r="AX169" s="11" t="s">
        <v>77</v>
      </c>
    </row>
    <row r="170" spans="2:50" x14ac:dyDescent="0.35">
      <c r="B170" s="11" t="s">
        <v>79</v>
      </c>
      <c r="C170" s="11">
        <v>3.4798999999999997E-2</v>
      </c>
      <c r="D170" s="11">
        <v>-3.1941999999999998E-2</v>
      </c>
      <c r="E170" s="11">
        <v>2.1275539999999999</v>
      </c>
      <c r="F170" s="11">
        <v>1.610098</v>
      </c>
      <c r="U170" s="11" t="s">
        <v>76</v>
      </c>
      <c r="V170" s="11">
        <v>742</v>
      </c>
      <c r="W170" s="11">
        <v>2.9993340000000002</v>
      </c>
      <c r="X170" s="11">
        <v>1.0406310000000001</v>
      </c>
      <c r="Y170" s="11">
        <v>1.9587030000000001</v>
      </c>
      <c r="Z170" s="18">
        <f t="shared" si="6"/>
        <v>0.65304597620671789</v>
      </c>
      <c r="AA170" s="11">
        <v>65.304592999999997</v>
      </c>
      <c r="AC170" s="11" t="s">
        <v>78</v>
      </c>
      <c r="AD170" s="11">
        <v>1052</v>
      </c>
      <c r="AE170" s="11">
        <v>-9.4178160000000002</v>
      </c>
      <c r="AF170" s="11">
        <v>-0.89500599999999997</v>
      </c>
      <c r="AG170" s="11">
        <v>8.5228099999999998</v>
      </c>
      <c r="AH170" s="18">
        <f t="shared" si="7"/>
        <v>0.9049667141511365</v>
      </c>
      <c r="AI170" s="11">
        <v>90.496671000000006</v>
      </c>
      <c r="AK170" s="11" t="s">
        <v>83</v>
      </c>
      <c r="AL170" s="11">
        <v>1053</v>
      </c>
      <c r="AM170" s="11">
        <v>-12.589885000000001</v>
      </c>
      <c r="AN170" s="11">
        <v>-14.600517</v>
      </c>
      <c r="AO170" s="11">
        <v>2.0106310000000001</v>
      </c>
      <c r="AP170" s="18">
        <f t="shared" si="8"/>
        <v>0.1597020941811621</v>
      </c>
      <c r="AQ170" s="11">
        <v>15.970212</v>
      </c>
      <c r="AS170" s="11" t="s">
        <v>76</v>
      </c>
      <c r="AT170" s="11">
        <v>161</v>
      </c>
      <c r="AU170" s="11">
        <v>20.789746000000001</v>
      </c>
      <c r="AV170" s="11">
        <v>13.979137</v>
      </c>
      <c r="AW170" s="11">
        <v>6.8106090000000004</v>
      </c>
      <c r="AX170" s="11">
        <v>32.759461000000002</v>
      </c>
    </row>
    <row r="171" spans="2:50" x14ac:dyDescent="0.35">
      <c r="B171" s="11" t="s">
        <v>80</v>
      </c>
      <c r="C171" s="11">
        <v>16.112748</v>
      </c>
      <c r="D171" s="11">
        <v>15.845506</v>
      </c>
      <c r="E171" s="11">
        <v>2.3678219999999999</v>
      </c>
      <c r="F171" s="11">
        <v>41.480325000000001</v>
      </c>
      <c r="U171" s="11" t="s">
        <v>76</v>
      </c>
      <c r="V171" s="11">
        <v>1895</v>
      </c>
      <c r="W171" s="11">
        <v>5.2836530000000002</v>
      </c>
      <c r="X171" s="11">
        <v>1.8711549999999999</v>
      </c>
      <c r="Y171" s="11">
        <v>3.4124979999999998</v>
      </c>
      <c r="Z171" s="18">
        <f t="shared" si="6"/>
        <v>0.64585959751709654</v>
      </c>
      <c r="AA171" s="11">
        <v>64.585961999999995</v>
      </c>
      <c r="AC171" s="11" t="s">
        <v>78</v>
      </c>
      <c r="AD171" s="11">
        <v>1061</v>
      </c>
      <c r="AE171" s="11">
        <v>-2.8768120000000001</v>
      </c>
      <c r="AF171" s="11">
        <v>-2.8655369999999998</v>
      </c>
      <c r="AG171" s="11">
        <v>1.1275E-2</v>
      </c>
      <c r="AH171" s="18">
        <f t="shared" si="7"/>
        <v>3.9192689685665942E-3</v>
      </c>
      <c r="AI171" s="11">
        <v>0.39191399999999998</v>
      </c>
      <c r="AK171" s="11" t="s">
        <v>83</v>
      </c>
      <c r="AL171" s="11">
        <v>1062</v>
      </c>
      <c r="AM171" s="11">
        <v>27.757642000000001</v>
      </c>
      <c r="AN171" s="11">
        <v>5.7209940000000001</v>
      </c>
      <c r="AO171" s="11">
        <v>22.036648</v>
      </c>
      <c r="AP171" s="18">
        <f t="shared" si="8"/>
        <v>0.79389481282307761</v>
      </c>
      <c r="AQ171" s="11">
        <v>79.389481000000004</v>
      </c>
      <c r="AS171" s="11" t="s">
        <v>83</v>
      </c>
      <c r="AT171" s="11">
        <v>162</v>
      </c>
      <c r="AU171" s="11">
        <v>-25.403751</v>
      </c>
      <c r="AV171" s="11">
        <v>-23.821743999999999</v>
      </c>
      <c r="AW171" s="11">
        <v>1.5820069999999999</v>
      </c>
      <c r="AX171" s="11">
        <v>6.2274529999999997</v>
      </c>
    </row>
    <row r="172" spans="2:50" x14ac:dyDescent="0.35">
      <c r="B172" s="11" t="s">
        <v>81</v>
      </c>
      <c r="C172" s="11">
        <v>-30.526700000000002</v>
      </c>
      <c r="D172" s="11">
        <v>-29.302268000000002</v>
      </c>
      <c r="E172" s="11">
        <v>8.4699999999999999E-4</v>
      </c>
      <c r="F172" s="11">
        <v>6.4999999999999994E-5</v>
      </c>
      <c r="U172" s="11" t="s">
        <v>76</v>
      </c>
      <c r="V172" s="11">
        <v>1859</v>
      </c>
      <c r="W172" s="11">
        <v>6.9422860000000002</v>
      </c>
      <c r="X172" s="11">
        <v>11.361435</v>
      </c>
      <c r="Y172" s="11">
        <v>4.419149</v>
      </c>
      <c r="Z172" s="18">
        <f t="shared" si="6"/>
        <v>0.63655530757447909</v>
      </c>
      <c r="AA172" s="11">
        <v>63.655531000000003</v>
      </c>
      <c r="AC172" s="11" t="s">
        <v>78</v>
      </c>
      <c r="AD172" s="11">
        <v>1065</v>
      </c>
      <c r="AE172" s="11">
        <v>-10.279315</v>
      </c>
      <c r="AF172" s="11">
        <v>-11.154522999999999</v>
      </c>
      <c r="AG172" s="11">
        <v>0.87520799999999999</v>
      </c>
      <c r="AH172" s="18">
        <f t="shared" si="7"/>
        <v>8.5142638395651851E-2</v>
      </c>
      <c r="AI172" s="11">
        <v>8.5142629999999997</v>
      </c>
      <c r="AK172" s="11" t="s">
        <v>83</v>
      </c>
      <c r="AL172" s="11">
        <v>1067</v>
      </c>
      <c r="AM172" s="11">
        <v>-16.248017999999998</v>
      </c>
      <c r="AN172" s="11">
        <v>-15.529997</v>
      </c>
      <c r="AO172" s="11">
        <v>0.71802100000000002</v>
      </c>
      <c r="AP172" s="18">
        <f t="shared" si="8"/>
        <v>4.4191297670891312E-2</v>
      </c>
      <c r="AQ172" s="11">
        <v>4.4191279999999997</v>
      </c>
      <c r="AS172" s="11" t="s">
        <v>76</v>
      </c>
      <c r="AT172" s="11">
        <v>163</v>
      </c>
      <c r="AU172" s="11">
        <v>-4.888916</v>
      </c>
      <c r="AV172" s="11">
        <v>-7.0651910000000004</v>
      </c>
      <c r="AW172" s="11">
        <v>2.176275</v>
      </c>
      <c r="AX172" s="11">
        <v>44.514473000000002</v>
      </c>
    </row>
    <row r="173" spans="2:50" x14ac:dyDescent="0.35">
      <c r="B173" s="11" t="s">
        <v>82</v>
      </c>
      <c r="C173" s="11">
        <v>49.875309999999999</v>
      </c>
      <c r="D173" s="11">
        <v>48.507907000000003</v>
      </c>
      <c r="E173" s="11">
        <v>26.002020999999999</v>
      </c>
      <c r="F173" s="11">
        <v>1848.7236150000001</v>
      </c>
      <c r="U173" s="11" t="s">
        <v>76</v>
      </c>
      <c r="V173" s="11">
        <v>121</v>
      </c>
      <c r="W173" s="11">
        <v>6.5748439999999997</v>
      </c>
      <c r="X173" s="11">
        <v>2.4137719999999998</v>
      </c>
      <c r="Y173" s="11">
        <v>4.1610719999999999</v>
      </c>
      <c r="Z173" s="18">
        <f t="shared" si="6"/>
        <v>0.63287767740192769</v>
      </c>
      <c r="AA173" s="11">
        <v>63.287764000000003</v>
      </c>
      <c r="AC173" s="11" t="s">
        <v>78</v>
      </c>
      <c r="AD173" s="11">
        <v>1072</v>
      </c>
      <c r="AE173" s="11">
        <v>8.3410569999999993</v>
      </c>
      <c r="AF173" s="11">
        <v>4.3915569999999997</v>
      </c>
      <c r="AG173" s="11">
        <v>3.9495</v>
      </c>
      <c r="AH173" s="18">
        <f t="shared" si="7"/>
        <v>0.4735011402032141</v>
      </c>
      <c r="AI173" s="11">
        <v>47.350116</v>
      </c>
      <c r="AK173" s="11" t="s">
        <v>83</v>
      </c>
      <c r="AL173" s="11">
        <v>1070</v>
      </c>
      <c r="AM173" s="11">
        <v>-12.282287999999999</v>
      </c>
      <c r="AN173" s="11">
        <v>-11.074805</v>
      </c>
      <c r="AO173" s="11">
        <v>1.2074830000000001</v>
      </c>
      <c r="AP173" s="18">
        <f t="shared" si="8"/>
        <v>9.8310917314428717E-2</v>
      </c>
      <c r="AQ173" s="11">
        <v>9.8310890000000004</v>
      </c>
      <c r="AS173" s="11" t="s">
        <v>76</v>
      </c>
      <c r="AT173" s="11">
        <v>164</v>
      </c>
      <c r="AU173" s="11">
        <v>-9.295693</v>
      </c>
      <c r="AV173" s="11">
        <v>-9.4142349999999997</v>
      </c>
      <c r="AW173" s="11">
        <v>0.11854099999999999</v>
      </c>
      <c r="AX173" s="11">
        <v>1.2752289999999999</v>
      </c>
    </row>
    <row r="174" spans="2:50" x14ac:dyDescent="0.35">
      <c r="U174" s="11" t="s">
        <v>76</v>
      </c>
      <c r="V174" s="11">
        <v>1775</v>
      </c>
      <c r="W174" s="11">
        <v>2.4497200000000001</v>
      </c>
      <c r="X174" s="11">
        <v>3.9989810000000001</v>
      </c>
      <c r="Y174" s="11">
        <v>1.549261</v>
      </c>
      <c r="Z174" s="18">
        <f t="shared" si="6"/>
        <v>0.63242370556635041</v>
      </c>
      <c r="AA174" s="11">
        <v>63.242359999999998</v>
      </c>
      <c r="AC174" s="11" t="s">
        <v>78</v>
      </c>
      <c r="AD174" s="11">
        <v>1082</v>
      </c>
      <c r="AE174" s="11">
        <v>-9.9748789999999996</v>
      </c>
      <c r="AF174" s="11">
        <v>0.56282699999999997</v>
      </c>
      <c r="AG174" s="11">
        <v>10.537706999999999</v>
      </c>
      <c r="AH174" s="18">
        <f t="shared" si="7"/>
        <v>1.0564245440972266</v>
      </c>
      <c r="AI174" s="11" t="s">
        <v>77</v>
      </c>
      <c r="AK174" s="11" t="s">
        <v>83</v>
      </c>
      <c r="AL174" s="11">
        <v>1081</v>
      </c>
      <c r="AM174" s="11">
        <v>4.731725</v>
      </c>
      <c r="AN174" s="11">
        <v>4.9736029999999998</v>
      </c>
      <c r="AO174" s="11">
        <v>0.24187800000000001</v>
      </c>
      <c r="AP174" s="18">
        <f t="shared" si="8"/>
        <v>5.1118355356661684E-2</v>
      </c>
      <c r="AQ174" s="11">
        <v>5.1118319999999997</v>
      </c>
      <c r="AS174" s="11" t="s">
        <v>76</v>
      </c>
      <c r="AT174" s="11">
        <v>165</v>
      </c>
      <c r="AU174" s="11">
        <v>-11.204769000000001</v>
      </c>
      <c r="AV174" s="11">
        <v>-10.331595999999999</v>
      </c>
      <c r="AW174" s="11">
        <v>0.87317199999999995</v>
      </c>
      <c r="AX174" s="11">
        <v>7.7928639999999998</v>
      </c>
    </row>
    <row r="175" spans="2:50" x14ac:dyDescent="0.35">
      <c r="U175" s="11" t="s">
        <v>76</v>
      </c>
      <c r="V175" s="11">
        <v>1603</v>
      </c>
      <c r="W175" s="11">
        <v>-10.576288</v>
      </c>
      <c r="X175" s="11">
        <v>-17.238164999999999</v>
      </c>
      <c r="Y175" s="11">
        <v>6.6618760000000004</v>
      </c>
      <c r="Z175" s="18">
        <f t="shared" si="6"/>
        <v>0.6298879153063911</v>
      </c>
      <c r="AA175" s="11">
        <v>62.988791999999997</v>
      </c>
      <c r="AC175" s="11" t="s">
        <v>78</v>
      </c>
      <c r="AD175" s="11">
        <v>1084</v>
      </c>
      <c r="AE175" s="11">
        <v>24.778690000000001</v>
      </c>
      <c r="AF175" s="11">
        <v>25.439485999999999</v>
      </c>
      <c r="AG175" s="11">
        <v>0.66079600000000005</v>
      </c>
      <c r="AH175" s="18">
        <f t="shared" si="7"/>
        <v>2.6667915051199236E-2</v>
      </c>
      <c r="AI175" s="11">
        <v>2.6667900000000002</v>
      </c>
      <c r="AK175" s="11" t="s">
        <v>83</v>
      </c>
      <c r="AL175" s="11">
        <v>1083</v>
      </c>
      <c r="AM175" s="11">
        <v>-12.467706</v>
      </c>
      <c r="AN175" s="11">
        <v>-9.9474940000000007</v>
      </c>
      <c r="AO175" s="11">
        <v>2.5202119999999999</v>
      </c>
      <c r="AP175" s="18">
        <f t="shared" si="8"/>
        <v>0.20213919064180691</v>
      </c>
      <c r="AQ175" s="11">
        <v>20.213920999999999</v>
      </c>
      <c r="AS175" s="11" t="s">
        <v>76</v>
      </c>
      <c r="AT175" s="11">
        <v>166</v>
      </c>
      <c r="AU175" s="11">
        <v>15.247558</v>
      </c>
      <c r="AV175" s="11">
        <v>15.836562000000001</v>
      </c>
      <c r="AW175" s="11">
        <v>0.58900399999999997</v>
      </c>
      <c r="AX175" s="11">
        <v>3.8629380000000002</v>
      </c>
    </row>
    <row r="176" spans="2:50" x14ac:dyDescent="0.35">
      <c r="U176" s="11" t="s">
        <v>76</v>
      </c>
      <c r="V176" s="11">
        <v>61</v>
      </c>
      <c r="W176" s="11">
        <v>-9.2758289999999999</v>
      </c>
      <c r="X176" s="11">
        <v>-3.461039</v>
      </c>
      <c r="Y176" s="11">
        <v>5.8147890000000002</v>
      </c>
      <c r="Z176" s="18">
        <f t="shared" si="6"/>
        <v>0.62687539841452444</v>
      </c>
      <c r="AA176" s="11">
        <v>62.687545999999998</v>
      </c>
      <c r="AC176" s="11" t="s">
        <v>78</v>
      </c>
      <c r="AD176" s="11">
        <v>1092</v>
      </c>
      <c r="AE176" s="11">
        <v>21.981414000000001</v>
      </c>
      <c r="AF176" s="11">
        <v>19.745179</v>
      </c>
      <c r="AG176" s="11">
        <v>2.2362340000000001</v>
      </c>
      <c r="AH176" s="18">
        <f t="shared" si="7"/>
        <v>0.10173294584233752</v>
      </c>
      <c r="AI176" s="11">
        <v>10.173296000000001</v>
      </c>
      <c r="AK176" s="11" t="s">
        <v>83</v>
      </c>
      <c r="AL176" s="11">
        <v>1091</v>
      </c>
      <c r="AM176" s="11">
        <v>-3.3830330000000002</v>
      </c>
      <c r="AN176" s="11">
        <v>-5.0021890000000004</v>
      </c>
      <c r="AO176" s="11">
        <v>1.619156</v>
      </c>
      <c r="AP176" s="18">
        <f t="shared" si="8"/>
        <v>0.47861076140847575</v>
      </c>
      <c r="AQ176" s="11">
        <v>47.861077999999999</v>
      </c>
      <c r="AS176" s="11" t="s">
        <v>78</v>
      </c>
      <c r="AT176" s="11">
        <v>167</v>
      </c>
      <c r="AU176" s="11">
        <v>-3.5510100000000002</v>
      </c>
      <c r="AV176" s="11">
        <v>-6.8267290000000003</v>
      </c>
      <c r="AW176" s="11">
        <v>3.275719</v>
      </c>
      <c r="AX176" s="11">
        <v>92.247511000000003</v>
      </c>
    </row>
    <row r="177" spans="21:50" x14ac:dyDescent="0.35">
      <c r="U177" s="11" t="s">
        <v>76</v>
      </c>
      <c r="V177" s="11">
        <v>1896</v>
      </c>
      <c r="W177" s="11">
        <v>-6.12629</v>
      </c>
      <c r="X177" s="11">
        <v>-9.8974469999999997</v>
      </c>
      <c r="Y177" s="11">
        <v>3.7711570000000001</v>
      </c>
      <c r="Z177" s="18">
        <f t="shared" si="6"/>
        <v>0.61556945557588694</v>
      </c>
      <c r="AA177" s="11">
        <v>61.556941999999999</v>
      </c>
      <c r="AC177" s="11" t="s">
        <v>78</v>
      </c>
      <c r="AD177" s="11">
        <v>1099</v>
      </c>
      <c r="AE177" s="11">
        <v>-5.6243860000000003</v>
      </c>
      <c r="AF177" s="11">
        <v>-4.5863519999999998</v>
      </c>
      <c r="AG177" s="11">
        <v>1.0380339999999999</v>
      </c>
      <c r="AH177" s="18">
        <f t="shared" si="7"/>
        <v>0.18455952347509574</v>
      </c>
      <c r="AI177" s="11">
        <v>18.455954999999999</v>
      </c>
      <c r="AK177" s="11" t="s">
        <v>83</v>
      </c>
      <c r="AL177" s="11">
        <v>1095</v>
      </c>
      <c r="AM177" s="11">
        <v>2.2029380000000001</v>
      </c>
      <c r="AN177" s="11">
        <v>0.870618</v>
      </c>
      <c r="AO177" s="11">
        <v>1.3323199999999999</v>
      </c>
      <c r="AP177" s="18">
        <f t="shared" si="8"/>
        <v>0.60479232733740118</v>
      </c>
      <c r="AQ177" s="11">
        <v>60.479221000000003</v>
      </c>
      <c r="AS177" s="11" t="s">
        <v>76</v>
      </c>
      <c r="AT177" s="11">
        <v>168</v>
      </c>
      <c r="AU177" s="11">
        <v>-8.3874139999999997</v>
      </c>
      <c r="AV177" s="11">
        <v>-9.4170490000000004</v>
      </c>
      <c r="AW177" s="11">
        <v>1.0296350000000001</v>
      </c>
      <c r="AX177" s="11">
        <v>12.275950999999999</v>
      </c>
    </row>
    <row r="178" spans="21:50" x14ac:dyDescent="0.35">
      <c r="U178" s="11" t="s">
        <v>76</v>
      </c>
      <c r="V178" s="11">
        <v>80</v>
      </c>
      <c r="W178" s="11">
        <v>7.6784819999999998</v>
      </c>
      <c r="X178" s="11">
        <v>2.9649939999999999</v>
      </c>
      <c r="Y178" s="11">
        <v>4.7134879999999999</v>
      </c>
      <c r="Z178" s="18">
        <f t="shared" si="6"/>
        <v>0.61385674928976852</v>
      </c>
      <c r="AA178" s="11">
        <v>61.385672</v>
      </c>
      <c r="AC178" s="11" t="s">
        <v>78</v>
      </c>
      <c r="AD178" s="11">
        <v>1106</v>
      </c>
      <c r="AE178" s="11">
        <v>-5.3260079999999999</v>
      </c>
      <c r="AF178" s="11">
        <v>-3.3512420000000001</v>
      </c>
      <c r="AG178" s="11">
        <v>1.974766</v>
      </c>
      <c r="AH178" s="18">
        <f t="shared" si="7"/>
        <v>0.37077788842975828</v>
      </c>
      <c r="AI178" s="11">
        <v>37.077795999999999</v>
      </c>
      <c r="AK178" s="11" t="s">
        <v>83</v>
      </c>
      <c r="AL178" s="11">
        <v>1105</v>
      </c>
      <c r="AM178" s="11">
        <v>-5.0674789999999996</v>
      </c>
      <c r="AN178" s="11">
        <v>-7.0203709999999999</v>
      </c>
      <c r="AO178" s="11">
        <v>1.9528920000000001</v>
      </c>
      <c r="AP178" s="18">
        <f t="shared" si="8"/>
        <v>0.38537742336968739</v>
      </c>
      <c r="AQ178" s="11">
        <v>38.537740999999997</v>
      </c>
      <c r="AS178" s="11" t="s">
        <v>76</v>
      </c>
      <c r="AT178" s="11">
        <v>169</v>
      </c>
      <c r="AU178" s="11">
        <v>-0.82759300000000002</v>
      </c>
      <c r="AV178" s="11">
        <v>-2.1893560000000001</v>
      </c>
      <c r="AW178" s="11">
        <v>1.3617630000000001</v>
      </c>
      <c r="AX178" s="11" t="s">
        <v>77</v>
      </c>
    </row>
    <row r="179" spans="21:50" x14ac:dyDescent="0.35">
      <c r="U179" s="11" t="s">
        <v>76</v>
      </c>
      <c r="V179" s="11">
        <v>1432</v>
      </c>
      <c r="W179" s="11">
        <v>-6.5449120000000001</v>
      </c>
      <c r="X179" s="11">
        <v>-2.5563410000000002</v>
      </c>
      <c r="Y179" s="11">
        <v>3.9885700000000002</v>
      </c>
      <c r="Z179" s="18">
        <f t="shared" si="6"/>
        <v>0.60941537487440622</v>
      </c>
      <c r="AA179" s="11">
        <v>60.941543000000003</v>
      </c>
      <c r="AC179" s="11" t="s">
        <v>78</v>
      </c>
      <c r="AD179" s="11">
        <v>1109</v>
      </c>
      <c r="AE179" s="11">
        <v>30.254773</v>
      </c>
      <c r="AF179" s="11">
        <v>29.971377</v>
      </c>
      <c r="AG179" s="11">
        <v>0.28339500000000001</v>
      </c>
      <c r="AH179" s="18">
        <f t="shared" si="7"/>
        <v>9.3669517864173029E-3</v>
      </c>
      <c r="AI179" s="11">
        <v>0.93669599999999997</v>
      </c>
      <c r="AK179" s="11" t="s">
        <v>83</v>
      </c>
      <c r="AL179" s="11">
        <v>1111</v>
      </c>
      <c r="AM179" s="11">
        <v>0.62615600000000005</v>
      </c>
      <c r="AN179" s="11">
        <v>-1.082757</v>
      </c>
      <c r="AO179" s="11">
        <v>1.708912</v>
      </c>
      <c r="AP179" s="18">
        <f t="shared" si="8"/>
        <v>2.7292112508703901</v>
      </c>
      <c r="AQ179" s="11" t="s">
        <v>77</v>
      </c>
      <c r="AS179" s="11" t="s">
        <v>76</v>
      </c>
      <c r="AT179" s="11">
        <v>170</v>
      </c>
      <c r="AU179" s="11">
        <v>19.910730999999998</v>
      </c>
      <c r="AV179" s="11">
        <v>21.751624</v>
      </c>
      <c r="AW179" s="11">
        <v>1.840892</v>
      </c>
      <c r="AX179" s="11">
        <v>9.2457290000000008</v>
      </c>
    </row>
    <row r="180" spans="21:50" x14ac:dyDescent="0.35">
      <c r="U180" s="11" t="s">
        <v>76</v>
      </c>
      <c r="V180" s="11">
        <v>979</v>
      </c>
      <c r="W180" s="11">
        <v>2.6167099999999999</v>
      </c>
      <c r="X180" s="11">
        <v>1.0265979999999999</v>
      </c>
      <c r="Y180" s="11">
        <v>1.5901110000000001</v>
      </c>
      <c r="Z180" s="18">
        <f t="shared" si="6"/>
        <v>0.60767566906535309</v>
      </c>
      <c r="AA180" s="11">
        <v>60.767586000000001</v>
      </c>
      <c r="AC180" s="11" t="s">
        <v>78</v>
      </c>
      <c r="AD180" s="11">
        <v>1113</v>
      </c>
      <c r="AE180" s="11">
        <v>-14.592271</v>
      </c>
      <c r="AF180" s="11">
        <v>-10.649865</v>
      </c>
      <c r="AG180" s="11">
        <v>3.9424060000000001</v>
      </c>
      <c r="AH180" s="18">
        <f t="shared" si="7"/>
        <v>0.27017083221658916</v>
      </c>
      <c r="AI180" s="11">
        <v>27.017081999999998</v>
      </c>
      <c r="AK180" s="11" t="s">
        <v>83</v>
      </c>
      <c r="AL180" s="11">
        <v>1116</v>
      </c>
      <c r="AM180" s="11">
        <v>-13.412881</v>
      </c>
      <c r="AN180" s="11">
        <v>-11.381163000000001</v>
      </c>
      <c r="AO180" s="11">
        <v>2.0317180000000001</v>
      </c>
      <c r="AP180" s="18">
        <f t="shared" si="8"/>
        <v>0.15147513796625797</v>
      </c>
      <c r="AQ180" s="11">
        <v>15.147511</v>
      </c>
      <c r="AS180" s="11" t="s">
        <v>83</v>
      </c>
      <c r="AT180" s="11">
        <v>171</v>
      </c>
      <c r="AU180" s="11">
        <v>-24.889654</v>
      </c>
      <c r="AV180" s="11">
        <v>-18.173020000000001</v>
      </c>
      <c r="AW180" s="11">
        <v>6.716634</v>
      </c>
      <c r="AX180" s="11">
        <v>26.985648000000001</v>
      </c>
    </row>
    <row r="181" spans="21:50" x14ac:dyDescent="0.35">
      <c r="U181" s="11" t="s">
        <v>76</v>
      </c>
      <c r="V181" s="11">
        <v>519</v>
      </c>
      <c r="W181" s="11">
        <v>0.91169900000000004</v>
      </c>
      <c r="X181" s="11">
        <v>0.36133799999999999</v>
      </c>
      <c r="Y181" s="11">
        <v>0.55036200000000002</v>
      </c>
      <c r="Z181" s="18">
        <f t="shared" si="6"/>
        <v>0.60366634163249056</v>
      </c>
      <c r="AA181" s="11">
        <v>60.366557999999998</v>
      </c>
      <c r="AC181" s="11" t="s">
        <v>78</v>
      </c>
      <c r="AD181" s="11">
        <v>1121</v>
      </c>
      <c r="AE181" s="11">
        <v>11.461133999999999</v>
      </c>
      <c r="AF181" s="11">
        <v>5.7493460000000001</v>
      </c>
      <c r="AG181" s="11">
        <v>5.7117880000000003</v>
      </c>
      <c r="AH181" s="18">
        <f t="shared" si="7"/>
        <v>0.49836150593824313</v>
      </c>
      <c r="AI181" s="11">
        <v>49.836148000000001</v>
      </c>
      <c r="AK181" s="11" t="s">
        <v>83</v>
      </c>
      <c r="AL181" s="11">
        <v>1119</v>
      </c>
      <c r="AM181" s="11">
        <v>-9.2874020000000002</v>
      </c>
      <c r="AN181" s="11">
        <v>-7.4798819999999999</v>
      </c>
      <c r="AO181" s="11">
        <v>1.80752</v>
      </c>
      <c r="AP181" s="18">
        <f t="shared" si="8"/>
        <v>0.19462062695251051</v>
      </c>
      <c r="AQ181" s="11">
        <v>19.462057999999999</v>
      </c>
      <c r="AS181" s="11" t="s">
        <v>78</v>
      </c>
      <c r="AT181" s="11">
        <v>172</v>
      </c>
      <c r="AU181" s="11">
        <v>23.934573</v>
      </c>
      <c r="AV181" s="11">
        <v>31.011288</v>
      </c>
      <c r="AW181" s="11">
        <v>7.0767139999999999</v>
      </c>
      <c r="AX181" s="11">
        <v>29.566913</v>
      </c>
    </row>
    <row r="182" spans="21:50" x14ac:dyDescent="0.35">
      <c r="U182" s="11" t="s">
        <v>76</v>
      </c>
      <c r="V182" s="11">
        <v>1110</v>
      </c>
      <c r="W182" s="11">
        <v>-4.1752260000000003</v>
      </c>
      <c r="X182" s="11">
        <v>-1.6755949999999999</v>
      </c>
      <c r="Y182" s="11">
        <v>2.4996309999999999</v>
      </c>
      <c r="Z182" s="18">
        <f t="shared" si="6"/>
        <v>0.59868160430118034</v>
      </c>
      <c r="AA182" s="11">
        <v>59.868156999999997</v>
      </c>
      <c r="AC182" s="11" t="s">
        <v>78</v>
      </c>
      <c r="AD182" s="11">
        <v>1129</v>
      </c>
      <c r="AE182" s="11">
        <v>-28.851130999999999</v>
      </c>
      <c r="AF182" s="11">
        <v>-26.181808</v>
      </c>
      <c r="AG182" s="11">
        <v>2.6693229999999999</v>
      </c>
      <c r="AH182" s="18">
        <f t="shared" si="7"/>
        <v>9.2520567044668017E-2</v>
      </c>
      <c r="AI182" s="11">
        <v>9.2520559999999996</v>
      </c>
      <c r="AK182" s="11" t="s">
        <v>83</v>
      </c>
      <c r="AL182" s="11">
        <v>1128</v>
      </c>
      <c r="AM182" s="11">
        <v>-10.191414999999999</v>
      </c>
      <c r="AN182" s="11">
        <v>-14.365677</v>
      </c>
      <c r="AO182" s="11">
        <v>4.1742619999999997</v>
      </c>
      <c r="AP182" s="18">
        <f t="shared" si="8"/>
        <v>0.40958610752285135</v>
      </c>
      <c r="AQ182" s="11">
        <v>40.95861</v>
      </c>
      <c r="AS182" s="11" t="s">
        <v>76</v>
      </c>
      <c r="AT182" s="11">
        <v>173</v>
      </c>
      <c r="AU182" s="11">
        <v>-9.1473870000000002</v>
      </c>
      <c r="AV182" s="11">
        <v>-9.1162159999999997</v>
      </c>
      <c r="AW182" s="11">
        <v>3.1171000000000001E-2</v>
      </c>
      <c r="AX182" s="11">
        <v>0.34076400000000001</v>
      </c>
    </row>
    <row r="183" spans="21:50" x14ac:dyDescent="0.35">
      <c r="U183" s="11" t="s">
        <v>76</v>
      </c>
      <c r="V183" s="11">
        <v>1483</v>
      </c>
      <c r="W183" s="11">
        <v>-1.420094</v>
      </c>
      <c r="X183" s="11">
        <v>-2.2642370000000001</v>
      </c>
      <c r="Y183" s="11">
        <v>0.84414299999999998</v>
      </c>
      <c r="Z183" s="18">
        <f t="shared" si="6"/>
        <v>0.59442755197895347</v>
      </c>
      <c r="AA183" s="11">
        <v>59.442706000000001</v>
      </c>
      <c r="AC183" s="11" t="s">
        <v>78</v>
      </c>
      <c r="AD183" s="11">
        <v>1130</v>
      </c>
      <c r="AE183" s="11">
        <v>-11.572661</v>
      </c>
      <c r="AF183" s="11">
        <v>-8.3702129999999997</v>
      </c>
      <c r="AG183" s="11">
        <v>3.202448</v>
      </c>
      <c r="AH183" s="18">
        <f t="shared" si="7"/>
        <v>0.27672529248026878</v>
      </c>
      <c r="AI183" s="11">
        <v>27.672529999999998</v>
      </c>
      <c r="AK183" s="11" t="s">
        <v>83</v>
      </c>
      <c r="AL183" s="11">
        <v>1132</v>
      </c>
      <c r="AM183" s="11">
        <v>-13.538422000000001</v>
      </c>
      <c r="AN183" s="11">
        <v>-14.542907</v>
      </c>
      <c r="AO183" s="11">
        <v>1.0044850000000001</v>
      </c>
      <c r="AP183" s="18">
        <f t="shared" si="8"/>
        <v>7.4195131456236185E-2</v>
      </c>
      <c r="AQ183" s="11">
        <v>7.4195169999999999</v>
      </c>
      <c r="AS183" s="11" t="s">
        <v>76</v>
      </c>
      <c r="AT183" s="11">
        <v>174</v>
      </c>
      <c r="AU183" s="11">
        <v>9.7504650000000002</v>
      </c>
      <c r="AV183" s="11">
        <v>8.0028310000000005</v>
      </c>
      <c r="AW183" s="11">
        <v>1.747635</v>
      </c>
      <c r="AX183" s="11">
        <v>17.923601000000001</v>
      </c>
    </row>
    <row r="184" spans="21:50" x14ac:dyDescent="0.35">
      <c r="U184" s="11" t="s">
        <v>76</v>
      </c>
      <c r="V184" s="11">
        <v>1206</v>
      </c>
      <c r="W184" s="11">
        <v>-2.5827309999999999</v>
      </c>
      <c r="X184" s="11">
        <v>-4.0926770000000001</v>
      </c>
      <c r="Y184" s="11">
        <v>1.509946</v>
      </c>
      <c r="Z184" s="18">
        <f t="shared" si="6"/>
        <v>0.58463153925050659</v>
      </c>
      <c r="AA184" s="11">
        <v>58.463140000000003</v>
      </c>
      <c r="AC184" s="11" t="s">
        <v>78</v>
      </c>
      <c r="AD184" s="11">
        <v>1141</v>
      </c>
      <c r="AE184" s="11">
        <v>-9.2762010000000004</v>
      </c>
      <c r="AF184" s="11">
        <v>-9.3114530000000002</v>
      </c>
      <c r="AG184" s="11">
        <v>3.5250999999999998E-2</v>
      </c>
      <c r="AH184" s="18">
        <f t="shared" si="7"/>
        <v>3.8001548263130558E-3</v>
      </c>
      <c r="AI184" s="11">
        <v>0.380021</v>
      </c>
      <c r="AK184" s="11" t="s">
        <v>83</v>
      </c>
      <c r="AL184" s="11">
        <v>1137</v>
      </c>
      <c r="AM184" s="11">
        <v>-3.356614</v>
      </c>
      <c r="AN184" s="11">
        <v>-7.9502050000000004</v>
      </c>
      <c r="AO184" s="11">
        <v>4.593591</v>
      </c>
      <c r="AP184" s="18">
        <f t="shared" si="8"/>
        <v>1.3685192875916028</v>
      </c>
      <c r="AQ184" s="11" t="s">
        <v>77</v>
      </c>
      <c r="AS184" s="11" t="s">
        <v>76</v>
      </c>
      <c r="AT184" s="11">
        <v>175</v>
      </c>
      <c r="AU184" s="11">
        <v>36.947374000000003</v>
      </c>
      <c r="AV184" s="11">
        <v>38.725687000000001</v>
      </c>
      <c r="AW184" s="11">
        <v>1.778313</v>
      </c>
      <c r="AX184" s="11">
        <v>4.8130980000000001</v>
      </c>
    </row>
    <row r="185" spans="21:50" x14ac:dyDescent="0.35">
      <c r="U185" s="11" t="s">
        <v>76</v>
      </c>
      <c r="V185" s="11">
        <v>303</v>
      </c>
      <c r="W185" s="11">
        <v>-10.039426000000001</v>
      </c>
      <c r="X185" s="11">
        <v>-4.2063620000000004</v>
      </c>
      <c r="Y185" s="11">
        <v>5.8330640000000002</v>
      </c>
      <c r="Z185" s="18">
        <f t="shared" si="6"/>
        <v>0.58101568755026434</v>
      </c>
      <c r="AA185" s="11">
        <v>58.101571</v>
      </c>
      <c r="AC185" s="11" t="s">
        <v>78</v>
      </c>
      <c r="AD185" s="11">
        <v>1143</v>
      </c>
      <c r="AE185" s="11">
        <v>-18.372833</v>
      </c>
      <c r="AF185" s="11">
        <v>-13.939588000000001</v>
      </c>
      <c r="AG185" s="11">
        <v>4.4332459999999996</v>
      </c>
      <c r="AH185" s="18">
        <f t="shared" si="7"/>
        <v>0.24129354465911707</v>
      </c>
      <c r="AI185" s="11">
        <v>24.129352000000001</v>
      </c>
      <c r="AK185" s="11" t="s">
        <v>83</v>
      </c>
      <c r="AL185" s="11">
        <v>1142</v>
      </c>
      <c r="AM185" s="11">
        <v>-8.1794360000000008</v>
      </c>
      <c r="AN185" s="11">
        <v>-17.026132</v>
      </c>
      <c r="AO185" s="11">
        <v>8.8466950000000004</v>
      </c>
      <c r="AP185" s="18">
        <f t="shared" si="8"/>
        <v>1.0815776295578325</v>
      </c>
      <c r="AQ185" s="11" t="s">
        <v>77</v>
      </c>
      <c r="AS185" s="11" t="s">
        <v>76</v>
      </c>
      <c r="AT185" s="11">
        <v>176</v>
      </c>
      <c r="AU185" s="11">
        <v>8.3357480000000006</v>
      </c>
      <c r="AV185" s="11">
        <v>8.6288809999999998</v>
      </c>
      <c r="AW185" s="11">
        <v>0.29313299999999998</v>
      </c>
      <c r="AX185" s="11">
        <v>3.516575</v>
      </c>
    </row>
    <row r="186" spans="21:50" x14ac:dyDescent="0.35">
      <c r="U186" s="11" t="s">
        <v>76</v>
      </c>
      <c r="V186" s="11">
        <v>738</v>
      </c>
      <c r="W186" s="11">
        <v>-4.6377189999999997</v>
      </c>
      <c r="X186" s="11">
        <v>-7.3273169999999999</v>
      </c>
      <c r="Y186" s="11">
        <v>2.6895989999999999</v>
      </c>
      <c r="Z186" s="18">
        <f t="shared" si="6"/>
        <v>0.57994005242663471</v>
      </c>
      <c r="AA186" s="11">
        <v>57.994002999999999</v>
      </c>
      <c r="AC186" s="11" t="s">
        <v>78</v>
      </c>
      <c r="AD186" s="11">
        <v>1151</v>
      </c>
      <c r="AE186" s="11">
        <v>-9.6034629999999996</v>
      </c>
      <c r="AF186" s="11">
        <v>-13.063862</v>
      </c>
      <c r="AG186" s="11">
        <v>3.4603989999999998</v>
      </c>
      <c r="AH186" s="18">
        <f t="shared" si="7"/>
        <v>0.36032824825794613</v>
      </c>
      <c r="AI186" s="11">
        <v>36.032820999999998</v>
      </c>
      <c r="AK186" s="11" t="s">
        <v>83</v>
      </c>
      <c r="AL186" s="11">
        <v>1149</v>
      </c>
      <c r="AM186" s="11">
        <v>-14.498932999999999</v>
      </c>
      <c r="AN186" s="11">
        <v>-13.491289999999999</v>
      </c>
      <c r="AO186" s="11">
        <v>1.0076430000000001</v>
      </c>
      <c r="AP186" s="18">
        <f t="shared" si="8"/>
        <v>6.9497734764344385E-2</v>
      </c>
      <c r="AQ186" s="11">
        <v>6.9497720000000003</v>
      </c>
      <c r="AS186" s="11" t="s">
        <v>76</v>
      </c>
      <c r="AT186" s="11">
        <v>177</v>
      </c>
      <c r="AU186" s="11">
        <v>-9.6444320000000001</v>
      </c>
      <c r="AV186" s="11">
        <v>-9.5865229999999997</v>
      </c>
      <c r="AW186" s="11">
        <v>5.7909000000000002E-2</v>
      </c>
      <c r="AX186" s="11">
        <v>0.600441</v>
      </c>
    </row>
    <row r="187" spans="21:50" x14ac:dyDescent="0.35">
      <c r="U187" s="11" t="s">
        <v>76</v>
      </c>
      <c r="V187" s="11">
        <v>419</v>
      </c>
      <c r="W187" s="11">
        <v>-6.083259</v>
      </c>
      <c r="X187" s="11">
        <v>-2.625543</v>
      </c>
      <c r="Y187" s="11">
        <v>3.457716</v>
      </c>
      <c r="Z187" s="18">
        <f t="shared" si="6"/>
        <v>0.56839861659679458</v>
      </c>
      <c r="AA187" s="11">
        <v>56.839861999999997</v>
      </c>
      <c r="AC187" s="11" t="s">
        <v>78</v>
      </c>
      <c r="AD187" s="11">
        <v>1155</v>
      </c>
      <c r="AE187" s="11">
        <v>3.1768019999999999</v>
      </c>
      <c r="AF187" s="11">
        <v>6.7651000000000003</v>
      </c>
      <c r="AG187" s="11">
        <v>3.588298</v>
      </c>
      <c r="AH187" s="18">
        <f t="shared" si="7"/>
        <v>1.1295315225815143</v>
      </c>
      <c r="AI187" s="11" t="s">
        <v>77</v>
      </c>
      <c r="AK187" s="11" t="s">
        <v>83</v>
      </c>
      <c r="AL187" s="11">
        <v>1154</v>
      </c>
      <c r="AM187" s="11">
        <v>-11.697368000000001</v>
      </c>
      <c r="AN187" s="11">
        <v>-13.061448</v>
      </c>
      <c r="AO187" s="11">
        <v>1.36408</v>
      </c>
      <c r="AP187" s="18">
        <f t="shared" si="8"/>
        <v>0.11661426741468678</v>
      </c>
      <c r="AQ187" s="11">
        <v>11.661429999999999</v>
      </c>
      <c r="AS187" s="11" t="s">
        <v>76</v>
      </c>
      <c r="AT187" s="11">
        <v>178</v>
      </c>
      <c r="AU187" s="11">
        <v>13.475819</v>
      </c>
      <c r="AV187" s="11">
        <v>12.603595</v>
      </c>
      <c r="AW187" s="11">
        <v>0.87222500000000003</v>
      </c>
      <c r="AX187" s="11">
        <v>6.4725159999999997</v>
      </c>
    </row>
    <row r="188" spans="21:50" x14ac:dyDescent="0.35">
      <c r="U188" s="11" t="s">
        <v>76</v>
      </c>
      <c r="V188" s="11">
        <v>453</v>
      </c>
      <c r="W188" s="11">
        <v>-7.8877680000000003</v>
      </c>
      <c r="X188" s="11">
        <v>-3.4183119999999998</v>
      </c>
      <c r="Y188" s="11">
        <v>4.4694570000000002</v>
      </c>
      <c r="Z188" s="18">
        <f t="shared" si="6"/>
        <v>0.5666313968666421</v>
      </c>
      <c r="AA188" s="11">
        <v>56.663133000000002</v>
      </c>
      <c r="AC188" s="11" t="s">
        <v>78</v>
      </c>
      <c r="AD188" s="11">
        <v>1161</v>
      </c>
      <c r="AE188" s="11">
        <v>15.843137</v>
      </c>
      <c r="AF188" s="11">
        <v>9.888579</v>
      </c>
      <c r="AG188" s="11">
        <v>5.9545579999999996</v>
      </c>
      <c r="AH188" s="18">
        <f t="shared" si="7"/>
        <v>0.37584463228462894</v>
      </c>
      <c r="AI188" s="11">
        <v>37.584462000000002</v>
      </c>
      <c r="AK188" s="11" t="s">
        <v>83</v>
      </c>
      <c r="AL188" s="11">
        <v>1160</v>
      </c>
      <c r="AM188" s="11">
        <v>-11.332299000000001</v>
      </c>
      <c r="AN188" s="11">
        <v>-18.811717999999999</v>
      </c>
      <c r="AO188" s="11">
        <v>7.479419</v>
      </c>
      <c r="AP188" s="18">
        <f t="shared" si="8"/>
        <v>0.66000897081871912</v>
      </c>
      <c r="AQ188" s="11">
        <v>66.000900999999999</v>
      </c>
      <c r="AS188" s="11" t="s">
        <v>76</v>
      </c>
      <c r="AT188" s="11">
        <v>179</v>
      </c>
      <c r="AU188" s="11">
        <v>20.706011</v>
      </c>
      <c r="AV188" s="11">
        <v>21.644770000000001</v>
      </c>
      <c r="AW188" s="11">
        <v>0.93875900000000001</v>
      </c>
      <c r="AX188" s="11">
        <v>4.5337529999999999</v>
      </c>
    </row>
    <row r="189" spans="21:50" x14ac:dyDescent="0.35">
      <c r="U189" s="11" t="s">
        <v>76</v>
      </c>
      <c r="V189" s="11">
        <v>1049</v>
      </c>
      <c r="W189" s="11">
        <v>3.978389</v>
      </c>
      <c r="X189" s="11">
        <v>6.2185050000000004</v>
      </c>
      <c r="Y189" s="11">
        <v>2.2401149999999999</v>
      </c>
      <c r="Z189" s="18">
        <f t="shared" si="6"/>
        <v>0.56307088120342175</v>
      </c>
      <c r="AA189" s="11">
        <v>56.307091999999997</v>
      </c>
      <c r="AC189" s="11" t="s">
        <v>78</v>
      </c>
      <c r="AD189" s="11">
        <v>1167</v>
      </c>
      <c r="AE189" s="11">
        <v>12.959911999999999</v>
      </c>
      <c r="AF189" s="11">
        <v>10.193116</v>
      </c>
      <c r="AG189" s="11">
        <v>2.7667959999999998</v>
      </c>
      <c r="AH189" s="18">
        <f t="shared" si="7"/>
        <v>0.21348879529428905</v>
      </c>
      <c r="AI189" s="11">
        <v>21.348882</v>
      </c>
      <c r="AK189" s="11" t="s">
        <v>83</v>
      </c>
      <c r="AL189" s="11">
        <v>1166</v>
      </c>
      <c r="AM189" s="11">
        <v>14.037864000000001</v>
      </c>
      <c r="AN189" s="11">
        <v>16.342093999999999</v>
      </c>
      <c r="AO189" s="11">
        <v>2.3042310000000001</v>
      </c>
      <c r="AP189" s="18">
        <f t="shared" si="8"/>
        <v>0.16414398942745137</v>
      </c>
      <c r="AQ189" s="11">
        <v>16.414397999999998</v>
      </c>
      <c r="AS189" s="11" t="s">
        <v>76</v>
      </c>
      <c r="AT189" s="11">
        <v>180</v>
      </c>
      <c r="AU189" s="11">
        <v>-8.1217249999999996</v>
      </c>
      <c r="AV189" s="11">
        <v>-8.2532379999999996</v>
      </c>
      <c r="AW189" s="11">
        <v>0.13151299999999999</v>
      </c>
      <c r="AX189" s="11">
        <v>1.6192800000000001</v>
      </c>
    </row>
    <row r="190" spans="21:50" x14ac:dyDescent="0.35">
      <c r="U190" s="11" t="s">
        <v>76</v>
      </c>
      <c r="V190" s="11">
        <v>1630</v>
      </c>
      <c r="W190" s="11">
        <v>-7.0418919999999998</v>
      </c>
      <c r="X190" s="11">
        <v>-3.1013959999999998</v>
      </c>
      <c r="Y190" s="11">
        <v>3.940496</v>
      </c>
      <c r="Z190" s="18">
        <f t="shared" si="6"/>
        <v>0.55957915855568363</v>
      </c>
      <c r="AA190" s="11">
        <v>55.957909000000001</v>
      </c>
      <c r="AC190" s="11" t="s">
        <v>78</v>
      </c>
      <c r="AD190" s="11">
        <v>1174</v>
      </c>
      <c r="AE190" s="11">
        <v>41.406509</v>
      </c>
      <c r="AF190" s="11">
        <v>28.560599</v>
      </c>
      <c r="AG190" s="11">
        <v>12.84591</v>
      </c>
      <c r="AH190" s="18">
        <f t="shared" si="7"/>
        <v>0.31023890470940207</v>
      </c>
      <c r="AI190" s="11">
        <v>31.023890000000002</v>
      </c>
      <c r="AK190" s="11" t="s">
        <v>83</v>
      </c>
      <c r="AL190" s="11">
        <v>1172</v>
      </c>
      <c r="AM190" s="11">
        <v>-10.167128999999999</v>
      </c>
      <c r="AN190" s="11">
        <v>-10.027122</v>
      </c>
      <c r="AO190" s="11">
        <v>0.14000699999999999</v>
      </c>
      <c r="AP190" s="18">
        <f t="shared" si="8"/>
        <v>1.37705541062772E-2</v>
      </c>
      <c r="AQ190" s="11">
        <v>1.3770560000000001</v>
      </c>
      <c r="AS190" s="11" t="s">
        <v>83</v>
      </c>
      <c r="AT190" s="11">
        <v>181</v>
      </c>
      <c r="AU190" s="11">
        <v>-18.137571999999999</v>
      </c>
      <c r="AV190" s="11">
        <v>-17.912634000000001</v>
      </c>
      <c r="AW190" s="11">
        <v>0.224938</v>
      </c>
      <c r="AX190" s="11">
        <v>1.240175</v>
      </c>
    </row>
    <row r="191" spans="21:50" x14ac:dyDescent="0.35">
      <c r="U191" s="11" t="s">
        <v>76</v>
      </c>
      <c r="V191" s="11">
        <v>1509</v>
      </c>
      <c r="W191" s="11">
        <v>-2.520254</v>
      </c>
      <c r="X191" s="11">
        <v>-1.1149800000000001</v>
      </c>
      <c r="Y191" s="11">
        <v>1.4052739999999999</v>
      </c>
      <c r="Z191" s="18">
        <f t="shared" si="6"/>
        <v>0.5575922109438175</v>
      </c>
      <c r="AA191" s="11">
        <v>55.759236999999999</v>
      </c>
      <c r="AC191" s="11" t="s">
        <v>78</v>
      </c>
      <c r="AD191" s="11">
        <v>1182</v>
      </c>
      <c r="AE191" s="11">
        <v>31.286014000000002</v>
      </c>
      <c r="AF191" s="11">
        <v>36.157102000000002</v>
      </c>
      <c r="AG191" s="11">
        <v>4.8710880000000003</v>
      </c>
      <c r="AH191" s="18">
        <f t="shared" si="7"/>
        <v>0.15569538516475764</v>
      </c>
      <c r="AI191" s="11">
        <v>15.569539000000001</v>
      </c>
      <c r="AK191" s="11" t="s">
        <v>83</v>
      </c>
      <c r="AL191" s="11">
        <v>1178</v>
      </c>
      <c r="AM191" s="11">
        <v>-15.098382000000001</v>
      </c>
      <c r="AN191" s="11">
        <v>-14.260020000000001</v>
      </c>
      <c r="AO191" s="11">
        <v>0.83836100000000002</v>
      </c>
      <c r="AP191" s="18">
        <f t="shared" si="8"/>
        <v>5.5526545824579082E-2</v>
      </c>
      <c r="AQ191" s="11">
        <v>5.552657</v>
      </c>
      <c r="AS191" s="11" t="s">
        <v>78</v>
      </c>
      <c r="AT191" s="11">
        <v>182</v>
      </c>
      <c r="AU191" s="11">
        <v>29.973773999999999</v>
      </c>
      <c r="AV191" s="11">
        <v>39.285477999999998</v>
      </c>
      <c r="AW191" s="11">
        <v>9.3117029999999996</v>
      </c>
      <c r="AX191" s="11">
        <v>31.066168999999999</v>
      </c>
    </row>
    <row r="192" spans="21:50" x14ac:dyDescent="0.35">
      <c r="U192" s="11" t="s">
        <v>76</v>
      </c>
      <c r="V192" s="11">
        <v>324</v>
      </c>
      <c r="W192" s="11">
        <v>1.8804380000000001</v>
      </c>
      <c r="X192" s="11">
        <v>0.84489800000000004</v>
      </c>
      <c r="Y192" s="11">
        <v>1.0355399999999999</v>
      </c>
      <c r="Z192" s="18">
        <f t="shared" si="6"/>
        <v>0.55069084968502013</v>
      </c>
      <c r="AA192" s="11">
        <v>55.069101000000003</v>
      </c>
      <c r="AC192" s="11" t="s">
        <v>78</v>
      </c>
      <c r="AD192" s="11">
        <v>1184</v>
      </c>
      <c r="AE192" s="11">
        <v>17.223662999999998</v>
      </c>
      <c r="AF192" s="11">
        <v>18.205639999999999</v>
      </c>
      <c r="AG192" s="11">
        <v>0.98197699999999999</v>
      </c>
      <c r="AH192" s="18">
        <f t="shared" si="7"/>
        <v>5.701324973671397E-2</v>
      </c>
      <c r="AI192" s="11">
        <v>5.701327</v>
      </c>
      <c r="AK192" s="11" t="s">
        <v>83</v>
      </c>
      <c r="AL192" s="11">
        <v>1185</v>
      </c>
      <c r="AM192" s="11">
        <v>-5.8112360000000001</v>
      </c>
      <c r="AN192" s="11">
        <v>-6.2885400000000002</v>
      </c>
      <c r="AO192" s="11">
        <v>0.47730400000000001</v>
      </c>
      <c r="AP192" s="18">
        <f t="shared" si="8"/>
        <v>8.2134678405764286E-2</v>
      </c>
      <c r="AQ192" s="11">
        <v>8.213476</v>
      </c>
      <c r="AS192" s="11" t="s">
        <v>76</v>
      </c>
      <c r="AT192" s="11">
        <v>183</v>
      </c>
      <c r="AU192" s="11">
        <v>-11.539883</v>
      </c>
      <c r="AV192" s="11">
        <v>-11.535779</v>
      </c>
      <c r="AW192" s="11">
        <v>4.104E-3</v>
      </c>
      <c r="AX192" s="11">
        <v>3.5560000000000001E-2</v>
      </c>
    </row>
    <row r="193" spans="21:50" x14ac:dyDescent="0.35">
      <c r="U193" s="11" t="s">
        <v>76</v>
      </c>
      <c r="V193" s="11">
        <v>329</v>
      </c>
      <c r="W193" s="11">
        <v>-2.7283629999999999</v>
      </c>
      <c r="X193" s="11">
        <v>-4.2070379999999998</v>
      </c>
      <c r="Y193" s="11">
        <v>1.478675</v>
      </c>
      <c r="Z193" s="18">
        <f t="shared" si="6"/>
        <v>0.54196417412199183</v>
      </c>
      <c r="AA193" s="11">
        <v>54.196429999999999</v>
      </c>
      <c r="AC193" s="11" t="s">
        <v>78</v>
      </c>
      <c r="AD193" s="11">
        <v>1193</v>
      </c>
      <c r="AE193" s="11">
        <v>0.58506499999999995</v>
      </c>
      <c r="AF193" s="11">
        <v>0.84254399999999996</v>
      </c>
      <c r="AG193" s="11">
        <v>0.25747900000000001</v>
      </c>
      <c r="AH193" s="18">
        <f t="shared" si="7"/>
        <v>0.44008614427456783</v>
      </c>
      <c r="AI193" s="11">
        <v>44.008575999999998</v>
      </c>
      <c r="AK193" s="11" t="s">
        <v>83</v>
      </c>
      <c r="AL193" s="11">
        <v>1195</v>
      </c>
      <c r="AM193" s="11">
        <v>-10.957148999999999</v>
      </c>
      <c r="AN193" s="11">
        <v>-9.2776669999999992</v>
      </c>
      <c r="AO193" s="11">
        <v>1.6794819999999999</v>
      </c>
      <c r="AP193" s="18">
        <f t="shared" si="8"/>
        <v>0.15327728043125086</v>
      </c>
      <c r="AQ193" s="11">
        <v>15.327730000000001</v>
      </c>
      <c r="AS193" s="11" t="s">
        <v>76</v>
      </c>
      <c r="AT193" s="11">
        <v>184</v>
      </c>
      <c r="AU193" s="11">
        <v>-18.091754999999999</v>
      </c>
      <c r="AV193" s="11">
        <v>-17.562331</v>
      </c>
      <c r="AW193" s="11">
        <v>0.52942400000000001</v>
      </c>
      <c r="AX193" s="11">
        <v>2.9263279999999998</v>
      </c>
    </row>
    <row r="194" spans="21:50" x14ac:dyDescent="0.35">
      <c r="U194" s="11" t="s">
        <v>76</v>
      </c>
      <c r="V194" s="11">
        <v>1684</v>
      </c>
      <c r="W194" s="11">
        <v>-4.3130470000000001</v>
      </c>
      <c r="X194" s="11">
        <v>-6.6498470000000003</v>
      </c>
      <c r="Y194" s="11">
        <v>2.3368009999999999</v>
      </c>
      <c r="Z194" s="18">
        <f t="shared" si="6"/>
        <v>0.54179817655592433</v>
      </c>
      <c r="AA194" s="11">
        <v>54.179814999999998</v>
      </c>
      <c r="AC194" s="11" t="s">
        <v>78</v>
      </c>
      <c r="AD194" s="11">
        <v>1199</v>
      </c>
      <c r="AE194" s="11">
        <v>-12.434941</v>
      </c>
      <c r="AF194" s="11">
        <v>-11.405485000000001</v>
      </c>
      <c r="AG194" s="11">
        <v>1.0294559999999999</v>
      </c>
      <c r="AH194" s="18">
        <f t="shared" si="7"/>
        <v>8.2787365054647219E-2</v>
      </c>
      <c r="AI194" s="11">
        <v>8.2787400000000009</v>
      </c>
      <c r="AK194" s="11" t="s">
        <v>83</v>
      </c>
      <c r="AL194" s="11">
        <v>1196</v>
      </c>
      <c r="AM194" s="11">
        <v>30.315062999999999</v>
      </c>
      <c r="AN194" s="11">
        <v>35.06559</v>
      </c>
      <c r="AO194" s="11">
        <v>4.7505269999999999</v>
      </c>
      <c r="AP194" s="18">
        <f t="shared" si="8"/>
        <v>0.15670516666912421</v>
      </c>
      <c r="AQ194" s="11">
        <v>15.670517</v>
      </c>
      <c r="AS194" s="11" t="s">
        <v>76</v>
      </c>
      <c r="AT194" s="11">
        <v>185</v>
      </c>
      <c r="AU194" s="11">
        <v>10.658747</v>
      </c>
      <c r="AV194" s="11">
        <v>10.469158999999999</v>
      </c>
      <c r="AW194" s="11">
        <v>0.18958800000000001</v>
      </c>
      <c r="AX194" s="11">
        <v>1.778705</v>
      </c>
    </row>
    <row r="195" spans="21:50" x14ac:dyDescent="0.35">
      <c r="U195" s="11" t="s">
        <v>76</v>
      </c>
      <c r="V195" s="11">
        <v>265</v>
      </c>
      <c r="W195" s="11">
        <v>-2.5491999999999999</v>
      </c>
      <c r="X195" s="11">
        <v>-1.170615</v>
      </c>
      <c r="Y195" s="11">
        <v>1.3785849999999999</v>
      </c>
      <c r="Z195" s="18">
        <f t="shared" si="6"/>
        <v>0.5407912286207438</v>
      </c>
      <c r="AA195" s="11">
        <v>54.079118000000001</v>
      </c>
      <c r="AC195" s="11" t="s">
        <v>78</v>
      </c>
      <c r="AD195" s="11">
        <v>1202</v>
      </c>
      <c r="AE195" s="11">
        <v>-4.5438109999999998</v>
      </c>
      <c r="AF195" s="11">
        <v>-3.235754</v>
      </c>
      <c r="AG195" s="11">
        <v>1.308057</v>
      </c>
      <c r="AH195" s="18">
        <f t="shared" si="7"/>
        <v>0.28787663043203165</v>
      </c>
      <c r="AI195" s="11">
        <v>28.787659000000001</v>
      </c>
      <c r="AK195" s="11" t="s">
        <v>83</v>
      </c>
      <c r="AL195" s="11">
        <v>1205</v>
      </c>
      <c r="AM195" s="11">
        <v>12.780077</v>
      </c>
      <c r="AN195" s="11">
        <v>9.7465060000000001</v>
      </c>
      <c r="AO195" s="11">
        <v>3.0335709999999998</v>
      </c>
      <c r="AP195" s="18">
        <f t="shared" si="8"/>
        <v>0.23736719270157761</v>
      </c>
      <c r="AQ195" s="11">
        <v>23.736719000000001</v>
      </c>
      <c r="AS195" s="11" t="s">
        <v>76</v>
      </c>
      <c r="AT195" s="11">
        <v>186</v>
      </c>
      <c r="AU195" s="11">
        <v>-11.976899</v>
      </c>
      <c r="AV195" s="11">
        <v>-8.0243660000000006</v>
      </c>
      <c r="AW195" s="11">
        <v>3.9525329999999999</v>
      </c>
      <c r="AX195" s="11">
        <v>33.001306</v>
      </c>
    </row>
    <row r="196" spans="21:50" x14ac:dyDescent="0.35">
      <c r="U196" s="11" t="s">
        <v>76</v>
      </c>
      <c r="V196" s="11">
        <v>1068</v>
      </c>
      <c r="W196" s="11">
        <v>15.894481000000001</v>
      </c>
      <c r="X196" s="11">
        <v>24.474295999999999</v>
      </c>
      <c r="Y196" s="11">
        <v>8.5798159999999992</v>
      </c>
      <c r="Z196" s="18">
        <f t="shared" si="6"/>
        <v>0.53979843695431129</v>
      </c>
      <c r="AA196" s="11">
        <v>53.979843000000002</v>
      </c>
      <c r="AC196" s="11" t="s">
        <v>78</v>
      </c>
      <c r="AD196" s="11">
        <v>1209</v>
      </c>
      <c r="AE196" s="11">
        <v>35.334656000000003</v>
      </c>
      <c r="AF196" s="11">
        <v>30.928667999999998</v>
      </c>
      <c r="AG196" s="11">
        <v>4.4059879999999998</v>
      </c>
      <c r="AH196" s="18">
        <f t="shared" si="7"/>
        <v>0.12469310582788748</v>
      </c>
      <c r="AI196" s="11">
        <v>12.46931</v>
      </c>
      <c r="AK196" s="11" t="s">
        <v>83</v>
      </c>
      <c r="AL196" s="11">
        <v>1213</v>
      </c>
      <c r="AM196" s="11">
        <v>-2.694502</v>
      </c>
      <c r="AN196" s="11">
        <v>-2.6575389999999999</v>
      </c>
      <c r="AO196" s="11">
        <v>3.6963000000000003E-2</v>
      </c>
      <c r="AP196" s="18">
        <f t="shared" si="8"/>
        <v>1.3717933777744461E-2</v>
      </c>
      <c r="AQ196" s="11">
        <v>1.371796</v>
      </c>
      <c r="AS196" s="11" t="s">
        <v>76</v>
      </c>
      <c r="AT196" s="11">
        <v>187</v>
      </c>
      <c r="AU196" s="11">
        <v>33.964556000000002</v>
      </c>
      <c r="AV196" s="11">
        <v>32.012515</v>
      </c>
      <c r="AW196" s="11">
        <v>1.9520420000000001</v>
      </c>
      <c r="AX196" s="11">
        <v>5.7472909999999997</v>
      </c>
    </row>
    <row r="197" spans="21:50" x14ac:dyDescent="0.35">
      <c r="U197" s="11" t="s">
        <v>76</v>
      </c>
      <c r="V197" s="11">
        <v>916</v>
      </c>
      <c r="W197" s="11">
        <v>-3.9477370000000001</v>
      </c>
      <c r="X197" s="11">
        <v>-6.0636210000000004</v>
      </c>
      <c r="Y197" s="11">
        <v>2.1158839999999999</v>
      </c>
      <c r="Z197" s="18">
        <f t="shared" si="6"/>
        <v>0.53597390099695086</v>
      </c>
      <c r="AA197" s="11">
        <v>53.597389</v>
      </c>
      <c r="AC197" s="11" t="s">
        <v>78</v>
      </c>
      <c r="AD197" s="11">
        <v>1215</v>
      </c>
      <c r="AE197" s="11">
        <v>-0.89038700000000004</v>
      </c>
      <c r="AF197" s="11">
        <v>3.3936700000000002</v>
      </c>
      <c r="AG197" s="11">
        <v>4.2840569999999998</v>
      </c>
      <c r="AH197" s="18">
        <f t="shared" si="7"/>
        <v>4.8114550189973571</v>
      </c>
      <c r="AI197" s="11" t="s">
        <v>77</v>
      </c>
      <c r="AK197" s="11" t="s">
        <v>83</v>
      </c>
      <c r="AL197" s="11">
        <v>1217</v>
      </c>
      <c r="AM197" s="11">
        <v>22.297930999999998</v>
      </c>
      <c r="AN197" s="11">
        <v>24.383869000000001</v>
      </c>
      <c r="AO197" s="11">
        <v>2.0859390000000002</v>
      </c>
      <c r="AP197" s="18">
        <f t="shared" si="8"/>
        <v>9.3548544930020655E-2</v>
      </c>
      <c r="AQ197" s="11">
        <v>9.3548539999999996</v>
      </c>
      <c r="AS197" s="11" t="s">
        <v>83</v>
      </c>
      <c r="AT197" s="11">
        <v>188</v>
      </c>
      <c r="AU197" s="11">
        <v>-1.8766339999999999</v>
      </c>
      <c r="AV197" s="11">
        <v>-2.977576</v>
      </c>
      <c r="AW197" s="11">
        <v>1.1009409999999999</v>
      </c>
      <c r="AX197" s="11">
        <v>58.665717000000001</v>
      </c>
    </row>
    <row r="198" spans="21:50" x14ac:dyDescent="0.35">
      <c r="U198" s="11" t="s">
        <v>76</v>
      </c>
      <c r="V198" s="11">
        <v>823</v>
      </c>
      <c r="W198" s="11">
        <v>3.9377399999999998</v>
      </c>
      <c r="X198" s="11">
        <v>6.0371980000000001</v>
      </c>
      <c r="Y198" s="11">
        <v>2.0994570000000001</v>
      </c>
      <c r="Z198" s="18">
        <f t="shared" si="6"/>
        <v>0.53316293102134737</v>
      </c>
      <c r="AA198" s="11">
        <v>53.316291999999997</v>
      </c>
      <c r="AC198" s="11" t="s">
        <v>78</v>
      </c>
      <c r="AD198" s="11">
        <v>1223</v>
      </c>
      <c r="AE198" s="11">
        <v>-17.420559000000001</v>
      </c>
      <c r="AF198" s="11">
        <v>-12.700557</v>
      </c>
      <c r="AG198" s="11">
        <v>4.720002</v>
      </c>
      <c r="AH198" s="18">
        <f t="shared" si="7"/>
        <v>0.27094434799709927</v>
      </c>
      <c r="AI198" s="11">
        <v>27.094436000000002</v>
      </c>
      <c r="AK198" s="11" t="s">
        <v>83</v>
      </c>
      <c r="AL198" s="11">
        <v>1225</v>
      </c>
      <c r="AM198" s="11">
        <v>-7.3974010000000003</v>
      </c>
      <c r="AN198" s="11">
        <v>-7.2465020000000004</v>
      </c>
      <c r="AO198" s="11">
        <v>0.15089900000000001</v>
      </c>
      <c r="AP198" s="18">
        <f t="shared" si="8"/>
        <v>2.0398921188671534E-2</v>
      </c>
      <c r="AQ198" s="11">
        <v>2.0398900000000002</v>
      </c>
      <c r="AS198" s="11" t="s">
        <v>78</v>
      </c>
      <c r="AT198" s="11">
        <v>189</v>
      </c>
      <c r="AU198" s="11">
        <v>31.990188</v>
      </c>
      <c r="AV198" s="11">
        <v>27.625540000000001</v>
      </c>
      <c r="AW198" s="11">
        <v>4.364649</v>
      </c>
      <c r="AX198" s="11">
        <v>13.64371</v>
      </c>
    </row>
    <row r="199" spans="21:50" x14ac:dyDescent="0.35">
      <c r="U199" s="11" t="s">
        <v>76</v>
      </c>
      <c r="V199" s="11">
        <v>1214</v>
      </c>
      <c r="W199" s="11">
        <v>-3.4259050000000002</v>
      </c>
      <c r="X199" s="11">
        <v>-1.6048199999999999</v>
      </c>
      <c r="Y199" s="11">
        <v>1.8210850000000001</v>
      </c>
      <c r="Z199" s="18">
        <f t="shared" si="6"/>
        <v>0.53156319279139375</v>
      </c>
      <c r="AA199" s="11">
        <v>53.156312</v>
      </c>
      <c r="AC199" s="11" t="s">
        <v>78</v>
      </c>
      <c r="AD199" s="11">
        <v>1229</v>
      </c>
      <c r="AE199" s="11">
        <v>-9.7927820000000008</v>
      </c>
      <c r="AF199" s="11">
        <v>-10.433657</v>
      </c>
      <c r="AG199" s="11">
        <v>0.64087499999999997</v>
      </c>
      <c r="AH199" s="18">
        <f t="shared" si="7"/>
        <v>6.5443609384953111E-2</v>
      </c>
      <c r="AI199" s="11">
        <v>6.5443600000000002</v>
      </c>
      <c r="AK199" s="11" t="s">
        <v>83</v>
      </c>
      <c r="AL199" s="11">
        <v>1228</v>
      </c>
      <c r="AM199" s="11">
        <v>11.534851</v>
      </c>
      <c r="AN199" s="11">
        <v>11.853083</v>
      </c>
      <c r="AO199" s="11">
        <v>0.31823099999999999</v>
      </c>
      <c r="AP199" s="18">
        <f t="shared" si="8"/>
        <v>2.7588652857327763E-2</v>
      </c>
      <c r="AQ199" s="11">
        <v>2.7588689999999998</v>
      </c>
      <c r="AS199" s="11" t="s">
        <v>78</v>
      </c>
      <c r="AT199" s="11">
        <v>190</v>
      </c>
      <c r="AU199" s="11">
        <v>-5.5978029999999999</v>
      </c>
      <c r="AV199" s="11">
        <v>-2.687198</v>
      </c>
      <c r="AW199" s="11">
        <v>2.9106049999999999</v>
      </c>
      <c r="AX199" s="11">
        <v>51.995482000000003</v>
      </c>
    </row>
    <row r="200" spans="21:50" x14ac:dyDescent="0.35">
      <c r="U200" s="11" t="s">
        <v>76</v>
      </c>
      <c r="V200" s="11">
        <v>1934</v>
      </c>
      <c r="W200" s="11">
        <v>14.750677</v>
      </c>
      <c r="X200" s="11">
        <v>6.9391790000000002</v>
      </c>
      <c r="Y200" s="11">
        <v>7.8114980000000003</v>
      </c>
      <c r="Z200" s="18">
        <f t="shared" si="6"/>
        <v>0.52956877843640671</v>
      </c>
      <c r="AA200" s="11">
        <v>52.956876999999999</v>
      </c>
      <c r="AC200" s="11" t="s">
        <v>78</v>
      </c>
      <c r="AD200" s="11">
        <v>1236</v>
      </c>
      <c r="AE200" s="11">
        <v>-14.229507</v>
      </c>
      <c r="AF200" s="11">
        <v>-14.423852</v>
      </c>
      <c r="AG200" s="11">
        <v>0.19434499999999999</v>
      </c>
      <c r="AH200" s="18">
        <f t="shared" si="7"/>
        <v>1.3657887093347646E-2</v>
      </c>
      <c r="AI200" s="11">
        <v>1.3657859999999999</v>
      </c>
      <c r="AK200" s="11" t="s">
        <v>83</v>
      </c>
      <c r="AL200" s="11">
        <v>1235</v>
      </c>
      <c r="AM200" s="11">
        <v>-25.007549999999998</v>
      </c>
      <c r="AN200" s="11">
        <v>-24.646737000000002</v>
      </c>
      <c r="AO200" s="11">
        <v>0.36081299999999999</v>
      </c>
      <c r="AP200" s="18">
        <f t="shared" si="8"/>
        <v>1.442816269486615E-2</v>
      </c>
      <c r="AQ200" s="11">
        <v>1.4428179999999999</v>
      </c>
      <c r="AS200" s="11" t="s">
        <v>76</v>
      </c>
      <c r="AT200" s="11">
        <v>191</v>
      </c>
      <c r="AU200" s="11">
        <v>-17.429986</v>
      </c>
      <c r="AV200" s="11">
        <v>-19.296175000000002</v>
      </c>
      <c r="AW200" s="11">
        <v>1.8661890000000001</v>
      </c>
      <c r="AX200" s="11">
        <v>10.706776</v>
      </c>
    </row>
    <row r="201" spans="21:50" x14ac:dyDescent="0.35">
      <c r="U201" s="11" t="s">
        <v>76</v>
      </c>
      <c r="V201" s="11">
        <v>1867</v>
      </c>
      <c r="W201" s="11">
        <v>3.0119560000000001</v>
      </c>
      <c r="X201" s="11">
        <v>4.6029</v>
      </c>
      <c r="Y201" s="11">
        <v>1.590943</v>
      </c>
      <c r="Z201" s="18">
        <f t="shared" ref="Z201:Z264" si="9">ABS(Y201/W201)</f>
        <v>0.52820924342852282</v>
      </c>
      <c r="AA201" s="11">
        <v>52.820926999999998</v>
      </c>
      <c r="AC201" s="11" t="s">
        <v>78</v>
      </c>
      <c r="AD201" s="11">
        <v>1239</v>
      </c>
      <c r="AE201" s="11">
        <v>-11.540352</v>
      </c>
      <c r="AF201" s="11">
        <v>-3.9487519999999998</v>
      </c>
      <c r="AG201" s="11">
        <v>7.5915999999999997</v>
      </c>
      <c r="AH201" s="18">
        <f t="shared" si="7"/>
        <v>0.65783088765403341</v>
      </c>
      <c r="AI201" s="11">
        <v>65.783088000000006</v>
      </c>
      <c r="AK201" s="11" t="s">
        <v>83</v>
      </c>
      <c r="AL201" s="11">
        <v>1238</v>
      </c>
      <c r="AM201" s="11">
        <v>-22.745657999999999</v>
      </c>
      <c r="AN201" s="11">
        <v>-21.848627</v>
      </c>
      <c r="AO201" s="11">
        <v>0.89703100000000002</v>
      </c>
      <c r="AP201" s="18">
        <f t="shared" si="8"/>
        <v>3.9437460987059601E-2</v>
      </c>
      <c r="AQ201" s="11">
        <v>3.9437479999999998</v>
      </c>
      <c r="AS201" s="11" t="s">
        <v>76</v>
      </c>
      <c r="AT201" s="11">
        <v>192</v>
      </c>
      <c r="AU201" s="11">
        <v>-18.447082000000002</v>
      </c>
      <c r="AV201" s="11">
        <v>-14.175907</v>
      </c>
      <c r="AW201" s="11">
        <v>4.2711750000000004</v>
      </c>
      <c r="AX201" s="11">
        <v>23.153663000000002</v>
      </c>
    </row>
    <row r="202" spans="21:50" x14ac:dyDescent="0.35">
      <c r="U202" s="11" t="s">
        <v>76</v>
      </c>
      <c r="V202" s="11">
        <v>1682</v>
      </c>
      <c r="W202" s="11">
        <v>-1.322632</v>
      </c>
      <c r="X202" s="11">
        <v>-2.0211589999999999</v>
      </c>
      <c r="Y202" s="11">
        <v>0.69852800000000004</v>
      </c>
      <c r="Z202" s="18">
        <f t="shared" si="9"/>
        <v>0.52813480998493911</v>
      </c>
      <c r="AA202" s="11">
        <v>52.813488</v>
      </c>
      <c r="AC202" s="11" t="s">
        <v>78</v>
      </c>
      <c r="AD202" s="11">
        <v>1246</v>
      </c>
      <c r="AE202" s="11">
        <v>-1.3815310000000001</v>
      </c>
      <c r="AF202" s="11">
        <v>-1.785669</v>
      </c>
      <c r="AG202" s="11">
        <v>0.40413900000000003</v>
      </c>
      <c r="AH202" s="18">
        <f t="shared" ref="AH202:AH265" si="10">ABS(AG202/AE202)</f>
        <v>0.29252980932023964</v>
      </c>
      <c r="AI202" s="11">
        <v>29.252973999999998</v>
      </c>
      <c r="AK202" s="11" t="s">
        <v>83</v>
      </c>
      <c r="AL202" s="11">
        <v>1244</v>
      </c>
      <c r="AM202" s="11">
        <v>-19.562874000000001</v>
      </c>
      <c r="AN202" s="11">
        <v>-17.899526999999999</v>
      </c>
      <c r="AO202" s="11">
        <v>1.663346</v>
      </c>
      <c r="AP202" s="18">
        <f t="shared" ref="AP202:AP265" si="11">ABS(AO202/AM202)</f>
        <v>8.5025646027265728E-2</v>
      </c>
      <c r="AQ202" s="11">
        <v>8.5025670000000009</v>
      </c>
      <c r="AS202" s="11" t="s">
        <v>76</v>
      </c>
      <c r="AT202" s="11">
        <v>193</v>
      </c>
      <c r="AU202" s="11">
        <v>-12.685109000000001</v>
      </c>
      <c r="AV202" s="11">
        <v>-9.7697979999999998</v>
      </c>
      <c r="AW202" s="11">
        <v>2.9153120000000001</v>
      </c>
      <c r="AX202" s="11">
        <v>22.982156</v>
      </c>
    </row>
    <row r="203" spans="21:50" x14ac:dyDescent="0.35">
      <c r="U203" s="11" t="s">
        <v>76</v>
      </c>
      <c r="V203" s="11">
        <v>1335</v>
      </c>
      <c r="W203" s="11">
        <v>-2.2884829999999998</v>
      </c>
      <c r="X203" s="11">
        <v>-3.492299</v>
      </c>
      <c r="Y203" s="11">
        <v>1.203816</v>
      </c>
      <c r="Z203" s="18">
        <f t="shared" si="9"/>
        <v>0.52603231048690335</v>
      </c>
      <c r="AA203" s="11">
        <v>52.603217999999998</v>
      </c>
      <c r="AC203" s="11" t="s">
        <v>78</v>
      </c>
      <c r="AD203" s="11">
        <v>1251</v>
      </c>
      <c r="AE203" s="11">
        <v>-6.9154790000000004</v>
      </c>
      <c r="AF203" s="11">
        <v>-8.2505749999999995</v>
      </c>
      <c r="AG203" s="11">
        <v>1.335097</v>
      </c>
      <c r="AH203" s="18">
        <f t="shared" si="10"/>
        <v>0.19305922265109907</v>
      </c>
      <c r="AI203" s="11">
        <v>19.305923</v>
      </c>
      <c r="AK203" s="11" t="s">
        <v>83</v>
      </c>
      <c r="AL203" s="11">
        <v>1254</v>
      </c>
      <c r="AM203" s="11">
        <v>-6.8448099999999998</v>
      </c>
      <c r="AN203" s="11">
        <v>-5.3073420000000002</v>
      </c>
      <c r="AO203" s="11">
        <v>1.5374680000000001</v>
      </c>
      <c r="AP203" s="18">
        <f t="shared" si="11"/>
        <v>0.22461806828823591</v>
      </c>
      <c r="AQ203" s="11">
        <v>22.461801999999999</v>
      </c>
      <c r="AS203" s="11" t="s">
        <v>76</v>
      </c>
      <c r="AT203" s="11">
        <v>194</v>
      </c>
      <c r="AU203" s="11">
        <v>-14.126464</v>
      </c>
      <c r="AV203" s="11">
        <v>-14.869429</v>
      </c>
      <c r="AW203" s="11">
        <v>0.74296499999999999</v>
      </c>
      <c r="AX203" s="11">
        <v>5.2593810000000003</v>
      </c>
    </row>
    <row r="204" spans="21:50" x14ac:dyDescent="0.35">
      <c r="U204" s="11" t="s">
        <v>76</v>
      </c>
      <c r="V204" s="11">
        <v>702</v>
      </c>
      <c r="W204" s="11">
        <v>-3.6279620000000001</v>
      </c>
      <c r="X204" s="11">
        <v>-1.7541389999999999</v>
      </c>
      <c r="Y204" s="11">
        <v>1.873823</v>
      </c>
      <c r="Z204" s="18">
        <f t="shared" si="9"/>
        <v>0.51649466008739897</v>
      </c>
      <c r="AA204" s="11">
        <v>51.649462</v>
      </c>
      <c r="AC204" s="11" t="s">
        <v>78</v>
      </c>
      <c r="AD204" s="11">
        <v>1257</v>
      </c>
      <c r="AE204" s="11">
        <v>5.5339960000000001</v>
      </c>
      <c r="AF204" s="11">
        <v>3.6139969999999999</v>
      </c>
      <c r="AG204" s="11">
        <v>1.919999</v>
      </c>
      <c r="AH204" s="18">
        <f t="shared" si="10"/>
        <v>0.34694622113929968</v>
      </c>
      <c r="AI204" s="11">
        <v>34.694626</v>
      </c>
      <c r="AK204" s="11" t="s">
        <v>83</v>
      </c>
      <c r="AL204" s="11">
        <v>1256</v>
      </c>
      <c r="AM204" s="11">
        <v>-15.266691</v>
      </c>
      <c r="AN204" s="11">
        <v>-11.874791</v>
      </c>
      <c r="AO204" s="11">
        <v>3.3919000000000001</v>
      </c>
      <c r="AP204" s="18">
        <f t="shared" si="11"/>
        <v>0.22217650177107798</v>
      </c>
      <c r="AQ204" s="11">
        <v>22.217649999999999</v>
      </c>
      <c r="AS204" s="11" t="s">
        <v>83</v>
      </c>
      <c r="AT204" s="11">
        <v>195</v>
      </c>
      <c r="AU204" s="11">
        <v>-20.576934000000001</v>
      </c>
      <c r="AV204" s="11">
        <v>-20.495840999999999</v>
      </c>
      <c r="AW204" s="11">
        <v>8.1092999999999998E-2</v>
      </c>
      <c r="AX204" s="11">
        <v>0.394098</v>
      </c>
    </row>
    <row r="205" spans="21:50" x14ac:dyDescent="0.35">
      <c r="U205" s="11" t="s">
        <v>76</v>
      </c>
      <c r="V205" s="11">
        <v>72</v>
      </c>
      <c r="W205" s="11">
        <v>-2.0943640000000001</v>
      </c>
      <c r="X205" s="11">
        <v>-1.0170920000000001</v>
      </c>
      <c r="Y205" s="11">
        <v>1.077272</v>
      </c>
      <c r="Z205" s="18">
        <f t="shared" si="9"/>
        <v>0.51436713006908064</v>
      </c>
      <c r="AA205" s="11">
        <v>51.436703000000001</v>
      </c>
      <c r="AC205" s="11" t="s">
        <v>78</v>
      </c>
      <c r="AD205" s="11">
        <v>1263</v>
      </c>
      <c r="AE205" s="11">
        <v>-5.8034420000000004</v>
      </c>
      <c r="AF205" s="11">
        <v>-5.0584850000000001</v>
      </c>
      <c r="AG205" s="11">
        <v>0.74495800000000001</v>
      </c>
      <c r="AH205" s="18">
        <f t="shared" si="10"/>
        <v>0.12836485657993996</v>
      </c>
      <c r="AI205" s="11">
        <v>12.836479000000001</v>
      </c>
      <c r="AK205" s="11" t="s">
        <v>83</v>
      </c>
      <c r="AL205" s="11">
        <v>1262</v>
      </c>
      <c r="AM205" s="11">
        <v>-17.515471999999999</v>
      </c>
      <c r="AN205" s="11">
        <v>-13.853975999999999</v>
      </c>
      <c r="AO205" s="11">
        <v>3.6614949999999999</v>
      </c>
      <c r="AP205" s="18">
        <f t="shared" si="11"/>
        <v>0.20904346739842353</v>
      </c>
      <c r="AQ205" s="11">
        <v>20.904350000000001</v>
      </c>
      <c r="AS205" s="11" t="s">
        <v>83</v>
      </c>
      <c r="AT205" s="11">
        <v>196</v>
      </c>
      <c r="AU205" s="11">
        <v>12.544403000000001</v>
      </c>
      <c r="AV205" s="11">
        <v>7.0446260000000001</v>
      </c>
      <c r="AW205" s="11">
        <v>5.4997769999999999</v>
      </c>
      <c r="AX205" s="11">
        <v>43.842475</v>
      </c>
    </row>
    <row r="206" spans="21:50" x14ac:dyDescent="0.35">
      <c r="U206" s="11" t="s">
        <v>76</v>
      </c>
      <c r="V206" s="11">
        <v>1650</v>
      </c>
      <c r="W206" s="11">
        <v>-9.4627610000000004</v>
      </c>
      <c r="X206" s="11">
        <v>-4.6183870000000002</v>
      </c>
      <c r="Y206" s="11">
        <v>4.8443740000000002</v>
      </c>
      <c r="Z206" s="18">
        <f t="shared" si="9"/>
        <v>0.5119408595440591</v>
      </c>
      <c r="AA206" s="11">
        <v>51.194082000000002</v>
      </c>
      <c r="AC206" s="11" t="s">
        <v>78</v>
      </c>
      <c r="AD206" s="11">
        <v>1268</v>
      </c>
      <c r="AE206" s="11">
        <v>-1.1241019999999999</v>
      </c>
      <c r="AF206" s="11">
        <v>-4.2337350000000002</v>
      </c>
      <c r="AG206" s="11">
        <v>3.1096330000000001</v>
      </c>
      <c r="AH206" s="18">
        <f t="shared" si="10"/>
        <v>2.7663263654010048</v>
      </c>
      <c r="AI206" s="11" t="s">
        <v>77</v>
      </c>
      <c r="AK206" s="11" t="s">
        <v>83</v>
      </c>
      <c r="AL206" s="11">
        <v>1271</v>
      </c>
      <c r="AM206" s="11">
        <v>-0.41513</v>
      </c>
      <c r="AN206" s="11">
        <v>5.2644229999999999</v>
      </c>
      <c r="AO206" s="11">
        <v>5.6795530000000003</v>
      </c>
      <c r="AP206" s="18">
        <f t="shared" si="11"/>
        <v>13.681384144725749</v>
      </c>
      <c r="AQ206" s="11" t="s">
        <v>77</v>
      </c>
      <c r="AS206" s="11" t="s">
        <v>78</v>
      </c>
      <c r="AT206" s="11">
        <v>197</v>
      </c>
      <c r="AU206" s="11">
        <v>6.5484090000000004</v>
      </c>
      <c r="AV206" s="11">
        <v>6.3734830000000002</v>
      </c>
      <c r="AW206" s="11">
        <v>0.174926</v>
      </c>
      <c r="AX206" s="11">
        <v>2.6712760000000002</v>
      </c>
    </row>
    <row r="207" spans="21:50" x14ac:dyDescent="0.35">
      <c r="U207" s="11" t="s">
        <v>76</v>
      </c>
      <c r="V207" s="11">
        <v>1652</v>
      </c>
      <c r="W207" s="11">
        <v>5.111205</v>
      </c>
      <c r="X207" s="11">
        <v>2.4986619999999999</v>
      </c>
      <c r="Y207" s="11">
        <v>2.6125430000000001</v>
      </c>
      <c r="Z207" s="18">
        <f t="shared" si="9"/>
        <v>0.51114032796571451</v>
      </c>
      <c r="AA207" s="11">
        <v>51.114029000000002</v>
      </c>
      <c r="AC207" s="11" t="s">
        <v>78</v>
      </c>
      <c r="AD207" s="11">
        <v>1276</v>
      </c>
      <c r="AE207" s="11">
        <v>-10.197464999999999</v>
      </c>
      <c r="AF207" s="11">
        <v>-10.000499</v>
      </c>
      <c r="AG207" s="11">
        <v>0.196966</v>
      </c>
      <c r="AH207" s="18">
        <f t="shared" si="10"/>
        <v>1.9315192550305397E-2</v>
      </c>
      <c r="AI207" s="11">
        <v>1.9315180000000001</v>
      </c>
      <c r="AK207" s="11" t="s">
        <v>83</v>
      </c>
      <c r="AL207" s="11">
        <v>1278</v>
      </c>
      <c r="AM207" s="11">
        <v>-1.7174940000000001</v>
      </c>
      <c r="AN207" s="11">
        <v>-3.1694870000000002</v>
      </c>
      <c r="AO207" s="11">
        <v>1.4519930000000001</v>
      </c>
      <c r="AP207" s="18">
        <f t="shared" si="11"/>
        <v>0.84541372488055277</v>
      </c>
      <c r="AQ207" s="11">
        <v>84.541362000000007</v>
      </c>
      <c r="AS207" s="11" t="s">
        <v>76</v>
      </c>
      <c r="AT207" s="11">
        <v>198</v>
      </c>
      <c r="AU207" s="11">
        <v>0.150784</v>
      </c>
      <c r="AV207" s="11">
        <v>1.6887380000000001</v>
      </c>
      <c r="AW207" s="11">
        <v>1.537954</v>
      </c>
      <c r="AX207" s="11" t="s">
        <v>77</v>
      </c>
    </row>
    <row r="208" spans="21:50" x14ac:dyDescent="0.35">
      <c r="U208" s="11" t="s">
        <v>76</v>
      </c>
      <c r="V208" s="11">
        <v>127</v>
      </c>
      <c r="W208" s="11">
        <v>-4.9317250000000001</v>
      </c>
      <c r="X208" s="11">
        <v>-2.4142969999999999</v>
      </c>
      <c r="Y208" s="11">
        <v>2.5174280000000002</v>
      </c>
      <c r="Z208" s="18">
        <f t="shared" si="9"/>
        <v>0.51045587497275302</v>
      </c>
      <c r="AA208" s="11">
        <v>51.045583000000001</v>
      </c>
      <c r="AC208" s="11" t="s">
        <v>78</v>
      </c>
      <c r="AD208" s="11">
        <v>1281</v>
      </c>
      <c r="AE208" s="11">
        <v>6.0765700000000002</v>
      </c>
      <c r="AF208" s="11">
        <v>12.981033</v>
      </c>
      <c r="AG208" s="11">
        <v>6.9044619999999997</v>
      </c>
      <c r="AH208" s="18">
        <f t="shared" si="10"/>
        <v>1.136243308313736</v>
      </c>
      <c r="AI208" s="11" t="s">
        <v>77</v>
      </c>
      <c r="AK208" s="11" t="s">
        <v>83</v>
      </c>
      <c r="AL208" s="11">
        <v>1280</v>
      </c>
      <c r="AM208" s="11">
        <v>5.2878420000000004</v>
      </c>
      <c r="AN208" s="11">
        <v>6.7683790000000004</v>
      </c>
      <c r="AO208" s="11">
        <v>1.4805379999999999</v>
      </c>
      <c r="AP208" s="18">
        <f t="shared" si="11"/>
        <v>0.2799890768294514</v>
      </c>
      <c r="AQ208" s="11">
        <v>27.998901</v>
      </c>
      <c r="AS208" s="11" t="s">
        <v>76</v>
      </c>
      <c r="AT208" s="11">
        <v>199</v>
      </c>
      <c r="AU208" s="11">
        <v>-21.417884000000001</v>
      </c>
      <c r="AV208" s="11">
        <v>-21.983740000000001</v>
      </c>
      <c r="AW208" s="11">
        <v>0.56585600000000003</v>
      </c>
      <c r="AX208" s="11">
        <v>2.6419800000000002</v>
      </c>
    </row>
    <row r="209" spans="21:50" x14ac:dyDescent="0.35">
      <c r="U209" s="11" t="s">
        <v>76</v>
      </c>
      <c r="V209" s="11">
        <v>355</v>
      </c>
      <c r="W209" s="11">
        <v>5.9925930000000003</v>
      </c>
      <c r="X209" s="11">
        <v>2.9368129999999999</v>
      </c>
      <c r="Y209" s="11">
        <v>3.0557799999999999</v>
      </c>
      <c r="Z209" s="18">
        <f t="shared" si="9"/>
        <v>0.50992617052417877</v>
      </c>
      <c r="AA209" s="11">
        <v>50.992617000000003</v>
      </c>
      <c r="AC209" s="11" t="s">
        <v>78</v>
      </c>
      <c r="AD209" s="11">
        <v>1287</v>
      </c>
      <c r="AE209" s="11">
        <v>27.826844000000001</v>
      </c>
      <c r="AF209" s="11">
        <v>12.584168</v>
      </c>
      <c r="AG209" s="11">
        <v>15.242675999999999</v>
      </c>
      <c r="AH209" s="18">
        <f t="shared" si="10"/>
        <v>0.54776876601600955</v>
      </c>
      <c r="AI209" s="11">
        <v>54.776876999999999</v>
      </c>
      <c r="AK209" s="11" t="s">
        <v>83</v>
      </c>
      <c r="AL209" s="11">
        <v>1286</v>
      </c>
      <c r="AM209" s="11">
        <v>-21.253215999999998</v>
      </c>
      <c r="AN209" s="11">
        <v>-19.094373000000001</v>
      </c>
      <c r="AO209" s="11">
        <v>2.1588430000000001</v>
      </c>
      <c r="AP209" s="18">
        <f t="shared" si="11"/>
        <v>0.1015772389458612</v>
      </c>
      <c r="AQ209" s="11">
        <v>10.157726</v>
      </c>
      <c r="AS209" s="11" t="s">
        <v>76</v>
      </c>
      <c r="AT209" s="11">
        <v>200</v>
      </c>
      <c r="AU209" s="11">
        <v>25.225428999999998</v>
      </c>
      <c r="AV209" s="11">
        <v>25.705573999999999</v>
      </c>
      <c r="AW209" s="11">
        <v>0.48014499999999999</v>
      </c>
      <c r="AX209" s="11">
        <v>1.9034180000000001</v>
      </c>
    </row>
    <row r="210" spans="21:50" x14ac:dyDescent="0.35">
      <c r="U210" s="11" t="s">
        <v>76</v>
      </c>
      <c r="V210" s="11">
        <v>1221</v>
      </c>
      <c r="W210" s="11">
        <v>2.4415619999999998</v>
      </c>
      <c r="X210" s="11">
        <v>1.198482</v>
      </c>
      <c r="Y210" s="11">
        <v>1.2430810000000001</v>
      </c>
      <c r="Z210" s="18">
        <f t="shared" si="9"/>
        <v>0.50913349732671143</v>
      </c>
      <c r="AA210" s="11">
        <v>50.913328</v>
      </c>
      <c r="AC210" s="11" t="s">
        <v>78</v>
      </c>
      <c r="AD210" s="11">
        <v>1295</v>
      </c>
      <c r="AE210" s="11">
        <v>7.3212320000000002</v>
      </c>
      <c r="AF210" s="11">
        <v>8.1633549999999993</v>
      </c>
      <c r="AG210" s="11">
        <v>0.84212299999999995</v>
      </c>
      <c r="AH210" s="18">
        <f t="shared" si="10"/>
        <v>0.11502476632348216</v>
      </c>
      <c r="AI210" s="11">
        <v>11.502478</v>
      </c>
      <c r="AK210" s="11" t="s">
        <v>83</v>
      </c>
      <c r="AL210" s="11">
        <v>1297</v>
      </c>
      <c r="AM210" s="11">
        <v>-2.4130790000000002</v>
      </c>
      <c r="AN210" s="11">
        <v>-2.8846099999999999</v>
      </c>
      <c r="AO210" s="11">
        <v>0.47153099999999998</v>
      </c>
      <c r="AP210" s="18">
        <f t="shared" si="11"/>
        <v>0.19540636672069167</v>
      </c>
      <c r="AQ210" s="11">
        <v>19.540642999999999</v>
      </c>
      <c r="AS210" s="11" t="s">
        <v>76</v>
      </c>
      <c r="AT210" s="11">
        <v>201</v>
      </c>
      <c r="AU210" s="11">
        <v>-21.884741999999999</v>
      </c>
      <c r="AV210" s="11">
        <v>-23.550350999999999</v>
      </c>
      <c r="AW210" s="11">
        <v>1.66561</v>
      </c>
      <c r="AX210" s="11">
        <v>7.6108260000000003</v>
      </c>
    </row>
    <row r="211" spans="21:50" x14ac:dyDescent="0.35">
      <c r="U211" s="11" t="s">
        <v>76</v>
      </c>
      <c r="V211" s="11">
        <v>910</v>
      </c>
      <c r="W211" s="11">
        <v>-2.5028980000000001</v>
      </c>
      <c r="X211" s="11">
        <v>-3.7746409999999999</v>
      </c>
      <c r="Y211" s="11">
        <v>1.2717430000000001</v>
      </c>
      <c r="Z211" s="18">
        <f t="shared" si="9"/>
        <v>0.50810820097343157</v>
      </c>
      <c r="AA211" s="11">
        <v>50.810823999999997</v>
      </c>
      <c r="AC211" s="11" t="s">
        <v>78</v>
      </c>
      <c r="AD211" s="11">
        <v>1304</v>
      </c>
      <c r="AE211" s="11">
        <v>3.8293529999999998</v>
      </c>
      <c r="AF211" s="11">
        <v>5.305809</v>
      </c>
      <c r="AG211" s="11">
        <v>1.476456</v>
      </c>
      <c r="AH211" s="18">
        <f t="shared" si="10"/>
        <v>0.38556278306021935</v>
      </c>
      <c r="AI211" s="11">
        <v>38.556282000000003</v>
      </c>
      <c r="AK211" s="11" t="s">
        <v>83</v>
      </c>
      <c r="AL211" s="11">
        <v>1303</v>
      </c>
      <c r="AM211" s="11">
        <v>-26.108360000000001</v>
      </c>
      <c r="AN211" s="11">
        <v>-26.163236000000001</v>
      </c>
      <c r="AO211" s="11">
        <v>5.4876000000000001E-2</v>
      </c>
      <c r="AP211" s="18">
        <f t="shared" si="11"/>
        <v>2.1018554976260477E-3</v>
      </c>
      <c r="AQ211" s="11">
        <v>0.21018500000000001</v>
      </c>
      <c r="AS211" s="11" t="s">
        <v>76</v>
      </c>
      <c r="AT211" s="11">
        <v>202</v>
      </c>
      <c r="AU211" s="11">
        <v>16.399538</v>
      </c>
      <c r="AV211" s="11">
        <v>19.496807</v>
      </c>
      <c r="AW211" s="11">
        <v>3.0972689999999998</v>
      </c>
      <c r="AX211" s="11">
        <v>18.886322</v>
      </c>
    </row>
    <row r="212" spans="21:50" x14ac:dyDescent="0.35">
      <c r="U212" s="11" t="s">
        <v>76</v>
      </c>
      <c r="V212" s="11">
        <v>1676</v>
      </c>
      <c r="W212" s="11">
        <v>-6.0711830000000004</v>
      </c>
      <c r="X212" s="11">
        <v>-9.1385199999999998</v>
      </c>
      <c r="Y212" s="11">
        <v>3.0673370000000002</v>
      </c>
      <c r="Z212" s="18">
        <f t="shared" si="9"/>
        <v>0.50522888208113637</v>
      </c>
      <c r="AA212" s="11">
        <v>50.522880999999998</v>
      </c>
      <c r="AC212" s="11" t="s">
        <v>78</v>
      </c>
      <c r="AD212" s="11">
        <v>1309</v>
      </c>
      <c r="AE212" s="11">
        <v>-13.66816</v>
      </c>
      <c r="AF212" s="11">
        <v>-12.64561</v>
      </c>
      <c r="AG212" s="11">
        <v>1.0225489999999999</v>
      </c>
      <c r="AH212" s="18">
        <f t="shared" si="10"/>
        <v>7.4812483904197785E-2</v>
      </c>
      <c r="AI212" s="11">
        <v>7.4812519999999996</v>
      </c>
      <c r="AK212" s="11" t="s">
        <v>83</v>
      </c>
      <c r="AL212" s="11">
        <v>1307</v>
      </c>
      <c r="AM212" s="11">
        <v>-8.6030329999999999</v>
      </c>
      <c r="AN212" s="11">
        <v>-8.1207279999999997</v>
      </c>
      <c r="AO212" s="11">
        <v>0.48230499999999998</v>
      </c>
      <c r="AP212" s="18">
        <f t="shared" si="11"/>
        <v>5.6062205038618355E-2</v>
      </c>
      <c r="AQ212" s="11">
        <v>5.6062149999999997</v>
      </c>
      <c r="AS212" s="11" t="s">
        <v>76</v>
      </c>
      <c r="AT212" s="11">
        <v>203</v>
      </c>
      <c r="AU212" s="11">
        <v>-0.61571600000000004</v>
      </c>
      <c r="AV212" s="11">
        <v>1.1079159999999999</v>
      </c>
      <c r="AW212" s="11">
        <v>1.7236320000000001</v>
      </c>
      <c r="AX212" s="11" t="s">
        <v>77</v>
      </c>
    </row>
    <row r="213" spans="21:50" x14ac:dyDescent="0.35">
      <c r="U213" s="11" t="s">
        <v>76</v>
      </c>
      <c r="V213" s="11">
        <v>1231</v>
      </c>
      <c r="W213" s="11">
        <v>5.8267410000000002</v>
      </c>
      <c r="X213" s="11">
        <v>8.7636479999999999</v>
      </c>
      <c r="Y213" s="11">
        <v>2.9369070000000002</v>
      </c>
      <c r="Z213" s="18">
        <f t="shared" si="9"/>
        <v>0.5040393935477826</v>
      </c>
      <c r="AA213" s="11">
        <v>50.403945</v>
      </c>
      <c r="AC213" s="11" t="s">
        <v>78</v>
      </c>
      <c r="AD213" s="11">
        <v>1312</v>
      </c>
      <c r="AE213" s="11">
        <v>-26.416132999999999</v>
      </c>
      <c r="AF213" s="11">
        <v>-28.773043000000001</v>
      </c>
      <c r="AG213" s="11">
        <v>2.3569100000000001</v>
      </c>
      <c r="AH213" s="18">
        <f t="shared" si="10"/>
        <v>8.922237028409874E-2</v>
      </c>
      <c r="AI213" s="11">
        <v>8.9222359999999998</v>
      </c>
      <c r="AK213" s="11" t="s">
        <v>83</v>
      </c>
      <c r="AL213" s="11">
        <v>1311</v>
      </c>
      <c r="AM213" s="11">
        <v>-9.9336819999999992</v>
      </c>
      <c r="AN213" s="11">
        <v>-6.4629890000000003</v>
      </c>
      <c r="AO213" s="11">
        <v>3.4706939999999999</v>
      </c>
      <c r="AP213" s="18">
        <f t="shared" si="11"/>
        <v>0.34938646113294147</v>
      </c>
      <c r="AQ213" s="11">
        <v>34.938642999999999</v>
      </c>
      <c r="AS213" s="11" t="s">
        <v>76</v>
      </c>
      <c r="AT213" s="11">
        <v>204</v>
      </c>
      <c r="AU213" s="11">
        <v>25.010012</v>
      </c>
      <c r="AV213" s="11">
        <v>25.592054999999998</v>
      </c>
      <c r="AW213" s="11">
        <v>0.58204299999999998</v>
      </c>
      <c r="AX213" s="11">
        <v>2.3272379999999999</v>
      </c>
    </row>
    <row r="214" spans="21:50" x14ac:dyDescent="0.35">
      <c r="U214" s="11" t="s">
        <v>76</v>
      </c>
      <c r="V214" s="11">
        <v>1435</v>
      </c>
      <c r="W214" s="11">
        <v>-2.901875</v>
      </c>
      <c r="X214" s="11">
        <v>-1.440375</v>
      </c>
      <c r="Y214" s="11">
        <v>1.4615</v>
      </c>
      <c r="Z214" s="18">
        <f t="shared" si="9"/>
        <v>0.50363988800344606</v>
      </c>
      <c r="AA214" s="11">
        <v>50.363985</v>
      </c>
      <c r="AC214" s="11" t="s">
        <v>78</v>
      </c>
      <c r="AD214" s="11">
        <v>1318</v>
      </c>
      <c r="AE214" s="11">
        <v>7.7318819999999997</v>
      </c>
      <c r="AF214" s="11">
        <v>11.241232</v>
      </c>
      <c r="AG214" s="11">
        <v>3.5093489999999998</v>
      </c>
      <c r="AH214" s="18">
        <f t="shared" si="10"/>
        <v>0.45388031012371888</v>
      </c>
      <c r="AI214" s="11">
        <v>45.388033999999998</v>
      </c>
      <c r="AK214" s="11" t="s">
        <v>83</v>
      </c>
      <c r="AL214" s="11">
        <v>1317</v>
      </c>
      <c r="AM214" s="11">
        <v>15.739407</v>
      </c>
      <c r="AN214" s="11">
        <v>9.1810120000000008</v>
      </c>
      <c r="AO214" s="11">
        <v>6.5583960000000001</v>
      </c>
      <c r="AP214" s="18">
        <f t="shared" si="11"/>
        <v>0.41668634656947368</v>
      </c>
      <c r="AQ214" s="11">
        <v>41.668632000000002</v>
      </c>
      <c r="AS214" s="11" t="s">
        <v>76</v>
      </c>
      <c r="AT214" s="11">
        <v>205</v>
      </c>
      <c r="AU214" s="11">
        <v>-14.909034999999999</v>
      </c>
      <c r="AV214" s="11">
        <v>-15.042659</v>
      </c>
      <c r="AW214" s="11">
        <v>0.13362399999999999</v>
      </c>
      <c r="AX214" s="11">
        <v>0.89625999999999995</v>
      </c>
    </row>
    <row r="215" spans="21:50" x14ac:dyDescent="0.35">
      <c r="U215" s="11" t="s">
        <v>76</v>
      </c>
      <c r="V215" s="11">
        <v>130</v>
      </c>
      <c r="W215" s="11">
        <v>-5.334581</v>
      </c>
      <c r="X215" s="11">
        <v>-2.6575000000000002</v>
      </c>
      <c r="Y215" s="11">
        <v>2.6770809999999998</v>
      </c>
      <c r="Z215" s="18">
        <f t="shared" si="9"/>
        <v>0.5018352894069843</v>
      </c>
      <c r="AA215" s="11">
        <v>50.183529</v>
      </c>
      <c r="AC215" s="11" t="s">
        <v>78</v>
      </c>
      <c r="AD215" s="11">
        <v>1325</v>
      </c>
      <c r="AE215" s="11">
        <v>-0.34906999999999999</v>
      </c>
      <c r="AF215" s="11">
        <v>1.945473</v>
      </c>
      <c r="AG215" s="11">
        <v>2.294543</v>
      </c>
      <c r="AH215" s="18">
        <f t="shared" si="10"/>
        <v>6.5733033488985022</v>
      </c>
      <c r="AI215" s="11" t="s">
        <v>77</v>
      </c>
      <c r="AK215" s="11" t="s">
        <v>83</v>
      </c>
      <c r="AL215" s="11">
        <v>1324</v>
      </c>
      <c r="AM215" s="11">
        <v>-5.1396959999999998</v>
      </c>
      <c r="AN215" s="11">
        <v>-6.5733569999999997</v>
      </c>
      <c r="AO215" s="11">
        <v>1.4336599999999999</v>
      </c>
      <c r="AP215" s="18">
        <f t="shared" si="11"/>
        <v>0.27893867652872856</v>
      </c>
      <c r="AQ215" s="11">
        <v>27.893868000000001</v>
      </c>
      <c r="AS215" s="11" t="s">
        <v>76</v>
      </c>
      <c r="AT215" s="11">
        <v>206</v>
      </c>
      <c r="AU215" s="11">
        <v>-11.354638</v>
      </c>
      <c r="AV215" s="11">
        <v>-12.351834</v>
      </c>
      <c r="AW215" s="11">
        <v>0.99719599999999997</v>
      </c>
      <c r="AX215" s="11">
        <v>8.7822829999999996</v>
      </c>
    </row>
    <row r="216" spans="21:50" x14ac:dyDescent="0.35">
      <c r="U216" s="11" t="s">
        <v>76</v>
      </c>
      <c r="V216" s="11">
        <v>592</v>
      </c>
      <c r="W216" s="11">
        <v>14.097816999999999</v>
      </c>
      <c r="X216" s="11">
        <v>7.0692700000000004</v>
      </c>
      <c r="Y216" s="11">
        <v>7.0285469999999997</v>
      </c>
      <c r="Z216" s="18">
        <f t="shared" si="9"/>
        <v>0.49855569837514563</v>
      </c>
      <c r="AA216" s="11">
        <v>49.855567999999998</v>
      </c>
      <c r="AC216" s="11" t="s">
        <v>78</v>
      </c>
      <c r="AD216" s="11">
        <v>1329</v>
      </c>
      <c r="AE216" s="11">
        <v>4.741269</v>
      </c>
      <c r="AF216" s="11">
        <v>12.864549</v>
      </c>
      <c r="AG216" s="11">
        <v>8.1232799999999994</v>
      </c>
      <c r="AH216" s="18">
        <f t="shared" si="10"/>
        <v>1.7133134610164493</v>
      </c>
      <c r="AI216" s="11" t="s">
        <v>77</v>
      </c>
      <c r="AK216" s="11" t="s">
        <v>83</v>
      </c>
      <c r="AL216" s="11">
        <v>1333</v>
      </c>
      <c r="AM216" s="11">
        <v>5.5070509999999997</v>
      </c>
      <c r="AN216" s="11">
        <v>5.5247310000000001</v>
      </c>
      <c r="AO216" s="11">
        <v>1.7680000000000001E-2</v>
      </c>
      <c r="AP216" s="18">
        <f t="shared" si="11"/>
        <v>3.2104296836909631E-3</v>
      </c>
      <c r="AQ216" s="11">
        <v>0.32103999999999999</v>
      </c>
      <c r="AS216" s="11" t="s">
        <v>76</v>
      </c>
      <c r="AT216" s="11">
        <v>207</v>
      </c>
      <c r="AU216" s="11">
        <v>-12.64453</v>
      </c>
      <c r="AV216" s="11">
        <v>-12.312452</v>
      </c>
      <c r="AW216" s="11">
        <v>0.33207799999999998</v>
      </c>
      <c r="AX216" s="11">
        <v>2.6262590000000001</v>
      </c>
    </row>
    <row r="217" spans="21:50" x14ac:dyDescent="0.35">
      <c r="U217" s="11" t="s">
        <v>76</v>
      </c>
      <c r="V217" s="11">
        <v>1181</v>
      </c>
      <c r="W217" s="11">
        <v>6.6176870000000001</v>
      </c>
      <c r="X217" s="11">
        <v>3.3223560000000001</v>
      </c>
      <c r="Y217" s="11">
        <v>3.295331</v>
      </c>
      <c r="Z217" s="18">
        <f t="shared" si="9"/>
        <v>0.49795812343497053</v>
      </c>
      <c r="AA217" s="11">
        <v>49.795811</v>
      </c>
      <c r="AC217" s="11" t="s">
        <v>78</v>
      </c>
      <c r="AD217" s="11">
        <v>1338</v>
      </c>
      <c r="AE217" s="11">
        <v>-3.73062</v>
      </c>
      <c r="AF217" s="11">
        <v>-2.9852289999999999</v>
      </c>
      <c r="AG217" s="11">
        <v>0.74539100000000003</v>
      </c>
      <c r="AH217" s="18">
        <f t="shared" si="10"/>
        <v>0.19980351791391243</v>
      </c>
      <c r="AI217" s="11">
        <v>19.980360000000001</v>
      </c>
      <c r="AK217" s="11" t="s">
        <v>83</v>
      </c>
      <c r="AL217" s="11">
        <v>1337</v>
      </c>
      <c r="AM217" s="11">
        <v>-16.191597999999999</v>
      </c>
      <c r="AN217" s="11">
        <v>-16.589676999999998</v>
      </c>
      <c r="AO217" s="11">
        <v>0.39807900000000002</v>
      </c>
      <c r="AP217" s="18">
        <f t="shared" si="11"/>
        <v>2.4585528865032347E-2</v>
      </c>
      <c r="AQ217" s="11">
        <v>2.4585499999999998</v>
      </c>
      <c r="AS217" s="11" t="s">
        <v>76</v>
      </c>
      <c r="AT217" s="11">
        <v>208</v>
      </c>
      <c r="AU217" s="11">
        <v>16.335968999999999</v>
      </c>
      <c r="AV217" s="11">
        <v>16.528977999999999</v>
      </c>
      <c r="AW217" s="11">
        <v>0.19300899999999999</v>
      </c>
      <c r="AX217" s="11">
        <v>1.1814990000000001</v>
      </c>
    </row>
    <row r="218" spans="21:50" x14ac:dyDescent="0.35">
      <c r="U218" s="11" t="s">
        <v>76</v>
      </c>
      <c r="V218" s="11">
        <v>1591</v>
      </c>
      <c r="W218" s="11">
        <v>-7.1119300000000001</v>
      </c>
      <c r="X218" s="11">
        <v>-3.5799050000000001</v>
      </c>
      <c r="Y218" s="11">
        <v>3.532025</v>
      </c>
      <c r="Z218" s="18">
        <f t="shared" si="9"/>
        <v>0.49663382513607418</v>
      </c>
      <c r="AA218" s="11">
        <v>49.663387</v>
      </c>
      <c r="AC218" s="11" t="s">
        <v>78</v>
      </c>
      <c r="AD218" s="11">
        <v>1344</v>
      </c>
      <c r="AE218" s="11">
        <v>-19.204613999999999</v>
      </c>
      <c r="AF218" s="11">
        <v>-18.489370999999998</v>
      </c>
      <c r="AG218" s="11">
        <v>0.71524200000000004</v>
      </c>
      <c r="AH218" s="18">
        <f t="shared" si="10"/>
        <v>3.7243237484492014E-2</v>
      </c>
      <c r="AI218" s="11">
        <v>3.7243249999999999</v>
      </c>
      <c r="AK218" s="11" t="s">
        <v>83</v>
      </c>
      <c r="AL218" s="11">
        <v>1345</v>
      </c>
      <c r="AM218" s="11">
        <v>-19.456057000000001</v>
      </c>
      <c r="AN218" s="11">
        <v>-20.195629</v>
      </c>
      <c r="AO218" s="11">
        <v>0.73957300000000004</v>
      </c>
      <c r="AP218" s="18">
        <f t="shared" si="11"/>
        <v>3.801248115175649E-2</v>
      </c>
      <c r="AQ218" s="11">
        <v>3.801247</v>
      </c>
      <c r="AS218" s="11" t="s">
        <v>83</v>
      </c>
      <c r="AT218" s="11">
        <v>209</v>
      </c>
      <c r="AU218" s="11">
        <v>-0.60953800000000002</v>
      </c>
      <c r="AV218" s="11">
        <v>-7.6308249999999997</v>
      </c>
      <c r="AW218" s="11">
        <v>7.0212880000000002</v>
      </c>
      <c r="AX218" s="11" t="s">
        <v>77</v>
      </c>
    </row>
    <row r="219" spans="21:50" x14ac:dyDescent="0.35">
      <c r="U219" s="11" t="s">
        <v>76</v>
      </c>
      <c r="V219" s="11">
        <v>1520</v>
      </c>
      <c r="W219" s="11">
        <v>-4.8866120000000004</v>
      </c>
      <c r="X219" s="11">
        <v>-2.4821749999999998</v>
      </c>
      <c r="Y219" s="11">
        <v>2.4044370000000002</v>
      </c>
      <c r="Z219" s="18">
        <f t="shared" si="9"/>
        <v>0.49204581824789856</v>
      </c>
      <c r="AA219" s="11">
        <v>49.204573000000003</v>
      </c>
      <c r="AC219" s="11" t="s">
        <v>78</v>
      </c>
      <c r="AD219" s="11">
        <v>1348</v>
      </c>
      <c r="AE219" s="11">
        <v>-6.8248119999999997</v>
      </c>
      <c r="AF219" s="11">
        <v>-5.1551429999999998</v>
      </c>
      <c r="AG219" s="11">
        <v>1.6696690000000001</v>
      </c>
      <c r="AH219" s="18">
        <f t="shared" si="10"/>
        <v>0.24464688551127858</v>
      </c>
      <c r="AI219" s="11">
        <v>24.464694000000001</v>
      </c>
      <c r="AK219" s="11" t="s">
        <v>83</v>
      </c>
      <c r="AL219" s="11">
        <v>1347</v>
      </c>
      <c r="AM219" s="11">
        <v>0.85675500000000004</v>
      </c>
      <c r="AN219" s="11">
        <v>1.5435129999999999</v>
      </c>
      <c r="AO219" s="11">
        <v>0.68675799999999998</v>
      </c>
      <c r="AP219" s="18">
        <f t="shared" si="11"/>
        <v>0.80158038178942637</v>
      </c>
      <c r="AQ219" s="11">
        <v>80.157957999999994</v>
      </c>
      <c r="AS219" s="11" t="s">
        <v>78</v>
      </c>
      <c r="AT219" s="11">
        <v>210</v>
      </c>
      <c r="AU219" s="11">
        <v>2.2070620000000001</v>
      </c>
      <c r="AV219" s="11">
        <v>3.6877589999999998</v>
      </c>
      <c r="AW219" s="11">
        <v>1.4806969999999999</v>
      </c>
      <c r="AX219" s="11">
        <v>67.089056999999997</v>
      </c>
    </row>
    <row r="220" spans="21:50" x14ac:dyDescent="0.35">
      <c r="U220" s="11" t="s">
        <v>76</v>
      </c>
      <c r="V220" s="11">
        <v>1343</v>
      </c>
      <c r="W220" s="11">
        <v>5.0742159999999998</v>
      </c>
      <c r="X220" s="11">
        <v>7.5644470000000004</v>
      </c>
      <c r="Y220" s="11">
        <v>2.4902310000000001</v>
      </c>
      <c r="Z220" s="18">
        <f t="shared" si="9"/>
        <v>0.4907617255552385</v>
      </c>
      <c r="AA220" s="11">
        <v>49.076183999999998</v>
      </c>
      <c r="AC220" s="11" t="s">
        <v>78</v>
      </c>
      <c r="AD220" s="11">
        <v>1356</v>
      </c>
      <c r="AE220" s="11">
        <v>-11.321259</v>
      </c>
      <c r="AF220" s="11">
        <v>-6.8008670000000002</v>
      </c>
      <c r="AG220" s="11">
        <v>4.5203920000000002</v>
      </c>
      <c r="AH220" s="18">
        <f t="shared" si="10"/>
        <v>0.39928350724950296</v>
      </c>
      <c r="AI220" s="11">
        <v>39.928348999999997</v>
      </c>
      <c r="AK220" s="11" t="s">
        <v>83</v>
      </c>
      <c r="AL220" s="11">
        <v>1354</v>
      </c>
      <c r="AM220" s="11">
        <v>37.911721999999997</v>
      </c>
      <c r="AN220" s="11">
        <v>41.501584999999999</v>
      </c>
      <c r="AO220" s="11">
        <v>3.5898629999999998</v>
      </c>
      <c r="AP220" s="18">
        <f t="shared" si="11"/>
        <v>9.4690053909975397E-2</v>
      </c>
      <c r="AQ220" s="11">
        <v>9.4690060000000003</v>
      </c>
      <c r="AS220" s="11" t="s">
        <v>78</v>
      </c>
      <c r="AT220" s="11">
        <v>211</v>
      </c>
      <c r="AU220" s="11">
        <v>11.690051</v>
      </c>
      <c r="AV220" s="11">
        <v>14.321749000000001</v>
      </c>
      <c r="AW220" s="11">
        <v>2.6316980000000001</v>
      </c>
      <c r="AX220" s="11">
        <v>22.512291999999999</v>
      </c>
    </row>
    <row r="221" spans="21:50" x14ac:dyDescent="0.35">
      <c r="U221" s="11" t="s">
        <v>76</v>
      </c>
      <c r="V221" s="11">
        <v>1494</v>
      </c>
      <c r="W221" s="11">
        <v>15.880642999999999</v>
      </c>
      <c r="X221" s="11">
        <v>23.640955999999999</v>
      </c>
      <c r="Y221" s="11">
        <v>7.7603140000000002</v>
      </c>
      <c r="Z221" s="18">
        <f t="shared" si="9"/>
        <v>0.48866497408196891</v>
      </c>
      <c r="AA221" s="11">
        <v>48.866495999999998</v>
      </c>
      <c r="AC221" s="11" t="s">
        <v>78</v>
      </c>
      <c r="AD221" s="11">
        <v>1360</v>
      </c>
      <c r="AE221" s="11">
        <v>-3.151043</v>
      </c>
      <c r="AF221" s="11">
        <v>-3.692971</v>
      </c>
      <c r="AG221" s="11">
        <v>0.54192799999999997</v>
      </c>
      <c r="AH221" s="18">
        <f t="shared" si="10"/>
        <v>0.17198368921020754</v>
      </c>
      <c r="AI221" s="11">
        <v>17.198360000000001</v>
      </c>
      <c r="AK221" s="11" t="s">
        <v>83</v>
      </c>
      <c r="AL221" s="11">
        <v>1359</v>
      </c>
      <c r="AM221" s="11">
        <v>-15.007163</v>
      </c>
      <c r="AN221" s="11">
        <v>-13.109392</v>
      </c>
      <c r="AO221" s="11">
        <v>1.897772</v>
      </c>
      <c r="AP221" s="18">
        <f t="shared" si="11"/>
        <v>0.12645774554457762</v>
      </c>
      <c r="AQ221" s="11">
        <v>12.645771</v>
      </c>
      <c r="AS221" s="11" t="s">
        <v>76</v>
      </c>
      <c r="AT221" s="11">
        <v>212</v>
      </c>
      <c r="AU221" s="11">
        <v>10.78018</v>
      </c>
      <c r="AV221" s="11">
        <v>7.6806159999999997</v>
      </c>
      <c r="AW221" s="11">
        <v>3.099564</v>
      </c>
      <c r="AX221" s="11">
        <v>28.752433</v>
      </c>
    </row>
    <row r="222" spans="21:50" x14ac:dyDescent="0.35">
      <c r="U222" s="11" t="s">
        <v>76</v>
      </c>
      <c r="V222" s="11">
        <v>1120</v>
      </c>
      <c r="W222" s="11">
        <v>8.0351239999999997</v>
      </c>
      <c r="X222" s="11">
        <v>4.1236740000000003</v>
      </c>
      <c r="Y222" s="11">
        <v>3.9114499999999999</v>
      </c>
      <c r="Z222" s="18">
        <f t="shared" si="9"/>
        <v>0.486793981026304</v>
      </c>
      <c r="AA222" s="11">
        <v>48.679395</v>
      </c>
      <c r="AC222" s="11" t="s">
        <v>78</v>
      </c>
      <c r="AD222" s="11">
        <v>1364</v>
      </c>
      <c r="AE222" s="11">
        <v>-25.319186999999999</v>
      </c>
      <c r="AF222" s="11">
        <v>-23.619613000000001</v>
      </c>
      <c r="AG222" s="11">
        <v>1.6995750000000001</v>
      </c>
      <c r="AH222" s="18">
        <f t="shared" si="10"/>
        <v>6.7125970513982142E-2</v>
      </c>
      <c r="AI222" s="11">
        <v>6.7125959999999996</v>
      </c>
      <c r="AK222" s="11" t="s">
        <v>83</v>
      </c>
      <c r="AL222" s="11">
        <v>1368</v>
      </c>
      <c r="AM222" s="11">
        <v>7.3769790000000004</v>
      </c>
      <c r="AN222" s="11">
        <v>9.8933680000000006</v>
      </c>
      <c r="AO222" s="11">
        <v>2.5163890000000002</v>
      </c>
      <c r="AP222" s="18">
        <f t="shared" si="11"/>
        <v>0.34111375401773547</v>
      </c>
      <c r="AQ222" s="11">
        <v>34.111373</v>
      </c>
      <c r="AS222" s="11" t="s">
        <v>76</v>
      </c>
      <c r="AT222" s="11">
        <v>213</v>
      </c>
      <c r="AU222" s="11">
        <v>39.614305000000002</v>
      </c>
      <c r="AV222" s="11">
        <v>40.268557000000001</v>
      </c>
      <c r="AW222" s="11">
        <v>0.65425199999999994</v>
      </c>
      <c r="AX222" s="11">
        <v>1.6515550000000001</v>
      </c>
    </row>
    <row r="223" spans="21:50" x14ac:dyDescent="0.35">
      <c r="U223" s="11" t="s">
        <v>76</v>
      </c>
      <c r="V223" s="11">
        <v>483</v>
      </c>
      <c r="W223" s="11">
        <v>7.5448769999999996</v>
      </c>
      <c r="X223" s="11">
        <v>3.9168509999999999</v>
      </c>
      <c r="Y223" s="11">
        <v>3.6280250000000001</v>
      </c>
      <c r="Z223" s="18">
        <f t="shared" si="9"/>
        <v>0.48085939638247255</v>
      </c>
      <c r="AA223" s="11">
        <v>48.085946</v>
      </c>
      <c r="AC223" s="11" t="s">
        <v>78</v>
      </c>
      <c r="AD223" s="11">
        <v>1373</v>
      </c>
      <c r="AE223" s="11">
        <v>-21.006347999999999</v>
      </c>
      <c r="AF223" s="11">
        <v>-21.144254</v>
      </c>
      <c r="AG223" s="11">
        <v>0.137905</v>
      </c>
      <c r="AH223" s="18">
        <f t="shared" si="10"/>
        <v>6.5649202802886067E-3</v>
      </c>
      <c r="AI223" s="11">
        <v>0.65649299999999999</v>
      </c>
      <c r="AK223" s="11" t="s">
        <v>83</v>
      </c>
      <c r="AL223" s="11">
        <v>1372</v>
      </c>
      <c r="AM223" s="11">
        <v>-10.657942</v>
      </c>
      <c r="AN223" s="11">
        <v>-7.0015400000000003</v>
      </c>
      <c r="AO223" s="11">
        <v>3.6564019999999999</v>
      </c>
      <c r="AP223" s="18">
        <f t="shared" si="11"/>
        <v>0.34306829592429755</v>
      </c>
      <c r="AQ223" s="11">
        <v>34.306832</v>
      </c>
      <c r="AS223" s="11" t="s">
        <v>76</v>
      </c>
      <c r="AT223" s="11">
        <v>214</v>
      </c>
      <c r="AU223" s="11">
        <v>10.402203999999999</v>
      </c>
      <c r="AV223" s="11">
        <v>10.840577</v>
      </c>
      <c r="AW223" s="11">
        <v>0.43837300000000001</v>
      </c>
      <c r="AX223" s="11">
        <v>4.2142330000000001</v>
      </c>
    </row>
    <row r="224" spans="21:50" x14ac:dyDescent="0.35">
      <c r="U224" s="11" t="s">
        <v>76</v>
      </c>
      <c r="V224" s="11">
        <v>1754</v>
      </c>
      <c r="W224" s="11">
        <v>-4.52637</v>
      </c>
      <c r="X224" s="11">
        <v>-2.357882</v>
      </c>
      <c r="Y224" s="11">
        <v>2.168488</v>
      </c>
      <c r="Z224" s="18">
        <f t="shared" si="9"/>
        <v>0.47907882033505877</v>
      </c>
      <c r="AA224" s="11">
        <v>47.907885999999998</v>
      </c>
      <c r="AC224" s="11" t="s">
        <v>78</v>
      </c>
      <c r="AD224" s="11">
        <v>1376</v>
      </c>
      <c r="AE224" s="11">
        <v>-20.426879</v>
      </c>
      <c r="AF224" s="11">
        <v>-19.936716000000001</v>
      </c>
      <c r="AG224" s="11">
        <v>0.49016300000000002</v>
      </c>
      <c r="AH224" s="18">
        <f t="shared" si="10"/>
        <v>2.3995980981725111E-2</v>
      </c>
      <c r="AI224" s="11">
        <v>2.3995989999999998</v>
      </c>
      <c r="AK224" s="11" t="s">
        <v>83</v>
      </c>
      <c r="AL224" s="11">
        <v>1378</v>
      </c>
      <c r="AM224" s="11">
        <v>-20.944171000000001</v>
      </c>
      <c r="AN224" s="11">
        <v>-22.323032999999999</v>
      </c>
      <c r="AO224" s="11">
        <v>1.378862</v>
      </c>
      <c r="AP224" s="18">
        <f t="shared" si="11"/>
        <v>6.5835119470710968E-2</v>
      </c>
      <c r="AQ224" s="11">
        <v>6.5835109999999997</v>
      </c>
      <c r="AS224" s="11" t="s">
        <v>83</v>
      </c>
      <c r="AT224" s="11">
        <v>215</v>
      </c>
      <c r="AU224" s="11">
        <v>-5.2806389999999999</v>
      </c>
      <c r="AV224" s="11">
        <v>-4.5846790000000004</v>
      </c>
      <c r="AW224" s="11">
        <v>0.69596000000000002</v>
      </c>
      <c r="AX224" s="11">
        <v>13.179461999999999</v>
      </c>
    </row>
    <row r="225" spans="21:50" x14ac:dyDescent="0.35">
      <c r="U225" s="11" t="s">
        <v>76</v>
      </c>
      <c r="V225" s="11">
        <v>1146</v>
      </c>
      <c r="W225" s="11">
        <v>5.7335229999999999</v>
      </c>
      <c r="X225" s="11">
        <v>3.0166369999999998</v>
      </c>
      <c r="Y225" s="11">
        <v>2.7168860000000001</v>
      </c>
      <c r="Z225" s="18">
        <f t="shared" si="9"/>
        <v>0.47385978917325355</v>
      </c>
      <c r="AA225" s="11">
        <v>47.385980000000004</v>
      </c>
      <c r="AC225" s="11" t="s">
        <v>78</v>
      </c>
      <c r="AD225" s="11">
        <v>1384</v>
      </c>
      <c r="AE225" s="11">
        <v>13.80556</v>
      </c>
      <c r="AF225" s="11">
        <v>-5.8324210000000001</v>
      </c>
      <c r="AG225" s="11">
        <v>19.637979999999999</v>
      </c>
      <c r="AH225" s="18">
        <f t="shared" si="10"/>
        <v>1.4224689183198653</v>
      </c>
      <c r="AI225" s="11" t="s">
        <v>77</v>
      </c>
      <c r="AK225" s="11" t="s">
        <v>83</v>
      </c>
      <c r="AL225" s="11">
        <v>1386</v>
      </c>
      <c r="AM225" s="11">
        <v>-2.924223</v>
      </c>
      <c r="AN225" s="11">
        <v>-1.0349729999999999</v>
      </c>
      <c r="AO225" s="11">
        <v>1.8892500000000001</v>
      </c>
      <c r="AP225" s="18">
        <f t="shared" si="11"/>
        <v>0.64606905834472961</v>
      </c>
      <c r="AQ225" s="11">
        <v>64.606898999999999</v>
      </c>
      <c r="AS225" s="11" t="s">
        <v>76</v>
      </c>
      <c r="AT225" s="11">
        <v>216</v>
      </c>
      <c r="AU225" s="11">
        <v>-18.748633999999999</v>
      </c>
      <c r="AV225" s="11">
        <v>-15.138610999999999</v>
      </c>
      <c r="AW225" s="11">
        <v>3.6100240000000001</v>
      </c>
      <c r="AX225" s="11">
        <v>19.254861999999999</v>
      </c>
    </row>
    <row r="226" spans="21:50" x14ac:dyDescent="0.35">
      <c r="U226" s="11" t="s">
        <v>76</v>
      </c>
      <c r="V226" s="11">
        <v>837</v>
      </c>
      <c r="W226" s="11">
        <v>-8.1258859999999995</v>
      </c>
      <c r="X226" s="11">
        <v>-11.963079</v>
      </c>
      <c r="Y226" s="11">
        <v>3.8371930000000001</v>
      </c>
      <c r="Z226" s="18">
        <f t="shared" si="9"/>
        <v>0.47221841409047582</v>
      </c>
      <c r="AA226" s="11">
        <v>47.221840999999998</v>
      </c>
      <c r="AC226" s="11" t="s">
        <v>78</v>
      </c>
      <c r="AD226" s="11">
        <v>1393</v>
      </c>
      <c r="AE226" s="11">
        <v>-7.3566849999999997</v>
      </c>
      <c r="AF226" s="11">
        <v>-8.1496980000000008</v>
      </c>
      <c r="AG226" s="11">
        <v>0.79301299999999997</v>
      </c>
      <c r="AH226" s="18">
        <f t="shared" si="10"/>
        <v>0.10779488315729163</v>
      </c>
      <c r="AI226" s="11">
        <v>10.779484999999999</v>
      </c>
      <c r="AK226" s="11" t="s">
        <v>83</v>
      </c>
      <c r="AL226" s="11">
        <v>1388</v>
      </c>
      <c r="AM226" s="11">
        <v>0.72424999999999995</v>
      </c>
      <c r="AN226" s="11">
        <v>-3.6986270000000001</v>
      </c>
      <c r="AO226" s="11">
        <v>4.4228769999999997</v>
      </c>
      <c r="AP226" s="18">
        <f t="shared" si="11"/>
        <v>6.1068374180186398</v>
      </c>
      <c r="AQ226" s="11" t="s">
        <v>77</v>
      </c>
      <c r="AS226" s="11" t="s">
        <v>76</v>
      </c>
      <c r="AT226" s="11">
        <v>217</v>
      </c>
      <c r="AU226" s="11">
        <v>-13.083125000000001</v>
      </c>
      <c r="AV226" s="11">
        <v>-12.715429</v>
      </c>
      <c r="AW226" s="11">
        <v>0.36769499999999999</v>
      </c>
      <c r="AX226" s="11">
        <v>2.8104529999999999</v>
      </c>
    </row>
    <row r="227" spans="21:50" x14ac:dyDescent="0.35">
      <c r="U227" s="11" t="s">
        <v>76</v>
      </c>
      <c r="V227" s="11">
        <v>958</v>
      </c>
      <c r="W227" s="11">
        <v>-8.4013439999999999</v>
      </c>
      <c r="X227" s="11">
        <v>-4.4371159999999996</v>
      </c>
      <c r="Y227" s="11">
        <v>3.964229</v>
      </c>
      <c r="Z227" s="18">
        <f t="shared" si="9"/>
        <v>0.47185652676524137</v>
      </c>
      <c r="AA227" s="11">
        <v>47.185645000000001</v>
      </c>
      <c r="AC227" s="11" t="s">
        <v>78</v>
      </c>
      <c r="AD227" s="11">
        <v>1394</v>
      </c>
      <c r="AE227" s="11">
        <v>-18.642968</v>
      </c>
      <c r="AF227" s="11">
        <v>-19.512343999999999</v>
      </c>
      <c r="AG227" s="11">
        <v>0.86937500000000001</v>
      </c>
      <c r="AH227" s="18">
        <f t="shared" si="10"/>
        <v>4.663286446664501E-2</v>
      </c>
      <c r="AI227" s="11">
        <v>4.6632879999999997</v>
      </c>
      <c r="AK227" s="11" t="s">
        <v>83</v>
      </c>
      <c r="AL227" s="11">
        <v>1395</v>
      </c>
      <c r="AM227" s="11">
        <v>-3.0397690000000002</v>
      </c>
      <c r="AN227" s="11">
        <v>-5.6823610000000002</v>
      </c>
      <c r="AO227" s="11">
        <v>2.6425930000000002</v>
      </c>
      <c r="AP227" s="18">
        <f t="shared" si="11"/>
        <v>0.86934007156464854</v>
      </c>
      <c r="AQ227" s="11">
        <v>86.933999</v>
      </c>
      <c r="AS227" s="11" t="s">
        <v>76</v>
      </c>
      <c r="AT227" s="11">
        <v>218</v>
      </c>
      <c r="AU227" s="11">
        <v>-9.5813220000000001</v>
      </c>
      <c r="AV227" s="11">
        <v>-10.736637999999999</v>
      </c>
      <c r="AW227" s="11">
        <v>1.155316</v>
      </c>
      <c r="AX227" s="11">
        <v>12.057999000000001</v>
      </c>
    </row>
    <row r="228" spans="21:50" x14ac:dyDescent="0.35">
      <c r="U228" s="11" t="s">
        <v>76</v>
      </c>
      <c r="V228" s="11">
        <v>1660</v>
      </c>
      <c r="W228" s="11">
        <v>4.6349099999999996</v>
      </c>
      <c r="X228" s="11">
        <v>2.4587249999999998</v>
      </c>
      <c r="Y228" s="11">
        <v>2.1761849999999998</v>
      </c>
      <c r="Z228" s="18">
        <f t="shared" si="9"/>
        <v>0.46952044376266205</v>
      </c>
      <c r="AA228" s="11">
        <v>46.952039999999997</v>
      </c>
      <c r="AC228" s="11" t="s">
        <v>78</v>
      </c>
      <c r="AD228" s="11">
        <v>1401</v>
      </c>
      <c r="AE228" s="11">
        <v>-16.700534999999999</v>
      </c>
      <c r="AF228" s="11">
        <v>-17.646978000000001</v>
      </c>
      <c r="AG228" s="11">
        <v>0.94644200000000001</v>
      </c>
      <c r="AH228" s="18">
        <f t="shared" si="10"/>
        <v>5.6671358133137659E-2</v>
      </c>
      <c r="AI228" s="11">
        <v>5.6671379999999996</v>
      </c>
      <c r="AK228" s="11" t="s">
        <v>83</v>
      </c>
      <c r="AL228" s="11">
        <v>1400</v>
      </c>
      <c r="AM228" s="11">
        <v>-18.638507000000001</v>
      </c>
      <c r="AN228" s="11">
        <v>-20.589100999999999</v>
      </c>
      <c r="AO228" s="11">
        <v>1.9505939999999999</v>
      </c>
      <c r="AP228" s="18">
        <f t="shared" si="11"/>
        <v>0.10465398328310309</v>
      </c>
      <c r="AQ228" s="11">
        <v>10.465396</v>
      </c>
      <c r="AS228" s="11" t="s">
        <v>76</v>
      </c>
      <c r="AT228" s="11">
        <v>219</v>
      </c>
      <c r="AU228" s="11">
        <v>-5.5127129999999998</v>
      </c>
      <c r="AV228" s="11">
        <v>-7.3092110000000003</v>
      </c>
      <c r="AW228" s="11">
        <v>1.7964979999999999</v>
      </c>
      <c r="AX228" s="11">
        <v>32.588272000000003</v>
      </c>
    </row>
    <row r="229" spans="21:50" x14ac:dyDescent="0.35">
      <c r="U229" s="11" t="s">
        <v>76</v>
      </c>
      <c r="V229" s="11">
        <v>1783</v>
      </c>
      <c r="W229" s="11">
        <v>2.915003</v>
      </c>
      <c r="X229" s="11">
        <v>1.547418</v>
      </c>
      <c r="Y229" s="11">
        <v>1.3675850000000001</v>
      </c>
      <c r="Z229" s="18">
        <f t="shared" si="9"/>
        <v>0.4691538910937656</v>
      </c>
      <c r="AA229" s="11">
        <v>46.915390000000002</v>
      </c>
      <c r="AC229" s="11" t="s">
        <v>78</v>
      </c>
      <c r="AD229" s="11">
        <v>1410</v>
      </c>
      <c r="AE229" s="11">
        <v>-1.49109</v>
      </c>
      <c r="AF229" s="11">
        <v>-2.6131489999999999</v>
      </c>
      <c r="AG229" s="11">
        <v>1.1220589999999999</v>
      </c>
      <c r="AH229" s="18">
        <f t="shared" si="10"/>
        <v>0.75250923820829052</v>
      </c>
      <c r="AI229" s="11">
        <v>75.250895</v>
      </c>
      <c r="AK229" s="11" t="s">
        <v>83</v>
      </c>
      <c r="AL229" s="11">
        <v>1411</v>
      </c>
      <c r="AM229" s="11">
        <v>10.210426</v>
      </c>
      <c r="AN229" s="11">
        <v>9.6402800000000006</v>
      </c>
      <c r="AO229" s="11">
        <v>0.57014600000000004</v>
      </c>
      <c r="AP229" s="18">
        <f t="shared" si="11"/>
        <v>5.5839589846692003E-2</v>
      </c>
      <c r="AQ229" s="11">
        <v>5.5839600000000003</v>
      </c>
      <c r="AS229" s="11" t="s">
        <v>78</v>
      </c>
      <c r="AT229" s="11">
        <v>220</v>
      </c>
      <c r="AU229" s="11">
        <v>6.4600499999999998</v>
      </c>
      <c r="AV229" s="11">
        <v>11.206407</v>
      </c>
      <c r="AW229" s="11">
        <v>4.7463579999999999</v>
      </c>
      <c r="AX229" s="11">
        <v>73.472461999999993</v>
      </c>
    </row>
    <row r="230" spans="21:50" x14ac:dyDescent="0.35">
      <c r="U230" s="11" t="s">
        <v>76</v>
      </c>
      <c r="V230" s="11">
        <v>1158</v>
      </c>
      <c r="W230" s="11">
        <v>5.4491490000000002</v>
      </c>
      <c r="X230" s="11">
        <v>7.9990069999999998</v>
      </c>
      <c r="Y230" s="11">
        <v>2.549858</v>
      </c>
      <c r="Z230" s="18">
        <f t="shared" si="9"/>
        <v>0.46793692005852655</v>
      </c>
      <c r="AA230" s="11">
        <v>46.793703000000001</v>
      </c>
      <c r="AC230" s="11" t="s">
        <v>78</v>
      </c>
      <c r="AD230" s="11">
        <v>1417</v>
      </c>
      <c r="AE230" s="11">
        <v>-12.461762999999999</v>
      </c>
      <c r="AF230" s="11">
        <v>-15.139994</v>
      </c>
      <c r="AG230" s="11">
        <v>2.6782309999999998</v>
      </c>
      <c r="AH230" s="18">
        <f t="shared" si="10"/>
        <v>0.21491589913882972</v>
      </c>
      <c r="AI230" s="11">
        <v>21.491592000000001</v>
      </c>
      <c r="AK230" s="11" t="s">
        <v>83</v>
      </c>
      <c r="AL230" s="11">
        <v>1413</v>
      </c>
      <c r="AM230" s="11">
        <v>-29.100677999999998</v>
      </c>
      <c r="AN230" s="11">
        <v>-28.233312000000002</v>
      </c>
      <c r="AO230" s="11">
        <v>0.86736599999999997</v>
      </c>
      <c r="AP230" s="18">
        <f t="shared" si="11"/>
        <v>2.9805697310557506E-2</v>
      </c>
      <c r="AQ230" s="11">
        <v>2.9805709999999999</v>
      </c>
      <c r="AS230" s="11" t="s">
        <v>76</v>
      </c>
      <c r="AT230" s="11">
        <v>221</v>
      </c>
      <c r="AU230" s="11">
        <v>-3.0439080000000001</v>
      </c>
      <c r="AV230" s="11">
        <v>-2.2036739999999999</v>
      </c>
      <c r="AW230" s="11">
        <v>0.84023499999999995</v>
      </c>
      <c r="AX230" s="11">
        <v>27.603815999999998</v>
      </c>
    </row>
    <row r="231" spans="21:50" x14ac:dyDescent="0.35">
      <c r="U231" s="11" t="s">
        <v>76</v>
      </c>
      <c r="V231" s="11">
        <v>1031</v>
      </c>
      <c r="W231" s="11">
        <v>-2.079844</v>
      </c>
      <c r="X231" s="11">
        <v>-3.045553</v>
      </c>
      <c r="Y231" s="11">
        <v>0.96570900000000004</v>
      </c>
      <c r="Z231" s="18">
        <f t="shared" si="9"/>
        <v>0.46431799692669257</v>
      </c>
      <c r="AA231" s="11">
        <v>46.431809000000001</v>
      </c>
      <c r="AC231" s="11" t="s">
        <v>78</v>
      </c>
      <c r="AD231" s="11">
        <v>1420</v>
      </c>
      <c r="AE231" s="11">
        <v>-13.636975</v>
      </c>
      <c r="AF231" s="11">
        <v>-15.001087</v>
      </c>
      <c r="AG231" s="11">
        <v>1.364112</v>
      </c>
      <c r="AH231" s="18">
        <f t="shared" si="10"/>
        <v>0.10003039530394388</v>
      </c>
      <c r="AI231" s="11">
        <v>10.003038999999999</v>
      </c>
      <c r="AK231" s="11" t="s">
        <v>83</v>
      </c>
      <c r="AL231" s="11">
        <v>1419</v>
      </c>
      <c r="AM231" s="11">
        <v>2.733622</v>
      </c>
      <c r="AN231" s="11">
        <v>2.033115</v>
      </c>
      <c r="AO231" s="11">
        <v>0.70050699999999999</v>
      </c>
      <c r="AP231" s="18">
        <f t="shared" si="11"/>
        <v>0.25625598564834495</v>
      </c>
      <c r="AQ231" s="11">
        <v>25.625594</v>
      </c>
      <c r="AS231" s="11" t="s">
        <v>83</v>
      </c>
      <c r="AT231" s="11">
        <v>222</v>
      </c>
      <c r="AU231" s="11">
        <v>0.26799800000000001</v>
      </c>
      <c r="AV231" s="11">
        <v>-4.1960150000000001</v>
      </c>
      <c r="AW231" s="11">
        <v>4.4640129999999996</v>
      </c>
      <c r="AX231" s="11" t="s">
        <v>77</v>
      </c>
    </row>
    <row r="232" spans="21:50" x14ac:dyDescent="0.35">
      <c r="U232" s="11" t="s">
        <v>76</v>
      </c>
      <c r="V232" s="11">
        <v>1546</v>
      </c>
      <c r="W232" s="11">
        <v>-3.5746699999999998</v>
      </c>
      <c r="X232" s="11">
        <v>-5.2266870000000001</v>
      </c>
      <c r="Y232" s="11">
        <v>1.6520170000000001</v>
      </c>
      <c r="Z232" s="18">
        <f t="shared" si="9"/>
        <v>0.46214531691037219</v>
      </c>
      <c r="AA232" s="11">
        <v>46.214523</v>
      </c>
      <c r="AC232" s="11" t="s">
        <v>78</v>
      </c>
      <c r="AD232" s="11">
        <v>1427</v>
      </c>
      <c r="AE232" s="11">
        <v>26.602138</v>
      </c>
      <c r="AF232" s="11">
        <v>30.911266000000001</v>
      </c>
      <c r="AG232" s="11">
        <v>4.3091280000000003</v>
      </c>
      <c r="AH232" s="18">
        <f t="shared" si="10"/>
        <v>0.16198427359485168</v>
      </c>
      <c r="AI232" s="11">
        <v>16.198426999999999</v>
      </c>
      <c r="AK232" s="11" t="s">
        <v>83</v>
      </c>
      <c r="AL232" s="11">
        <v>1424</v>
      </c>
      <c r="AM232" s="11">
        <v>1.3200909999999999</v>
      </c>
      <c r="AN232" s="11">
        <v>1.935046</v>
      </c>
      <c r="AO232" s="11">
        <v>0.61495599999999995</v>
      </c>
      <c r="AP232" s="18">
        <f t="shared" si="11"/>
        <v>0.46584364259736638</v>
      </c>
      <c r="AQ232" s="11">
        <v>46.584344000000002</v>
      </c>
      <c r="AS232" s="11" t="s">
        <v>76</v>
      </c>
      <c r="AT232" s="11">
        <v>223</v>
      </c>
      <c r="AU232" s="11">
        <v>-16.113778</v>
      </c>
      <c r="AV232" s="11">
        <v>-14.347149999999999</v>
      </c>
      <c r="AW232" s="11">
        <v>1.7666280000000001</v>
      </c>
      <c r="AX232" s="11">
        <v>10.963464</v>
      </c>
    </row>
    <row r="233" spans="21:50" x14ac:dyDescent="0.35">
      <c r="U233" s="11" t="s">
        <v>76</v>
      </c>
      <c r="V233" s="11">
        <v>739</v>
      </c>
      <c r="W233" s="11">
        <v>9.6410479999999996</v>
      </c>
      <c r="X233" s="11">
        <v>14.095212</v>
      </c>
      <c r="Y233" s="11">
        <v>4.4541639999999996</v>
      </c>
      <c r="Z233" s="18">
        <f t="shared" si="9"/>
        <v>0.46199998174472318</v>
      </c>
      <c r="AA233" s="11">
        <v>46.200003000000002</v>
      </c>
      <c r="AC233" s="11" t="s">
        <v>78</v>
      </c>
      <c r="AD233" s="11">
        <v>1431</v>
      </c>
      <c r="AE233" s="11">
        <v>0.93180399999999997</v>
      </c>
      <c r="AF233" s="11">
        <v>0.75508799999999998</v>
      </c>
      <c r="AG233" s="11">
        <v>0.17671600000000001</v>
      </c>
      <c r="AH233" s="18">
        <f t="shared" si="10"/>
        <v>0.18964932539461091</v>
      </c>
      <c r="AI233" s="11">
        <v>18.964946999999999</v>
      </c>
      <c r="AK233" s="11" t="s">
        <v>83</v>
      </c>
      <c r="AL233" s="11">
        <v>1430</v>
      </c>
      <c r="AM233" s="11">
        <v>41.626725</v>
      </c>
      <c r="AN233" s="11">
        <v>35.944643999999997</v>
      </c>
      <c r="AO233" s="11">
        <v>5.6820810000000002</v>
      </c>
      <c r="AP233" s="18">
        <f t="shared" si="11"/>
        <v>0.13650079366080325</v>
      </c>
      <c r="AQ233" s="11">
        <v>13.650080000000001</v>
      </c>
      <c r="AS233" s="11" t="s">
        <v>76</v>
      </c>
      <c r="AT233" s="11">
        <v>224</v>
      </c>
      <c r="AU233" s="11">
        <v>-5.4434519999999997</v>
      </c>
      <c r="AV233" s="11">
        <v>-6.5921019999999997</v>
      </c>
      <c r="AW233" s="11">
        <v>1.1486499999999999</v>
      </c>
      <c r="AX233" s="11">
        <v>21.101496999999998</v>
      </c>
    </row>
    <row r="234" spans="21:50" x14ac:dyDescent="0.35">
      <c r="U234" s="11" t="s">
        <v>76</v>
      </c>
      <c r="V234" s="11">
        <v>1804</v>
      </c>
      <c r="W234" s="11">
        <v>-6.8929010000000002</v>
      </c>
      <c r="X234" s="11">
        <v>-10.041365000000001</v>
      </c>
      <c r="Y234" s="11">
        <v>3.1484640000000002</v>
      </c>
      <c r="Z234" s="18">
        <f t="shared" si="9"/>
        <v>0.45676907299263403</v>
      </c>
      <c r="AA234" s="11">
        <v>45.676904999999998</v>
      </c>
      <c r="AC234" s="11" t="s">
        <v>78</v>
      </c>
      <c r="AD234" s="11">
        <v>1441</v>
      </c>
      <c r="AE234" s="11">
        <v>29.374624000000001</v>
      </c>
      <c r="AF234" s="11">
        <v>26.643844999999999</v>
      </c>
      <c r="AG234" s="11">
        <v>2.7307790000000001</v>
      </c>
      <c r="AH234" s="18">
        <f t="shared" si="10"/>
        <v>9.2963879299357163E-2</v>
      </c>
      <c r="AI234" s="11">
        <v>9.2963889999999996</v>
      </c>
      <c r="AK234" s="11" t="s">
        <v>83</v>
      </c>
      <c r="AL234" s="11">
        <v>1438</v>
      </c>
      <c r="AM234" s="11">
        <v>0.146421</v>
      </c>
      <c r="AN234" s="11">
        <v>-2.5440100000000001</v>
      </c>
      <c r="AO234" s="11">
        <v>2.6904300000000001</v>
      </c>
      <c r="AP234" s="18">
        <f t="shared" si="11"/>
        <v>18.37461839490237</v>
      </c>
      <c r="AQ234" s="11" t="s">
        <v>77</v>
      </c>
      <c r="AS234" s="11" t="s">
        <v>76</v>
      </c>
      <c r="AT234" s="11">
        <v>225</v>
      </c>
      <c r="AU234" s="11">
        <v>-5.3234310000000002</v>
      </c>
      <c r="AV234" s="11">
        <v>-6.548565</v>
      </c>
      <c r="AW234" s="11">
        <v>1.2251339999999999</v>
      </c>
      <c r="AX234" s="11">
        <v>23.013995999999999</v>
      </c>
    </row>
    <row r="235" spans="21:50" x14ac:dyDescent="0.35">
      <c r="U235" s="11" t="s">
        <v>76</v>
      </c>
      <c r="V235" s="11">
        <v>1422</v>
      </c>
      <c r="W235" s="11">
        <v>-3.1006640000000001</v>
      </c>
      <c r="X235" s="11">
        <v>-4.5139519999999997</v>
      </c>
      <c r="Y235" s="11">
        <v>1.413287</v>
      </c>
      <c r="Z235" s="18">
        <f t="shared" si="9"/>
        <v>0.45580140253829499</v>
      </c>
      <c r="AA235" s="11">
        <v>45.580143999999997</v>
      </c>
      <c r="AC235" s="11" t="s">
        <v>78</v>
      </c>
      <c r="AD235" s="11">
        <v>1445</v>
      </c>
      <c r="AE235" s="11">
        <v>5.5579619999999998</v>
      </c>
      <c r="AF235" s="11">
        <v>21.254828</v>
      </c>
      <c r="AG235" s="11">
        <v>15.696866</v>
      </c>
      <c r="AH235" s="18">
        <f t="shared" si="10"/>
        <v>2.8242125440943999</v>
      </c>
      <c r="AI235" s="11" t="s">
        <v>77</v>
      </c>
      <c r="AK235" s="11" t="s">
        <v>83</v>
      </c>
      <c r="AL235" s="11">
        <v>1447</v>
      </c>
      <c r="AM235" s="11">
        <v>4.9811959999999997</v>
      </c>
      <c r="AN235" s="11">
        <v>-5.8905669999999999</v>
      </c>
      <c r="AO235" s="11">
        <v>10.871762</v>
      </c>
      <c r="AP235" s="18">
        <f t="shared" si="11"/>
        <v>2.1825605738059695</v>
      </c>
      <c r="AQ235" s="11" t="s">
        <v>77</v>
      </c>
      <c r="AS235" s="11" t="s">
        <v>76</v>
      </c>
      <c r="AT235" s="11">
        <v>226</v>
      </c>
      <c r="AU235" s="11">
        <v>0.13136999999999999</v>
      </c>
      <c r="AV235" s="11">
        <v>-2.0924499999999999</v>
      </c>
      <c r="AW235" s="11">
        <v>2.2238190000000002</v>
      </c>
      <c r="AX235" s="11" t="s">
        <v>77</v>
      </c>
    </row>
    <row r="236" spans="21:50" x14ac:dyDescent="0.35">
      <c r="U236" s="11" t="s">
        <v>76</v>
      </c>
      <c r="V236" s="11">
        <v>646</v>
      </c>
      <c r="W236" s="11">
        <v>6.1561430000000001</v>
      </c>
      <c r="X236" s="11">
        <v>8.9610330000000005</v>
      </c>
      <c r="Y236" s="11">
        <v>2.8048899999999999</v>
      </c>
      <c r="Z236" s="18">
        <f t="shared" si="9"/>
        <v>0.45562456882499314</v>
      </c>
      <c r="AA236" s="11">
        <v>45.562466000000001</v>
      </c>
      <c r="AC236" s="11" t="s">
        <v>78</v>
      </c>
      <c r="AD236" s="11">
        <v>1451</v>
      </c>
      <c r="AE236" s="11">
        <v>14.819341</v>
      </c>
      <c r="AF236" s="11">
        <v>10.627418</v>
      </c>
      <c r="AG236" s="11">
        <v>4.1919230000000001</v>
      </c>
      <c r="AH236" s="18">
        <f t="shared" si="10"/>
        <v>0.28286838125932862</v>
      </c>
      <c r="AI236" s="11">
        <v>28.286840000000002</v>
      </c>
      <c r="AK236" s="11" t="s">
        <v>83</v>
      </c>
      <c r="AL236" s="11">
        <v>1450</v>
      </c>
      <c r="AM236" s="11">
        <v>2.6886109999999999</v>
      </c>
      <c r="AN236" s="11">
        <v>2.8439100000000002</v>
      </c>
      <c r="AO236" s="11">
        <v>0.15529899999999999</v>
      </c>
      <c r="AP236" s="18">
        <f t="shared" si="11"/>
        <v>5.7761795960813968E-2</v>
      </c>
      <c r="AQ236" s="11">
        <v>5.7761930000000001</v>
      </c>
      <c r="AS236" s="11" t="s">
        <v>76</v>
      </c>
      <c r="AT236" s="11">
        <v>227</v>
      </c>
      <c r="AU236" s="11">
        <v>-4.4791920000000003</v>
      </c>
      <c r="AV236" s="11">
        <v>-5.0565939999999996</v>
      </c>
      <c r="AW236" s="11">
        <v>0.57740199999999997</v>
      </c>
      <c r="AX236" s="11">
        <v>12.89077</v>
      </c>
    </row>
    <row r="237" spans="21:50" x14ac:dyDescent="0.35">
      <c r="U237" s="11" t="s">
        <v>76</v>
      </c>
      <c r="V237" s="11">
        <v>1127</v>
      </c>
      <c r="W237" s="11">
        <v>7.5732799999999996</v>
      </c>
      <c r="X237" s="11">
        <v>11.010902</v>
      </c>
      <c r="Y237" s="11">
        <v>3.4376229999999999</v>
      </c>
      <c r="Z237" s="18">
        <f t="shared" si="9"/>
        <v>0.45391468425833986</v>
      </c>
      <c r="AA237" s="11">
        <v>45.391469999999998</v>
      </c>
      <c r="AC237" s="11" t="s">
        <v>78</v>
      </c>
      <c r="AD237" s="11">
        <v>1457</v>
      </c>
      <c r="AE237" s="11">
        <v>-0.40947699999999998</v>
      </c>
      <c r="AF237" s="11">
        <v>-4.5275679999999996</v>
      </c>
      <c r="AG237" s="11">
        <v>4.1180909999999997</v>
      </c>
      <c r="AH237" s="18">
        <f t="shared" si="10"/>
        <v>10.056953137783074</v>
      </c>
      <c r="AI237" s="11" t="s">
        <v>77</v>
      </c>
      <c r="AK237" s="11" t="s">
        <v>83</v>
      </c>
      <c r="AL237" s="11">
        <v>1456</v>
      </c>
      <c r="AM237" s="11">
        <v>-3.9585530000000002</v>
      </c>
      <c r="AN237" s="11">
        <v>-5.6941290000000002</v>
      </c>
      <c r="AO237" s="11">
        <v>1.735576</v>
      </c>
      <c r="AP237" s="18">
        <f t="shared" si="11"/>
        <v>0.4384369743186462</v>
      </c>
      <c r="AQ237" s="11">
        <v>43.843679999999999</v>
      </c>
      <c r="AS237" s="11" t="s">
        <v>83</v>
      </c>
      <c r="AT237" s="11">
        <v>228</v>
      </c>
      <c r="AU237" s="11">
        <v>-5.3932130000000003</v>
      </c>
      <c r="AV237" s="11">
        <v>-5.3157759999999996</v>
      </c>
      <c r="AW237" s="11">
        <v>7.7436000000000005E-2</v>
      </c>
      <c r="AX237" s="11">
        <v>1.4358120000000001</v>
      </c>
    </row>
    <row r="238" spans="21:50" x14ac:dyDescent="0.35">
      <c r="U238" s="11" t="s">
        <v>76</v>
      </c>
      <c r="V238" s="11">
        <v>83</v>
      </c>
      <c r="W238" s="11">
        <v>-7.1594749999999996</v>
      </c>
      <c r="X238" s="11">
        <v>-10.405479</v>
      </c>
      <c r="Y238" s="11">
        <v>3.2460040000000001</v>
      </c>
      <c r="Z238" s="18">
        <f t="shared" si="9"/>
        <v>0.45338575803393411</v>
      </c>
      <c r="AA238" s="11">
        <v>45.338579000000003</v>
      </c>
      <c r="AC238" s="11" t="s">
        <v>78</v>
      </c>
      <c r="AD238" s="11">
        <v>1462</v>
      </c>
      <c r="AE238" s="11">
        <v>-10.427467</v>
      </c>
      <c r="AF238" s="11">
        <v>-11.368137000000001</v>
      </c>
      <c r="AG238" s="11">
        <v>0.94067000000000001</v>
      </c>
      <c r="AH238" s="18">
        <f t="shared" si="10"/>
        <v>9.0210786569739326E-2</v>
      </c>
      <c r="AI238" s="11">
        <v>9.0210740000000005</v>
      </c>
      <c r="AK238" s="11" t="s">
        <v>83</v>
      </c>
      <c r="AL238" s="11">
        <v>1464</v>
      </c>
      <c r="AM238" s="11">
        <v>2.3102299999999998</v>
      </c>
      <c r="AN238" s="11">
        <v>3.6451989999999999</v>
      </c>
      <c r="AO238" s="11">
        <v>1.33497</v>
      </c>
      <c r="AP238" s="18">
        <f t="shared" si="11"/>
        <v>0.57785155590568904</v>
      </c>
      <c r="AQ238" s="11">
        <v>57.785141000000003</v>
      </c>
      <c r="AS238" s="11" t="s">
        <v>76</v>
      </c>
      <c r="AT238" s="11">
        <v>229</v>
      </c>
      <c r="AU238" s="11">
        <v>17.833043</v>
      </c>
      <c r="AV238" s="11">
        <v>20.319427000000001</v>
      </c>
      <c r="AW238" s="11">
        <v>2.4863840000000001</v>
      </c>
      <c r="AX238" s="11">
        <v>13.942565999999999</v>
      </c>
    </row>
    <row r="239" spans="21:50" x14ac:dyDescent="0.35">
      <c r="U239" s="11" t="s">
        <v>76</v>
      </c>
      <c r="V239" s="11">
        <v>242</v>
      </c>
      <c r="W239" s="11">
        <v>7.722137</v>
      </c>
      <c r="X239" s="11">
        <v>4.2278180000000001</v>
      </c>
      <c r="Y239" s="11">
        <v>3.494319</v>
      </c>
      <c r="Z239" s="18">
        <f t="shared" si="9"/>
        <v>0.45250673485849835</v>
      </c>
      <c r="AA239" s="11">
        <v>45.250673999999997</v>
      </c>
      <c r="AC239" s="11" t="s">
        <v>78</v>
      </c>
      <c r="AD239" s="11">
        <v>1466</v>
      </c>
      <c r="AE239" s="11">
        <v>-24.910805</v>
      </c>
      <c r="AF239" s="11">
        <v>-24.315602999999999</v>
      </c>
      <c r="AG239" s="11">
        <v>0.59520200000000001</v>
      </c>
      <c r="AH239" s="18">
        <f t="shared" si="10"/>
        <v>2.3893326610681592E-2</v>
      </c>
      <c r="AI239" s="11">
        <v>2.3893330000000002</v>
      </c>
      <c r="AK239" s="11" t="s">
        <v>83</v>
      </c>
      <c r="AL239" s="11">
        <v>1467</v>
      </c>
      <c r="AM239" s="11">
        <v>-21.144397000000001</v>
      </c>
      <c r="AN239" s="11">
        <v>-22.741164999999999</v>
      </c>
      <c r="AO239" s="11">
        <v>1.596768</v>
      </c>
      <c r="AP239" s="18">
        <f t="shared" si="11"/>
        <v>7.551731080342465E-2</v>
      </c>
      <c r="AQ239" s="11">
        <v>7.5517300000000001</v>
      </c>
      <c r="AS239" s="11" t="s">
        <v>78</v>
      </c>
      <c r="AT239" s="11">
        <v>230</v>
      </c>
      <c r="AU239" s="11">
        <v>10.987543000000001</v>
      </c>
      <c r="AV239" s="11">
        <v>1.2642979999999999</v>
      </c>
      <c r="AW239" s="11">
        <v>9.7232450000000004</v>
      </c>
      <c r="AX239" s="11">
        <v>88.493348999999995</v>
      </c>
    </row>
    <row r="240" spans="21:50" x14ac:dyDescent="0.35">
      <c r="U240" s="11" t="s">
        <v>76</v>
      </c>
      <c r="V240" s="11">
        <v>1707</v>
      </c>
      <c r="W240" s="11">
        <v>8.014011</v>
      </c>
      <c r="X240" s="11">
        <v>11.630575</v>
      </c>
      <c r="Y240" s="11">
        <v>3.6165639999999999</v>
      </c>
      <c r="Z240" s="18">
        <f t="shared" si="9"/>
        <v>0.45128013924612781</v>
      </c>
      <c r="AA240" s="11">
        <v>45.128019999999999</v>
      </c>
      <c r="AC240" s="11" t="s">
        <v>78</v>
      </c>
      <c r="AD240" s="11">
        <v>1477</v>
      </c>
      <c r="AE240" s="11">
        <v>1.4354899999999999</v>
      </c>
      <c r="AF240" s="11">
        <v>5.8568579999999999</v>
      </c>
      <c r="AG240" s="11">
        <v>4.4213680000000002</v>
      </c>
      <c r="AH240" s="18">
        <f t="shared" si="10"/>
        <v>3.0800409616228608</v>
      </c>
      <c r="AI240" s="11" t="s">
        <v>77</v>
      </c>
      <c r="AK240" s="11" t="s">
        <v>83</v>
      </c>
      <c r="AL240" s="11">
        <v>1476</v>
      </c>
      <c r="AM240" s="11">
        <v>-12.837892</v>
      </c>
      <c r="AN240" s="11">
        <v>-12.187853</v>
      </c>
      <c r="AO240" s="11">
        <v>0.65003900000000003</v>
      </c>
      <c r="AP240" s="18">
        <f t="shared" si="11"/>
        <v>5.0634403218223059E-2</v>
      </c>
      <c r="AQ240" s="11">
        <v>5.0634410000000001</v>
      </c>
      <c r="AS240" s="11" t="s">
        <v>76</v>
      </c>
      <c r="AT240" s="11">
        <v>231</v>
      </c>
      <c r="AU240" s="11">
        <v>13.902877999999999</v>
      </c>
      <c r="AV240" s="11">
        <v>11.539967000000001</v>
      </c>
      <c r="AW240" s="11">
        <v>2.3629099999999998</v>
      </c>
      <c r="AX240" s="11">
        <v>16.995836000000001</v>
      </c>
    </row>
    <row r="241" spans="21:50" x14ac:dyDescent="0.35">
      <c r="U241" s="11" t="s">
        <v>76</v>
      </c>
      <c r="V241" s="11">
        <v>104</v>
      </c>
      <c r="W241" s="11">
        <v>2.9286819999999998</v>
      </c>
      <c r="X241" s="11">
        <v>4.2489970000000001</v>
      </c>
      <c r="Y241" s="11">
        <v>1.320314</v>
      </c>
      <c r="Z241" s="18">
        <f t="shared" si="9"/>
        <v>0.45082190555341961</v>
      </c>
      <c r="AA241" s="11">
        <v>45.082203</v>
      </c>
      <c r="AC241" s="11" t="s">
        <v>78</v>
      </c>
      <c r="AD241" s="11">
        <v>1479</v>
      </c>
      <c r="AE241" s="11">
        <v>0.78847</v>
      </c>
      <c r="AF241" s="11">
        <v>-2.2179549999999999</v>
      </c>
      <c r="AG241" s="11">
        <v>3.0064250000000001</v>
      </c>
      <c r="AH241" s="18">
        <f t="shared" si="10"/>
        <v>3.8129859094195089</v>
      </c>
      <c r="AI241" s="11" t="s">
        <v>77</v>
      </c>
      <c r="AK241" s="11" t="s">
        <v>83</v>
      </c>
      <c r="AL241" s="11">
        <v>1478</v>
      </c>
      <c r="AM241" s="11">
        <v>-10.909369</v>
      </c>
      <c r="AN241" s="11">
        <v>-10.539491999999999</v>
      </c>
      <c r="AO241" s="11">
        <v>0.36987700000000001</v>
      </c>
      <c r="AP241" s="18">
        <f t="shared" si="11"/>
        <v>3.3904527383756114E-2</v>
      </c>
      <c r="AQ241" s="11">
        <v>3.3904529999999999</v>
      </c>
      <c r="AS241" s="11" t="s">
        <v>76</v>
      </c>
      <c r="AT241" s="11">
        <v>232</v>
      </c>
      <c r="AU241" s="11">
        <v>-7.9562780000000002</v>
      </c>
      <c r="AV241" s="11">
        <v>-9.5859170000000002</v>
      </c>
      <c r="AW241" s="11">
        <v>1.6296390000000001</v>
      </c>
      <c r="AX241" s="11">
        <v>20.482431999999999</v>
      </c>
    </row>
    <row r="242" spans="21:50" x14ac:dyDescent="0.35">
      <c r="U242" s="11" t="s">
        <v>76</v>
      </c>
      <c r="V242" s="11">
        <v>406</v>
      </c>
      <c r="W242" s="11">
        <v>5.6132150000000003</v>
      </c>
      <c r="X242" s="11">
        <v>3.1037140000000001</v>
      </c>
      <c r="Y242" s="11">
        <v>2.5095010000000002</v>
      </c>
      <c r="Z242" s="18">
        <f t="shared" si="9"/>
        <v>0.44707017279758571</v>
      </c>
      <c r="AA242" s="11">
        <v>44.707023</v>
      </c>
      <c r="AC242" s="11" t="s">
        <v>78</v>
      </c>
      <c r="AD242" s="11">
        <v>1484</v>
      </c>
      <c r="AE242" s="11">
        <v>11.514934999999999</v>
      </c>
      <c r="AF242" s="11">
        <v>1.320214</v>
      </c>
      <c r="AG242" s="11">
        <v>10.194720999999999</v>
      </c>
      <c r="AH242" s="18">
        <f t="shared" si="10"/>
        <v>0.88534768107679285</v>
      </c>
      <c r="AI242" s="11">
        <v>88.534768999999997</v>
      </c>
      <c r="AK242" s="11" t="s">
        <v>83</v>
      </c>
      <c r="AL242" s="11">
        <v>1486</v>
      </c>
      <c r="AM242" s="11">
        <v>-4.7934869999999998</v>
      </c>
      <c r="AN242" s="11">
        <v>-7.278473</v>
      </c>
      <c r="AO242" s="11">
        <v>2.4849869999999998</v>
      </c>
      <c r="AP242" s="18">
        <f t="shared" si="11"/>
        <v>0.51840904126787035</v>
      </c>
      <c r="AQ242" s="11">
        <v>51.840895000000003</v>
      </c>
      <c r="AS242" s="11" t="s">
        <v>76</v>
      </c>
      <c r="AT242" s="11">
        <v>233</v>
      </c>
      <c r="AU242" s="11">
        <v>-14.63504</v>
      </c>
      <c r="AV242" s="11">
        <v>-15.286282999999999</v>
      </c>
      <c r="AW242" s="11">
        <v>0.65124300000000002</v>
      </c>
      <c r="AX242" s="11">
        <v>4.4498850000000001</v>
      </c>
    </row>
    <row r="243" spans="21:50" x14ac:dyDescent="0.35">
      <c r="U243" s="11" t="s">
        <v>76</v>
      </c>
      <c r="V243" s="11">
        <v>163</v>
      </c>
      <c r="W243" s="11">
        <v>-4.888916</v>
      </c>
      <c r="X243" s="11">
        <v>-7.0651910000000004</v>
      </c>
      <c r="Y243" s="11">
        <v>2.176275</v>
      </c>
      <c r="Z243" s="18">
        <f t="shared" si="9"/>
        <v>0.44514469056126144</v>
      </c>
      <c r="AA243" s="11">
        <v>44.514473000000002</v>
      </c>
      <c r="AC243" s="11" t="s">
        <v>78</v>
      </c>
      <c r="AD243" s="11">
        <v>1490</v>
      </c>
      <c r="AE243" s="11">
        <v>14.743259</v>
      </c>
      <c r="AF243" s="11">
        <v>16.800219999999999</v>
      </c>
      <c r="AG243" s="11">
        <v>2.0569609999999998</v>
      </c>
      <c r="AH243" s="18">
        <f t="shared" si="10"/>
        <v>0.13951874548225734</v>
      </c>
      <c r="AI243" s="11">
        <v>13.951872</v>
      </c>
      <c r="AK243" s="11" t="s">
        <v>83</v>
      </c>
      <c r="AL243" s="11">
        <v>1492</v>
      </c>
      <c r="AM243" s="11">
        <v>-6.1879000000000003E-2</v>
      </c>
      <c r="AN243" s="11">
        <v>3.9027250000000002</v>
      </c>
      <c r="AO243" s="11">
        <v>3.964604</v>
      </c>
      <c r="AP243" s="18">
        <f t="shared" si="11"/>
        <v>64.070266164611581</v>
      </c>
      <c r="AQ243" s="11" t="s">
        <v>77</v>
      </c>
      <c r="AS243" s="11" t="s">
        <v>76</v>
      </c>
      <c r="AT243" s="11">
        <v>234</v>
      </c>
      <c r="AU243" s="11">
        <v>-6.2907500000000001</v>
      </c>
      <c r="AV243" s="11">
        <v>-5.516324</v>
      </c>
      <c r="AW243" s="11">
        <v>0.77442699999999998</v>
      </c>
      <c r="AX243" s="11">
        <v>12.310559</v>
      </c>
    </row>
    <row r="244" spans="21:50" x14ac:dyDescent="0.35">
      <c r="U244" s="11" t="s">
        <v>76</v>
      </c>
      <c r="V244" s="11">
        <v>681</v>
      </c>
      <c r="W244" s="11">
        <v>7.7477850000000004</v>
      </c>
      <c r="X244" s="11">
        <v>11.177968999999999</v>
      </c>
      <c r="Y244" s="11">
        <v>3.4301840000000001</v>
      </c>
      <c r="Z244" s="18">
        <f t="shared" si="9"/>
        <v>0.44273092245073914</v>
      </c>
      <c r="AA244" s="11">
        <v>44.273091000000001</v>
      </c>
      <c r="AC244" s="11" t="s">
        <v>78</v>
      </c>
      <c r="AD244" s="11">
        <v>1501</v>
      </c>
      <c r="AE244" s="11">
        <v>-3.823264</v>
      </c>
      <c r="AF244" s="11">
        <v>1.7099040000000001</v>
      </c>
      <c r="AG244" s="11">
        <v>5.5331679999999999</v>
      </c>
      <c r="AH244" s="18">
        <f t="shared" si="10"/>
        <v>1.4472367066464675</v>
      </c>
      <c r="AI244" s="11" t="s">
        <v>77</v>
      </c>
      <c r="AK244" s="11" t="s">
        <v>83</v>
      </c>
      <c r="AL244" s="11">
        <v>1496</v>
      </c>
      <c r="AM244" s="11">
        <v>-7.3826010000000002</v>
      </c>
      <c r="AN244" s="11">
        <v>-7.9356609999999996</v>
      </c>
      <c r="AO244" s="11">
        <v>0.55306</v>
      </c>
      <c r="AP244" s="18">
        <f t="shared" si="11"/>
        <v>7.4913976794899251E-2</v>
      </c>
      <c r="AQ244" s="11">
        <v>7.4914019999999999</v>
      </c>
      <c r="AS244" s="11" t="s">
        <v>83</v>
      </c>
      <c r="AT244" s="11">
        <v>235</v>
      </c>
      <c r="AU244" s="11">
        <v>-10.159639</v>
      </c>
      <c r="AV244" s="11">
        <v>3.2423500000000001</v>
      </c>
      <c r="AW244" s="11">
        <v>13.401989</v>
      </c>
      <c r="AX244" s="11" t="s">
        <v>77</v>
      </c>
    </row>
    <row r="245" spans="21:50" x14ac:dyDescent="0.35">
      <c r="U245" s="11" t="s">
        <v>76</v>
      </c>
      <c r="V245" s="11">
        <v>259</v>
      </c>
      <c r="W245" s="11">
        <v>-6.0735520000000003</v>
      </c>
      <c r="X245" s="11">
        <v>-3.3858269999999999</v>
      </c>
      <c r="Y245" s="11">
        <v>2.6877239999999998</v>
      </c>
      <c r="Z245" s="18">
        <f t="shared" si="9"/>
        <v>0.44252918226434873</v>
      </c>
      <c r="AA245" s="11">
        <v>44.252929000000002</v>
      </c>
      <c r="AC245" s="11" t="s">
        <v>78</v>
      </c>
      <c r="AD245" s="11">
        <v>1506</v>
      </c>
      <c r="AE245" s="11">
        <v>23.739319999999999</v>
      </c>
      <c r="AF245" s="11">
        <v>31.848075999999999</v>
      </c>
      <c r="AG245" s="11">
        <v>8.1087550000000004</v>
      </c>
      <c r="AH245" s="18">
        <f t="shared" si="10"/>
        <v>0.34157486398093967</v>
      </c>
      <c r="AI245" s="11">
        <v>34.157487000000003</v>
      </c>
      <c r="AK245" s="11" t="s">
        <v>83</v>
      </c>
      <c r="AL245" s="11">
        <v>1505</v>
      </c>
      <c r="AM245" s="11">
        <v>9.0887740000000008</v>
      </c>
      <c r="AN245" s="11">
        <v>8.5759260000000008</v>
      </c>
      <c r="AO245" s="11">
        <v>0.51284799999999997</v>
      </c>
      <c r="AP245" s="18">
        <f t="shared" si="11"/>
        <v>5.6426532335384277E-2</v>
      </c>
      <c r="AQ245" s="11">
        <v>5.642652</v>
      </c>
      <c r="AS245" s="11" t="s">
        <v>78</v>
      </c>
      <c r="AT245" s="11">
        <v>236</v>
      </c>
      <c r="AU245" s="11">
        <v>-13.288501999999999</v>
      </c>
      <c r="AV245" s="11">
        <v>-11.760600999999999</v>
      </c>
      <c r="AW245" s="11">
        <v>1.5279</v>
      </c>
      <c r="AX245" s="11">
        <v>11.497911999999999</v>
      </c>
    </row>
    <row r="246" spans="21:50" x14ac:dyDescent="0.35">
      <c r="U246" s="11" t="s">
        <v>76</v>
      </c>
      <c r="V246" s="11">
        <v>116</v>
      </c>
      <c r="W246" s="11">
        <v>-2.2574019999999999</v>
      </c>
      <c r="X246" s="11">
        <v>-1.2584409999999999</v>
      </c>
      <c r="Y246" s="11">
        <v>0.99895999999999996</v>
      </c>
      <c r="Z246" s="18">
        <f t="shared" si="9"/>
        <v>0.4425264086768772</v>
      </c>
      <c r="AA246" s="11">
        <v>44.252656000000002</v>
      </c>
      <c r="AC246" s="11" t="s">
        <v>78</v>
      </c>
      <c r="AD246" s="11">
        <v>1511</v>
      </c>
      <c r="AE246" s="11">
        <v>-17.201619999999998</v>
      </c>
      <c r="AF246" s="11">
        <v>-18.523012999999999</v>
      </c>
      <c r="AG246" s="11">
        <v>1.321394</v>
      </c>
      <c r="AH246" s="18">
        <f t="shared" si="10"/>
        <v>7.6817997374665881E-2</v>
      </c>
      <c r="AI246" s="11">
        <v>7.6817989999999998</v>
      </c>
      <c r="AK246" s="11" t="s">
        <v>83</v>
      </c>
      <c r="AL246" s="11">
        <v>1513</v>
      </c>
      <c r="AM246" s="11">
        <v>-14.144411</v>
      </c>
      <c r="AN246" s="11">
        <v>-13.45758</v>
      </c>
      <c r="AO246" s="11">
        <v>0.686832</v>
      </c>
      <c r="AP246" s="18">
        <f t="shared" si="11"/>
        <v>4.8558543724443529E-2</v>
      </c>
      <c r="AQ246" s="11">
        <v>4.8558510000000004</v>
      </c>
      <c r="AS246" s="11" t="s">
        <v>76</v>
      </c>
      <c r="AT246" s="11">
        <v>237</v>
      </c>
      <c r="AU246" s="11">
        <v>-1.5219510000000001</v>
      </c>
      <c r="AV246" s="11">
        <v>-0.26213199999999998</v>
      </c>
      <c r="AW246" s="11">
        <v>1.259819</v>
      </c>
      <c r="AX246" s="11">
        <v>82.776590999999996</v>
      </c>
    </row>
    <row r="247" spans="21:50" x14ac:dyDescent="0.35">
      <c r="U247" s="11" t="s">
        <v>76</v>
      </c>
      <c r="V247" s="11">
        <v>1063</v>
      </c>
      <c r="W247" s="11">
        <v>-4.0682900000000002</v>
      </c>
      <c r="X247" s="11">
        <v>-2.2728429999999999</v>
      </c>
      <c r="Y247" s="11">
        <v>1.795447</v>
      </c>
      <c r="Z247" s="18">
        <f t="shared" si="9"/>
        <v>0.4413271915227282</v>
      </c>
      <c r="AA247" s="11">
        <v>44.132717</v>
      </c>
      <c r="AC247" s="11" t="s">
        <v>78</v>
      </c>
      <c r="AD247" s="11">
        <v>1518</v>
      </c>
      <c r="AE247" s="11">
        <v>12.231638</v>
      </c>
      <c r="AF247" s="11">
        <v>12.001004999999999</v>
      </c>
      <c r="AG247" s="11">
        <v>0.230633</v>
      </c>
      <c r="AH247" s="18">
        <f t="shared" si="10"/>
        <v>1.885544683385823E-2</v>
      </c>
      <c r="AI247" s="11">
        <v>1.8855409999999999</v>
      </c>
      <c r="AK247" s="11" t="s">
        <v>83</v>
      </c>
      <c r="AL247" s="11">
        <v>1517</v>
      </c>
      <c r="AM247" s="11">
        <v>20.656669000000001</v>
      </c>
      <c r="AN247" s="11">
        <v>22.714376000000001</v>
      </c>
      <c r="AO247" s="11">
        <v>2.0577070000000002</v>
      </c>
      <c r="AP247" s="18">
        <f t="shared" si="11"/>
        <v>9.9614657135668874E-2</v>
      </c>
      <c r="AQ247" s="11">
        <v>9.9614670000000007</v>
      </c>
      <c r="AS247" s="11" t="s">
        <v>76</v>
      </c>
      <c r="AT247" s="11">
        <v>238</v>
      </c>
      <c r="AU247" s="11">
        <v>11.174137999999999</v>
      </c>
      <c r="AV247" s="11">
        <v>10.668362999999999</v>
      </c>
      <c r="AW247" s="11">
        <v>0.50577499999999997</v>
      </c>
      <c r="AX247" s="11">
        <v>4.5263039999999997</v>
      </c>
    </row>
    <row r="248" spans="21:50" x14ac:dyDescent="0.35">
      <c r="U248" s="11" t="s">
        <v>76</v>
      </c>
      <c r="V248" s="11">
        <v>1558</v>
      </c>
      <c r="W248" s="11">
        <v>7.053477</v>
      </c>
      <c r="X248" s="11">
        <v>10.139832</v>
      </c>
      <c r="Y248" s="11">
        <v>3.086354</v>
      </c>
      <c r="Z248" s="18">
        <f t="shared" si="9"/>
        <v>0.43756490593220904</v>
      </c>
      <c r="AA248" s="11">
        <v>43.756495000000001</v>
      </c>
      <c r="AC248" s="11" t="s">
        <v>78</v>
      </c>
      <c r="AD248" s="11">
        <v>1525</v>
      </c>
      <c r="AE248" s="11">
        <v>-29.157173</v>
      </c>
      <c r="AF248" s="11">
        <v>-26.878094000000001</v>
      </c>
      <c r="AG248" s="11">
        <v>2.2790789999999999</v>
      </c>
      <c r="AH248" s="18">
        <f t="shared" si="10"/>
        <v>7.8165294008441757E-2</v>
      </c>
      <c r="AI248" s="11">
        <v>7.8165290000000001</v>
      </c>
      <c r="AK248" s="11" t="s">
        <v>83</v>
      </c>
      <c r="AL248" s="11">
        <v>1524</v>
      </c>
      <c r="AM248" s="11">
        <v>-1.2014260000000001</v>
      </c>
      <c r="AN248" s="11">
        <v>1.7447569999999999</v>
      </c>
      <c r="AO248" s="11">
        <v>2.946183</v>
      </c>
      <c r="AP248" s="18">
        <f t="shared" si="11"/>
        <v>2.4522384233402637</v>
      </c>
      <c r="AQ248" s="11" t="s">
        <v>77</v>
      </c>
      <c r="AS248" s="11" t="s">
        <v>76</v>
      </c>
      <c r="AT248" s="11">
        <v>239</v>
      </c>
      <c r="AU248" s="11">
        <v>-9.7079350000000009</v>
      </c>
      <c r="AV248" s="11">
        <v>-10.805872000000001</v>
      </c>
      <c r="AW248" s="11">
        <v>1.0979369999999999</v>
      </c>
      <c r="AX248" s="11">
        <v>11.309685999999999</v>
      </c>
    </row>
    <row r="249" spans="21:50" x14ac:dyDescent="0.35">
      <c r="U249" s="11" t="s">
        <v>76</v>
      </c>
      <c r="V249" s="11">
        <v>1289</v>
      </c>
      <c r="W249" s="11">
        <v>-6.0442080000000002</v>
      </c>
      <c r="X249" s="11">
        <v>-3.407791</v>
      </c>
      <c r="Y249" s="11">
        <v>2.6364169999999998</v>
      </c>
      <c r="Z249" s="18">
        <f t="shared" si="9"/>
        <v>0.43618899283413137</v>
      </c>
      <c r="AA249" s="11">
        <v>43.618901999999999</v>
      </c>
      <c r="AC249" s="11" t="s">
        <v>78</v>
      </c>
      <c r="AD249" s="11">
        <v>1529</v>
      </c>
      <c r="AE249" s="11">
        <v>-16.029074000000001</v>
      </c>
      <c r="AF249" s="11">
        <v>-15.174794</v>
      </c>
      <c r="AG249" s="11">
        <v>0.85428000000000004</v>
      </c>
      <c r="AH249" s="18">
        <f t="shared" si="10"/>
        <v>5.3295655132667048E-2</v>
      </c>
      <c r="AI249" s="11">
        <v>5.3295669999999999</v>
      </c>
      <c r="AK249" s="11" t="s">
        <v>83</v>
      </c>
      <c r="AL249" s="11">
        <v>1526</v>
      </c>
      <c r="AM249" s="11">
        <v>-11.353180999999999</v>
      </c>
      <c r="AN249" s="11">
        <v>-12.548762</v>
      </c>
      <c r="AO249" s="11">
        <v>1.1955819999999999</v>
      </c>
      <c r="AP249" s="18">
        <f t="shared" si="11"/>
        <v>0.10530810704066111</v>
      </c>
      <c r="AQ249" s="11">
        <v>10.530808</v>
      </c>
      <c r="AS249" s="11" t="s">
        <v>78</v>
      </c>
      <c r="AT249" s="11">
        <v>240</v>
      </c>
      <c r="AU249" s="11">
        <v>-7.4276759999999999</v>
      </c>
      <c r="AV249" s="11">
        <v>-6.8950420000000001</v>
      </c>
      <c r="AW249" s="11">
        <v>0.53263300000000002</v>
      </c>
      <c r="AX249" s="11">
        <v>7.1709300000000002</v>
      </c>
    </row>
    <row r="250" spans="21:50" x14ac:dyDescent="0.35">
      <c r="U250" s="11" t="s">
        <v>76</v>
      </c>
      <c r="V250" s="11">
        <v>1904</v>
      </c>
      <c r="W250" s="11">
        <v>6.5978680000000001</v>
      </c>
      <c r="X250" s="11">
        <v>9.4564269999999997</v>
      </c>
      <c r="Y250" s="11">
        <v>2.8585590000000001</v>
      </c>
      <c r="Z250" s="18">
        <f t="shared" si="9"/>
        <v>0.43325495447923479</v>
      </c>
      <c r="AA250" s="11">
        <v>43.325498000000003</v>
      </c>
      <c r="AC250" s="11" t="s">
        <v>78</v>
      </c>
      <c r="AD250" s="11">
        <v>1534</v>
      </c>
      <c r="AE250" s="11">
        <v>12.646782999999999</v>
      </c>
      <c r="AF250" s="11">
        <v>10.448149000000001</v>
      </c>
      <c r="AG250" s="11">
        <v>2.1986340000000002</v>
      </c>
      <c r="AH250" s="18">
        <f t="shared" si="10"/>
        <v>0.17384927060106908</v>
      </c>
      <c r="AI250" s="11">
        <v>17.384930000000001</v>
      </c>
      <c r="AK250" s="11" t="s">
        <v>83</v>
      </c>
      <c r="AL250" s="11">
        <v>1536</v>
      </c>
      <c r="AM250" s="11">
        <v>-12.625404</v>
      </c>
      <c r="AN250" s="11">
        <v>-8.3360120000000002</v>
      </c>
      <c r="AO250" s="11">
        <v>4.2893920000000003</v>
      </c>
      <c r="AP250" s="18">
        <f t="shared" si="11"/>
        <v>0.33974295000777799</v>
      </c>
      <c r="AQ250" s="11">
        <v>33.974296000000002</v>
      </c>
      <c r="AS250" s="11" t="s">
        <v>76</v>
      </c>
      <c r="AT250" s="11">
        <v>241</v>
      </c>
      <c r="AU250" s="11">
        <v>-24.678408000000001</v>
      </c>
      <c r="AV250" s="11">
        <v>-25.314038</v>
      </c>
      <c r="AW250" s="11">
        <v>0.63563000000000003</v>
      </c>
      <c r="AX250" s="11">
        <v>2.575653</v>
      </c>
    </row>
    <row r="251" spans="21:50" x14ac:dyDescent="0.35">
      <c r="U251" s="11" t="s">
        <v>76</v>
      </c>
      <c r="V251" s="11">
        <v>1727</v>
      </c>
      <c r="W251" s="11">
        <v>-9.5262180000000001</v>
      </c>
      <c r="X251" s="11">
        <v>-13.606643</v>
      </c>
      <c r="Y251" s="11">
        <v>4.080425</v>
      </c>
      <c r="Z251" s="18">
        <f t="shared" si="9"/>
        <v>0.42833630303232617</v>
      </c>
      <c r="AA251" s="11">
        <v>42.833626000000002</v>
      </c>
      <c r="AC251" s="11" t="s">
        <v>78</v>
      </c>
      <c r="AD251" s="11">
        <v>1539</v>
      </c>
      <c r="AE251" s="11">
        <v>-2.9120159999999999</v>
      </c>
      <c r="AF251" s="11">
        <v>-5.4067059999999998</v>
      </c>
      <c r="AG251" s="11">
        <v>2.4946890000000002</v>
      </c>
      <c r="AH251" s="18">
        <f t="shared" si="10"/>
        <v>0.85668794402228565</v>
      </c>
      <c r="AI251" s="11">
        <v>85.668794000000005</v>
      </c>
      <c r="AK251" s="11" t="s">
        <v>83</v>
      </c>
      <c r="AL251" s="11">
        <v>1543</v>
      </c>
      <c r="AM251" s="11">
        <v>29.083214999999999</v>
      </c>
      <c r="AN251" s="11">
        <v>31.753339</v>
      </c>
      <c r="AO251" s="11">
        <v>2.6701239999999999</v>
      </c>
      <c r="AP251" s="18">
        <f t="shared" si="11"/>
        <v>9.1809794756184962E-2</v>
      </c>
      <c r="AQ251" s="11">
        <v>9.1809799999999999</v>
      </c>
      <c r="AS251" s="11" t="s">
        <v>76</v>
      </c>
      <c r="AT251" s="11">
        <v>242</v>
      </c>
      <c r="AU251" s="11">
        <v>7.722137</v>
      </c>
      <c r="AV251" s="11">
        <v>4.2278180000000001</v>
      </c>
      <c r="AW251" s="11">
        <v>3.494319</v>
      </c>
      <c r="AX251" s="11">
        <v>45.250673999999997</v>
      </c>
    </row>
    <row r="252" spans="21:50" x14ac:dyDescent="0.35">
      <c r="U252" s="11" t="s">
        <v>76</v>
      </c>
      <c r="V252" s="11">
        <v>346</v>
      </c>
      <c r="W252" s="11">
        <v>6.2975899999999996</v>
      </c>
      <c r="X252" s="11">
        <v>3.6032199999999999</v>
      </c>
      <c r="Y252" s="11">
        <v>2.6943700000000002</v>
      </c>
      <c r="Z252" s="18">
        <f t="shared" si="9"/>
        <v>0.42784144410798419</v>
      </c>
      <c r="AA252" s="11">
        <v>42.784140999999998</v>
      </c>
      <c r="AC252" s="11" t="s">
        <v>78</v>
      </c>
      <c r="AD252" s="11">
        <v>1547</v>
      </c>
      <c r="AE252" s="11">
        <v>16.039904</v>
      </c>
      <c r="AF252" s="11">
        <v>25.512598000000001</v>
      </c>
      <c r="AG252" s="11">
        <v>9.4726949999999999</v>
      </c>
      <c r="AH252" s="18">
        <f t="shared" si="10"/>
        <v>0.5905705545369847</v>
      </c>
      <c r="AI252" s="11">
        <v>59.057054999999998</v>
      </c>
      <c r="AK252" s="11" t="s">
        <v>83</v>
      </c>
      <c r="AL252" s="11">
        <v>1548</v>
      </c>
      <c r="AM252" s="11">
        <v>33.963273999999998</v>
      </c>
      <c r="AN252" s="11">
        <v>26.620867000000001</v>
      </c>
      <c r="AO252" s="11">
        <v>7.3424069999999997</v>
      </c>
      <c r="AP252" s="18">
        <f t="shared" si="11"/>
        <v>0.21618666680956614</v>
      </c>
      <c r="AQ252" s="11">
        <v>21.618668</v>
      </c>
      <c r="AS252" s="11" t="s">
        <v>76</v>
      </c>
      <c r="AT252" s="11">
        <v>243</v>
      </c>
      <c r="AU252" s="11">
        <v>-0.32068600000000003</v>
      </c>
      <c r="AV252" s="11">
        <v>-2.2695500000000002</v>
      </c>
      <c r="AW252" s="11">
        <v>1.948863</v>
      </c>
      <c r="AX252" s="11" t="s">
        <v>77</v>
      </c>
    </row>
    <row r="253" spans="21:50" x14ac:dyDescent="0.35">
      <c r="U253" s="11" t="s">
        <v>76</v>
      </c>
      <c r="V253" s="11">
        <v>1021</v>
      </c>
      <c r="W253" s="11">
        <v>-8.4216730000000002</v>
      </c>
      <c r="X253" s="11">
        <v>-4.8485300000000002</v>
      </c>
      <c r="Y253" s="11">
        <v>3.573143</v>
      </c>
      <c r="Z253" s="18">
        <f t="shared" si="9"/>
        <v>0.42427947511141789</v>
      </c>
      <c r="AA253" s="11">
        <v>42.427947000000003</v>
      </c>
      <c r="AC253" s="11" t="s">
        <v>78</v>
      </c>
      <c r="AD253" s="11">
        <v>1551</v>
      </c>
      <c r="AE253" s="11">
        <v>-16.997067000000001</v>
      </c>
      <c r="AF253" s="11">
        <v>-17.533128000000001</v>
      </c>
      <c r="AG253" s="11">
        <v>0.53606100000000001</v>
      </c>
      <c r="AH253" s="18">
        <f t="shared" si="10"/>
        <v>3.1538441308726968E-2</v>
      </c>
      <c r="AI253" s="11">
        <v>3.153842</v>
      </c>
      <c r="AK253" s="11" t="s">
        <v>83</v>
      </c>
      <c r="AL253" s="11">
        <v>1552</v>
      </c>
      <c r="AM253" s="11">
        <v>0.36289199999999999</v>
      </c>
      <c r="AN253" s="11">
        <v>-3.0290530000000002</v>
      </c>
      <c r="AO253" s="11">
        <v>3.3919450000000002</v>
      </c>
      <c r="AP253" s="18">
        <f t="shared" si="11"/>
        <v>9.3469820221994429</v>
      </c>
      <c r="AQ253" s="11" t="s">
        <v>77</v>
      </c>
      <c r="AS253" s="11" t="s">
        <v>83</v>
      </c>
      <c r="AT253" s="11">
        <v>244</v>
      </c>
      <c r="AU253" s="11">
        <v>-10.676831999999999</v>
      </c>
      <c r="AV253" s="11">
        <v>-11.924187999999999</v>
      </c>
      <c r="AW253" s="11">
        <v>1.2473559999999999</v>
      </c>
      <c r="AX253" s="11">
        <v>11.682829</v>
      </c>
    </row>
    <row r="254" spans="21:50" x14ac:dyDescent="0.35">
      <c r="U254" s="11" t="s">
        <v>76</v>
      </c>
      <c r="V254" s="11">
        <v>1976</v>
      </c>
      <c r="W254" s="11">
        <v>1.1207290000000001</v>
      </c>
      <c r="X254" s="11">
        <v>0.64811700000000005</v>
      </c>
      <c r="Y254" s="11">
        <v>0.47261199999999998</v>
      </c>
      <c r="Z254" s="18">
        <f t="shared" si="9"/>
        <v>0.42170051814488602</v>
      </c>
      <c r="AA254" s="11">
        <v>42.170031000000002</v>
      </c>
      <c r="AC254" s="11" t="s">
        <v>78</v>
      </c>
      <c r="AD254" s="11">
        <v>1557</v>
      </c>
      <c r="AE254" s="11">
        <v>7.4707059999999998</v>
      </c>
      <c r="AF254" s="11">
        <v>10.286109</v>
      </c>
      <c r="AG254" s="11">
        <v>2.8154029999999999</v>
      </c>
      <c r="AH254" s="18">
        <f t="shared" si="10"/>
        <v>0.37685902778131009</v>
      </c>
      <c r="AI254" s="11">
        <v>37.685898999999999</v>
      </c>
      <c r="AK254" s="11" t="s">
        <v>83</v>
      </c>
      <c r="AL254" s="11">
        <v>1559</v>
      </c>
      <c r="AM254" s="11">
        <v>-5.1436320000000002</v>
      </c>
      <c r="AN254" s="11">
        <v>-6.1799770000000001</v>
      </c>
      <c r="AO254" s="11">
        <v>1.0363450000000001</v>
      </c>
      <c r="AP254" s="18">
        <f t="shared" si="11"/>
        <v>0.20148117128130474</v>
      </c>
      <c r="AQ254" s="11">
        <v>20.148108000000001</v>
      </c>
      <c r="AS254" s="11" t="s">
        <v>76</v>
      </c>
      <c r="AT254" s="11">
        <v>245</v>
      </c>
      <c r="AU254" s="11">
        <v>2.9467249999999998</v>
      </c>
      <c r="AV254" s="11">
        <v>1.6732E-2</v>
      </c>
      <c r="AW254" s="11">
        <v>2.9299930000000001</v>
      </c>
      <c r="AX254" s="11">
        <v>99.432167000000007</v>
      </c>
    </row>
    <row r="255" spans="21:50" x14ac:dyDescent="0.35">
      <c r="U255" s="11" t="s">
        <v>76</v>
      </c>
      <c r="V255" s="11">
        <v>1601</v>
      </c>
      <c r="W255" s="11">
        <v>-7.109273</v>
      </c>
      <c r="X255" s="11">
        <v>-4.1138589999999997</v>
      </c>
      <c r="Y255" s="11">
        <v>2.9954139999999998</v>
      </c>
      <c r="Z255" s="18">
        <f t="shared" si="9"/>
        <v>0.42133900329893081</v>
      </c>
      <c r="AA255" s="11">
        <v>42.133904999999999</v>
      </c>
      <c r="AC255" s="11" t="s">
        <v>78</v>
      </c>
      <c r="AD255" s="11">
        <v>1565</v>
      </c>
      <c r="AE255" s="11">
        <v>-1.866581</v>
      </c>
      <c r="AF255" s="11">
        <v>3.1958E-2</v>
      </c>
      <c r="AG255" s="11">
        <v>1.898539</v>
      </c>
      <c r="AH255" s="18">
        <f t="shared" si="10"/>
        <v>1.0171211428810214</v>
      </c>
      <c r="AI255" s="11" t="s">
        <v>77</v>
      </c>
      <c r="AK255" s="11" t="s">
        <v>83</v>
      </c>
      <c r="AL255" s="11">
        <v>1566</v>
      </c>
      <c r="AM255" s="11">
        <v>-10.979974</v>
      </c>
      <c r="AN255" s="11">
        <v>-9.5924960000000006</v>
      </c>
      <c r="AO255" s="11">
        <v>1.3874770000000001</v>
      </c>
      <c r="AP255" s="18">
        <f t="shared" si="11"/>
        <v>0.1263643247242662</v>
      </c>
      <c r="AQ255" s="11">
        <v>12.636434</v>
      </c>
      <c r="AS255" s="11" t="s">
        <v>76</v>
      </c>
      <c r="AT255" s="11">
        <v>246</v>
      </c>
      <c r="AU255" s="11">
        <v>-17.695615</v>
      </c>
      <c r="AV255" s="11">
        <v>-15.210371</v>
      </c>
      <c r="AW255" s="11">
        <v>2.4852439999999998</v>
      </c>
      <c r="AX255" s="11">
        <v>14.044404999999999</v>
      </c>
    </row>
    <row r="256" spans="21:50" x14ac:dyDescent="0.35">
      <c r="U256" s="11" t="s">
        <v>76</v>
      </c>
      <c r="V256" s="11">
        <v>670</v>
      </c>
      <c r="W256" s="11">
        <v>-6.9346949999999996</v>
      </c>
      <c r="X256" s="11">
        <v>-4.0310220000000001</v>
      </c>
      <c r="Y256" s="11">
        <v>2.9036729999999999</v>
      </c>
      <c r="Z256" s="18">
        <f t="shared" si="9"/>
        <v>0.41871675682924775</v>
      </c>
      <c r="AA256" s="11">
        <v>41.871676999999998</v>
      </c>
      <c r="AC256" s="11" t="s">
        <v>78</v>
      </c>
      <c r="AD256" s="11">
        <v>1569</v>
      </c>
      <c r="AE256" s="11">
        <v>15.728339999999999</v>
      </c>
      <c r="AF256" s="11">
        <v>14.781855</v>
      </c>
      <c r="AG256" s="11">
        <v>0.94648600000000005</v>
      </c>
      <c r="AH256" s="18">
        <f t="shared" si="10"/>
        <v>6.0177107056434441E-2</v>
      </c>
      <c r="AI256" s="11">
        <v>6.0177100000000001</v>
      </c>
      <c r="AK256" s="11" t="s">
        <v>83</v>
      </c>
      <c r="AL256" s="11">
        <v>1568</v>
      </c>
      <c r="AM256" s="11">
        <v>-11.210959000000001</v>
      </c>
      <c r="AN256" s="11">
        <v>-11.283925999999999</v>
      </c>
      <c r="AO256" s="11">
        <v>7.2967000000000004E-2</v>
      </c>
      <c r="AP256" s="18">
        <f t="shared" si="11"/>
        <v>6.5085422219455088E-3</v>
      </c>
      <c r="AQ256" s="11">
        <v>0.65085700000000002</v>
      </c>
      <c r="AS256" s="11" t="s">
        <v>76</v>
      </c>
      <c r="AT256" s="11">
        <v>247</v>
      </c>
      <c r="AU256" s="11">
        <v>6.5115129999999999</v>
      </c>
      <c r="AV256" s="11">
        <v>7.7175900000000004</v>
      </c>
      <c r="AW256" s="11">
        <v>1.2060770000000001</v>
      </c>
      <c r="AX256" s="11">
        <v>18.52223</v>
      </c>
    </row>
    <row r="257" spans="21:50" x14ac:dyDescent="0.35">
      <c r="U257" s="11" t="s">
        <v>76</v>
      </c>
      <c r="V257" s="11">
        <v>1623</v>
      </c>
      <c r="W257" s="11">
        <v>5.9713130000000003</v>
      </c>
      <c r="X257" s="11">
        <v>3.47479</v>
      </c>
      <c r="Y257" s="11">
        <v>2.4965229999999998</v>
      </c>
      <c r="Z257" s="18">
        <f t="shared" si="9"/>
        <v>0.41808610602056862</v>
      </c>
      <c r="AA257" s="11">
        <v>41.808610999999999</v>
      </c>
      <c r="AC257" s="11" t="s">
        <v>78</v>
      </c>
      <c r="AD257" s="11">
        <v>1575</v>
      </c>
      <c r="AE257" s="11">
        <v>9.3602500000000006</v>
      </c>
      <c r="AF257" s="11">
        <v>11.976794</v>
      </c>
      <c r="AG257" s="11">
        <v>2.6165440000000002</v>
      </c>
      <c r="AH257" s="18">
        <f t="shared" si="10"/>
        <v>0.27953783285702838</v>
      </c>
      <c r="AI257" s="11">
        <v>27.953786000000001</v>
      </c>
      <c r="AK257" s="11" t="s">
        <v>83</v>
      </c>
      <c r="AL257" s="11">
        <v>1578</v>
      </c>
      <c r="AM257" s="11">
        <v>-11.779351999999999</v>
      </c>
      <c r="AN257" s="11">
        <v>-9.9849800000000002</v>
      </c>
      <c r="AO257" s="11">
        <v>1.7943720000000001</v>
      </c>
      <c r="AP257" s="18">
        <f t="shared" si="11"/>
        <v>0.15233197887286162</v>
      </c>
      <c r="AQ257" s="11">
        <v>15.233197000000001</v>
      </c>
      <c r="AS257" s="11" t="s">
        <v>83</v>
      </c>
      <c r="AT257" s="11">
        <v>248</v>
      </c>
      <c r="AU257" s="11">
        <v>9.1691219999999998</v>
      </c>
      <c r="AV257" s="11">
        <v>10.907086</v>
      </c>
      <c r="AW257" s="11">
        <v>1.7379640000000001</v>
      </c>
      <c r="AX257" s="11">
        <v>18.954526999999999</v>
      </c>
    </row>
    <row r="258" spans="21:50" x14ac:dyDescent="0.35">
      <c r="U258" s="11" t="s">
        <v>76</v>
      </c>
      <c r="V258" s="11">
        <v>1076</v>
      </c>
      <c r="W258" s="11">
        <v>6.8157220000000001</v>
      </c>
      <c r="X258" s="11">
        <v>3.9669970000000001</v>
      </c>
      <c r="Y258" s="11">
        <v>2.848725</v>
      </c>
      <c r="Z258" s="18">
        <f t="shared" si="9"/>
        <v>0.4179637901897994</v>
      </c>
      <c r="AA258" s="11">
        <v>41.796379000000002</v>
      </c>
      <c r="AC258" s="11" t="s">
        <v>78</v>
      </c>
      <c r="AD258" s="11">
        <v>1582</v>
      </c>
      <c r="AE258" s="11">
        <v>22.824621</v>
      </c>
      <c r="AF258" s="11">
        <v>12.418715000000001</v>
      </c>
      <c r="AG258" s="11">
        <v>10.405906</v>
      </c>
      <c r="AH258" s="18">
        <f t="shared" si="10"/>
        <v>0.45590706632105743</v>
      </c>
      <c r="AI258" s="11">
        <v>45.590705999999997</v>
      </c>
      <c r="AK258" s="11" t="s">
        <v>83</v>
      </c>
      <c r="AL258" s="11">
        <v>1583</v>
      </c>
      <c r="AM258" s="11">
        <v>-9.7294750000000008</v>
      </c>
      <c r="AN258" s="11">
        <v>-10.762650000000001</v>
      </c>
      <c r="AO258" s="11">
        <v>1.033175</v>
      </c>
      <c r="AP258" s="18">
        <f t="shared" si="11"/>
        <v>0.10619021067426555</v>
      </c>
      <c r="AQ258" s="11">
        <v>10.619024</v>
      </c>
      <c r="AS258" s="11" t="s">
        <v>78</v>
      </c>
      <c r="AT258" s="11">
        <v>249</v>
      </c>
      <c r="AU258" s="11">
        <v>-17.134519999999998</v>
      </c>
      <c r="AV258" s="11">
        <v>-13.838937</v>
      </c>
      <c r="AW258" s="11">
        <v>3.2955830000000002</v>
      </c>
      <c r="AX258" s="11">
        <v>19.233588999999998</v>
      </c>
    </row>
    <row r="259" spans="21:50" x14ac:dyDescent="0.35">
      <c r="U259" s="11" t="s">
        <v>76</v>
      </c>
      <c r="V259" s="11">
        <v>266</v>
      </c>
      <c r="W259" s="11">
        <v>3.1496599999999999</v>
      </c>
      <c r="X259" s="11">
        <v>1.8333189999999999</v>
      </c>
      <c r="Y259" s="11">
        <v>1.316341</v>
      </c>
      <c r="Z259" s="18">
        <f t="shared" si="9"/>
        <v>0.41793114177403273</v>
      </c>
      <c r="AA259" s="11">
        <v>41.793117000000002</v>
      </c>
      <c r="AC259" s="11" t="s">
        <v>78</v>
      </c>
      <c r="AD259" s="11">
        <v>1586</v>
      </c>
      <c r="AE259" s="11">
        <v>3.1144259999999999</v>
      </c>
      <c r="AF259" s="11">
        <v>2.5094319999999999</v>
      </c>
      <c r="AG259" s="11">
        <v>0.60499400000000003</v>
      </c>
      <c r="AH259" s="18">
        <f t="shared" si="10"/>
        <v>0.19425537803755813</v>
      </c>
      <c r="AI259" s="11">
        <v>19.425535</v>
      </c>
      <c r="AK259" s="11" t="s">
        <v>83</v>
      </c>
      <c r="AL259" s="11">
        <v>1588</v>
      </c>
      <c r="AM259" s="11">
        <v>10.282940999999999</v>
      </c>
      <c r="AN259" s="11">
        <v>13.116296999999999</v>
      </c>
      <c r="AO259" s="11">
        <v>2.8333560000000002</v>
      </c>
      <c r="AP259" s="18">
        <f t="shared" si="11"/>
        <v>0.27553945899329779</v>
      </c>
      <c r="AQ259" s="11">
        <v>27.553944000000001</v>
      </c>
      <c r="AS259" s="11" t="s">
        <v>76</v>
      </c>
      <c r="AT259" s="11">
        <v>250</v>
      </c>
      <c r="AU259" s="11">
        <v>28.438172000000002</v>
      </c>
      <c r="AV259" s="11">
        <v>25.478551</v>
      </c>
      <c r="AW259" s="11">
        <v>2.9596209999999998</v>
      </c>
      <c r="AX259" s="11">
        <v>10.407213</v>
      </c>
    </row>
    <row r="260" spans="21:50" x14ac:dyDescent="0.35">
      <c r="U260" s="11" t="s">
        <v>76</v>
      </c>
      <c r="V260" s="11">
        <v>1377</v>
      </c>
      <c r="W260" s="11">
        <v>4.3333009999999996</v>
      </c>
      <c r="X260" s="11">
        <v>6.1427870000000002</v>
      </c>
      <c r="Y260" s="11">
        <v>1.809485</v>
      </c>
      <c r="Z260" s="18">
        <f t="shared" si="9"/>
        <v>0.41757657730215375</v>
      </c>
      <c r="AA260" s="11">
        <v>41.757666</v>
      </c>
      <c r="AC260" s="11" t="s">
        <v>78</v>
      </c>
      <c r="AD260" s="11">
        <v>1594</v>
      </c>
      <c r="AE260" s="11">
        <v>25.538392000000002</v>
      </c>
      <c r="AF260" s="11">
        <v>25.790579000000001</v>
      </c>
      <c r="AG260" s="11">
        <v>0.25218699999999999</v>
      </c>
      <c r="AH260" s="18">
        <f t="shared" si="10"/>
        <v>9.8748190567362251E-3</v>
      </c>
      <c r="AI260" s="11">
        <v>0.98748199999999997</v>
      </c>
      <c r="AK260" s="11" t="s">
        <v>83</v>
      </c>
      <c r="AL260" s="11">
        <v>1595</v>
      </c>
      <c r="AM260" s="11">
        <v>15.398842</v>
      </c>
      <c r="AN260" s="11">
        <v>13.780908999999999</v>
      </c>
      <c r="AO260" s="11">
        <v>1.6179330000000001</v>
      </c>
      <c r="AP260" s="18">
        <f t="shared" si="11"/>
        <v>0.1050684850198476</v>
      </c>
      <c r="AQ260" s="11">
        <v>10.506848</v>
      </c>
      <c r="AS260" s="11" t="s">
        <v>76</v>
      </c>
      <c r="AT260" s="11">
        <v>251</v>
      </c>
      <c r="AU260" s="11">
        <v>-6.8699519999999996</v>
      </c>
      <c r="AV260" s="11">
        <v>-7.7701549999999999</v>
      </c>
      <c r="AW260" s="11">
        <v>0.90020299999999998</v>
      </c>
      <c r="AX260" s="11">
        <v>13.103486</v>
      </c>
    </row>
    <row r="261" spans="21:50" x14ac:dyDescent="0.35">
      <c r="U261" s="11" t="s">
        <v>76</v>
      </c>
      <c r="V261" s="11">
        <v>286</v>
      </c>
      <c r="W261" s="11">
        <v>-4.2277389999999997</v>
      </c>
      <c r="X261" s="11">
        <v>-2.4723760000000001</v>
      </c>
      <c r="Y261" s="11">
        <v>1.755363</v>
      </c>
      <c r="Z261" s="18">
        <f t="shared" si="9"/>
        <v>0.41520136413340564</v>
      </c>
      <c r="AA261" s="11">
        <v>41.520141000000002</v>
      </c>
      <c r="AC261" s="11" t="s">
        <v>78</v>
      </c>
      <c r="AD261" s="11">
        <v>1599</v>
      </c>
      <c r="AE261" s="11">
        <v>4.5630050000000004</v>
      </c>
      <c r="AF261" s="11">
        <v>3.792462</v>
      </c>
      <c r="AG261" s="11">
        <v>0.77054299999999998</v>
      </c>
      <c r="AH261" s="18">
        <f t="shared" si="10"/>
        <v>0.16886744590461766</v>
      </c>
      <c r="AI261" s="11">
        <v>16.886752000000001</v>
      </c>
      <c r="AK261" s="11" t="s">
        <v>83</v>
      </c>
      <c r="AL261" s="11">
        <v>1602</v>
      </c>
      <c r="AM261" s="11">
        <v>-8.1371739999999999</v>
      </c>
      <c r="AN261" s="11">
        <v>-10.239682</v>
      </c>
      <c r="AO261" s="11">
        <v>2.1025079999999998</v>
      </c>
      <c r="AP261" s="18">
        <f t="shared" si="11"/>
        <v>0.2583830700928848</v>
      </c>
      <c r="AQ261" s="11">
        <v>25.83831</v>
      </c>
      <c r="AS261" s="11" t="s">
        <v>76</v>
      </c>
      <c r="AT261" s="11">
        <v>252</v>
      </c>
      <c r="AU261" s="11">
        <v>-26.630438999999999</v>
      </c>
      <c r="AV261" s="11">
        <v>-29.189858000000001</v>
      </c>
      <c r="AW261" s="11">
        <v>2.559418</v>
      </c>
      <c r="AX261" s="11">
        <v>9.6108759999999993</v>
      </c>
    </row>
    <row r="262" spans="21:50" x14ac:dyDescent="0.35">
      <c r="U262" s="11" t="s">
        <v>76</v>
      </c>
      <c r="V262" s="11">
        <v>537</v>
      </c>
      <c r="W262" s="11">
        <v>-7.8161630000000004</v>
      </c>
      <c r="X262" s="11">
        <v>-11.027165</v>
      </c>
      <c r="Y262" s="11">
        <v>3.2110029999999998</v>
      </c>
      <c r="Z262" s="18">
        <f t="shared" si="9"/>
        <v>0.41081576727609181</v>
      </c>
      <c r="AA262" s="11">
        <v>41.081577000000003</v>
      </c>
      <c r="AC262" s="11" t="s">
        <v>78</v>
      </c>
      <c r="AD262" s="11">
        <v>1608</v>
      </c>
      <c r="AE262" s="11">
        <v>-8.5048119999999994</v>
      </c>
      <c r="AF262" s="11">
        <v>-8.2065710000000003</v>
      </c>
      <c r="AG262" s="11">
        <v>0.29824099999999998</v>
      </c>
      <c r="AH262" s="18">
        <f t="shared" si="10"/>
        <v>3.5067324239501117E-2</v>
      </c>
      <c r="AI262" s="11">
        <v>3.5067349999999999</v>
      </c>
      <c r="AK262" s="11" t="s">
        <v>83</v>
      </c>
      <c r="AL262" s="11">
        <v>1604</v>
      </c>
      <c r="AM262" s="11">
        <v>-0.52748399999999995</v>
      </c>
      <c r="AN262" s="11">
        <v>-6.1291760000000002</v>
      </c>
      <c r="AO262" s="11">
        <v>5.6016919999999999</v>
      </c>
      <c r="AP262" s="18">
        <f t="shared" si="11"/>
        <v>10.619643439421861</v>
      </c>
      <c r="AQ262" s="11" t="s">
        <v>77</v>
      </c>
      <c r="AS262" s="11" t="s">
        <v>78</v>
      </c>
      <c r="AT262" s="11">
        <v>253</v>
      </c>
      <c r="AU262" s="11">
        <v>11.904704000000001</v>
      </c>
      <c r="AV262" s="11">
        <v>11.901996</v>
      </c>
      <c r="AW262" s="11">
        <v>2.7070000000000002E-3</v>
      </c>
      <c r="AX262" s="11">
        <v>2.2741000000000001E-2</v>
      </c>
    </row>
    <row r="263" spans="21:50" x14ac:dyDescent="0.35">
      <c r="U263" s="11" t="s">
        <v>76</v>
      </c>
      <c r="V263" s="11">
        <v>583</v>
      </c>
      <c r="W263" s="11">
        <v>-3.2083469999999998</v>
      </c>
      <c r="X263" s="11">
        <v>-4.5255890000000001</v>
      </c>
      <c r="Y263" s="11">
        <v>1.317242</v>
      </c>
      <c r="Z263" s="18">
        <f t="shared" si="9"/>
        <v>0.41056718615536292</v>
      </c>
      <c r="AA263" s="11">
        <v>41.056711999999997</v>
      </c>
      <c r="AC263" s="11" t="s">
        <v>78</v>
      </c>
      <c r="AD263" s="11">
        <v>1614</v>
      </c>
      <c r="AE263" s="11">
        <v>24.028873999999998</v>
      </c>
      <c r="AF263" s="11">
        <v>24.882888000000001</v>
      </c>
      <c r="AG263" s="11">
        <v>0.85401300000000002</v>
      </c>
      <c r="AH263" s="18">
        <f t="shared" si="10"/>
        <v>3.5541116075601384E-2</v>
      </c>
      <c r="AI263" s="11">
        <v>3.5541119999999999</v>
      </c>
      <c r="AK263" s="11" t="s">
        <v>83</v>
      </c>
      <c r="AL263" s="11">
        <v>1611</v>
      </c>
      <c r="AM263" s="11">
        <v>9.0632219999999997</v>
      </c>
      <c r="AN263" s="11">
        <v>-4.4892209999999997</v>
      </c>
      <c r="AO263" s="11">
        <v>13.552443999999999</v>
      </c>
      <c r="AP263" s="18">
        <f t="shared" si="11"/>
        <v>1.4953229657179312</v>
      </c>
      <c r="AQ263" s="11" t="s">
        <v>77</v>
      </c>
      <c r="AS263" s="11" t="s">
        <v>83</v>
      </c>
      <c r="AT263" s="11">
        <v>254</v>
      </c>
      <c r="AU263" s="11">
        <v>-2.230947</v>
      </c>
      <c r="AV263" s="11">
        <v>-0.18229500000000001</v>
      </c>
      <c r="AW263" s="11">
        <v>2.0486520000000001</v>
      </c>
      <c r="AX263" s="11">
        <v>91.828796999999994</v>
      </c>
    </row>
    <row r="264" spans="21:50" x14ac:dyDescent="0.35">
      <c r="U264" s="11" t="s">
        <v>76</v>
      </c>
      <c r="V264" s="11">
        <v>257</v>
      </c>
      <c r="W264" s="11">
        <v>-9.3993719999999996</v>
      </c>
      <c r="X264" s="11">
        <v>-5.5408020000000002</v>
      </c>
      <c r="Y264" s="11">
        <v>3.8585690000000001</v>
      </c>
      <c r="Z264" s="18">
        <f t="shared" si="9"/>
        <v>0.41051348962462603</v>
      </c>
      <c r="AA264" s="11">
        <v>41.051354000000003</v>
      </c>
      <c r="AC264" s="11" t="s">
        <v>78</v>
      </c>
      <c r="AD264" s="11">
        <v>1617</v>
      </c>
      <c r="AE264" s="11">
        <v>25.235147000000001</v>
      </c>
      <c r="AF264" s="11">
        <v>24.456679000000001</v>
      </c>
      <c r="AG264" s="11">
        <v>0.77846800000000005</v>
      </c>
      <c r="AH264" s="18">
        <f t="shared" si="10"/>
        <v>3.0848562126465917E-2</v>
      </c>
      <c r="AI264" s="11">
        <v>3.084857</v>
      </c>
      <c r="AK264" s="11" t="s">
        <v>83</v>
      </c>
      <c r="AL264" s="11">
        <v>1619</v>
      </c>
      <c r="AM264" s="11">
        <v>-13.271015</v>
      </c>
      <c r="AN264" s="11">
        <v>-8.0435789999999994</v>
      </c>
      <c r="AO264" s="11">
        <v>5.2274349999999998</v>
      </c>
      <c r="AP264" s="18">
        <f t="shared" si="11"/>
        <v>0.39389865809058311</v>
      </c>
      <c r="AQ264" s="11">
        <v>39.389870000000002</v>
      </c>
      <c r="AS264" s="11" t="s">
        <v>76</v>
      </c>
      <c r="AT264" s="11">
        <v>255</v>
      </c>
      <c r="AU264" s="11">
        <v>-1.179778</v>
      </c>
      <c r="AV264" s="11">
        <v>-0.81427799999999995</v>
      </c>
      <c r="AW264" s="11">
        <v>0.36549999999999999</v>
      </c>
      <c r="AX264" s="11">
        <v>30.980388999999999</v>
      </c>
    </row>
    <row r="265" spans="21:50" x14ac:dyDescent="0.35">
      <c r="U265" s="11" t="s">
        <v>76</v>
      </c>
      <c r="V265" s="11">
        <v>1913</v>
      </c>
      <c r="W265" s="11">
        <v>-3.765053</v>
      </c>
      <c r="X265" s="11">
        <v>-5.3069240000000004</v>
      </c>
      <c r="Y265" s="11">
        <v>1.541871</v>
      </c>
      <c r="Z265" s="18">
        <f t="shared" ref="Z265:Z328" si="12">ABS(Y265/W265)</f>
        <v>0.40952172519218188</v>
      </c>
      <c r="AA265" s="11">
        <v>40.952181000000003</v>
      </c>
      <c r="AC265" s="11" t="s">
        <v>78</v>
      </c>
      <c r="AD265" s="11">
        <v>1626</v>
      </c>
      <c r="AE265" s="11">
        <v>-21.321736000000001</v>
      </c>
      <c r="AF265" s="11">
        <v>-21.558973999999999</v>
      </c>
      <c r="AG265" s="11">
        <v>0.237238</v>
      </c>
      <c r="AH265" s="18">
        <f t="shared" si="10"/>
        <v>1.1126579937018261E-2</v>
      </c>
      <c r="AI265" s="11">
        <v>1.1126590000000001</v>
      </c>
      <c r="AK265" s="11" t="s">
        <v>83</v>
      </c>
      <c r="AL265" s="11">
        <v>1625</v>
      </c>
      <c r="AM265" s="11">
        <v>-17.980594</v>
      </c>
      <c r="AN265" s="11">
        <v>-17.738696999999998</v>
      </c>
      <c r="AO265" s="11">
        <v>0.241897</v>
      </c>
      <c r="AP265" s="18">
        <f t="shared" si="11"/>
        <v>1.3453226294971123E-2</v>
      </c>
      <c r="AQ265" s="11">
        <v>1.3453250000000001</v>
      </c>
      <c r="AS265" s="11" t="s">
        <v>76</v>
      </c>
      <c r="AT265" s="11">
        <v>256</v>
      </c>
      <c r="AU265" s="11">
        <v>20.504725000000001</v>
      </c>
      <c r="AV265" s="11">
        <v>19.818439000000001</v>
      </c>
      <c r="AW265" s="11">
        <v>0.68628599999999995</v>
      </c>
      <c r="AX265" s="11">
        <v>3.3469639999999998</v>
      </c>
    </row>
    <row r="266" spans="21:50" x14ac:dyDescent="0.35">
      <c r="U266" s="11" t="s">
        <v>76</v>
      </c>
      <c r="V266" s="11">
        <v>603</v>
      </c>
      <c r="W266" s="11">
        <v>-6.537363</v>
      </c>
      <c r="X266" s="11">
        <v>-9.1972210000000008</v>
      </c>
      <c r="Y266" s="11">
        <v>2.659859</v>
      </c>
      <c r="Z266" s="18">
        <f t="shared" si="12"/>
        <v>0.40687032370697479</v>
      </c>
      <c r="AA266" s="11">
        <v>40.687030999999998</v>
      </c>
      <c r="AC266" s="11" t="s">
        <v>78</v>
      </c>
      <c r="AD266" s="11">
        <v>1634</v>
      </c>
      <c r="AE266" s="11">
        <v>34.745434000000003</v>
      </c>
      <c r="AF266" s="11">
        <v>27.016276999999999</v>
      </c>
      <c r="AG266" s="11">
        <v>7.7291569999999998</v>
      </c>
      <c r="AH266" s="18">
        <f t="shared" ref="AH266:AH327" si="13">ABS(AG266/AE266)</f>
        <v>0.22245101327558606</v>
      </c>
      <c r="AI266" s="11">
        <v>22.245100999999998</v>
      </c>
      <c r="AK266" s="11" t="s">
        <v>83</v>
      </c>
      <c r="AL266" s="11">
        <v>1633</v>
      </c>
      <c r="AM266" s="11">
        <v>38.760147000000003</v>
      </c>
      <c r="AN266" s="11">
        <v>23.773242</v>
      </c>
      <c r="AO266" s="11">
        <v>14.986903999999999</v>
      </c>
      <c r="AP266" s="18">
        <f t="shared" ref="AP266:AP327" si="14">ABS(AO266/AM266)</f>
        <v>0.38665756350201658</v>
      </c>
      <c r="AQ266" s="11">
        <v>38.665757999999997</v>
      </c>
      <c r="AS266" s="11" t="s">
        <v>76</v>
      </c>
      <c r="AT266" s="11">
        <v>257</v>
      </c>
      <c r="AU266" s="11">
        <v>-9.3993719999999996</v>
      </c>
      <c r="AV266" s="11">
        <v>-5.5408020000000002</v>
      </c>
      <c r="AW266" s="11">
        <v>3.8585690000000001</v>
      </c>
      <c r="AX266" s="11">
        <v>41.051354000000003</v>
      </c>
    </row>
    <row r="267" spans="21:50" x14ac:dyDescent="0.35">
      <c r="U267" s="11" t="s">
        <v>76</v>
      </c>
      <c r="V267" s="11">
        <v>1773</v>
      </c>
      <c r="W267" s="11">
        <v>-14.22817</v>
      </c>
      <c r="X267" s="11">
        <v>-8.4581929999999996</v>
      </c>
      <c r="Y267" s="11">
        <v>5.7699769999999999</v>
      </c>
      <c r="Z267" s="18">
        <f t="shared" si="12"/>
        <v>0.40553191309915471</v>
      </c>
      <c r="AA267" s="11">
        <v>40.553190999999998</v>
      </c>
      <c r="AC267" s="11" t="s">
        <v>78</v>
      </c>
      <c r="AD267" s="11">
        <v>1638</v>
      </c>
      <c r="AE267" s="11">
        <v>-12.001927999999999</v>
      </c>
      <c r="AF267" s="11">
        <v>-15.635298000000001</v>
      </c>
      <c r="AG267" s="11">
        <v>3.6333700000000002</v>
      </c>
      <c r="AH267" s="18">
        <f t="shared" si="13"/>
        <v>0.30273219436077276</v>
      </c>
      <c r="AI267" s="11">
        <v>30.273220999999999</v>
      </c>
      <c r="AK267" s="11" t="s">
        <v>83</v>
      </c>
      <c r="AL267" s="11">
        <v>1636</v>
      </c>
      <c r="AM267" s="11">
        <v>22.733103</v>
      </c>
      <c r="AN267" s="11">
        <v>18.247185000000002</v>
      </c>
      <c r="AO267" s="11">
        <v>4.4859179999999999</v>
      </c>
      <c r="AP267" s="18">
        <f t="shared" si="14"/>
        <v>0.19732977059928861</v>
      </c>
      <c r="AQ267" s="11">
        <v>19.732976000000001</v>
      </c>
      <c r="AS267" s="11" t="s">
        <v>76</v>
      </c>
      <c r="AT267" s="11">
        <v>258</v>
      </c>
      <c r="AU267" s="11">
        <v>-12.722656000000001</v>
      </c>
      <c r="AV267" s="11">
        <v>-13.338290000000001</v>
      </c>
      <c r="AW267" s="11">
        <v>0.61563299999999999</v>
      </c>
      <c r="AX267" s="11">
        <v>4.8388730000000004</v>
      </c>
    </row>
    <row r="268" spans="21:50" x14ac:dyDescent="0.35">
      <c r="U268" s="11" t="s">
        <v>76</v>
      </c>
      <c r="V268" s="11">
        <v>278</v>
      </c>
      <c r="W268" s="11">
        <v>1.5518289999999999</v>
      </c>
      <c r="X268" s="11">
        <v>2.1803599999999999</v>
      </c>
      <c r="Y268" s="11">
        <v>0.62853099999999995</v>
      </c>
      <c r="Z268" s="18">
        <f t="shared" si="12"/>
        <v>0.40502594035811934</v>
      </c>
      <c r="AA268" s="11">
        <v>40.502549999999999</v>
      </c>
      <c r="AC268" s="11" t="s">
        <v>78</v>
      </c>
      <c r="AD268" s="11">
        <v>1642</v>
      </c>
      <c r="AE268" s="11">
        <v>-26.460493</v>
      </c>
      <c r="AF268" s="11">
        <v>-20.085944999999999</v>
      </c>
      <c r="AG268" s="11">
        <v>6.3745479999999999</v>
      </c>
      <c r="AH268" s="18">
        <f t="shared" si="13"/>
        <v>0.24090813425131571</v>
      </c>
      <c r="AI268" s="11">
        <v>24.090813000000001</v>
      </c>
      <c r="AK268" s="11" t="s">
        <v>83</v>
      </c>
      <c r="AL268" s="11">
        <v>1645</v>
      </c>
      <c r="AM268" s="11">
        <v>8.4634610000000006</v>
      </c>
      <c r="AN268" s="11">
        <v>16.849672000000002</v>
      </c>
      <c r="AO268" s="11">
        <v>8.3862120000000004</v>
      </c>
      <c r="AP268" s="18">
        <f t="shared" si="14"/>
        <v>0.99087264654495366</v>
      </c>
      <c r="AQ268" s="11">
        <v>99.087266999999997</v>
      </c>
      <c r="AS268" s="11" t="s">
        <v>76</v>
      </c>
      <c r="AT268" s="11">
        <v>259</v>
      </c>
      <c r="AU268" s="11">
        <v>-6.0735520000000003</v>
      </c>
      <c r="AV268" s="11">
        <v>-3.3858269999999999</v>
      </c>
      <c r="AW268" s="11">
        <v>2.6877239999999998</v>
      </c>
      <c r="AX268" s="11">
        <v>44.252929000000002</v>
      </c>
    </row>
    <row r="269" spans="21:50" x14ac:dyDescent="0.35">
      <c r="U269" s="11" t="s">
        <v>76</v>
      </c>
      <c r="V269" s="11">
        <v>0</v>
      </c>
      <c r="W269" s="11">
        <v>-5.4754529999999999</v>
      </c>
      <c r="X269" s="11">
        <v>-7.6889450000000004</v>
      </c>
      <c r="Y269" s="11">
        <v>2.2134930000000002</v>
      </c>
      <c r="Z269" s="18">
        <f t="shared" si="12"/>
        <v>0.40425751074842581</v>
      </c>
      <c r="AA269" s="11">
        <v>40.425745999999997</v>
      </c>
      <c r="AC269" s="11" t="s">
        <v>78</v>
      </c>
      <c r="AD269" s="11">
        <v>1651</v>
      </c>
      <c r="AE269" s="11">
        <v>7.4554580000000001</v>
      </c>
      <c r="AF269" s="11">
        <v>5.1957719999999998</v>
      </c>
      <c r="AG269" s="11">
        <v>2.2596859999999999</v>
      </c>
      <c r="AH269" s="18">
        <f t="shared" si="13"/>
        <v>0.30309150692016507</v>
      </c>
      <c r="AI269" s="11">
        <v>30.309149000000001</v>
      </c>
      <c r="AK269" s="11" t="s">
        <v>83</v>
      </c>
      <c r="AL269" s="11">
        <v>1648</v>
      </c>
      <c r="AM269" s="11">
        <v>-15.443406</v>
      </c>
      <c r="AN269" s="11">
        <v>-13.514296</v>
      </c>
      <c r="AO269" s="11">
        <v>1.9291100000000001</v>
      </c>
      <c r="AP269" s="18">
        <f t="shared" si="14"/>
        <v>0.12491480182545224</v>
      </c>
      <c r="AQ269" s="11">
        <v>12.491481</v>
      </c>
      <c r="AS269" s="11" t="s">
        <v>76</v>
      </c>
      <c r="AT269" s="11">
        <v>260</v>
      </c>
      <c r="AU269" s="11">
        <v>-16.496708000000002</v>
      </c>
      <c r="AV269" s="11">
        <v>-18.357040999999999</v>
      </c>
      <c r="AW269" s="11">
        <v>1.860333</v>
      </c>
      <c r="AX269" s="11">
        <v>11.276992999999999</v>
      </c>
    </row>
    <row r="270" spans="21:50" x14ac:dyDescent="0.35">
      <c r="U270" s="11" t="s">
        <v>76</v>
      </c>
      <c r="V270" s="11">
        <v>117</v>
      </c>
      <c r="W270" s="11">
        <v>-6.5276730000000001</v>
      </c>
      <c r="X270" s="11">
        <v>-9.163119</v>
      </c>
      <c r="Y270" s="11">
        <v>2.635446</v>
      </c>
      <c r="Z270" s="18">
        <f t="shared" si="12"/>
        <v>0.4037343782386158</v>
      </c>
      <c r="AA270" s="11">
        <v>40.373435000000001</v>
      </c>
      <c r="AC270" s="11" t="s">
        <v>78</v>
      </c>
      <c r="AD270" s="11">
        <v>1656</v>
      </c>
      <c r="AE270" s="11">
        <v>-12.032608</v>
      </c>
      <c r="AF270" s="11">
        <v>-2.2798929999999999</v>
      </c>
      <c r="AG270" s="11">
        <v>9.7527150000000002</v>
      </c>
      <c r="AH270" s="18">
        <f t="shared" si="13"/>
        <v>0.81052378669694891</v>
      </c>
      <c r="AI270" s="11">
        <v>81.052379000000002</v>
      </c>
      <c r="AK270" s="11" t="s">
        <v>83</v>
      </c>
      <c r="AL270" s="11">
        <v>1653</v>
      </c>
      <c r="AM270" s="11">
        <v>-2.8853430000000002</v>
      </c>
      <c r="AN270" s="11">
        <v>-5.7379790000000002</v>
      </c>
      <c r="AO270" s="11">
        <v>2.8526359999999999</v>
      </c>
      <c r="AP270" s="18">
        <f t="shared" si="14"/>
        <v>0.98866443261685</v>
      </c>
      <c r="AQ270" s="11">
        <v>98.866456999999997</v>
      </c>
      <c r="AS270" s="11" t="s">
        <v>76</v>
      </c>
      <c r="AT270" s="11">
        <v>261</v>
      </c>
      <c r="AU270" s="11">
        <v>20.80959</v>
      </c>
      <c r="AV270" s="11">
        <v>20.819365000000001</v>
      </c>
      <c r="AW270" s="11">
        <v>9.7750000000000007E-3</v>
      </c>
      <c r="AX270" s="11">
        <v>4.6972E-2</v>
      </c>
    </row>
    <row r="271" spans="21:50" x14ac:dyDescent="0.35">
      <c r="U271" s="11" t="s">
        <v>76</v>
      </c>
      <c r="V271" s="11">
        <v>63</v>
      </c>
      <c r="W271" s="11">
        <v>-5.918806</v>
      </c>
      <c r="X271" s="11">
        <v>-3.53416</v>
      </c>
      <c r="Y271" s="11">
        <v>2.3846449999999999</v>
      </c>
      <c r="Z271" s="18">
        <f t="shared" si="12"/>
        <v>0.40289291455067117</v>
      </c>
      <c r="AA271" s="11">
        <v>40.289296</v>
      </c>
      <c r="AC271" s="11" t="s">
        <v>78</v>
      </c>
      <c r="AD271" s="11">
        <v>1659</v>
      </c>
      <c r="AE271" s="11">
        <v>-4.7795209999999999</v>
      </c>
      <c r="AF271" s="11">
        <v>-3.234283</v>
      </c>
      <c r="AG271" s="11">
        <v>1.5452379999999999</v>
      </c>
      <c r="AH271" s="18">
        <f t="shared" si="13"/>
        <v>0.32330394614857849</v>
      </c>
      <c r="AI271" s="11">
        <v>32.330393000000001</v>
      </c>
      <c r="AK271" s="11" t="s">
        <v>83</v>
      </c>
      <c r="AL271" s="11">
        <v>1662</v>
      </c>
      <c r="AM271" s="11">
        <v>37.714694999999999</v>
      </c>
      <c r="AN271" s="11">
        <v>29.537147000000001</v>
      </c>
      <c r="AO271" s="11">
        <v>8.1775479999999998</v>
      </c>
      <c r="AP271" s="18">
        <f t="shared" si="14"/>
        <v>0.21682657118133927</v>
      </c>
      <c r="AQ271" s="11">
        <v>21.682656999999999</v>
      </c>
      <c r="AS271" s="11" t="s">
        <v>76</v>
      </c>
      <c r="AT271" s="11">
        <v>262</v>
      </c>
      <c r="AU271" s="11">
        <v>-18.931712000000001</v>
      </c>
      <c r="AV271" s="11">
        <v>-19.245387999999998</v>
      </c>
      <c r="AW271" s="11">
        <v>0.31367600000000001</v>
      </c>
      <c r="AX271" s="11">
        <v>1.6568799999999999</v>
      </c>
    </row>
    <row r="272" spans="21:50" x14ac:dyDescent="0.35">
      <c r="U272" s="11" t="s">
        <v>76</v>
      </c>
      <c r="V272" s="11">
        <v>816</v>
      </c>
      <c r="W272" s="11">
        <v>4.8989640000000003</v>
      </c>
      <c r="X272" s="11">
        <v>2.942199</v>
      </c>
      <c r="Y272" s="11">
        <v>1.9567650000000001</v>
      </c>
      <c r="Z272" s="18">
        <f t="shared" si="12"/>
        <v>0.39942424561601186</v>
      </c>
      <c r="AA272" s="11">
        <v>39.942428</v>
      </c>
      <c r="AC272" s="11" t="s">
        <v>78</v>
      </c>
      <c r="AD272" s="11">
        <v>1668</v>
      </c>
      <c r="AE272" s="11">
        <v>-10.531153</v>
      </c>
      <c r="AF272" s="11">
        <v>-9.0704550000000008</v>
      </c>
      <c r="AG272" s="11">
        <v>1.4606980000000001</v>
      </c>
      <c r="AH272" s="18">
        <f t="shared" si="13"/>
        <v>0.13870257131389127</v>
      </c>
      <c r="AI272" s="11">
        <v>13.870260999999999</v>
      </c>
      <c r="AK272" s="11" t="s">
        <v>83</v>
      </c>
      <c r="AL272" s="11">
        <v>1669</v>
      </c>
      <c r="AM272" s="11">
        <v>43.395608000000003</v>
      </c>
      <c r="AN272" s="11">
        <v>47.423735999999998</v>
      </c>
      <c r="AO272" s="11">
        <v>4.0281289999999998</v>
      </c>
      <c r="AP272" s="18">
        <f t="shared" si="14"/>
        <v>9.2823425817654168E-2</v>
      </c>
      <c r="AQ272" s="11">
        <v>9.2823419999999999</v>
      </c>
      <c r="AS272" s="11" t="s">
        <v>78</v>
      </c>
      <c r="AT272" s="11">
        <v>263</v>
      </c>
      <c r="AU272" s="11">
        <v>18.964124999999999</v>
      </c>
      <c r="AV272" s="11">
        <v>30.013916999999999</v>
      </c>
      <c r="AW272" s="11">
        <v>11.049792</v>
      </c>
      <c r="AX272" s="11">
        <v>58.266817000000003</v>
      </c>
    </row>
    <row r="273" spans="21:50" x14ac:dyDescent="0.35">
      <c r="U273" s="11" t="s">
        <v>76</v>
      </c>
      <c r="V273" s="11">
        <v>1716</v>
      </c>
      <c r="W273" s="11">
        <v>-4.5597580000000004</v>
      </c>
      <c r="X273" s="11">
        <v>-6.3775890000000004</v>
      </c>
      <c r="Y273" s="11">
        <v>1.817831</v>
      </c>
      <c r="Z273" s="18">
        <f t="shared" si="12"/>
        <v>0.39866830651977581</v>
      </c>
      <c r="AA273" s="11">
        <v>39.86683</v>
      </c>
      <c r="AC273" s="11" t="s">
        <v>78</v>
      </c>
      <c r="AD273" s="11">
        <v>1674</v>
      </c>
      <c r="AE273" s="11">
        <v>-8.4437979999999992</v>
      </c>
      <c r="AF273" s="11">
        <v>-7.2392820000000002</v>
      </c>
      <c r="AG273" s="11">
        <v>1.2045159999999999</v>
      </c>
      <c r="AH273" s="18">
        <f t="shared" si="13"/>
        <v>0.14265097293895473</v>
      </c>
      <c r="AI273" s="11">
        <v>14.265095000000001</v>
      </c>
      <c r="AK273" s="11" t="s">
        <v>83</v>
      </c>
      <c r="AL273" s="11">
        <v>1675</v>
      </c>
      <c r="AM273" s="11">
        <v>-1.744003</v>
      </c>
      <c r="AN273" s="11">
        <v>-0.90646300000000002</v>
      </c>
      <c r="AO273" s="11">
        <v>0.83753999999999995</v>
      </c>
      <c r="AP273" s="18">
        <f t="shared" si="14"/>
        <v>0.48023999958715663</v>
      </c>
      <c r="AQ273" s="11">
        <v>48.023997000000001</v>
      </c>
      <c r="AS273" s="11" t="s">
        <v>83</v>
      </c>
      <c r="AT273" s="11">
        <v>264</v>
      </c>
      <c r="AU273" s="11">
        <v>20.524604</v>
      </c>
      <c r="AV273" s="11">
        <v>19.101406000000001</v>
      </c>
      <c r="AW273" s="11">
        <v>1.423198</v>
      </c>
      <c r="AX273" s="11">
        <v>6.934107</v>
      </c>
    </row>
    <row r="274" spans="21:50" x14ac:dyDescent="0.35">
      <c r="U274" s="11" t="s">
        <v>76</v>
      </c>
      <c r="V274" s="11">
        <v>870</v>
      </c>
      <c r="W274" s="11">
        <v>4.3257190000000003</v>
      </c>
      <c r="X274" s="11">
        <v>2.6042239999999999</v>
      </c>
      <c r="Y274" s="11">
        <v>1.7214940000000001</v>
      </c>
      <c r="Z274" s="18">
        <f t="shared" si="12"/>
        <v>0.3979671356368733</v>
      </c>
      <c r="AA274" s="11">
        <v>39.796726</v>
      </c>
      <c r="AC274" s="11" t="s">
        <v>78</v>
      </c>
      <c r="AD274" s="11">
        <v>1680</v>
      </c>
      <c r="AE274" s="11">
        <v>-12.494472999999999</v>
      </c>
      <c r="AF274" s="11">
        <v>-10.501206</v>
      </c>
      <c r="AG274" s="11">
        <v>1.9932669999999999</v>
      </c>
      <c r="AH274" s="18">
        <f t="shared" si="13"/>
        <v>0.15953189862429573</v>
      </c>
      <c r="AI274" s="11">
        <v>15.953191</v>
      </c>
      <c r="AK274" s="11" t="s">
        <v>83</v>
      </c>
      <c r="AL274" s="11">
        <v>1681</v>
      </c>
      <c r="AM274" s="11">
        <v>-8.6520630000000001</v>
      </c>
      <c r="AN274" s="11">
        <v>-8.6250280000000004</v>
      </c>
      <c r="AO274" s="11">
        <v>2.7035E-2</v>
      </c>
      <c r="AP274" s="18">
        <f t="shared" si="14"/>
        <v>3.1246882968836449E-3</v>
      </c>
      <c r="AQ274" s="11">
        <v>0.312469</v>
      </c>
      <c r="AS274" s="11" t="s">
        <v>76</v>
      </c>
      <c r="AT274" s="11">
        <v>265</v>
      </c>
      <c r="AU274" s="11">
        <v>-2.5491999999999999</v>
      </c>
      <c r="AV274" s="11">
        <v>-1.170615</v>
      </c>
      <c r="AW274" s="11">
        <v>1.3785849999999999</v>
      </c>
      <c r="AX274" s="11">
        <v>54.079118000000001</v>
      </c>
    </row>
    <row r="275" spans="21:50" x14ac:dyDescent="0.35">
      <c r="U275" s="11" t="s">
        <v>76</v>
      </c>
      <c r="V275" s="11">
        <v>1821</v>
      </c>
      <c r="W275" s="11">
        <v>-11.576318000000001</v>
      </c>
      <c r="X275" s="11">
        <v>-6.9851049999999999</v>
      </c>
      <c r="Y275" s="11">
        <v>4.5912129999999998</v>
      </c>
      <c r="Z275" s="18">
        <f t="shared" si="12"/>
        <v>0.39660391153732988</v>
      </c>
      <c r="AA275" s="11">
        <v>39.660390999999997</v>
      </c>
      <c r="AC275" s="11" t="s">
        <v>78</v>
      </c>
      <c r="AD275" s="11">
        <v>1685</v>
      </c>
      <c r="AE275" s="11">
        <v>26.301157</v>
      </c>
      <c r="AF275" s="11">
        <v>6.6014900000000001</v>
      </c>
      <c r="AG275" s="11">
        <v>19.699666000000001</v>
      </c>
      <c r="AH275" s="18">
        <f t="shared" si="13"/>
        <v>0.74900377956756814</v>
      </c>
      <c r="AI275" s="11">
        <v>74.900379999999998</v>
      </c>
      <c r="AK275" s="11" t="s">
        <v>83</v>
      </c>
      <c r="AL275" s="11">
        <v>1683</v>
      </c>
      <c r="AM275" s="11">
        <v>-2.9820289999999998</v>
      </c>
      <c r="AN275" s="11">
        <v>0.75027900000000003</v>
      </c>
      <c r="AO275" s="11">
        <v>3.7323080000000002</v>
      </c>
      <c r="AP275" s="18">
        <f t="shared" si="14"/>
        <v>1.2516001688783041</v>
      </c>
      <c r="AQ275" s="11" t="s">
        <v>77</v>
      </c>
      <c r="AS275" s="11" t="s">
        <v>76</v>
      </c>
      <c r="AT275" s="11">
        <v>266</v>
      </c>
      <c r="AU275" s="11">
        <v>3.1496599999999999</v>
      </c>
      <c r="AV275" s="11">
        <v>1.8333189999999999</v>
      </c>
      <c r="AW275" s="11">
        <v>1.316341</v>
      </c>
      <c r="AX275" s="11">
        <v>41.793117000000002</v>
      </c>
    </row>
    <row r="276" spans="21:50" x14ac:dyDescent="0.35">
      <c r="U276" s="11" t="s">
        <v>76</v>
      </c>
      <c r="V276" s="11">
        <v>1894</v>
      </c>
      <c r="W276" s="11">
        <v>7.9253410000000004</v>
      </c>
      <c r="X276" s="11">
        <v>4.7832420000000004</v>
      </c>
      <c r="Y276" s="11">
        <v>3.142099</v>
      </c>
      <c r="Z276" s="18">
        <f t="shared" si="12"/>
        <v>0.3964623099498179</v>
      </c>
      <c r="AA276" s="11">
        <v>39.646231999999998</v>
      </c>
      <c r="AC276" s="11" t="s">
        <v>78</v>
      </c>
      <c r="AD276" s="11">
        <v>1691</v>
      </c>
      <c r="AE276" s="11">
        <v>8.4942349999999998</v>
      </c>
      <c r="AF276" s="11">
        <v>13.196339999999999</v>
      </c>
      <c r="AG276" s="11">
        <v>4.7021050000000004</v>
      </c>
      <c r="AH276" s="18">
        <f t="shared" si="13"/>
        <v>0.55356427035512912</v>
      </c>
      <c r="AI276" s="11">
        <v>55.356428000000001</v>
      </c>
      <c r="AK276" s="11" t="s">
        <v>83</v>
      </c>
      <c r="AL276" s="11">
        <v>1692</v>
      </c>
      <c r="AM276" s="11">
        <v>-3.893939</v>
      </c>
      <c r="AN276" s="11">
        <v>-2.8138000000000001</v>
      </c>
      <c r="AO276" s="11">
        <v>1.0801400000000001</v>
      </c>
      <c r="AP276" s="18">
        <f t="shared" si="14"/>
        <v>0.2773900669733142</v>
      </c>
      <c r="AQ276" s="11">
        <v>27.738996</v>
      </c>
      <c r="AS276" s="11" t="s">
        <v>76</v>
      </c>
      <c r="AT276" s="11">
        <v>267</v>
      </c>
      <c r="AU276" s="11">
        <v>-21.223306999999998</v>
      </c>
      <c r="AV276" s="11">
        <v>-19.512359</v>
      </c>
      <c r="AW276" s="11">
        <v>1.7109479999999999</v>
      </c>
      <c r="AX276" s="11">
        <v>8.0616470000000007</v>
      </c>
    </row>
    <row r="277" spans="21:50" x14ac:dyDescent="0.35">
      <c r="U277" s="11" t="s">
        <v>76</v>
      </c>
      <c r="V277" s="11">
        <v>359</v>
      </c>
      <c r="W277" s="11">
        <v>-7.4508760000000001</v>
      </c>
      <c r="X277" s="11">
        <v>-10.376519999999999</v>
      </c>
      <c r="Y277" s="11">
        <v>2.9256440000000001</v>
      </c>
      <c r="Z277" s="18">
        <f t="shared" si="12"/>
        <v>0.39265772239398428</v>
      </c>
      <c r="AA277" s="11">
        <v>39.265777999999997</v>
      </c>
      <c r="AC277" s="11" t="s">
        <v>78</v>
      </c>
      <c r="AD277" s="11">
        <v>1696</v>
      </c>
      <c r="AE277" s="11">
        <v>-6.1274519999999999</v>
      </c>
      <c r="AF277" s="11">
        <v>-6.8140130000000001</v>
      </c>
      <c r="AG277" s="11">
        <v>0.68656099999999998</v>
      </c>
      <c r="AH277" s="18">
        <f t="shared" si="13"/>
        <v>0.11204673655542303</v>
      </c>
      <c r="AI277" s="11">
        <v>11.204670999999999</v>
      </c>
      <c r="AK277" s="11" t="s">
        <v>83</v>
      </c>
      <c r="AL277" s="11">
        <v>1699</v>
      </c>
      <c r="AM277" s="11">
        <v>-4.2328159999999997</v>
      </c>
      <c r="AN277" s="11">
        <v>-2.776932</v>
      </c>
      <c r="AO277" s="11">
        <v>1.455884</v>
      </c>
      <c r="AP277" s="18">
        <f t="shared" si="14"/>
        <v>0.34395163881444413</v>
      </c>
      <c r="AQ277" s="11">
        <v>34.395158000000002</v>
      </c>
      <c r="AS277" s="11" t="s">
        <v>76</v>
      </c>
      <c r="AT277" s="11">
        <v>268</v>
      </c>
      <c r="AU277" s="11">
        <v>-2.8643339999999999</v>
      </c>
      <c r="AV277" s="11">
        <v>-1.8809750000000001</v>
      </c>
      <c r="AW277" s="11">
        <v>0.98336000000000001</v>
      </c>
      <c r="AX277" s="11">
        <v>34.331178000000001</v>
      </c>
    </row>
    <row r="278" spans="21:50" x14ac:dyDescent="0.35">
      <c r="U278" s="11" t="s">
        <v>76</v>
      </c>
      <c r="V278" s="11">
        <v>1655</v>
      </c>
      <c r="W278" s="11">
        <v>-5.7012049999999999</v>
      </c>
      <c r="X278" s="11">
        <v>-7.9314229999999997</v>
      </c>
      <c r="Y278" s="11">
        <v>2.2302179999999998</v>
      </c>
      <c r="Z278" s="18">
        <f t="shared" si="12"/>
        <v>0.39118361820001207</v>
      </c>
      <c r="AA278" s="11">
        <v>39.118353999999997</v>
      </c>
      <c r="AC278" s="11" t="s">
        <v>78</v>
      </c>
      <c r="AD278" s="11">
        <v>1702</v>
      </c>
      <c r="AE278" s="11">
        <v>-4.7604090000000001</v>
      </c>
      <c r="AF278" s="11">
        <v>-7.4608210000000001</v>
      </c>
      <c r="AG278" s="11">
        <v>2.700412</v>
      </c>
      <c r="AH278" s="18">
        <f t="shared" si="13"/>
        <v>0.56726470351602143</v>
      </c>
      <c r="AI278" s="11">
        <v>56.726467</v>
      </c>
      <c r="AK278" s="11" t="s">
        <v>83</v>
      </c>
      <c r="AL278" s="11">
        <v>1705</v>
      </c>
      <c r="AM278" s="11">
        <v>-18.589829000000002</v>
      </c>
      <c r="AN278" s="11">
        <v>-19.26388</v>
      </c>
      <c r="AO278" s="11">
        <v>0.67405099999999996</v>
      </c>
      <c r="AP278" s="18">
        <f t="shared" si="14"/>
        <v>3.6259128580472678E-2</v>
      </c>
      <c r="AQ278" s="11">
        <v>3.625912</v>
      </c>
      <c r="AS278" s="11" t="s">
        <v>83</v>
      </c>
      <c r="AT278" s="11">
        <v>269</v>
      </c>
      <c r="AU278" s="11">
        <v>-2.3909760000000002</v>
      </c>
      <c r="AV278" s="11">
        <v>-9.5228999999999994E-2</v>
      </c>
      <c r="AW278" s="11">
        <v>2.2957459999999998</v>
      </c>
      <c r="AX278" s="11">
        <v>96.017135999999994</v>
      </c>
    </row>
    <row r="279" spans="21:50" x14ac:dyDescent="0.35">
      <c r="U279" s="11" t="s">
        <v>76</v>
      </c>
      <c r="V279" s="11">
        <v>1729</v>
      </c>
      <c r="W279" s="11">
        <v>5.0396999999999998</v>
      </c>
      <c r="X279" s="11">
        <v>6.9909290000000004</v>
      </c>
      <c r="Y279" s="11">
        <v>1.9512290000000001</v>
      </c>
      <c r="Z279" s="18">
        <f t="shared" si="12"/>
        <v>0.38717165704307799</v>
      </c>
      <c r="AA279" s="11">
        <v>38.717154000000001</v>
      </c>
      <c r="AC279" s="11" t="s">
        <v>78</v>
      </c>
      <c r="AD279" s="11">
        <v>1709</v>
      </c>
      <c r="AE279" s="11">
        <v>25.161348</v>
      </c>
      <c r="AF279" s="11">
        <v>15.71651</v>
      </c>
      <c r="AG279" s="11">
        <v>9.4448380000000007</v>
      </c>
      <c r="AH279" s="18">
        <f t="shared" si="13"/>
        <v>0.37537090620105096</v>
      </c>
      <c r="AI279" s="11">
        <v>37.537089999999999</v>
      </c>
      <c r="AK279" s="11" t="s">
        <v>83</v>
      </c>
      <c r="AL279" s="11">
        <v>1711</v>
      </c>
      <c r="AM279" s="11">
        <v>0.356821</v>
      </c>
      <c r="AN279" s="11">
        <v>0.63666100000000003</v>
      </c>
      <c r="AO279" s="11">
        <v>0.27983999999999998</v>
      </c>
      <c r="AP279" s="18">
        <f t="shared" si="14"/>
        <v>0.78425877400713517</v>
      </c>
      <c r="AQ279" s="11">
        <v>78.425668999999999</v>
      </c>
      <c r="AS279" s="11" t="s">
        <v>78</v>
      </c>
      <c r="AT279" s="11">
        <v>270</v>
      </c>
      <c r="AU279" s="11">
        <v>10.601723</v>
      </c>
      <c r="AV279" s="11">
        <v>13.076129</v>
      </c>
      <c r="AW279" s="11">
        <v>2.4744060000000001</v>
      </c>
      <c r="AX279" s="11">
        <v>23.339659999999999</v>
      </c>
    </row>
    <row r="280" spans="21:50" x14ac:dyDescent="0.35">
      <c r="U280" s="11" t="s">
        <v>76</v>
      </c>
      <c r="V280" s="11">
        <v>1169</v>
      </c>
      <c r="W280" s="11">
        <v>-6.1181809999999999</v>
      </c>
      <c r="X280" s="11">
        <v>-3.7679269999999998</v>
      </c>
      <c r="Y280" s="11">
        <v>2.3502540000000001</v>
      </c>
      <c r="Z280" s="18">
        <f t="shared" si="12"/>
        <v>0.38414260709187914</v>
      </c>
      <c r="AA280" s="11">
        <v>38.414268</v>
      </c>
      <c r="AC280" s="11" t="s">
        <v>78</v>
      </c>
      <c r="AD280" s="11">
        <v>1713</v>
      </c>
      <c r="AE280" s="11">
        <v>2.8803649999999998</v>
      </c>
      <c r="AF280" s="11">
        <v>-0.92070200000000002</v>
      </c>
      <c r="AG280" s="11">
        <v>3.8010670000000002</v>
      </c>
      <c r="AH280" s="18">
        <f t="shared" si="13"/>
        <v>1.319647683540107</v>
      </c>
      <c r="AI280" s="11" t="s">
        <v>77</v>
      </c>
      <c r="AK280" s="11" t="s">
        <v>83</v>
      </c>
      <c r="AL280" s="11">
        <v>1714</v>
      </c>
      <c r="AM280" s="11">
        <v>-11.330557000000001</v>
      </c>
      <c r="AN280" s="11">
        <v>-11.63212</v>
      </c>
      <c r="AO280" s="11">
        <v>0.30156300000000003</v>
      </c>
      <c r="AP280" s="18">
        <f t="shared" si="14"/>
        <v>2.6615019897080084E-2</v>
      </c>
      <c r="AQ280" s="11">
        <v>2.6615060000000001</v>
      </c>
      <c r="AS280" s="11" t="s">
        <v>76</v>
      </c>
      <c r="AT280" s="11">
        <v>271</v>
      </c>
      <c r="AU280" s="11">
        <v>-3.6051069999999998</v>
      </c>
      <c r="AV280" s="11">
        <v>-4.9050690000000001</v>
      </c>
      <c r="AW280" s="11">
        <v>1.2999620000000001</v>
      </c>
      <c r="AX280" s="11">
        <v>36.058895</v>
      </c>
    </row>
    <row r="281" spans="21:50" x14ac:dyDescent="0.35">
      <c r="U281" s="11" t="s">
        <v>76</v>
      </c>
      <c r="V281" s="11">
        <v>1421</v>
      </c>
      <c r="W281" s="11">
        <v>-2.1124939999999999</v>
      </c>
      <c r="X281" s="11">
        <v>-2.9190339999999999</v>
      </c>
      <c r="Y281" s="11">
        <v>0.80654000000000003</v>
      </c>
      <c r="Z281" s="18">
        <f t="shared" si="12"/>
        <v>0.38179516722887735</v>
      </c>
      <c r="AA281" s="11">
        <v>38.179507999999998</v>
      </c>
      <c r="AC281" s="11" t="s">
        <v>78</v>
      </c>
      <c r="AD281" s="11">
        <v>1722</v>
      </c>
      <c r="AE281" s="11">
        <v>-20.824469000000001</v>
      </c>
      <c r="AF281" s="11">
        <v>-20.329602999999999</v>
      </c>
      <c r="AG281" s="11">
        <v>0.49486599999999997</v>
      </c>
      <c r="AH281" s="18">
        <f t="shared" si="13"/>
        <v>2.3763679160318563E-2</v>
      </c>
      <c r="AI281" s="11">
        <v>2.376369</v>
      </c>
      <c r="AK281" s="11" t="s">
        <v>83</v>
      </c>
      <c r="AL281" s="11">
        <v>1721</v>
      </c>
      <c r="AM281" s="11">
        <v>17.428156000000001</v>
      </c>
      <c r="AN281" s="11">
        <v>23.987545000000001</v>
      </c>
      <c r="AO281" s="11">
        <v>6.5593880000000002</v>
      </c>
      <c r="AP281" s="18">
        <f t="shared" si="14"/>
        <v>0.37636729898447085</v>
      </c>
      <c r="AQ281" s="11">
        <v>37.636730999999997</v>
      </c>
      <c r="AS281" s="11" t="s">
        <v>76</v>
      </c>
      <c r="AT281" s="11">
        <v>272</v>
      </c>
      <c r="AU281" s="11">
        <v>5.2953210000000004</v>
      </c>
      <c r="AV281" s="11">
        <v>3.5319440000000002</v>
      </c>
      <c r="AW281" s="11">
        <v>1.763377</v>
      </c>
      <c r="AX281" s="11">
        <v>33.300668999999999</v>
      </c>
    </row>
    <row r="282" spans="21:50" x14ac:dyDescent="0.35">
      <c r="U282" s="11" t="s">
        <v>76</v>
      </c>
      <c r="V282" s="11">
        <v>428</v>
      </c>
      <c r="W282" s="11">
        <v>-3.6956989999999998</v>
      </c>
      <c r="X282" s="11">
        <v>-5.1039669999999999</v>
      </c>
      <c r="Y282" s="11">
        <v>1.4082680000000001</v>
      </c>
      <c r="Z282" s="18">
        <f t="shared" si="12"/>
        <v>0.38105592473845951</v>
      </c>
      <c r="AA282" s="11">
        <v>38.105587</v>
      </c>
      <c r="AC282" s="11" t="s">
        <v>78</v>
      </c>
      <c r="AD282" s="11">
        <v>1725</v>
      </c>
      <c r="AE282" s="11">
        <v>-10.846223999999999</v>
      </c>
      <c r="AF282" s="11">
        <v>-13.314527999999999</v>
      </c>
      <c r="AG282" s="11">
        <v>2.4683039999999998</v>
      </c>
      <c r="AH282" s="18">
        <f t="shared" si="13"/>
        <v>0.22757265570026952</v>
      </c>
      <c r="AI282" s="11">
        <v>22.757265</v>
      </c>
      <c r="AK282" s="11" t="s">
        <v>83</v>
      </c>
      <c r="AL282" s="11">
        <v>1724</v>
      </c>
      <c r="AM282" s="11">
        <v>-4.8544929999999997</v>
      </c>
      <c r="AN282" s="11">
        <v>-4.4051910000000003</v>
      </c>
      <c r="AO282" s="11">
        <v>0.44930199999999998</v>
      </c>
      <c r="AP282" s="18">
        <f t="shared" si="14"/>
        <v>9.2553846508790935E-2</v>
      </c>
      <c r="AQ282" s="11">
        <v>9.2553929999999998</v>
      </c>
      <c r="AS282" s="11" t="s">
        <v>76</v>
      </c>
      <c r="AT282" s="11">
        <v>273</v>
      </c>
      <c r="AU282" s="11">
        <v>19.680250000000001</v>
      </c>
      <c r="AV282" s="11">
        <v>18.036823999999999</v>
      </c>
      <c r="AW282" s="11">
        <v>1.6434260000000001</v>
      </c>
      <c r="AX282" s="11">
        <v>8.3506359999999997</v>
      </c>
    </row>
    <row r="283" spans="21:50" x14ac:dyDescent="0.35">
      <c r="U283" s="11" t="s">
        <v>76</v>
      </c>
      <c r="V283" s="11">
        <v>1194</v>
      </c>
      <c r="W283" s="11">
        <v>-1.8965780000000001</v>
      </c>
      <c r="X283" s="11">
        <v>-2.6145900000000002</v>
      </c>
      <c r="Y283" s="11">
        <v>0.71801199999999998</v>
      </c>
      <c r="Z283" s="18">
        <f t="shared" si="12"/>
        <v>0.37858290036054409</v>
      </c>
      <c r="AA283" s="11">
        <v>37.858314999999997</v>
      </c>
      <c r="AC283" s="11" t="s">
        <v>78</v>
      </c>
      <c r="AD283" s="11">
        <v>1733</v>
      </c>
      <c r="AE283" s="11">
        <v>-11.964368</v>
      </c>
      <c r="AF283" s="11">
        <v>-11.721754000000001</v>
      </c>
      <c r="AG283" s="11">
        <v>0.242614</v>
      </c>
      <c r="AH283" s="18">
        <f t="shared" si="13"/>
        <v>2.0278045610098251E-2</v>
      </c>
      <c r="AI283" s="11">
        <v>2.0278070000000001</v>
      </c>
      <c r="AK283" s="11" t="s">
        <v>83</v>
      </c>
      <c r="AL283" s="11">
        <v>1732</v>
      </c>
      <c r="AM283" s="11">
        <v>0.45885399999999998</v>
      </c>
      <c r="AN283" s="11">
        <v>2.0345279999999999</v>
      </c>
      <c r="AO283" s="11">
        <v>1.575674</v>
      </c>
      <c r="AP283" s="18">
        <f t="shared" si="14"/>
        <v>3.4339332336647388</v>
      </c>
      <c r="AQ283" s="11" t="s">
        <v>77</v>
      </c>
      <c r="AS283" s="11" t="s">
        <v>83</v>
      </c>
      <c r="AT283" s="11">
        <v>274</v>
      </c>
      <c r="AU283" s="11">
        <v>4.4891899999999998</v>
      </c>
      <c r="AV283" s="11">
        <v>1.119761</v>
      </c>
      <c r="AW283" s="11">
        <v>3.3694289999999998</v>
      </c>
      <c r="AX283" s="11">
        <v>75.056495999999996</v>
      </c>
    </row>
    <row r="284" spans="21:50" x14ac:dyDescent="0.35">
      <c r="U284" s="11" t="s">
        <v>76</v>
      </c>
      <c r="V284" s="11">
        <v>1545</v>
      </c>
      <c r="W284" s="11">
        <v>5.3525119999999999</v>
      </c>
      <c r="X284" s="11">
        <v>3.3307410000000002</v>
      </c>
      <c r="Y284" s="11">
        <v>2.0217719999999999</v>
      </c>
      <c r="Z284" s="18">
        <f t="shared" si="12"/>
        <v>0.37772395465904607</v>
      </c>
      <c r="AA284" s="11">
        <v>37.772385999999997</v>
      </c>
      <c r="AC284" s="11" t="s">
        <v>78</v>
      </c>
      <c r="AD284" s="11">
        <v>1741</v>
      </c>
      <c r="AE284" s="11">
        <v>-14.788142000000001</v>
      </c>
      <c r="AF284" s="11">
        <v>-19.246986</v>
      </c>
      <c r="AG284" s="11">
        <v>4.4588429999999999</v>
      </c>
      <c r="AH284" s="18">
        <f t="shared" si="13"/>
        <v>0.30151475418615803</v>
      </c>
      <c r="AI284" s="11">
        <v>30.151478000000001</v>
      </c>
      <c r="AK284" s="11" t="s">
        <v>83</v>
      </c>
      <c r="AL284" s="11">
        <v>1739</v>
      </c>
      <c r="AM284" s="11">
        <v>-7.8348639999999996</v>
      </c>
      <c r="AN284" s="11">
        <v>-11.666188999999999</v>
      </c>
      <c r="AO284" s="11">
        <v>3.8313250000000001</v>
      </c>
      <c r="AP284" s="18">
        <f t="shared" si="14"/>
        <v>0.48900976456004858</v>
      </c>
      <c r="AQ284" s="11">
        <v>48.900975000000003</v>
      </c>
      <c r="AS284" s="11" t="s">
        <v>76</v>
      </c>
      <c r="AT284" s="11">
        <v>275</v>
      </c>
      <c r="AU284" s="11">
        <v>21.178502000000002</v>
      </c>
      <c r="AV284" s="11">
        <v>22.493721000000001</v>
      </c>
      <c r="AW284" s="11">
        <v>1.3152189999999999</v>
      </c>
      <c r="AX284" s="11">
        <v>6.2101620000000004</v>
      </c>
    </row>
    <row r="285" spans="21:50" x14ac:dyDescent="0.35">
      <c r="U285" s="11" t="s">
        <v>76</v>
      </c>
      <c r="V285" s="11">
        <v>827</v>
      </c>
      <c r="W285" s="11">
        <v>-4.1194379999999997</v>
      </c>
      <c r="X285" s="11">
        <v>-5.6687409999999998</v>
      </c>
      <c r="Y285" s="11">
        <v>1.549304</v>
      </c>
      <c r="Z285" s="18">
        <f t="shared" si="12"/>
        <v>0.37609596260460776</v>
      </c>
      <c r="AA285" s="11">
        <v>37.609591999999999</v>
      </c>
      <c r="AC285" s="11" t="s">
        <v>78</v>
      </c>
      <c r="AD285" s="11">
        <v>1742</v>
      </c>
      <c r="AE285" s="11">
        <v>47.679518000000002</v>
      </c>
      <c r="AF285" s="11">
        <v>47.519416999999997</v>
      </c>
      <c r="AG285" s="11">
        <v>0.16010099999999999</v>
      </c>
      <c r="AH285" s="18">
        <f t="shared" si="13"/>
        <v>3.3578569313557237E-3</v>
      </c>
      <c r="AI285" s="11">
        <v>0.335785</v>
      </c>
      <c r="AK285" s="11" t="s">
        <v>83</v>
      </c>
      <c r="AL285" s="11">
        <v>1746</v>
      </c>
      <c r="AM285" s="11">
        <v>4.0560960000000001</v>
      </c>
      <c r="AN285" s="11">
        <v>4.9887899999999998</v>
      </c>
      <c r="AO285" s="11">
        <v>0.93269400000000002</v>
      </c>
      <c r="AP285" s="18">
        <f t="shared" si="14"/>
        <v>0.22994869943906654</v>
      </c>
      <c r="AQ285" s="11">
        <v>22.994859999999999</v>
      </c>
      <c r="AS285" s="11" t="s">
        <v>78</v>
      </c>
      <c r="AT285" s="11">
        <v>276</v>
      </c>
      <c r="AU285" s="11">
        <v>13.126238000000001</v>
      </c>
      <c r="AV285" s="11">
        <v>11.077743999999999</v>
      </c>
      <c r="AW285" s="11">
        <v>2.0484939999999998</v>
      </c>
      <c r="AX285" s="11">
        <v>15.6061</v>
      </c>
    </row>
    <row r="286" spans="21:50" x14ac:dyDescent="0.35">
      <c r="U286" s="11" t="s">
        <v>76</v>
      </c>
      <c r="V286" s="11">
        <v>36</v>
      </c>
      <c r="W286" s="11">
        <v>-5.4351370000000001</v>
      </c>
      <c r="X286" s="11">
        <v>-7.4661429999999998</v>
      </c>
      <c r="Y286" s="11">
        <v>2.0310069999999998</v>
      </c>
      <c r="Z286" s="18">
        <f t="shared" si="12"/>
        <v>0.37368092101450245</v>
      </c>
      <c r="AA286" s="11">
        <v>37.368088999999998</v>
      </c>
      <c r="AC286" s="11" t="s">
        <v>78</v>
      </c>
      <c r="AD286" s="11">
        <v>1753</v>
      </c>
      <c r="AE286" s="11">
        <v>-21.038829</v>
      </c>
      <c r="AF286" s="11">
        <v>-21.730402999999999</v>
      </c>
      <c r="AG286" s="11">
        <v>0.69157299999999999</v>
      </c>
      <c r="AH286" s="18">
        <f t="shared" si="13"/>
        <v>3.287126864332611E-2</v>
      </c>
      <c r="AI286" s="11">
        <v>3.287128</v>
      </c>
      <c r="AK286" s="11" t="s">
        <v>83</v>
      </c>
      <c r="AL286" s="11">
        <v>1749</v>
      </c>
      <c r="AM286" s="11">
        <v>-11.949441999999999</v>
      </c>
      <c r="AN286" s="11">
        <v>-14.435744</v>
      </c>
      <c r="AO286" s="11">
        <v>2.4863019999999998</v>
      </c>
      <c r="AP286" s="18">
        <f t="shared" si="14"/>
        <v>0.20806846043522367</v>
      </c>
      <c r="AQ286" s="11">
        <v>20.806846</v>
      </c>
      <c r="AS286" s="11" t="s">
        <v>76</v>
      </c>
      <c r="AT286" s="11">
        <v>277</v>
      </c>
      <c r="AU286" s="11">
        <v>24.008037999999999</v>
      </c>
      <c r="AV286" s="11">
        <v>19.702773000000001</v>
      </c>
      <c r="AW286" s="11">
        <v>4.3052659999999996</v>
      </c>
      <c r="AX286" s="11">
        <v>17.932600000000001</v>
      </c>
    </row>
    <row r="287" spans="21:50" x14ac:dyDescent="0.35">
      <c r="U287" s="11" t="s">
        <v>76</v>
      </c>
      <c r="V287" s="11">
        <v>439</v>
      </c>
      <c r="W287" s="11">
        <v>-11.177104</v>
      </c>
      <c r="X287" s="11">
        <v>-7.005077</v>
      </c>
      <c r="Y287" s="11">
        <v>4.1720259999999998</v>
      </c>
      <c r="Z287" s="18">
        <f t="shared" si="12"/>
        <v>0.3732653825176897</v>
      </c>
      <c r="AA287" s="11">
        <v>37.326540999999999</v>
      </c>
      <c r="AC287" s="11" t="s">
        <v>78</v>
      </c>
      <c r="AD287" s="11">
        <v>1757</v>
      </c>
      <c r="AE287" s="11">
        <v>14.634372000000001</v>
      </c>
      <c r="AF287" s="11">
        <v>13.809265</v>
      </c>
      <c r="AG287" s="11">
        <v>0.82510700000000003</v>
      </c>
      <c r="AH287" s="18">
        <f t="shared" si="13"/>
        <v>5.6381442264826942E-2</v>
      </c>
      <c r="AI287" s="11">
        <v>5.6381449999999997</v>
      </c>
      <c r="AK287" s="11" t="s">
        <v>83</v>
      </c>
      <c r="AL287" s="11">
        <v>1759</v>
      </c>
      <c r="AM287" s="11">
        <v>-4.0186859999999998</v>
      </c>
      <c r="AN287" s="11">
        <v>-3.713657</v>
      </c>
      <c r="AO287" s="11">
        <v>0.30502800000000002</v>
      </c>
      <c r="AP287" s="18">
        <f t="shared" si="14"/>
        <v>7.5902421836391301E-2</v>
      </c>
      <c r="AQ287" s="11">
        <v>7.5902459999999996</v>
      </c>
      <c r="AS287" s="11" t="s">
        <v>76</v>
      </c>
      <c r="AT287" s="11">
        <v>278</v>
      </c>
      <c r="AU287" s="11">
        <v>1.5518289999999999</v>
      </c>
      <c r="AV287" s="11">
        <v>2.1803599999999999</v>
      </c>
      <c r="AW287" s="11">
        <v>0.62853099999999995</v>
      </c>
      <c r="AX287" s="11">
        <v>40.502549999999999</v>
      </c>
    </row>
    <row r="288" spans="21:50" x14ac:dyDescent="0.35">
      <c r="U288" s="11" t="s">
        <v>76</v>
      </c>
      <c r="V288" s="11">
        <v>1593</v>
      </c>
      <c r="W288" s="11">
        <v>4.9451929999999997</v>
      </c>
      <c r="X288" s="11">
        <v>3.100552</v>
      </c>
      <c r="Y288" s="11">
        <v>1.844641</v>
      </c>
      <c r="Z288" s="18">
        <f t="shared" si="12"/>
        <v>0.37301698841683228</v>
      </c>
      <c r="AA288" s="11">
        <v>37.301707</v>
      </c>
      <c r="AC288" s="11" t="s">
        <v>78</v>
      </c>
      <c r="AD288" s="11">
        <v>1765</v>
      </c>
      <c r="AE288" s="11">
        <v>-3.9140630000000001</v>
      </c>
      <c r="AF288" s="11">
        <v>-3.587977</v>
      </c>
      <c r="AG288" s="11">
        <v>0.32608700000000002</v>
      </c>
      <c r="AH288" s="18">
        <f t="shared" si="13"/>
        <v>8.3311638059990353E-2</v>
      </c>
      <c r="AI288" s="11">
        <v>8.3311550000000008</v>
      </c>
      <c r="AK288" s="11" t="s">
        <v>83</v>
      </c>
      <c r="AL288" s="11">
        <v>1760</v>
      </c>
      <c r="AM288" s="11">
        <v>-7.5361149999999997</v>
      </c>
      <c r="AN288" s="11">
        <v>-7.2275309999999999</v>
      </c>
      <c r="AO288" s="11">
        <v>0.30858400000000002</v>
      </c>
      <c r="AP288" s="18">
        <f t="shared" si="14"/>
        <v>4.0947358154699076E-2</v>
      </c>
      <c r="AQ288" s="11">
        <v>4.0947360000000002</v>
      </c>
      <c r="AS288" s="11" t="s">
        <v>76</v>
      </c>
      <c r="AT288" s="11">
        <v>279</v>
      </c>
      <c r="AU288" s="11">
        <v>-3.7500529999999999</v>
      </c>
      <c r="AV288" s="11">
        <v>-3.860973</v>
      </c>
      <c r="AW288" s="11">
        <v>0.110919</v>
      </c>
      <c r="AX288" s="11">
        <v>2.9578090000000001</v>
      </c>
    </row>
    <row r="289" spans="21:50" x14ac:dyDescent="0.35">
      <c r="U289" s="11" t="s">
        <v>76</v>
      </c>
      <c r="V289" s="11">
        <v>1078</v>
      </c>
      <c r="W289" s="11">
        <v>-5.8072359999999996</v>
      </c>
      <c r="X289" s="11">
        <v>-3.6554009999999999</v>
      </c>
      <c r="Y289" s="11">
        <v>2.1518359999999999</v>
      </c>
      <c r="Z289" s="18">
        <f t="shared" si="12"/>
        <v>0.37054392141114983</v>
      </c>
      <c r="AA289" s="11">
        <v>37.054386000000001</v>
      </c>
      <c r="AC289" s="11" t="s">
        <v>78</v>
      </c>
      <c r="AD289" s="11">
        <v>1767</v>
      </c>
      <c r="AE289" s="11">
        <v>42.291603000000002</v>
      </c>
      <c r="AF289" s="11">
        <v>43.492559</v>
      </c>
      <c r="AG289" s="11">
        <v>1.200955</v>
      </c>
      <c r="AH289" s="18">
        <f t="shared" si="13"/>
        <v>2.8397008266629192E-2</v>
      </c>
      <c r="AI289" s="11">
        <v>2.8397009999999998</v>
      </c>
      <c r="AK289" s="11" t="s">
        <v>83</v>
      </c>
      <c r="AL289" s="11">
        <v>1770</v>
      </c>
      <c r="AM289" s="11">
        <v>-14.800052000000001</v>
      </c>
      <c r="AN289" s="11">
        <v>-15.215797</v>
      </c>
      <c r="AO289" s="11">
        <v>0.41574499999999998</v>
      </c>
      <c r="AP289" s="18">
        <f t="shared" si="14"/>
        <v>2.809077968104436E-2</v>
      </c>
      <c r="AQ289" s="11">
        <v>2.809075</v>
      </c>
      <c r="AS289" s="11" t="s">
        <v>83</v>
      </c>
      <c r="AT289" s="11">
        <v>280</v>
      </c>
      <c r="AU289" s="11">
        <v>-4.4659360000000001</v>
      </c>
      <c r="AV289" s="11">
        <v>-2.1849029999999998</v>
      </c>
      <c r="AW289" s="11">
        <v>2.2810320000000002</v>
      </c>
      <c r="AX289" s="11">
        <v>51.076247000000002</v>
      </c>
    </row>
    <row r="290" spans="21:50" x14ac:dyDescent="0.35">
      <c r="U290" s="11" t="s">
        <v>76</v>
      </c>
      <c r="V290" s="11">
        <v>476</v>
      </c>
      <c r="W290" s="11">
        <v>6.6074960000000003</v>
      </c>
      <c r="X290" s="11">
        <v>4.1642970000000004</v>
      </c>
      <c r="Y290" s="11">
        <v>2.4432</v>
      </c>
      <c r="Z290" s="18">
        <f t="shared" si="12"/>
        <v>0.369761858349971</v>
      </c>
      <c r="AA290" s="11">
        <v>36.976177999999997</v>
      </c>
      <c r="AC290" s="11" t="s">
        <v>78</v>
      </c>
      <c r="AD290" s="11">
        <v>1776</v>
      </c>
      <c r="AE290" s="11">
        <v>25.868110000000001</v>
      </c>
      <c r="AF290" s="11">
        <v>33.346304000000003</v>
      </c>
      <c r="AG290" s="11">
        <v>7.4781940000000002</v>
      </c>
      <c r="AH290" s="18">
        <f t="shared" si="13"/>
        <v>0.28908930725901505</v>
      </c>
      <c r="AI290" s="11">
        <v>28.908929000000001</v>
      </c>
      <c r="AK290" s="11" t="s">
        <v>83</v>
      </c>
      <c r="AL290" s="11">
        <v>1772</v>
      </c>
      <c r="AM290" s="11">
        <v>-17.264398</v>
      </c>
      <c r="AN290" s="11">
        <v>-14.838939999999999</v>
      </c>
      <c r="AO290" s="11">
        <v>2.4254579999999999</v>
      </c>
      <c r="AP290" s="18">
        <f t="shared" si="14"/>
        <v>0.14048899938474541</v>
      </c>
      <c r="AQ290" s="11">
        <v>14.0489</v>
      </c>
      <c r="AS290" s="11" t="s">
        <v>76</v>
      </c>
      <c r="AT290" s="11">
        <v>281</v>
      </c>
      <c r="AU290" s="11">
        <v>2.625235</v>
      </c>
      <c r="AV290" s="11">
        <v>0.61144900000000002</v>
      </c>
      <c r="AW290" s="11">
        <v>2.0137860000000001</v>
      </c>
      <c r="AX290" s="11">
        <v>76.708781000000002</v>
      </c>
    </row>
    <row r="291" spans="21:50" x14ac:dyDescent="0.35">
      <c r="U291" s="11" t="s">
        <v>76</v>
      </c>
      <c r="V291" s="11">
        <v>1562</v>
      </c>
      <c r="W291" s="11">
        <v>7.6774990000000001</v>
      </c>
      <c r="X291" s="11">
        <v>10.484429</v>
      </c>
      <c r="Y291" s="11">
        <v>2.8069289999999998</v>
      </c>
      <c r="Z291" s="18">
        <f t="shared" si="12"/>
        <v>0.36560460639591091</v>
      </c>
      <c r="AA291" s="11">
        <v>36.560464000000003</v>
      </c>
      <c r="AC291" s="11" t="s">
        <v>78</v>
      </c>
      <c r="AD291" s="11">
        <v>1778</v>
      </c>
      <c r="AE291" s="11">
        <v>4.2265560000000004</v>
      </c>
      <c r="AF291" s="11">
        <v>13.618888999999999</v>
      </c>
      <c r="AG291" s="11">
        <v>9.3923330000000007</v>
      </c>
      <c r="AH291" s="18">
        <f t="shared" si="13"/>
        <v>2.2222189886990731</v>
      </c>
      <c r="AI291" s="11" t="s">
        <v>77</v>
      </c>
      <c r="AK291" s="11" t="s">
        <v>83</v>
      </c>
      <c r="AL291" s="11">
        <v>1780</v>
      </c>
      <c r="AM291" s="11">
        <v>6.152908</v>
      </c>
      <c r="AN291" s="11">
        <v>6.2053279999999997</v>
      </c>
      <c r="AO291" s="11">
        <v>5.2420000000000001E-2</v>
      </c>
      <c r="AP291" s="18">
        <f t="shared" si="14"/>
        <v>8.5195488052153545E-3</v>
      </c>
      <c r="AQ291" s="11">
        <v>0.85195200000000004</v>
      </c>
      <c r="AS291" s="11" t="s">
        <v>76</v>
      </c>
      <c r="AT291" s="11">
        <v>282</v>
      </c>
      <c r="AU291" s="11">
        <v>-10.680009999999999</v>
      </c>
      <c r="AV291" s="11">
        <v>-14.263287</v>
      </c>
      <c r="AW291" s="11">
        <v>3.5832760000000001</v>
      </c>
      <c r="AX291" s="11">
        <v>33.551243999999997</v>
      </c>
    </row>
    <row r="292" spans="21:50" x14ac:dyDescent="0.35">
      <c r="U292" s="11" t="s">
        <v>76</v>
      </c>
      <c r="V292" s="11">
        <v>1954</v>
      </c>
      <c r="W292" s="11">
        <v>-4.1368330000000002</v>
      </c>
      <c r="X292" s="11">
        <v>-5.6459339999999996</v>
      </c>
      <c r="Y292" s="11">
        <v>1.509101</v>
      </c>
      <c r="Z292" s="18">
        <f t="shared" si="12"/>
        <v>0.3647962100476379</v>
      </c>
      <c r="AA292" s="11">
        <v>36.479616</v>
      </c>
      <c r="AC292" s="11" t="s">
        <v>78</v>
      </c>
      <c r="AD292" s="11">
        <v>1788</v>
      </c>
      <c r="AE292" s="11">
        <v>-12.193872000000001</v>
      </c>
      <c r="AF292" s="11">
        <v>-12.184568000000001</v>
      </c>
      <c r="AG292" s="11">
        <v>9.3039999999999998E-3</v>
      </c>
      <c r="AH292" s="18">
        <f t="shared" si="13"/>
        <v>7.6300620508399622E-4</v>
      </c>
      <c r="AI292" s="11">
        <v>7.6298000000000005E-2</v>
      </c>
      <c r="AK292" s="11" t="s">
        <v>83</v>
      </c>
      <c r="AL292" s="11">
        <v>1787</v>
      </c>
      <c r="AM292" s="11">
        <v>-2.3559549999999998</v>
      </c>
      <c r="AN292" s="11">
        <v>-4.8339230000000004</v>
      </c>
      <c r="AO292" s="11">
        <v>2.4779680000000002</v>
      </c>
      <c r="AP292" s="18">
        <f t="shared" si="14"/>
        <v>1.0517891895218714</v>
      </c>
      <c r="AQ292" s="11" t="s">
        <v>77</v>
      </c>
      <c r="AS292" s="11" t="s">
        <v>78</v>
      </c>
      <c r="AT292" s="11">
        <v>283</v>
      </c>
      <c r="AU292" s="11">
        <v>-12.129910000000001</v>
      </c>
      <c r="AV292" s="11">
        <v>-13.008084999999999</v>
      </c>
      <c r="AW292" s="11">
        <v>0.87817500000000004</v>
      </c>
      <c r="AX292" s="11">
        <v>7.2397520000000002</v>
      </c>
    </row>
    <row r="293" spans="21:50" x14ac:dyDescent="0.35">
      <c r="U293" s="11" t="s">
        <v>76</v>
      </c>
      <c r="V293" s="11">
        <v>1723</v>
      </c>
      <c r="W293" s="11">
        <v>2.6067520000000002</v>
      </c>
      <c r="X293" s="11">
        <v>1.6559269999999999</v>
      </c>
      <c r="Y293" s="11">
        <v>0.95082500000000003</v>
      </c>
      <c r="Z293" s="18">
        <f t="shared" si="12"/>
        <v>0.36475468322264643</v>
      </c>
      <c r="AA293" s="11">
        <v>36.475465999999997</v>
      </c>
      <c r="AC293" s="11" t="s">
        <v>78</v>
      </c>
      <c r="AD293" s="11">
        <v>1790</v>
      </c>
      <c r="AE293" s="11">
        <v>7.8350710000000001</v>
      </c>
      <c r="AF293" s="11">
        <v>9.1396370000000005</v>
      </c>
      <c r="AG293" s="11">
        <v>1.304565</v>
      </c>
      <c r="AH293" s="18">
        <f t="shared" si="13"/>
        <v>0.1665032773793626</v>
      </c>
      <c r="AI293" s="11">
        <v>16.650331000000001</v>
      </c>
      <c r="AK293" s="11" t="s">
        <v>83</v>
      </c>
      <c r="AL293" s="11">
        <v>1793</v>
      </c>
      <c r="AM293" s="11">
        <v>19.978726000000002</v>
      </c>
      <c r="AN293" s="11">
        <v>23.857852999999999</v>
      </c>
      <c r="AO293" s="11">
        <v>3.879127</v>
      </c>
      <c r="AP293" s="18">
        <f t="shared" si="14"/>
        <v>0.19416288105657986</v>
      </c>
      <c r="AQ293" s="11">
        <v>19.41629</v>
      </c>
      <c r="AS293" s="11" t="s">
        <v>76</v>
      </c>
      <c r="AT293" s="11">
        <v>284</v>
      </c>
      <c r="AU293" s="11">
        <v>37.896954000000001</v>
      </c>
      <c r="AV293" s="11">
        <v>36.93665</v>
      </c>
      <c r="AW293" s="11">
        <v>0.96030499999999996</v>
      </c>
      <c r="AX293" s="11">
        <v>2.533989</v>
      </c>
    </row>
    <row r="294" spans="21:50" x14ac:dyDescent="0.35">
      <c r="U294" s="11" t="s">
        <v>76</v>
      </c>
      <c r="V294" s="11">
        <v>475</v>
      </c>
      <c r="W294" s="11">
        <v>-2.246772</v>
      </c>
      <c r="X294" s="11">
        <v>-1.4289970000000001</v>
      </c>
      <c r="Y294" s="11">
        <v>0.81777500000000003</v>
      </c>
      <c r="Z294" s="18">
        <f t="shared" si="12"/>
        <v>0.36397774228982738</v>
      </c>
      <c r="AA294" s="11">
        <v>36.397782999999997</v>
      </c>
      <c r="AC294" s="11" t="s">
        <v>78</v>
      </c>
      <c r="AD294" s="11">
        <v>1801</v>
      </c>
      <c r="AE294" s="11">
        <v>1.2632570000000001</v>
      </c>
      <c r="AF294" s="11">
        <v>3.0099209999999998</v>
      </c>
      <c r="AG294" s="11">
        <v>1.746664</v>
      </c>
      <c r="AH294" s="18">
        <f t="shared" si="13"/>
        <v>1.3826671849037844</v>
      </c>
      <c r="AI294" s="11" t="s">
        <v>77</v>
      </c>
      <c r="AK294" s="11" t="s">
        <v>83</v>
      </c>
      <c r="AL294" s="11">
        <v>1796</v>
      </c>
      <c r="AM294" s="11">
        <v>27.34675</v>
      </c>
      <c r="AN294" s="11">
        <v>23.740172000000001</v>
      </c>
      <c r="AO294" s="11">
        <v>3.6065779999999998</v>
      </c>
      <c r="AP294" s="18">
        <f t="shared" si="14"/>
        <v>0.13188324023878523</v>
      </c>
      <c r="AQ294" s="11">
        <v>13.188323</v>
      </c>
      <c r="AS294" s="11" t="s">
        <v>76</v>
      </c>
      <c r="AT294" s="11">
        <v>285</v>
      </c>
      <c r="AU294" s="11">
        <v>-1.5969359999999999</v>
      </c>
      <c r="AV294" s="11">
        <v>-3.8193239999999999</v>
      </c>
      <c r="AW294" s="11">
        <v>2.222388</v>
      </c>
      <c r="AX294" s="11" t="s">
        <v>77</v>
      </c>
    </row>
    <row r="295" spans="21:50" x14ac:dyDescent="0.35">
      <c r="U295" s="11" t="s">
        <v>76</v>
      </c>
      <c r="V295" s="11">
        <v>1855</v>
      </c>
      <c r="W295" s="11">
        <v>8.2267229999999998</v>
      </c>
      <c r="X295" s="11">
        <v>11.216512</v>
      </c>
      <c r="Y295" s="11">
        <v>2.989789</v>
      </c>
      <c r="Z295" s="18">
        <f t="shared" si="12"/>
        <v>0.36342405110759168</v>
      </c>
      <c r="AA295" s="11">
        <v>36.342402999999997</v>
      </c>
      <c r="AC295" s="11" t="s">
        <v>78</v>
      </c>
      <c r="AD295" s="11">
        <v>1806</v>
      </c>
      <c r="AE295" s="11">
        <v>-10.263318</v>
      </c>
      <c r="AF295" s="11">
        <v>4.8675100000000002</v>
      </c>
      <c r="AG295" s="11">
        <v>15.130827999999999</v>
      </c>
      <c r="AH295" s="18">
        <f t="shared" si="13"/>
        <v>1.4742628066284216</v>
      </c>
      <c r="AI295" s="11" t="s">
        <v>77</v>
      </c>
      <c r="AK295" s="11" t="s">
        <v>83</v>
      </c>
      <c r="AL295" s="11">
        <v>1805</v>
      </c>
      <c r="AM295" s="11">
        <v>-15.068187</v>
      </c>
      <c r="AN295" s="11">
        <v>-15.546862000000001</v>
      </c>
      <c r="AO295" s="11">
        <v>0.47867500000000002</v>
      </c>
      <c r="AP295" s="18">
        <f t="shared" si="14"/>
        <v>3.1767259060429764E-2</v>
      </c>
      <c r="AQ295" s="11">
        <v>3.1767259999999999</v>
      </c>
      <c r="AS295" s="11" t="s">
        <v>76</v>
      </c>
      <c r="AT295" s="11">
        <v>286</v>
      </c>
      <c r="AU295" s="11">
        <v>-4.2277389999999997</v>
      </c>
      <c r="AV295" s="11">
        <v>-2.4723760000000001</v>
      </c>
      <c r="AW295" s="11">
        <v>1.755363</v>
      </c>
      <c r="AX295" s="11">
        <v>41.520141000000002</v>
      </c>
    </row>
    <row r="296" spans="21:50" x14ac:dyDescent="0.35">
      <c r="U296" s="11" t="s">
        <v>76</v>
      </c>
      <c r="V296" s="11">
        <v>688</v>
      </c>
      <c r="W296" s="11">
        <v>-12.830450000000001</v>
      </c>
      <c r="X296" s="11">
        <v>-8.1751310000000004</v>
      </c>
      <c r="Y296" s="11">
        <v>4.6553190000000004</v>
      </c>
      <c r="Z296" s="18">
        <f t="shared" si="12"/>
        <v>0.36283364963816545</v>
      </c>
      <c r="AA296" s="11">
        <v>36.283363000000001</v>
      </c>
      <c r="AC296" s="11" t="s">
        <v>78</v>
      </c>
      <c r="AD296" s="11">
        <v>1809</v>
      </c>
      <c r="AE296" s="11">
        <v>38.982244999999999</v>
      </c>
      <c r="AF296" s="11">
        <v>47.523797000000002</v>
      </c>
      <c r="AG296" s="11">
        <v>8.5415530000000004</v>
      </c>
      <c r="AH296" s="18">
        <f t="shared" si="13"/>
        <v>0.21911393250953096</v>
      </c>
      <c r="AI296" s="11">
        <v>21.911393</v>
      </c>
      <c r="AK296" s="11" t="s">
        <v>83</v>
      </c>
      <c r="AL296" s="11">
        <v>1811</v>
      </c>
      <c r="AM296" s="11">
        <v>-4.3958680000000001</v>
      </c>
      <c r="AN296" s="11">
        <v>-2.7949060000000001</v>
      </c>
      <c r="AO296" s="11">
        <v>1.600962</v>
      </c>
      <c r="AP296" s="18">
        <f t="shared" si="14"/>
        <v>0.36419701410506411</v>
      </c>
      <c r="AQ296" s="11">
        <v>36.419693000000002</v>
      </c>
      <c r="AS296" s="11" t="s">
        <v>78</v>
      </c>
      <c r="AT296" s="11">
        <v>287</v>
      </c>
      <c r="AU296" s="11">
        <v>-18.296968</v>
      </c>
      <c r="AV296" s="11">
        <v>-17.891567999999999</v>
      </c>
      <c r="AW296" s="11">
        <v>0.40539999999999998</v>
      </c>
      <c r="AX296" s="11">
        <v>2.2156699999999998</v>
      </c>
    </row>
    <row r="297" spans="21:50" x14ac:dyDescent="0.35">
      <c r="U297" s="11" t="s">
        <v>76</v>
      </c>
      <c r="V297" s="11">
        <v>804</v>
      </c>
      <c r="W297" s="11">
        <v>-7.7736619999999998</v>
      </c>
      <c r="X297" s="11">
        <v>-10.580603999999999</v>
      </c>
      <c r="Y297" s="11">
        <v>2.806943</v>
      </c>
      <c r="Z297" s="18">
        <f t="shared" si="12"/>
        <v>0.36108374663060988</v>
      </c>
      <c r="AA297" s="11">
        <v>36.108373</v>
      </c>
      <c r="AC297" s="11" t="s">
        <v>78</v>
      </c>
      <c r="AD297" s="11">
        <v>1820</v>
      </c>
      <c r="AE297" s="11">
        <v>-13.148728</v>
      </c>
      <c r="AF297" s="11">
        <v>-11.530138000000001</v>
      </c>
      <c r="AG297" s="11">
        <v>1.61859</v>
      </c>
      <c r="AH297" s="18">
        <f t="shared" si="13"/>
        <v>0.12309859934740455</v>
      </c>
      <c r="AI297" s="11">
        <v>12.309856999999999</v>
      </c>
      <c r="AK297" s="11" t="s">
        <v>83</v>
      </c>
      <c r="AL297" s="11">
        <v>1819</v>
      </c>
      <c r="AM297" s="11">
        <v>-18.79768</v>
      </c>
      <c r="AN297" s="11">
        <v>-19.338483</v>
      </c>
      <c r="AO297" s="11">
        <v>0.54080300000000003</v>
      </c>
      <c r="AP297" s="18">
        <f t="shared" si="14"/>
        <v>2.8769667320648083E-2</v>
      </c>
      <c r="AQ297" s="11">
        <v>2.8769659999999999</v>
      </c>
      <c r="AS297" s="11" t="s">
        <v>76</v>
      </c>
      <c r="AT297" s="11">
        <v>288</v>
      </c>
      <c r="AU297" s="11">
        <v>-12.473988</v>
      </c>
      <c r="AV297" s="11">
        <v>-11.161977</v>
      </c>
      <c r="AW297" s="11">
        <v>1.312011</v>
      </c>
      <c r="AX297" s="11">
        <v>10.517977999999999</v>
      </c>
    </row>
    <row r="298" spans="21:50" x14ac:dyDescent="0.35">
      <c r="U298" s="11" t="s">
        <v>76</v>
      </c>
      <c r="V298" s="11">
        <v>271</v>
      </c>
      <c r="W298" s="11">
        <v>-3.6051069999999998</v>
      </c>
      <c r="X298" s="11">
        <v>-4.9050690000000001</v>
      </c>
      <c r="Y298" s="11">
        <v>1.2999620000000001</v>
      </c>
      <c r="Z298" s="18">
        <f t="shared" si="12"/>
        <v>0.36058901996528814</v>
      </c>
      <c r="AA298" s="11">
        <v>36.058895</v>
      </c>
      <c r="AC298" s="11" t="s">
        <v>78</v>
      </c>
      <c r="AD298" s="11">
        <v>1824</v>
      </c>
      <c r="AE298" s="11">
        <v>28.326969999999999</v>
      </c>
      <c r="AF298" s="11">
        <v>24.902346999999999</v>
      </c>
      <c r="AG298" s="11">
        <v>3.4246219999999998</v>
      </c>
      <c r="AH298" s="18">
        <f t="shared" si="13"/>
        <v>0.12089616362074729</v>
      </c>
      <c r="AI298" s="11">
        <v>12.089618</v>
      </c>
      <c r="AK298" s="11" t="s">
        <v>83</v>
      </c>
      <c r="AL298" s="11">
        <v>1823</v>
      </c>
      <c r="AM298" s="11">
        <v>-22.035357999999999</v>
      </c>
      <c r="AN298" s="11">
        <v>-18.428165</v>
      </c>
      <c r="AO298" s="11">
        <v>3.6071930000000001</v>
      </c>
      <c r="AP298" s="18">
        <f t="shared" si="14"/>
        <v>0.16370022216112851</v>
      </c>
      <c r="AQ298" s="11">
        <v>16.370023</v>
      </c>
      <c r="AS298" s="11" t="s">
        <v>76</v>
      </c>
      <c r="AT298" s="11">
        <v>289</v>
      </c>
      <c r="AU298" s="11">
        <v>23.074245999999999</v>
      </c>
      <c r="AV298" s="11">
        <v>25.909319</v>
      </c>
      <c r="AW298" s="11">
        <v>2.835073</v>
      </c>
      <c r="AX298" s="11">
        <v>12.286740999999999</v>
      </c>
    </row>
    <row r="299" spans="21:50" x14ac:dyDescent="0.35">
      <c r="U299" s="11" t="s">
        <v>76</v>
      </c>
      <c r="V299" s="11">
        <v>1264</v>
      </c>
      <c r="W299" s="11">
        <v>-13.464442999999999</v>
      </c>
      <c r="X299" s="11">
        <v>-8.6257940000000008</v>
      </c>
      <c r="Y299" s="11">
        <v>4.8386480000000001</v>
      </c>
      <c r="Z299" s="18">
        <f t="shared" si="12"/>
        <v>0.35936488423620644</v>
      </c>
      <c r="AA299" s="11">
        <v>35.936490999999997</v>
      </c>
      <c r="AC299" s="11" t="s">
        <v>78</v>
      </c>
      <c r="AD299" s="11">
        <v>1827</v>
      </c>
      <c r="AE299" s="11">
        <v>-8.9382809999999999</v>
      </c>
      <c r="AF299" s="11">
        <v>-6.8392850000000003</v>
      </c>
      <c r="AG299" s="11">
        <v>2.0989960000000001</v>
      </c>
      <c r="AH299" s="18">
        <f t="shared" si="13"/>
        <v>0.23483217858109406</v>
      </c>
      <c r="AI299" s="11">
        <v>23.483218999999998</v>
      </c>
      <c r="AK299" s="11" t="s">
        <v>83</v>
      </c>
      <c r="AL299" s="11">
        <v>1829</v>
      </c>
      <c r="AM299" s="11">
        <v>10.012459</v>
      </c>
      <c r="AN299" s="11">
        <v>9.2445950000000003</v>
      </c>
      <c r="AO299" s="11">
        <v>0.76786399999999999</v>
      </c>
      <c r="AP299" s="18">
        <f t="shared" si="14"/>
        <v>7.6690850868902441E-2</v>
      </c>
      <c r="AQ299" s="11">
        <v>7.6690829999999997</v>
      </c>
      <c r="AS299" s="11" t="s">
        <v>83</v>
      </c>
      <c r="AT299" s="11">
        <v>290</v>
      </c>
      <c r="AU299" s="11">
        <v>7.0778840000000001</v>
      </c>
      <c r="AV299" s="11">
        <v>10.226281999999999</v>
      </c>
      <c r="AW299" s="11">
        <v>3.1483970000000001</v>
      </c>
      <c r="AX299" s="11">
        <v>44.482182999999999</v>
      </c>
    </row>
    <row r="300" spans="21:50" x14ac:dyDescent="0.35">
      <c r="U300" s="11" t="s">
        <v>76</v>
      </c>
      <c r="V300" s="11">
        <v>1094</v>
      </c>
      <c r="W300" s="11">
        <v>-6.4077789999999997</v>
      </c>
      <c r="X300" s="11">
        <v>-4.1056109999999997</v>
      </c>
      <c r="Y300" s="11">
        <v>2.3021669999999999</v>
      </c>
      <c r="Z300" s="18">
        <f t="shared" si="12"/>
        <v>0.35927690390071193</v>
      </c>
      <c r="AA300" s="11">
        <v>35.927697999999999</v>
      </c>
      <c r="AC300" s="11" t="s">
        <v>78</v>
      </c>
      <c r="AD300" s="11">
        <v>1832</v>
      </c>
      <c r="AE300" s="11">
        <v>12.291214</v>
      </c>
      <c r="AF300" s="11">
        <v>5.2866</v>
      </c>
      <c r="AG300" s="11">
        <v>7.0046140000000001</v>
      </c>
      <c r="AH300" s="18">
        <f t="shared" si="13"/>
        <v>0.56988788902381815</v>
      </c>
      <c r="AI300" s="11">
        <v>56.988788</v>
      </c>
      <c r="AK300" s="11" t="s">
        <v>83</v>
      </c>
      <c r="AL300" s="11">
        <v>1837</v>
      </c>
      <c r="AM300" s="11">
        <v>4.5034200000000002</v>
      </c>
      <c r="AN300" s="11">
        <v>9.2238279999999992</v>
      </c>
      <c r="AO300" s="11">
        <v>4.7204069999999998</v>
      </c>
      <c r="AP300" s="18">
        <f t="shared" si="14"/>
        <v>1.0481827144703357</v>
      </c>
      <c r="AQ300" s="11" t="s">
        <v>77</v>
      </c>
      <c r="AS300" s="11" t="s">
        <v>76</v>
      </c>
      <c r="AT300" s="11">
        <v>291</v>
      </c>
      <c r="AU300" s="11">
        <v>-11.209175999999999</v>
      </c>
      <c r="AV300" s="11">
        <v>-11.139646000000001</v>
      </c>
      <c r="AW300" s="11">
        <v>6.9529999999999995E-2</v>
      </c>
      <c r="AX300" s="11">
        <v>0.62029599999999996</v>
      </c>
    </row>
    <row r="301" spans="21:50" x14ac:dyDescent="0.35">
      <c r="U301" s="11" t="s">
        <v>76</v>
      </c>
      <c r="V301" s="11">
        <v>1997</v>
      </c>
      <c r="W301" s="11">
        <v>-3.4201809999999999</v>
      </c>
      <c r="X301" s="11">
        <v>-4.6489570000000002</v>
      </c>
      <c r="Y301" s="11">
        <v>1.2287760000000001</v>
      </c>
      <c r="Z301" s="18">
        <f t="shared" si="12"/>
        <v>0.35927221395592812</v>
      </c>
      <c r="AA301" s="11">
        <v>35.927222999999998</v>
      </c>
      <c r="AC301" s="11" t="s">
        <v>78</v>
      </c>
      <c r="AD301" s="11">
        <v>1842</v>
      </c>
      <c r="AE301" s="11">
        <v>-27.707571000000002</v>
      </c>
      <c r="AF301" s="11">
        <v>-26.145916</v>
      </c>
      <c r="AG301" s="11">
        <v>1.5616540000000001</v>
      </c>
      <c r="AH301" s="18">
        <f t="shared" si="13"/>
        <v>5.6361995788082618E-2</v>
      </c>
      <c r="AI301" s="11">
        <v>5.6362009999999998</v>
      </c>
      <c r="AK301" s="11" t="s">
        <v>83</v>
      </c>
      <c r="AL301" s="11">
        <v>1841</v>
      </c>
      <c r="AM301" s="11">
        <v>-14.990504</v>
      </c>
      <c r="AN301" s="11">
        <v>-16.650997</v>
      </c>
      <c r="AO301" s="11">
        <v>1.660493</v>
      </c>
      <c r="AP301" s="18">
        <f t="shared" si="14"/>
        <v>0.11076965791143513</v>
      </c>
      <c r="AQ301" s="11">
        <v>11.076964</v>
      </c>
      <c r="AS301" s="11" t="s">
        <v>76</v>
      </c>
      <c r="AT301" s="11">
        <v>292</v>
      </c>
      <c r="AU301" s="11">
        <v>0.85638999999999998</v>
      </c>
      <c r="AV301" s="11">
        <v>3.9619399999999998</v>
      </c>
      <c r="AW301" s="11">
        <v>3.10555</v>
      </c>
      <c r="AX301" s="11" t="s">
        <v>77</v>
      </c>
    </row>
    <row r="302" spans="21:50" x14ac:dyDescent="0.35">
      <c r="U302" s="11" t="s">
        <v>76</v>
      </c>
      <c r="V302" s="11">
        <v>819</v>
      </c>
      <c r="W302" s="11">
        <v>7.6541759999999996</v>
      </c>
      <c r="X302" s="11">
        <v>4.9042909999999997</v>
      </c>
      <c r="Y302" s="11">
        <v>2.7498849999999999</v>
      </c>
      <c r="Z302" s="18">
        <f t="shared" si="12"/>
        <v>0.35926597454775017</v>
      </c>
      <c r="AA302" s="11">
        <v>35.926594999999999</v>
      </c>
      <c r="AC302" s="11" t="s">
        <v>78</v>
      </c>
      <c r="AD302" s="11">
        <v>1849</v>
      </c>
      <c r="AE302" s="11">
        <v>-14.128337</v>
      </c>
      <c r="AF302" s="11">
        <v>-13.519536</v>
      </c>
      <c r="AG302" s="11">
        <v>0.60880100000000004</v>
      </c>
      <c r="AH302" s="18">
        <f t="shared" si="13"/>
        <v>4.3090775651798231E-2</v>
      </c>
      <c r="AI302" s="11">
        <v>4.3090789999999997</v>
      </c>
      <c r="AK302" s="11" t="s">
        <v>83</v>
      </c>
      <c r="AL302" s="11">
        <v>1848</v>
      </c>
      <c r="AM302" s="11">
        <v>-18.785710000000002</v>
      </c>
      <c r="AN302" s="11">
        <v>-18.301300000000001</v>
      </c>
      <c r="AO302" s="11">
        <v>0.48441099999999998</v>
      </c>
      <c r="AP302" s="18">
        <f t="shared" si="14"/>
        <v>2.5786142764899486E-2</v>
      </c>
      <c r="AQ302" s="11">
        <v>2.5786120000000001</v>
      </c>
      <c r="AS302" s="11" t="s">
        <v>76</v>
      </c>
      <c r="AT302" s="11">
        <v>293</v>
      </c>
      <c r="AU302" s="11">
        <v>-1.9663040000000001</v>
      </c>
      <c r="AV302" s="11">
        <v>-3.5969799999999998</v>
      </c>
      <c r="AW302" s="11">
        <v>1.630676</v>
      </c>
      <c r="AX302" s="11">
        <v>82.931006999999994</v>
      </c>
    </row>
    <row r="303" spans="21:50" x14ac:dyDescent="0.35">
      <c r="U303" s="11" t="s">
        <v>76</v>
      </c>
      <c r="V303" s="11">
        <v>569</v>
      </c>
      <c r="W303" s="11">
        <v>-3.0923799999999999</v>
      </c>
      <c r="X303" s="11">
        <v>-1.9941709999999999</v>
      </c>
      <c r="Y303" s="11">
        <v>1.098209</v>
      </c>
      <c r="Z303" s="18">
        <f t="shared" si="12"/>
        <v>0.35513390980409909</v>
      </c>
      <c r="AA303" s="11">
        <v>35.513385</v>
      </c>
      <c r="AC303" s="11" t="s">
        <v>78</v>
      </c>
      <c r="AD303" s="11">
        <v>1851</v>
      </c>
      <c r="AE303" s="11">
        <v>-13.103964</v>
      </c>
      <c r="AF303" s="11">
        <v>-13.855347</v>
      </c>
      <c r="AG303" s="11">
        <v>0.75138300000000002</v>
      </c>
      <c r="AH303" s="18">
        <f t="shared" si="13"/>
        <v>5.7340130055302356E-2</v>
      </c>
      <c r="AI303" s="11">
        <v>5.734013</v>
      </c>
      <c r="AK303" s="11" t="s">
        <v>83</v>
      </c>
      <c r="AL303" s="11">
        <v>1854</v>
      </c>
      <c r="AM303" s="11">
        <v>14.516000999999999</v>
      </c>
      <c r="AN303" s="11">
        <v>0.29167399999999999</v>
      </c>
      <c r="AO303" s="11">
        <v>14.224327000000001</v>
      </c>
      <c r="AP303" s="18">
        <f t="shared" si="14"/>
        <v>0.97990672499953679</v>
      </c>
      <c r="AQ303" s="11">
        <v>97.990673000000001</v>
      </c>
      <c r="AS303" s="11" t="s">
        <v>83</v>
      </c>
      <c r="AT303" s="11">
        <v>294</v>
      </c>
      <c r="AU303" s="11">
        <v>9.9729880000000009</v>
      </c>
      <c r="AV303" s="11">
        <v>4.2695949999999998</v>
      </c>
      <c r="AW303" s="11">
        <v>5.7033940000000003</v>
      </c>
      <c r="AX303" s="11">
        <v>57.188412999999997</v>
      </c>
    </row>
    <row r="304" spans="21:50" x14ac:dyDescent="0.35">
      <c r="U304" s="11" t="s">
        <v>76</v>
      </c>
      <c r="V304" s="11">
        <v>911</v>
      </c>
      <c r="W304" s="11">
        <v>-0.66161999999999999</v>
      </c>
      <c r="X304" s="11">
        <v>-0.42947299999999999</v>
      </c>
      <c r="Y304" s="11">
        <v>0.23214799999999999</v>
      </c>
      <c r="Z304" s="18">
        <f t="shared" si="12"/>
        <v>0.35087814757715907</v>
      </c>
      <c r="AA304" s="11">
        <v>35.087743000000003</v>
      </c>
      <c r="AC304" s="11" t="s">
        <v>78</v>
      </c>
      <c r="AD304" s="11">
        <v>1861</v>
      </c>
      <c r="AE304" s="11">
        <v>1.2002139999999999</v>
      </c>
      <c r="AF304" s="11">
        <v>-5.7138640000000001</v>
      </c>
      <c r="AG304" s="11">
        <v>6.9140779999999999</v>
      </c>
      <c r="AH304" s="18">
        <f t="shared" si="13"/>
        <v>5.7607043410591778</v>
      </c>
      <c r="AI304" s="11" t="s">
        <v>77</v>
      </c>
      <c r="AK304" s="11" t="s">
        <v>83</v>
      </c>
      <c r="AL304" s="11">
        <v>1860</v>
      </c>
      <c r="AM304" s="11">
        <v>-7.8921989999999997</v>
      </c>
      <c r="AN304" s="11">
        <v>-6.1500250000000003</v>
      </c>
      <c r="AO304" s="11">
        <v>1.7421739999999999</v>
      </c>
      <c r="AP304" s="18">
        <f t="shared" si="14"/>
        <v>0.22074633445000563</v>
      </c>
      <c r="AQ304" s="11">
        <v>22.074635000000001</v>
      </c>
      <c r="AS304" s="11" t="s">
        <v>76</v>
      </c>
      <c r="AT304" s="11">
        <v>295</v>
      </c>
      <c r="AU304" s="11">
        <v>0.68534300000000004</v>
      </c>
      <c r="AV304" s="11">
        <v>3.4391029999999998</v>
      </c>
      <c r="AW304" s="11">
        <v>2.7537600000000002</v>
      </c>
      <c r="AX304" s="11" t="s">
        <v>77</v>
      </c>
    </row>
    <row r="305" spans="21:50" x14ac:dyDescent="0.35">
      <c r="U305" s="11" t="s">
        <v>76</v>
      </c>
      <c r="V305" s="11">
        <v>1868</v>
      </c>
      <c r="W305" s="11">
        <v>-11.334235</v>
      </c>
      <c r="X305" s="11">
        <v>-15.304133</v>
      </c>
      <c r="Y305" s="11">
        <v>3.9698989999999998</v>
      </c>
      <c r="Z305" s="18">
        <f t="shared" si="12"/>
        <v>0.35025733982046431</v>
      </c>
      <c r="AA305" s="11">
        <v>35.025731999999998</v>
      </c>
      <c r="AC305" s="11" t="s">
        <v>78</v>
      </c>
      <c r="AD305" s="11">
        <v>1866</v>
      </c>
      <c r="AE305" s="11">
        <v>22.361530999999999</v>
      </c>
      <c r="AF305" s="11">
        <v>14.879163999999999</v>
      </c>
      <c r="AG305" s="11">
        <v>7.4823659999999999</v>
      </c>
      <c r="AH305" s="18">
        <f t="shared" si="13"/>
        <v>0.33460884230154009</v>
      </c>
      <c r="AI305" s="11">
        <v>33.460886000000002</v>
      </c>
      <c r="AK305" s="11" t="s">
        <v>83</v>
      </c>
      <c r="AL305" s="11">
        <v>1863</v>
      </c>
      <c r="AM305" s="11">
        <v>14.585031000000001</v>
      </c>
      <c r="AN305" s="11">
        <v>14.537209000000001</v>
      </c>
      <c r="AO305" s="11">
        <v>4.7822000000000003E-2</v>
      </c>
      <c r="AP305" s="18">
        <f t="shared" si="14"/>
        <v>3.278841162559065E-3</v>
      </c>
      <c r="AQ305" s="11">
        <v>0.32788400000000001</v>
      </c>
      <c r="AS305" s="11" t="s">
        <v>76</v>
      </c>
      <c r="AT305" s="11">
        <v>296</v>
      </c>
      <c r="AU305" s="11">
        <v>-13.046500999999999</v>
      </c>
      <c r="AV305" s="11">
        <v>-13.753663</v>
      </c>
      <c r="AW305" s="11">
        <v>0.70716299999999999</v>
      </c>
      <c r="AX305" s="11">
        <v>5.4203239999999999</v>
      </c>
    </row>
    <row r="306" spans="21:50" x14ac:dyDescent="0.35">
      <c r="U306" s="11" t="s">
        <v>76</v>
      </c>
      <c r="V306" s="11">
        <v>593</v>
      </c>
      <c r="W306" s="11">
        <v>-1.9022680000000001</v>
      </c>
      <c r="X306" s="11">
        <v>-1.238291</v>
      </c>
      <c r="Y306" s="11">
        <v>0.66397799999999996</v>
      </c>
      <c r="Z306" s="18">
        <f t="shared" si="12"/>
        <v>0.3490454552145123</v>
      </c>
      <c r="AA306" s="11">
        <v>34.904516000000001</v>
      </c>
      <c r="AC306" s="11" t="s">
        <v>78</v>
      </c>
      <c r="AD306" s="11">
        <v>1869</v>
      </c>
      <c r="AE306" s="11">
        <v>38.623873000000003</v>
      </c>
      <c r="AF306" s="11">
        <v>28.891044000000001</v>
      </c>
      <c r="AG306" s="11">
        <v>9.7328279999999996</v>
      </c>
      <c r="AH306" s="18">
        <f t="shared" si="13"/>
        <v>0.25198995450300904</v>
      </c>
      <c r="AI306" s="11">
        <v>25.198996999999999</v>
      </c>
      <c r="AK306" s="11" t="s">
        <v>83</v>
      </c>
      <c r="AL306" s="11">
        <v>1871</v>
      </c>
      <c r="AM306" s="11">
        <v>13.445919999999999</v>
      </c>
      <c r="AN306" s="11">
        <v>19.251484999999999</v>
      </c>
      <c r="AO306" s="11">
        <v>5.8055649999999996</v>
      </c>
      <c r="AP306" s="18">
        <f t="shared" si="14"/>
        <v>0.43177149648369173</v>
      </c>
      <c r="AQ306" s="11">
        <v>43.177148000000003</v>
      </c>
      <c r="AS306" s="11" t="s">
        <v>76</v>
      </c>
      <c r="AT306" s="11">
        <v>297</v>
      </c>
      <c r="AU306" s="11">
        <v>18.226600999999999</v>
      </c>
      <c r="AV306" s="11">
        <v>17.244015999999998</v>
      </c>
      <c r="AW306" s="11">
        <v>0.98258500000000004</v>
      </c>
      <c r="AX306" s="11">
        <v>5.3909390000000004</v>
      </c>
    </row>
    <row r="307" spans="21:50" x14ac:dyDescent="0.35">
      <c r="U307" s="11" t="s">
        <v>76</v>
      </c>
      <c r="V307" s="11">
        <v>59</v>
      </c>
      <c r="W307" s="11">
        <v>25.078426</v>
      </c>
      <c r="X307" s="11">
        <v>33.820667999999998</v>
      </c>
      <c r="Y307" s="11">
        <v>8.7422419999999992</v>
      </c>
      <c r="Z307" s="18">
        <f t="shared" si="12"/>
        <v>0.34859612002762846</v>
      </c>
      <c r="AA307" s="11">
        <v>34.859611000000001</v>
      </c>
      <c r="AC307" s="11" t="s">
        <v>78</v>
      </c>
      <c r="AD307" s="11">
        <v>1881</v>
      </c>
      <c r="AE307" s="11">
        <v>12.769209999999999</v>
      </c>
      <c r="AF307" s="11">
        <v>21.431298999999999</v>
      </c>
      <c r="AG307" s="11">
        <v>8.6620889999999999</v>
      </c>
      <c r="AH307" s="18">
        <f t="shared" si="13"/>
        <v>0.67835747082239228</v>
      </c>
      <c r="AI307" s="11">
        <v>67.835744000000005</v>
      </c>
      <c r="AK307" s="11" t="s">
        <v>83</v>
      </c>
      <c r="AL307" s="11">
        <v>1879</v>
      </c>
      <c r="AM307" s="11">
        <v>-11.538923</v>
      </c>
      <c r="AN307" s="11">
        <v>-9.5284139999999997</v>
      </c>
      <c r="AO307" s="11">
        <v>2.0105089999999999</v>
      </c>
      <c r="AP307" s="18">
        <f t="shared" si="14"/>
        <v>0.17423714500911391</v>
      </c>
      <c r="AQ307" s="11">
        <v>17.423714</v>
      </c>
      <c r="AS307" s="11" t="s">
        <v>78</v>
      </c>
      <c r="AT307" s="11">
        <v>298</v>
      </c>
      <c r="AU307" s="11">
        <v>-23.175948000000002</v>
      </c>
      <c r="AV307" s="11">
        <v>-22.787227000000001</v>
      </c>
      <c r="AW307" s="11">
        <v>0.38872200000000001</v>
      </c>
      <c r="AX307" s="11">
        <v>1.6772629999999999</v>
      </c>
    </row>
    <row r="308" spans="21:50" x14ac:dyDescent="0.35">
      <c r="U308" s="11" t="s">
        <v>76</v>
      </c>
      <c r="V308" s="11">
        <v>1270</v>
      </c>
      <c r="W308" s="11">
        <v>5.4542489999999999</v>
      </c>
      <c r="X308" s="11">
        <v>7.3502650000000003</v>
      </c>
      <c r="Y308" s="11">
        <v>1.8960159999999999</v>
      </c>
      <c r="Z308" s="18">
        <f t="shared" si="12"/>
        <v>0.34762182657960794</v>
      </c>
      <c r="AA308" s="11">
        <v>34.762183</v>
      </c>
      <c r="AC308" s="11" t="s">
        <v>78</v>
      </c>
      <c r="AD308" s="11">
        <v>1883</v>
      </c>
      <c r="AE308" s="11">
        <v>-12.73724</v>
      </c>
      <c r="AF308" s="11">
        <v>-15.479105000000001</v>
      </c>
      <c r="AG308" s="11">
        <v>2.7418650000000002</v>
      </c>
      <c r="AH308" s="18">
        <f t="shared" si="13"/>
        <v>0.21526366779616307</v>
      </c>
      <c r="AI308" s="11">
        <v>21.526363</v>
      </c>
      <c r="AK308" s="11" t="s">
        <v>83</v>
      </c>
      <c r="AL308" s="11">
        <v>1880</v>
      </c>
      <c r="AM308" s="11">
        <v>-25.467873999999998</v>
      </c>
      <c r="AN308" s="11">
        <v>-23.244893999999999</v>
      </c>
      <c r="AO308" s="11">
        <v>2.222979</v>
      </c>
      <c r="AP308" s="18">
        <f t="shared" si="14"/>
        <v>8.7285613239644594E-2</v>
      </c>
      <c r="AQ308" s="11">
        <v>8.7285629999999994</v>
      </c>
      <c r="AS308" s="11" t="s">
        <v>76</v>
      </c>
      <c r="AT308" s="11">
        <v>299</v>
      </c>
      <c r="AU308" s="11">
        <v>19.695332000000001</v>
      </c>
      <c r="AV308" s="11">
        <v>18.517386999999999</v>
      </c>
      <c r="AW308" s="11">
        <v>1.177945</v>
      </c>
      <c r="AX308" s="11">
        <v>5.9808339999999998</v>
      </c>
    </row>
    <row r="309" spans="21:50" x14ac:dyDescent="0.35">
      <c r="U309" s="11" t="s">
        <v>76</v>
      </c>
      <c r="V309" s="11">
        <v>301</v>
      </c>
      <c r="W309" s="11">
        <v>5.2096619999999998</v>
      </c>
      <c r="X309" s="11">
        <v>3.4085939999999999</v>
      </c>
      <c r="Y309" s="11">
        <v>1.801067</v>
      </c>
      <c r="Z309" s="18">
        <f t="shared" si="12"/>
        <v>0.34571667029454117</v>
      </c>
      <c r="AA309" s="11">
        <v>34.571675999999997</v>
      </c>
      <c r="AC309" s="11" t="s">
        <v>78</v>
      </c>
      <c r="AD309" s="11">
        <v>1888</v>
      </c>
      <c r="AE309" s="11">
        <v>-13.168417</v>
      </c>
      <c r="AF309" s="11">
        <v>-13.086370000000001</v>
      </c>
      <c r="AG309" s="11">
        <v>8.2045999999999994E-2</v>
      </c>
      <c r="AH309" s="18">
        <f t="shared" si="13"/>
        <v>6.2305135081916069E-3</v>
      </c>
      <c r="AI309" s="11">
        <v>0.623054</v>
      </c>
      <c r="AK309" s="11" t="s">
        <v>83</v>
      </c>
      <c r="AL309" s="11">
        <v>1890</v>
      </c>
      <c r="AM309" s="11">
        <v>-11.116985</v>
      </c>
      <c r="AN309" s="11">
        <v>-12.686189000000001</v>
      </c>
      <c r="AO309" s="11">
        <v>1.569204</v>
      </c>
      <c r="AP309" s="18">
        <f t="shared" si="14"/>
        <v>0.14115373907583756</v>
      </c>
      <c r="AQ309" s="11">
        <v>14.115375999999999</v>
      </c>
      <c r="AS309" s="11" t="s">
        <v>76</v>
      </c>
      <c r="AT309" s="11">
        <v>300</v>
      </c>
      <c r="AU309" s="11">
        <v>5.6851690000000001</v>
      </c>
      <c r="AV309" s="11">
        <v>5.8611490000000002</v>
      </c>
      <c r="AW309" s="11">
        <v>0.17598</v>
      </c>
      <c r="AX309" s="11">
        <v>3.095421</v>
      </c>
    </row>
    <row r="310" spans="21:50" x14ac:dyDescent="0.35">
      <c r="U310" s="11" t="s">
        <v>76</v>
      </c>
      <c r="V310" s="11">
        <v>641</v>
      </c>
      <c r="W310" s="11">
        <v>-5.3152340000000002</v>
      </c>
      <c r="X310" s="11">
        <v>-7.1523839999999996</v>
      </c>
      <c r="Y310" s="11">
        <v>1.8371500000000001</v>
      </c>
      <c r="Z310" s="18">
        <f t="shared" si="12"/>
        <v>0.34563859276938702</v>
      </c>
      <c r="AA310" s="11">
        <v>34.563856000000001</v>
      </c>
      <c r="AC310" s="11" t="s">
        <v>78</v>
      </c>
      <c r="AD310" s="11">
        <v>1893</v>
      </c>
      <c r="AE310" s="11">
        <v>-1.2165239999999999</v>
      </c>
      <c r="AF310" s="11">
        <v>-3.0478239999999999</v>
      </c>
      <c r="AG310" s="11">
        <v>1.8312999999999999</v>
      </c>
      <c r="AH310" s="18">
        <f t="shared" si="13"/>
        <v>1.5053546004846596</v>
      </c>
      <c r="AI310" s="11" t="s">
        <v>77</v>
      </c>
      <c r="AK310" s="11" t="s">
        <v>83</v>
      </c>
      <c r="AL310" s="11">
        <v>1892</v>
      </c>
      <c r="AM310" s="11">
        <v>-11.648064</v>
      </c>
      <c r="AN310" s="11">
        <v>-8.5371050000000004</v>
      </c>
      <c r="AO310" s="11">
        <v>3.1109589999999998</v>
      </c>
      <c r="AP310" s="18">
        <f t="shared" si="14"/>
        <v>0.26707949063466685</v>
      </c>
      <c r="AQ310" s="11">
        <v>26.707951000000001</v>
      </c>
      <c r="AS310" s="11" t="s">
        <v>76</v>
      </c>
      <c r="AT310" s="11">
        <v>301</v>
      </c>
      <c r="AU310" s="11">
        <v>5.2096619999999998</v>
      </c>
      <c r="AV310" s="11">
        <v>3.4085939999999999</v>
      </c>
      <c r="AW310" s="11">
        <v>1.801067</v>
      </c>
      <c r="AX310" s="11">
        <v>34.571675999999997</v>
      </c>
    </row>
    <row r="311" spans="21:50" x14ac:dyDescent="0.35">
      <c r="U311" s="11" t="s">
        <v>76</v>
      </c>
      <c r="V311" s="11">
        <v>98</v>
      </c>
      <c r="W311" s="11">
        <v>-4.0090890000000003</v>
      </c>
      <c r="X311" s="11">
        <v>-2.6258539999999999</v>
      </c>
      <c r="Y311" s="11">
        <v>1.383235</v>
      </c>
      <c r="Z311" s="18">
        <f t="shared" si="12"/>
        <v>0.34502476747211147</v>
      </c>
      <c r="AA311" s="11">
        <v>34.502485</v>
      </c>
      <c r="AC311" s="11" t="s">
        <v>78</v>
      </c>
      <c r="AD311" s="11">
        <v>1899</v>
      </c>
      <c r="AE311" s="11">
        <v>10.543498</v>
      </c>
      <c r="AF311" s="11">
        <v>7.5229200000000001</v>
      </c>
      <c r="AG311" s="11">
        <v>3.0205769999999998</v>
      </c>
      <c r="AH311" s="18">
        <f t="shared" si="13"/>
        <v>0.28648717911266258</v>
      </c>
      <c r="AI311" s="11">
        <v>28.648723</v>
      </c>
      <c r="AK311" s="11" t="s">
        <v>83</v>
      </c>
      <c r="AL311" s="11">
        <v>1901</v>
      </c>
      <c r="AM311" s="11">
        <v>-7.4220300000000003</v>
      </c>
      <c r="AN311" s="11">
        <v>-7.381227</v>
      </c>
      <c r="AO311" s="11">
        <v>4.0802999999999999E-2</v>
      </c>
      <c r="AP311" s="18">
        <f t="shared" si="14"/>
        <v>5.4975525563760851E-3</v>
      </c>
      <c r="AQ311" s="11">
        <v>0.54976100000000006</v>
      </c>
      <c r="AS311" s="11" t="s">
        <v>78</v>
      </c>
      <c r="AT311" s="11">
        <v>302</v>
      </c>
      <c r="AU311" s="11">
        <v>17.227540999999999</v>
      </c>
      <c r="AV311" s="11">
        <v>14.10981</v>
      </c>
      <c r="AW311" s="11">
        <v>3.1177320000000002</v>
      </c>
      <c r="AX311" s="11">
        <v>18.097367999999999</v>
      </c>
    </row>
    <row r="312" spans="21:50" x14ac:dyDescent="0.35">
      <c r="U312" s="11" t="s">
        <v>76</v>
      </c>
      <c r="V312" s="11">
        <v>47</v>
      </c>
      <c r="W312" s="11">
        <v>-6.9012390000000003</v>
      </c>
      <c r="X312" s="11">
        <v>-9.2819590000000005</v>
      </c>
      <c r="Y312" s="11">
        <v>2.3807200000000002</v>
      </c>
      <c r="Z312" s="18">
        <f t="shared" si="12"/>
        <v>0.34496993945579918</v>
      </c>
      <c r="AA312" s="11">
        <v>34.496997999999998</v>
      </c>
      <c r="AC312" s="11" t="s">
        <v>78</v>
      </c>
      <c r="AD312" s="11">
        <v>1906</v>
      </c>
      <c r="AE312" s="11">
        <v>11.460786000000001</v>
      </c>
      <c r="AF312" s="11">
        <v>14.239492</v>
      </c>
      <c r="AG312" s="11">
        <v>2.7787060000000001</v>
      </c>
      <c r="AH312" s="18">
        <f t="shared" si="13"/>
        <v>0.24245335354835174</v>
      </c>
      <c r="AI312" s="11">
        <v>24.245332999999999</v>
      </c>
      <c r="AK312" s="11" t="s">
        <v>83</v>
      </c>
      <c r="AL312" s="11">
        <v>1907</v>
      </c>
      <c r="AM312" s="11">
        <v>-8.2440110000000004</v>
      </c>
      <c r="AN312" s="11">
        <v>-7.6430809999999996</v>
      </c>
      <c r="AO312" s="11">
        <v>0.60092999999999996</v>
      </c>
      <c r="AP312" s="18">
        <f t="shared" si="14"/>
        <v>7.2892915839146741E-2</v>
      </c>
      <c r="AQ312" s="11">
        <v>7.2892900000000003</v>
      </c>
      <c r="AS312" s="11" t="s">
        <v>76</v>
      </c>
      <c r="AT312" s="11">
        <v>303</v>
      </c>
      <c r="AU312" s="11">
        <v>-10.039426000000001</v>
      </c>
      <c r="AV312" s="11">
        <v>-4.2063620000000004</v>
      </c>
      <c r="AW312" s="11">
        <v>5.8330640000000002</v>
      </c>
      <c r="AX312" s="11">
        <v>58.101571</v>
      </c>
    </row>
    <row r="313" spans="21:50" x14ac:dyDescent="0.35">
      <c r="U313" s="11" t="s">
        <v>76</v>
      </c>
      <c r="V313" s="11">
        <v>1802</v>
      </c>
      <c r="W313" s="11">
        <v>8.6810949999999991</v>
      </c>
      <c r="X313" s="11">
        <v>5.6938510000000004</v>
      </c>
      <c r="Y313" s="11">
        <v>2.9872450000000002</v>
      </c>
      <c r="Z313" s="18">
        <f t="shared" si="12"/>
        <v>0.34410923967540968</v>
      </c>
      <c r="AA313" s="11">
        <v>34.410921000000002</v>
      </c>
      <c r="AC313" s="11" t="s">
        <v>78</v>
      </c>
      <c r="AD313" s="11">
        <v>1915</v>
      </c>
      <c r="AE313" s="11">
        <v>1.370382</v>
      </c>
      <c r="AF313" s="11">
        <v>-0.22334300000000001</v>
      </c>
      <c r="AG313" s="11">
        <v>1.5937239999999999</v>
      </c>
      <c r="AH313" s="18">
        <f t="shared" si="13"/>
        <v>1.1629779141874308</v>
      </c>
      <c r="AI313" s="11" t="s">
        <v>77</v>
      </c>
      <c r="AK313" s="11" t="s">
        <v>83</v>
      </c>
      <c r="AL313" s="11">
        <v>1914</v>
      </c>
      <c r="AM313" s="11">
        <v>-24.594137</v>
      </c>
      <c r="AN313" s="11">
        <v>-23.951931999999999</v>
      </c>
      <c r="AO313" s="11">
        <v>0.64220500000000003</v>
      </c>
      <c r="AP313" s="18">
        <f t="shared" si="14"/>
        <v>2.6112117696994206E-2</v>
      </c>
      <c r="AQ313" s="11">
        <v>2.6112129999999998</v>
      </c>
      <c r="AS313" s="11" t="s">
        <v>76</v>
      </c>
      <c r="AT313" s="11">
        <v>304</v>
      </c>
      <c r="AU313" s="11">
        <v>-8.9170370000000005</v>
      </c>
      <c r="AV313" s="11">
        <v>-9.7089040000000004</v>
      </c>
      <c r="AW313" s="11">
        <v>0.79186699999999999</v>
      </c>
      <c r="AX313" s="11">
        <v>8.8803809999999999</v>
      </c>
    </row>
    <row r="314" spans="21:50" x14ac:dyDescent="0.35">
      <c r="U314" s="11" t="s">
        <v>76</v>
      </c>
      <c r="V314" s="11">
        <v>268</v>
      </c>
      <c r="W314" s="11">
        <v>-2.8643339999999999</v>
      </c>
      <c r="X314" s="11">
        <v>-1.8809750000000001</v>
      </c>
      <c r="Y314" s="11">
        <v>0.98336000000000001</v>
      </c>
      <c r="Z314" s="18">
        <f t="shared" si="12"/>
        <v>0.34331191823299939</v>
      </c>
      <c r="AA314" s="11">
        <v>34.331178000000001</v>
      </c>
      <c r="AC314" s="11" t="s">
        <v>78</v>
      </c>
      <c r="AD314" s="11">
        <v>1919</v>
      </c>
      <c r="AE314" s="11">
        <v>27.147193999999999</v>
      </c>
      <c r="AF314" s="11">
        <v>26.043873999999999</v>
      </c>
      <c r="AG314" s="11">
        <v>1.1033200000000001</v>
      </c>
      <c r="AH314" s="18">
        <f t="shared" si="13"/>
        <v>4.0642137820947541E-2</v>
      </c>
      <c r="AI314" s="11">
        <v>4.0642149999999999</v>
      </c>
      <c r="AK314" s="11" t="s">
        <v>83</v>
      </c>
      <c r="AL314" s="11">
        <v>1918</v>
      </c>
      <c r="AM314" s="11">
        <v>49.875309999999999</v>
      </c>
      <c r="AN314" s="11">
        <v>45.354396999999999</v>
      </c>
      <c r="AO314" s="11">
        <v>4.5209130000000002</v>
      </c>
      <c r="AP314" s="18">
        <f t="shared" si="14"/>
        <v>9.0644308777228663E-2</v>
      </c>
      <c r="AQ314" s="11">
        <v>9.0644299999999998</v>
      </c>
      <c r="AS314" s="11" t="s">
        <v>83</v>
      </c>
      <c r="AT314" s="11">
        <v>305</v>
      </c>
      <c r="AU314" s="11">
        <v>28.113216000000001</v>
      </c>
      <c r="AV314" s="11">
        <v>28.255302</v>
      </c>
      <c r="AW314" s="11">
        <v>0.14208499999999999</v>
      </c>
      <c r="AX314" s="11">
        <v>0.50540399999999996</v>
      </c>
    </row>
    <row r="315" spans="21:50" x14ac:dyDescent="0.35">
      <c r="U315" s="11" t="s">
        <v>76</v>
      </c>
      <c r="V315" s="11">
        <v>1647</v>
      </c>
      <c r="W315" s="11">
        <v>2.5716779999999999</v>
      </c>
      <c r="X315" s="11">
        <v>3.4518800000000001</v>
      </c>
      <c r="Y315" s="11">
        <v>0.88020200000000004</v>
      </c>
      <c r="Z315" s="18">
        <f t="shared" si="12"/>
        <v>0.34226757782272899</v>
      </c>
      <c r="AA315" s="11">
        <v>34.226745999999999</v>
      </c>
      <c r="AC315" s="11" t="s">
        <v>78</v>
      </c>
      <c r="AD315" s="11">
        <v>1922</v>
      </c>
      <c r="AE315" s="11">
        <v>-3.425287</v>
      </c>
      <c r="AF315" s="11">
        <v>-4.2065960000000002</v>
      </c>
      <c r="AG315" s="11">
        <v>0.78130900000000003</v>
      </c>
      <c r="AH315" s="18">
        <f t="shared" si="13"/>
        <v>0.22810030225204489</v>
      </c>
      <c r="AI315" s="11">
        <v>22.810027000000002</v>
      </c>
      <c r="AK315" s="11" t="s">
        <v>83</v>
      </c>
      <c r="AL315" s="11">
        <v>1924</v>
      </c>
      <c r="AM315" s="11">
        <v>13.834110000000001</v>
      </c>
      <c r="AN315" s="11">
        <v>17.284519</v>
      </c>
      <c r="AO315" s="11">
        <v>3.4504090000000001</v>
      </c>
      <c r="AP315" s="18">
        <f t="shared" si="14"/>
        <v>0.24941315343018089</v>
      </c>
      <c r="AQ315" s="11">
        <v>24.941317000000002</v>
      </c>
      <c r="AS315" s="11" t="s">
        <v>76</v>
      </c>
      <c r="AT315" s="11">
        <v>306</v>
      </c>
      <c r="AU315" s="11">
        <v>-9.6051029999999997</v>
      </c>
      <c r="AV315" s="11">
        <v>-11.191784</v>
      </c>
      <c r="AW315" s="11">
        <v>1.586681</v>
      </c>
      <c r="AX315" s="11">
        <v>16.519148999999999</v>
      </c>
    </row>
    <row r="316" spans="21:50" x14ac:dyDescent="0.35">
      <c r="U316" s="11" t="s">
        <v>76</v>
      </c>
      <c r="V316" s="11">
        <v>813</v>
      </c>
      <c r="W316" s="11">
        <v>-8.3119510000000005</v>
      </c>
      <c r="X316" s="11">
        <v>-5.4867670000000004</v>
      </c>
      <c r="Y316" s="11">
        <v>2.8251840000000001</v>
      </c>
      <c r="Z316" s="18">
        <f t="shared" si="12"/>
        <v>0.33989420774978102</v>
      </c>
      <c r="AA316" s="11">
        <v>33.989421999999998</v>
      </c>
      <c r="AC316" s="11" t="s">
        <v>78</v>
      </c>
      <c r="AD316" s="11">
        <v>1928</v>
      </c>
      <c r="AE316" s="11">
        <v>-22.621603</v>
      </c>
      <c r="AF316" s="11">
        <v>-21.837396999999999</v>
      </c>
      <c r="AG316" s="11">
        <v>0.78420599999999996</v>
      </c>
      <c r="AH316" s="18">
        <f t="shared" si="13"/>
        <v>3.4666243590253082E-2</v>
      </c>
      <c r="AI316" s="11">
        <v>3.4666229999999998</v>
      </c>
      <c r="AK316" s="11" t="s">
        <v>83</v>
      </c>
      <c r="AL316" s="11">
        <v>1931</v>
      </c>
      <c r="AM316" s="11">
        <v>-17.142723</v>
      </c>
      <c r="AN316" s="11">
        <v>-17.286235999999999</v>
      </c>
      <c r="AO316" s="11">
        <v>0.143513</v>
      </c>
      <c r="AP316" s="18">
        <f t="shared" si="14"/>
        <v>8.3716571748840597E-3</v>
      </c>
      <c r="AQ316" s="11">
        <v>0.83716400000000002</v>
      </c>
      <c r="AS316" s="11" t="s">
        <v>76</v>
      </c>
      <c r="AT316" s="11">
        <v>307</v>
      </c>
      <c r="AU316" s="11">
        <v>-0.28054000000000001</v>
      </c>
      <c r="AV316" s="11">
        <v>1.669851</v>
      </c>
      <c r="AW316" s="11">
        <v>1.950391</v>
      </c>
      <c r="AX316" s="11" t="s">
        <v>77</v>
      </c>
    </row>
    <row r="317" spans="21:50" x14ac:dyDescent="0.35">
      <c r="U317" s="11" t="s">
        <v>76</v>
      </c>
      <c r="V317" s="11">
        <v>775</v>
      </c>
      <c r="W317" s="11">
        <v>-8.5656619999999997</v>
      </c>
      <c r="X317" s="11">
        <v>-5.6819759999999997</v>
      </c>
      <c r="Y317" s="11">
        <v>2.883686</v>
      </c>
      <c r="Z317" s="18">
        <f t="shared" si="12"/>
        <v>0.33665652462121431</v>
      </c>
      <c r="AA317" s="11">
        <v>33.665654000000004</v>
      </c>
      <c r="AC317" s="11" t="s">
        <v>78</v>
      </c>
      <c r="AD317" s="11">
        <v>1936</v>
      </c>
      <c r="AE317" s="11">
        <v>-18.346181999999999</v>
      </c>
      <c r="AF317" s="11">
        <v>-17.947990999999998</v>
      </c>
      <c r="AG317" s="11">
        <v>0.39819100000000002</v>
      </c>
      <c r="AH317" s="18">
        <f t="shared" si="13"/>
        <v>2.1704297929672781E-2</v>
      </c>
      <c r="AI317" s="11">
        <v>2.1704319999999999</v>
      </c>
      <c r="AK317" s="11" t="s">
        <v>83</v>
      </c>
      <c r="AL317" s="11">
        <v>1935</v>
      </c>
      <c r="AM317" s="11">
        <v>1.5908370000000001</v>
      </c>
      <c r="AN317" s="11">
        <v>-0.15689</v>
      </c>
      <c r="AO317" s="11">
        <v>1.747727</v>
      </c>
      <c r="AP317" s="18">
        <f t="shared" si="14"/>
        <v>1.0986210403705723</v>
      </c>
      <c r="AQ317" s="11" t="s">
        <v>77</v>
      </c>
      <c r="AS317" s="11" t="s">
        <v>76</v>
      </c>
      <c r="AT317" s="11">
        <v>308</v>
      </c>
      <c r="AU317" s="11">
        <v>8.1817519999999995</v>
      </c>
      <c r="AV317" s="11">
        <v>1.8573949999999999</v>
      </c>
      <c r="AW317" s="11">
        <v>6.324357</v>
      </c>
      <c r="AX317" s="11">
        <v>77.298321999999999</v>
      </c>
    </row>
    <row r="318" spans="21:50" x14ac:dyDescent="0.35">
      <c r="U318" s="11" t="s">
        <v>76</v>
      </c>
      <c r="V318" s="11">
        <v>1996</v>
      </c>
      <c r="W318" s="11">
        <v>2.05965</v>
      </c>
      <c r="X318" s="11">
        <v>2.7523819999999999</v>
      </c>
      <c r="Y318" s="11">
        <v>0.69273099999999999</v>
      </c>
      <c r="Z318" s="18">
        <f t="shared" si="12"/>
        <v>0.33633432864807128</v>
      </c>
      <c r="AA318" s="11">
        <v>33.633431999999999</v>
      </c>
      <c r="AC318" s="11" t="s">
        <v>78</v>
      </c>
      <c r="AD318" s="11">
        <v>1941</v>
      </c>
      <c r="AE318" s="11">
        <v>-26.070291999999998</v>
      </c>
      <c r="AF318" s="11">
        <v>-26.072566999999999</v>
      </c>
      <c r="AG318" s="11">
        <v>2.2759999999999998E-3</v>
      </c>
      <c r="AH318" s="18">
        <f t="shared" si="13"/>
        <v>8.7302436044828336E-5</v>
      </c>
      <c r="AI318" s="11">
        <v>8.7290000000000006E-3</v>
      </c>
      <c r="AK318" s="11" t="s">
        <v>83</v>
      </c>
      <c r="AL318" s="11">
        <v>1940</v>
      </c>
      <c r="AM318" s="11">
        <v>1.6738</v>
      </c>
      <c r="AN318" s="11">
        <v>0.83621299999999998</v>
      </c>
      <c r="AO318" s="11">
        <v>0.83758699999999997</v>
      </c>
      <c r="AP318" s="18">
        <f t="shared" si="14"/>
        <v>0.5004104433026646</v>
      </c>
      <c r="AQ318" s="11">
        <v>50.041041999999997</v>
      </c>
      <c r="AS318" s="11" t="s">
        <v>83</v>
      </c>
      <c r="AT318" s="11">
        <v>309</v>
      </c>
      <c r="AU318" s="11">
        <v>-3.9683329999999999</v>
      </c>
      <c r="AV318" s="11">
        <v>-2.1350370000000001</v>
      </c>
      <c r="AW318" s="11">
        <v>1.833296</v>
      </c>
      <c r="AX318" s="11">
        <v>46.198141</v>
      </c>
    </row>
    <row r="319" spans="21:50" x14ac:dyDescent="0.35">
      <c r="U319" s="11" t="s">
        <v>76</v>
      </c>
      <c r="V319" s="11">
        <v>468</v>
      </c>
      <c r="W319" s="11">
        <v>-6.0578849999999997</v>
      </c>
      <c r="X319" s="11">
        <v>-4.0206989999999996</v>
      </c>
      <c r="Y319" s="11">
        <v>2.0371860000000002</v>
      </c>
      <c r="Z319" s="18">
        <f t="shared" si="12"/>
        <v>0.33628667430959819</v>
      </c>
      <c r="AA319" s="11">
        <v>33.628673999999997</v>
      </c>
      <c r="AC319" s="11" t="s">
        <v>78</v>
      </c>
      <c r="AD319" s="11">
        <v>1946</v>
      </c>
      <c r="AE319" s="11">
        <v>-9.0448459999999997</v>
      </c>
      <c r="AF319" s="11">
        <v>-7.9982749999999996</v>
      </c>
      <c r="AG319" s="11">
        <v>1.0465720000000001</v>
      </c>
      <c r="AH319" s="18">
        <f t="shared" si="13"/>
        <v>0.11570921163279066</v>
      </c>
      <c r="AI319" s="11">
        <v>11.570918000000001</v>
      </c>
      <c r="AK319" s="11" t="s">
        <v>83</v>
      </c>
      <c r="AL319" s="11">
        <v>1948</v>
      </c>
      <c r="AM319" s="11">
        <v>-3.8710870000000002</v>
      </c>
      <c r="AN319" s="11">
        <v>-7.1517970000000002</v>
      </c>
      <c r="AO319" s="11">
        <v>3.28071</v>
      </c>
      <c r="AP319" s="18">
        <f t="shared" si="14"/>
        <v>0.84749064022585896</v>
      </c>
      <c r="AQ319" s="11">
        <v>84.749066999999997</v>
      </c>
      <c r="AS319" s="11" t="s">
        <v>76</v>
      </c>
      <c r="AT319" s="11">
        <v>310</v>
      </c>
      <c r="AU319" s="11">
        <v>-15.325621999999999</v>
      </c>
      <c r="AV319" s="11">
        <v>-13.13688</v>
      </c>
      <c r="AW319" s="11">
        <v>2.188742</v>
      </c>
      <c r="AX319" s="11">
        <v>14.281584000000001</v>
      </c>
    </row>
    <row r="320" spans="21:50" x14ac:dyDescent="0.35">
      <c r="U320" s="11" t="s">
        <v>76</v>
      </c>
      <c r="V320" s="11">
        <v>1744</v>
      </c>
      <c r="W320" s="11">
        <v>1.237347</v>
      </c>
      <c r="X320" s="11">
        <v>0.82174999999999998</v>
      </c>
      <c r="Y320" s="11">
        <v>0.41559699999999999</v>
      </c>
      <c r="Z320" s="18">
        <f t="shared" si="12"/>
        <v>0.33587748626698899</v>
      </c>
      <c r="AA320" s="11">
        <v>33.587749000000002</v>
      </c>
      <c r="AC320" s="11" t="s">
        <v>78</v>
      </c>
      <c r="AD320" s="11">
        <v>1952</v>
      </c>
      <c r="AE320" s="11">
        <v>7.9976510000000003</v>
      </c>
      <c r="AF320" s="11">
        <v>3.4324870000000001</v>
      </c>
      <c r="AG320" s="11">
        <v>4.5651640000000002</v>
      </c>
      <c r="AH320" s="18">
        <f t="shared" si="13"/>
        <v>0.57081310499795501</v>
      </c>
      <c r="AI320" s="11">
        <v>57.081313000000002</v>
      </c>
      <c r="AK320" s="11" t="s">
        <v>83</v>
      </c>
      <c r="AL320" s="11">
        <v>1956</v>
      </c>
      <c r="AM320" s="11">
        <v>10.378351</v>
      </c>
      <c r="AN320" s="11">
        <v>9.8315590000000004</v>
      </c>
      <c r="AO320" s="11">
        <v>0.54679199999999994</v>
      </c>
      <c r="AP320" s="18">
        <f t="shared" si="14"/>
        <v>5.2685826486307888E-2</v>
      </c>
      <c r="AQ320" s="11">
        <v>5.2685789999999999</v>
      </c>
      <c r="AS320" s="11" t="s">
        <v>76</v>
      </c>
      <c r="AT320" s="11">
        <v>311</v>
      </c>
      <c r="AU320" s="11">
        <v>-12.188603000000001</v>
      </c>
      <c r="AV320" s="11">
        <v>-13.640924999999999</v>
      </c>
      <c r="AW320" s="11">
        <v>1.4523219999999999</v>
      </c>
      <c r="AX320" s="11">
        <v>11.915406000000001</v>
      </c>
    </row>
    <row r="321" spans="21:50" x14ac:dyDescent="0.35">
      <c r="U321" s="11" t="s">
        <v>76</v>
      </c>
      <c r="V321" s="11">
        <v>282</v>
      </c>
      <c r="W321" s="11">
        <v>-10.680009999999999</v>
      </c>
      <c r="X321" s="11">
        <v>-14.263287</v>
      </c>
      <c r="Y321" s="11">
        <v>3.5832760000000001</v>
      </c>
      <c r="Z321" s="18">
        <f t="shared" si="12"/>
        <v>0.33551241993219111</v>
      </c>
      <c r="AA321" s="11">
        <v>33.551243999999997</v>
      </c>
      <c r="AC321" s="11" t="s">
        <v>78</v>
      </c>
      <c r="AD321" s="11">
        <v>1961</v>
      </c>
      <c r="AE321" s="11">
        <v>7.5394449999999997</v>
      </c>
      <c r="AF321" s="11">
        <v>8.5335269999999994</v>
      </c>
      <c r="AG321" s="11">
        <v>0.99408200000000002</v>
      </c>
      <c r="AH321" s="18">
        <f t="shared" si="13"/>
        <v>0.1318508192579162</v>
      </c>
      <c r="AI321" s="11">
        <v>13.185081</v>
      </c>
      <c r="AK321" s="11" t="s">
        <v>83</v>
      </c>
      <c r="AL321" s="11">
        <v>1958</v>
      </c>
      <c r="AM321" s="11">
        <v>-5.2686919999999997</v>
      </c>
      <c r="AN321" s="11">
        <v>-12.010716</v>
      </c>
      <c r="AO321" s="11">
        <v>6.7420239999999998</v>
      </c>
      <c r="AP321" s="18">
        <f t="shared" si="14"/>
        <v>1.2796390451368196</v>
      </c>
      <c r="AQ321" s="11" t="s">
        <v>77</v>
      </c>
      <c r="AS321" s="11" t="s">
        <v>76</v>
      </c>
      <c r="AT321" s="11">
        <v>312</v>
      </c>
      <c r="AU321" s="11">
        <v>-14.961084</v>
      </c>
      <c r="AV321" s="11">
        <v>-15.716494000000001</v>
      </c>
      <c r="AW321" s="11">
        <v>0.755409</v>
      </c>
      <c r="AX321" s="11">
        <v>5.0491609999999998</v>
      </c>
    </row>
    <row r="322" spans="21:50" x14ac:dyDescent="0.35">
      <c r="U322" s="11" t="s">
        <v>76</v>
      </c>
      <c r="V322" s="11">
        <v>1296</v>
      </c>
      <c r="W322" s="11">
        <v>5.9529800000000002</v>
      </c>
      <c r="X322" s="11">
        <v>7.9499459999999997</v>
      </c>
      <c r="Y322" s="11">
        <v>1.996966</v>
      </c>
      <c r="Z322" s="18">
        <f t="shared" si="12"/>
        <v>0.33545652765505679</v>
      </c>
      <c r="AA322" s="11">
        <v>33.545653999999999</v>
      </c>
      <c r="AC322" s="11" t="s">
        <v>78</v>
      </c>
      <c r="AD322" s="11">
        <v>1969</v>
      </c>
      <c r="AE322" s="11">
        <v>-22.788001999999999</v>
      </c>
      <c r="AF322" s="11">
        <v>-17.841612999999999</v>
      </c>
      <c r="AG322" s="11">
        <v>4.9463889999999999</v>
      </c>
      <c r="AH322" s="18">
        <f t="shared" si="13"/>
        <v>0.21706110961373445</v>
      </c>
      <c r="AI322" s="11">
        <v>21.706112000000001</v>
      </c>
      <c r="AK322" s="11" t="s">
        <v>83</v>
      </c>
      <c r="AL322" s="11">
        <v>1965</v>
      </c>
      <c r="AM322" s="11">
        <v>-24.417881000000001</v>
      </c>
      <c r="AN322" s="11">
        <v>-23.663962000000001</v>
      </c>
      <c r="AO322" s="11">
        <v>0.75391900000000001</v>
      </c>
      <c r="AP322" s="18">
        <f t="shared" si="14"/>
        <v>3.0875693103754581E-2</v>
      </c>
      <c r="AQ322" s="11">
        <v>3.0875710000000001</v>
      </c>
      <c r="AS322" s="11" t="s">
        <v>78</v>
      </c>
      <c r="AT322" s="11">
        <v>313</v>
      </c>
      <c r="AU322" s="11">
        <v>20.957706000000002</v>
      </c>
      <c r="AV322" s="11">
        <v>23.573367000000001</v>
      </c>
      <c r="AW322" s="11">
        <v>2.6156609999999998</v>
      </c>
      <c r="AX322" s="11">
        <v>12.480665999999999</v>
      </c>
    </row>
    <row r="323" spans="21:50" x14ac:dyDescent="0.35">
      <c r="U323" s="11" t="s">
        <v>76</v>
      </c>
      <c r="V323" s="11">
        <v>337</v>
      </c>
      <c r="W323" s="11">
        <v>-0.39201399999999997</v>
      </c>
      <c r="X323" s="11">
        <v>-0.52332000000000001</v>
      </c>
      <c r="Y323" s="11">
        <v>0.13130600000000001</v>
      </c>
      <c r="Z323" s="18">
        <f t="shared" si="12"/>
        <v>0.33495232313131679</v>
      </c>
      <c r="AA323" s="11">
        <v>33.495331999999998</v>
      </c>
      <c r="AC323" s="11" t="s">
        <v>78</v>
      </c>
      <c r="AD323" s="11">
        <v>1971</v>
      </c>
      <c r="AE323" s="11">
        <v>7.6998709999999999</v>
      </c>
      <c r="AF323" s="11">
        <v>6.6033160000000004</v>
      </c>
      <c r="AG323" s="11">
        <v>1.0965549999999999</v>
      </c>
      <c r="AH323" s="18">
        <f t="shared" si="13"/>
        <v>0.14241212612522988</v>
      </c>
      <c r="AI323" s="11">
        <v>14.241213</v>
      </c>
      <c r="AK323" s="11" t="s">
        <v>83</v>
      </c>
      <c r="AL323" s="11">
        <v>1974</v>
      </c>
      <c r="AM323" s="11">
        <v>8.8369269999999993</v>
      </c>
      <c r="AN323" s="11">
        <v>2.5556109999999999</v>
      </c>
      <c r="AO323" s="11">
        <v>6.2813160000000003</v>
      </c>
      <c r="AP323" s="18">
        <f t="shared" si="14"/>
        <v>0.71080320115804974</v>
      </c>
      <c r="AQ323" s="11">
        <v>71.080321999999995</v>
      </c>
      <c r="AS323" s="11" t="s">
        <v>76</v>
      </c>
      <c r="AT323" s="11">
        <v>314</v>
      </c>
      <c r="AU323" s="11">
        <v>-5.8789819999999997</v>
      </c>
      <c r="AV323" s="11">
        <v>-5.6473750000000003</v>
      </c>
      <c r="AW323" s="11">
        <v>0.23160800000000001</v>
      </c>
      <c r="AX323" s="11">
        <v>3.9395889999999998</v>
      </c>
    </row>
    <row r="324" spans="21:50" x14ac:dyDescent="0.35">
      <c r="U324" s="11" t="s">
        <v>76</v>
      </c>
      <c r="V324" s="11">
        <v>1416</v>
      </c>
      <c r="W324" s="11">
        <v>-9.3438960000000009</v>
      </c>
      <c r="X324" s="11">
        <v>-12.467370000000001</v>
      </c>
      <c r="Y324" s="11">
        <v>3.1234739999999999</v>
      </c>
      <c r="Z324" s="18">
        <f t="shared" si="12"/>
        <v>0.33427961955056001</v>
      </c>
      <c r="AA324" s="11">
        <v>33.427962999999998</v>
      </c>
      <c r="AC324" s="11" t="s">
        <v>78</v>
      </c>
      <c r="AD324" s="11">
        <v>1977</v>
      </c>
      <c r="AE324" s="11">
        <v>-12.01193</v>
      </c>
      <c r="AF324" s="11">
        <v>-12.14265</v>
      </c>
      <c r="AG324" s="11">
        <v>0.13072</v>
      </c>
      <c r="AH324" s="18">
        <f t="shared" si="13"/>
        <v>1.0882514300366386E-2</v>
      </c>
      <c r="AI324" s="11">
        <v>1.0882480000000001</v>
      </c>
      <c r="AK324" s="11" t="s">
        <v>83</v>
      </c>
      <c r="AL324" s="11">
        <v>1981</v>
      </c>
      <c r="AM324" s="11">
        <v>0.71275999999999995</v>
      </c>
      <c r="AN324" s="11">
        <v>3.1686040000000002</v>
      </c>
      <c r="AO324" s="11">
        <v>2.4558439999999999</v>
      </c>
      <c r="AP324" s="18">
        <f t="shared" si="14"/>
        <v>3.4455412761658906</v>
      </c>
      <c r="AQ324" s="11" t="s">
        <v>77</v>
      </c>
      <c r="AS324" s="11" t="s">
        <v>76</v>
      </c>
      <c r="AT324" s="11">
        <v>315</v>
      </c>
      <c r="AU324" s="11">
        <v>-7.4601800000000003</v>
      </c>
      <c r="AV324" s="11">
        <v>-9.8856599999999997</v>
      </c>
      <c r="AW324" s="11">
        <v>2.4254799999999999</v>
      </c>
      <c r="AX324" s="11">
        <v>32.512346000000001</v>
      </c>
    </row>
    <row r="325" spans="21:50" x14ac:dyDescent="0.35">
      <c r="U325" s="11" t="s">
        <v>76</v>
      </c>
      <c r="V325" s="11">
        <v>1023</v>
      </c>
      <c r="W325" s="11">
        <v>-7.5886360000000002</v>
      </c>
      <c r="X325" s="11">
        <v>-5.0595049999999997</v>
      </c>
      <c r="Y325" s="11">
        <v>2.529131</v>
      </c>
      <c r="Z325" s="18">
        <f t="shared" si="12"/>
        <v>0.33327873414932541</v>
      </c>
      <c r="AA325" s="11">
        <v>33.327874000000001</v>
      </c>
      <c r="AC325" s="11" t="s">
        <v>78</v>
      </c>
      <c r="AD325" s="11">
        <v>1987</v>
      </c>
      <c r="AE325" s="11">
        <v>-9.0869739999999997</v>
      </c>
      <c r="AF325" s="11">
        <v>2.0007670000000002</v>
      </c>
      <c r="AG325" s="11">
        <v>11.087740999999999</v>
      </c>
      <c r="AH325" s="18">
        <f t="shared" si="13"/>
        <v>1.2201796769749753</v>
      </c>
      <c r="AI325" s="11" t="s">
        <v>77</v>
      </c>
      <c r="AK325" s="11" t="s">
        <v>83</v>
      </c>
      <c r="AL325" s="11">
        <v>1986</v>
      </c>
      <c r="AM325" s="11">
        <v>-7.7216440000000004</v>
      </c>
      <c r="AN325" s="11">
        <v>-8.2855720000000002</v>
      </c>
      <c r="AO325" s="11">
        <v>0.56392799999999998</v>
      </c>
      <c r="AP325" s="18">
        <f t="shared" si="14"/>
        <v>7.3032115958725885E-2</v>
      </c>
      <c r="AQ325" s="11">
        <v>7.3032060000000003</v>
      </c>
      <c r="AS325" s="11" t="s">
        <v>76</v>
      </c>
      <c r="AT325" s="11">
        <v>316</v>
      </c>
      <c r="AU325" s="11">
        <v>-14.985847</v>
      </c>
      <c r="AV325" s="11">
        <v>-14.883948</v>
      </c>
      <c r="AW325" s="11">
        <v>0.101899</v>
      </c>
      <c r="AX325" s="11">
        <v>0.67997200000000002</v>
      </c>
    </row>
    <row r="326" spans="21:50" x14ac:dyDescent="0.35">
      <c r="U326" s="11" t="s">
        <v>76</v>
      </c>
      <c r="V326" s="11">
        <v>1006</v>
      </c>
      <c r="W326" s="11">
        <v>5.5271299999999997</v>
      </c>
      <c r="X326" s="11">
        <v>3.6860710000000001</v>
      </c>
      <c r="Y326" s="11">
        <v>1.841059</v>
      </c>
      <c r="Z326" s="18">
        <f t="shared" si="12"/>
        <v>0.33309493353693509</v>
      </c>
      <c r="AA326" s="11">
        <v>33.309486999999997</v>
      </c>
      <c r="AC326" s="11" t="s">
        <v>78</v>
      </c>
      <c r="AD326" s="11">
        <v>1991</v>
      </c>
      <c r="AE326" s="11">
        <v>-1.1826110000000001</v>
      </c>
      <c r="AF326" s="11">
        <v>-3.3204859999999998</v>
      </c>
      <c r="AG326" s="11">
        <v>2.1378750000000002</v>
      </c>
      <c r="AH326" s="18">
        <f t="shared" si="13"/>
        <v>1.8077584260589492</v>
      </c>
      <c r="AI326" s="11" t="s">
        <v>77</v>
      </c>
      <c r="AK326" s="11" t="s">
        <v>83</v>
      </c>
      <c r="AL326" s="11">
        <v>1992</v>
      </c>
      <c r="AM326" s="11">
        <v>-3.9372400000000001</v>
      </c>
      <c r="AN326" s="11">
        <v>-5.6569250000000002</v>
      </c>
      <c r="AO326" s="11">
        <v>1.7196849999999999</v>
      </c>
      <c r="AP326" s="18">
        <f t="shared" si="14"/>
        <v>0.43677423779093982</v>
      </c>
      <c r="AQ326" s="11">
        <v>43.677416999999998</v>
      </c>
      <c r="AS326" s="11" t="s">
        <v>83</v>
      </c>
      <c r="AT326" s="11">
        <v>317</v>
      </c>
      <c r="AU326" s="11">
        <v>-15.965588</v>
      </c>
      <c r="AV326" s="11">
        <v>-13.923856000000001</v>
      </c>
      <c r="AW326" s="11">
        <v>2.041731</v>
      </c>
      <c r="AX326" s="11">
        <v>12.788326</v>
      </c>
    </row>
    <row r="327" spans="21:50" x14ac:dyDescent="0.35">
      <c r="U327" s="11" t="s">
        <v>76</v>
      </c>
      <c r="V327" s="11">
        <v>272</v>
      </c>
      <c r="W327" s="11">
        <v>5.2953210000000004</v>
      </c>
      <c r="X327" s="11">
        <v>3.5319440000000002</v>
      </c>
      <c r="Y327" s="11">
        <v>1.763377</v>
      </c>
      <c r="Z327" s="18">
        <f t="shared" si="12"/>
        <v>0.33300662981526519</v>
      </c>
      <c r="AA327" s="11">
        <v>33.300668999999999</v>
      </c>
      <c r="AC327" s="11" t="s">
        <v>78</v>
      </c>
      <c r="AD327" s="11">
        <v>1994</v>
      </c>
      <c r="AE327" s="11">
        <v>-15.926197999999999</v>
      </c>
      <c r="AF327" s="11">
        <v>-19.106064</v>
      </c>
      <c r="AG327" s="11">
        <v>3.1798660000000001</v>
      </c>
      <c r="AH327" s="18">
        <f t="shared" si="13"/>
        <v>0.19966259367113232</v>
      </c>
      <c r="AI327" s="11">
        <v>19.966262</v>
      </c>
      <c r="AK327" s="11" t="s">
        <v>83</v>
      </c>
      <c r="AL327" s="11">
        <v>1999</v>
      </c>
      <c r="AM327" s="11">
        <v>-12.394028</v>
      </c>
      <c r="AN327" s="11">
        <v>-14.272622</v>
      </c>
      <c r="AO327" s="11">
        <v>1.8785940000000001</v>
      </c>
      <c r="AP327" s="18">
        <f t="shared" si="14"/>
        <v>0.15157251540822725</v>
      </c>
      <c r="AQ327" s="11">
        <v>15.157249999999999</v>
      </c>
      <c r="AS327" s="11" t="s">
        <v>76</v>
      </c>
      <c r="AT327" s="11">
        <v>318</v>
      </c>
      <c r="AU327" s="11">
        <v>-7.6639939999999998</v>
      </c>
      <c r="AV327" s="11">
        <v>-6.6989359999999998</v>
      </c>
      <c r="AW327" s="11">
        <v>0.96505799999999997</v>
      </c>
      <c r="AX327" s="11">
        <v>12.592104000000001</v>
      </c>
    </row>
    <row r="328" spans="21:50" x14ac:dyDescent="0.35">
      <c r="U328" s="11" t="s">
        <v>76</v>
      </c>
      <c r="V328" s="11">
        <v>1007</v>
      </c>
      <c r="W328" s="11">
        <v>15.568040999999999</v>
      </c>
      <c r="X328" s="11">
        <v>10.417933</v>
      </c>
      <c r="Y328" s="11">
        <v>5.1501080000000004</v>
      </c>
      <c r="Z328" s="18">
        <f t="shared" si="12"/>
        <v>0.33081284922104204</v>
      </c>
      <c r="AA328" s="11">
        <v>33.081283999999997</v>
      </c>
      <c r="AS328" s="11" t="s">
        <v>76</v>
      </c>
      <c r="AT328" s="11">
        <v>319</v>
      </c>
      <c r="AU328" s="11">
        <v>34.256106000000003</v>
      </c>
      <c r="AV328" s="11">
        <v>33.585030000000003</v>
      </c>
      <c r="AW328" s="11">
        <v>0.67107700000000003</v>
      </c>
      <c r="AX328" s="11">
        <v>1.9590000000000001</v>
      </c>
    </row>
    <row r="329" spans="21:50" x14ac:dyDescent="0.35">
      <c r="U329" s="11" t="s">
        <v>76</v>
      </c>
      <c r="V329" s="11">
        <v>1573</v>
      </c>
      <c r="W329" s="11">
        <v>-8.3610620000000004</v>
      </c>
      <c r="X329" s="11">
        <v>-11.124821000000001</v>
      </c>
      <c r="Y329" s="11">
        <v>2.7637589999999999</v>
      </c>
      <c r="Z329" s="18">
        <f t="shared" ref="Z329:Z392" si="15">ABS(Y329/W329)</f>
        <v>0.33055119074586453</v>
      </c>
      <c r="AA329" s="11">
        <v>33.055120000000002</v>
      </c>
      <c r="AS329" s="11" t="s">
        <v>76</v>
      </c>
      <c r="AT329" s="11">
        <v>320</v>
      </c>
      <c r="AU329" s="11">
        <v>-7.5736559999999997</v>
      </c>
      <c r="AV329" s="11">
        <v>-7.9836419999999997</v>
      </c>
      <c r="AW329" s="11">
        <v>0.40998600000000002</v>
      </c>
      <c r="AX329" s="11">
        <v>5.4133120000000003</v>
      </c>
    </row>
    <row r="330" spans="21:50" x14ac:dyDescent="0.35">
      <c r="U330" s="11" t="s">
        <v>76</v>
      </c>
      <c r="V330" s="11">
        <v>186</v>
      </c>
      <c r="W330" s="11">
        <v>-11.976899</v>
      </c>
      <c r="X330" s="11">
        <v>-8.0243660000000006</v>
      </c>
      <c r="Y330" s="11">
        <v>3.9525329999999999</v>
      </c>
      <c r="Z330" s="18">
        <f t="shared" si="15"/>
        <v>0.33001305262739544</v>
      </c>
      <c r="AA330" s="11">
        <v>33.001306</v>
      </c>
      <c r="AS330" s="11" t="s">
        <v>78</v>
      </c>
      <c r="AT330" s="11">
        <v>321</v>
      </c>
      <c r="AU330" s="11">
        <v>14.551418</v>
      </c>
      <c r="AV330" s="11">
        <v>13.188357</v>
      </c>
      <c r="AW330" s="11">
        <v>1.3630610000000001</v>
      </c>
      <c r="AX330" s="11">
        <v>9.3672059999999995</v>
      </c>
    </row>
    <row r="331" spans="21:50" x14ac:dyDescent="0.35">
      <c r="U331" s="11" t="s">
        <v>76</v>
      </c>
      <c r="V331" s="11">
        <v>1162</v>
      </c>
      <c r="W331" s="11">
        <v>7.9328969999999996</v>
      </c>
      <c r="X331" s="11">
        <v>5.3280659999999997</v>
      </c>
      <c r="Y331" s="11">
        <v>2.6048309999999999</v>
      </c>
      <c r="Z331" s="18">
        <f t="shared" si="15"/>
        <v>0.32835810171240093</v>
      </c>
      <c r="AA331" s="11">
        <v>32.835808999999998</v>
      </c>
      <c r="AS331" s="11" t="s">
        <v>78</v>
      </c>
      <c r="AT331" s="11">
        <v>322</v>
      </c>
      <c r="AU331" s="11">
        <v>-8.7481000000000003E-2</v>
      </c>
      <c r="AV331" s="11">
        <v>3.0453809999999999</v>
      </c>
      <c r="AW331" s="11">
        <v>3.1328619999999998</v>
      </c>
      <c r="AX331" s="11" t="s">
        <v>77</v>
      </c>
    </row>
    <row r="332" spans="21:50" x14ac:dyDescent="0.35">
      <c r="U332" s="11" t="s">
        <v>76</v>
      </c>
      <c r="V332" s="11">
        <v>161</v>
      </c>
      <c r="W332" s="11">
        <v>20.789746000000001</v>
      </c>
      <c r="X332" s="11">
        <v>13.979137</v>
      </c>
      <c r="Y332" s="11">
        <v>6.8106090000000004</v>
      </c>
      <c r="Z332" s="18">
        <f t="shared" si="15"/>
        <v>0.32759462284916807</v>
      </c>
      <c r="AA332" s="11">
        <v>32.759461000000002</v>
      </c>
      <c r="AS332" s="11" t="s">
        <v>76</v>
      </c>
      <c r="AT332" s="11">
        <v>323</v>
      </c>
      <c r="AU332" s="11">
        <v>-2.7870520000000001</v>
      </c>
      <c r="AV332" s="11">
        <v>-2.203077</v>
      </c>
      <c r="AW332" s="11">
        <v>0.58397600000000005</v>
      </c>
      <c r="AX332" s="11">
        <v>20.953164999999998</v>
      </c>
    </row>
    <row r="333" spans="21:50" x14ac:dyDescent="0.35">
      <c r="U333" s="11" t="s">
        <v>76</v>
      </c>
      <c r="V333" s="11">
        <v>1693</v>
      </c>
      <c r="W333" s="11">
        <v>7.8257690000000002</v>
      </c>
      <c r="X333" s="11">
        <v>10.37631</v>
      </c>
      <c r="Y333" s="11">
        <v>2.5505420000000001</v>
      </c>
      <c r="Z333" s="18">
        <f t="shared" si="15"/>
        <v>0.32591583012480946</v>
      </c>
      <c r="AA333" s="11">
        <v>32.591580999999998</v>
      </c>
      <c r="AS333" s="11" t="s">
        <v>76</v>
      </c>
      <c r="AT333" s="11">
        <v>324</v>
      </c>
      <c r="AU333" s="11">
        <v>1.8804380000000001</v>
      </c>
      <c r="AV333" s="11">
        <v>0.84489800000000004</v>
      </c>
      <c r="AW333" s="11">
        <v>1.0355399999999999</v>
      </c>
      <c r="AX333" s="11">
        <v>55.069101000000003</v>
      </c>
    </row>
    <row r="334" spans="21:50" x14ac:dyDescent="0.35">
      <c r="U334" s="11" t="s">
        <v>76</v>
      </c>
      <c r="V334" s="11">
        <v>219</v>
      </c>
      <c r="W334" s="11">
        <v>-5.5127129999999998</v>
      </c>
      <c r="X334" s="11">
        <v>-7.3092110000000003</v>
      </c>
      <c r="Y334" s="11">
        <v>1.7964979999999999</v>
      </c>
      <c r="Z334" s="18">
        <f t="shared" si="15"/>
        <v>0.32588273686658459</v>
      </c>
      <c r="AA334" s="11">
        <v>32.588272000000003</v>
      </c>
      <c r="AS334" s="11" t="s">
        <v>76</v>
      </c>
      <c r="AT334" s="11">
        <v>325</v>
      </c>
      <c r="AU334" s="11">
        <v>21.485229</v>
      </c>
      <c r="AV334" s="11">
        <v>21.703468999999998</v>
      </c>
      <c r="AW334" s="11">
        <v>0.21823899999999999</v>
      </c>
      <c r="AX334" s="11">
        <v>1.0157639999999999</v>
      </c>
    </row>
    <row r="335" spans="21:50" x14ac:dyDescent="0.35">
      <c r="U335" s="11" t="s">
        <v>76</v>
      </c>
      <c r="V335" s="11">
        <v>315</v>
      </c>
      <c r="W335" s="11">
        <v>-7.4601800000000003</v>
      </c>
      <c r="X335" s="11">
        <v>-9.8856599999999997</v>
      </c>
      <c r="Y335" s="11">
        <v>2.4254799999999999</v>
      </c>
      <c r="Z335" s="18">
        <f t="shared" si="15"/>
        <v>0.3251235224887335</v>
      </c>
      <c r="AA335" s="11">
        <v>32.512346000000001</v>
      </c>
      <c r="AS335" s="11" t="s">
        <v>76</v>
      </c>
      <c r="AT335" s="11">
        <v>326</v>
      </c>
      <c r="AU335" s="11">
        <v>34.190496000000003</v>
      </c>
      <c r="AV335" s="11">
        <v>35.284686000000001</v>
      </c>
      <c r="AW335" s="11">
        <v>1.0941890000000001</v>
      </c>
      <c r="AX335" s="11">
        <v>3.2002739999999998</v>
      </c>
    </row>
    <row r="336" spans="21:50" x14ac:dyDescent="0.35">
      <c r="U336" s="11" t="s">
        <v>76</v>
      </c>
      <c r="V336" s="11">
        <v>397</v>
      </c>
      <c r="W336" s="11">
        <v>-8.8923869999999994</v>
      </c>
      <c r="X336" s="11">
        <v>-6.0261699999999996</v>
      </c>
      <c r="Y336" s="11">
        <v>2.8662169999999998</v>
      </c>
      <c r="Z336" s="18">
        <f t="shared" si="15"/>
        <v>0.32232256648299268</v>
      </c>
      <c r="AA336" s="11">
        <v>32.232256</v>
      </c>
      <c r="AS336" s="11" t="s">
        <v>83</v>
      </c>
      <c r="AT336" s="11">
        <v>327</v>
      </c>
      <c r="AU336" s="11">
        <v>2.353793</v>
      </c>
      <c r="AV336" s="11">
        <v>3.1735039999999999</v>
      </c>
      <c r="AW336" s="11">
        <v>0.81971099999999997</v>
      </c>
      <c r="AX336" s="11">
        <v>34.825130999999999</v>
      </c>
    </row>
    <row r="337" spans="21:50" x14ac:dyDescent="0.35">
      <c r="U337" s="11" t="s">
        <v>76</v>
      </c>
      <c r="V337" s="11">
        <v>1797</v>
      </c>
      <c r="W337" s="11">
        <v>16.247948999999998</v>
      </c>
      <c r="X337" s="11">
        <v>21.478974999999998</v>
      </c>
      <c r="Y337" s="11">
        <v>5.231026</v>
      </c>
      <c r="Z337" s="18">
        <f t="shared" si="15"/>
        <v>0.32194992734159866</v>
      </c>
      <c r="AA337" s="11">
        <v>32.194996000000003</v>
      </c>
      <c r="AS337" s="11" t="s">
        <v>76</v>
      </c>
      <c r="AT337" s="11">
        <v>328</v>
      </c>
      <c r="AU337" s="11">
        <v>-10.383357</v>
      </c>
      <c r="AV337" s="11">
        <v>-9.9460110000000004</v>
      </c>
      <c r="AW337" s="11">
        <v>0.43734699999999999</v>
      </c>
      <c r="AX337" s="11">
        <v>4.2119960000000001</v>
      </c>
    </row>
    <row r="338" spans="21:50" x14ac:dyDescent="0.35">
      <c r="U338" s="11" t="s">
        <v>76</v>
      </c>
      <c r="V338" s="11">
        <v>1077</v>
      </c>
      <c r="W338" s="11">
        <v>-1.0630999999999999</v>
      </c>
      <c r="X338" s="11">
        <v>-1.403875</v>
      </c>
      <c r="Y338" s="11">
        <v>0.34077499999999999</v>
      </c>
      <c r="Z338" s="18">
        <f t="shared" si="15"/>
        <v>0.32054839619979308</v>
      </c>
      <c r="AA338" s="11">
        <v>32.054853000000001</v>
      </c>
      <c r="AS338" s="11" t="s">
        <v>76</v>
      </c>
      <c r="AT338" s="11">
        <v>329</v>
      </c>
      <c r="AU338" s="11">
        <v>-2.7283629999999999</v>
      </c>
      <c r="AV338" s="11">
        <v>-4.2070379999999998</v>
      </c>
      <c r="AW338" s="11">
        <v>1.478675</v>
      </c>
      <c r="AX338" s="11">
        <v>54.196429999999999</v>
      </c>
    </row>
    <row r="339" spans="21:50" x14ac:dyDescent="0.35">
      <c r="U339" s="11" t="s">
        <v>76</v>
      </c>
      <c r="V339" s="11">
        <v>558</v>
      </c>
      <c r="W339" s="11">
        <v>-6.6377620000000004</v>
      </c>
      <c r="X339" s="11">
        <v>-8.7636859999999999</v>
      </c>
      <c r="Y339" s="11">
        <v>2.1259229999999998</v>
      </c>
      <c r="Z339" s="18">
        <f t="shared" si="15"/>
        <v>0.32027707531544514</v>
      </c>
      <c r="AA339" s="11">
        <v>32.027709000000002</v>
      </c>
      <c r="AS339" s="11" t="s">
        <v>76</v>
      </c>
      <c r="AT339" s="11">
        <v>330</v>
      </c>
      <c r="AU339" s="11">
        <v>26.737473000000001</v>
      </c>
      <c r="AV339" s="11">
        <v>23.991544000000001</v>
      </c>
      <c r="AW339" s="11">
        <v>2.7459289999999998</v>
      </c>
      <c r="AX339" s="11">
        <v>10.269963000000001</v>
      </c>
    </row>
    <row r="340" spans="21:50" x14ac:dyDescent="0.35">
      <c r="U340" s="11" t="s">
        <v>76</v>
      </c>
      <c r="V340" s="11">
        <v>555</v>
      </c>
      <c r="W340" s="11">
        <v>-2.8320069999999999</v>
      </c>
      <c r="X340" s="11">
        <v>-1.925087</v>
      </c>
      <c r="Y340" s="11">
        <v>0.90691999999999995</v>
      </c>
      <c r="Z340" s="18">
        <f t="shared" si="15"/>
        <v>0.32023932144235517</v>
      </c>
      <c r="AA340" s="11">
        <v>32.023926000000003</v>
      </c>
      <c r="AS340" s="11" t="s">
        <v>83</v>
      </c>
      <c r="AT340" s="11">
        <v>331</v>
      </c>
      <c r="AU340" s="11">
        <v>8.7039489999999997</v>
      </c>
      <c r="AV340" s="11">
        <v>10.846164</v>
      </c>
      <c r="AW340" s="11">
        <v>2.1422150000000002</v>
      </c>
      <c r="AX340" s="11">
        <v>24.611995</v>
      </c>
    </row>
    <row r="341" spans="21:50" x14ac:dyDescent="0.35">
      <c r="U341" s="11" t="s">
        <v>76</v>
      </c>
      <c r="V341" s="11">
        <v>504</v>
      </c>
      <c r="W341" s="11">
        <v>-8.4220819999999996</v>
      </c>
      <c r="X341" s="11">
        <v>-5.74695</v>
      </c>
      <c r="Y341" s="11">
        <v>2.6751320000000001</v>
      </c>
      <c r="Z341" s="18">
        <f t="shared" si="15"/>
        <v>0.3176330983241436</v>
      </c>
      <c r="AA341" s="11">
        <v>31.763309</v>
      </c>
      <c r="AS341" s="11" t="s">
        <v>76</v>
      </c>
      <c r="AT341" s="11">
        <v>332</v>
      </c>
      <c r="AU341" s="11">
        <v>-25.779021</v>
      </c>
      <c r="AV341" s="11">
        <v>-24.372810999999999</v>
      </c>
      <c r="AW341" s="11">
        <v>1.406209</v>
      </c>
      <c r="AX341" s="11">
        <v>5.4548589999999999</v>
      </c>
    </row>
    <row r="342" spans="21:50" x14ac:dyDescent="0.35">
      <c r="U342" s="11" t="s">
        <v>76</v>
      </c>
      <c r="V342" s="11">
        <v>969</v>
      </c>
      <c r="W342" s="11">
        <v>5.3228350000000004</v>
      </c>
      <c r="X342" s="11">
        <v>7.0059620000000002</v>
      </c>
      <c r="Y342" s="11">
        <v>1.683128</v>
      </c>
      <c r="Z342" s="18">
        <f t="shared" si="15"/>
        <v>0.31620893753047008</v>
      </c>
      <c r="AA342" s="11">
        <v>31.620892000000001</v>
      </c>
      <c r="AS342" s="11" t="s">
        <v>76</v>
      </c>
      <c r="AT342" s="11">
        <v>333</v>
      </c>
      <c r="AU342" s="11">
        <v>-0.24173</v>
      </c>
      <c r="AV342" s="11">
        <v>-2.8089849999999998</v>
      </c>
      <c r="AW342" s="11">
        <v>2.567256</v>
      </c>
      <c r="AX342" s="11" t="s">
        <v>77</v>
      </c>
    </row>
    <row r="343" spans="21:50" x14ac:dyDescent="0.35">
      <c r="U343" s="11" t="s">
        <v>76</v>
      </c>
      <c r="V343" s="11">
        <v>1425</v>
      </c>
      <c r="W343" s="11">
        <v>8.7466699999999999</v>
      </c>
      <c r="X343" s="11">
        <v>11.511091</v>
      </c>
      <c r="Y343" s="11">
        <v>2.7644220000000002</v>
      </c>
      <c r="Z343" s="18">
        <f t="shared" si="15"/>
        <v>0.31605422406470124</v>
      </c>
      <c r="AA343" s="11">
        <v>31.605419000000001</v>
      </c>
      <c r="AS343" s="11" t="s">
        <v>76</v>
      </c>
      <c r="AT343" s="11">
        <v>334</v>
      </c>
      <c r="AU343" s="11">
        <v>24.507104999999999</v>
      </c>
      <c r="AV343" s="11">
        <v>21.821135999999999</v>
      </c>
      <c r="AW343" s="11">
        <v>2.6859679999999999</v>
      </c>
      <c r="AX343" s="11">
        <v>10.959956999999999</v>
      </c>
    </row>
    <row r="344" spans="21:50" x14ac:dyDescent="0.35">
      <c r="U344" s="11" t="s">
        <v>76</v>
      </c>
      <c r="V344" s="11">
        <v>1234</v>
      </c>
      <c r="W344" s="11">
        <v>14.154169</v>
      </c>
      <c r="X344" s="11">
        <v>9.732113</v>
      </c>
      <c r="Y344" s="11">
        <v>4.4220560000000004</v>
      </c>
      <c r="Z344" s="18">
        <f t="shared" si="15"/>
        <v>0.31242074331597997</v>
      </c>
      <c r="AA344" s="11">
        <v>31.242072</v>
      </c>
      <c r="AS344" s="11" t="s">
        <v>78</v>
      </c>
      <c r="AT344" s="11">
        <v>335</v>
      </c>
      <c r="AU344" s="11">
        <v>2.922301</v>
      </c>
      <c r="AV344" s="11">
        <v>4.7906050000000002</v>
      </c>
      <c r="AW344" s="11">
        <v>1.868304</v>
      </c>
      <c r="AX344" s="11">
        <v>63.932648</v>
      </c>
    </row>
    <row r="345" spans="21:50" x14ac:dyDescent="0.35">
      <c r="U345" s="11" t="s">
        <v>76</v>
      </c>
      <c r="V345" s="11">
        <v>1712</v>
      </c>
      <c r="W345" s="11">
        <v>-7.9691989999999997</v>
      </c>
      <c r="X345" s="11">
        <v>-5.4900419999999999</v>
      </c>
      <c r="Y345" s="11">
        <v>2.4791560000000001</v>
      </c>
      <c r="Z345" s="18">
        <f t="shared" si="15"/>
        <v>0.31109224402603075</v>
      </c>
      <c r="AA345" s="11">
        <v>31.109231999999999</v>
      </c>
      <c r="AS345" s="11" t="s">
        <v>76</v>
      </c>
      <c r="AT345" s="11">
        <v>336</v>
      </c>
      <c r="AU345" s="11">
        <v>-28.629916999999999</v>
      </c>
      <c r="AV345" s="11">
        <v>-25.328092999999999</v>
      </c>
      <c r="AW345" s="11">
        <v>3.3018239999999999</v>
      </c>
      <c r="AX345" s="11">
        <v>11.532775000000001</v>
      </c>
    </row>
    <row r="346" spans="21:50" x14ac:dyDescent="0.35">
      <c r="U346" s="11" t="s">
        <v>76</v>
      </c>
      <c r="V346" s="11">
        <v>255</v>
      </c>
      <c r="W346" s="11">
        <v>-1.179778</v>
      </c>
      <c r="X346" s="11">
        <v>-0.81427799999999995</v>
      </c>
      <c r="Y346" s="11">
        <v>0.36549999999999999</v>
      </c>
      <c r="Z346" s="18">
        <f t="shared" si="15"/>
        <v>0.30980404788019439</v>
      </c>
      <c r="AA346" s="11">
        <v>30.980388999999999</v>
      </c>
      <c r="AS346" s="11" t="s">
        <v>76</v>
      </c>
      <c r="AT346" s="11">
        <v>337</v>
      </c>
      <c r="AU346" s="11">
        <v>-0.39201399999999997</v>
      </c>
      <c r="AV346" s="11">
        <v>-0.52332000000000001</v>
      </c>
      <c r="AW346" s="11">
        <v>0.13130600000000001</v>
      </c>
      <c r="AX346" s="11">
        <v>33.495331999999998</v>
      </c>
    </row>
    <row r="347" spans="21:50" x14ac:dyDescent="0.35">
      <c r="U347" s="11" t="s">
        <v>76</v>
      </c>
      <c r="V347" s="11">
        <v>1584</v>
      </c>
      <c r="W347" s="11">
        <v>8.7058809999999998</v>
      </c>
      <c r="X347" s="11">
        <v>6.027863</v>
      </c>
      <c r="Y347" s="11">
        <v>2.6780170000000001</v>
      </c>
      <c r="Z347" s="18">
        <f t="shared" si="15"/>
        <v>0.30761010861508448</v>
      </c>
      <c r="AA347" s="11">
        <v>30.761013999999999</v>
      </c>
      <c r="AS347" s="11" t="s">
        <v>76</v>
      </c>
      <c r="AT347" s="11">
        <v>338</v>
      </c>
      <c r="AU347" s="11">
        <v>16.225491000000002</v>
      </c>
      <c r="AV347" s="11">
        <v>19.546047000000002</v>
      </c>
      <c r="AW347" s="11">
        <v>3.320557</v>
      </c>
      <c r="AX347" s="11">
        <v>20.465062</v>
      </c>
    </row>
    <row r="348" spans="21:50" x14ac:dyDescent="0.35">
      <c r="U348" s="11" t="s">
        <v>76</v>
      </c>
      <c r="V348" s="11">
        <v>1840</v>
      </c>
      <c r="W348" s="11">
        <v>6.7693729999999999</v>
      </c>
      <c r="X348" s="11">
        <v>4.7100540000000004</v>
      </c>
      <c r="Y348" s="11">
        <v>2.0593180000000002</v>
      </c>
      <c r="Z348" s="18">
        <f t="shared" si="15"/>
        <v>0.30421103992939968</v>
      </c>
      <c r="AA348" s="11">
        <v>30.421111</v>
      </c>
      <c r="AS348" s="11" t="s">
        <v>76</v>
      </c>
      <c r="AT348" s="11">
        <v>339</v>
      </c>
      <c r="AU348" s="11">
        <v>-0.43588100000000002</v>
      </c>
      <c r="AV348" s="11">
        <v>-2.877049</v>
      </c>
      <c r="AW348" s="11">
        <v>2.4411689999999999</v>
      </c>
      <c r="AX348" s="11" t="s">
        <v>77</v>
      </c>
    </row>
    <row r="349" spans="21:50" x14ac:dyDescent="0.35">
      <c r="U349" s="11" t="s">
        <v>76</v>
      </c>
      <c r="V349" s="11">
        <v>642</v>
      </c>
      <c r="W349" s="11">
        <v>10.043393</v>
      </c>
      <c r="X349" s="11">
        <v>13.089759000000001</v>
      </c>
      <c r="Y349" s="11">
        <v>3.0463659999999999</v>
      </c>
      <c r="Z349" s="18">
        <f t="shared" si="15"/>
        <v>0.30332040178055364</v>
      </c>
      <c r="AA349" s="11">
        <v>30.332039999999999</v>
      </c>
      <c r="AS349" s="11" t="s">
        <v>78</v>
      </c>
      <c r="AT349" s="11">
        <v>340</v>
      </c>
      <c r="AU349" s="11">
        <v>1.994191</v>
      </c>
      <c r="AV349" s="11">
        <v>2.2510219999999999</v>
      </c>
      <c r="AW349" s="11">
        <v>0.25683</v>
      </c>
      <c r="AX349" s="11">
        <v>12.878918000000001</v>
      </c>
    </row>
    <row r="350" spans="21:50" x14ac:dyDescent="0.35">
      <c r="U350" s="11" t="s">
        <v>76</v>
      </c>
      <c r="V350" s="11">
        <v>1039</v>
      </c>
      <c r="W350" s="11">
        <v>6.7242119999999996</v>
      </c>
      <c r="X350" s="11">
        <v>4.6850630000000004</v>
      </c>
      <c r="Y350" s="11">
        <v>2.0391490000000001</v>
      </c>
      <c r="Z350" s="18">
        <f t="shared" si="15"/>
        <v>0.30325471594292391</v>
      </c>
      <c r="AA350" s="11">
        <v>30.325474</v>
      </c>
      <c r="AS350" s="11" t="s">
        <v>83</v>
      </c>
      <c r="AT350" s="11">
        <v>341</v>
      </c>
      <c r="AU350" s="11">
        <v>-13.828703000000001</v>
      </c>
      <c r="AV350" s="11">
        <v>-18.381792999999998</v>
      </c>
      <c r="AW350" s="11">
        <v>4.5530900000000001</v>
      </c>
      <c r="AX350" s="11">
        <v>32.924925999999999</v>
      </c>
    </row>
    <row r="351" spans="21:50" x14ac:dyDescent="0.35">
      <c r="U351" s="11" t="s">
        <v>76</v>
      </c>
      <c r="V351" s="11">
        <v>1612</v>
      </c>
      <c r="W351" s="11">
        <v>7.3144479999999996</v>
      </c>
      <c r="X351" s="11">
        <v>5.1135780000000004</v>
      </c>
      <c r="Y351" s="11">
        <v>2.2008700000000001</v>
      </c>
      <c r="Z351" s="18">
        <f t="shared" si="15"/>
        <v>0.30089351923754193</v>
      </c>
      <c r="AA351" s="11">
        <v>30.08935</v>
      </c>
      <c r="AS351" s="11" t="s">
        <v>76</v>
      </c>
      <c r="AT351" s="11">
        <v>342</v>
      </c>
      <c r="AU351" s="11">
        <v>-8.3578030000000005</v>
      </c>
      <c r="AV351" s="11">
        <v>-7.7434139999999996</v>
      </c>
      <c r="AW351" s="11">
        <v>0.61438899999999996</v>
      </c>
      <c r="AX351" s="11">
        <v>7.3510790000000004</v>
      </c>
    </row>
    <row r="352" spans="21:50" x14ac:dyDescent="0.35">
      <c r="U352" s="11" t="s">
        <v>76</v>
      </c>
      <c r="V352" s="11">
        <v>142</v>
      </c>
      <c r="W352" s="11">
        <v>-7.9908419999999998</v>
      </c>
      <c r="X352" s="11">
        <v>-10.394244</v>
      </c>
      <c r="Y352" s="11">
        <v>2.4034019999999998</v>
      </c>
      <c r="Z352" s="18">
        <f t="shared" si="15"/>
        <v>0.30076955594917282</v>
      </c>
      <c r="AA352" s="11">
        <v>30.076954000000001</v>
      </c>
      <c r="AS352" s="11" t="s">
        <v>76</v>
      </c>
      <c r="AT352" s="11">
        <v>343</v>
      </c>
      <c r="AU352" s="11">
        <v>-25.663853</v>
      </c>
      <c r="AV352" s="11">
        <v>-23.800674000000001</v>
      </c>
      <c r="AW352" s="11">
        <v>1.8631789999999999</v>
      </c>
      <c r="AX352" s="11">
        <v>7.2599340000000003</v>
      </c>
    </row>
    <row r="353" spans="21:50" x14ac:dyDescent="0.35">
      <c r="U353" s="11" t="s">
        <v>76</v>
      </c>
      <c r="V353" s="11">
        <v>860</v>
      </c>
      <c r="W353" s="11">
        <v>6.2019679999999999</v>
      </c>
      <c r="X353" s="11">
        <v>8.0637640000000008</v>
      </c>
      <c r="Y353" s="11">
        <v>1.8617969999999999</v>
      </c>
      <c r="Z353" s="18">
        <f t="shared" si="15"/>
        <v>0.30019455114892563</v>
      </c>
      <c r="AA353" s="11">
        <v>30.019452000000001</v>
      </c>
      <c r="AS353" s="11" t="s">
        <v>78</v>
      </c>
      <c r="AT353" s="11">
        <v>344</v>
      </c>
      <c r="AU353" s="11">
        <v>24.281880999999998</v>
      </c>
      <c r="AV353" s="11">
        <v>29.943152000000001</v>
      </c>
      <c r="AW353" s="11">
        <v>5.6612720000000003</v>
      </c>
      <c r="AX353" s="11">
        <v>23.314799000000001</v>
      </c>
    </row>
    <row r="354" spans="21:50" x14ac:dyDescent="0.35">
      <c r="U354" s="11" t="s">
        <v>76</v>
      </c>
      <c r="V354" s="11">
        <v>1016</v>
      </c>
      <c r="W354" s="11">
        <v>12.362731</v>
      </c>
      <c r="X354" s="11">
        <v>8.6658799999999996</v>
      </c>
      <c r="Y354" s="11">
        <v>3.6968510000000001</v>
      </c>
      <c r="Z354" s="18">
        <f t="shared" si="15"/>
        <v>0.29903190484367898</v>
      </c>
      <c r="AA354" s="11">
        <v>29.903193000000002</v>
      </c>
      <c r="AS354" s="11" t="s">
        <v>76</v>
      </c>
      <c r="AT354" s="11">
        <v>345</v>
      </c>
      <c r="AU354" s="11">
        <v>23.179763000000001</v>
      </c>
      <c r="AV354" s="11">
        <v>22.190249999999999</v>
      </c>
      <c r="AW354" s="11">
        <v>0.98951299999999998</v>
      </c>
      <c r="AX354" s="11">
        <v>4.2688639999999998</v>
      </c>
    </row>
    <row r="355" spans="21:50" x14ac:dyDescent="0.35">
      <c r="U355" s="11" t="s">
        <v>76</v>
      </c>
      <c r="V355" s="11">
        <v>1275</v>
      </c>
      <c r="W355" s="11">
        <v>-11.426062</v>
      </c>
      <c r="X355" s="11">
        <v>-8.0176119999999997</v>
      </c>
      <c r="Y355" s="11">
        <v>3.4084500000000002</v>
      </c>
      <c r="Z355" s="18">
        <f t="shared" si="15"/>
        <v>0.29830487529299249</v>
      </c>
      <c r="AA355" s="11">
        <v>29.830487999999999</v>
      </c>
      <c r="AS355" s="11" t="s">
        <v>76</v>
      </c>
      <c r="AT355" s="11">
        <v>346</v>
      </c>
      <c r="AU355" s="11">
        <v>6.2975899999999996</v>
      </c>
      <c r="AV355" s="11">
        <v>3.6032199999999999</v>
      </c>
      <c r="AW355" s="11">
        <v>2.6943700000000002</v>
      </c>
      <c r="AX355" s="11">
        <v>42.784140999999998</v>
      </c>
    </row>
    <row r="356" spans="21:50" x14ac:dyDescent="0.35">
      <c r="U356" s="11" t="s">
        <v>76</v>
      </c>
      <c r="V356" s="11">
        <v>1942</v>
      </c>
      <c r="W356" s="11">
        <v>4.3818250000000001</v>
      </c>
      <c r="X356" s="11">
        <v>3.0787960000000001</v>
      </c>
      <c r="Y356" s="11">
        <v>1.303029</v>
      </c>
      <c r="Z356" s="18">
        <f t="shared" si="15"/>
        <v>0.29737130077079754</v>
      </c>
      <c r="AA356" s="11">
        <v>29.737138999999999</v>
      </c>
      <c r="AS356" s="11" t="s">
        <v>76</v>
      </c>
      <c r="AT356" s="11">
        <v>347</v>
      </c>
      <c r="AU356" s="11">
        <v>-15.907970000000001</v>
      </c>
      <c r="AV356" s="11">
        <v>-14.405298999999999</v>
      </c>
      <c r="AW356" s="11">
        <v>1.5026710000000001</v>
      </c>
      <c r="AX356" s="11">
        <v>9.4460250000000006</v>
      </c>
    </row>
    <row r="357" spans="21:50" x14ac:dyDescent="0.35">
      <c r="U357" s="11" t="s">
        <v>76</v>
      </c>
      <c r="V357" s="11">
        <v>723</v>
      </c>
      <c r="W357" s="11">
        <v>9.0961339999999993</v>
      </c>
      <c r="X357" s="11">
        <v>11.774210999999999</v>
      </c>
      <c r="Y357" s="11">
        <v>2.6780780000000002</v>
      </c>
      <c r="Z357" s="18">
        <f t="shared" si="15"/>
        <v>0.29441936541392205</v>
      </c>
      <c r="AA357" s="11">
        <v>29.441935000000001</v>
      </c>
      <c r="AS357" s="11" t="s">
        <v>83</v>
      </c>
      <c r="AT357" s="11">
        <v>348</v>
      </c>
      <c r="AU357" s="11">
        <v>-8.7609000000000006E-2</v>
      </c>
      <c r="AV357" s="11">
        <v>0.253187</v>
      </c>
      <c r="AW357" s="11">
        <v>0.34079500000000001</v>
      </c>
      <c r="AX357" s="11" t="s">
        <v>77</v>
      </c>
    </row>
    <row r="358" spans="21:50" x14ac:dyDescent="0.35">
      <c r="U358" s="11" t="s">
        <v>76</v>
      </c>
      <c r="V358" s="11">
        <v>573</v>
      </c>
      <c r="W358" s="11">
        <v>3.7116660000000001</v>
      </c>
      <c r="X358" s="11">
        <v>4.799245</v>
      </c>
      <c r="Y358" s="11">
        <v>1.0875790000000001</v>
      </c>
      <c r="Z358" s="18">
        <f t="shared" si="15"/>
        <v>0.29301639748835162</v>
      </c>
      <c r="AA358" s="11">
        <v>29.301653000000002</v>
      </c>
      <c r="AS358" s="11" t="s">
        <v>76</v>
      </c>
      <c r="AT358" s="11">
        <v>349</v>
      </c>
      <c r="AU358" s="11">
        <v>-13.529259</v>
      </c>
      <c r="AV358" s="11">
        <v>-12.834325</v>
      </c>
      <c r="AW358" s="11">
        <v>0.69493400000000005</v>
      </c>
      <c r="AX358" s="11">
        <v>5.1365280000000002</v>
      </c>
    </row>
    <row r="359" spans="21:50" x14ac:dyDescent="0.35">
      <c r="U359" s="11" t="s">
        <v>76</v>
      </c>
      <c r="V359" s="11">
        <v>1219</v>
      </c>
      <c r="W359" s="11">
        <v>-5.3028899999999997</v>
      </c>
      <c r="X359" s="11">
        <v>-3.7494710000000002</v>
      </c>
      <c r="Y359" s="11">
        <v>1.5534190000000001</v>
      </c>
      <c r="Z359" s="18">
        <f t="shared" si="15"/>
        <v>0.29293819030754931</v>
      </c>
      <c r="AA359" s="11">
        <v>29.293817000000001</v>
      </c>
      <c r="AS359" s="11" t="s">
        <v>76</v>
      </c>
      <c r="AT359" s="11">
        <v>350</v>
      </c>
      <c r="AU359" s="11">
        <v>-16.539725000000001</v>
      </c>
      <c r="AV359" s="11">
        <v>-19.145662999999999</v>
      </c>
      <c r="AW359" s="11">
        <v>2.6059380000000001</v>
      </c>
      <c r="AX359" s="11">
        <v>15.755630999999999</v>
      </c>
    </row>
    <row r="360" spans="21:50" x14ac:dyDescent="0.35">
      <c r="U360" s="11" t="s">
        <v>76</v>
      </c>
      <c r="V360" s="11">
        <v>1706</v>
      </c>
      <c r="W360" s="11">
        <v>6.0908199999999999</v>
      </c>
      <c r="X360" s="11">
        <v>4.3256009999999998</v>
      </c>
      <c r="Y360" s="11">
        <v>1.765218</v>
      </c>
      <c r="Z360" s="18">
        <f t="shared" si="15"/>
        <v>0.28981614954965013</v>
      </c>
      <c r="AA360" s="11">
        <v>28.981622999999999</v>
      </c>
      <c r="AS360" s="11" t="s">
        <v>76</v>
      </c>
      <c r="AT360" s="11">
        <v>351</v>
      </c>
      <c r="AU360" s="11">
        <v>-14.105993</v>
      </c>
      <c r="AV360" s="11">
        <v>-14.336588000000001</v>
      </c>
      <c r="AW360" s="11">
        <v>0.23059499999999999</v>
      </c>
      <c r="AX360" s="11">
        <v>1.6347320000000001</v>
      </c>
    </row>
    <row r="361" spans="21:50" x14ac:dyDescent="0.35">
      <c r="U361" s="11" t="s">
        <v>76</v>
      </c>
      <c r="V361" s="11">
        <v>1938</v>
      </c>
      <c r="W361" s="11">
        <v>6.6966520000000003</v>
      </c>
      <c r="X361" s="11">
        <v>4.761234</v>
      </c>
      <c r="Y361" s="11">
        <v>1.9354180000000001</v>
      </c>
      <c r="Z361" s="18">
        <f t="shared" si="15"/>
        <v>0.28901277832564692</v>
      </c>
      <c r="AA361" s="11">
        <v>28.901281999999998</v>
      </c>
      <c r="AS361" s="11" t="s">
        <v>78</v>
      </c>
      <c r="AT361" s="11">
        <v>352</v>
      </c>
      <c r="AU361" s="11">
        <v>19.361224</v>
      </c>
      <c r="AV361" s="11">
        <v>15.675945</v>
      </c>
      <c r="AW361" s="11">
        <v>3.685279</v>
      </c>
      <c r="AX361" s="11">
        <v>19.034329</v>
      </c>
    </row>
    <row r="362" spans="21:50" x14ac:dyDescent="0.35">
      <c r="U362" s="11" t="s">
        <v>76</v>
      </c>
      <c r="V362" s="11">
        <v>212</v>
      </c>
      <c r="W362" s="11">
        <v>10.78018</v>
      </c>
      <c r="X362" s="11">
        <v>7.6806159999999997</v>
      </c>
      <c r="Y362" s="11">
        <v>3.099564</v>
      </c>
      <c r="Z362" s="18">
        <f t="shared" si="15"/>
        <v>0.28752432705205294</v>
      </c>
      <c r="AA362" s="11">
        <v>28.752433</v>
      </c>
      <c r="AS362" s="11" t="s">
        <v>76</v>
      </c>
      <c r="AT362" s="11">
        <v>353</v>
      </c>
      <c r="AU362" s="11">
        <v>17.749988999999999</v>
      </c>
      <c r="AV362" s="11">
        <v>13.135557</v>
      </c>
      <c r="AW362" s="11">
        <v>4.614433</v>
      </c>
      <c r="AX362" s="11">
        <v>25.99682</v>
      </c>
    </row>
    <row r="363" spans="21:50" x14ac:dyDescent="0.35">
      <c r="U363" s="11" t="s">
        <v>76</v>
      </c>
      <c r="V363" s="11">
        <v>717</v>
      </c>
      <c r="W363" s="11">
        <v>-11.395830999999999</v>
      </c>
      <c r="X363" s="11">
        <v>-8.1219420000000007</v>
      </c>
      <c r="Y363" s="11">
        <v>3.273889</v>
      </c>
      <c r="Z363" s="18">
        <f t="shared" si="15"/>
        <v>0.28728830745208489</v>
      </c>
      <c r="AA363" s="11">
        <v>28.728833000000002</v>
      </c>
      <c r="AS363" s="11" t="s">
        <v>76</v>
      </c>
      <c r="AT363" s="11">
        <v>354</v>
      </c>
      <c r="AU363" s="11">
        <v>-13.054339000000001</v>
      </c>
      <c r="AV363" s="11">
        <v>-12.448725</v>
      </c>
      <c r="AW363" s="11">
        <v>0.60561399999999999</v>
      </c>
      <c r="AX363" s="11">
        <v>4.6391780000000002</v>
      </c>
    </row>
    <row r="364" spans="21:50" x14ac:dyDescent="0.35">
      <c r="U364" s="11" t="s">
        <v>76</v>
      </c>
      <c r="V364" s="11">
        <v>1371</v>
      </c>
      <c r="W364" s="11">
        <v>-5.0097310000000004</v>
      </c>
      <c r="X364" s="11">
        <v>-3.5763379999999998</v>
      </c>
      <c r="Y364" s="11">
        <v>1.4333929999999999</v>
      </c>
      <c r="Z364" s="18">
        <f t="shared" si="15"/>
        <v>0.28612174985044103</v>
      </c>
      <c r="AA364" s="11">
        <v>28.612172999999999</v>
      </c>
      <c r="AS364" s="11" t="s">
        <v>76</v>
      </c>
      <c r="AT364" s="11">
        <v>355</v>
      </c>
      <c r="AU364" s="11">
        <v>5.9925930000000003</v>
      </c>
      <c r="AV364" s="11">
        <v>2.9368129999999999</v>
      </c>
      <c r="AW364" s="11">
        <v>3.0557799999999999</v>
      </c>
      <c r="AX364" s="11">
        <v>50.992617000000003</v>
      </c>
    </row>
    <row r="365" spans="21:50" x14ac:dyDescent="0.35">
      <c r="U365" s="11" t="s">
        <v>76</v>
      </c>
      <c r="V365" s="11">
        <v>640</v>
      </c>
      <c r="W365" s="11">
        <v>-6.4205800000000002</v>
      </c>
      <c r="X365" s="11">
        <v>-8.23766</v>
      </c>
      <c r="Y365" s="11">
        <v>1.81708</v>
      </c>
      <c r="Z365" s="18">
        <f t="shared" si="15"/>
        <v>0.2830087001485847</v>
      </c>
      <c r="AA365" s="11">
        <v>28.300872999999999</v>
      </c>
      <c r="AS365" s="11" t="s">
        <v>83</v>
      </c>
      <c r="AT365" s="11">
        <v>356</v>
      </c>
      <c r="AU365" s="11">
        <v>-12.544418</v>
      </c>
      <c r="AV365" s="11">
        <v>-8.7862930000000006</v>
      </c>
      <c r="AW365" s="11">
        <v>3.7581259999999999</v>
      </c>
      <c r="AX365" s="11">
        <v>29.958549000000001</v>
      </c>
    </row>
    <row r="366" spans="21:50" x14ac:dyDescent="0.35">
      <c r="U366" s="11" t="s">
        <v>76</v>
      </c>
      <c r="V366" s="11">
        <v>1319</v>
      </c>
      <c r="W366" s="11">
        <v>-3.7535280000000002</v>
      </c>
      <c r="X366" s="11">
        <v>-4.812379</v>
      </c>
      <c r="Y366" s="11">
        <v>1.0588519999999999</v>
      </c>
      <c r="Z366" s="18">
        <f t="shared" si="15"/>
        <v>0.28209513822728904</v>
      </c>
      <c r="AA366" s="11">
        <v>28.209509000000001</v>
      </c>
      <c r="AS366" s="11" t="s">
        <v>76</v>
      </c>
      <c r="AT366" s="11">
        <v>357</v>
      </c>
      <c r="AU366" s="11">
        <v>-9.3646919999999998</v>
      </c>
      <c r="AV366" s="11">
        <v>-9.9317519999999995</v>
      </c>
      <c r="AW366" s="11">
        <v>0.56706100000000004</v>
      </c>
      <c r="AX366" s="11">
        <v>6.0553039999999996</v>
      </c>
    </row>
    <row r="367" spans="21:50" x14ac:dyDescent="0.35">
      <c r="U367" s="11" t="s">
        <v>76</v>
      </c>
      <c r="V367" s="11">
        <v>539</v>
      </c>
      <c r="W367" s="11">
        <v>-6.989484</v>
      </c>
      <c r="X367" s="11">
        <v>-5.0218559999999997</v>
      </c>
      <c r="Y367" s="11">
        <v>1.9676279999999999</v>
      </c>
      <c r="Z367" s="18">
        <f t="shared" si="15"/>
        <v>0.28151262668317145</v>
      </c>
      <c r="AA367" s="11">
        <v>28.151263</v>
      </c>
      <c r="AS367" s="11" t="s">
        <v>76</v>
      </c>
      <c r="AT367" s="11">
        <v>358</v>
      </c>
      <c r="AU367" s="11">
        <v>-15.364791</v>
      </c>
      <c r="AV367" s="11">
        <v>-14.676767999999999</v>
      </c>
      <c r="AW367" s="11">
        <v>0.68802300000000005</v>
      </c>
      <c r="AX367" s="11">
        <v>4.4779200000000001</v>
      </c>
    </row>
    <row r="368" spans="21:50" x14ac:dyDescent="0.35">
      <c r="U368" s="11" t="s">
        <v>76</v>
      </c>
      <c r="V368" s="11">
        <v>1385</v>
      </c>
      <c r="W368" s="11">
        <v>-8.8324599999999993</v>
      </c>
      <c r="X368" s="11">
        <v>-6.3598499999999998</v>
      </c>
      <c r="Y368" s="11">
        <v>2.47261</v>
      </c>
      <c r="Z368" s="18">
        <f t="shared" si="15"/>
        <v>0.2799457908668706</v>
      </c>
      <c r="AA368" s="11">
        <v>27.994575999999999</v>
      </c>
      <c r="AS368" s="11" t="s">
        <v>76</v>
      </c>
      <c r="AT368" s="11">
        <v>359</v>
      </c>
      <c r="AU368" s="11">
        <v>-7.4508760000000001</v>
      </c>
      <c r="AV368" s="11">
        <v>-10.376519999999999</v>
      </c>
      <c r="AW368" s="11">
        <v>2.9256440000000001</v>
      </c>
      <c r="AX368" s="11">
        <v>39.265777999999997</v>
      </c>
    </row>
    <row r="369" spans="21:50" x14ac:dyDescent="0.35">
      <c r="U369" s="11" t="s">
        <v>76</v>
      </c>
      <c r="V369" s="11">
        <v>76</v>
      </c>
      <c r="W369" s="11">
        <v>-6.9479499999999996</v>
      </c>
      <c r="X369" s="11">
        <v>-8.8920910000000006</v>
      </c>
      <c r="Y369" s="11">
        <v>1.9441409999999999</v>
      </c>
      <c r="Z369" s="18">
        <f t="shared" si="15"/>
        <v>0.27981505336106333</v>
      </c>
      <c r="AA369" s="11">
        <v>27.981504999999999</v>
      </c>
      <c r="AS369" s="11" t="s">
        <v>76</v>
      </c>
      <c r="AT369" s="11">
        <v>360</v>
      </c>
      <c r="AU369" s="11">
        <v>-5.5814349999999999</v>
      </c>
      <c r="AV369" s="11">
        <v>-7.0048349999999999</v>
      </c>
      <c r="AW369" s="11">
        <v>1.4234</v>
      </c>
      <c r="AX369" s="11">
        <v>25.502407999999999</v>
      </c>
    </row>
    <row r="370" spans="21:50" x14ac:dyDescent="0.35">
      <c r="U370" s="11" t="s">
        <v>76</v>
      </c>
      <c r="V370" s="11">
        <v>1830</v>
      </c>
      <c r="W370" s="11">
        <v>25.298271</v>
      </c>
      <c r="X370" s="11">
        <v>18.251207000000001</v>
      </c>
      <c r="Y370" s="11">
        <v>7.0470639999999998</v>
      </c>
      <c r="Z370" s="18">
        <f t="shared" si="15"/>
        <v>0.2785591157593339</v>
      </c>
      <c r="AA370" s="11">
        <v>27.855910000000002</v>
      </c>
      <c r="AS370" s="11" t="s">
        <v>78</v>
      </c>
      <c r="AT370" s="11">
        <v>361</v>
      </c>
      <c r="AU370" s="11">
        <v>-2.3859400000000002</v>
      </c>
      <c r="AV370" s="11">
        <v>-1.371766</v>
      </c>
      <c r="AW370" s="11">
        <v>1.0141739999999999</v>
      </c>
      <c r="AX370" s="11">
        <v>42.506262</v>
      </c>
    </row>
    <row r="371" spans="21:50" x14ac:dyDescent="0.35">
      <c r="U371" s="11" t="s">
        <v>76</v>
      </c>
      <c r="V371" s="11">
        <v>1180</v>
      </c>
      <c r="W371" s="11">
        <v>0.71074700000000002</v>
      </c>
      <c r="X371" s="11">
        <v>0.51334299999999999</v>
      </c>
      <c r="Y371" s="11">
        <v>0.197404</v>
      </c>
      <c r="Z371" s="18">
        <f t="shared" si="15"/>
        <v>0.27774158737215915</v>
      </c>
      <c r="AA371" s="11">
        <v>27.774096</v>
      </c>
      <c r="AS371" s="11" t="s">
        <v>83</v>
      </c>
      <c r="AT371" s="11">
        <v>362</v>
      </c>
      <c r="AU371" s="11">
        <v>4.641025</v>
      </c>
      <c r="AV371" s="11">
        <v>3.3687909999999999</v>
      </c>
      <c r="AW371" s="11">
        <v>1.2722340000000001</v>
      </c>
      <c r="AX371" s="11">
        <v>27.412783000000001</v>
      </c>
    </row>
    <row r="372" spans="21:50" x14ac:dyDescent="0.35">
      <c r="U372" s="11" t="s">
        <v>76</v>
      </c>
      <c r="V372" s="11">
        <v>809</v>
      </c>
      <c r="W372" s="11">
        <v>14.490536000000001</v>
      </c>
      <c r="X372" s="11">
        <v>10.479756</v>
      </c>
      <c r="Y372" s="11">
        <v>4.0107799999999996</v>
      </c>
      <c r="Z372" s="18">
        <f t="shared" si="15"/>
        <v>0.27678617271300382</v>
      </c>
      <c r="AA372" s="11">
        <v>27.678615000000001</v>
      </c>
      <c r="AS372" s="11" t="s">
        <v>76</v>
      </c>
      <c r="AT372" s="11">
        <v>363</v>
      </c>
      <c r="AU372" s="11">
        <v>0.67351899999999998</v>
      </c>
      <c r="AV372" s="11">
        <v>2.8425600000000002</v>
      </c>
      <c r="AW372" s="11">
        <v>2.1690420000000001</v>
      </c>
      <c r="AX372" s="11" t="s">
        <v>77</v>
      </c>
    </row>
    <row r="373" spans="21:50" x14ac:dyDescent="0.35">
      <c r="U373" s="11" t="s">
        <v>76</v>
      </c>
      <c r="V373" s="11">
        <v>1131</v>
      </c>
      <c r="W373" s="11">
        <v>8.7397139999999993</v>
      </c>
      <c r="X373" s="11">
        <v>6.3215469999999998</v>
      </c>
      <c r="Y373" s="11">
        <v>2.418167</v>
      </c>
      <c r="Z373" s="18">
        <f t="shared" si="15"/>
        <v>0.27668720051937629</v>
      </c>
      <c r="AA373" s="11">
        <v>27.668718999999999</v>
      </c>
      <c r="AS373" s="11" t="s">
        <v>76</v>
      </c>
      <c r="AT373" s="11">
        <v>364</v>
      </c>
      <c r="AU373" s="11">
        <v>-2.450008</v>
      </c>
      <c r="AV373" s="11">
        <v>-0.41426099999999999</v>
      </c>
      <c r="AW373" s="11">
        <v>2.0357479999999999</v>
      </c>
      <c r="AX373" s="11">
        <v>83.091459999999998</v>
      </c>
    </row>
    <row r="374" spans="21:50" x14ac:dyDescent="0.35">
      <c r="U374" s="11" t="s">
        <v>76</v>
      </c>
      <c r="V374" s="11">
        <v>1330</v>
      </c>
      <c r="W374" s="11">
        <v>-4.6138820000000003</v>
      </c>
      <c r="X374" s="11">
        <v>-5.888801</v>
      </c>
      <c r="Y374" s="11">
        <v>1.2749189999999999</v>
      </c>
      <c r="Z374" s="18">
        <f t="shared" si="15"/>
        <v>0.27632241136639379</v>
      </c>
      <c r="AA374" s="11">
        <v>27.632242000000002</v>
      </c>
      <c r="AS374" s="11" t="s">
        <v>76</v>
      </c>
      <c r="AT374" s="11">
        <v>365</v>
      </c>
      <c r="AU374" s="11">
        <v>29.050954999999998</v>
      </c>
      <c r="AV374" s="11">
        <v>23.817191999999999</v>
      </c>
      <c r="AW374" s="11">
        <v>5.2337629999999997</v>
      </c>
      <c r="AX374" s="11">
        <v>18.015805</v>
      </c>
    </row>
    <row r="375" spans="21:50" x14ac:dyDescent="0.35">
      <c r="U375" s="11" t="s">
        <v>76</v>
      </c>
      <c r="V375" s="11">
        <v>221</v>
      </c>
      <c r="W375" s="11">
        <v>-3.0439080000000001</v>
      </c>
      <c r="X375" s="11">
        <v>-2.2036739999999999</v>
      </c>
      <c r="Y375" s="11">
        <v>0.84023499999999995</v>
      </c>
      <c r="Z375" s="18">
        <f t="shared" si="15"/>
        <v>0.27603823768655295</v>
      </c>
      <c r="AA375" s="11">
        <v>27.603815999999998</v>
      </c>
      <c r="AS375" s="11" t="s">
        <v>83</v>
      </c>
      <c r="AT375" s="11">
        <v>366</v>
      </c>
      <c r="AU375" s="11">
        <v>4.1060090000000002</v>
      </c>
      <c r="AV375" s="11">
        <v>3.0458180000000001</v>
      </c>
      <c r="AW375" s="11">
        <v>1.0601910000000001</v>
      </c>
      <c r="AX375" s="11">
        <v>25.820464000000001</v>
      </c>
    </row>
    <row r="376" spans="21:50" x14ac:dyDescent="0.35">
      <c r="U376" s="11" t="s">
        <v>76</v>
      </c>
      <c r="V376" s="11">
        <v>1624</v>
      </c>
      <c r="W376" s="11">
        <v>3.2369370000000002</v>
      </c>
      <c r="X376" s="11">
        <v>2.344147</v>
      </c>
      <c r="Y376" s="11">
        <v>0.89278999999999997</v>
      </c>
      <c r="Z376" s="18">
        <f t="shared" si="15"/>
        <v>0.27581321477680903</v>
      </c>
      <c r="AA376" s="11">
        <v>27.581310999999999</v>
      </c>
      <c r="AS376" s="11" t="s">
        <v>78</v>
      </c>
      <c r="AT376" s="11">
        <v>367</v>
      </c>
      <c r="AU376" s="11">
        <v>19.897093000000002</v>
      </c>
      <c r="AV376" s="11">
        <v>22.701930999999998</v>
      </c>
      <c r="AW376" s="11">
        <v>2.804837</v>
      </c>
      <c r="AX376" s="11">
        <v>14.096719</v>
      </c>
    </row>
    <row r="377" spans="21:50" x14ac:dyDescent="0.35">
      <c r="U377" s="11" t="s">
        <v>76</v>
      </c>
      <c r="V377" s="11">
        <v>1250</v>
      </c>
      <c r="W377" s="11">
        <v>-4.4401570000000001</v>
      </c>
      <c r="X377" s="11">
        <v>-5.6617179999999996</v>
      </c>
      <c r="Y377" s="11">
        <v>1.221562</v>
      </c>
      <c r="Z377" s="18">
        <f t="shared" si="15"/>
        <v>0.27511684834567784</v>
      </c>
      <c r="AA377" s="11">
        <v>27.511678</v>
      </c>
      <c r="AS377" s="11" t="s">
        <v>76</v>
      </c>
      <c r="AT377" s="11">
        <v>368</v>
      </c>
      <c r="AU377" s="11">
        <v>-16.517707000000001</v>
      </c>
      <c r="AV377" s="11">
        <v>-16.305122999999998</v>
      </c>
      <c r="AW377" s="11">
        <v>0.212585</v>
      </c>
      <c r="AX377" s="11">
        <v>1.28701</v>
      </c>
    </row>
    <row r="378" spans="21:50" x14ac:dyDescent="0.35">
      <c r="U378" s="11" t="s">
        <v>76</v>
      </c>
      <c r="V378" s="11">
        <v>855</v>
      </c>
      <c r="W378" s="11">
        <v>-4.3566310000000001</v>
      </c>
      <c r="X378" s="11">
        <v>-5.5457390000000002</v>
      </c>
      <c r="Y378" s="11">
        <v>1.1891080000000001</v>
      </c>
      <c r="Z378" s="18">
        <f t="shared" si="15"/>
        <v>0.272942096771565</v>
      </c>
      <c r="AA378" s="11">
        <v>27.294215999999999</v>
      </c>
      <c r="AS378" s="11" t="s">
        <v>76</v>
      </c>
      <c r="AT378" s="11">
        <v>369</v>
      </c>
      <c r="AU378" s="11">
        <v>12.241179000000001</v>
      </c>
      <c r="AV378" s="11">
        <v>12.855295</v>
      </c>
      <c r="AW378" s="11">
        <v>0.614116</v>
      </c>
      <c r="AX378" s="11">
        <v>5.0168030000000003</v>
      </c>
    </row>
    <row r="379" spans="21:50" x14ac:dyDescent="0.35">
      <c r="U379" s="11" t="s">
        <v>76</v>
      </c>
      <c r="V379" s="11">
        <v>869</v>
      </c>
      <c r="W379" s="11">
        <v>12.335269</v>
      </c>
      <c r="X379" s="11">
        <v>15.696618000000001</v>
      </c>
      <c r="Y379" s="11">
        <v>3.3613499999999998</v>
      </c>
      <c r="Z379" s="18">
        <f t="shared" si="15"/>
        <v>0.27249912425906558</v>
      </c>
      <c r="AA379" s="11">
        <v>27.249908999999999</v>
      </c>
      <c r="AS379" s="11" t="s">
        <v>76</v>
      </c>
      <c r="AT379" s="11">
        <v>370</v>
      </c>
      <c r="AU379" s="11">
        <v>-9.6836330000000004</v>
      </c>
      <c r="AV379" s="11">
        <v>-10.844860000000001</v>
      </c>
      <c r="AW379" s="11">
        <v>1.1612260000000001</v>
      </c>
      <c r="AX379" s="11">
        <v>11.991637000000001</v>
      </c>
    </row>
    <row r="380" spans="21:50" x14ac:dyDescent="0.35">
      <c r="U380" s="11" t="s">
        <v>76</v>
      </c>
      <c r="V380" s="11">
        <v>1114</v>
      </c>
      <c r="W380" s="11">
        <v>-13.603344999999999</v>
      </c>
      <c r="X380" s="11">
        <v>-17.284931</v>
      </c>
      <c r="Y380" s="11">
        <v>3.6815859999999998</v>
      </c>
      <c r="Z380" s="18">
        <f t="shared" si="15"/>
        <v>0.27063828786228683</v>
      </c>
      <c r="AA380" s="11">
        <v>27.063832000000001</v>
      </c>
      <c r="AS380" s="11" t="s">
        <v>76</v>
      </c>
      <c r="AT380" s="11">
        <v>371</v>
      </c>
      <c r="AU380" s="11">
        <v>19.908487000000001</v>
      </c>
      <c r="AV380" s="11">
        <v>15.38</v>
      </c>
      <c r="AW380" s="11">
        <v>4.5284880000000003</v>
      </c>
      <c r="AX380" s="11">
        <v>22.746518999999999</v>
      </c>
    </row>
    <row r="381" spans="21:50" x14ac:dyDescent="0.35">
      <c r="U381" s="11" t="s">
        <v>76</v>
      </c>
      <c r="V381" s="11">
        <v>525</v>
      </c>
      <c r="W381" s="11">
        <v>-6.9390530000000004</v>
      </c>
      <c r="X381" s="11">
        <v>-8.8091170000000005</v>
      </c>
      <c r="Y381" s="11">
        <v>1.870063</v>
      </c>
      <c r="Z381" s="18">
        <f t="shared" si="15"/>
        <v>0.26949830185761658</v>
      </c>
      <c r="AA381" s="11">
        <v>26.949833000000002</v>
      </c>
      <c r="AS381" s="11" t="s">
        <v>76</v>
      </c>
      <c r="AT381" s="11">
        <v>372</v>
      </c>
      <c r="AU381" s="11">
        <v>19.366142</v>
      </c>
      <c r="AV381" s="11">
        <v>18.227270000000001</v>
      </c>
      <c r="AW381" s="11">
        <v>1.1388720000000001</v>
      </c>
      <c r="AX381" s="11">
        <v>5.8807359999999997</v>
      </c>
    </row>
    <row r="382" spans="21:50" x14ac:dyDescent="0.35">
      <c r="U382" s="11" t="s">
        <v>76</v>
      </c>
      <c r="V382" s="11">
        <v>1189</v>
      </c>
      <c r="W382" s="11">
        <v>-5.1347759999999996</v>
      </c>
      <c r="X382" s="11">
        <v>-6.5166469999999999</v>
      </c>
      <c r="Y382" s="11">
        <v>1.3818710000000001</v>
      </c>
      <c r="Z382" s="18">
        <f t="shared" si="15"/>
        <v>0.26912001614091835</v>
      </c>
      <c r="AA382" s="11">
        <v>26.912008</v>
      </c>
      <c r="AS382" s="11" t="s">
        <v>76</v>
      </c>
      <c r="AT382" s="11">
        <v>373</v>
      </c>
      <c r="AU382" s="11">
        <v>-7.6354660000000001</v>
      </c>
      <c r="AV382" s="11">
        <v>-6.1984849999999998</v>
      </c>
      <c r="AW382" s="11">
        <v>1.4369810000000001</v>
      </c>
      <c r="AX382" s="11">
        <v>18.819818000000001</v>
      </c>
    </row>
    <row r="383" spans="21:50" x14ac:dyDescent="0.35">
      <c r="U383" s="11" t="s">
        <v>76</v>
      </c>
      <c r="V383" s="11">
        <v>1939</v>
      </c>
      <c r="W383" s="11">
        <v>-11.492134</v>
      </c>
      <c r="X383" s="11">
        <v>-8.4025010000000009</v>
      </c>
      <c r="Y383" s="11">
        <v>3.0896330000000001</v>
      </c>
      <c r="Z383" s="18">
        <f t="shared" si="15"/>
        <v>0.26884763090997721</v>
      </c>
      <c r="AA383" s="11">
        <v>26.884761000000001</v>
      </c>
      <c r="AS383" s="11" t="s">
        <v>76</v>
      </c>
      <c r="AT383" s="11">
        <v>374</v>
      </c>
      <c r="AU383" s="11">
        <v>21.499669999999998</v>
      </c>
      <c r="AV383" s="11">
        <v>23.973499</v>
      </c>
      <c r="AW383" s="11">
        <v>2.4738289999999998</v>
      </c>
      <c r="AX383" s="11">
        <v>11.506359</v>
      </c>
    </row>
    <row r="384" spans="21:50" x14ac:dyDescent="0.35">
      <c r="U384" s="11" t="s">
        <v>76</v>
      </c>
      <c r="V384" s="11">
        <v>1720</v>
      </c>
      <c r="W384" s="11">
        <v>9.1286470000000008</v>
      </c>
      <c r="X384" s="11">
        <v>11.582141</v>
      </c>
      <c r="Y384" s="11">
        <v>2.4534940000000001</v>
      </c>
      <c r="Z384" s="18">
        <f t="shared" si="15"/>
        <v>0.26876863570253073</v>
      </c>
      <c r="AA384" s="11">
        <v>26.876866</v>
      </c>
      <c r="AS384" s="11" t="s">
        <v>76</v>
      </c>
      <c r="AT384" s="11">
        <v>375</v>
      </c>
      <c r="AU384" s="11">
        <v>0.71248599999999995</v>
      </c>
      <c r="AV384" s="11">
        <v>2.246651</v>
      </c>
      <c r="AW384" s="11">
        <v>1.5341640000000001</v>
      </c>
      <c r="AX384" s="11" t="s">
        <v>77</v>
      </c>
    </row>
    <row r="385" spans="21:50" x14ac:dyDescent="0.35">
      <c r="U385" s="11" t="s">
        <v>76</v>
      </c>
      <c r="V385" s="11">
        <v>848</v>
      </c>
      <c r="W385" s="11">
        <v>-3.5617489999999998</v>
      </c>
      <c r="X385" s="11">
        <v>-2.6058720000000002</v>
      </c>
      <c r="Y385" s="11">
        <v>0.95587800000000001</v>
      </c>
      <c r="Z385" s="18">
        <f t="shared" si="15"/>
        <v>0.26837320653420554</v>
      </c>
      <c r="AA385" s="11">
        <v>26.837305000000001</v>
      </c>
      <c r="AS385" s="11" t="s">
        <v>76</v>
      </c>
      <c r="AT385" s="11">
        <v>376</v>
      </c>
      <c r="AU385" s="11">
        <v>13.318808000000001</v>
      </c>
      <c r="AV385" s="11">
        <v>14.400313000000001</v>
      </c>
      <c r="AW385" s="11">
        <v>1.0815049999999999</v>
      </c>
      <c r="AX385" s="11">
        <v>8.1201299999999996</v>
      </c>
    </row>
    <row r="386" spans="21:50" x14ac:dyDescent="0.35">
      <c r="U386" s="11" t="s">
        <v>76</v>
      </c>
      <c r="V386" s="11">
        <v>1260</v>
      </c>
      <c r="W386" s="11">
        <v>2.935171</v>
      </c>
      <c r="X386" s="11">
        <v>3.7213449999999999</v>
      </c>
      <c r="Y386" s="11">
        <v>0.78617499999999996</v>
      </c>
      <c r="Z386" s="18">
        <f t="shared" si="15"/>
        <v>0.26784640486022787</v>
      </c>
      <c r="AA386" s="11">
        <v>26.784628999999999</v>
      </c>
      <c r="AS386" s="11" t="s">
        <v>83</v>
      </c>
      <c r="AT386" s="11">
        <v>377</v>
      </c>
      <c r="AU386" s="11">
        <v>10.716251</v>
      </c>
      <c r="AV386" s="11">
        <v>6.1645969999999997</v>
      </c>
      <c r="AW386" s="11">
        <v>4.5516540000000001</v>
      </c>
      <c r="AX386" s="11">
        <v>42.474311999999998</v>
      </c>
    </row>
    <row r="387" spans="21:50" x14ac:dyDescent="0.35">
      <c r="U387" s="11" t="s">
        <v>76</v>
      </c>
      <c r="V387" s="11">
        <v>1075</v>
      </c>
      <c r="W387" s="11">
        <v>10.459899</v>
      </c>
      <c r="X387" s="11">
        <v>13.258203</v>
      </c>
      <c r="Y387" s="11">
        <v>2.7983039999999999</v>
      </c>
      <c r="Z387" s="18">
        <f t="shared" si="15"/>
        <v>0.26752686617719729</v>
      </c>
      <c r="AA387" s="11">
        <v>26.752689</v>
      </c>
      <c r="AS387" s="11" t="s">
        <v>83</v>
      </c>
      <c r="AT387" s="11">
        <v>378</v>
      </c>
      <c r="AU387" s="11">
        <v>19.512632</v>
      </c>
      <c r="AV387" s="11">
        <v>13.096908000000001</v>
      </c>
      <c r="AW387" s="11">
        <v>6.415724</v>
      </c>
      <c r="AX387" s="11">
        <v>32.879849</v>
      </c>
    </row>
    <row r="388" spans="21:50" x14ac:dyDescent="0.35">
      <c r="U388" s="11" t="s">
        <v>76</v>
      </c>
      <c r="V388" s="11">
        <v>764</v>
      </c>
      <c r="W388" s="11">
        <v>10.034045000000001</v>
      </c>
      <c r="X388" s="11">
        <v>12.717879</v>
      </c>
      <c r="Y388" s="11">
        <v>2.6838350000000002</v>
      </c>
      <c r="Z388" s="18">
        <f t="shared" si="15"/>
        <v>0.26747288855092838</v>
      </c>
      <c r="AA388" s="11">
        <v>26.747285999999999</v>
      </c>
      <c r="AS388" s="11" t="s">
        <v>78</v>
      </c>
      <c r="AT388" s="11">
        <v>379</v>
      </c>
      <c r="AU388" s="11">
        <v>-3.6962860000000002</v>
      </c>
      <c r="AV388" s="11">
        <v>-6.0287569999999997</v>
      </c>
      <c r="AW388" s="11">
        <v>2.332471</v>
      </c>
      <c r="AX388" s="11">
        <v>63.103107999999999</v>
      </c>
    </row>
    <row r="389" spans="21:50" x14ac:dyDescent="0.35">
      <c r="U389" s="11" t="s">
        <v>76</v>
      </c>
      <c r="V389" s="11">
        <v>1731</v>
      </c>
      <c r="W389" s="11">
        <v>14.395471000000001</v>
      </c>
      <c r="X389" s="11">
        <v>18.223641000000001</v>
      </c>
      <c r="Y389" s="11">
        <v>3.8281700000000001</v>
      </c>
      <c r="Z389" s="18">
        <f t="shared" si="15"/>
        <v>0.26592877718276808</v>
      </c>
      <c r="AA389" s="11">
        <v>26.592877000000001</v>
      </c>
      <c r="AS389" s="11" t="s">
        <v>78</v>
      </c>
      <c r="AT389" s="11">
        <v>380</v>
      </c>
      <c r="AU389" s="11">
        <v>-5.2350349999999999</v>
      </c>
      <c r="AV389" s="11">
        <v>-4.3624150000000004</v>
      </c>
      <c r="AW389" s="11">
        <v>0.87261999999999995</v>
      </c>
      <c r="AX389" s="11">
        <v>16.668847</v>
      </c>
    </row>
    <row r="390" spans="21:50" x14ac:dyDescent="0.35">
      <c r="U390" s="11" t="s">
        <v>76</v>
      </c>
      <c r="V390" s="11">
        <v>852</v>
      </c>
      <c r="W390" s="11">
        <v>-9.6236619999999995</v>
      </c>
      <c r="X390" s="11">
        <v>-12.173626000000001</v>
      </c>
      <c r="Y390" s="11">
        <v>2.5499640000000001</v>
      </c>
      <c r="Z390" s="18">
        <f t="shared" si="15"/>
        <v>0.26496815869052759</v>
      </c>
      <c r="AA390" s="11">
        <v>26.496818999999999</v>
      </c>
      <c r="AS390" s="11" t="s">
        <v>76</v>
      </c>
      <c r="AT390" s="11">
        <v>381</v>
      </c>
      <c r="AU390" s="11">
        <v>15.102905</v>
      </c>
      <c r="AV390" s="11">
        <v>14.762217</v>
      </c>
      <c r="AW390" s="11">
        <v>0.34068799999999999</v>
      </c>
      <c r="AX390" s="11">
        <v>2.2557779999999998</v>
      </c>
    </row>
    <row r="391" spans="21:50" x14ac:dyDescent="0.35">
      <c r="U391" s="11" t="s">
        <v>76</v>
      </c>
      <c r="V391" s="11">
        <v>442</v>
      </c>
      <c r="W391" s="11">
        <v>-4.8721329999999998</v>
      </c>
      <c r="X391" s="11">
        <v>-3.5829490000000002</v>
      </c>
      <c r="Y391" s="11">
        <v>1.2891840000000001</v>
      </c>
      <c r="Z391" s="18">
        <f t="shared" si="15"/>
        <v>0.26460361406390182</v>
      </c>
      <c r="AA391" s="11">
        <v>26.460366</v>
      </c>
      <c r="AS391" s="11" t="s">
        <v>76</v>
      </c>
      <c r="AT391" s="11">
        <v>382</v>
      </c>
      <c r="AU391" s="11">
        <v>1.3524830000000001</v>
      </c>
      <c r="AV391" s="11">
        <v>-2.0874299999999999</v>
      </c>
      <c r="AW391" s="11">
        <v>3.4399130000000002</v>
      </c>
      <c r="AX391" s="11" t="s">
        <v>77</v>
      </c>
    </row>
    <row r="392" spans="21:50" x14ac:dyDescent="0.35">
      <c r="U392" s="11" t="s">
        <v>76</v>
      </c>
      <c r="V392" s="11">
        <v>1845</v>
      </c>
      <c r="W392" s="11">
        <v>-10.221755999999999</v>
      </c>
      <c r="X392" s="11">
        <v>-7.5222720000000001</v>
      </c>
      <c r="Y392" s="11">
        <v>2.699484</v>
      </c>
      <c r="Z392" s="18">
        <f t="shared" si="15"/>
        <v>0.26409200141345579</v>
      </c>
      <c r="AA392" s="11">
        <v>26.409200999999999</v>
      </c>
      <c r="AS392" s="11" t="s">
        <v>76</v>
      </c>
      <c r="AT392" s="11">
        <v>383</v>
      </c>
      <c r="AU392" s="11">
        <v>26.983523999999999</v>
      </c>
      <c r="AV392" s="11">
        <v>27.544307</v>
      </c>
      <c r="AW392" s="11">
        <v>0.56078300000000003</v>
      </c>
      <c r="AX392" s="11">
        <v>2.0782440000000002</v>
      </c>
    </row>
    <row r="393" spans="21:50" x14ac:dyDescent="0.35">
      <c r="U393" s="11" t="s">
        <v>76</v>
      </c>
      <c r="V393" s="11">
        <v>604</v>
      </c>
      <c r="W393" s="11">
        <v>-8.3936600000000006</v>
      </c>
      <c r="X393" s="11">
        <v>-6.1812189999999996</v>
      </c>
      <c r="Y393" s="11">
        <v>2.2124410000000001</v>
      </c>
      <c r="Z393" s="18">
        <f t="shared" ref="Z393:Z456" si="16">ABS(Y393/W393)</f>
        <v>0.26358477708174977</v>
      </c>
      <c r="AA393" s="11">
        <v>26.358474999999999</v>
      </c>
      <c r="AS393" s="11" t="s">
        <v>76</v>
      </c>
      <c r="AT393" s="11">
        <v>384</v>
      </c>
      <c r="AU393" s="11">
        <v>-12.549219000000001</v>
      </c>
      <c r="AV393" s="11">
        <v>-13.625508</v>
      </c>
      <c r="AW393" s="11">
        <v>1.0762890000000001</v>
      </c>
      <c r="AX393" s="11">
        <v>8.5765379999999993</v>
      </c>
    </row>
    <row r="394" spans="21:50" x14ac:dyDescent="0.35">
      <c r="U394" s="11" t="s">
        <v>76</v>
      </c>
      <c r="V394" s="11">
        <v>1355</v>
      </c>
      <c r="W394" s="11">
        <v>-10.364591000000001</v>
      </c>
      <c r="X394" s="11">
        <v>-13.094763</v>
      </c>
      <c r="Y394" s="11">
        <v>2.730172</v>
      </c>
      <c r="Z394" s="18">
        <f t="shared" si="16"/>
        <v>0.26341338505301365</v>
      </c>
      <c r="AA394" s="11">
        <v>26.341339000000001</v>
      </c>
      <c r="AS394" s="11" t="s">
        <v>76</v>
      </c>
      <c r="AT394" s="11">
        <v>385</v>
      </c>
      <c r="AU394" s="11">
        <v>-14.986554</v>
      </c>
      <c r="AV394" s="11">
        <v>-12.261234</v>
      </c>
      <c r="AW394" s="11">
        <v>2.7253210000000001</v>
      </c>
      <c r="AX394" s="11">
        <v>18.185103999999999</v>
      </c>
    </row>
    <row r="395" spans="21:50" x14ac:dyDescent="0.35">
      <c r="U395" s="11" t="s">
        <v>76</v>
      </c>
      <c r="V395" s="11">
        <v>1574</v>
      </c>
      <c r="W395" s="11">
        <v>-18.344054</v>
      </c>
      <c r="X395" s="11">
        <v>-13.536697</v>
      </c>
      <c r="Y395" s="11">
        <v>4.8073569999999997</v>
      </c>
      <c r="Z395" s="18">
        <f t="shared" si="16"/>
        <v>0.26206622592803092</v>
      </c>
      <c r="AA395" s="11">
        <v>26.206620000000001</v>
      </c>
      <c r="AS395" s="11" t="s">
        <v>83</v>
      </c>
      <c r="AT395" s="11">
        <v>386</v>
      </c>
      <c r="AU395" s="11">
        <v>1.6198840000000001</v>
      </c>
      <c r="AV395" s="11">
        <v>5.4137320000000004</v>
      </c>
      <c r="AW395" s="11">
        <v>3.7938480000000001</v>
      </c>
      <c r="AX395" s="11" t="s">
        <v>77</v>
      </c>
    </row>
    <row r="396" spans="21:50" x14ac:dyDescent="0.35">
      <c r="U396" s="11" t="s">
        <v>76</v>
      </c>
      <c r="V396" s="11">
        <v>1605</v>
      </c>
      <c r="W396" s="11">
        <v>-9.3770699999999998</v>
      </c>
      <c r="X396" s="11">
        <v>-6.9215220000000004</v>
      </c>
      <c r="Y396" s="11">
        <v>2.4555479999999998</v>
      </c>
      <c r="Z396" s="18">
        <f t="shared" si="16"/>
        <v>0.26186729970022615</v>
      </c>
      <c r="AA396" s="11">
        <v>26.186729</v>
      </c>
      <c r="AS396" s="11" t="s">
        <v>76</v>
      </c>
      <c r="AT396" s="11">
        <v>387</v>
      </c>
      <c r="AU396" s="11">
        <v>-0.45098899999999997</v>
      </c>
      <c r="AV396" s="11">
        <v>0.40579399999999999</v>
      </c>
      <c r="AW396" s="11">
        <v>0.85678299999999996</v>
      </c>
      <c r="AX396" s="11" t="s">
        <v>77</v>
      </c>
    </row>
    <row r="397" spans="21:50" x14ac:dyDescent="0.35">
      <c r="U397" s="11" t="s">
        <v>76</v>
      </c>
      <c r="V397" s="11">
        <v>10</v>
      </c>
      <c r="W397" s="11">
        <v>10.147152999999999</v>
      </c>
      <c r="X397" s="11">
        <v>12.793810000000001</v>
      </c>
      <c r="Y397" s="11">
        <v>2.6466569999999998</v>
      </c>
      <c r="Z397" s="18">
        <f t="shared" si="16"/>
        <v>0.26082754443537021</v>
      </c>
      <c r="AA397" s="11">
        <v>26.082754999999999</v>
      </c>
      <c r="AS397" s="11" t="s">
        <v>76</v>
      </c>
      <c r="AT397" s="11">
        <v>388</v>
      </c>
      <c r="AU397" s="11">
        <v>27.584444000000001</v>
      </c>
      <c r="AV397" s="11">
        <v>27.282691</v>
      </c>
      <c r="AW397" s="11">
        <v>0.30175299999999999</v>
      </c>
      <c r="AX397" s="11">
        <v>1.0939239999999999</v>
      </c>
    </row>
    <row r="398" spans="21:50" x14ac:dyDescent="0.35">
      <c r="U398" s="11" t="s">
        <v>76</v>
      </c>
      <c r="V398" s="11">
        <v>1510</v>
      </c>
      <c r="W398" s="11">
        <v>-10.909029</v>
      </c>
      <c r="X398" s="11">
        <v>-8.0719410000000007</v>
      </c>
      <c r="Y398" s="11">
        <v>2.8370880000000001</v>
      </c>
      <c r="Z398" s="18">
        <f t="shared" si="16"/>
        <v>0.26006787588519564</v>
      </c>
      <c r="AA398" s="11">
        <v>26.006789999999999</v>
      </c>
      <c r="AS398" s="11" t="s">
        <v>78</v>
      </c>
      <c r="AT398" s="11">
        <v>389</v>
      </c>
      <c r="AU398" s="11">
        <v>7.5125539999999997</v>
      </c>
      <c r="AV398" s="11">
        <v>-0.151731</v>
      </c>
      <c r="AW398" s="11">
        <v>7.6642849999999996</v>
      </c>
      <c r="AX398" s="11" t="s">
        <v>77</v>
      </c>
    </row>
    <row r="399" spans="21:50" x14ac:dyDescent="0.35">
      <c r="U399" s="11" t="s">
        <v>76</v>
      </c>
      <c r="V399" s="11">
        <v>353</v>
      </c>
      <c r="W399" s="11">
        <v>17.749988999999999</v>
      </c>
      <c r="X399" s="11">
        <v>13.135557</v>
      </c>
      <c r="Y399" s="11">
        <v>4.614433</v>
      </c>
      <c r="Z399" s="18">
        <f t="shared" si="16"/>
        <v>0.25996821744509252</v>
      </c>
      <c r="AA399" s="11">
        <v>25.99682</v>
      </c>
      <c r="AS399" s="11" t="s">
        <v>76</v>
      </c>
      <c r="AT399" s="11">
        <v>390</v>
      </c>
      <c r="AU399" s="11">
        <v>-9.0422530000000005</v>
      </c>
      <c r="AV399" s="11">
        <v>-7.8296979999999996</v>
      </c>
      <c r="AW399" s="11">
        <v>1.212555</v>
      </c>
      <c r="AX399" s="11">
        <v>13.409879</v>
      </c>
    </row>
    <row r="400" spans="21:50" x14ac:dyDescent="0.35">
      <c r="U400" s="11" t="s">
        <v>76</v>
      </c>
      <c r="V400" s="11">
        <v>1973</v>
      </c>
      <c r="W400" s="11">
        <v>-5.8232590000000002</v>
      </c>
      <c r="X400" s="11">
        <v>-4.3178869999999998</v>
      </c>
      <c r="Y400" s="11">
        <v>1.5053719999999999</v>
      </c>
      <c r="Z400" s="18">
        <f t="shared" si="16"/>
        <v>0.25851022597483642</v>
      </c>
      <c r="AA400" s="11">
        <v>25.851013999999999</v>
      </c>
      <c r="AS400" s="11" t="s">
        <v>76</v>
      </c>
      <c r="AT400" s="11">
        <v>391</v>
      </c>
      <c r="AU400" s="11">
        <v>22.130001</v>
      </c>
      <c r="AV400" s="11">
        <v>22.265701</v>
      </c>
      <c r="AW400" s="11">
        <v>0.13569999999999999</v>
      </c>
      <c r="AX400" s="11">
        <v>0.61319500000000005</v>
      </c>
    </row>
    <row r="401" spans="21:50" x14ac:dyDescent="0.35">
      <c r="U401" s="11" t="s">
        <v>76</v>
      </c>
      <c r="V401" s="11">
        <v>1873</v>
      </c>
      <c r="W401" s="11">
        <v>9.0774340000000002</v>
      </c>
      <c r="X401" s="11">
        <v>6.745107</v>
      </c>
      <c r="Y401" s="11">
        <v>2.3323269999999998</v>
      </c>
      <c r="Z401" s="18">
        <f t="shared" si="16"/>
        <v>0.25693681716661337</v>
      </c>
      <c r="AA401" s="11">
        <v>25.693686</v>
      </c>
      <c r="AS401" s="11" t="s">
        <v>76</v>
      </c>
      <c r="AT401" s="11">
        <v>392</v>
      </c>
      <c r="AU401" s="11">
        <v>3.0382470000000001</v>
      </c>
      <c r="AV401" s="11">
        <v>-7.7349000000000001E-2</v>
      </c>
      <c r="AW401" s="11">
        <v>3.1155949999999999</v>
      </c>
      <c r="AX401" s="11" t="s">
        <v>77</v>
      </c>
    </row>
    <row r="402" spans="21:50" x14ac:dyDescent="0.35">
      <c r="U402" s="11" t="s">
        <v>76</v>
      </c>
      <c r="V402" s="11">
        <v>876</v>
      </c>
      <c r="W402" s="11">
        <v>-1.771325</v>
      </c>
      <c r="X402" s="11">
        <v>-2.225635</v>
      </c>
      <c r="Y402" s="11">
        <v>0.45430900000000002</v>
      </c>
      <c r="Z402" s="18">
        <f t="shared" si="16"/>
        <v>0.25647975385657629</v>
      </c>
      <c r="AA402" s="11">
        <v>25.647995000000002</v>
      </c>
      <c r="AS402" s="11" t="s">
        <v>83</v>
      </c>
      <c r="AT402" s="11">
        <v>393</v>
      </c>
      <c r="AU402" s="11">
        <v>25.510407000000001</v>
      </c>
      <c r="AV402" s="11">
        <v>29.897347</v>
      </c>
      <c r="AW402" s="11">
        <v>4.3869400000000001</v>
      </c>
      <c r="AX402" s="11">
        <v>17.196667000000001</v>
      </c>
    </row>
    <row r="403" spans="21:50" x14ac:dyDescent="0.35">
      <c r="U403" s="11" t="s">
        <v>76</v>
      </c>
      <c r="V403" s="11">
        <v>1108</v>
      </c>
      <c r="W403" s="11">
        <v>1.9223060000000001</v>
      </c>
      <c r="X403" s="11">
        <v>2.4151210000000001</v>
      </c>
      <c r="Y403" s="11">
        <v>0.492815</v>
      </c>
      <c r="Z403" s="18">
        <f t="shared" si="16"/>
        <v>0.25636657223147613</v>
      </c>
      <c r="AA403" s="11">
        <v>25.636641000000001</v>
      </c>
      <c r="AS403" s="11" t="s">
        <v>76</v>
      </c>
      <c r="AT403" s="11">
        <v>394</v>
      </c>
      <c r="AU403" s="11">
        <v>-6.7414540000000001</v>
      </c>
      <c r="AV403" s="11">
        <v>-6.3082440000000002</v>
      </c>
      <c r="AW403" s="11">
        <v>0.43320900000000001</v>
      </c>
      <c r="AX403" s="11">
        <v>6.4260489999999999</v>
      </c>
    </row>
    <row r="404" spans="21:50" x14ac:dyDescent="0.35">
      <c r="U404" s="11" t="s">
        <v>76</v>
      </c>
      <c r="V404" s="11">
        <v>1404</v>
      </c>
      <c r="W404" s="11">
        <v>-3.3330820000000001</v>
      </c>
      <c r="X404" s="11">
        <v>-2.4805030000000001</v>
      </c>
      <c r="Y404" s="11">
        <v>0.85258</v>
      </c>
      <c r="Z404" s="18">
        <f t="shared" si="16"/>
        <v>0.25579328681382574</v>
      </c>
      <c r="AA404" s="11">
        <v>25.579319000000002</v>
      </c>
      <c r="AS404" s="11" t="s">
        <v>76</v>
      </c>
      <c r="AT404" s="11">
        <v>395</v>
      </c>
      <c r="AU404" s="11">
        <v>-18.244009999999999</v>
      </c>
      <c r="AV404" s="11">
        <v>-18.891662</v>
      </c>
      <c r="AW404" s="11">
        <v>0.64765200000000001</v>
      </c>
      <c r="AX404" s="11">
        <v>3.5499420000000002</v>
      </c>
    </row>
    <row r="405" spans="21:50" x14ac:dyDescent="0.35">
      <c r="U405" s="11" t="s">
        <v>76</v>
      </c>
      <c r="V405" s="11">
        <v>360</v>
      </c>
      <c r="W405" s="11">
        <v>-5.5814349999999999</v>
      </c>
      <c r="X405" s="11">
        <v>-7.0048349999999999</v>
      </c>
      <c r="Y405" s="11">
        <v>1.4234</v>
      </c>
      <c r="Z405" s="18">
        <f t="shared" si="16"/>
        <v>0.2550240216001799</v>
      </c>
      <c r="AA405" s="11">
        <v>25.502407999999999</v>
      </c>
      <c r="AS405" s="11" t="s">
        <v>78</v>
      </c>
      <c r="AT405" s="11">
        <v>396</v>
      </c>
      <c r="AU405" s="11">
        <v>-3.1831469999999999</v>
      </c>
      <c r="AV405" s="11">
        <v>4.4408760000000003</v>
      </c>
      <c r="AW405" s="11">
        <v>7.6240220000000001</v>
      </c>
      <c r="AX405" s="11" t="s">
        <v>77</v>
      </c>
    </row>
    <row r="406" spans="21:50" x14ac:dyDescent="0.35">
      <c r="U406" s="11" t="s">
        <v>76</v>
      </c>
      <c r="V406" s="11">
        <v>1925</v>
      </c>
      <c r="W406" s="11">
        <v>-4.1211929999999999</v>
      </c>
      <c r="X406" s="11">
        <v>-5.1645799999999999</v>
      </c>
      <c r="Y406" s="11">
        <v>1.0433859999999999</v>
      </c>
      <c r="Z406" s="18">
        <f t="shared" si="16"/>
        <v>0.25317571877851874</v>
      </c>
      <c r="AA406" s="11">
        <v>25.31758</v>
      </c>
      <c r="AS406" s="11" t="s">
        <v>76</v>
      </c>
      <c r="AT406" s="11">
        <v>397</v>
      </c>
      <c r="AU406" s="11">
        <v>-8.8923869999999994</v>
      </c>
      <c r="AV406" s="11">
        <v>-6.0261699999999996</v>
      </c>
      <c r="AW406" s="11">
        <v>2.8662169999999998</v>
      </c>
      <c r="AX406" s="11">
        <v>32.232256</v>
      </c>
    </row>
    <row r="407" spans="21:50" x14ac:dyDescent="0.35">
      <c r="U407" s="11" t="s">
        <v>76</v>
      </c>
      <c r="V407" s="11">
        <v>1366</v>
      </c>
      <c r="W407" s="11">
        <v>14.188022999999999</v>
      </c>
      <c r="X407" s="11">
        <v>10.620523</v>
      </c>
      <c r="Y407" s="11">
        <v>3.5674999999999999</v>
      </c>
      <c r="Z407" s="18">
        <f t="shared" si="16"/>
        <v>0.25144447538603509</v>
      </c>
      <c r="AA407" s="11">
        <v>25.144445999999999</v>
      </c>
      <c r="AS407" s="11" t="s">
        <v>76</v>
      </c>
      <c r="AT407" s="11">
        <v>398</v>
      </c>
      <c r="AU407" s="11">
        <v>-10.688036</v>
      </c>
      <c r="AV407" s="11">
        <v>-10.218813000000001</v>
      </c>
      <c r="AW407" s="11">
        <v>0.46922399999999997</v>
      </c>
      <c r="AX407" s="11">
        <v>4.3901779999999997</v>
      </c>
    </row>
    <row r="408" spans="21:50" x14ac:dyDescent="0.35">
      <c r="U408" s="11" t="s">
        <v>76</v>
      </c>
      <c r="V408" s="11">
        <v>150</v>
      </c>
      <c r="W408" s="11">
        <v>-8.4585709999999992</v>
      </c>
      <c r="X408" s="11">
        <v>-10.579836999999999</v>
      </c>
      <c r="Y408" s="11">
        <v>2.1212659999999999</v>
      </c>
      <c r="Z408" s="18">
        <f t="shared" si="16"/>
        <v>0.25078302233320499</v>
      </c>
      <c r="AA408" s="11">
        <v>25.078296999999999</v>
      </c>
      <c r="AS408" s="11" t="s">
        <v>76</v>
      </c>
      <c r="AT408" s="11">
        <v>399</v>
      </c>
      <c r="AU408" s="11">
        <v>5.64846</v>
      </c>
      <c r="AV408" s="11">
        <v>6.3374189999999997</v>
      </c>
      <c r="AW408" s="11">
        <v>0.68895899999999999</v>
      </c>
      <c r="AX408" s="11">
        <v>12.197283000000001</v>
      </c>
    </row>
    <row r="409" spans="21:50" x14ac:dyDescent="0.35">
      <c r="U409" s="11" t="s">
        <v>76</v>
      </c>
      <c r="V409" s="11">
        <v>658</v>
      </c>
      <c r="W409" s="11">
        <v>-5.6130959999999996</v>
      </c>
      <c r="X409" s="11">
        <v>-7.020664</v>
      </c>
      <c r="Y409" s="11">
        <v>1.4075679999999999</v>
      </c>
      <c r="Z409" s="18">
        <f t="shared" si="16"/>
        <v>0.25076499671482549</v>
      </c>
      <c r="AA409" s="11">
        <v>25.076491999999998</v>
      </c>
      <c r="AS409" s="11" t="s">
        <v>83</v>
      </c>
      <c r="AT409" s="11">
        <v>400</v>
      </c>
      <c r="AU409" s="11">
        <v>4.253317</v>
      </c>
      <c r="AV409" s="11">
        <v>6.1922730000000001</v>
      </c>
      <c r="AW409" s="11">
        <v>1.9389559999999999</v>
      </c>
      <c r="AX409" s="11">
        <v>45.586928999999998</v>
      </c>
    </row>
    <row r="410" spans="21:50" x14ac:dyDescent="0.35">
      <c r="U410" s="11" t="s">
        <v>76</v>
      </c>
      <c r="V410" s="11">
        <v>631</v>
      </c>
      <c r="W410" s="11">
        <v>-9.4263680000000001</v>
      </c>
      <c r="X410" s="11">
        <v>-7.0690119999999999</v>
      </c>
      <c r="Y410" s="11">
        <v>2.3573559999999998</v>
      </c>
      <c r="Z410" s="18">
        <f t="shared" si="16"/>
        <v>0.25008104924399299</v>
      </c>
      <c r="AA410" s="11">
        <v>25.008102999999998</v>
      </c>
      <c r="AS410" s="11" t="s">
        <v>76</v>
      </c>
      <c r="AT410" s="11">
        <v>401</v>
      </c>
      <c r="AU410" s="11">
        <v>-16.371442999999999</v>
      </c>
      <c r="AV410" s="11">
        <v>-15.191636000000001</v>
      </c>
      <c r="AW410" s="11">
        <v>1.1798070000000001</v>
      </c>
      <c r="AX410" s="11">
        <v>7.206493</v>
      </c>
    </row>
    <row r="411" spans="21:50" x14ac:dyDescent="0.35">
      <c r="U411" s="11" t="s">
        <v>76</v>
      </c>
      <c r="V411" s="11">
        <v>1988</v>
      </c>
      <c r="W411" s="11">
        <v>-4.3057249999999998</v>
      </c>
      <c r="X411" s="11">
        <v>-3.234416</v>
      </c>
      <c r="Y411" s="11">
        <v>1.0713090000000001</v>
      </c>
      <c r="Z411" s="18">
        <f t="shared" si="16"/>
        <v>0.24881036294700662</v>
      </c>
      <c r="AA411" s="11">
        <v>24.881039000000001</v>
      </c>
      <c r="AS411" s="11" t="s">
        <v>76</v>
      </c>
      <c r="AT411" s="11">
        <v>402</v>
      </c>
      <c r="AU411" s="11">
        <v>16.765041</v>
      </c>
      <c r="AV411" s="11">
        <v>13.223464999999999</v>
      </c>
      <c r="AW411" s="11">
        <v>3.5415760000000001</v>
      </c>
      <c r="AX411" s="11">
        <v>21.124766999999999</v>
      </c>
    </row>
    <row r="412" spans="21:50" x14ac:dyDescent="0.35">
      <c r="U412" s="11" t="s">
        <v>76</v>
      </c>
      <c r="V412" s="11">
        <v>1993</v>
      </c>
      <c r="W412" s="11">
        <v>7.6301030000000001</v>
      </c>
      <c r="X412" s="11">
        <v>9.5251049999999999</v>
      </c>
      <c r="Y412" s="11">
        <v>1.895003</v>
      </c>
      <c r="Z412" s="18">
        <f t="shared" si="16"/>
        <v>0.24835877051725253</v>
      </c>
      <c r="AA412" s="11">
        <v>24.835875000000001</v>
      </c>
      <c r="AS412" s="11" t="s">
        <v>78</v>
      </c>
      <c r="AT412" s="11">
        <v>403</v>
      </c>
      <c r="AU412" s="11">
        <v>-9.9131590000000003</v>
      </c>
      <c r="AV412" s="11">
        <v>-9.7596959999999999</v>
      </c>
      <c r="AW412" s="11">
        <v>0.15346299999999999</v>
      </c>
      <c r="AX412" s="11">
        <v>1.5480750000000001</v>
      </c>
    </row>
    <row r="413" spans="21:50" x14ac:dyDescent="0.35">
      <c r="U413" s="11" t="s">
        <v>76</v>
      </c>
      <c r="V413" s="11">
        <v>893</v>
      </c>
      <c r="W413" s="11">
        <v>3.8310300000000002</v>
      </c>
      <c r="X413" s="11">
        <v>2.8816630000000001</v>
      </c>
      <c r="Y413" s="11">
        <v>0.94936600000000004</v>
      </c>
      <c r="Z413" s="18">
        <f t="shared" si="16"/>
        <v>0.24780959689691806</v>
      </c>
      <c r="AA413" s="11">
        <v>24.780975000000002</v>
      </c>
      <c r="AS413" s="11" t="s">
        <v>76</v>
      </c>
      <c r="AT413" s="11">
        <v>404</v>
      </c>
      <c r="AU413" s="11">
        <v>-0.47265499999999999</v>
      </c>
      <c r="AV413" s="11">
        <v>-1.235935</v>
      </c>
      <c r="AW413" s="11">
        <v>0.76327999999999996</v>
      </c>
      <c r="AX413" s="11" t="s">
        <v>77</v>
      </c>
    </row>
    <row r="414" spans="21:50" x14ac:dyDescent="0.35">
      <c r="U414" s="11" t="s">
        <v>76</v>
      </c>
      <c r="V414" s="11">
        <v>461</v>
      </c>
      <c r="W414" s="11">
        <v>4.3065699999999998</v>
      </c>
      <c r="X414" s="11">
        <v>3.245492</v>
      </c>
      <c r="Y414" s="11">
        <v>1.061077</v>
      </c>
      <c r="Z414" s="18">
        <f t="shared" si="16"/>
        <v>0.2463856386869365</v>
      </c>
      <c r="AA414" s="11">
        <v>24.638566999999998</v>
      </c>
      <c r="AS414" s="11" t="s">
        <v>76</v>
      </c>
      <c r="AT414" s="11">
        <v>405</v>
      </c>
      <c r="AU414" s="11">
        <v>1.30759</v>
      </c>
      <c r="AV414" s="11">
        <v>1.1495150000000001</v>
      </c>
      <c r="AW414" s="11">
        <v>0.15807499999999999</v>
      </c>
      <c r="AX414" s="11">
        <v>12.089003999999999</v>
      </c>
    </row>
    <row r="415" spans="21:50" x14ac:dyDescent="0.35">
      <c r="U415" s="11" t="s">
        <v>76</v>
      </c>
      <c r="V415" s="11">
        <v>1165</v>
      </c>
      <c r="W415" s="11">
        <v>-20.926839000000001</v>
      </c>
      <c r="X415" s="11">
        <v>-26.042546000000002</v>
      </c>
      <c r="Y415" s="11">
        <v>5.1157069999999996</v>
      </c>
      <c r="Z415" s="18">
        <f t="shared" si="16"/>
        <v>0.24445674762442618</v>
      </c>
      <c r="AA415" s="11">
        <v>24.445672999999999</v>
      </c>
      <c r="AS415" s="11" t="s">
        <v>76</v>
      </c>
      <c r="AT415" s="11">
        <v>406</v>
      </c>
      <c r="AU415" s="11">
        <v>5.6132150000000003</v>
      </c>
      <c r="AV415" s="11">
        <v>3.1037140000000001</v>
      </c>
      <c r="AW415" s="11">
        <v>2.5095010000000002</v>
      </c>
      <c r="AX415" s="11">
        <v>44.707023</v>
      </c>
    </row>
    <row r="416" spans="21:50" x14ac:dyDescent="0.35">
      <c r="U416" s="11" t="s">
        <v>76</v>
      </c>
      <c r="V416" s="11">
        <v>1474</v>
      </c>
      <c r="W416" s="11">
        <v>-0.52178800000000003</v>
      </c>
      <c r="X416" s="11">
        <v>-0.64925699999999997</v>
      </c>
      <c r="Y416" s="11">
        <v>0.127469</v>
      </c>
      <c r="Z416" s="18">
        <f t="shared" si="16"/>
        <v>0.24429270125031621</v>
      </c>
      <c r="AA416" s="11">
        <v>24.429241999999999</v>
      </c>
      <c r="AS416" s="11" t="s">
        <v>78</v>
      </c>
      <c r="AT416" s="11">
        <v>407</v>
      </c>
      <c r="AU416" s="11">
        <v>-20.129937999999999</v>
      </c>
      <c r="AV416" s="11">
        <v>-20.375585000000001</v>
      </c>
      <c r="AW416" s="11">
        <v>0.245647</v>
      </c>
      <c r="AX416" s="11">
        <v>1.220307</v>
      </c>
    </row>
    <row r="417" spans="21:50" x14ac:dyDescent="0.35">
      <c r="U417" s="11" t="s">
        <v>76</v>
      </c>
      <c r="V417" s="11">
        <v>1298</v>
      </c>
      <c r="W417" s="11">
        <v>12.558578000000001</v>
      </c>
      <c r="X417" s="11">
        <v>15.621817999999999</v>
      </c>
      <c r="Y417" s="11">
        <v>3.06324</v>
      </c>
      <c r="Z417" s="18">
        <f t="shared" si="16"/>
        <v>0.24391615037944581</v>
      </c>
      <c r="AA417" s="11">
        <v>24.391618999999999</v>
      </c>
      <c r="AS417" s="11" t="s">
        <v>83</v>
      </c>
      <c r="AT417" s="11">
        <v>408</v>
      </c>
      <c r="AU417" s="11">
        <v>26.605692000000001</v>
      </c>
      <c r="AV417" s="11">
        <v>8.6330600000000004</v>
      </c>
      <c r="AW417" s="11">
        <v>17.972632000000001</v>
      </c>
      <c r="AX417" s="11">
        <v>67.551829999999995</v>
      </c>
    </row>
    <row r="418" spans="21:50" x14ac:dyDescent="0.35">
      <c r="U418" s="11" t="s">
        <v>76</v>
      </c>
      <c r="V418" s="11">
        <v>1472</v>
      </c>
      <c r="W418" s="11">
        <v>12.191338</v>
      </c>
      <c r="X418" s="11">
        <v>9.2185980000000001</v>
      </c>
      <c r="Y418" s="11">
        <v>2.9727399999999999</v>
      </c>
      <c r="Z418" s="18">
        <f t="shared" si="16"/>
        <v>0.24384033975598085</v>
      </c>
      <c r="AA418" s="11">
        <v>24.384035999999998</v>
      </c>
      <c r="AS418" s="11" t="s">
        <v>76</v>
      </c>
      <c r="AT418" s="11">
        <v>409</v>
      </c>
      <c r="AU418" s="11">
        <v>-25.246511999999999</v>
      </c>
      <c r="AV418" s="11">
        <v>-24.438544</v>
      </c>
      <c r="AW418" s="11">
        <v>0.80796900000000005</v>
      </c>
      <c r="AX418" s="11">
        <v>3.2003180000000002</v>
      </c>
    </row>
    <row r="419" spans="21:50" x14ac:dyDescent="0.35">
      <c r="U419" s="11" t="s">
        <v>76</v>
      </c>
      <c r="V419" s="11">
        <v>1098</v>
      </c>
      <c r="W419" s="11">
        <v>-1.5317590000000001</v>
      </c>
      <c r="X419" s="11">
        <v>-1.1594420000000001</v>
      </c>
      <c r="Y419" s="11">
        <v>0.37231700000000001</v>
      </c>
      <c r="Z419" s="18">
        <f t="shared" si="16"/>
        <v>0.24306499912845297</v>
      </c>
      <c r="AA419" s="11">
        <v>24.306484000000001</v>
      </c>
      <c r="AS419" s="11" t="s">
        <v>76</v>
      </c>
      <c r="AT419" s="11">
        <v>410</v>
      </c>
      <c r="AU419" s="11">
        <v>21.951172</v>
      </c>
      <c r="AV419" s="11">
        <v>24.460086</v>
      </c>
      <c r="AW419" s="11">
        <v>2.5089139999999999</v>
      </c>
      <c r="AX419" s="11">
        <v>11.42952</v>
      </c>
    </row>
    <row r="420" spans="21:50" x14ac:dyDescent="0.35">
      <c r="U420" s="11" t="s">
        <v>76</v>
      </c>
      <c r="V420" s="11">
        <v>612</v>
      </c>
      <c r="W420" s="11">
        <v>-9.7352720000000001</v>
      </c>
      <c r="X420" s="11">
        <v>-7.3773479999999996</v>
      </c>
      <c r="Y420" s="11">
        <v>2.3579249999999998</v>
      </c>
      <c r="Z420" s="18">
        <f t="shared" si="16"/>
        <v>0.24220432669986003</v>
      </c>
      <c r="AA420" s="11">
        <v>24.220428999999999</v>
      </c>
      <c r="AS420" s="11" t="s">
        <v>76</v>
      </c>
      <c r="AT420" s="11">
        <v>411</v>
      </c>
      <c r="AU420" s="11">
        <v>2.0621209999999999</v>
      </c>
      <c r="AV420" s="11">
        <v>-0.62635300000000005</v>
      </c>
      <c r="AW420" s="11">
        <v>2.6884749999999999</v>
      </c>
      <c r="AX420" s="11" t="s">
        <v>77</v>
      </c>
    </row>
    <row r="421" spans="21:50" x14ac:dyDescent="0.35">
      <c r="U421" s="11" t="s">
        <v>76</v>
      </c>
      <c r="V421" s="11">
        <v>1694</v>
      </c>
      <c r="W421" s="11">
        <v>-9.5663099999999996</v>
      </c>
      <c r="X421" s="11">
        <v>-7.2501150000000001</v>
      </c>
      <c r="Y421" s="11">
        <v>2.316195</v>
      </c>
      <c r="Z421" s="18">
        <f t="shared" si="16"/>
        <v>0.24212000238336412</v>
      </c>
      <c r="AA421" s="11">
        <v>24.212</v>
      </c>
      <c r="AS421" s="11" t="s">
        <v>76</v>
      </c>
      <c r="AT421" s="11">
        <v>412</v>
      </c>
      <c r="AU421" s="11">
        <v>-12.659546000000001</v>
      </c>
      <c r="AV421" s="11">
        <v>-12.282665</v>
      </c>
      <c r="AW421" s="11">
        <v>0.37688100000000002</v>
      </c>
      <c r="AX421" s="11">
        <v>2.977052</v>
      </c>
    </row>
    <row r="422" spans="21:50" x14ac:dyDescent="0.35">
      <c r="U422" s="11" t="s">
        <v>76</v>
      </c>
      <c r="V422" s="11">
        <v>1610</v>
      </c>
      <c r="W422" s="11">
        <v>-7.5035449999999999</v>
      </c>
      <c r="X422" s="11">
        <v>-5.6879520000000001</v>
      </c>
      <c r="Y422" s="11">
        <v>1.815593</v>
      </c>
      <c r="Z422" s="18">
        <f t="shared" si="16"/>
        <v>0.24196469801940285</v>
      </c>
      <c r="AA422" s="11">
        <v>24.196467999999999</v>
      </c>
      <c r="AS422" s="11" t="s">
        <v>78</v>
      </c>
      <c r="AT422" s="11">
        <v>413</v>
      </c>
      <c r="AU422" s="11">
        <v>32.421599999999998</v>
      </c>
      <c r="AV422" s="11">
        <v>28.349392000000002</v>
      </c>
      <c r="AW422" s="11">
        <v>4.0722079999999998</v>
      </c>
      <c r="AX422" s="11">
        <v>12.560169</v>
      </c>
    </row>
    <row r="423" spans="21:50" x14ac:dyDescent="0.35">
      <c r="U423" s="11" t="s">
        <v>76</v>
      </c>
      <c r="V423" s="11">
        <v>1272</v>
      </c>
      <c r="W423" s="11">
        <v>18.773045</v>
      </c>
      <c r="X423" s="11">
        <v>23.290168999999999</v>
      </c>
      <c r="Y423" s="11">
        <v>4.5171239999999999</v>
      </c>
      <c r="Z423" s="18">
        <f t="shared" si="16"/>
        <v>0.24061754499603022</v>
      </c>
      <c r="AA423" s="11">
        <v>24.061754000000001</v>
      </c>
      <c r="AS423" s="11" t="s">
        <v>76</v>
      </c>
      <c r="AT423" s="11">
        <v>414</v>
      </c>
      <c r="AU423" s="11">
        <v>46.321792000000002</v>
      </c>
      <c r="AV423" s="11">
        <v>40.876345000000001</v>
      </c>
      <c r="AW423" s="11">
        <v>5.4454469999999997</v>
      </c>
      <c r="AX423" s="11">
        <v>11.755691000000001</v>
      </c>
    </row>
    <row r="424" spans="21:50" x14ac:dyDescent="0.35">
      <c r="U424" s="11" t="s">
        <v>76</v>
      </c>
      <c r="V424" s="11">
        <v>1542</v>
      </c>
      <c r="W424" s="11">
        <v>9.2922759999999993</v>
      </c>
      <c r="X424" s="11">
        <v>7.0668610000000003</v>
      </c>
      <c r="Y424" s="11">
        <v>2.2254149999999999</v>
      </c>
      <c r="Z424" s="18">
        <f t="shared" si="16"/>
        <v>0.23949084164094997</v>
      </c>
      <c r="AA424" s="11">
        <v>23.949082000000001</v>
      </c>
      <c r="AS424" s="11" t="s">
        <v>83</v>
      </c>
      <c r="AT424" s="11">
        <v>415</v>
      </c>
      <c r="AU424" s="11">
        <v>-7.4114990000000001</v>
      </c>
      <c r="AV424" s="11">
        <v>-7.7396760000000002</v>
      </c>
      <c r="AW424" s="11">
        <v>0.328177</v>
      </c>
      <c r="AX424" s="11">
        <v>4.4279409999999997</v>
      </c>
    </row>
    <row r="425" spans="21:50" x14ac:dyDescent="0.35">
      <c r="U425" s="11" t="s">
        <v>76</v>
      </c>
      <c r="V425" s="11">
        <v>1252</v>
      </c>
      <c r="W425" s="11">
        <v>-20.842867999999999</v>
      </c>
      <c r="X425" s="11">
        <v>-15.863498999999999</v>
      </c>
      <c r="Y425" s="11">
        <v>4.9793700000000003</v>
      </c>
      <c r="Z425" s="18">
        <f t="shared" si="16"/>
        <v>0.23890042387640706</v>
      </c>
      <c r="AA425" s="11">
        <v>23.890039999999999</v>
      </c>
      <c r="AS425" s="11" t="s">
        <v>76</v>
      </c>
      <c r="AT425" s="11">
        <v>416</v>
      </c>
      <c r="AU425" s="11">
        <v>-4.8695209999999998</v>
      </c>
      <c r="AV425" s="11">
        <v>-5.3550589999999998</v>
      </c>
      <c r="AW425" s="11">
        <v>0.48553800000000003</v>
      </c>
      <c r="AX425" s="11">
        <v>9.9709559999999993</v>
      </c>
    </row>
    <row r="426" spans="21:50" x14ac:dyDescent="0.35">
      <c r="U426" s="11" t="s">
        <v>76</v>
      </c>
      <c r="V426" s="11">
        <v>673</v>
      </c>
      <c r="W426" s="11">
        <v>-6.2641229999999997</v>
      </c>
      <c r="X426" s="11">
        <v>-4.768961</v>
      </c>
      <c r="Y426" s="11">
        <v>1.4951620000000001</v>
      </c>
      <c r="Z426" s="18">
        <f t="shared" si="16"/>
        <v>0.23868656474338071</v>
      </c>
      <c r="AA426" s="11">
        <v>23.868660999999999</v>
      </c>
      <c r="AS426" s="11" t="s">
        <v>76</v>
      </c>
      <c r="AT426" s="11">
        <v>417</v>
      </c>
      <c r="AU426" s="11">
        <v>-18.524007000000001</v>
      </c>
      <c r="AV426" s="11">
        <v>-17.773334999999999</v>
      </c>
      <c r="AW426" s="11">
        <v>0.75067200000000001</v>
      </c>
      <c r="AX426" s="11">
        <v>4.0524279999999999</v>
      </c>
    </row>
    <row r="427" spans="21:50" x14ac:dyDescent="0.35">
      <c r="U427" s="11" t="s">
        <v>76</v>
      </c>
      <c r="V427" s="11">
        <v>1414</v>
      </c>
      <c r="W427" s="11">
        <v>-14.881705999999999</v>
      </c>
      <c r="X427" s="11">
        <v>-18.426770999999999</v>
      </c>
      <c r="Y427" s="11">
        <v>3.545064</v>
      </c>
      <c r="Z427" s="18">
        <f t="shared" si="16"/>
        <v>0.23821623676747813</v>
      </c>
      <c r="AA427" s="11">
        <v>23.821624</v>
      </c>
      <c r="AS427" s="11" t="s">
        <v>76</v>
      </c>
      <c r="AT427" s="11">
        <v>418</v>
      </c>
      <c r="AU427" s="11">
        <v>43.137594</v>
      </c>
      <c r="AV427" s="11">
        <v>38.144934999999997</v>
      </c>
      <c r="AW427" s="11">
        <v>4.9926589999999997</v>
      </c>
      <c r="AX427" s="11">
        <v>11.5738</v>
      </c>
    </row>
    <row r="428" spans="21:50" x14ac:dyDescent="0.35">
      <c r="U428" s="11" t="s">
        <v>76</v>
      </c>
      <c r="V428" s="11">
        <v>1618</v>
      </c>
      <c r="W428" s="11">
        <v>-8.996022</v>
      </c>
      <c r="X428" s="11">
        <v>-11.138076999999999</v>
      </c>
      <c r="Y428" s="11">
        <v>2.142055</v>
      </c>
      <c r="Z428" s="18">
        <f t="shared" si="16"/>
        <v>0.23811135633060926</v>
      </c>
      <c r="AA428" s="11">
        <v>23.811139000000001</v>
      </c>
      <c r="AS428" s="11" t="s">
        <v>76</v>
      </c>
      <c r="AT428" s="11">
        <v>419</v>
      </c>
      <c r="AU428" s="11">
        <v>-6.083259</v>
      </c>
      <c r="AV428" s="11">
        <v>-2.625543</v>
      </c>
      <c r="AW428" s="11">
        <v>3.457716</v>
      </c>
      <c r="AX428" s="11">
        <v>56.839861999999997</v>
      </c>
    </row>
    <row r="429" spans="21:50" x14ac:dyDescent="0.35">
      <c r="U429" s="11" t="s">
        <v>76</v>
      </c>
      <c r="V429" s="11">
        <v>794</v>
      </c>
      <c r="W429" s="11">
        <v>-6.1838810000000004</v>
      </c>
      <c r="X429" s="11">
        <v>-4.7116870000000004</v>
      </c>
      <c r="Y429" s="11">
        <v>1.472194</v>
      </c>
      <c r="Z429" s="18">
        <f t="shared" si="16"/>
        <v>0.23806958769096623</v>
      </c>
      <c r="AA429" s="11">
        <v>23.806961999999999</v>
      </c>
      <c r="AS429" s="11" t="s">
        <v>76</v>
      </c>
      <c r="AT429" s="11">
        <v>420</v>
      </c>
      <c r="AU429" s="11">
        <v>-13.918725999999999</v>
      </c>
      <c r="AV429" s="11">
        <v>-13.797000000000001</v>
      </c>
      <c r="AW429" s="11">
        <v>0.121726</v>
      </c>
      <c r="AX429" s="11">
        <v>0.87454600000000005</v>
      </c>
    </row>
    <row r="430" spans="21:50" x14ac:dyDescent="0.35">
      <c r="U430" s="11" t="s">
        <v>76</v>
      </c>
      <c r="V430" s="11">
        <v>33</v>
      </c>
      <c r="W430" s="11">
        <v>7.5079690000000001</v>
      </c>
      <c r="X430" s="11">
        <v>5.7225419999999998</v>
      </c>
      <c r="Y430" s="11">
        <v>1.785426</v>
      </c>
      <c r="Z430" s="18">
        <f t="shared" si="16"/>
        <v>0.23780412519018124</v>
      </c>
      <c r="AA430" s="11">
        <v>23.780418000000001</v>
      </c>
      <c r="AS430" s="11" t="s">
        <v>76</v>
      </c>
      <c r="AT430" s="11">
        <v>421</v>
      </c>
      <c r="AU430" s="11">
        <v>-14.971152999999999</v>
      </c>
      <c r="AV430" s="11">
        <v>-14.433655</v>
      </c>
      <c r="AW430" s="11">
        <v>0.53749800000000003</v>
      </c>
      <c r="AX430" s="11">
        <v>3.5902250000000002</v>
      </c>
    </row>
    <row r="431" spans="21:50" x14ac:dyDescent="0.35">
      <c r="U431" s="11" t="s">
        <v>76</v>
      </c>
      <c r="V431" s="11">
        <v>1544</v>
      </c>
      <c r="W431" s="11">
        <v>-10.978566000000001</v>
      </c>
      <c r="X431" s="11">
        <v>-8.3732860000000002</v>
      </c>
      <c r="Y431" s="11">
        <v>2.6052789999999999</v>
      </c>
      <c r="Z431" s="18">
        <f t="shared" si="16"/>
        <v>0.23730594687867249</v>
      </c>
      <c r="AA431" s="11">
        <v>23.730595999999998</v>
      </c>
      <c r="AS431" s="11" t="s">
        <v>76</v>
      </c>
      <c r="AT431" s="11">
        <v>422</v>
      </c>
      <c r="AU431" s="11">
        <v>33.929074999999997</v>
      </c>
      <c r="AV431" s="11">
        <v>34.409692</v>
      </c>
      <c r="AW431" s="11">
        <v>0.48061700000000002</v>
      </c>
      <c r="AX431" s="11">
        <v>1.416534</v>
      </c>
    </row>
    <row r="432" spans="21:50" x14ac:dyDescent="0.35">
      <c r="U432" s="11" t="s">
        <v>76</v>
      </c>
      <c r="V432" s="11">
        <v>1058</v>
      </c>
      <c r="W432" s="11">
        <v>-11.920992999999999</v>
      </c>
      <c r="X432" s="11">
        <v>-14.739152000000001</v>
      </c>
      <c r="Y432" s="11">
        <v>2.8181590000000001</v>
      </c>
      <c r="Z432" s="18">
        <f t="shared" si="16"/>
        <v>0.23640304125671413</v>
      </c>
      <c r="AA432" s="11">
        <v>23.640301000000001</v>
      </c>
      <c r="AS432" s="11" t="s">
        <v>78</v>
      </c>
      <c r="AT432" s="11">
        <v>423</v>
      </c>
      <c r="AU432" s="11">
        <v>25.455532999999999</v>
      </c>
      <c r="AV432" s="11">
        <v>25.680875</v>
      </c>
      <c r="AW432" s="11">
        <v>0.22534199999999999</v>
      </c>
      <c r="AX432" s="11">
        <v>0.88523799999999997</v>
      </c>
    </row>
    <row r="433" spans="21:50" x14ac:dyDescent="0.35">
      <c r="U433" s="11" t="s">
        <v>76</v>
      </c>
      <c r="V433" s="11">
        <v>597</v>
      </c>
      <c r="W433" s="11">
        <v>-3.7007129999999999</v>
      </c>
      <c r="X433" s="11">
        <v>-2.8277640000000002</v>
      </c>
      <c r="Y433" s="11">
        <v>0.87294899999999997</v>
      </c>
      <c r="Z433" s="18">
        <f t="shared" si="16"/>
        <v>0.23588670615635418</v>
      </c>
      <c r="AA433" s="11">
        <v>23.588678000000002</v>
      </c>
      <c r="AS433" s="11" t="s">
        <v>76</v>
      </c>
      <c r="AT433" s="11">
        <v>424</v>
      </c>
      <c r="AU433" s="11">
        <v>-12.949426000000001</v>
      </c>
      <c r="AV433" s="11">
        <v>-13.162559</v>
      </c>
      <c r="AW433" s="11">
        <v>0.21313299999999999</v>
      </c>
      <c r="AX433" s="11">
        <v>1.645885</v>
      </c>
    </row>
    <row r="434" spans="21:50" x14ac:dyDescent="0.35">
      <c r="U434" s="11" t="s">
        <v>76</v>
      </c>
      <c r="V434" s="11">
        <v>1541</v>
      </c>
      <c r="W434" s="11">
        <v>-10.921120999999999</v>
      </c>
      <c r="X434" s="11">
        <v>-8.3487790000000004</v>
      </c>
      <c r="Y434" s="11">
        <v>2.572343</v>
      </c>
      <c r="Z434" s="18">
        <f t="shared" si="16"/>
        <v>0.2355383664369253</v>
      </c>
      <c r="AA434" s="11">
        <v>23.553832</v>
      </c>
      <c r="AS434" s="11" t="s">
        <v>76</v>
      </c>
      <c r="AT434" s="11">
        <v>425</v>
      </c>
      <c r="AU434" s="11">
        <v>15.154709</v>
      </c>
      <c r="AV434" s="11">
        <v>16.063058999999999</v>
      </c>
      <c r="AW434" s="11">
        <v>0.90834999999999999</v>
      </c>
      <c r="AX434" s="11">
        <v>5.9938440000000002</v>
      </c>
    </row>
    <row r="435" spans="21:50" x14ac:dyDescent="0.35">
      <c r="U435" s="11" t="s">
        <v>76</v>
      </c>
      <c r="V435" s="11">
        <v>1375</v>
      </c>
      <c r="W435" s="11">
        <v>11.833558</v>
      </c>
      <c r="X435" s="11">
        <v>9.0464249999999993</v>
      </c>
      <c r="Y435" s="11">
        <v>2.7871329999999999</v>
      </c>
      <c r="Z435" s="18">
        <f t="shared" si="16"/>
        <v>0.23552789448448216</v>
      </c>
      <c r="AA435" s="11">
        <v>23.552789000000001</v>
      </c>
      <c r="AS435" s="11" t="s">
        <v>83</v>
      </c>
      <c r="AT435" s="11">
        <v>426</v>
      </c>
      <c r="AU435" s="11">
        <v>-0.51425900000000002</v>
      </c>
      <c r="AV435" s="11">
        <v>-4.3191750000000004</v>
      </c>
      <c r="AW435" s="11">
        <v>3.8049170000000001</v>
      </c>
      <c r="AX435" s="11" t="s">
        <v>77</v>
      </c>
    </row>
    <row r="436" spans="21:50" x14ac:dyDescent="0.35">
      <c r="U436" s="11" t="s">
        <v>76</v>
      </c>
      <c r="V436" s="11">
        <v>1454</v>
      </c>
      <c r="W436" s="11">
        <v>-19.889282000000001</v>
      </c>
      <c r="X436" s="11">
        <v>-15.208854000000001</v>
      </c>
      <c r="Y436" s="11">
        <v>4.680428</v>
      </c>
      <c r="Z436" s="18">
        <f t="shared" si="16"/>
        <v>0.23532413085600576</v>
      </c>
      <c r="AA436" s="11">
        <v>23.532412999999998</v>
      </c>
      <c r="AS436" s="11" t="s">
        <v>76</v>
      </c>
      <c r="AT436" s="11">
        <v>427</v>
      </c>
      <c r="AU436" s="11">
        <v>-8.6234190000000002</v>
      </c>
      <c r="AV436" s="11">
        <v>-9.8844119999999993</v>
      </c>
      <c r="AW436" s="11">
        <v>1.2609919999999999</v>
      </c>
      <c r="AX436" s="11">
        <v>14.62288</v>
      </c>
    </row>
    <row r="437" spans="21:50" x14ac:dyDescent="0.35">
      <c r="U437" s="11" t="s">
        <v>76</v>
      </c>
      <c r="V437" s="11">
        <v>1346</v>
      </c>
      <c r="W437" s="11">
        <v>-10.227795</v>
      </c>
      <c r="X437" s="11">
        <v>-7.8330500000000001</v>
      </c>
      <c r="Y437" s="11">
        <v>2.3947449999999999</v>
      </c>
      <c r="Z437" s="18">
        <f t="shared" si="16"/>
        <v>0.23414088764978178</v>
      </c>
      <c r="AA437" s="11">
        <v>23.414088</v>
      </c>
      <c r="AS437" s="11" t="s">
        <v>76</v>
      </c>
      <c r="AT437" s="11">
        <v>428</v>
      </c>
      <c r="AU437" s="11">
        <v>-3.6956989999999998</v>
      </c>
      <c r="AV437" s="11">
        <v>-5.1039669999999999</v>
      </c>
      <c r="AW437" s="11">
        <v>1.4082680000000001</v>
      </c>
      <c r="AX437" s="11">
        <v>38.105587</v>
      </c>
    </row>
    <row r="438" spans="21:50" x14ac:dyDescent="0.35">
      <c r="U438" s="11" t="s">
        <v>76</v>
      </c>
      <c r="V438" s="11">
        <v>90</v>
      </c>
      <c r="W438" s="11">
        <v>-17.221042000000001</v>
      </c>
      <c r="X438" s="11">
        <v>-13.215363</v>
      </c>
      <c r="Y438" s="11">
        <v>4.0056779999999996</v>
      </c>
      <c r="Z438" s="18">
        <f t="shared" si="16"/>
        <v>0.23260369494482386</v>
      </c>
      <c r="AA438" s="11">
        <v>23.260370999999999</v>
      </c>
      <c r="AS438" s="11" t="s">
        <v>76</v>
      </c>
      <c r="AT438" s="11">
        <v>429</v>
      </c>
      <c r="AU438" s="11">
        <v>-6.2032860000000003</v>
      </c>
      <c r="AV438" s="11">
        <v>-7.62859</v>
      </c>
      <c r="AW438" s="11">
        <v>1.4253039999999999</v>
      </c>
      <c r="AX438" s="11">
        <v>22.976597000000002</v>
      </c>
    </row>
    <row r="439" spans="21:50" x14ac:dyDescent="0.35">
      <c r="U439" s="11" t="s">
        <v>76</v>
      </c>
      <c r="V439" s="11">
        <v>192</v>
      </c>
      <c r="W439" s="11">
        <v>-18.447082000000002</v>
      </c>
      <c r="X439" s="11">
        <v>-14.175907</v>
      </c>
      <c r="Y439" s="11">
        <v>4.2711750000000004</v>
      </c>
      <c r="Z439" s="18">
        <f t="shared" si="16"/>
        <v>0.23153661917912002</v>
      </c>
      <c r="AA439" s="11">
        <v>23.153663000000002</v>
      </c>
      <c r="AS439" s="11" t="s">
        <v>83</v>
      </c>
      <c r="AT439" s="11">
        <v>430</v>
      </c>
      <c r="AU439" s="11">
        <v>-19.859342999999999</v>
      </c>
      <c r="AV439" s="11">
        <v>-21.080780000000001</v>
      </c>
      <c r="AW439" s="11">
        <v>1.221438</v>
      </c>
      <c r="AX439" s="11">
        <v>6.1504430000000001</v>
      </c>
    </row>
    <row r="440" spans="21:50" x14ac:dyDescent="0.35">
      <c r="U440" s="11" t="s">
        <v>76</v>
      </c>
      <c r="V440" s="11">
        <v>1929</v>
      </c>
      <c r="W440" s="11">
        <v>-14.983388</v>
      </c>
      <c r="X440" s="11">
        <v>-11.516042000000001</v>
      </c>
      <c r="Y440" s="11">
        <v>3.4673470000000002</v>
      </c>
      <c r="Z440" s="18">
        <f t="shared" si="16"/>
        <v>0.23141274857195182</v>
      </c>
      <c r="AA440" s="11">
        <v>23.141272000000001</v>
      </c>
      <c r="AS440" s="11" t="s">
        <v>76</v>
      </c>
      <c r="AT440" s="11">
        <v>431</v>
      </c>
      <c r="AU440" s="11">
        <v>-18.084078000000002</v>
      </c>
      <c r="AV440" s="11">
        <v>-15.050177</v>
      </c>
      <c r="AW440" s="11">
        <v>3.0339010000000002</v>
      </c>
      <c r="AX440" s="11">
        <v>16.776643</v>
      </c>
    </row>
    <row r="441" spans="21:50" x14ac:dyDescent="0.35">
      <c r="U441" s="11" t="s">
        <v>76</v>
      </c>
      <c r="V441" s="11">
        <v>1561</v>
      </c>
      <c r="W441" s="11">
        <v>2.413808</v>
      </c>
      <c r="X441" s="11">
        <v>1.8576280000000001</v>
      </c>
      <c r="Y441" s="11">
        <v>0.55618000000000001</v>
      </c>
      <c r="Z441" s="18">
        <f t="shared" si="16"/>
        <v>0.23041600657550229</v>
      </c>
      <c r="AA441" s="11">
        <v>23.041588999999998</v>
      </c>
      <c r="AS441" s="11" t="s">
        <v>76</v>
      </c>
      <c r="AT441" s="11">
        <v>432</v>
      </c>
      <c r="AU441" s="11">
        <v>3.913564</v>
      </c>
      <c r="AV441" s="11">
        <v>10.593643999999999</v>
      </c>
      <c r="AW441" s="11">
        <v>6.6800800000000002</v>
      </c>
      <c r="AX441" s="11" t="s">
        <v>77</v>
      </c>
    </row>
    <row r="442" spans="21:50" x14ac:dyDescent="0.35">
      <c r="U442" s="11" t="s">
        <v>76</v>
      </c>
      <c r="V442" s="11">
        <v>225</v>
      </c>
      <c r="W442" s="11">
        <v>-5.3234310000000002</v>
      </c>
      <c r="X442" s="11">
        <v>-6.548565</v>
      </c>
      <c r="Y442" s="11">
        <v>1.2251339999999999</v>
      </c>
      <c r="Z442" s="18">
        <f t="shared" si="16"/>
        <v>0.23013992291813304</v>
      </c>
      <c r="AA442" s="11">
        <v>23.013995999999999</v>
      </c>
      <c r="AS442" s="11" t="s">
        <v>78</v>
      </c>
      <c r="AT442" s="11">
        <v>433</v>
      </c>
      <c r="AU442" s="11">
        <v>-14.314443000000001</v>
      </c>
      <c r="AV442" s="11">
        <v>-16.059363000000001</v>
      </c>
      <c r="AW442" s="11">
        <v>1.74492</v>
      </c>
      <c r="AX442" s="11">
        <v>12.189924</v>
      </c>
    </row>
    <row r="443" spans="21:50" x14ac:dyDescent="0.35">
      <c r="U443" s="11" t="s">
        <v>76</v>
      </c>
      <c r="V443" s="11">
        <v>193</v>
      </c>
      <c r="W443" s="11">
        <v>-12.685109000000001</v>
      </c>
      <c r="X443" s="11">
        <v>-9.7697979999999998</v>
      </c>
      <c r="Y443" s="11">
        <v>2.9153120000000001</v>
      </c>
      <c r="Z443" s="18">
        <f t="shared" si="16"/>
        <v>0.22982159632999605</v>
      </c>
      <c r="AA443" s="11">
        <v>22.982156</v>
      </c>
      <c r="AS443" s="11" t="s">
        <v>76</v>
      </c>
      <c r="AT443" s="11">
        <v>434</v>
      </c>
      <c r="AU443" s="11">
        <v>0.88745700000000005</v>
      </c>
      <c r="AV443" s="11">
        <v>-3.0620210000000001</v>
      </c>
      <c r="AW443" s="11">
        <v>3.9494790000000002</v>
      </c>
      <c r="AX443" s="11" t="s">
        <v>77</v>
      </c>
    </row>
    <row r="444" spans="21:50" x14ac:dyDescent="0.35">
      <c r="U444" s="11" t="s">
        <v>76</v>
      </c>
      <c r="V444" s="11">
        <v>429</v>
      </c>
      <c r="W444" s="11">
        <v>-6.2032860000000003</v>
      </c>
      <c r="X444" s="11">
        <v>-7.62859</v>
      </c>
      <c r="Y444" s="11">
        <v>1.4253039999999999</v>
      </c>
      <c r="Z444" s="18">
        <f t="shared" si="16"/>
        <v>0.22976596597351787</v>
      </c>
      <c r="AA444" s="11">
        <v>22.976597000000002</v>
      </c>
      <c r="AS444" s="11" t="s">
        <v>76</v>
      </c>
      <c r="AT444" s="11">
        <v>435</v>
      </c>
      <c r="AU444" s="11">
        <v>-15.37721</v>
      </c>
      <c r="AV444" s="11">
        <v>-14.430334</v>
      </c>
      <c r="AW444" s="11">
        <v>0.94687600000000005</v>
      </c>
      <c r="AX444" s="11">
        <v>6.1576589999999998</v>
      </c>
    </row>
    <row r="445" spans="21:50" x14ac:dyDescent="0.35">
      <c r="U445" s="11" t="s">
        <v>76</v>
      </c>
      <c r="V445" s="11">
        <v>126</v>
      </c>
      <c r="W445" s="11">
        <v>11.756548</v>
      </c>
      <c r="X445" s="11">
        <v>9.0578050000000001</v>
      </c>
      <c r="Y445" s="11">
        <v>2.6987420000000002</v>
      </c>
      <c r="Z445" s="18">
        <f t="shared" si="16"/>
        <v>0.2295522461185035</v>
      </c>
      <c r="AA445" s="11">
        <v>22.95523</v>
      </c>
      <c r="AS445" s="11" t="s">
        <v>76</v>
      </c>
      <c r="AT445" s="11">
        <v>436</v>
      </c>
      <c r="AU445" s="11">
        <v>8.5671029999999995</v>
      </c>
      <c r="AV445" s="11">
        <v>8.6057559999999995</v>
      </c>
      <c r="AW445" s="11">
        <v>3.8653E-2</v>
      </c>
      <c r="AX445" s="11">
        <v>0.45117600000000002</v>
      </c>
    </row>
    <row r="446" spans="21:50" x14ac:dyDescent="0.35">
      <c r="U446" s="11" t="s">
        <v>76</v>
      </c>
      <c r="V446" s="11">
        <v>551</v>
      </c>
      <c r="W446" s="11">
        <v>-14.447442000000001</v>
      </c>
      <c r="X446" s="11">
        <v>-11.144111000000001</v>
      </c>
      <c r="Y446" s="11">
        <v>3.303331</v>
      </c>
      <c r="Z446" s="18">
        <f t="shared" si="16"/>
        <v>0.22864469710278124</v>
      </c>
      <c r="AA446" s="11">
        <v>22.864471000000002</v>
      </c>
      <c r="AS446" s="11" t="s">
        <v>76</v>
      </c>
      <c r="AT446" s="11">
        <v>437</v>
      </c>
      <c r="AU446" s="11">
        <v>37.5246</v>
      </c>
      <c r="AV446" s="11">
        <v>33.899312000000002</v>
      </c>
      <c r="AW446" s="11">
        <v>3.6252879999999998</v>
      </c>
      <c r="AX446" s="11">
        <v>9.6610969999999998</v>
      </c>
    </row>
    <row r="447" spans="21:50" x14ac:dyDescent="0.35">
      <c r="U447" s="11" t="s">
        <v>76</v>
      </c>
      <c r="V447" s="11">
        <v>371</v>
      </c>
      <c r="W447" s="11">
        <v>19.908487000000001</v>
      </c>
      <c r="X447" s="11">
        <v>15.38</v>
      </c>
      <c r="Y447" s="11">
        <v>4.5284880000000003</v>
      </c>
      <c r="Z447" s="18">
        <f t="shared" si="16"/>
        <v>0.22746520114763116</v>
      </c>
      <c r="AA447" s="11">
        <v>22.746518999999999</v>
      </c>
      <c r="AS447" s="11" t="s">
        <v>78</v>
      </c>
      <c r="AT447" s="11">
        <v>438</v>
      </c>
      <c r="AU447" s="11">
        <v>-20.588045999999999</v>
      </c>
      <c r="AV447" s="11">
        <v>-21.508842000000001</v>
      </c>
      <c r="AW447" s="11">
        <v>0.92079500000000003</v>
      </c>
      <c r="AX447" s="11">
        <v>4.4724760000000003</v>
      </c>
    </row>
    <row r="448" spans="21:50" x14ac:dyDescent="0.35">
      <c r="U448" s="11" t="s">
        <v>76</v>
      </c>
      <c r="V448" s="11">
        <v>587</v>
      </c>
      <c r="W448" s="11">
        <v>22.007073999999999</v>
      </c>
      <c r="X448" s="11">
        <v>17.014218</v>
      </c>
      <c r="Y448" s="11">
        <v>4.9928559999999997</v>
      </c>
      <c r="Z448" s="18">
        <f t="shared" si="16"/>
        <v>0.22687504935912878</v>
      </c>
      <c r="AA448" s="11">
        <v>22.687505000000002</v>
      </c>
      <c r="AS448" s="11" t="s">
        <v>76</v>
      </c>
      <c r="AT448" s="11">
        <v>439</v>
      </c>
      <c r="AU448" s="11">
        <v>-11.177104</v>
      </c>
      <c r="AV448" s="11">
        <v>-7.005077</v>
      </c>
      <c r="AW448" s="11">
        <v>4.1720259999999998</v>
      </c>
      <c r="AX448" s="11">
        <v>37.326540999999999</v>
      </c>
    </row>
    <row r="449" spans="21:50" x14ac:dyDescent="0.35">
      <c r="U449" s="11" t="s">
        <v>76</v>
      </c>
      <c r="V449" s="11">
        <v>82</v>
      </c>
      <c r="W449" s="11">
        <v>-1.0361929999999999</v>
      </c>
      <c r="X449" s="11">
        <v>-0.80198100000000005</v>
      </c>
      <c r="Y449" s="11">
        <v>0.234213</v>
      </c>
      <c r="Z449" s="18">
        <f t="shared" si="16"/>
        <v>0.22603221600609155</v>
      </c>
      <c r="AA449" s="11">
        <v>22.603173000000002</v>
      </c>
      <c r="AS449" s="11" t="s">
        <v>83</v>
      </c>
      <c r="AT449" s="11">
        <v>440</v>
      </c>
      <c r="AU449" s="11">
        <v>2.6841279999999998</v>
      </c>
      <c r="AV449" s="11">
        <v>-0.60255499999999995</v>
      </c>
      <c r="AW449" s="11">
        <v>3.2866819999999999</v>
      </c>
      <c r="AX449" s="11" t="s">
        <v>77</v>
      </c>
    </row>
    <row r="450" spans="21:50" x14ac:dyDescent="0.35">
      <c r="U450" s="11" t="s">
        <v>76</v>
      </c>
      <c r="V450" s="11">
        <v>1305</v>
      </c>
      <c r="W450" s="11">
        <v>16.984908999999998</v>
      </c>
      <c r="X450" s="11">
        <v>13.1472</v>
      </c>
      <c r="Y450" s="11">
        <v>3.8377089999999998</v>
      </c>
      <c r="Z450" s="18">
        <f t="shared" si="16"/>
        <v>0.22594816374936127</v>
      </c>
      <c r="AA450" s="11">
        <v>22.594819000000001</v>
      </c>
      <c r="AS450" s="11" t="s">
        <v>76</v>
      </c>
      <c r="AT450" s="11">
        <v>441</v>
      </c>
      <c r="AU450" s="11">
        <v>32.129637000000002</v>
      </c>
      <c r="AV450" s="11">
        <v>36.323945999999999</v>
      </c>
      <c r="AW450" s="11">
        <v>4.1943080000000004</v>
      </c>
      <c r="AX450" s="11">
        <v>13.054328</v>
      </c>
    </row>
    <row r="451" spans="21:50" x14ac:dyDescent="0.35">
      <c r="U451" s="11" t="s">
        <v>76</v>
      </c>
      <c r="V451" s="11">
        <v>752</v>
      </c>
      <c r="W451" s="11">
        <v>11.028454999999999</v>
      </c>
      <c r="X451" s="11">
        <v>8.5378699999999998</v>
      </c>
      <c r="Y451" s="11">
        <v>2.4905849999999998</v>
      </c>
      <c r="Z451" s="18">
        <f t="shared" si="16"/>
        <v>0.22583263022789685</v>
      </c>
      <c r="AA451" s="11">
        <v>22.583264</v>
      </c>
      <c r="AS451" s="11" t="s">
        <v>76</v>
      </c>
      <c r="AT451" s="11">
        <v>442</v>
      </c>
      <c r="AU451" s="11">
        <v>-4.8721329999999998</v>
      </c>
      <c r="AV451" s="11">
        <v>-3.5829490000000002</v>
      </c>
      <c r="AW451" s="11">
        <v>1.2891840000000001</v>
      </c>
      <c r="AX451" s="11">
        <v>26.460366</v>
      </c>
    </row>
    <row r="452" spans="21:50" x14ac:dyDescent="0.35">
      <c r="U452" s="11" t="s">
        <v>76</v>
      </c>
      <c r="V452" s="11">
        <v>1406</v>
      </c>
      <c r="W452" s="11">
        <v>-8.4624159999999993</v>
      </c>
      <c r="X452" s="11">
        <v>-6.55321</v>
      </c>
      <c r="Y452" s="11">
        <v>1.909206</v>
      </c>
      <c r="Z452" s="18">
        <f t="shared" si="16"/>
        <v>0.22561003855163822</v>
      </c>
      <c r="AA452" s="11">
        <v>22.561008999999999</v>
      </c>
      <c r="AS452" s="11" t="s">
        <v>78</v>
      </c>
      <c r="AT452" s="11">
        <v>443</v>
      </c>
      <c r="AU452" s="11">
        <v>-7.8095739999999996</v>
      </c>
      <c r="AV452" s="11">
        <v>-8.2626310000000007</v>
      </c>
      <c r="AW452" s="11">
        <v>0.45305699999999999</v>
      </c>
      <c r="AX452" s="11">
        <v>5.8012990000000002</v>
      </c>
    </row>
    <row r="453" spans="21:50" x14ac:dyDescent="0.35">
      <c r="U453" s="11" t="s">
        <v>76</v>
      </c>
      <c r="V453" s="11">
        <v>60</v>
      </c>
      <c r="W453" s="11">
        <v>-8.1048950000000008</v>
      </c>
      <c r="X453" s="11">
        <v>-9.9244889999999995</v>
      </c>
      <c r="Y453" s="11">
        <v>1.8195939999999999</v>
      </c>
      <c r="Z453" s="18">
        <f t="shared" si="16"/>
        <v>0.22450556114545589</v>
      </c>
      <c r="AA453" s="11">
        <v>22.450554</v>
      </c>
      <c r="AS453" s="11" t="s">
        <v>83</v>
      </c>
      <c r="AT453" s="11">
        <v>444</v>
      </c>
      <c r="AU453" s="11">
        <v>12.448904000000001</v>
      </c>
      <c r="AV453" s="11">
        <v>11.27069</v>
      </c>
      <c r="AW453" s="11">
        <v>1.1782140000000001</v>
      </c>
      <c r="AX453" s="11">
        <v>9.4643999999999995</v>
      </c>
    </row>
    <row r="454" spans="21:50" x14ac:dyDescent="0.35">
      <c r="U454" s="11" t="s">
        <v>76</v>
      </c>
      <c r="V454" s="11">
        <v>1995</v>
      </c>
      <c r="W454" s="11">
        <v>8.9524100000000004</v>
      </c>
      <c r="X454" s="11">
        <v>10.962156</v>
      </c>
      <c r="Y454" s="11">
        <v>2.0097459999999998</v>
      </c>
      <c r="Z454" s="18">
        <f t="shared" si="16"/>
        <v>0.22449217584985492</v>
      </c>
      <c r="AA454" s="11">
        <v>22.449221000000001</v>
      </c>
      <c r="AS454" s="11" t="s">
        <v>76</v>
      </c>
      <c r="AT454" s="11">
        <v>445</v>
      </c>
      <c r="AU454" s="11">
        <v>39.247126000000002</v>
      </c>
      <c r="AV454" s="11">
        <v>37.509180999999998</v>
      </c>
      <c r="AW454" s="11">
        <v>1.7379450000000001</v>
      </c>
      <c r="AX454" s="11">
        <v>4.42821</v>
      </c>
    </row>
    <row r="455" spans="21:50" x14ac:dyDescent="0.35">
      <c r="U455" s="11" t="s">
        <v>76</v>
      </c>
      <c r="V455" s="11">
        <v>1138</v>
      </c>
      <c r="W455" s="11">
        <v>-9.2660789999999995</v>
      </c>
      <c r="X455" s="11">
        <v>-7.190264</v>
      </c>
      <c r="Y455" s="11">
        <v>2.075815</v>
      </c>
      <c r="Z455" s="18">
        <f t="shared" si="16"/>
        <v>0.22402301987712386</v>
      </c>
      <c r="AA455" s="11">
        <v>22.402301000000001</v>
      </c>
      <c r="AS455" s="11" t="s">
        <v>76</v>
      </c>
      <c r="AT455" s="11">
        <v>446</v>
      </c>
      <c r="AU455" s="11">
        <v>18.398558999999999</v>
      </c>
      <c r="AV455" s="11">
        <v>19.205017999999999</v>
      </c>
      <c r="AW455" s="11">
        <v>0.80645999999999995</v>
      </c>
      <c r="AX455" s="11">
        <v>4.3832760000000004</v>
      </c>
    </row>
    <row r="456" spans="21:50" x14ac:dyDescent="0.35">
      <c r="U456" s="11" t="s">
        <v>76</v>
      </c>
      <c r="V456" s="11">
        <v>97</v>
      </c>
      <c r="W456" s="11">
        <v>-5.5839590000000001</v>
      </c>
      <c r="X456" s="11">
        <v>-4.3357659999999996</v>
      </c>
      <c r="Y456" s="11">
        <v>1.2481930000000001</v>
      </c>
      <c r="Z456" s="18">
        <f t="shared" si="16"/>
        <v>0.22353190630518599</v>
      </c>
      <c r="AA456" s="11">
        <v>22.353187999999999</v>
      </c>
      <c r="AS456" s="11" t="s">
        <v>76</v>
      </c>
      <c r="AT456" s="11">
        <v>447</v>
      </c>
      <c r="AU456" s="11">
        <v>-14.622871999999999</v>
      </c>
      <c r="AV456" s="11">
        <v>-16.402204000000001</v>
      </c>
      <c r="AW456" s="11">
        <v>1.7793319999999999</v>
      </c>
      <c r="AX456" s="11">
        <v>12.168141</v>
      </c>
    </row>
    <row r="457" spans="21:50" x14ac:dyDescent="0.35">
      <c r="U457" s="11" t="s">
        <v>76</v>
      </c>
      <c r="V457" s="11">
        <v>625</v>
      </c>
      <c r="W457" s="11">
        <v>2.5039899999999999</v>
      </c>
      <c r="X457" s="11">
        <v>1.9481999999999999</v>
      </c>
      <c r="Y457" s="11">
        <v>0.55579000000000001</v>
      </c>
      <c r="Z457" s="18">
        <f t="shared" ref="Z457:Z520" si="17">ABS(Y457/W457)</f>
        <v>0.22196174904851856</v>
      </c>
      <c r="AA457" s="11">
        <v>22.196158</v>
      </c>
      <c r="AS457" s="11" t="s">
        <v>76</v>
      </c>
      <c r="AT457" s="11">
        <v>448</v>
      </c>
      <c r="AU457" s="11">
        <v>14.818960000000001</v>
      </c>
      <c r="AV457" s="11">
        <v>11.634179</v>
      </c>
      <c r="AW457" s="11">
        <v>3.1847810000000001</v>
      </c>
      <c r="AX457" s="11">
        <v>21.491257999999998</v>
      </c>
    </row>
    <row r="458" spans="21:50" x14ac:dyDescent="0.35">
      <c r="U458" s="11" t="s">
        <v>76</v>
      </c>
      <c r="V458" s="11">
        <v>757</v>
      </c>
      <c r="W458" s="11">
        <v>-11.286861</v>
      </c>
      <c r="X458" s="11">
        <v>-8.7969500000000007</v>
      </c>
      <c r="Y458" s="11">
        <v>2.4899100000000001</v>
      </c>
      <c r="Z458" s="18">
        <f t="shared" si="17"/>
        <v>0.22060252181718196</v>
      </c>
      <c r="AA458" s="11">
        <v>22.060255999999999</v>
      </c>
      <c r="AS458" s="11" t="s">
        <v>76</v>
      </c>
      <c r="AT458" s="11">
        <v>449</v>
      </c>
      <c r="AU458" s="11">
        <v>-8.3533919999999995</v>
      </c>
      <c r="AV458" s="11">
        <v>-6.7677449999999997</v>
      </c>
      <c r="AW458" s="11">
        <v>1.5856460000000001</v>
      </c>
      <c r="AX458" s="11">
        <v>18.982067000000001</v>
      </c>
    </row>
    <row r="459" spans="21:50" x14ac:dyDescent="0.35">
      <c r="U459" s="11" t="s">
        <v>76</v>
      </c>
      <c r="V459" s="11">
        <v>1391</v>
      </c>
      <c r="W459" s="11">
        <v>9.1883250000000007</v>
      </c>
      <c r="X459" s="11">
        <v>11.213167</v>
      </c>
      <c r="Y459" s="11">
        <v>2.024842</v>
      </c>
      <c r="Z459" s="18">
        <f t="shared" si="17"/>
        <v>0.22037117755412439</v>
      </c>
      <c r="AA459" s="11">
        <v>22.037120000000002</v>
      </c>
      <c r="AS459" s="11" t="s">
        <v>76</v>
      </c>
      <c r="AT459" s="11">
        <v>450</v>
      </c>
      <c r="AU459" s="11">
        <v>21.001676</v>
      </c>
      <c r="AV459" s="11">
        <v>23.017949999999999</v>
      </c>
      <c r="AW459" s="11">
        <v>2.0162740000000001</v>
      </c>
      <c r="AX459" s="11">
        <v>9.6005409999999998</v>
      </c>
    </row>
    <row r="460" spans="21:50" x14ac:dyDescent="0.35">
      <c r="U460" s="11" t="s">
        <v>76</v>
      </c>
      <c r="V460" s="11">
        <v>493</v>
      </c>
      <c r="W460" s="11">
        <v>-6.7111660000000004</v>
      </c>
      <c r="X460" s="11">
        <v>-8.1704380000000008</v>
      </c>
      <c r="Y460" s="11">
        <v>1.4592719999999999</v>
      </c>
      <c r="Z460" s="18">
        <f t="shared" si="17"/>
        <v>0.21743941365777569</v>
      </c>
      <c r="AA460" s="11">
        <v>21.743939999999998</v>
      </c>
      <c r="AS460" s="11" t="s">
        <v>76</v>
      </c>
      <c r="AT460" s="11">
        <v>451</v>
      </c>
      <c r="AU460" s="11">
        <v>16.499051000000001</v>
      </c>
      <c r="AV460" s="11">
        <v>13.489193999999999</v>
      </c>
      <c r="AW460" s="11">
        <v>3.0098569999999998</v>
      </c>
      <c r="AX460" s="11">
        <v>18.242605000000001</v>
      </c>
    </row>
    <row r="461" spans="21:50" x14ac:dyDescent="0.35">
      <c r="U461" s="11" t="s">
        <v>76</v>
      </c>
      <c r="V461" s="11">
        <v>457</v>
      </c>
      <c r="W461" s="11">
        <v>-5.6095889999999997</v>
      </c>
      <c r="X461" s="11">
        <v>-6.8290600000000001</v>
      </c>
      <c r="Y461" s="11">
        <v>1.219471</v>
      </c>
      <c r="Z461" s="18">
        <f t="shared" si="17"/>
        <v>0.21739043626903862</v>
      </c>
      <c r="AA461" s="11">
        <v>21.739041</v>
      </c>
      <c r="AS461" s="11" t="s">
        <v>78</v>
      </c>
      <c r="AT461" s="11">
        <v>452</v>
      </c>
      <c r="AU461" s="11">
        <v>-29.005407000000002</v>
      </c>
      <c r="AV461" s="11">
        <v>-22.905432000000001</v>
      </c>
      <c r="AW461" s="11">
        <v>6.0999749999999997</v>
      </c>
      <c r="AX461" s="11">
        <v>21.030477000000001</v>
      </c>
    </row>
    <row r="462" spans="21:50" x14ac:dyDescent="0.35">
      <c r="U462" s="11" t="s">
        <v>76</v>
      </c>
      <c r="V462" s="11">
        <v>1984</v>
      </c>
      <c r="W462" s="11">
        <v>1.5523359999999999</v>
      </c>
      <c r="X462" s="11">
        <v>1.214888</v>
      </c>
      <c r="Y462" s="11">
        <v>0.33744800000000003</v>
      </c>
      <c r="Z462" s="18">
        <f t="shared" si="17"/>
        <v>0.21738077323466057</v>
      </c>
      <c r="AA462" s="11">
        <v>21.738064000000001</v>
      </c>
      <c r="AS462" s="11" t="s">
        <v>76</v>
      </c>
      <c r="AT462" s="11">
        <v>453</v>
      </c>
      <c r="AU462" s="11">
        <v>-7.8877680000000003</v>
      </c>
      <c r="AV462" s="11">
        <v>-3.4183119999999998</v>
      </c>
      <c r="AW462" s="11">
        <v>4.4694570000000002</v>
      </c>
      <c r="AX462" s="11">
        <v>56.663133000000002</v>
      </c>
    </row>
    <row r="463" spans="21:50" x14ac:dyDescent="0.35">
      <c r="U463" s="11" t="s">
        <v>76</v>
      </c>
      <c r="V463" s="11">
        <v>1734</v>
      </c>
      <c r="W463" s="11">
        <v>-0.667883</v>
      </c>
      <c r="X463" s="11">
        <v>-0.52276100000000003</v>
      </c>
      <c r="Y463" s="11">
        <v>0.145122</v>
      </c>
      <c r="Z463" s="18">
        <f t="shared" si="17"/>
        <v>0.21728656067005747</v>
      </c>
      <c r="AA463" s="11">
        <v>21.728632000000001</v>
      </c>
      <c r="AS463" s="11" t="s">
        <v>83</v>
      </c>
      <c r="AT463" s="11">
        <v>454</v>
      </c>
      <c r="AU463" s="11">
        <v>-27.178774000000001</v>
      </c>
      <c r="AV463" s="11">
        <v>-24.062296</v>
      </c>
      <c r="AW463" s="11">
        <v>3.1164779999999999</v>
      </c>
      <c r="AX463" s="11">
        <v>11.466589000000001</v>
      </c>
    </row>
    <row r="464" spans="21:50" x14ac:dyDescent="0.35">
      <c r="U464" s="11" t="s">
        <v>76</v>
      </c>
      <c r="V464" s="11">
        <v>1951</v>
      </c>
      <c r="W464" s="11">
        <v>-12.903981999999999</v>
      </c>
      <c r="X464" s="11">
        <v>-15.702071</v>
      </c>
      <c r="Y464" s="11">
        <v>2.7980879999999999</v>
      </c>
      <c r="Z464" s="18">
        <f t="shared" si="17"/>
        <v>0.21683911214383281</v>
      </c>
      <c r="AA464" s="11">
        <v>21.683913</v>
      </c>
      <c r="AS464" s="11" t="s">
        <v>83</v>
      </c>
      <c r="AT464" s="11">
        <v>455</v>
      </c>
      <c r="AU464" s="11">
        <v>5.5827559999999998</v>
      </c>
      <c r="AV464" s="11">
        <v>7.1146969999999996</v>
      </c>
      <c r="AW464" s="11">
        <v>1.531941</v>
      </c>
      <c r="AX464" s="11">
        <v>27.440595999999999</v>
      </c>
    </row>
    <row r="465" spans="21:50" x14ac:dyDescent="0.35">
      <c r="U465" s="11" t="s">
        <v>76</v>
      </c>
      <c r="V465" s="11">
        <v>42</v>
      </c>
      <c r="W465" s="11">
        <v>12.152301</v>
      </c>
      <c r="X465" s="11">
        <v>9.5192630000000005</v>
      </c>
      <c r="Y465" s="11">
        <v>2.6330369999999998</v>
      </c>
      <c r="Z465" s="18">
        <f t="shared" si="17"/>
        <v>0.21666983067651138</v>
      </c>
      <c r="AA465" s="11">
        <v>21.666986999999999</v>
      </c>
      <c r="AS465" s="11" t="s">
        <v>76</v>
      </c>
      <c r="AT465" s="11">
        <v>456</v>
      </c>
      <c r="AU465" s="11">
        <v>15.33971</v>
      </c>
      <c r="AV465" s="11">
        <v>15.115296000000001</v>
      </c>
      <c r="AW465" s="11">
        <v>0.224414</v>
      </c>
      <c r="AX465" s="11">
        <v>1.462963</v>
      </c>
    </row>
    <row r="466" spans="21:50" x14ac:dyDescent="0.35">
      <c r="U466" s="11" t="s">
        <v>76</v>
      </c>
      <c r="V466" s="11">
        <v>811</v>
      </c>
      <c r="W466" s="11">
        <v>16.270267</v>
      </c>
      <c r="X466" s="11">
        <v>12.748137</v>
      </c>
      <c r="Y466" s="11">
        <v>3.5221300000000002</v>
      </c>
      <c r="Z466" s="18">
        <f t="shared" si="17"/>
        <v>0.21647647208248028</v>
      </c>
      <c r="AA466" s="11">
        <v>21.647649000000001</v>
      </c>
      <c r="AS466" s="11" t="s">
        <v>76</v>
      </c>
      <c r="AT466" s="11">
        <v>457</v>
      </c>
      <c r="AU466" s="11">
        <v>-5.6095889999999997</v>
      </c>
      <c r="AV466" s="11">
        <v>-6.8290600000000001</v>
      </c>
      <c r="AW466" s="11">
        <v>1.219471</v>
      </c>
      <c r="AX466" s="11">
        <v>21.739041</v>
      </c>
    </row>
    <row r="467" spans="21:50" x14ac:dyDescent="0.35">
      <c r="U467" s="11" t="s">
        <v>76</v>
      </c>
      <c r="V467" s="11">
        <v>1495</v>
      </c>
      <c r="W467" s="11">
        <v>5.6009089999999997</v>
      </c>
      <c r="X467" s="11">
        <v>6.8059430000000001</v>
      </c>
      <c r="Y467" s="11">
        <v>1.2050339999999999</v>
      </c>
      <c r="Z467" s="18">
        <f t="shared" si="17"/>
        <v>0.21514971944732542</v>
      </c>
      <c r="AA467" s="11">
        <v>21.514963000000002</v>
      </c>
      <c r="AS467" s="11" t="s">
        <v>76</v>
      </c>
      <c r="AT467" s="11">
        <v>458</v>
      </c>
      <c r="AU467" s="11">
        <v>-5.5364610000000001</v>
      </c>
      <c r="AV467" s="11">
        <v>-5.7549640000000002</v>
      </c>
      <c r="AW467" s="11">
        <v>0.218504</v>
      </c>
      <c r="AX467" s="11">
        <v>3.9466290000000002</v>
      </c>
    </row>
    <row r="468" spans="21:50" x14ac:dyDescent="0.35">
      <c r="U468" s="11" t="s">
        <v>76</v>
      </c>
      <c r="V468" s="11">
        <v>448</v>
      </c>
      <c r="W468" s="11">
        <v>14.818960000000001</v>
      </c>
      <c r="X468" s="11">
        <v>11.634179</v>
      </c>
      <c r="Y468" s="11">
        <v>3.1847810000000001</v>
      </c>
      <c r="Z468" s="18">
        <f t="shared" si="17"/>
        <v>0.21491258495872856</v>
      </c>
      <c r="AA468" s="11">
        <v>21.491257999999998</v>
      </c>
      <c r="AS468" s="11" t="s">
        <v>78</v>
      </c>
      <c r="AT468" s="11">
        <v>459</v>
      </c>
      <c r="AU468" s="11">
        <v>-3.6277469999999998</v>
      </c>
      <c r="AV468" s="11">
        <v>-6.5227599999999999</v>
      </c>
      <c r="AW468" s="11">
        <v>2.8950130000000001</v>
      </c>
      <c r="AX468" s="11">
        <v>79.801952999999997</v>
      </c>
    </row>
    <row r="469" spans="21:50" x14ac:dyDescent="0.35">
      <c r="U469" s="11" t="s">
        <v>76</v>
      </c>
      <c r="V469" s="11">
        <v>763</v>
      </c>
      <c r="W469" s="11">
        <v>1.7712129999999999</v>
      </c>
      <c r="X469" s="11">
        <v>1.3908199999999999</v>
      </c>
      <c r="Y469" s="11">
        <v>0.38039299999999998</v>
      </c>
      <c r="Z469" s="18">
        <f t="shared" si="17"/>
        <v>0.214764119278709</v>
      </c>
      <c r="AA469" s="11">
        <v>21.476414999999999</v>
      </c>
      <c r="AS469" s="11" t="s">
        <v>76</v>
      </c>
      <c r="AT469" s="11">
        <v>460</v>
      </c>
      <c r="AU469" s="11">
        <v>-22.612950000000001</v>
      </c>
      <c r="AV469" s="11">
        <v>-20.928612000000001</v>
      </c>
      <c r="AW469" s="11">
        <v>1.6843379999999999</v>
      </c>
      <c r="AX469" s="11">
        <v>7.448556</v>
      </c>
    </row>
    <row r="470" spans="21:50" x14ac:dyDescent="0.35">
      <c r="U470" s="11" t="s">
        <v>76</v>
      </c>
      <c r="V470" s="11">
        <v>1179</v>
      </c>
      <c r="W470" s="11">
        <v>20.645841000000001</v>
      </c>
      <c r="X470" s="11">
        <v>16.216342000000001</v>
      </c>
      <c r="Y470" s="11">
        <v>4.4294989999999999</v>
      </c>
      <c r="Z470" s="18">
        <f t="shared" si="17"/>
        <v>0.21454679419453049</v>
      </c>
      <c r="AA470" s="11">
        <v>21.454677</v>
      </c>
      <c r="AS470" s="11" t="s">
        <v>76</v>
      </c>
      <c r="AT470" s="11">
        <v>461</v>
      </c>
      <c r="AU470" s="11">
        <v>4.3065699999999998</v>
      </c>
      <c r="AV470" s="11">
        <v>3.245492</v>
      </c>
      <c r="AW470" s="11">
        <v>1.061077</v>
      </c>
      <c r="AX470" s="11">
        <v>24.638566999999998</v>
      </c>
    </row>
    <row r="471" spans="21:50" x14ac:dyDescent="0.35">
      <c r="U471" s="11" t="s">
        <v>76</v>
      </c>
      <c r="V471" s="11">
        <v>548</v>
      </c>
      <c r="W471" s="11">
        <v>8.7508839999999992</v>
      </c>
      <c r="X471" s="11">
        <v>10.625945</v>
      </c>
      <c r="Y471" s="11">
        <v>1.875062</v>
      </c>
      <c r="Z471" s="18">
        <f t="shared" si="17"/>
        <v>0.21427115249156545</v>
      </c>
      <c r="AA471" s="11">
        <v>21.427112999999999</v>
      </c>
      <c r="AS471" s="11" t="s">
        <v>76</v>
      </c>
      <c r="AT471" s="11">
        <v>462</v>
      </c>
      <c r="AU471" s="11">
        <v>45.867353000000001</v>
      </c>
      <c r="AV471" s="11">
        <v>44.291361999999999</v>
      </c>
      <c r="AW471" s="11">
        <v>1.5759920000000001</v>
      </c>
      <c r="AX471" s="11">
        <v>3.4359769999999998</v>
      </c>
    </row>
    <row r="472" spans="21:50" x14ac:dyDescent="0.35">
      <c r="U472" s="11" t="s">
        <v>76</v>
      </c>
      <c r="V472" s="11">
        <v>402</v>
      </c>
      <c r="W472" s="11">
        <v>16.765041</v>
      </c>
      <c r="X472" s="11">
        <v>13.223464999999999</v>
      </c>
      <c r="Y472" s="11">
        <v>3.5415760000000001</v>
      </c>
      <c r="Z472" s="18">
        <f t="shared" si="17"/>
        <v>0.21124767902446526</v>
      </c>
      <c r="AA472" s="11">
        <v>21.124766999999999</v>
      </c>
      <c r="AS472" s="11" t="s">
        <v>76</v>
      </c>
      <c r="AT472" s="11">
        <v>463</v>
      </c>
      <c r="AU472" s="11">
        <v>-15.950837999999999</v>
      </c>
      <c r="AV472" s="11">
        <v>-16.573077000000001</v>
      </c>
      <c r="AW472" s="11">
        <v>0.62223899999999999</v>
      </c>
      <c r="AX472" s="11">
        <v>3.9009800000000001</v>
      </c>
    </row>
    <row r="473" spans="21:50" x14ac:dyDescent="0.35">
      <c r="U473" s="11" t="s">
        <v>76</v>
      </c>
      <c r="V473" s="11">
        <v>1192</v>
      </c>
      <c r="W473" s="11">
        <v>11.802282999999999</v>
      </c>
      <c r="X473" s="11">
        <v>14.294105999999999</v>
      </c>
      <c r="Y473" s="11">
        <v>2.4918239999999998</v>
      </c>
      <c r="Z473" s="18">
        <f t="shared" si="17"/>
        <v>0.21113067700545735</v>
      </c>
      <c r="AA473" s="11">
        <v>21.113067999999998</v>
      </c>
      <c r="AS473" s="11" t="s">
        <v>76</v>
      </c>
      <c r="AT473" s="11">
        <v>464</v>
      </c>
      <c r="AU473" s="11">
        <v>-21.297578000000001</v>
      </c>
      <c r="AV473" s="11">
        <v>-19.978957999999999</v>
      </c>
      <c r="AW473" s="11">
        <v>1.3186199999999999</v>
      </c>
      <c r="AX473" s="11">
        <v>6.1914069999999999</v>
      </c>
    </row>
    <row r="474" spans="21:50" x14ac:dyDescent="0.35">
      <c r="U474" s="11" t="s">
        <v>76</v>
      </c>
      <c r="V474" s="11">
        <v>224</v>
      </c>
      <c r="W474" s="11">
        <v>-5.4434519999999997</v>
      </c>
      <c r="X474" s="11">
        <v>-6.5921019999999997</v>
      </c>
      <c r="Y474" s="11">
        <v>1.1486499999999999</v>
      </c>
      <c r="Z474" s="18">
        <f t="shared" si="17"/>
        <v>0.21101499563144857</v>
      </c>
      <c r="AA474" s="11">
        <v>21.101496999999998</v>
      </c>
      <c r="AS474" s="11" t="s">
        <v>83</v>
      </c>
      <c r="AT474" s="11">
        <v>465</v>
      </c>
      <c r="AU474" s="11">
        <v>-15.880625999999999</v>
      </c>
      <c r="AV474" s="11">
        <v>-17.068950999999998</v>
      </c>
      <c r="AW474" s="11">
        <v>1.1883250000000001</v>
      </c>
      <c r="AX474" s="11">
        <v>7.4828599999999996</v>
      </c>
    </row>
    <row r="475" spans="21:50" x14ac:dyDescent="0.35">
      <c r="U475" s="11" t="s">
        <v>76</v>
      </c>
      <c r="V475" s="11">
        <v>1328</v>
      </c>
      <c r="W475" s="11">
        <v>14.300805</v>
      </c>
      <c r="X475" s="11">
        <v>17.30416</v>
      </c>
      <c r="Y475" s="11">
        <v>3.003355</v>
      </c>
      <c r="Z475" s="18">
        <f t="shared" si="17"/>
        <v>0.21001300276452969</v>
      </c>
      <c r="AA475" s="11">
        <v>21.001303</v>
      </c>
      <c r="AS475" s="11" t="s">
        <v>78</v>
      </c>
      <c r="AT475" s="11">
        <v>466</v>
      </c>
      <c r="AU475" s="11">
        <v>5.0499169999999998</v>
      </c>
      <c r="AV475" s="11">
        <v>0.132303</v>
      </c>
      <c r="AW475" s="11">
        <v>4.9176140000000004</v>
      </c>
      <c r="AX475" s="11">
        <v>97.380094999999997</v>
      </c>
    </row>
    <row r="476" spans="21:50" x14ac:dyDescent="0.35">
      <c r="U476" s="11" t="s">
        <v>76</v>
      </c>
      <c r="V476" s="11">
        <v>1469</v>
      </c>
      <c r="W476" s="11">
        <v>-4.8649659999999999</v>
      </c>
      <c r="X476" s="11">
        <v>-3.8442970000000001</v>
      </c>
      <c r="Y476" s="11">
        <v>1.02067</v>
      </c>
      <c r="Z476" s="18">
        <f t="shared" si="17"/>
        <v>0.20980002737943082</v>
      </c>
      <c r="AA476" s="11">
        <v>20.979997999999998</v>
      </c>
      <c r="AS476" s="11" t="s">
        <v>76</v>
      </c>
      <c r="AT476" s="11">
        <v>467</v>
      </c>
      <c r="AU476" s="11">
        <v>2.3186559999999998</v>
      </c>
      <c r="AV476" s="11">
        <v>0.69913499999999995</v>
      </c>
      <c r="AW476" s="11">
        <v>1.6195200000000001</v>
      </c>
      <c r="AX476" s="11">
        <v>69.847382999999994</v>
      </c>
    </row>
    <row r="477" spans="21:50" x14ac:dyDescent="0.35">
      <c r="U477" s="11" t="s">
        <v>76</v>
      </c>
      <c r="V477" s="11">
        <v>323</v>
      </c>
      <c r="W477" s="11">
        <v>-2.7870520000000001</v>
      </c>
      <c r="X477" s="11">
        <v>-2.203077</v>
      </c>
      <c r="Y477" s="11">
        <v>0.58397600000000005</v>
      </c>
      <c r="Z477" s="18">
        <f t="shared" si="17"/>
        <v>0.20953179201536248</v>
      </c>
      <c r="AA477" s="11">
        <v>20.953164999999998</v>
      </c>
      <c r="AS477" s="11" t="s">
        <v>76</v>
      </c>
      <c r="AT477" s="11">
        <v>468</v>
      </c>
      <c r="AU477" s="11">
        <v>-6.0578849999999997</v>
      </c>
      <c r="AV477" s="11">
        <v>-4.0206989999999996</v>
      </c>
      <c r="AW477" s="11">
        <v>2.0371860000000002</v>
      </c>
      <c r="AX477" s="11">
        <v>33.628673999999997</v>
      </c>
    </row>
    <row r="478" spans="21:50" x14ac:dyDescent="0.35">
      <c r="U478" s="11" t="s">
        <v>76</v>
      </c>
      <c r="V478" s="11">
        <v>942</v>
      </c>
      <c r="W478" s="11">
        <v>-9.0206920000000004</v>
      </c>
      <c r="X478" s="11">
        <v>-10.904388000000001</v>
      </c>
      <c r="Y478" s="11">
        <v>1.883696</v>
      </c>
      <c r="Z478" s="18">
        <f t="shared" si="17"/>
        <v>0.20881945642307706</v>
      </c>
      <c r="AA478" s="11">
        <v>20.881948000000001</v>
      </c>
      <c r="AS478" s="11" t="s">
        <v>76</v>
      </c>
      <c r="AT478" s="11">
        <v>469</v>
      </c>
      <c r="AU478" s="11">
        <v>38.566324999999999</v>
      </c>
      <c r="AV478" s="11">
        <v>34.880706000000004</v>
      </c>
      <c r="AW478" s="11">
        <v>3.685619</v>
      </c>
      <c r="AX478" s="11">
        <v>9.5565730000000002</v>
      </c>
    </row>
    <row r="479" spans="21:50" x14ac:dyDescent="0.35">
      <c r="U479" s="11" t="s">
        <v>76</v>
      </c>
      <c r="V479" s="11">
        <v>1515</v>
      </c>
      <c r="W479" s="11">
        <v>4.7124990000000002</v>
      </c>
      <c r="X479" s="11">
        <v>3.7291189999999999</v>
      </c>
      <c r="Y479" s="11">
        <v>0.98338000000000003</v>
      </c>
      <c r="Z479" s="18">
        <f t="shared" si="17"/>
        <v>0.20867484534214226</v>
      </c>
      <c r="AA479" s="11">
        <v>20.86749</v>
      </c>
      <c r="AS479" s="11" t="s">
        <v>76</v>
      </c>
      <c r="AT479" s="11">
        <v>470</v>
      </c>
      <c r="AU479" s="11">
        <v>-18.288532</v>
      </c>
      <c r="AV479" s="11">
        <v>-17.777982000000002</v>
      </c>
      <c r="AW479" s="11">
        <v>0.51054999999999995</v>
      </c>
      <c r="AX479" s="11">
        <v>2.7916409999999998</v>
      </c>
    </row>
    <row r="480" spans="21:50" x14ac:dyDescent="0.35">
      <c r="U480" s="11" t="s">
        <v>76</v>
      </c>
      <c r="V480" s="11">
        <v>913</v>
      </c>
      <c r="W480" s="11">
        <v>-6.0412530000000002</v>
      </c>
      <c r="X480" s="11">
        <v>-7.3018479999999997</v>
      </c>
      <c r="Y480" s="11">
        <v>1.2605949999999999</v>
      </c>
      <c r="Z480" s="18">
        <f t="shared" si="17"/>
        <v>0.20866449393859185</v>
      </c>
      <c r="AA480" s="11">
        <v>20.866448999999999</v>
      </c>
      <c r="AS480" s="11" t="s">
        <v>83</v>
      </c>
      <c r="AT480" s="11">
        <v>471</v>
      </c>
      <c r="AU480" s="11">
        <v>30.604444999999998</v>
      </c>
      <c r="AV480" s="11">
        <v>33.322329000000003</v>
      </c>
      <c r="AW480" s="11">
        <v>2.7178840000000002</v>
      </c>
      <c r="AX480" s="11">
        <v>8.8806840000000005</v>
      </c>
    </row>
    <row r="481" spans="21:50" x14ac:dyDescent="0.35">
      <c r="U481" s="11" t="s">
        <v>76</v>
      </c>
      <c r="V481" s="11">
        <v>929</v>
      </c>
      <c r="W481" s="11">
        <v>-20.870867000000001</v>
      </c>
      <c r="X481" s="11">
        <v>-16.527449000000001</v>
      </c>
      <c r="Y481" s="11">
        <v>4.3434179999999998</v>
      </c>
      <c r="Z481" s="18">
        <f t="shared" si="17"/>
        <v>0.20810913125937699</v>
      </c>
      <c r="AA481" s="11">
        <v>20.810911999999998</v>
      </c>
      <c r="AS481" s="11" t="s">
        <v>78</v>
      </c>
      <c r="AT481" s="11">
        <v>472</v>
      </c>
      <c r="AU481" s="11">
        <v>11.663629999999999</v>
      </c>
      <c r="AV481" s="11">
        <v>5.0303389999999997</v>
      </c>
      <c r="AW481" s="11">
        <v>6.6332909999999998</v>
      </c>
      <c r="AX481" s="11">
        <v>56.871581999999997</v>
      </c>
    </row>
    <row r="482" spans="21:50" x14ac:dyDescent="0.35">
      <c r="U482" s="11" t="s">
        <v>76</v>
      </c>
      <c r="V482" s="11">
        <v>1188</v>
      </c>
      <c r="W482" s="11">
        <v>-7.8469410000000002</v>
      </c>
      <c r="X482" s="11">
        <v>-9.4746930000000003</v>
      </c>
      <c r="Y482" s="11">
        <v>1.6277520000000001</v>
      </c>
      <c r="Z482" s="18">
        <f t="shared" si="17"/>
        <v>0.2074377773453375</v>
      </c>
      <c r="AA482" s="11">
        <v>20.743777999999999</v>
      </c>
      <c r="AS482" s="11" t="s">
        <v>76</v>
      </c>
      <c r="AT482" s="11">
        <v>473</v>
      </c>
      <c r="AU482" s="11">
        <v>-4.044969</v>
      </c>
      <c r="AV482" s="11">
        <v>-4.8646219999999998</v>
      </c>
      <c r="AW482" s="11">
        <v>0.81965299999999996</v>
      </c>
      <c r="AX482" s="11">
        <v>20.263518999999999</v>
      </c>
    </row>
    <row r="483" spans="21:50" x14ac:dyDescent="0.35">
      <c r="U483" s="11" t="s">
        <v>76</v>
      </c>
      <c r="V483" s="11">
        <v>1012</v>
      </c>
      <c r="W483" s="11">
        <v>-12.394152999999999</v>
      </c>
      <c r="X483" s="11">
        <v>-9.8279630000000004</v>
      </c>
      <c r="Y483" s="11">
        <v>2.5661909999999999</v>
      </c>
      <c r="Z483" s="18">
        <f t="shared" si="17"/>
        <v>0.20704851715159558</v>
      </c>
      <c r="AA483" s="11">
        <v>20.704847999999998</v>
      </c>
      <c r="AS483" s="11" t="s">
        <v>76</v>
      </c>
      <c r="AT483" s="11">
        <v>474</v>
      </c>
      <c r="AU483" s="11">
        <v>-25.925511</v>
      </c>
      <c r="AV483" s="11">
        <v>-25.210159000000001</v>
      </c>
      <c r="AW483" s="11">
        <v>0.71535099999999996</v>
      </c>
      <c r="AX483" s="11">
        <v>2.7592560000000002</v>
      </c>
    </row>
    <row r="484" spans="21:50" x14ac:dyDescent="0.35">
      <c r="U484" s="11" t="s">
        <v>76</v>
      </c>
      <c r="V484" s="11">
        <v>1708</v>
      </c>
      <c r="W484" s="11">
        <v>-5.673807</v>
      </c>
      <c r="X484" s="11">
        <v>-6.8428500000000003</v>
      </c>
      <c r="Y484" s="11">
        <v>1.169044</v>
      </c>
      <c r="Z484" s="18">
        <f t="shared" si="17"/>
        <v>0.20604225698900228</v>
      </c>
      <c r="AA484" s="11">
        <v>20.604217999999999</v>
      </c>
      <c r="AS484" s="11" t="s">
        <v>76</v>
      </c>
      <c r="AT484" s="11">
        <v>475</v>
      </c>
      <c r="AU484" s="11">
        <v>-2.246772</v>
      </c>
      <c r="AV484" s="11">
        <v>-1.4289970000000001</v>
      </c>
      <c r="AW484" s="11">
        <v>0.81777500000000003</v>
      </c>
      <c r="AX484" s="11">
        <v>36.397782999999997</v>
      </c>
    </row>
    <row r="485" spans="21:50" x14ac:dyDescent="0.35">
      <c r="U485" s="11" t="s">
        <v>76</v>
      </c>
      <c r="V485" s="11">
        <v>1321</v>
      </c>
      <c r="W485" s="11">
        <v>-5.0065980000000003</v>
      </c>
      <c r="X485" s="11">
        <v>-6.0374379999999999</v>
      </c>
      <c r="Y485" s="11">
        <v>1.03084</v>
      </c>
      <c r="Z485" s="18">
        <f t="shared" si="17"/>
        <v>0.20589629924351824</v>
      </c>
      <c r="AA485" s="11">
        <v>20.589623</v>
      </c>
      <c r="AS485" s="11" t="s">
        <v>76</v>
      </c>
      <c r="AT485" s="11">
        <v>476</v>
      </c>
      <c r="AU485" s="11">
        <v>6.6074960000000003</v>
      </c>
      <c r="AV485" s="11">
        <v>4.1642970000000004</v>
      </c>
      <c r="AW485" s="11">
        <v>2.4432</v>
      </c>
      <c r="AX485" s="11">
        <v>36.976177999999997</v>
      </c>
    </row>
    <row r="486" spans="21:50" x14ac:dyDescent="0.35">
      <c r="U486" s="11" t="s">
        <v>76</v>
      </c>
      <c r="V486" s="11">
        <v>1267</v>
      </c>
      <c r="W486" s="11">
        <v>-12.162314</v>
      </c>
      <c r="X486" s="11">
        <v>-14.663040000000001</v>
      </c>
      <c r="Y486" s="11">
        <v>2.5007259999999998</v>
      </c>
      <c r="Z486" s="18">
        <f t="shared" si="17"/>
        <v>0.20561268192878426</v>
      </c>
      <c r="AA486" s="11">
        <v>20.561271000000001</v>
      </c>
      <c r="AS486" s="11" t="s">
        <v>76</v>
      </c>
      <c r="AT486" s="11">
        <v>477</v>
      </c>
      <c r="AU486" s="11">
        <v>-7.2541690000000001</v>
      </c>
      <c r="AV486" s="11">
        <v>-5.9284790000000003</v>
      </c>
      <c r="AW486" s="11">
        <v>1.32569</v>
      </c>
      <c r="AX486" s="11">
        <v>18.274867</v>
      </c>
    </row>
    <row r="487" spans="21:50" x14ac:dyDescent="0.35">
      <c r="U487" s="11" t="s">
        <v>76</v>
      </c>
      <c r="V487" s="11">
        <v>566</v>
      </c>
      <c r="W487" s="11">
        <v>-4.9220309999999996</v>
      </c>
      <c r="X487" s="11">
        <v>-5.9331240000000003</v>
      </c>
      <c r="Y487" s="11">
        <v>1.011093</v>
      </c>
      <c r="Z487" s="18">
        <f t="shared" si="17"/>
        <v>0.20542190815133024</v>
      </c>
      <c r="AA487" s="11">
        <v>20.542183999999999</v>
      </c>
      <c r="AS487" s="11" t="s">
        <v>76</v>
      </c>
      <c r="AT487" s="11">
        <v>478</v>
      </c>
      <c r="AU487" s="11">
        <v>-3.6459000000000001</v>
      </c>
      <c r="AV487" s="11">
        <v>-8.4960050000000003</v>
      </c>
      <c r="AW487" s="11">
        <v>4.850104</v>
      </c>
      <c r="AX487" s="11" t="s">
        <v>77</v>
      </c>
    </row>
    <row r="488" spans="21:50" x14ac:dyDescent="0.35">
      <c r="U488" s="11" t="s">
        <v>76</v>
      </c>
      <c r="V488" s="11">
        <v>1064</v>
      </c>
      <c r="W488" s="11">
        <v>-9.5921140000000005</v>
      </c>
      <c r="X488" s="11">
        <v>-11.561191000000001</v>
      </c>
      <c r="Y488" s="11">
        <v>1.969077</v>
      </c>
      <c r="Z488" s="18">
        <f t="shared" si="17"/>
        <v>0.20528081713791141</v>
      </c>
      <c r="AA488" s="11">
        <v>20.528078000000001</v>
      </c>
      <c r="AS488" s="11" t="s">
        <v>83</v>
      </c>
      <c r="AT488" s="11">
        <v>479</v>
      </c>
      <c r="AU488" s="11">
        <v>-23.583483999999999</v>
      </c>
      <c r="AV488" s="11">
        <v>-26.564447000000001</v>
      </c>
      <c r="AW488" s="11">
        <v>2.980963</v>
      </c>
      <c r="AX488" s="11">
        <v>12.640046999999999</v>
      </c>
    </row>
    <row r="489" spans="21:50" x14ac:dyDescent="0.35">
      <c r="U489" s="11" t="s">
        <v>76</v>
      </c>
      <c r="V489" s="11">
        <v>1265</v>
      </c>
      <c r="W489" s="11">
        <v>-10.955285</v>
      </c>
      <c r="X489" s="11">
        <v>-13.204124</v>
      </c>
      <c r="Y489" s="11">
        <v>2.2488380000000001</v>
      </c>
      <c r="Z489" s="18">
        <f t="shared" si="17"/>
        <v>0.20527425804075386</v>
      </c>
      <c r="AA489" s="11">
        <v>20.527428</v>
      </c>
      <c r="AS489" s="11" t="s">
        <v>76</v>
      </c>
      <c r="AT489" s="11">
        <v>480</v>
      </c>
      <c r="AU489" s="11">
        <v>-9.6976399999999998</v>
      </c>
      <c r="AV489" s="11">
        <v>-10.246867</v>
      </c>
      <c r="AW489" s="11">
        <v>0.54922700000000002</v>
      </c>
      <c r="AX489" s="11">
        <v>5.6635090000000003</v>
      </c>
    </row>
    <row r="490" spans="21:50" x14ac:dyDescent="0.35">
      <c r="U490" s="11" t="s">
        <v>76</v>
      </c>
      <c r="V490" s="11">
        <v>232</v>
      </c>
      <c r="W490" s="11">
        <v>-7.9562780000000002</v>
      </c>
      <c r="X490" s="11">
        <v>-9.5859170000000002</v>
      </c>
      <c r="Y490" s="11">
        <v>1.6296390000000001</v>
      </c>
      <c r="Z490" s="18">
        <f t="shared" si="17"/>
        <v>0.2048242909561481</v>
      </c>
      <c r="AA490" s="11">
        <v>20.482431999999999</v>
      </c>
      <c r="AS490" s="11" t="s">
        <v>76</v>
      </c>
      <c r="AT490" s="11">
        <v>481</v>
      </c>
      <c r="AU490" s="11">
        <v>-14.07878</v>
      </c>
      <c r="AV490" s="11">
        <v>-13.693681</v>
      </c>
      <c r="AW490" s="11">
        <v>0.38509900000000002</v>
      </c>
      <c r="AX490" s="11">
        <v>2.7353170000000002</v>
      </c>
    </row>
    <row r="491" spans="21:50" x14ac:dyDescent="0.35">
      <c r="U491" s="11" t="s">
        <v>76</v>
      </c>
      <c r="V491" s="11">
        <v>338</v>
      </c>
      <c r="W491" s="11">
        <v>16.225491000000002</v>
      </c>
      <c r="X491" s="11">
        <v>19.546047000000002</v>
      </c>
      <c r="Y491" s="11">
        <v>3.320557</v>
      </c>
      <c r="Z491" s="18">
        <f t="shared" si="17"/>
        <v>0.20465063276051243</v>
      </c>
      <c r="AA491" s="11">
        <v>20.465062</v>
      </c>
      <c r="AS491" s="11" t="s">
        <v>78</v>
      </c>
      <c r="AT491" s="11">
        <v>482</v>
      </c>
      <c r="AU491" s="11">
        <v>-8.9886979999999994</v>
      </c>
      <c r="AV491" s="11">
        <v>-11.428978000000001</v>
      </c>
      <c r="AW491" s="11">
        <v>2.44028</v>
      </c>
      <c r="AX491" s="11">
        <v>27.148316000000001</v>
      </c>
    </row>
    <row r="492" spans="21:50" x14ac:dyDescent="0.35">
      <c r="U492" s="11" t="s">
        <v>76</v>
      </c>
      <c r="V492" s="11">
        <v>30</v>
      </c>
      <c r="W492" s="11">
        <v>35.625236000000001</v>
      </c>
      <c r="X492" s="11">
        <v>42.910848999999999</v>
      </c>
      <c r="Y492" s="11">
        <v>7.2856129999999997</v>
      </c>
      <c r="Z492" s="18">
        <f t="shared" si="17"/>
        <v>0.20450708031800827</v>
      </c>
      <c r="AA492" s="11">
        <v>20.450707000000001</v>
      </c>
      <c r="AS492" s="11" t="s">
        <v>76</v>
      </c>
      <c r="AT492" s="11">
        <v>483</v>
      </c>
      <c r="AU492" s="11">
        <v>7.5448769999999996</v>
      </c>
      <c r="AV492" s="11">
        <v>3.9168509999999999</v>
      </c>
      <c r="AW492" s="11">
        <v>3.6280250000000001</v>
      </c>
      <c r="AX492" s="11">
        <v>48.085946</v>
      </c>
    </row>
    <row r="493" spans="21:50" x14ac:dyDescent="0.35">
      <c r="U493" s="11" t="s">
        <v>76</v>
      </c>
      <c r="V493" s="11">
        <v>1789</v>
      </c>
      <c r="W493" s="11">
        <v>-8.0469840000000001</v>
      </c>
      <c r="X493" s="11">
        <v>-6.4044509999999999</v>
      </c>
      <c r="Y493" s="11">
        <v>1.642533</v>
      </c>
      <c r="Z493" s="18">
        <f t="shared" si="17"/>
        <v>0.20411784092027521</v>
      </c>
      <c r="AA493" s="11">
        <v>20.411781999999999</v>
      </c>
      <c r="AS493" s="11" t="s">
        <v>76</v>
      </c>
      <c r="AT493" s="11">
        <v>484</v>
      </c>
      <c r="AU493" s="11">
        <v>36.927143999999998</v>
      </c>
      <c r="AV493" s="11">
        <v>38.015197999999998</v>
      </c>
      <c r="AW493" s="11">
        <v>1.0880540000000001</v>
      </c>
      <c r="AX493" s="11">
        <v>2.9464890000000001</v>
      </c>
    </row>
    <row r="494" spans="21:50" x14ac:dyDescent="0.35">
      <c r="U494" s="11" t="s">
        <v>76</v>
      </c>
      <c r="V494" s="11">
        <v>1186</v>
      </c>
      <c r="W494" s="11">
        <v>-4.656301</v>
      </c>
      <c r="X494" s="11">
        <v>-3.7064490000000001</v>
      </c>
      <c r="Y494" s="11">
        <v>0.94985200000000003</v>
      </c>
      <c r="Z494" s="18">
        <f t="shared" si="17"/>
        <v>0.20399282606515343</v>
      </c>
      <c r="AA494" s="11">
        <v>20.399286</v>
      </c>
      <c r="AS494" s="11" t="s">
        <v>76</v>
      </c>
      <c r="AT494" s="11">
        <v>485</v>
      </c>
      <c r="AU494" s="11">
        <v>-24.538743</v>
      </c>
      <c r="AV494" s="11">
        <v>-23.899975000000001</v>
      </c>
      <c r="AW494" s="11">
        <v>0.638768</v>
      </c>
      <c r="AX494" s="11">
        <v>2.6031010000000001</v>
      </c>
    </row>
    <row r="495" spans="21:50" x14ac:dyDescent="0.35">
      <c r="U495" s="11" t="s">
        <v>76</v>
      </c>
      <c r="V495" s="11">
        <v>1567</v>
      </c>
      <c r="W495" s="11">
        <v>3.1826180000000002</v>
      </c>
      <c r="X495" s="11">
        <v>3.8314300000000001</v>
      </c>
      <c r="Y495" s="11">
        <v>0.64881200000000006</v>
      </c>
      <c r="Z495" s="18">
        <f t="shared" si="17"/>
        <v>0.20386109800170804</v>
      </c>
      <c r="AA495" s="11">
        <v>20.386101</v>
      </c>
      <c r="AS495" s="11" t="s">
        <v>83</v>
      </c>
      <c r="AT495" s="11">
        <v>486</v>
      </c>
      <c r="AU495" s="11">
        <v>20.857572000000001</v>
      </c>
      <c r="AV495" s="11">
        <v>19.711034999999999</v>
      </c>
      <c r="AW495" s="11">
        <v>1.1465369999999999</v>
      </c>
      <c r="AX495" s="11">
        <v>5.4969830000000002</v>
      </c>
    </row>
    <row r="496" spans="21:50" x14ac:dyDescent="0.35">
      <c r="U496" s="11" t="s">
        <v>76</v>
      </c>
      <c r="V496" s="11">
        <v>1112</v>
      </c>
      <c r="W496" s="11">
        <v>-17.969712999999999</v>
      </c>
      <c r="X496" s="11">
        <v>-14.322239</v>
      </c>
      <c r="Y496" s="11">
        <v>3.6474739999999999</v>
      </c>
      <c r="Z496" s="18">
        <f t="shared" si="17"/>
        <v>0.20297897913005067</v>
      </c>
      <c r="AA496" s="11">
        <v>20.297898</v>
      </c>
      <c r="AS496" s="11" t="s">
        <v>78</v>
      </c>
      <c r="AT496" s="11">
        <v>487</v>
      </c>
      <c r="AU496" s="11">
        <v>-4.3210090000000001</v>
      </c>
      <c r="AV496" s="11">
        <v>-4.7565799999999996</v>
      </c>
      <c r="AW496" s="11">
        <v>0.43557099999999999</v>
      </c>
      <c r="AX496" s="11">
        <v>10.080303000000001</v>
      </c>
    </row>
    <row r="497" spans="21:50" x14ac:dyDescent="0.35">
      <c r="U497" s="11" t="s">
        <v>76</v>
      </c>
      <c r="V497" s="11">
        <v>473</v>
      </c>
      <c r="W497" s="11">
        <v>-4.044969</v>
      </c>
      <c r="X497" s="11">
        <v>-4.8646219999999998</v>
      </c>
      <c r="Y497" s="11">
        <v>0.81965299999999996</v>
      </c>
      <c r="Z497" s="18">
        <f t="shared" si="17"/>
        <v>0.20263517470714854</v>
      </c>
      <c r="AA497" s="11">
        <v>20.263518999999999</v>
      </c>
      <c r="AS497" s="11" t="s">
        <v>76</v>
      </c>
      <c r="AT497" s="11">
        <v>488</v>
      </c>
      <c r="AU497" s="11">
        <v>-7.1077199999999996</v>
      </c>
      <c r="AV497" s="11">
        <v>-6.1652199999999997</v>
      </c>
      <c r="AW497" s="11">
        <v>0.9425</v>
      </c>
      <c r="AX497" s="11">
        <v>13.260232</v>
      </c>
    </row>
    <row r="498" spans="21:50" x14ac:dyDescent="0.35">
      <c r="U498" s="11" t="s">
        <v>76</v>
      </c>
      <c r="V498" s="11">
        <v>1308</v>
      </c>
      <c r="W498" s="11">
        <v>24.702656000000001</v>
      </c>
      <c r="X498" s="11">
        <v>19.76418</v>
      </c>
      <c r="Y498" s="11">
        <v>4.9384759999999996</v>
      </c>
      <c r="Z498" s="18">
        <f t="shared" si="17"/>
        <v>0.19991680246852805</v>
      </c>
      <c r="AA498" s="11">
        <v>19.991681</v>
      </c>
      <c r="AS498" s="11" t="s">
        <v>76</v>
      </c>
      <c r="AT498" s="11">
        <v>489</v>
      </c>
      <c r="AU498" s="11">
        <v>-7.5650510000000004</v>
      </c>
      <c r="AV498" s="11">
        <v>-6.3566380000000002</v>
      </c>
      <c r="AW498" s="11">
        <v>1.208412</v>
      </c>
      <c r="AX498" s="11">
        <v>15.97362</v>
      </c>
    </row>
    <row r="499" spans="21:50" x14ac:dyDescent="0.35">
      <c r="U499" s="11" t="s">
        <v>76</v>
      </c>
      <c r="V499" s="11">
        <v>1034</v>
      </c>
      <c r="W499" s="11">
        <v>-1.5998600000000001</v>
      </c>
      <c r="X499" s="11">
        <v>-1.916831</v>
      </c>
      <c r="Y499" s="11">
        <v>0.316971</v>
      </c>
      <c r="Z499" s="18">
        <f t="shared" si="17"/>
        <v>0.19812421086845097</v>
      </c>
      <c r="AA499" s="11">
        <v>19.812428000000001</v>
      </c>
      <c r="AS499" s="11" t="s">
        <v>76</v>
      </c>
      <c r="AT499" s="11">
        <v>490</v>
      </c>
      <c r="AU499" s="11">
        <v>-22.801639000000002</v>
      </c>
      <c r="AV499" s="11">
        <v>-20.635221999999999</v>
      </c>
      <c r="AW499" s="11">
        <v>2.1664180000000002</v>
      </c>
      <c r="AX499" s="11">
        <v>9.5011489999999998</v>
      </c>
    </row>
    <row r="500" spans="21:50" x14ac:dyDescent="0.35">
      <c r="U500" s="11" t="s">
        <v>76</v>
      </c>
      <c r="V500" s="11">
        <v>845</v>
      </c>
      <c r="W500" s="11">
        <v>-6.5137720000000003</v>
      </c>
      <c r="X500" s="11">
        <v>-5.2257879999999997</v>
      </c>
      <c r="Y500" s="11">
        <v>1.287984</v>
      </c>
      <c r="Z500" s="18">
        <f t="shared" si="17"/>
        <v>0.19773243521572445</v>
      </c>
      <c r="AA500" s="11">
        <v>19.773247999999999</v>
      </c>
      <c r="AS500" s="11" t="s">
        <v>76</v>
      </c>
      <c r="AT500" s="11">
        <v>491</v>
      </c>
      <c r="AU500" s="11">
        <v>19.938717</v>
      </c>
      <c r="AV500" s="11">
        <v>21.532836</v>
      </c>
      <c r="AW500" s="11">
        <v>1.5941190000000001</v>
      </c>
      <c r="AX500" s="11">
        <v>7.9950939999999999</v>
      </c>
    </row>
    <row r="501" spans="21:50" x14ac:dyDescent="0.35">
      <c r="U501" s="11" t="s">
        <v>76</v>
      </c>
      <c r="V501" s="11">
        <v>1989</v>
      </c>
      <c r="W501" s="11">
        <v>-12.513859</v>
      </c>
      <c r="X501" s="11">
        <v>-10.039975999999999</v>
      </c>
      <c r="Y501" s="11">
        <v>2.4738829999999998</v>
      </c>
      <c r="Z501" s="18">
        <f t="shared" si="17"/>
        <v>0.19769145552942541</v>
      </c>
      <c r="AA501" s="11">
        <v>19.769145999999999</v>
      </c>
      <c r="AS501" s="11" t="s">
        <v>76</v>
      </c>
      <c r="AT501" s="11">
        <v>492</v>
      </c>
      <c r="AU501" s="11">
        <v>9.1970849999999995</v>
      </c>
      <c r="AV501" s="11">
        <v>9.5278179999999999</v>
      </c>
      <c r="AW501" s="11">
        <v>0.330733</v>
      </c>
      <c r="AX501" s="11">
        <v>3.5960679999999998</v>
      </c>
    </row>
    <row r="502" spans="21:50" x14ac:dyDescent="0.35">
      <c r="U502" s="11" t="s">
        <v>76</v>
      </c>
      <c r="V502" s="11">
        <v>997</v>
      </c>
      <c r="W502" s="11">
        <v>5.8279829999999997</v>
      </c>
      <c r="X502" s="11">
        <v>6.9793799999999999</v>
      </c>
      <c r="Y502" s="11">
        <v>1.151397</v>
      </c>
      <c r="Z502" s="18">
        <f t="shared" si="17"/>
        <v>0.19756354814350008</v>
      </c>
      <c r="AA502" s="11">
        <v>19.756361999999999</v>
      </c>
      <c r="AS502" s="11" t="s">
        <v>76</v>
      </c>
      <c r="AT502" s="11">
        <v>493</v>
      </c>
      <c r="AU502" s="11">
        <v>-6.7111660000000004</v>
      </c>
      <c r="AV502" s="11">
        <v>-8.1704380000000008</v>
      </c>
      <c r="AW502" s="11">
        <v>1.4592719999999999</v>
      </c>
      <c r="AX502" s="11">
        <v>21.743939999999998</v>
      </c>
    </row>
    <row r="503" spans="21:50" x14ac:dyDescent="0.35">
      <c r="U503" s="11" t="s">
        <v>76</v>
      </c>
      <c r="V503" s="11">
        <v>978</v>
      </c>
      <c r="W503" s="11">
        <v>-13.025342</v>
      </c>
      <c r="X503" s="11">
        <v>-10.469331</v>
      </c>
      <c r="Y503" s="11">
        <v>2.5560109999999998</v>
      </c>
      <c r="Z503" s="18">
        <f t="shared" si="17"/>
        <v>0.1962336958215761</v>
      </c>
      <c r="AA503" s="11">
        <v>19.623369</v>
      </c>
      <c r="AS503" s="11" t="s">
        <v>76</v>
      </c>
      <c r="AT503" s="11">
        <v>494</v>
      </c>
      <c r="AU503" s="11">
        <v>22.873882999999999</v>
      </c>
      <c r="AV503" s="11">
        <v>23.043821000000001</v>
      </c>
      <c r="AW503" s="11">
        <v>0.16993800000000001</v>
      </c>
      <c r="AX503" s="11">
        <v>0.74293500000000001</v>
      </c>
    </row>
    <row r="504" spans="21:50" x14ac:dyDescent="0.35">
      <c r="U504" s="11" t="s">
        <v>76</v>
      </c>
      <c r="V504" s="11">
        <v>1020</v>
      </c>
      <c r="W504" s="11">
        <v>-0.82812699999999995</v>
      </c>
      <c r="X504" s="11">
        <v>-0.98801499999999998</v>
      </c>
      <c r="Y504" s="11">
        <v>0.159888</v>
      </c>
      <c r="Z504" s="18">
        <f t="shared" si="17"/>
        <v>0.19307183560009517</v>
      </c>
      <c r="AA504" s="11">
        <v>19.307151000000001</v>
      </c>
      <c r="AS504" s="11" t="s">
        <v>83</v>
      </c>
      <c r="AT504" s="11">
        <v>495</v>
      </c>
      <c r="AU504" s="11">
        <v>29.320744999999999</v>
      </c>
      <c r="AV504" s="11">
        <v>31.811252</v>
      </c>
      <c r="AW504" s="11">
        <v>2.490507</v>
      </c>
      <c r="AX504" s="11">
        <v>8.4940090000000001</v>
      </c>
    </row>
    <row r="505" spans="21:50" x14ac:dyDescent="0.35">
      <c r="U505" s="11" t="s">
        <v>76</v>
      </c>
      <c r="V505" s="11">
        <v>216</v>
      </c>
      <c r="W505" s="11">
        <v>-18.748633999999999</v>
      </c>
      <c r="X505" s="11">
        <v>-15.138610999999999</v>
      </c>
      <c r="Y505" s="11">
        <v>3.6100240000000001</v>
      </c>
      <c r="Z505" s="18">
        <f t="shared" si="17"/>
        <v>0.19254864114366946</v>
      </c>
      <c r="AA505" s="11">
        <v>19.254861999999999</v>
      </c>
      <c r="AS505" s="11" t="s">
        <v>78</v>
      </c>
      <c r="AT505" s="11">
        <v>496</v>
      </c>
      <c r="AU505" s="11">
        <v>25.147779</v>
      </c>
      <c r="AV505" s="11">
        <v>21.833544</v>
      </c>
      <c r="AW505" s="11">
        <v>3.314235</v>
      </c>
      <c r="AX505" s="11">
        <v>13.179036</v>
      </c>
    </row>
    <row r="506" spans="21:50" x14ac:dyDescent="0.35">
      <c r="U506" s="11" t="s">
        <v>76</v>
      </c>
      <c r="V506" s="11">
        <v>1455</v>
      </c>
      <c r="W506" s="11">
        <v>12.757092</v>
      </c>
      <c r="X506" s="11">
        <v>15.212431</v>
      </c>
      <c r="Y506" s="11">
        <v>2.4553389999999999</v>
      </c>
      <c r="Z506" s="18">
        <f t="shared" si="17"/>
        <v>0.19246855004259592</v>
      </c>
      <c r="AA506" s="11">
        <v>19.246850999999999</v>
      </c>
      <c r="AS506" s="11" t="s">
        <v>78</v>
      </c>
      <c r="AT506" s="11">
        <v>497</v>
      </c>
      <c r="AU506" s="11">
        <v>-12.621231</v>
      </c>
      <c r="AV506" s="11">
        <v>-20.789707</v>
      </c>
      <c r="AW506" s="11">
        <v>8.1684760000000001</v>
      </c>
      <c r="AX506" s="11">
        <v>64.720118999999997</v>
      </c>
    </row>
    <row r="507" spans="21:50" x14ac:dyDescent="0.35">
      <c r="U507" s="11" t="s">
        <v>76</v>
      </c>
      <c r="V507" s="11">
        <v>1758</v>
      </c>
      <c r="W507" s="11">
        <v>12.926610999999999</v>
      </c>
      <c r="X507" s="11">
        <v>15.409129999999999</v>
      </c>
      <c r="Y507" s="11">
        <v>2.4825189999999999</v>
      </c>
      <c r="Z507" s="18">
        <f t="shared" si="17"/>
        <v>0.19204716533977853</v>
      </c>
      <c r="AA507" s="11">
        <v>19.204716999999999</v>
      </c>
      <c r="AS507" s="11" t="s">
        <v>76</v>
      </c>
      <c r="AT507" s="11">
        <v>498</v>
      </c>
      <c r="AU507" s="11">
        <v>14.698546</v>
      </c>
      <c r="AV507" s="11">
        <v>12.318892</v>
      </c>
      <c r="AW507" s="11">
        <v>2.3796539999999999</v>
      </c>
      <c r="AX507" s="11">
        <v>16.189724999999999</v>
      </c>
    </row>
    <row r="508" spans="21:50" x14ac:dyDescent="0.35">
      <c r="U508" s="11" t="s">
        <v>76</v>
      </c>
      <c r="V508" s="11">
        <v>1232</v>
      </c>
      <c r="W508" s="11">
        <v>-12.074774</v>
      </c>
      <c r="X508" s="11">
        <v>-9.7608119999999996</v>
      </c>
      <c r="Y508" s="11">
        <v>2.3139620000000001</v>
      </c>
      <c r="Z508" s="18">
        <f t="shared" si="17"/>
        <v>0.19163605049668012</v>
      </c>
      <c r="AA508" s="11">
        <v>19.163608</v>
      </c>
      <c r="AS508" s="11" t="s">
        <v>76</v>
      </c>
      <c r="AT508" s="11">
        <v>499</v>
      </c>
      <c r="AU508" s="11">
        <v>3.0983939999999999</v>
      </c>
      <c r="AV508" s="11">
        <v>6.5413389999999998</v>
      </c>
      <c r="AW508" s="11">
        <v>3.4429449999999999</v>
      </c>
      <c r="AX508" s="11" t="s">
        <v>77</v>
      </c>
    </row>
    <row r="509" spans="21:50" x14ac:dyDescent="0.35">
      <c r="U509" s="11" t="s">
        <v>76</v>
      </c>
      <c r="V509" s="11">
        <v>1877</v>
      </c>
      <c r="W509" s="11">
        <v>-5.9216620000000004</v>
      </c>
      <c r="X509" s="11">
        <v>-7.0550800000000002</v>
      </c>
      <c r="Y509" s="11">
        <v>1.133418</v>
      </c>
      <c r="Z509" s="18">
        <f t="shared" si="17"/>
        <v>0.19140200842263538</v>
      </c>
      <c r="AA509" s="11">
        <v>19.140201000000001</v>
      </c>
      <c r="AS509" s="11" t="s">
        <v>76</v>
      </c>
      <c r="AT509" s="11">
        <v>500</v>
      </c>
      <c r="AU509" s="11">
        <v>1.2471319999999999</v>
      </c>
      <c r="AV509" s="11">
        <v>1.200108</v>
      </c>
      <c r="AW509" s="11">
        <v>4.7024999999999997E-2</v>
      </c>
      <c r="AX509" s="11">
        <v>3.7706209999999998</v>
      </c>
    </row>
    <row r="510" spans="21:50" x14ac:dyDescent="0.35">
      <c r="U510" s="11" t="s">
        <v>76</v>
      </c>
      <c r="V510" s="11">
        <v>664</v>
      </c>
      <c r="W510" s="11">
        <v>-17.016832999999998</v>
      </c>
      <c r="X510" s="11">
        <v>-13.767675000000001</v>
      </c>
      <c r="Y510" s="11">
        <v>3.249158</v>
      </c>
      <c r="Z510" s="18">
        <f t="shared" si="17"/>
        <v>0.19093787898135925</v>
      </c>
      <c r="AA510" s="11">
        <v>19.093789999999998</v>
      </c>
      <c r="AS510" s="11" t="s">
        <v>83</v>
      </c>
      <c r="AT510" s="11">
        <v>501</v>
      </c>
      <c r="AU510" s="11">
        <v>-21.955027000000001</v>
      </c>
      <c r="AV510" s="11">
        <v>-20.548604999999998</v>
      </c>
      <c r="AW510" s="11">
        <v>1.4064220000000001</v>
      </c>
      <c r="AX510" s="11">
        <v>6.4059239999999997</v>
      </c>
    </row>
    <row r="511" spans="21:50" x14ac:dyDescent="0.35">
      <c r="U511" s="11" t="s">
        <v>76</v>
      </c>
      <c r="V511" s="11">
        <v>595</v>
      </c>
      <c r="W511" s="11">
        <v>19.468736</v>
      </c>
      <c r="X511" s="11">
        <v>15.759345</v>
      </c>
      <c r="Y511" s="11">
        <v>3.7093910000000001</v>
      </c>
      <c r="Z511" s="18">
        <f t="shared" si="17"/>
        <v>0.19053065386473986</v>
      </c>
      <c r="AA511" s="11">
        <v>19.053065</v>
      </c>
      <c r="AS511" s="11" t="s">
        <v>76</v>
      </c>
      <c r="AT511" s="11">
        <v>502</v>
      </c>
      <c r="AU511" s="11">
        <v>-14.754204</v>
      </c>
      <c r="AV511" s="11">
        <v>-16.460274999999999</v>
      </c>
      <c r="AW511" s="11">
        <v>1.70607</v>
      </c>
      <c r="AX511" s="11">
        <v>11.563281999999999</v>
      </c>
    </row>
    <row r="512" spans="21:50" x14ac:dyDescent="0.35">
      <c r="U512" s="11" t="s">
        <v>76</v>
      </c>
      <c r="V512" s="11">
        <v>449</v>
      </c>
      <c r="W512" s="11">
        <v>-8.3533919999999995</v>
      </c>
      <c r="X512" s="11">
        <v>-6.7677449999999997</v>
      </c>
      <c r="Y512" s="11">
        <v>1.5856460000000001</v>
      </c>
      <c r="Z512" s="18">
        <f t="shared" si="17"/>
        <v>0.18982061418882296</v>
      </c>
      <c r="AA512" s="11">
        <v>18.982067000000001</v>
      </c>
      <c r="AS512" s="11" t="s">
        <v>76</v>
      </c>
      <c r="AT512" s="11">
        <v>503</v>
      </c>
      <c r="AU512" s="11">
        <v>3.7276570000000002</v>
      </c>
      <c r="AV512" s="11">
        <v>3.5219109999999998</v>
      </c>
      <c r="AW512" s="11">
        <v>0.20574600000000001</v>
      </c>
      <c r="AX512" s="11">
        <v>5.5194489999999998</v>
      </c>
    </row>
    <row r="513" spans="21:50" x14ac:dyDescent="0.35">
      <c r="U513" s="11" t="s">
        <v>76</v>
      </c>
      <c r="V513" s="11">
        <v>695</v>
      </c>
      <c r="W513" s="11">
        <v>-10.411277</v>
      </c>
      <c r="X513" s="11">
        <v>-8.4358160000000009</v>
      </c>
      <c r="Y513" s="11">
        <v>1.9754609999999999</v>
      </c>
      <c r="Z513" s="18">
        <f t="shared" si="17"/>
        <v>0.18974243025135148</v>
      </c>
      <c r="AA513" s="11">
        <v>18.974240999999999</v>
      </c>
      <c r="AS513" s="11" t="s">
        <v>76</v>
      </c>
      <c r="AT513" s="11">
        <v>504</v>
      </c>
      <c r="AU513" s="11">
        <v>-8.4220819999999996</v>
      </c>
      <c r="AV513" s="11">
        <v>-5.74695</v>
      </c>
      <c r="AW513" s="11">
        <v>2.6751320000000001</v>
      </c>
      <c r="AX513" s="11">
        <v>31.763309</v>
      </c>
    </row>
    <row r="514" spans="21:50" x14ac:dyDescent="0.35">
      <c r="U514" s="11" t="s">
        <v>76</v>
      </c>
      <c r="V514" s="11">
        <v>787</v>
      </c>
      <c r="W514" s="11">
        <v>-5.5799630000000002</v>
      </c>
      <c r="X514" s="11">
        <v>-6.6382810000000001</v>
      </c>
      <c r="Y514" s="11">
        <v>1.0583180000000001</v>
      </c>
      <c r="Z514" s="18">
        <f t="shared" si="17"/>
        <v>0.18966398164288903</v>
      </c>
      <c r="AA514" s="11">
        <v>18.966391000000002</v>
      </c>
      <c r="AS514" s="11" t="s">
        <v>83</v>
      </c>
      <c r="AT514" s="11">
        <v>505</v>
      </c>
      <c r="AU514" s="11">
        <v>-9.892754</v>
      </c>
      <c r="AV514" s="11">
        <v>-10.86871</v>
      </c>
      <c r="AW514" s="11">
        <v>0.97595600000000005</v>
      </c>
      <c r="AX514" s="11">
        <v>9.8653630000000003</v>
      </c>
    </row>
    <row r="515" spans="21:50" x14ac:dyDescent="0.35">
      <c r="U515" s="11" t="s">
        <v>76</v>
      </c>
      <c r="V515" s="11">
        <v>1835</v>
      </c>
      <c r="W515" s="11">
        <v>-6.1174999999999997</v>
      </c>
      <c r="X515" s="11">
        <v>-7.276961</v>
      </c>
      <c r="Y515" s="11">
        <v>1.1594610000000001</v>
      </c>
      <c r="Z515" s="18">
        <f t="shared" si="17"/>
        <v>0.18953183489987743</v>
      </c>
      <c r="AA515" s="11">
        <v>18.953182000000002</v>
      </c>
      <c r="AS515" s="11" t="s">
        <v>76</v>
      </c>
      <c r="AT515" s="11">
        <v>506</v>
      </c>
      <c r="AU515" s="11">
        <v>-2.0814569999999999</v>
      </c>
      <c r="AV515" s="11">
        <v>-0.681149</v>
      </c>
      <c r="AW515" s="11">
        <v>1.4003080000000001</v>
      </c>
      <c r="AX515" s="11">
        <v>67.275388000000007</v>
      </c>
    </row>
    <row r="516" spans="21:50" x14ac:dyDescent="0.35">
      <c r="U516" s="11" t="s">
        <v>76</v>
      </c>
      <c r="V516" s="11">
        <v>712</v>
      </c>
      <c r="W516" s="11">
        <v>-4.8615490000000001</v>
      </c>
      <c r="X516" s="11">
        <v>-5.7825730000000002</v>
      </c>
      <c r="Y516" s="11">
        <v>0.92102399999999995</v>
      </c>
      <c r="Z516" s="18">
        <f t="shared" si="17"/>
        <v>0.18945072856408521</v>
      </c>
      <c r="AA516" s="11">
        <v>18.945080000000001</v>
      </c>
      <c r="AS516" s="11" t="s">
        <v>76</v>
      </c>
      <c r="AT516" s="11">
        <v>507</v>
      </c>
      <c r="AU516" s="11">
        <v>-18.253171999999999</v>
      </c>
      <c r="AV516" s="11">
        <v>-17.756056999999998</v>
      </c>
      <c r="AW516" s="11">
        <v>0.49711499999999997</v>
      </c>
      <c r="AX516" s="11">
        <v>2.723446</v>
      </c>
    </row>
    <row r="517" spans="21:50" x14ac:dyDescent="0.35">
      <c r="U517" s="11" t="s">
        <v>76</v>
      </c>
      <c r="V517" s="11">
        <v>202</v>
      </c>
      <c r="W517" s="11">
        <v>16.399538</v>
      </c>
      <c r="X517" s="11">
        <v>19.496807</v>
      </c>
      <c r="Y517" s="11">
        <v>3.0972689999999998</v>
      </c>
      <c r="Z517" s="18">
        <f t="shared" si="17"/>
        <v>0.18886318626780826</v>
      </c>
      <c r="AA517" s="11">
        <v>18.886322</v>
      </c>
      <c r="AS517" s="11" t="s">
        <v>76</v>
      </c>
      <c r="AT517" s="11">
        <v>508</v>
      </c>
      <c r="AU517" s="11">
        <v>-18.093882000000001</v>
      </c>
      <c r="AV517" s="11">
        <v>-18.137121</v>
      </c>
      <c r="AW517" s="11">
        <v>4.3239E-2</v>
      </c>
      <c r="AX517" s="11">
        <v>0.23897199999999999</v>
      </c>
    </row>
    <row r="518" spans="21:50" x14ac:dyDescent="0.35">
      <c r="U518" s="11" t="s">
        <v>76</v>
      </c>
      <c r="V518" s="11">
        <v>151</v>
      </c>
      <c r="W518" s="11">
        <v>12.893927</v>
      </c>
      <c r="X518" s="11">
        <v>15.327764</v>
      </c>
      <c r="Y518" s="11">
        <v>2.433837</v>
      </c>
      <c r="Z518" s="18">
        <f t="shared" si="17"/>
        <v>0.18875839765495803</v>
      </c>
      <c r="AA518" s="11">
        <v>18.875841999999999</v>
      </c>
      <c r="AS518" s="11" t="s">
        <v>76</v>
      </c>
      <c r="AT518" s="11">
        <v>509</v>
      </c>
      <c r="AU518" s="11">
        <v>-4.543971</v>
      </c>
      <c r="AV518" s="11">
        <v>-3.8581699999999999</v>
      </c>
      <c r="AW518" s="11">
        <v>0.68580099999999999</v>
      </c>
      <c r="AX518" s="11">
        <v>15.092544</v>
      </c>
    </row>
    <row r="519" spans="21:50" x14ac:dyDescent="0.35">
      <c r="U519" s="11" t="s">
        <v>76</v>
      </c>
      <c r="V519" s="11">
        <v>1635</v>
      </c>
      <c r="W519" s="11">
        <v>-12.322281</v>
      </c>
      <c r="X519" s="11">
        <v>-9.9990330000000007</v>
      </c>
      <c r="Y519" s="11">
        <v>2.323248</v>
      </c>
      <c r="Z519" s="18">
        <f t="shared" si="17"/>
        <v>0.18854041715166209</v>
      </c>
      <c r="AA519" s="11">
        <v>18.854044999999999</v>
      </c>
      <c r="AS519" s="11" t="s">
        <v>78</v>
      </c>
      <c r="AT519" s="11">
        <v>510</v>
      </c>
      <c r="AU519" s="11">
        <v>-15.257368</v>
      </c>
      <c r="AV519" s="11">
        <v>-15.028518</v>
      </c>
      <c r="AW519" s="11">
        <v>0.22885</v>
      </c>
      <c r="AX519" s="11">
        <v>1.49993</v>
      </c>
    </row>
    <row r="520" spans="21:50" x14ac:dyDescent="0.35">
      <c r="U520" s="11" t="s">
        <v>76</v>
      </c>
      <c r="V520" s="11">
        <v>1310</v>
      </c>
      <c r="W520" s="11">
        <v>-8.1100560000000002</v>
      </c>
      <c r="X520" s="11">
        <v>-9.6373510000000007</v>
      </c>
      <c r="Y520" s="11">
        <v>1.5272950000000001</v>
      </c>
      <c r="Z520" s="18">
        <f t="shared" si="17"/>
        <v>0.1883211410624045</v>
      </c>
      <c r="AA520" s="11">
        <v>18.832111000000001</v>
      </c>
      <c r="AS520" s="11" t="s">
        <v>76</v>
      </c>
      <c r="AT520" s="11">
        <v>511</v>
      </c>
      <c r="AU520" s="11">
        <v>-1.4484239999999999</v>
      </c>
      <c r="AV520" s="11">
        <v>-5.8509739999999999</v>
      </c>
      <c r="AW520" s="11">
        <v>4.4025489999999996</v>
      </c>
      <c r="AX520" s="11" t="s">
        <v>77</v>
      </c>
    </row>
    <row r="521" spans="21:50" x14ac:dyDescent="0.35">
      <c r="U521" s="11" t="s">
        <v>76</v>
      </c>
      <c r="V521" s="11">
        <v>373</v>
      </c>
      <c r="W521" s="11">
        <v>-7.6354660000000001</v>
      </c>
      <c r="X521" s="11">
        <v>-6.1984849999999998</v>
      </c>
      <c r="Y521" s="11">
        <v>1.4369810000000001</v>
      </c>
      <c r="Z521" s="18">
        <f t="shared" ref="Z521:Z584" si="18">ABS(Y521/W521)</f>
        <v>0.1881982055843088</v>
      </c>
      <c r="AA521" s="11">
        <v>18.819818000000001</v>
      </c>
      <c r="AS521" s="11" t="s">
        <v>76</v>
      </c>
      <c r="AT521" s="11">
        <v>512</v>
      </c>
      <c r="AU521" s="11">
        <v>-2.0825979999999999</v>
      </c>
      <c r="AV521" s="11">
        <v>1.73221</v>
      </c>
      <c r="AW521" s="11">
        <v>3.8148089999999999</v>
      </c>
      <c r="AX521" s="11" t="s">
        <v>77</v>
      </c>
    </row>
    <row r="522" spans="21:50" x14ac:dyDescent="0.35">
      <c r="U522" s="11" t="s">
        <v>76</v>
      </c>
      <c r="V522" s="11">
        <v>586</v>
      </c>
      <c r="W522" s="11">
        <v>-21.597999000000002</v>
      </c>
      <c r="X522" s="11">
        <v>-25.659389000000001</v>
      </c>
      <c r="Y522" s="11">
        <v>4.0613900000000003</v>
      </c>
      <c r="Z522" s="18">
        <f t="shared" si="18"/>
        <v>0.18804473507013311</v>
      </c>
      <c r="AA522" s="11">
        <v>18.804475</v>
      </c>
      <c r="AS522" s="11" t="s">
        <v>78</v>
      </c>
      <c r="AT522" s="11">
        <v>513</v>
      </c>
      <c r="AU522" s="11">
        <v>-14.882253</v>
      </c>
      <c r="AV522" s="11">
        <v>-17.807722999999999</v>
      </c>
      <c r="AW522" s="11">
        <v>2.9254690000000001</v>
      </c>
      <c r="AX522" s="11">
        <v>19.657435</v>
      </c>
    </row>
    <row r="523" spans="21:50" x14ac:dyDescent="0.35">
      <c r="U523" s="11" t="s">
        <v>76</v>
      </c>
      <c r="V523" s="11">
        <v>133</v>
      </c>
      <c r="W523" s="11">
        <v>-7.3247799999999996</v>
      </c>
      <c r="X523" s="11">
        <v>-8.7007689999999993</v>
      </c>
      <c r="Y523" s="11">
        <v>1.3759889999999999</v>
      </c>
      <c r="Z523" s="18">
        <f t="shared" si="18"/>
        <v>0.18785396967553974</v>
      </c>
      <c r="AA523" s="11">
        <v>18.785395000000001</v>
      </c>
      <c r="AS523" s="11" t="s">
        <v>76</v>
      </c>
      <c r="AT523" s="11">
        <v>514</v>
      </c>
      <c r="AU523" s="11">
        <v>-16.581782</v>
      </c>
      <c r="AV523" s="11">
        <v>-15.559087999999999</v>
      </c>
      <c r="AW523" s="11">
        <v>1.022694</v>
      </c>
      <c r="AX523" s="11">
        <v>6.1675740000000001</v>
      </c>
    </row>
    <row r="524" spans="21:50" x14ac:dyDescent="0.35">
      <c r="U524" s="11" t="s">
        <v>76</v>
      </c>
      <c r="V524" s="11">
        <v>897</v>
      </c>
      <c r="W524" s="11">
        <v>-15.563302</v>
      </c>
      <c r="X524" s="11">
        <v>-18.484597999999998</v>
      </c>
      <c r="Y524" s="11">
        <v>2.9212959999999999</v>
      </c>
      <c r="Z524" s="18">
        <f t="shared" si="18"/>
        <v>0.1877041260267262</v>
      </c>
      <c r="AA524" s="11">
        <v>18.770412</v>
      </c>
      <c r="AS524" s="11" t="s">
        <v>76</v>
      </c>
      <c r="AT524" s="11">
        <v>515</v>
      </c>
      <c r="AU524" s="11">
        <v>7.895651</v>
      </c>
      <c r="AV524" s="11">
        <v>8.6430070000000008</v>
      </c>
      <c r="AW524" s="11">
        <v>0.74735600000000002</v>
      </c>
      <c r="AX524" s="11">
        <v>9.4654100000000003</v>
      </c>
    </row>
    <row r="525" spans="21:50" x14ac:dyDescent="0.35">
      <c r="U525" s="11" t="s">
        <v>76</v>
      </c>
      <c r="V525" s="11">
        <v>1133</v>
      </c>
      <c r="W525" s="11">
        <v>-9.1571709999999999</v>
      </c>
      <c r="X525" s="11">
        <v>-10.865423</v>
      </c>
      <c r="Y525" s="11">
        <v>1.7082520000000001</v>
      </c>
      <c r="Z525" s="18">
        <f t="shared" si="18"/>
        <v>0.18654800702094568</v>
      </c>
      <c r="AA525" s="11">
        <v>18.654807000000002</v>
      </c>
      <c r="AS525" s="11" t="s">
        <v>76</v>
      </c>
      <c r="AT525" s="11">
        <v>516</v>
      </c>
      <c r="AU525" s="11">
        <v>-19.087956999999999</v>
      </c>
      <c r="AV525" s="11">
        <v>-22.244990999999999</v>
      </c>
      <c r="AW525" s="11">
        <v>3.1570339999999999</v>
      </c>
      <c r="AX525" s="11">
        <v>16.539400000000001</v>
      </c>
    </row>
    <row r="526" spans="21:50" x14ac:dyDescent="0.35">
      <c r="U526" s="11" t="s">
        <v>76</v>
      </c>
      <c r="V526" s="11">
        <v>1803</v>
      </c>
      <c r="W526" s="11">
        <v>-28.907007</v>
      </c>
      <c r="X526" s="11">
        <v>-23.518080000000001</v>
      </c>
      <c r="Y526" s="11">
        <v>5.3889269999999998</v>
      </c>
      <c r="Z526" s="18">
        <f t="shared" si="18"/>
        <v>0.18642286280277995</v>
      </c>
      <c r="AA526" s="11">
        <v>18.642285999999999</v>
      </c>
      <c r="AS526" s="11" t="s">
        <v>83</v>
      </c>
      <c r="AT526" s="11">
        <v>517</v>
      </c>
      <c r="AU526" s="11">
        <v>7.46143</v>
      </c>
      <c r="AV526" s="11">
        <v>6.4398270000000002</v>
      </c>
      <c r="AW526" s="11">
        <v>1.021604</v>
      </c>
      <c r="AX526" s="11">
        <v>13.691794</v>
      </c>
    </row>
    <row r="527" spans="21:50" x14ac:dyDescent="0.35">
      <c r="U527" s="11" t="s">
        <v>76</v>
      </c>
      <c r="V527" s="11">
        <v>1402</v>
      </c>
      <c r="W527" s="11">
        <v>-4.4042070000000004</v>
      </c>
      <c r="X527" s="11">
        <v>-5.2247320000000004</v>
      </c>
      <c r="Y527" s="11">
        <v>0.82052499999999995</v>
      </c>
      <c r="Z527" s="18">
        <f t="shared" si="18"/>
        <v>0.18630482173067703</v>
      </c>
      <c r="AA527" s="11">
        <v>18.630490999999999</v>
      </c>
      <c r="AS527" s="11" t="s">
        <v>83</v>
      </c>
      <c r="AT527" s="11">
        <v>518</v>
      </c>
      <c r="AU527" s="11">
        <v>0.53184100000000001</v>
      </c>
      <c r="AV527" s="11">
        <v>11.643435</v>
      </c>
      <c r="AW527" s="11">
        <v>11.111594</v>
      </c>
      <c r="AX527" s="11" t="s">
        <v>77</v>
      </c>
    </row>
    <row r="528" spans="21:50" x14ac:dyDescent="0.35">
      <c r="U528" s="11" t="s">
        <v>76</v>
      </c>
      <c r="V528" s="11">
        <v>1423</v>
      </c>
      <c r="W528" s="11">
        <v>1.312557</v>
      </c>
      <c r="X528" s="11">
        <v>1.0682400000000001</v>
      </c>
      <c r="Y528" s="11">
        <v>0.24431700000000001</v>
      </c>
      <c r="Z528" s="18">
        <f t="shared" si="18"/>
        <v>0.18613820199808467</v>
      </c>
      <c r="AA528" s="11">
        <v>18.613800000000001</v>
      </c>
      <c r="AS528" s="11" t="s">
        <v>76</v>
      </c>
      <c r="AT528" s="11">
        <v>519</v>
      </c>
      <c r="AU528" s="11">
        <v>0.91169900000000004</v>
      </c>
      <c r="AV528" s="11">
        <v>0.36133799999999999</v>
      </c>
      <c r="AW528" s="11">
        <v>0.55036200000000002</v>
      </c>
      <c r="AX528" s="11">
        <v>60.366557999999998</v>
      </c>
    </row>
    <row r="529" spans="21:50" x14ac:dyDescent="0.35">
      <c r="U529" s="11" t="s">
        <v>76</v>
      </c>
      <c r="V529" s="11">
        <v>247</v>
      </c>
      <c r="W529" s="11">
        <v>6.5115129999999999</v>
      </c>
      <c r="X529" s="11">
        <v>7.7175900000000004</v>
      </c>
      <c r="Y529" s="11">
        <v>1.2060770000000001</v>
      </c>
      <c r="Z529" s="18">
        <f t="shared" si="18"/>
        <v>0.18522223636810678</v>
      </c>
      <c r="AA529" s="11">
        <v>18.52223</v>
      </c>
      <c r="AS529" s="11" t="s">
        <v>76</v>
      </c>
      <c r="AT529" s="11">
        <v>520</v>
      </c>
      <c r="AU529" s="11">
        <v>-20.668959999999998</v>
      </c>
      <c r="AV529" s="11">
        <v>-20.254282</v>
      </c>
      <c r="AW529" s="11">
        <v>0.41467799999999999</v>
      </c>
      <c r="AX529" s="11">
        <v>2.0062850000000001</v>
      </c>
    </row>
    <row r="530" spans="21:50" x14ac:dyDescent="0.35">
      <c r="U530" s="11" t="s">
        <v>76</v>
      </c>
      <c r="V530" s="11">
        <v>1730</v>
      </c>
      <c r="W530" s="11">
        <v>14.855521</v>
      </c>
      <c r="X530" s="11">
        <v>12.110201</v>
      </c>
      <c r="Y530" s="11">
        <v>2.74532</v>
      </c>
      <c r="Z530" s="18">
        <f t="shared" si="18"/>
        <v>0.1848013273987496</v>
      </c>
      <c r="AA530" s="11">
        <v>18.480132999999999</v>
      </c>
      <c r="AS530" s="11" t="s">
        <v>76</v>
      </c>
      <c r="AT530" s="11">
        <v>521</v>
      </c>
      <c r="AU530" s="11">
        <v>-19.988793000000001</v>
      </c>
      <c r="AV530" s="11">
        <v>-16.915880999999999</v>
      </c>
      <c r="AW530" s="11">
        <v>3.0729120000000001</v>
      </c>
      <c r="AX530" s="11">
        <v>15.373175</v>
      </c>
    </row>
    <row r="531" spans="21:50" x14ac:dyDescent="0.35">
      <c r="U531" s="11" t="s">
        <v>76</v>
      </c>
      <c r="V531" s="11">
        <v>792</v>
      </c>
      <c r="W531" s="11">
        <v>-6.1966799999999997</v>
      </c>
      <c r="X531" s="11">
        <v>-7.339607</v>
      </c>
      <c r="Y531" s="11">
        <v>1.142927</v>
      </c>
      <c r="Z531" s="18">
        <f t="shared" si="18"/>
        <v>0.18444183014130147</v>
      </c>
      <c r="AA531" s="11">
        <v>18.444186999999999</v>
      </c>
      <c r="AS531" s="11" t="s">
        <v>76</v>
      </c>
      <c r="AT531" s="11">
        <v>522</v>
      </c>
      <c r="AU531" s="11">
        <v>-11.412879</v>
      </c>
      <c r="AV531" s="11">
        <v>-10.219372</v>
      </c>
      <c r="AW531" s="11">
        <v>1.193506</v>
      </c>
      <c r="AX531" s="11">
        <v>10.457541000000001</v>
      </c>
    </row>
    <row r="532" spans="21:50" x14ac:dyDescent="0.35">
      <c r="U532" s="11" t="s">
        <v>76</v>
      </c>
      <c r="V532" s="11">
        <v>1791</v>
      </c>
      <c r="W532" s="11">
        <v>-9.1349459999999993</v>
      </c>
      <c r="X532" s="11">
        <v>-7.4516450000000001</v>
      </c>
      <c r="Y532" s="11">
        <v>1.6833009999999999</v>
      </c>
      <c r="Z532" s="18">
        <f t="shared" si="18"/>
        <v>0.18427049267724188</v>
      </c>
      <c r="AA532" s="11">
        <v>18.427047000000002</v>
      </c>
      <c r="AS532" s="11" t="s">
        <v>76</v>
      </c>
      <c r="AT532" s="11">
        <v>523</v>
      </c>
      <c r="AU532" s="11">
        <v>24.629518000000001</v>
      </c>
      <c r="AV532" s="11">
        <v>27.489001999999999</v>
      </c>
      <c r="AW532" s="11">
        <v>2.8594849999999998</v>
      </c>
      <c r="AX532" s="11">
        <v>11.60999</v>
      </c>
    </row>
    <row r="533" spans="21:50" x14ac:dyDescent="0.35">
      <c r="U533" s="11" t="s">
        <v>76</v>
      </c>
      <c r="V533" s="11">
        <v>1949</v>
      </c>
      <c r="W533" s="11">
        <v>-9.4442939999999993</v>
      </c>
      <c r="X533" s="11">
        <v>-7.7092470000000004</v>
      </c>
      <c r="Y533" s="11">
        <v>1.735047</v>
      </c>
      <c r="Z533" s="18">
        <f t="shared" si="18"/>
        <v>0.18371378527606194</v>
      </c>
      <c r="AA533" s="11">
        <v>18.371376999999999</v>
      </c>
      <c r="AS533" s="11" t="s">
        <v>78</v>
      </c>
      <c r="AT533" s="11">
        <v>524</v>
      </c>
      <c r="AU533" s="11">
        <v>23.187225999999999</v>
      </c>
      <c r="AV533" s="11">
        <v>24.129463999999999</v>
      </c>
      <c r="AW533" s="11">
        <v>0.94223800000000002</v>
      </c>
      <c r="AX533" s="11">
        <v>4.0636080000000003</v>
      </c>
    </row>
    <row r="534" spans="21:50" x14ac:dyDescent="0.35">
      <c r="U534" s="11" t="s">
        <v>76</v>
      </c>
      <c r="V534" s="11">
        <v>137</v>
      </c>
      <c r="W534" s="11">
        <v>19.630198</v>
      </c>
      <c r="X534" s="11">
        <v>23.235023999999999</v>
      </c>
      <c r="Y534" s="11">
        <v>3.6048260000000001</v>
      </c>
      <c r="Z534" s="18">
        <f t="shared" si="18"/>
        <v>0.18363676209480922</v>
      </c>
      <c r="AA534" s="11">
        <v>18.363676000000002</v>
      </c>
      <c r="AS534" s="11" t="s">
        <v>76</v>
      </c>
      <c r="AT534" s="11">
        <v>525</v>
      </c>
      <c r="AU534" s="11">
        <v>-6.9390530000000004</v>
      </c>
      <c r="AV534" s="11">
        <v>-8.8091170000000005</v>
      </c>
      <c r="AW534" s="11">
        <v>1.870063</v>
      </c>
      <c r="AX534" s="11">
        <v>26.949833000000002</v>
      </c>
    </row>
    <row r="535" spans="21:50" x14ac:dyDescent="0.35">
      <c r="U535" s="11" t="s">
        <v>76</v>
      </c>
      <c r="V535" s="11">
        <v>622</v>
      </c>
      <c r="W535" s="11">
        <v>-10.554828000000001</v>
      </c>
      <c r="X535" s="11">
        <v>-8.6252099999999992</v>
      </c>
      <c r="Y535" s="11">
        <v>1.9296180000000001</v>
      </c>
      <c r="Z535" s="18">
        <f t="shared" si="18"/>
        <v>0.18281851679629454</v>
      </c>
      <c r="AA535" s="11">
        <v>18.281852000000001</v>
      </c>
      <c r="AS535" s="11" t="s">
        <v>76</v>
      </c>
      <c r="AT535" s="11">
        <v>526</v>
      </c>
      <c r="AU535" s="11">
        <v>39.558692000000001</v>
      </c>
      <c r="AV535" s="11">
        <v>40.767209999999999</v>
      </c>
      <c r="AW535" s="11">
        <v>1.208518</v>
      </c>
      <c r="AX535" s="11">
        <v>3.0550009999999999</v>
      </c>
    </row>
    <row r="536" spans="21:50" x14ac:dyDescent="0.35">
      <c r="U536" s="11" t="s">
        <v>76</v>
      </c>
      <c r="V536" s="11">
        <v>477</v>
      </c>
      <c r="W536" s="11">
        <v>-7.2541690000000001</v>
      </c>
      <c r="X536" s="11">
        <v>-5.9284790000000003</v>
      </c>
      <c r="Y536" s="11">
        <v>1.32569</v>
      </c>
      <c r="Z536" s="18">
        <f t="shared" si="18"/>
        <v>0.18274870629564877</v>
      </c>
      <c r="AA536" s="11">
        <v>18.274867</v>
      </c>
      <c r="AS536" s="11" t="s">
        <v>76</v>
      </c>
      <c r="AT536" s="11">
        <v>527</v>
      </c>
      <c r="AU536" s="11">
        <v>-22.455905999999999</v>
      </c>
      <c r="AV536" s="11">
        <v>-23.236519000000001</v>
      </c>
      <c r="AW536" s="11">
        <v>0.780613</v>
      </c>
      <c r="AX536" s="11">
        <v>3.4762019999999998</v>
      </c>
    </row>
    <row r="537" spans="21:50" x14ac:dyDescent="0.35">
      <c r="U537" s="11" t="s">
        <v>76</v>
      </c>
      <c r="V537" s="11">
        <v>451</v>
      </c>
      <c r="W537" s="11">
        <v>16.499051000000001</v>
      </c>
      <c r="X537" s="11">
        <v>13.489193999999999</v>
      </c>
      <c r="Y537" s="11">
        <v>3.0098569999999998</v>
      </c>
      <c r="Z537" s="18">
        <f t="shared" si="18"/>
        <v>0.18242606802051825</v>
      </c>
      <c r="AA537" s="11">
        <v>18.242605000000001</v>
      </c>
      <c r="AS537" s="11" t="s">
        <v>83</v>
      </c>
      <c r="AT537" s="11">
        <v>528</v>
      </c>
      <c r="AU537" s="11">
        <v>3.0874480000000002</v>
      </c>
      <c r="AV537" s="11">
        <v>1.2525520000000001</v>
      </c>
      <c r="AW537" s="11">
        <v>1.8348960000000001</v>
      </c>
      <c r="AX537" s="11">
        <v>59.430840000000003</v>
      </c>
    </row>
    <row r="538" spans="21:50" x14ac:dyDescent="0.35">
      <c r="U538" s="11" t="s">
        <v>76</v>
      </c>
      <c r="V538" s="11">
        <v>385</v>
      </c>
      <c r="W538" s="11">
        <v>-14.986554</v>
      </c>
      <c r="X538" s="11">
        <v>-12.261234</v>
      </c>
      <c r="Y538" s="11">
        <v>2.7253210000000001</v>
      </c>
      <c r="Z538" s="18">
        <f t="shared" si="18"/>
        <v>0.18185107797296163</v>
      </c>
      <c r="AA538" s="11">
        <v>18.185103999999999</v>
      </c>
      <c r="AS538" s="11" t="s">
        <v>78</v>
      </c>
      <c r="AT538" s="11">
        <v>529</v>
      </c>
      <c r="AU538" s="11">
        <v>1.820098</v>
      </c>
      <c r="AV538" s="11">
        <v>3.7731880000000002</v>
      </c>
      <c r="AW538" s="11">
        <v>1.95309</v>
      </c>
      <c r="AX538" s="11" t="s">
        <v>77</v>
      </c>
    </row>
    <row r="539" spans="21:50" x14ac:dyDescent="0.35">
      <c r="U539" s="11" t="s">
        <v>76</v>
      </c>
      <c r="V539" s="11">
        <v>365</v>
      </c>
      <c r="W539" s="11">
        <v>29.050954999999998</v>
      </c>
      <c r="X539" s="11">
        <v>23.817191999999999</v>
      </c>
      <c r="Y539" s="11">
        <v>5.2337629999999997</v>
      </c>
      <c r="Z539" s="18">
        <f t="shared" si="18"/>
        <v>0.1801580361127543</v>
      </c>
      <c r="AA539" s="11">
        <v>18.015805</v>
      </c>
      <c r="AS539" s="11" t="s">
        <v>76</v>
      </c>
      <c r="AT539" s="11">
        <v>530</v>
      </c>
      <c r="AU539" s="11">
        <v>33.551676</v>
      </c>
      <c r="AV539" s="11">
        <v>36.223101</v>
      </c>
      <c r="AW539" s="11">
        <v>2.6714250000000002</v>
      </c>
      <c r="AX539" s="11">
        <v>7.9621199999999996</v>
      </c>
    </row>
    <row r="540" spans="21:50" x14ac:dyDescent="0.35">
      <c r="U540" s="11" t="s">
        <v>76</v>
      </c>
      <c r="V540" s="11">
        <v>277</v>
      </c>
      <c r="W540" s="11">
        <v>24.008037999999999</v>
      </c>
      <c r="X540" s="11">
        <v>19.702773000000001</v>
      </c>
      <c r="Y540" s="11">
        <v>4.3052659999999996</v>
      </c>
      <c r="Z540" s="18">
        <f t="shared" si="18"/>
        <v>0.17932602405910886</v>
      </c>
      <c r="AA540" s="11">
        <v>17.932600000000001</v>
      </c>
      <c r="AS540" s="11" t="s">
        <v>76</v>
      </c>
      <c r="AT540" s="11">
        <v>531</v>
      </c>
      <c r="AU540" s="11">
        <v>-4.7652190000000001</v>
      </c>
      <c r="AV540" s="11">
        <v>-5.3087520000000001</v>
      </c>
      <c r="AW540" s="11">
        <v>0.54353300000000004</v>
      </c>
      <c r="AX540" s="11">
        <v>11.406257</v>
      </c>
    </row>
    <row r="541" spans="21:50" x14ac:dyDescent="0.35">
      <c r="U541" s="11" t="s">
        <v>76</v>
      </c>
      <c r="V541" s="11">
        <v>174</v>
      </c>
      <c r="W541" s="11">
        <v>9.7504650000000002</v>
      </c>
      <c r="X541" s="11">
        <v>8.0028310000000005</v>
      </c>
      <c r="Y541" s="11">
        <v>1.747635</v>
      </c>
      <c r="Z541" s="18">
        <f t="shared" si="18"/>
        <v>0.1792360672029488</v>
      </c>
      <c r="AA541" s="11">
        <v>17.923601000000001</v>
      </c>
      <c r="AS541" s="11" t="s">
        <v>76</v>
      </c>
      <c r="AT541" s="11">
        <v>532</v>
      </c>
      <c r="AU541" s="11">
        <v>-0.89905199999999996</v>
      </c>
      <c r="AV541" s="11">
        <v>0.104313</v>
      </c>
      <c r="AW541" s="11">
        <v>1.0033650000000001</v>
      </c>
      <c r="AX541" s="11" t="s">
        <v>77</v>
      </c>
    </row>
    <row r="542" spans="21:50" x14ac:dyDescent="0.35">
      <c r="U542" s="11" t="s">
        <v>76</v>
      </c>
      <c r="V542" s="11">
        <v>28</v>
      </c>
      <c r="W542" s="11">
        <v>-7.4358700000000004</v>
      </c>
      <c r="X542" s="11">
        <v>-6.107634</v>
      </c>
      <c r="Y542" s="11">
        <v>1.328236</v>
      </c>
      <c r="Z542" s="18">
        <f t="shared" si="18"/>
        <v>0.17862550044581196</v>
      </c>
      <c r="AA542" s="11">
        <v>17.862555</v>
      </c>
      <c r="AS542" s="11" t="s">
        <v>76</v>
      </c>
      <c r="AT542" s="11">
        <v>533</v>
      </c>
      <c r="AU542" s="11">
        <v>-12.289236000000001</v>
      </c>
      <c r="AV542" s="11">
        <v>-13.100235</v>
      </c>
      <c r="AW542" s="11">
        <v>0.81099900000000003</v>
      </c>
      <c r="AX542" s="11">
        <v>6.5992629999999997</v>
      </c>
    </row>
    <row r="543" spans="21:50" x14ac:dyDescent="0.35">
      <c r="U543" s="11" t="s">
        <v>76</v>
      </c>
      <c r="V543" s="11">
        <v>1452</v>
      </c>
      <c r="W543" s="11">
        <v>12.259681</v>
      </c>
      <c r="X543" s="11">
        <v>10.071084000000001</v>
      </c>
      <c r="Y543" s="11">
        <v>2.1885970000000001</v>
      </c>
      <c r="Z543" s="18">
        <f t="shared" si="18"/>
        <v>0.17851989786683684</v>
      </c>
      <c r="AA543" s="11">
        <v>17.851990000000001</v>
      </c>
      <c r="AS543" s="11" t="s">
        <v>76</v>
      </c>
      <c r="AT543" s="11">
        <v>534</v>
      </c>
      <c r="AU543" s="11">
        <v>0.67710800000000004</v>
      </c>
      <c r="AV543" s="11">
        <v>-0.27103100000000002</v>
      </c>
      <c r="AW543" s="11">
        <v>0.94813800000000004</v>
      </c>
      <c r="AX543" s="11" t="s">
        <v>77</v>
      </c>
    </row>
    <row r="544" spans="21:50" x14ac:dyDescent="0.35">
      <c r="U544" s="11" t="s">
        <v>76</v>
      </c>
      <c r="V544" s="11">
        <v>735</v>
      </c>
      <c r="W544" s="11">
        <v>1.8570139999999999</v>
      </c>
      <c r="X544" s="11">
        <v>2.1880500000000001</v>
      </c>
      <c r="Y544" s="11">
        <v>0.331036</v>
      </c>
      <c r="Z544" s="18">
        <f t="shared" si="18"/>
        <v>0.17826252252271657</v>
      </c>
      <c r="AA544" s="11">
        <v>17.826256000000001</v>
      </c>
      <c r="AS544" s="11" t="s">
        <v>76</v>
      </c>
      <c r="AT544" s="11">
        <v>535</v>
      </c>
      <c r="AU544" s="11">
        <v>-5.7217529999999996</v>
      </c>
      <c r="AV544" s="11">
        <v>-5.8492009999999999</v>
      </c>
      <c r="AW544" s="11">
        <v>0.12744800000000001</v>
      </c>
      <c r="AX544" s="11">
        <v>2.227433</v>
      </c>
    </row>
    <row r="545" spans="21:50" x14ac:dyDescent="0.35">
      <c r="U545" s="11" t="s">
        <v>76</v>
      </c>
      <c r="V545" s="11">
        <v>1983</v>
      </c>
      <c r="W545" s="11">
        <v>-9.2337430000000005</v>
      </c>
      <c r="X545" s="11">
        <v>-7.5897389999999998</v>
      </c>
      <c r="Y545" s="11">
        <v>1.644004</v>
      </c>
      <c r="Z545" s="18">
        <f t="shared" si="18"/>
        <v>0.17804307527294186</v>
      </c>
      <c r="AA545" s="11">
        <v>17.804304999999999</v>
      </c>
      <c r="AS545" s="11" t="s">
        <v>78</v>
      </c>
      <c r="AT545" s="11">
        <v>536</v>
      </c>
      <c r="AU545" s="11">
        <v>2.8720720000000002</v>
      </c>
      <c r="AV545" s="11">
        <v>7.4908070000000002</v>
      </c>
      <c r="AW545" s="11">
        <v>4.618735</v>
      </c>
      <c r="AX545" s="11" t="s">
        <v>77</v>
      </c>
    </row>
    <row r="546" spans="21:50" x14ac:dyDescent="0.35">
      <c r="U546" s="11" t="s">
        <v>76</v>
      </c>
      <c r="V546" s="11">
        <v>39</v>
      </c>
      <c r="W546" s="11">
        <v>14.008404000000001</v>
      </c>
      <c r="X546" s="11">
        <v>11.520533</v>
      </c>
      <c r="Y546" s="11">
        <v>2.4878710000000002</v>
      </c>
      <c r="Z546" s="18">
        <f t="shared" si="18"/>
        <v>0.17759846160918832</v>
      </c>
      <c r="AA546" s="11">
        <v>17.759844999999999</v>
      </c>
      <c r="AS546" s="11" t="s">
        <v>76</v>
      </c>
      <c r="AT546" s="11">
        <v>537</v>
      </c>
      <c r="AU546" s="11">
        <v>-7.8161630000000004</v>
      </c>
      <c r="AV546" s="11">
        <v>-11.027165</v>
      </c>
      <c r="AW546" s="11">
        <v>3.2110029999999998</v>
      </c>
      <c r="AX546" s="11">
        <v>41.081577000000003</v>
      </c>
    </row>
    <row r="547" spans="21:50" x14ac:dyDescent="0.35">
      <c r="U547" s="11" t="s">
        <v>76</v>
      </c>
      <c r="V547" s="11">
        <v>1856</v>
      </c>
      <c r="W547" s="11">
        <v>9.0836279999999991</v>
      </c>
      <c r="X547" s="11">
        <v>7.4711369999999997</v>
      </c>
      <c r="Y547" s="11">
        <v>1.612492</v>
      </c>
      <c r="Z547" s="18">
        <f t="shared" si="18"/>
        <v>0.17751629635207433</v>
      </c>
      <c r="AA547" s="11">
        <v>17.751624</v>
      </c>
      <c r="AS547" s="11" t="s">
        <v>83</v>
      </c>
      <c r="AT547" s="11">
        <v>538</v>
      </c>
      <c r="AU547" s="11">
        <v>-2.8061090000000002</v>
      </c>
      <c r="AV547" s="11">
        <v>-3.35324</v>
      </c>
      <c r="AW547" s="11">
        <v>0.54713100000000003</v>
      </c>
      <c r="AX547" s="11">
        <v>19.49784</v>
      </c>
    </row>
    <row r="548" spans="21:50" x14ac:dyDescent="0.35">
      <c r="U548" s="11" t="s">
        <v>76</v>
      </c>
      <c r="V548" s="11">
        <v>143</v>
      </c>
      <c r="W548" s="11">
        <v>-3.831194</v>
      </c>
      <c r="X548" s="11">
        <v>-3.1517539999999999</v>
      </c>
      <c r="Y548" s="11">
        <v>0.67944000000000004</v>
      </c>
      <c r="Z548" s="18">
        <f t="shared" si="18"/>
        <v>0.17734419087104439</v>
      </c>
      <c r="AA548" s="11">
        <v>17.734424000000001</v>
      </c>
      <c r="AS548" s="11" t="s">
        <v>76</v>
      </c>
      <c r="AT548" s="11">
        <v>539</v>
      </c>
      <c r="AU548" s="11">
        <v>-6.989484</v>
      </c>
      <c r="AV548" s="11">
        <v>-5.0218559999999997</v>
      </c>
      <c r="AW548" s="11">
        <v>1.9676279999999999</v>
      </c>
      <c r="AX548" s="11">
        <v>28.151263</v>
      </c>
    </row>
    <row r="549" spans="21:50" x14ac:dyDescent="0.35">
      <c r="U549" s="11" t="s">
        <v>76</v>
      </c>
      <c r="V549" s="11">
        <v>1695</v>
      </c>
      <c r="W549" s="11">
        <v>-4.7035830000000001</v>
      </c>
      <c r="X549" s="11">
        <v>-5.5371370000000004</v>
      </c>
      <c r="Y549" s="11">
        <v>0.83355400000000002</v>
      </c>
      <c r="Z549" s="18">
        <f t="shared" si="18"/>
        <v>0.1772168153511908</v>
      </c>
      <c r="AA549" s="11">
        <v>17.721679999999999</v>
      </c>
      <c r="AS549" s="11" t="s">
        <v>83</v>
      </c>
      <c r="AT549" s="11">
        <v>540</v>
      </c>
      <c r="AU549" s="11">
        <v>-18.063230000000001</v>
      </c>
      <c r="AV549" s="11">
        <v>-16.846109999999999</v>
      </c>
      <c r="AW549" s="11">
        <v>1.21712</v>
      </c>
      <c r="AX549" s="11">
        <v>6.7381060000000002</v>
      </c>
    </row>
    <row r="550" spans="21:50" x14ac:dyDescent="0.35">
      <c r="U550" s="11" t="s">
        <v>76</v>
      </c>
      <c r="V550" s="11">
        <v>857</v>
      </c>
      <c r="W550" s="11">
        <v>-13.384454</v>
      </c>
      <c r="X550" s="11">
        <v>-11.014708000000001</v>
      </c>
      <c r="Y550" s="11">
        <v>2.3697460000000001</v>
      </c>
      <c r="Z550" s="18">
        <f t="shared" si="18"/>
        <v>0.17705212330663619</v>
      </c>
      <c r="AA550" s="11">
        <v>17.705210000000001</v>
      </c>
      <c r="AS550" s="11" t="s">
        <v>76</v>
      </c>
      <c r="AT550" s="11">
        <v>541</v>
      </c>
      <c r="AU550" s="11">
        <v>-24.021127</v>
      </c>
      <c r="AV550" s="11">
        <v>-23.142762999999999</v>
      </c>
      <c r="AW550" s="11">
        <v>0.87836400000000003</v>
      </c>
      <c r="AX550" s="11">
        <v>3.656631</v>
      </c>
    </row>
    <row r="551" spans="21:50" x14ac:dyDescent="0.35">
      <c r="U551" s="11" t="s">
        <v>76</v>
      </c>
      <c r="V551" s="11">
        <v>886</v>
      </c>
      <c r="W551" s="11">
        <v>29.605202999999999</v>
      </c>
      <c r="X551" s="11">
        <v>24.391832000000001</v>
      </c>
      <c r="Y551" s="11">
        <v>5.2133710000000004</v>
      </c>
      <c r="Z551" s="18">
        <f t="shared" si="18"/>
        <v>0.17609644493908724</v>
      </c>
      <c r="AA551" s="11">
        <v>17.609643999999999</v>
      </c>
      <c r="AS551" s="11" t="s">
        <v>76</v>
      </c>
      <c r="AT551" s="11">
        <v>542</v>
      </c>
      <c r="AU551" s="11">
        <v>30.869617999999999</v>
      </c>
      <c r="AV551" s="11">
        <v>33.892496999999999</v>
      </c>
      <c r="AW551" s="11">
        <v>3.0228799999999998</v>
      </c>
      <c r="AX551" s="11">
        <v>9.7924100000000003</v>
      </c>
    </row>
    <row r="552" spans="21:50" x14ac:dyDescent="0.35">
      <c r="U552" s="11" t="s">
        <v>76</v>
      </c>
      <c r="V552" s="11">
        <v>1898</v>
      </c>
      <c r="W552" s="11">
        <v>-29.472563999999998</v>
      </c>
      <c r="X552" s="11">
        <v>-24.284796</v>
      </c>
      <c r="Y552" s="11">
        <v>5.1877680000000002</v>
      </c>
      <c r="Z552" s="18">
        <f t="shared" si="18"/>
        <v>0.17602024716953707</v>
      </c>
      <c r="AA552" s="11">
        <v>17.602024</v>
      </c>
      <c r="AS552" s="11" t="s">
        <v>76</v>
      </c>
      <c r="AT552" s="11">
        <v>543</v>
      </c>
      <c r="AU552" s="11">
        <v>-1.9506520000000001</v>
      </c>
      <c r="AV552" s="11">
        <v>-4.7605680000000001</v>
      </c>
      <c r="AW552" s="11">
        <v>2.8099159999999999</v>
      </c>
      <c r="AX552" s="11" t="s">
        <v>77</v>
      </c>
    </row>
    <row r="553" spans="21:50" x14ac:dyDescent="0.35">
      <c r="U553" s="11" t="s">
        <v>76</v>
      </c>
      <c r="V553" s="11">
        <v>875</v>
      </c>
      <c r="W553" s="11">
        <v>27.701115000000001</v>
      </c>
      <c r="X553" s="11">
        <v>22.826944999999998</v>
      </c>
      <c r="Y553" s="11">
        <v>4.8741700000000003</v>
      </c>
      <c r="Z553" s="18">
        <f t="shared" si="18"/>
        <v>0.17595573318980121</v>
      </c>
      <c r="AA553" s="11">
        <v>17.595573000000002</v>
      </c>
      <c r="AS553" s="11" t="s">
        <v>76</v>
      </c>
      <c r="AT553" s="11">
        <v>544</v>
      </c>
      <c r="AU553" s="11">
        <v>-10.459244</v>
      </c>
      <c r="AV553" s="11">
        <v>-10.316604999999999</v>
      </c>
      <c r="AW553" s="11">
        <v>0.14263899999999999</v>
      </c>
      <c r="AX553" s="11">
        <v>1.3637630000000001</v>
      </c>
    </row>
    <row r="554" spans="21:50" x14ac:dyDescent="0.35">
      <c r="U554" s="11" t="s">
        <v>76</v>
      </c>
      <c r="V554" s="11">
        <v>1833</v>
      </c>
      <c r="W554" s="11">
        <v>9.9490610000000004</v>
      </c>
      <c r="X554" s="11">
        <v>8.2012839999999994</v>
      </c>
      <c r="Y554" s="11">
        <v>1.7477780000000001</v>
      </c>
      <c r="Z554" s="18">
        <f t="shared" si="18"/>
        <v>0.17567265895746342</v>
      </c>
      <c r="AA554" s="11">
        <v>17.567264000000002</v>
      </c>
      <c r="AS554" s="11" t="s">
        <v>78</v>
      </c>
      <c r="AT554" s="11">
        <v>545</v>
      </c>
      <c r="AU554" s="11">
        <v>29.220742000000001</v>
      </c>
      <c r="AV554" s="11">
        <v>36.348948</v>
      </c>
      <c r="AW554" s="11">
        <v>7.1282059999999996</v>
      </c>
      <c r="AX554" s="11">
        <v>24.394335999999999</v>
      </c>
    </row>
    <row r="555" spans="21:50" x14ac:dyDescent="0.35">
      <c r="U555" s="11" t="s">
        <v>76</v>
      </c>
      <c r="V555" s="11">
        <v>1080</v>
      </c>
      <c r="W555" s="11">
        <v>10.658231000000001</v>
      </c>
      <c r="X555" s="11">
        <v>12.526379</v>
      </c>
      <c r="Y555" s="11">
        <v>1.8681479999999999</v>
      </c>
      <c r="Z555" s="18">
        <f t="shared" si="18"/>
        <v>0.17527749210915017</v>
      </c>
      <c r="AA555" s="11">
        <v>17.527753000000001</v>
      </c>
      <c r="AS555" s="11" t="s">
        <v>76</v>
      </c>
      <c r="AT555" s="11">
        <v>546</v>
      </c>
      <c r="AU555" s="11">
        <v>-2.8812139999999999</v>
      </c>
      <c r="AV555" s="11">
        <v>-5.1750790000000002</v>
      </c>
      <c r="AW555" s="11">
        <v>2.2938649999999998</v>
      </c>
      <c r="AX555" s="11">
        <v>79.614523000000005</v>
      </c>
    </row>
    <row r="556" spans="21:50" x14ac:dyDescent="0.35">
      <c r="U556" s="11" t="s">
        <v>76</v>
      </c>
      <c r="V556" s="11">
        <v>1168</v>
      </c>
      <c r="W556" s="11">
        <v>3.1910400000000001</v>
      </c>
      <c r="X556" s="11">
        <v>3.7503060000000001</v>
      </c>
      <c r="Y556" s="11">
        <v>0.55926699999999996</v>
      </c>
      <c r="Z556" s="18">
        <f t="shared" si="18"/>
        <v>0.17526167017649416</v>
      </c>
      <c r="AA556" s="11">
        <v>17.526153000000001</v>
      </c>
      <c r="AS556" s="11" t="s">
        <v>78</v>
      </c>
      <c r="AT556" s="11">
        <v>547</v>
      </c>
      <c r="AU556" s="11">
        <v>-8.2496259999999992</v>
      </c>
      <c r="AV556" s="11">
        <v>-9.0415449999999993</v>
      </c>
      <c r="AW556" s="11">
        <v>0.79191900000000004</v>
      </c>
      <c r="AX556" s="11">
        <v>9.5994530000000005</v>
      </c>
    </row>
    <row r="557" spans="21:50" x14ac:dyDescent="0.35">
      <c r="U557" s="11" t="s">
        <v>76</v>
      </c>
      <c r="V557" s="11">
        <v>1912</v>
      </c>
      <c r="W557" s="11">
        <v>-4.2248320000000001</v>
      </c>
      <c r="X557" s="11">
        <v>-4.9648260000000004</v>
      </c>
      <c r="Y557" s="11">
        <v>0.73999400000000004</v>
      </c>
      <c r="Z557" s="18">
        <f t="shared" si="18"/>
        <v>0.17515347355823854</v>
      </c>
      <c r="AA557" s="11">
        <v>17.515336999999999</v>
      </c>
      <c r="AS557" s="11" t="s">
        <v>76</v>
      </c>
      <c r="AT557" s="11">
        <v>548</v>
      </c>
      <c r="AU557" s="11">
        <v>8.7508839999999992</v>
      </c>
      <c r="AV557" s="11">
        <v>10.625945</v>
      </c>
      <c r="AW557" s="11">
        <v>1.875062</v>
      </c>
      <c r="AX557" s="11">
        <v>21.427112999999999</v>
      </c>
    </row>
    <row r="558" spans="21:50" x14ac:dyDescent="0.35">
      <c r="U558" s="11" t="s">
        <v>76</v>
      </c>
      <c r="V558" s="11">
        <v>746</v>
      </c>
      <c r="W558" s="11">
        <v>-11.038328999999999</v>
      </c>
      <c r="X558" s="11">
        <v>-12.965297</v>
      </c>
      <c r="Y558" s="11">
        <v>1.926968</v>
      </c>
      <c r="Z558" s="18">
        <f t="shared" si="18"/>
        <v>0.17457062568075296</v>
      </c>
      <c r="AA558" s="11">
        <v>17.457066999999999</v>
      </c>
      <c r="AS558" s="11" t="s">
        <v>76</v>
      </c>
      <c r="AT558" s="11">
        <v>549</v>
      </c>
      <c r="AU558" s="11">
        <v>8.9912650000000003</v>
      </c>
      <c r="AV558" s="11">
        <v>8.0757539999999999</v>
      </c>
      <c r="AW558" s="11">
        <v>0.91551099999999996</v>
      </c>
      <c r="AX558" s="11">
        <v>10.182228</v>
      </c>
    </row>
    <row r="559" spans="21:50" x14ac:dyDescent="0.35">
      <c r="U559" s="11" t="s">
        <v>76</v>
      </c>
      <c r="V559" s="11">
        <v>758</v>
      </c>
      <c r="W559" s="11">
        <v>-5.9590449999999997</v>
      </c>
      <c r="X559" s="11">
        <v>-4.9214729999999998</v>
      </c>
      <c r="Y559" s="11">
        <v>1.0375719999999999</v>
      </c>
      <c r="Z559" s="18">
        <f t="shared" si="18"/>
        <v>0.17411716139079333</v>
      </c>
      <c r="AA559" s="11">
        <v>17.411712000000001</v>
      </c>
      <c r="AS559" s="11" t="s">
        <v>83</v>
      </c>
      <c r="AT559" s="11">
        <v>550</v>
      </c>
      <c r="AU559" s="11">
        <v>-13.967116000000001</v>
      </c>
      <c r="AV559" s="11">
        <v>-12.570442999999999</v>
      </c>
      <c r="AW559" s="11">
        <v>1.3966730000000001</v>
      </c>
      <c r="AX559" s="11">
        <v>9.999727</v>
      </c>
    </row>
    <row r="560" spans="21:50" x14ac:dyDescent="0.35">
      <c r="U560" s="11" t="s">
        <v>76</v>
      </c>
      <c r="V560" s="11">
        <v>1087</v>
      </c>
      <c r="W560" s="11">
        <v>22.654111</v>
      </c>
      <c r="X560" s="11">
        <v>26.598196000000002</v>
      </c>
      <c r="Y560" s="11">
        <v>3.9440849999999998</v>
      </c>
      <c r="Z560" s="18">
        <f t="shared" si="18"/>
        <v>0.17410018870305702</v>
      </c>
      <c r="AA560" s="11">
        <v>17.410021</v>
      </c>
      <c r="AS560" s="11" t="s">
        <v>76</v>
      </c>
      <c r="AT560" s="11">
        <v>551</v>
      </c>
      <c r="AU560" s="11">
        <v>-14.447442000000001</v>
      </c>
      <c r="AV560" s="11">
        <v>-11.144111000000001</v>
      </c>
      <c r="AW560" s="11">
        <v>3.303331</v>
      </c>
      <c r="AX560" s="11">
        <v>22.864471000000002</v>
      </c>
    </row>
    <row r="561" spans="21:50" x14ac:dyDescent="0.35">
      <c r="U561" s="11" t="s">
        <v>76</v>
      </c>
      <c r="V561" s="11">
        <v>17</v>
      </c>
      <c r="W561" s="11">
        <v>-22.793457</v>
      </c>
      <c r="X561" s="11">
        <v>-18.842151000000001</v>
      </c>
      <c r="Y561" s="11">
        <v>3.9513060000000002</v>
      </c>
      <c r="Z561" s="18">
        <f t="shared" si="18"/>
        <v>0.17335264238329448</v>
      </c>
      <c r="AA561" s="11">
        <v>17.335265</v>
      </c>
      <c r="AS561" s="11" t="s">
        <v>76</v>
      </c>
      <c r="AT561" s="11">
        <v>552</v>
      </c>
      <c r="AU561" s="11">
        <v>-6.5687059999999997</v>
      </c>
      <c r="AV561" s="11">
        <v>-5.4710359999999998</v>
      </c>
      <c r="AW561" s="11">
        <v>1.0976699999999999</v>
      </c>
      <c r="AX561" s="11">
        <v>16.710591000000001</v>
      </c>
    </row>
    <row r="562" spans="21:50" x14ac:dyDescent="0.35">
      <c r="U562" s="11" t="s">
        <v>76</v>
      </c>
      <c r="V562" s="11">
        <v>140</v>
      </c>
      <c r="W562" s="11">
        <v>-4.0432860000000002</v>
      </c>
      <c r="X562" s="11">
        <v>-4.738785</v>
      </c>
      <c r="Y562" s="11">
        <v>0.69549899999999998</v>
      </c>
      <c r="Z562" s="18">
        <f t="shared" si="18"/>
        <v>0.17201330798761205</v>
      </c>
      <c r="AA562" s="11">
        <v>17.201321</v>
      </c>
      <c r="AS562" s="11" t="s">
        <v>78</v>
      </c>
      <c r="AT562" s="11">
        <v>553</v>
      </c>
      <c r="AU562" s="11">
        <v>12.702261999999999</v>
      </c>
      <c r="AV562" s="11">
        <v>11.253524000000001</v>
      </c>
      <c r="AW562" s="11">
        <v>1.4487380000000001</v>
      </c>
      <c r="AX562" s="11">
        <v>11.405357</v>
      </c>
    </row>
    <row r="563" spans="21:50" x14ac:dyDescent="0.35">
      <c r="U563" s="11" t="s">
        <v>76</v>
      </c>
      <c r="V563" s="11">
        <v>1661</v>
      </c>
      <c r="W563" s="11">
        <v>-15.251932999999999</v>
      </c>
      <c r="X563" s="11">
        <v>-12.633896</v>
      </c>
      <c r="Y563" s="11">
        <v>2.6180370000000002</v>
      </c>
      <c r="Z563" s="18">
        <f t="shared" si="18"/>
        <v>0.17165279968119454</v>
      </c>
      <c r="AA563" s="11">
        <v>17.165279999999999</v>
      </c>
      <c r="AS563" s="11" t="s">
        <v>76</v>
      </c>
      <c r="AT563" s="11">
        <v>554</v>
      </c>
      <c r="AU563" s="11">
        <v>-8.9503520000000005</v>
      </c>
      <c r="AV563" s="11">
        <v>-8.7031620000000007</v>
      </c>
      <c r="AW563" s="11">
        <v>0.24718999999999999</v>
      </c>
      <c r="AX563" s="11">
        <v>2.7617940000000001</v>
      </c>
    </row>
    <row r="564" spans="21:50" x14ac:dyDescent="0.35">
      <c r="U564" s="11" t="s">
        <v>76</v>
      </c>
      <c r="V564" s="11">
        <v>88</v>
      </c>
      <c r="W564" s="11">
        <v>22.384405999999998</v>
      </c>
      <c r="X564" s="11">
        <v>18.564606000000001</v>
      </c>
      <c r="Y564" s="11">
        <v>3.8197999999999999</v>
      </c>
      <c r="Z564" s="18">
        <f t="shared" si="18"/>
        <v>0.17064558246486417</v>
      </c>
      <c r="AA564" s="11">
        <v>17.064557000000001</v>
      </c>
      <c r="AS564" s="11" t="s">
        <v>76</v>
      </c>
      <c r="AT564" s="11">
        <v>555</v>
      </c>
      <c r="AU564" s="11">
        <v>-2.8320069999999999</v>
      </c>
      <c r="AV564" s="11">
        <v>-1.925087</v>
      </c>
      <c r="AW564" s="11">
        <v>0.90691999999999995</v>
      </c>
      <c r="AX564" s="11">
        <v>32.023926000000003</v>
      </c>
    </row>
    <row r="565" spans="21:50" x14ac:dyDescent="0.35">
      <c r="U565" s="11" t="s">
        <v>76</v>
      </c>
      <c r="V565" s="11">
        <v>231</v>
      </c>
      <c r="W565" s="11">
        <v>13.902877999999999</v>
      </c>
      <c r="X565" s="11">
        <v>11.539967000000001</v>
      </c>
      <c r="Y565" s="11">
        <v>2.3629099999999998</v>
      </c>
      <c r="Z565" s="18">
        <f t="shared" si="18"/>
        <v>0.16995833524540746</v>
      </c>
      <c r="AA565" s="11">
        <v>16.995836000000001</v>
      </c>
      <c r="AS565" s="11" t="s">
        <v>83</v>
      </c>
      <c r="AT565" s="11">
        <v>556</v>
      </c>
      <c r="AU565" s="11">
        <v>32.288367000000001</v>
      </c>
      <c r="AV565" s="11">
        <v>29.759882999999999</v>
      </c>
      <c r="AW565" s="11">
        <v>2.5284840000000002</v>
      </c>
      <c r="AX565" s="11">
        <v>7.8309439999999997</v>
      </c>
    </row>
    <row r="566" spans="21:50" x14ac:dyDescent="0.35">
      <c r="U566" s="11" t="s">
        <v>76</v>
      </c>
      <c r="V566" s="11">
        <v>1499</v>
      </c>
      <c r="W566" s="11">
        <v>9.9298380000000002</v>
      </c>
      <c r="X566" s="11">
        <v>11.610340000000001</v>
      </c>
      <c r="Y566" s="11">
        <v>1.6805019999999999</v>
      </c>
      <c r="Z566" s="18">
        <f t="shared" si="18"/>
        <v>0.16923760488338277</v>
      </c>
      <c r="AA566" s="11">
        <v>16.923759</v>
      </c>
      <c r="AS566" s="11" t="s">
        <v>76</v>
      </c>
      <c r="AT566" s="11">
        <v>557</v>
      </c>
      <c r="AU566" s="11">
        <v>27.120856</v>
      </c>
      <c r="AV566" s="11">
        <v>24.110126999999999</v>
      </c>
      <c r="AW566" s="11">
        <v>3.010729</v>
      </c>
      <c r="AX566" s="11">
        <v>11.101159000000001</v>
      </c>
    </row>
    <row r="567" spans="21:50" x14ac:dyDescent="0.35">
      <c r="U567" s="11" t="s">
        <v>76</v>
      </c>
      <c r="V567" s="11">
        <v>1334</v>
      </c>
      <c r="W567" s="11">
        <v>3.2140629999999999</v>
      </c>
      <c r="X567" s="11">
        <v>3.7573460000000001</v>
      </c>
      <c r="Y567" s="11">
        <v>0.54328299999999996</v>
      </c>
      <c r="Z567" s="18">
        <f t="shared" si="18"/>
        <v>0.16903308989276189</v>
      </c>
      <c r="AA567" s="11">
        <v>16.903295</v>
      </c>
      <c r="AS567" s="11" t="s">
        <v>76</v>
      </c>
      <c r="AT567" s="11">
        <v>558</v>
      </c>
      <c r="AU567" s="11">
        <v>-6.6377620000000004</v>
      </c>
      <c r="AV567" s="11">
        <v>-8.7636859999999999</v>
      </c>
      <c r="AW567" s="11">
        <v>2.1259229999999998</v>
      </c>
      <c r="AX567" s="11">
        <v>32.027709000000002</v>
      </c>
    </row>
    <row r="568" spans="21:50" x14ac:dyDescent="0.35">
      <c r="U568" s="11" t="s">
        <v>76</v>
      </c>
      <c r="V568" s="11">
        <v>1089</v>
      </c>
      <c r="W568" s="11">
        <v>-8.1780259999999991</v>
      </c>
      <c r="X568" s="11">
        <v>-6.7974309999999996</v>
      </c>
      <c r="Y568" s="11">
        <v>1.380595</v>
      </c>
      <c r="Z568" s="18">
        <f t="shared" si="18"/>
        <v>0.16881763398649016</v>
      </c>
      <c r="AA568" s="11">
        <v>16.881761999999998</v>
      </c>
      <c r="AS568" s="11" t="s">
        <v>76</v>
      </c>
      <c r="AT568" s="11">
        <v>559</v>
      </c>
      <c r="AU568" s="11">
        <v>-24.091933999999998</v>
      </c>
      <c r="AV568" s="11">
        <v>-24.97625</v>
      </c>
      <c r="AW568" s="11">
        <v>0.88431700000000002</v>
      </c>
      <c r="AX568" s="11">
        <v>3.6705920000000001</v>
      </c>
    </row>
    <row r="569" spans="21:50" x14ac:dyDescent="0.35">
      <c r="U569" s="11" t="s">
        <v>76</v>
      </c>
      <c r="V569" s="11">
        <v>948</v>
      </c>
      <c r="W569" s="11">
        <v>23.199414000000001</v>
      </c>
      <c r="X569" s="11">
        <v>27.111848999999999</v>
      </c>
      <c r="Y569" s="11">
        <v>3.9124349999999999</v>
      </c>
      <c r="Z569" s="18">
        <f t="shared" si="18"/>
        <v>0.16864369936240631</v>
      </c>
      <c r="AA569" s="11">
        <v>16.864367999999999</v>
      </c>
      <c r="AS569" s="11" t="s">
        <v>78</v>
      </c>
      <c r="AT569" s="11">
        <v>560</v>
      </c>
      <c r="AU569" s="11">
        <v>35.912047999999999</v>
      </c>
      <c r="AV569" s="11">
        <v>38.885520999999997</v>
      </c>
      <c r="AW569" s="11">
        <v>2.9734720000000001</v>
      </c>
      <c r="AX569" s="11">
        <v>8.2798739999999995</v>
      </c>
    </row>
    <row r="570" spans="21:50" x14ac:dyDescent="0.35">
      <c r="U570" s="11" t="s">
        <v>76</v>
      </c>
      <c r="V570" s="11">
        <v>68</v>
      </c>
      <c r="W570" s="11">
        <v>19.015872999999999</v>
      </c>
      <c r="X570" s="11">
        <v>22.220521000000002</v>
      </c>
      <c r="Y570" s="11">
        <v>3.2046480000000002</v>
      </c>
      <c r="Z570" s="18">
        <f t="shared" si="18"/>
        <v>0.16852489496537973</v>
      </c>
      <c r="AA570" s="11">
        <v>16.852488000000001</v>
      </c>
      <c r="AS570" s="11" t="s">
        <v>76</v>
      </c>
      <c r="AT570" s="11">
        <v>561</v>
      </c>
      <c r="AU570" s="11">
        <v>0.639513</v>
      </c>
      <c r="AV570" s="11">
        <v>0.170349</v>
      </c>
      <c r="AW570" s="11">
        <v>0.469163</v>
      </c>
      <c r="AX570" s="11">
        <v>73.362617</v>
      </c>
    </row>
    <row r="571" spans="21:50" x14ac:dyDescent="0.35">
      <c r="U571" s="11" t="s">
        <v>76</v>
      </c>
      <c r="V571" s="11">
        <v>431</v>
      </c>
      <c r="W571" s="11">
        <v>-18.084078000000002</v>
      </c>
      <c r="X571" s="11">
        <v>-15.050177</v>
      </c>
      <c r="Y571" s="11">
        <v>3.0339010000000002</v>
      </c>
      <c r="Z571" s="18">
        <f t="shared" si="18"/>
        <v>0.16776641861420857</v>
      </c>
      <c r="AA571" s="11">
        <v>16.776643</v>
      </c>
      <c r="AS571" s="11" t="s">
        <v>83</v>
      </c>
      <c r="AT571" s="11">
        <v>562</v>
      </c>
      <c r="AU571" s="11">
        <v>-8.5283560000000005</v>
      </c>
      <c r="AV571" s="11">
        <v>-11.485329999999999</v>
      </c>
      <c r="AW571" s="11">
        <v>2.9569740000000002</v>
      </c>
      <c r="AX571" s="11">
        <v>34.672266999999998</v>
      </c>
    </row>
    <row r="572" spans="21:50" x14ac:dyDescent="0.35">
      <c r="U572" s="11" t="s">
        <v>76</v>
      </c>
      <c r="V572" s="11">
        <v>1085</v>
      </c>
      <c r="W572" s="11">
        <v>5.8876299999999997</v>
      </c>
      <c r="X572" s="11">
        <v>4.9008209999999996</v>
      </c>
      <c r="Y572" s="11">
        <v>0.98680900000000005</v>
      </c>
      <c r="Z572" s="18">
        <f t="shared" si="18"/>
        <v>0.16760716960814456</v>
      </c>
      <c r="AA572" s="11">
        <v>16.760718000000001</v>
      </c>
      <c r="AS572" s="11" t="s">
        <v>76</v>
      </c>
      <c r="AT572" s="11">
        <v>563</v>
      </c>
      <c r="AU572" s="11">
        <v>11.822417</v>
      </c>
      <c r="AV572" s="11">
        <v>12.815117000000001</v>
      </c>
      <c r="AW572" s="11">
        <v>0.99270099999999994</v>
      </c>
      <c r="AX572" s="11">
        <v>8.3967670000000005</v>
      </c>
    </row>
    <row r="573" spans="21:50" x14ac:dyDescent="0.35">
      <c r="U573" s="11" t="s">
        <v>76</v>
      </c>
      <c r="V573" s="11">
        <v>1615</v>
      </c>
      <c r="W573" s="11">
        <v>-20.738759000000002</v>
      </c>
      <c r="X573" s="11">
        <v>-24.209582000000001</v>
      </c>
      <c r="Y573" s="11">
        <v>3.4708230000000002</v>
      </c>
      <c r="Z573" s="18">
        <f t="shared" si="18"/>
        <v>0.16735924266249488</v>
      </c>
      <c r="AA573" s="11">
        <v>16.735924000000001</v>
      </c>
      <c r="AS573" s="11" t="s">
        <v>76</v>
      </c>
      <c r="AT573" s="11">
        <v>564</v>
      </c>
      <c r="AU573" s="11">
        <v>25.04599</v>
      </c>
      <c r="AV573" s="11">
        <v>26.398441999999999</v>
      </c>
      <c r="AW573" s="11">
        <v>1.352452</v>
      </c>
      <c r="AX573" s="11">
        <v>5.3998739999999996</v>
      </c>
    </row>
    <row r="574" spans="21:50" x14ac:dyDescent="0.35">
      <c r="U574" s="11" t="s">
        <v>76</v>
      </c>
      <c r="V574" s="11">
        <v>552</v>
      </c>
      <c r="W574" s="11">
        <v>-6.5687059999999997</v>
      </c>
      <c r="X574" s="11">
        <v>-5.4710359999999998</v>
      </c>
      <c r="Y574" s="11">
        <v>1.0976699999999999</v>
      </c>
      <c r="Z574" s="18">
        <f t="shared" si="18"/>
        <v>0.16710597186112455</v>
      </c>
      <c r="AA574" s="11">
        <v>16.710591000000001</v>
      </c>
      <c r="AS574" s="11" t="s">
        <v>76</v>
      </c>
      <c r="AT574" s="11">
        <v>565</v>
      </c>
      <c r="AU574" s="11">
        <v>42.014929000000002</v>
      </c>
      <c r="AV574" s="11">
        <v>40.894700999999998</v>
      </c>
      <c r="AW574" s="11">
        <v>1.120228</v>
      </c>
      <c r="AX574" s="11">
        <v>2.6662629999999998</v>
      </c>
    </row>
    <row r="575" spans="21:50" x14ac:dyDescent="0.35">
      <c r="U575" s="11" t="s">
        <v>76</v>
      </c>
      <c r="V575" s="11">
        <v>941</v>
      </c>
      <c r="W575" s="11">
        <v>-13.030972999999999</v>
      </c>
      <c r="X575" s="11">
        <v>-15.186572</v>
      </c>
      <c r="Y575" s="11">
        <v>2.1556000000000002</v>
      </c>
      <c r="Z575" s="18">
        <f t="shared" si="18"/>
        <v>0.16542126209608449</v>
      </c>
      <c r="AA575" s="11">
        <v>16.542127000000001</v>
      </c>
      <c r="AS575" s="11" t="s">
        <v>76</v>
      </c>
      <c r="AT575" s="11">
        <v>566</v>
      </c>
      <c r="AU575" s="11">
        <v>-4.9220309999999996</v>
      </c>
      <c r="AV575" s="11">
        <v>-5.9331240000000003</v>
      </c>
      <c r="AW575" s="11">
        <v>1.011093</v>
      </c>
      <c r="AX575" s="11">
        <v>20.542183999999999</v>
      </c>
    </row>
    <row r="576" spans="21:50" x14ac:dyDescent="0.35">
      <c r="U576" s="11" t="s">
        <v>76</v>
      </c>
      <c r="V576" s="11">
        <v>516</v>
      </c>
      <c r="W576" s="11">
        <v>-19.087956999999999</v>
      </c>
      <c r="X576" s="11">
        <v>-22.244990999999999</v>
      </c>
      <c r="Y576" s="11">
        <v>3.1570339999999999</v>
      </c>
      <c r="Z576" s="18">
        <f t="shared" si="18"/>
        <v>0.16539402304814496</v>
      </c>
      <c r="AA576" s="11">
        <v>16.539400000000001</v>
      </c>
      <c r="AS576" s="11" t="s">
        <v>83</v>
      </c>
      <c r="AT576" s="11">
        <v>567</v>
      </c>
      <c r="AU576" s="11">
        <v>-9.5315429999999992</v>
      </c>
      <c r="AV576" s="11">
        <v>-10.422651999999999</v>
      </c>
      <c r="AW576" s="11">
        <v>0.89110900000000004</v>
      </c>
      <c r="AX576" s="11">
        <v>9.3490520000000004</v>
      </c>
    </row>
    <row r="577" spans="21:50" x14ac:dyDescent="0.35">
      <c r="U577" s="11" t="s">
        <v>76</v>
      </c>
      <c r="V577" s="11">
        <v>1532</v>
      </c>
      <c r="W577" s="11">
        <v>13.738144</v>
      </c>
      <c r="X577" s="11">
        <v>16.008123999999999</v>
      </c>
      <c r="Y577" s="11">
        <v>2.2699790000000002</v>
      </c>
      <c r="Z577" s="18">
        <f t="shared" si="18"/>
        <v>0.16523185373511881</v>
      </c>
      <c r="AA577" s="11">
        <v>16.523185999999999</v>
      </c>
      <c r="AS577" s="11" t="s">
        <v>76</v>
      </c>
      <c r="AT577" s="11">
        <v>568</v>
      </c>
      <c r="AU577" s="11">
        <v>42.716597999999998</v>
      </c>
      <c r="AV577" s="11">
        <v>38.809137999999997</v>
      </c>
      <c r="AW577" s="11">
        <v>3.9074599999999999</v>
      </c>
      <c r="AX577" s="11">
        <v>9.1474039999999999</v>
      </c>
    </row>
    <row r="578" spans="21:50" x14ac:dyDescent="0.35">
      <c r="U578" s="11" t="s">
        <v>76</v>
      </c>
      <c r="V578" s="11">
        <v>306</v>
      </c>
      <c r="W578" s="11">
        <v>-9.6051029999999997</v>
      </c>
      <c r="X578" s="11">
        <v>-11.191784</v>
      </c>
      <c r="Y578" s="11">
        <v>1.586681</v>
      </c>
      <c r="Z578" s="18">
        <f t="shared" si="18"/>
        <v>0.16519146124721412</v>
      </c>
      <c r="AA578" s="11">
        <v>16.519148999999999</v>
      </c>
      <c r="AS578" s="11" t="s">
        <v>76</v>
      </c>
      <c r="AT578" s="11">
        <v>569</v>
      </c>
      <c r="AU578" s="11">
        <v>-3.0923799999999999</v>
      </c>
      <c r="AV578" s="11">
        <v>-1.9941709999999999</v>
      </c>
      <c r="AW578" s="11">
        <v>1.098209</v>
      </c>
      <c r="AX578" s="11">
        <v>35.513385</v>
      </c>
    </row>
    <row r="579" spans="21:50" x14ac:dyDescent="0.35">
      <c r="U579" s="11" t="s">
        <v>76</v>
      </c>
      <c r="V579" s="11">
        <v>1677</v>
      </c>
      <c r="W579" s="11">
        <v>-11.606959</v>
      </c>
      <c r="X579" s="11">
        <v>-13.511405999999999</v>
      </c>
      <c r="Y579" s="11">
        <v>1.904447</v>
      </c>
      <c r="Z579" s="18">
        <f t="shared" si="18"/>
        <v>0.16407803284219408</v>
      </c>
      <c r="AA579" s="11">
        <v>16.407806999999998</v>
      </c>
      <c r="AS579" s="11" t="s">
        <v>76</v>
      </c>
      <c r="AT579" s="11">
        <v>570</v>
      </c>
      <c r="AU579" s="11">
        <v>34.588205000000002</v>
      </c>
      <c r="AV579" s="11">
        <v>34.271920999999999</v>
      </c>
      <c r="AW579" s="11">
        <v>0.31628400000000001</v>
      </c>
      <c r="AX579" s="11">
        <v>0.91442599999999996</v>
      </c>
    </row>
    <row r="580" spans="21:50" x14ac:dyDescent="0.35">
      <c r="U580" s="11" t="s">
        <v>76</v>
      </c>
      <c r="V580" s="11">
        <v>995</v>
      </c>
      <c r="W580" s="11">
        <v>-16.310863999999999</v>
      </c>
      <c r="X580" s="11">
        <v>-18.981076999999999</v>
      </c>
      <c r="Y580" s="11">
        <v>2.6702129999999999</v>
      </c>
      <c r="Z580" s="18">
        <f t="shared" si="18"/>
        <v>0.16370763682414372</v>
      </c>
      <c r="AA580" s="11">
        <v>16.370764999999999</v>
      </c>
      <c r="AS580" s="11" t="s">
        <v>76</v>
      </c>
      <c r="AT580" s="11">
        <v>571</v>
      </c>
      <c r="AU580" s="11">
        <v>-21.234705000000002</v>
      </c>
      <c r="AV580" s="11">
        <v>-23.428661000000002</v>
      </c>
      <c r="AW580" s="11">
        <v>2.193956</v>
      </c>
      <c r="AX580" s="11">
        <v>10.331932999999999</v>
      </c>
    </row>
    <row r="581" spans="21:50" x14ac:dyDescent="0.35">
      <c r="U581" s="11" t="s">
        <v>76</v>
      </c>
      <c r="V581" s="11">
        <v>721</v>
      </c>
      <c r="W581" s="11">
        <v>22.653614000000001</v>
      </c>
      <c r="X581" s="11">
        <v>26.356297000000001</v>
      </c>
      <c r="Y581" s="11">
        <v>3.7026829999999999</v>
      </c>
      <c r="Z581" s="18">
        <f t="shared" si="18"/>
        <v>0.16344778365165044</v>
      </c>
      <c r="AA581" s="11">
        <v>16.344778000000002</v>
      </c>
      <c r="AS581" s="11" t="s">
        <v>78</v>
      </c>
      <c r="AT581" s="11">
        <v>572</v>
      </c>
      <c r="AU581" s="11">
        <v>-6.1482559999999999</v>
      </c>
      <c r="AV581" s="11">
        <v>-3.462154</v>
      </c>
      <c r="AW581" s="11">
        <v>2.686102</v>
      </c>
      <c r="AX581" s="11">
        <v>43.688848</v>
      </c>
    </row>
    <row r="582" spans="21:50" x14ac:dyDescent="0.35">
      <c r="U582" s="11" t="s">
        <v>76</v>
      </c>
      <c r="V582" s="11">
        <v>885</v>
      </c>
      <c r="W582" s="11">
        <v>-5.811928</v>
      </c>
      <c r="X582" s="11">
        <v>-6.7617450000000003</v>
      </c>
      <c r="Y582" s="11">
        <v>0.94981700000000002</v>
      </c>
      <c r="Z582" s="18">
        <f t="shared" si="18"/>
        <v>0.16342545881504383</v>
      </c>
      <c r="AA582" s="11">
        <v>16.342542000000002</v>
      </c>
      <c r="AS582" s="11" t="s">
        <v>76</v>
      </c>
      <c r="AT582" s="11">
        <v>573</v>
      </c>
      <c r="AU582" s="11">
        <v>3.7116660000000001</v>
      </c>
      <c r="AV582" s="11">
        <v>4.799245</v>
      </c>
      <c r="AW582" s="11">
        <v>1.0875790000000001</v>
      </c>
      <c r="AX582" s="11">
        <v>29.301653000000002</v>
      </c>
    </row>
    <row r="583" spans="21:50" x14ac:dyDescent="0.35">
      <c r="U583" s="11" t="s">
        <v>76</v>
      </c>
      <c r="V583" s="11">
        <v>3</v>
      </c>
      <c r="W583" s="11">
        <v>-5.3832440000000004</v>
      </c>
      <c r="X583" s="11">
        <v>-6.2621089999999997</v>
      </c>
      <c r="Y583" s="11">
        <v>0.87886500000000001</v>
      </c>
      <c r="Z583" s="18">
        <f t="shared" si="18"/>
        <v>0.16325936554241272</v>
      </c>
      <c r="AA583" s="11">
        <v>16.325937</v>
      </c>
      <c r="AS583" s="11" t="s">
        <v>83</v>
      </c>
      <c r="AT583" s="11">
        <v>574</v>
      </c>
      <c r="AU583" s="11">
        <v>-7.2218939999999998</v>
      </c>
      <c r="AV583" s="11">
        <v>-8.7767359999999996</v>
      </c>
      <c r="AW583" s="11">
        <v>1.554843</v>
      </c>
      <c r="AX583" s="11">
        <v>21.529572000000002</v>
      </c>
    </row>
    <row r="584" spans="21:50" x14ac:dyDescent="0.35">
      <c r="U584" s="11" t="s">
        <v>76</v>
      </c>
      <c r="V584" s="11">
        <v>751</v>
      </c>
      <c r="W584" s="11">
        <v>-19.718275999999999</v>
      </c>
      <c r="X584" s="11">
        <v>-16.504280999999999</v>
      </c>
      <c r="Y584" s="11">
        <v>3.2139950000000002</v>
      </c>
      <c r="Z584" s="18">
        <f t="shared" si="18"/>
        <v>0.16299574060125743</v>
      </c>
      <c r="AA584" s="11">
        <v>16.299574</v>
      </c>
      <c r="AS584" s="11" t="s">
        <v>78</v>
      </c>
      <c r="AT584" s="11">
        <v>575</v>
      </c>
      <c r="AU584" s="11">
        <v>6.4572880000000001</v>
      </c>
      <c r="AV584" s="11">
        <v>-19.131454999999999</v>
      </c>
      <c r="AW584" s="11">
        <v>25.588743000000001</v>
      </c>
      <c r="AX584" s="11" t="s">
        <v>77</v>
      </c>
    </row>
    <row r="585" spans="21:50" x14ac:dyDescent="0.35">
      <c r="U585" s="11" t="s">
        <v>76</v>
      </c>
      <c r="V585" s="11">
        <v>1864</v>
      </c>
      <c r="W585" s="11">
        <v>19.837999</v>
      </c>
      <c r="X585" s="11">
        <v>16.605072</v>
      </c>
      <c r="Y585" s="11">
        <v>3.2329270000000001</v>
      </c>
      <c r="Z585" s="18">
        <f t="shared" ref="Z585:Z648" si="19">ABS(Y585/W585)</f>
        <v>0.16296638587389786</v>
      </c>
      <c r="AA585" s="11">
        <v>16.296638000000002</v>
      </c>
      <c r="AS585" s="11" t="s">
        <v>76</v>
      </c>
      <c r="AT585" s="11">
        <v>576</v>
      </c>
      <c r="AU585" s="11">
        <v>-4.6018720000000002</v>
      </c>
      <c r="AV585" s="11">
        <v>-1.380466</v>
      </c>
      <c r="AW585" s="11">
        <v>3.221406</v>
      </c>
      <c r="AX585" s="11">
        <v>70.002077</v>
      </c>
    </row>
    <row r="586" spans="21:50" x14ac:dyDescent="0.35">
      <c r="U586" s="11" t="s">
        <v>76</v>
      </c>
      <c r="V586" s="11">
        <v>29</v>
      </c>
      <c r="W586" s="11">
        <v>-9.1288389999999993</v>
      </c>
      <c r="X586" s="11">
        <v>-7.6435120000000003</v>
      </c>
      <c r="Y586" s="11">
        <v>1.485328</v>
      </c>
      <c r="Z586" s="18">
        <f t="shared" si="19"/>
        <v>0.16270721830015844</v>
      </c>
      <c r="AA586" s="11">
        <v>16.270717999999999</v>
      </c>
      <c r="AS586" s="11" t="s">
        <v>76</v>
      </c>
      <c r="AT586" s="11">
        <v>577</v>
      </c>
      <c r="AU586" s="11">
        <v>23.685293999999999</v>
      </c>
      <c r="AV586" s="11">
        <v>24.074811</v>
      </c>
      <c r="AW586" s="11">
        <v>0.389517</v>
      </c>
      <c r="AX586" s="11">
        <v>1.64455</v>
      </c>
    </row>
    <row r="587" spans="21:50" x14ac:dyDescent="0.35">
      <c r="U587" s="11" t="s">
        <v>76</v>
      </c>
      <c r="V587" s="11">
        <v>498</v>
      </c>
      <c r="W587" s="11">
        <v>14.698546</v>
      </c>
      <c r="X587" s="11">
        <v>12.318892</v>
      </c>
      <c r="Y587" s="11">
        <v>2.3796539999999999</v>
      </c>
      <c r="Z587" s="18">
        <f t="shared" si="19"/>
        <v>0.16189723799891498</v>
      </c>
      <c r="AA587" s="11">
        <v>16.189724999999999</v>
      </c>
      <c r="AS587" s="11" t="s">
        <v>76</v>
      </c>
      <c r="AT587" s="11">
        <v>578</v>
      </c>
      <c r="AU587" s="11">
        <v>44.061002999999999</v>
      </c>
      <c r="AV587" s="11">
        <v>38.502211000000003</v>
      </c>
      <c r="AW587" s="11">
        <v>5.5587929999999997</v>
      </c>
      <c r="AX587" s="11">
        <v>12.616128</v>
      </c>
    </row>
    <row r="588" spans="21:50" x14ac:dyDescent="0.35">
      <c r="U588" s="11" t="s">
        <v>76</v>
      </c>
      <c r="V588" s="11">
        <v>668</v>
      </c>
      <c r="W588" s="11">
        <v>-8.6453140000000008</v>
      </c>
      <c r="X588" s="11">
        <v>-10.044214999999999</v>
      </c>
      <c r="Y588" s="11">
        <v>1.398901</v>
      </c>
      <c r="Z588" s="18">
        <f t="shared" si="19"/>
        <v>0.16181031712671162</v>
      </c>
      <c r="AA588" s="11">
        <v>16.181031000000001</v>
      </c>
      <c r="AS588" s="11" t="s">
        <v>76</v>
      </c>
      <c r="AT588" s="11">
        <v>579</v>
      </c>
      <c r="AU588" s="11">
        <v>-10.808282999999999</v>
      </c>
      <c r="AV588" s="11">
        <v>-11.331699</v>
      </c>
      <c r="AW588" s="11">
        <v>0.52341499999999996</v>
      </c>
      <c r="AX588" s="11">
        <v>4.8427239999999996</v>
      </c>
    </row>
    <row r="589" spans="21:50" x14ac:dyDescent="0.35">
      <c r="U589" s="11" t="s">
        <v>76</v>
      </c>
      <c r="V589" s="11">
        <v>1814</v>
      </c>
      <c r="W589" s="11">
        <v>-8.0737989999999993</v>
      </c>
      <c r="X589" s="11">
        <v>-6.7692379999999996</v>
      </c>
      <c r="Y589" s="11">
        <v>1.3045610000000001</v>
      </c>
      <c r="Z589" s="18">
        <f t="shared" si="19"/>
        <v>0.16157957363070349</v>
      </c>
      <c r="AA589" s="11">
        <v>16.157957</v>
      </c>
      <c r="AS589" s="11" t="s">
        <v>76</v>
      </c>
      <c r="AT589" s="11">
        <v>580</v>
      </c>
      <c r="AU589" s="11">
        <v>17.589628000000001</v>
      </c>
      <c r="AV589" s="11">
        <v>17.264619</v>
      </c>
      <c r="AW589" s="11">
        <v>0.32501000000000002</v>
      </c>
      <c r="AX589" s="11">
        <v>1.847736</v>
      </c>
    </row>
    <row r="590" spans="21:50" x14ac:dyDescent="0.35">
      <c r="U590" s="11" t="s">
        <v>76</v>
      </c>
      <c r="V590" s="11">
        <v>1026</v>
      </c>
      <c r="W590" s="11">
        <v>-5.2688639999999998</v>
      </c>
      <c r="X590" s="11">
        <v>-4.4179830000000004</v>
      </c>
      <c r="Y590" s="11">
        <v>0.85087999999999997</v>
      </c>
      <c r="Z590" s="18">
        <f t="shared" si="19"/>
        <v>0.1614921167067512</v>
      </c>
      <c r="AA590" s="11">
        <v>16.149218000000001</v>
      </c>
      <c r="AS590" s="11" t="s">
        <v>83</v>
      </c>
      <c r="AT590" s="11">
        <v>581</v>
      </c>
      <c r="AU590" s="11">
        <v>-4.4473820000000002</v>
      </c>
      <c r="AV590" s="11">
        <v>-6.7374890000000001</v>
      </c>
      <c r="AW590" s="11">
        <v>2.290108</v>
      </c>
      <c r="AX590" s="11">
        <v>51.493395</v>
      </c>
    </row>
    <row r="591" spans="21:50" x14ac:dyDescent="0.35">
      <c r="U591" s="11" t="s">
        <v>76</v>
      </c>
      <c r="V591" s="11">
        <v>653</v>
      </c>
      <c r="W591" s="11">
        <v>-8.1916799999999999</v>
      </c>
      <c r="X591" s="11">
        <v>-6.8829789999999997</v>
      </c>
      <c r="Y591" s="11">
        <v>1.3087009999999999</v>
      </c>
      <c r="Z591" s="18">
        <f t="shared" si="19"/>
        <v>0.15975978065549434</v>
      </c>
      <c r="AA591" s="11">
        <v>15.975978</v>
      </c>
      <c r="AS591" s="11" t="s">
        <v>78</v>
      </c>
      <c r="AT591" s="11">
        <v>582</v>
      </c>
      <c r="AU591" s="11">
        <v>-2.4406189999999999</v>
      </c>
      <c r="AV591" s="11">
        <v>-4.9814990000000003</v>
      </c>
      <c r="AW591" s="11">
        <v>2.5408810000000002</v>
      </c>
      <c r="AX591" s="11" t="s">
        <v>77</v>
      </c>
    </row>
    <row r="592" spans="21:50" x14ac:dyDescent="0.35">
      <c r="U592" s="11" t="s">
        <v>76</v>
      </c>
      <c r="V592" s="11">
        <v>489</v>
      </c>
      <c r="W592" s="11">
        <v>-7.5650510000000004</v>
      </c>
      <c r="X592" s="11">
        <v>-6.3566380000000002</v>
      </c>
      <c r="Y592" s="11">
        <v>1.208412</v>
      </c>
      <c r="Z592" s="18">
        <f t="shared" si="19"/>
        <v>0.15973613396657868</v>
      </c>
      <c r="AA592" s="11">
        <v>15.97362</v>
      </c>
      <c r="AS592" s="11" t="s">
        <v>76</v>
      </c>
      <c r="AT592" s="11">
        <v>583</v>
      </c>
      <c r="AU592" s="11">
        <v>-3.2083469999999998</v>
      </c>
      <c r="AV592" s="11">
        <v>-4.5255890000000001</v>
      </c>
      <c r="AW592" s="11">
        <v>1.317242</v>
      </c>
      <c r="AX592" s="11">
        <v>41.056711999999997</v>
      </c>
    </row>
    <row r="593" spans="21:50" x14ac:dyDescent="0.35">
      <c r="U593" s="11" t="s">
        <v>76</v>
      </c>
      <c r="V593" s="11">
        <v>1405</v>
      </c>
      <c r="W593" s="11">
        <v>-7.8150579999999996</v>
      </c>
      <c r="X593" s="11">
        <v>-6.5709330000000001</v>
      </c>
      <c r="Y593" s="11">
        <v>1.2441249999999999</v>
      </c>
      <c r="Z593" s="18">
        <f t="shared" si="19"/>
        <v>0.15919587544967675</v>
      </c>
      <c r="AA593" s="11">
        <v>15.919585</v>
      </c>
      <c r="AS593" s="11" t="s">
        <v>76</v>
      </c>
      <c r="AT593" s="11">
        <v>584</v>
      </c>
      <c r="AU593" s="11">
        <v>23.976329</v>
      </c>
      <c r="AV593" s="11">
        <v>21.337088000000001</v>
      </c>
      <c r="AW593" s="11">
        <v>2.6392419999999999</v>
      </c>
      <c r="AX593" s="11">
        <v>11.007697</v>
      </c>
    </row>
    <row r="594" spans="21:50" x14ac:dyDescent="0.35">
      <c r="U594" s="11" t="s">
        <v>76</v>
      </c>
      <c r="V594" s="11">
        <v>619</v>
      </c>
      <c r="W594" s="11">
        <v>-9.314012</v>
      </c>
      <c r="X594" s="11">
        <v>-7.8364209999999996</v>
      </c>
      <c r="Y594" s="11">
        <v>1.4775910000000001</v>
      </c>
      <c r="Z594" s="18">
        <f t="shared" si="19"/>
        <v>0.15864173247790533</v>
      </c>
      <c r="AA594" s="11">
        <v>15.864174</v>
      </c>
      <c r="AS594" s="11" t="s">
        <v>76</v>
      </c>
      <c r="AT594" s="11">
        <v>585</v>
      </c>
      <c r="AU594" s="11">
        <v>-16.602826</v>
      </c>
      <c r="AV594" s="11">
        <v>-15.718741</v>
      </c>
      <c r="AW594" s="11">
        <v>0.88408500000000001</v>
      </c>
      <c r="AX594" s="11">
        <v>5.3249079999999998</v>
      </c>
    </row>
    <row r="595" spans="21:50" x14ac:dyDescent="0.35">
      <c r="U595" s="11" t="s">
        <v>76</v>
      </c>
      <c r="V595" s="11">
        <v>40</v>
      </c>
      <c r="W595" s="11">
        <v>7.156358</v>
      </c>
      <c r="X595" s="11">
        <v>6.0213140000000003</v>
      </c>
      <c r="Y595" s="11">
        <v>1.1350439999999999</v>
      </c>
      <c r="Z595" s="18">
        <f t="shared" si="19"/>
        <v>0.15860637491863877</v>
      </c>
      <c r="AA595" s="11">
        <v>15.860642</v>
      </c>
      <c r="AS595" s="11" t="s">
        <v>76</v>
      </c>
      <c r="AT595" s="11">
        <v>586</v>
      </c>
      <c r="AU595" s="11">
        <v>-21.597999000000002</v>
      </c>
      <c r="AV595" s="11">
        <v>-25.659389000000001</v>
      </c>
      <c r="AW595" s="11">
        <v>4.0613900000000003</v>
      </c>
      <c r="AX595" s="11">
        <v>18.804475</v>
      </c>
    </row>
    <row r="596" spans="21:50" x14ac:dyDescent="0.35">
      <c r="U596" s="11" t="s">
        <v>76</v>
      </c>
      <c r="V596" s="11">
        <v>1301</v>
      </c>
      <c r="W596" s="11">
        <v>17.988040000000002</v>
      </c>
      <c r="X596" s="11">
        <v>15.142239999999999</v>
      </c>
      <c r="Y596" s="11">
        <v>2.8458000000000001</v>
      </c>
      <c r="Z596" s="18">
        <f t="shared" si="19"/>
        <v>0.15820511851207802</v>
      </c>
      <c r="AA596" s="11">
        <v>15.820511</v>
      </c>
      <c r="AS596" s="11" t="s">
        <v>76</v>
      </c>
      <c r="AT596" s="11">
        <v>587</v>
      </c>
      <c r="AU596" s="11">
        <v>22.007073999999999</v>
      </c>
      <c r="AV596" s="11">
        <v>17.014218</v>
      </c>
      <c r="AW596" s="11">
        <v>4.9928559999999997</v>
      </c>
      <c r="AX596" s="11">
        <v>22.687505000000002</v>
      </c>
    </row>
    <row r="597" spans="21:50" x14ac:dyDescent="0.35">
      <c r="U597" s="11" t="s">
        <v>76</v>
      </c>
      <c r="V597" s="11">
        <v>648</v>
      </c>
      <c r="W597" s="11">
        <v>-18.278714000000001</v>
      </c>
      <c r="X597" s="11">
        <v>-15.387988</v>
      </c>
      <c r="Y597" s="11">
        <v>2.8907259999999999</v>
      </c>
      <c r="Z597" s="18">
        <f t="shared" si="19"/>
        <v>0.15814712129091793</v>
      </c>
      <c r="AA597" s="11">
        <v>15.81471</v>
      </c>
      <c r="AS597" s="11" t="s">
        <v>78</v>
      </c>
      <c r="AT597" s="11">
        <v>588</v>
      </c>
      <c r="AU597" s="11">
        <v>-14.895963999999999</v>
      </c>
      <c r="AV597" s="11">
        <v>-15.210042</v>
      </c>
      <c r="AW597" s="11">
        <v>0.31407800000000002</v>
      </c>
      <c r="AX597" s="11">
        <v>2.1084770000000002</v>
      </c>
    </row>
    <row r="598" spans="21:50" x14ac:dyDescent="0.35">
      <c r="U598" s="11" t="s">
        <v>76</v>
      </c>
      <c r="V598" s="11">
        <v>350</v>
      </c>
      <c r="W598" s="11">
        <v>-16.539725000000001</v>
      </c>
      <c r="X598" s="11">
        <v>-19.145662999999999</v>
      </c>
      <c r="Y598" s="11">
        <v>2.6059380000000001</v>
      </c>
      <c r="Z598" s="18">
        <f t="shared" si="19"/>
        <v>0.1575563076169646</v>
      </c>
      <c r="AA598" s="11">
        <v>15.755630999999999</v>
      </c>
      <c r="AS598" s="11" t="s">
        <v>83</v>
      </c>
      <c r="AT598" s="11">
        <v>589</v>
      </c>
      <c r="AU598" s="11">
        <v>29.793465999999999</v>
      </c>
      <c r="AV598" s="11">
        <v>25.098886</v>
      </c>
      <c r="AW598" s="11">
        <v>4.6945800000000002</v>
      </c>
      <c r="AX598" s="11">
        <v>15.757078</v>
      </c>
    </row>
    <row r="599" spans="21:50" x14ac:dyDescent="0.35">
      <c r="U599" s="11" t="s">
        <v>76</v>
      </c>
      <c r="V599" s="11">
        <v>781</v>
      </c>
      <c r="W599" s="11">
        <v>11.558488000000001</v>
      </c>
      <c r="X599" s="11">
        <v>13.377580999999999</v>
      </c>
      <c r="Y599" s="11">
        <v>1.8190930000000001</v>
      </c>
      <c r="Z599" s="18">
        <f t="shared" si="19"/>
        <v>0.15738157101517083</v>
      </c>
      <c r="AA599" s="11">
        <v>15.738154</v>
      </c>
      <c r="AS599" s="11" t="s">
        <v>76</v>
      </c>
      <c r="AT599" s="11">
        <v>590</v>
      </c>
      <c r="AU599" s="11">
        <v>-12.812360999999999</v>
      </c>
      <c r="AV599" s="11">
        <v>-14.300818</v>
      </c>
      <c r="AW599" s="11">
        <v>1.4884569999999999</v>
      </c>
      <c r="AX599" s="11">
        <v>11.617349000000001</v>
      </c>
    </row>
    <row r="600" spans="21:50" x14ac:dyDescent="0.35">
      <c r="U600" s="11" t="s">
        <v>76</v>
      </c>
      <c r="V600" s="11">
        <v>802</v>
      </c>
      <c r="W600" s="11">
        <v>-4.9272580000000001</v>
      </c>
      <c r="X600" s="11">
        <v>-5.7026500000000002</v>
      </c>
      <c r="Y600" s="11">
        <v>0.77539199999999997</v>
      </c>
      <c r="Z600" s="18">
        <f t="shared" si="19"/>
        <v>0.15736785043527252</v>
      </c>
      <c r="AA600" s="11">
        <v>15.736784</v>
      </c>
      <c r="AS600" s="11" t="s">
        <v>76</v>
      </c>
      <c r="AT600" s="11">
        <v>591</v>
      </c>
      <c r="AU600" s="11">
        <v>-4.4570410000000003</v>
      </c>
      <c r="AV600" s="11">
        <v>-4.8304270000000002</v>
      </c>
      <c r="AW600" s="11">
        <v>0.373386</v>
      </c>
      <c r="AX600" s="11">
        <v>8.3774309999999996</v>
      </c>
    </row>
    <row r="601" spans="21:50" x14ac:dyDescent="0.35">
      <c r="U601" s="11" t="s">
        <v>76</v>
      </c>
      <c r="V601" s="11">
        <v>1671</v>
      </c>
      <c r="W601" s="11">
        <v>-4.9985600000000003</v>
      </c>
      <c r="X601" s="11">
        <v>-4.2129830000000004</v>
      </c>
      <c r="Y601" s="11">
        <v>0.78557699999999997</v>
      </c>
      <c r="Z601" s="18">
        <f t="shared" si="19"/>
        <v>0.15716066227073394</v>
      </c>
      <c r="AA601" s="11">
        <v>15.716058</v>
      </c>
      <c r="AS601" s="11" t="s">
        <v>76</v>
      </c>
      <c r="AT601" s="11">
        <v>592</v>
      </c>
      <c r="AU601" s="11">
        <v>14.097816999999999</v>
      </c>
      <c r="AV601" s="11">
        <v>7.0692700000000004</v>
      </c>
      <c r="AW601" s="11">
        <v>7.0285469999999997</v>
      </c>
      <c r="AX601" s="11">
        <v>49.855567999999998</v>
      </c>
    </row>
    <row r="602" spans="21:50" x14ac:dyDescent="0.35">
      <c r="U602" s="11" t="s">
        <v>76</v>
      </c>
      <c r="V602" s="11">
        <v>1440</v>
      </c>
      <c r="W602" s="11">
        <v>-4.0728569999999999</v>
      </c>
      <c r="X602" s="11">
        <v>-4.7106370000000002</v>
      </c>
      <c r="Y602" s="11">
        <v>0.63778000000000001</v>
      </c>
      <c r="Z602" s="18">
        <f t="shared" si="19"/>
        <v>0.15659277995765628</v>
      </c>
      <c r="AA602" s="11">
        <v>15.65929</v>
      </c>
      <c r="AS602" s="11" t="s">
        <v>76</v>
      </c>
      <c r="AT602" s="11">
        <v>593</v>
      </c>
      <c r="AU602" s="11">
        <v>-1.9022680000000001</v>
      </c>
      <c r="AV602" s="11">
        <v>-1.238291</v>
      </c>
      <c r="AW602" s="11">
        <v>0.66397799999999996</v>
      </c>
      <c r="AX602" s="11">
        <v>34.904516000000001</v>
      </c>
    </row>
    <row r="603" spans="21:50" x14ac:dyDescent="0.35">
      <c r="U603" s="11" t="s">
        <v>76</v>
      </c>
      <c r="V603" s="11">
        <v>1332</v>
      </c>
      <c r="W603" s="11">
        <v>-10.556694999999999</v>
      </c>
      <c r="X603" s="11">
        <v>-12.204677999999999</v>
      </c>
      <c r="Y603" s="11">
        <v>1.6479820000000001</v>
      </c>
      <c r="Z603" s="18">
        <f t="shared" si="19"/>
        <v>0.15610775910453037</v>
      </c>
      <c r="AA603" s="11">
        <v>15.61078</v>
      </c>
      <c r="AS603" s="11" t="s">
        <v>76</v>
      </c>
      <c r="AT603" s="11">
        <v>594</v>
      </c>
      <c r="AU603" s="11">
        <v>18.487376000000001</v>
      </c>
      <c r="AV603" s="11">
        <v>20.348894000000001</v>
      </c>
      <c r="AW603" s="11">
        <v>1.861518</v>
      </c>
      <c r="AX603" s="11">
        <v>10.069132</v>
      </c>
    </row>
    <row r="604" spans="21:50" x14ac:dyDescent="0.35">
      <c r="U604" s="11" t="s">
        <v>76</v>
      </c>
      <c r="V604" s="11">
        <v>1550</v>
      </c>
      <c r="W604" s="11">
        <v>12.298313</v>
      </c>
      <c r="X604" s="11">
        <v>10.394218</v>
      </c>
      <c r="Y604" s="11">
        <v>1.9040950000000001</v>
      </c>
      <c r="Z604" s="18">
        <f t="shared" si="19"/>
        <v>0.15482570658268333</v>
      </c>
      <c r="AA604" s="11">
        <v>15.482571999999999</v>
      </c>
      <c r="AS604" s="11" t="s">
        <v>76</v>
      </c>
      <c r="AT604" s="11">
        <v>595</v>
      </c>
      <c r="AU604" s="11">
        <v>19.468736</v>
      </c>
      <c r="AV604" s="11">
        <v>15.759345</v>
      </c>
      <c r="AW604" s="11">
        <v>3.7093910000000001</v>
      </c>
      <c r="AX604" s="11">
        <v>19.053065</v>
      </c>
    </row>
    <row r="605" spans="21:50" x14ac:dyDescent="0.35">
      <c r="U605" s="11" t="s">
        <v>76</v>
      </c>
      <c r="V605" s="11">
        <v>14</v>
      </c>
      <c r="W605" s="11">
        <v>-5.6293939999999996</v>
      </c>
      <c r="X605" s="11">
        <v>-4.7582550000000001</v>
      </c>
      <c r="Y605" s="11">
        <v>0.871139</v>
      </c>
      <c r="Z605" s="18">
        <f t="shared" si="19"/>
        <v>0.15474827308232469</v>
      </c>
      <c r="AA605" s="11">
        <v>15.474824</v>
      </c>
      <c r="AS605" s="11" t="s">
        <v>76</v>
      </c>
      <c r="AT605" s="11">
        <v>596</v>
      </c>
      <c r="AU605" s="11">
        <v>-24.733128000000001</v>
      </c>
      <c r="AV605" s="11">
        <v>-24.296576000000002</v>
      </c>
      <c r="AW605" s="11">
        <v>0.43655300000000002</v>
      </c>
      <c r="AX605" s="11">
        <v>1.7650520000000001</v>
      </c>
    </row>
    <row r="606" spans="21:50" x14ac:dyDescent="0.35">
      <c r="U606" s="11" t="s">
        <v>76</v>
      </c>
      <c r="V606" s="11">
        <v>1409</v>
      </c>
      <c r="W606" s="11">
        <v>-12.923302</v>
      </c>
      <c r="X606" s="11">
        <v>-10.927668000000001</v>
      </c>
      <c r="Y606" s="11">
        <v>1.995635</v>
      </c>
      <c r="Z606" s="18">
        <f t="shared" si="19"/>
        <v>0.15442144739788641</v>
      </c>
      <c r="AA606" s="11">
        <v>15.442142</v>
      </c>
      <c r="AS606" s="11" t="s">
        <v>76</v>
      </c>
      <c r="AT606" s="11">
        <v>597</v>
      </c>
      <c r="AU606" s="11">
        <v>-3.7007129999999999</v>
      </c>
      <c r="AV606" s="11">
        <v>-2.8277640000000002</v>
      </c>
      <c r="AW606" s="11">
        <v>0.87294899999999997</v>
      </c>
      <c r="AX606" s="11">
        <v>23.588678000000002</v>
      </c>
    </row>
    <row r="607" spans="21:50" x14ac:dyDescent="0.35">
      <c r="U607" s="11" t="s">
        <v>76</v>
      </c>
      <c r="V607" s="11">
        <v>139</v>
      </c>
      <c r="W607" s="11">
        <v>-15.374359999999999</v>
      </c>
      <c r="X607" s="11">
        <v>-13.00338</v>
      </c>
      <c r="Y607" s="11">
        <v>2.3709799999999999</v>
      </c>
      <c r="Z607" s="18">
        <f t="shared" si="19"/>
        <v>0.15421650071937953</v>
      </c>
      <c r="AA607" s="11">
        <v>15.421647999999999</v>
      </c>
      <c r="AS607" s="11" t="s">
        <v>76</v>
      </c>
      <c r="AT607" s="11">
        <v>598</v>
      </c>
      <c r="AU607" s="11">
        <v>15.603255000000001</v>
      </c>
      <c r="AV607" s="11">
        <v>17.248866</v>
      </c>
      <c r="AW607" s="11">
        <v>1.64561</v>
      </c>
      <c r="AX607" s="11">
        <v>10.546583999999999</v>
      </c>
    </row>
    <row r="608" spans="21:50" x14ac:dyDescent="0.35">
      <c r="U608" s="11" t="s">
        <v>76</v>
      </c>
      <c r="V608" s="11">
        <v>1657</v>
      </c>
      <c r="W608" s="11">
        <v>-11.739525</v>
      </c>
      <c r="X608" s="11">
        <v>-13.549569999999999</v>
      </c>
      <c r="Y608" s="11">
        <v>1.8100449999999999</v>
      </c>
      <c r="Z608" s="18">
        <f t="shared" si="19"/>
        <v>0.15418383622846749</v>
      </c>
      <c r="AA608" s="11">
        <v>15.418385000000001</v>
      </c>
      <c r="AS608" s="11" t="s">
        <v>83</v>
      </c>
      <c r="AT608" s="11">
        <v>599</v>
      </c>
      <c r="AU608" s="11">
        <v>-0.786852</v>
      </c>
      <c r="AV608" s="11">
        <v>-1.187557</v>
      </c>
      <c r="AW608" s="11">
        <v>0.40070499999999998</v>
      </c>
      <c r="AX608" s="11">
        <v>50.925027</v>
      </c>
    </row>
    <row r="609" spans="21:50" x14ac:dyDescent="0.35">
      <c r="U609" s="11" t="s">
        <v>76</v>
      </c>
      <c r="V609" s="11">
        <v>521</v>
      </c>
      <c r="W609" s="11">
        <v>-19.988793000000001</v>
      </c>
      <c r="X609" s="11">
        <v>-16.915880999999999</v>
      </c>
      <c r="Y609" s="11">
        <v>3.0729120000000001</v>
      </c>
      <c r="Z609" s="18">
        <f t="shared" si="19"/>
        <v>0.15373174358251646</v>
      </c>
      <c r="AA609" s="11">
        <v>15.373175</v>
      </c>
      <c r="AS609" s="11" t="s">
        <v>78</v>
      </c>
      <c r="AT609" s="11">
        <v>600</v>
      </c>
      <c r="AU609" s="11">
        <v>2.5958190000000001</v>
      </c>
      <c r="AV609" s="11">
        <v>-15.439207</v>
      </c>
      <c r="AW609" s="11">
        <v>18.035025999999998</v>
      </c>
      <c r="AX609" s="11" t="s">
        <v>77</v>
      </c>
    </row>
    <row r="610" spans="21:50" x14ac:dyDescent="0.35">
      <c r="U610" s="11" t="s">
        <v>76</v>
      </c>
      <c r="V610" s="11">
        <v>12</v>
      </c>
      <c r="W610" s="11">
        <v>14.177001000000001</v>
      </c>
      <c r="X610" s="11">
        <v>16.351119000000001</v>
      </c>
      <c r="Y610" s="11">
        <v>2.174118</v>
      </c>
      <c r="Z610" s="18">
        <f t="shared" si="19"/>
        <v>0.15335528296852063</v>
      </c>
      <c r="AA610" s="11">
        <v>15.335531</v>
      </c>
      <c r="AS610" s="11" t="s">
        <v>76</v>
      </c>
      <c r="AT610" s="11">
        <v>601</v>
      </c>
      <c r="AU610" s="11">
        <v>36.749133</v>
      </c>
      <c r="AV610" s="11">
        <v>37.947353</v>
      </c>
      <c r="AW610" s="11">
        <v>1.198221</v>
      </c>
      <c r="AX610" s="11">
        <v>3.2605409999999999</v>
      </c>
    </row>
    <row r="611" spans="21:50" x14ac:dyDescent="0.35">
      <c r="U611" s="11" t="s">
        <v>76</v>
      </c>
      <c r="V611" s="11">
        <v>62</v>
      </c>
      <c r="W611" s="11">
        <v>-2.6715</v>
      </c>
      <c r="X611" s="11">
        <v>-2.2623229999999999</v>
      </c>
      <c r="Y611" s="11">
        <v>0.40917700000000001</v>
      </c>
      <c r="Z611" s="18">
        <f t="shared" si="19"/>
        <v>0.1531637656747146</v>
      </c>
      <c r="AA611" s="11">
        <v>15.316367</v>
      </c>
      <c r="AS611" s="11" t="s">
        <v>83</v>
      </c>
      <c r="AT611" s="11">
        <v>602</v>
      </c>
      <c r="AU611" s="11">
        <v>-17.498608000000001</v>
      </c>
      <c r="AV611" s="11">
        <v>-21.345419</v>
      </c>
      <c r="AW611" s="11">
        <v>3.8468119999999999</v>
      </c>
      <c r="AX611" s="11">
        <v>21.983529999999998</v>
      </c>
    </row>
    <row r="612" spans="21:50" x14ac:dyDescent="0.35">
      <c r="U612" s="11" t="s">
        <v>76</v>
      </c>
      <c r="V612" s="11">
        <v>1448</v>
      </c>
      <c r="W612" s="11">
        <v>-17.230056000000001</v>
      </c>
      <c r="X612" s="11">
        <v>-14.598511</v>
      </c>
      <c r="Y612" s="11">
        <v>2.6315439999999999</v>
      </c>
      <c r="Z612" s="18">
        <f t="shared" si="19"/>
        <v>0.15272985763946442</v>
      </c>
      <c r="AA612" s="11">
        <v>15.272987000000001</v>
      </c>
      <c r="AS612" s="11" t="s">
        <v>76</v>
      </c>
      <c r="AT612" s="11">
        <v>603</v>
      </c>
      <c r="AU612" s="11">
        <v>-6.537363</v>
      </c>
      <c r="AV612" s="11">
        <v>-9.1972210000000008</v>
      </c>
      <c r="AW612" s="11">
        <v>2.659859</v>
      </c>
      <c r="AX612" s="11">
        <v>40.687030999999998</v>
      </c>
    </row>
    <row r="613" spans="21:50" x14ac:dyDescent="0.35">
      <c r="U613" s="11" t="s">
        <v>76</v>
      </c>
      <c r="V613" s="11">
        <v>1173</v>
      </c>
      <c r="W613" s="11">
        <v>3.7422939999999998</v>
      </c>
      <c r="X613" s="11">
        <v>3.1744409999999998</v>
      </c>
      <c r="Y613" s="11">
        <v>0.56785300000000005</v>
      </c>
      <c r="Z613" s="18">
        <f t="shared" si="19"/>
        <v>0.15173928077270254</v>
      </c>
      <c r="AA613" s="11">
        <v>15.173932000000001</v>
      </c>
      <c r="AS613" s="11" t="s">
        <v>76</v>
      </c>
      <c r="AT613" s="11">
        <v>604</v>
      </c>
      <c r="AU613" s="11">
        <v>-8.3936600000000006</v>
      </c>
      <c r="AV613" s="11">
        <v>-6.1812189999999996</v>
      </c>
      <c r="AW613" s="11">
        <v>2.2124410000000001</v>
      </c>
      <c r="AX613" s="11">
        <v>26.358474999999999</v>
      </c>
    </row>
    <row r="614" spans="21:50" x14ac:dyDescent="0.35">
      <c r="U614" s="11" t="s">
        <v>76</v>
      </c>
      <c r="V614" s="11">
        <v>1527</v>
      </c>
      <c r="W614" s="11">
        <v>-11.002980000000001</v>
      </c>
      <c r="X614" s="11">
        <v>-9.3401650000000007</v>
      </c>
      <c r="Y614" s="11">
        <v>1.6628149999999999</v>
      </c>
      <c r="Z614" s="18">
        <f t="shared" si="19"/>
        <v>0.15112405911852969</v>
      </c>
      <c r="AA614" s="11">
        <v>15.112404</v>
      </c>
      <c r="AS614" s="11" t="s">
        <v>78</v>
      </c>
      <c r="AT614" s="11">
        <v>605</v>
      </c>
      <c r="AU614" s="11">
        <v>-19.223925000000001</v>
      </c>
      <c r="AV614" s="11">
        <v>-17.537253</v>
      </c>
      <c r="AW614" s="11">
        <v>1.6866719999999999</v>
      </c>
      <c r="AX614" s="11">
        <v>8.7738169999999993</v>
      </c>
    </row>
    <row r="615" spans="21:50" x14ac:dyDescent="0.35">
      <c r="U615" s="11" t="s">
        <v>76</v>
      </c>
      <c r="V615" s="11">
        <v>509</v>
      </c>
      <c r="W615" s="11">
        <v>-4.543971</v>
      </c>
      <c r="X615" s="11">
        <v>-3.8581699999999999</v>
      </c>
      <c r="Y615" s="11">
        <v>0.68580099999999999</v>
      </c>
      <c r="Z615" s="18">
        <f t="shared" si="19"/>
        <v>0.15092547905785489</v>
      </c>
      <c r="AA615" s="11">
        <v>15.092544</v>
      </c>
      <c r="AS615" s="11" t="s">
        <v>76</v>
      </c>
      <c r="AT615" s="11">
        <v>606</v>
      </c>
      <c r="AU615" s="11">
        <v>-3.7627489999999999</v>
      </c>
      <c r="AV615" s="11">
        <v>-8.0322150000000008</v>
      </c>
      <c r="AW615" s="11">
        <v>4.2694669999999997</v>
      </c>
      <c r="AX615" s="11" t="s">
        <v>77</v>
      </c>
    </row>
    <row r="616" spans="21:50" x14ac:dyDescent="0.35">
      <c r="U616" s="11" t="s">
        <v>76</v>
      </c>
      <c r="V616" s="11">
        <v>785</v>
      </c>
      <c r="W616" s="11">
        <v>29.473148999999999</v>
      </c>
      <c r="X616" s="11">
        <v>33.877940000000002</v>
      </c>
      <c r="Y616" s="11">
        <v>4.4047910000000003</v>
      </c>
      <c r="Z616" s="18">
        <f t="shared" si="19"/>
        <v>0.14945097994109827</v>
      </c>
      <c r="AA616" s="11">
        <v>14.945099000000001</v>
      </c>
      <c r="AS616" s="11" t="s">
        <v>76</v>
      </c>
      <c r="AT616" s="11">
        <v>607</v>
      </c>
      <c r="AU616" s="11">
        <v>12.200735</v>
      </c>
      <c r="AV616" s="11">
        <v>11.195764</v>
      </c>
      <c r="AW616" s="11">
        <v>1.0049710000000001</v>
      </c>
      <c r="AX616" s="11">
        <v>8.2369679999999992</v>
      </c>
    </row>
    <row r="617" spans="21:50" x14ac:dyDescent="0.35">
      <c r="U617" s="11" t="s">
        <v>76</v>
      </c>
      <c r="V617" s="11">
        <v>1641</v>
      </c>
      <c r="W617" s="11">
        <v>-21.170624</v>
      </c>
      <c r="X617" s="11">
        <v>-18.018972000000002</v>
      </c>
      <c r="Y617" s="11">
        <v>3.151653</v>
      </c>
      <c r="Z617" s="18">
        <f t="shared" si="19"/>
        <v>0.14886915945415685</v>
      </c>
      <c r="AA617" s="11">
        <v>14.886914000000001</v>
      </c>
      <c r="AS617" s="11" t="s">
        <v>76</v>
      </c>
      <c r="AT617" s="11">
        <v>608</v>
      </c>
      <c r="AU617" s="11">
        <v>-11.550065999999999</v>
      </c>
      <c r="AV617" s="11">
        <v>-10.798416</v>
      </c>
      <c r="AW617" s="11">
        <v>0.75165000000000004</v>
      </c>
      <c r="AX617" s="11">
        <v>6.5077550000000004</v>
      </c>
    </row>
    <row r="618" spans="21:50" x14ac:dyDescent="0.35">
      <c r="U618" s="11" t="s">
        <v>76</v>
      </c>
      <c r="V618" s="11">
        <v>1910</v>
      </c>
      <c r="W618" s="11">
        <v>-1.9983040000000001</v>
      </c>
      <c r="X618" s="11">
        <v>-2.2954680000000001</v>
      </c>
      <c r="Y618" s="11">
        <v>0.29716399999999998</v>
      </c>
      <c r="Z618" s="18">
        <f t="shared" si="19"/>
        <v>0.14870810447259275</v>
      </c>
      <c r="AA618" s="11">
        <v>14.870809</v>
      </c>
      <c r="AS618" s="11" t="s">
        <v>76</v>
      </c>
      <c r="AT618" s="11">
        <v>609</v>
      </c>
      <c r="AU618" s="11">
        <v>-17.055793000000001</v>
      </c>
      <c r="AV618" s="11">
        <v>-17.691020999999999</v>
      </c>
      <c r="AW618" s="11">
        <v>0.63522800000000001</v>
      </c>
      <c r="AX618" s="11">
        <v>3.7244120000000001</v>
      </c>
    </row>
    <row r="619" spans="21:50" x14ac:dyDescent="0.35">
      <c r="U619" s="11" t="s">
        <v>76</v>
      </c>
      <c r="V619" s="11">
        <v>1756</v>
      </c>
      <c r="W619" s="11">
        <v>-8.6665690000000009</v>
      </c>
      <c r="X619" s="11">
        <v>-7.382091</v>
      </c>
      <c r="Y619" s="11">
        <v>1.284478</v>
      </c>
      <c r="Z619" s="18">
        <f t="shared" si="19"/>
        <v>0.14821067022024517</v>
      </c>
      <c r="AA619" s="11">
        <v>14.821068</v>
      </c>
      <c r="AS619" s="11" t="s">
        <v>78</v>
      </c>
      <c r="AT619" s="11">
        <v>610</v>
      </c>
      <c r="AU619" s="11">
        <v>-11.839487999999999</v>
      </c>
      <c r="AV619" s="11">
        <v>-10.996608999999999</v>
      </c>
      <c r="AW619" s="11">
        <v>0.84287900000000004</v>
      </c>
      <c r="AX619" s="11">
        <v>7.1192190000000002</v>
      </c>
    </row>
    <row r="620" spans="21:50" x14ac:dyDescent="0.35">
      <c r="U620" s="11" t="s">
        <v>76</v>
      </c>
      <c r="V620" s="11">
        <v>86</v>
      </c>
      <c r="W620" s="11">
        <v>-8.2463499999999996</v>
      </c>
      <c r="X620" s="11">
        <v>-7.0259640000000001</v>
      </c>
      <c r="Y620" s="11">
        <v>1.220386</v>
      </c>
      <c r="Z620" s="18">
        <f t="shared" si="19"/>
        <v>0.14799105058601686</v>
      </c>
      <c r="AA620" s="11">
        <v>14.799103000000001</v>
      </c>
      <c r="AS620" s="11" t="s">
        <v>83</v>
      </c>
      <c r="AT620" s="11">
        <v>611</v>
      </c>
      <c r="AU620" s="11">
        <v>17.465209000000002</v>
      </c>
      <c r="AV620" s="11">
        <v>14.351228000000001</v>
      </c>
      <c r="AW620" s="11">
        <v>3.1139809999999999</v>
      </c>
      <c r="AX620" s="11">
        <v>17.829623000000002</v>
      </c>
    </row>
    <row r="621" spans="21:50" x14ac:dyDescent="0.35">
      <c r="U621" s="11" t="s">
        <v>76</v>
      </c>
      <c r="V621" s="11">
        <v>1909</v>
      </c>
      <c r="W621" s="11">
        <v>14.180713000000001</v>
      </c>
      <c r="X621" s="11">
        <v>16.265992000000001</v>
      </c>
      <c r="Y621" s="11">
        <v>2.0852789999999999</v>
      </c>
      <c r="Z621" s="18">
        <f t="shared" si="19"/>
        <v>0.14705036340556357</v>
      </c>
      <c r="AA621" s="11">
        <v>14.705038</v>
      </c>
      <c r="AS621" s="11" t="s">
        <v>76</v>
      </c>
      <c r="AT621" s="11">
        <v>612</v>
      </c>
      <c r="AU621" s="11">
        <v>-9.7352720000000001</v>
      </c>
      <c r="AV621" s="11">
        <v>-7.3773479999999996</v>
      </c>
      <c r="AW621" s="11">
        <v>2.3579249999999998</v>
      </c>
      <c r="AX621" s="11">
        <v>24.220428999999999</v>
      </c>
    </row>
    <row r="622" spans="21:50" x14ac:dyDescent="0.35">
      <c r="U622" s="11" t="s">
        <v>76</v>
      </c>
      <c r="V622" s="11">
        <v>108</v>
      </c>
      <c r="W622" s="11">
        <v>4.9722460000000002</v>
      </c>
      <c r="X622" s="11">
        <v>4.242534</v>
      </c>
      <c r="Y622" s="11">
        <v>0.72971200000000003</v>
      </c>
      <c r="Z622" s="18">
        <f t="shared" si="19"/>
        <v>0.14675701886028969</v>
      </c>
      <c r="AA622" s="11">
        <v>14.675700000000001</v>
      </c>
      <c r="AS622" s="11" t="s">
        <v>76</v>
      </c>
      <c r="AT622" s="11">
        <v>613</v>
      </c>
      <c r="AU622" s="11">
        <v>-10.67291</v>
      </c>
      <c r="AV622" s="11">
        <v>-10.282816</v>
      </c>
      <c r="AW622" s="11">
        <v>0.390094</v>
      </c>
      <c r="AX622" s="11">
        <v>3.6549930000000002</v>
      </c>
    </row>
    <row r="623" spans="21:50" x14ac:dyDescent="0.35">
      <c r="U623" s="11" t="s">
        <v>76</v>
      </c>
      <c r="V623" s="11">
        <v>427</v>
      </c>
      <c r="W623" s="11">
        <v>-8.6234190000000002</v>
      </c>
      <c r="X623" s="11">
        <v>-9.8844119999999993</v>
      </c>
      <c r="Y623" s="11">
        <v>1.2609919999999999</v>
      </c>
      <c r="Z623" s="18">
        <f t="shared" si="19"/>
        <v>0.14622877538479806</v>
      </c>
      <c r="AA623" s="11">
        <v>14.62288</v>
      </c>
      <c r="AS623" s="11" t="s">
        <v>76</v>
      </c>
      <c r="AT623" s="11">
        <v>614</v>
      </c>
      <c r="AU623" s="11">
        <v>27.257624</v>
      </c>
      <c r="AV623" s="11">
        <v>29.478838</v>
      </c>
      <c r="AW623" s="11">
        <v>2.2212139999999998</v>
      </c>
      <c r="AX623" s="11">
        <v>8.1489650000000005</v>
      </c>
    </row>
    <row r="624" spans="21:50" x14ac:dyDescent="0.35">
      <c r="U624" s="11" t="s">
        <v>76</v>
      </c>
      <c r="V624" s="11">
        <v>1885</v>
      </c>
      <c r="W624" s="11">
        <v>12.413755999999999</v>
      </c>
      <c r="X624" s="11">
        <v>10.609016</v>
      </c>
      <c r="Y624" s="11">
        <v>1.80474</v>
      </c>
      <c r="Z624" s="18">
        <f t="shared" si="19"/>
        <v>0.1453822678647784</v>
      </c>
      <c r="AA624" s="11">
        <v>14.538226999999999</v>
      </c>
      <c r="AS624" s="11" t="s">
        <v>83</v>
      </c>
      <c r="AT624" s="11">
        <v>615</v>
      </c>
      <c r="AU624" s="11">
        <v>45.399990000000003</v>
      </c>
      <c r="AV624" s="11">
        <v>39.691929999999999</v>
      </c>
      <c r="AW624" s="11">
        <v>5.7080590000000004</v>
      </c>
      <c r="AX624" s="11">
        <v>12.572820999999999</v>
      </c>
    </row>
    <row r="625" spans="21:50" x14ac:dyDescent="0.35">
      <c r="U625" s="11" t="s">
        <v>76</v>
      </c>
      <c r="V625" s="11">
        <v>632</v>
      </c>
      <c r="W625" s="11">
        <v>-25.134502999999999</v>
      </c>
      <c r="X625" s="11">
        <v>-21.481909000000002</v>
      </c>
      <c r="Y625" s="11">
        <v>3.6525949999999998</v>
      </c>
      <c r="Z625" s="18">
        <f t="shared" si="19"/>
        <v>0.1453219504678489</v>
      </c>
      <c r="AA625" s="11">
        <v>14.532192999999999</v>
      </c>
      <c r="AS625" s="11" t="s">
        <v>76</v>
      </c>
      <c r="AT625" s="11">
        <v>616</v>
      </c>
      <c r="AU625" s="11">
        <v>-8.7984919999999995</v>
      </c>
      <c r="AV625" s="11">
        <v>-8.0043819999999997</v>
      </c>
      <c r="AW625" s="11">
        <v>0.79410999999999998</v>
      </c>
      <c r="AX625" s="11">
        <v>9.0255200000000002</v>
      </c>
    </row>
    <row r="626" spans="21:50" x14ac:dyDescent="0.35">
      <c r="U626" s="11" t="s">
        <v>76</v>
      </c>
      <c r="V626" s="11">
        <v>123</v>
      </c>
      <c r="W626" s="11">
        <v>-9.2913899999999998</v>
      </c>
      <c r="X626" s="11">
        <v>-7.9424219999999996</v>
      </c>
      <c r="Y626" s="11">
        <v>1.3489679999999999</v>
      </c>
      <c r="Z626" s="18">
        <f t="shared" si="19"/>
        <v>0.14518473554548889</v>
      </c>
      <c r="AA626" s="11">
        <v>14.518475</v>
      </c>
      <c r="AS626" s="11" t="s">
        <v>78</v>
      </c>
      <c r="AT626" s="11">
        <v>617</v>
      </c>
      <c r="AU626" s="11">
        <v>14.342285</v>
      </c>
      <c r="AV626" s="11">
        <v>11.058948000000001</v>
      </c>
      <c r="AW626" s="11">
        <v>3.2833359999999998</v>
      </c>
      <c r="AX626" s="11">
        <v>22.892700999999999</v>
      </c>
    </row>
    <row r="627" spans="21:50" x14ac:dyDescent="0.35">
      <c r="U627" s="11" t="s">
        <v>76</v>
      </c>
      <c r="V627" s="11">
        <v>1878</v>
      </c>
      <c r="W627" s="11">
        <v>-11.669286</v>
      </c>
      <c r="X627" s="11">
        <v>-9.9790109999999999</v>
      </c>
      <c r="Y627" s="11">
        <v>1.690275</v>
      </c>
      <c r="Z627" s="18">
        <f t="shared" si="19"/>
        <v>0.14484819379694697</v>
      </c>
      <c r="AA627" s="11">
        <v>14.484821</v>
      </c>
      <c r="AS627" s="11" t="s">
        <v>76</v>
      </c>
      <c r="AT627" s="11">
        <v>618</v>
      </c>
      <c r="AU627" s="11">
        <v>0.884019</v>
      </c>
      <c r="AV627" s="11">
        <v>3.6413289999999998</v>
      </c>
      <c r="AW627" s="11">
        <v>2.7573099999999999</v>
      </c>
      <c r="AX627" s="11" t="s">
        <v>77</v>
      </c>
    </row>
    <row r="628" spans="21:50" x14ac:dyDescent="0.35">
      <c r="U628" s="11" t="s">
        <v>76</v>
      </c>
      <c r="V628" s="11">
        <v>1407</v>
      </c>
      <c r="W628" s="11">
        <v>-6.7897949999999998</v>
      </c>
      <c r="X628" s="11">
        <v>-7.7704979999999999</v>
      </c>
      <c r="Y628" s="11">
        <v>0.98070400000000002</v>
      </c>
      <c r="Z628" s="18">
        <f t="shared" si="19"/>
        <v>0.14443793958433207</v>
      </c>
      <c r="AA628" s="11">
        <v>14.443788</v>
      </c>
      <c r="AS628" s="11" t="s">
        <v>76</v>
      </c>
      <c r="AT628" s="11">
        <v>619</v>
      </c>
      <c r="AU628" s="11">
        <v>-9.314012</v>
      </c>
      <c r="AV628" s="11">
        <v>-7.8364209999999996</v>
      </c>
      <c r="AW628" s="11">
        <v>1.4775910000000001</v>
      </c>
      <c r="AX628" s="11">
        <v>15.864174</v>
      </c>
    </row>
    <row r="629" spans="21:50" x14ac:dyDescent="0.35">
      <c r="U629" s="11" t="s">
        <v>76</v>
      </c>
      <c r="V629" s="11">
        <v>1908</v>
      </c>
      <c r="W629" s="11">
        <v>17.814706000000001</v>
      </c>
      <c r="X629" s="11">
        <v>15.244267000000001</v>
      </c>
      <c r="Y629" s="11">
        <v>2.5704389999999999</v>
      </c>
      <c r="Z629" s="18">
        <f t="shared" si="19"/>
        <v>0.14428747799711092</v>
      </c>
      <c r="AA629" s="11">
        <v>14.428747</v>
      </c>
      <c r="AS629" s="11" t="s">
        <v>76</v>
      </c>
      <c r="AT629" s="11">
        <v>620</v>
      </c>
      <c r="AU629" s="11">
        <v>-9.5304160000000007</v>
      </c>
      <c r="AV629" s="11">
        <v>-9.0866450000000007</v>
      </c>
      <c r="AW629" s="11">
        <v>0.44377100000000003</v>
      </c>
      <c r="AX629" s="11">
        <v>4.6563699999999999</v>
      </c>
    </row>
    <row r="630" spans="21:50" x14ac:dyDescent="0.35">
      <c r="U630" s="11" t="s">
        <v>76</v>
      </c>
      <c r="V630" s="11">
        <v>1852</v>
      </c>
      <c r="W630" s="11">
        <v>36.893889000000001</v>
      </c>
      <c r="X630" s="11">
        <v>42.206037999999999</v>
      </c>
      <c r="Y630" s="11">
        <v>5.3121489999999998</v>
      </c>
      <c r="Z630" s="18">
        <f t="shared" si="19"/>
        <v>0.14398452274846926</v>
      </c>
      <c r="AA630" s="11">
        <v>14.398453</v>
      </c>
      <c r="AS630" s="11" t="s">
        <v>76</v>
      </c>
      <c r="AT630" s="11">
        <v>621</v>
      </c>
      <c r="AU630" s="11">
        <v>-16.332522000000001</v>
      </c>
      <c r="AV630" s="11">
        <v>-14.725057</v>
      </c>
      <c r="AW630" s="11">
        <v>1.6074649999999999</v>
      </c>
      <c r="AX630" s="11">
        <v>9.8421140000000005</v>
      </c>
    </row>
    <row r="631" spans="21:50" x14ac:dyDescent="0.35">
      <c r="U631" s="11" t="s">
        <v>76</v>
      </c>
      <c r="V631" s="11">
        <v>1826</v>
      </c>
      <c r="W631" s="11">
        <v>13.867467</v>
      </c>
      <c r="X631" s="11">
        <v>11.881677</v>
      </c>
      <c r="Y631" s="11">
        <v>1.9857899999999999</v>
      </c>
      <c r="Z631" s="18">
        <f t="shared" si="19"/>
        <v>0.14319774476477931</v>
      </c>
      <c r="AA631" s="11">
        <v>14.319772</v>
      </c>
      <c r="AS631" s="11" t="s">
        <v>76</v>
      </c>
      <c r="AT631" s="11">
        <v>622</v>
      </c>
      <c r="AU631" s="11">
        <v>-10.554828000000001</v>
      </c>
      <c r="AV631" s="11">
        <v>-8.6252099999999992</v>
      </c>
      <c r="AW631" s="11">
        <v>1.9296180000000001</v>
      </c>
      <c r="AX631" s="11">
        <v>18.281852000000001</v>
      </c>
    </row>
    <row r="632" spans="21:50" x14ac:dyDescent="0.35">
      <c r="U632" s="11" t="s">
        <v>76</v>
      </c>
      <c r="V632" s="11">
        <v>661</v>
      </c>
      <c r="W632" s="11">
        <v>13.313897000000001</v>
      </c>
      <c r="X632" s="11">
        <v>15.219841000000001</v>
      </c>
      <c r="Y632" s="11">
        <v>1.9059440000000001</v>
      </c>
      <c r="Z632" s="18">
        <f t="shared" si="19"/>
        <v>0.14315447986415997</v>
      </c>
      <c r="AA632" s="11">
        <v>14.315448</v>
      </c>
      <c r="AS632" s="11" t="s">
        <v>83</v>
      </c>
      <c r="AT632" s="11">
        <v>623</v>
      </c>
      <c r="AU632" s="11">
        <v>-8.5354810000000008</v>
      </c>
      <c r="AV632" s="11">
        <v>-5.4639259999999998</v>
      </c>
      <c r="AW632" s="11">
        <v>3.071555</v>
      </c>
      <c r="AX632" s="11">
        <v>35.985728999999999</v>
      </c>
    </row>
    <row r="633" spans="21:50" x14ac:dyDescent="0.35">
      <c r="U633" s="11" t="s">
        <v>76</v>
      </c>
      <c r="V633" s="11">
        <v>1453</v>
      </c>
      <c r="W633" s="11">
        <v>-12.340273</v>
      </c>
      <c r="X633" s="11">
        <v>-10.57521</v>
      </c>
      <c r="Y633" s="11">
        <v>1.765063</v>
      </c>
      <c r="Z633" s="18">
        <f t="shared" si="19"/>
        <v>0.14303273517530771</v>
      </c>
      <c r="AA633" s="11">
        <v>14.303276</v>
      </c>
      <c r="AS633" s="11" t="s">
        <v>78</v>
      </c>
      <c r="AT633" s="11">
        <v>624</v>
      </c>
      <c r="AU633" s="11">
        <v>-14.731870000000001</v>
      </c>
      <c r="AV633" s="11">
        <v>-9.4255359999999992</v>
      </c>
      <c r="AW633" s="11">
        <v>5.3063339999999997</v>
      </c>
      <c r="AX633" s="11">
        <v>36.019418000000002</v>
      </c>
    </row>
    <row r="634" spans="21:50" x14ac:dyDescent="0.35">
      <c r="U634" s="11" t="s">
        <v>76</v>
      </c>
      <c r="V634" s="11">
        <v>310</v>
      </c>
      <c r="W634" s="11">
        <v>-15.325621999999999</v>
      </c>
      <c r="X634" s="11">
        <v>-13.13688</v>
      </c>
      <c r="Y634" s="11">
        <v>2.188742</v>
      </c>
      <c r="Z634" s="18">
        <f t="shared" si="19"/>
        <v>0.14281586744081251</v>
      </c>
      <c r="AA634" s="11">
        <v>14.281584000000001</v>
      </c>
      <c r="AS634" s="11" t="s">
        <v>76</v>
      </c>
      <c r="AT634" s="11">
        <v>625</v>
      </c>
      <c r="AU634" s="11">
        <v>2.5039899999999999</v>
      </c>
      <c r="AV634" s="11">
        <v>1.9481999999999999</v>
      </c>
      <c r="AW634" s="11">
        <v>0.55579000000000001</v>
      </c>
      <c r="AX634" s="11">
        <v>22.196158</v>
      </c>
    </row>
    <row r="635" spans="21:50" x14ac:dyDescent="0.35">
      <c r="U635" s="11" t="s">
        <v>76</v>
      </c>
      <c r="V635" s="11">
        <v>1771</v>
      </c>
      <c r="W635" s="11">
        <v>8.8007120000000008</v>
      </c>
      <c r="X635" s="11">
        <v>7.5457960000000002</v>
      </c>
      <c r="Y635" s="11">
        <v>1.2549170000000001</v>
      </c>
      <c r="Z635" s="18">
        <f t="shared" si="19"/>
        <v>0.14259266750235663</v>
      </c>
      <c r="AA635" s="11">
        <v>14.259261</v>
      </c>
      <c r="AS635" s="11" t="s">
        <v>76</v>
      </c>
      <c r="AT635" s="11">
        <v>626</v>
      </c>
      <c r="AU635" s="11">
        <v>-2.498812</v>
      </c>
      <c r="AV635" s="11">
        <v>0.150146</v>
      </c>
      <c r="AW635" s="11">
        <v>2.6489579999999999</v>
      </c>
      <c r="AX635" s="11" t="s">
        <v>77</v>
      </c>
    </row>
    <row r="636" spans="21:50" x14ac:dyDescent="0.35">
      <c r="U636" s="11" t="s">
        <v>76</v>
      </c>
      <c r="V636" s="11">
        <v>1379</v>
      </c>
      <c r="W636" s="11">
        <v>22.49888</v>
      </c>
      <c r="X636" s="11">
        <v>25.704640000000001</v>
      </c>
      <c r="Y636" s="11">
        <v>3.2057600000000002</v>
      </c>
      <c r="Z636" s="18">
        <f t="shared" si="19"/>
        <v>0.14248531482456017</v>
      </c>
      <c r="AA636" s="11">
        <v>14.248533</v>
      </c>
      <c r="AS636" s="11" t="s">
        <v>83</v>
      </c>
      <c r="AT636" s="11">
        <v>627</v>
      </c>
      <c r="AU636" s="11">
        <v>-11.811809</v>
      </c>
      <c r="AV636" s="11">
        <v>-13.952736</v>
      </c>
      <c r="AW636" s="11">
        <v>2.140927</v>
      </c>
      <c r="AX636" s="11">
        <v>18.125306999999999</v>
      </c>
    </row>
    <row r="637" spans="21:50" x14ac:dyDescent="0.35">
      <c r="U637" s="11" t="s">
        <v>76</v>
      </c>
      <c r="V637" s="11">
        <v>53</v>
      </c>
      <c r="W637" s="11">
        <v>6.1232670000000002</v>
      </c>
      <c r="X637" s="11">
        <v>5.2544120000000003</v>
      </c>
      <c r="Y637" s="11">
        <v>0.86885400000000002</v>
      </c>
      <c r="Z637" s="18">
        <f t="shared" si="19"/>
        <v>0.1418938615611568</v>
      </c>
      <c r="AA637" s="11">
        <v>14.189387</v>
      </c>
      <c r="AS637" s="11" t="s">
        <v>76</v>
      </c>
      <c r="AT637" s="11">
        <v>628</v>
      </c>
      <c r="AU637" s="11">
        <v>-20.135921</v>
      </c>
      <c r="AV637" s="11">
        <v>-20.565837999999999</v>
      </c>
      <c r="AW637" s="11">
        <v>0.42991699999999999</v>
      </c>
      <c r="AX637" s="11">
        <v>2.1350760000000002</v>
      </c>
    </row>
    <row r="638" spans="21:50" x14ac:dyDescent="0.35">
      <c r="U638" s="11" t="s">
        <v>76</v>
      </c>
      <c r="V638" s="11">
        <v>1323</v>
      </c>
      <c r="W638" s="11">
        <v>-8.7702910000000003</v>
      </c>
      <c r="X638" s="11">
        <v>-7.5366030000000004</v>
      </c>
      <c r="Y638" s="11">
        <v>1.233687</v>
      </c>
      <c r="Z638" s="18">
        <f t="shared" si="19"/>
        <v>0.14066659817787117</v>
      </c>
      <c r="AA638" s="11">
        <v>14.066663999999999</v>
      </c>
      <c r="AS638" s="11" t="s">
        <v>76</v>
      </c>
      <c r="AT638" s="11">
        <v>629</v>
      </c>
      <c r="AU638" s="11">
        <v>-15.411343</v>
      </c>
      <c r="AV638" s="11">
        <v>-16.42709</v>
      </c>
      <c r="AW638" s="11">
        <v>1.015747</v>
      </c>
      <c r="AX638" s="11">
        <v>6.5909050000000002</v>
      </c>
    </row>
    <row r="639" spans="21:50" x14ac:dyDescent="0.35">
      <c r="U639" s="11" t="s">
        <v>76</v>
      </c>
      <c r="V639" s="11">
        <v>246</v>
      </c>
      <c r="W639" s="11">
        <v>-17.695615</v>
      </c>
      <c r="X639" s="11">
        <v>-15.210371</v>
      </c>
      <c r="Y639" s="11">
        <v>2.4852439999999998</v>
      </c>
      <c r="Z639" s="18">
        <f t="shared" si="19"/>
        <v>0.14044405916380978</v>
      </c>
      <c r="AA639" s="11">
        <v>14.044404999999999</v>
      </c>
      <c r="AS639" s="11" t="s">
        <v>78</v>
      </c>
      <c r="AT639" s="11">
        <v>630</v>
      </c>
      <c r="AU639" s="11">
        <v>-2.764205</v>
      </c>
      <c r="AV639" s="11">
        <v>-2.5488209999999998</v>
      </c>
      <c r="AW639" s="11">
        <v>0.21538399999999999</v>
      </c>
      <c r="AX639" s="11">
        <v>7.7918950000000002</v>
      </c>
    </row>
    <row r="640" spans="21:50" x14ac:dyDescent="0.35">
      <c r="U640" s="11" t="s">
        <v>76</v>
      </c>
      <c r="V640" s="11">
        <v>1590</v>
      </c>
      <c r="W640" s="11">
        <v>-19.962741000000001</v>
      </c>
      <c r="X640" s="11">
        <v>-17.167999999999999</v>
      </c>
      <c r="Y640" s="11">
        <v>2.7947410000000001</v>
      </c>
      <c r="Z640" s="18">
        <f t="shared" si="19"/>
        <v>0.13999785901144537</v>
      </c>
      <c r="AA640" s="11">
        <v>13.999786</v>
      </c>
      <c r="AS640" s="11" t="s">
        <v>76</v>
      </c>
      <c r="AT640" s="11">
        <v>631</v>
      </c>
      <c r="AU640" s="11">
        <v>-9.4263680000000001</v>
      </c>
      <c r="AV640" s="11">
        <v>-7.0690119999999999</v>
      </c>
      <c r="AW640" s="11">
        <v>2.3573559999999998</v>
      </c>
      <c r="AX640" s="11">
        <v>25.008102999999998</v>
      </c>
    </row>
    <row r="641" spans="21:50" x14ac:dyDescent="0.35">
      <c r="U641" s="11" t="s">
        <v>76</v>
      </c>
      <c r="V641" s="11">
        <v>1383</v>
      </c>
      <c r="W641" s="11">
        <v>-13.250176</v>
      </c>
      <c r="X641" s="11">
        <v>-11.401077000000001</v>
      </c>
      <c r="Y641" s="11">
        <v>1.8490979999999999</v>
      </c>
      <c r="Z641" s="18">
        <f t="shared" si="19"/>
        <v>0.13955271235642455</v>
      </c>
      <c r="AA641" s="11">
        <v>13.955275</v>
      </c>
      <c r="AS641" s="11" t="s">
        <v>76</v>
      </c>
      <c r="AT641" s="11">
        <v>632</v>
      </c>
      <c r="AU641" s="11">
        <v>-25.134502999999999</v>
      </c>
      <c r="AV641" s="11">
        <v>-21.481909000000002</v>
      </c>
      <c r="AW641" s="11">
        <v>3.6525949999999998</v>
      </c>
      <c r="AX641" s="11">
        <v>14.532192999999999</v>
      </c>
    </row>
    <row r="642" spans="21:50" x14ac:dyDescent="0.35">
      <c r="U642" s="11" t="s">
        <v>76</v>
      </c>
      <c r="V642" s="11">
        <v>229</v>
      </c>
      <c r="W642" s="11">
        <v>17.833043</v>
      </c>
      <c r="X642" s="11">
        <v>20.319427000000001</v>
      </c>
      <c r="Y642" s="11">
        <v>2.4863840000000001</v>
      </c>
      <c r="Z642" s="18">
        <f t="shared" si="19"/>
        <v>0.13942567177121706</v>
      </c>
      <c r="AA642" s="11">
        <v>13.942565999999999</v>
      </c>
      <c r="AS642" s="11" t="s">
        <v>83</v>
      </c>
      <c r="AT642" s="11">
        <v>633</v>
      </c>
      <c r="AU642" s="11">
        <v>-4.0726209999999998</v>
      </c>
      <c r="AV642" s="11">
        <v>-3.8421129999999999</v>
      </c>
      <c r="AW642" s="11">
        <v>0.23050799999999999</v>
      </c>
      <c r="AX642" s="11">
        <v>5.6599529999999998</v>
      </c>
    </row>
    <row r="643" spans="21:50" x14ac:dyDescent="0.35">
      <c r="U643" s="11" t="s">
        <v>76</v>
      </c>
      <c r="V643" s="11">
        <v>736</v>
      </c>
      <c r="W643" s="11">
        <v>4.0392859999999997</v>
      </c>
      <c r="X643" s="11">
        <v>4.6006790000000004</v>
      </c>
      <c r="Y643" s="11">
        <v>0.56139300000000003</v>
      </c>
      <c r="Z643" s="18">
        <f t="shared" si="19"/>
        <v>0.13898322624344997</v>
      </c>
      <c r="AA643" s="11">
        <v>13.898326000000001</v>
      </c>
      <c r="AS643" s="11" t="s">
        <v>76</v>
      </c>
      <c r="AT643" s="11">
        <v>634</v>
      </c>
      <c r="AU643" s="11">
        <v>-10.577339</v>
      </c>
      <c r="AV643" s="11">
        <v>-11.083994000000001</v>
      </c>
      <c r="AW643" s="11">
        <v>0.50665499999999997</v>
      </c>
      <c r="AX643" s="11">
        <v>4.7900029999999996</v>
      </c>
    </row>
    <row r="644" spans="21:50" x14ac:dyDescent="0.35">
      <c r="U644" s="11" t="s">
        <v>76</v>
      </c>
      <c r="V644" s="11">
        <v>1212</v>
      </c>
      <c r="W644" s="11">
        <v>18.850676</v>
      </c>
      <c r="X644" s="11">
        <v>16.242287999999999</v>
      </c>
      <c r="Y644" s="11">
        <v>2.6083880000000002</v>
      </c>
      <c r="Z644" s="18">
        <f t="shared" si="19"/>
        <v>0.13837105894770035</v>
      </c>
      <c r="AA644" s="11">
        <v>13.837106</v>
      </c>
      <c r="AS644" s="11" t="s">
        <v>76</v>
      </c>
      <c r="AT644" s="11">
        <v>635</v>
      </c>
      <c r="AU644" s="11">
        <v>-1.781417</v>
      </c>
      <c r="AV644" s="11">
        <v>-1.7187380000000001</v>
      </c>
      <c r="AW644" s="11">
        <v>6.268E-2</v>
      </c>
      <c r="AX644" s="11">
        <v>3.518526</v>
      </c>
    </row>
    <row r="645" spans="21:50" x14ac:dyDescent="0.35">
      <c r="U645" s="11" t="s">
        <v>76</v>
      </c>
      <c r="V645" s="11">
        <v>1033</v>
      </c>
      <c r="W645" s="11">
        <v>8.9560929999999992</v>
      </c>
      <c r="X645" s="11">
        <v>10.194856</v>
      </c>
      <c r="Y645" s="11">
        <v>1.2387630000000001</v>
      </c>
      <c r="Z645" s="18">
        <f t="shared" si="19"/>
        <v>0.13831511128792434</v>
      </c>
      <c r="AA645" s="11">
        <v>13.831516000000001</v>
      </c>
      <c r="AS645" s="11" t="s">
        <v>76</v>
      </c>
      <c r="AT645" s="11">
        <v>636</v>
      </c>
      <c r="AU645" s="11">
        <v>32.927098999999998</v>
      </c>
      <c r="AV645" s="11">
        <v>35.768470000000001</v>
      </c>
      <c r="AW645" s="11">
        <v>2.8413710000000001</v>
      </c>
      <c r="AX645" s="11">
        <v>8.6292779999999993</v>
      </c>
    </row>
    <row r="646" spans="21:50" x14ac:dyDescent="0.35">
      <c r="U646" s="11" t="s">
        <v>76</v>
      </c>
      <c r="V646" s="11">
        <v>1463</v>
      </c>
      <c r="W646" s="11">
        <v>21.830159999999999</v>
      </c>
      <c r="X646" s="11">
        <v>18.815733000000002</v>
      </c>
      <c r="Y646" s="11">
        <v>3.014427</v>
      </c>
      <c r="Z646" s="18">
        <f t="shared" si="19"/>
        <v>0.13808542859969877</v>
      </c>
      <c r="AA646" s="11">
        <v>13.808543999999999</v>
      </c>
      <c r="AS646" s="11" t="s">
        <v>78</v>
      </c>
      <c r="AT646" s="11">
        <v>637</v>
      </c>
      <c r="AU646" s="11">
        <v>-19.688058000000002</v>
      </c>
      <c r="AV646" s="11">
        <v>-17.163581000000001</v>
      </c>
      <c r="AW646" s="11">
        <v>2.5244770000000001</v>
      </c>
      <c r="AX646" s="11">
        <v>12.822378</v>
      </c>
    </row>
    <row r="647" spans="21:50" x14ac:dyDescent="0.35">
      <c r="U647" s="11" t="s">
        <v>76</v>
      </c>
      <c r="V647" s="11">
        <v>1816</v>
      </c>
      <c r="W647" s="11">
        <v>-25.735512</v>
      </c>
      <c r="X647" s="11">
        <v>-22.208105</v>
      </c>
      <c r="Y647" s="11">
        <v>3.5274070000000002</v>
      </c>
      <c r="Z647" s="18">
        <f t="shared" si="19"/>
        <v>0.13706379729301676</v>
      </c>
      <c r="AA647" s="11">
        <v>13.706379999999999</v>
      </c>
      <c r="AS647" s="11" t="s">
        <v>78</v>
      </c>
      <c r="AT647" s="11">
        <v>638</v>
      </c>
      <c r="AU647" s="11">
        <v>-22.907442</v>
      </c>
      <c r="AV647" s="11">
        <v>-20.022877999999999</v>
      </c>
      <c r="AW647" s="11">
        <v>2.8845640000000001</v>
      </c>
      <c r="AX647" s="11">
        <v>12.592259</v>
      </c>
    </row>
    <row r="648" spans="21:50" x14ac:dyDescent="0.35">
      <c r="U648" s="11" t="s">
        <v>76</v>
      </c>
      <c r="V648" s="11">
        <v>719</v>
      </c>
      <c r="W648" s="11">
        <v>-4.7453149999999997</v>
      </c>
      <c r="X648" s="11">
        <v>-4.1010980000000004</v>
      </c>
      <c r="Y648" s="11">
        <v>0.64421700000000004</v>
      </c>
      <c r="Z648" s="18">
        <f t="shared" si="19"/>
        <v>0.13575853236297275</v>
      </c>
      <c r="AA648" s="11">
        <v>13.575863</v>
      </c>
      <c r="AS648" s="11" t="s">
        <v>76</v>
      </c>
      <c r="AT648" s="11">
        <v>639</v>
      </c>
      <c r="AU648" s="11">
        <v>-12.046526</v>
      </c>
      <c r="AV648" s="11">
        <v>-12.402711</v>
      </c>
      <c r="AW648" s="11">
        <v>0.35618499999999997</v>
      </c>
      <c r="AX648" s="11">
        <v>2.956747</v>
      </c>
    </row>
    <row r="649" spans="21:50" x14ac:dyDescent="0.35">
      <c r="U649" s="11" t="s">
        <v>76</v>
      </c>
      <c r="V649" s="11">
        <v>937</v>
      </c>
      <c r="W649" s="11">
        <v>14.384335</v>
      </c>
      <c r="X649" s="11">
        <v>12.437358</v>
      </c>
      <c r="Y649" s="11">
        <v>1.946977</v>
      </c>
      <c r="Z649" s="18">
        <f t="shared" ref="Z649:Z712" si="20">ABS(Y649/W649)</f>
        <v>0.13535398056288317</v>
      </c>
      <c r="AA649" s="11">
        <v>13.535396</v>
      </c>
      <c r="AS649" s="11" t="s">
        <v>76</v>
      </c>
      <c r="AT649" s="11">
        <v>640</v>
      </c>
      <c r="AU649" s="11">
        <v>-6.4205800000000002</v>
      </c>
      <c r="AV649" s="11">
        <v>-8.23766</v>
      </c>
      <c r="AW649" s="11">
        <v>1.81708</v>
      </c>
      <c r="AX649" s="11">
        <v>28.300872999999999</v>
      </c>
    </row>
    <row r="650" spans="21:50" x14ac:dyDescent="0.35">
      <c r="U650" s="11" t="s">
        <v>76</v>
      </c>
      <c r="V650" s="11">
        <v>1704</v>
      </c>
      <c r="W650" s="11">
        <v>-9.7190750000000001</v>
      </c>
      <c r="X650" s="11">
        <v>-11.029017</v>
      </c>
      <c r="Y650" s="11">
        <v>1.3099419999999999</v>
      </c>
      <c r="Z650" s="18">
        <f t="shared" si="20"/>
        <v>0.134780521808917</v>
      </c>
      <c r="AA650" s="11">
        <v>13.478047999999999</v>
      </c>
      <c r="AS650" s="11" t="s">
        <v>76</v>
      </c>
      <c r="AT650" s="11">
        <v>641</v>
      </c>
      <c r="AU650" s="11">
        <v>-5.3152340000000002</v>
      </c>
      <c r="AV650" s="11">
        <v>-7.1523839999999996</v>
      </c>
      <c r="AW650" s="11">
        <v>1.8371500000000001</v>
      </c>
      <c r="AX650" s="11">
        <v>34.563856000000001</v>
      </c>
    </row>
    <row r="651" spans="21:50" x14ac:dyDescent="0.35">
      <c r="U651" s="11" t="s">
        <v>76</v>
      </c>
      <c r="V651" s="11">
        <v>901</v>
      </c>
      <c r="W651" s="11">
        <v>-14.427858000000001</v>
      </c>
      <c r="X651" s="11">
        <v>-12.487083</v>
      </c>
      <c r="Y651" s="11">
        <v>1.9407760000000001</v>
      </c>
      <c r="Z651" s="18">
        <f t="shared" si="20"/>
        <v>0.13451587893365738</v>
      </c>
      <c r="AA651" s="11">
        <v>13.451585</v>
      </c>
      <c r="AS651" s="11" t="s">
        <v>76</v>
      </c>
      <c r="AT651" s="11">
        <v>642</v>
      </c>
      <c r="AU651" s="11">
        <v>10.043393</v>
      </c>
      <c r="AV651" s="11">
        <v>13.089759000000001</v>
      </c>
      <c r="AW651" s="11">
        <v>3.0463659999999999</v>
      </c>
      <c r="AX651" s="11">
        <v>30.332039999999999</v>
      </c>
    </row>
    <row r="652" spans="21:50" x14ac:dyDescent="0.35">
      <c r="U652" s="11" t="s">
        <v>76</v>
      </c>
      <c r="V652" s="11">
        <v>54</v>
      </c>
      <c r="W652" s="11">
        <v>14.869598999999999</v>
      </c>
      <c r="X652" s="11">
        <v>12.874363000000001</v>
      </c>
      <c r="Y652" s="11">
        <v>1.995236</v>
      </c>
      <c r="Z652" s="18">
        <f t="shared" si="20"/>
        <v>0.13418223315907848</v>
      </c>
      <c r="AA652" s="11">
        <v>13.418226000000001</v>
      </c>
      <c r="AS652" s="11" t="s">
        <v>83</v>
      </c>
      <c r="AT652" s="11">
        <v>643</v>
      </c>
      <c r="AU652" s="11">
        <v>-29.054105</v>
      </c>
      <c r="AV652" s="11">
        <v>-27.982019999999999</v>
      </c>
      <c r="AW652" s="11">
        <v>1.072085</v>
      </c>
      <c r="AX652" s="11">
        <v>3.6899609999999998</v>
      </c>
    </row>
    <row r="653" spans="21:50" x14ac:dyDescent="0.35">
      <c r="U653" s="11" t="s">
        <v>76</v>
      </c>
      <c r="V653" s="11">
        <v>696</v>
      </c>
      <c r="W653" s="11">
        <v>-11.672689999999999</v>
      </c>
      <c r="X653" s="11">
        <v>-10.106757999999999</v>
      </c>
      <c r="Y653" s="11">
        <v>1.5659320000000001</v>
      </c>
      <c r="Z653" s="18">
        <f t="shared" si="20"/>
        <v>0.13415348133120988</v>
      </c>
      <c r="AA653" s="11">
        <v>13.41535</v>
      </c>
      <c r="AS653" s="11" t="s">
        <v>78</v>
      </c>
      <c r="AT653" s="11">
        <v>644</v>
      </c>
      <c r="AU653" s="11">
        <v>21.350960000000001</v>
      </c>
      <c r="AV653" s="11">
        <v>16.663440999999999</v>
      </c>
      <c r="AW653" s="11">
        <v>4.687519</v>
      </c>
      <c r="AX653" s="11">
        <v>21.954605000000001</v>
      </c>
    </row>
    <row r="654" spans="21:50" x14ac:dyDescent="0.35">
      <c r="U654" s="11" t="s">
        <v>76</v>
      </c>
      <c r="V654" s="11">
        <v>1962</v>
      </c>
      <c r="W654" s="11">
        <v>-12.838832999999999</v>
      </c>
      <c r="X654" s="11">
        <v>-14.561168</v>
      </c>
      <c r="Y654" s="11">
        <v>1.7223349999999999</v>
      </c>
      <c r="Z654" s="18">
        <f t="shared" si="20"/>
        <v>0.13415043251984041</v>
      </c>
      <c r="AA654" s="11">
        <v>13.415039999999999</v>
      </c>
      <c r="AS654" s="11" t="s">
        <v>83</v>
      </c>
      <c r="AT654" s="11">
        <v>645</v>
      </c>
      <c r="AU654" s="11">
        <v>4.2325949999999999</v>
      </c>
      <c r="AV654" s="11">
        <v>1.6823589999999999</v>
      </c>
      <c r="AW654" s="11">
        <v>2.5502359999999999</v>
      </c>
      <c r="AX654" s="11">
        <v>60.252307999999999</v>
      </c>
    </row>
    <row r="655" spans="21:50" x14ac:dyDescent="0.35">
      <c r="U655" s="11" t="s">
        <v>76</v>
      </c>
      <c r="V655" s="11">
        <v>390</v>
      </c>
      <c r="W655" s="11">
        <v>-9.0422530000000005</v>
      </c>
      <c r="X655" s="11">
        <v>-7.8296979999999996</v>
      </c>
      <c r="Y655" s="11">
        <v>1.212555</v>
      </c>
      <c r="Z655" s="18">
        <f t="shared" si="20"/>
        <v>0.13409876941067675</v>
      </c>
      <c r="AA655" s="11">
        <v>13.409879</v>
      </c>
      <c r="AS655" s="11" t="s">
        <v>76</v>
      </c>
      <c r="AT655" s="11">
        <v>646</v>
      </c>
      <c r="AU655" s="11">
        <v>6.1561430000000001</v>
      </c>
      <c r="AV655" s="11">
        <v>8.9610330000000005</v>
      </c>
      <c r="AW655" s="11">
        <v>2.8048899999999999</v>
      </c>
      <c r="AX655" s="11">
        <v>45.562466000000001</v>
      </c>
    </row>
    <row r="656" spans="21:50" x14ac:dyDescent="0.35">
      <c r="U656" s="11" t="s">
        <v>76</v>
      </c>
      <c r="V656" s="11">
        <v>981</v>
      </c>
      <c r="W656" s="11">
        <v>-13.933903000000001</v>
      </c>
      <c r="X656" s="11">
        <v>-12.06578</v>
      </c>
      <c r="Y656" s="11">
        <v>1.868123</v>
      </c>
      <c r="Z656" s="18">
        <f t="shared" si="20"/>
        <v>0.1340703319091571</v>
      </c>
      <c r="AA656" s="11">
        <v>13.407033999999999</v>
      </c>
      <c r="AS656" s="11" t="s">
        <v>76</v>
      </c>
      <c r="AT656" s="11">
        <v>647</v>
      </c>
      <c r="AU656" s="11">
        <v>-0.122101</v>
      </c>
      <c r="AV656" s="11">
        <v>-1.264025</v>
      </c>
      <c r="AW656" s="11">
        <v>1.1419239999999999</v>
      </c>
      <c r="AX656" s="11" t="s">
        <v>77</v>
      </c>
    </row>
    <row r="657" spans="21:50" x14ac:dyDescent="0.35">
      <c r="U657" s="11" t="s">
        <v>76</v>
      </c>
      <c r="V657" s="11">
        <v>1813</v>
      </c>
      <c r="W657" s="11">
        <v>33.484381999999997</v>
      </c>
      <c r="X657" s="11">
        <v>29.010684999999999</v>
      </c>
      <c r="Y657" s="11">
        <v>4.4736969999999996</v>
      </c>
      <c r="Z657" s="18">
        <f t="shared" si="20"/>
        <v>0.13360548210207374</v>
      </c>
      <c r="AA657" s="11">
        <v>13.360549000000001</v>
      </c>
      <c r="AS657" s="11" t="s">
        <v>76</v>
      </c>
      <c r="AT657" s="11">
        <v>648</v>
      </c>
      <c r="AU657" s="11">
        <v>-18.278714000000001</v>
      </c>
      <c r="AV657" s="11">
        <v>-15.387988</v>
      </c>
      <c r="AW657" s="11">
        <v>2.8907259999999999</v>
      </c>
      <c r="AX657" s="11">
        <v>15.81471</v>
      </c>
    </row>
    <row r="658" spans="21:50" x14ac:dyDescent="0.35">
      <c r="U658" s="11" t="s">
        <v>76</v>
      </c>
      <c r="V658" s="11">
        <v>774</v>
      </c>
      <c r="W658" s="11">
        <v>5.5394680000000003</v>
      </c>
      <c r="X658" s="11">
        <v>6.2790119999999998</v>
      </c>
      <c r="Y658" s="11">
        <v>0.73954399999999998</v>
      </c>
      <c r="Z658" s="18">
        <f t="shared" si="20"/>
        <v>0.1335045170402645</v>
      </c>
      <c r="AA658" s="11">
        <v>13.350448999999999</v>
      </c>
      <c r="AS658" s="11" t="s">
        <v>76</v>
      </c>
      <c r="AT658" s="11">
        <v>649</v>
      </c>
      <c r="AU658" s="11">
        <v>23.610544000000001</v>
      </c>
      <c r="AV658" s="11">
        <v>21.741268000000002</v>
      </c>
      <c r="AW658" s="11">
        <v>1.8692759999999999</v>
      </c>
      <c r="AX658" s="11">
        <v>7.9171240000000003</v>
      </c>
    </row>
    <row r="659" spans="21:50" x14ac:dyDescent="0.35">
      <c r="U659" s="11" t="s">
        <v>76</v>
      </c>
      <c r="V659" s="11">
        <v>1768</v>
      </c>
      <c r="W659" s="11">
        <v>-10.335281999999999</v>
      </c>
      <c r="X659" s="11">
        <v>-8.9612379999999998</v>
      </c>
      <c r="Y659" s="11">
        <v>1.374044</v>
      </c>
      <c r="Z659" s="18">
        <f t="shared" si="20"/>
        <v>0.13294692878239803</v>
      </c>
      <c r="AA659" s="11">
        <v>13.294692</v>
      </c>
      <c r="AS659" s="11" t="s">
        <v>76</v>
      </c>
      <c r="AT659" s="11">
        <v>650</v>
      </c>
      <c r="AU659" s="11">
        <v>2.8589159999999998</v>
      </c>
      <c r="AV659" s="11">
        <v>-0.16047900000000001</v>
      </c>
      <c r="AW659" s="11">
        <v>3.0193949999999998</v>
      </c>
      <c r="AX659" s="11" t="s">
        <v>77</v>
      </c>
    </row>
    <row r="660" spans="21:50" x14ac:dyDescent="0.35">
      <c r="U660" s="11" t="s">
        <v>76</v>
      </c>
      <c r="V660" s="11">
        <v>488</v>
      </c>
      <c r="W660" s="11">
        <v>-7.1077199999999996</v>
      </c>
      <c r="X660" s="11">
        <v>-6.1652199999999997</v>
      </c>
      <c r="Y660" s="11">
        <v>0.9425</v>
      </c>
      <c r="Z660" s="18">
        <f t="shared" si="20"/>
        <v>0.13260229722048703</v>
      </c>
      <c r="AA660" s="11">
        <v>13.260232</v>
      </c>
      <c r="AS660" s="11" t="s">
        <v>78</v>
      </c>
      <c r="AT660" s="11">
        <v>651</v>
      </c>
      <c r="AU660" s="11">
        <v>-15.391109</v>
      </c>
      <c r="AV660" s="11">
        <v>-15.278275000000001</v>
      </c>
      <c r="AW660" s="11">
        <v>0.112834</v>
      </c>
      <c r="AX660" s="11">
        <v>0.73311000000000004</v>
      </c>
    </row>
    <row r="661" spans="21:50" x14ac:dyDescent="0.35">
      <c r="U661" s="11" t="s">
        <v>76</v>
      </c>
      <c r="V661" s="11">
        <v>1274</v>
      </c>
      <c r="W661" s="11">
        <v>-11.256482999999999</v>
      </c>
      <c r="X661" s="11">
        <v>-12.746204000000001</v>
      </c>
      <c r="Y661" s="11">
        <v>1.4897210000000001</v>
      </c>
      <c r="Z661" s="18">
        <f t="shared" si="20"/>
        <v>0.13234337936636159</v>
      </c>
      <c r="AA661" s="11">
        <v>13.23434</v>
      </c>
      <c r="AS661" s="11" t="s">
        <v>76</v>
      </c>
      <c r="AT661" s="11">
        <v>652</v>
      </c>
      <c r="AU661" s="11">
        <v>-8.8518399999999993</v>
      </c>
      <c r="AV661" s="11">
        <v>-8.4247789999999991</v>
      </c>
      <c r="AW661" s="11">
        <v>0.42706100000000002</v>
      </c>
      <c r="AX661" s="11">
        <v>4.8245469999999999</v>
      </c>
    </row>
    <row r="662" spans="21:50" x14ac:dyDescent="0.35">
      <c r="U662" s="11" t="s">
        <v>76</v>
      </c>
      <c r="V662" s="11">
        <v>1459</v>
      </c>
      <c r="W662" s="11">
        <v>-26.759566</v>
      </c>
      <c r="X662" s="11">
        <v>-23.218838000000002</v>
      </c>
      <c r="Y662" s="11">
        <v>3.5407280000000001</v>
      </c>
      <c r="Z662" s="18">
        <f t="shared" si="20"/>
        <v>0.13231634623670654</v>
      </c>
      <c r="AA662" s="11">
        <v>13.231635000000001</v>
      </c>
      <c r="AS662" s="11" t="s">
        <v>76</v>
      </c>
      <c r="AT662" s="11">
        <v>653</v>
      </c>
      <c r="AU662" s="11">
        <v>-8.1916799999999999</v>
      </c>
      <c r="AV662" s="11">
        <v>-6.8829789999999997</v>
      </c>
      <c r="AW662" s="11">
        <v>1.3087009999999999</v>
      </c>
      <c r="AX662" s="11">
        <v>15.975978</v>
      </c>
    </row>
    <row r="663" spans="21:50" x14ac:dyDescent="0.35">
      <c r="U663" s="11" t="s">
        <v>76</v>
      </c>
      <c r="V663" s="11">
        <v>1369</v>
      </c>
      <c r="W663" s="11">
        <v>-2.987006</v>
      </c>
      <c r="X663" s="11">
        <v>-3.3821620000000001</v>
      </c>
      <c r="Y663" s="11">
        <v>0.39515600000000001</v>
      </c>
      <c r="Z663" s="18">
        <f t="shared" si="20"/>
        <v>0.13229166596920128</v>
      </c>
      <c r="AA663" s="11">
        <v>13.229169000000001</v>
      </c>
      <c r="AS663" s="11" t="s">
        <v>83</v>
      </c>
      <c r="AT663" s="11">
        <v>654</v>
      </c>
      <c r="AU663" s="11">
        <v>-26.967129</v>
      </c>
      <c r="AV663" s="11">
        <v>-26.713543999999999</v>
      </c>
      <c r="AW663" s="11">
        <v>0.253585</v>
      </c>
      <c r="AX663" s="11">
        <v>0.94034899999999999</v>
      </c>
    </row>
    <row r="664" spans="21:50" x14ac:dyDescent="0.35">
      <c r="U664" s="11" t="s">
        <v>76</v>
      </c>
      <c r="V664" s="11">
        <v>1204</v>
      </c>
      <c r="W664" s="11">
        <v>-13.401296</v>
      </c>
      <c r="X664" s="11">
        <v>-15.162871000000001</v>
      </c>
      <c r="Y664" s="11">
        <v>1.7615749999999999</v>
      </c>
      <c r="Z664" s="18">
        <f t="shared" si="20"/>
        <v>0.13144810770540399</v>
      </c>
      <c r="AA664" s="11">
        <v>13.144814</v>
      </c>
      <c r="AS664" s="11" t="s">
        <v>76</v>
      </c>
      <c r="AT664" s="11">
        <v>655</v>
      </c>
      <c r="AU664" s="11">
        <v>39.393416999999999</v>
      </c>
      <c r="AV664" s="11">
        <v>41.444237000000001</v>
      </c>
      <c r="AW664" s="11">
        <v>2.0508199999999999</v>
      </c>
      <c r="AX664" s="11">
        <v>5.2059980000000001</v>
      </c>
    </row>
    <row r="665" spans="21:50" x14ac:dyDescent="0.35">
      <c r="U665" s="11" t="s">
        <v>76</v>
      </c>
      <c r="V665" s="11">
        <v>251</v>
      </c>
      <c r="W665" s="11">
        <v>-6.8699519999999996</v>
      </c>
      <c r="X665" s="11">
        <v>-7.7701549999999999</v>
      </c>
      <c r="Y665" s="11">
        <v>0.90020299999999998</v>
      </c>
      <c r="Z665" s="18">
        <f t="shared" si="20"/>
        <v>0.13103483110216782</v>
      </c>
      <c r="AA665" s="11">
        <v>13.103486</v>
      </c>
      <c r="AS665" s="11" t="s">
        <v>76</v>
      </c>
      <c r="AT665" s="11">
        <v>656</v>
      </c>
      <c r="AU665" s="11">
        <v>29.606238999999999</v>
      </c>
      <c r="AV665" s="11">
        <v>30.429344</v>
      </c>
      <c r="AW665" s="11">
        <v>0.82310499999999998</v>
      </c>
      <c r="AX665" s="11">
        <v>2.7801740000000001</v>
      </c>
    </row>
    <row r="666" spans="21:50" x14ac:dyDescent="0.35">
      <c r="U666" s="11" t="s">
        <v>76</v>
      </c>
      <c r="V666" s="11">
        <v>1290</v>
      </c>
      <c r="W666" s="11">
        <v>-14.383495999999999</v>
      </c>
      <c r="X666" s="11">
        <v>-12.504547000000001</v>
      </c>
      <c r="Y666" s="11">
        <v>1.878949</v>
      </c>
      <c r="Z666" s="18">
        <f t="shared" si="20"/>
        <v>0.13063228856183504</v>
      </c>
      <c r="AA666" s="11">
        <v>13.063231999999999</v>
      </c>
      <c r="AS666" s="11" t="s">
        <v>83</v>
      </c>
      <c r="AT666" s="11">
        <v>657</v>
      </c>
      <c r="AU666" s="11">
        <v>21.383333</v>
      </c>
      <c r="AV666" s="11">
        <v>12.096916999999999</v>
      </c>
      <c r="AW666" s="11">
        <v>9.2864159999999991</v>
      </c>
      <c r="AX666" s="11">
        <v>43.428291999999999</v>
      </c>
    </row>
    <row r="667" spans="21:50" x14ac:dyDescent="0.35">
      <c r="U667" s="11" t="s">
        <v>76</v>
      </c>
      <c r="V667" s="11">
        <v>441</v>
      </c>
      <c r="W667" s="11">
        <v>32.129637000000002</v>
      </c>
      <c r="X667" s="11">
        <v>36.323945999999999</v>
      </c>
      <c r="Y667" s="11">
        <v>4.1943080000000004</v>
      </c>
      <c r="Z667" s="18">
        <f t="shared" si="20"/>
        <v>0.13054327380044786</v>
      </c>
      <c r="AA667" s="11">
        <v>13.054328</v>
      </c>
      <c r="AS667" s="11" t="s">
        <v>76</v>
      </c>
      <c r="AT667" s="11">
        <v>658</v>
      </c>
      <c r="AU667" s="11">
        <v>-5.6130959999999996</v>
      </c>
      <c r="AV667" s="11">
        <v>-7.020664</v>
      </c>
      <c r="AW667" s="11">
        <v>1.4075679999999999</v>
      </c>
      <c r="AX667" s="11">
        <v>25.076491999999998</v>
      </c>
    </row>
    <row r="668" spans="21:50" x14ac:dyDescent="0.35">
      <c r="U668" s="11" t="s">
        <v>76</v>
      </c>
      <c r="V668" s="11">
        <v>1086</v>
      </c>
      <c r="W668" s="11">
        <v>-12.163256000000001</v>
      </c>
      <c r="X668" s="11">
        <v>-10.580871999999999</v>
      </c>
      <c r="Y668" s="11">
        <v>1.582384</v>
      </c>
      <c r="Z668" s="18">
        <f t="shared" si="20"/>
        <v>0.13009542839515997</v>
      </c>
      <c r="AA668" s="11">
        <v>13.009541</v>
      </c>
      <c r="AS668" s="11" t="s">
        <v>76</v>
      </c>
      <c r="AT668" s="11">
        <v>659</v>
      </c>
      <c r="AU668" s="11">
        <v>-0.98538899999999996</v>
      </c>
      <c r="AV668" s="11">
        <v>-1.880417</v>
      </c>
      <c r="AW668" s="11">
        <v>0.89502800000000005</v>
      </c>
      <c r="AX668" s="11">
        <v>90.829835000000003</v>
      </c>
    </row>
    <row r="669" spans="21:50" x14ac:dyDescent="0.35">
      <c r="U669" s="11" t="s">
        <v>76</v>
      </c>
      <c r="V669" s="11">
        <v>843</v>
      </c>
      <c r="W669" s="11">
        <v>10.310015</v>
      </c>
      <c r="X669" s="11">
        <v>8.9708900000000007</v>
      </c>
      <c r="Y669" s="11">
        <v>1.3391249999999999</v>
      </c>
      <c r="Z669" s="18">
        <f t="shared" si="20"/>
        <v>0.12988584400701647</v>
      </c>
      <c r="AA669" s="11">
        <v>12.988583</v>
      </c>
      <c r="AS669" s="11" t="s">
        <v>78</v>
      </c>
      <c r="AT669" s="11">
        <v>660</v>
      </c>
      <c r="AU669" s="11">
        <v>-5.0124219999999999</v>
      </c>
      <c r="AV669" s="11">
        <v>-7.7435369999999999</v>
      </c>
      <c r="AW669" s="11">
        <v>2.7311160000000001</v>
      </c>
      <c r="AX669" s="11">
        <v>54.486947000000001</v>
      </c>
    </row>
    <row r="670" spans="21:50" x14ac:dyDescent="0.35">
      <c r="U670" s="11" t="s">
        <v>76</v>
      </c>
      <c r="V670" s="11">
        <v>1000</v>
      </c>
      <c r="W670" s="11">
        <v>-10.024051999999999</v>
      </c>
      <c r="X670" s="11">
        <v>-11.320097000000001</v>
      </c>
      <c r="Y670" s="11">
        <v>1.2960449999999999</v>
      </c>
      <c r="Z670" s="18">
        <f t="shared" si="20"/>
        <v>0.12929352321795617</v>
      </c>
      <c r="AA670" s="11">
        <v>12.929353000000001</v>
      </c>
      <c r="AS670" s="11" t="s">
        <v>76</v>
      </c>
      <c r="AT670" s="11">
        <v>661</v>
      </c>
      <c r="AU670" s="11">
        <v>13.313897000000001</v>
      </c>
      <c r="AV670" s="11">
        <v>15.219841000000001</v>
      </c>
      <c r="AW670" s="11">
        <v>1.9059440000000001</v>
      </c>
      <c r="AX670" s="11">
        <v>14.315448</v>
      </c>
    </row>
    <row r="671" spans="21:50" x14ac:dyDescent="0.35">
      <c r="U671" s="11" t="s">
        <v>76</v>
      </c>
      <c r="V671" s="11">
        <v>683</v>
      </c>
      <c r="W671" s="11">
        <v>28.263824</v>
      </c>
      <c r="X671" s="11">
        <v>31.917308999999999</v>
      </c>
      <c r="Y671" s="11">
        <v>3.653486</v>
      </c>
      <c r="Z671" s="18">
        <f t="shared" si="20"/>
        <v>0.12926368349873676</v>
      </c>
      <c r="AA671" s="11">
        <v>12.926368</v>
      </c>
      <c r="AS671" s="11" t="s">
        <v>76</v>
      </c>
      <c r="AT671" s="11">
        <v>662</v>
      </c>
      <c r="AU671" s="11">
        <v>-8.7720380000000002</v>
      </c>
      <c r="AV671" s="11">
        <v>-9.316217</v>
      </c>
      <c r="AW671" s="11">
        <v>0.54417899999999997</v>
      </c>
      <c r="AX671" s="11">
        <v>6.2035629999999999</v>
      </c>
    </row>
    <row r="672" spans="21:50" x14ac:dyDescent="0.35">
      <c r="U672" s="11" t="s">
        <v>76</v>
      </c>
      <c r="V672" s="11">
        <v>227</v>
      </c>
      <c r="W672" s="11">
        <v>-4.4791920000000003</v>
      </c>
      <c r="X672" s="11">
        <v>-5.0565939999999996</v>
      </c>
      <c r="Y672" s="11">
        <v>0.57740199999999997</v>
      </c>
      <c r="Z672" s="18">
        <f t="shared" si="20"/>
        <v>0.12890762441083123</v>
      </c>
      <c r="AA672" s="11">
        <v>12.89077</v>
      </c>
      <c r="AS672" s="11" t="s">
        <v>76</v>
      </c>
      <c r="AT672" s="11">
        <v>663</v>
      </c>
      <c r="AU672" s="11">
        <v>-17.600338000000001</v>
      </c>
      <c r="AV672" s="11">
        <v>-18.387217</v>
      </c>
      <c r="AW672" s="11">
        <v>0.786879</v>
      </c>
      <c r="AX672" s="11">
        <v>4.4708189999999997</v>
      </c>
    </row>
    <row r="673" spans="21:50" x14ac:dyDescent="0.35">
      <c r="U673" s="11" t="s">
        <v>76</v>
      </c>
      <c r="V673" s="11">
        <v>1145</v>
      </c>
      <c r="W673" s="11">
        <v>-8.3315699999999993</v>
      </c>
      <c r="X673" s="11">
        <v>-7.2597969999999998</v>
      </c>
      <c r="Y673" s="11">
        <v>1.0717730000000001</v>
      </c>
      <c r="Z673" s="18">
        <f t="shared" si="20"/>
        <v>0.12863998021981454</v>
      </c>
      <c r="AA673" s="11">
        <v>12.863994</v>
      </c>
      <c r="AS673" s="11" t="s">
        <v>76</v>
      </c>
      <c r="AT673" s="11">
        <v>664</v>
      </c>
      <c r="AU673" s="11">
        <v>-17.016832999999998</v>
      </c>
      <c r="AV673" s="11">
        <v>-13.767675000000001</v>
      </c>
      <c r="AW673" s="11">
        <v>3.249158</v>
      </c>
      <c r="AX673" s="11">
        <v>19.093789999999998</v>
      </c>
    </row>
    <row r="674" spans="21:50" x14ac:dyDescent="0.35">
      <c r="U674" s="11" t="s">
        <v>76</v>
      </c>
      <c r="V674" s="11">
        <v>1470</v>
      </c>
      <c r="W674" s="11">
        <v>-7.7389929999999998</v>
      </c>
      <c r="X674" s="11">
        <v>-8.7336980000000004</v>
      </c>
      <c r="Y674" s="11">
        <v>0.99470499999999995</v>
      </c>
      <c r="Z674" s="18">
        <f t="shared" si="20"/>
        <v>0.12853158027149009</v>
      </c>
      <c r="AA674" s="11">
        <v>12.853154</v>
      </c>
      <c r="AS674" s="11" t="s">
        <v>83</v>
      </c>
      <c r="AT674" s="11">
        <v>665</v>
      </c>
      <c r="AU674" s="11">
        <v>-7.4242210000000002</v>
      </c>
      <c r="AV674" s="11">
        <v>-8.1434499999999996</v>
      </c>
      <c r="AW674" s="11">
        <v>0.71922900000000001</v>
      </c>
      <c r="AX674" s="11">
        <v>9.6876080000000009</v>
      </c>
    </row>
    <row r="675" spans="21:50" x14ac:dyDescent="0.35">
      <c r="U675" s="11" t="s">
        <v>76</v>
      </c>
      <c r="V675" s="11">
        <v>1747</v>
      </c>
      <c r="W675" s="11">
        <v>11.723839999999999</v>
      </c>
      <c r="X675" s="11">
        <v>13.230081</v>
      </c>
      <c r="Y675" s="11">
        <v>1.5062409999999999</v>
      </c>
      <c r="Z675" s="18">
        <f t="shared" si="20"/>
        <v>0.1284767618800666</v>
      </c>
      <c r="AA675" s="11">
        <v>12.847678</v>
      </c>
      <c r="AS675" s="11" t="s">
        <v>78</v>
      </c>
      <c r="AT675" s="11">
        <v>666</v>
      </c>
      <c r="AU675" s="11">
        <v>1.01325</v>
      </c>
      <c r="AV675" s="11">
        <v>0.51869100000000001</v>
      </c>
      <c r="AW675" s="11">
        <v>0.49455900000000003</v>
      </c>
      <c r="AX675" s="11">
        <v>48.809179</v>
      </c>
    </row>
    <row r="676" spans="21:50" x14ac:dyDescent="0.35">
      <c r="U676" s="11" t="s">
        <v>76</v>
      </c>
      <c r="V676" s="11">
        <v>891</v>
      </c>
      <c r="W676" s="11">
        <v>-7.4775520000000002</v>
      </c>
      <c r="X676" s="11">
        <v>-8.4336219999999997</v>
      </c>
      <c r="Y676" s="11">
        <v>0.95606999999999998</v>
      </c>
      <c r="Z676" s="18">
        <f t="shared" si="20"/>
        <v>0.12785868958183105</v>
      </c>
      <c r="AA676" s="11">
        <v>12.785873</v>
      </c>
      <c r="AS676" s="11" t="s">
        <v>76</v>
      </c>
      <c r="AT676" s="11">
        <v>667</v>
      </c>
      <c r="AU676" s="11">
        <v>-9.6069230000000001</v>
      </c>
      <c r="AV676" s="11">
        <v>-9.4791709999999991</v>
      </c>
      <c r="AW676" s="11">
        <v>0.127752</v>
      </c>
      <c r="AX676" s="11">
        <v>1.3297859999999999</v>
      </c>
    </row>
    <row r="677" spans="21:50" x14ac:dyDescent="0.35">
      <c r="U677" s="11" t="s">
        <v>76</v>
      </c>
      <c r="V677" s="11">
        <v>810</v>
      </c>
      <c r="W677" s="11">
        <v>-21.355920999999999</v>
      </c>
      <c r="X677" s="11">
        <v>-18.626439000000001</v>
      </c>
      <c r="Y677" s="11">
        <v>2.7294809999999998</v>
      </c>
      <c r="Z677" s="18">
        <f t="shared" si="20"/>
        <v>0.1278090980014395</v>
      </c>
      <c r="AA677" s="11">
        <v>12.780911</v>
      </c>
      <c r="AS677" s="11" t="s">
        <v>76</v>
      </c>
      <c r="AT677" s="11">
        <v>668</v>
      </c>
      <c r="AU677" s="11">
        <v>-8.6453140000000008</v>
      </c>
      <c r="AV677" s="11">
        <v>-10.044214999999999</v>
      </c>
      <c r="AW677" s="11">
        <v>1.398901</v>
      </c>
      <c r="AX677" s="11">
        <v>16.181031000000001</v>
      </c>
    </row>
    <row r="678" spans="21:50" x14ac:dyDescent="0.35">
      <c r="U678" s="11" t="s">
        <v>76</v>
      </c>
      <c r="V678" s="11">
        <v>1862</v>
      </c>
      <c r="W678" s="11">
        <v>-1.610549</v>
      </c>
      <c r="X678" s="11">
        <v>-1.8157399999999999</v>
      </c>
      <c r="Y678" s="11">
        <v>0.20519100000000001</v>
      </c>
      <c r="Z678" s="18">
        <f t="shared" si="20"/>
        <v>0.12740438198403153</v>
      </c>
      <c r="AA678" s="11">
        <v>12.74044</v>
      </c>
      <c r="AS678" s="11" t="s">
        <v>76</v>
      </c>
      <c r="AT678" s="11">
        <v>669</v>
      </c>
      <c r="AU678" s="11">
        <v>0.41817500000000002</v>
      </c>
      <c r="AV678" s="11">
        <v>2.164517</v>
      </c>
      <c r="AW678" s="11">
        <v>1.7463420000000001</v>
      </c>
      <c r="AX678" s="11" t="s">
        <v>77</v>
      </c>
    </row>
    <row r="679" spans="21:50" x14ac:dyDescent="0.35">
      <c r="U679" s="11" t="s">
        <v>76</v>
      </c>
      <c r="V679" s="11">
        <v>761</v>
      </c>
      <c r="W679" s="11">
        <v>-11.107547</v>
      </c>
      <c r="X679" s="11">
        <v>-12.513254999999999</v>
      </c>
      <c r="Y679" s="11">
        <v>1.405708</v>
      </c>
      <c r="Z679" s="18">
        <f t="shared" si="20"/>
        <v>0.12655431482756724</v>
      </c>
      <c r="AA679" s="11">
        <v>12.655434</v>
      </c>
      <c r="AS679" s="11" t="s">
        <v>76</v>
      </c>
      <c r="AT679" s="11">
        <v>670</v>
      </c>
      <c r="AU679" s="11">
        <v>-6.9346949999999996</v>
      </c>
      <c r="AV679" s="11">
        <v>-4.0310220000000001</v>
      </c>
      <c r="AW679" s="11">
        <v>2.9036729999999999</v>
      </c>
      <c r="AX679" s="11">
        <v>41.871676999999998</v>
      </c>
    </row>
    <row r="680" spans="21:50" x14ac:dyDescent="0.35">
      <c r="U680" s="11" t="s">
        <v>76</v>
      </c>
      <c r="V680" s="11">
        <v>578</v>
      </c>
      <c r="W680" s="11">
        <v>44.061002999999999</v>
      </c>
      <c r="X680" s="11">
        <v>38.502211000000003</v>
      </c>
      <c r="Y680" s="11">
        <v>5.5587929999999997</v>
      </c>
      <c r="Z680" s="18">
        <f t="shared" si="20"/>
        <v>0.12616129051805741</v>
      </c>
      <c r="AA680" s="11">
        <v>12.616128</v>
      </c>
      <c r="AS680" s="11" t="s">
        <v>83</v>
      </c>
      <c r="AT680" s="11">
        <v>671</v>
      </c>
      <c r="AU680" s="11">
        <v>-1.2462960000000001</v>
      </c>
      <c r="AV680" s="11">
        <v>-0.216611</v>
      </c>
      <c r="AW680" s="11">
        <v>1.029685</v>
      </c>
      <c r="AX680" s="11">
        <v>82.619608999999997</v>
      </c>
    </row>
    <row r="681" spans="21:50" x14ac:dyDescent="0.35">
      <c r="U681" s="11" t="s">
        <v>76</v>
      </c>
      <c r="V681" s="11">
        <v>318</v>
      </c>
      <c r="W681" s="11">
        <v>-7.6639939999999998</v>
      </c>
      <c r="X681" s="11">
        <v>-6.6989359999999998</v>
      </c>
      <c r="Y681" s="11">
        <v>0.96505799999999997</v>
      </c>
      <c r="Z681" s="18">
        <f t="shared" si="20"/>
        <v>0.12592102759996943</v>
      </c>
      <c r="AA681" s="11">
        <v>12.592104000000001</v>
      </c>
      <c r="AS681" s="11" t="s">
        <v>78</v>
      </c>
      <c r="AT681" s="11">
        <v>672</v>
      </c>
      <c r="AU681" s="11">
        <v>0.116276</v>
      </c>
      <c r="AV681" s="11">
        <v>-0.74063800000000002</v>
      </c>
      <c r="AW681" s="11">
        <v>0.85691399999999995</v>
      </c>
      <c r="AX681" s="11" t="s">
        <v>77</v>
      </c>
    </row>
    <row r="682" spans="21:50" x14ac:dyDescent="0.35">
      <c r="U682" s="11" t="s">
        <v>76</v>
      </c>
      <c r="V682" s="11">
        <v>1046</v>
      </c>
      <c r="W682" s="11">
        <v>-3.0021330000000002</v>
      </c>
      <c r="X682" s="11">
        <v>-2.6252710000000001</v>
      </c>
      <c r="Y682" s="11">
        <v>0.37686199999999997</v>
      </c>
      <c r="Z682" s="18">
        <f t="shared" si="20"/>
        <v>0.12553141383143251</v>
      </c>
      <c r="AA682" s="11">
        <v>12.553126000000001</v>
      </c>
      <c r="AS682" s="11" t="s">
        <v>76</v>
      </c>
      <c r="AT682" s="11">
        <v>673</v>
      </c>
      <c r="AU682" s="11">
        <v>-6.2641229999999997</v>
      </c>
      <c r="AV682" s="11">
        <v>-4.768961</v>
      </c>
      <c r="AW682" s="11">
        <v>1.4951620000000001</v>
      </c>
      <c r="AX682" s="11">
        <v>23.868660999999999</v>
      </c>
    </row>
    <row r="683" spans="21:50" x14ac:dyDescent="0.35">
      <c r="U683" s="11" t="s">
        <v>76</v>
      </c>
      <c r="V683" s="11">
        <v>1382</v>
      </c>
      <c r="W683" s="11">
        <v>-15.819611999999999</v>
      </c>
      <c r="X683" s="11">
        <v>-13.841416000000001</v>
      </c>
      <c r="Y683" s="11">
        <v>1.9781960000000001</v>
      </c>
      <c r="Z683" s="18">
        <f t="shared" si="20"/>
        <v>0.12504706183691486</v>
      </c>
      <c r="AA683" s="11">
        <v>12.504705</v>
      </c>
      <c r="AS683" s="11" t="s">
        <v>78</v>
      </c>
      <c r="AT683" s="11">
        <v>674</v>
      </c>
      <c r="AU683" s="11">
        <v>35.626842000000003</v>
      </c>
      <c r="AV683" s="11">
        <v>26.290818999999999</v>
      </c>
      <c r="AW683" s="11">
        <v>9.3360230000000008</v>
      </c>
      <c r="AX683" s="11">
        <v>26.205026</v>
      </c>
    </row>
    <row r="684" spans="21:50" x14ac:dyDescent="0.35">
      <c r="U684" s="11" t="s">
        <v>76</v>
      </c>
      <c r="V684" s="11">
        <v>791</v>
      </c>
      <c r="W684" s="11">
        <v>-9.2600230000000003</v>
      </c>
      <c r="X684" s="11">
        <v>-8.1063489999999998</v>
      </c>
      <c r="Y684" s="11">
        <v>1.1536740000000001</v>
      </c>
      <c r="Z684" s="18">
        <f t="shared" si="20"/>
        <v>0.12458651560584677</v>
      </c>
      <c r="AA684" s="11">
        <v>12.458646999999999</v>
      </c>
      <c r="AS684" s="11" t="s">
        <v>83</v>
      </c>
      <c r="AT684" s="11">
        <v>675</v>
      </c>
      <c r="AU684" s="11">
        <v>-18.946086999999999</v>
      </c>
      <c r="AV684" s="11">
        <v>-15.020009</v>
      </c>
      <c r="AW684" s="11">
        <v>3.926078</v>
      </c>
      <c r="AX684" s="11">
        <v>20.722367999999999</v>
      </c>
    </row>
    <row r="685" spans="21:50" x14ac:dyDescent="0.35">
      <c r="U685" s="11" t="s">
        <v>76</v>
      </c>
      <c r="V685" s="11">
        <v>1135</v>
      </c>
      <c r="W685" s="11">
        <v>34.382548999999997</v>
      </c>
      <c r="X685" s="11">
        <v>38.662359000000002</v>
      </c>
      <c r="Y685" s="11">
        <v>4.2798100000000003</v>
      </c>
      <c r="Z685" s="18">
        <f t="shared" si="20"/>
        <v>0.12447622775146777</v>
      </c>
      <c r="AA685" s="11">
        <v>12.447623999999999</v>
      </c>
      <c r="AS685" s="11" t="s">
        <v>76</v>
      </c>
      <c r="AT685" s="11">
        <v>676</v>
      </c>
      <c r="AU685" s="11">
        <v>-18.403502</v>
      </c>
      <c r="AV685" s="11">
        <v>-19.267745000000001</v>
      </c>
      <c r="AW685" s="11">
        <v>0.86424299999999998</v>
      </c>
      <c r="AX685" s="11">
        <v>4.6960800000000003</v>
      </c>
    </row>
    <row r="686" spans="21:50" x14ac:dyDescent="0.35">
      <c r="U686" s="11" t="s">
        <v>76</v>
      </c>
      <c r="V686" s="11">
        <v>1718</v>
      </c>
      <c r="W686" s="11">
        <v>-12.596781999999999</v>
      </c>
      <c r="X686" s="11">
        <v>-11.030813</v>
      </c>
      <c r="Y686" s="11">
        <v>1.5659700000000001</v>
      </c>
      <c r="Z686" s="18">
        <f t="shared" si="20"/>
        <v>0.12431508301088327</v>
      </c>
      <c r="AA686" s="11">
        <v>12.431506000000001</v>
      </c>
      <c r="AS686" s="11" t="s">
        <v>76</v>
      </c>
      <c r="AT686" s="11">
        <v>677</v>
      </c>
      <c r="AU686" s="11">
        <v>-17.668804999999999</v>
      </c>
      <c r="AV686" s="11">
        <v>-19.160274000000001</v>
      </c>
      <c r="AW686" s="11">
        <v>1.4914689999999999</v>
      </c>
      <c r="AX686" s="11">
        <v>8.4412559999999992</v>
      </c>
    </row>
    <row r="687" spans="21:50" x14ac:dyDescent="0.35">
      <c r="U687" s="11" t="s">
        <v>76</v>
      </c>
      <c r="V687" s="11">
        <v>1057</v>
      </c>
      <c r="W687" s="11">
        <v>-11.181685999999999</v>
      </c>
      <c r="X687" s="11">
        <v>-12.570307</v>
      </c>
      <c r="Y687" s="11">
        <v>1.388622</v>
      </c>
      <c r="Z687" s="18">
        <f t="shared" si="20"/>
        <v>0.12418717535083709</v>
      </c>
      <c r="AA687" s="11">
        <v>12.418714</v>
      </c>
      <c r="AS687" s="11" t="s">
        <v>76</v>
      </c>
      <c r="AT687" s="11">
        <v>678</v>
      </c>
      <c r="AU687" s="11">
        <v>-27.227321</v>
      </c>
      <c r="AV687" s="11">
        <v>-27.374787999999999</v>
      </c>
      <c r="AW687" s="11">
        <v>0.14746600000000001</v>
      </c>
      <c r="AX687" s="11">
        <v>0.54161199999999998</v>
      </c>
    </row>
    <row r="688" spans="21:50" x14ac:dyDescent="0.35">
      <c r="U688" s="11" t="s">
        <v>76</v>
      </c>
      <c r="V688" s="11">
        <v>1059</v>
      </c>
      <c r="W688" s="11">
        <v>6.4671130000000003</v>
      </c>
      <c r="X688" s="11">
        <v>7.2662690000000003</v>
      </c>
      <c r="Y688" s="11">
        <v>0.79915599999999998</v>
      </c>
      <c r="Z688" s="18">
        <f t="shared" si="20"/>
        <v>0.12357229570598194</v>
      </c>
      <c r="AA688" s="11">
        <v>12.357226000000001</v>
      </c>
      <c r="AS688" s="11" t="s">
        <v>76</v>
      </c>
      <c r="AT688" s="11">
        <v>679</v>
      </c>
      <c r="AU688" s="11">
        <v>37.485413000000001</v>
      </c>
      <c r="AV688" s="11">
        <v>37.730724000000002</v>
      </c>
      <c r="AW688" s="11">
        <v>0.245311</v>
      </c>
      <c r="AX688" s="11">
        <v>0.65441700000000003</v>
      </c>
    </row>
    <row r="689" spans="21:50" x14ac:dyDescent="0.35">
      <c r="U689" s="11" t="s">
        <v>76</v>
      </c>
      <c r="V689" s="11">
        <v>1148</v>
      </c>
      <c r="W689" s="11">
        <v>12.063098999999999</v>
      </c>
      <c r="X689" s="11">
        <v>10.572639000000001</v>
      </c>
      <c r="Y689" s="11">
        <v>1.490459</v>
      </c>
      <c r="Z689" s="18">
        <f t="shared" si="20"/>
        <v>0.12355523236607774</v>
      </c>
      <c r="AA689" s="11">
        <v>12.355525</v>
      </c>
      <c r="AS689" s="11" t="s">
        <v>76</v>
      </c>
      <c r="AT689" s="11">
        <v>680</v>
      </c>
      <c r="AU689" s="11">
        <v>2.545191</v>
      </c>
      <c r="AV689" s="11">
        <v>2.6505589999999999</v>
      </c>
      <c r="AW689" s="11">
        <v>0.105368</v>
      </c>
      <c r="AX689" s="11">
        <v>4.1398710000000003</v>
      </c>
    </row>
    <row r="690" spans="21:50" x14ac:dyDescent="0.35">
      <c r="U690" s="11" t="s">
        <v>76</v>
      </c>
      <c r="V690" s="11">
        <v>1220</v>
      </c>
      <c r="W690" s="11">
        <v>-8.615475</v>
      </c>
      <c r="X690" s="11">
        <v>-9.6768040000000006</v>
      </c>
      <c r="Y690" s="11">
        <v>1.061329</v>
      </c>
      <c r="Z690" s="18">
        <f t="shared" si="20"/>
        <v>0.1231886808330359</v>
      </c>
      <c r="AA690" s="11">
        <v>12.318865000000001</v>
      </c>
      <c r="AS690" s="11" t="s">
        <v>76</v>
      </c>
      <c r="AT690" s="11">
        <v>681</v>
      </c>
      <c r="AU690" s="11">
        <v>7.7477850000000004</v>
      </c>
      <c r="AV690" s="11">
        <v>11.177968999999999</v>
      </c>
      <c r="AW690" s="11">
        <v>3.4301840000000001</v>
      </c>
      <c r="AX690" s="11">
        <v>44.273091000000001</v>
      </c>
    </row>
    <row r="691" spans="21:50" x14ac:dyDescent="0.35">
      <c r="U691" s="11" t="s">
        <v>76</v>
      </c>
      <c r="V691" s="11">
        <v>1103</v>
      </c>
      <c r="W691" s="11">
        <v>-11.971337</v>
      </c>
      <c r="X691" s="11">
        <v>-13.445398000000001</v>
      </c>
      <c r="Y691" s="11">
        <v>1.4740610000000001</v>
      </c>
      <c r="Z691" s="18">
        <f t="shared" si="20"/>
        <v>0.12313252897316315</v>
      </c>
      <c r="AA691" s="11">
        <v>12.313257</v>
      </c>
      <c r="AS691" s="11" t="s">
        <v>83</v>
      </c>
      <c r="AT691" s="11">
        <v>682</v>
      </c>
      <c r="AU691" s="11">
        <v>-22.52234</v>
      </c>
      <c r="AV691" s="11">
        <v>-22.382814</v>
      </c>
      <c r="AW691" s="11">
        <v>0.13952700000000001</v>
      </c>
      <c r="AX691" s="11">
        <v>0.61950300000000003</v>
      </c>
    </row>
    <row r="692" spans="21:50" x14ac:dyDescent="0.35">
      <c r="U692" s="11" t="s">
        <v>76</v>
      </c>
      <c r="V692" s="11">
        <v>234</v>
      </c>
      <c r="W692" s="11">
        <v>-6.2907500000000001</v>
      </c>
      <c r="X692" s="11">
        <v>-5.516324</v>
      </c>
      <c r="Y692" s="11">
        <v>0.77442699999999998</v>
      </c>
      <c r="Z692" s="18">
        <f t="shared" si="20"/>
        <v>0.12310567102491753</v>
      </c>
      <c r="AA692" s="11">
        <v>12.310559</v>
      </c>
      <c r="AS692" s="11" t="s">
        <v>76</v>
      </c>
      <c r="AT692" s="11">
        <v>683</v>
      </c>
      <c r="AU692" s="11">
        <v>28.263824</v>
      </c>
      <c r="AV692" s="11">
        <v>31.917308999999999</v>
      </c>
      <c r="AW692" s="11">
        <v>3.653486</v>
      </c>
      <c r="AX692" s="11">
        <v>12.926368</v>
      </c>
    </row>
    <row r="693" spans="21:50" x14ac:dyDescent="0.35">
      <c r="U693" s="11" t="s">
        <v>76</v>
      </c>
      <c r="V693" s="11">
        <v>289</v>
      </c>
      <c r="W693" s="11">
        <v>23.074245999999999</v>
      </c>
      <c r="X693" s="11">
        <v>25.909319</v>
      </c>
      <c r="Y693" s="11">
        <v>2.835073</v>
      </c>
      <c r="Z693" s="18">
        <f t="shared" si="20"/>
        <v>0.1228674167727951</v>
      </c>
      <c r="AA693" s="11">
        <v>12.286740999999999</v>
      </c>
      <c r="AS693" s="11" t="s">
        <v>76</v>
      </c>
      <c r="AT693" s="11">
        <v>684</v>
      </c>
      <c r="AU693" s="11">
        <v>-3.3841800000000002</v>
      </c>
      <c r="AV693" s="11">
        <v>-3.1441560000000002</v>
      </c>
      <c r="AW693" s="11">
        <v>0.24002299999999999</v>
      </c>
      <c r="AX693" s="11">
        <v>7.0925149999999997</v>
      </c>
    </row>
    <row r="694" spans="21:50" x14ac:dyDescent="0.35">
      <c r="U694" s="11" t="s">
        <v>76</v>
      </c>
      <c r="V694" s="11">
        <v>1530</v>
      </c>
      <c r="W694" s="11">
        <v>30.780394999999999</v>
      </c>
      <c r="X694" s="11">
        <v>34.559016999999997</v>
      </c>
      <c r="Y694" s="11">
        <v>3.7786219999999999</v>
      </c>
      <c r="Z694" s="18">
        <f t="shared" si="20"/>
        <v>0.12276067282437408</v>
      </c>
      <c r="AA694" s="11">
        <v>12.276066999999999</v>
      </c>
      <c r="AS694" s="11" t="s">
        <v>78</v>
      </c>
      <c r="AT694" s="11">
        <v>685</v>
      </c>
      <c r="AU694" s="11">
        <v>-16.195889000000001</v>
      </c>
      <c r="AV694" s="11">
        <v>-12.777616999999999</v>
      </c>
      <c r="AW694" s="11">
        <v>3.418272</v>
      </c>
      <c r="AX694" s="11">
        <v>21.105803000000002</v>
      </c>
    </row>
    <row r="695" spans="21:50" x14ac:dyDescent="0.35">
      <c r="U695" s="11" t="s">
        <v>76</v>
      </c>
      <c r="V695" s="11">
        <v>168</v>
      </c>
      <c r="W695" s="11">
        <v>-8.3874139999999997</v>
      </c>
      <c r="X695" s="11">
        <v>-9.4170490000000004</v>
      </c>
      <c r="Y695" s="11">
        <v>1.0296350000000001</v>
      </c>
      <c r="Z695" s="18">
        <f t="shared" si="20"/>
        <v>0.12275952993377937</v>
      </c>
      <c r="AA695" s="11">
        <v>12.275950999999999</v>
      </c>
      <c r="AS695" s="11" t="s">
        <v>78</v>
      </c>
      <c r="AT695" s="11">
        <v>686</v>
      </c>
      <c r="AU695" s="11">
        <v>-7.9184330000000003</v>
      </c>
      <c r="AV695" s="11">
        <v>-7.1292809999999998</v>
      </c>
      <c r="AW695" s="11">
        <v>0.78915199999999996</v>
      </c>
      <c r="AX695" s="11">
        <v>9.9660130000000002</v>
      </c>
    </row>
    <row r="696" spans="21:50" x14ac:dyDescent="0.35">
      <c r="U696" s="11" t="s">
        <v>76</v>
      </c>
      <c r="V696" s="11">
        <v>907</v>
      </c>
      <c r="W696" s="11">
        <v>-18.239225999999999</v>
      </c>
      <c r="X696" s="11">
        <v>-16.000377</v>
      </c>
      <c r="Y696" s="11">
        <v>2.2388490000000001</v>
      </c>
      <c r="Z696" s="18">
        <f t="shared" si="20"/>
        <v>0.12274912323582153</v>
      </c>
      <c r="AA696" s="11">
        <v>12.274910999999999</v>
      </c>
      <c r="AS696" s="11" t="s">
        <v>76</v>
      </c>
      <c r="AT696" s="11">
        <v>687</v>
      </c>
      <c r="AU696" s="11">
        <v>-7.5391430000000001</v>
      </c>
      <c r="AV696" s="11">
        <v>-7.7921019999999999</v>
      </c>
      <c r="AW696" s="11">
        <v>0.25295899999999999</v>
      </c>
      <c r="AX696" s="11">
        <v>3.3552740000000001</v>
      </c>
    </row>
    <row r="697" spans="21:50" x14ac:dyDescent="0.35">
      <c r="U697" s="11" t="s">
        <v>76</v>
      </c>
      <c r="V697" s="11">
        <v>1822</v>
      </c>
      <c r="W697" s="11">
        <v>-12.680225999999999</v>
      </c>
      <c r="X697" s="11">
        <v>-11.130298</v>
      </c>
      <c r="Y697" s="11">
        <v>1.5499289999999999</v>
      </c>
      <c r="Z697" s="18">
        <f t="shared" si="20"/>
        <v>0.12223196968255928</v>
      </c>
      <c r="AA697" s="11">
        <v>12.223193</v>
      </c>
      <c r="AS697" s="11" t="s">
        <v>76</v>
      </c>
      <c r="AT697" s="11">
        <v>688</v>
      </c>
      <c r="AU697" s="11">
        <v>-12.830450000000001</v>
      </c>
      <c r="AV697" s="11">
        <v>-8.1751310000000004</v>
      </c>
      <c r="AW697" s="11">
        <v>4.6553190000000004</v>
      </c>
      <c r="AX697" s="11">
        <v>36.283363000000001</v>
      </c>
    </row>
    <row r="698" spans="21:50" x14ac:dyDescent="0.35">
      <c r="U698" s="11" t="s">
        <v>76</v>
      </c>
      <c r="V698" s="11">
        <v>889</v>
      </c>
      <c r="W698" s="11">
        <v>-14.960800000000001</v>
      </c>
      <c r="X698" s="11">
        <v>-13.135666000000001</v>
      </c>
      <c r="Y698" s="11">
        <v>1.825134</v>
      </c>
      <c r="Z698" s="18">
        <f t="shared" si="20"/>
        <v>0.12199441206352601</v>
      </c>
      <c r="AA698" s="11">
        <v>12.199441</v>
      </c>
      <c r="AS698" s="11" t="s">
        <v>76</v>
      </c>
      <c r="AT698" s="11">
        <v>689</v>
      </c>
      <c r="AU698" s="11">
        <v>10.730331</v>
      </c>
      <c r="AV698" s="11">
        <v>10.115926999999999</v>
      </c>
      <c r="AW698" s="11">
        <v>0.61440399999999995</v>
      </c>
      <c r="AX698" s="11">
        <v>5.7258639999999996</v>
      </c>
    </row>
    <row r="699" spans="21:50" x14ac:dyDescent="0.35">
      <c r="U699" s="11" t="s">
        <v>76</v>
      </c>
      <c r="V699" s="11">
        <v>399</v>
      </c>
      <c r="W699" s="11">
        <v>5.64846</v>
      </c>
      <c r="X699" s="11">
        <v>6.3374189999999997</v>
      </c>
      <c r="Y699" s="11">
        <v>0.68895899999999999</v>
      </c>
      <c r="Z699" s="18">
        <f t="shared" si="20"/>
        <v>0.12197289172624043</v>
      </c>
      <c r="AA699" s="11">
        <v>12.197283000000001</v>
      </c>
      <c r="AS699" s="11" t="s">
        <v>76</v>
      </c>
      <c r="AT699" s="11">
        <v>690</v>
      </c>
      <c r="AU699" s="11">
        <v>-19.051511999999999</v>
      </c>
      <c r="AV699" s="11">
        <v>-19.860544000000001</v>
      </c>
      <c r="AW699" s="11">
        <v>0.80903199999999997</v>
      </c>
      <c r="AX699" s="11">
        <v>4.24655</v>
      </c>
    </row>
    <row r="700" spans="21:50" x14ac:dyDescent="0.35">
      <c r="U700" s="11" t="s">
        <v>76</v>
      </c>
      <c r="V700" s="11">
        <v>447</v>
      </c>
      <c r="W700" s="11">
        <v>-14.622871999999999</v>
      </c>
      <c r="X700" s="11">
        <v>-16.402204000000001</v>
      </c>
      <c r="Y700" s="11">
        <v>1.7793319999999999</v>
      </c>
      <c r="Z700" s="18">
        <f t="shared" si="20"/>
        <v>0.12168143166403973</v>
      </c>
      <c r="AA700" s="11">
        <v>12.168141</v>
      </c>
      <c r="AS700" s="11" t="s">
        <v>83</v>
      </c>
      <c r="AT700" s="11">
        <v>691</v>
      </c>
      <c r="AU700" s="11">
        <v>7.6749049999999999</v>
      </c>
      <c r="AV700" s="11">
        <v>6.4397270000000004</v>
      </c>
      <c r="AW700" s="11">
        <v>1.2351780000000001</v>
      </c>
      <c r="AX700" s="11">
        <v>16.093720999999999</v>
      </c>
    </row>
    <row r="701" spans="21:50" x14ac:dyDescent="0.35">
      <c r="U701" s="11" t="s">
        <v>76</v>
      </c>
      <c r="V701" s="11">
        <v>1056</v>
      </c>
      <c r="W701" s="11">
        <v>3.5462340000000001</v>
      </c>
      <c r="X701" s="11">
        <v>3.9756580000000001</v>
      </c>
      <c r="Y701" s="11">
        <v>0.42942399999999997</v>
      </c>
      <c r="Z701" s="18">
        <f t="shared" si="20"/>
        <v>0.12109296792033464</v>
      </c>
      <c r="AA701" s="11">
        <v>12.109305000000001</v>
      </c>
      <c r="AS701" s="11" t="s">
        <v>78</v>
      </c>
      <c r="AT701" s="11">
        <v>692</v>
      </c>
      <c r="AU701" s="11">
        <v>26.354607999999999</v>
      </c>
      <c r="AV701" s="11">
        <v>28.437025999999999</v>
      </c>
      <c r="AW701" s="11">
        <v>2.0824189999999998</v>
      </c>
      <c r="AX701" s="11">
        <v>7.9015360000000001</v>
      </c>
    </row>
    <row r="702" spans="21:50" x14ac:dyDescent="0.35">
      <c r="U702" s="11" t="s">
        <v>76</v>
      </c>
      <c r="V702" s="11">
        <v>1339</v>
      </c>
      <c r="W702" s="11">
        <v>-9.1443320000000003</v>
      </c>
      <c r="X702" s="11">
        <v>-10.251082</v>
      </c>
      <c r="Y702" s="11">
        <v>1.106751</v>
      </c>
      <c r="Z702" s="18">
        <f t="shared" si="20"/>
        <v>0.12103136675265071</v>
      </c>
      <c r="AA702" s="11">
        <v>12.103132</v>
      </c>
      <c r="AS702" s="11" t="s">
        <v>76</v>
      </c>
      <c r="AT702" s="11">
        <v>693</v>
      </c>
      <c r="AU702" s="11">
        <v>-13.462653</v>
      </c>
      <c r="AV702" s="11">
        <v>-13.207196</v>
      </c>
      <c r="AW702" s="11">
        <v>0.25545699999999999</v>
      </c>
      <c r="AX702" s="11">
        <v>1.8975200000000001</v>
      </c>
    </row>
    <row r="703" spans="21:50" x14ac:dyDescent="0.35">
      <c r="U703" s="11" t="s">
        <v>76</v>
      </c>
      <c r="V703" s="11">
        <v>1397</v>
      </c>
      <c r="W703" s="11">
        <v>21.046102999999999</v>
      </c>
      <c r="X703" s="11">
        <v>23.592307999999999</v>
      </c>
      <c r="Y703" s="11">
        <v>2.5462050000000001</v>
      </c>
      <c r="Z703" s="18">
        <f t="shared" si="20"/>
        <v>0.12098225500464387</v>
      </c>
      <c r="AA703" s="11">
        <v>12.098227</v>
      </c>
      <c r="AS703" s="11" t="s">
        <v>83</v>
      </c>
      <c r="AT703" s="11">
        <v>694</v>
      </c>
      <c r="AU703" s="11">
        <v>-5.9096979999999997</v>
      </c>
      <c r="AV703" s="11">
        <v>-7.3034970000000001</v>
      </c>
      <c r="AW703" s="11">
        <v>1.3937980000000001</v>
      </c>
      <c r="AX703" s="11">
        <v>23.584932999999999</v>
      </c>
    </row>
    <row r="704" spans="21:50" x14ac:dyDescent="0.35">
      <c r="U704" s="11" t="s">
        <v>76</v>
      </c>
      <c r="V704" s="11">
        <v>405</v>
      </c>
      <c r="W704" s="11">
        <v>1.30759</v>
      </c>
      <c r="X704" s="11">
        <v>1.1495150000000001</v>
      </c>
      <c r="Y704" s="11">
        <v>0.15807499999999999</v>
      </c>
      <c r="Z704" s="18">
        <f t="shared" si="20"/>
        <v>0.12089034024426616</v>
      </c>
      <c r="AA704" s="11">
        <v>12.089003999999999</v>
      </c>
      <c r="AS704" s="11" t="s">
        <v>76</v>
      </c>
      <c r="AT704" s="11">
        <v>695</v>
      </c>
      <c r="AU704" s="11">
        <v>-10.411277</v>
      </c>
      <c r="AV704" s="11">
        <v>-8.4358160000000009</v>
      </c>
      <c r="AW704" s="11">
        <v>1.9754609999999999</v>
      </c>
      <c r="AX704" s="11">
        <v>18.974240999999999</v>
      </c>
    </row>
    <row r="705" spans="21:50" x14ac:dyDescent="0.35">
      <c r="U705" s="11" t="s">
        <v>76</v>
      </c>
      <c r="V705" s="11">
        <v>218</v>
      </c>
      <c r="W705" s="11">
        <v>-9.5813220000000001</v>
      </c>
      <c r="X705" s="11">
        <v>-10.736637999999999</v>
      </c>
      <c r="Y705" s="11">
        <v>1.155316</v>
      </c>
      <c r="Z705" s="18">
        <f t="shared" si="20"/>
        <v>0.12058002016840683</v>
      </c>
      <c r="AA705" s="11">
        <v>12.057999000000001</v>
      </c>
      <c r="AS705" s="11" t="s">
        <v>76</v>
      </c>
      <c r="AT705" s="11">
        <v>696</v>
      </c>
      <c r="AU705" s="11">
        <v>-11.672689999999999</v>
      </c>
      <c r="AV705" s="11">
        <v>-10.106757999999999</v>
      </c>
      <c r="AW705" s="11">
        <v>1.5659320000000001</v>
      </c>
      <c r="AX705" s="11">
        <v>13.41535</v>
      </c>
    </row>
    <row r="706" spans="21:50" x14ac:dyDescent="0.35">
      <c r="U706" s="11" t="s">
        <v>76</v>
      </c>
      <c r="V706" s="11">
        <v>1055</v>
      </c>
      <c r="W706" s="11">
        <v>-6.6043180000000001</v>
      </c>
      <c r="X706" s="11">
        <v>-5.8107240000000004</v>
      </c>
      <c r="Y706" s="11">
        <v>0.79359500000000005</v>
      </c>
      <c r="Z706" s="18">
        <f t="shared" si="20"/>
        <v>0.12016305090094087</v>
      </c>
      <c r="AA706" s="11">
        <v>12.016302</v>
      </c>
      <c r="AS706" s="11" t="s">
        <v>76</v>
      </c>
      <c r="AT706" s="11">
        <v>697</v>
      </c>
      <c r="AU706" s="11">
        <v>8.44956</v>
      </c>
      <c r="AV706" s="11">
        <v>8.5427239999999998</v>
      </c>
      <c r="AW706" s="11">
        <v>9.3163999999999997E-2</v>
      </c>
      <c r="AX706" s="11">
        <v>1.102595</v>
      </c>
    </row>
    <row r="707" spans="21:50" x14ac:dyDescent="0.35">
      <c r="U707" s="11" t="s">
        <v>76</v>
      </c>
      <c r="V707" s="11">
        <v>1945</v>
      </c>
      <c r="W707" s="11">
        <v>5.8811090000000004</v>
      </c>
      <c r="X707" s="11">
        <v>5.1744839999999996</v>
      </c>
      <c r="Y707" s="11">
        <v>0.70662499999999995</v>
      </c>
      <c r="Z707" s="18">
        <f t="shared" si="20"/>
        <v>0.12015165847121689</v>
      </c>
      <c r="AA707" s="11">
        <v>12.015169</v>
      </c>
      <c r="AS707" s="11" t="s">
        <v>83</v>
      </c>
      <c r="AT707" s="11">
        <v>698</v>
      </c>
      <c r="AU707" s="11">
        <v>-12.353963</v>
      </c>
      <c r="AV707" s="11">
        <v>-7.631157</v>
      </c>
      <c r="AW707" s="11">
        <v>4.7228060000000003</v>
      </c>
      <c r="AX707" s="11">
        <v>38.229078999999999</v>
      </c>
    </row>
    <row r="708" spans="21:50" x14ac:dyDescent="0.35">
      <c r="U708" s="11" t="s">
        <v>76</v>
      </c>
      <c r="V708" s="11">
        <v>370</v>
      </c>
      <c r="W708" s="11">
        <v>-9.6836330000000004</v>
      </c>
      <c r="X708" s="11">
        <v>-10.844860000000001</v>
      </c>
      <c r="Y708" s="11">
        <v>1.1612260000000001</v>
      </c>
      <c r="Z708" s="18">
        <f t="shared" si="20"/>
        <v>0.1199163578380139</v>
      </c>
      <c r="AA708" s="11">
        <v>11.991637000000001</v>
      </c>
      <c r="AS708" s="11" t="s">
        <v>78</v>
      </c>
      <c r="AT708" s="11">
        <v>699</v>
      </c>
      <c r="AU708" s="11">
        <v>-12.690384999999999</v>
      </c>
      <c r="AV708" s="11">
        <v>-17.520059</v>
      </c>
      <c r="AW708" s="11">
        <v>4.8296729999999997</v>
      </c>
      <c r="AX708" s="11">
        <v>38.057735999999998</v>
      </c>
    </row>
    <row r="709" spans="21:50" x14ac:dyDescent="0.35">
      <c r="U709" s="11" t="s">
        <v>76</v>
      </c>
      <c r="V709" s="11">
        <v>703</v>
      </c>
      <c r="W709" s="11">
        <v>-13.046925999999999</v>
      </c>
      <c r="X709" s="11">
        <v>-14.604986</v>
      </c>
      <c r="Y709" s="11">
        <v>1.5580609999999999</v>
      </c>
      <c r="Z709" s="18">
        <f t="shared" si="20"/>
        <v>0.11941977750161226</v>
      </c>
      <c r="AA709" s="11">
        <v>11.941976</v>
      </c>
      <c r="AS709" s="11" t="s">
        <v>76</v>
      </c>
      <c r="AT709" s="11">
        <v>700</v>
      </c>
      <c r="AU709" s="11">
        <v>11.922309</v>
      </c>
      <c r="AV709" s="11">
        <v>12.705398000000001</v>
      </c>
      <c r="AW709" s="11">
        <v>0.78308900000000004</v>
      </c>
      <c r="AX709" s="11">
        <v>6.5682669999999996</v>
      </c>
    </row>
    <row r="710" spans="21:50" x14ac:dyDescent="0.35">
      <c r="U710" s="11" t="s">
        <v>76</v>
      </c>
      <c r="V710" s="11">
        <v>1241</v>
      </c>
      <c r="W710" s="11">
        <v>14.075151</v>
      </c>
      <c r="X710" s="11">
        <v>15.755158</v>
      </c>
      <c r="Y710" s="11">
        <v>1.680007</v>
      </c>
      <c r="Z710" s="18">
        <f t="shared" si="20"/>
        <v>0.11935978519875204</v>
      </c>
      <c r="AA710" s="11">
        <v>11.935981999999999</v>
      </c>
      <c r="AS710" s="11" t="s">
        <v>76</v>
      </c>
      <c r="AT710" s="11">
        <v>701</v>
      </c>
      <c r="AU710" s="11">
        <v>12.31696</v>
      </c>
      <c r="AV710" s="11">
        <v>13.486457</v>
      </c>
      <c r="AW710" s="11">
        <v>1.1694979999999999</v>
      </c>
      <c r="AX710" s="11">
        <v>9.4950189999999992</v>
      </c>
    </row>
    <row r="711" spans="21:50" x14ac:dyDescent="0.35">
      <c r="U711" s="11" t="s">
        <v>76</v>
      </c>
      <c r="V711" s="11">
        <v>917</v>
      </c>
      <c r="W711" s="11">
        <v>31.329267999999999</v>
      </c>
      <c r="X711" s="11">
        <v>27.595907</v>
      </c>
      <c r="Y711" s="11">
        <v>3.7333609999999999</v>
      </c>
      <c r="Z711" s="18">
        <f t="shared" si="20"/>
        <v>0.11916528021018558</v>
      </c>
      <c r="AA711" s="11">
        <v>11.916528</v>
      </c>
      <c r="AS711" s="11" t="s">
        <v>76</v>
      </c>
      <c r="AT711" s="11">
        <v>702</v>
      </c>
      <c r="AU711" s="11">
        <v>-3.6279620000000001</v>
      </c>
      <c r="AV711" s="11">
        <v>-1.7541389999999999</v>
      </c>
      <c r="AW711" s="11">
        <v>1.873823</v>
      </c>
      <c r="AX711" s="11">
        <v>51.649462</v>
      </c>
    </row>
    <row r="712" spans="21:50" x14ac:dyDescent="0.35">
      <c r="U712" s="11" t="s">
        <v>76</v>
      </c>
      <c r="V712" s="11">
        <v>311</v>
      </c>
      <c r="W712" s="11">
        <v>-12.188603000000001</v>
      </c>
      <c r="X712" s="11">
        <v>-13.640924999999999</v>
      </c>
      <c r="Y712" s="11">
        <v>1.4523219999999999</v>
      </c>
      <c r="Z712" s="18">
        <f t="shared" si="20"/>
        <v>0.11915409829986257</v>
      </c>
      <c r="AA712" s="11">
        <v>11.915406000000001</v>
      </c>
      <c r="AS712" s="11" t="s">
        <v>76</v>
      </c>
      <c r="AT712" s="11">
        <v>703</v>
      </c>
      <c r="AU712" s="11">
        <v>-13.046925999999999</v>
      </c>
      <c r="AV712" s="11">
        <v>-14.604986</v>
      </c>
      <c r="AW712" s="11">
        <v>1.5580609999999999</v>
      </c>
      <c r="AX712" s="11">
        <v>11.941976</v>
      </c>
    </row>
    <row r="713" spans="21:50" x14ac:dyDescent="0.35">
      <c r="U713" s="11" t="s">
        <v>76</v>
      </c>
      <c r="V713" s="11">
        <v>1514</v>
      </c>
      <c r="W713" s="11">
        <v>-2.2930220000000001</v>
      </c>
      <c r="X713" s="11">
        <v>-2.562875</v>
      </c>
      <c r="Y713" s="11">
        <v>0.26985300000000001</v>
      </c>
      <c r="Z713" s="18">
        <f t="shared" ref="Z713:Z776" si="21">ABS(Y713/W713)</f>
        <v>0.11768443564867673</v>
      </c>
      <c r="AA713" s="11">
        <v>11.768462</v>
      </c>
      <c r="AS713" s="11" t="s">
        <v>76</v>
      </c>
      <c r="AT713" s="11">
        <v>704</v>
      </c>
      <c r="AU713" s="11">
        <v>-16.747799000000001</v>
      </c>
      <c r="AV713" s="11">
        <v>-17.624935000000001</v>
      </c>
      <c r="AW713" s="11">
        <v>0.87713600000000003</v>
      </c>
      <c r="AX713" s="11">
        <v>5.2373200000000004</v>
      </c>
    </row>
    <row r="714" spans="21:50" x14ac:dyDescent="0.35">
      <c r="U714" s="11" t="s">
        <v>76</v>
      </c>
      <c r="V714" s="11">
        <v>414</v>
      </c>
      <c r="W714" s="11">
        <v>46.321792000000002</v>
      </c>
      <c r="X714" s="11">
        <v>40.876345000000001</v>
      </c>
      <c r="Y714" s="11">
        <v>5.4454469999999997</v>
      </c>
      <c r="Z714" s="18">
        <f t="shared" si="21"/>
        <v>0.11755691576008112</v>
      </c>
      <c r="AA714" s="11">
        <v>11.755691000000001</v>
      </c>
      <c r="AS714" s="11" t="s">
        <v>83</v>
      </c>
      <c r="AT714" s="11">
        <v>705</v>
      </c>
      <c r="AU714" s="11">
        <v>-26.013287999999999</v>
      </c>
      <c r="AV714" s="11">
        <v>-24.175671000000001</v>
      </c>
      <c r="AW714" s="11">
        <v>1.8376170000000001</v>
      </c>
      <c r="AX714" s="11">
        <v>7.0641470000000002</v>
      </c>
    </row>
    <row r="715" spans="21:50" x14ac:dyDescent="0.35">
      <c r="U715" s="11" t="s">
        <v>76</v>
      </c>
      <c r="V715" s="11">
        <v>745</v>
      </c>
      <c r="W715" s="11">
        <v>32.245933999999998</v>
      </c>
      <c r="X715" s="11">
        <v>28.482908999999999</v>
      </c>
      <c r="Y715" s="11">
        <v>3.763026</v>
      </c>
      <c r="Z715" s="18">
        <f t="shared" si="21"/>
        <v>0.11669768969942071</v>
      </c>
      <c r="AA715" s="11">
        <v>11.669767999999999</v>
      </c>
      <c r="AS715" s="11" t="s">
        <v>76</v>
      </c>
      <c r="AT715" s="11">
        <v>706</v>
      </c>
      <c r="AU715" s="11">
        <v>1.2031879999999999</v>
      </c>
      <c r="AV715" s="11">
        <v>2.4782549999999999</v>
      </c>
      <c r="AW715" s="11">
        <v>1.275067</v>
      </c>
      <c r="AX715" s="11" t="s">
        <v>77</v>
      </c>
    </row>
    <row r="716" spans="21:50" x14ac:dyDescent="0.35">
      <c r="U716" s="11" t="s">
        <v>76</v>
      </c>
      <c r="V716" s="11">
        <v>1921</v>
      </c>
      <c r="W716" s="11">
        <v>-9.2085489999999997</v>
      </c>
      <c r="X716" s="11">
        <v>-10.278382000000001</v>
      </c>
      <c r="Y716" s="11">
        <v>1.069833</v>
      </c>
      <c r="Z716" s="18">
        <f t="shared" si="21"/>
        <v>0.11617823828705262</v>
      </c>
      <c r="AA716" s="11">
        <v>11.617819000000001</v>
      </c>
      <c r="AS716" s="11" t="s">
        <v>76</v>
      </c>
      <c r="AT716" s="11">
        <v>707</v>
      </c>
      <c r="AU716" s="11">
        <v>-18.241643</v>
      </c>
      <c r="AV716" s="11">
        <v>-17.756872999999999</v>
      </c>
      <c r="AW716" s="11">
        <v>0.48476999999999998</v>
      </c>
      <c r="AX716" s="11">
        <v>2.657492</v>
      </c>
    </row>
    <row r="717" spans="21:50" x14ac:dyDescent="0.35">
      <c r="U717" s="11" t="s">
        <v>76</v>
      </c>
      <c r="V717" s="11">
        <v>590</v>
      </c>
      <c r="W717" s="11">
        <v>-12.812360999999999</v>
      </c>
      <c r="X717" s="11">
        <v>-14.300818</v>
      </c>
      <c r="Y717" s="11">
        <v>1.4884569999999999</v>
      </c>
      <c r="Z717" s="18">
        <f t="shared" si="21"/>
        <v>0.11617351399948847</v>
      </c>
      <c r="AA717" s="11">
        <v>11.617349000000001</v>
      </c>
      <c r="AS717" s="11" t="s">
        <v>76</v>
      </c>
      <c r="AT717" s="11">
        <v>708</v>
      </c>
      <c r="AU717" s="11">
        <v>26.828135</v>
      </c>
      <c r="AV717" s="11">
        <v>26.441866999999998</v>
      </c>
      <c r="AW717" s="11">
        <v>0.386268</v>
      </c>
      <c r="AX717" s="11">
        <v>1.4397880000000001</v>
      </c>
    </row>
    <row r="718" spans="21:50" x14ac:dyDescent="0.35">
      <c r="U718" s="11" t="s">
        <v>76</v>
      </c>
      <c r="V718" s="11">
        <v>523</v>
      </c>
      <c r="W718" s="11">
        <v>24.629518000000001</v>
      </c>
      <c r="X718" s="11">
        <v>27.489001999999999</v>
      </c>
      <c r="Y718" s="11">
        <v>2.8594849999999998</v>
      </c>
      <c r="Z718" s="18">
        <f t="shared" si="21"/>
        <v>0.11609991718067726</v>
      </c>
      <c r="AA718" s="11">
        <v>11.60999</v>
      </c>
      <c r="AS718" s="11" t="s">
        <v>78</v>
      </c>
      <c r="AT718" s="11">
        <v>709</v>
      </c>
      <c r="AU718" s="11">
        <v>10.062450999999999</v>
      </c>
      <c r="AV718" s="11">
        <v>13.617825</v>
      </c>
      <c r="AW718" s="11">
        <v>3.555374</v>
      </c>
      <c r="AX718" s="11">
        <v>35.333083999999999</v>
      </c>
    </row>
    <row r="719" spans="21:50" x14ac:dyDescent="0.35">
      <c r="U719" s="11" t="s">
        <v>76</v>
      </c>
      <c r="V719" s="11">
        <v>159</v>
      </c>
      <c r="W719" s="11">
        <v>25.909725999999999</v>
      </c>
      <c r="X719" s="11">
        <v>28.917791000000001</v>
      </c>
      <c r="Y719" s="11">
        <v>3.0080640000000001</v>
      </c>
      <c r="Z719" s="18">
        <f t="shared" si="21"/>
        <v>0.11609786996589622</v>
      </c>
      <c r="AA719" s="11">
        <v>11.609788</v>
      </c>
      <c r="AS719" s="11" t="s">
        <v>76</v>
      </c>
      <c r="AT719" s="11">
        <v>710</v>
      </c>
      <c r="AU719" s="11">
        <v>24.600066999999999</v>
      </c>
      <c r="AV719" s="11">
        <v>26.518508000000001</v>
      </c>
      <c r="AW719" s="11">
        <v>1.918442</v>
      </c>
      <c r="AX719" s="11">
        <v>7.7985220000000002</v>
      </c>
    </row>
    <row r="720" spans="21:50" x14ac:dyDescent="0.35">
      <c r="U720" s="11" t="s">
        <v>76</v>
      </c>
      <c r="V720" s="11">
        <v>418</v>
      </c>
      <c r="W720" s="11">
        <v>43.137594</v>
      </c>
      <c r="X720" s="11">
        <v>38.144934999999997</v>
      </c>
      <c r="Y720" s="11">
        <v>4.9926589999999997</v>
      </c>
      <c r="Z720" s="18">
        <f t="shared" si="21"/>
        <v>0.11573800337589528</v>
      </c>
      <c r="AA720" s="11">
        <v>11.5738</v>
      </c>
      <c r="AS720" s="11" t="s">
        <v>78</v>
      </c>
      <c r="AT720" s="11">
        <v>711</v>
      </c>
      <c r="AU720" s="11">
        <v>24.786035999999999</v>
      </c>
      <c r="AV720" s="11">
        <v>21.509091000000002</v>
      </c>
      <c r="AW720" s="11">
        <v>3.276945</v>
      </c>
      <c r="AX720" s="11">
        <v>13.220931999999999</v>
      </c>
    </row>
    <row r="721" spans="21:50" x14ac:dyDescent="0.35">
      <c r="U721" s="11" t="s">
        <v>76</v>
      </c>
      <c r="V721" s="11">
        <v>502</v>
      </c>
      <c r="W721" s="11">
        <v>-14.754204</v>
      </c>
      <c r="X721" s="11">
        <v>-16.460274999999999</v>
      </c>
      <c r="Y721" s="11">
        <v>1.70607</v>
      </c>
      <c r="Z721" s="18">
        <f t="shared" si="21"/>
        <v>0.11563280540244665</v>
      </c>
      <c r="AA721" s="11">
        <v>11.563281999999999</v>
      </c>
      <c r="AS721" s="11" t="s">
        <v>76</v>
      </c>
      <c r="AT721" s="11">
        <v>712</v>
      </c>
      <c r="AU721" s="11">
        <v>-4.8615490000000001</v>
      </c>
      <c r="AV721" s="11">
        <v>-5.7825730000000002</v>
      </c>
      <c r="AW721" s="11">
        <v>0.92102399999999995</v>
      </c>
      <c r="AX721" s="11">
        <v>18.945080000000001</v>
      </c>
    </row>
    <row r="722" spans="21:50" x14ac:dyDescent="0.35">
      <c r="U722" s="11" t="s">
        <v>76</v>
      </c>
      <c r="V722" s="11">
        <v>336</v>
      </c>
      <c r="W722" s="11">
        <v>-28.629916999999999</v>
      </c>
      <c r="X722" s="11">
        <v>-25.328092999999999</v>
      </c>
      <c r="Y722" s="11">
        <v>3.3018239999999999</v>
      </c>
      <c r="Z722" s="18">
        <f t="shared" si="21"/>
        <v>0.11532775313319979</v>
      </c>
      <c r="AA722" s="11">
        <v>11.532775000000001</v>
      </c>
      <c r="AS722" s="11" t="s">
        <v>83</v>
      </c>
      <c r="AT722" s="11">
        <v>713</v>
      </c>
      <c r="AU722" s="11">
        <v>45.650094000000003</v>
      </c>
      <c r="AV722" s="11">
        <v>40.138584000000002</v>
      </c>
      <c r="AW722" s="11">
        <v>5.5115100000000004</v>
      </c>
      <c r="AX722" s="11">
        <v>12.073382000000001</v>
      </c>
    </row>
    <row r="723" spans="21:50" x14ac:dyDescent="0.35">
      <c r="U723" s="11" t="s">
        <v>76</v>
      </c>
      <c r="V723" s="11">
        <v>374</v>
      </c>
      <c r="W723" s="11">
        <v>21.499669999999998</v>
      </c>
      <c r="X723" s="11">
        <v>23.973499</v>
      </c>
      <c r="Y723" s="11">
        <v>2.4738289999999998</v>
      </c>
      <c r="Z723" s="18">
        <f t="shared" si="21"/>
        <v>0.11506358004564721</v>
      </c>
      <c r="AA723" s="11">
        <v>11.506359</v>
      </c>
      <c r="AS723" s="11" t="s">
        <v>76</v>
      </c>
      <c r="AT723" s="11">
        <v>714</v>
      </c>
      <c r="AU723" s="11">
        <v>48.997317000000002</v>
      </c>
      <c r="AV723" s="11">
        <v>48.511246</v>
      </c>
      <c r="AW723" s="11">
        <v>0.48607099999999998</v>
      </c>
      <c r="AX723" s="11">
        <v>0.992035</v>
      </c>
    </row>
    <row r="724" spans="21:50" x14ac:dyDescent="0.35">
      <c r="U724" s="11" t="s">
        <v>76</v>
      </c>
      <c r="V724" s="11">
        <v>859</v>
      </c>
      <c r="W724" s="11">
        <v>-2.9280650000000001</v>
      </c>
      <c r="X724" s="11">
        <v>-3.2646630000000001</v>
      </c>
      <c r="Y724" s="11">
        <v>0.33659800000000001</v>
      </c>
      <c r="Z724" s="18">
        <f t="shared" si="21"/>
        <v>0.11495578137780411</v>
      </c>
      <c r="AA724" s="11">
        <v>11.495561</v>
      </c>
      <c r="AS724" s="11" t="s">
        <v>76</v>
      </c>
      <c r="AT724" s="11">
        <v>715</v>
      </c>
      <c r="AU724" s="11">
        <v>48.818244</v>
      </c>
      <c r="AV724" s="11">
        <v>43.739578999999999</v>
      </c>
      <c r="AW724" s="11">
        <v>5.0786639999999998</v>
      </c>
      <c r="AX724" s="11">
        <v>10.40321</v>
      </c>
    </row>
    <row r="725" spans="21:50" x14ac:dyDescent="0.35">
      <c r="U725" s="11" t="s">
        <v>76</v>
      </c>
      <c r="V725" s="11">
        <v>1237</v>
      </c>
      <c r="W725" s="11">
        <v>17.077787000000001</v>
      </c>
      <c r="X725" s="11">
        <v>15.114915</v>
      </c>
      <c r="Y725" s="11">
        <v>1.962872</v>
      </c>
      <c r="Z725" s="18">
        <f t="shared" si="21"/>
        <v>0.11493714027467375</v>
      </c>
      <c r="AA725" s="11">
        <v>11.493712</v>
      </c>
      <c r="AS725" s="11" t="s">
        <v>76</v>
      </c>
      <c r="AT725" s="11">
        <v>716</v>
      </c>
      <c r="AU725" s="11">
        <v>41.418604000000002</v>
      </c>
      <c r="AV725" s="11">
        <v>37.712097</v>
      </c>
      <c r="AW725" s="11">
        <v>3.7065060000000001</v>
      </c>
      <c r="AX725" s="11">
        <v>8.948893</v>
      </c>
    </row>
    <row r="726" spans="21:50" x14ac:dyDescent="0.35">
      <c r="U726" s="11" t="s">
        <v>76</v>
      </c>
      <c r="V726" s="11">
        <v>1288</v>
      </c>
      <c r="W726" s="11">
        <v>-9.7835599999999996</v>
      </c>
      <c r="X726" s="11">
        <v>-10.904885</v>
      </c>
      <c r="Y726" s="11">
        <v>1.1213249999999999</v>
      </c>
      <c r="Z726" s="18">
        <f t="shared" si="21"/>
        <v>0.11461318783755606</v>
      </c>
      <c r="AA726" s="11">
        <v>11.461319</v>
      </c>
      <c r="AS726" s="11" t="s">
        <v>76</v>
      </c>
      <c r="AT726" s="11">
        <v>717</v>
      </c>
      <c r="AU726" s="11">
        <v>-11.395830999999999</v>
      </c>
      <c r="AV726" s="11">
        <v>-8.1219420000000007</v>
      </c>
      <c r="AW726" s="11">
        <v>3.273889</v>
      </c>
      <c r="AX726" s="11">
        <v>28.728833000000002</v>
      </c>
    </row>
    <row r="727" spans="21:50" x14ac:dyDescent="0.35">
      <c r="U727" s="11" t="s">
        <v>76</v>
      </c>
      <c r="V727" s="11">
        <v>410</v>
      </c>
      <c r="W727" s="11">
        <v>21.951172</v>
      </c>
      <c r="X727" s="11">
        <v>24.460086</v>
      </c>
      <c r="Y727" s="11">
        <v>2.5089139999999999</v>
      </c>
      <c r="Z727" s="18">
        <f t="shared" si="21"/>
        <v>0.1142952184967618</v>
      </c>
      <c r="AA727" s="11">
        <v>11.42952</v>
      </c>
      <c r="AS727" s="11" t="s">
        <v>83</v>
      </c>
      <c r="AT727" s="11">
        <v>718</v>
      </c>
      <c r="AU727" s="11">
        <v>-28.223468</v>
      </c>
      <c r="AV727" s="11">
        <v>-26.264481</v>
      </c>
      <c r="AW727" s="11">
        <v>1.958987</v>
      </c>
      <c r="AX727" s="11">
        <v>6.9409859999999997</v>
      </c>
    </row>
    <row r="728" spans="21:50" x14ac:dyDescent="0.35">
      <c r="U728" s="11" t="s">
        <v>76</v>
      </c>
      <c r="V728" s="11">
        <v>1970</v>
      </c>
      <c r="W728" s="11">
        <v>-17.653448999999998</v>
      </c>
      <c r="X728" s="11">
        <v>-15.639332</v>
      </c>
      <c r="Y728" s="11">
        <v>2.0141170000000002</v>
      </c>
      <c r="Z728" s="18">
        <f t="shared" si="21"/>
        <v>0.11409198281876819</v>
      </c>
      <c r="AA728" s="11">
        <v>11.4092</v>
      </c>
      <c r="AS728" s="11" t="s">
        <v>76</v>
      </c>
      <c r="AT728" s="11">
        <v>719</v>
      </c>
      <c r="AU728" s="11">
        <v>-4.7453149999999997</v>
      </c>
      <c r="AV728" s="11">
        <v>-4.1010980000000004</v>
      </c>
      <c r="AW728" s="11">
        <v>0.64421700000000004</v>
      </c>
      <c r="AX728" s="11">
        <v>13.575863</v>
      </c>
    </row>
    <row r="729" spans="21:50" x14ac:dyDescent="0.35">
      <c r="U729" s="11" t="s">
        <v>76</v>
      </c>
      <c r="V729" s="11">
        <v>131</v>
      </c>
      <c r="W729" s="11">
        <v>-6.312754</v>
      </c>
      <c r="X729" s="11">
        <v>-5.592676</v>
      </c>
      <c r="Y729" s="11">
        <v>0.72007699999999997</v>
      </c>
      <c r="Z729" s="18">
        <f t="shared" si="21"/>
        <v>0.11406701417479598</v>
      </c>
      <c r="AA729" s="11">
        <v>11.406705000000001</v>
      </c>
      <c r="AS729" s="11" t="s">
        <v>78</v>
      </c>
      <c r="AT729" s="11">
        <v>720</v>
      </c>
      <c r="AU729" s="11">
        <v>-6.4986249999999997</v>
      </c>
      <c r="AV729" s="11">
        <v>7.7791449999999998</v>
      </c>
      <c r="AW729" s="11">
        <v>14.27777</v>
      </c>
      <c r="AX729" s="11" t="s">
        <v>77</v>
      </c>
    </row>
    <row r="730" spans="21:50" x14ac:dyDescent="0.35">
      <c r="U730" s="11" t="s">
        <v>76</v>
      </c>
      <c r="V730" s="11">
        <v>531</v>
      </c>
      <c r="W730" s="11">
        <v>-4.7652190000000001</v>
      </c>
      <c r="X730" s="11">
        <v>-5.3087520000000001</v>
      </c>
      <c r="Y730" s="11">
        <v>0.54353300000000004</v>
      </c>
      <c r="Z730" s="18">
        <f t="shared" si="21"/>
        <v>0.1140625436102727</v>
      </c>
      <c r="AA730" s="11">
        <v>11.406257</v>
      </c>
      <c r="AS730" s="11" t="s">
        <v>76</v>
      </c>
      <c r="AT730" s="11">
        <v>721</v>
      </c>
      <c r="AU730" s="11">
        <v>22.653614000000001</v>
      </c>
      <c r="AV730" s="11">
        <v>26.356297000000001</v>
      </c>
      <c r="AW730" s="11">
        <v>3.7026829999999999</v>
      </c>
      <c r="AX730" s="11">
        <v>16.344778000000002</v>
      </c>
    </row>
    <row r="731" spans="21:50" x14ac:dyDescent="0.35">
      <c r="U731" s="11" t="s">
        <v>76</v>
      </c>
      <c r="V731" s="11">
        <v>69</v>
      </c>
      <c r="W731" s="11">
        <v>-14.801750999999999</v>
      </c>
      <c r="X731" s="11">
        <v>-16.480991</v>
      </c>
      <c r="Y731" s="11">
        <v>1.6792389999999999</v>
      </c>
      <c r="Z731" s="18">
        <f t="shared" si="21"/>
        <v>0.1134486723901787</v>
      </c>
      <c r="AA731" s="11">
        <v>11.34487</v>
      </c>
      <c r="AS731" s="11" t="s">
        <v>83</v>
      </c>
      <c r="AT731" s="11">
        <v>722</v>
      </c>
      <c r="AU731" s="11">
        <v>15.520880999999999</v>
      </c>
      <c r="AV731" s="11">
        <v>18.458323</v>
      </c>
      <c r="AW731" s="11">
        <v>2.9374410000000002</v>
      </c>
      <c r="AX731" s="11">
        <v>18.925737000000002</v>
      </c>
    </row>
    <row r="732" spans="21:50" x14ac:dyDescent="0.35">
      <c r="U732" s="11" t="s">
        <v>76</v>
      </c>
      <c r="V732" s="11">
        <v>1316</v>
      </c>
      <c r="W732" s="11">
        <v>-4.8622550000000002</v>
      </c>
      <c r="X732" s="11">
        <v>-5.41249</v>
      </c>
      <c r="Y732" s="11">
        <v>0.55023500000000003</v>
      </c>
      <c r="Z732" s="18">
        <f t="shared" si="21"/>
        <v>0.11316457075986348</v>
      </c>
      <c r="AA732" s="11">
        <v>11.316463000000001</v>
      </c>
      <c r="AS732" s="11" t="s">
        <v>76</v>
      </c>
      <c r="AT732" s="11">
        <v>723</v>
      </c>
      <c r="AU732" s="11">
        <v>9.0961339999999993</v>
      </c>
      <c r="AV732" s="11">
        <v>11.774210999999999</v>
      </c>
      <c r="AW732" s="11">
        <v>2.6780780000000002</v>
      </c>
      <c r="AX732" s="11">
        <v>29.441935000000001</v>
      </c>
    </row>
    <row r="733" spans="21:50" x14ac:dyDescent="0.35">
      <c r="U733" s="11" t="s">
        <v>76</v>
      </c>
      <c r="V733" s="11">
        <v>239</v>
      </c>
      <c r="W733" s="11">
        <v>-9.7079350000000009</v>
      </c>
      <c r="X733" s="11">
        <v>-10.805872000000001</v>
      </c>
      <c r="Y733" s="11">
        <v>1.0979369999999999</v>
      </c>
      <c r="Z733" s="18">
        <f t="shared" si="21"/>
        <v>0.11309686354513085</v>
      </c>
      <c r="AA733" s="11">
        <v>11.309685999999999</v>
      </c>
      <c r="AS733" s="11" t="s">
        <v>76</v>
      </c>
      <c r="AT733" s="11">
        <v>724</v>
      </c>
      <c r="AU733" s="11">
        <v>19.502383999999999</v>
      </c>
      <c r="AV733" s="11">
        <v>19.849337999999999</v>
      </c>
      <c r="AW733" s="11">
        <v>0.34695300000000001</v>
      </c>
      <c r="AX733" s="11">
        <v>1.7790299999999999</v>
      </c>
    </row>
    <row r="734" spans="21:50" x14ac:dyDescent="0.35">
      <c r="U734" s="11" t="s">
        <v>76</v>
      </c>
      <c r="V734" s="11">
        <v>1036</v>
      </c>
      <c r="W734" s="11">
        <v>-9.6237270000000006</v>
      </c>
      <c r="X734" s="11">
        <v>-8.5379869999999993</v>
      </c>
      <c r="Y734" s="11">
        <v>1.0857399999999999</v>
      </c>
      <c r="Z734" s="18">
        <f t="shared" si="21"/>
        <v>0.11281907726601137</v>
      </c>
      <c r="AA734" s="11">
        <v>11.281908</v>
      </c>
      <c r="AS734" s="11" t="s">
        <v>76</v>
      </c>
      <c r="AT734" s="11">
        <v>725</v>
      </c>
      <c r="AU734" s="11">
        <v>-12.716116</v>
      </c>
      <c r="AV734" s="11">
        <v>-13.205647000000001</v>
      </c>
      <c r="AW734" s="11">
        <v>0.48953000000000002</v>
      </c>
      <c r="AX734" s="11">
        <v>3.849685</v>
      </c>
    </row>
    <row r="735" spans="21:50" x14ac:dyDescent="0.35">
      <c r="U735" s="11" t="s">
        <v>76</v>
      </c>
      <c r="V735" s="11">
        <v>260</v>
      </c>
      <c r="W735" s="11">
        <v>-16.496708000000002</v>
      </c>
      <c r="X735" s="11">
        <v>-18.357040999999999</v>
      </c>
      <c r="Y735" s="11">
        <v>1.860333</v>
      </c>
      <c r="Z735" s="18">
        <f t="shared" si="21"/>
        <v>0.11276995385988525</v>
      </c>
      <c r="AA735" s="11">
        <v>11.276992999999999</v>
      </c>
      <c r="AS735" s="11" t="s">
        <v>78</v>
      </c>
      <c r="AT735" s="11">
        <v>726</v>
      </c>
      <c r="AU735" s="11">
        <v>1.7376339999999999</v>
      </c>
      <c r="AV735" s="11">
        <v>2.5650729999999999</v>
      </c>
      <c r="AW735" s="11">
        <v>0.82743900000000004</v>
      </c>
      <c r="AX735" s="11">
        <v>47.618724999999998</v>
      </c>
    </row>
    <row r="736" spans="21:50" x14ac:dyDescent="0.35">
      <c r="U736" s="11" t="s">
        <v>76</v>
      </c>
      <c r="V736" s="11">
        <v>1631</v>
      </c>
      <c r="W736" s="11">
        <v>1.073299</v>
      </c>
      <c r="X736" s="11">
        <v>0.95288700000000004</v>
      </c>
      <c r="Y736" s="11">
        <v>0.12041200000000001</v>
      </c>
      <c r="Z736" s="18">
        <f t="shared" si="21"/>
        <v>0.11218868181187162</v>
      </c>
      <c r="AA736" s="11">
        <v>11.218852</v>
      </c>
      <c r="AS736" s="11" t="s">
        <v>76</v>
      </c>
      <c r="AT736" s="11">
        <v>727</v>
      </c>
      <c r="AU736" s="11">
        <v>-19.001394000000001</v>
      </c>
      <c r="AV736" s="11">
        <v>-20.251647999999999</v>
      </c>
      <c r="AW736" s="11">
        <v>1.250254</v>
      </c>
      <c r="AX736" s="11">
        <v>6.5798009999999998</v>
      </c>
    </row>
    <row r="737" spans="21:50" x14ac:dyDescent="0.35">
      <c r="U737" s="11" t="s">
        <v>76</v>
      </c>
      <c r="V737" s="11">
        <v>984</v>
      </c>
      <c r="W737" s="11">
        <v>8.6264120000000002</v>
      </c>
      <c r="X737" s="11">
        <v>9.5928989999999992</v>
      </c>
      <c r="Y737" s="11">
        <v>0.96648800000000001</v>
      </c>
      <c r="Z737" s="18">
        <f t="shared" si="21"/>
        <v>0.1120382379139786</v>
      </c>
      <c r="AA737" s="11">
        <v>11.203823</v>
      </c>
      <c r="AS737" s="11" t="s">
        <v>76</v>
      </c>
      <c r="AT737" s="11">
        <v>728</v>
      </c>
      <c r="AU737" s="11">
        <v>-24.105225000000001</v>
      </c>
      <c r="AV737" s="11">
        <v>-26.664411000000001</v>
      </c>
      <c r="AW737" s="11">
        <v>2.559186</v>
      </c>
      <c r="AX737" s="11">
        <v>10.616726</v>
      </c>
    </row>
    <row r="738" spans="21:50" x14ac:dyDescent="0.35">
      <c r="U738" s="11" t="s">
        <v>76</v>
      </c>
      <c r="V738" s="11">
        <v>1587</v>
      </c>
      <c r="W738" s="11">
        <v>5.8466620000000002</v>
      </c>
      <c r="X738" s="11">
        <v>6.5002750000000002</v>
      </c>
      <c r="Y738" s="11">
        <v>0.653613</v>
      </c>
      <c r="Z738" s="18">
        <f t="shared" si="21"/>
        <v>0.11179250656186385</v>
      </c>
      <c r="AA738" s="11">
        <v>11.179254</v>
      </c>
      <c r="AS738" s="11" t="s">
        <v>76</v>
      </c>
      <c r="AT738" s="11">
        <v>729</v>
      </c>
      <c r="AU738" s="11">
        <v>-15.75196</v>
      </c>
      <c r="AV738" s="11">
        <v>-14.884501</v>
      </c>
      <c r="AW738" s="11">
        <v>0.86745899999999998</v>
      </c>
      <c r="AX738" s="11">
        <v>5.5069900000000001</v>
      </c>
    </row>
    <row r="739" spans="21:50" x14ac:dyDescent="0.35">
      <c r="U739" s="11" t="s">
        <v>76</v>
      </c>
      <c r="V739" s="11">
        <v>156</v>
      </c>
      <c r="W739" s="11">
        <v>23.730615</v>
      </c>
      <c r="X739" s="11">
        <v>21.078382999999999</v>
      </c>
      <c r="Y739" s="11">
        <v>2.6522329999999998</v>
      </c>
      <c r="Z739" s="18">
        <f t="shared" si="21"/>
        <v>0.11176419153064511</v>
      </c>
      <c r="AA739" s="11">
        <v>11.176418</v>
      </c>
      <c r="AS739" s="11" t="s">
        <v>76</v>
      </c>
      <c r="AT739" s="11">
        <v>730</v>
      </c>
      <c r="AU739" s="11">
        <v>6.7156770000000003</v>
      </c>
      <c r="AV739" s="11">
        <v>6.1117039999999996</v>
      </c>
      <c r="AW739" s="11">
        <v>0.60397299999999998</v>
      </c>
      <c r="AX739" s="11">
        <v>8.9934779999999996</v>
      </c>
    </row>
    <row r="740" spans="21:50" x14ac:dyDescent="0.35">
      <c r="U740" s="11" t="s">
        <v>76</v>
      </c>
      <c r="V740" s="11">
        <v>1176</v>
      </c>
      <c r="W740" s="11">
        <v>-7.9300610000000002</v>
      </c>
      <c r="X740" s="11">
        <v>-7.0465499999999999</v>
      </c>
      <c r="Y740" s="11">
        <v>0.88351100000000005</v>
      </c>
      <c r="Z740" s="18">
        <f t="shared" si="21"/>
        <v>0.11141288824890502</v>
      </c>
      <c r="AA740" s="11">
        <v>11.14129</v>
      </c>
      <c r="AS740" s="11" t="s">
        <v>76</v>
      </c>
      <c r="AT740" s="11">
        <v>731</v>
      </c>
      <c r="AU740" s="11">
        <v>-10.102698999999999</v>
      </c>
      <c r="AV740" s="11">
        <v>-10.957388</v>
      </c>
      <c r="AW740" s="11">
        <v>0.85468900000000003</v>
      </c>
      <c r="AX740" s="11">
        <v>8.4600059999999999</v>
      </c>
    </row>
    <row r="741" spans="21:50" x14ac:dyDescent="0.35">
      <c r="U741" s="11" t="s">
        <v>76</v>
      </c>
      <c r="V741" s="11">
        <v>557</v>
      </c>
      <c r="W741" s="11">
        <v>27.120856</v>
      </c>
      <c r="X741" s="11">
        <v>24.110126999999999</v>
      </c>
      <c r="Y741" s="11">
        <v>3.010729</v>
      </c>
      <c r="Z741" s="18">
        <f t="shared" si="21"/>
        <v>0.1110115772157044</v>
      </c>
      <c r="AA741" s="11">
        <v>11.101159000000001</v>
      </c>
      <c r="AS741" s="11" t="s">
        <v>83</v>
      </c>
      <c r="AT741" s="11">
        <v>732</v>
      </c>
      <c r="AU741" s="11">
        <v>39.852595000000001</v>
      </c>
      <c r="AV741" s="11">
        <v>41.304425999999999</v>
      </c>
      <c r="AW741" s="11">
        <v>1.4518310000000001</v>
      </c>
      <c r="AX741" s="11">
        <v>3.6430020000000001</v>
      </c>
    </row>
    <row r="742" spans="21:50" x14ac:dyDescent="0.35">
      <c r="U742" s="11" t="s">
        <v>76</v>
      </c>
      <c r="V742" s="11">
        <v>113</v>
      </c>
      <c r="W742" s="11">
        <v>15.185259</v>
      </c>
      <c r="X742" s="11">
        <v>16.867426999999999</v>
      </c>
      <c r="Y742" s="11">
        <v>1.682167</v>
      </c>
      <c r="Z742" s="18">
        <f t="shared" si="21"/>
        <v>0.11077631273855783</v>
      </c>
      <c r="AA742" s="11">
        <v>11.077634</v>
      </c>
      <c r="AS742" s="11" t="s">
        <v>78</v>
      </c>
      <c r="AT742" s="11">
        <v>733</v>
      </c>
      <c r="AU742" s="11">
        <v>-4.3792249999999999</v>
      </c>
      <c r="AV742" s="11">
        <v>-0.76795999999999998</v>
      </c>
      <c r="AW742" s="11">
        <v>3.6112649999999999</v>
      </c>
      <c r="AX742" s="11">
        <v>82.463554999999999</v>
      </c>
    </row>
    <row r="743" spans="21:50" x14ac:dyDescent="0.35">
      <c r="U743" s="11" t="s">
        <v>76</v>
      </c>
      <c r="V743" s="11">
        <v>584</v>
      </c>
      <c r="W743" s="11">
        <v>23.976329</v>
      </c>
      <c r="X743" s="11">
        <v>21.337088000000001</v>
      </c>
      <c r="Y743" s="11">
        <v>2.6392419999999999</v>
      </c>
      <c r="Z743" s="18">
        <f t="shared" si="21"/>
        <v>0.11007698467934769</v>
      </c>
      <c r="AA743" s="11">
        <v>11.007697</v>
      </c>
      <c r="AS743" s="11" t="s">
        <v>78</v>
      </c>
      <c r="AT743" s="11">
        <v>734</v>
      </c>
      <c r="AU743" s="11">
        <v>-10.189697000000001</v>
      </c>
      <c r="AV743" s="11">
        <v>-4.9981350000000004</v>
      </c>
      <c r="AW743" s="11">
        <v>5.1915620000000002</v>
      </c>
      <c r="AX743" s="11">
        <v>50.949126999999997</v>
      </c>
    </row>
    <row r="744" spans="21:50" x14ac:dyDescent="0.35">
      <c r="U744" s="11" t="s">
        <v>76</v>
      </c>
      <c r="V744" s="11">
        <v>1516</v>
      </c>
      <c r="W744" s="11">
        <v>12.685236</v>
      </c>
      <c r="X744" s="11">
        <v>11.292183</v>
      </c>
      <c r="Y744" s="11">
        <v>1.3930530000000001</v>
      </c>
      <c r="Z744" s="18">
        <f t="shared" si="21"/>
        <v>0.10981687687954722</v>
      </c>
      <c r="AA744" s="11">
        <v>10.981685000000001</v>
      </c>
      <c r="AS744" s="11" t="s">
        <v>76</v>
      </c>
      <c r="AT744" s="11">
        <v>735</v>
      </c>
      <c r="AU744" s="11">
        <v>1.8570139999999999</v>
      </c>
      <c r="AV744" s="11">
        <v>2.1880500000000001</v>
      </c>
      <c r="AW744" s="11">
        <v>0.331036</v>
      </c>
      <c r="AX744" s="11">
        <v>17.826256000000001</v>
      </c>
    </row>
    <row r="745" spans="21:50" x14ac:dyDescent="0.35">
      <c r="U745" s="11" t="s">
        <v>76</v>
      </c>
      <c r="V745" s="11">
        <v>223</v>
      </c>
      <c r="W745" s="11">
        <v>-16.113778</v>
      </c>
      <c r="X745" s="11">
        <v>-14.347149999999999</v>
      </c>
      <c r="Y745" s="11">
        <v>1.7666280000000001</v>
      </c>
      <c r="Z745" s="18">
        <f t="shared" si="21"/>
        <v>0.10963462448098764</v>
      </c>
      <c r="AA745" s="11">
        <v>10.963464</v>
      </c>
      <c r="AS745" s="11" t="s">
        <v>76</v>
      </c>
      <c r="AT745" s="11">
        <v>736</v>
      </c>
      <c r="AU745" s="11">
        <v>4.0392859999999997</v>
      </c>
      <c r="AV745" s="11">
        <v>4.6006790000000004</v>
      </c>
      <c r="AW745" s="11">
        <v>0.56139300000000003</v>
      </c>
      <c r="AX745" s="11">
        <v>13.898326000000001</v>
      </c>
    </row>
    <row r="746" spans="21:50" x14ac:dyDescent="0.35">
      <c r="U746" s="11" t="s">
        <v>76</v>
      </c>
      <c r="V746" s="11">
        <v>334</v>
      </c>
      <c r="W746" s="11">
        <v>24.507104999999999</v>
      </c>
      <c r="X746" s="11">
        <v>21.821135999999999</v>
      </c>
      <c r="Y746" s="11">
        <v>2.6859679999999999</v>
      </c>
      <c r="Z746" s="18">
        <f t="shared" si="21"/>
        <v>0.10959956306548652</v>
      </c>
      <c r="AA746" s="11">
        <v>10.959956999999999</v>
      </c>
      <c r="AS746" s="11" t="s">
        <v>83</v>
      </c>
      <c r="AT746" s="11">
        <v>737</v>
      </c>
      <c r="AU746" s="11">
        <v>34.584685999999998</v>
      </c>
      <c r="AV746" s="11">
        <v>8.5913629999999994</v>
      </c>
      <c r="AW746" s="11">
        <v>25.993323</v>
      </c>
      <c r="AX746" s="11">
        <v>75.158475999999993</v>
      </c>
    </row>
    <row r="747" spans="21:50" x14ac:dyDescent="0.35">
      <c r="U747" s="11" t="s">
        <v>76</v>
      </c>
      <c r="V747" s="11">
        <v>977</v>
      </c>
      <c r="W747" s="11">
        <v>27.639258999999999</v>
      </c>
      <c r="X747" s="11">
        <v>30.659690000000001</v>
      </c>
      <c r="Y747" s="11">
        <v>3.0204309999999999</v>
      </c>
      <c r="Z747" s="18">
        <f t="shared" si="21"/>
        <v>0.10928046225841294</v>
      </c>
      <c r="AA747" s="11">
        <v>10.928046999999999</v>
      </c>
      <c r="AS747" s="11" t="s">
        <v>76</v>
      </c>
      <c r="AT747" s="11">
        <v>738</v>
      </c>
      <c r="AU747" s="11">
        <v>-4.6377189999999997</v>
      </c>
      <c r="AV747" s="11">
        <v>-7.3273169999999999</v>
      </c>
      <c r="AW747" s="11">
        <v>2.6895989999999999</v>
      </c>
      <c r="AX747" s="11">
        <v>57.994002999999999</v>
      </c>
    </row>
    <row r="748" spans="21:50" x14ac:dyDescent="0.35">
      <c r="U748" s="11" t="s">
        <v>76</v>
      </c>
      <c r="V748" s="11">
        <v>1886</v>
      </c>
      <c r="W748" s="11">
        <v>14.666199000000001</v>
      </c>
      <c r="X748" s="11">
        <v>13.068457</v>
      </c>
      <c r="Y748" s="11">
        <v>1.597742</v>
      </c>
      <c r="Z748" s="18">
        <f t="shared" si="21"/>
        <v>0.10894042825956472</v>
      </c>
      <c r="AA748" s="11">
        <v>10.894042000000001</v>
      </c>
      <c r="AS748" s="11" t="s">
        <v>76</v>
      </c>
      <c r="AT748" s="11">
        <v>739</v>
      </c>
      <c r="AU748" s="11">
        <v>9.6410479999999996</v>
      </c>
      <c r="AV748" s="11">
        <v>14.095212</v>
      </c>
      <c r="AW748" s="11">
        <v>4.4541639999999996</v>
      </c>
      <c r="AX748" s="11">
        <v>46.200003000000002</v>
      </c>
    </row>
    <row r="749" spans="21:50" x14ac:dyDescent="0.35">
      <c r="U749" s="11" t="s">
        <v>76</v>
      </c>
      <c r="V749" s="11">
        <v>52</v>
      </c>
      <c r="W749" s="11">
        <v>19.128329000000001</v>
      </c>
      <c r="X749" s="11">
        <v>17.045594999999999</v>
      </c>
      <c r="Y749" s="11">
        <v>2.0827339999999999</v>
      </c>
      <c r="Z749" s="18">
        <f t="shared" si="21"/>
        <v>0.10888217156867178</v>
      </c>
      <c r="AA749" s="11">
        <v>10.888218999999999</v>
      </c>
      <c r="AS749" s="11" t="s">
        <v>83</v>
      </c>
      <c r="AT749" s="11">
        <v>740</v>
      </c>
      <c r="AU749" s="11">
        <v>17.133289000000001</v>
      </c>
      <c r="AV749" s="11">
        <v>11.698228</v>
      </c>
      <c r="AW749" s="11">
        <v>5.4350610000000001</v>
      </c>
      <c r="AX749" s="11">
        <v>31.722227</v>
      </c>
    </row>
    <row r="750" spans="21:50" x14ac:dyDescent="0.35">
      <c r="U750" s="11" t="s">
        <v>76</v>
      </c>
      <c r="V750" s="11">
        <v>46</v>
      </c>
      <c r="W750" s="11">
        <v>42.738514000000002</v>
      </c>
      <c r="X750" s="11">
        <v>38.11383</v>
      </c>
      <c r="Y750" s="11">
        <v>4.6246830000000001</v>
      </c>
      <c r="Z750" s="18">
        <f t="shared" si="21"/>
        <v>0.10820879265947338</v>
      </c>
      <c r="AA750" s="11">
        <v>10.820880000000001</v>
      </c>
      <c r="AS750" s="11" t="s">
        <v>76</v>
      </c>
      <c r="AT750" s="11">
        <v>741</v>
      </c>
      <c r="AU750" s="11">
        <v>-12.803485</v>
      </c>
      <c r="AV750" s="11">
        <v>-12.583437</v>
      </c>
      <c r="AW750" s="11">
        <v>0.22004899999999999</v>
      </c>
      <c r="AX750" s="11">
        <v>1.7186630000000001</v>
      </c>
    </row>
    <row r="751" spans="21:50" x14ac:dyDescent="0.35">
      <c r="U751" s="11" t="s">
        <v>76</v>
      </c>
      <c r="V751" s="11">
        <v>866</v>
      </c>
      <c r="W751" s="11">
        <v>-19.712478000000001</v>
      </c>
      <c r="X751" s="11">
        <v>-21.835329000000002</v>
      </c>
      <c r="Y751" s="11">
        <v>2.1228509999999998</v>
      </c>
      <c r="Z751" s="18">
        <f t="shared" si="21"/>
        <v>0.10769072259712857</v>
      </c>
      <c r="AA751" s="11">
        <v>10.769074</v>
      </c>
      <c r="AS751" s="11" t="s">
        <v>76</v>
      </c>
      <c r="AT751" s="11">
        <v>742</v>
      </c>
      <c r="AU751" s="11">
        <v>2.9993340000000002</v>
      </c>
      <c r="AV751" s="11">
        <v>1.0406310000000001</v>
      </c>
      <c r="AW751" s="11">
        <v>1.9587030000000001</v>
      </c>
      <c r="AX751" s="11">
        <v>65.304592999999997</v>
      </c>
    </row>
    <row r="752" spans="21:50" x14ac:dyDescent="0.35">
      <c r="U752" s="11" t="s">
        <v>76</v>
      </c>
      <c r="V752" s="11">
        <v>1639</v>
      </c>
      <c r="W752" s="11">
        <v>-12.042495000000001</v>
      </c>
      <c r="X752" s="11">
        <v>-13.333254</v>
      </c>
      <c r="Y752" s="11">
        <v>1.290759</v>
      </c>
      <c r="Z752" s="18">
        <f t="shared" si="21"/>
        <v>0.10718368577275722</v>
      </c>
      <c r="AA752" s="11">
        <v>10.718372</v>
      </c>
      <c r="AS752" s="11" t="s">
        <v>76</v>
      </c>
      <c r="AT752" s="11">
        <v>743</v>
      </c>
      <c r="AU752" s="11">
        <v>-14.174974000000001</v>
      </c>
      <c r="AV752" s="11">
        <v>-13.474231</v>
      </c>
      <c r="AW752" s="11">
        <v>0.700743</v>
      </c>
      <c r="AX752" s="11">
        <v>4.9435200000000004</v>
      </c>
    </row>
    <row r="753" spans="21:50" x14ac:dyDescent="0.35">
      <c r="U753" s="11" t="s">
        <v>76</v>
      </c>
      <c r="V753" s="11">
        <v>1187</v>
      </c>
      <c r="W753" s="11">
        <v>37.740775999999997</v>
      </c>
      <c r="X753" s="11">
        <v>41.782286999999997</v>
      </c>
      <c r="Y753" s="11">
        <v>4.0415109999999999</v>
      </c>
      <c r="Z753" s="18">
        <f t="shared" si="21"/>
        <v>0.10708605991567317</v>
      </c>
      <c r="AA753" s="11">
        <v>10.708605</v>
      </c>
      <c r="AS753" s="11" t="s">
        <v>78</v>
      </c>
      <c r="AT753" s="11">
        <v>744</v>
      </c>
      <c r="AU753" s="11">
        <v>1.2160439999999999</v>
      </c>
      <c r="AV753" s="11">
        <v>-1.123828</v>
      </c>
      <c r="AW753" s="11">
        <v>2.3398729999999999</v>
      </c>
      <c r="AX753" s="11" t="s">
        <v>77</v>
      </c>
    </row>
    <row r="754" spans="21:50" x14ac:dyDescent="0.35">
      <c r="U754" s="11" t="s">
        <v>76</v>
      </c>
      <c r="V754" s="11">
        <v>191</v>
      </c>
      <c r="W754" s="11">
        <v>-17.429986</v>
      </c>
      <c r="X754" s="11">
        <v>-19.296175000000002</v>
      </c>
      <c r="Y754" s="11">
        <v>1.8661890000000001</v>
      </c>
      <c r="Z754" s="18">
        <f t="shared" si="21"/>
        <v>0.10706772799473277</v>
      </c>
      <c r="AA754" s="11">
        <v>10.706776</v>
      </c>
      <c r="AS754" s="11" t="s">
        <v>76</v>
      </c>
      <c r="AT754" s="11">
        <v>745</v>
      </c>
      <c r="AU754" s="11">
        <v>32.245933999999998</v>
      </c>
      <c r="AV754" s="11">
        <v>28.482908999999999</v>
      </c>
      <c r="AW754" s="11">
        <v>3.763026</v>
      </c>
      <c r="AX754" s="11">
        <v>11.669767999999999</v>
      </c>
    </row>
    <row r="755" spans="21:50" x14ac:dyDescent="0.35">
      <c r="U755" s="11" t="s">
        <v>76</v>
      </c>
      <c r="V755" s="11">
        <v>805</v>
      </c>
      <c r="W755" s="11">
        <v>8.1136499999999998</v>
      </c>
      <c r="X755" s="11">
        <v>8.9785550000000001</v>
      </c>
      <c r="Y755" s="11">
        <v>0.86490500000000003</v>
      </c>
      <c r="Z755" s="18">
        <f t="shared" si="21"/>
        <v>0.10659875641665589</v>
      </c>
      <c r="AA755" s="11">
        <v>10.659872999999999</v>
      </c>
      <c r="AS755" s="11" t="s">
        <v>76</v>
      </c>
      <c r="AT755" s="11">
        <v>746</v>
      </c>
      <c r="AU755" s="11">
        <v>-11.038328999999999</v>
      </c>
      <c r="AV755" s="11">
        <v>-12.965297</v>
      </c>
      <c r="AW755" s="11">
        <v>1.926968</v>
      </c>
      <c r="AX755" s="11">
        <v>17.457066999999999</v>
      </c>
    </row>
    <row r="756" spans="21:50" x14ac:dyDescent="0.35">
      <c r="U756" s="11" t="s">
        <v>76</v>
      </c>
      <c r="V756" s="11">
        <v>1069</v>
      </c>
      <c r="W756" s="11">
        <v>-16.135653999999999</v>
      </c>
      <c r="X756" s="11">
        <v>-17.854523</v>
      </c>
      <c r="Y756" s="11">
        <v>1.718869</v>
      </c>
      <c r="Z756" s="18">
        <f t="shared" si="21"/>
        <v>0.10652614390467223</v>
      </c>
      <c r="AA756" s="11">
        <v>10.652616999999999</v>
      </c>
      <c r="AS756" s="11" t="s">
        <v>76</v>
      </c>
      <c r="AT756" s="11">
        <v>747</v>
      </c>
      <c r="AU756" s="11">
        <v>0.65207300000000001</v>
      </c>
      <c r="AV756" s="11">
        <v>-1.2566170000000001</v>
      </c>
      <c r="AW756" s="11">
        <v>1.9086909999999999</v>
      </c>
      <c r="AX756" s="11" t="s">
        <v>77</v>
      </c>
    </row>
    <row r="757" spans="21:50" x14ac:dyDescent="0.35">
      <c r="U757" s="11" t="s">
        <v>76</v>
      </c>
      <c r="V757" s="11">
        <v>1480</v>
      </c>
      <c r="W757" s="11">
        <v>11.956548</v>
      </c>
      <c r="X757" s="11">
        <v>10.683986000000001</v>
      </c>
      <c r="Y757" s="11">
        <v>1.2725610000000001</v>
      </c>
      <c r="Z757" s="18">
        <f t="shared" si="21"/>
        <v>0.1064321407817708</v>
      </c>
      <c r="AA757" s="11">
        <v>10.643216000000001</v>
      </c>
      <c r="AS757" s="11" t="s">
        <v>83</v>
      </c>
      <c r="AT757" s="11">
        <v>748</v>
      </c>
      <c r="AU757" s="11">
        <v>-15.567629</v>
      </c>
      <c r="AV757" s="11">
        <v>-13.269617999999999</v>
      </c>
      <c r="AW757" s="11">
        <v>2.2980100000000001</v>
      </c>
      <c r="AX757" s="11">
        <v>14.761467</v>
      </c>
    </row>
    <row r="758" spans="21:50" x14ac:dyDescent="0.35">
      <c r="U758" s="11" t="s">
        <v>76</v>
      </c>
      <c r="V758" s="11">
        <v>728</v>
      </c>
      <c r="W758" s="11">
        <v>-24.105225000000001</v>
      </c>
      <c r="X758" s="11">
        <v>-26.664411000000001</v>
      </c>
      <c r="Y758" s="11">
        <v>2.559186</v>
      </c>
      <c r="Z758" s="18">
        <f t="shared" si="21"/>
        <v>0.1061672728630411</v>
      </c>
      <c r="AA758" s="11">
        <v>10.616726</v>
      </c>
      <c r="AS758" s="11" t="s">
        <v>78</v>
      </c>
      <c r="AT758" s="11">
        <v>749</v>
      </c>
      <c r="AU758" s="11">
        <v>-1.751007</v>
      </c>
      <c r="AV758" s="11">
        <v>-2.04948</v>
      </c>
      <c r="AW758" s="11">
        <v>0.29847200000000002</v>
      </c>
      <c r="AX758" s="11">
        <v>17.045753000000001</v>
      </c>
    </row>
    <row r="759" spans="21:50" x14ac:dyDescent="0.35">
      <c r="U759" s="11" t="s">
        <v>76</v>
      </c>
      <c r="V759" s="11">
        <v>815</v>
      </c>
      <c r="W759" s="11">
        <v>-10.118220000000001</v>
      </c>
      <c r="X759" s="11">
        <v>-9.0456710000000005</v>
      </c>
      <c r="Y759" s="11">
        <v>1.072549</v>
      </c>
      <c r="Z759" s="18">
        <f t="shared" si="21"/>
        <v>0.10600174734291208</v>
      </c>
      <c r="AA759" s="11">
        <v>10.600175999999999</v>
      </c>
      <c r="AS759" s="11" t="s">
        <v>76</v>
      </c>
      <c r="AT759" s="11">
        <v>750</v>
      </c>
      <c r="AU759" s="11">
        <v>-9.7752949999999998</v>
      </c>
      <c r="AV759" s="11">
        <v>-16.600964000000001</v>
      </c>
      <c r="AW759" s="11">
        <v>6.8256699999999997</v>
      </c>
      <c r="AX759" s="11">
        <v>69.825717999999995</v>
      </c>
    </row>
    <row r="760" spans="21:50" x14ac:dyDescent="0.35">
      <c r="U760" s="11" t="s">
        <v>76</v>
      </c>
      <c r="V760" s="11">
        <v>1726</v>
      </c>
      <c r="W760" s="11">
        <v>-5.8735140000000001</v>
      </c>
      <c r="X760" s="11">
        <v>-5.2514919999999998</v>
      </c>
      <c r="Y760" s="11">
        <v>0.62202199999999996</v>
      </c>
      <c r="Z760" s="18">
        <f t="shared" si="21"/>
        <v>0.10590287177318382</v>
      </c>
      <c r="AA760" s="11">
        <v>10.590279000000001</v>
      </c>
      <c r="AS760" s="11" t="s">
        <v>76</v>
      </c>
      <c r="AT760" s="11">
        <v>751</v>
      </c>
      <c r="AU760" s="11">
        <v>-19.718275999999999</v>
      </c>
      <c r="AV760" s="11">
        <v>-16.504280999999999</v>
      </c>
      <c r="AW760" s="11">
        <v>3.2139950000000002</v>
      </c>
      <c r="AX760" s="11">
        <v>16.299574</v>
      </c>
    </row>
    <row r="761" spans="21:50" x14ac:dyDescent="0.35">
      <c r="U761" s="11" t="s">
        <v>76</v>
      </c>
      <c r="V761" s="11">
        <v>988</v>
      </c>
      <c r="W761" s="11">
        <v>-16.415751</v>
      </c>
      <c r="X761" s="11">
        <v>-14.681172</v>
      </c>
      <c r="Y761" s="11">
        <v>1.7345790000000001</v>
      </c>
      <c r="Z761" s="18">
        <f t="shared" si="21"/>
        <v>0.10566552818692243</v>
      </c>
      <c r="AA761" s="11">
        <v>10.566553000000001</v>
      </c>
      <c r="AS761" s="11" t="s">
        <v>76</v>
      </c>
      <c r="AT761" s="11">
        <v>752</v>
      </c>
      <c r="AU761" s="11">
        <v>11.028454999999999</v>
      </c>
      <c r="AV761" s="11">
        <v>8.5378699999999998</v>
      </c>
      <c r="AW761" s="11">
        <v>2.4905849999999998</v>
      </c>
      <c r="AX761" s="11">
        <v>22.583264</v>
      </c>
    </row>
    <row r="762" spans="21:50" x14ac:dyDescent="0.35">
      <c r="U762" s="11" t="s">
        <v>76</v>
      </c>
      <c r="V762" s="11">
        <v>1943</v>
      </c>
      <c r="W762" s="11">
        <v>-7.9914389999999997</v>
      </c>
      <c r="X762" s="11">
        <v>-8.8345559999999992</v>
      </c>
      <c r="Y762" s="11">
        <v>0.84311800000000003</v>
      </c>
      <c r="Z762" s="18">
        <f t="shared" si="21"/>
        <v>0.10550265102442752</v>
      </c>
      <c r="AA762" s="11">
        <v>10.550261000000001</v>
      </c>
      <c r="AS762" s="11" t="s">
        <v>76</v>
      </c>
      <c r="AT762" s="11">
        <v>753</v>
      </c>
      <c r="AU762" s="11">
        <v>4.8074479999999999</v>
      </c>
      <c r="AV762" s="11">
        <v>8.5038309999999999</v>
      </c>
      <c r="AW762" s="11">
        <v>3.6963840000000001</v>
      </c>
      <c r="AX762" s="11">
        <v>76.888686000000007</v>
      </c>
    </row>
    <row r="763" spans="21:50" x14ac:dyDescent="0.35">
      <c r="U763" s="11" t="s">
        <v>76</v>
      </c>
      <c r="V763" s="11">
        <v>598</v>
      </c>
      <c r="W763" s="11">
        <v>15.603255000000001</v>
      </c>
      <c r="X763" s="11">
        <v>17.248866</v>
      </c>
      <c r="Y763" s="11">
        <v>1.64561</v>
      </c>
      <c r="Z763" s="18">
        <f t="shared" si="21"/>
        <v>0.10546581466495292</v>
      </c>
      <c r="AA763" s="11">
        <v>10.546583999999999</v>
      </c>
      <c r="AS763" s="11" t="s">
        <v>78</v>
      </c>
      <c r="AT763" s="11">
        <v>754</v>
      </c>
      <c r="AU763" s="11">
        <v>4.6645560000000001</v>
      </c>
      <c r="AV763" s="11">
        <v>3.6353620000000002</v>
      </c>
      <c r="AW763" s="11">
        <v>1.0291939999999999</v>
      </c>
      <c r="AX763" s="11">
        <v>22.064129999999999</v>
      </c>
    </row>
    <row r="764" spans="21:50" x14ac:dyDescent="0.35">
      <c r="U764" s="11" t="s">
        <v>76</v>
      </c>
      <c r="V764" s="11">
        <v>288</v>
      </c>
      <c r="W764" s="11">
        <v>-12.473988</v>
      </c>
      <c r="X764" s="11">
        <v>-11.161977</v>
      </c>
      <c r="Y764" s="11">
        <v>1.312011</v>
      </c>
      <c r="Z764" s="18">
        <f t="shared" si="21"/>
        <v>0.10517975486267904</v>
      </c>
      <c r="AA764" s="11">
        <v>10.517977999999999</v>
      </c>
      <c r="AS764" s="11" t="s">
        <v>83</v>
      </c>
      <c r="AT764" s="11">
        <v>755</v>
      </c>
      <c r="AU764" s="11">
        <v>-10.221747000000001</v>
      </c>
      <c r="AV764" s="11">
        <v>-8.1506699999999999</v>
      </c>
      <c r="AW764" s="11">
        <v>2.0710769999999998</v>
      </c>
      <c r="AX764" s="11">
        <v>20.261476999999999</v>
      </c>
    </row>
    <row r="765" spans="21:50" x14ac:dyDescent="0.35">
      <c r="U765" s="11" t="s">
        <v>76</v>
      </c>
      <c r="V765" s="11">
        <v>1540</v>
      </c>
      <c r="W765" s="11">
        <v>8.6756949999999993</v>
      </c>
      <c r="X765" s="11">
        <v>7.7632880000000002</v>
      </c>
      <c r="Y765" s="11">
        <v>0.91240699999999997</v>
      </c>
      <c r="Z765" s="18">
        <f t="shared" si="21"/>
        <v>0.10516817384659097</v>
      </c>
      <c r="AA765" s="11">
        <v>10.516819999999999</v>
      </c>
      <c r="AS765" s="11" t="s">
        <v>76</v>
      </c>
      <c r="AT765" s="11">
        <v>756</v>
      </c>
      <c r="AU765" s="11">
        <v>-5.2576980000000004</v>
      </c>
      <c r="AV765" s="11">
        <v>-5.7807719999999998</v>
      </c>
      <c r="AW765" s="11">
        <v>0.52307400000000004</v>
      </c>
      <c r="AX765" s="11">
        <v>9.9487210000000008</v>
      </c>
    </row>
    <row r="766" spans="21:50" x14ac:dyDescent="0.35">
      <c r="U766" s="11" t="s">
        <v>76</v>
      </c>
      <c r="V766" s="11">
        <v>1247</v>
      </c>
      <c r="W766" s="11">
        <v>25.534354</v>
      </c>
      <c r="X766" s="11">
        <v>22.855581000000001</v>
      </c>
      <c r="Y766" s="11">
        <v>2.6787730000000001</v>
      </c>
      <c r="Z766" s="18">
        <f t="shared" si="21"/>
        <v>0.1049085870744958</v>
      </c>
      <c r="AA766" s="11">
        <v>10.490859</v>
      </c>
      <c r="AS766" s="11" t="s">
        <v>76</v>
      </c>
      <c r="AT766" s="11">
        <v>757</v>
      </c>
      <c r="AU766" s="11">
        <v>-11.286861</v>
      </c>
      <c r="AV766" s="11">
        <v>-8.7969500000000007</v>
      </c>
      <c r="AW766" s="11">
        <v>2.4899100000000001</v>
      </c>
      <c r="AX766" s="11">
        <v>22.060255999999999</v>
      </c>
    </row>
    <row r="767" spans="21:50" x14ac:dyDescent="0.35">
      <c r="U767" s="11" t="s">
        <v>76</v>
      </c>
      <c r="V767" s="11">
        <v>522</v>
      </c>
      <c r="W767" s="11">
        <v>-11.412879</v>
      </c>
      <c r="X767" s="11">
        <v>-10.219372</v>
      </c>
      <c r="Y767" s="11">
        <v>1.193506</v>
      </c>
      <c r="Z767" s="18">
        <f t="shared" si="21"/>
        <v>0.10457536612803833</v>
      </c>
      <c r="AA767" s="11">
        <v>10.457541000000001</v>
      </c>
      <c r="AS767" s="11" t="s">
        <v>76</v>
      </c>
      <c r="AT767" s="11">
        <v>758</v>
      </c>
      <c r="AU767" s="11">
        <v>-5.9590449999999997</v>
      </c>
      <c r="AV767" s="11">
        <v>-4.9214729999999998</v>
      </c>
      <c r="AW767" s="11">
        <v>1.0375719999999999</v>
      </c>
      <c r="AX767" s="11">
        <v>17.411712000000001</v>
      </c>
    </row>
    <row r="768" spans="21:50" x14ac:dyDescent="0.35">
      <c r="U768" s="11" t="s">
        <v>76</v>
      </c>
      <c r="V768" s="11">
        <v>250</v>
      </c>
      <c r="W768" s="11">
        <v>28.438172000000002</v>
      </c>
      <c r="X768" s="11">
        <v>25.478551</v>
      </c>
      <c r="Y768" s="11">
        <v>2.9596209999999998</v>
      </c>
      <c r="Z768" s="18">
        <f t="shared" si="21"/>
        <v>0.10407212531100803</v>
      </c>
      <c r="AA768" s="11">
        <v>10.407213</v>
      </c>
      <c r="AS768" s="11" t="s">
        <v>83</v>
      </c>
      <c r="AT768" s="11">
        <v>759</v>
      </c>
      <c r="AU768" s="11">
        <v>-0.15624299999999999</v>
      </c>
      <c r="AV768" s="11">
        <v>-8.5534339999999993</v>
      </c>
      <c r="AW768" s="11">
        <v>8.3971909999999994</v>
      </c>
      <c r="AX768" s="11" t="s">
        <v>77</v>
      </c>
    </row>
    <row r="769" spans="21:50" x14ac:dyDescent="0.35">
      <c r="U769" s="11" t="s">
        <v>76</v>
      </c>
      <c r="V769" s="11">
        <v>715</v>
      </c>
      <c r="W769" s="11">
        <v>48.818244</v>
      </c>
      <c r="X769" s="11">
        <v>43.739578999999999</v>
      </c>
      <c r="Y769" s="11">
        <v>5.0786639999999998</v>
      </c>
      <c r="Z769" s="18">
        <f t="shared" si="21"/>
        <v>0.10403209095353777</v>
      </c>
      <c r="AA769" s="11">
        <v>10.40321</v>
      </c>
      <c r="AS769" s="11" t="s">
        <v>78</v>
      </c>
      <c r="AT769" s="11">
        <v>760</v>
      </c>
      <c r="AU769" s="11">
        <v>-11.539313</v>
      </c>
      <c r="AV769" s="11">
        <v>-12.775905</v>
      </c>
      <c r="AW769" s="11">
        <v>1.2365919999999999</v>
      </c>
      <c r="AX769" s="11">
        <v>10.716339</v>
      </c>
    </row>
    <row r="770" spans="21:50" x14ac:dyDescent="0.35">
      <c r="U770" s="11" t="s">
        <v>76</v>
      </c>
      <c r="V770" s="11">
        <v>1134</v>
      </c>
      <c r="W770" s="11">
        <v>21.676881999999999</v>
      </c>
      <c r="X770" s="11">
        <v>19.427299000000001</v>
      </c>
      <c r="Y770" s="11">
        <v>2.2495829999999999</v>
      </c>
      <c r="Z770" s="18">
        <f t="shared" si="21"/>
        <v>0.10377797877019398</v>
      </c>
      <c r="AA770" s="11">
        <v>10.377798</v>
      </c>
      <c r="AS770" s="11" t="s">
        <v>76</v>
      </c>
      <c r="AT770" s="11">
        <v>761</v>
      </c>
      <c r="AU770" s="11">
        <v>-11.107547</v>
      </c>
      <c r="AV770" s="11">
        <v>-12.513254999999999</v>
      </c>
      <c r="AW770" s="11">
        <v>1.405708</v>
      </c>
      <c r="AX770" s="11">
        <v>12.655434</v>
      </c>
    </row>
    <row r="771" spans="21:50" x14ac:dyDescent="0.35">
      <c r="U771" s="11" t="s">
        <v>76</v>
      </c>
      <c r="V771" s="11">
        <v>924</v>
      </c>
      <c r="W771" s="11">
        <v>26.638183000000001</v>
      </c>
      <c r="X771" s="11">
        <v>23.885404000000001</v>
      </c>
      <c r="Y771" s="11">
        <v>2.7527789999999999</v>
      </c>
      <c r="Z771" s="18">
        <f t="shared" si="21"/>
        <v>0.10333959339493988</v>
      </c>
      <c r="AA771" s="11">
        <v>10.333958000000001</v>
      </c>
      <c r="AS771" s="11" t="s">
        <v>76</v>
      </c>
      <c r="AT771" s="11">
        <v>762</v>
      </c>
      <c r="AU771" s="11">
        <v>-21.895136000000001</v>
      </c>
      <c r="AV771" s="11">
        <v>-21.480653</v>
      </c>
      <c r="AW771" s="11">
        <v>0.41448299999999999</v>
      </c>
      <c r="AX771" s="11">
        <v>1.8930359999999999</v>
      </c>
    </row>
    <row r="772" spans="21:50" x14ac:dyDescent="0.35">
      <c r="U772" s="11" t="s">
        <v>76</v>
      </c>
      <c r="V772" s="11">
        <v>571</v>
      </c>
      <c r="W772" s="11">
        <v>-21.234705000000002</v>
      </c>
      <c r="X772" s="11">
        <v>-23.428661000000002</v>
      </c>
      <c r="Y772" s="11">
        <v>2.193956</v>
      </c>
      <c r="Z772" s="18">
        <f t="shared" si="21"/>
        <v>0.10331935385963685</v>
      </c>
      <c r="AA772" s="11">
        <v>10.331932999999999</v>
      </c>
      <c r="AS772" s="11" t="s">
        <v>76</v>
      </c>
      <c r="AT772" s="11">
        <v>763</v>
      </c>
      <c r="AU772" s="11">
        <v>1.7712129999999999</v>
      </c>
      <c r="AV772" s="11">
        <v>1.3908199999999999</v>
      </c>
      <c r="AW772" s="11">
        <v>0.38039299999999998</v>
      </c>
      <c r="AX772" s="11">
        <v>21.476414999999999</v>
      </c>
    </row>
    <row r="773" spans="21:50" x14ac:dyDescent="0.35">
      <c r="U773" s="11" t="s">
        <v>76</v>
      </c>
      <c r="V773" s="11">
        <v>1352</v>
      </c>
      <c r="W773" s="11">
        <v>-15.510438000000001</v>
      </c>
      <c r="X773" s="11">
        <v>-13.908314000000001</v>
      </c>
      <c r="Y773" s="11">
        <v>1.6021240000000001</v>
      </c>
      <c r="Z773" s="18">
        <f t="shared" si="21"/>
        <v>0.10329327901636305</v>
      </c>
      <c r="AA773" s="11">
        <v>10.329326</v>
      </c>
      <c r="AS773" s="11" t="s">
        <v>76</v>
      </c>
      <c r="AT773" s="11">
        <v>764</v>
      </c>
      <c r="AU773" s="11">
        <v>10.034045000000001</v>
      </c>
      <c r="AV773" s="11">
        <v>12.717879</v>
      </c>
      <c r="AW773" s="11">
        <v>2.6838350000000002</v>
      </c>
      <c r="AX773" s="11">
        <v>26.747285999999999</v>
      </c>
    </row>
    <row r="774" spans="21:50" x14ac:dyDescent="0.35">
      <c r="U774" s="11" t="s">
        <v>76</v>
      </c>
      <c r="V774" s="11">
        <v>55</v>
      </c>
      <c r="W774" s="11">
        <v>10.360741000000001</v>
      </c>
      <c r="X774" s="11">
        <v>9.2915229999999998</v>
      </c>
      <c r="Y774" s="11">
        <v>1.069218</v>
      </c>
      <c r="Z774" s="18">
        <f t="shared" si="21"/>
        <v>0.10319898933869691</v>
      </c>
      <c r="AA774" s="11">
        <v>10.319896</v>
      </c>
      <c r="AS774" s="11" t="s">
        <v>76</v>
      </c>
      <c r="AT774" s="11">
        <v>765</v>
      </c>
      <c r="AU774" s="11">
        <v>-17.038771000000001</v>
      </c>
      <c r="AV774" s="11">
        <v>-17.935662000000001</v>
      </c>
      <c r="AW774" s="11">
        <v>0.89689099999999999</v>
      </c>
      <c r="AX774" s="11">
        <v>5.2638220000000002</v>
      </c>
    </row>
    <row r="775" spans="21:50" x14ac:dyDescent="0.35">
      <c r="U775" s="11" t="s">
        <v>76</v>
      </c>
      <c r="V775" s="11">
        <v>330</v>
      </c>
      <c r="W775" s="11">
        <v>26.737473000000001</v>
      </c>
      <c r="X775" s="11">
        <v>23.991544000000001</v>
      </c>
      <c r="Y775" s="11">
        <v>2.7459289999999998</v>
      </c>
      <c r="Z775" s="18">
        <f t="shared" si="21"/>
        <v>0.10269964554989919</v>
      </c>
      <c r="AA775" s="11">
        <v>10.269963000000001</v>
      </c>
      <c r="AS775" s="11" t="s">
        <v>78</v>
      </c>
      <c r="AT775" s="11">
        <v>766</v>
      </c>
      <c r="AU775" s="11">
        <v>-0.19413</v>
      </c>
      <c r="AV775" s="11">
        <v>0.16326499999999999</v>
      </c>
      <c r="AW775" s="11">
        <v>0.35739599999999999</v>
      </c>
      <c r="AX775" s="11" t="s">
        <v>77</v>
      </c>
    </row>
    <row r="776" spans="21:50" x14ac:dyDescent="0.35">
      <c r="U776" s="11" t="s">
        <v>76</v>
      </c>
      <c r="V776" s="11">
        <v>41</v>
      </c>
      <c r="W776" s="11">
        <v>-29.923511999999999</v>
      </c>
      <c r="X776" s="11">
        <v>-26.855775000000001</v>
      </c>
      <c r="Y776" s="11">
        <v>3.067736</v>
      </c>
      <c r="Z776" s="18">
        <f t="shared" si="21"/>
        <v>0.10251924974581861</v>
      </c>
      <c r="AA776" s="11">
        <v>10.251927</v>
      </c>
      <c r="AS776" s="11" t="s">
        <v>83</v>
      </c>
      <c r="AT776" s="11">
        <v>767</v>
      </c>
      <c r="AU776" s="11">
        <v>-13.279939000000001</v>
      </c>
      <c r="AV776" s="11">
        <v>-13.698034</v>
      </c>
      <c r="AW776" s="11">
        <v>0.41809600000000002</v>
      </c>
      <c r="AX776" s="11">
        <v>3.148326</v>
      </c>
    </row>
    <row r="777" spans="21:50" x14ac:dyDescent="0.35">
      <c r="U777" s="11" t="s">
        <v>76</v>
      </c>
      <c r="V777" s="11">
        <v>1673</v>
      </c>
      <c r="W777" s="11">
        <v>-15.653625999999999</v>
      </c>
      <c r="X777" s="11">
        <v>-14.049908</v>
      </c>
      <c r="Y777" s="11">
        <v>1.603718</v>
      </c>
      <c r="Z777" s="18">
        <f t="shared" ref="Z777:Z840" si="22">ABS(Y777/W777)</f>
        <v>0.10245025657314159</v>
      </c>
      <c r="AA777" s="11">
        <v>10.245025999999999</v>
      </c>
      <c r="AS777" s="11" t="s">
        <v>76</v>
      </c>
      <c r="AT777" s="11">
        <v>768</v>
      </c>
      <c r="AU777" s="11">
        <v>5.8172050000000004</v>
      </c>
      <c r="AV777" s="11">
        <v>0.81740599999999997</v>
      </c>
      <c r="AW777" s="11">
        <v>4.9997990000000003</v>
      </c>
      <c r="AX777" s="11">
        <v>85.948473000000007</v>
      </c>
    </row>
    <row r="778" spans="21:50" x14ac:dyDescent="0.35">
      <c r="U778" s="11" t="s">
        <v>76</v>
      </c>
      <c r="V778" s="11">
        <v>1627</v>
      </c>
      <c r="W778" s="11">
        <v>-6.1785100000000002</v>
      </c>
      <c r="X778" s="11">
        <v>-6.8093510000000004</v>
      </c>
      <c r="Y778" s="11">
        <v>0.63084099999999999</v>
      </c>
      <c r="Z778" s="18">
        <f t="shared" si="22"/>
        <v>0.1021024486486224</v>
      </c>
      <c r="AA778" s="11">
        <v>10.210246</v>
      </c>
      <c r="AS778" s="11" t="s">
        <v>76</v>
      </c>
      <c r="AT778" s="11">
        <v>769</v>
      </c>
      <c r="AU778" s="11">
        <v>-18.837067999999999</v>
      </c>
      <c r="AV778" s="11">
        <v>-17.088289</v>
      </c>
      <c r="AW778" s="11">
        <v>1.7487790000000001</v>
      </c>
      <c r="AX778" s="11">
        <v>9.2837119999999995</v>
      </c>
    </row>
    <row r="779" spans="21:50" x14ac:dyDescent="0.35">
      <c r="U779" s="11" t="s">
        <v>76</v>
      </c>
      <c r="V779" s="11">
        <v>829</v>
      </c>
      <c r="W779" s="11">
        <v>-9.3746019999999994</v>
      </c>
      <c r="X779" s="11">
        <v>-8.4179549999999992</v>
      </c>
      <c r="Y779" s="11">
        <v>0.95664700000000003</v>
      </c>
      <c r="Z779" s="18">
        <f t="shared" si="22"/>
        <v>0.10204667888834108</v>
      </c>
      <c r="AA779" s="11">
        <v>10.204668</v>
      </c>
      <c r="AS779" s="11" t="s">
        <v>83</v>
      </c>
      <c r="AT779" s="11">
        <v>770</v>
      </c>
      <c r="AU779" s="11">
        <v>-5.9730639999999999</v>
      </c>
      <c r="AV779" s="11">
        <v>-3.6432370000000001</v>
      </c>
      <c r="AW779" s="11">
        <v>2.3298269999999999</v>
      </c>
      <c r="AX779" s="11">
        <v>39.005555999999999</v>
      </c>
    </row>
    <row r="780" spans="21:50" x14ac:dyDescent="0.35">
      <c r="U780" s="11" t="s">
        <v>76</v>
      </c>
      <c r="V780" s="11">
        <v>549</v>
      </c>
      <c r="W780" s="11">
        <v>8.9912650000000003</v>
      </c>
      <c r="X780" s="11">
        <v>8.0757539999999999</v>
      </c>
      <c r="Y780" s="11">
        <v>0.91551099999999996</v>
      </c>
      <c r="Z780" s="18">
        <f t="shared" si="22"/>
        <v>0.10182226861292598</v>
      </c>
      <c r="AA780" s="11">
        <v>10.182228</v>
      </c>
      <c r="AS780" s="11" t="s">
        <v>78</v>
      </c>
      <c r="AT780" s="11">
        <v>771</v>
      </c>
      <c r="AU780" s="11">
        <v>-15.474970000000001</v>
      </c>
      <c r="AV780" s="11">
        <v>-12.986846</v>
      </c>
      <c r="AW780" s="11">
        <v>2.488124</v>
      </c>
      <c r="AX780" s="11">
        <v>16.078377</v>
      </c>
    </row>
    <row r="781" spans="21:50" x14ac:dyDescent="0.35">
      <c r="U781" s="11" t="s">
        <v>76</v>
      </c>
      <c r="V781" s="11">
        <v>1735</v>
      </c>
      <c r="W781" s="11">
        <v>19.658044</v>
      </c>
      <c r="X781" s="11">
        <v>21.650803</v>
      </c>
      <c r="Y781" s="11">
        <v>1.992758</v>
      </c>
      <c r="Z781" s="18">
        <f t="shared" si="22"/>
        <v>0.10137112319007933</v>
      </c>
      <c r="AA781" s="11">
        <v>10.137114</v>
      </c>
      <c r="AS781" s="11" t="s">
        <v>76</v>
      </c>
      <c r="AT781" s="11">
        <v>772</v>
      </c>
      <c r="AU781" s="11">
        <v>-25.116727999999998</v>
      </c>
      <c r="AV781" s="11">
        <v>-23.660433000000001</v>
      </c>
      <c r="AW781" s="11">
        <v>1.456296</v>
      </c>
      <c r="AX781" s="11">
        <v>5.7981100000000003</v>
      </c>
    </row>
    <row r="782" spans="21:50" x14ac:dyDescent="0.35">
      <c r="U782" s="11" t="s">
        <v>76</v>
      </c>
      <c r="V782" s="11">
        <v>1314</v>
      </c>
      <c r="W782" s="11">
        <v>-18.083659999999998</v>
      </c>
      <c r="X782" s="11">
        <v>-16.256616999999999</v>
      </c>
      <c r="Y782" s="11">
        <v>1.827043</v>
      </c>
      <c r="Z782" s="18">
        <f t="shared" si="22"/>
        <v>0.10103281083585956</v>
      </c>
      <c r="AA782" s="11">
        <v>10.103282999999999</v>
      </c>
      <c r="AS782" s="11" t="s">
        <v>76</v>
      </c>
      <c r="AT782" s="11">
        <v>773</v>
      </c>
      <c r="AU782" s="11">
        <v>13.397648</v>
      </c>
      <c r="AV782" s="11">
        <v>13.752397999999999</v>
      </c>
      <c r="AW782" s="11">
        <v>0.35475000000000001</v>
      </c>
      <c r="AX782" s="11">
        <v>2.647853</v>
      </c>
    </row>
    <row r="783" spans="21:50" x14ac:dyDescent="0.35">
      <c r="U783" s="11" t="s">
        <v>76</v>
      </c>
      <c r="V783" s="11">
        <v>1937</v>
      </c>
      <c r="W783" s="11">
        <v>-10.28402</v>
      </c>
      <c r="X783" s="11">
        <v>-9.2483609999999992</v>
      </c>
      <c r="Y783" s="11">
        <v>1.03566</v>
      </c>
      <c r="Z783" s="18">
        <f t="shared" si="22"/>
        <v>0.1007057551424443</v>
      </c>
      <c r="AA783" s="11">
        <v>10.070572</v>
      </c>
      <c r="AS783" s="11" t="s">
        <v>76</v>
      </c>
      <c r="AT783" s="11">
        <v>774</v>
      </c>
      <c r="AU783" s="11">
        <v>5.5394680000000003</v>
      </c>
      <c r="AV783" s="11">
        <v>6.2790119999999998</v>
      </c>
      <c r="AW783" s="11">
        <v>0.73954399999999998</v>
      </c>
      <c r="AX783" s="11">
        <v>13.350448999999999</v>
      </c>
    </row>
    <row r="784" spans="21:50" x14ac:dyDescent="0.35">
      <c r="U784" s="11" t="s">
        <v>76</v>
      </c>
      <c r="V784" s="11">
        <v>1670</v>
      </c>
      <c r="W784" s="11">
        <v>30.525901000000001</v>
      </c>
      <c r="X784" s="11">
        <v>33.599684000000003</v>
      </c>
      <c r="Y784" s="11">
        <v>3.0737839999999998</v>
      </c>
      <c r="Z784" s="18">
        <f t="shared" si="22"/>
        <v>0.10069429236503125</v>
      </c>
      <c r="AA784" s="11">
        <v>10.069429</v>
      </c>
      <c r="AS784" s="11" t="s">
        <v>76</v>
      </c>
      <c r="AT784" s="11">
        <v>775</v>
      </c>
      <c r="AU784" s="11">
        <v>-8.5656619999999997</v>
      </c>
      <c r="AV784" s="11">
        <v>-5.6819759999999997</v>
      </c>
      <c r="AW784" s="11">
        <v>2.883686</v>
      </c>
      <c r="AX784" s="11">
        <v>33.665654000000004</v>
      </c>
    </row>
    <row r="785" spans="21:50" x14ac:dyDescent="0.35">
      <c r="U785" s="11" t="s">
        <v>76</v>
      </c>
      <c r="V785" s="11">
        <v>594</v>
      </c>
      <c r="W785" s="11">
        <v>18.487376000000001</v>
      </c>
      <c r="X785" s="11">
        <v>20.348894000000001</v>
      </c>
      <c r="Y785" s="11">
        <v>1.861518</v>
      </c>
      <c r="Z785" s="18">
        <f t="shared" si="22"/>
        <v>0.10069130416344645</v>
      </c>
      <c r="AA785" s="11">
        <v>10.069132</v>
      </c>
      <c r="AS785" s="11" t="s">
        <v>76</v>
      </c>
      <c r="AT785" s="11">
        <v>776</v>
      </c>
      <c r="AU785" s="11">
        <v>-7.6970140000000002</v>
      </c>
      <c r="AV785" s="11">
        <v>-6.9900339999999996</v>
      </c>
      <c r="AW785" s="11">
        <v>0.70698000000000005</v>
      </c>
      <c r="AX785" s="11">
        <v>9.1851210000000005</v>
      </c>
    </row>
    <row r="786" spans="21:50" x14ac:dyDescent="0.35">
      <c r="U786" s="11" t="s">
        <v>76</v>
      </c>
      <c r="V786" s="11">
        <v>1728</v>
      </c>
      <c r="W786" s="11">
        <v>-20.419794</v>
      </c>
      <c r="X786" s="11">
        <v>-18.365914</v>
      </c>
      <c r="Y786" s="11">
        <v>2.0538799999999999</v>
      </c>
      <c r="Z786" s="18">
        <f t="shared" si="22"/>
        <v>0.10058279726034454</v>
      </c>
      <c r="AA786" s="11">
        <v>10.058278</v>
      </c>
      <c r="AS786" s="11" t="s">
        <v>76</v>
      </c>
      <c r="AT786" s="11">
        <v>777</v>
      </c>
      <c r="AU786" s="11">
        <v>-3.0578370000000001</v>
      </c>
      <c r="AV786" s="11">
        <v>-3.3585349999999998</v>
      </c>
      <c r="AW786" s="11">
        <v>0.30069699999999999</v>
      </c>
      <c r="AX786" s="11">
        <v>9.8336620000000003</v>
      </c>
    </row>
    <row r="787" spans="21:50" x14ac:dyDescent="0.35">
      <c r="U787" s="11" t="s">
        <v>76</v>
      </c>
      <c r="V787" s="11">
        <v>18</v>
      </c>
      <c r="W787" s="11">
        <v>-14.456421000000001</v>
      </c>
      <c r="X787" s="11">
        <v>-15.910311999999999</v>
      </c>
      <c r="Y787" s="11">
        <v>1.453891</v>
      </c>
      <c r="Z787" s="18">
        <f t="shared" si="22"/>
        <v>0.10057060457771672</v>
      </c>
      <c r="AA787" s="11">
        <v>10.05706</v>
      </c>
      <c r="AS787" s="11" t="s">
        <v>83</v>
      </c>
      <c r="AT787" s="11">
        <v>778</v>
      </c>
      <c r="AU787" s="11">
        <v>-5.6808569999999996</v>
      </c>
      <c r="AV787" s="11">
        <v>-5.3864729999999996</v>
      </c>
      <c r="AW787" s="11">
        <v>0.29438399999999998</v>
      </c>
      <c r="AX787" s="11">
        <v>5.1820339999999998</v>
      </c>
    </row>
    <row r="788" spans="21:50" x14ac:dyDescent="0.35">
      <c r="U788" s="11" t="s">
        <v>76</v>
      </c>
      <c r="V788" s="11">
        <v>1341</v>
      </c>
      <c r="W788" s="11">
        <v>-19.623607</v>
      </c>
      <c r="X788" s="11">
        <v>-21.587277</v>
      </c>
      <c r="Y788" s="11">
        <v>1.96367</v>
      </c>
      <c r="Z788" s="18">
        <f t="shared" si="22"/>
        <v>0.10006672065945879</v>
      </c>
      <c r="AA788" s="11">
        <v>10.006672</v>
      </c>
      <c r="AS788" s="11" t="s">
        <v>76</v>
      </c>
      <c r="AT788" s="11">
        <v>779</v>
      </c>
      <c r="AU788" s="11">
        <v>18.007328999999999</v>
      </c>
      <c r="AV788" s="11">
        <v>17.413869999999999</v>
      </c>
      <c r="AW788" s="11">
        <v>0.59345899999999996</v>
      </c>
      <c r="AX788" s="11">
        <v>3.2956509999999999</v>
      </c>
    </row>
    <row r="789" spans="21:50" x14ac:dyDescent="0.35">
      <c r="U789" s="11" t="s">
        <v>76</v>
      </c>
      <c r="V789" s="11">
        <v>416</v>
      </c>
      <c r="W789" s="11">
        <v>-4.8695209999999998</v>
      </c>
      <c r="X789" s="11">
        <v>-5.3550589999999998</v>
      </c>
      <c r="Y789" s="11">
        <v>0.48553800000000003</v>
      </c>
      <c r="Z789" s="18">
        <f t="shared" si="22"/>
        <v>9.9709601827366601E-2</v>
      </c>
      <c r="AA789" s="11">
        <v>9.9709559999999993</v>
      </c>
      <c r="AS789" s="11" t="s">
        <v>78</v>
      </c>
      <c r="AT789" s="11">
        <v>780</v>
      </c>
      <c r="AU789" s="11">
        <v>4.2446429999999999</v>
      </c>
      <c r="AV789" s="11">
        <v>5.1045959999999999</v>
      </c>
      <c r="AW789" s="11">
        <v>0.85995299999999997</v>
      </c>
      <c r="AX789" s="11">
        <v>20.259734999999999</v>
      </c>
    </row>
    <row r="790" spans="21:50" x14ac:dyDescent="0.35">
      <c r="U790" s="11" t="s">
        <v>76</v>
      </c>
      <c r="V790" s="11">
        <v>1858</v>
      </c>
      <c r="W790" s="11">
        <v>-17.451089</v>
      </c>
      <c r="X790" s="11">
        <v>-15.713874000000001</v>
      </c>
      <c r="Y790" s="11">
        <v>1.737215</v>
      </c>
      <c r="Z790" s="18">
        <f t="shared" si="22"/>
        <v>9.9547655736556037E-2</v>
      </c>
      <c r="AA790" s="11">
        <v>9.9547650000000001</v>
      </c>
      <c r="AS790" s="11" t="s">
        <v>76</v>
      </c>
      <c r="AT790" s="11">
        <v>781</v>
      </c>
      <c r="AU790" s="11">
        <v>11.558488000000001</v>
      </c>
      <c r="AV790" s="11">
        <v>13.377580999999999</v>
      </c>
      <c r="AW790" s="11">
        <v>1.8190930000000001</v>
      </c>
      <c r="AX790" s="11">
        <v>15.738154</v>
      </c>
    </row>
    <row r="791" spans="21:50" x14ac:dyDescent="0.35">
      <c r="U791" s="11" t="s">
        <v>76</v>
      </c>
      <c r="V791" s="11">
        <v>756</v>
      </c>
      <c r="W791" s="11">
        <v>-5.2576980000000004</v>
      </c>
      <c r="X791" s="11">
        <v>-5.7807719999999998</v>
      </c>
      <c r="Y791" s="11">
        <v>0.52307400000000004</v>
      </c>
      <c r="Z791" s="18">
        <f t="shared" si="22"/>
        <v>9.9487266100106928E-2</v>
      </c>
      <c r="AA791" s="11">
        <v>9.9487210000000008</v>
      </c>
      <c r="AS791" s="11" t="s">
        <v>76</v>
      </c>
      <c r="AT791" s="11">
        <v>782</v>
      </c>
      <c r="AU791" s="11">
        <v>-19.422284999999999</v>
      </c>
      <c r="AV791" s="11">
        <v>-19.033814</v>
      </c>
      <c r="AW791" s="11">
        <v>0.38847100000000001</v>
      </c>
      <c r="AX791" s="11">
        <v>2.0001280000000001</v>
      </c>
    </row>
    <row r="792" spans="21:50" x14ac:dyDescent="0.35">
      <c r="U792" s="11" t="s">
        <v>76</v>
      </c>
      <c r="V792" s="11">
        <v>931</v>
      </c>
      <c r="W792" s="11">
        <v>13.633941999999999</v>
      </c>
      <c r="X792" s="11">
        <v>14.987859</v>
      </c>
      <c r="Y792" s="11">
        <v>1.353917</v>
      </c>
      <c r="Z792" s="18">
        <f t="shared" si="22"/>
        <v>9.9304881889625177E-2</v>
      </c>
      <c r="AA792" s="11">
        <v>9.9304860000000001</v>
      </c>
      <c r="AS792" s="11" t="s">
        <v>76</v>
      </c>
      <c r="AT792" s="11">
        <v>783</v>
      </c>
      <c r="AU792" s="11">
        <v>-8.6999980000000008</v>
      </c>
      <c r="AV792" s="11">
        <v>-9.1778980000000008</v>
      </c>
      <c r="AW792" s="11">
        <v>0.47789999999999999</v>
      </c>
      <c r="AX792" s="11">
        <v>5.4931080000000003</v>
      </c>
    </row>
    <row r="793" spans="21:50" x14ac:dyDescent="0.35">
      <c r="U793" s="11" t="s">
        <v>76</v>
      </c>
      <c r="V793" s="11">
        <v>1481</v>
      </c>
      <c r="W793" s="11">
        <v>-27.033852</v>
      </c>
      <c r="X793" s="11">
        <v>-24.362103999999999</v>
      </c>
      <c r="Y793" s="11">
        <v>2.671748</v>
      </c>
      <c r="Z793" s="18">
        <f t="shared" si="22"/>
        <v>9.8829719124007925E-2</v>
      </c>
      <c r="AA793" s="11">
        <v>9.8829729999999998</v>
      </c>
      <c r="AS793" s="11" t="s">
        <v>83</v>
      </c>
      <c r="AT793" s="11">
        <v>784</v>
      </c>
      <c r="AU793" s="11">
        <v>20.559457999999999</v>
      </c>
      <c r="AV793" s="11">
        <v>28.791143999999999</v>
      </c>
      <c r="AW793" s="11">
        <v>8.2316859999999998</v>
      </c>
      <c r="AX793" s="11">
        <v>40.038438999999997</v>
      </c>
    </row>
    <row r="794" spans="21:50" x14ac:dyDescent="0.35">
      <c r="U794" s="11" t="s">
        <v>76</v>
      </c>
      <c r="V794" s="11">
        <v>1774</v>
      </c>
      <c r="W794" s="11">
        <v>-18.751042000000002</v>
      </c>
      <c r="X794" s="11">
        <v>-20.604156</v>
      </c>
      <c r="Y794" s="11">
        <v>1.8531139999999999</v>
      </c>
      <c r="Z794" s="18">
        <f t="shared" si="22"/>
        <v>9.8827254506709539E-2</v>
      </c>
      <c r="AA794" s="11">
        <v>9.8827239999999996</v>
      </c>
      <c r="AS794" s="11" t="s">
        <v>76</v>
      </c>
      <c r="AT794" s="11">
        <v>785</v>
      </c>
      <c r="AU794" s="11">
        <v>29.473148999999999</v>
      </c>
      <c r="AV794" s="11">
        <v>33.877940000000002</v>
      </c>
      <c r="AW794" s="11">
        <v>4.4047910000000003</v>
      </c>
      <c r="AX794" s="11">
        <v>14.945099000000001</v>
      </c>
    </row>
    <row r="795" spans="21:50" x14ac:dyDescent="0.35">
      <c r="U795" s="11" t="s">
        <v>76</v>
      </c>
      <c r="V795" s="11">
        <v>1701</v>
      </c>
      <c r="W795" s="11">
        <v>8.8608720000000005</v>
      </c>
      <c r="X795" s="11">
        <v>7.9885109999999999</v>
      </c>
      <c r="Y795" s="11">
        <v>0.87236100000000005</v>
      </c>
      <c r="Z795" s="18">
        <f t="shared" si="22"/>
        <v>9.8450919954604921E-2</v>
      </c>
      <c r="AA795" s="11">
        <v>9.8450900000000008</v>
      </c>
      <c r="AS795" s="11" t="s">
        <v>78</v>
      </c>
      <c r="AT795" s="11">
        <v>786</v>
      </c>
      <c r="AU795" s="11">
        <v>17.388373999999999</v>
      </c>
      <c r="AV795" s="11">
        <v>15.744529999999999</v>
      </c>
      <c r="AW795" s="11">
        <v>1.6438440000000001</v>
      </c>
      <c r="AX795" s="11">
        <v>9.4536949999999997</v>
      </c>
    </row>
    <row r="796" spans="21:50" x14ac:dyDescent="0.35">
      <c r="U796" s="11" t="s">
        <v>76</v>
      </c>
      <c r="V796" s="11">
        <v>621</v>
      </c>
      <c r="W796" s="11">
        <v>-16.332522000000001</v>
      </c>
      <c r="X796" s="11">
        <v>-14.725057</v>
      </c>
      <c r="Y796" s="11">
        <v>1.6074649999999999</v>
      </c>
      <c r="Z796" s="18">
        <f t="shared" si="22"/>
        <v>9.8421113407959893E-2</v>
      </c>
      <c r="AA796" s="11">
        <v>9.8421140000000005</v>
      </c>
      <c r="AS796" s="11" t="s">
        <v>76</v>
      </c>
      <c r="AT796" s="11">
        <v>787</v>
      </c>
      <c r="AU796" s="11">
        <v>-5.5799630000000002</v>
      </c>
      <c r="AV796" s="11">
        <v>-6.6382810000000001</v>
      </c>
      <c r="AW796" s="11">
        <v>1.0583180000000001</v>
      </c>
      <c r="AX796" s="11">
        <v>18.966391000000002</v>
      </c>
    </row>
    <row r="797" spans="21:50" x14ac:dyDescent="0.35">
      <c r="U797" s="11" t="s">
        <v>76</v>
      </c>
      <c r="V797" s="11">
        <v>777</v>
      </c>
      <c r="W797" s="11">
        <v>-3.0578370000000001</v>
      </c>
      <c r="X797" s="11">
        <v>-3.3585349999999998</v>
      </c>
      <c r="Y797" s="11">
        <v>0.30069699999999999</v>
      </c>
      <c r="Z797" s="18">
        <f t="shared" si="22"/>
        <v>9.8336503875124798E-2</v>
      </c>
      <c r="AA797" s="11">
        <v>9.8336620000000003</v>
      </c>
      <c r="AS797" s="11" t="s">
        <v>76</v>
      </c>
      <c r="AT797" s="11">
        <v>788</v>
      </c>
      <c r="AU797" s="11">
        <v>25.687427</v>
      </c>
      <c r="AV797" s="11">
        <v>25.803939</v>
      </c>
      <c r="AW797" s="11">
        <v>0.116511</v>
      </c>
      <c r="AX797" s="11">
        <v>0.45357399999999998</v>
      </c>
    </row>
    <row r="798" spans="21:50" x14ac:dyDescent="0.35">
      <c r="U798" s="11" t="s">
        <v>76</v>
      </c>
      <c r="V798" s="11">
        <v>1763</v>
      </c>
      <c r="W798" s="11">
        <v>24.463186</v>
      </c>
      <c r="X798" s="11">
        <v>26.868631000000001</v>
      </c>
      <c r="Y798" s="11">
        <v>2.405446</v>
      </c>
      <c r="Z798" s="18">
        <f t="shared" si="22"/>
        <v>9.8329220077875382E-2</v>
      </c>
      <c r="AA798" s="11">
        <v>9.8329199999999997</v>
      </c>
      <c r="AS798" s="11" t="s">
        <v>78</v>
      </c>
      <c r="AT798" s="11">
        <v>789</v>
      </c>
      <c r="AU798" s="11">
        <v>26.609836999999999</v>
      </c>
      <c r="AV798" s="11">
        <v>31.172781000000001</v>
      </c>
      <c r="AW798" s="11">
        <v>4.562945</v>
      </c>
      <c r="AX798" s="11">
        <v>17.147586</v>
      </c>
    </row>
    <row r="799" spans="21:50" x14ac:dyDescent="0.35">
      <c r="U799" s="11" t="s">
        <v>76</v>
      </c>
      <c r="V799" s="11">
        <v>1210</v>
      </c>
      <c r="W799" s="11">
        <v>-19.32413</v>
      </c>
      <c r="X799" s="11">
        <v>-21.223952000000001</v>
      </c>
      <c r="Y799" s="11">
        <v>1.899823</v>
      </c>
      <c r="Z799" s="18">
        <f t="shared" si="22"/>
        <v>9.8313507516250412E-2</v>
      </c>
      <c r="AA799" s="11">
        <v>9.8313489999999994</v>
      </c>
      <c r="AS799" s="11" t="s">
        <v>76</v>
      </c>
      <c r="AT799" s="11">
        <v>790</v>
      </c>
      <c r="AU799" s="11">
        <v>17.376546999999999</v>
      </c>
      <c r="AV799" s="11">
        <v>17.426164</v>
      </c>
      <c r="AW799" s="11">
        <v>4.9617000000000001E-2</v>
      </c>
      <c r="AX799" s="11">
        <v>0.28553899999999999</v>
      </c>
    </row>
    <row r="800" spans="21:50" x14ac:dyDescent="0.35">
      <c r="U800" s="11" t="s">
        <v>76</v>
      </c>
      <c r="V800" s="11">
        <v>1017</v>
      </c>
      <c r="W800" s="11">
        <v>-16.981551</v>
      </c>
      <c r="X800" s="11">
        <v>-15.313824</v>
      </c>
      <c r="Y800" s="11">
        <v>1.667727</v>
      </c>
      <c r="Z800" s="18">
        <f t="shared" si="22"/>
        <v>9.8208167204515071E-2</v>
      </c>
      <c r="AA800" s="11">
        <v>9.8208160000000007</v>
      </c>
      <c r="AS800" s="11" t="s">
        <v>76</v>
      </c>
      <c r="AT800" s="11">
        <v>791</v>
      </c>
      <c r="AU800" s="11">
        <v>-9.2600230000000003</v>
      </c>
      <c r="AV800" s="11">
        <v>-8.1063489999999998</v>
      </c>
      <c r="AW800" s="11">
        <v>1.1536740000000001</v>
      </c>
      <c r="AX800" s="11">
        <v>12.458646999999999</v>
      </c>
    </row>
    <row r="801" spans="21:50" x14ac:dyDescent="0.35">
      <c r="U801" s="11" t="s">
        <v>76</v>
      </c>
      <c r="V801" s="11">
        <v>1096</v>
      </c>
      <c r="W801" s="11">
        <v>4.13422</v>
      </c>
      <c r="X801" s="11">
        <v>4.5399180000000001</v>
      </c>
      <c r="Y801" s="11">
        <v>0.405698</v>
      </c>
      <c r="Z801" s="18">
        <f t="shared" si="22"/>
        <v>9.8131691104972649E-2</v>
      </c>
      <c r="AA801" s="11">
        <v>9.8131579999999996</v>
      </c>
      <c r="AS801" s="11" t="s">
        <v>76</v>
      </c>
      <c r="AT801" s="11">
        <v>792</v>
      </c>
      <c r="AU801" s="11">
        <v>-6.1966799999999997</v>
      </c>
      <c r="AV801" s="11">
        <v>-7.339607</v>
      </c>
      <c r="AW801" s="11">
        <v>1.142927</v>
      </c>
      <c r="AX801" s="11">
        <v>18.444186999999999</v>
      </c>
    </row>
    <row r="802" spans="21:50" x14ac:dyDescent="0.35">
      <c r="U802" s="11" t="s">
        <v>76</v>
      </c>
      <c r="V802" s="11">
        <v>1990</v>
      </c>
      <c r="W802" s="11">
        <v>-10.070982000000001</v>
      </c>
      <c r="X802" s="11">
        <v>-11.057952999999999</v>
      </c>
      <c r="Y802" s="11">
        <v>0.98697100000000004</v>
      </c>
      <c r="Z802" s="18">
        <f t="shared" si="22"/>
        <v>9.8001465994080814E-2</v>
      </c>
      <c r="AA802" s="11">
        <v>9.8001489999999993</v>
      </c>
      <c r="AS802" s="11" t="s">
        <v>83</v>
      </c>
      <c r="AT802" s="11">
        <v>793</v>
      </c>
      <c r="AU802" s="11">
        <v>-12.257963999999999</v>
      </c>
      <c r="AV802" s="11">
        <v>-12.214053</v>
      </c>
      <c r="AW802" s="11">
        <v>4.3910999999999999E-2</v>
      </c>
      <c r="AX802" s="11">
        <v>0.35822700000000002</v>
      </c>
    </row>
    <row r="803" spans="21:50" x14ac:dyDescent="0.35">
      <c r="U803" s="11" t="s">
        <v>76</v>
      </c>
      <c r="V803" s="11">
        <v>542</v>
      </c>
      <c r="W803" s="11">
        <v>30.869617999999999</v>
      </c>
      <c r="X803" s="11">
        <v>33.892496999999999</v>
      </c>
      <c r="Y803" s="11">
        <v>3.0228799999999998</v>
      </c>
      <c r="Z803" s="18">
        <f t="shared" si="22"/>
        <v>9.7924114253697597E-2</v>
      </c>
      <c r="AA803" s="11">
        <v>9.7924100000000003</v>
      </c>
      <c r="AS803" s="11" t="s">
        <v>76</v>
      </c>
      <c r="AT803" s="11">
        <v>794</v>
      </c>
      <c r="AU803" s="11">
        <v>-6.1838810000000004</v>
      </c>
      <c r="AV803" s="11">
        <v>-4.7116870000000004</v>
      </c>
      <c r="AW803" s="11">
        <v>1.472194</v>
      </c>
      <c r="AX803" s="11">
        <v>23.806961999999999</v>
      </c>
    </row>
    <row r="804" spans="21:50" x14ac:dyDescent="0.35">
      <c r="U804" s="11" t="s">
        <v>76</v>
      </c>
      <c r="V804" s="11">
        <v>1538</v>
      </c>
      <c r="W804" s="11">
        <v>-11.65131</v>
      </c>
      <c r="X804" s="11">
        <v>-12.782325</v>
      </c>
      <c r="Y804" s="11">
        <v>1.131016</v>
      </c>
      <c r="Z804" s="18">
        <f t="shared" si="22"/>
        <v>9.70720030623166E-2</v>
      </c>
      <c r="AA804" s="11">
        <v>9.7071970000000007</v>
      </c>
      <c r="AS804" s="11" t="s">
        <v>83</v>
      </c>
      <c r="AT804" s="11">
        <v>795</v>
      </c>
      <c r="AU804" s="11">
        <v>-13.743449999999999</v>
      </c>
      <c r="AV804" s="11">
        <v>-13.397266999999999</v>
      </c>
      <c r="AW804" s="11">
        <v>0.34618300000000002</v>
      </c>
      <c r="AX804" s="11">
        <v>2.518894</v>
      </c>
    </row>
    <row r="805" spans="21:50" x14ac:dyDescent="0.35">
      <c r="U805" s="11" t="s">
        <v>76</v>
      </c>
      <c r="V805" s="11">
        <v>882</v>
      </c>
      <c r="W805" s="11">
        <v>-7.0861660000000004</v>
      </c>
      <c r="X805" s="11">
        <v>-6.398504</v>
      </c>
      <c r="Y805" s="11">
        <v>0.687662</v>
      </c>
      <c r="Z805" s="18">
        <f t="shared" si="22"/>
        <v>9.7042886096656497E-2</v>
      </c>
      <c r="AA805" s="11">
        <v>9.7042859999999997</v>
      </c>
      <c r="AS805" s="11" t="s">
        <v>78</v>
      </c>
      <c r="AT805" s="11">
        <v>796</v>
      </c>
      <c r="AU805" s="11">
        <v>30.242445</v>
      </c>
      <c r="AV805" s="11">
        <v>39.250984000000003</v>
      </c>
      <c r="AW805" s="11">
        <v>9.0085390000000007</v>
      </c>
      <c r="AX805" s="11">
        <v>29.787735999999999</v>
      </c>
    </row>
    <row r="806" spans="21:50" x14ac:dyDescent="0.35">
      <c r="U806" s="11" t="s">
        <v>76</v>
      </c>
      <c r="V806" s="11">
        <v>437</v>
      </c>
      <c r="W806" s="11">
        <v>37.5246</v>
      </c>
      <c r="X806" s="11">
        <v>33.899312000000002</v>
      </c>
      <c r="Y806" s="11">
        <v>3.6252879999999998</v>
      </c>
      <c r="Z806" s="18">
        <f t="shared" si="22"/>
        <v>9.6610969870431662E-2</v>
      </c>
      <c r="AA806" s="11">
        <v>9.6610969999999998</v>
      </c>
      <c r="AS806" s="11" t="s">
        <v>76</v>
      </c>
      <c r="AT806" s="11">
        <v>797</v>
      </c>
      <c r="AU806" s="11">
        <v>-14.489381</v>
      </c>
      <c r="AV806" s="11">
        <v>-15.174598</v>
      </c>
      <c r="AW806" s="11">
        <v>0.68521699999999996</v>
      </c>
      <c r="AX806" s="11">
        <v>4.7290960000000002</v>
      </c>
    </row>
    <row r="807" spans="21:50" x14ac:dyDescent="0.35">
      <c r="U807" s="11" t="s">
        <v>76</v>
      </c>
      <c r="V807" s="11">
        <v>252</v>
      </c>
      <c r="W807" s="11">
        <v>-26.630438999999999</v>
      </c>
      <c r="X807" s="11">
        <v>-29.189858000000001</v>
      </c>
      <c r="Y807" s="11">
        <v>2.559418</v>
      </c>
      <c r="Z807" s="18">
        <f t="shared" si="22"/>
        <v>9.6108742330533875E-2</v>
      </c>
      <c r="AA807" s="11">
        <v>9.6108759999999993</v>
      </c>
      <c r="AS807" s="11" t="s">
        <v>76</v>
      </c>
      <c r="AT807" s="11">
        <v>798</v>
      </c>
      <c r="AU807" s="11">
        <v>-1.801704</v>
      </c>
      <c r="AV807" s="11">
        <v>-1.971454</v>
      </c>
      <c r="AW807" s="11">
        <v>0.16975000000000001</v>
      </c>
      <c r="AX807" s="11">
        <v>9.4216230000000003</v>
      </c>
    </row>
    <row r="808" spans="21:50" x14ac:dyDescent="0.35">
      <c r="U808" s="11" t="s">
        <v>76</v>
      </c>
      <c r="V808" s="11">
        <v>119</v>
      </c>
      <c r="W808" s="11">
        <v>18.718059</v>
      </c>
      <c r="X808" s="11">
        <v>16.919228</v>
      </c>
      <c r="Y808" s="11">
        <v>1.7988310000000001</v>
      </c>
      <c r="Z808" s="18">
        <f t="shared" si="22"/>
        <v>9.6101363928813355E-2</v>
      </c>
      <c r="AA808" s="11">
        <v>9.6101349999999996</v>
      </c>
      <c r="AS808" s="11" t="s">
        <v>76</v>
      </c>
      <c r="AT808" s="11">
        <v>799</v>
      </c>
      <c r="AU808" s="11">
        <v>-15.587782000000001</v>
      </c>
      <c r="AV808" s="11">
        <v>-15.364713</v>
      </c>
      <c r="AW808" s="11">
        <v>0.22306799999999999</v>
      </c>
      <c r="AX808" s="11">
        <v>1.431046</v>
      </c>
    </row>
    <row r="809" spans="21:50" x14ac:dyDescent="0.35">
      <c r="U809" s="11" t="s">
        <v>76</v>
      </c>
      <c r="V809" s="11">
        <v>1104</v>
      </c>
      <c r="W809" s="11">
        <v>-12.509375</v>
      </c>
      <c r="X809" s="11">
        <v>-11.307289000000001</v>
      </c>
      <c r="Y809" s="11">
        <v>1.202086</v>
      </c>
      <c r="Z809" s="18">
        <f t="shared" si="22"/>
        <v>9.6094808893329997E-2</v>
      </c>
      <c r="AA809" s="11">
        <v>9.6094799999999996</v>
      </c>
      <c r="AS809" s="11" t="s">
        <v>83</v>
      </c>
      <c r="AT809" s="11">
        <v>800</v>
      </c>
      <c r="AU809" s="11">
        <v>-9.0817759999999996</v>
      </c>
      <c r="AV809" s="11">
        <v>-10.324298000000001</v>
      </c>
      <c r="AW809" s="11">
        <v>1.2425219999999999</v>
      </c>
      <c r="AX809" s="11">
        <v>13.681485</v>
      </c>
    </row>
    <row r="810" spans="21:50" x14ac:dyDescent="0.35">
      <c r="U810" s="11" t="s">
        <v>76</v>
      </c>
      <c r="V810" s="11">
        <v>818</v>
      </c>
      <c r="W810" s="11">
        <v>-30.285043000000002</v>
      </c>
      <c r="X810" s="11">
        <v>-27.375755999999999</v>
      </c>
      <c r="Y810" s="11">
        <v>2.909287</v>
      </c>
      <c r="Z810" s="18">
        <f t="shared" si="22"/>
        <v>9.6063492463920222E-2</v>
      </c>
      <c r="AA810" s="11">
        <v>9.6063500000000008</v>
      </c>
      <c r="AS810" s="11" t="s">
        <v>78</v>
      </c>
      <c r="AT810" s="11">
        <v>801</v>
      </c>
      <c r="AU810" s="11">
        <v>8.9580839999999995</v>
      </c>
      <c r="AV810" s="11">
        <v>12.069509</v>
      </c>
      <c r="AW810" s="11">
        <v>3.1114250000000001</v>
      </c>
      <c r="AX810" s="11">
        <v>34.733150000000002</v>
      </c>
    </row>
    <row r="811" spans="21:50" x14ac:dyDescent="0.35">
      <c r="U811" s="11" t="s">
        <v>76</v>
      </c>
      <c r="V811" s="11">
        <v>1299</v>
      </c>
      <c r="W811" s="11">
        <v>13.196586</v>
      </c>
      <c r="X811" s="11">
        <v>11.929149000000001</v>
      </c>
      <c r="Y811" s="11">
        <v>1.2674369999999999</v>
      </c>
      <c r="Z811" s="18">
        <f t="shared" si="22"/>
        <v>9.6042794704630424E-2</v>
      </c>
      <c r="AA811" s="11">
        <v>9.6042799999999993</v>
      </c>
      <c r="AS811" s="11" t="s">
        <v>76</v>
      </c>
      <c r="AT811" s="11">
        <v>802</v>
      </c>
      <c r="AU811" s="11">
        <v>-4.9272580000000001</v>
      </c>
      <c r="AV811" s="11">
        <v>-5.7026500000000002</v>
      </c>
      <c r="AW811" s="11">
        <v>0.77539199999999997</v>
      </c>
      <c r="AX811" s="11">
        <v>15.736784</v>
      </c>
    </row>
    <row r="812" spans="21:50" x14ac:dyDescent="0.35">
      <c r="U812" s="11" t="s">
        <v>76</v>
      </c>
      <c r="V812" s="11">
        <v>450</v>
      </c>
      <c r="W812" s="11">
        <v>21.001676</v>
      </c>
      <c r="X812" s="11">
        <v>23.017949999999999</v>
      </c>
      <c r="Y812" s="11">
        <v>2.0162740000000001</v>
      </c>
      <c r="Z812" s="18">
        <f t="shared" si="22"/>
        <v>9.6005385474949717E-2</v>
      </c>
      <c r="AA812" s="11">
        <v>9.6005409999999998</v>
      </c>
      <c r="AS812" s="11" t="s">
        <v>76</v>
      </c>
      <c r="AT812" s="11">
        <v>803</v>
      </c>
      <c r="AU812" s="11">
        <v>-18.615259000000002</v>
      </c>
      <c r="AV812" s="11">
        <v>-19.002801999999999</v>
      </c>
      <c r="AW812" s="11">
        <v>0.38754300000000003</v>
      </c>
      <c r="AX812" s="11">
        <v>2.0818569999999998</v>
      </c>
    </row>
    <row r="813" spans="21:50" x14ac:dyDescent="0.35">
      <c r="U813" s="11" t="s">
        <v>76</v>
      </c>
      <c r="V813" s="11">
        <v>1088</v>
      </c>
      <c r="W813" s="11">
        <v>-12.619154999999999</v>
      </c>
      <c r="X813" s="11">
        <v>-11.410386000000001</v>
      </c>
      <c r="Y813" s="11">
        <v>1.208769</v>
      </c>
      <c r="Z813" s="18">
        <f t="shared" si="22"/>
        <v>9.578842640414513E-2</v>
      </c>
      <c r="AA813" s="11">
        <v>9.5788449999999994</v>
      </c>
      <c r="AS813" s="11" t="s">
        <v>76</v>
      </c>
      <c r="AT813" s="11">
        <v>804</v>
      </c>
      <c r="AU813" s="11">
        <v>-7.7736619999999998</v>
      </c>
      <c r="AV813" s="11">
        <v>-10.580603999999999</v>
      </c>
      <c r="AW813" s="11">
        <v>2.806943</v>
      </c>
      <c r="AX813" s="11">
        <v>36.108373</v>
      </c>
    </row>
    <row r="814" spans="21:50" x14ac:dyDescent="0.35">
      <c r="U814" s="11" t="s">
        <v>76</v>
      </c>
      <c r="V814" s="11">
        <v>469</v>
      </c>
      <c r="W814" s="11">
        <v>38.566324999999999</v>
      </c>
      <c r="X814" s="11">
        <v>34.880706000000004</v>
      </c>
      <c r="Y814" s="11">
        <v>3.685619</v>
      </c>
      <c r="Z814" s="18">
        <f t="shared" si="22"/>
        <v>9.5565729947045777E-2</v>
      </c>
      <c r="AA814" s="11">
        <v>9.5565730000000002</v>
      </c>
      <c r="AS814" s="11" t="s">
        <v>76</v>
      </c>
      <c r="AT814" s="11">
        <v>805</v>
      </c>
      <c r="AU814" s="11">
        <v>8.1136499999999998</v>
      </c>
      <c r="AV814" s="11">
        <v>8.9785550000000001</v>
      </c>
      <c r="AW814" s="11">
        <v>0.86490500000000003</v>
      </c>
      <c r="AX814" s="11">
        <v>10.659872999999999</v>
      </c>
    </row>
    <row r="815" spans="21:50" x14ac:dyDescent="0.35">
      <c r="U815" s="11" t="s">
        <v>76</v>
      </c>
      <c r="V815" s="11">
        <v>1629</v>
      </c>
      <c r="W815" s="11">
        <v>-20.291001999999999</v>
      </c>
      <c r="X815" s="11">
        <v>-18.357956000000001</v>
      </c>
      <c r="Y815" s="11">
        <v>1.933046</v>
      </c>
      <c r="Z815" s="18">
        <f t="shared" si="22"/>
        <v>9.5266167732869972E-2</v>
      </c>
      <c r="AA815" s="11">
        <v>9.5266169999999999</v>
      </c>
      <c r="AS815" s="11" t="s">
        <v>76</v>
      </c>
      <c r="AT815" s="11">
        <v>806</v>
      </c>
      <c r="AU815" s="11">
        <v>9.5665560000000003</v>
      </c>
      <c r="AV815" s="11">
        <v>9.0381990000000005</v>
      </c>
      <c r="AW815" s="11">
        <v>0.52835699999999997</v>
      </c>
      <c r="AX815" s="11">
        <v>5.5229549999999996</v>
      </c>
    </row>
    <row r="816" spans="21:50" x14ac:dyDescent="0.35">
      <c r="U816" s="11" t="s">
        <v>76</v>
      </c>
      <c r="V816" s="11">
        <v>27</v>
      </c>
      <c r="W816" s="11">
        <v>-20.740324000000001</v>
      </c>
      <c r="X816" s="11">
        <v>-22.715093</v>
      </c>
      <c r="Y816" s="11">
        <v>1.974769</v>
      </c>
      <c r="Z816" s="18">
        <f t="shared" si="22"/>
        <v>9.5213989906811486E-2</v>
      </c>
      <c r="AA816" s="11">
        <v>9.5213999999999999</v>
      </c>
      <c r="AS816" s="11" t="s">
        <v>83</v>
      </c>
      <c r="AT816" s="11">
        <v>807</v>
      </c>
      <c r="AU816" s="11">
        <v>13.480468</v>
      </c>
      <c r="AV816" s="11">
        <v>7.0488809999999997</v>
      </c>
      <c r="AW816" s="11">
        <v>6.4315879999999996</v>
      </c>
      <c r="AX816" s="11">
        <v>47.710417999999997</v>
      </c>
    </row>
    <row r="817" spans="21:50" x14ac:dyDescent="0.35">
      <c r="U817" s="11" t="s">
        <v>76</v>
      </c>
      <c r="V817" s="11">
        <v>1403</v>
      </c>
      <c r="W817" s="11">
        <v>-9.9956600000000009</v>
      </c>
      <c r="X817" s="11">
        <v>-9.0442699999999991</v>
      </c>
      <c r="Y817" s="11">
        <v>0.95138999999999996</v>
      </c>
      <c r="Z817" s="18">
        <f t="shared" si="22"/>
        <v>9.5180308253782125E-2</v>
      </c>
      <c r="AA817" s="11">
        <v>9.518027</v>
      </c>
      <c r="AS817" s="11" t="s">
        <v>78</v>
      </c>
      <c r="AT817" s="11">
        <v>808</v>
      </c>
      <c r="AU817" s="11">
        <v>13.587001000000001</v>
      </c>
      <c r="AV817" s="11">
        <v>12.279292</v>
      </c>
      <c r="AW817" s="11">
        <v>1.307709</v>
      </c>
      <c r="AX817" s="11">
        <v>9.624708</v>
      </c>
    </row>
    <row r="818" spans="21:50" x14ac:dyDescent="0.35">
      <c r="U818" s="11" t="s">
        <v>76</v>
      </c>
      <c r="V818" s="11">
        <v>490</v>
      </c>
      <c r="W818" s="11">
        <v>-22.801639000000002</v>
      </c>
      <c r="X818" s="11">
        <v>-20.635221999999999</v>
      </c>
      <c r="Y818" s="11">
        <v>2.1664180000000002</v>
      </c>
      <c r="Z818" s="18">
        <f t="shared" si="22"/>
        <v>9.5011503339737985E-2</v>
      </c>
      <c r="AA818" s="11">
        <v>9.5011489999999998</v>
      </c>
      <c r="AS818" s="11" t="s">
        <v>76</v>
      </c>
      <c r="AT818" s="11">
        <v>809</v>
      </c>
      <c r="AU818" s="11">
        <v>14.490536000000001</v>
      </c>
      <c r="AV818" s="11">
        <v>10.479756</v>
      </c>
      <c r="AW818" s="11">
        <v>4.0107799999999996</v>
      </c>
      <c r="AX818" s="11">
        <v>27.678615000000001</v>
      </c>
    </row>
    <row r="819" spans="21:50" x14ac:dyDescent="0.35">
      <c r="U819" s="11" t="s">
        <v>76</v>
      </c>
      <c r="V819" s="11">
        <v>701</v>
      </c>
      <c r="W819" s="11">
        <v>12.31696</v>
      </c>
      <c r="X819" s="11">
        <v>13.486457</v>
      </c>
      <c r="Y819" s="11">
        <v>1.1694979999999999</v>
      </c>
      <c r="Z819" s="18">
        <f t="shared" si="22"/>
        <v>9.4950214988113943E-2</v>
      </c>
      <c r="AA819" s="11">
        <v>9.4950189999999992</v>
      </c>
      <c r="AS819" s="11" t="s">
        <v>76</v>
      </c>
      <c r="AT819" s="11">
        <v>810</v>
      </c>
      <c r="AU819" s="11">
        <v>-21.355920999999999</v>
      </c>
      <c r="AV819" s="11">
        <v>-18.626439000000001</v>
      </c>
      <c r="AW819" s="11">
        <v>2.7294809999999998</v>
      </c>
      <c r="AX819" s="11">
        <v>12.780911</v>
      </c>
    </row>
    <row r="820" spans="21:50" x14ac:dyDescent="0.35">
      <c r="U820" s="11" t="s">
        <v>76</v>
      </c>
      <c r="V820" s="11">
        <v>1003</v>
      </c>
      <c r="W820" s="11">
        <v>-15.195759000000001</v>
      </c>
      <c r="X820" s="11">
        <v>-13.753669</v>
      </c>
      <c r="Y820" s="11">
        <v>1.4420900000000001</v>
      </c>
      <c r="Z820" s="18">
        <f t="shared" si="22"/>
        <v>9.490082068292871E-2</v>
      </c>
      <c r="AA820" s="11">
        <v>9.4900789999999997</v>
      </c>
      <c r="AS820" s="11" t="s">
        <v>76</v>
      </c>
      <c r="AT820" s="11">
        <v>811</v>
      </c>
      <c r="AU820" s="11">
        <v>16.270267</v>
      </c>
      <c r="AV820" s="11">
        <v>12.748137</v>
      </c>
      <c r="AW820" s="11">
        <v>3.5221300000000002</v>
      </c>
      <c r="AX820" s="11">
        <v>21.647649000000001</v>
      </c>
    </row>
    <row r="821" spans="21:50" x14ac:dyDescent="0.35">
      <c r="U821" s="11" t="s">
        <v>76</v>
      </c>
      <c r="V821" s="11">
        <v>1320</v>
      </c>
      <c r="W821" s="11">
        <v>-18.013960999999998</v>
      </c>
      <c r="X821" s="11">
        <v>-16.304444</v>
      </c>
      <c r="Y821" s="11">
        <v>1.709517</v>
      </c>
      <c r="Z821" s="18">
        <f t="shared" si="22"/>
        <v>9.489956151231814E-2</v>
      </c>
      <c r="AA821" s="11">
        <v>9.4899559999999994</v>
      </c>
      <c r="AS821" s="11" t="s">
        <v>83</v>
      </c>
      <c r="AT821" s="11">
        <v>812</v>
      </c>
      <c r="AU821" s="11">
        <v>-22.279344999999999</v>
      </c>
      <c r="AV821" s="11">
        <v>-24.144252999999999</v>
      </c>
      <c r="AW821" s="11">
        <v>1.864908</v>
      </c>
      <c r="AX821" s="11">
        <v>8.3705680000000005</v>
      </c>
    </row>
    <row r="822" spans="21:50" x14ac:dyDescent="0.35">
      <c r="U822" s="11" t="s">
        <v>76</v>
      </c>
      <c r="V822" s="11">
        <v>515</v>
      </c>
      <c r="W822" s="11">
        <v>7.895651</v>
      </c>
      <c r="X822" s="11">
        <v>8.6430070000000008</v>
      </c>
      <c r="Y822" s="11">
        <v>0.74735600000000002</v>
      </c>
      <c r="Z822" s="18">
        <f t="shared" si="22"/>
        <v>9.465413301575766E-2</v>
      </c>
      <c r="AA822" s="11">
        <v>9.4654100000000003</v>
      </c>
      <c r="AS822" s="11" t="s">
        <v>76</v>
      </c>
      <c r="AT822" s="11">
        <v>813</v>
      </c>
      <c r="AU822" s="11">
        <v>-8.3119510000000005</v>
      </c>
      <c r="AV822" s="11">
        <v>-5.4867670000000004</v>
      </c>
      <c r="AW822" s="11">
        <v>2.8251840000000001</v>
      </c>
      <c r="AX822" s="11">
        <v>33.989421999999998</v>
      </c>
    </row>
    <row r="823" spans="21:50" x14ac:dyDescent="0.35">
      <c r="U823" s="11" t="s">
        <v>76</v>
      </c>
      <c r="V823" s="11">
        <v>1818</v>
      </c>
      <c r="W823" s="11">
        <v>-9.2372669999999992</v>
      </c>
      <c r="X823" s="11">
        <v>-10.111606</v>
      </c>
      <c r="Y823" s="11">
        <v>0.87434000000000001</v>
      </c>
      <c r="Z823" s="18">
        <f t="shared" si="22"/>
        <v>9.4653537675158689E-2</v>
      </c>
      <c r="AA823" s="11">
        <v>9.4653489999999998</v>
      </c>
      <c r="AS823" s="11" t="s">
        <v>76</v>
      </c>
      <c r="AT823" s="11">
        <v>814</v>
      </c>
      <c r="AU823" s="11">
        <v>-3.635513</v>
      </c>
      <c r="AV823" s="11">
        <v>0.18038100000000001</v>
      </c>
      <c r="AW823" s="11">
        <v>3.8158940000000001</v>
      </c>
      <c r="AX823" s="11" t="s">
        <v>77</v>
      </c>
    </row>
    <row r="824" spans="21:50" x14ac:dyDescent="0.35">
      <c r="U824" s="11" t="s">
        <v>76</v>
      </c>
      <c r="V824" s="11">
        <v>347</v>
      </c>
      <c r="W824" s="11">
        <v>-15.907970000000001</v>
      </c>
      <c r="X824" s="11">
        <v>-14.405298999999999</v>
      </c>
      <c r="Y824" s="11">
        <v>1.5026710000000001</v>
      </c>
      <c r="Z824" s="18">
        <f t="shared" si="22"/>
        <v>9.446026111439737E-2</v>
      </c>
      <c r="AA824" s="11">
        <v>9.4460250000000006</v>
      </c>
      <c r="AS824" s="11" t="s">
        <v>76</v>
      </c>
      <c r="AT824" s="11">
        <v>815</v>
      </c>
      <c r="AU824" s="11">
        <v>-10.118220000000001</v>
      </c>
      <c r="AV824" s="11">
        <v>-9.0456710000000005</v>
      </c>
      <c r="AW824" s="11">
        <v>1.072549</v>
      </c>
      <c r="AX824" s="11">
        <v>10.600175999999999</v>
      </c>
    </row>
    <row r="825" spans="21:50" x14ac:dyDescent="0.35">
      <c r="U825" s="11" t="s">
        <v>76</v>
      </c>
      <c r="V825" s="11">
        <v>936</v>
      </c>
      <c r="W825" s="11">
        <v>-17.339655</v>
      </c>
      <c r="X825" s="11">
        <v>-18.977404</v>
      </c>
      <c r="Y825" s="11">
        <v>1.63775</v>
      </c>
      <c r="Z825" s="18">
        <f t="shared" si="22"/>
        <v>9.445112950632524E-2</v>
      </c>
      <c r="AA825" s="11">
        <v>9.4451110000000007</v>
      </c>
      <c r="AS825" s="11" t="s">
        <v>76</v>
      </c>
      <c r="AT825" s="11">
        <v>816</v>
      </c>
      <c r="AU825" s="11">
        <v>4.8989640000000003</v>
      </c>
      <c r="AV825" s="11">
        <v>2.942199</v>
      </c>
      <c r="AW825" s="11">
        <v>1.9567650000000001</v>
      </c>
      <c r="AX825" s="11">
        <v>39.942428</v>
      </c>
    </row>
    <row r="826" spans="21:50" x14ac:dyDescent="0.35">
      <c r="U826" s="11" t="s">
        <v>76</v>
      </c>
      <c r="V826" s="11">
        <v>798</v>
      </c>
      <c r="W826" s="11">
        <v>-1.801704</v>
      </c>
      <c r="X826" s="11">
        <v>-1.971454</v>
      </c>
      <c r="Y826" s="11">
        <v>0.16975000000000001</v>
      </c>
      <c r="Z826" s="18">
        <f t="shared" si="22"/>
        <v>9.4216364064241415E-2</v>
      </c>
      <c r="AA826" s="11">
        <v>9.4216230000000003</v>
      </c>
      <c r="AS826" s="11" t="s">
        <v>78</v>
      </c>
      <c r="AT826" s="11">
        <v>817</v>
      </c>
      <c r="AU826" s="11">
        <v>-21.288281999999999</v>
      </c>
      <c r="AV826" s="11">
        <v>-18.653752000000001</v>
      </c>
      <c r="AW826" s="11">
        <v>2.6345299999999998</v>
      </c>
      <c r="AX826" s="11">
        <v>12.375491999999999</v>
      </c>
    </row>
    <row r="827" spans="21:50" x14ac:dyDescent="0.35">
      <c r="U827" s="11" t="s">
        <v>76</v>
      </c>
      <c r="V827" s="11">
        <v>1283</v>
      </c>
      <c r="W827" s="11">
        <v>-15.28196</v>
      </c>
      <c r="X827" s="11">
        <v>-16.719353000000002</v>
      </c>
      <c r="Y827" s="11">
        <v>1.4373929999999999</v>
      </c>
      <c r="Z827" s="18">
        <f t="shared" si="22"/>
        <v>9.4058157461477457E-2</v>
      </c>
      <c r="AA827" s="11">
        <v>9.405818</v>
      </c>
      <c r="AS827" s="11" t="s">
        <v>76</v>
      </c>
      <c r="AT827" s="11">
        <v>818</v>
      </c>
      <c r="AU827" s="11">
        <v>-30.285043000000002</v>
      </c>
      <c r="AV827" s="11">
        <v>-27.375755999999999</v>
      </c>
      <c r="AW827" s="11">
        <v>2.909287</v>
      </c>
      <c r="AX827" s="11">
        <v>9.6063500000000008</v>
      </c>
    </row>
    <row r="828" spans="21:50" x14ac:dyDescent="0.35">
      <c r="U828" s="11" t="s">
        <v>76</v>
      </c>
      <c r="V828" s="11">
        <v>1843</v>
      </c>
      <c r="W828" s="11">
        <v>-20.699881999999999</v>
      </c>
      <c r="X828" s="11">
        <v>-22.641307000000001</v>
      </c>
      <c r="Y828" s="11">
        <v>1.941425</v>
      </c>
      <c r="Z828" s="18">
        <f t="shared" si="22"/>
        <v>9.3789181986641282E-2</v>
      </c>
      <c r="AA828" s="11">
        <v>9.3789160000000003</v>
      </c>
      <c r="AS828" s="11" t="s">
        <v>76</v>
      </c>
      <c r="AT828" s="11">
        <v>819</v>
      </c>
      <c r="AU828" s="11">
        <v>7.6541759999999996</v>
      </c>
      <c r="AV828" s="11">
        <v>4.9042909999999997</v>
      </c>
      <c r="AW828" s="11">
        <v>2.7498849999999999</v>
      </c>
      <c r="AX828" s="11">
        <v>35.926594999999999</v>
      </c>
    </row>
    <row r="829" spans="21:50" x14ac:dyDescent="0.35">
      <c r="U829" s="11" t="s">
        <v>76</v>
      </c>
      <c r="V829" s="11">
        <v>769</v>
      </c>
      <c r="W829" s="11">
        <v>-18.837067999999999</v>
      </c>
      <c r="X829" s="11">
        <v>-17.088289</v>
      </c>
      <c r="Y829" s="11">
        <v>1.7487790000000001</v>
      </c>
      <c r="Z829" s="18">
        <f t="shared" si="22"/>
        <v>9.2837112442339761E-2</v>
      </c>
      <c r="AA829" s="11">
        <v>9.2837119999999995</v>
      </c>
      <c r="AS829" s="11" t="s">
        <v>78</v>
      </c>
      <c r="AT829" s="11">
        <v>820</v>
      </c>
      <c r="AU829" s="11">
        <v>31.279515</v>
      </c>
      <c r="AV829" s="11">
        <v>17.009453000000001</v>
      </c>
      <c r="AW829" s="11">
        <v>14.270061999999999</v>
      </c>
      <c r="AX829" s="11">
        <v>45.621111999999997</v>
      </c>
    </row>
    <row r="830" spans="21:50" x14ac:dyDescent="0.35">
      <c r="U830" s="11" t="s">
        <v>76</v>
      </c>
      <c r="V830" s="11">
        <v>158</v>
      </c>
      <c r="W830" s="11">
        <v>28.164109</v>
      </c>
      <c r="X830" s="11">
        <v>30.778693000000001</v>
      </c>
      <c r="Y830" s="11">
        <v>2.6145839999999998</v>
      </c>
      <c r="Z830" s="18">
        <f t="shared" si="22"/>
        <v>9.2833897212938637E-2</v>
      </c>
      <c r="AA830" s="11">
        <v>9.2833909999999999</v>
      </c>
      <c r="AS830" s="11" t="s">
        <v>76</v>
      </c>
      <c r="AT830" s="11">
        <v>821</v>
      </c>
      <c r="AU830" s="11">
        <v>2.7791030000000001</v>
      </c>
      <c r="AV830" s="11">
        <v>6.8592610000000001</v>
      </c>
      <c r="AW830" s="11">
        <v>4.080158</v>
      </c>
      <c r="AX830" s="11" t="s">
        <v>77</v>
      </c>
    </row>
    <row r="831" spans="21:50" x14ac:dyDescent="0.35">
      <c r="U831" s="11" t="s">
        <v>76</v>
      </c>
      <c r="V831" s="11">
        <v>1124</v>
      </c>
      <c r="W831" s="11">
        <v>-16.802810999999998</v>
      </c>
      <c r="X831" s="11">
        <v>-18.359299</v>
      </c>
      <c r="Y831" s="11">
        <v>1.556487</v>
      </c>
      <c r="Z831" s="18">
        <f t="shared" si="22"/>
        <v>9.2632536305978813E-2</v>
      </c>
      <c r="AA831" s="11">
        <v>9.2632560000000002</v>
      </c>
      <c r="AS831" s="11" t="s">
        <v>83</v>
      </c>
      <c r="AT831" s="11">
        <v>822</v>
      </c>
      <c r="AU831" s="11">
        <v>29.962292999999999</v>
      </c>
      <c r="AV831" s="11">
        <v>30.27336</v>
      </c>
      <c r="AW831" s="11">
        <v>0.31106699999999998</v>
      </c>
      <c r="AX831" s="11">
        <v>1.0381940000000001</v>
      </c>
    </row>
    <row r="832" spans="21:50" x14ac:dyDescent="0.35">
      <c r="U832" s="11" t="s">
        <v>76</v>
      </c>
      <c r="V832" s="11">
        <v>1710</v>
      </c>
      <c r="W832" s="11">
        <v>-11.849656</v>
      </c>
      <c r="X832" s="11">
        <v>-12.946980999999999</v>
      </c>
      <c r="Y832" s="11">
        <v>1.0973250000000001</v>
      </c>
      <c r="Z832" s="18">
        <f t="shared" si="22"/>
        <v>9.2603954072590811E-2</v>
      </c>
      <c r="AA832" s="11">
        <v>9.2603969999999993</v>
      </c>
      <c r="AS832" s="11" t="s">
        <v>76</v>
      </c>
      <c r="AT832" s="11">
        <v>823</v>
      </c>
      <c r="AU832" s="11">
        <v>3.9377399999999998</v>
      </c>
      <c r="AV832" s="11">
        <v>6.0371980000000001</v>
      </c>
      <c r="AW832" s="11">
        <v>2.0994570000000001</v>
      </c>
      <c r="AX832" s="11">
        <v>53.316291999999997</v>
      </c>
    </row>
    <row r="833" spans="21:50" x14ac:dyDescent="0.35">
      <c r="U833" s="11" t="s">
        <v>76</v>
      </c>
      <c r="V833" s="11">
        <v>170</v>
      </c>
      <c r="W833" s="11">
        <v>19.910730999999998</v>
      </c>
      <c r="X833" s="11">
        <v>21.751624</v>
      </c>
      <c r="Y833" s="11">
        <v>1.840892</v>
      </c>
      <c r="Z833" s="18">
        <f t="shared" si="22"/>
        <v>9.2457278439450577E-2</v>
      </c>
      <c r="AA833" s="11">
        <v>9.2457290000000008</v>
      </c>
      <c r="AS833" s="11" t="s">
        <v>76</v>
      </c>
      <c r="AT833" s="11">
        <v>824</v>
      </c>
      <c r="AU833" s="11">
        <v>-17.202969</v>
      </c>
      <c r="AV833" s="11">
        <v>-18.160637000000001</v>
      </c>
      <c r="AW833" s="11">
        <v>0.95766799999999996</v>
      </c>
      <c r="AX833" s="11">
        <v>5.5668769999999999</v>
      </c>
    </row>
    <row r="834" spans="21:50" x14ac:dyDescent="0.35">
      <c r="U834" s="11" t="s">
        <v>76</v>
      </c>
      <c r="V834" s="11">
        <v>1752</v>
      </c>
      <c r="W834" s="11">
        <v>-13.864331999999999</v>
      </c>
      <c r="X834" s="11">
        <v>-15.140123000000001</v>
      </c>
      <c r="Y834" s="11">
        <v>1.275792</v>
      </c>
      <c r="Z834" s="18">
        <f t="shared" si="22"/>
        <v>9.2019723705404635E-2</v>
      </c>
      <c r="AA834" s="11">
        <v>9.2019690000000001</v>
      </c>
      <c r="AS834" s="11" t="s">
        <v>83</v>
      </c>
      <c r="AT834" s="11">
        <v>825</v>
      </c>
      <c r="AU834" s="11">
        <v>4.6083369999999997</v>
      </c>
      <c r="AV834" s="11">
        <v>4.3007499999999999</v>
      </c>
      <c r="AW834" s="11">
        <v>0.307587</v>
      </c>
      <c r="AX834" s="11">
        <v>6.6745770000000002</v>
      </c>
    </row>
    <row r="835" spans="21:50" x14ac:dyDescent="0.35">
      <c r="U835" s="11" t="s">
        <v>76</v>
      </c>
      <c r="V835" s="11">
        <v>776</v>
      </c>
      <c r="W835" s="11">
        <v>-7.6970140000000002</v>
      </c>
      <c r="X835" s="11">
        <v>-6.9900339999999996</v>
      </c>
      <c r="Y835" s="11">
        <v>0.70698000000000005</v>
      </c>
      <c r="Z835" s="18">
        <f t="shared" si="22"/>
        <v>9.1851203596615527E-2</v>
      </c>
      <c r="AA835" s="11">
        <v>9.1851210000000005</v>
      </c>
      <c r="AS835" s="11" t="s">
        <v>76</v>
      </c>
      <c r="AT835" s="11">
        <v>826</v>
      </c>
      <c r="AU835" s="11">
        <v>-5.0810820000000003</v>
      </c>
      <c r="AV835" s="11">
        <v>-5.1021619999999999</v>
      </c>
      <c r="AW835" s="11">
        <v>2.1080000000000002E-2</v>
      </c>
      <c r="AX835" s="11">
        <v>0.41486899999999999</v>
      </c>
    </row>
    <row r="836" spans="21:50" x14ac:dyDescent="0.35">
      <c r="U836" s="11" t="s">
        <v>76</v>
      </c>
      <c r="V836" s="11">
        <v>568</v>
      </c>
      <c r="W836" s="11">
        <v>42.716597999999998</v>
      </c>
      <c r="X836" s="11">
        <v>38.809137999999997</v>
      </c>
      <c r="Y836" s="11">
        <v>3.9074599999999999</v>
      </c>
      <c r="Z836" s="18">
        <f t="shared" si="22"/>
        <v>9.1474044819767716E-2</v>
      </c>
      <c r="AA836" s="11">
        <v>9.1474039999999999</v>
      </c>
      <c r="AS836" s="11" t="s">
        <v>76</v>
      </c>
      <c r="AT836" s="11">
        <v>827</v>
      </c>
      <c r="AU836" s="11">
        <v>-4.1194379999999997</v>
      </c>
      <c r="AV836" s="11">
        <v>-5.6687409999999998</v>
      </c>
      <c r="AW836" s="11">
        <v>1.549304</v>
      </c>
      <c r="AX836" s="11">
        <v>37.609591999999999</v>
      </c>
    </row>
    <row r="837" spans="21:50" x14ac:dyDescent="0.35">
      <c r="U837" s="11" t="s">
        <v>76</v>
      </c>
      <c r="V837" s="11">
        <v>1357</v>
      </c>
      <c r="W837" s="11">
        <v>26.994305000000001</v>
      </c>
      <c r="X837" s="11">
        <v>29.453714999999999</v>
      </c>
      <c r="Y837" s="11">
        <v>2.4594100000000001</v>
      </c>
      <c r="Z837" s="18">
        <f t="shared" si="22"/>
        <v>9.1108476399003421E-2</v>
      </c>
      <c r="AA837" s="11">
        <v>9.1108469999999997</v>
      </c>
      <c r="AS837" s="11" t="s">
        <v>78</v>
      </c>
      <c r="AT837" s="11">
        <v>828</v>
      </c>
      <c r="AU837" s="11">
        <v>-1.4501440000000001</v>
      </c>
      <c r="AV837" s="11">
        <v>-3.1774659999999999</v>
      </c>
      <c r="AW837" s="11">
        <v>1.727322</v>
      </c>
      <c r="AX837" s="11" t="s">
        <v>77</v>
      </c>
    </row>
    <row r="838" spans="21:50" x14ac:dyDescent="0.35">
      <c r="U838" s="11" t="s">
        <v>76</v>
      </c>
      <c r="V838" s="11">
        <v>957</v>
      </c>
      <c r="W838" s="11">
        <v>-18.210640000000001</v>
      </c>
      <c r="X838" s="11">
        <v>-16.558508</v>
      </c>
      <c r="Y838" s="11">
        <v>1.6521319999999999</v>
      </c>
      <c r="Z838" s="18">
        <f t="shared" si="22"/>
        <v>9.0723445194677385E-2</v>
      </c>
      <c r="AA838" s="11">
        <v>9.0723450000000003</v>
      </c>
      <c r="AS838" s="11" t="s">
        <v>76</v>
      </c>
      <c r="AT838" s="11">
        <v>829</v>
      </c>
      <c r="AU838" s="11">
        <v>-9.3746019999999994</v>
      </c>
      <c r="AV838" s="11">
        <v>-8.4179549999999992</v>
      </c>
      <c r="AW838" s="11">
        <v>0.95664700000000003</v>
      </c>
      <c r="AX838" s="11">
        <v>10.204668</v>
      </c>
    </row>
    <row r="839" spans="21:50" x14ac:dyDescent="0.35">
      <c r="U839" s="11" t="s">
        <v>76</v>
      </c>
      <c r="V839" s="11">
        <v>1227</v>
      </c>
      <c r="W839" s="11">
        <v>-23.401862000000001</v>
      </c>
      <c r="X839" s="11">
        <v>-21.288034</v>
      </c>
      <c r="Y839" s="11">
        <v>2.1138279999999998</v>
      </c>
      <c r="Z839" s="18">
        <f t="shared" si="22"/>
        <v>9.0327342328571966E-2</v>
      </c>
      <c r="AA839" s="11">
        <v>9.0327330000000003</v>
      </c>
      <c r="AS839" s="11" t="s">
        <v>76</v>
      </c>
      <c r="AT839" s="11">
        <v>830</v>
      </c>
      <c r="AU839" s="11">
        <v>2.5237940000000001</v>
      </c>
      <c r="AV839" s="11">
        <v>7.6002039999999997</v>
      </c>
      <c r="AW839" s="11">
        <v>5.0764100000000001</v>
      </c>
      <c r="AX839" s="11" t="s">
        <v>77</v>
      </c>
    </row>
    <row r="840" spans="21:50" x14ac:dyDescent="0.35">
      <c r="U840" s="11" t="s">
        <v>76</v>
      </c>
      <c r="V840" s="11">
        <v>616</v>
      </c>
      <c r="W840" s="11">
        <v>-8.7984919999999995</v>
      </c>
      <c r="X840" s="11">
        <v>-8.0043819999999997</v>
      </c>
      <c r="Y840" s="11">
        <v>0.79410999999999998</v>
      </c>
      <c r="Z840" s="18">
        <f t="shared" si="22"/>
        <v>9.0255239193261755E-2</v>
      </c>
      <c r="AA840" s="11">
        <v>9.0255200000000002</v>
      </c>
      <c r="AS840" s="11" t="s">
        <v>76</v>
      </c>
      <c r="AT840" s="11">
        <v>831</v>
      </c>
      <c r="AU840" s="11">
        <v>-16.860586000000001</v>
      </c>
      <c r="AV840" s="11">
        <v>-16.045444</v>
      </c>
      <c r="AW840" s="11">
        <v>0.81514299999999995</v>
      </c>
      <c r="AX840" s="11">
        <v>4.8346039999999997</v>
      </c>
    </row>
    <row r="841" spans="21:50" x14ac:dyDescent="0.35">
      <c r="U841" s="11" t="s">
        <v>76</v>
      </c>
      <c r="V841" s="11">
        <v>730</v>
      </c>
      <c r="W841" s="11">
        <v>6.7156770000000003</v>
      </c>
      <c r="X841" s="11">
        <v>6.1117039999999996</v>
      </c>
      <c r="Y841" s="11">
        <v>0.60397299999999998</v>
      </c>
      <c r="Z841" s="18">
        <f t="shared" ref="Z841:Z904" si="23">ABS(Y841/W841)</f>
        <v>8.9934789895344869E-2</v>
      </c>
      <c r="AA841" s="11">
        <v>8.9934779999999996</v>
      </c>
      <c r="AS841" s="11" t="s">
        <v>76</v>
      </c>
      <c r="AT841" s="11">
        <v>832</v>
      </c>
      <c r="AU841" s="11">
        <v>-15.159326</v>
      </c>
      <c r="AV841" s="11">
        <v>-16.282813999999998</v>
      </c>
      <c r="AW841" s="11">
        <v>1.123489</v>
      </c>
      <c r="AX841" s="11">
        <v>7.411206</v>
      </c>
    </row>
    <row r="842" spans="21:50" x14ac:dyDescent="0.35">
      <c r="U842" s="11" t="s">
        <v>76</v>
      </c>
      <c r="V842" s="11">
        <v>1136</v>
      </c>
      <c r="W842" s="11">
        <v>-2.380865</v>
      </c>
      <c r="X842" s="11">
        <v>-2.1670609999999999</v>
      </c>
      <c r="Y842" s="11">
        <v>0.21380399999999999</v>
      </c>
      <c r="Z842" s="18">
        <f t="shared" si="23"/>
        <v>8.9800975695808027E-2</v>
      </c>
      <c r="AA842" s="11">
        <v>8.9801149999999996</v>
      </c>
      <c r="AS842" s="11" t="s">
        <v>83</v>
      </c>
      <c r="AT842" s="11">
        <v>833</v>
      </c>
      <c r="AU842" s="11">
        <v>-11.010824</v>
      </c>
      <c r="AV842" s="11">
        <v>-9.7469830000000002</v>
      </c>
      <c r="AW842" s="11">
        <v>1.263841</v>
      </c>
      <c r="AX842" s="11">
        <v>11.478168999999999</v>
      </c>
    </row>
    <row r="843" spans="21:50" x14ac:dyDescent="0.35">
      <c r="U843" s="11" t="s">
        <v>76</v>
      </c>
      <c r="V843" s="11">
        <v>138</v>
      </c>
      <c r="W843" s="11">
        <v>-6.148809</v>
      </c>
      <c r="X843" s="11">
        <v>-5.5968330000000002</v>
      </c>
      <c r="Y843" s="11">
        <v>0.55197499999999999</v>
      </c>
      <c r="Z843" s="18">
        <f t="shared" si="23"/>
        <v>8.9769417134277552E-2</v>
      </c>
      <c r="AA843" s="11">
        <v>8.9769459999999999</v>
      </c>
      <c r="AS843" s="11" t="s">
        <v>76</v>
      </c>
      <c r="AT843" s="11">
        <v>834</v>
      </c>
      <c r="AU843" s="11">
        <v>-20.096979999999999</v>
      </c>
      <c r="AV843" s="11">
        <v>-21.717328999999999</v>
      </c>
      <c r="AW843" s="11">
        <v>1.620349</v>
      </c>
      <c r="AX843" s="11">
        <v>8.0626510000000007</v>
      </c>
    </row>
    <row r="844" spans="21:50" x14ac:dyDescent="0.35">
      <c r="U844" s="11" t="s">
        <v>76</v>
      </c>
      <c r="V844" s="11">
        <v>716</v>
      </c>
      <c r="W844" s="11">
        <v>41.418604000000002</v>
      </c>
      <c r="X844" s="11">
        <v>37.712097</v>
      </c>
      <c r="Y844" s="11">
        <v>3.7065060000000001</v>
      </c>
      <c r="Z844" s="18">
        <f t="shared" si="23"/>
        <v>8.9488916623071124E-2</v>
      </c>
      <c r="AA844" s="11">
        <v>8.948893</v>
      </c>
      <c r="AS844" s="11" t="s">
        <v>78</v>
      </c>
      <c r="AT844" s="11">
        <v>835</v>
      </c>
      <c r="AU844" s="11">
        <v>-15.656535</v>
      </c>
      <c r="AV844" s="11">
        <v>-11.274114000000001</v>
      </c>
      <c r="AW844" s="11">
        <v>4.3824209999999999</v>
      </c>
      <c r="AX844" s="11">
        <v>27.991001000000001</v>
      </c>
    </row>
    <row r="845" spans="21:50" x14ac:dyDescent="0.35">
      <c r="U845" s="11" t="s">
        <v>76</v>
      </c>
      <c r="V845" s="11">
        <v>1322</v>
      </c>
      <c r="W845" s="11">
        <v>6.5329030000000001</v>
      </c>
      <c r="X845" s="11">
        <v>7.1169529999999996</v>
      </c>
      <c r="Y845" s="11">
        <v>0.58405099999999999</v>
      </c>
      <c r="Z845" s="18">
        <f t="shared" si="23"/>
        <v>8.9401449860804602E-2</v>
      </c>
      <c r="AA845" s="11">
        <v>8.9401399999999995</v>
      </c>
      <c r="AS845" s="11" t="s">
        <v>76</v>
      </c>
      <c r="AT845" s="11">
        <v>836</v>
      </c>
      <c r="AU845" s="11">
        <v>-19.318019</v>
      </c>
      <c r="AV845" s="11">
        <v>-19.628727999999999</v>
      </c>
      <c r="AW845" s="11">
        <v>0.31070999999999999</v>
      </c>
      <c r="AX845" s="11">
        <v>1.6083940000000001</v>
      </c>
    </row>
    <row r="846" spans="21:50" x14ac:dyDescent="0.35">
      <c r="U846" s="11" t="s">
        <v>76</v>
      </c>
      <c r="V846" s="11">
        <v>1998</v>
      </c>
      <c r="W846" s="11">
        <v>-13.44197</v>
      </c>
      <c r="X846" s="11">
        <v>-12.245009</v>
      </c>
      <c r="Y846" s="11">
        <v>1.1969609999999999</v>
      </c>
      <c r="Z846" s="18">
        <f t="shared" si="23"/>
        <v>8.9046546004789479E-2</v>
      </c>
      <c r="AA846" s="11">
        <v>8.9046520000000005</v>
      </c>
      <c r="AS846" s="11" t="s">
        <v>76</v>
      </c>
      <c r="AT846" s="11">
        <v>837</v>
      </c>
      <c r="AU846" s="11">
        <v>-8.1258859999999995</v>
      </c>
      <c r="AV846" s="11">
        <v>-11.963079</v>
      </c>
      <c r="AW846" s="11">
        <v>3.8371930000000001</v>
      </c>
      <c r="AX846" s="11">
        <v>47.221840999999998</v>
      </c>
    </row>
    <row r="847" spans="21:50" x14ac:dyDescent="0.35">
      <c r="U847" s="11" t="s">
        <v>76</v>
      </c>
      <c r="V847" s="11">
        <v>1144</v>
      </c>
      <c r="W847" s="11">
        <v>-17.850999999999999</v>
      </c>
      <c r="X847" s="11">
        <v>-19.438564</v>
      </c>
      <c r="Y847" s="11">
        <v>1.587564</v>
      </c>
      <c r="Z847" s="18">
        <f t="shared" si="23"/>
        <v>8.8934177357010813E-2</v>
      </c>
      <c r="AA847" s="11">
        <v>8.8934189999999997</v>
      </c>
      <c r="AS847" s="11" t="s">
        <v>83</v>
      </c>
      <c r="AT847" s="11">
        <v>838</v>
      </c>
      <c r="AU847" s="11">
        <v>-9.2411290000000008</v>
      </c>
      <c r="AV847" s="11">
        <v>-7.8159109999999998</v>
      </c>
      <c r="AW847" s="11">
        <v>1.4252180000000001</v>
      </c>
      <c r="AX847" s="11">
        <v>15.422556</v>
      </c>
    </row>
    <row r="848" spans="21:50" x14ac:dyDescent="0.35">
      <c r="U848" s="11" t="s">
        <v>76</v>
      </c>
      <c r="V848" s="11">
        <v>304</v>
      </c>
      <c r="W848" s="11">
        <v>-8.9170370000000005</v>
      </c>
      <c r="X848" s="11">
        <v>-9.7089040000000004</v>
      </c>
      <c r="Y848" s="11">
        <v>0.79186699999999999</v>
      </c>
      <c r="Z848" s="18">
        <f t="shared" si="23"/>
        <v>8.8803825755124702E-2</v>
      </c>
      <c r="AA848" s="11">
        <v>8.8803809999999999</v>
      </c>
      <c r="AS848" s="11" t="s">
        <v>78</v>
      </c>
      <c r="AT848" s="11">
        <v>839</v>
      </c>
      <c r="AU848" s="11">
        <v>-10.479879</v>
      </c>
      <c r="AV848" s="11">
        <v>-5.1182150000000002</v>
      </c>
      <c r="AW848" s="11">
        <v>5.3616640000000002</v>
      </c>
      <c r="AX848" s="11">
        <v>51.161507999999998</v>
      </c>
    </row>
    <row r="849" spans="21:50" x14ac:dyDescent="0.35">
      <c r="U849" s="11" t="s">
        <v>76</v>
      </c>
      <c r="V849" s="11">
        <v>1926</v>
      </c>
      <c r="W849" s="11">
        <v>-5.4489429999999999</v>
      </c>
      <c r="X849" s="11">
        <v>-5.9326559999999997</v>
      </c>
      <c r="Y849" s="11">
        <v>0.483713</v>
      </c>
      <c r="Z849" s="18">
        <f t="shared" si="23"/>
        <v>8.8771895760333702E-2</v>
      </c>
      <c r="AA849" s="11">
        <v>8.8771880000000003</v>
      </c>
      <c r="AS849" s="11" t="s">
        <v>76</v>
      </c>
      <c r="AT849" s="11">
        <v>840</v>
      </c>
      <c r="AU849" s="11">
        <v>-25.932147000000001</v>
      </c>
      <c r="AV849" s="11">
        <v>-24.147943000000001</v>
      </c>
      <c r="AW849" s="11">
        <v>1.7842039999999999</v>
      </c>
      <c r="AX849" s="11">
        <v>6.8802779999999997</v>
      </c>
    </row>
    <row r="850" spans="21:50" x14ac:dyDescent="0.35">
      <c r="U850" s="11" t="s">
        <v>76</v>
      </c>
      <c r="V850" s="11">
        <v>71</v>
      </c>
      <c r="W850" s="11">
        <v>37.512250999999999</v>
      </c>
      <c r="X850" s="11">
        <v>34.203946999999999</v>
      </c>
      <c r="Y850" s="11">
        <v>3.3083040000000001</v>
      </c>
      <c r="Z850" s="18">
        <f t="shared" si="23"/>
        <v>8.8192628056364838E-2</v>
      </c>
      <c r="AA850" s="11">
        <v>8.8192640000000004</v>
      </c>
      <c r="AS850" s="11" t="s">
        <v>76</v>
      </c>
      <c r="AT850" s="11">
        <v>841</v>
      </c>
      <c r="AU850" s="11">
        <v>-2.9892999999999999E-2</v>
      </c>
      <c r="AV850" s="11">
        <v>0.39144299999999999</v>
      </c>
      <c r="AW850" s="11">
        <v>0.42133700000000002</v>
      </c>
      <c r="AX850" s="11" t="s">
        <v>77</v>
      </c>
    </row>
    <row r="851" spans="21:50" x14ac:dyDescent="0.35">
      <c r="U851" s="11" t="s">
        <v>76</v>
      </c>
      <c r="V851" s="11">
        <v>1439</v>
      </c>
      <c r="W851" s="11">
        <v>35.853574999999999</v>
      </c>
      <c r="X851" s="11">
        <v>32.703153</v>
      </c>
      <c r="Y851" s="11">
        <v>3.150423</v>
      </c>
      <c r="Z851" s="18">
        <f t="shared" si="23"/>
        <v>8.786914554545816E-2</v>
      </c>
      <c r="AA851" s="11">
        <v>8.7869130000000002</v>
      </c>
      <c r="AS851" s="11" t="s">
        <v>76</v>
      </c>
      <c r="AT851" s="11">
        <v>842</v>
      </c>
      <c r="AU851" s="11">
        <v>-13.250303000000001</v>
      </c>
      <c r="AV851" s="11">
        <v>-12.351127</v>
      </c>
      <c r="AW851" s="11">
        <v>0.89917599999999998</v>
      </c>
      <c r="AX851" s="11">
        <v>6.7860769999999997</v>
      </c>
    </row>
    <row r="852" spans="21:50" x14ac:dyDescent="0.35">
      <c r="U852" s="11" t="s">
        <v>76</v>
      </c>
      <c r="V852" s="11">
        <v>206</v>
      </c>
      <c r="W852" s="11">
        <v>-11.354638</v>
      </c>
      <c r="X852" s="11">
        <v>-12.351834</v>
      </c>
      <c r="Y852" s="11">
        <v>0.99719599999999997</v>
      </c>
      <c r="Z852" s="18">
        <f t="shared" si="23"/>
        <v>8.7822791003993261E-2</v>
      </c>
      <c r="AA852" s="11">
        <v>8.7822829999999996</v>
      </c>
      <c r="AS852" s="11" t="s">
        <v>76</v>
      </c>
      <c r="AT852" s="11">
        <v>843</v>
      </c>
      <c r="AU852" s="11">
        <v>10.310015</v>
      </c>
      <c r="AV852" s="11">
        <v>8.9708900000000007</v>
      </c>
      <c r="AW852" s="11">
        <v>1.3391249999999999</v>
      </c>
      <c r="AX852" s="11">
        <v>12.988583</v>
      </c>
    </row>
    <row r="853" spans="21:50" x14ac:dyDescent="0.35">
      <c r="U853" s="11" t="s">
        <v>76</v>
      </c>
      <c r="V853" s="11">
        <v>953</v>
      </c>
      <c r="W853" s="11">
        <v>25.470227000000001</v>
      </c>
      <c r="X853" s="11">
        <v>27.702085</v>
      </c>
      <c r="Y853" s="11">
        <v>2.2318570000000002</v>
      </c>
      <c r="Z853" s="18">
        <f t="shared" si="23"/>
        <v>8.7626113422546253E-2</v>
      </c>
      <c r="AA853" s="11">
        <v>8.762613</v>
      </c>
      <c r="AS853" s="11" t="s">
        <v>83</v>
      </c>
      <c r="AT853" s="11">
        <v>844</v>
      </c>
      <c r="AU853" s="11">
        <v>7.0461270000000003</v>
      </c>
      <c r="AV853" s="11">
        <v>3.430771</v>
      </c>
      <c r="AW853" s="11">
        <v>3.6153550000000001</v>
      </c>
      <c r="AX853" s="11">
        <v>51.309826000000001</v>
      </c>
    </row>
    <row r="854" spans="21:50" x14ac:dyDescent="0.35">
      <c r="U854" s="11" t="s">
        <v>76</v>
      </c>
      <c r="V854" s="11">
        <v>1011</v>
      </c>
      <c r="W854" s="11">
        <v>20.584275999999999</v>
      </c>
      <c r="X854" s="11">
        <v>22.382135000000002</v>
      </c>
      <c r="Y854" s="11">
        <v>1.79786</v>
      </c>
      <c r="Z854" s="18">
        <f t="shared" si="23"/>
        <v>8.7341425076111492E-2</v>
      </c>
      <c r="AA854" s="11">
        <v>8.7341409999999993</v>
      </c>
      <c r="AS854" s="11" t="s">
        <v>76</v>
      </c>
      <c r="AT854" s="11">
        <v>845</v>
      </c>
      <c r="AU854" s="11">
        <v>-6.5137720000000003</v>
      </c>
      <c r="AV854" s="11">
        <v>-5.2257879999999997</v>
      </c>
      <c r="AW854" s="11">
        <v>1.287984</v>
      </c>
      <c r="AX854" s="11">
        <v>19.773247999999999</v>
      </c>
    </row>
    <row r="855" spans="21:50" x14ac:dyDescent="0.35">
      <c r="U855" s="11" t="s">
        <v>76</v>
      </c>
      <c r="V855" s="11">
        <v>1027</v>
      </c>
      <c r="W855" s="11">
        <v>27.873360999999999</v>
      </c>
      <c r="X855" s="11">
        <v>30.297460000000001</v>
      </c>
      <c r="Y855" s="11">
        <v>2.424099</v>
      </c>
      <c r="Z855" s="18">
        <f t="shared" si="23"/>
        <v>8.6968306405531798E-2</v>
      </c>
      <c r="AA855" s="11">
        <v>8.6968300000000003</v>
      </c>
      <c r="AS855" s="11" t="s">
        <v>78</v>
      </c>
      <c r="AT855" s="11">
        <v>846</v>
      </c>
      <c r="AU855" s="11">
        <v>15.022062</v>
      </c>
      <c r="AV855" s="11">
        <v>16.625729</v>
      </c>
      <c r="AW855" s="11">
        <v>1.603667</v>
      </c>
      <c r="AX855" s="11">
        <v>10.675412</v>
      </c>
    </row>
    <row r="856" spans="21:50" x14ac:dyDescent="0.35">
      <c r="U856" s="11" t="s">
        <v>76</v>
      </c>
      <c r="V856" s="11">
        <v>120</v>
      </c>
      <c r="W856" s="11">
        <v>-27.157923</v>
      </c>
      <c r="X856" s="11">
        <v>-24.798746000000001</v>
      </c>
      <c r="Y856" s="11">
        <v>2.359178</v>
      </c>
      <c r="Z856" s="18">
        <f t="shared" si="23"/>
        <v>8.6868866960113256E-2</v>
      </c>
      <c r="AA856" s="11">
        <v>8.6868850000000002</v>
      </c>
      <c r="AS856" s="11" t="s">
        <v>76</v>
      </c>
      <c r="AT856" s="11">
        <v>847</v>
      </c>
      <c r="AU856" s="11">
        <v>-1.754537</v>
      </c>
      <c r="AV856" s="11">
        <v>-3.2538800000000001</v>
      </c>
      <c r="AW856" s="11">
        <v>1.4993430000000001</v>
      </c>
      <c r="AX856" s="11">
        <v>85.455212000000003</v>
      </c>
    </row>
    <row r="857" spans="21:50" x14ac:dyDescent="0.35">
      <c r="U857" s="11" t="s">
        <v>76</v>
      </c>
      <c r="V857" s="11">
        <v>636</v>
      </c>
      <c r="W857" s="11">
        <v>32.927098999999998</v>
      </c>
      <c r="X857" s="11">
        <v>35.768470000000001</v>
      </c>
      <c r="Y857" s="11">
        <v>2.8413710000000001</v>
      </c>
      <c r="Z857" s="18">
        <f t="shared" si="23"/>
        <v>8.6292782731937606E-2</v>
      </c>
      <c r="AA857" s="11">
        <v>8.6292779999999993</v>
      </c>
      <c r="AS857" s="11" t="s">
        <v>76</v>
      </c>
      <c r="AT857" s="11">
        <v>848</v>
      </c>
      <c r="AU857" s="11">
        <v>-3.5617489999999998</v>
      </c>
      <c r="AV857" s="11">
        <v>-2.6058720000000002</v>
      </c>
      <c r="AW857" s="11">
        <v>0.95587800000000001</v>
      </c>
      <c r="AX857" s="11">
        <v>26.837305000000001</v>
      </c>
    </row>
    <row r="858" spans="21:50" x14ac:dyDescent="0.35">
      <c r="U858" s="11" t="s">
        <v>76</v>
      </c>
      <c r="V858" s="11">
        <v>384</v>
      </c>
      <c r="W858" s="11">
        <v>-12.549219000000001</v>
      </c>
      <c r="X858" s="11">
        <v>-13.625508</v>
      </c>
      <c r="Y858" s="11">
        <v>1.0762890000000001</v>
      </c>
      <c r="Z858" s="18">
        <f t="shared" si="23"/>
        <v>8.5765416955429649E-2</v>
      </c>
      <c r="AA858" s="11">
        <v>8.5765379999999993</v>
      </c>
      <c r="AS858" s="11" t="s">
        <v>76</v>
      </c>
      <c r="AT858" s="11">
        <v>849</v>
      </c>
      <c r="AU858" s="11">
        <v>25.392941</v>
      </c>
      <c r="AV858" s="11">
        <v>25.211117999999999</v>
      </c>
      <c r="AW858" s="11">
        <v>0.18182400000000001</v>
      </c>
      <c r="AX858" s="11">
        <v>0.71604000000000001</v>
      </c>
    </row>
    <row r="859" spans="21:50" x14ac:dyDescent="0.35">
      <c r="U859" s="11" t="s">
        <v>76</v>
      </c>
      <c r="V859" s="11">
        <v>1755</v>
      </c>
      <c r="W859" s="11">
        <v>-11.685997</v>
      </c>
      <c r="X859" s="11">
        <v>-12.68699</v>
      </c>
      <c r="Y859" s="11">
        <v>1.000993</v>
      </c>
      <c r="Z859" s="18">
        <f t="shared" si="23"/>
        <v>8.5657475352766216E-2</v>
      </c>
      <c r="AA859" s="11">
        <v>8.5657490000000003</v>
      </c>
      <c r="AS859" s="11" t="s">
        <v>76</v>
      </c>
      <c r="AT859" s="11">
        <v>850</v>
      </c>
      <c r="AU859" s="11">
        <v>23.531108</v>
      </c>
      <c r="AV859" s="11">
        <v>24.146211000000001</v>
      </c>
      <c r="AW859" s="11">
        <v>0.61510299999999996</v>
      </c>
      <c r="AX859" s="11">
        <v>2.6139999999999999</v>
      </c>
    </row>
    <row r="860" spans="21:50" x14ac:dyDescent="0.35">
      <c r="U860" s="11" t="s">
        <v>76</v>
      </c>
      <c r="V860" s="11">
        <v>1415</v>
      </c>
      <c r="W860" s="11">
        <v>-20.253613000000001</v>
      </c>
      <c r="X860" s="11">
        <v>-18.518902000000001</v>
      </c>
      <c r="Y860" s="11">
        <v>1.7347109999999999</v>
      </c>
      <c r="Z860" s="18">
        <f t="shared" si="23"/>
        <v>8.5649459185380888E-2</v>
      </c>
      <c r="AA860" s="11">
        <v>8.5649440000000006</v>
      </c>
      <c r="AS860" s="11" t="s">
        <v>83</v>
      </c>
      <c r="AT860" s="11">
        <v>851</v>
      </c>
      <c r="AU860" s="11">
        <v>7.0027109999999997</v>
      </c>
      <c r="AV860" s="11">
        <v>6.7125519999999996</v>
      </c>
      <c r="AW860" s="11">
        <v>0.290159</v>
      </c>
      <c r="AX860" s="11">
        <v>4.1435250000000003</v>
      </c>
    </row>
    <row r="861" spans="21:50" x14ac:dyDescent="0.35">
      <c r="U861" s="11" t="s">
        <v>76</v>
      </c>
      <c r="V861" s="11">
        <v>129</v>
      </c>
      <c r="W861" s="11">
        <v>-27.519521000000001</v>
      </c>
      <c r="X861" s="11">
        <v>-25.169791</v>
      </c>
      <c r="Y861" s="11">
        <v>2.3497300000000001</v>
      </c>
      <c r="Z861" s="18">
        <f t="shared" si="23"/>
        <v>8.5384116969187074E-2</v>
      </c>
      <c r="AA861" s="11">
        <v>8.5384100000000007</v>
      </c>
      <c r="AS861" s="11" t="s">
        <v>76</v>
      </c>
      <c r="AT861" s="11">
        <v>852</v>
      </c>
      <c r="AU861" s="11">
        <v>-9.6236619999999995</v>
      </c>
      <c r="AV861" s="11">
        <v>-12.173626000000001</v>
      </c>
      <c r="AW861" s="11">
        <v>2.5499640000000001</v>
      </c>
      <c r="AX861" s="11">
        <v>26.496818999999999</v>
      </c>
    </row>
    <row r="862" spans="21:50" x14ac:dyDescent="0.35">
      <c r="U862" s="11" t="s">
        <v>76</v>
      </c>
      <c r="V862" s="11">
        <v>912</v>
      </c>
      <c r="W862" s="11">
        <v>10.918232</v>
      </c>
      <c r="X862" s="11">
        <v>9.9869920000000008</v>
      </c>
      <c r="Y862" s="11">
        <v>0.93123999999999996</v>
      </c>
      <c r="Z862" s="18">
        <f t="shared" si="23"/>
        <v>8.5292197491315447E-2</v>
      </c>
      <c r="AA862" s="11">
        <v>8.5292220000000007</v>
      </c>
      <c r="AS862" s="11" t="s">
        <v>78</v>
      </c>
      <c r="AT862" s="11">
        <v>853</v>
      </c>
      <c r="AU862" s="11">
        <v>-17.54034</v>
      </c>
      <c r="AV862" s="11">
        <v>-19.588376</v>
      </c>
      <c r="AW862" s="11">
        <v>2.0480360000000002</v>
      </c>
      <c r="AX862" s="11">
        <v>11.67615</v>
      </c>
    </row>
    <row r="863" spans="21:50" x14ac:dyDescent="0.35">
      <c r="U863" s="11" t="s">
        <v>76</v>
      </c>
      <c r="V863" s="11">
        <v>1533</v>
      </c>
      <c r="W863" s="11">
        <v>16.942854000000001</v>
      </c>
      <c r="X863" s="11">
        <v>18.385356000000002</v>
      </c>
      <c r="Y863" s="11">
        <v>1.442502</v>
      </c>
      <c r="Z863" s="18">
        <f t="shared" si="23"/>
        <v>8.5139256939828434E-2</v>
      </c>
      <c r="AA863" s="11">
        <v>8.5139230000000001</v>
      </c>
      <c r="AS863" s="11" t="s">
        <v>76</v>
      </c>
      <c r="AT863" s="11">
        <v>854</v>
      </c>
      <c r="AU863" s="11">
        <v>1.426892</v>
      </c>
      <c r="AV863" s="11">
        <v>2.4103059999999998</v>
      </c>
      <c r="AW863" s="11">
        <v>0.98341500000000004</v>
      </c>
      <c r="AX863" s="11">
        <v>68.920061000000004</v>
      </c>
    </row>
    <row r="864" spans="21:50" x14ac:dyDescent="0.35">
      <c r="U864" s="11" t="s">
        <v>76</v>
      </c>
      <c r="V864" s="11">
        <v>731</v>
      </c>
      <c r="W864" s="11">
        <v>-10.102698999999999</v>
      </c>
      <c r="X864" s="11">
        <v>-10.957388</v>
      </c>
      <c r="Y864" s="11">
        <v>0.85468900000000003</v>
      </c>
      <c r="Z864" s="18">
        <f t="shared" si="23"/>
        <v>8.4600065784400796E-2</v>
      </c>
      <c r="AA864" s="11">
        <v>8.4600059999999999</v>
      </c>
      <c r="AS864" s="11" t="s">
        <v>76</v>
      </c>
      <c r="AT864" s="11">
        <v>855</v>
      </c>
      <c r="AU864" s="11">
        <v>-4.3566310000000001</v>
      </c>
      <c r="AV864" s="11">
        <v>-5.5457390000000002</v>
      </c>
      <c r="AW864" s="11">
        <v>1.1891080000000001</v>
      </c>
      <c r="AX864" s="11">
        <v>27.294215999999999</v>
      </c>
    </row>
    <row r="865" spans="21:50" x14ac:dyDescent="0.35">
      <c r="U865" s="11" t="s">
        <v>76</v>
      </c>
      <c r="V865" s="11">
        <v>677</v>
      </c>
      <c r="W865" s="11">
        <v>-17.668804999999999</v>
      </c>
      <c r="X865" s="11">
        <v>-19.160274000000001</v>
      </c>
      <c r="Y865" s="11">
        <v>1.4914689999999999</v>
      </c>
      <c r="Z865" s="18">
        <f t="shared" si="23"/>
        <v>8.4412556480192066E-2</v>
      </c>
      <c r="AA865" s="11">
        <v>8.4412559999999992</v>
      </c>
      <c r="AS865" s="11" t="s">
        <v>83</v>
      </c>
      <c r="AT865" s="11">
        <v>856</v>
      </c>
      <c r="AU865" s="11">
        <v>1.07717</v>
      </c>
      <c r="AV865" s="11">
        <v>3.570738</v>
      </c>
      <c r="AW865" s="11">
        <v>2.4935670000000001</v>
      </c>
      <c r="AX865" s="11" t="s">
        <v>77</v>
      </c>
    </row>
    <row r="866" spans="21:50" x14ac:dyDescent="0.35">
      <c r="U866" s="11" t="s">
        <v>76</v>
      </c>
      <c r="V866" s="11">
        <v>1014</v>
      </c>
      <c r="W866" s="11">
        <v>30.575572000000001</v>
      </c>
      <c r="X866" s="11">
        <v>27.996684999999999</v>
      </c>
      <c r="Y866" s="11">
        <v>2.5788869999999999</v>
      </c>
      <c r="Z866" s="18">
        <f t="shared" si="23"/>
        <v>8.4344685358625507E-2</v>
      </c>
      <c r="AA866" s="11">
        <v>8.4344669999999997</v>
      </c>
      <c r="AS866" s="11" t="s">
        <v>76</v>
      </c>
      <c r="AT866" s="11">
        <v>857</v>
      </c>
      <c r="AU866" s="11">
        <v>-13.384454</v>
      </c>
      <c r="AV866" s="11">
        <v>-11.014708000000001</v>
      </c>
      <c r="AW866" s="11">
        <v>2.3697460000000001</v>
      </c>
      <c r="AX866" s="11">
        <v>17.705210000000001</v>
      </c>
    </row>
    <row r="867" spans="21:50" x14ac:dyDescent="0.35">
      <c r="U867" s="11" t="s">
        <v>76</v>
      </c>
      <c r="V867" s="11">
        <v>563</v>
      </c>
      <c r="W867" s="11">
        <v>11.822417</v>
      </c>
      <c r="X867" s="11">
        <v>12.815117000000001</v>
      </c>
      <c r="Y867" s="11">
        <v>0.99270099999999994</v>
      </c>
      <c r="Z867" s="18">
        <f t="shared" si="23"/>
        <v>8.3967686133892924E-2</v>
      </c>
      <c r="AA867" s="11">
        <v>8.3967670000000005</v>
      </c>
      <c r="AS867" s="11" t="s">
        <v>78</v>
      </c>
      <c r="AT867" s="11">
        <v>858</v>
      </c>
      <c r="AU867" s="11">
        <v>8.7597810000000003</v>
      </c>
      <c r="AV867" s="11">
        <v>1.887656</v>
      </c>
      <c r="AW867" s="11">
        <v>6.8721249999999996</v>
      </c>
      <c r="AX867" s="11">
        <v>78.450877000000006</v>
      </c>
    </row>
    <row r="868" spans="21:50" x14ac:dyDescent="0.35">
      <c r="U868" s="11" t="s">
        <v>76</v>
      </c>
      <c r="V868" s="11">
        <v>591</v>
      </c>
      <c r="W868" s="11">
        <v>-4.4570410000000003</v>
      </c>
      <c r="X868" s="11">
        <v>-4.8304270000000002</v>
      </c>
      <c r="Y868" s="11">
        <v>0.373386</v>
      </c>
      <c r="Z868" s="18">
        <f t="shared" si="23"/>
        <v>8.3774414460176597E-2</v>
      </c>
      <c r="AA868" s="11">
        <v>8.3774309999999996</v>
      </c>
      <c r="AS868" s="11" t="s">
        <v>76</v>
      </c>
      <c r="AT868" s="11">
        <v>859</v>
      </c>
      <c r="AU868" s="11">
        <v>-2.9280650000000001</v>
      </c>
      <c r="AV868" s="11">
        <v>-3.2646630000000001</v>
      </c>
      <c r="AW868" s="11">
        <v>0.33659800000000001</v>
      </c>
      <c r="AX868" s="11">
        <v>11.495561</v>
      </c>
    </row>
    <row r="869" spans="21:50" x14ac:dyDescent="0.35">
      <c r="U869" s="11" t="s">
        <v>76</v>
      </c>
      <c r="V869" s="11">
        <v>58</v>
      </c>
      <c r="W869" s="11">
        <v>-13.925762000000001</v>
      </c>
      <c r="X869" s="11">
        <v>-12.759971</v>
      </c>
      <c r="Y869" s="11">
        <v>1.165791</v>
      </c>
      <c r="Z869" s="18">
        <f t="shared" si="23"/>
        <v>8.3714700854430807E-2</v>
      </c>
      <c r="AA869" s="11">
        <v>8.3714720000000007</v>
      </c>
      <c r="AS869" s="11" t="s">
        <v>76</v>
      </c>
      <c r="AT869" s="11">
        <v>860</v>
      </c>
      <c r="AU869" s="11">
        <v>6.2019679999999999</v>
      </c>
      <c r="AV869" s="11">
        <v>8.0637640000000008</v>
      </c>
      <c r="AW869" s="11">
        <v>1.8617969999999999</v>
      </c>
      <c r="AX869" s="11">
        <v>30.019452000000001</v>
      </c>
    </row>
    <row r="870" spans="21:50" x14ac:dyDescent="0.35">
      <c r="U870" s="11" t="s">
        <v>76</v>
      </c>
      <c r="V870" s="11">
        <v>273</v>
      </c>
      <c r="W870" s="11">
        <v>19.680250000000001</v>
      </c>
      <c r="X870" s="11">
        <v>18.036823999999999</v>
      </c>
      <c r="Y870" s="11">
        <v>1.6434260000000001</v>
      </c>
      <c r="Z870" s="18">
        <f t="shared" si="23"/>
        <v>8.3506357896876313E-2</v>
      </c>
      <c r="AA870" s="11">
        <v>8.3506359999999997</v>
      </c>
      <c r="AS870" s="11" t="s">
        <v>76</v>
      </c>
      <c r="AT870" s="11">
        <v>861</v>
      </c>
      <c r="AU870" s="11">
        <v>-9.9817470000000004</v>
      </c>
      <c r="AV870" s="11">
        <v>-10.186075000000001</v>
      </c>
      <c r="AW870" s="11">
        <v>0.20432800000000001</v>
      </c>
      <c r="AX870" s="11">
        <v>2.0470139999999999</v>
      </c>
    </row>
    <row r="871" spans="21:50" x14ac:dyDescent="0.35">
      <c r="U871" s="11" t="s">
        <v>76</v>
      </c>
      <c r="V871" s="11">
        <v>1487</v>
      </c>
      <c r="W871" s="11">
        <v>-11.2445</v>
      </c>
      <c r="X871" s="11">
        <v>-10.306177</v>
      </c>
      <c r="Y871" s="11">
        <v>0.93832199999999999</v>
      </c>
      <c r="Z871" s="18">
        <f t="shared" si="23"/>
        <v>8.3447196407132371E-2</v>
      </c>
      <c r="AA871" s="11">
        <v>8.3447230000000001</v>
      </c>
      <c r="AS871" s="11" t="s">
        <v>78</v>
      </c>
      <c r="AT871" s="11">
        <v>862</v>
      </c>
      <c r="AU871" s="11">
        <v>27.679860999999999</v>
      </c>
      <c r="AV871" s="11">
        <v>35.317922000000003</v>
      </c>
      <c r="AW871" s="11">
        <v>7.6380610000000004</v>
      </c>
      <c r="AX871" s="11">
        <v>27.594290000000001</v>
      </c>
    </row>
    <row r="872" spans="21:50" x14ac:dyDescent="0.35">
      <c r="U872" s="11" t="s">
        <v>76</v>
      </c>
      <c r="V872" s="11">
        <v>1672</v>
      </c>
      <c r="W872" s="11">
        <v>33.158107999999999</v>
      </c>
      <c r="X872" s="11">
        <v>30.398161999999999</v>
      </c>
      <c r="Y872" s="11">
        <v>2.7599459999999998</v>
      </c>
      <c r="Z872" s="18">
        <f t="shared" si="23"/>
        <v>8.3235931314295741E-2</v>
      </c>
      <c r="AA872" s="11">
        <v>8.3235930000000007</v>
      </c>
      <c r="AS872" s="11" t="s">
        <v>76</v>
      </c>
      <c r="AT872" s="11">
        <v>863</v>
      </c>
      <c r="AU872" s="11">
        <v>-14.41305</v>
      </c>
      <c r="AV872" s="11">
        <v>-14.284777</v>
      </c>
      <c r="AW872" s="11">
        <v>0.128273</v>
      </c>
      <c r="AX872" s="11">
        <v>0.88998100000000002</v>
      </c>
    </row>
    <row r="873" spans="21:50" x14ac:dyDescent="0.35">
      <c r="U873" s="11" t="s">
        <v>76</v>
      </c>
      <c r="V873" s="11">
        <v>5</v>
      </c>
      <c r="W873" s="11">
        <v>-2.500302</v>
      </c>
      <c r="X873" s="11">
        <v>-2.2922419999999999</v>
      </c>
      <c r="Y873" s="11">
        <v>0.20805999999999999</v>
      </c>
      <c r="Z873" s="18">
        <f t="shared" si="23"/>
        <v>8.3213947755111178E-2</v>
      </c>
      <c r="AA873" s="11">
        <v>8.3213989999999995</v>
      </c>
      <c r="AS873" s="11" t="s">
        <v>76</v>
      </c>
      <c r="AT873" s="11">
        <v>864</v>
      </c>
      <c r="AU873" s="11">
        <v>2.5460699999999998</v>
      </c>
      <c r="AV873" s="11">
        <v>4.4837720000000001</v>
      </c>
      <c r="AW873" s="11">
        <v>1.937702</v>
      </c>
      <c r="AX873" s="11">
        <v>76.105581000000001</v>
      </c>
    </row>
    <row r="874" spans="21:50" x14ac:dyDescent="0.35">
      <c r="U874" s="11" t="s">
        <v>76</v>
      </c>
      <c r="V874" s="11">
        <v>918</v>
      </c>
      <c r="W874" s="11">
        <v>13.316686000000001</v>
      </c>
      <c r="X874" s="11">
        <v>14.416592</v>
      </c>
      <c r="Y874" s="11">
        <v>1.0999060000000001</v>
      </c>
      <c r="Z874" s="18">
        <f t="shared" si="23"/>
        <v>8.2596075329853094E-2</v>
      </c>
      <c r="AA874" s="11">
        <v>8.2596089999999993</v>
      </c>
      <c r="AS874" s="11" t="s">
        <v>83</v>
      </c>
      <c r="AT874" s="11">
        <v>865</v>
      </c>
      <c r="AU874" s="11">
        <v>-6.3121219999999996</v>
      </c>
      <c r="AV874" s="11">
        <v>-2.8134640000000002</v>
      </c>
      <c r="AW874" s="11">
        <v>3.4986579999999998</v>
      </c>
      <c r="AX874" s="11">
        <v>55.427605999999997</v>
      </c>
    </row>
    <row r="875" spans="21:50" x14ac:dyDescent="0.35">
      <c r="U875" s="11" t="s">
        <v>76</v>
      </c>
      <c r="V875" s="11">
        <v>607</v>
      </c>
      <c r="W875" s="11">
        <v>12.200735</v>
      </c>
      <c r="X875" s="11">
        <v>11.195764</v>
      </c>
      <c r="Y875" s="11">
        <v>1.0049710000000001</v>
      </c>
      <c r="Z875" s="18">
        <f t="shared" si="23"/>
        <v>8.2369709693719276E-2</v>
      </c>
      <c r="AA875" s="11">
        <v>8.2369679999999992</v>
      </c>
      <c r="AS875" s="11" t="s">
        <v>76</v>
      </c>
      <c r="AT875" s="11">
        <v>866</v>
      </c>
      <c r="AU875" s="11">
        <v>-19.712478000000001</v>
      </c>
      <c r="AV875" s="11">
        <v>-21.835329000000002</v>
      </c>
      <c r="AW875" s="11">
        <v>2.1228509999999998</v>
      </c>
      <c r="AX875" s="11">
        <v>10.769074</v>
      </c>
    </row>
    <row r="876" spans="21:50" x14ac:dyDescent="0.35">
      <c r="U876" s="11" t="s">
        <v>76</v>
      </c>
      <c r="V876" s="11">
        <v>1953</v>
      </c>
      <c r="W876" s="11">
        <v>47.633825000000002</v>
      </c>
      <c r="X876" s="11">
        <v>43.728957000000001</v>
      </c>
      <c r="Y876" s="11">
        <v>3.904868</v>
      </c>
      <c r="Z876" s="18">
        <f t="shared" si="23"/>
        <v>8.1976788553092261E-2</v>
      </c>
      <c r="AA876" s="11">
        <v>8.1976779999999998</v>
      </c>
      <c r="AS876" s="11" t="s">
        <v>78</v>
      </c>
      <c r="AT876" s="11">
        <v>867</v>
      </c>
      <c r="AU876" s="11">
        <v>-3.4596399999999998</v>
      </c>
      <c r="AV876" s="11">
        <v>-1.497638</v>
      </c>
      <c r="AW876" s="11">
        <v>1.962002</v>
      </c>
      <c r="AX876" s="11">
        <v>56.711159000000002</v>
      </c>
    </row>
    <row r="877" spans="21:50" x14ac:dyDescent="0.35">
      <c r="U877" s="11" t="s">
        <v>76</v>
      </c>
      <c r="V877" s="11">
        <v>614</v>
      </c>
      <c r="W877" s="11">
        <v>27.257624</v>
      </c>
      <c r="X877" s="11">
        <v>29.478838</v>
      </c>
      <c r="Y877" s="11">
        <v>2.2212139999999998</v>
      </c>
      <c r="Z877" s="18">
        <f t="shared" si="23"/>
        <v>8.1489641210106933E-2</v>
      </c>
      <c r="AA877" s="11">
        <v>8.1489650000000005</v>
      </c>
      <c r="AS877" s="11" t="s">
        <v>76</v>
      </c>
      <c r="AT877" s="11">
        <v>868</v>
      </c>
      <c r="AU877" s="11">
        <v>17.911442000000001</v>
      </c>
      <c r="AV877" s="11">
        <v>19.180948999999998</v>
      </c>
      <c r="AW877" s="11">
        <v>1.2695080000000001</v>
      </c>
      <c r="AX877" s="11">
        <v>7.0876919999999997</v>
      </c>
    </row>
    <row r="878" spans="21:50" x14ac:dyDescent="0.35">
      <c r="U878" s="11" t="s">
        <v>76</v>
      </c>
      <c r="V878" s="11">
        <v>1786</v>
      </c>
      <c r="W878" s="11">
        <v>11.584414000000001</v>
      </c>
      <c r="X878" s="11">
        <v>10.641437</v>
      </c>
      <c r="Y878" s="11">
        <v>0.94297699999999995</v>
      </c>
      <c r="Z878" s="18">
        <f t="shared" si="23"/>
        <v>8.1400492074955186E-2</v>
      </c>
      <c r="AA878" s="11">
        <v>8.1400500000000005</v>
      </c>
      <c r="AS878" s="11" t="s">
        <v>76</v>
      </c>
      <c r="AT878" s="11">
        <v>869</v>
      </c>
      <c r="AU878" s="11">
        <v>12.335269</v>
      </c>
      <c r="AV878" s="11">
        <v>15.696618000000001</v>
      </c>
      <c r="AW878" s="11">
        <v>3.3613499999999998</v>
      </c>
      <c r="AX878" s="11">
        <v>27.249908999999999</v>
      </c>
    </row>
    <row r="879" spans="21:50" x14ac:dyDescent="0.35">
      <c r="U879" s="11" t="s">
        <v>76</v>
      </c>
      <c r="V879" s="11">
        <v>376</v>
      </c>
      <c r="W879" s="11">
        <v>13.318808000000001</v>
      </c>
      <c r="X879" s="11">
        <v>14.400313000000001</v>
      </c>
      <c r="Y879" s="11">
        <v>1.0815049999999999</v>
      </c>
      <c r="Z879" s="18">
        <f t="shared" si="23"/>
        <v>8.1201335735149857E-2</v>
      </c>
      <c r="AA879" s="11">
        <v>8.1201299999999996</v>
      </c>
      <c r="AS879" s="11" t="s">
        <v>76</v>
      </c>
      <c r="AT879" s="11">
        <v>870</v>
      </c>
      <c r="AU879" s="11">
        <v>4.3257190000000003</v>
      </c>
      <c r="AV879" s="11">
        <v>2.6042239999999999</v>
      </c>
      <c r="AW879" s="11">
        <v>1.7214940000000001</v>
      </c>
      <c r="AX879" s="11">
        <v>39.796726</v>
      </c>
    </row>
    <row r="880" spans="21:50" x14ac:dyDescent="0.35">
      <c r="U880" s="11" t="s">
        <v>76</v>
      </c>
      <c r="V880" s="11">
        <v>1022</v>
      </c>
      <c r="W880" s="11">
        <v>-10.812124000000001</v>
      </c>
      <c r="X880" s="11">
        <v>-11.689427</v>
      </c>
      <c r="Y880" s="11">
        <v>0.87730200000000003</v>
      </c>
      <c r="Z880" s="18">
        <f t="shared" si="23"/>
        <v>8.1140578853886619E-2</v>
      </c>
      <c r="AA880" s="11">
        <v>8.1140609999999995</v>
      </c>
      <c r="AS880" s="11" t="s">
        <v>83</v>
      </c>
      <c r="AT880" s="11">
        <v>871</v>
      </c>
      <c r="AU880" s="11">
        <v>-5.4778560000000001</v>
      </c>
      <c r="AV880" s="11">
        <v>-3.6309960000000001</v>
      </c>
      <c r="AW880" s="11">
        <v>1.8468599999999999</v>
      </c>
      <c r="AX880" s="11">
        <v>33.715013999999996</v>
      </c>
    </row>
    <row r="881" spans="21:50" x14ac:dyDescent="0.35">
      <c r="U881" s="11" t="s">
        <v>76</v>
      </c>
      <c r="V881" s="11">
        <v>834</v>
      </c>
      <c r="W881" s="11">
        <v>-20.096979999999999</v>
      </c>
      <c r="X881" s="11">
        <v>-21.717328999999999</v>
      </c>
      <c r="Y881" s="11">
        <v>1.620349</v>
      </c>
      <c r="Z881" s="18">
        <f t="shared" si="23"/>
        <v>8.0626492139615008E-2</v>
      </c>
      <c r="AA881" s="11">
        <v>8.0626510000000007</v>
      </c>
      <c r="AS881" s="11" t="s">
        <v>78</v>
      </c>
      <c r="AT881" s="11">
        <v>872</v>
      </c>
      <c r="AU881" s="11">
        <v>30.155512000000002</v>
      </c>
      <c r="AV881" s="11">
        <v>11.106621000000001</v>
      </c>
      <c r="AW881" s="11">
        <v>19.048891000000001</v>
      </c>
      <c r="AX881" s="11">
        <v>63.168852000000001</v>
      </c>
    </row>
    <row r="882" spans="21:50" x14ac:dyDescent="0.35">
      <c r="U882" s="11" t="s">
        <v>76</v>
      </c>
      <c r="V882" s="11">
        <v>267</v>
      </c>
      <c r="W882" s="11">
        <v>-21.223306999999998</v>
      </c>
      <c r="X882" s="11">
        <v>-19.512359</v>
      </c>
      <c r="Y882" s="11">
        <v>1.7109479999999999</v>
      </c>
      <c r="Z882" s="18">
        <f t="shared" si="23"/>
        <v>8.061646566201959E-2</v>
      </c>
      <c r="AA882" s="11">
        <v>8.0616470000000007</v>
      </c>
      <c r="AS882" s="11" t="s">
        <v>83</v>
      </c>
      <c r="AT882" s="11">
        <v>873</v>
      </c>
      <c r="AU882" s="11">
        <v>-8.949783</v>
      </c>
      <c r="AV882" s="11">
        <v>-8.271236</v>
      </c>
      <c r="AW882" s="11">
        <v>0.67854700000000001</v>
      </c>
      <c r="AX882" s="11">
        <v>7.5817110000000003</v>
      </c>
    </row>
    <row r="883" spans="21:50" x14ac:dyDescent="0.35">
      <c r="U883" s="11" t="s">
        <v>76</v>
      </c>
      <c r="V883" s="11">
        <v>1117</v>
      </c>
      <c r="W883" s="11">
        <v>26.22373</v>
      </c>
      <c r="X883" s="11">
        <v>28.326657999999998</v>
      </c>
      <c r="Y883" s="11">
        <v>2.1029279999999999</v>
      </c>
      <c r="Z883" s="18">
        <f t="shared" si="23"/>
        <v>8.0191795751405309E-2</v>
      </c>
      <c r="AA883" s="11">
        <v>8.0191800000000004</v>
      </c>
      <c r="AS883" s="11" t="s">
        <v>76</v>
      </c>
      <c r="AT883" s="11">
        <v>874</v>
      </c>
      <c r="AU883" s="11">
        <v>-19.999869</v>
      </c>
      <c r="AV883" s="11">
        <v>-19.740586</v>
      </c>
      <c r="AW883" s="11">
        <v>0.25928299999999999</v>
      </c>
      <c r="AX883" s="11">
        <v>1.2964230000000001</v>
      </c>
    </row>
    <row r="884" spans="21:50" x14ac:dyDescent="0.35">
      <c r="U884" s="11" t="s">
        <v>76</v>
      </c>
      <c r="V884" s="11">
        <v>491</v>
      </c>
      <c r="W884" s="11">
        <v>19.938717</v>
      </c>
      <c r="X884" s="11">
        <v>21.532836</v>
      </c>
      <c r="Y884" s="11">
        <v>1.5941190000000001</v>
      </c>
      <c r="Z884" s="18">
        <f t="shared" si="23"/>
        <v>7.9950931647206791E-2</v>
      </c>
      <c r="AA884" s="11">
        <v>7.9950939999999999</v>
      </c>
      <c r="AS884" s="11" t="s">
        <v>76</v>
      </c>
      <c r="AT884" s="11">
        <v>875</v>
      </c>
      <c r="AU884" s="11">
        <v>27.701115000000001</v>
      </c>
      <c r="AV884" s="11">
        <v>22.826944999999998</v>
      </c>
      <c r="AW884" s="11">
        <v>4.8741700000000003</v>
      </c>
      <c r="AX884" s="11">
        <v>17.595573000000002</v>
      </c>
    </row>
    <row r="885" spans="21:50" x14ac:dyDescent="0.35">
      <c r="U885" s="11" t="s">
        <v>76</v>
      </c>
      <c r="V885" s="11">
        <v>1482</v>
      </c>
      <c r="W885" s="11">
        <v>-15.848229999999999</v>
      </c>
      <c r="X885" s="11">
        <v>-17.111035999999999</v>
      </c>
      <c r="Y885" s="11">
        <v>1.262807</v>
      </c>
      <c r="Z885" s="18">
        <f t="shared" si="23"/>
        <v>7.9681264090690263E-2</v>
      </c>
      <c r="AA885" s="11">
        <v>7.9681230000000003</v>
      </c>
      <c r="AS885" s="11" t="s">
        <v>76</v>
      </c>
      <c r="AT885" s="11">
        <v>876</v>
      </c>
      <c r="AU885" s="11">
        <v>-1.771325</v>
      </c>
      <c r="AV885" s="11">
        <v>-2.225635</v>
      </c>
      <c r="AW885" s="11">
        <v>0.45430900000000002</v>
      </c>
      <c r="AX885" s="11">
        <v>25.647995000000002</v>
      </c>
    </row>
    <row r="886" spans="21:50" x14ac:dyDescent="0.35">
      <c r="U886" s="11" t="s">
        <v>76</v>
      </c>
      <c r="V886" s="11">
        <v>530</v>
      </c>
      <c r="W886" s="11">
        <v>33.551676</v>
      </c>
      <c r="X886" s="11">
        <v>36.223101</v>
      </c>
      <c r="Y886" s="11">
        <v>2.6714250000000002</v>
      </c>
      <c r="Z886" s="18">
        <f t="shared" si="23"/>
        <v>7.9621208788496892E-2</v>
      </c>
      <c r="AA886" s="11">
        <v>7.9621199999999996</v>
      </c>
      <c r="AS886" s="11" t="s">
        <v>76</v>
      </c>
      <c r="AT886" s="11">
        <v>877</v>
      </c>
      <c r="AU886" s="11">
        <v>-26.224986000000001</v>
      </c>
      <c r="AV886" s="11">
        <v>-27.354761</v>
      </c>
      <c r="AW886" s="11">
        <v>1.129775</v>
      </c>
      <c r="AX886" s="11">
        <v>4.3080119999999997</v>
      </c>
    </row>
    <row r="887" spans="21:50" x14ac:dyDescent="0.35">
      <c r="U887" s="11" t="s">
        <v>76</v>
      </c>
      <c r="V887" s="11">
        <v>649</v>
      </c>
      <c r="W887" s="11">
        <v>23.610544000000001</v>
      </c>
      <c r="X887" s="11">
        <v>21.741268000000002</v>
      </c>
      <c r="Y887" s="11">
        <v>1.8692759999999999</v>
      </c>
      <c r="Z887" s="18">
        <f t="shared" si="23"/>
        <v>7.9171238070584057E-2</v>
      </c>
      <c r="AA887" s="11">
        <v>7.9171240000000003</v>
      </c>
      <c r="AS887" s="11" t="s">
        <v>76</v>
      </c>
      <c r="AT887" s="11">
        <v>878</v>
      </c>
      <c r="AU887" s="11">
        <v>-0.74763299999999999</v>
      </c>
      <c r="AV887" s="11">
        <v>-1.3466089999999999</v>
      </c>
      <c r="AW887" s="11">
        <v>0.59897599999999995</v>
      </c>
      <c r="AX887" s="11">
        <v>80.116263000000004</v>
      </c>
    </row>
    <row r="888" spans="21:50" x14ac:dyDescent="0.35">
      <c r="U888" s="11" t="s">
        <v>76</v>
      </c>
      <c r="V888" s="11">
        <v>48</v>
      </c>
      <c r="W888" s="11">
        <v>34.554572999999998</v>
      </c>
      <c r="X888" s="11">
        <v>31.821785999999999</v>
      </c>
      <c r="Y888" s="11">
        <v>2.7327859999999999</v>
      </c>
      <c r="Z888" s="18">
        <f t="shared" si="23"/>
        <v>7.9086087968732829E-2</v>
      </c>
      <c r="AA888" s="11">
        <v>7.9086100000000004</v>
      </c>
      <c r="AS888" s="11" t="s">
        <v>83</v>
      </c>
      <c r="AT888" s="11">
        <v>879</v>
      </c>
      <c r="AU888" s="11">
        <v>-10.332673</v>
      </c>
      <c r="AV888" s="11">
        <v>-10.669117</v>
      </c>
      <c r="AW888" s="11">
        <v>0.33644400000000002</v>
      </c>
      <c r="AX888" s="11">
        <v>3.2561140000000002</v>
      </c>
    </row>
    <row r="889" spans="21:50" x14ac:dyDescent="0.35">
      <c r="U889" s="11" t="s">
        <v>76</v>
      </c>
      <c r="V889" s="11">
        <v>895</v>
      </c>
      <c r="W889" s="11">
        <v>-6.8173009999999996</v>
      </c>
      <c r="X889" s="11">
        <v>-7.3553100000000002</v>
      </c>
      <c r="Y889" s="11">
        <v>0.53800899999999996</v>
      </c>
      <c r="Z889" s="18">
        <f t="shared" si="23"/>
        <v>7.8918181843518426E-2</v>
      </c>
      <c r="AA889" s="11">
        <v>7.8918119999999998</v>
      </c>
      <c r="AS889" s="11" t="s">
        <v>76</v>
      </c>
      <c r="AT889" s="11">
        <v>880</v>
      </c>
      <c r="AU889" s="11">
        <v>0.48798900000000001</v>
      </c>
      <c r="AV889" s="11">
        <v>-4.2412089999999996</v>
      </c>
      <c r="AW889" s="11">
        <v>4.7291980000000002</v>
      </c>
      <c r="AX889" s="11" t="s">
        <v>77</v>
      </c>
    </row>
    <row r="890" spans="21:50" x14ac:dyDescent="0.35">
      <c r="U890" s="11" t="s">
        <v>76</v>
      </c>
      <c r="V890" s="11">
        <v>1273</v>
      </c>
      <c r="W890" s="11">
        <v>-23.918755000000001</v>
      </c>
      <c r="X890" s="11">
        <v>-22.038575999999999</v>
      </c>
      <c r="Y890" s="11">
        <v>1.880179</v>
      </c>
      <c r="Z890" s="18">
        <f t="shared" si="23"/>
        <v>7.8606892373787846E-2</v>
      </c>
      <c r="AA890" s="11">
        <v>7.86069</v>
      </c>
      <c r="AS890" s="11" t="s">
        <v>78</v>
      </c>
      <c r="AT890" s="11">
        <v>881</v>
      </c>
      <c r="AU890" s="11">
        <v>-19.010242999999999</v>
      </c>
      <c r="AV890" s="11">
        <v>-21.841321000000001</v>
      </c>
      <c r="AW890" s="11">
        <v>2.8310770000000001</v>
      </c>
      <c r="AX890" s="11">
        <v>14.892377</v>
      </c>
    </row>
    <row r="891" spans="21:50" x14ac:dyDescent="0.35">
      <c r="U891" s="11" t="s">
        <v>76</v>
      </c>
      <c r="V891" s="11">
        <v>927</v>
      </c>
      <c r="W891" s="11">
        <v>30.63701</v>
      </c>
      <c r="X891" s="11">
        <v>33.042065999999998</v>
      </c>
      <c r="Y891" s="11">
        <v>2.4050560000000001</v>
      </c>
      <c r="Z891" s="18">
        <f t="shared" si="23"/>
        <v>7.8501655350832214E-2</v>
      </c>
      <c r="AA891" s="11">
        <v>7.8501669999999999</v>
      </c>
      <c r="AS891" s="11" t="s">
        <v>76</v>
      </c>
      <c r="AT891" s="11">
        <v>882</v>
      </c>
      <c r="AU891" s="11">
        <v>-7.0861660000000004</v>
      </c>
      <c r="AV891" s="11">
        <v>-6.398504</v>
      </c>
      <c r="AW891" s="11">
        <v>0.687662</v>
      </c>
      <c r="AX891" s="11">
        <v>9.7042859999999997</v>
      </c>
    </row>
    <row r="892" spans="21:50" x14ac:dyDescent="0.35">
      <c r="U892" s="11" t="s">
        <v>76</v>
      </c>
      <c r="V892" s="11">
        <v>1596</v>
      </c>
      <c r="W892" s="11">
        <v>10.802</v>
      </c>
      <c r="X892" s="11">
        <v>9.9587339999999998</v>
      </c>
      <c r="Y892" s="11">
        <v>0.84326599999999996</v>
      </c>
      <c r="Z892" s="18">
        <f t="shared" si="23"/>
        <v>7.8065728568783563E-2</v>
      </c>
      <c r="AA892" s="11">
        <v>7.8065749999999996</v>
      </c>
      <c r="AS892" s="11" t="s">
        <v>76</v>
      </c>
      <c r="AT892" s="11">
        <v>883</v>
      </c>
      <c r="AU892" s="11">
        <v>-0.123305</v>
      </c>
      <c r="AV892" s="11">
        <v>-0.82135000000000002</v>
      </c>
      <c r="AW892" s="11">
        <v>0.69804500000000003</v>
      </c>
      <c r="AX892" s="11" t="s">
        <v>77</v>
      </c>
    </row>
    <row r="893" spans="21:50" x14ac:dyDescent="0.35">
      <c r="U893" s="11" t="s">
        <v>76</v>
      </c>
      <c r="V893" s="11">
        <v>710</v>
      </c>
      <c r="W893" s="11">
        <v>24.600066999999999</v>
      </c>
      <c r="X893" s="11">
        <v>26.518508000000001</v>
      </c>
      <c r="Y893" s="11">
        <v>1.918442</v>
      </c>
      <c r="Z893" s="18">
        <f t="shared" si="23"/>
        <v>7.7985234755661437E-2</v>
      </c>
      <c r="AA893" s="11">
        <v>7.7985220000000002</v>
      </c>
      <c r="AS893" s="11" t="s">
        <v>76</v>
      </c>
      <c r="AT893" s="11">
        <v>884</v>
      </c>
      <c r="AU893" s="11">
        <v>-6.637734</v>
      </c>
      <c r="AV893" s="11">
        <v>-6.9621360000000001</v>
      </c>
      <c r="AW893" s="11">
        <v>0.32440200000000002</v>
      </c>
      <c r="AX893" s="11">
        <v>4.8872410000000004</v>
      </c>
    </row>
    <row r="894" spans="21:50" x14ac:dyDescent="0.35">
      <c r="U894" s="11" t="s">
        <v>76</v>
      </c>
      <c r="V894" s="11">
        <v>165</v>
      </c>
      <c r="W894" s="11">
        <v>-11.204769000000001</v>
      </c>
      <c r="X894" s="11">
        <v>-10.331595999999999</v>
      </c>
      <c r="Y894" s="11">
        <v>0.87317199999999995</v>
      </c>
      <c r="Z894" s="18">
        <f t="shared" si="23"/>
        <v>7.7928603436625943E-2</v>
      </c>
      <c r="AA894" s="11">
        <v>7.7928639999999998</v>
      </c>
      <c r="AS894" s="11" t="s">
        <v>76</v>
      </c>
      <c r="AT894" s="11">
        <v>885</v>
      </c>
      <c r="AU894" s="11">
        <v>-5.811928</v>
      </c>
      <c r="AV894" s="11">
        <v>-6.7617450000000003</v>
      </c>
      <c r="AW894" s="11">
        <v>0.94981700000000002</v>
      </c>
      <c r="AX894" s="11">
        <v>16.342542000000002</v>
      </c>
    </row>
    <row r="895" spans="21:50" x14ac:dyDescent="0.35">
      <c r="U895" s="11" t="s">
        <v>76</v>
      </c>
      <c r="V895" s="11">
        <v>967</v>
      </c>
      <c r="W895" s="11">
        <v>-15.518653</v>
      </c>
      <c r="X895" s="11">
        <v>-16.716702999999999</v>
      </c>
      <c r="Y895" s="11">
        <v>1.1980500000000001</v>
      </c>
      <c r="Z895" s="18">
        <f t="shared" si="23"/>
        <v>7.7200643638336397E-2</v>
      </c>
      <c r="AA895" s="11">
        <v>7.7200639999999998</v>
      </c>
      <c r="AS895" s="11" t="s">
        <v>76</v>
      </c>
      <c r="AT895" s="11">
        <v>886</v>
      </c>
      <c r="AU895" s="11">
        <v>29.605202999999999</v>
      </c>
      <c r="AV895" s="11">
        <v>24.391832000000001</v>
      </c>
      <c r="AW895" s="11">
        <v>5.2133710000000004</v>
      </c>
      <c r="AX895" s="11">
        <v>17.609643999999999</v>
      </c>
    </row>
    <row r="896" spans="21:50" x14ac:dyDescent="0.35">
      <c r="U896" s="11" t="s">
        <v>76</v>
      </c>
      <c r="V896" s="11">
        <v>81</v>
      </c>
      <c r="W896" s="11">
        <v>-7.8791789999999997</v>
      </c>
      <c r="X896" s="11">
        <v>-7.2713450000000002</v>
      </c>
      <c r="Y896" s="11">
        <v>0.60783399999999999</v>
      </c>
      <c r="Z896" s="18">
        <f t="shared" si="23"/>
        <v>7.7144331915799863E-2</v>
      </c>
      <c r="AA896" s="11">
        <v>7.7144269999999997</v>
      </c>
      <c r="AS896" s="11" t="s">
        <v>83</v>
      </c>
      <c r="AT896" s="11">
        <v>887</v>
      </c>
      <c r="AU896" s="11">
        <v>5.1872210000000001</v>
      </c>
      <c r="AV896" s="11">
        <v>2.8552469999999999</v>
      </c>
      <c r="AW896" s="11">
        <v>2.3319740000000002</v>
      </c>
      <c r="AX896" s="11">
        <v>44.956139999999998</v>
      </c>
    </row>
    <row r="897" spans="21:50" x14ac:dyDescent="0.35">
      <c r="U897" s="11" t="s">
        <v>76</v>
      </c>
      <c r="V897" s="11">
        <v>1436</v>
      </c>
      <c r="W897" s="11">
        <v>33.684393999999998</v>
      </c>
      <c r="X897" s="11">
        <v>36.278472999999998</v>
      </c>
      <c r="Y897" s="11">
        <v>2.5940789999999998</v>
      </c>
      <c r="Z897" s="18">
        <f t="shared" si="23"/>
        <v>7.7011300841570735E-2</v>
      </c>
      <c r="AA897" s="11">
        <v>7.7011310000000002</v>
      </c>
      <c r="AS897" s="11" t="s">
        <v>78</v>
      </c>
      <c r="AT897" s="11">
        <v>888</v>
      </c>
      <c r="AU897" s="11">
        <v>-9.2190010000000004</v>
      </c>
      <c r="AV897" s="11">
        <v>-8.5142159999999993</v>
      </c>
      <c r="AW897" s="11">
        <v>0.70478499999999999</v>
      </c>
      <c r="AX897" s="11">
        <v>7.6449210000000001</v>
      </c>
    </row>
    <row r="898" spans="21:50" x14ac:dyDescent="0.35">
      <c r="U898" s="11" t="s">
        <v>76</v>
      </c>
      <c r="V898" s="11">
        <v>1794</v>
      </c>
      <c r="W898" s="11">
        <v>-2.5333079999999999</v>
      </c>
      <c r="X898" s="11">
        <v>-2.3389660000000001</v>
      </c>
      <c r="Y898" s="11">
        <v>0.19434199999999999</v>
      </c>
      <c r="Z898" s="18">
        <f t="shared" si="23"/>
        <v>7.6714714515566204E-2</v>
      </c>
      <c r="AA898" s="11">
        <v>7.6714599999999997</v>
      </c>
      <c r="AS898" s="11" t="s">
        <v>76</v>
      </c>
      <c r="AT898" s="11">
        <v>889</v>
      </c>
      <c r="AU898" s="11">
        <v>-14.960800000000001</v>
      </c>
      <c r="AV898" s="11">
        <v>-13.135666000000001</v>
      </c>
      <c r="AW898" s="11">
        <v>1.825134</v>
      </c>
      <c r="AX898" s="11">
        <v>12.199441</v>
      </c>
    </row>
    <row r="899" spans="21:50" x14ac:dyDescent="0.35">
      <c r="U899" s="11" t="s">
        <v>76</v>
      </c>
      <c r="V899" s="11">
        <v>1616</v>
      </c>
      <c r="W899" s="11">
        <v>-20.475832</v>
      </c>
      <c r="X899" s="11">
        <v>-22.046250000000001</v>
      </c>
      <c r="Y899" s="11">
        <v>1.5704180000000001</v>
      </c>
      <c r="Z899" s="18">
        <f t="shared" si="23"/>
        <v>7.6696175276296463E-2</v>
      </c>
      <c r="AA899" s="11">
        <v>7.6696160000000004</v>
      </c>
      <c r="AS899" s="11" t="s">
        <v>76</v>
      </c>
      <c r="AT899" s="11">
        <v>890</v>
      </c>
      <c r="AU899" s="11">
        <v>0.43968200000000002</v>
      </c>
      <c r="AV899" s="11">
        <v>3.089372</v>
      </c>
      <c r="AW899" s="11">
        <v>2.6496900000000001</v>
      </c>
      <c r="AX899" s="11" t="s">
        <v>77</v>
      </c>
    </row>
    <row r="900" spans="21:50" x14ac:dyDescent="0.35">
      <c r="U900" s="11" t="s">
        <v>76</v>
      </c>
      <c r="V900" s="11">
        <v>1571</v>
      </c>
      <c r="W900" s="11">
        <v>35.730269</v>
      </c>
      <c r="X900" s="11">
        <v>33.008056000000003</v>
      </c>
      <c r="Y900" s="11">
        <v>2.722213</v>
      </c>
      <c r="Z900" s="18">
        <f t="shared" si="23"/>
        <v>7.6187867491285893E-2</v>
      </c>
      <c r="AA900" s="11">
        <v>7.6187860000000001</v>
      </c>
      <c r="AS900" s="11" t="s">
        <v>76</v>
      </c>
      <c r="AT900" s="11">
        <v>891</v>
      </c>
      <c r="AU900" s="11">
        <v>-7.4775520000000002</v>
      </c>
      <c r="AV900" s="11">
        <v>-8.4336219999999997</v>
      </c>
      <c r="AW900" s="11">
        <v>0.95606999999999998</v>
      </c>
      <c r="AX900" s="11">
        <v>12.785873</v>
      </c>
    </row>
    <row r="901" spans="21:50" x14ac:dyDescent="0.35">
      <c r="U901" s="11" t="s">
        <v>76</v>
      </c>
      <c r="V901" s="11">
        <v>201</v>
      </c>
      <c r="W901" s="11">
        <v>-21.884741999999999</v>
      </c>
      <c r="X901" s="11">
        <v>-23.550350999999999</v>
      </c>
      <c r="Y901" s="11">
        <v>1.66561</v>
      </c>
      <c r="Z901" s="18">
        <f t="shared" si="23"/>
        <v>7.6108276716261955E-2</v>
      </c>
      <c r="AA901" s="11">
        <v>7.6108260000000003</v>
      </c>
      <c r="AS901" s="11" t="s">
        <v>78</v>
      </c>
      <c r="AT901" s="11">
        <v>892</v>
      </c>
      <c r="AU901" s="11">
        <v>-8.9022559999999995</v>
      </c>
      <c r="AV901" s="11">
        <v>-2.3092090000000001</v>
      </c>
      <c r="AW901" s="11">
        <v>6.5930470000000003</v>
      </c>
      <c r="AX901" s="11">
        <v>74.060411000000002</v>
      </c>
    </row>
    <row r="902" spans="21:50" x14ac:dyDescent="0.35">
      <c r="U902" s="11" t="s">
        <v>76</v>
      </c>
      <c r="V902" s="11">
        <v>1600</v>
      </c>
      <c r="W902" s="11">
        <v>24.107120999999999</v>
      </c>
      <c r="X902" s="11">
        <v>22.281108</v>
      </c>
      <c r="Y902" s="11">
        <v>1.826012</v>
      </c>
      <c r="Z902" s="18">
        <f t="shared" si="23"/>
        <v>7.5745751639111111E-2</v>
      </c>
      <c r="AA902" s="11">
        <v>7.5745760000000004</v>
      </c>
      <c r="AS902" s="11" t="s">
        <v>76</v>
      </c>
      <c r="AT902" s="11">
        <v>893</v>
      </c>
      <c r="AU902" s="11">
        <v>3.8310300000000002</v>
      </c>
      <c r="AV902" s="11">
        <v>2.8816630000000001</v>
      </c>
      <c r="AW902" s="11">
        <v>0.94936600000000004</v>
      </c>
      <c r="AX902" s="11">
        <v>24.780975000000002</v>
      </c>
    </row>
    <row r="903" spans="21:50" x14ac:dyDescent="0.35">
      <c r="U903" s="11" t="s">
        <v>76</v>
      </c>
      <c r="V903" s="11">
        <v>1336</v>
      </c>
      <c r="W903" s="11">
        <v>32.170338999999998</v>
      </c>
      <c r="X903" s="11">
        <v>34.601236</v>
      </c>
      <c r="Y903" s="11">
        <v>2.4308969999999999</v>
      </c>
      <c r="Z903" s="18">
        <f t="shared" si="23"/>
        <v>7.5563300716228077E-2</v>
      </c>
      <c r="AA903" s="11">
        <v>7.5563289999999999</v>
      </c>
      <c r="AS903" s="11" t="s">
        <v>83</v>
      </c>
      <c r="AT903" s="11">
        <v>894</v>
      </c>
      <c r="AU903" s="11">
        <v>-8.9655769999999997</v>
      </c>
      <c r="AV903" s="11">
        <v>-9.9123990000000006</v>
      </c>
      <c r="AW903" s="11">
        <v>0.94682299999999997</v>
      </c>
      <c r="AX903" s="11">
        <v>10.560643000000001</v>
      </c>
    </row>
    <row r="904" spans="21:50" x14ac:dyDescent="0.35">
      <c r="U904" s="11" t="s">
        <v>76</v>
      </c>
      <c r="V904" s="11">
        <v>1218</v>
      </c>
      <c r="W904" s="11">
        <v>-15.417593</v>
      </c>
      <c r="X904" s="11">
        <v>-14.255155</v>
      </c>
      <c r="Y904" s="11">
        <v>1.1624380000000001</v>
      </c>
      <c r="Z904" s="18">
        <f t="shared" si="23"/>
        <v>7.5396853451767734E-2</v>
      </c>
      <c r="AA904" s="11">
        <v>7.5396840000000003</v>
      </c>
      <c r="AS904" s="11" t="s">
        <v>76</v>
      </c>
      <c r="AT904" s="11">
        <v>895</v>
      </c>
      <c r="AU904" s="11">
        <v>-6.8173009999999996</v>
      </c>
      <c r="AV904" s="11">
        <v>-7.3553100000000002</v>
      </c>
      <c r="AW904" s="11">
        <v>0.53800899999999996</v>
      </c>
      <c r="AX904" s="11">
        <v>7.8918119999999998</v>
      </c>
    </row>
    <row r="905" spans="21:50" x14ac:dyDescent="0.35">
      <c r="U905" s="11" t="s">
        <v>76</v>
      </c>
      <c r="V905" s="11">
        <v>1216</v>
      </c>
      <c r="W905" s="11">
        <v>8.5059179999999994</v>
      </c>
      <c r="X905" s="11">
        <v>9.1460910000000002</v>
      </c>
      <c r="Y905" s="11">
        <v>0.64017299999999999</v>
      </c>
      <c r="Z905" s="18">
        <f t="shared" ref="Z905:Z968" si="24">ABS(Y905/W905)</f>
        <v>7.5262070478459828E-2</v>
      </c>
      <c r="AA905" s="11">
        <v>7.526205</v>
      </c>
      <c r="AS905" s="11" t="s">
        <v>76</v>
      </c>
      <c r="AT905" s="11">
        <v>896</v>
      </c>
      <c r="AU905" s="11">
        <v>-9.1505310000000009</v>
      </c>
      <c r="AV905" s="11">
        <v>-9.420617</v>
      </c>
      <c r="AW905" s="11">
        <v>0.27008599999999999</v>
      </c>
      <c r="AX905" s="11">
        <v>2.9515859999999998</v>
      </c>
    </row>
    <row r="906" spans="21:50" x14ac:dyDescent="0.35">
      <c r="U906" s="11" t="s">
        <v>76</v>
      </c>
      <c r="V906" s="11">
        <v>1028</v>
      </c>
      <c r="W906" s="11">
        <v>-21.385774000000001</v>
      </c>
      <c r="X906" s="11">
        <v>-22.994084999999998</v>
      </c>
      <c r="Y906" s="11">
        <v>1.608312</v>
      </c>
      <c r="Z906" s="18">
        <f t="shared" si="24"/>
        <v>7.520475994930087E-2</v>
      </c>
      <c r="AA906" s="11">
        <v>7.5204750000000002</v>
      </c>
      <c r="AS906" s="11" t="s">
        <v>76</v>
      </c>
      <c r="AT906" s="11">
        <v>897</v>
      </c>
      <c r="AU906" s="11">
        <v>-15.563302</v>
      </c>
      <c r="AV906" s="11">
        <v>-18.484597999999998</v>
      </c>
      <c r="AW906" s="11">
        <v>2.9212959999999999</v>
      </c>
      <c r="AX906" s="11">
        <v>18.770412</v>
      </c>
    </row>
    <row r="907" spans="21:50" x14ac:dyDescent="0.35">
      <c r="U907" s="11" t="s">
        <v>76</v>
      </c>
      <c r="V907" s="11">
        <v>1654</v>
      </c>
      <c r="W907" s="11">
        <v>-24.627403000000001</v>
      </c>
      <c r="X907" s="11">
        <v>-22.778962</v>
      </c>
      <c r="Y907" s="11">
        <v>1.848441</v>
      </c>
      <c r="Z907" s="18">
        <f t="shared" si="24"/>
        <v>7.5056269635901104E-2</v>
      </c>
      <c r="AA907" s="11">
        <v>7.5056289999999999</v>
      </c>
      <c r="AS907" s="11" t="s">
        <v>76</v>
      </c>
      <c r="AT907" s="11">
        <v>898</v>
      </c>
      <c r="AU907" s="11">
        <v>-16.803809999999999</v>
      </c>
      <c r="AV907" s="11">
        <v>-15.950771</v>
      </c>
      <c r="AW907" s="11">
        <v>0.85303899999999999</v>
      </c>
      <c r="AX907" s="11">
        <v>5.0764620000000003</v>
      </c>
    </row>
    <row r="908" spans="21:50" x14ac:dyDescent="0.35">
      <c r="U908" s="11" t="s">
        <v>76</v>
      </c>
      <c r="V908" s="11">
        <v>460</v>
      </c>
      <c r="W908" s="11">
        <v>-22.612950000000001</v>
      </c>
      <c r="X908" s="11">
        <v>-20.928612000000001</v>
      </c>
      <c r="Y908" s="11">
        <v>1.6843379999999999</v>
      </c>
      <c r="Z908" s="18">
        <f t="shared" si="24"/>
        <v>7.4485549209634294E-2</v>
      </c>
      <c r="AA908" s="11">
        <v>7.448556</v>
      </c>
      <c r="AS908" s="11" t="s">
        <v>83</v>
      </c>
      <c r="AT908" s="11">
        <v>899</v>
      </c>
      <c r="AU908" s="11">
        <v>-8.8777159999999995</v>
      </c>
      <c r="AV908" s="11">
        <v>-9.3553040000000003</v>
      </c>
      <c r="AW908" s="11">
        <v>0.47758800000000001</v>
      </c>
      <c r="AX908" s="11">
        <v>5.379632</v>
      </c>
    </row>
    <row r="909" spans="21:50" x14ac:dyDescent="0.35">
      <c r="U909" s="11" t="s">
        <v>76</v>
      </c>
      <c r="V909" s="11">
        <v>1831</v>
      </c>
      <c r="W909" s="11">
        <v>-21.262616999999999</v>
      </c>
      <c r="X909" s="11">
        <v>-22.846205999999999</v>
      </c>
      <c r="Y909" s="11">
        <v>1.5835900000000001</v>
      </c>
      <c r="Z909" s="18">
        <f t="shared" si="24"/>
        <v>7.4477661898344885E-2</v>
      </c>
      <c r="AA909" s="11">
        <v>7.4477640000000003</v>
      </c>
      <c r="AS909" s="11" t="s">
        <v>78</v>
      </c>
      <c r="AT909" s="11">
        <v>900</v>
      </c>
      <c r="AU909" s="11">
        <v>-7.09971</v>
      </c>
      <c r="AV909" s="11">
        <v>-3.8155619999999999</v>
      </c>
      <c r="AW909" s="11">
        <v>3.2841480000000001</v>
      </c>
      <c r="AX909" s="11">
        <v>46.2575</v>
      </c>
    </row>
    <row r="910" spans="21:50" x14ac:dyDescent="0.35">
      <c r="U910" s="11" t="s">
        <v>76</v>
      </c>
      <c r="V910" s="11">
        <v>1930</v>
      </c>
      <c r="W910" s="11">
        <v>25.051268</v>
      </c>
      <c r="X910" s="11">
        <v>23.194071000000001</v>
      </c>
      <c r="Y910" s="11">
        <v>1.857197</v>
      </c>
      <c r="Z910" s="18">
        <f t="shared" si="24"/>
        <v>7.4135848133515633E-2</v>
      </c>
      <c r="AA910" s="11">
        <v>7.4135840000000002</v>
      </c>
      <c r="AS910" s="11" t="s">
        <v>76</v>
      </c>
      <c r="AT910" s="11">
        <v>901</v>
      </c>
      <c r="AU910" s="11">
        <v>-14.427858000000001</v>
      </c>
      <c r="AV910" s="11">
        <v>-12.487083</v>
      </c>
      <c r="AW910" s="11">
        <v>1.9407760000000001</v>
      </c>
      <c r="AX910" s="11">
        <v>13.451585</v>
      </c>
    </row>
    <row r="911" spans="21:50" x14ac:dyDescent="0.35">
      <c r="U911" s="11" t="s">
        <v>76</v>
      </c>
      <c r="V911" s="11">
        <v>832</v>
      </c>
      <c r="W911" s="11">
        <v>-15.159326</v>
      </c>
      <c r="X911" s="11">
        <v>-16.282813999999998</v>
      </c>
      <c r="Y911" s="11">
        <v>1.123489</v>
      </c>
      <c r="Z911" s="18">
        <f t="shared" si="24"/>
        <v>7.4112068043130669E-2</v>
      </c>
      <c r="AA911" s="11">
        <v>7.411206</v>
      </c>
      <c r="AS911" s="11" t="s">
        <v>83</v>
      </c>
      <c r="AT911" s="11">
        <v>902</v>
      </c>
      <c r="AU911" s="11">
        <v>-6.227976</v>
      </c>
      <c r="AV911" s="11">
        <v>-3.6531120000000001</v>
      </c>
      <c r="AW911" s="11">
        <v>2.5748639999999998</v>
      </c>
      <c r="AX911" s="11">
        <v>41.343507000000002</v>
      </c>
    </row>
    <row r="912" spans="21:50" x14ac:dyDescent="0.35">
      <c r="U912" s="11" t="s">
        <v>76</v>
      </c>
      <c r="V912" s="11">
        <v>1302</v>
      </c>
      <c r="W912" s="11">
        <v>-13.003603999999999</v>
      </c>
      <c r="X912" s="11">
        <v>-12.040559999999999</v>
      </c>
      <c r="Y912" s="11">
        <v>0.96304500000000004</v>
      </c>
      <c r="Z912" s="18">
        <f t="shared" si="24"/>
        <v>7.4059852945383461E-2</v>
      </c>
      <c r="AA912" s="11">
        <v>7.4059819999999998</v>
      </c>
      <c r="AS912" s="11" t="s">
        <v>76</v>
      </c>
      <c r="AT912" s="11">
        <v>903</v>
      </c>
      <c r="AU912" s="11">
        <v>-20.317793999999999</v>
      </c>
      <c r="AV912" s="11">
        <v>-19.461347</v>
      </c>
      <c r="AW912" s="11">
        <v>0.85644699999999996</v>
      </c>
      <c r="AX912" s="11">
        <v>4.2152539999999998</v>
      </c>
    </row>
    <row r="913" spans="21:50" x14ac:dyDescent="0.35">
      <c r="U913" s="11" t="s">
        <v>76</v>
      </c>
      <c r="V913" s="11">
        <v>1152</v>
      </c>
      <c r="W913" s="11">
        <v>-9.8198170000000005</v>
      </c>
      <c r="X913" s="11">
        <v>-10.546260999999999</v>
      </c>
      <c r="Y913" s="11">
        <v>0.72644399999999998</v>
      </c>
      <c r="Z913" s="18">
        <f t="shared" si="24"/>
        <v>7.3977346013678252E-2</v>
      </c>
      <c r="AA913" s="11">
        <v>7.3977360000000001</v>
      </c>
      <c r="AS913" s="11" t="s">
        <v>76</v>
      </c>
      <c r="AT913" s="11">
        <v>904</v>
      </c>
      <c r="AU913" s="11">
        <v>-6.8680760000000003</v>
      </c>
      <c r="AV913" s="11">
        <v>-12.185981</v>
      </c>
      <c r="AW913" s="11">
        <v>5.3179040000000004</v>
      </c>
      <c r="AX913" s="11">
        <v>77.429314000000005</v>
      </c>
    </row>
    <row r="914" spans="21:50" x14ac:dyDescent="0.35">
      <c r="U914" s="11" t="s">
        <v>76</v>
      </c>
      <c r="V914" s="11">
        <v>1253</v>
      </c>
      <c r="W914" s="11">
        <v>-22.901322</v>
      </c>
      <c r="X914" s="11">
        <v>-21.209629</v>
      </c>
      <c r="Y914" s="11">
        <v>1.6916929999999999</v>
      </c>
      <c r="Z914" s="18">
        <f t="shared" si="24"/>
        <v>7.3868792378012055E-2</v>
      </c>
      <c r="AA914" s="11">
        <v>7.3868790000000004</v>
      </c>
      <c r="AS914" s="11" t="s">
        <v>78</v>
      </c>
      <c r="AT914" s="11">
        <v>905</v>
      </c>
      <c r="AU914" s="11">
        <v>16.577248000000001</v>
      </c>
      <c r="AV914" s="11">
        <v>20.662227000000001</v>
      </c>
      <c r="AW914" s="11">
        <v>4.0849799999999998</v>
      </c>
      <c r="AX914" s="11">
        <v>24.642085999999999</v>
      </c>
    </row>
    <row r="915" spans="21:50" x14ac:dyDescent="0.35">
      <c r="U915" s="11" t="s">
        <v>76</v>
      </c>
      <c r="V915" s="11">
        <v>1118</v>
      </c>
      <c r="W915" s="11">
        <v>43.824829999999999</v>
      </c>
      <c r="X915" s="11">
        <v>40.597337000000003</v>
      </c>
      <c r="Y915" s="11">
        <v>3.2274929999999999</v>
      </c>
      <c r="Z915" s="18">
        <f t="shared" si="24"/>
        <v>7.3645305640660783E-2</v>
      </c>
      <c r="AA915" s="11">
        <v>7.3645300000000002</v>
      </c>
      <c r="AS915" s="11" t="s">
        <v>76</v>
      </c>
      <c r="AT915" s="11">
        <v>906</v>
      </c>
      <c r="AU915" s="11">
        <v>22.055084000000001</v>
      </c>
      <c r="AV915" s="11">
        <v>22.465482000000002</v>
      </c>
      <c r="AW915" s="11">
        <v>0.41039900000000001</v>
      </c>
      <c r="AX915" s="11">
        <v>1.8607899999999999</v>
      </c>
    </row>
    <row r="916" spans="21:50" x14ac:dyDescent="0.35">
      <c r="U916" s="11" t="s">
        <v>76</v>
      </c>
      <c r="V916" s="11">
        <v>342</v>
      </c>
      <c r="W916" s="11">
        <v>-8.3578030000000005</v>
      </c>
      <c r="X916" s="11">
        <v>-7.7434139999999996</v>
      </c>
      <c r="Y916" s="11">
        <v>0.61438899999999996</v>
      </c>
      <c r="Z916" s="18">
        <f t="shared" si="24"/>
        <v>7.3510825751695735E-2</v>
      </c>
      <c r="AA916" s="11">
        <v>7.3510790000000004</v>
      </c>
      <c r="AS916" s="11" t="s">
        <v>76</v>
      </c>
      <c r="AT916" s="11">
        <v>907</v>
      </c>
      <c r="AU916" s="11">
        <v>-18.239225999999999</v>
      </c>
      <c r="AV916" s="11">
        <v>-16.000377</v>
      </c>
      <c r="AW916" s="11">
        <v>2.2388490000000001</v>
      </c>
      <c r="AX916" s="11">
        <v>12.274910999999999</v>
      </c>
    </row>
    <row r="917" spans="21:50" x14ac:dyDescent="0.35">
      <c r="U917" s="11" t="s">
        <v>76</v>
      </c>
      <c r="V917" s="11">
        <v>1769</v>
      </c>
      <c r="W917" s="11">
        <v>15.810784</v>
      </c>
      <c r="X917" s="11">
        <v>16.968626</v>
      </c>
      <c r="Y917" s="11">
        <v>1.157842</v>
      </c>
      <c r="Z917" s="18">
        <f t="shared" si="24"/>
        <v>7.3231156658645144E-2</v>
      </c>
      <c r="AA917" s="11">
        <v>7.3231169999999999</v>
      </c>
      <c r="AS917" s="11" t="s">
        <v>78</v>
      </c>
      <c r="AT917" s="11">
        <v>908</v>
      </c>
      <c r="AU917" s="11">
        <v>-24.307666999999999</v>
      </c>
      <c r="AV917" s="11">
        <v>-18.541188999999999</v>
      </c>
      <c r="AW917" s="11">
        <v>5.7664780000000002</v>
      </c>
      <c r="AX917" s="11">
        <v>23.722875999999999</v>
      </c>
    </row>
    <row r="918" spans="21:50" x14ac:dyDescent="0.35">
      <c r="U918" s="11" t="s">
        <v>76</v>
      </c>
      <c r="V918" s="11">
        <v>1460</v>
      </c>
      <c r="W918" s="11">
        <v>-3.5711029999999999</v>
      </c>
      <c r="X918" s="11">
        <v>-3.8313730000000001</v>
      </c>
      <c r="Y918" s="11">
        <v>0.26027099999999997</v>
      </c>
      <c r="Z918" s="18">
        <f t="shared" si="24"/>
        <v>7.2882523970885182E-2</v>
      </c>
      <c r="AA918" s="11">
        <v>7.2882449999999999</v>
      </c>
      <c r="AS918" s="11" t="s">
        <v>83</v>
      </c>
      <c r="AT918" s="11">
        <v>909</v>
      </c>
      <c r="AU918" s="11">
        <v>-21.902674000000001</v>
      </c>
      <c r="AV918" s="11">
        <v>-18.987556999999999</v>
      </c>
      <c r="AW918" s="11">
        <v>2.915117</v>
      </c>
      <c r="AX918" s="11">
        <v>13.309411000000001</v>
      </c>
    </row>
    <row r="919" spans="21:50" x14ac:dyDescent="0.35">
      <c r="U919" s="11" t="s">
        <v>76</v>
      </c>
      <c r="V919" s="11">
        <v>343</v>
      </c>
      <c r="W919" s="11">
        <v>-25.663853</v>
      </c>
      <c r="X919" s="11">
        <v>-23.800674000000001</v>
      </c>
      <c r="Y919" s="11">
        <v>1.8631789999999999</v>
      </c>
      <c r="Z919" s="18">
        <f t="shared" si="24"/>
        <v>7.2599348196079522E-2</v>
      </c>
      <c r="AA919" s="11">
        <v>7.2599340000000003</v>
      </c>
      <c r="AS919" s="11" t="s">
        <v>76</v>
      </c>
      <c r="AT919" s="11">
        <v>910</v>
      </c>
      <c r="AU919" s="11">
        <v>-2.5028980000000001</v>
      </c>
      <c r="AV919" s="11">
        <v>-3.7746409999999999</v>
      </c>
      <c r="AW919" s="11">
        <v>1.2717430000000001</v>
      </c>
      <c r="AX919" s="11">
        <v>50.810823999999997</v>
      </c>
    </row>
    <row r="920" spans="21:50" x14ac:dyDescent="0.35">
      <c r="U920" s="11" t="s">
        <v>76</v>
      </c>
      <c r="V920" s="11">
        <v>1875</v>
      </c>
      <c r="W920" s="11">
        <v>29.803657999999999</v>
      </c>
      <c r="X920" s="11">
        <v>27.642240999999999</v>
      </c>
      <c r="Y920" s="11">
        <v>2.1614179999999998</v>
      </c>
      <c r="Z920" s="18">
        <f t="shared" si="24"/>
        <v>7.2521903183830658E-2</v>
      </c>
      <c r="AA920" s="11">
        <v>7.2521890000000004</v>
      </c>
      <c r="AS920" s="11" t="s">
        <v>76</v>
      </c>
      <c r="AT920" s="11">
        <v>911</v>
      </c>
      <c r="AU920" s="11">
        <v>-0.66161999999999999</v>
      </c>
      <c r="AV920" s="11">
        <v>-0.42947299999999999</v>
      </c>
      <c r="AW920" s="11">
        <v>0.23214799999999999</v>
      </c>
      <c r="AX920" s="11">
        <v>35.087743000000003</v>
      </c>
    </row>
    <row r="921" spans="21:50" x14ac:dyDescent="0.35">
      <c r="U921" s="11" t="s">
        <v>76</v>
      </c>
      <c r="V921" s="11">
        <v>401</v>
      </c>
      <c r="W921" s="11">
        <v>-16.371442999999999</v>
      </c>
      <c r="X921" s="11">
        <v>-15.191636000000001</v>
      </c>
      <c r="Y921" s="11">
        <v>1.1798070000000001</v>
      </c>
      <c r="Z921" s="18">
        <f t="shared" si="24"/>
        <v>7.2064936487272385E-2</v>
      </c>
      <c r="AA921" s="11">
        <v>7.206493</v>
      </c>
      <c r="AS921" s="11" t="s">
        <v>76</v>
      </c>
      <c r="AT921" s="11">
        <v>912</v>
      </c>
      <c r="AU921" s="11">
        <v>10.918232</v>
      </c>
      <c r="AV921" s="11">
        <v>9.9869920000000008</v>
      </c>
      <c r="AW921" s="11">
        <v>0.93123999999999996</v>
      </c>
      <c r="AX921" s="11">
        <v>8.5292220000000007</v>
      </c>
    </row>
    <row r="922" spans="21:50" x14ac:dyDescent="0.35">
      <c r="U922" s="11" t="s">
        <v>76</v>
      </c>
      <c r="V922" s="11">
        <v>110</v>
      </c>
      <c r="W922" s="11">
        <v>-19.468398000000001</v>
      </c>
      <c r="X922" s="11">
        <v>-20.863486999999999</v>
      </c>
      <c r="Y922" s="11">
        <v>1.395089</v>
      </c>
      <c r="Z922" s="18">
        <f t="shared" si="24"/>
        <v>7.1659157574239032E-2</v>
      </c>
      <c r="AA922" s="11">
        <v>7.1659170000000003</v>
      </c>
      <c r="AS922" s="11" t="s">
        <v>76</v>
      </c>
      <c r="AT922" s="11">
        <v>913</v>
      </c>
      <c r="AU922" s="11">
        <v>-6.0412530000000002</v>
      </c>
      <c r="AV922" s="11">
        <v>-7.3018479999999997</v>
      </c>
      <c r="AW922" s="11">
        <v>1.2605949999999999</v>
      </c>
      <c r="AX922" s="11">
        <v>20.866448999999999</v>
      </c>
    </row>
    <row r="923" spans="21:50" x14ac:dyDescent="0.35">
      <c r="U923" s="11" t="s">
        <v>76</v>
      </c>
      <c r="V923" s="11">
        <v>1226</v>
      </c>
      <c r="W923" s="11">
        <v>-13.632199999999999</v>
      </c>
      <c r="X923" s="11">
        <v>-14.605365000000001</v>
      </c>
      <c r="Y923" s="11">
        <v>0.97316499999999995</v>
      </c>
      <c r="Z923" s="18">
        <f t="shared" si="24"/>
        <v>7.1387230234298202E-2</v>
      </c>
      <c r="AA923" s="11">
        <v>7.1387210000000003</v>
      </c>
      <c r="AS923" s="11" t="s">
        <v>78</v>
      </c>
      <c r="AT923" s="11">
        <v>914</v>
      </c>
      <c r="AU923" s="11">
        <v>-4.6714310000000001</v>
      </c>
      <c r="AV923" s="11">
        <v>-8.5276960000000006</v>
      </c>
      <c r="AW923" s="11">
        <v>3.8562660000000002</v>
      </c>
      <c r="AX923" s="11">
        <v>82.549997000000005</v>
      </c>
    </row>
    <row r="924" spans="21:50" x14ac:dyDescent="0.35">
      <c r="U924" s="11" t="s">
        <v>76</v>
      </c>
      <c r="V924" s="11">
        <v>684</v>
      </c>
      <c r="W924" s="11">
        <v>-3.3841800000000002</v>
      </c>
      <c r="X924" s="11">
        <v>-3.1441560000000002</v>
      </c>
      <c r="Y924" s="11">
        <v>0.24002299999999999</v>
      </c>
      <c r="Z924" s="18">
        <f t="shared" si="24"/>
        <v>7.0925009899000635E-2</v>
      </c>
      <c r="AA924" s="11">
        <v>7.0925149999999997</v>
      </c>
      <c r="AS924" s="11" t="s">
        <v>76</v>
      </c>
      <c r="AT924" s="11">
        <v>915</v>
      </c>
      <c r="AU924" s="11">
        <v>-0.74564399999999997</v>
      </c>
      <c r="AV924" s="11">
        <v>0.24977199999999999</v>
      </c>
      <c r="AW924" s="11">
        <v>0.99541500000000005</v>
      </c>
      <c r="AX924" s="11" t="s">
        <v>77</v>
      </c>
    </row>
    <row r="925" spans="21:50" x14ac:dyDescent="0.35">
      <c r="U925" s="11" t="s">
        <v>76</v>
      </c>
      <c r="V925" s="11">
        <v>868</v>
      </c>
      <c r="W925" s="11">
        <v>17.911442000000001</v>
      </c>
      <c r="X925" s="11">
        <v>19.180948999999998</v>
      </c>
      <c r="Y925" s="11">
        <v>1.2695080000000001</v>
      </c>
      <c r="Z925" s="18">
        <f t="shared" si="24"/>
        <v>7.0876928836885386E-2</v>
      </c>
      <c r="AA925" s="11">
        <v>7.0876919999999997</v>
      </c>
      <c r="AS925" s="11" t="s">
        <v>76</v>
      </c>
      <c r="AT925" s="11">
        <v>916</v>
      </c>
      <c r="AU925" s="11">
        <v>-3.9477370000000001</v>
      </c>
      <c r="AV925" s="11">
        <v>-6.0636210000000004</v>
      </c>
      <c r="AW925" s="11">
        <v>2.1158839999999999</v>
      </c>
      <c r="AX925" s="11">
        <v>53.597389</v>
      </c>
    </row>
    <row r="926" spans="21:50" x14ac:dyDescent="0.35">
      <c r="U926" s="11" t="s">
        <v>76</v>
      </c>
      <c r="V926" s="11">
        <v>1665</v>
      </c>
      <c r="W926" s="11">
        <v>-20.544703999999999</v>
      </c>
      <c r="X926" s="11">
        <v>-21.999143</v>
      </c>
      <c r="Y926" s="11">
        <v>1.454439</v>
      </c>
      <c r="Z926" s="18">
        <f t="shared" si="24"/>
        <v>7.0793864929862227E-2</v>
      </c>
      <c r="AA926" s="11">
        <v>7.0793879999999998</v>
      </c>
      <c r="AS926" s="11" t="s">
        <v>76</v>
      </c>
      <c r="AT926" s="11">
        <v>917</v>
      </c>
      <c r="AU926" s="11">
        <v>31.329267999999999</v>
      </c>
      <c r="AV926" s="11">
        <v>27.595907</v>
      </c>
      <c r="AW926" s="11">
        <v>3.7333609999999999</v>
      </c>
      <c r="AX926" s="11">
        <v>11.916528</v>
      </c>
    </row>
    <row r="927" spans="21:50" x14ac:dyDescent="0.35">
      <c r="U927" s="11" t="s">
        <v>76</v>
      </c>
      <c r="V927" s="11">
        <v>1844</v>
      </c>
      <c r="W927" s="11">
        <v>-29.764112999999998</v>
      </c>
      <c r="X927" s="11">
        <v>-27.662009999999999</v>
      </c>
      <c r="Y927" s="11">
        <v>2.1021030000000001</v>
      </c>
      <c r="Z927" s="18">
        <f t="shared" si="24"/>
        <v>7.0625420619791365E-2</v>
      </c>
      <c r="AA927" s="11">
        <v>7.0625419999999997</v>
      </c>
      <c r="AS927" s="11" t="s">
        <v>76</v>
      </c>
      <c r="AT927" s="11">
        <v>918</v>
      </c>
      <c r="AU927" s="11">
        <v>13.316686000000001</v>
      </c>
      <c r="AV927" s="11">
        <v>14.416592</v>
      </c>
      <c r="AW927" s="11">
        <v>1.0999060000000001</v>
      </c>
      <c r="AX927" s="11">
        <v>8.2596089999999993</v>
      </c>
    </row>
    <row r="928" spans="21:50" x14ac:dyDescent="0.35">
      <c r="U928" s="11" t="s">
        <v>76</v>
      </c>
      <c r="V928" s="11">
        <v>1387</v>
      </c>
      <c r="W928" s="11">
        <v>-8.8282550000000004</v>
      </c>
      <c r="X928" s="11">
        <v>-8.2084050000000008</v>
      </c>
      <c r="Y928" s="11">
        <v>0.61985000000000001</v>
      </c>
      <c r="Z928" s="18">
        <f t="shared" si="24"/>
        <v>7.0212063425897864E-2</v>
      </c>
      <c r="AA928" s="11">
        <v>7.0212019999999997</v>
      </c>
      <c r="AS928" s="11" t="s">
        <v>83</v>
      </c>
      <c r="AT928" s="11">
        <v>919</v>
      </c>
      <c r="AU928" s="11">
        <v>4.0798899999999998</v>
      </c>
      <c r="AV928" s="11">
        <v>6.123596</v>
      </c>
      <c r="AW928" s="11">
        <v>2.0437059999999998</v>
      </c>
      <c r="AX928" s="11">
        <v>50.092179999999999</v>
      </c>
    </row>
    <row r="929" spans="21:50" x14ac:dyDescent="0.35">
      <c r="U929" s="11" t="s">
        <v>76</v>
      </c>
      <c r="V929" s="11">
        <v>1512</v>
      </c>
      <c r="W929" s="11">
        <v>24.975504000000001</v>
      </c>
      <c r="X929" s="11">
        <v>23.231112</v>
      </c>
      <c r="Y929" s="11">
        <v>1.7443919999999999</v>
      </c>
      <c r="Z929" s="18">
        <f t="shared" si="24"/>
        <v>6.9844116058678934E-2</v>
      </c>
      <c r="AA929" s="11">
        <v>6.9844099999999996</v>
      </c>
      <c r="AS929" s="11" t="s">
        <v>76</v>
      </c>
      <c r="AT929" s="11">
        <v>920</v>
      </c>
      <c r="AU929" s="11">
        <v>15.589172</v>
      </c>
      <c r="AV929" s="11">
        <v>16.179995999999999</v>
      </c>
      <c r="AW929" s="11">
        <v>0.59082400000000002</v>
      </c>
      <c r="AX929" s="11">
        <v>3.7899639999999999</v>
      </c>
    </row>
    <row r="930" spans="21:50" x14ac:dyDescent="0.35">
      <c r="U930" s="11" t="s">
        <v>76</v>
      </c>
      <c r="V930" s="11">
        <v>1122</v>
      </c>
      <c r="W930" s="11">
        <v>17.985374</v>
      </c>
      <c r="X930" s="11">
        <v>19.23179</v>
      </c>
      <c r="Y930" s="11">
        <v>1.246416</v>
      </c>
      <c r="Z930" s="18">
        <f t="shared" si="24"/>
        <v>6.9301644769800164E-2</v>
      </c>
      <c r="AA930" s="11">
        <v>6.9301659999999998</v>
      </c>
      <c r="AS930" s="11" t="s">
        <v>76</v>
      </c>
      <c r="AT930" s="11">
        <v>921</v>
      </c>
      <c r="AU930" s="11">
        <v>-4.6801469999999998</v>
      </c>
      <c r="AV930" s="11">
        <v>-4.9702330000000003</v>
      </c>
      <c r="AW930" s="11">
        <v>0.29008600000000001</v>
      </c>
      <c r="AX930" s="11">
        <v>6.1982280000000003</v>
      </c>
    </row>
    <row r="931" spans="21:50" x14ac:dyDescent="0.35">
      <c r="U931" s="11" t="s">
        <v>76</v>
      </c>
      <c r="V931" s="11">
        <v>111</v>
      </c>
      <c r="W931" s="11">
        <v>-29.027856</v>
      </c>
      <c r="X931" s="11">
        <v>-27.018616000000002</v>
      </c>
      <c r="Y931" s="11">
        <v>2.0092400000000001</v>
      </c>
      <c r="Z931" s="18">
        <f t="shared" si="24"/>
        <v>6.9217650797220434E-2</v>
      </c>
      <c r="AA931" s="11">
        <v>6.9217659999999999</v>
      </c>
      <c r="AS931" s="11" t="s">
        <v>83</v>
      </c>
      <c r="AT931" s="11">
        <v>922</v>
      </c>
      <c r="AU931" s="11">
        <v>-23.082218000000001</v>
      </c>
      <c r="AV931" s="11">
        <v>-22.750305999999998</v>
      </c>
      <c r="AW931" s="11">
        <v>0.33191199999999998</v>
      </c>
      <c r="AX931" s="11">
        <v>1.4379569999999999</v>
      </c>
    </row>
    <row r="932" spans="21:50" x14ac:dyDescent="0.35">
      <c r="U932" s="11" t="s">
        <v>76</v>
      </c>
      <c r="V932" s="11">
        <v>1005</v>
      </c>
      <c r="W932" s="11">
        <v>-8.1904199999999996</v>
      </c>
      <c r="X932" s="11">
        <v>-7.6242229999999998</v>
      </c>
      <c r="Y932" s="11">
        <v>0.56619699999999995</v>
      </c>
      <c r="Z932" s="18">
        <f t="shared" si="24"/>
        <v>6.9129177746684534E-2</v>
      </c>
      <c r="AA932" s="11">
        <v>6.9129199999999997</v>
      </c>
      <c r="AS932" s="11" t="s">
        <v>78</v>
      </c>
      <c r="AT932" s="11">
        <v>923</v>
      </c>
      <c r="AU932" s="11">
        <v>-1.6911210000000001</v>
      </c>
      <c r="AV932" s="11">
        <v>-1.14507</v>
      </c>
      <c r="AW932" s="11">
        <v>0.54605099999999995</v>
      </c>
      <c r="AX932" s="11">
        <v>32.289285</v>
      </c>
    </row>
    <row r="933" spans="21:50" x14ac:dyDescent="0.35">
      <c r="U933" s="11" t="s">
        <v>76</v>
      </c>
      <c r="V933" s="11">
        <v>1577</v>
      </c>
      <c r="W933" s="11">
        <v>8.0701420000000006</v>
      </c>
      <c r="X933" s="11">
        <v>7.5124719999999998</v>
      </c>
      <c r="Y933" s="11">
        <v>0.55767</v>
      </c>
      <c r="Z933" s="18">
        <f t="shared" si="24"/>
        <v>6.9102873282774951E-2</v>
      </c>
      <c r="AA933" s="11">
        <v>6.9102829999999997</v>
      </c>
      <c r="AS933" s="11" t="s">
        <v>76</v>
      </c>
      <c r="AT933" s="11">
        <v>924</v>
      </c>
      <c r="AU933" s="11">
        <v>26.638183000000001</v>
      </c>
      <c r="AV933" s="11">
        <v>23.885404000000001</v>
      </c>
      <c r="AW933" s="11">
        <v>2.7527789999999999</v>
      </c>
      <c r="AX933" s="11">
        <v>10.333958000000001</v>
      </c>
    </row>
    <row r="934" spans="21:50" x14ac:dyDescent="0.35">
      <c r="U934" s="11" t="s">
        <v>76</v>
      </c>
      <c r="V934" s="11">
        <v>1471</v>
      </c>
      <c r="W934" s="11">
        <v>46.955241000000001</v>
      </c>
      <c r="X934" s="11">
        <v>43.713312000000002</v>
      </c>
      <c r="Y934" s="11">
        <v>3.2419280000000001</v>
      </c>
      <c r="Z934" s="18">
        <f t="shared" si="24"/>
        <v>6.9042942405513369E-2</v>
      </c>
      <c r="AA934" s="11">
        <v>6.9042950000000003</v>
      </c>
      <c r="AS934" s="11" t="s">
        <v>76</v>
      </c>
      <c r="AT934" s="11">
        <v>925</v>
      </c>
      <c r="AU934" s="11">
        <v>-17.212972000000001</v>
      </c>
      <c r="AV934" s="11">
        <v>-17.707550000000001</v>
      </c>
      <c r="AW934" s="11">
        <v>0.49457800000000002</v>
      </c>
      <c r="AX934" s="11">
        <v>2.8732890000000002</v>
      </c>
    </row>
    <row r="935" spans="21:50" x14ac:dyDescent="0.35">
      <c r="U935" s="11" t="s">
        <v>76</v>
      </c>
      <c r="V935" s="11">
        <v>1293</v>
      </c>
      <c r="W935" s="11">
        <v>-16.119582000000001</v>
      </c>
      <c r="X935" s="11">
        <v>-15.007046000000001</v>
      </c>
      <c r="Y935" s="11">
        <v>1.112536</v>
      </c>
      <c r="Z935" s="18">
        <f t="shared" si="24"/>
        <v>6.9017670557462343E-2</v>
      </c>
      <c r="AA935" s="11">
        <v>6.901764</v>
      </c>
      <c r="AS935" s="11" t="s">
        <v>78</v>
      </c>
      <c r="AT935" s="11">
        <v>926</v>
      </c>
      <c r="AU935" s="11">
        <v>-0.80939499999999998</v>
      </c>
      <c r="AV935" s="11">
        <v>-0.46224399999999999</v>
      </c>
      <c r="AW935" s="11">
        <v>0.34715099999999999</v>
      </c>
      <c r="AX935" s="11">
        <v>42.890163000000001</v>
      </c>
    </row>
    <row r="936" spans="21:50" x14ac:dyDescent="0.35">
      <c r="U936" s="11" t="s">
        <v>76</v>
      </c>
      <c r="V936" s="11">
        <v>1203</v>
      </c>
      <c r="W936" s="11">
        <v>16.083310000000001</v>
      </c>
      <c r="X936" s="11">
        <v>17.192316999999999</v>
      </c>
      <c r="Y936" s="11">
        <v>1.1090070000000001</v>
      </c>
      <c r="Z936" s="18">
        <f t="shared" si="24"/>
        <v>6.8953903145558965E-2</v>
      </c>
      <c r="AA936" s="11">
        <v>6.8953920000000002</v>
      </c>
      <c r="AS936" s="11" t="s">
        <v>76</v>
      </c>
      <c r="AT936" s="11">
        <v>927</v>
      </c>
      <c r="AU936" s="11">
        <v>30.63701</v>
      </c>
      <c r="AV936" s="11">
        <v>33.042065999999998</v>
      </c>
      <c r="AW936" s="11">
        <v>2.4050560000000001</v>
      </c>
      <c r="AX936" s="11">
        <v>7.8501669999999999</v>
      </c>
    </row>
    <row r="937" spans="21:50" x14ac:dyDescent="0.35">
      <c r="U937" s="11" t="s">
        <v>76</v>
      </c>
      <c r="V937" s="11">
        <v>840</v>
      </c>
      <c r="W937" s="11">
        <v>-25.932147000000001</v>
      </c>
      <c r="X937" s="11">
        <v>-24.147943000000001</v>
      </c>
      <c r="Y937" s="11">
        <v>1.7842039999999999</v>
      </c>
      <c r="Z937" s="18">
        <f t="shared" si="24"/>
        <v>6.8802787520832728E-2</v>
      </c>
      <c r="AA937" s="11">
        <v>6.8802779999999997</v>
      </c>
      <c r="AS937" s="11" t="s">
        <v>83</v>
      </c>
      <c r="AT937" s="11">
        <v>928</v>
      </c>
      <c r="AU937" s="11">
        <v>-8.1890699999999992</v>
      </c>
      <c r="AV937" s="11">
        <v>-1.4876450000000001</v>
      </c>
      <c r="AW937" s="11">
        <v>6.7014240000000003</v>
      </c>
      <c r="AX937" s="11">
        <v>81.833770000000001</v>
      </c>
    </row>
    <row r="938" spans="21:50" x14ac:dyDescent="0.35">
      <c r="U938" s="11" t="s">
        <v>76</v>
      </c>
      <c r="V938" s="11">
        <v>1249</v>
      </c>
      <c r="W938" s="11">
        <v>23.924035</v>
      </c>
      <c r="X938" s="11">
        <v>25.569237000000001</v>
      </c>
      <c r="Y938" s="11">
        <v>1.6452020000000001</v>
      </c>
      <c r="Z938" s="18">
        <f t="shared" si="24"/>
        <v>6.8767747581041413E-2</v>
      </c>
      <c r="AA938" s="11">
        <v>6.876773</v>
      </c>
      <c r="AS938" s="11" t="s">
        <v>76</v>
      </c>
      <c r="AT938" s="11">
        <v>929</v>
      </c>
      <c r="AU938" s="11">
        <v>-20.870867000000001</v>
      </c>
      <c r="AV938" s="11">
        <v>-16.527449000000001</v>
      </c>
      <c r="AW938" s="11">
        <v>4.3434179999999998</v>
      </c>
      <c r="AX938" s="11">
        <v>20.810911999999998</v>
      </c>
    </row>
    <row r="939" spans="21:50" x14ac:dyDescent="0.35">
      <c r="U939" s="11" t="s">
        <v>76</v>
      </c>
      <c r="V939" s="11">
        <v>1698</v>
      </c>
      <c r="W939" s="11">
        <v>-23.657972000000001</v>
      </c>
      <c r="X939" s="11">
        <v>-22.034023000000001</v>
      </c>
      <c r="Y939" s="11">
        <v>1.6239490000000001</v>
      </c>
      <c r="Z939" s="18">
        <f t="shared" si="24"/>
        <v>6.8642781384642776E-2</v>
      </c>
      <c r="AA939" s="11">
        <v>6.8642770000000004</v>
      </c>
      <c r="AS939" s="11" t="s">
        <v>76</v>
      </c>
      <c r="AT939" s="11">
        <v>930</v>
      </c>
      <c r="AU939" s="11">
        <v>-6.8420680000000003</v>
      </c>
      <c r="AV939" s="11">
        <v>-14.549643</v>
      </c>
      <c r="AW939" s="11">
        <v>7.7075740000000001</v>
      </c>
      <c r="AX939" s="11" t="s">
        <v>77</v>
      </c>
    </row>
    <row r="940" spans="21:50" x14ac:dyDescent="0.35">
      <c r="U940" s="11" t="s">
        <v>76</v>
      </c>
      <c r="V940" s="11">
        <v>1426</v>
      </c>
      <c r="W940" s="11">
        <v>14.301392</v>
      </c>
      <c r="X940" s="11">
        <v>15.282192999999999</v>
      </c>
      <c r="Y940" s="11">
        <v>0.98080199999999995</v>
      </c>
      <c r="Z940" s="18">
        <f t="shared" si="24"/>
        <v>6.8580876602781046E-2</v>
      </c>
      <c r="AA940" s="11">
        <v>6.858085</v>
      </c>
      <c r="AS940" s="11" t="s">
        <v>76</v>
      </c>
      <c r="AT940" s="11">
        <v>931</v>
      </c>
      <c r="AU940" s="11">
        <v>13.633941999999999</v>
      </c>
      <c r="AV940" s="11">
        <v>14.987859</v>
      </c>
      <c r="AW940" s="11">
        <v>1.353917</v>
      </c>
      <c r="AX940" s="11">
        <v>9.9304860000000001</v>
      </c>
    </row>
    <row r="941" spans="21:50" x14ac:dyDescent="0.35">
      <c r="U941" s="11" t="s">
        <v>76</v>
      </c>
      <c r="V941" s="11">
        <v>945</v>
      </c>
      <c r="W941" s="11">
        <v>37.089599999999997</v>
      </c>
      <c r="X941" s="11">
        <v>34.561236000000001</v>
      </c>
      <c r="Y941" s="11">
        <v>2.5283639999999998</v>
      </c>
      <c r="Z941" s="18">
        <f t="shared" si="24"/>
        <v>6.8169082438203701E-2</v>
      </c>
      <c r="AA941" s="11">
        <v>6.8169079999999997</v>
      </c>
      <c r="AS941" s="11" t="s">
        <v>76</v>
      </c>
      <c r="AT941" s="11">
        <v>932</v>
      </c>
      <c r="AU941" s="11">
        <v>-11.842287000000001</v>
      </c>
      <c r="AV941" s="11">
        <v>-11.69624</v>
      </c>
      <c r="AW941" s="11">
        <v>0.14604700000000001</v>
      </c>
      <c r="AX941" s="11">
        <v>1.2332650000000001</v>
      </c>
    </row>
    <row r="942" spans="21:50" x14ac:dyDescent="0.35">
      <c r="U942" s="11" t="s">
        <v>76</v>
      </c>
      <c r="V942" s="11">
        <v>1434</v>
      </c>
      <c r="W942" s="11">
        <v>13.917495000000001</v>
      </c>
      <c r="X942" s="11">
        <v>12.969206</v>
      </c>
      <c r="Y942" s="11">
        <v>0.94828900000000005</v>
      </c>
      <c r="Z942" s="18">
        <f t="shared" si="24"/>
        <v>6.8136471398049722E-2</v>
      </c>
      <c r="AA942" s="11">
        <v>6.8136479999999997</v>
      </c>
      <c r="AS942" s="11" t="s">
        <v>78</v>
      </c>
      <c r="AT942" s="11">
        <v>933</v>
      </c>
      <c r="AU942" s="11">
        <v>9.0118919999999996</v>
      </c>
      <c r="AV942" s="11">
        <v>10.956476</v>
      </c>
      <c r="AW942" s="11">
        <v>1.9445840000000001</v>
      </c>
      <c r="AX942" s="11">
        <v>21.577978999999999</v>
      </c>
    </row>
    <row r="943" spans="21:50" x14ac:dyDescent="0.35">
      <c r="U943" s="11" t="s">
        <v>76</v>
      </c>
      <c r="V943" s="11">
        <v>842</v>
      </c>
      <c r="W943" s="11">
        <v>-13.250303000000001</v>
      </c>
      <c r="X943" s="11">
        <v>-12.351127</v>
      </c>
      <c r="Y943" s="11">
        <v>0.89917599999999998</v>
      </c>
      <c r="Z943" s="18">
        <f t="shared" si="24"/>
        <v>6.7860787787267951E-2</v>
      </c>
      <c r="AA943" s="11">
        <v>6.7860769999999997</v>
      </c>
      <c r="AS943" s="11" t="s">
        <v>83</v>
      </c>
      <c r="AT943" s="11">
        <v>934</v>
      </c>
      <c r="AU943" s="11">
        <v>-12.089247</v>
      </c>
      <c r="AV943" s="11">
        <v>-14.9122</v>
      </c>
      <c r="AW943" s="11">
        <v>2.822953</v>
      </c>
      <c r="AX943" s="11">
        <v>23.350943000000001</v>
      </c>
    </row>
    <row r="944" spans="21:50" x14ac:dyDescent="0.35">
      <c r="U944" s="11" t="s">
        <v>76</v>
      </c>
      <c r="V944" s="11">
        <v>1870</v>
      </c>
      <c r="W944" s="11">
        <v>-7.3033530000000004</v>
      </c>
      <c r="X944" s="11">
        <v>-6.8085839999999997</v>
      </c>
      <c r="Y944" s="11">
        <v>0.49476999999999999</v>
      </c>
      <c r="Z944" s="18">
        <f t="shared" si="24"/>
        <v>6.7745595755812432E-2</v>
      </c>
      <c r="AA944" s="11">
        <v>6.774553</v>
      </c>
      <c r="AS944" s="11" t="s">
        <v>76</v>
      </c>
      <c r="AT944" s="11">
        <v>935</v>
      </c>
      <c r="AU944" s="11">
        <v>-2.4412240000000001</v>
      </c>
      <c r="AV944" s="11">
        <v>1.3551660000000001</v>
      </c>
      <c r="AW944" s="11">
        <v>3.7963900000000002</v>
      </c>
      <c r="AX944" s="11" t="s">
        <v>77</v>
      </c>
    </row>
    <row r="945" spans="21:50" x14ac:dyDescent="0.35">
      <c r="U945" s="11" t="s">
        <v>76</v>
      </c>
      <c r="V945" s="11">
        <v>1504</v>
      </c>
      <c r="W945" s="11">
        <v>-10.812478</v>
      </c>
      <c r="X945" s="11">
        <v>-10.087306999999999</v>
      </c>
      <c r="Y945" s="11">
        <v>0.72517200000000004</v>
      </c>
      <c r="Z945" s="18">
        <f t="shared" si="24"/>
        <v>6.706806709803248E-2</v>
      </c>
      <c r="AA945" s="11">
        <v>6.7068019999999997</v>
      </c>
      <c r="AS945" s="11" t="s">
        <v>76</v>
      </c>
      <c r="AT945" s="11">
        <v>936</v>
      </c>
      <c r="AU945" s="11">
        <v>-17.339655</v>
      </c>
      <c r="AV945" s="11">
        <v>-18.977404</v>
      </c>
      <c r="AW945" s="11">
        <v>1.63775</v>
      </c>
      <c r="AX945" s="11">
        <v>9.4451110000000007</v>
      </c>
    </row>
    <row r="946" spans="21:50" x14ac:dyDescent="0.35">
      <c r="U946" s="11" t="s">
        <v>76</v>
      </c>
      <c r="V946" s="11">
        <v>1208</v>
      </c>
      <c r="W946" s="11">
        <v>14.593870000000001</v>
      </c>
      <c r="X946" s="11">
        <v>13.616600999999999</v>
      </c>
      <c r="Y946" s="11">
        <v>0.97726900000000005</v>
      </c>
      <c r="Z946" s="18">
        <f t="shared" si="24"/>
        <v>6.6964348729980458E-2</v>
      </c>
      <c r="AA946" s="11">
        <v>6.6964379999999997</v>
      </c>
      <c r="AS946" s="11" t="s">
        <v>76</v>
      </c>
      <c r="AT946" s="11">
        <v>937</v>
      </c>
      <c r="AU946" s="11">
        <v>14.384335</v>
      </c>
      <c r="AV946" s="11">
        <v>12.437358</v>
      </c>
      <c r="AW946" s="11">
        <v>1.946977</v>
      </c>
      <c r="AX946" s="11">
        <v>13.535396</v>
      </c>
    </row>
    <row r="947" spans="21:50" x14ac:dyDescent="0.35">
      <c r="U947" s="11" t="s">
        <v>76</v>
      </c>
      <c r="V947" s="11">
        <v>1663</v>
      </c>
      <c r="W947" s="11">
        <v>41.883006000000002</v>
      </c>
      <c r="X947" s="11">
        <v>39.086221999999999</v>
      </c>
      <c r="Y947" s="11">
        <v>2.7967840000000002</v>
      </c>
      <c r="Z947" s="18">
        <f t="shared" si="24"/>
        <v>6.6776104847870763E-2</v>
      </c>
      <c r="AA947" s="11">
        <v>6.6776109999999997</v>
      </c>
      <c r="AS947" s="11" t="s">
        <v>76</v>
      </c>
      <c r="AT947" s="11">
        <v>938</v>
      </c>
      <c r="AU947" s="11">
        <v>15.276178</v>
      </c>
      <c r="AV947" s="11">
        <v>14.98099</v>
      </c>
      <c r="AW947" s="11">
        <v>0.29518800000000001</v>
      </c>
      <c r="AX947" s="11">
        <v>1.9323429999999999</v>
      </c>
    </row>
    <row r="948" spans="21:50" x14ac:dyDescent="0.35">
      <c r="U948" s="11" t="s">
        <v>76</v>
      </c>
      <c r="V948" s="11">
        <v>1966</v>
      </c>
      <c r="W948" s="11">
        <v>-11.602532999999999</v>
      </c>
      <c r="X948" s="11">
        <v>-10.829152000000001</v>
      </c>
      <c r="Y948" s="11">
        <v>0.77338099999999999</v>
      </c>
      <c r="Z948" s="18">
        <f t="shared" si="24"/>
        <v>6.6656220671813649E-2</v>
      </c>
      <c r="AA948" s="11">
        <v>6.6656240000000002</v>
      </c>
      <c r="AS948" s="11" t="s">
        <v>83</v>
      </c>
      <c r="AT948" s="11">
        <v>939</v>
      </c>
      <c r="AU948" s="11">
        <v>-20.397010000000002</v>
      </c>
      <c r="AV948" s="11">
        <v>-22.035762999999999</v>
      </c>
      <c r="AW948" s="11">
        <v>1.6387529999999999</v>
      </c>
      <c r="AX948" s="11">
        <v>8.0342800000000008</v>
      </c>
    </row>
    <row r="949" spans="21:50" x14ac:dyDescent="0.35">
      <c r="U949" s="11" t="s">
        <v>76</v>
      </c>
      <c r="V949" s="11">
        <v>155</v>
      </c>
      <c r="W949" s="11">
        <v>-14.550800000000001</v>
      </c>
      <c r="X949" s="11">
        <v>-13.581429</v>
      </c>
      <c r="Y949" s="11">
        <v>0.96937099999999998</v>
      </c>
      <c r="Z949" s="18">
        <f t="shared" si="24"/>
        <v>6.661977348324491E-2</v>
      </c>
      <c r="AA949" s="11">
        <v>6.6619760000000001</v>
      </c>
      <c r="AS949" s="11" t="s">
        <v>78</v>
      </c>
      <c r="AT949" s="11">
        <v>940</v>
      </c>
      <c r="AU949" s="11">
        <v>14.810432</v>
      </c>
      <c r="AV949" s="11">
        <v>22.450800000000001</v>
      </c>
      <c r="AW949" s="11">
        <v>7.6403679999999996</v>
      </c>
      <c r="AX949" s="11">
        <v>51.587744000000001</v>
      </c>
    </row>
    <row r="950" spans="21:50" x14ac:dyDescent="0.35">
      <c r="U950" s="11" t="s">
        <v>76</v>
      </c>
      <c r="V950" s="11">
        <v>1838</v>
      </c>
      <c r="W950" s="11">
        <v>-18.597588999999999</v>
      </c>
      <c r="X950" s="11">
        <v>-17.365748</v>
      </c>
      <c r="Y950" s="11">
        <v>1.2318420000000001</v>
      </c>
      <c r="Z950" s="18">
        <f t="shared" si="24"/>
        <v>6.6236650352903284E-2</v>
      </c>
      <c r="AA950" s="11">
        <v>6.6236629999999996</v>
      </c>
      <c r="AS950" s="11" t="s">
        <v>76</v>
      </c>
      <c r="AT950" s="11">
        <v>941</v>
      </c>
      <c r="AU950" s="11">
        <v>-13.030972999999999</v>
      </c>
      <c r="AV950" s="11">
        <v>-15.186572</v>
      </c>
      <c r="AW950" s="11">
        <v>2.1556000000000002</v>
      </c>
      <c r="AX950" s="11">
        <v>16.542127000000001</v>
      </c>
    </row>
    <row r="951" spans="21:50" x14ac:dyDescent="0.35">
      <c r="U951" s="11" t="s">
        <v>76</v>
      </c>
      <c r="V951" s="11">
        <v>1458</v>
      </c>
      <c r="W951" s="11">
        <v>19.438851</v>
      </c>
      <c r="X951" s="11">
        <v>20.724539</v>
      </c>
      <c r="Y951" s="11">
        <v>1.285687</v>
      </c>
      <c r="Z951" s="18">
        <f t="shared" si="24"/>
        <v>6.6140071756298768E-2</v>
      </c>
      <c r="AA951" s="11">
        <v>6.6140090000000002</v>
      </c>
      <c r="AS951" s="11" t="s">
        <v>76</v>
      </c>
      <c r="AT951" s="11">
        <v>942</v>
      </c>
      <c r="AU951" s="11">
        <v>-9.0206920000000004</v>
      </c>
      <c r="AV951" s="11">
        <v>-10.904388000000001</v>
      </c>
      <c r="AW951" s="11">
        <v>1.883696</v>
      </c>
      <c r="AX951" s="11">
        <v>20.881948000000001</v>
      </c>
    </row>
    <row r="952" spans="21:50" x14ac:dyDescent="0.35">
      <c r="U952" s="11" t="s">
        <v>76</v>
      </c>
      <c r="V952" s="11">
        <v>533</v>
      </c>
      <c r="W952" s="11">
        <v>-12.289236000000001</v>
      </c>
      <c r="X952" s="11">
        <v>-13.100235</v>
      </c>
      <c r="Y952" s="11">
        <v>0.81099900000000003</v>
      </c>
      <c r="Z952" s="18">
        <f t="shared" si="24"/>
        <v>6.5992629647603801E-2</v>
      </c>
      <c r="AA952" s="11">
        <v>6.5992629999999997</v>
      </c>
      <c r="AS952" s="11" t="s">
        <v>76</v>
      </c>
      <c r="AT952" s="11">
        <v>943</v>
      </c>
      <c r="AU952" s="11">
        <v>-24.767512</v>
      </c>
      <c r="AV952" s="11">
        <v>-23.780767999999998</v>
      </c>
      <c r="AW952" s="11">
        <v>0.98674499999999998</v>
      </c>
      <c r="AX952" s="11">
        <v>3.9840279999999999</v>
      </c>
    </row>
    <row r="953" spans="21:50" x14ac:dyDescent="0.35">
      <c r="U953" s="11" t="s">
        <v>76</v>
      </c>
      <c r="V953" s="11">
        <v>1123</v>
      </c>
      <c r="W953" s="11">
        <v>21.015294000000001</v>
      </c>
      <c r="X953" s="11">
        <v>19.628743</v>
      </c>
      <c r="Y953" s="11">
        <v>1.3865510000000001</v>
      </c>
      <c r="Z953" s="18">
        <f t="shared" si="24"/>
        <v>6.597818712410114E-2</v>
      </c>
      <c r="AA953" s="11">
        <v>6.597817</v>
      </c>
      <c r="AS953" s="11" t="s">
        <v>78</v>
      </c>
      <c r="AT953" s="11">
        <v>944</v>
      </c>
      <c r="AU953" s="11">
        <v>-18.093404</v>
      </c>
      <c r="AV953" s="11">
        <v>-17.284497000000002</v>
      </c>
      <c r="AW953" s="11">
        <v>0.80890700000000004</v>
      </c>
      <c r="AX953" s="11">
        <v>4.4707280000000003</v>
      </c>
    </row>
    <row r="954" spans="21:50" x14ac:dyDescent="0.35">
      <c r="U954" s="11" t="s">
        <v>76</v>
      </c>
      <c r="V954" s="11">
        <v>629</v>
      </c>
      <c r="W954" s="11">
        <v>-15.411343</v>
      </c>
      <c r="X954" s="11">
        <v>-16.42709</v>
      </c>
      <c r="Y954" s="11">
        <v>1.015747</v>
      </c>
      <c r="Z954" s="18">
        <f t="shared" si="24"/>
        <v>6.5909051534314686E-2</v>
      </c>
      <c r="AA954" s="11">
        <v>6.5909050000000002</v>
      </c>
      <c r="AS954" s="11" t="s">
        <v>76</v>
      </c>
      <c r="AT954" s="11">
        <v>945</v>
      </c>
      <c r="AU954" s="11">
        <v>37.089599999999997</v>
      </c>
      <c r="AV954" s="11">
        <v>34.561236000000001</v>
      </c>
      <c r="AW954" s="11">
        <v>2.5283639999999998</v>
      </c>
      <c r="AX954" s="11">
        <v>6.8169079999999997</v>
      </c>
    </row>
    <row r="955" spans="21:50" x14ac:dyDescent="0.35">
      <c r="U955" s="11" t="s">
        <v>76</v>
      </c>
      <c r="V955" s="11">
        <v>727</v>
      </c>
      <c r="W955" s="11">
        <v>-19.001394000000001</v>
      </c>
      <c r="X955" s="11">
        <v>-20.251647999999999</v>
      </c>
      <c r="Y955" s="11">
        <v>1.250254</v>
      </c>
      <c r="Z955" s="18">
        <f t="shared" si="24"/>
        <v>6.5798014608822911E-2</v>
      </c>
      <c r="AA955" s="11">
        <v>6.5798009999999998</v>
      </c>
      <c r="AS955" s="11" t="s">
        <v>76</v>
      </c>
      <c r="AT955" s="11">
        <v>946</v>
      </c>
      <c r="AU955" s="11">
        <v>-18.944637</v>
      </c>
      <c r="AV955" s="11">
        <v>-17.959575999999998</v>
      </c>
      <c r="AW955" s="11">
        <v>0.98506099999999996</v>
      </c>
      <c r="AX955" s="11">
        <v>5.1996840000000004</v>
      </c>
    </row>
    <row r="956" spans="21:50" x14ac:dyDescent="0.35">
      <c r="U956" s="11" t="s">
        <v>76</v>
      </c>
      <c r="V956" s="11">
        <v>700</v>
      </c>
      <c r="W956" s="11">
        <v>11.922309</v>
      </c>
      <c r="X956" s="11">
        <v>12.705398000000001</v>
      </c>
      <c r="Y956" s="11">
        <v>0.78308900000000004</v>
      </c>
      <c r="Z956" s="18">
        <f t="shared" si="24"/>
        <v>6.5682662645297984E-2</v>
      </c>
      <c r="AA956" s="11">
        <v>6.5682669999999996</v>
      </c>
      <c r="AS956" s="11" t="s">
        <v>76</v>
      </c>
      <c r="AT956" s="11">
        <v>947</v>
      </c>
      <c r="AU956" s="11">
        <v>6.8856539999999997</v>
      </c>
      <c r="AV956" s="11">
        <v>6.6922139999999999</v>
      </c>
      <c r="AW956" s="11">
        <v>0.19344</v>
      </c>
      <c r="AX956" s="11">
        <v>2.8093240000000002</v>
      </c>
    </row>
    <row r="957" spans="21:50" x14ac:dyDescent="0.35">
      <c r="U957" s="11" t="s">
        <v>76</v>
      </c>
      <c r="V957" s="11">
        <v>1519</v>
      </c>
      <c r="W957" s="11">
        <v>-28.134475999999999</v>
      </c>
      <c r="X957" s="11">
        <v>-26.296554</v>
      </c>
      <c r="Y957" s="11">
        <v>1.8379220000000001</v>
      </c>
      <c r="Z957" s="18">
        <f t="shared" si="24"/>
        <v>6.5326327741096021E-2</v>
      </c>
      <c r="AA957" s="11">
        <v>6.5326329999999997</v>
      </c>
      <c r="AS957" s="11" t="s">
        <v>76</v>
      </c>
      <c r="AT957" s="11">
        <v>948</v>
      </c>
      <c r="AU957" s="11">
        <v>23.199414000000001</v>
      </c>
      <c r="AV957" s="11">
        <v>27.111848999999999</v>
      </c>
      <c r="AW957" s="11">
        <v>3.9124349999999999</v>
      </c>
      <c r="AX957" s="11">
        <v>16.864367999999999</v>
      </c>
    </row>
    <row r="958" spans="21:50" x14ac:dyDescent="0.35">
      <c r="U958" s="11" t="s">
        <v>76</v>
      </c>
      <c r="V958" s="11">
        <v>608</v>
      </c>
      <c r="W958" s="11">
        <v>-11.550065999999999</v>
      </c>
      <c r="X958" s="11">
        <v>-10.798416</v>
      </c>
      <c r="Y958" s="11">
        <v>0.75165000000000004</v>
      </c>
      <c r="Z958" s="18">
        <f t="shared" si="24"/>
        <v>6.5077550206206619E-2</v>
      </c>
      <c r="AA958" s="11">
        <v>6.5077550000000004</v>
      </c>
      <c r="AS958" s="11" t="s">
        <v>83</v>
      </c>
      <c r="AT958" s="11">
        <v>949</v>
      </c>
      <c r="AU958" s="11">
        <v>-4.7622470000000003</v>
      </c>
      <c r="AV958" s="11">
        <v>-6.020416</v>
      </c>
      <c r="AW958" s="11">
        <v>1.2581690000000001</v>
      </c>
      <c r="AX958" s="11">
        <v>26.419647999999999</v>
      </c>
    </row>
    <row r="959" spans="21:50" x14ac:dyDescent="0.35">
      <c r="U959" s="11" t="s">
        <v>76</v>
      </c>
      <c r="V959" s="11">
        <v>1950</v>
      </c>
      <c r="W959" s="11">
        <v>4.9655659999999999</v>
      </c>
      <c r="X959" s="11">
        <v>5.2882189999999998</v>
      </c>
      <c r="Y959" s="11">
        <v>0.32265300000000002</v>
      </c>
      <c r="Z959" s="18">
        <f t="shared" si="24"/>
        <v>6.4978091117910836E-2</v>
      </c>
      <c r="AA959" s="11">
        <v>6.4978069999999999</v>
      </c>
      <c r="AS959" s="11" t="s">
        <v>83</v>
      </c>
      <c r="AT959" s="11">
        <v>950</v>
      </c>
      <c r="AU959" s="11">
        <v>-12.240755</v>
      </c>
      <c r="AV959" s="11">
        <v>-8.1031499999999994</v>
      </c>
      <c r="AW959" s="11">
        <v>4.1376049999999998</v>
      </c>
      <c r="AX959" s="11">
        <v>33.801881000000002</v>
      </c>
    </row>
    <row r="960" spans="21:50" x14ac:dyDescent="0.35">
      <c r="U960" s="11" t="s">
        <v>76</v>
      </c>
      <c r="V960" s="11">
        <v>178</v>
      </c>
      <c r="W960" s="11">
        <v>13.475819</v>
      </c>
      <c r="X960" s="11">
        <v>12.603595</v>
      </c>
      <c r="Y960" s="11">
        <v>0.87222500000000003</v>
      </c>
      <c r="Z960" s="18">
        <f t="shared" si="24"/>
        <v>6.4725194067982064E-2</v>
      </c>
      <c r="AA960" s="11">
        <v>6.4725159999999997</v>
      </c>
      <c r="AS960" s="11" t="s">
        <v>76</v>
      </c>
      <c r="AT960" s="11">
        <v>951</v>
      </c>
      <c r="AU960" s="11">
        <v>22.125105999999999</v>
      </c>
      <c r="AV960" s="11">
        <v>22.326138</v>
      </c>
      <c r="AW960" s="11">
        <v>0.20103199999999999</v>
      </c>
      <c r="AX960" s="11">
        <v>0.90861700000000001</v>
      </c>
    </row>
    <row r="961" spans="21:50" x14ac:dyDescent="0.35">
      <c r="U961" s="11" t="s">
        <v>76</v>
      </c>
      <c r="V961" s="11">
        <v>1004</v>
      </c>
      <c r="W961" s="11">
        <v>31.569842999999999</v>
      </c>
      <c r="X961" s="11">
        <v>33.607818999999999</v>
      </c>
      <c r="Y961" s="11">
        <v>2.037976</v>
      </c>
      <c r="Z961" s="18">
        <f t="shared" si="24"/>
        <v>6.4554518056995094E-2</v>
      </c>
      <c r="AA961" s="11">
        <v>6.4554530000000003</v>
      </c>
      <c r="AS961" s="11" t="s">
        <v>78</v>
      </c>
      <c r="AT961" s="11">
        <v>952</v>
      </c>
      <c r="AU961" s="11">
        <v>48.901119000000001</v>
      </c>
      <c r="AV961" s="11">
        <v>47.436579000000002</v>
      </c>
      <c r="AW961" s="11">
        <v>1.464539</v>
      </c>
      <c r="AX961" s="11">
        <v>2.9948999999999999</v>
      </c>
    </row>
    <row r="962" spans="21:50" x14ac:dyDescent="0.35">
      <c r="U962" s="11" t="s">
        <v>76</v>
      </c>
      <c r="V962" s="11">
        <v>394</v>
      </c>
      <c r="W962" s="11">
        <v>-6.7414540000000001</v>
      </c>
      <c r="X962" s="11">
        <v>-6.3082440000000002</v>
      </c>
      <c r="Y962" s="11">
        <v>0.43320900000000001</v>
      </c>
      <c r="Z962" s="18">
        <f t="shared" si="24"/>
        <v>6.4260469625692027E-2</v>
      </c>
      <c r="AA962" s="11">
        <v>6.4260489999999999</v>
      </c>
      <c r="AS962" s="11" t="s">
        <v>76</v>
      </c>
      <c r="AT962" s="11">
        <v>953</v>
      </c>
      <c r="AU962" s="11">
        <v>25.470227000000001</v>
      </c>
      <c r="AV962" s="11">
        <v>27.702085</v>
      </c>
      <c r="AW962" s="11">
        <v>2.2318570000000002</v>
      </c>
      <c r="AX962" s="11">
        <v>8.762613</v>
      </c>
    </row>
    <row r="963" spans="21:50" x14ac:dyDescent="0.35">
      <c r="U963" s="11" t="s">
        <v>76</v>
      </c>
      <c r="V963" s="11">
        <v>1555</v>
      </c>
      <c r="W963" s="11">
        <v>-12.280234</v>
      </c>
      <c r="X963" s="11">
        <v>-11.502623</v>
      </c>
      <c r="Y963" s="11">
        <v>0.77761100000000005</v>
      </c>
      <c r="Z963" s="18">
        <f t="shared" si="24"/>
        <v>6.3322164707936349E-2</v>
      </c>
      <c r="AA963" s="11">
        <v>6.3322190000000003</v>
      </c>
      <c r="AS963" s="11" t="s">
        <v>76</v>
      </c>
      <c r="AT963" s="11">
        <v>954</v>
      </c>
      <c r="AU963" s="11">
        <v>38.655335000000001</v>
      </c>
      <c r="AV963" s="11">
        <v>37.834668000000001</v>
      </c>
      <c r="AW963" s="11">
        <v>0.82066700000000004</v>
      </c>
      <c r="AX963" s="11">
        <v>2.1230359999999999</v>
      </c>
    </row>
    <row r="964" spans="21:50" x14ac:dyDescent="0.35">
      <c r="U964" s="11" t="s">
        <v>76</v>
      </c>
      <c r="V964" s="11">
        <v>1766</v>
      </c>
      <c r="W964" s="11">
        <v>-18.836134000000001</v>
      </c>
      <c r="X964" s="11">
        <v>-17.655574999999999</v>
      </c>
      <c r="Y964" s="11">
        <v>1.1805589999999999</v>
      </c>
      <c r="Z964" s="18">
        <f t="shared" si="24"/>
        <v>6.2675228366924962E-2</v>
      </c>
      <c r="AA964" s="11">
        <v>6.2675219999999996</v>
      </c>
      <c r="AS964" s="11" t="s">
        <v>76</v>
      </c>
      <c r="AT964" s="11">
        <v>955</v>
      </c>
      <c r="AU964" s="11">
        <v>37.406767000000002</v>
      </c>
      <c r="AV964" s="11">
        <v>37.499502</v>
      </c>
      <c r="AW964" s="11">
        <v>9.2734999999999998E-2</v>
      </c>
      <c r="AX964" s="11">
        <v>0.24791099999999999</v>
      </c>
    </row>
    <row r="965" spans="21:50" x14ac:dyDescent="0.35">
      <c r="U965" s="11" t="s">
        <v>76</v>
      </c>
      <c r="V965" s="11">
        <v>275</v>
      </c>
      <c r="W965" s="11">
        <v>21.178502000000002</v>
      </c>
      <c r="X965" s="11">
        <v>22.493721000000001</v>
      </c>
      <c r="Y965" s="11">
        <v>1.3152189999999999</v>
      </c>
      <c r="Z965" s="18">
        <f t="shared" si="24"/>
        <v>6.2101606619769413E-2</v>
      </c>
      <c r="AA965" s="11">
        <v>6.2101620000000004</v>
      </c>
      <c r="AS965" s="11" t="s">
        <v>76</v>
      </c>
      <c r="AT965" s="11">
        <v>956</v>
      </c>
      <c r="AU965" s="11">
        <v>28.770213999999999</v>
      </c>
      <c r="AV965" s="11">
        <v>28.213774000000001</v>
      </c>
      <c r="AW965" s="11">
        <v>0.55644000000000005</v>
      </c>
      <c r="AX965" s="11">
        <v>1.9340839999999999</v>
      </c>
    </row>
    <row r="966" spans="21:50" x14ac:dyDescent="0.35">
      <c r="U966" s="11" t="s">
        <v>76</v>
      </c>
      <c r="V966" s="11">
        <v>662</v>
      </c>
      <c r="W966" s="11">
        <v>-8.7720380000000002</v>
      </c>
      <c r="X966" s="11">
        <v>-9.316217</v>
      </c>
      <c r="Y966" s="11">
        <v>0.54417899999999997</v>
      </c>
      <c r="Z966" s="18">
        <f t="shared" si="24"/>
        <v>6.2035640976475473E-2</v>
      </c>
      <c r="AA966" s="11">
        <v>6.2035629999999999</v>
      </c>
      <c r="AS966" s="11" t="s">
        <v>76</v>
      </c>
      <c r="AT966" s="11">
        <v>957</v>
      </c>
      <c r="AU966" s="11">
        <v>-18.210640000000001</v>
      </c>
      <c r="AV966" s="11">
        <v>-16.558508</v>
      </c>
      <c r="AW966" s="11">
        <v>1.6521319999999999</v>
      </c>
      <c r="AX966" s="11">
        <v>9.0723450000000003</v>
      </c>
    </row>
    <row r="967" spans="21:50" x14ac:dyDescent="0.35">
      <c r="U967" s="11" t="s">
        <v>76</v>
      </c>
      <c r="V967" s="11">
        <v>1697</v>
      </c>
      <c r="W967" s="11">
        <v>-18.248622000000001</v>
      </c>
      <c r="X967" s="11">
        <v>-19.379957999999998</v>
      </c>
      <c r="Y967" s="11">
        <v>1.1313359999999999</v>
      </c>
      <c r="Z967" s="18">
        <f t="shared" si="24"/>
        <v>6.1995694798215442E-2</v>
      </c>
      <c r="AA967" s="11">
        <v>6.1995690000000003</v>
      </c>
      <c r="AS967" s="11" t="s">
        <v>76</v>
      </c>
      <c r="AT967" s="11">
        <v>958</v>
      </c>
      <c r="AU967" s="11">
        <v>-8.4013439999999999</v>
      </c>
      <c r="AV967" s="11">
        <v>-4.4371159999999996</v>
      </c>
      <c r="AW967" s="11">
        <v>3.964229</v>
      </c>
      <c r="AX967" s="11">
        <v>47.185645000000001</v>
      </c>
    </row>
    <row r="968" spans="21:50" x14ac:dyDescent="0.35">
      <c r="U968" s="11" t="s">
        <v>76</v>
      </c>
      <c r="V968" s="11">
        <v>921</v>
      </c>
      <c r="W968" s="11">
        <v>-4.6801469999999998</v>
      </c>
      <c r="X968" s="11">
        <v>-4.9702330000000003</v>
      </c>
      <c r="Y968" s="11">
        <v>0.29008600000000001</v>
      </c>
      <c r="Z968" s="18">
        <f t="shared" si="24"/>
        <v>6.1982241156100445E-2</v>
      </c>
      <c r="AA968" s="11">
        <v>6.1982280000000003</v>
      </c>
      <c r="AS968" s="11" t="s">
        <v>76</v>
      </c>
      <c r="AT968" s="11">
        <v>959</v>
      </c>
      <c r="AU968" s="11">
        <v>-19.740341999999998</v>
      </c>
      <c r="AV968" s="11">
        <v>-20.078112000000001</v>
      </c>
      <c r="AW968" s="11">
        <v>0.33777000000000001</v>
      </c>
      <c r="AX968" s="11">
        <v>1.7110650000000001</v>
      </c>
    </row>
    <row r="969" spans="21:50" x14ac:dyDescent="0.35">
      <c r="U969" s="11" t="s">
        <v>76</v>
      </c>
      <c r="V969" s="11">
        <v>464</v>
      </c>
      <c r="W969" s="11">
        <v>-21.297578000000001</v>
      </c>
      <c r="X969" s="11">
        <v>-19.978957999999999</v>
      </c>
      <c r="Y969" s="11">
        <v>1.3186199999999999</v>
      </c>
      <c r="Z969" s="18">
        <f t="shared" ref="Z969:Z1032" si="25">ABS(Y969/W969)</f>
        <v>6.1914082436979448E-2</v>
      </c>
      <c r="AA969" s="11">
        <v>6.1914069999999999</v>
      </c>
      <c r="AS969" s="11" t="s">
        <v>78</v>
      </c>
      <c r="AT969" s="11">
        <v>960</v>
      </c>
      <c r="AU969" s="11">
        <v>-9.7875770000000006</v>
      </c>
      <c r="AV969" s="11">
        <v>-10.700210999999999</v>
      </c>
      <c r="AW969" s="11">
        <v>0.91263399999999995</v>
      </c>
      <c r="AX969" s="11">
        <v>9.3244109999999996</v>
      </c>
    </row>
    <row r="970" spans="21:50" x14ac:dyDescent="0.35">
      <c r="U970" s="11" t="s">
        <v>76</v>
      </c>
      <c r="V970" s="11">
        <v>514</v>
      </c>
      <c r="W970" s="11">
        <v>-16.581782</v>
      </c>
      <c r="X970" s="11">
        <v>-15.559087999999999</v>
      </c>
      <c r="Y970" s="11">
        <v>1.022694</v>
      </c>
      <c r="Z970" s="18">
        <f t="shared" si="25"/>
        <v>6.1675759577589424E-2</v>
      </c>
      <c r="AA970" s="11">
        <v>6.1675740000000001</v>
      </c>
      <c r="AS970" s="11" t="s">
        <v>83</v>
      </c>
      <c r="AT970" s="11">
        <v>961</v>
      </c>
      <c r="AU970" s="11">
        <v>27.219190000000001</v>
      </c>
      <c r="AV970" s="11">
        <v>23.181163999999999</v>
      </c>
      <c r="AW970" s="11">
        <v>4.0380260000000003</v>
      </c>
      <c r="AX970" s="11">
        <v>14.835217999999999</v>
      </c>
    </row>
    <row r="971" spans="21:50" x14ac:dyDescent="0.35">
      <c r="U971" s="11" t="s">
        <v>76</v>
      </c>
      <c r="V971" s="11">
        <v>435</v>
      </c>
      <c r="W971" s="11">
        <v>-15.37721</v>
      </c>
      <c r="X971" s="11">
        <v>-14.430334</v>
      </c>
      <c r="Y971" s="11">
        <v>0.94687600000000005</v>
      </c>
      <c r="Z971" s="18">
        <f t="shared" si="25"/>
        <v>6.1576579886728482E-2</v>
      </c>
      <c r="AA971" s="11">
        <v>6.1576589999999998</v>
      </c>
      <c r="AS971" s="11" t="s">
        <v>76</v>
      </c>
      <c r="AT971" s="11">
        <v>962</v>
      </c>
      <c r="AU971" s="11">
        <v>28.379981999999998</v>
      </c>
      <c r="AV971" s="11">
        <v>28.328351999999999</v>
      </c>
      <c r="AW971" s="11">
        <v>5.1630000000000002E-2</v>
      </c>
      <c r="AX971" s="11">
        <v>0.181924</v>
      </c>
    </row>
    <row r="972" spans="21:50" x14ac:dyDescent="0.35">
      <c r="U972" s="11" t="s">
        <v>76</v>
      </c>
      <c r="V972" s="11">
        <v>1613</v>
      </c>
      <c r="W972" s="11">
        <v>-9.164593</v>
      </c>
      <c r="X972" s="11">
        <v>-8.6013570000000001</v>
      </c>
      <c r="Y972" s="11">
        <v>0.56323500000000004</v>
      </c>
      <c r="Z972" s="18">
        <f t="shared" si="25"/>
        <v>6.1457721035729579E-2</v>
      </c>
      <c r="AA972" s="11">
        <v>6.1457750000000004</v>
      </c>
      <c r="AS972" s="11" t="s">
        <v>78</v>
      </c>
      <c r="AT972" s="11">
        <v>963</v>
      </c>
      <c r="AU972" s="11">
        <v>37.718161000000002</v>
      </c>
      <c r="AV972" s="11">
        <v>31.268203</v>
      </c>
      <c r="AW972" s="11">
        <v>6.4499579999999996</v>
      </c>
      <c r="AX972" s="11">
        <v>17.100404999999999</v>
      </c>
    </row>
    <row r="973" spans="21:50" x14ac:dyDescent="0.35">
      <c r="U973" s="11" t="s">
        <v>76</v>
      </c>
      <c r="V973" s="11">
        <v>1882</v>
      </c>
      <c r="W973" s="11">
        <v>-8.3482140000000005</v>
      </c>
      <c r="X973" s="11">
        <v>-7.8372979999999997</v>
      </c>
      <c r="Y973" s="11">
        <v>0.51091600000000004</v>
      </c>
      <c r="Z973" s="18">
        <f t="shared" si="25"/>
        <v>6.120063524964741E-2</v>
      </c>
      <c r="AA973" s="11">
        <v>6.1200609999999998</v>
      </c>
      <c r="AS973" s="11" t="s">
        <v>76</v>
      </c>
      <c r="AT973" s="11">
        <v>964</v>
      </c>
      <c r="AU973" s="11">
        <v>12.360836000000001</v>
      </c>
      <c r="AV973" s="11">
        <v>12.490066000000001</v>
      </c>
      <c r="AW973" s="11">
        <v>0.12923000000000001</v>
      </c>
      <c r="AX973" s="11">
        <v>1.0454810000000001</v>
      </c>
    </row>
    <row r="974" spans="21:50" x14ac:dyDescent="0.35">
      <c r="U974" s="11" t="s">
        <v>76</v>
      </c>
      <c r="V974" s="11">
        <v>1581</v>
      </c>
      <c r="W974" s="11">
        <v>-20.672352</v>
      </c>
      <c r="X974" s="11">
        <v>-19.410072</v>
      </c>
      <c r="Y974" s="11">
        <v>1.2622800000000001</v>
      </c>
      <c r="Z974" s="18">
        <f t="shared" si="25"/>
        <v>6.1061266758615569E-2</v>
      </c>
      <c r="AA974" s="11">
        <v>6.1061259999999997</v>
      </c>
      <c r="AS974" s="11" t="s">
        <v>83</v>
      </c>
      <c r="AT974" s="11">
        <v>965</v>
      </c>
      <c r="AU974" s="11">
        <v>12.274284</v>
      </c>
      <c r="AV974" s="11">
        <v>13.880056</v>
      </c>
      <c r="AW974" s="11">
        <v>1.605772</v>
      </c>
      <c r="AX974" s="11">
        <v>13.082409999999999</v>
      </c>
    </row>
    <row r="975" spans="21:50" x14ac:dyDescent="0.35">
      <c r="U975" s="11" t="s">
        <v>76</v>
      </c>
      <c r="V975" s="11">
        <v>64</v>
      </c>
      <c r="W975" s="11">
        <v>21.83935</v>
      </c>
      <c r="X975" s="11">
        <v>23.172436999999999</v>
      </c>
      <c r="Y975" s="11">
        <v>1.3330869999999999</v>
      </c>
      <c r="Z975" s="18">
        <f t="shared" si="25"/>
        <v>6.1040598735768233E-2</v>
      </c>
      <c r="AA975" s="11">
        <v>6.1040580000000002</v>
      </c>
      <c r="AS975" s="11" t="s">
        <v>76</v>
      </c>
      <c r="AT975" s="11">
        <v>966</v>
      </c>
      <c r="AU975" s="11">
        <v>-7.7862830000000001</v>
      </c>
      <c r="AV975" s="11">
        <v>-7.3495949999999999</v>
      </c>
      <c r="AW975" s="11">
        <v>0.43668800000000002</v>
      </c>
      <c r="AX975" s="11">
        <v>5.6084209999999999</v>
      </c>
    </row>
    <row r="976" spans="21:50" x14ac:dyDescent="0.35">
      <c r="U976" s="11" t="s">
        <v>76</v>
      </c>
      <c r="V976" s="11">
        <v>1810</v>
      </c>
      <c r="W976" s="11">
        <v>41.324047999999998</v>
      </c>
      <c r="X976" s="11">
        <v>38.810895000000002</v>
      </c>
      <c r="Y976" s="11">
        <v>2.513153</v>
      </c>
      <c r="Z976" s="18">
        <f t="shared" si="25"/>
        <v>6.0815750673796527E-2</v>
      </c>
      <c r="AA976" s="11">
        <v>6.0815739999999998</v>
      </c>
      <c r="AS976" s="11" t="s">
        <v>76</v>
      </c>
      <c r="AT976" s="11">
        <v>967</v>
      </c>
      <c r="AU976" s="11">
        <v>-15.518653</v>
      </c>
      <c r="AV976" s="11">
        <v>-16.716702999999999</v>
      </c>
      <c r="AW976" s="11">
        <v>1.1980500000000001</v>
      </c>
      <c r="AX976" s="11">
        <v>7.7200639999999998</v>
      </c>
    </row>
    <row r="977" spans="21:50" x14ac:dyDescent="0.35">
      <c r="U977" s="11" t="s">
        <v>76</v>
      </c>
      <c r="V977" s="11">
        <v>357</v>
      </c>
      <c r="W977" s="11">
        <v>-9.3646919999999998</v>
      </c>
      <c r="X977" s="11">
        <v>-9.9317519999999995</v>
      </c>
      <c r="Y977" s="11">
        <v>0.56706100000000004</v>
      </c>
      <c r="Z977" s="18">
        <f t="shared" si="25"/>
        <v>6.0553085995780756E-2</v>
      </c>
      <c r="AA977" s="11">
        <v>6.0553039999999996</v>
      </c>
      <c r="AS977" s="11" t="s">
        <v>78</v>
      </c>
      <c r="AT977" s="11">
        <v>968</v>
      </c>
      <c r="AU977" s="11">
        <v>-10.617820999999999</v>
      </c>
      <c r="AV977" s="11">
        <v>-14.262903</v>
      </c>
      <c r="AW977" s="11">
        <v>3.6450809999999998</v>
      </c>
      <c r="AX977" s="11">
        <v>34.329841999999999</v>
      </c>
    </row>
    <row r="978" spans="21:50" x14ac:dyDescent="0.35">
      <c r="U978" s="11" t="s">
        <v>76</v>
      </c>
      <c r="V978" s="11">
        <v>1207</v>
      </c>
      <c r="W978" s="11">
        <v>27.255751</v>
      </c>
      <c r="X978" s="11">
        <v>28.899823999999999</v>
      </c>
      <c r="Y978" s="11">
        <v>1.6440729999999999</v>
      </c>
      <c r="Z978" s="18">
        <f t="shared" si="25"/>
        <v>6.0320223794237036E-2</v>
      </c>
      <c r="AA978" s="11">
        <v>6.0320210000000003</v>
      </c>
      <c r="AS978" s="11" t="s">
        <v>76</v>
      </c>
      <c r="AT978" s="11">
        <v>969</v>
      </c>
      <c r="AU978" s="11">
        <v>5.3228350000000004</v>
      </c>
      <c r="AV978" s="11">
        <v>7.0059620000000002</v>
      </c>
      <c r="AW978" s="11">
        <v>1.683128</v>
      </c>
      <c r="AX978" s="11">
        <v>31.620892000000001</v>
      </c>
    </row>
    <row r="979" spans="21:50" x14ac:dyDescent="0.35">
      <c r="U979" s="11" t="s">
        <v>76</v>
      </c>
      <c r="V979" s="11">
        <v>1269</v>
      </c>
      <c r="W979" s="11">
        <v>-9.4414400000000001</v>
      </c>
      <c r="X979" s="11">
        <v>-10.009493000000001</v>
      </c>
      <c r="Y979" s="11">
        <v>0.56805300000000003</v>
      </c>
      <c r="Z979" s="18">
        <f t="shared" si="25"/>
        <v>6.0165928078767646E-2</v>
      </c>
      <c r="AA979" s="11">
        <v>6.0165899999999999</v>
      </c>
      <c r="AS979" s="11" t="s">
        <v>76</v>
      </c>
      <c r="AT979" s="11">
        <v>970</v>
      </c>
      <c r="AU979" s="11">
        <v>-0.58572500000000005</v>
      </c>
      <c r="AV979" s="11">
        <v>-4.2368030000000001</v>
      </c>
      <c r="AW979" s="11">
        <v>3.651078</v>
      </c>
      <c r="AX979" s="11" t="s">
        <v>77</v>
      </c>
    </row>
    <row r="980" spans="21:50" x14ac:dyDescent="0.35">
      <c r="U980" s="11" t="s">
        <v>76</v>
      </c>
      <c r="V980" s="11">
        <v>1399</v>
      </c>
      <c r="W980" s="11">
        <v>-9.2777410000000007</v>
      </c>
      <c r="X980" s="11">
        <v>-9.8343340000000001</v>
      </c>
      <c r="Y980" s="11">
        <v>0.556593</v>
      </c>
      <c r="Z980" s="18">
        <f t="shared" si="25"/>
        <v>5.9992297694018398E-2</v>
      </c>
      <c r="AA980" s="11">
        <v>5.9992330000000003</v>
      </c>
      <c r="AS980" s="11" t="s">
        <v>76</v>
      </c>
      <c r="AT980" s="11">
        <v>971</v>
      </c>
      <c r="AU980" s="11">
        <v>22.053481999999999</v>
      </c>
      <c r="AV980" s="11">
        <v>21.915759999999999</v>
      </c>
      <c r="AW980" s="11">
        <v>0.13772100000000001</v>
      </c>
      <c r="AX980" s="11">
        <v>0.62448700000000001</v>
      </c>
    </row>
    <row r="981" spans="21:50" x14ac:dyDescent="0.35">
      <c r="U981" s="11" t="s">
        <v>76</v>
      </c>
      <c r="V981" s="11">
        <v>2</v>
      </c>
      <c r="W981" s="11">
        <v>-5.8351920000000002</v>
      </c>
      <c r="X981" s="11">
        <v>-5.4853699999999996</v>
      </c>
      <c r="Y981" s="11">
        <v>0.349823</v>
      </c>
      <c r="Z981" s="18">
        <f t="shared" si="25"/>
        <v>5.9950555183102799E-2</v>
      </c>
      <c r="AA981" s="11">
        <v>5.99505</v>
      </c>
      <c r="AS981" s="11" t="s">
        <v>83</v>
      </c>
      <c r="AT981" s="11">
        <v>972</v>
      </c>
      <c r="AU981" s="11">
        <v>29.983938999999999</v>
      </c>
      <c r="AV981" s="11">
        <v>37.429237999999998</v>
      </c>
      <c r="AW981" s="11">
        <v>7.4452980000000002</v>
      </c>
      <c r="AX981" s="11">
        <v>24.830953999999998</v>
      </c>
    </row>
    <row r="982" spans="21:50" x14ac:dyDescent="0.35">
      <c r="U982" s="11" t="s">
        <v>76</v>
      </c>
      <c r="V982" s="11">
        <v>425</v>
      </c>
      <c r="W982" s="11">
        <v>15.154709</v>
      </c>
      <c r="X982" s="11">
        <v>16.063058999999999</v>
      </c>
      <c r="Y982" s="11">
        <v>0.90834999999999999</v>
      </c>
      <c r="Z982" s="18">
        <f t="shared" si="25"/>
        <v>5.9938465331138988E-2</v>
      </c>
      <c r="AA982" s="11">
        <v>5.9938440000000002</v>
      </c>
      <c r="AS982" s="11" t="s">
        <v>76</v>
      </c>
      <c r="AT982" s="11">
        <v>973</v>
      </c>
      <c r="AU982" s="11">
        <v>-5.6446999999999997E-2</v>
      </c>
      <c r="AV982" s="11">
        <v>-5.2952690000000002</v>
      </c>
      <c r="AW982" s="11">
        <v>5.2388219999999999</v>
      </c>
      <c r="AX982" s="11" t="s">
        <v>77</v>
      </c>
    </row>
    <row r="983" spans="21:50" x14ac:dyDescent="0.35">
      <c r="U983" s="11" t="s">
        <v>76</v>
      </c>
      <c r="V983" s="11">
        <v>299</v>
      </c>
      <c r="W983" s="11">
        <v>19.695332000000001</v>
      </c>
      <c r="X983" s="11">
        <v>18.517386999999999</v>
      </c>
      <c r="Y983" s="11">
        <v>1.177945</v>
      </c>
      <c r="Z983" s="18">
        <f t="shared" si="25"/>
        <v>5.9808334279411991E-2</v>
      </c>
      <c r="AA983" s="11">
        <v>5.9808339999999998</v>
      </c>
      <c r="AS983" s="11" t="s">
        <v>78</v>
      </c>
      <c r="AT983" s="11">
        <v>974</v>
      </c>
      <c r="AU983" s="11">
        <v>-5.0156510000000001</v>
      </c>
      <c r="AV983" s="11">
        <v>-10.044812</v>
      </c>
      <c r="AW983" s="11">
        <v>5.0291620000000004</v>
      </c>
      <c r="AX983" s="11" t="s">
        <v>77</v>
      </c>
    </row>
    <row r="984" spans="21:50" x14ac:dyDescent="0.35">
      <c r="U984" s="11" t="s">
        <v>76</v>
      </c>
      <c r="V984" s="11">
        <v>1370</v>
      </c>
      <c r="W984" s="11">
        <v>24.356370999999999</v>
      </c>
      <c r="X984" s="11">
        <v>22.904408</v>
      </c>
      <c r="Y984" s="11">
        <v>1.451962</v>
      </c>
      <c r="Z984" s="18">
        <f t="shared" si="25"/>
        <v>5.9613232201135381E-2</v>
      </c>
      <c r="AA984" s="11">
        <v>5.9613240000000003</v>
      </c>
      <c r="AS984" s="11" t="s">
        <v>83</v>
      </c>
      <c r="AT984" s="11">
        <v>975</v>
      </c>
      <c r="AU984" s="11">
        <v>12.629989</v>
      </c>
      <c r="AV984" s="11">
        <v>9.6344849999999997</v>
      </c>
      <c r="AW984" s="11">
        <v>2.9955039999999999</v>
      </c>
      <c r="AX984" s="11">
        <v>23.717395</v>
      </c>
    </row>
    <row r="985" spans="21:50" x14ac:dyDescent="0.35">
      <c r="U985" s="11" t="s">
        <v>76</v>
      </c>
      <c r="V985" s="11">
        <v>1507</v>
      </c>
      <c r="W985" s="11">
        <v>-6.876093</v>
      </c>
      <c r="X985" s="11">
        <v>-7.2855980000000002</v>
      </c>
      <c r="Y985" s="11">
        <v>0.40950599999999998</v>
      </c>
      <c r="Z985" s="18">
        <f t="shared" si="25"/>
        <v>5.9555040922221379E-2</v>
      </c>
      <c r="AA985" s="11">
        <v>5.9554999999999998</v>
      </c>
      <c r="AS985" s="11" t="s">
        <v>76</v>
      </c>
      <c r="AT985" s="11">
        <v>976</v>
      </c>
      <c r="AU985" s="11">
        <v>-3.775077</v>
      </c>
      <c r="AV985" s="11">
        <v>-6.3117070000000002</v>
      </c>
      <c r="AW985" s="11">
        <v>2.5366300000000002</v>
      </c>
      <c r="AX985" s="11">
        <v>67.194108</v>
      </c>
    </row>
    <row r="986" spans="21:50" x14ac:dyDescent="0.35">
      <c r="U986" s="11" t="s">
        <v>76</v>
      </c>
      <c r="V986" s="11">
        <v>1224</v>
      </c>
      <c r="W986" s="11">
        <v>-18.452394000000002</v>
      </c>
      <c r="X986" s="11">
        <v>-17.355474000000001</v>
      </c>
      <c r="Y986" s="11">
        <v>1.0969199999999999</v>
      </c>
      <c r="Z986" s="18">
        <f t="shared" si="25"/>
        <v>5.944594506273819E-2</v>
      </c>
      <c r="AA986" s="11">
        <v>5.9445949999999996</v>
      </c>
      <c r="AS986" s="11" t="s">
        <v>76</v>
      </c>
      <c r="AT986" s="11">
        <v>977</v>
      </c>
      <c r="AU986" s="11">
        <v>27.639258999999999</v>
      </c>
      <c r="AV986" s="11">
        <v>30.659690000000001</v>
      </c>
      <c r="AW986" s="11">
        <v>3.0204309999999999</v>
      </c>
      <c r="AX986" s="11">
        <v>10.928046999999999</v>
      </c>
    </row>
    <row r="987" spans="21:50" x14ac:dyDescent="0.35">
      <c r="U987" s="11" t="s">
        <v>76</v>
      </c>
      <c r="V987" s="11">
        <v>1554</v>
      </c>
      <c r="W987" s="11">
        <v>19.850728</v>
      </c>
      <c r="X987" s="11">
        <v>21.029872000000001</v>
      </c>
      <c r="Y987" s="11">
        <v>1.179144</v>
      </c>
      <c r="Z987" s="18">
        <f t="shared" si="25"/>
        <v>5.9400541884408471E-2</v>
      </c>
      <c r="AA987" s="11">
        <v>5.9400529999999998</v>
      </c>
      <c r="AS987" s="11" t="s">
        <v>76</v>
      </c>
      <c r="AT987" s="11">
        <v>978</v>
      </c>
      <c r="AU987" s="11">
        <v>-13.025342</v>
      </c>
      <c r="AV987" s="11">
        <v>-10.469331</v>
      </c>
      <c r="AW987" s="11">
        <v>2.5560109999999998</v>
      </c>
      <c r="AX987" s="11">
        <v>19.623369</v>
      </c>
    </row>
    <row r="988" spans="21:50" x14ac:dyDescent="0.35">
      <c r="U988" s="11" t="s">
        <v>76</v>
      </c>
      <c r="V988" s="11">
        <v>1340</v>
      </c>
      <c r="W988" s="11">
        <v>-15.874509</v>
      </c>
      <c r="X988" s="11">
        <v>-16.814312999999999</v>
      </c>
      <c r="Y988" s="11">
        <v>0.93980399999999997</v>
      </c>
      <c r="Z988" s="18">
        <f t="shared" si="25"/>
        <v>5.9202083037654896E-2</v>
      </c>
      <c r="AA988" s="11">
        <v>5.9202110000000001</v>
      </c>
      <c r="AS988" s="11" t="s">
        <v>76</v>
      </c>
      <c r="AT988" s="11">
        <v>979</v>
      </c>
      <c r="AU988" s="11">
        <v>2.6167099999999999</v>
      </c>
      <c r="AV988" s="11">
        <v>1.0265979999999999</v>
      </c>
      <c r="AW988" s="11">
        <v>1.5901110000000001</v>
      </c>
      <c r="AX988" s="11">
        <v>60.767586000000001</v>
      </c>
    </row>
    <row r="989" spans="21:50" x14ac:dyDescent="0.35">
      <c r="U989" s="11" t="s">
        <v>76</v>
      </c>
      <c r="V989" s="11">
        <v>372</v>
      </c>
      <c r="W989" s="11">
        <v>19.366142</v>
      </c>
      <c r="X989" s="11">
        <v>18.227270000000001</v>
      </c>
      <c r="Y989" s="11">
        <v>1.1388720000000001</v>
      </c>
      <c r="Z989" s="18">
        <f t="shared" si="25"/>
        <v>5.8807376296218426E-2</v>
      </c>
      <c r="AA989" s="11">
        <v>5.8807359999999997</v>
      </c>
      <c r="AS989" s="11" t="s">
        <v>83</v>
      </c>
      <c r="AT989" s="11">
        <v>980</v>
      </c>
      <c r="AU989" s="11">
        <v>9.2317250000000008</v>
      </c>
      <c r="AV989" s="11">
        <v>15.459688999999999</v>
      </c>
      <c r="AW989" s="11">
        <v>6.2279640000000001</v>
      </c>
      <c r="AX989" s="11">
        <v>67.462624000000005</v>
      </c>
    </row>
    <row r="990" spans="21:50" x14ac:dyDescent="0.35">
      <c r="U990" s="11" t="s">
        <v>76</v>
      </c>
      <c r="V990" s="11">
        <v>1975</v>
      </c>
      <c r="W990" s="11">
        <v>-12.124343</v>
      </c>
      <c r="X990" s="11">
        <v>-12.836029</v>
      </c>
      <c r="Y990" s="11">
        <v>0.71168600000000004</v>
      </c>
      <c r="Z990" s="18">
        <f t="shared" si="25"/>
        <v>5.8698933212298604E-2</v>
      </c>
      <c r="AA990" s="11">
        <v>5.8698899999999998</v>
      </c>
      <c r="AS990" s="11" t="s">
        <v>76</v>
      </c>
      <c r="AT990" s="11">
        <v>981</v>
      </c>
      <c r="AU990" s="11">
        <v>-13.933903000000001</v>
      </c>
      <c r="AV990" s="11">
        <v>-12.06578</v>
      </c>
      <c r="AW990" s="11">
        <v>1.868123</v>
      </c>
      <c r="AX990" s="11">
        <v>13.407033999999999</v>
      </c>
    </row>
    <row r="991" spans="21:50" x14ac:dyDescent="0.35">
      <c r="U991" s="11" t="s">
        <v>76</v>
      </c>
      <c r="V991" s="11">
        <v>1230</v>
      </c>
      <c r="W991" s="11">
        <v>25.835742</v>
      </c>
      <c r="X991" s="11">
        <v>24.330209</v>
      </c>
      <c r="Y991" s="11">
        <v>1.505533</v>
      </c>
      <c r="Z991" s="18">
        <f t="shared" si="25"/>
        <v>5.8273263450300754E-2</v>
      </c>
      <c r="AA991" s="11">
        <v>5.8273270000000004</v>
      </c>
      <c r="AS991" s="11" t="s">
        <v>76</v>
      </c>
      <c r="AT991" s="11">
        <v>982</v>
      </c>
      <c r="AU991" s="11">
        <v>37.645397000000003</v>
      </c>
      <c r="AV991" s="11">
        <v>38.682239000000003</v>
      </c>
      <c r="AW991" s="11">
        <v>1.036842</v>
      </c>
      <c r="AX991" s="11">
        <v>2.7542330000000002</v>
      </c>
    </row>
    <row r="992" spans="21:50" x14ac:dyDescent="0.35">
      <c r="U992" s="11" t="s">
        <v>76</v>
      </c>
      <c r="V992" s="11">
        <v>1396</v>
      </c>
      <c r="W992" s="11">
        <v>-15.740849000000001</v>
      </c>
      <c r="X992" s="11">
        <v>-14.824061</v>
      </c>
      <c r="Y992" s="11">
        <v>0.91678800000000005</v>
      </c>
      <c r="Z992" s="18">
        <f t="shared" si="25"/>
        <v>5.8242601780882343E-2</v>
      </c>
      <c r="AA992" s="11">
        <v>5.8242609999999999</v>
      </c>
      <c r="AS992" s="11" t="s">
        <v>78</v>
      </c>
      <c r="AT992" s="11">
        <v>983</v>
      </c>
      <c r="AU992" s="11">
        <v>43.170561999999997</v>
      </c>
      <c r="AV992" s="11">
        <v>40.820917000000001</v>
      </c>
      <c r="AW992" s="11">
        <v>2.3496450000000002</v>
      </c>
      <c r="AX992" s="11">
        <v>5.4427019999999997</v>
      </c>
    </row>
    <row r="993" spans="21:50" x14ac:dyDescent="0.35">
      <c r="U993" s="11" t="s">
        <v>76</v>
      </c>
      <c r="V993" s="11">
        <v>1764</v>
      </c>
      <c r="W993" s="11">
        <v>15.303824000000001</v>
      </c>
      <c r="X993" s="11">
        <v>16.194776999999998</v>
      </c>
      <c r="Y993" s="11">
        <v>0.89095199999999997</v>
      </c>
      <c r="Z993" s="18">
        <f t="shared" si="25"/>
        <v>5.8217606266250839E-2</v>
      </c>
      <c r="AA993" s="11">
        <v>5.8217629999999998</v>
      </c>
      <c r="AS993" s="11" t="s">
        <v>76</v>
      </c>
      <c r="AT993" s="11">
        <v>984</v>
      </c>
      <c r="AU993" s="11">
        <v>8.6264120000000002</v>
      </c>
      <c r="AV993" s="11">
        <v>9.5928989999999992</v>
      </c>
      <c r="AW993" s="11">
        <v>0.96648800000000001</v>
      </c>
      <c r="AX993" s="11">
        <v>11.203823</v>
      </c>
    </row>
    <row r="994" spans="21:50" x14ac:dyDescent="0.35">
      <c r="U994" s="11" t="s">
        <v>76</v>
      </c>
      <c r="V994" s="11">
        <v>772</v>
      </c>
      <c r="W994" s="11">
        <v>-25.116727999999998</v>
      </c>
      <c r="X994" s="11">
        <v>-23.660433000000001</v>
      </c>
      <c r="Y994" s="11">
        <v>1.456296</v>
      </c>
      <c r="Z994" s="18">
        <f t="shared" si="25"/>
        <v>5.7981119196736139E-2</v>
      </c>
      <c r="AA994" s="11">
        <v>5.7981100000000003</v>
      </c>
      <c r="AS994" s="11" t="s">
        <v>76</v>
      </c>
      <c r="AT994" s="11">
        <v>985</v>
      </c>
      <c r="AU994" s="11">
        <v>-1.8338840000000001</v>
      </c>
      <c r="AV994" s="11">
        <v>0.44501600000000002</v>
      </c>
      <c r="AW994" s="11">
        <v>2.2789000000000001</v>
      </c>
      <c r="AX994" s="11" t="s">
        <v>77</v>
      </c>
    </row>
    <row r="995" spans="21:50" x14ac:dyDescent="0.35">
      <c r="U995" s="11" t="s">
        <v>76</v>
      </c>
      <c r="V995" s="11">
        <v>1736</v>
      </c>
      <c r="W995" s="11">
        <v>-4.8031389999999998</v>
      </c>
      <c r="X995" s="11">
        <v>-5.0810789999999999</v>
      </c>
      <c r="Y995" s="11">
        <v>0.27794000000000002</v>
      </c>
      <c r="Z995" s="18">
        <f t="shared" si="25"/>
        <v>5.7866324501539522E-2</v>
      </c>
      <c r="AA995" s="11">
        <v>5.7866220000000004</v>
      </c>
      <c r="AS995" s="11" t="s">
        <v>78</v>
      </c>
      <c r="AT995" s="11">
        <v>986</v>
      </c>
      <c r="AU995" s="11">
        <v>-21.066108</v>
      </c>
      <c r="AV995" s="11">
        <v>-21.018597</v>
      </c>
      <c r="AW995" s="11">
        <v>4.7511999999999999E-2</v>
      </c>
      <c r="AX995" s="11">
        <v>0.22553699999999999</v>
      </c>
    </row>
    <row r="996" spans="21:50" x14ac:dyDescent="0.35">
      <c r="U996" s="11" t="s">
        <v>76</v>
      </c>
      <c r="V996" s="11">
        <v>1035</v>
      </c>
      <c r="W996" s="11">
        <v>-25.330169999999999</v>
      </c>
      <c r="X996" s="11">
        <v>-23.865613</v>
      </c>
      <c r="Y996" s="11">
        <v>1.464558</v>
      </c>
      <c r="Z996" s="18">
        <f t="shared" si="25"/>
        <v>5.7818719732240252E-2</v>
      </c>
      <c r="AA996" s="11">
        <v>5.7818709999999998</v>
      </c>
      <c r="AS996" s="11" t="s">
        <v>83</v>
      </c>
      <c r="AT996" s="11">
        <v>987</v>
      </c>
      <c r="AU996" s="11">
        <v>-20.655266000000001</v>
      </c>
      <c r="AV996" s="11">
        <v>-19.683297</v>
      </c>
      <c r="AW996" s="11">
        <v>0.97196899999999997</v>
      </c>
      <c r="AX996" s="11">
        <v>4.705673</v>
      </c>
    </row>
    <row r="997" spans="21:50" x14ac:dyDescent="0.35">
      <c r="U997" s="11" t="s">
        <v>76</v>
      </c>
      <c r="V997" s="11">
        <v>187</v>
      </c>
      <c r="W997" s="11">
        <v>33.964556000000002</v>
      </c>
      <c r="X997" s="11">
        <v>32.012515</v>
      </c>
      <c r="Y997" s="11">
        <v>1.9520420000000001</v>
      </c>
      <c r="Z997" s="18">
        <f t="shared" si="25"/>
        <v>5.7472913822279904E-2</v>
      </c>
      <c r="AA997" s="11">
        <v>5.7472909999999997</v>
      </c>
      <c r="AS997" s="11" t="s">
        <v>76</v>
      </c>
      <c r="AT997" s="11">
        <v>988</v>
      </c>
      <c r="AU997" s="11">
        <v>-16.415751</v>
      </c>
      <c r="AV997" s="11">
        <v>-14.681172</v>
      </c>
      <c r="AW997" s="11">
        <v>1.7345790000000001</v>
      </c>
      <c r="AX997" s="11">
        <v>10.566553000000001</v>
      </c>
    </row>
    <row r="998" spans="21:50" x14ac:dyDescent="0.35">
      <c r="U998" s="11" t="s">
        <v>76</v>
      </c>
      <c r="V998" s="11">
        <v>1125</v>
      </c>
      <c r="W998" s="11">
        <v>-15.826700000000001</v>
      </c>
      <c r="X998" s="11">
        <v>-14.919897000000001</v>
      </c>
      <c r="Y998" s="11">
        <v>0.90680300000000003</v>
      </c>
      <c r="Z998" s="18">
        <f t="shared" si="25"/>
        <v>5.729577233409365E-2</v>
      </c>
      <c r="AA998" s="11">
        <v>5.7295790000000002</v>
      </c>
      <c r="AS998" s="11" t="s">
        <v>76</v>
      </c>
      <c r="AT998" s="11">
        <v>989</v>
      </c>
      <c r="AU998" s="11">
        <v>-1.7777940000000001</v>
      </c>
      <c r="AV998" s="11">
        <v>-1.6995039999999999</v>
      </c>
      <c r="AW998" s="11">
        <v>7.8289999999999998E-2</v>
      </c>
      <c r="AX998" s="11">
        <v>4.4037879999999996</v>
      </c>
    </row>
    <row r="999" spans="21:50" x14ac:dyDescent="0.35">
      <c r="U999" s="11" t="s">
        <v>76</v>
      </c>
      <c r="V999" s="11">
        <v>689</v>
      </c>
      <c r="W999" s="11">
        <v>10.730331</v>
      </c>
      <c r="X999" s="11">
        <v>10.115926999999999</v>
      </c>
      <c r="Y999" s="11">
        <v>0.61440399999999995</v>
      </c>
      <c r="Z999" s="18">
        <f t="shared" si="25"/>
        <v>5.7258625106718516E-2</v>
      </c>
      <c r="AA999" s="11">
        <v>5.7258639999999996</v>
      </c>
      <c r="AS999" s="11" t="s">
        <v>76</v>
      </c>
      <c r="AT999" s="11">
        <v>990</v>
      </c>
      <c r="AU999" s="11">
        <v>26.393166999999998</v>
      </c>
      <c r="AV999" s="11">
        <v>27.062616999999999</v>
      </c>
      <c r="AW999" s="11">
        <v>0.66944999999999999</v>
      </c>
      <c r="AX999" s="11">
        <v>2.536454</v>
      </c>
    </row>
    <row r="1000" spans="21:50" x14ac:dyDescent="0.35">
      <c r="U1000" s="11" t="s">
        <v>76</v>
      </c>
      <c r="V1000" s="11">
        <v>1982</v>
      </c>
      <c r="W1000" s="11">
        <v>-9.9037129999999998</v>
      </c>
      <c r="X1000" s="11">
        <v>-10.470238999999999</v>
      </c>
      <c r="Y1000" s="11">
        <v>0.56652499999999995</v>
      </c>
      <c r="Z1000" s="18">
        <f t="shared" si="25"/>
        <v>5.7203293350685747E-2</v>
      </c>
      <c r="AA1000" s="11">
        <v>5.720332</v>
      </c>
      <c r="AS1000" s="11" t="s">
        <v>76</v>
      </c>
      <c r="AT1000" s="11">
        <v>991</v>
      </c>
      <c r="AU1000" s="11">
        <v>18.909914000000001</v>
      </c>
      <c r="AV1000" s="11">
        <v>17.926341000000001</v>
      </c>
      <c r="AW1000" s="11">
        <v>0.98357300000000003</v>
      </c>
      <c r="AX1000" s="11">
        <v>5.2013600000000002</v>
      </c>
    </row>
    <row r="1001" spans="21:50" x14ac:dyDescent="0.35">
      <c r="U1001" s="11" t="s">
        <v>76</v>
      </c>
      <c r="V1001" s="11">
        <v>134</v>
      </c>
      <c r="W1001" s="11">
        <v>37.197873999999999</v>
      </c>
      <c r="X1001" s="11">
        <v>35.073776000000002</v>
      </c>
      <c r="Y1001" s="11">
        <v>2.124098</v>
      </c>
      <c r="Z1001" s="18">
        <f t="shared" si="25"/>
        <v>5.7102672050558592E-2</v>
      </c>
      <c r="AA1001" s="11">
        <v>5.7102680000000001</v>
      </c>
      <c r="AS1001" s="11" t="s">
        <v>76</v>
      </c>
      <c r="AT1001" s="11">
        <v>992</v>
      </c>
      <c r="AU1001" s="11">
        <v>-21.713104000000001</v>
      </c>
      <c r="AV1001" s="11">
        <v>-22.847577999999999</v>
      </c>
      <c r="AW1001" s="11">
        <v>1.134474</v>
      </c>
      <c r="AX1001" s="11">
        <v>5.224837</v>
      </c>
    </row>
    <row r="1002" spans="21:50" x14ac:dyDescent="0.35">
      <c r="U1002" s="11" t="s">
        <v>76</v>
      </c>
      <c r="V1002" s="11">
        <v>1779</v>
      </c>
      <c r="W1002" s="11">
        <v>27.166114</v>
      </c>
      <c r="X1002" s="11">
        <v>25.617021000000001</v>
      </c>
      <c r="Y1002" s="11">
        <v>1.5490930000000001</v>
      </c>
      <c r="Z1002" s="18">
        <f t="shared" si="25"/>
        <v>5.7022988271344222E-2</v>
      </c>
      <c r="AA1002" s="11">
        <v>5.7023000000000001</v>
      </c>
      <c r="AS1002" s="11" t="s">
        <v>76</v>
      </c>
      <c r="AT1002" s="11">
        <v>993</v>
      </c>
      <c r="AU1002" s="11">
        <v>-12.128259999999999</v>
      </c>
      <c r="AV1002" s="11">
        <v>-12.798565</v>
      </c>
      <c r="AW1002" s="11">
        <v>0.67030400000000001</v>
      </c>
      <c r="AX1002" s="11">
        <v>5.5267980000000003</v>
      </c>
    </row>
    <row r="1003" spans="21:50" x14ac:dyDescent="0.35">
      <c r="U1003" s="11" t="s">
        <v>76</v>
      </c>
      <c r="V1003" s="11">
        <v>105</v>
      </c>
      <c r="W1003" s="11">
        <v>29.791526000000001</v>
      </c>
      <c r="X1003" s="11">
        <v>28.097933999999999</v>
      </c>
      <c r="Y1003" s="11">
        <v>1.693592</v>
      </c>
      <c r="Z1003" s="18">
        <f t="shared" si="25"/>
        <v>5.6848111775140354E-2</v>
      </c>
      <c r="AA1003" s="11">
        <v>5.6848109999999998</v>
      </c>
      <c r="AS1003" s="11" t="s">
        <v>78</v>
      </c>
      <c r="AT1003" s="11">
        <v>994</v>
      </c>
      <c r="AU1003" s="11">
        <v>-27.238420999999999</v>
      </c>
      <c r="AV1003" s="11">
        <v>-25.203692</v>
      </c>
      <c r="AW1003" s="11">
        <v>2.034729</v>
      </c>
      <c r="AX1003" s="11">
        <v>7.4700709999999999</v>
      </c>
    </row>
    <row r="1004" spans="21:50" x14ac:dyDescent="0.35">
      <c r="U1004" s="11" t="s">
        <v>76</v>
      </c>
      <c r="V1004" s="11">
        <v>480</v>
      </c>
      <c r="W1004" s="11">
        <v>-9.6976399999999998</v>
      </c>
      <c r="X1004" s="11">
        <v>-10.246867</v>
      </c>
      <c r="Y1004" s="11">
        <v>0.54922700000000002</v>
      </c>
      <c r="Z1004" s="18">
        <f t="shared" si="25"/>
        <v>5.6635119472366477E-2</v>
      </c>
      <c r="AA1004" s="11">
        <v>5.6635090000000003</v>
      </c>
      <c r="AS1004" s="11" t="s">
        <v>76</v>
      </c>
      <c r="AT1004" s="11">
        <v>995</v>
      </c>
      <c r="AU1004" s="11">
        <v>-16.310863999999999</v>
      </c>
      <c r="AV1004" s="11">
        <v>-18.981076999999999</v>
      </c>
      <c r="AW1004" s="11">
        <v>2.6702129999999999</v>
      </c>
      <c r="AX1004" s="11">
        <v>16.370764999999999</v>
      </c>
    </row>
    <row r="1005" spans="21:50" x14ac:dyDescent="0.35">
      <c r="U1005" s="11" t="s">
        <v>76</v>
      </c>
      <c r="V1005" s="11">
        <v>1284</v>
      </c>
      <c r="W1005" s="11">
        <v>-17.514295000000001</v>
      </c>
      <c r="X1005" s="11">
        <v>-18.503792000000001</v>
      </c>
      <c r="Y1005" s="11">
        <v>0.98949699999999996</v>
      </c>
      <c r="Z1005" s="18">
        <f t="shared" si="25"/>
        <v>5.6496536115213311E-2</v>
      </c>
      <c r="AA1005" s="11">
        <v>5.6496529999999998</v>
      </c>
      <c r="AS1005" s="11" t="s">
        <v>83</v>
      </c>
      <c r="AT1005" s="11">
        <v>996</v>
      </c>
      <c r="AU1005" s="11">
        <v>-6.8249519999999997</v>
      </c>
      <c r="AV1005" s="11">
        <v>-4.3126480000000003</v>
      </c>
      <c r="AW1005" s="11">
        <v>2.5123039999999999</v>
      </c>
      <c r="AX1005" s="11">
        <v>36.810571000000003</v>
      </c>
    </row>
    <row r="1006" spans="21:50" x14ac:dyDescent="0.35">
      <c r="U1006" s="11" t="s">
        <v>76</v>
      </c>
      <c r="V1006" s="11">
        <v>1528</v>
      </c>
      <c r="W1006" s="11">
        <v>30.874583999999999</v>
      </c>
      <c r="X1006" s="11">
        <v>32.609656999999999</v>
      </c>
      <c r="Y1006" s="11">
        <v>1.7350730000000001</v>
      </c>
      <c r="Z1006" s="18">
        <f t="shared" si="25"/>
        <v>5.6197453543017785E-2</v>
      </c>
      <c r="AA1006" s="11">
        <v>5.619745</v>
      </c>
      <c r="AS1006" s="11" t="s">
        <v>76</v>
      </c>
      <c r="AT1006" s="11">
        <v>997</v>
      </c>
      <c r="AU1006" s="11">
        <v>5.8279829999999997</v>
      </c>
      <c r="AV1006" s="11">
        <v>6.9793799999999999</v>
      </c>
      <c r="AW1006" s="11">
        <v>1.151397</v>
      </c>
      <c r="AX1006" s="11">
        <v>19.756361999999999</v>
      </c>
    </row>
    <row r="1007" spans="21:50" x14ac:dyDescent="0.35">
      <c r="U1007" s="11" t="s">
        <v>76</v>
      </c>
      <c r="V1007" s="11">
        <v>966</v>
      </c>
      <c r="W1007" s="11">
        <v>-7.7862830000000001</v>
      </c>
      <c r="X1007" s="11">
        <v>-7.3495949999999999</v>
      </c>
      <c r="Y1007" s="11">
        <v>0.43668800000000002</v>
      </c>
      <c r="Z1007" s="18">
        <f t="shared" si="25"/>
        <v>5.608427024807601E-2</v>
      </c>
      <c r="AA1007" s="11">
        <v>5.6084209999999999</v>
      </c>
      <c r="AS1007" s="11" t="s">
        <v>83</v>
      </c>
      <c r="AT1007" s="11">
        <v>998</v>
      </c>
      <c r="AU1007" s="11">
        <v>-6.7058590000000002</v>
      </c>
      <c r="AV1007" s="11">
        <v>-3.7047699999999999</v>
      </c>
      <c r="AW1007" s="11">
        <v>3.0010880000000002</v>
      </c>
      <c r="AX1007" s="11">
        <v>44.753230000000002</v>
      </c>
    </row>
    <row r="1008" spans="21:50" x14ac:dyDescent="0.35">
      <c r="U1008" s="11" t="s">
        <v>76</v>
      </c>
      <c r="V1008" s="11">
        <v>1828</v>
      </c>
      <c r="W1008" s="11">
        <v>-16.024688999999999</v>
      </c>
      <c r="X1008" s="11">
        <v>-16.921282999999999</v>
      </c>
      <c r="Y1008" s="11">
        <v>0.896594</v>
      </c>
      <c r="Z1008" s="18">
        <f t="shared" si="25"/>
        <v>5.5950789434977492E-2</v>
      </c>
      <c r="AA1008" s="11">
        <v>5.5950810000000004</v>
      </c>
      <c r="AS1008" s="11" t="s">
        <v>76</v>
      </c>
      <c r="AT1008" s="11">
        <v>999</v>
      </c>
      <c r="AU1008" s="11">
        <v>-13.472830999999999</v>
      </c>
      <c r="AV1008" s="11">
        <v>-13.151025000000001</v>
      </c>
      <c r="AW1008" s="11">
        <v>0.32180599999999998</v>
      </c>
      <c r="AX1008" s="11">
        <v>2.3885559999999999</v>
      </c>
    </row>
    <row r="1009" spans="21:50" x14ac:dyDescent="0.35">
      <c r="U1009" s="11" t="s">
        <v>76</v>
      </c>
      <c r="V1009" s="11">
        <v>1498</v>
      </c>
      <c r="W1009" s="11">
        <v>-20.407712</v>
      </c>
      <c r="X1009" s="11">
        <v>-21.546196999999999</v>
      </c>
      <c r="Y1009" s="11">
        <v>1.138485</v>
      </c>
      <c r="Z1009" s="18">
        <f t="shared" si="25"/>
        <v>5.5786998562112201E-2</v>
      </c>
      <c r="AA1009" s="11">
        <v>5.5787009999999997</v>
      </c>
      <c r="AS1009" s="11" t="s">
        <v>76</v>
      </c>
      <c r="AT1009" s="11">
        <v>1000</v>
      </c>
      <c r="AU1009" s="11">
        <v>-10.024051999999999</v>
      </c>
      <c r="AV1009" s="11">
        <v>-11.320097000000001</v>
      </c>
      <c r="AW1009" s="11">
        <v>1.2960449999999999</v>
      </c>
      <c r="AX1009" s="11">
        <v>12.929353000000001</v>
      </c>
    </row>
    <row r="1010" spans="21:50" x14ac:dyDescent="0.35">
      <c r="U1010" s="11" t="s">
        <v>76</v>
      </c>
      <c r="V1010" s="11">
        <v>824</v>
      </c>
      <c r="W1010" s="11">
        <v>-17.202969</v>
      </c>
      <c r="X1010" s="11">
        <v>-18.160637000000001</v>
      </c>
      <c r="Y1010" s="11">
        <v>0.95766799999999996</v>
      </c>
      <c r="Z1010" s="18">
        <f t="shared" si="25"/>
        <v>5.5668762758335495E-2</v>
      </c>
      <c r="AA1010" s="11">
        <v>5.5668769999999999</v>
      </c>
      <c r="AS1010" s="11" t="s">
        <v>76</v>
      </c>
      <c r="AT1010" s="11">
        <v>1001</v>
      </c>
      <c r="AU1010" s="11">
        <v>-9.7593519999999998</v>
      </c>
      <c r="AV1010" s="11">
        <v>-10.276638999999999</v>
      </c>
      <c r="AW1010" s="11">
        <v>0.51728700000000005</v>
      </c>
      <c r="AX1010" s="11">
        <v>5.300421</v>
      </c>
    </row>
    <row r="1011" spans="21:50" x14ac:dyDescent="0.35">
      <c r="U1011" s="11" t="s">
        <v>76</v>
      </c>
      <c r="V1011" s="11">
        <v>1485</v>
      </c>
      <c r="W1011" s="11">
        <v>20.227356</v>
      </c>
      <c r="X1011" s="11">
        <v>19.106480999999999</v>
      </c>
      <c r="Y1011" s="11">
        <v>1.1208750000000001</v>
      </c>
      <c r="Z1011" s="18">
        <f t="shared" si="25"/>
        <v>5.5413816813230557E-2</v>
      </c>
      <c r="AA1011" s="11">
        <v>5.5413800000000002</v>
      </c>
      <c r="AS1011" s="11" t="s">
        <v>78</v>
      </c>
      <c r="AT1011" s="11">
        <v>1002</v>
      </c>
      <c r="AU1011" s="11">
        <v>18.711037000000001</v>
      </c>
      <c r="AV1011" s="11">
        <v>16.099143999999999</v>
      </c>
      <c r="AW1011" s="11">
        <v>2.6118929999999998</v>
      </c>
      <c r="AX1011" s="11">
        <v>13.959103000000001</v>
      </c>
    </row>
    <row r="1012" spans="21:50" x14ac:dyDescent="0.35">
      <c r="U1012" s="11" t="s">
        <v>76</v>
      </c>
      <c r="V1012" s="11">
        <v>993</v>
      </c>
      <c r="W1012" s="11">
        <v>-12.128259999999999</v>
      </c>
      <c r="X1012" s="11">
        <v>-12.798565</v>
      </c>
      <c r="Y1012" s="11">
        <v>0.67030400000000001</v>
      </c>
      <c r="Z1012" s="18">
        <f t="shared" si="25"/>
        <v>5.5267944453697405E-2</v>
      </c>
      <c r="AA1012" s="11">
        <v>5.5267980000000003</v>
      </c>
      <c r="AS1012" s="11" t="s">
        <v>76</v>
      </c>
      <c r="AT1012" s="11">
        <v>1003</v>
      </c>
      <c r="AU1012" s="11">
        <v>-15.195759000000001</v>
      </c>
      <c r="AV1012" s="11">
        <v>-13.753669</v>
      </c>
      <c r="AW1012" s="11">
        <v>1.4420900000000001</v>
      </c>
      <c r="AX1012" s="11">
        <v>9.4900789999999997</v>
      </c>
    </row>
    <row r="1013" spans="21:50" x14ac:dyDescent="0.35">
      <c r="U1013" s="11" t="s">
        <v>76</v>
      </c>
      <c r="V1013" s="11">
        <v>806</v>
      </c>
      <c r="W1013" s="11">
        <v>9.5665560000000003</v>
      </c>
      <c r="X1013" s="11">
        <v>9.0381990000000005</v>
      </c>
      <c r="Y1013" s="11">
        <v>0.52835699999999997</v>
      </c>
      <c r="Z1013" s="18">
        <f t="shared" si="25"/>
        <v>5.5229593596692474E-2</v>
      </c>
      <c r="AA1013" s="11">
        <v>5.5229549999999996</v>
      </c>
      <c r="AS1013" s="11" t="s">
        <v>76</v>
      </c>
      <c r="AT1013" s="11">
        <v>1004</v>
      </c>
      <c r="AU1013" s="11">
        <v>31.569842999999999</v>
      </c>
      <c r="AV1013" s="11">
        <v>33.607818999999999</v>
      </c>
      <c r="AW1013" s="11">
        <v>2.037976</v>
      </c>
      <c r="AX1013" s="11">
        <v>6.4554530000000003</v>
      </c>
    </row>
    <row r="1014" spans="21:50" x14ac:dyDescent="0.35">
      <c r="U1014" s="11" t="s">
        <v>76</v>
      </c>
      <c r="V1014" s="11">
        <v>503</v>
      </c>
      <c r="W1014" s="11">
        <v>3.7276570000000002</v>
      </c>
      <c r="X1014" s="11">
        <v>3.5219109999999998</v>
      </c>
      <c r="Y1014" s="11">
        <v>0.20574600000000001</v>
      </c>
      <c r="Z1014" s="18">
        <f t="shared" si="25"/>
        <v>5.5194455927677896E-2</v>
      </c>
      <c r="AA1014" s="11">
        <v>5.5194489999999998</v>
      </c>
      <c r="AS1014" s="11" t="s">
        <v>76</v>
      </c>
      <c r="AT1014" s="11">
        <v>1005</v>
      </c>
      <c r="AU1014" s="11">
        <v>-8.1904199999999996</v>
      </c>
      <c r="AV1014" s="11">
        <v>-7.6242229999999998</v>
      </c>
      <c r="AW1014" s="11">
        <v>0.56619699999999995</v>
      </c>
      <c r="AX1014" s="11">
        <v>6.9129199999999997</v>
      </c>
    </row>
    <row r="1015" spans="21:50" x14ac:dyDescent="0.35">
      <c r="U1015" s="11" t="s">
        <v>76</v>
      </c>
      <c r="V1015" s="11">
        <v>1679</v>
      </c>
      <c r="W1015" s="11">
        <v>-3.266785</v>
      </c>
      <c r="X1015" s="11">
        <v>-3.0868639999999998</v>
      </c>
      <c r="Y1015" s="11">
        <v>0.179921</v>
      </c>
      <c r="Z1015" s="18">
        <f t="shared" si="25"/>
        <v>5.507586204785439E-2</v>
      </c>
      <c r="AA1015" s="11">
        <v>5.5075770000000004</v>
      </c>
      <c r="AS1015" s="11" t="s">
        <v>76</v>
      </c>
      <c r="AT1015" s="11">
        <v>1006</v>
      </c>
      <c r="AU1015" s="11">
        <v>5.5271299999999997</v>
      </c>
      <c r="AV1015" s="11">
        <v>3.6860710000000001</v>
      </c>
      <c r="AW1015" s="11">
        <v>1.841059</v>
      </c>
      <c r="AX1015" s="11">
        <v>33.309486999999997</v>
      </c>
    </row>
    <row r="1016" spans="21:50" x14ac:dyDescent="0.35">
      <c r="U1016" s="11" t="s">
        <v>76</v>
      </c>
      <c r="V1016" s="11">
        <v>729</v>
      </c>
      <c r="W1016" s="11">
        <v>-15.75196</v>
      </c>
      <c r="X1016" s="11">
        <v>-14.884501</v>
      </c>
      <c r="Y1016" s="11">
        <v>0.86745899999999998</v>
      </c>
      <c r="Z1016" s="18">
        <f t="shared" si="25"/>
        <v>5.5069908760560587E-2</v>
      </c>
      <c r="AA1016" s="11">
        <v>5.5069900000000001</v>
      </c>
      <c r="AS1016" s="11" t="s">
        <v>76</v>
      </c>
      <c r="AT1016" s="11">
        <v>1007</v>
      </c>
      <c r="AU1016" s="11">
        <v>15.568040999999999</v>
      </c>
      <c r="AV1016" s="11">
        <v>10.417933</v>
      </c>
      <c r="AW1016" s="11">
        <v>5.1501080000000004</v>
      </c>
      <c r="AX1016" s="11">
        <v>33.081283999999997</v>
      </c>
    </row>
    <row r="1017" spans="21:50" x14ac:dyDescent="0.35">
      <c r="U1017" s="11" t="s">
        <v>76</v>
      </c>
      <c r="V1017" s="11">
        <v>1488</v>
      </c>
      <c r="W1017" s="11">
        <v>21.184054</v>
      </c>
      <c r="X1017" s="11">
        <v>20.018650999999998</v>
      </c>
      <c r="Y1017" s="11">
        <v>1.165403</v>
      </c>
      <c r="Z1017" s="18">
        <f t="shared" si="25"/>
        <v>5.5013218905125526E-2</v>
      </c>
      <c r="AA1017" s="11">
        <v>5.5013230000000002</v>
      </c>
      <c r="AS1017" s="11" t="s">
        <v>78</v>
      </c>
      <c r="AT1017" s="11">
        <v>1008</v>
      </c>
      <c r="AU1017" s="11">
        <v>-6.1615900000000003</v>
      </c>
      <c r="AV1017" s="11">
        <v>-7.70505</v>
      </c>
      <c r="AW1017" s="11">
        <v>1.5434600000000001</v>
      </c>
      <c r="AX1017" s="11">
        <v>25.049702</v>
      </c>
    </row>
    <row r="1018" spans="21:50" x14ac:dyDescent="0.35">
      <c r="U1018" s="11" t="s">
        <v>76</v>
      </c>
      <c r="V1018" s="11">
        <v>783</v>
      </c>
      <c r="W1018" s="11">
        <v>-8.6999980000000008</v>
      </c>
      <c r="X1018" s="11">
        <v>-9.1778980000000008</v>
      </c>
      <c r="Y1018" s="11">
        <v>0.47789999999999999</v>
      </c>
      <c r="Z1018" s="18">
        <f t="shared" si="25"/>
        <v>5.4931047110585537E-2</v>
      </c>
      <c r="AA1018" s="11">
        <v>5.4931080000000003</v>
      </c>
      <c r="AS1018" s="11" t="s">
        <v>83</v>
      </c>
      <c r="AT1018" s="11">
        <v>1009</v>
      </c>
      <c r="AU1018" s="11">
        <v>-3.9731130000000001</v>
      </c>
      <c r="AV1018" s="11">
        <v>-6.6088529999999999</v>
      </c>
      <c r="AW1018" s="11">
        <v>2.6357409999999999</v>
      </c>
      <c r="AX1018" s="11">
        <v>66.339432000000002</v>
      </c>
    </row>
    <row r="1019" spans="21:50" x14ac:dyDescent="0.35">
      <c r="U1019" s="11" t="s">
        <v>76</v>
      </c>
      <c r="V1019" s="11">
        <v>1523</v>
      </c>
      <c r="W1019" s="11">
        <v>14.153036999999999</v>
      </c>
      <c r="X1019" s="11">
        <v>14.930064</v>
      </c>
      <c r="Y1019" s="11">
        <v>0.77702700000000002</v>
      </c>
      <c r="Z1019" s="18">
        <f t="shared" si="25"/>
        <v>5.4901785390655031E-2</v>
      </c>
      <c r="AA1019" s="11">
        <v>5.4901799999999996</v>
      </c>
      <c r="AS1019" s="11" t="s">
        <v>78</v>
      </c>
      <c r="AT1019" s="11">
        <v>1010</v>
      </c>
      <c r="AU1019" s="11">
        <v>-7.506621</v>
      </c>
      <c r="AV1019" s="11">
        <v>-8.6098160000000004</v>
      </c>
      <c r="AW1019" s="11">
        <v>1.1031960000000001</v>
      </c>
      <c r="AX1019" s="11">
        <v>14.696300000000001</v>
      </c>
    </row>
    <row r="1020" spans="21:50" x14ac:dyDescent="0.35">
      <c r="U1020" s="11" t="s">
        <v>76</v>
      </c>
      <c r="V1020" s="11">
        <v>1781</v>
      </c>
      <c r="W1020" s="11">
        <v>19.092559999999999</v>
      </c>
      <c r="X1020" s="11">
        <v>18.045597000000001</v>
      </c>
      <c r="Y1020" s="11">
        <v>1.0469630000000001</v>
      </c>
      <c r="Z1020" s="18">
        <f t="shared" si="25"/>
        <v>5.4836177023929747E-2</v>
      </c>
      <c r="AA1020" s="11">
        <v>5.4836169999999997</v>
      </c>
      <c r="AS1020" s="11" t="s">
        <v>76</v>
      </c>
      <c r="AT1020" s="11">
        <v>1011</v>
      </c>
      <c r="AU1020" s="11">
        <v>20.584275999999999</v>
      </c>
      <c r="AV1020" s="11">
        <v>22.382135000000002</v>
      </c>
      <c r="AW1020" s="11">
        <v>1.79786</v>
      </c>
      <c r="AX1020" s="11">
        <v>8.7341409999999993</v>
      </c>
    </row>
    <row r="1021" spans="21:50" x14ac:dyDescent="0.35">
      <c r="U1021" s="11" t="s">
        <v>76</v>
      </c>
      <c r="V1021" s="11">
        <v>1579</v>
      </c>
      <c r="W1021" s="11">
        <v>25.267164000000001</v>
      </c>
      <c r="X1021" s="11">
        <v>26.649795999999998</v>
      </c>
      <c r="Y1021" s="11">
        <v>1.3826320000000001</v>
      </c>
      <c r="Z1021" s="18">
        <f t="shared" si="25"/>
        <v>5.4720506029089774E-2</v>
      </c>
      <c r="AA1021" s="11">
        <v>5.4720500000000003</v>
      </c>
      <c r="AS1021" s="11" t="s">
        <v>76</v>
      </c>
      <c r="AT1021" s="11">
        <v>1012</v>
      </c>
      <c r="AU1021" s="11">
        <v>-12.394152999999999</v>
      </c>
      <c r="AV1021" s="11">
        <v>-9.8279630000000004</v>
      </c>
      <c r="AW1021" s="11">
        <v>2.5661909999999999</v>
      </c>
      <c r="AX1021" s="11">
        <v>20.704847999999998</v>
      </c>
    </row>
    <row r="1022" spans="21:50" x14ac:dyDescent="0.35">
      <c r="U1022" s="11" t="s">
        <v>76</v>
      </c>
      <c r="V1022" s="11">
        <v>332</v>
      </c>
      <c r="W1022" s="11">
        <v>-25.779021</v>
      </c>
      <c r="X1022" s="11">
        <v>-24.372810999999999</v>
      </c>
      <c r="Y1022" s="11">
        <v>1.406209</v>
      </c>
      <c r="Z1022" s="18">
        <f t="shared" si="25"/>
        <v>5.4548580413507561E-2</v>
      </c>
      <c r="AA1022" s="11">
        <v>5.4548589999999999</v>
      </c>
      <c r="AS1022" s="11" t="s">
        <v>83</v>
      </c>
      <c r="AT1022" s="11">
        <v>1013</v>
      </c>
      <c r="AU1022" s="11">
        <v>-16.072673999999999</v>
      </c>
      <c r="AV1022" s="11">
        <v>-13.794527</v>
      </c>
      <c r="AW1022" s="11">
        <v>2.2781470000000001</v>
      </c>
      <c r="AX1022" s="11">
        <v>14.174035999999999</v>
      </c>
    </row>
    <row r="1023" spans="21:50" x14ac:dyDescent="0.35">
      <c r="U1023" s="11" t="s">
        <v>76</v>
      </c>
      <c r="V1023" s="11">
        <v>1646</v>
      </c>
      <c r="W1023" s="11">
        <v>-14.82366</v>
      </c>
      <c r="X1023" s="11">
        <v>-15.630613</v>
      </c>
      <c r="Y1023" s="11">
        <v>0.80695300000000003</v>
      </c>
      <c r="Z1023" s="18">
        <f t="shared" si="25"/>
        <v>5.4436825993040859E-2</v>
      </c>
      <c r="AA1023" s="11">
        <v>5.4436809999999998</v>
      </c>
      <c r="AS1023" s="11" t="s">
        <v>76</v>
      </c>
      <c r="AT1023" s="11">
        <v>1014</v>
      </c>
      <c r="AU1023" s="11">
        <v>30.575572000000001</v>
      </c>
      <c r="AV1023" s="11">
        <v>27.996684999999999</v>
      </c>
      <c r="AW1023" s="11">
        <v>2.5788869999999999</v>
      </c>
      <c r="AX1023" s="11">
        <v>8.4344669999999997</v>
      </c>
    </row>
    <row r="1024" spans="21:50" x14ac:dyDescent="0.35">
      <c r="U1024" s="11" t="s">
        <v>76</v>
      </c>
      <c r="V1024" s="11">
        <v>152</v>
      </c>
      <c r="W1024" s="11">
        <v>-11.970299000000001</v>
      </c>
      <c r="X1024" s="11">
        <v>-11.320952999999999</v>
      </c>
      <c r="Y1024" s="11">
        <v>0.64934599999999998</v>
      </c>
      <c r="Z1024" s="18">
        <f t="shared" si="25"/>
        <v>5.4246431104185443E-2</v>
      </c>
      <c r="AA1024" s="11">
        <v>5.4246410000000003</v>
      </c>
      <c r="AS1024" s="11" t="s">
        <v>76</v>
      </c>
      <c r="AT1024" s="11">
        <v>1015</v>
      </c>
      <c r="AU1024" s="11">
        <v>-11.662931</v>
      </c>
      <c r="AV1024" s="11">
        <v>-11.050893</v>
      </c>
      <c r="AW1024" s="11">
        <v>0.61203799999999997</v>
      </c>
      <c r="AX1024" s="11">
        <v>5.247719</v>
      </c>
    </row>
    <row r="1025" spans="21:50" x14ac:dyDescent="0.35">
      <c r="U1025" s="11" t="s">
        <v>76</v>
      </c>
      <c r="V1025" s="11">
        <v>296</v>
      </c>
      <c r="W1025" s="11">
        <v>-13.046500999999999</v>
      </c>
      <c r="X1025" s="11">
        <v>-13.753663</v>
      </c>
      <c r="Y1025" s="11">
        <v>0.70716299999999999</v>
      </c>
      <c r="Z1025" s="18">
        <f t="shared" si="25"/>
        <v>5.4203268753821428E-2</v>
      </c>
      <c r="AA1025" s="11">
        <v>5.4203239999999999</v>
      </c>
      <c r="AS1025" s="11" t="s">
        <v>76</v>
      </c>
      <c r="AT1025" s="11">
        <v>1016</v>
      </c>
      <c r="AU1025" s="11">
        <v>12.362731</v>
      </c>
      <c r="AV1025" s="11">
        <v>8.6658799999999996</v>
      </c>
      <c r="AW1025" s="11">
        <v>3.6968510000000001</v>
      </c>
      <c r="AX1025" s="11">
        <v>29.903193000000002</v>
      </c>
    </row>
    <row r="1026" spans="21:50" x14ac:dyDescent="0.35">
      <c r="U1026" s="11" t="s">
        <v>76</v>
      </c>
      <c r="V1026" s="11">
        <v>320</v>
      </c>
      <c r="W1026" s="11">
        <v>-7.5736559999999997</v>
      </c>
      <c r="X1026" s="11">
        <v>-7.9836419999999997</v>
      </c>
      <c r="Y1026" s="11">
        <v>0.40998600000000002</v>
      </c>
      <c r="Z1026" s="18">
        <f t="shared" si="25"/>
        <v>5.4133168974138779E-2</v>
      </c>
      <c r="AA1026" s="11">
        <v>5.4133120000000003</v>
      </c>
      <c r="AS1026" s="11" t="s">
        <v>76</v>
      </c>
      <c r="AT1026" s="11">
        <v>1017</v>
      </c>
      <c r="AU1026" s="11">
        <v>-16.981551</v>
      </c>
      <c r="AV1026" s="11">
        <v>-15.313824</v>
      </c>
      <c r="AW1026" s="11">
        <v>1.667727</v>
      </c>
      <c r="AX1026" s="11">
        <v>9.8208160000000007</v>
      </c>
    </row>
    <row r="1027" spans="21:50" x14ac:dyDescent="0.35">
      <c r="U1027" s="11" t="s">
        <v>76</v>
      </c>
      <c r="V1027" s="11">
        <v>564</v>
      </c>
      <c r="W1027" s="11">
        <v>25.04599</v>
      </c>
      <c r="X1027" s="11">
        <v>26.398441999999999</v>
      </c>
      <c r="Y1027" s="11">
        <v>1.352452</v>
      </c>
      <c r="Z1027" s="18">
        <f t="shared" si="25"/>
        <v>5.399874391070187E-2</v>
      </c>
      <c r="AA1027" s="11">
        <v>5.3998739999999996</v>
      </c>
      <c r="AS1027" s="11" t="s">
        <v>83</v>
      </c>
      <c r="AT1027" s="11">
        <v>1018</v>
      </c>
      <c r="AU1027" s="11">
        <v>-8.7149079999999994</v>
      </c>
      <c r="AV1027" s="11">
        <v>-6.6897200000000003</v>
      </c>
      <c r="AW1027" s="11">
        <v>2.025188</v>
      </c>
      <c r="AX1027" s="11">
        <v>23.238202000000001</v>
      </c>
    </row>
    <row r="1028" spans="21:50" x14ac:dyDescent="0.35">
      <c r="U1028" s="11" t="s">
        <v>76</v>
      </c>
      <c r="V1028" s="11">
        <v>297</v>
      </c>
      <c r="W1028" s="11">
        <v>18.226600999999999</v>
      </c>
      <c r="X1028" s="11">
        <v>17.244015999999998</v>
      </c>
      <c r="Y1028" s="11">
        <v>0.98258500000000004</v>
      </c>
      <c r="Z1028" s="18">
        <f t="shared" si="25"/>
        <v>5.3909393199532932E-2</v>
      </c>
      <c r="AA1028" s="11">
        <v>5.3909390000000004</v>
      </c>
      <c r="AS1028" s="11" t="s">
        <v>78</v>
      </c>
      <c r="AT1028" s="11">
        <v>1019</v>
      </c>
      <c r="AU1028" s="11">
        <v>34.305484</v>
      </c>
      <c r="AV1028" s="11">
        <v>36.181820999999999</v>
      </c>
      <c r="AW1028" s="11">
        <v>1.8763369999999999</v>
      </c>
      <c r="AX1028" s="11">
        <v>5.4694950000000002</v>
      </c>
    </row>
    <row r="1029" spans="21:50" x14ac:dyDescent="0.35">
      <c r="U1029" s="11" t="s">
        <v>76</v>
      </c>
      <c r="V1029" s="11">
        <v>1045</v>
      </c>
      <c r="W1029" s="11">
        <v>-18.102049999999998</v>
      </c>
      <c r="X1029" s="11">
        <v>-17.126581999999999</v>
      </c>
      <c r="Y1029" s="11">
        <v>0.975468</v>
      </c>
      <c r="Z1029" s="18">
        <f t="shared" si="25"/>
        <v>5.388715642703451E-2</v>
      </c>
      <c r="AA1029" s="11">
        <v>5.3887130000000001</v>
      </c>
      <c r="AS1029" s="11" t="s">
        <v>76</v>
      </c>
      <c r="AT1029" s="11">
        <v>1020</v>
      </c>
      <c r="AU1029" s="11">
        <v>-0.82812699999999995</v>
      </c>
      <c r="AV1029" s="11">
        <v>-0.98801499999999998</v>
      </c>
      <c r="AW1029" s="11">
        <v>0.159888</v>
      </c>
      <c r="AX1029" s="11">
        <v>19.307151000000001</v>
      </c>
    </row>
    <row r="1030" spans="21:50" x14ac:dyDescent="0.35">
      <c r="U1030" s="11" t="s">
        <v>76</v>
      </c>
      <c r="V1030" s="11">
        <v>1570</v>
      </c>
      <c r="W1030" s="11">
        <v>-18.673983</v>
      </c>
      <c r="X1030" s="11">
        <v>-17.674196999999999</v>
      </c>
      <c r="Y1030" s="11">
        <v>0.99978599999999995</v>
      </c>
      <c r="Z1030" s="18">
        <f t="shared" si="25"/>
        <v>5.3538979873763402E-2</v>
      </c>
      <c r="AA1030" s="11">
        <v>5.3538990000000002</v>
      </c>
      <c r="AS1030" s="11" t="s">
        <v>76</v>
      </c>
      <c r="AT1030" s="11">
        <v>1021</v>
      </c>
      <c r="AU1030" s="11">
        <v>-8.4216730000000002</v>
      </c>
      <c r="AV1030" s="11">
        <v>-4.8485300000000002</v>
      </c>
      <c r="AW1030" s="11">
        <v>3.573143</v>
      </c>
      <c r="AX1030" s="11">
        <v>42.427947000000003</v>
      </c>
    </row>
    <row r="1031" spans="21:50" x14ac:dyDescent="0.35">
      <c r="U1031" s="11" t="s">
        <v>76</v>
      </c>
      <c r="V1031" s="11">
        <v>585</v>
      </c>
      <c r="W1031" s="11">
        <v>-16.602826</v>
      </c>
      <c r="X1031" s="11">
        <v>-15.718741</v>
      </c>
      <c r="Y1031" s="11">
        <v>0.88408500000000001</v>
      </c>
      <c r="Z1031" s="18">
        <f t="shared" si="25"/>
        <v>5.3249067357569124E-2</v>
      </c>
      <c r="AA1031" s="11">
        <v>5.3249079999999998</v>
      </c>
      <c r="AS1031" s="11" t="s">
        <v>76</v>
      </c>
      <c r="AT1031" s="11">
        <v>1022</v>
      </c>
      <c r="AU1031" s="11">
        <v>-10.812124000000001</v>
      </c>
      <c r="AV1031" s="11">
        <v>-11.689427</v>
      </c>
      <c r="AW1031" s="11">
        <v>0.87730200000000003</v>
      </c>
      <c r="AX1031" s="11">
        <v>8.1140609999999995</v>
      </c>
    </row>
    <row r="1032" spans="21:50" x14ac:dyDescent="0.35">
      <c r="U1032" s="11" t="s">
        <v>76</v>
      </c>
      <c r="V1032" s="11">
        <v>1001</v>
      </c>
      <c r="W1032" s="11">
        <v>-9.7593519999999998</v>
      </c>
      <c r="X1032" s="11">
        <v>-10.276638999999999</v>
      </c>
      <c r="Y1032" s="11">
        <v>0.51728700000000005</v>
      </c>
      <c r="Z1032" s="18">
        <f t="shared" si="25"/>
        <v>5.3004236346839428E-2</v>
      </c>
      <c r="AA1032" s="11">
        <v>5.300421</v>
      </c>
      <c r="AS1032" s="11" t="s">
        <v>76</v>
      </c>
      <c r="AT1032" s="11">
        <v>1023</v>
      </c>
      <c r="AU1032" s="11">
        <v>-7.5886360000000002</v>
      </c>
      <c r="AV1032" s="11">
        <v>-5.0595049999999997</v>
      </c>
      <c r="AW1032" s="11">
        <v>2.529131</v>
      </c>
      <c r="AX1032" s="11">
        <v>33.327874000000001</v>
      </c>
    </row>
    <row r="1033" spans="21:50" x14ac:dyDescent="0.35">
      <c r="U1033" s="11" t="s">
        <v>76</v>
      </c>
      <c r="V1033" s="11">
        <v>765</v>
      </c>
      <c r="W1033" s="11">
        <v>-17.038771000000001</v>
      </c>
      <c r="X1033" s="11">
        <v>-17.935662000000001</v>
      </c>
      <c r="Y1033" s="11">
        <v>0.89689099999999999</v>
      </c>
      <c r="Z1033" s="18">
        <f t="shared" ref="Z1033:Z1096" si="26">ABS(Y1033/W1033)</f>
        <v>5.2638244859326999E-2</v>
      </c>
      <c r="AA1033" s="11">
        <v>5.2638220000000002</v>
      </c>
      <c r="AS1033" s="11" t="s">
        <v>83</v>
      </c>
      <c r="AT1033" s="11">
        <v>1024</v>
      </c>
      <c r="AU1033" s="11">
        <v>-9.1610069999999997</v>
      </c>
      <c r="AV1033" s="11">
        <v>-10.044623</v>
      </c>
      <c r="AW1033" s="11">
        <v>0.88361599999999996</v>
      </c>
      <c r="AX1033" s="11">
        <v>9.6454050000000002</v>
      </c>
    </row>
    <row r="1034" spans="21:50" x14ac:dyDescent="0.35">
      <c r="U1034" s="11" t="s">
        <v>76</v>
      </c>
      <c r="V1034" s="11">
        <v>194</v>
      </c>
      <c r="W1034" s="11">
        <v>-14.126464</v>
      </c>
      <c r="X1034" s="11">
        <v>-14.869429</v>
      </c>
      <c r="Y1034" s="11">
        <v>0.74296499999999999</v>
      </c>
      <c r="Z1034" s="18">
        <f t="shared" si="26"/>
        <v>5.2593840893234142E-2</v>
      </c>
      <c r="AA1034" s="11">
        <v>5.2593810000000003</v>
      </c>
      <c r="AS1034" s="11" t="s">
        <v>78</v>
      </c>
      <c r="AT1034" s="11">
        <v>1025</v>
      </c>
      <c r="AU1034" s="11">
        <v>37.293101</v>
      </c>
      <c r="AV1034" s="11">
        <v>31.768176</v>
      </c>
      <c r="AW1034" s="11">
        <v>5.5249249999999996</v>
      </c>
      <c r="AX1034" s="11">
        <v>14.814871</v>
      </c>
    </row>
    <row r="1035" spans="21:50" x14ac:dyDescent="0.35">
      <c r="U1035" s="11" t="s">
        <v>76</v>
      </c>
      <c r="V1035" s="11">
        <v>1015</v>
      </c>
      <c r="W1035" s="11">
        <v>-11.662931</v>
      </c>
      <c r="X1035" s="11">
        <v>-11.050893</v>
      </c>
      <c r="Y1035" s="11">
        <v>0.61203799999999997</v>
      </c>
      <c r="Z1035" s="18">
        <f t="shared" si="26"/>
        <v>5.2477203200464784E-2</v>
      </c>
      <c r="AA1035" s="11">
        <v>5.247719</v>
      </c>
      <c r="AS1035" s="11" t="s">
        <v>76</v>
      </c>
      <c r="AT1035" s="11">
        <v>1026</v>
      </c>
      <c r="AU1035" s="11">
        <v>-5.2688639999999998</v>
      </c>
      <c r="AV1035" s="11">
        <v>-4.4179830000000004</v>
      </c>
      <c r="AW1035" s="11">
        <v>0.85087999999999997</v>
      </c>
      <c r="AX1035" s="11">
        <v>16.149218000000001</v>
      </c>
    </row>
    <row r="1036" spans="21:50" x14ac:dyDescent="0.35">
      <c r="U1036" s="11" t="s">
        <v>76</v>
      </c>
      <c r="V1036" s="11">
        <v>704</v>
      </c>
      <c r="W1036" s="11">
        <v>-16.747799000000001</v>
      </c>
      <c r="X1036" s="11">
        <v>-17.624935000000001</v>
      </c>
      <c r="Y1036" s="11">
        <v>0.87713600000000003</v>
      </c>
      <c r="Z1036" s="18">
        <f t="shared" si="26"/>
        <v>5.237321035438746E-2</v>
      </c>
      <c r="AA1036" s="11">
        <v>5.2373200000000004</v>
      </c>
      <c r="AS1036" s="11" t="s">
        <v>76</v>
      </c>
      <c r="AT1036" s="11">
        <v>1027</v>
      </c>
      <c r="AU1036" s="11">
        <v>27.873360999999999</v>
      </c>
      <c r="AV1036" s="11">
        <v>30.297460000000001</v>
      </c>
      <c r="AW1036" s="11">
        <v>2.424099</v>
      </c>
      <c r="AX1036" s="11">
        <v>8.6968300000000003</v>
      </c>
    </row>
    <row r="1037" spans="21:50" x14ac:dyDescent="0.35">
      <c r="U1037" s="11" t="s">
        <v>76</v>
      </c>
      <c r="V1037" s="11">
        <v>992</v>
      </c>
      <c r="W1037" s="11">
        <v>-21.713104000000001</v>
      </c>
      <c r="X1037" s="11">
        <v>-22.847577999999999</v>
      </c>
      <c r="Y1037" s="11">
        <v>1.134474</v>
      </c>
      <c r="Z1037" s="18">
        <f t="shared" si="26"/>
        <v>5.2248356568457457E-2</v>
      </c>
      <c r="AA1037" s="11">
        <v>5.224837</v>
      </c>
      <c r="AS1037" s="11" t="s">
        <v>76</v>
      </c>
      <c r="AT1037" s="11">
        <v>1028</v>
      </c>
      <c r="AU1037" s="11">
        <v>-21.385774000000001</v>
      </c>
      <c r="AV1037" s="11">
        <v>-22.994084999999998</v>
      </c>
      <c r="AW1037" s="11">
        <v>1.608312</v>
      </c>
      <c r="AX1037" s="11">
        <v>7.5204750000000002</v>
      </c>
    </row>
    <row r="1038" spans="21:50" x14ac:dyDescent="0.35">
      <c r="U1038" s="11" t="s">
        <v>76</v>
      </c>
      <c r="V1038" s="11">
        <v>1261</v>
      </c>
      <c r="W1038" s="11">
        <v>12.568467999999999</v>
      </c>
      <c r="X1038" s="11">
        <v>13.222856</v>
      </c>
      <c r="Y1038" s="11">
        <v>0.65438799999999997</v>
      </c>
      <c r="Z1038" s="18">
        <f t="shared" si="26"/>
        <v>5.206585241733519E-2</v>
      </c>
      <c r="AA1038" s="11">
        <v>5.2065830000000002</v>
      </c>
      <c r="AS1038" s="11" t="s">
        <v>78</v>
      </c>
      <c r="AT1038" s="11">
        <v>1029</v>
      </c>
      <c r="AU1038" s="11">
        <v>-6.4848489999999996</v>
      </c>
      <c r="AV1038" s="11">
        <v>-8.5231499999999993</v>
      </c>
      <c r="AW1038" s="11">
        <v>2.0383010000000001</v>
      </c>
      <c r="AX1038" s="11">
        <v>31.431750000000001</v>
      </c>
    </row>
    <row r="1039" spans="21:50" x14ac:dyDescent="0.35">
      <c r="U1039" s="11" t="s">
        <v>76</v>
      </c>
      <c r="V1039" s="11">
        <v>655</v>
      </c>
      <c r="W1039" s="11">
        <v>39.393416999999999</v>
      </c>
      <c r="X1039" s="11">
        <v>41.444237000000001</v>
      </c>
      <c r="Y1039" s="11">
        <v>2.0508199999999999</v>
      </c>
      <c r="Z1039" s="18">
        <f t="shared" si="26"/>
        <v>5.2059967278289161E-2</v>
      </c>
      <c r="AA1039" s="11">
        <v>5.2059980000000001</v>
      </c>
      <c r="AS1039" s="11" t="s">
        <v>83</v>
      </c>
      <c r="AT1039" s="11">
        <v>1030</v>
      </c>
      <c r="AU1039" s="11">
        <v>-0.18998100000000001</v>
      </c>
      <c r="AV1039" s="11">
        <v>-0.54826799999999998</v>
      </c>
      <c r="AW1039" s="11">
        <v>0.35828700000000002</v>
      </c>
      <c r="AX1039" s="11" t="s">
        <v>77</v>
      </c>
    </row>
    <row r="1040" spans="21:50" x14ac:dyDescent="0.35">
      <c r="U1040" s="11" t="s">
        <v>76</v>
      </c>
      <c r="V1040" s="11">
        <v>991</v>
      </c>
      <c r="W1040" s="11">
        <v>18.909914000000001</v>
      </c>
      <c r="X1040" s="11">
        <v>17.926341000000001</v>
      </c>
      <c r="Y1040" s="11">
        <v>0.98357300000000003</v>
      </c>
      <c r="Z1040" s="18">
        <f t="shared" si="26"/>
        <v>5.2013615715015941E-2</v>
      </c>
      <c r="AA1040" s="11">
        <v>5.2013600000000002</v>
      </c>
      <c r="AS1040" s="11" t="s">
        <v>76</v>
      </c>
      <c r="AT1040" s="11">
        <v>1031</v>
      </c>
      <c r="AU1040" s="11">
        <v>-2.079844</v>
      </c>
      <c r="AV1040" s="11">
        <v>-3.045553</v>
      </c>
      <c r="AW1040" s="11">
        <v>0.96570900000000004</v>
      </c>
      <c r="AX1040" s="11">
        <v>46.431809000000001</v>
      </c>
    </row>
    <row r="1041" spans="21:50" x14ac:dyDescent="0.35">
      <c r="U1041" s="11" t="s">
        <v>76</v>
      </c>
      <c r="V1041" s="11">
        <v>946</v>
      </c>
      <c r="W1041" s="11">
        <v>-18.944637</v>
      </c>
      <c r="X1041" s="11">
        <v>-17.959575999999998</v>
      </c>
      <c r="Y1041" s="11">
        <v>0.98506099999999996</v>
      </c>
      <c r="Z1041" s="18">
        <f t="shared" si="26"/>
        <v>5.1996826331378108E-2</v>
      </c>
      <c r="AA1041" s="11">
        <v>5.1996840000000004</v>
      </c>
      <c r="AS1041" s="11" t="s">
        <v>76</v>
      </c>
      <c r="AT1041" s="11">
        <v>1032</v>
      </c>
      <c r="AU1041" s="11">
        <v>-5.3019860000000003</v>
      </c>
      <c r="AV1041" s="11">
        <v>-5.2382600000000004</v>
      </c>
      <c r="AW1041" s="11">
        <v>6.3725000000000004E-2</v>
      </c>
      <c r="AX1041" s="11">
        <v>1.201916</v>
      </c>
    </row>
    <row r="1042" spans="21:50" x14ac:dyDescent="0.35">
      <c r="U1042" s="11" t="s">
        <v>76</v>
      </c>
      <c r="V1042" s="11">
        <v>1522</v>
      </c>
      <c r="W1042" s="11">
        <v>12.889233000000001</v>
      </c>
      <c r="X1042" s="11">
        <v>13.55767</v>
      </c>
      <c r="Y1042" s="11">
        <v>0.66843600000000003</v>
      </c>
      <c r="Z1042" s="18">
        <f t="shared" si="26"/>
        <v>5.1860029219737126E-2</v>
      </c>
      <c r="AA1042" s="11">
        <v>5.1860059999999999</v>
      </c>
      <c r="AS1042" s="11" t="s">
        <v>76</v>
      </c>
      <c r="AT1042" s="11">
        <v>1033</v>
      </c>
      <c r="AU1042" s="11">
        <v>8.9560929999999992</v>
      </c>
      <c r="AV1042" s="11">
        <v>10.194856</v>
      </c>
      <c r="AW1042" s="11">
        <v>1.2387630000000001</v>
      </c>
      <c r="AX1042" s="11">
        <v>13.831516000000001</v>
      </c>
    </row>
    <row r="1043" spans="21:50" x14ac:dyDescent="0.35">
      <c r="U1043" s="11" t="s">
        <v>76</v>
      </c>
      <c r="V1043" s="11">
        <v>1967</v>
      </c>
      <c r="W1043" s="11">
        <v>-13.137783000000001</v>
      </c>
      <c r="X1043" s="11">
        <v>-12.457027</v>
      </c>
      <c r="Y1043" s="11">
        <v>0.68075600000000003</v>
      </c>
      <c r="Z1043" s="18">
        <f t="shared" si="26"/>
        <v>5.1816657346220436E-2</v>
      </c>
      <c r="AA1043" s="11">
        <v>5.1816659999999999</v>
      </c>
      <c r="AS1043" s="11" t="s">
        <v>76</v>
      </c>
      <c r="AT1043" s="11">
        <v>1034</v>
      </c>
      <c r="AU1043" s="11">
        <v>-1.5998600000000001</v>
      </c>
      <c r="AV1043" s="11">
        <v>-1.916831</v>
      </c>
      <c r="AW1043" s="11">
        <v>0.316971</v>
      </c>
      <c r="AX1043" s="11">
        <v>19.812428000000001</v>
      </c>
    </row>
    <row r="1044" spans="21:50" x14ac:dyDescent="0.35">
      <c r="U1044" s="11" t="s">
        <v>76</v>
      </c>
      <c r="V1044" s="11">
        <v>349</v>
      </c>
      <c r="W1044" s="11">
        <v>-13.529259</v>
      </c>
      <c r="X1044" s="11">
        <v>-12.834325</v>
      </c>
      <c r="Y1044" s="11">
        <v>0.69493400000000005</v>
      </c>
      <c r="Z1044" s="18">
        <f t="shared" si="26"/>
        <v>5.1365266937383643E-2</v>
      </c>
      <c r="AA1044" s="11">
        <v>5.1365280000000002</v>
      </c>
      <c r="AS1044" s="11" t="s">
        <v>76</v>
      </c>
      <c r="AT1044" s="11">
        <v>1035</v>
      </c>
      <c r="AU1044" s="11">
        <v>-25.330169999999999</v>
      </c>
      <c r="AV1044" s="11">
        <v>-23.865613</v>
      </c>
      <c r="AW1044" s="11">
        <v>1.464558</v>
      </c>
      <c r="AX1044" s="11">
        <v>5.7818709999999998</v>
      </c>
    </row>
    <row r="1045" spans="21:50" x14ac:dyDescent="0.35">
      <c r="U1045" s="11" t="s">
        <v>76</v>
      </c>
      <c r="V1045" s="11">
        <v>1079</v>
      </c>
      <c r="W1045" s="11">
        <v>-10.835008999999999</v>
      </c>
      <c r="X1045" s="11">
        <v>-11.389151</v>
      </c>
      <c r="Y1045" s="11">
        <v>0.55414200000000002</v>
      </c>
      <c r="Z1045" s="18">
        <f t="shared" si="26"/>
        <v>5.1143658487039563E-2</v>
      </c>
      <c r="AA1045" s="11">
        <v>5.1143650000000003</v>
      </c>
      <c r="AS1045" s="11" t="s">
        <v>76</v>
      </c>
      <c r="AT1045" s="11">
        <v>1036</v>
      </c>
      <c r="AU1045" s="11">
        <v>-9.6237270000000006</v>
      </c>
      <c r="AV1045" s="11">
        <v>-8.5379869999999993</v>
      </c>
      <c r="AW1045" s="11">
        <v>1.0857399999999999</v>
      </c>
      <c r="AX1045" s="11">
        <v>11.281908</v>
      </c>
    </row>
    <row r="1046" spans="21:50" x14ac:dyDescent="0.35">
      <c r="U1046" s="11" t="s">
        <v>76</v>
      </c>
      <c r="V1046" s="11">
        <v>1508</v>
      </c>
      <c r="W1046" s="11">
        <v>10.347981000000001</v>
      </c>
      <c r="X1046" s="11">
        <v>10.873924000000001</v>
      </c>
      <c r="Y1046" s="11">
        <v>0.52594300000000005</v>
      </c>
      <c r="Z1046" s="18">
        <f t="shared" si="26"/>
        <v>5.0825663479668159E-2</v>
      </c>
      <c r="AA1046" s="11">
        <v>5.0825630000000004</v>
      </c>
      <c r="AS1046" s="11" t="s">
        <v>83</v>
      </c>
      <c r="AT1046" s="11">
        <v>1037</v>
      </c>
      <c r="AU1046" s="11">
        <v>-8.0281870000000009</v>
      </c>
      <c r="AV1046" s="11">
        <v>-8.3654499999999992</v>
      </c>
      <c r="AW1046" s="11">
        <v>0.33726400000000001</v>
      </c>
      <c r="AX1046" s="11">
        <v>4.2009970000000001</v>
      </c>
    </row>
    <row r="1047" spans="21:50" x14ac:dyDescent="0.35">
      <c r="U1047" s="11" t="s">
        <v>76</v>
      </c>
      <c r="V1047" s="11">
        <v>898</v>
      </c>
      <c r="W1047" s="11">
        <v>-16.803809999999999</v>
      </c>
      <c r="X1047" s="11">
        <v>-15.950771</v>
      </c>
      <c r="Y1047" s="11">
        <v>0.85303899999999999</v>
      </c>
      <c r="Z1047" s="18">
        <f t="shared" si="26"/>
        <v>5.0764618262167931E-2</v>
      </c>
      <c r="AA1047" s="11">
        <v>5.0764620000000003</v>
      </c>
      <c r="AS1047" s="11" t="s">
        <v>78</v>
      </c>
      <c r="AT1047" s="11">
        <v>1038</v>
      </c>
      <c r="AU1047" s="11">
        <v>-0.80345</v>
      </c>
      <c r="AV1047" s="11">
        <v>1.371737</v>
      </c>
      <c r="AW1047" s="11">
        <v>2.1751870000000002</v>
      </c>
      <c r="AX1047" s="11" t="s">
        <v>77</v>
      </c>
    </row>
    <row r="1048" spans="21:50" x14ac:dyDescent="0.35">
      <c r="U1048" s="11" t="s">
        <v>76</v>
      </c>
      <c r="V1048" s="11">
        <v>1549</v>
      </c>
      <c r="W1048" s="11">
        <v>11.070084</v>
      </c>
      <c r="X1048" s="11">
        <v>11.630720999999999</v>
      </c>
      <c r="Y1048" s="11">
        <v>0.56063700000000005</v>
      </c>
      <c r="Z1048" s="18">
        <f t="shared" si="26"/>
        <v>5.0644331154126747E-2</v>
      </c>
      <c r="AA1048" s="11">
        <v>5.0644349999999996</v>
      </c>
      <c r="AS1048" s="11" t="s">
        <v>76</v>
      </c>
      <c r="AT1048" s="11">
        <v>1039</v>
      </c>
      <c r="AU1048" s="11">
        <v>6.7242119999999996</v>
      </c>
      <c r="AV1048" s="11">
        <v>4.6850630000000004</v>
      </c>
      <c r="AW1048" s="11">
        <v>2.0391490000000001</v>
      </c>
      <c r="AX1048" s="11">
        <v>30.325474</v>
      </c>
    </row>
    <row r="1049" spans="21:50" x14ac:dyDescent="0.35">
      <c r="U1049" s="11" t="s">
        <v>76</v>
      </c>
      <c r="V1049" s="11">
        <v>312</v>
      </c>
      <c r="W1049" s="11">
        <v>-14.961084</v>
      </c>
      <c r="X1049" s="11">
        <v>-15.716494000000001</v>
      </c>
      <c r="Y1049" s="11">
        <v>0.755409</v>
      </c>
      <c r="Z1049" s="18">
        <f t="shared" si="26"/>
        <v>5.0491595395093028E-2</v>
      </c>
      <c r="AA1049" s="11">
        <v>5.0491609999999998</v>
      </c>
      <c r="AS1049" s="11" t="s">
        <v>76</v>
      </c>
      <c r="AT1049" s="11">
        <v>1040</v>
      </c>
      <c r="AU1049" s="11">
        <v>47.233393999999997</v>
      </c>
      <c r="AV1049" s="11">
        <v>45.542791999999999</v>
      </c>
      <c r="AW1049" s="11">
        <v>1.6906019999999999</v>
      </c>
      <c r="AX1049" s="11">
        <v>3.5792519999999999</v>
      </c>
    </row>
    <row r="1050" spans="21:50" x14ac:dyDescent="0.35">
      <c r="U1050" s="11" t="s">
        <v>76</v>
      </c>
      <c r="V1050" s="11">
        <v>1197</v>
      </c>
      <c r="W1050" s="11">
        <v>-8.6990289999999995</v>
      </c>
      <c r="X1050" s="11">
        <v>-8.2618919999999996</v>
      </c>
      <c r="Y1050" s="11">
        <v>0.437137</v>
      </c>
      <c r="Z1050" s="18">
        <f t="shared" si="26"/>
        <v>5.0251240684448806E-2</v>
      </c>
      <c r="AA1050" s="11">
        <v>5.0251200000000003</v>
      </c>
      <c r="AS1050" s="11" t="s">
        <v>83</v>
      </c>
      <c r="AT1050" s="11">
        <v>1041</v>
      </c>
      <c r="AU1050" s="11">
        <v>14.731202</v>
      </c>
      <c r="AV1050" s="11">
        <v>21.055343000000001</v>
      </c>
      <c r="AW1050" s="11">
        <v>6.324141</v>
      </c>
      <c r="AX1050" s="11">
        <v>42.930244000000002</v>
      </c>
    </row>
    <row r="1051" spans="21:50" x14ac:dyDescent="0.35">
      <c r="U1051" s="11" t="s">
        <v>76</v>
      </c>
      <c r="V1051" s="11">
        <v>1537</v>
      </c>
      <c r="W1051" s="11">
        <v>43.136203999999999</v>
      </c>
      <c r="X1051" s="11">
        <v>40.970199999999998</v>
      </c>
      <c r="Y1051" s="11">
        <v>2.166004</v>
      </c>
      <c r="Z1051" s="18">
        <f t="shared" si="26"/>
        <v>5.0213134192336445E-2</v>
      </c>
      <c r="AA1051" s="11">
        <v>5.0213140000000003</v>
      </c>
      <c r="AS1051" s="11" t="s">
        <v>78</v>
      </c>
      <c r="AT1051" s="11">
        <v>1042</v>
      </c>
      <c r="AU1051" s="11">
        <v>-5.5408540000000004</v>
      </c>
      <c r="AV1051" s="11">
        <v>-5.5396809999999999</v>
      </c>
      <c r="AW1051" s="11">
        <v>1.173E-3</v>
      </c>
      <c r="AX1051" s="11">
        <v>2.1163000000000001E-2</v>
      </c>
    </row>
    <row r="1052" spans="21:50" x14ac:dyDescent="0.35">
      <c r="U1052" s="11" t="s">
        <v>76</v>
      </c>
      <c r="V1052" s="11">
        <v>369</v>
      </c>
      <c r="W1052" s="11">
        <v>12.241179000000001</v>
      </c>
      <c r="X1052" s="11">
        <v>12.855295</v>
      </c>
      <c r="Y1052" s="11">
        <v>0.614116</v>
      </c>
      <c r="Z1052" s="18">
        <f t="shared" si="26"/>
        <v>5.016804345398429E-2</v>
      </c>
      <c r="AA1052" s="11">
        <v>5.0168030000000003</v>
      </c>
      <c r="AS1052" s="11" t="s">
        <v>76</v>
      </c>
      <c r="AT1052" s="11">
        <v>1043</v>
      </c>
      <c r="AU1052" s="11">
        <v>-2.9978250000000002</v>
      </c>
      <c r="AV1052" s="11">
        <v>0.45786300000000002</v>
      </c>
      <c r="AW1052" s="11">
        <v>3.4556879999999999</v>
      </c>
      <c r="AX1052" s="11" t="s">
        <v>77</v>
      </c>
    </row>
    <row r="1053" spans="21:50" x14ac:dyDescent="0.35">
      <c r="U1053" s="11" t="s">
        <v>76</v>
      </c>
      <c r="V1053" s="11">
        <v>1808</v>
      </c>
      <c r="W1053" s="11">
        <v>42.245258</v>
      </c>
      <c r="X1053" s="11">
        <v>40.128466000000003</v>
      </c>
      <c r="Y1053" s="11">
        <v>2.1167919999999998</v>
      </c>
      <c r="Z1053" s="18">
        <f t="shared" si="26"/>
        <v>5.0107209665993753E-2</v>
      </c>
      <c r="AA1053" s="11">
        <v>5.0107210000000002</v>
      </c>
      <c r="AS1053" s="11" t="s">
        <v>76</v>
      </c>
      <c r="AT1053" s="11">
        <v>1044</v>
      </c>
      <c r="AU1053" s="11">
        <v>-23.423978999999999</v>
      </c>
      <c r="AV1053" s="11">
        <v>-23.821791000000001</v>
      </c>
      <c r="AW1053" s="11">
        <v>0.39781300000000003</v>
      </c>
      <c r="AX1053" s="11">
        <v>1.6983140000000001</v>
      </c>
    </row>
    <row r="1054" spans="21:50" x14ac:dyDescent="0.35">
      <c r="U1054" s="11" t="s">
        <v>76</v>
      </c>
      <c r="V1054" s="11">
        <v>1191</v>
      </c>
      <c r="W1054" s="11">
        <v>-9.8920309999999994</v>
      </c>
      <c r="X1054" s="11">
        <v>-9.3989460000000005</v>
      </c>
      <c r="Y1054" s="11">
        <v>0.493085</v>
      </c>
      <c r="Z1054" s="18">
        <f t="shared" si="26"/>
        <v>4.9846689724284125E-2</v>
      </c>
      <c r="AA1054" s="11">
        <v>4.9846709999999996</v>
      </c>
      <c r="AS1054" s="11" t="s">
        <v>76</v>
      </c>
      <c r="AT1054" s="11">
        <v>1045</v>
      </c>
      <c r="AU1054" s="11">
        <v>-18.102049999999998</v>
      </c>
      <c r="AV1054" s="11">
        <v>-17.126581999999999</v>
      </c>
      <c r="AW1054" s="11">
        <v>0.975468</v>
      </c>
      <c r="AX1054" s="11">
        <v>5.3887130000000001</v>
      </c>
    </row>
    <row r="1055" spans="21:50" x14ac:dyDescent="0.35">
      <c r="U1055" s="11" t="s">
        <v>76</v>
      </c>
      <c r="V1055" s="11">
        <v>73</v>
      </c>
      <c r="W1055" s="11">
        <v>20.995474999999999</v>
      </c>
      <c r="X1055" s="11">
        <v>19.951062</v>
      </c>
      <c r="Y1055" s="11">
        <v>1.044413</v>
      </c>
      <c r="Z1055" s="18">
        <f t="shared" si="26"/>
        <v>4.9744671173193276E-2</v>
      </c>
      <c r="AA1055" s="11">
        <v>4.974469</v>
      </c>
      <c r="AS1055" s="11" t="s">
        <v>76</v>
      </c>
      <c r="AT1055" s="11">
        <v>1046</v>
      </c>
      <c r="AU1055" s="11">
        <v>-3.0021330000000002</v>
      </c>
      <c r="AV1055" s="11">
        <v>-2.6252710000000001</v>
      </c>
      <c r="AW1055" s="11">
        <v>0.37686199999999997</v>
      </c>
      <c r="AX1055" s="11">
        <v>12.553126000000001</v>
      </c>
    </row>
    <row r="1056" spans="21:50" x14ac:dyDescent="0.35">
      <c r="U1056" s="11" t="s">
        <v>76</v>
      </c>
      <c r="V1056" s="11">
        <v>1637</v>
      </c>
      <c r="W1056" s="11">
        <v>17.925328</v>
      </c>
      <c r="X1056" s="11">
        <v>17.035996999999998</v>
      </c>
      <c r="Y1056" s="11">
        <v>0.88933099999999998</v>
      </c>
      <c r="Z1056" s="18">
        <f t="shared" si="26"/>
        <v>4.9613094945877699E-2</v>
      </c>
      <c r="AA1056" s="11">
        <v>4.9613069999999997</v>
      </c>
      <c r="AS1056" s="11" t="s">
        <v>83</v>
      </c>
      <c r="AT1056" s="11">
        <v>1047</v>
      </c>
      <c r="AU1056" s="11">
        <v>1.868039</v>
      </c>
      <c r="AV1056" s="11">
        <v>-0.244668</v>
      </c>
      <c r="AW1056" s="11">
        <v>2.1127069999999999</v>
      </c>
      <c r="AX1056" s="11" t="s">
        <v>77</v>
      </c>
    </row>
    <row r="1057" spans="21:50" x14ac:dyDescent="0.35">
      <c r="U1057" s="11" t="s">
        <v>76</v>
      </c>
      <c r="V1057" s="11">
        <v>1259</v>
      </c>
      <c r="W1057" s="11">
        <v>-21.613581</v>
      </c>
      <c r="X1057" s="11">
        <v>-20.542926999999999</v>
      </c>
      <c r="Y1057" s="11">
        <v>1.0706530000000001</v>
      </c>
      <c r="Z1057" s="18">
        <f t="shared" si="26"/>
        <v>4.9536122681382605E-2</v>
      </c>
      <c r="AA1057" s="11">
        <v>4.9536150000000001</v>
      </c>
      <c r="AS1057" s="11" t="s">
        <v>76</v>
      </c>
      <c r="AT1057" s="11">
        <v>1048</v>
      </c>
      <c r="AU1057" s="11">
        <v>-2.1295860000000002</v>
      </c>
      <c r="AV1057" s="11">
        <v>-8.0149999999999996E-3</v>
      </c>
      <c r="AW1057" s="11">
        <v>2.1215709999999999</v>
      </c>
      <c r="AX1057" s="11">
        <v>99.623634999999993</v>
      </c>
    </row>
    <row r="1058" spans="21:50" x14ac:dyDescent="0.35">
      <c r="U1058" s="11" t="s">
        <v>76</v>
      </c>
      <c r="V1058" s="11">
        <v>743</v>
      </c>
      <c r="W1058" s="11">
        <v>-14.174974000000001</v>
      </c>
      <c r="X1058" s="11">
        <v>-13.474231</v>
      </c>
      <c r="Y1058" s="11">
        <v>0.700743</v>
      </c>
      <c r="Z1058" s="18">
        <f t="shared" si="26"/>
        <v>4.9435222949968022E-2</v>
      </c>
      <c r="AA1058" s="11">
        <v>4.9435200000000004</v>
      </c>
      <c r="AS1058" s="11" t="s">
        <v>76</v>
      </c>
      <c r="AT1058" s="11">
        <v>1049</v>
      </c>
      <c r="AU1058" s="11">
        <v>3.978389</v>
      </c>
      <c r="AV1058" s="11">
        <v>6.2185050000000004</v>
      </c>
      <c r="AW1058" s="11">
        <v>2.2401149999999999</v>
      </c>
      <c r="AX1058" s="11">
        <v>56.307091999999997</v>
      </c>
    </row>
    <row r="1059" spans="21:50" x14ac:dyDescent="0.35">
      <c r="U1059" s="11" t="s">
        <v>76</v>
      </c>
      <c r="V1059" s="11">
        <v>884</v>
      </c>
      <c r="W1059" s="11">
        <v>-6.637734</v>
      </c>
      <c r="X1059" s="11">
        <v>-6.9621360000000001</v>
      </c>
      <c r="Y1059" s="11">
        <v>0.32440200000000002</v>
      </c>
      <c r="Z1059" s="18">
        <f t="shared" si="26"/>
        <v>4.8872401334551827E-2</v>
      </c>
      <c r="AA1059" s="11">
        <v>4.8872410000000004</v>
      </c>
      <c r="AS1059" s="11" t="s">
        <v>76</v>
      </c>
      <c r="AT1059" s="11">
        <v>1050</v>
      </c>
      <c r="AU1059" s="11">
        <v>1.6689130000000001</v>
      </c>
      <c r="AV1059" s="11">
        <v>3.9620359999999999</v>
      </c>
      <c r="AW1059" s="11">
        <v>2.293123</v>
      </c>
      <c r="AX1059" s="11" t="s">
        <v>77</v>
      </c>
    </row>
    <row r="1060" spans="21:50" x14ac:dyDescent="0.35">
      <c r="U1060" s="11" t="s">
        <v>76</v>
      </c>
      <c r="V1060" s="11">
        <v>579</v>
      </c>
      <c r="W1060" s="11">
        <v>-10.808282999999999</v>
      </c>
      <c r="X1060" s="11">
        <v>-11.331699</v>
      </c>
      <c r="Y1060" s="11">
        <v>0.52341499999999996</v>
      </c>
      <c r="Z1060" s="18">
        <f t="shared" si="26"/>
        <v>4.8427210871514005E-2</v>
      </c>
      <c r="AA1060" s="11">
        <v>4.8427239999999996</v>
      </c>
      <c r="AS1060" s="11" t="s">
        <v>78</v>
      </c>
      <c r="AT1060" s="11">
        <v>1051</v>
      </c>
      <c r="AU1060" s="11">
        <v>2.1582309999999998</v>
      </c>
      <c r="AV1060" s="11">
        <v>-7.8589729999999998</v>
      </c>
      <c r="AW1060" s="11">
        <v>10.017204</v>
      </c>
      <c r="AX1060" s="11" t="s">
        <v>77</v>
      </c>
    </row>
    <row r="1061" spans="21:50" x14ac:dyDescent="0.35">
      <c r="U1061" s="11" t="s">
        <v>76</v>
      </c>
      <c r="V1061" s="11">
        <v>258</v>
      </c>
      <c r="W1061" s="11">
        <v>-12.722656000000001</v>
      </c>
      <c r="X1061" s="11">
        <v>-13.338290000000001</v>
      </c>
      <c r="Y1061" s="11">
        <v>0.61563299999999999</v>
      </c>
      <c r="Z1061" s="18">
        <f t="shared" si="26"/>
        <v>4.8388716947153167E-2</v>
      </c>
      <c r="AA1061" s="11">
        <v>4.8388730000000004</v>
      </c>
      <c r="AS1061" s="11" t="s">
        <v>78</v>
      </c>
      <c r="AT1061" s="11">
        <v>1052</v>
      </c>
      <c r="AU1061" s="11">
        <v>-9.4178160000000002</v>
      </c>
      <c r="AV1061" s="11">
        <v>-0.89500599999999997</v>
      </c>
      <c r="AW1061" s="11">
        <v>8.5228099999999998</v>
      </c>
      <c r="AX1061" s="11">
        <v>90.496671000000006</v>
      </c>
    </row>
    <row r="1062" spans="21:50" x14ac:dyDescent="0.35">
      <c r="U1062" s="11" t="s">
        <v>76</v>
      </c>
      <c r="V1062" s="11">
        <v>1291</v>
      </c>
      <c r="W1062" s="11">
        <v>-12.760541</v>
      </c>
      <c r="X1062" s="11">
        <v>-12.143273000000001</v>
      </c>
      <c r="Y1062" s="11">
        <v>0.61726899999999996</v>
      </c>
      <c r="Z1062" s="18">
        <f t="shared" si="26"/>
        <v>4.8373262544276138E-2</v>
      </c>
      <c r="AA1062" s="11">
        <v>4.8373229999999996</v>
      </c>
      <c r="AS1062" s="11" t="s">
        <v>83</v>
      </c>
      <c r="AT1062" s="11">
        <v>1053</v>
      </c>
      <c r="AU1062" s="11">
        <v>-12.589885000000001</v>
      </c>
      <c r="AV1062" s="11">
        <v>-14.600517</v>
      </c>
      <c r="AW1062" s="11">
        <v>2.0106310000000001</v>
      </c>
      <c r="AX1062" s="11">
        <v>15.970212</v>
      </c>
    </row>
    <row r="1063" spans="21:50" x14ac:dyDescent="0.35">
      <c r="U1063" s="11" t="s">
        <v>76</v>
      </c>
      <c r="V1063" s="11">
        <v>831</v>
      </c>
      <c r="W1063" s="11">
        <v>-16.860586000000001</v>
      </c>
      <c r="X1063" s="11">
        <v>-16.045444</v>
      </c>
      <c r="Y1063" s="11">
        <v>0.81514299999999995</v>
      </c>
      <c r="Z1063" s="18">
        <f t="shared" si="26"/>
        <v>4.8346065789172443E-2</v>
      </c>
      <c r="AA1063" s="11">
        <v>4.8346039999999997</v>
      </c>
      <c r="AS1063" s="11" t="s">
        <v>76</v>
      </c>
      <c r="AT1063" s="11">
        <v>1054</v>
      </c>
      <c r="AU1063" s="11">
        <v>0.69762900000000005</v>
      </c>
      <c r="AV1063" s="11">
        <v>1.6696800000000001</v>
      </c>
      <c r="AW1063" s="11">
        <v>0.972051</v>
      </c>
      <c r="AX1063" s="11" t="s">
        <v>77</v>
      </c>
    </row>
    <row r="1064" spans="21:50" x14ac:dyDescent="0.35">
      <c r="U1064" s="11" t="s">
        <v>76</v>
      </c>
      <c r="V1064" s="11">
        <v>652</v>
      </c>
      <c r="W1064" s="11">
        <v>-8.8518399999999993</v>
      </c>
      <c r="X1064" s="11">
        <v>-8.4247789999999991</v>
      </c>
      <c r="Y1064" s="11">
        <v>0.42706100000000002</v>
      </c>
      <c r="Z1064" s="18">
        <f t="shared" si="26"/>
        <v>4.8245449533656289E-2</v>
      </c>
      <c r="AA1064" s="11">
        <v>4.8245469999999999</v>
      </c>
      <c r="AS1064" s="11" t="s">
        <v>76</v>
      </c>
      <c r="AT1064" s="11">
        <v>1055</v>
      </c>
      <c r="AU1064" s="11">
        <v>-6.6043180000000001</v>
      </c>
      <c r="AV1064" s="11">
        <v>-5.8107240000000004</v>
      </c>
      <c r="AW1064" s="11">
        <v>0.79359500000000005</v>
      </c>
      <c r="AX1064" s="11">
        <v>12.016302</v>
      </c>
    </row>
    <row r="1065" spans="21:50" x14ac:dyDescent="0.35">
      <c r="U1065" s="11" t="s">
        <v>76</v>
      </c>
      <c r="V1065" s="11">
        <v>1282</v>
      </c>
      <c r="W1065" s="11">
        <v>-11.412694999999999</v>
      </c>
      <c r="X1065" s="11">
        <v>-11.962046000000001</v>
      </c>
      <c r="Y1065" s="11">
        <v>0.54935100000000003</v>
      </c>
      <c r="Z1065" s="18">
        <f t="shared" si="26"/>
        <v>4.8135081153049306E-2</v>
      </c>
      <c r="AA1065" s="11">
        <v>4.8135089999999998</v>
      </c>
      <c r="AS1065" s="11" t="s">
        <v>76</v>
      </c>
      <c r="AT1065" s="11">
        <v>1056</v>
      </c>
      <c r="AU1065" s="11">
        <v>3.5462340000000001</v>
      </c>
      <c r="AV1065" s="11">
        <v>3.9756580000000001</v>
      </c>
      <c r="AW1065" s="11">
        <v>0.42942399999999997</v>
      </c>
      <c r="AX1065" s="11">
        <v>12.109305000000001</v>
      </c>
    </row>
    <row r="1066" spans="21:50" x14ac:dyDescent="0.35">
      <c r="U1066" s="11" t="s">
        <v>76</v>
      </c>
      <c r="V1066" s="11">
        <v>175</v>
      </c>
      <c r="W1066" s="11">
        <v>36.947374000000003</v>
      </c>
      <c r="X1066" s="11">
        <v>38.725687000000001</v>
      </c>
      <c r="Y1066" s="11">
        <v>1.778313</v>
      </c>
      <c r="Z1066" s="18">
        <f t="shared" si="26"/>
        <v>4.8130971364839077E-2</v>
      </c>
      <c r="AA1066" s="11">
        <v>4.8130980000000001</v>
      </c>
      <c r="AS1066" s="11" t="s">
        <v>76</v>
      </c>
      <c r="AT1066" s="11">
        <v>1057</v>
      </c>
      <c r="AU1066" s="11">
        <v>-11.181685999999999</v>
      </c>
      <c r="AV1066" s="11">
        <v>-12.570307</v>
      </c>
      <c r="AW1066" s="11">
        <v>1.388622</v>
      </c>
      <c r="AX1066" s="11">
        <v>12.418714</v>
      </c>
    </row>
    <row r="1067" spans="21:50" x14ac:dyDescent="0.35">
      <c r="U1067" s="11" t="s">
        <v>76</v>
      </c>
      <c r="V1067" s="11">
        <v>1688</v>
      </c>
      <c r="W1067" s="11">
        <v>18.804472000000001</v>
      </c>
      <c r="X1067" s="11">
        <v>19.708390000000001</v>
      </c>
      <c r="Y1067" s="11">
        <v>0.903918</v>
      </c>
      <c r="Z1067" s="18">
        <f t="shared" si="26"/>
        <v>4.8069310321502245E-2</v>
      </c>
      <c r="AA1067" s="11">
        <v>4.8069309999999996</v>
      </c>
      <c r="AS1067" s="11" t="s">
        <v>76</v>
      </c>
      <c r="AT1067" s="11">
        <v>1058</v>
      </c>
      <c r="AU1067" s="11">
        <v>-11.920992999999999</v>
      </c>
      <c r="AV1067" s="11">
        <v>-14.739152000000001</v>
      </c>
      <c r="AW1067" s="11">
        <v>2.8181590000000001</v>
      </c>
      <c r="AX1067" s="11">
        <v>23.640301000000001</v>
      </c>
    </row>
    <row r="1068" spans="21:50" x14ac:dyDescent="0.35">
      <c r="U1068" s="11" t="s">
        <v>76</v>
      </c>
      <c r="V1068" s="11">
        <v>1905</v>
      </c>
      <c r="W1068" s="11">
        <v>16.271142000000001</v>
      </c>
      <c r="X1068" s="11">
        <v>15.489091</v>
      </c>
      <c r="Y1068" s="11">
        <v>0.78205000000000002</v>
      </c>
      <c r="Z1068" s="18">
        <f t="shared" si="26"/>
        <v>4.8063620857097797E-2</v>
      </c>
      <c r="AA1068" s="11">
        <v>4.8063650000000004</v>
      </c>
      <c r="AS1068" s="11" t="s">
        <v>76</v>
      </c>
      <c r="AT1068" s="11">
        <v>1059</v>
      </c>
      <c r="AU1068" s="11">
        <v>6.4671130000000003</v>
      </c>
      <c r="AV1068" s="11">
        <v>7.2662690000000003</v>
      </c>
      <c r="AW1068" s="11">
        <v>0.79915599999999998</v>
      </c>
      <c r="AX1068" s="11">
        <v>12.357226000000001</v>
      </c>
    </row>
    <row r="1069" spans="21:50" x14ac:dyDescent="0.35">
      <c r="U1069" s="11" t="s">
        <v>76</v>
      </c>
      <c r="V1069" s="11">
        <v>634</v>
      </c>
      <c r="W1069" s="11">
        <v>-10.577339</v>
      </c>
      <c r="X1069" s="11">
        <v>-11.083994000000001</v>
      </c>
      <c r="Y1069" s="11">
        <v>0.50665499999999997</v>
      </c>
      <c r="Z1069" s="18">
        <f t="shared" si="26"/>
        <v>4.7900043668828232E-2</v>
      </c>
      <c r="AA1069" s="11">
        <v>4.7900029999999996</v>
      </c>
      <c r="AS1069" s="11" t="s">
        <v>76</v>
      </c>
      <c r="AT1069" s="11">
        <v>1060</v>
      </c>
      <c r="AU1069" s="11">
        <v>-1.969762</v>
      </c>
      <c r="AV1069" s="11">
        <v>-1.9900150000000001</v>
      </c>
      <c r="AW1069" s="11">
        <v>2.0253E-2</v>
      </c>
      <c r="AX1069" s="11">
        <v>1.0282</v>
      </c>
    </row>
    <row r="1070" spans="21:50" x14ac:dyDescent="0.35">
      <c r="U1070" s="11" t="s">
        <v>76</v>
      </c>
      <c r="V1070" s="11">
        <v>1428</v>
      </c>
      <c r="W1070" s="11">
        <v>-13.906905999999999</v>
      </c>
      <c r="X1070" s="11">
        <v>-13.244567999999999</v>
      </c>
      <c r="Y1070" s="11">
        <v>0.66233799999999998</v>
      </c>
      <c r="Z1070" s="18">
        <f t="shared" si="26"/>
        <v>4.7626553310995273E-2</v>
      </c>
      <c r="AA1070" s="11">
        <v>4.7626559999999998</v>
      </c>
      <c r="AS1070" s="11" t="s">
        <v>78</v>
      </c>
      <c r="AT1070" s="11">
        <v>1061</v>
      </c>
      <c r="AU1070" s="11">
        <v>-2.8768120000000001</v>
      </c>
      <c r="AV1070" s="11">
        <v>-2.8655369999999998</v>
      </c>
      <c r="AW1070" s="11">
        <v>1.1275E-2</v>
      </c>
      <c r="AX1070" s="11">
        <v>0.39191399999999998</v>
      </c>
    </row>
    <row r="1071" spans="21:50" x14ac:dyDescent="0.35">
      <c r="U1071" s="11" t="s">
        <v>76</v>
      </c>
      <c r="V1071" s="11">
        <v>1628</v>
      </c>
      <c r="W1071" s="11">
        <v>-15.143913</v>
      </c>
      <c r="X1071" s="11">
        <v>-15.86467</v>
      </c>
      <c r="Y1071" s="11">
        <v>0.72075800000000001</v>
      </c>
      <c r="Z1071" s="18">
        <f t="shared" si="26"/>
        <v>4.7593907862518756E-2</v>
      </c>
      <c r="AA1071" s="11">
        <v>4.7593899999999998</v>
      </c>
      <c r="AS1071" s="11" t="s">
        <v>83</v>
      </c>
      <c r="AT1071" s="11">
        <v>1062</v>
      </c>
      <c r="AU1071" s="11">
        <v>27.757642000000001</v>
      </c>
      <c r="AV1071" s="11">
        <v>5.7209940000000001</v>
      </c>
      <c r="AW1071" s="11">
        <v>22.036648</v>
      </c>
      <c r="AX1071" s="11">
        <v>79.389481000000004</v>
      </c>
    </row>
    <row r="1072" spans="21:50" x14ac:dyDescent="0.35">
      <c r="U1072" s="11" t="s">
        <v>76</v>
      </c>
      <c r="V1072" s="11">
        <v>1897</v>
      </c>
      <c r="W1072" s="11">
        <v>12.529083</v>
      </c>
      <c r="X1072" s="11">
        <v>13.125245</v>
      </c>
      <c r="Y1072" s="11">
        <v>0.59616199999999997</v>
      </c>
      <c r="Z1072" s="18">
        <f t="shared" si="26"/>
        <v>4.7582253226353434E-2</v>
      </c>
      <c r="AA1072" s="11">
        <v>4.7582250000000004</v>
      </c>
      <c r="AS1072" s="11" t="s">
        <v>76</v>
      </c>
      <c r="AT1072" s="11">
        <v>1063</v>
      </c>
      <c r="AU1072" s="11">
        <v>-4.0682900000000002</v>
      </c>
      <c r="AV1072" s="11">
        <v>-2.2728429999999999</v>
      </c>
      <c r="AW1072" s="11">
        <v>1.795447</v>
      </c>
      <c r="AX1072" s="11">
        <v>44.132717</v>
      </c>
    </row>
    <row r="1073" spans="21:50" x14ac:dyDescent="0.35">
      <c r="U1073" s="11" t="s">
        <v>76</v>
      </c>
      <c r="V1073" s="11">
        <v>1240</v>
      </c>
      <c r="W1073" s="11">
        <v>-21.095513</v>
      </c>
      <c r="X1073" s="11">
        <v>-20.094801</v>
      </c>
      <c r="Y1073" s="11">
        <v>1.000713</v>
      </c>
      <c r="Z1073" s="18">
        <f t="shared" si="26"/>
        <v>4.7437244119164106E-2</v>
      </c>
      <c r="AA1073" s="11">
        <v>4.7437230000000001</v>
      </c>
      <c r="AS1073" s="11" t="s">
        <v>76</v>
      </c>
      <c r="AT1073" s="11">
        <v>1064</v>
      </c>
      <c r="AU1073" s="11">
        <v>-9.5921140000000005</v>
      </c>
      <c r="AV1073" s="11">
        <v>-11.561191000000001</v>
      </c>
      <c r="AW1073" s="11">
        <v>1.969077</v>
      </c>
      <c r="AX1073" s="11">
        <v>20.528078000000001</v>
      </c>
    </row>
    <row r="1074" spans="21:50" x14ac:dyDescent="0.35">
      <c r="U1074" s="11" t="s">
        <v>76</v>
      </c>
      <c r="V1074" s="11">
        <v>797</v>
      </c>
      <c r="W1074" s="11">
        <v>-14.489381</v>
      </c>
      <c r="X1074" s="11">
        <v>-15.174598</v>
      </c>
      <c r="Y1074" s="11">
        <v>0.68521699999999996</v>
      </c>
      <c r="Z1074" s="18">
        <f t="shared" si="26"/>
        <v>4.7290978130811796E-2</v>
      </c>
      <c r="AA1074" s="11">
        <v>4.7290960000000002</v>
      </c>
      <c r="AS1074" s="11" t="s">
        <v>78</v>
      </c>
      <c r="AT1074" s="11">
        <v>1065</v>
      </c>
      <c r="AU1074" s="11">
        <v>-10.279315</v>
      </c>
      <c r="AV1074" s="11">
        <v>-11.154522999999999</v>
      </c>
      <c r="AW1074" s="11">
        <v>0.87520799999999999</v>
      </c>
      <c r="AX1074" s="11">
        <v>8.5142629999999997</v>
      </c>
    </row>
    <row r="1075" spans="21:50" x14ac:dyDescent="0.35">
      <c r="U1075" s="11" t="s">
        <v>76</v>
      </c>
      <c r="V1075" s="11">
        <v>1258</v>
      </c>
      <c r="W1075" s="11">
        <v>-8.2108279999999993</v>
      </c>
      <c r="X1075" s="11">
        <v>-7.8234469999999998</v>
      </c>
      <c r="Y1075" s="11">
        <v>0.38738</v>
      </c>
      <c r="Z1075" s="18">
        <f t="shared" si="26"/>
        <v>4.7179163904054501E-2</v>
      </c>
      <c r="AA1075" s="11">
        <v>4.7179219999999997</v>
      </c>
      <c r="AS1075" s="11" t="s">
        <v>76</v>
      </c>
      <c r="AT1075" s="11">
        <v>1066</v>
      </c>
      <c r="AU1075" s="11">
        <v>5.21347</v>
      </c>
      <c r="AV1075" s="11">
        <v>-1.819556</v>
      </c>
      <c r="AW1075" s="11">
        <v>7.0330260000000004</v>
      </c>
      <c r="AX1075" s="11" t="s">
        <v>77</v>
      </c>
    </row>
    <row r="1076" spans="21:50" x14ac:dyDescent="0.35">
      <c r="U1076" s="11" t="s">
        <v>76</v>
      </c>
      <c r="V1076" s="11">
        <v>1865</v>
      </c>
      <c r="W1076" s="11">
        <v>1.1283939999999999</v>
      </c>
      <c r="X1076" s="11">
        <v>1.18161</v>
      </c>
      <c r="Y1076" s="11">
        <v>5.3215999999999999E-2</v>
      </c>
      <c r="Z1076" s="18">
        <f t="shared" si="26"/>
        <v>4.7160832120695433E-2</v>
      </c>
      <c r="AA1076" s="11">
        <v>4.7160869999999999</v>
      </c>
      <c r="AS1076" s="11" t="s">
        <v>83</v>
      </c>
      <c r="AT1076" s="11">
        <v>1067</v>
      </c>
      <c r="AU1076" s="11">
        <v>-16.248017999999998</v>
      </c>
      <c r="AV1076" s="11">
        <v>-15.529997</v>
      </c>
      <c r="AW1076" s="11">
        <v>0.71802100000000002</v>
      </c>
      <c r="AX1076" s="11">
        <v>4.4191279999999997</v>
      </c>
    </row>
    <row r="1077" spans="21:50" x14ac:dyDescent="0.35">
      <c r="U1077" s="11" t="s">
        <v>76</v>
      </c>
      <c r="V1077" s="11">
        <v>676</v>
      </c>
      <c r="W1077" s="11">
        <v>-18.403502</v>
      </c>
      <c r="X1077" s="11">
        <v>-19.267745000000001</v>
      </c>
      <c r="Y1077" s="11">
        <v>0.86424299999999998</v>
      </c>
      <c r="Z1077" s="18">
        <f t="shared" si="26"/>
        <v>4.6960790397392843E-2</v>
      </c>
      <c r="AA1077" s="11">
        <v>4.6960800000000003</v>
      </c>
      <c r="AS1077" s="11" t="s">
        <v>76</v>
      </c>
      <c r="AT1077" s="11">
        <v>1068</v>
      </c>
      <c r="AU1077" s="11">
        <v>15.894481000000001</v>
      </c>
      <c r="AV1077" s="11">
        <v>24.474295999999999</v>
      </c>
      <c r="AW1077" s="11">
        <v>8.5798159999999992</v>
      </c>
      <c r="AX1077" s="11">
        <v>53.979843000000002</v>
      </c>
    </row>
    <row r="1078" spans="21:50" x14ac:dyDescent="0.35">
      <c r="U1078" s="11" t="s">
        <v>76</v>
      </c>
      <c r="V1078" s="11">
        <v>1475</v>
      </c>
      <c r="W1078" s="11">
        <v>-14.034015999999999</v>
      </c>
      <c r="X1078" s="11">
        <v>-13.377851</v>
      </c>
      <c r="Y1078" s="11">
        <v>0.656165</v>
      </c>
      <c r="Z1078" s="18">
        <f t="shared" si="26"/>
        <v>4.6755326486730531E-2</v>
      </c>
      <c r="AA1078" s="11">
        <v>4.6755339999999999</v>
      </c>
      <c r="AS1078" s="11" t="s">
        <v>76</v>
      </c>
      <c r="AT1078" s="11">
        <v>1069</v>
      </c>
      <c r="AU1078" s="11">
        <v>-16.135653999999999</v>
      </c>
      <c r="AV1078" s="11">
        <v>-17.854523</v>
      </c>
      <c r="AW1078" s="11">
        <v>1.718869</v>
      </c>
      <c r="AX1078" s="11">
        <v>10.652616999999999</v>
      </c>
    </row>
    <row r="1079" spans="21:50" x14ac:dyDescent="0.35">
      <c r="U1079" s="11" t="s">
        <v>76</v>
      </c>
      <c r="V1079" s="11">
        <v>146</v>
      </c>
      <c r="W1079" s="11">
        <v>-8.0988849999999992</v>
      </c>
      <c r="X1079" s="11">
        <v>-8.4768620000000006</v>
      </c>
      <c r="Y1079" s="11">
        <v>0.37797700000000001</v>
      </c>
      <c r="Z1079" s="18">
        <f t="shared" si="26"/>
        <v>4.6670251522277453E-2</v>
      </c>
      <c r="AA1079" s="11">
        <v>4.6670249999999998</v>
      </c>
      <c r="AS1079" s="11" t="s">
        <v>83</v>
      </c>
      <c r="AT1079" s="11">
        <v>1070</v>
      </c>
      <c r="AU1079" s="11">
        <v>-12.282287999999999</v>
      </c>
      <c r="AV1079" s="11">
        <v>-11.074805</v>
      </c>
      <c r="AW1079" s="11">
        <v>1.2074830000000001</v>
      </c>
      <c r="AX1079" s="11">
        <v>9.8310890000000004</v>
      </c>
    </row>
    <row r="1080" spans="21:50" x14ac:dyDescent="0.35">
      <c r="U1080" s="11" t="s">
        <v>76</v>
      </c>
      <c r="V1080" s="11">
        <v>620</v>
      </c>
      <c r="W1080" s="11">
        <v>-9.5304160000000007</v>
      </c>
      <c r="X1080" s="11">
        <v>-9.0866450000000007</v>
      </c>
      <c r="Y1080" s="11">
        <v>0.44377100000000003</v>
      </c>
      <c r="Z1080" s="18">
        <f t="shared" si="26"/>
        <v>4.6563654723991064E-2</v>
      </c>
      <c r="AA1080" s="11">
        <v>4.6563699999999999</v>
      </c>
      <c r="AS1080" s="11" t="s">
        <v>76</v>
      </c>
      <c r="AT1080" s="11">
        <v>1071</v>
      </c>
      <c r="AU1080" s="11">
        <v>3.9924409999999999</v>
      </c>
      <c r="AV1080" s="11">
        <v>3.8482599999999998</v>
      </c>
      <c r="AW1080" s="11">
        <v>0.144181</v>
      </c>
      <c r="AX1080" s="11">
        <v>3.6113490000000001</v>
      </c>
    </row>
    <row r="1081" spans="21:50" x14ac:dyDescent="0.35">
      <c r="U1081" s="11" t="s">
        <v>76</v>
      </c>
      <c r="V1081" s="11">
        <v>354</v>
      </c>
      <c r="W1081" s="11">
        <v>-13.054339000000001</v>
      </c>
      <c r="X1081" s="11">
        <v>-12.448725</v>
      </c>
      <c r="Y1081" s="11">
        <v>0.60561399999999999</v>
      </c>
      <c r="Z1081" s="18">
        <f t="shared" si="26"/>
        <v>4.6391778243233914E-2</v>
      </c>
      <c r="AA1081" s="11">
        <v>4.6391780000000002</v>
      </c>
      <c r="AS1081" s="11" t="s">
        <v>78</v>
      </c>
      <c r="AT1081" s="11">
        <v>1072</v>
      </c>
      <c r="AU1081" s="11">
        <v>8.3410569999999993</v>
      </c>
      <c r="AV1081" s="11">
        <v>4.3915569999999997</v>
      </c>
      <c r="AW1081" s="11">
        <v>3.9495</v>
      </c>
      <c r="AX1081" s="11">
        <v>47.350116</v>
      </c>
    </row>
    <row r="1082" spans="21:50" x14ac:dyDescent="0.35">
      <c r="U1082" s="11" t="s">
        <v>76</v>
      </c>
      <c r="V1082" s="11">
        <v>1171</v>
      </c>
      <c r="W1082" s="11">
        <v>-28.296673999999999</v>
      </c>
      <c r="X1082" s="11">
        <v>-27.004346999999999</v>
      </c>
      <c r="Y1082" s="11">
        <v>1.292327</v>
      </c>
      <c r="Z1082" s="18">
        <f t="shared" si="26"/>
        <v>4.5670632527342263E-2</v>
      </c>
      <c r="AA1082" s="11">
        <v>4.5670640000000002</v>
      </c>
      <c r="AS1082" s="11" t="s">
        <v>76</v>
      </c>
      <c r="AT1082" s="11">
        <v>1073</v>
      </c>
      <c r="AU1082" s="11">
        <v>-7.9944000000000001E-2</v>
      </c>
      <c r="AV1082" s="11">
        <v>1.323223</v>
      </c>
      <c r="AW1082" s="11">
        <v>1.4031670000000001</v>
      </c>
      <c r="AX1082" s="11" t="s">
        <v>77</v>
      </c>
    </row>
    <row r="1083" spans="21:50" x14ac:dyDescent="0.35">
      <c r="U1083" s="11" t="s">
        <v>76</v>
      </c>
      <c r="V1083" s="11">
        <v>1502</v>
      </c>
      <c r="W1083" s="11">
        <v>14.557460000000001</v>
      </c>
      <c r="X1083" s="11">
        <v>15.217487999999999</v>
      </c>
      <c r="Y1083" s="11">
        <v>0.66002799999999995</v>
      </c>
      <c r="Z1083" s="18">
        <f t="shared" si="26"/>
        <v>4.5339502907787481E-2</v>
      </c>
      <c r="AA1083" s="11">
        <v>4.5339520000000002</v>
      </c>
      <c r="AS1083" s="11" t="s">
        <v>76</v>
      </c>
      <c r="AT1083" s="11">
        <v>1074</v>
      </c>
      <c r="AU1083" s="11">
        <v>7.4526389999999996</v>
      </c>
      <c r="AV1083" s="11">
        <v>7.6291440000000001</v>
      </c>
      <c r="AW1083" s="11">
        <v>0.176505</v>
      </c>
      <c r="AX1083" s="11">
        <v>2.3683610000000002</v>
      </c>
    </row>
    <row r="1084" spans="21:50" x14ac:dyDescent="0.35">
      <c r="U1084" s="11" t="s">
        <v>76</v>
      </c>
      <c r="V1084" s="11">
        <v>179</v>
      </c>
      <c r="W1084" s="11">
        <v>20.706011</v>
      </c>
      <c r="X1084" s="11">
        <v>21.644770000000001</v>
      </c>
      <c r="Y1084" s="11">
        <v>0.93875900000000001</v>
      </c>
      <c r="Z1084" s="18">
        <f t="shared" si="26"/>
        <v>4.5337510928589772E-2</v>
      </c>
      <c r="AA1084" s="11">
        <v>4.5337529999999999</v>
      </c>
      <c r="AS1084" s="11" t="s">
        <v>76</v>
      </c>
      <c r="AT1084" s="11">
        <v>1075</v>
      </c>
      <c r="AU1084" s="11">
        <v>10.459899</v>
      </c>
      <c r="AV1084" s="11">
        <v>13.258203</v>
      </c>
      <c r="AW1084" s="11">
        <v>2.7983039999999999</v>
      </c>
      <c r="AX1084" s="11">
        <v>26.752689</v>
      </c>
    </row>
    <row r="1085" spans="21:50" x14ac:dyDescent="0.35">
      <c r="U1085" s="11" t="s">
        <v>76</v>
      </c>
      <c r="V1085" s="11">
        <v>1979</v>
      </c>
      <c r="W1085" s="11">
        <v>-7.4757379999999998</v>
      </c>
      <c r="X1085" s="11">
        <v>-7.136952</v>
      </c>
      <c r="Y1085" s="11">
        <v>0.33878599999999998</v>
      </c>
      <c r="Z1085" s="18">
        <f t="shared" si="26"/>
        <v>4.5318067594129166E-2</v>
      </c>
      <c r="AA1085" s="11">
        <v>4.5318009999999997</v>
      </c>
      <c r="AS1085" s="11" t="s">
        <v>76</v>
      </c>
      <c r="AT1085" s="11">
        <v>1076</v>
      </c>
      <c r="AU1085" s="11">
        <v>6.8157220000000001</v>
      </c>
      <c r="AV1085" s="11">
        <v>3.9669970000000001</v>
      </c>
      <c r="AW1085" s="11">
        <v>2.848725</v>
      </c>
      <c r="AX1085" s="11">
        <v>41.796379000000002</v>
      </c>
    </row>
    <row r="1086" spans="21:50" x14ac:dyDescent="0.35">
      <c r="U1086" s="11" t="s">
        <v>76</v>
      </c>
      <c r="V1086" s="11">
        <v>238</v>
      </c>
      <c r="W1086" s="11">
        <v>11.174137999999999</v>
      </c>
      <c r="X1086" s="11">
        <v>10.668362999999999</v>
      </c>
      <c r="Y1086" s="11">
        <v>0.50577499999999997</v>
      </c>
      <c r="Z1086" s="18">
        <f t="shared" si="26"/>
        <v>4.5262999257750354E-2</v>
      </c>
      <c r="AA1086" s="11">
        <v>4.5263039999999997</v>
      </c>
      <c r="AS1086" s="11" t="s">
        <v>76</v>
      </c>
      <c r="AT1086" s="11">
        <v>1077</v>
      </c>
      <c r="AU1086" s="11">
        <v>-1.0630999999999999</v>
      </c>
      <c r="AV1086" s="11">
        <v>-1.403875</v>
      </c>
      <c r="AW1086" s="11">
        <v>0.34077499999999999</v>
      </c>
      <c r="AX1086" s="11">
        <v>32.054853000000001</v>
      </c>
    </row>
    <row r="1087" spans="21:50" x14ac:dyDescent="0.35">
      <c r="U1087" s="11" t="s">
        <v>76</v>
      </c>
      <c r="V1087" s="11">
        <v>149</v>
      </c>
      <c r="W1087" s="11">
        <v>-18.063223000000001</v>
      </c>
      <c r="X1087" s="11">
        <v>-17.246345000000002</v>
      </c>
      <c r="Y1087" s="11">
        <v>0.81687799999999999</v>
      </c>
      <c r="Z1087" s="18">
        <f t="shared" si="26"/>
        <v>4.5223269402143787E-2</v>
      </c>
      <c r="AA1087" s="11">
        <v>4.522329</v>
      </c>
      <c r="AS1087" s="11" t="s">
        <v>76</v>
      </c>
      <c r="AT1087" s="11">
        <v>1078</v>
      </c>
      <c r="AU1087" s="11">
        <v>-5.8072359999999996</v>
      </c>
      <c r="AV1087" s="11">
        <v>-3.6554009999999999</v>
      </c>
      <c r="AW1087" s="11">
        <v>2.1518359999999999</v>
      </c>
      <c r="AX1087" s="11">
        <v>37.054386000000001</v>
      </c>
    </row>
    <row r="1088" spans="21:50" x14ac:dyDescent="0.35">
      <c r="U1088" s="11" t="s">
        <v>76</v>
      </c>
      <c r="V1088" s="11">
        <v>358</v>
      </c>
      <c r="W1088" s="11">
        <v>-15.364791</v>
      </c>
      <c r="X1088" s="11">
        <v>-14.676767999999999</v>
      </c>
      <c r="Y1088" s="11">
        <v>0.68802300000000005</v>
      </c>
      <c r="Z1088" s="18">
        <f t="shared" si="26"/>
        <v>4.477919680131022E-2</v>
      </c>
      <c r="AA1088" s="11">
        <v>4.4779200000000001</v>
      </c>
      <c r="AS1088" s="11" t="s">
        <v>76</v>
      </c>
      <c r="AT1088" s="11">
        <v>1079</v>
      </c>
      <c r="AU1088" s="11">
        <v>-10.835008999999999</v>
      </c>
      <c r="AV1088" s="11">
        <v>-11.389151</v>
      </c>
      <c r="AW1088" s="11">
        <v>0.55414200000000002</v>
      </c>
      <c r="AX1088" s="11">
        <v>5.1143650000000003</v>
      </c>
    </row>
    <row r="1089" spans="21:50" x14ac:dyDescent="0.35">
      <c r="U1089" s="11" t="s">
        <v>76</v>
      </c>
      <c r="V1089" s="11">
        <v>663</v>
      </c>
      <c r="W1089" s="11">
        <v>-17.600338000000001</v>
      </c>
      <c r="X1089" s="11">
        <v>-18.387217</v>
      </c>
      <c r="Y1089" s="11">
        <v>0.786879</v>
      </c>
      <c r="Z1089" s="18">
        <f t="shared" si="26"/>
        <v>4.4708175490720689E-2</v>
      </c>
      <c r="AA1089" s="11">
        <v>4.4708189999999997</v>
      </c>
      <c r="AS1089" s="11" t="s">
        <v>76</v>
      </c>
      <c r="AT1089" s="11">
        <v>1080</v>
      </c>
      <c r="AU1089" s="11">
        <v>10.658231000000001</v>
      </c>
      <c r="AV1089" s="11">
        <v>12.526379</v>
      </c>
      <c r="AW1089" s="11">
        <v>1.8681479999999999</v>
      </c>
      <c r="AX1089" s="11">
        <v>17.527753000000001</v>
      </c>
    </row>
    <row r="1090" spans="21:50" x14ac:dyDescent="0.35">
      <c r="U1090" s="11" t="s">
        <v>76</v>
      </c>
      <c r="V1090" s="11">
        <v>1200</v>
      </c>
      <c r="W1090" s="11">
        <v>33.402866000000003</v>
      </c>
      <c r="X1090" s="11">
        <v>31.913716000000001</v>
      </c>
      <c r="Y1090" s="11">
        <v>1.48915</v>
      </c>
      <c r="Z1090" s="18">
        <f t="shared" si="26"/>
        <v>4.4581503874547769E-2</v>
      </c>
      <c r="AA1090" s="11">
        <v>4.458151</v>
      </c>
      <c r="AS1090" s="11" t="s">
        <v>83</v>
      </c>
      <c r="AT1090" s="11">
        <v>1081</v>
      </c>
      <c r="AU1090" s="11">
        <v>4.731725</v>
      </c>
      <c r="AV1090" s="11">
        <v>4.9736029999999998</v>
      </c>
      <c r="AW1090" s="11">
        <v>0.24187800000000001</v>
      </c>
      <c r="AX1090" s="11">
        <v>5.1118319999999997</v>
      </c>
    </row>
    <row r="1091" spans="21:50" x14ac:dyDescent="0.35">
      <c r="U1091" s="11" t="s">
        <v>76</v>
      </c>
      <c r="V1091" s="11">
        <v>233</v>
      </c>
      <c r="W1091" s="11">
        <v>-14.63504</v>
      </c>
      <c r="X1091" s="11">
        <v>-15.286282999999999</v>
      </c>
      <c r="Y1091" s="11">
        <v>0.65124300000000002</v>
      </c>
      <c r="Z1091" s="18">
        <f t="shared" si="26"/>
        <v>4.4498887601263817E-2</v>
      </c>
      <c r="AA1091" s="11">
        <v>4.4498850000000001</v>
      </c>
      <c r="AS1091" s="11" t="s">
        <v>78</v>
      </c>
      <c r="AT1091" s="11">
        <v>1082</v>
      </c>
      <c r="AU1091" s="11">
        <v>-9.9748789999999996</v>
      </c>
      <c r="AV1091" s="11">
        <v>0.56282699999999997</v>
      </c>
      <c r="AW1091" s="11">
        <v>10.537706999999999</v>
      </c>
      <c r="AX1091" s="11" t="s">
        <v>77</v>
      </c>
    </row>
    <row r="1092" spans="21:50" x14ac:dyDescent="0.35">
      <c r="U1092" s="11" t="s">
        <v>76</v>
      </c>
      <c r="V1092" s="11">
        <v>445</v>
      </c>
      <c r="W1092" s="11">
        <v>39.247126000000002</v>
      </c>
      <c r="X1092" s="11">
        <v>37.509180999999998</v>
      </c>
      <c r="Y1092" s="11">
        <v>1.7379450000000001</v>
      </c>
      <c r="Z1092" s="18">
        <f t="shared" si="26"/>
        <v>4.4282095967995212E-2</v>
      </c>
      <c r="AA1092" s="11">
        <v>4.42821</v>
      </c>
      <c r="AS1092" s="11" t="s">
        <v>83</v>
      </c>
      <c r="AT1092" s="11">
        <v>1083</v>
      </c>
      <c r="AU1092" s="11">
        <v>-12.467706</v>
      </c>
      <c r="AV1092" s="11">
        <v>-9.9474940000000007</v>
      </c>
      <c r="AW1092" s="11">
        <v>2.5202119999999999</v>
      </c>
      <c r="AX1092" s="11">
        <v>20.213920999999999</v>
      </c>
    </row>
    <row r="1093" spans="21:50" x14ac:dyDescent="0.35">
      <c r="U1093" s="11" t="s">
        <v>76</v>
      </c>
      <c r="V1093" s="11">
        <v>989</v>
      </c>
      <c r="W1093" s="11">
        <v>-1.7777940000000001</v>
      </c>
      <c r="X1093" s="11">
        <v>-1.6995039999999999</v>
      </c>
      <c r="Y1093" s="11">
        <v>7.8289999999999998E-2</v>
      </c>
      <c r="Z1093" s="18">
        <f t="shared" si="26"/>
        <v>4.4037723155776198E-2</v>
      </c>
      <c r="AA1093" s="11">
        <v>4.4037879999999996</v>
      </c>
      <c r="AS1093" s="11" t="s">
        <v>78</v>
      </c>
      <c r="AT1093" s="11">
        <v>1084</v>
      </c>
      <c r="AU1093" s="11">
        <v>24.778690000000001</v>
      </c>
      <c r="AV1093" s="11">
        <v>25.439485999999999</v>
      </c>
      <c r="AW1093" s="11">
        <v>0.66079600000000005</v>
      </c>
      <c r="AX1093" s="11">
        <v>2.6667900000000002</v>
      </c>
    </row>
    <row r="1094" spans="21:50" x14ac:dyDescent="0.35">
      <c r="U1094" s="11" t="s">
        <v>76</v>
      </c>
      <c r="V1094" s="11">
        <v>1255</v>
      </c>
      <c r="W1094" s="11">
        <v>36.828735999999999</v>
      </c>
      <c r="X1094" s="11">
        <v>35.207071999999997</v>
      </c>
      <c r="Y1094" s="11">
        <v>1.621664</v>
      </c>
      <c r="Z1094" s="18">
        <f t="shared" si="26"/>
        <v>4.4032572825741294E-2</v>
      </c>
      <c r="AA1094" s="11">
        <v>4.4032559999999998</v>
      </c>
      <c r="AS1094" s="11" t="s">
        <v>76</v>
      </c>
      <c r="AT1094" s="11">
        <v>1085</v>
      </c>
      <c r="AU1094" s="11">
        <v>5.8876299999999997</v>
      </c>
      <c r="AV1094" s="11">
        <v>4.9008209999999996</v>
      </c>
      <c r="AW1094" s="11">
        <v>0.98680900000000005</v>
      </c>
      <c r="AX1094" s="11">
        <v>16.760718000000001</v>
      </c>
    </row>
    <row r="1095" spans="21:50" x14ac:dyDescent="0.35">
      <c r="U1095" s="11" t="s">
        <v>76</v>
      </c>
      <c r="V1095" s="11">
        <v>398</v>
      </c>
      <c r="W1095" s="11">
        <v>-10.688036</v>
      </c>
      <c r="X1095" s="11">
        <v>-10.218813000000001</v>
      </c>
      <c r="Y1095" s="11">
        <v>0.46922399999999997</v>
      </c>
      <c r="Z1095" s="18">
        <f t="shared" si="26"/>
        <v>4.3901798234961029E-2</v>
      </c>
      <c r="AA1095" s="11">
        <v>4.3901779999999997</v>
      </c>
      <c r="AS1095" s="11" t="s">
        <v>76</v>
      </c>
      <c r="AT1095" s="11">
        <v>1086</v>
      </c>
      <c r="AU1095" s="11">
        <v>-12.163256000000001</v>
      </c>
      <c r="AV1095" s="11">
        <v>-10.580871999999999</v>
      </c>
      <c r="AW1095" s="11">
        <v>1.582384</v>
      </c>
      <c r="AX1095" s="11">
        <v>13.009541</v>
      </c>
    </row>
    <row r="1096" spans="21:50" x14ac:dyDescent="0.35">
      <c r="U1096" s="11" t="s">
        <v>76</v>
      </c>
      <c r="V1096" s="11">
        <v>446</v>
      </c>
      <c r="W1096" s="11">
        <v>18.398558999999999</v>
      </c>
      <c r="X1096" s="11">
        <v>19.205017999999999</v>
      </c>
      <c r="Y1096" s="11">
        <v>0.80645999999999995</v>
      </c>
      <c r="Z1096" s="18">
        <f t="shared" si="26"/>
        <v>4.3832780599828501E-2</v>
      </c>
      <c r="AA1096" s="11">
        <v>4.3832760000000004</v>
      </c>
      <c r="AS1096" s="11" t="s">
        <v>76</v>
      </c>
      <c r="AT1096" s="11">
        <v>1087</v>
      </c>
      <c r="AU1096" s="11">
        <v>22.654111</v>
      </c>
      <c r="AV1096" s="11">
        <v>26.598196000000002</v>
      </c>
      <c r="AW1096" s="11">
        <v>3.9440849999999998</v>
      </c>
      <c r="AX1096" s="11">
        <v>17.410021</v>
      </c>
    </row>
    <row r="1097" spans="21:50" x14ac:dyDescent="0.35">
      <c r="U1097" s="11" t="s">
        <v>76</v>
      </c>
      <c r="V1097" s="11">
        <v>1277</v>
      </c>
      <c r="W1097" s="11">
        <v>24.561682999999999</v>
      </c>
      <c r="X1097" s="11">
        <v>23.501968999999999</v>
      </c>
      <c r="Y1097" s="11">
        <v>1.059714</v>
      </c>
      <c r="Z1097" s="18">
        <f t="shared" ref="Z1097:Z1160" si="27">ABS(Y1097/W1097)</f>
        <v>4.3145007612059812E-2</v>
      </c>
      <c r="AA1097" s="11">
        <v>4.3145009999999999</v>
      </c>
      <c r="AS1097" s="11" t="s">
        <v>76</v>
      </c>
      <c r="AT1097" s="11">
        <v>1088</v>
      </c>
      <c r="AU1097" s="11">
        <v>-12.619154999999999</v>
      </c>
      <c r="AV1097" s="11">
        <v>-11.410386000000001</v>
      </c>
      <c r="AW1097" s="11">
        <v>1.208769</v>
      </c>
      <c r="AX1097" s="11">
        <v>9.5788449999999994</v>
      </c>
    </row>
    <row r="1098" spans="21:50" x14ac:dyDescent="0.35">
      <c r="U1098" s="11" t="s">
        <v>76</v>
      </c>
      <c r="V1098" s="11">
        <v>877</v>
      </c>
      <c r="W1098" s="11">
        <v>-26.224986000000001</v>
      </c>
      <c r="X1098" s="11">
        <v>-27.354761</v>
      </c>
      <c r="Y1098" s="11">
        <v>1.129775</v>
      </c>
      <c r="Z1098" s="18">
        <f t="shared" si="27"/>
        <v>4.3080099261063473E-2</v>
      </c>
      <c r="AA1098" s="11">
        <v>4.3080119999999997</v>
      </c>
      <c r="AS1098" s="11" t="s">
        <v>76</v>
      </c>
      <c r="AT1098" s="11">
        <v>1089</v>
      </c>
      <c r="AU1098" s="11">
        <v>-8.1780259999999991</v>
      </c>
      <c r="AV1098" s="11">
        <v>-6.7974309999999996</v>
      </c>
      <c r="AW1098" s="11">
        <v>1.380595</v>
      </c>
      <c r="AX1098" s="11">
        <v>16.881761999999998</v>
      </c>
    </row>
    <row r="1099" spans="21:50" x14ac:dyDescent="0.35">
      <c r="U1099" s="11" t="s">
        <v>76</v>
      </c>
      <c r="V1099" s="11">
        <v>345</v>
      </c>
      <c r="W1099" s="11">
        <v>23.179763000000001</v>
      </c>
      <c r="X1099" s="11">
        <v>22.190249999999999</v>
      </c>
      <c r="Y1099" s="11">
        <v>0.98951299999999998</v>
      </c>
      <c r="Z1099" s="18">
        <f t="shared" si="27"/>
        <v>4.2688659068688489E-2</v>
      </c>
      <c r="AA1099" s="11">
        <v>4.2688639999999998</v>
      </c>
      <c r="AS1099" s="11" t="s">
        <v>76</v>
      </c>
      <c r="AT1099" s="11">
        <v>1090</v>
      </c>
      <c r="AU1099" s="11">
        <v>23.973832000000002</v>
      </c>
      <c r="AV1099" s="11">
        <v>24.151389000000002</v>
      </c>
      <c r="AW1099" s="11">
        <v>0.17755599999999999</v>
      </c>
      <c r="AX1099" s="11">
        <v>0.74062399999999995</v>
      </c>
    </row>
    <row r="1100" spans="21:50" x14ac:dyDescent="0.35">
      <c r="U1100" s="11" t="s">
        <v>76</v>
      </c>
      <c r="V1100" s="11">
        <v>1884</v>
      </c>
      <c r="W1100" s="11">
        <v>22.004522999999999</v>
      </c>
      <c r="X1100" s="11">
        <v>22.942663</v>
      </c>
      <c r="Y1100" s="11">
        <v>0.93813999999999997</v>
      </c>
      <c r="Z1100" s="18">
        <f t="shared" si="27"/>
        <v>4.2633962117697349E-2</v>
      </c>
      <c r="AA1100" s="11">
        <v>4.2633970000000003</v>
      </c>
      <c r="AS1100" s="11" t="s">
        <v>83</v>
      </c>
      <c r="AT1100" s="11">
        <v>1091</v>
      </c>
      <c r="AU1100" s="11">
        <v>-3.3830330000000002</v>
      </c>
      <c r="AV1100" s="11">
        <v>-5.0021890000000004</v>
      </c>
      <c r="AW1100" s="11">
        <v>1.619156</v>
      </c>
      <c r="AX1100" s="11">
        <v>47.861077999999999</v>
      </c>
    </row>
    <row r="1101" spans="21:50" x14ac:dyDescent="0.35">
      <c r="U1101" s="11" t="s">
        <v>76</v>
      </c>
      <c r="V1101" s="11">
        <v>1745</v>
      </c>
      <c r="W1101" s="11">
        <v>12.089613999999999</v>
      </c>
      <c r="X1101" s="11">
        <v>11.574216</v>
      </c>
      <c r="Y1101" s="11">
        <v>0.51539800000000002</v>
      </c>
      <c r="Z1101" s="18">
        <f t="shared" si="27"/>
        <v>4.2631468630842974E-2</v>
      </c>
      <c r="AA1101" s="11">
        <v>4.263147</v>
      </c>
      <c r="AS1101" s="11" t="s">
        <v>78</v>
      </c>
      <c r="AT1101" s="11">
        <v>1092</v>
      </c>
      <c r="AU1101" s="11">
        <v>21.981414000000001</v>
      </c>
      <c r="AV1101" s="11">
        <v>19.745179</v>
      </c>
      <c r="AW1101" s="11">
        <v>2.2362340000000001</v>
      </c>
      <c r="AX1101" s="11">
        <v>10.173296000000001</v>
      </c>
    </row>
    <row r="1102" spans="21:50" x14ac:dyDescent="0.35">
      <c r="U1102" s="11" t="s">
        <v>76</v>
      </c>
      <c r="V1102" s="11">
        <v>690</v>
      </c>
      <c r="W1102" s="11">
        <v>-19.051511999999999</v>
      </c>
      <c r="X1102" s="11">
        <v>-19.860544000000001</v>
      </c>
      <c r="Y1102" s="11">
        <v>0.80903199999999997</v>
      </c>
      <c r="Z1102" s="18">
        <f t="shared" si="27"/>
        <v>4.2465500900925872E-2</v>
      </c>
      <c r="AA1102" s="11">
        <v>4.24655</v>
      </c>
      <c r="AS1102" s="11" t="s">
        <v>76</v>
      </c>
      <c r="AT1102" s="11">
        <v>1093</v>
      </c>
      <c r="AU1102" s="11">
        <v>7.0432420000000002</v>
      </c>
      <c r="AV1102" s="11">
        <v>6.9158390000000001</v>
      </c>
      <c r="AW1102" s="11">
        <v>0.12740299999999999</v>
      </c>
      <c r="AX1102" s="11">
        <v>1.808873</v>
      </c>
    </row>
    <row r="1103" spans="21:50" x14ac:dyDescent="0.35">
      <c r="U1103" s="11" t="s">
        <v>76</v>
      </c>
      <c r="V1103" s="11">
        <v>903</v>
      </c>
      <c r="W1103" s="11">
        <v>-20.317793999999999</v>
      </c>
      <c r="X1103" s="11">
        <v>-19.461347</v>
      </c>
      <c r="Y1103" s="11">
        <v>0.85644699999999996</v>
      </c>
      <c r="Z1103" s="18">
        <f t="shared" si="27"/>
        <v>4.2152558491340149E-2</v>
      </c>
      <c r="AA1103" s="11">
        <v>4.2152539999999998</v>
      </c>
      <c r="AS1103" s="11" t="s">
        <v>76</v>
      </c>
      <c r="AT1103" s="11">
        <v>1094</v>
      </c>
      <c r="AU1103" s="11">
        <v>-6.4077789999999997</v>
      </c>
      <c r="AV1103" s="11">
        <v>-4.1056109999999997</v>
      </c>
      <c r="AW1103" s="11">
        <v>2.3021669999999999</v>
      </c>
      <c r="AX1103" s="11">
        <v>35.927697999999999</v>
      </c>
    </row>
    <row r="1104" spans="21:50" x14ac:dyDescent="0.35">
      <c r="U1104" s="11" t="s">
        <v>76</v>
      </c>
      <c r="V1104" s="11">
        <v>214</v>
      </c>
      <c r="W1104" s="11">
        <v>10.402203999999999</v>
      </c>
      <c r="X1104" s="11">
        <v>10.840577</v>
      </c>
      <c r="Y1104" s="11">
        <v>0.43837300000000001</v>
      </c>
      <c r="Z1104" s="18">
        <f t="shared" si="27"/>
        <v>4.2142319070074E-2</v>
      </c>
      <c r="AA1104" s="11">
        <v>4.2142330000000001</v>
      </c>
      <c r="AS1104" s="11" t="s">
        <v>83</v>
      </c>
      <c r="AT1104" s="11">
        <v>1095</v>
      </c>
      <c r="AU1104" s="11">
        <v>2.2029380000000001</v>
      </c>
      <c r="AV1104" s="11">
        <v>0.870618</v>
      </c>
      <c r="AW1104" s="11">
        <v>1.3323199999999999</v>
      </c>
      <c r="AX1104" s="11">
        <v>60.479221000000003</v>
      </c>
    </row>
    <row r="1105" spans="21:50" x14ac:dyDescent="0.35">
      <c r="U1105" s="11" t="s">
        <v>76</v>
      </c>
      <c r="V1105" s="11">
        <v>328</v>
      </c>
      <c r="W1105" s="11">
        <v>-10.383357</v>
      </c>
      <c r="X1105" s="11">
        <v>-9.9460110000000004</v>
      </c>
      <c r="Y1105" s="11">
        <v>0.43734699999999999</v>
      </c>
      <c r="Z1105" s="18">
        <f t="shared" si="27"/>
        <v>4.2120000304333174E-2</v>
      </c>
      <c r="AA1105" s="11">
        <v>4.2119960000000001</v>
      </c>
      <c r="AS1105" s="11" t="s">
        <v>76</v>
      </c>
      <c r="AT1105" s="11">
        <v>1096</v>
      </c>
      <c r="AU1105" s="11">
        <v>4.13422</v>
      </c>
      <c r="AV1105" s="11">
        <v>4.5399180000000001</v>
      </c>
      <c r="AW1105" s="11">
        <v>0.405698</v>
      </c>
      <c r="AX1105" s="11">
        <v>9.8131579999999996</v>
      </c>
    </row>
    <row r="1106" spans="21:50" x14ac:dyDescent="0.35">
      <c r="U1106" s="11" t="s">
        <v>76</v>
      </c>
      <c r="V1106" s="11">
        <v>680</v>
      </c>
      <c r="W1106" s="11">
        <v>2.545191</v>
      </c>
      <c r="X1106" s="11">
        <v>2.6505589999999999</v>
      </c>
      <c r="Y1106" s="11">
        <v>0.105368</v>
      </c>
      <c r="Z1106" s="18">
        <f t="shared" si="27"/>
        <v>4.1398857688872859E-2</v>
      </c>
      <c r="AA1106" s="11">
        <v>4.1398710000000003</v>
      </c>
      <c r="AS1106" s="11" t="s">
        <v>76</v>
      </c>
      <c r="AT1106" s="11">
        <v>1097</v>
      </c>
      <c r="AU1106" s="11">
        <v>-10.450430000000001</v>
      </c>
      <c r="AV1106" s="11">
        <v>-10.402156</v>
      </c>
      <c r="AW1106" s="11">
        <v>4.8274999999999998E-2</v>
      </c>
      <c r="AX1106" s="11">
        <v>0.46193899999999999</v>
      </c>
    </row>
    <row r="1107" spans="21:50" x14ac:dyDescent="0.35">
      <c r="U1107" s="11" t="s">
        <v>76</v>
      </c>
      <c r="V1107" s="11">
        <v>1761</v>
      </c>
      <c r="W1107" s="11">
        <v>-7.7367619999999997</v>
      </c>
      <c r="X1107" s="11">
        <v>-7.4192999999999998</v>
      </c>
      <c r="Y1107" s="11">
        <v>0.31746099999999999</v>
      </c>
      <c r="Z1107" s="18">
        <f t="shared" si="27"/>
        <v>4.1032798992653517E-2</v>
      </c>
      <c r="AA1107" s="11">
        <v>4.1032859999999998</v>
      </c>
      <c r="AS1107" s="11" t="s">
        <v>76</v>
      </c>
      <c r="AT1107" s="11">
        <v>1098</v>
      </c>
      <c r="AU1107" s="11">
        <v>-1.5317590000000001</v>
      </c>
      <c r="AV1107" s="11">
        <v>-1.1594420000000001</v>
      </c>
      <c r="AW1107" s="11">
        <v>0.37231700000000001</v>
      </c>
      <c r="AX1107" s="11">
        <v>24.306484000000001</v>
      </c>
    </row>
    <row r="1108" spans="21:50" x14ac:dyDescent="0.35">
      <c r="U1108" s="11" t="s">
        <v>76</v>
      </c>
      <c r="V1108" s="11">
        <v>1242</v>
      </c>
      <c r="W1108" s="11">
        <v>-4.7601129999999996</v>
      </c>
      <c r="X1108" s="11">
        <v>-4.5648309999999999</v>
      </c>
      <c r="Y1108" s="11">
        <v>0.19528200000000001</v>
      </c>
      <c r="Z1108" s="18">
        <f t="shared" si="27"/>
        <v>4.1024656347443858E-2</v>
      </c>
      <c r="AA1108" s="11">
        <v>4.102474</v>
      </c>
      <c r="AS1108" s="11" t="s">
        <v>78</v>
      </c>
      <c r="AT1108" s="11">
        <v>1099</v>
      </c>
      <c r="AU1108" s="11">
        <v>-5.6243860000000003</v>
      </c>
      <c r="AV1108" s="11">
        <v>-4.5863519999999998</v>
      </c>
      <c r="AW1108" s="11">
        <v>1.0380339999999999</v>
      </c>
      <c r="AX1108" s="11">
        <v>18.455954999999999</v>
      </c>
    </row>
    <row r="1109" spans="21:50" x14ac:dyDescent="0.35">
      <c r="U1109" s="11" t="s">
        <v>76</v>
      </c>
      <c r="V1109" s="11">
        <v>1139</v>
      </c>
      <c r="W1109" s="11">
        <v>-13.355874</v>
      </c>
      <c r="X1109" s="11">
        <v>-13.902342000000001</v>
      </c>
      <c r="Y1109" s="11">
        <v>0.54646799999999995</v>
      </c>
      <c r="Z1109" s="18">
        <f t="shared" si="27"/>
        <v>4.0915929575256547E-2</v>
      </c>
      <c r="AA1109" s="11">
        <v>4.0915929999999996</v>
      </c>
      <c r="AS1109" s="11" t="s">
        <v>76</v>
      </c>
      <c r="AT1109" s="11">
        <v>1100</v>
      </c>
      <c r="AU1109" s="11">
        <v>-23.902934999999999</v>
      </c>
      <c r="AV1109" s="11">
        <v>-22.997629</v>
      </c>
      <c r="AW1109" s="11">
        <v>0.90530500000000003</v>
      </c>
      <c r="AX1109" s="11">
        <v>3.7874240000000001</v>
      </c>
    </row>
    <row r="1110" spans="21:50" x14ac:dyDescent="0.35">
      <c r="U1110" s="11" t="s">
        <v>76</v>
      </c>
      <c r="V1110" s="11">
        <v>1306</v>
      </c>
      <c r="W1110" s="11">
        <v>-9.2469669999999997</v>
      </c>
      <c r="X1110" s="11">
        <v>-9.6237790000000007</v>
      </c>
      <c r="Y1110" s="11">
        <v>0.37681199999999998</v>
      </c>
      <c r="Z1110" s="18">
        <f t="shared" si="27"/>
        <v>4.0749793959468004E-2</v>
      </c>
      <c r="AA1110" s="11">
        <v>4.0749789999999999</v>
      </c>
      <c r="AS1110" s="11" t="s">
        <v>76</v>
      </c>
      <c r="AT1110" s="11">
        <v>1101</v>
      </c>
      <c r="AU1110" s="11">
        <v>-25.204325000000001</v>
      </c>
      <c r="AV1110" s="11">
        <v>-24.705691000000002</v>
      </c>
      <c r="AW1110" s="11">
        <v>0.49863400000000002</v>
      </c>
      <c r="AX1110" s="11">
        <v>1.9783679999999999</v>
      </c>
    </row>
    <row r="1111" spans="21:50" x14ac:dyDescent="0.35">
      <c r="U1111" s="11" t="s">
        <v>76</v>
      </c>
      <c r="V1111" s="11">
        <v>1563</v>
      </c>
      <c r="W1111" s="11">
        <v>-18.109643999999999</v>
      </c>
      <c r="X1111" s="11">
        <v>-17.373359000000001</v>
      </c>
      <c r="Y1111" s="11">
        <v>0.73628499999999997</v>
      </c>
      <c r="Z1111" s="18">
        <f t="shared" si="27"/>
        <v>4.065706647794954E-2</v>
      </c>
      <c r="AA1111" s="11">
        <v>4.0657059999999996</v>
      </c>
      <c r="AS1111" s="11" t="s">
        <v>76</v>
      </c>
      <c r="AT1111" s="11">
        <v>1102</v>
      </c>
      <c r="AU1111" s="11">
        <v>-21.135766</v>
      </c>
      <c r="AV1111" s="11">
        <v>-21.562083999999999</v>
      </c>
      <c r="AW1111" s="11">
        <v>0.42631799999999997</v>
      </c>
      <c r="AX1111" s="11">
        <v>2.017045</v>
      </c>
    </row>
    <row r="1112" spans="21:50" x14ac:dyDescent="0.35">
      <c r="U1112" s="11" t="s">
        <v>76</v>
      </c>
      <c r="V1112" s="11">
        <v>417</v>
      </c>
      <c r="W1112" s="11">
        <v>-18.524007000000001</v>
      </c>
      <c r="X1112" s="11">
        <v>-17.773334999999999</v>
      </c>
      <c r="Y1112" s="11">
        <v>0.75067200000000001</v>
      </c>
      <c r="Z1112" s="18">
        <f t="shared" si="27"/>
        <v>4.052427749568438E-2</v>
      </c>
      <c r="AA1112" s="11">
        <v>4.0524279999999999</v>
      </c>
      <c r="AS1112" s="11" t="s">
        <v>76</v>
      </c>
      <c r="AT1112" s="11">
        <v>1103</v>
      </c>
      <c r="AU1112" s="11">
        <v>-11.971337</v>
      </c>
      <c r="AV1112" s="11">
        <v>-13.445398000000001</v>
      </c>
      <c r="AW1112" s="11">
        <v>1.4740610000000001</v>
      </c>
      <c r="AX1112" s="11">
        <v>12.313257</v>
      </c>
    </row>
    <row r="1113" spans="21:50" x14ac:dyDescent="0.35">
      <c r="U1113" s="11" t="s">
        <v>76</v>
      </c>
      <c r="V1113" s="11">
        <v>1521</v>
      </c>
      <c r="W1113" s="11">
        <v>-30.526700000000002</v>
      </c>
      <c r="X1113" s="11">
        <v>-29.301959</v>
      </c>
      <c r="Y1113" s="11">
        <v>1.2247410000000001</v>
      </c>
      <c r="Z1113" s="18">
        <f t="shared" si="27"/>
        <v>4.0120320899409367E-2</v>
      </c>
      <c r="AA1113" s="11">
        <v>4.0120329999999997</v>
      </c>
      <c r="AS1113" s="11" t="s">
        <v>76</v>
      </c>
      <c r="AT1113" s="11">
        <v>1104</v>
      </c>
      <c r="AU1113" s="11">
        <v>-12.509375</v>
      </c>
      <c r="AV1113" s="11">
        <v>-11.307289000000001</v>
      </c>
      <c r="AW1113" s="11">
        <v>1.202086</v>
      </c>
      <c r="AX1113" s="11">
        <v>9.6094799999999996</v>
      </c>
    </row>
    <row r="1114" spans="21:50" x14ac:dyDescent="0.35">
      <c r="U1114" s="11" t="s">
        <v>76</v>
      </c>
      <c r="V1114" s="11">
        <v>943</v>
      </c>
      <c r="W1114" s="11">
        <v>-24.767512</v>
      </c>
      <c r="X1114" s="11">
        <v>-23.780767999999998</v>
      </c>
      <c r="Y1114" s="11">
        <v>0.98674499999999998</v>
      </c>
      <c r="Z1114" s="18">
        <f t="shared" si="27"/>
        <v>3.984029562597971E-2</v>
      </c>
      <c r="AA1114" s="11">
        <v>3.9840279999999999</v>
      </c>
      <c r="AS1114" s="11" t="s">
        <v>83</v>
      </c>
      <c r="AT1114" s="11">
        <v>1105</v>
      </c>
      <c r="AU1114" s="11">
        <v>-5.0674789999999996</v>
      </c>
      <c r="AV1114" s="11">
        <v>-7.0203709999999999</v>
      </c>
      <c r="AW1114" s="11">
        <v>1.9528920000000001</v>
      </c>
      <c r="AX1114" s="11">
        <v>38.537740999999997</v>
      </c>
    </row>
    <row r="1115" spans="21:50" x14ac:dyDescent="0.35">
      <c r="U1115" s="11" t="s">
        <v>76</v>
      </c>
      <c r="V1115" s="11">
        <v>458</v>
      </c>
      <c r="W1115" s="11">
        <v>-5.5364610000000001</v>
      </c>
      <c r="X1115" s="11">
        <v>-5.7549640000000002</v>
      </c>
      <c r="Y1115" s="11">
        <v>0.218504</v>
      </c>
      <c r="Z1115" s="18">
        <f t="shared" si="27"/>
        <v>3.9466366691646521E-2</v>
      </c>
      <c r="AA1115" s="11">
        <v>3.9466290000000002</v>
      </c>
      <c r="AS1115" s="11" t="s">
        <v>78</v>
      </c>
      <c r="AT1115" s="11">
        <v>1106</v>
      </c>
      <c r="AU1115" s="11">
        <v>-5.3260079999999999</v>
      </c>
      <c r="AV1115" s="11">
        <v>-3.3512420000000001</v>
      </c>
      <c r="AW1115" s="11">
        <v>1.974766</v>
      </c>
      <c r="AX1115" s="11">
        <v>37.077795999999999</v>
      </c>
    </row>
    <row r="1116" spans="21:50" x14ac:dyDescent="0.35">
      <c r="U1116" s="11" t="s">
        <v>76</v>
      </c>
      <c r="V1116" s="11">
        <v>1157</v>
      </c>
      <c r="W1116" s="11">
        <v>19.085464999999999</v>
      </c>
      <c r="X1116" s="11">
        <v>18.333192</v>
      </c>
      <c r="Y1116" s="11">
        <v>0.75227299999999997</v>
      </c>
      <c r="Z1116" s="18">
        <f t="shared" si="27"/>
        <v>3.9416016324464717E-2</v>
      </c>
      <c r="AA1116" s="11">
        <v>3.9416009999999999</v>
      </c>
      <c r="AS1116" s="11" t="s">
        <v>76</v>
      </c>
      <c r="AT1116" s="11">
        <v>1107</v>
      </c>
      <c r="AU1116" s="11">
        <v>36.919381999999999</v>
      </c>
      <c r="AV1116" s="11">
        <v>38.064425999999997</v>
      </c>
      <c r="AW1116" s="11">
        <v>1.1450450000000001</v>
      </c>
      <c r="AX1116" s="11">
        <v>3.1014729999999999</v>
      </c>
    </row>
    <row r="1117" spans="21:50" x14ac:dyDescent="0.35">
      <c r="U1117" s="11" t="s">
        <v>76</v>
      </c>
      <c r="V1117" s="11">
        <v>314</v>
      </c>
      <c r="W1117" s="11">
        <v>-5.8789819999999997</v>
      </c>
      <c r="X1117" s="11">
        <v>-5.6473750000000003</v>
      </c>
      <c r="Y1117" s="11">
        <v>0.23160800000000001</v>
      </c>
      <c r="Z1117" s="18">
        <f t="shared" si="27"/>
        <v>3.9395936235218955E-2</v>
      </c>
      <c r="AA1117" s="11">
        <v>3.9395889999999998</v>
      </c>
      <c r="AS1117" s="11" t="s">
        <v>76</v>
      </c>
      <c r="AT1117" s="11">
        <v>1108</v>
      </c>
      <c r="AU1117" s="11">
        <v>1.9223060000000001</v>
      </c>
      <c r="AV1117" s="11">
        <v>2.4151210000000001</v>
      </c>
      <c r="AW1117" s="11">
        <v>0.492815</v>
      </c>
      <c r="AX1117" s="11">
        <v>25.636641000000001</v>
      </c>
    </row>
    <row r="1118" spans="21:50" x14ac:dyDescent="0.35">
      <c r="U1118" s="11" t="s">
        <v>76</v>
      </c>
      <c r="V1118" s="11">
        <v>1643</v>
      </c>
      <c r="W1118" s="11">
        <v>-6.4463699999999999</v>
      </c>
      <c r="X1118" s="11">
        <v>-6.6987360000000002</v>
      </c>
      <c r="Y1118" s="11">
        <v>0.25236599999999998</v>
      </c>
      <c r="Z1118" s="18">
        <f t="shared" si="27"/>
        <v>3.9148544064333879E-2</v>
      </c>
      <c r="AA1118" s="11">
        <v>3.9148520000000002</v>
      </c>
      <c r="AS1118" s="11" t="s">
        <v>78</v>
      </c>
      <c r="AT1118" s="11">
        <v>1109</v>
      </c>
      <c r="AU1118" s="11">
        <v>30.254773</v>
      </c>
      <c r="AV1118" s="11">
        <v>29.971377</v>
      </c>
      <c r="AW1118" s="11">
        <v>0.28339500000000001</v>
      </c>
      <c r="AX1118" s="11">
        <v>0.93669599999999997</v>
      </c>
    </row>
    <row r="1119" spans="21:50" x14ac:dyDescent="0.35">
      <c r="U1119" s="11" t="s">
        <v>76</v>
      </c>
      <c r="V1119" s="11">
        <v>1350</v>
      </c>
      <c r="W1119" s="11">
        <v>-23.243689</v>
      </c>
      <c r="X1119" s="11">
        <v>-24.153628000000001</v>
      </c>
      <c r="Y1119" s="11">
        <v>0.90993900000000005</v>
      </c>
      <c r="Z1119" s="18">
        <f t="shared" si="27"/>
        <v>3.91477875994641E-2</v>
      </c>
      <c r="AA1119" s="11">
        <v>3.914777</v>
      </c>
      <c r="AS1119" s="11" t="s">
        <v>76</v>
      </c>
      <c r="AT1119" s="11">
        <v>1110</v>
      </c>
      <c r="AU1119" s="11">
        <v>-4.1752260000000003</v>
      </c>
      <c r="AV1119" s="11">
        <v>-1.6755949999999999</v>
      </c>
      <c r="AW1119" s="11">
        <v>2.4996309999999999</v>
      </c>
      <c r="AX1119" s="11">
        <v>59.868156999999997</v>
      </c>
    </row>
    <row r="1120" spans="21:50" x14ac:dyDescent="0.35">
      <c r="U1120" s="11" t="s">
        <v>76</v>
      </c>
      <c r="V1120" s="11">
        <v>1140</v>
      </c>
      <c r="W1120" s="11">
        <v>5.279598</v>
      </c>
      <c r="X1120" s="11">
        <v>5.0730630000000003</v>
      </c>
      <c r="Y1120" s="11">
        <v>0.206536</v>
      </c>
      <c r="Z1120" s="18">
        <f t="shared" si="27"/>
        <v>3.9119645094190886E-2</v>
      </c>
      <c r="AA1120" s="11">
        <v>3.911956</v>
      </c>
      <c r="AS1120" s="11" t="s">
        <v>83</v>
      </c>
      <c r="AT1120" s="11">
        <v>1111</v>
      </c>
      <c r="AU1120" s="11">
        <v>0.62615600000000005</v>
      </c>
      <c r="AV1120" s="11">
        <v>-1.082757</v>
      </c>
      <c r="AW1120" s="11">
        <v>1.708912</v>
      </c>
      <c r="AX1120" s="11" t="s">
        <v>77</v>
      </c>
    </row>
    <row r="1121" spans="21:50" x14ac:dyDescent="0.35">
      <c r="U1121" s="11" t="s">
        <v>76</v>
      </c>
      <c r="V1121" s="11">
        <v>463</v>
      </c>
      <c r="W1121" s="11">
        <v>-15.950837999999999</v>
      </c>
      <c r="X1121" s="11">
        <v>-16.573077000000001</v>
      </c>
      <c r="Y1121" s="11">
        <v>0.62223899999999999</v>
      </c>
      <c r="Z1121" s="18">
        <f t="shared" si="27"/>
        <v>3.9009799986684086E-2</v>
      </c>
      <c r="AA1121" s="11">
        <v>3.9009800000000001</v>
      </c>
      <c r="AS1121" s="11" t="s">
        <v>76</v>
      </c>
      <c r="AT1121" s="11">
        <v>1112</v>
      </c>
      <c r="AU1121" s="11">
        <v>-17.969712999999999</v>
      </c>
      <c r="AV1121" s="11">
        <v>-14.322239</v>
      </c>
      <c r="AW1121" s="11">
        <v>3.6474739999999999</v>
      </c>
      <c r="AX1121" s="11">
        <v>20.297898</v>
      </c>
    </row>
    <row r="1122" spans="21:50" x14ac:dyDescent="0.35">
      <c r="U1122" s="11" t="s">
        <v>76</v>
      </c>
      <c r="V1122" s="11">
        <v>1198</v>
      </c>
      <c r="W1122" s="11">
        <v>-13.88777</v>
      </c>
      <c r="X1122" s="11">
        <v>-14.426379000000001</v>
      </c>
      <c r="Y1122" s="11">
        <v>0.538609</v>
      </c>
      <c r="Z1122" s="18">
        <f t="shared" si="27"/>
        <v>3.8782972356253019E-2</v>
      </c>
      <c r="AA1122" s="11">
        <v>3.8782999999999999</v>
      </c>
      <c r="AS1122" s="11" t="s">
        <v>78</v>
      </c>
      <c r="AT1122" s="11">
        <v>1113</v>
      </c>
      <c r="AU1122" s="11">
        <v>-14.592271</v>
      </c>
      <c r="AV1122" s="11">
        <v>-10.649865</v>
      </c>
      <c r="AW1122" s="11">
        <v>3.9424060000000001</v>
      </c>
      <c r="AX1122" s="11">
        <v>27.017081999999998</v>
      </c>
    </row>
    <row r="1123" spans="21:50" x14ac:dyDescent="0.35">
      <c r="U1123" s="11" t="s">
        <v>76</v>
      </c>
      <c r="V1123" s="11">
        <v>166</v>
      </c>
      <c r="W1123" s="11">
        <v>15.247558</v>
      </c>
      <c r="X1123" s="11">
        <v>15.836562000000001</v>
      </c>
      <c r="Y1123" s="11">
        <v>0.58900399999999997</v>
      </c>
      <c r="Z1123" s="18">
        <f t="shared" si="27"/>
        <v>3.8629398884726329E-2</v>
      </c>
      <c r="AA1123" s="11">
        <v>3.8629380000000002</v>
      </c>
      <c r="AS1123" s="11" t="s">
        <v>76</v>
      </c>
      <c r="AT1123" s="11">
        <v>1114</v>
      </c>
      <c r="AU1123" s="11">
        <v>-13.603344999999999</v>
      </c>
      <c r="AV1123" s="11">
        <v>-17.284931</v>
      </c>
      <c r="AW1123" s="11">
        <v>3.6815859999999998</v>
      </c>
      <c r="AX1123" s="11">
        <v>27.063832000000001</v>
      </c>
    </row>
    <row r="1124" spans="21:50" x14ac:dyDescent="0.35">
      <c r="U1124" s="11" t="s">
        <v>76</v>
      </c>
      <c r="V1124" s="11">
        <v>1497</v>
      </c>
      <c r="W1124" s="11">
        <v>13.328025</v>
      </c>
      <c r="X1124" s="11">
        <v>12.813575999999999</v>
      </c>
      <c r="Y1124" s="11">
        <v>0.51444900000000005</v>
      </c>
      <c r="Z1124" s="18">
        <f t="shared" si="27"/>
        <v>3.8599042243693274E-2</v>
      </c>
      <c r="AA1124" s="11">
        <v>3.8599049999999999</v>
      </c>
      <c r="AS1124" s="11" t="s">
        <v>76</v>
      </c>
      <c r="AT1124" s="11">
        <v>1115</v>
      </c>
      <c r="AU1124" s="11">
        <v>21.666509000000001</v>
      </c>
      <c r="AV1124" s="11">
        <v>21.332764999999998</v>
      </c>
      <c r="AW1124" s="11">
        <v>0.33374399999999999</v>
      </c>
      <c r="AX1124" s="11">
        <v>1.5403690000000001</v>
      </c>
    </row>
    <row r="1125" spans="21:50" x14ac:dyDescent="0.35">
      <c r="U1125" s="11" t="s">
        <v>76</v>
      </c>
      <c r="V1125" s="11">
        <v>725</v>
      </c>
      <c r="W1125" s="11">
        <v>-12.716116</v>
      </c>
      <c r="X1125" s="11">
        <v>-13.205647000000001</v>
      </c>
      <c r="Y1125" s="11">
        <v>0.48953000000000002</v>
      </c>
      <c r="Z1125" s="18">
        <f t="shared" si="27"/>
        <v>3.8496817739001439E-2</v>
      </c>
      <c r="AA1125" s="11">
        <v>3.849685</v>
      </c>
      <c r="AS1125" s="11" t="s">
        <v>83</v>
      </c>
      <c r="AT1125" s="11">
        <v>1116</v>
      </c>
      <c r="AU1125" s="11">
        <v>-13.412881</v>
      </c>
      <c r="AV1125" s="11">
        <v>-11.381163000000001</v>
      </c>
      <c r="AW1125" s="11">
        <v>2.0317180000000001</v>
      </c>
      <c r="AX1125" s="11">
        <v>15.147511</v>
      </c>
    </row>
    <row r="1126" spans="21:50" x14ac:dyDescent="0.35">
      <c r="U1126" s="11" t="s">
        <v>76</v>
      </c>
      <c r="V1126" s="11">
        <v>1889</v>
      </c>
      <c r="W1126" s="11">
        <v>33.104604000000002</v>
      </c>
      <c r="X1126" s="11">
        <v>31.837917000000001</v>
      </c>
      <c r="Y1126" s="11">
        <v>1.266686</v>
      </c>
      <c r="Z1126" s="18">
        <f t="shared" si="27"/>
        <v>3.8263137054894238E-2</v>
      </c>
      <c r="AA1126" s="11">
        <v>3.8263150000000001</v>
      </c>
      <c r="AS1126" s="11" t="s">
        <v>76</v>
      </c>
      <c r="AT1126" s="11">
        <v>1117</v>
      </c>
      <c r="AU1126" s="11">
        <v>26.22373</v>
      </c>
      <c r="AV1126" s="11">
        <v>28.326657999999998</v>
      </c>
      <c r="AW1126" s="11">
        <v>2.1029279999999999</v>
      </c>
      <c r="AX1126" s="11">
        <v>8.0191800000000004</v>
      </c>
    </row>
    <row r="1127" spans="21:50" x14ac:dyDescent="0.35">
      <c r="U1127" s="11" t="s">
        <v>76</v>
      </c>
      <c r="V1127" s="11">
        <v>920</v>
      </c>
      <c r="W1127" s="11">
        <v>15.589172</v>
      </c>
      <c r="X1127" s="11">
        <v>16.179995999999999</v>
      </c>
      <c r="Y1127" s="11">
        <v>0.59082400000000002</v>
      </c>
      <c r="Z1127" s="18">
        <f t="shared" si="27"/>
        <v>3.7899639570337672E-2</v>
      </c>
      <c r="AA1127" s="11">
        <v>3.7899639999999999</v>
      </c>
      <c r="AS1127" s="11" t="s">
        <v>76</v>
      </c>
      <c r="AT1127" s="11">
        <v>1118</v>
      </c>
      <c r="AU1127" s="11">
        <v>43.824829999999999</v>
      </c>
      <c r="AV1127" s="11">
        <v>40.597337000000003</v>
      </c>
      <c r="AW1127" s="11">
        <v>3.2274929999999999</v>
      </c>
      <c r="AX1127" s="11">
        <v>7.3645300000000002</v>
      </c>
    </row>
    <row r="1128" spans="21:50" x14ac:dyDescent="0.35">
      <c r="U1128" s="11" t="s">
        <v>76</v>
      </c>
      <c r="V1128" s="11">
        <v>1100</v>
      </c>
      <c r="W1128" s="11">
        <v>-23.902934999999999</v>
      </c>
      <c r="X1128" s="11">
        <v>-22.997629</v>
      </c>
      <c r="Y1128" s="11">
        <v>0.90530500000000003</v>
      </c>
      <c r="Z1128" s="18">
        <f t="shared" si="27"/>
        <v>3.7874219211992168E-2</v>
      </c>
      <c r="AA1128" s="11">
        <v>3.7874240000000001</v>
      </c>
      <c r="AS1128" s="11" t="s">
        <v>83</v>
      </c>
      <c r="AT1128" s="11">
        <v>1119</v>
      </c>
      <c r="AU1128" s="11">
        <v>-9.2874020000000002</v>
      </c>
      <c r="AV1128" s="11">
        <v>-7.4798819999999999</v>
      </c>
      <c r="AW1128" s="11">
        <v>1.80752</v>
      </c>
      <c r="AX1128" s="11">
        <v>19.462057999999999</v>
      </c>
    </row>
    <row r="1129" spans="21:50" x14ac:dyDescent="0.35">
      <c r="U1129" s="11" t="s">
        <v>76</v>
      </c>
      <c r="V1129" s="11">
        <v>500</v>
      </c>
      <c r="W1129" s="11">
        <v>1.2471319999999999</v>
      </c>
      <c r="X1129" s="11">
        <v>1.200108</v>
      </c>
      <c r="Y1129" s="11">
        <v>4.7024999999999997E-2</v>
      </c>
      <c r="Z1129" s="18">
        <f t="shared" si="27"/>
        <v>3.7706513825320816E-2</v>
      </c>
      <c r="AA1129" s="11">
        <v>3.7706209999999998</v>
      </c>
      <c r="AS1129" s="11" t="s">
        <v>76</v>
      </c>
      <c r="AT1129" s="11">
        <v>1120</v>
      </c>
      <c r="AU1129" s="11">
        <v>8.0351239999999997</v>
      </c>
      <c r="AV1129" s="11">
        <v>4.1236740000000003</v>
      </c>
      <c r="AW1129" s="11">
        <v>3.9114499999999999</v>
      </c>
      <c r="AX1129" s="11">
        <v>48.679395</v>
      </c>
    </row>
    <row r="1130" spans="21:50" x14ac:dyDescent="0.35">
      <c r="U1130" s="11" t="s">
        <v>76</v>
      </c>
      <c r="V1130" s="11">
        <v>1313</v>
      </c>
      <c r="W1130" s="11">
        <v>-20.393024</v>
      </c>
      <c r="X1130" s="11">
        <v>-21.161518999999998</v>
      </c>
      <c r="Y1130" s="11">
        <v>0.76849500000000004</v>
      </c>
      <c r="Z1130" s="18">
        <f t="shared" si="27"/>
        <v>3.7684210051437197E-2</v>
      </c>
      <c r="AA1130" s="11">
        <v>3.7684229999999999</v>
      </c>
      <c r="AS1130" s="11" t="s">
        <v>78</v>
      </c>
      <c r="AT1130" s="11">
        <v>1121</v>
      </c>
      <c r="AU1130" s="11">
        <v>11.461133999999999</v>
      </c>
      <c r="AV1130" s="11">
        <v>5.7493460000000001</v>
      </c>
      <c r="AW1130" s="11">
        <v>5.7117880000000003</v>
      </c>
      <c r="AX1130" s="11">
        <v>49.836148000000001</v>
      </c>
    </row>
    <row r="1131" spans="21:50" x14ac:dyDescent="0.35">
      <c r="U1131" s="11" t="s">
        <v>76</v>
      </c>
      <c r="V1131" s="11">
        <v>1292</v>
      </c>
      <c r="W1131" s="11">
        <v>-12.730684999999999</v>
      </c>
      <c r="X1131" s="11">
        <v>-12.252703</v>
      </c>
      <c r="Y1131" s="11">
        <v>0.47798200000000002</v>
      </c>
      <c r="Z1131" s="18">
        <f t="shared" si="27"/>
        <v>3.7545662311179645E-2</v>
      </c>
      <c r="AA1131" s="11">
        <v>3.754569</v>
      </c>
      <c r="AS1131" s="11" t="s">
        <v>76</v>
      </c>
      <c r="AT1131" s="11">
        <v>1122</v>
      </c>
      <c r="AU1131" s="11">
        <v>17.985374</v>
      </c>
      <c r="AV1131" s="11">
        <v>19.23179</v>
      </c>
      <c r="AW1131" s="11">
        <v>1.246416</v>
      </c>
      <c r="AX1131" s="11">
        <v>6.9301659999999998</v>
      </c>
    </row>
    <row r="1132" spans="21:50" x14ac:dyDescent="0.35">
      <c r="U1132" s="11" t="s">
        <v>76</v>
      </c>
      <c r="V1132" s="11">
        <v>51</v>
      </c>
      <c r="W1132" s="11">
        <v>-18.394615999999999</v>
      </c>
      <c r="X1132" s="11">
        <v>-19.082094999999999</v>
      </c>
      <c r="Y1132" s="11">
        <v>0.68747899999999995</v>
      </c>
      <c r="Z1132" s="18">
        <f t="shared" si="27"/>
        <v>3.7373925065899719E-2</v>
      </c>
      <c r="AA1132" s="11">
        <v>3.7373940000000001</v>
      </c>
      <c r="AS1132" s="11" t="s">
        <v>76</v>
      </c>
      <c r="AT1132" s="11">
        <v>1123</v>
      </c>
      <c r="AU1132" s="11">
        <v>21.015294000000001</v>
      </c>
      <c r="AV1132" s="11">
        <v>19.628743</v>
      </c>
      <c r="AW1132" s="11">
        <v>1.3865510000000001</v>
      </c>
      <c r="AX1132" s="11">
        <v>6.597817</v>
      </c>
    </row>
    <row r="1133" spans="21:50" x14ac:dyDescent="0.35">
      <c r="U1133" s="11" t="s">
        <v>76</v>
      </c>
      <c r="V1133" s="11">
        <v>609</v>
      </c>
      <c r="W1133" s="11">
        <v>-17.055793000000001</v>
      </c>
      <c r="X1133" s="11">
        <v>-17.691020999999999</v>
      </c>
      <c r="Y1133" s="11">
        <v>0.63522800000000001</v>
      </c>
      <c r="Z1133" s="18">
        <f t="shared" si="27"/>
        <v>3.7244119930395496E-2</v>
      </c>
      <c r="AA1133" s="11">
        <v>3.7244120000000001</v>
      </c>
      <c r="AS1133" s="11" t="s">
        <v>76</v>
      </c>
      <c r="AT1133" s="11">
        <v>1124</v>
      </c>
      <c r="AU1133" s="11">
        <v>-16.802810999999998</v>
      </c>
      <c r="AV1133" s="11">
        <v>-18.359299</v>
      </c>
      <c r="AW1133" s="11">
        <v>1.556487</v>
      </c>
      <c r="AX1133" s="11">
        <v>9.2632560000000002</v>
      </c>
    </row>
    <row r="1134" spans="21:50" x14ac:dyDescent="0.35">
      <c r="U1134" s="11" t="s">
        <v>76</v>
      </c>
      <c r="V1134" s="11">
        <v>101</v>
      </c>
      <c r="W1134" s="11">
        <v>16.283577999999999</v>
      </c>
      <c r="X1134" s="11">
        <v>15.677973</v>
      </c>
      <c r="Y1134" s="11">
        <v>0.60560499999999995</v>
      </c>
      <c r="Z1134" s="18">
        <f t="shared" si="27"/>
        <v>3.7191150495302694E-2</v>
      </c>
      <c r="AA1134" s="11">
        <v>3.7191149999999999</v>
      </c>
      <c r="AS1134" s="11" t="s">
        <v>76</v>
      </c>
      <c r="AT1134" s="11">
        <v>1125</v>
      </c>
      <c r="AU1134" s="11">
        <v>-15.826700000000001</v>
      </c>
      <c r="AV1134" s="11">
        <v>-14.919897000000001</v>
      </c>
      <c r="AW1134" s="11">
        <v>0.90680300000000003</v>
      </c>
      <c r="AX1134" s="11">
        <v>5.7295790000000002</v>
      </c>
    </row>
    <row r="1135" spans="21:50" x14ac:dyDescent="0.35">
      <c r="U1135" s="11" t="s">
        <v>76</v>
      </c>
      <c r="V1135" s="11">
        <v>1933</v>
      </c>
      <c r="W1135" s="11">
        <v>40.645659999999999</v>
      </c>
      <c r="X1135" s="11">
        <v>39.150492</v>
      </c>
      <c r="Y1135" s="11">
        <v>1.4951680000000001</v>
      </c>
      <c r="Z1135" s="18">
        <f t="shared" si="27"/>
        <v>3.6785428013716592E-2</v>
      </c>
      <c r="AA1135" s="11">
        <v>3.6785429999999999</v>
      </c>
      <c r="AS1135" s="11" t="s">
        <v>76</v>
      </c>
      <c r="AT1135" s="11">
        <v>1126</v>
      </c>
      <c r="AU1135" s="11">
        <v>4.2672049999999997</v>
      </c>
      <c r="AV1135" s="11">
        <v>1.0015559999999999</v>
      </c>
      <c r="AW1135" s="11">
        <v>3.2656489999999998</v>
      </c>
      <c r="AX1135" s="11">
        <v>76.528986000000003</v>
      </c>
    </row>
    <row r="1136" spans="21:50" x14ac:dyDescent="0.35">
      <c r="U1136" s="11" t="s">
        <v>76</v>
      </c>
      <c r="V1136" s="11">
        <v>559</v>
      </c>
      <c r="W1136" s="11">
        <v>-24.091933999999998</v>
      </c>
      <c r="X1136" s="11">
        <v>-24.97625</v>
      </c>
      <c r="Y1136" s="11">
        <v>0.88431700000000002</v>
      </c>
      <c r="Z1136" s="18">
        <f t="shared" si="27"/>
        <v>3.6705936518006403E-2</v>
      </c>
      <c r="AA1136" s="11">
        <v>3.6705920000000001</v>
      </c>
      <c r="AS1136" s="11" t="s">
        <v>76</v>
      </c>
      <c r="AT1136" s="11">
        <v>1127</v>
      </c>
      <c r="AU1136" s="11">
        <v>7.5732799999999996</v>
      </c>
      <c r="AV1136" s="11">
        <v>11.010902</v>
      </c>
      <c r="AW1136" s="11">
        <v>3.4376229999999999</v>
      </c>
      <c r="AX1136" s="11">
        <v>45.391469999999998</v>
      </c>
    </row>
    <row r="1137" spans="21:50" x14ac:dyDescent="0.35">
      <c r="U1137" s="11" t="s">
        <v>76</v>
      </c>
      <c r="V1137" s="11">
        <v>1342</v>
      </c>
      <c r="W1137" s="11">
        <v>-26.515522000000001</v>
      </c>
      <c r="X1137" s="11">
        <v>-25.543451000000001</v>
      </c>
      <c r="Y1137" s="11">
        <v>0.97207100000000002</v>
      </c>
      <c r="Z1137" s="18">
        <f t="shared" si="27"/>
        <v>3.66604511877986E-2</v>
      </c>
      <c r="AA1137" s="11">
        <v>3.666045</v>
      </c>
      <c r="AS1137" s="11" t="s">
        <v>83</v>
      </c>
      <c r="AT1137" s="11">
        <v>1128</v>
      </c>
      <c r="AU1137" s="11">
        <v>-10.191414999999999</v>
      </c>
      <c r="AV1137" s="11">
        <v>-14.365677</v>
      </c>
      <c r="AW1137" s="11">
        <v>4.1742619999999997</v>
      </c>
      <c r="AX1137" s="11">
        <v>40.95861</v>
      </c>
    </row>
    <row r="1138" spans="21:50" x14ac:dyDescent="0.35">
      <c r="U1138" s="11" t="s">
        <v>76</v>
      </c>
      <c r="V1138" s="11">
        <v>1743</v>
      </c>
      <c r="W1138" s="11">
        <v>14.570971999999999</v>
      </c>
      <c r="X1138" s="11">
        <v>15.104850000000001</v>
      </c>
      <c r="Y1138" s="11">
        <v>0.53387799999999996</v>
      </c>
      <c r="Z1138" s="18">
        <f t="shared" si="27"/>
        <v>3.6639834322651915E-2</v>
      </c>
      <c r="AA1138" s="11">
        <v>3.663983</v>
      </c>
      <c r="AS1138" s="11" t="s">
        <v>78</v>
      </c>
      <c r="AT1138" s="11">
        <v>1129</v>
      </c>
      <c r="AU1138" s="11">
        <v>-28.851130999999999</v>
      </c>
      <c r="AV1138" s="11">
        <v>-26.181808</v>
      </c>
      <c r="AW1138" s="11">
        <v>2.6693229999999999</v>
      </c>
      <c r="AX1138" s="11">
        <v>9.2520559999999996</v>
      </c>
    </row>
    <row r="1139" spans="21:50" x14ac:dyDescent="0.35">
      <c r="U1139" s="11" t="s">
        <v>76</v>
      </c>
      <c r="V1139" s="11">
        <v>541</v>
      </c>
      <c r="W1139" s="11">
        <v>-24.021127</v>
      </c>
      <c r="X1139" s="11">
        <v>-23.142762999999999</v>
      </c>
      <c r="Y1139" s="11">
        <v>0.87836400000000003</v>
      </c>
      <c r="Z1139" s="18">
        <f t="shared" si="27"/>
        <v>3.6566310981162545E-2</v>
      </c>
      <c r="AA1139" s="11">
        <v>3.656631</v>
      </c>
      <c r="AS1139" s="11" t="s">
        <v>78</v>
      </c>
      <c r="AT1139" s="11">
        <v>1130</v>
      </c>
      <c r="AU1139" s="11">
        <v>-11.572661</v>
      </c>
      <c r="AV1139" s="11">
        <v>-8.3702129999999997</v>
      </c>
      <c r="AW1139" s="11">
        <v>3.202448</v>
      </c>
      <c r="AX1139" s="11">
        <v>27.672529999999998</v>
      </c>
    </row>
    <row r="1140" spans="21:50" x14ac:dyDescent="0.35">
      <c r="U1140" s="11" t="s">
        <v>76</v>
      </c>
      <c r="V1140" s="11">
        <v>613</v>
      </c>
      <c r="W1140" s="11">
        <v>-10.67291</v>
      </c>
      <c r="X1140" s="11">
        <v>-10.282816</v>
      </c>
      <c r="Y1140" s="11">
        <v>0.390094</v>
      </c>
      <c r="Z1140" s="18">
        <f t="shared" si="27"/>
        <v>3.6549919375315633E-2</v>
      </c>
      <c r="AA1140" s="11">
        <v>3.6549930000000002</v>
      </c>
      <c r="AS1140" s="11" t="s">
        <v>76</v>
      </c>
      <c r="AT1140" s="11">
        <v>1131</v>
      </c>
      <c r="AU1140" s="11">
        <v>8.7397139999999993</v>
      </c>
      <c r="AV1140" s="11">
        <v>6.3215469999999998</v>
      </c>
      <c r="AW1140" s="11">
        <v>2.418167</v>
      </c>
      <c r="AX1140" s="11">
        <v>27.668718999999999</v>
      </c>
    </row>
    <row r="1141" spans="21:50" x14ac:dyDescent="0.35">
      <c r="U1141" s="11" t="s">
        <v>76</v>
      </c>
      <c r="V1141" s="11">
        <v>1164</v>
      </c>
      <c r="W1141" s="11">
        <v>-21.350076999999999</v>
      </c>
      <c r="X1141" s="11">
        <v>-20.570177999999999</v>
      </c>
      <c r="Y1141" s="11">
        <v>0.77989900000000001</v>
      </c>
      <c r="Z1141" s="18">
        <f t="shared" si="27"/>
        <v>3.6529095421997775E-2</v>
      </c>
      <c r="AA1141" s="11">
        <v>3.6529090000000002</v>
      </c>
      <c r="AS1141" s="11" t="s">
        <v>83</v>
      </c>
      <c r="AT1141" s="11">
        <v>1132</v>
      </c>
      <c r="AU1141" s="11">
        <v>-13.538422000000001</v>
      </c>
      <c r="AV1141" s="11">
        <v>-14.542907</v>
      </c>
      <c r="AW1141" s="11">
        <v>1.0044850000000001</v>
      </c>
      <c r="AX1141" s="11">
        <v>7.4195169999999999</v>
      </c>
    </row>
    <row r="1142" spans="21:50" x14ac:dyDescent="0.35">
      <c r="U1142" s="11" t="s">
        <v>76</v>
      </c>
      <c r="V1142" s="11">
        <v>1644</v>
      </c>
      <c r="W1142" s="11">
        <v>22.787648000000001</v>
      </c>
      <c r="X1142" s="11">
        <v>23.618044999999999</v>
      </c>
      <c r="Y1142" s="11">
        <v>0.83039700000000005</v>
      </c>
      <c r="Z1142" s="18">
        <f t="shared" si="27"/>
        <v>3.6440662941607666E-2</v>
      </c>
      <c r="AA1142" s="11">
        <v>3.6440670000000002</v>
      </c>
      <c r="AS1142" s="11" t="s">
        <v>76</v>
      </c>
      <c r="AT1142" s="11">
        <v>1133</v>
      </c>
      <c r="AU1142" s="11">
        <v>-9.1571709999999999</v>
      </c>
      <c r="AV1142" s="11">
        <v>-10.865423</v>
      </c>
      <c r="AW1142" s="11">
        <v>1.7082520000000001</v>
      </c>
      <c r="AX1142" s="11">
        <v>18.654807000000002</v>
      </c>
    </row>
    <row r="1143" spans="21:50" x14ac:dyDescent="0.35">
      <c r="U1143" s="11" t="s">
        <v>76</v>
      </c>
      <c r="V1143" s="11">
        <v>1968</v>
      </c>
      <c r="W1143" s="11">
        <v>-5.8723660000000004</v>
      </c>
      <c r="X1143" s="11">
        <v>-5.6586610000000004</v>
      </c>
      <c r="Y1143" s="11">
        <v>0.21370500000000001</v>
      </c>
      <c r="Z1143" s="18">
        <f t="shared" si="27"/>
        <v>3.6391634990053413E-2</v>
      </c>
      <c r="AA1143" s="11">
        <v>3.6391629999999999</v>
      </c>
      <c r="AS1143" s="11" t="s">
        <v>76</v>
      </c>
      <c r="AT1143" s="11">
        <v>1134</v>
      </c>
      <c r="AU1143" s="11">
        <v>21.676881999999999</v>
      </c>
      <c r="AV1143" s="11">
        <v>19.427299000000001</v>
      </c>
      <c r="AW1143" s="11">
        <v>2.2495829999999999</v>
      </c>
      <c r="AX1143" s="11">
        <v>10.377798</v>
      </c>
    </row>
    <row r="1144" spans="21:50" x14ac:dyDescent="0.35">
      <c r="U1144" s="11" t="s">
        <v>76</v>
      </c>
      <c r="V1144" s="11">
        <v>1071</v>
      </c>
      <c r="W1144" s="11">
        <v>3.9924409999999999</v>
      </c>
      <c r="X1144" s="11">
        <v>3.8482599999999998</v>
      </c>
      <c r="Y1144" s="11">
        <v>0.144181</v>
      </c>
      <c r="Z1144" s="18">
        <f t="shared" si="27"/>
        <v>3.6113495478079703E-2</v>
      </c>
      <c r="AA1144" s="11">
        <v>3.6113490000000001</v>
      </c>
      <c r="AS1144" s="11" t="s">
        <v>76</v>
      </c>
      <c r="AT1144" s="11">
        <v>1135</v>
      </c>
      <c r="AU1144" s="11">
        <v>34.382548999999997</v>
      </c>
      <c r="AV1144" s="11">
        <v>38.662359000000002</v>
      </c>
      <c r="AW1144" s="11">
        <v>4.2798100000000003</v>
      </c>
      <c r="AX1144" s="11">
        <v>12.447623999999999</v>
      </c>
    </row>
    <row r="1145" spans="21:50" x14ac:dyDescent="0.35">
      <c r="U1145" s="11" t="s">
        <v>76</v>
      </c>
      <c r="V1145" s="11">
        <v>492</v>
      </c>
      <c r="W1145" s="11">
        <v>9.1970849999999995</v>
      </c>
      <c r="X1145" s="11">
        <v>9.5278179999999999</v>
      </c>
      <c r="Y1145" s="11">
        <v>0.330733</v>
      </c>
      <c r="Z1145" s="18">
        <f t="shared" si="27"/>
        <v>3.596063317888222E-2</v>
      </c>
      <c r="AA1145" s="11">
        <v>3.5960679999999998</v>
      </c>
      <c r="AS1145" s="11" t="s">
        <v>76</v>
      </c>
      <c r="AT1145" s="11">
        <v>1136</v>
      </c>
      <c r="AU1145" s="11">
        <v>-2.380865</v>
      </c>
      <c r="AV1145" s="11">
        <v>-2.1670609999999999</v>
      </c>
      <c r="AW1145" s="11">
        <v>0.21380399999999999</v>
      </c>
      <c r="AX1145" s="11">
        <v>8.9801149999999996</v>
      </c>
    </row>
    <row r="1146" spans="21:50" x14ac:dyDescent="0.35">
      <c r="U1146" s="11" t="s">
        <v>76</v>
      </c>
      <c r="V1146" s="11">
        <v>421</v>
      </c>
      <c r="W1146" s="11">
        <v>-14.971152999999999</v>
      </c>
      <c r="X1146" s="11">
        <v>-14.433655</v>
      </c>
      <c r="Y1146" s="11">
        <v>0.53749800000000003</v>
      </c>
      <c r="Z1146" s="18">
        <f t="shared" si="27"/>
        <v>3.5902244803723539E-2</v>
      </c>
      <c r="AA1146" s="11">
        <v>3.5902250000000002</v>
      </c>
      <c r="AS1146" s="11" t="s">
        <v>83</v>
      </c>
      <c r="AT1146" s="11">
        <v>1137</v>
      </c>
      <c r="AU1146" s="11">
        <v>-3.356614</v>
      </c>
      <c r="AV1146" s="11">
        <v>-7.9502050000000004</v>
      </c>
      <c r="AW1146" s="11">
        <v>4.593591</v>
      </c>
      <c r="AX1146" s="11" t="s">
        <v>77</v>
      </c>
    </row>
    <row r="1147" spans="21:50" x14ac:dyDescent="0.35">
      <c r="U1147" s="11" t="s">
        <v>76</v>
      </c>
      <c r="V1147" s="11">
        <v>1040</v>
      </c>
      <c r="W1147" s="11">
        <v>47.233393999999997</v>
      </c>
      <c r="X1147" s="11">
        <v>45.542791999999999</v>
      </c>
      <c r="Y1147" s="11">
        <v>1.6906019999999999</v>
      </c>
      <c r="Z1147" s="18">
        <f t="shared" si="27"/>
        <v>3.5792515778137815E-2</v>
      </c>
      <c r="AA1147" s="11">
        <v>3.5792519999999999</v>
      </c>
      <c r="AS1147" s="11" t="s">
        <v>76</v>
      </c>
      <c r="AT1147" s="11">
        <v>1138</v>
      </c>
      <c r="AU1147" s="11">
        <v>-9.2660789999999995</v>
      </c>
      <c r="AV1147" s="11">
        <v>-7.190264</v>
      </c>
      <c r="AW1147" s="11">
        <v>2.075815</v>
      </c>
      <c r="AX1147" s="11">
        <v>22.402301000000001</v>
      </c>
    </row>
    <row r="1148" spans="21:50" x14ac:dyDescent="0.35">
      <c r="U1148" s="11" t="s">
        <v>76</v>
      </c>
      <c r="V1148" s="11">
        <v>395</v>
      </c>
      <c r="W1148" s="11">
        <v>-18.244009999999999</v>
      </c>
      <c r="X1148" s="11">
        <v>-18.891662</v>
      </c>
      <c r="Y1148" s="11">
        <v>0.64765200000000001</v>
      </c>
      <c r="Z1148" s="18">
        <f t="shared" si="27"/>
        <v>3.5499432416447922E-2</v>
      </c>
      <c r="AA1148" s="11">
        <v>3.5499420000000002</v>
      </c>
      <c r="AS1148" s="11" t="s">
        <v>76</v>
      </c>
      <c r="AT1148" s="11">
        <v>1139</v>
      </c>
      <c r="AU1148" s="11">
        <v>-13.355874</v>
      </c>
      <c r="AV1148" s="11">
        <v>-13.902342000000001</v>
      </c>
      <c r="AW1148" s="11">
        <v>0.54646799999999995</v>
      </c>
      <c r="AX1148" s="11">
        <v>4.0915929999999996</v>
      </c>
    </row>
    <row r="1149" spans="21:50" x14ac:dyDescent="0.35">
      <c r="U1149" s="11" t="s">
        <v>76</v>
      </c>
      <c r="V1149" s="11">
        <v>635</v>
      </c>
      <c r="W1149" s="11">
        <v>-1.781417</v>
      </c>
      <c r="X1149" s="11">
        <v>-1.7187380000000001</v>
      </c>
      <c r="Y1149" s="11">
        <v>6.268E-2</v>
      </c>
      <c r="Z1149" s="18">
        <f t="shared" si="27"/>
        <v>3.518547313739568E-2</v>
      </c>
      <c r="AA1149" s="11">
        <v>3.518526</v>
      </c>
      <c r="AS1149" s="11" t="s">
        <v>76</v>
      </c>
      <c r="AT1149" s="11">
        <v>1140</v>
      </c>
      <c r="AU1149" s="11">
        <v>5.279598</v>
      </c>
      <c r="AV1149" s="11">
        <v>5.0730630000000003</v>
      </c>
      <c r="AW1149" s="11">
        <v>0.206536</v>
      </c>
      <c r="AX1149" s="11">
        <v>3.911956</v>
      </c>
    </row>
    <row r="1150" spans="21:50" x14ac:dyDescent="0.35">
      <c r="U1150" s="11" t="s">
        <v>76</v>
      </c>
      <c r="V1150" s="11">
        <v>176</v>
      </c>
      <c r="W1150" s="11">
        <v>8.3357480000000006</v>
      </c>
      <c r="X1150" s="11">
        <v>8.6288809999999998</v>
      </c>
      <c r="Y1150" s="11">
        <v>0.29313299999999998</v>
      </c>
      <c r="Z1150" s="18">
        <f t="shared" si="27"/>
        <v>3.5165770366378635E-2</v>
      </c>
      <c r="AA1150" s="11">
        <v>3.516575</v>
      </c>
      <c r="AS1150" s="11" t="s">
        <v>78</v>
      </c>
      <c r="AT1150" s="11">
        <v>1141</v>
      </c>
      <c r="AU1150" s="11">
        <v>-9.2762010000000004</v>
      </c>
      <c r="AV1150" s="11">
        <v>-9.3114530000000002</v>
      </c>
      <c r="AW1150" s="11">
        <v>3.5250999999999998E-2</v>
      </c>
      <c r="AX1150" s="11">
        <v>0.380021</v>
      </c>
    </row>
    <row r="1151" spans="21:50" x14ac:dyDescent="0.35">
      <c r="U1151" s="11" t="s">
        <v>76</v>
      </c>
      <c r="V1151" s="11">
        <v>1782</v>
      </c>
      <c r="W1151" s="11">
        <v>-5.4410920000000003</v>
      </c>
      <c r="X1151" s="11">
        <v>-5.632009</v>
      </c>
      <c r="Y1151" s="11">
        <v>0.190917</v>
      </c>
      <c r="Z1151" s="18">
        <f t="shared" si="27"/>
        <v>3.5087993366037552E-2</v>
      </c>
      <c r="AA1151" s="11">
        <v>3.5087959999999998</v>
      </c>
      <c r="AS1151" s="11" t="s">
        <v>83</v>
      </c>
      <c r="AT1151" s="11">
        <v>1142</v>
      </c>
      <c r="AU1151" s="11">
        <v>-8.1794360000000008</v>
      </c>
      <c r="AV1151" s="11">
        <v>-17.026132</v>
      </c>
      <c r="AW1151" s="11">
        <v>8.8466950000000004</v>
      </c>
      <c r="AX1151" s="11" t="s">
        <v>77</v>
      </c>
    </row>
    <row r="1152" spans="21:50" x14ac:dyDescent="0.35">
      <c r="U1152" s="11" t="s">
        <v>76</v>
      </c>
      <c r="V1152" s="11">
        <v>1738</v>
      </c>
      <c r="W1152" s="11">
        <v>5.1954630000000002</v>
      </c>
      <c r="X1152" s="11">
        <v>5.013547</v>
      </c>
      <c r="Y1152" s="11">
        <v>0.18191599999999999</v>
      </c>
      <c r="Z1152" s="18">
        <f t="shared" si="27"/>
        <v>3.5014396214543338E-2</v>
      </c>
      <c r="AA1152" s="11">
        <v>3.5014479999999999</v>
      </c>
      <c r="AS1152" s="11" t="s">
        <v>78</v>
      </c>
      <c r="AT1152" s="11">
        <v>1143</v>
      </c>
      <c r="AU1152" s="11">
        <v>-18.372833</v>
      </c>
      <c r="AV1152" s="11">
        <v>-13.939588000000001</v>
      </c>
      <c r="AW1152" s="11">
        <v>4.4332459999999996</v>
      </c>
      <c r="AX1152" s="11">
        <v>24.129352000000001</v>
      </c>
    </row>
    <row r="1153" spans="21:50" x14ac:dyDescent="0.35">
      <c r="U1153" s="11" t="s">
        <v>76</v>
      </c>
      <c r="V1153" s="11">
        <v>527</v>
      </c>
      <c r="W1153" s="11">
        <v>-22.455905999999999</v>
      </c>
      <c r="X1153" s="11">
        <v>-23.236519000000001</v>
      </c>
      <c r="Y1153" s="11">
        <v>0.780613</v>
      </c>
      <c r="Z1153" s="18">
        <f t="shared" si="27"/>
        <v>3.4762035430679128E-2</v>
      </c>
      <c r="AA1153" s="11">
        <v>3.4762019999999998</v>
      </c>
      <c r="AS1153" s="11" t="s">
        <v>76</v>
      </c>
      <c r="AT1153" s="11">
        <v>1144</v>
      </c>
      <c r="AU1153" s="11">
        <v>-17.850999999999999</v>
      </c>
      <c r="AV1153" s="11">
        <v>-19.438564</v>
      </c>
      <c r="AW1153" s="11">
        <v>1.587564</v>
      </c>
      <c r="AX1153" s="11">
        <v>8.8934189999999997</v>
      </c>
    </row>
    <row r="1154" spans="21:50" x14ac:dyDescent="0.35">
      <c r="U1154" s="11" t="s">
        <v>76</v>
      </c>
      <c r="V1154" s="11">
        <v>1175</v>
      </c>
      <c r="W1154" s="11">
        <v>-11.847433000000001</v>
      </c>
      <c r="X1154" s="11">
        <v>-11.439404</v>
      </c>
      <c r="Y1154" s="11">
        <v>0.408028</v>
      </c>
      <c r="Z1154" s="18">
        <f t="shared" si="27"/>
        <v>3.444020320688878E-2</v>
      </c>
      <c r="AA1154" s="11">
        <v>3.4440240000000002</v>
      </c>
      <c r="AS1154" s="11" t="s">
        <v>76</v>
      </c>
      <c r="AT1154" s="11">
        <v>1145</v>
      </c>
      <c r="AU1154" s="11">
        <v>-8.3315699999999993</v>
      </c>
      <c r="AV1154" s="11">
        <v>-7.2597969999999998</v>
      </c>
      <c r="AW1154" s="11">
        <v>1.0717730000000001</v>
      </c>
      <c r="AX1154" s="11">
        <v>12.863994</v>
      </c>
    </row>
    <row r="1155" spans="21:50" x14ac:dyDescent="0.35">
      <c r="U1155" s="11" t="s">
        <v>76</v>
      </c>
      <c r="V1155" s="11">
        <v>462</v>
      </c>
      <c r="W1155" s="11">
        <v>45.867353000000001</v>
      </c>
      <c r="X1155" s="11">
        <v>44.291361999999999</v>
      </c>
      <c r="Y1155" s="11">
        <v>1.5759920000000001</v>
      </c>
      <c r="Z1155" s="18">
        <f t="shared" si="27"/>
        <v>3.4359776549564569E-2</v>
      </c>
      <c r="AA1155" s="11">
        <v>3.4359769999999998</v>
      </c>
      <c r="AS1155" s="11" t="s">
        <v>76</v>
      </c>
      <c r="AT1155" s="11">
        <v>1146</v>
      </c>
      <c r="AU1155" s="11">
        <v>5.7335229999999999</v>
      </c>
      <c r="AV1155" s="11">
        <v>3.0166369999999998</v>
      </c>
      <c r="AW1155" s="11">
        <v>2.7168860000000001</v>
      </c>
      <c r="AX1155" s="11">
        <v>47.385980000000004</v>
      </c>
    </row>
    <row r="1156" spans="21:50" x14ac:dyDescent="0.35">
      <c r="U1156" s="11" t="s">
        <v>76</v>
      </c>
      <c r="V1156" s="11">
        <v>1150</v>
      </c>
      <c r="W1156" s="11">
        <v>20.488717999999999</v>
      </c>
      <c r="X1156" s="11">
        <v>19.787108</v>
      </c>
      <c r="Y1156" s="11">
        <v>0.70160999999999996</v>
      </c>
      <c r="Z1156" s="18">
        <f t="shared" si="27"/>
        <v>3.4243723789843757E-2</v>
      </c>
      <c r="AA1156" s="11">
        <v>3.4243709999999998</v>
      </c>
      <c r="AS1156" s="11" t="s">
        <v>76</v>
      </c>
      <c r="AT1156" s="11">
        <v>1147</v>
      </c>
      <c r="AU1156" s="11">
        <v>4.3138439999999996</v>
      </c>
      <c r="AV1156" s="11">
        <v>4.2617029999999998</v>
      </c>
      <c r="AW1156" s="11">
        <v>5.2142000000000001E-2</v>
      </c>
      <c r="AX1156" s="11">
        <v>1.2087110000000001</v>
      </c>
    </row>
    <row r="1157" spans="21:50" x14ac:dyDescent="0.35">
      <c r="U1157" s="11" t="s">
        <v>76</v>
      </c>
      <c r="V1157" s="11">
        <v>687</v>
      </c>
      <c r="W1157" s="11">
        <v>-7.5391430000000001</v>
      </c>
      <c r="X1157" s="11">
        <v>-7.7921019999999999</v>
      </c>
      <c r="Y1157" s="11">
        <v>0.25295899999999999</v>
      </c>
      <c r="Z1157" s="18">
        <f t="shared" si="27"/>
        <v>3.3552752613924416E-2</v>
      </c>
      <c r="AA1157" s="11">
        <v>3.3552740000000001</v>
      </c>
      <c r="AS1157" s="11" t="s">
        <v>76</v>
      </c>
      <c r="AT1157" s="11">
        <v>1148</v>
      </c>
      <c r="AU1157" s="11">
        <v>12.063098999999999</v>
      </c>
      <c r="AV1157" s="11">
        <v>10.572639000000001</v>
      </c>
      <c r="AW1157" s="11">
        <v>1.490459</v>
      </c>
      <c r="AX1157" s="11">
        <v>12.355525</v>
      </c>
    </row>
    <row r="1158" spans="21:50" x14ac:dyDescent="0.35">
      <c r="U1158" s="11" t="s">
        <v>76</v>
      </c>
      <c r="V1158" s="11">
        <v>1959</v>
      </c>
      <c r="W1158" s="11">
        <v>11.629096000000001</v>
      </c>
      <c r="X1158" s="11">
        <v>12.018848999999999</v>
      </c>
      <c r="Y1158" s="11">
        <v>0.38975300000000002</v>
      </c>
      <c r="Z1158" s="18">
        <f t="shared" si="27"/>
        <v>3.3515330856327956E-2</v>
      </c>
      <c r="AA1158" s="11">
        <v>3.3515329999999999</v>
      </c>
      <c r="AS1158" s="11" t="s">
        <v>83</v>
      </c>
      <c r="AT1158" s="11">
        <v>1149</v>
      </c>
      <c r="AU1158" s="11">
        <v>-14.498932999999999</v>
      </c>
      <c r="AV1158" s="11">
        <v>-13.491289999999999</v>
      </c>
      <c r="AW1158" s="11">
        <v>1.0076430000000001</v>
      </c>
      <c r="AX1158" s="11">
        <v>6.9497720000000003</v>
      </c>
    </row>
    <row r="1159" spans="21:50" x14ac:dyDescent="0.35">
      <c r="U1159" s="11" t="s">
        <v>76</v>
      </c>
      <c r="V1159" s="11">
        <v>1658</v>
      </c>
      <c r="W1159" s="11">
        <v>9.4367459999999994</v>
      </c>
      <c r="X1159" s="11">
        <v>9.7529430000000001</v>
      </c>
      <c r="Y1159" s="11">
        <v>0.31619700000000001</v>
      </c>
      <c r="Z1159" s="18">
        <f t="shared" si="27"/>
        <v>3.3506994889975848E-2</v>
      </c>
      <c r="AA1159" s="11">
        <v>3.3506960000000001</v>
      </c>
      <c r="AS1159" s="11" t="s">
        <v>76</v>
      </c>
      <c r="AT1159" s="11">
        <v>1150</v>
      </c>
      <c r="AU1159" s="11">
        <v>20.488717999999999</v>
      </c>
      <c r="AV1159" s="11">
        <v>19.787108</v>
      </c>
      <c r="AW1159" s="11">
        <v>0.70160999999999996</v>
      </c>
      <c r="AX1159" s="11">
        <v>3.4243709999999998</v>
      </c>
    </row>
    <row r="1160" spans="21:50" x14ac:dyDescent="0.35">
      <c r="U1160" s="11" t="s">
        <v>76</v>
      </c>
      <c r="V1160" s="11">
        <v>256</v>
      </c>
      <c r="W1160" s="11">
        <v>20.504725000000001</v>
      </c>
      <c r="X1160" s="11">
        <v>19.818439000000001</v>
      </c>
      <c r="Y1160" s="11">
        <v>0.68628599999999995</v>
      </c>
      <c r="Z1160" s="18">
        <f t="shared" si="27"/>
        <v>3.3469651507152615E-2</v>
      </c>
      <c r="AA1160" s="11">
        <v>3.3469639999999998</v>
      </c>
      <c r="AS1160" s="11" t="s">
        <v>78</v>
      </c>
      <c r="AT1160" s="11">
        <v>1151</v>
      </c>
      <c r="AU1160" s="11">
        <v>-9.6034629999999996</v>
      </c>
      <c r="AV1160" s="11">
        <v>-13.063862</v>
      </c>
      <c r="AW1160" s="11">
        <v>3.4603989999999998</v>
      </c>
      <c r="AX1160" s="11">
        <v>36.032820999999998</v>
      </c>
    </row>
    <row r="1161" spans="21:50" x14ac:dyDescent="0.35">
      <c r="U1161" s="11" t="s">
        <v>76</v>
      </c>
      <c r="V1161" s="11">
        <v>1911</v>
      </c>
      <c r="W1161" s="11">
        <v>5.3193840000000003</v>
      </c>
      <c r="X1161" s="11">
        <v>5.4960889999999996</v>
      </c>
      <c r="Y1161" s="11">
        <v>0.176705</v>
      </c>
      <c r="Z1161" s="18">
        <f t="shared" ref="Z1161:Z1224" si="28">ABS(Y1161/W1161)</f>
        <v>3.3219071982770937E-2</v>
      </c>
      <c r="AA1161" s="11">
        <v>3.3219089999999998</v>
      </c>
      <c r="AS1161" s="11" t="s">
        <v>76</v>
      </c>
      <c r="AT1161" s="11">
        <v>1152</v>
      </c>
      <c r="AU1161" s="11">
        <v>-9.8198170000000005</v>
      </c>
      <c r="AV1161" s="11">
        <v>-10.546260999999999</v>
      </c>
      <c r="AW1161" s="11">
        <v>0.72644399999999998</v>
      </c>
      <c r="AX1161" s="11">
        <v>7.3977360000000001</v>
      </c>
    </row>
    <row r="1162" spans="21:50" x14ac:dyDescent="0.35">
      <c r="U1162" s="11" t="s">
        <v>76</v>
      </c>
      <c r="V1162" s="11">
        <v>779</v>
      </c>
      <c r="W1162" s="11">
        <v>18.007328999999999</v>
      </c>
      <c r="X1162" s="11">
        <v>17.413869999999999</v>
      </c>
      <c r="Y1162" s="11">
        <v>0.59345899999999996</v>
      </c>
      <c r="Z1162" s="18">
        <f t="shared" si="28"/>
        <v>3.2956525645752348E-2</v>
      </c>
      <c r="AA1162" s="11">
        <v>3.2956509999999999</v>
      </c>
      <c r="AS1162" s="11" t="s">
        <v>76</v>
      </c>
      <c r="AT1162" s="11">
        <v>1153</v>
      </c>
      <c r="AU1162" s="11">
        <v>2.1910829999999999</v>
      </c>
      <c r="AV1162" s="11">
        <v>-1.959913</v>
      </c>
      <c r="AW1162" s="11">
        <v>4.1509960000000001</v>
      </c>
      <c r="AX1162" s="11" t="s">
        <v>77</v>
      </c>
    </row>
    <row r="1163" spans="21:50" x14ac:dyDescent="0.35">
      <c r="U1163" s="11" t="s">
        <v>76</v>
      </c>
      <c r="V1163" s="11">
        <v>91</v>
      </c>
      <c r="W1163" s="11">
        <v>-25.440152000000001</v>
      </c>
      <c r="X1163" s="11">
        <v>-24.606197999999999</v>
      </c>
      <c r="Y1163" s="11">
        <v>0.83395399999999997</v>
      </c>
      <c r="Z1163" s="18">
        <f t="shared" si="28"/>
        <v>3.2781014830414533E-2</v>
      </c>
      <c r="AA1163" s="11">
        <v>3.2780999999999998</v>
      </c>
      <c r="AS1163" s="11" t="s">
        <v>83</v>
      </c>
      <c r="AT1163" s="11">
        <v>1154</v>
      </c>
      <c r="AU1163" s="11">
        <v>-11.697368000000001</v>
      </c>
      <c r="AV1163" s="11">
        <v>-13.061448</v>
      </c>
      <c r="AW1163" s="11">
        <v>1.36408</v>
      </c>
      <c r="AX1163" s="11">
        <v>11.661429999999999</v>
      </c>
    </row>
    <row r="1164" spans="21:50" x14ac:dyDescent="0.35">
      <c r="U1164" s="11" t="s">
        <v>76</v>
      </c>
      <c r="V1164" s="11">
        <v>601</v>
      </c>
      <c r="W1164" s="11">
        <v>36.749133</v>
      </c>
      <c r="X1164" s="11">
        <v>37.947353</v>
      </c>
      <c r="Y1164" s="11">
        <v>1.198221</v>
      </c>
      <c r="Z1164" s="18">
        <f t="shared" si="28"/>
        <v>3.2605422283023655E-2</v>
      </c>
      <c r="AA1164" s="11">
        <v>3.2605409999999999</v>
      </c>
      <c r="AS1164" s="11" t="s">
        <v>78</v>
      </c>
      <c r="AT1164" s="11">
        <v>1155</v>
      </c>
      <c r="AU1164" s="11">
        <v>3.1768019999999999</v>
      </c>
      <c r="AV1164" s="11">
        <v>6.7651000000000003</v>
      </c>
      <c r="AW1164" s="11">
        <v>3.588298</v>
      </c>
      <c r="AX1164" s="11" t="s">
        <v>77</v>
      </c>
    </row>
    <row r="1165" spans="21:50" x14ac:dyDescent="0.35">
      <c r="U1165" s="11" t="s">
        <v>76</v>
      </c>
      <c r="V1165" s="11">
        <v>21</v>
      </c>
      <c r="W1165" s="11">
        <v>18.803121000000001</v>
      </c>
      <c r="X1165" s="11">
        <v>19.415787000000002</v>
      </c>
      <c r="Y1165" s="11">
        <v>0.61266600000000004</v>
      </c>
      <c r="Z1165" s="18">
        <f t="shared" si="28"/>
        <v>3.2583207862141611E-2</v>
      </c>
      <c r="AA1165" s="11">
        <v>3.2583190000000002</v>
      </c>
      <c r="AS1165" s="11" t="s">
        <v>76</v>
      </c>
      <c r="AT1165" s="11">
        <v>1156</v>
      </c>
      <c r="AU1165" s="11">
        <v>-0.70452400000000004</v>
      </c>
      <c r="AV1165" s="11">
        <v>0.45899699999999999</v>
      </c>
      <c r="AW1165" s="11">
        <v>1.163521</v>
      </c>
      <c r="AX1165" s="11" t="s">
        <v>77</v>
      </c>
    </row>
    <row r="1166" spans="21:50" x14ac:dyDescent="0.35">
      <c r="U1166" s="11" t="s">
        <v>76</v>
      </c>
      <c r="V1166" s="11">
        <v>1980</v>
      </c>
      <c r="W1166" s="11">
        <v>33.124020999999999</v>
      </c>
      <c r="X1166" s="11">
        <v>34.197637999999998</v>
      </c>
      <c r="Y1166" s="11">
        <v>1.073617</v>
      </c>
      <c r="Z1166" s="18">
        <f t="shared" si="28"/>
        <v>3.241203717386848E-2</v>
      </c>
      <c r="AA1166" s="11">
        <v>3.2412040000000002</v>
      </c>
      <c r="AS1166" s="11" t="s">
        <v>76</v>
      </c>
      <c r="AT1166" s="11">
        <v>1157</v>
      </c>
      <c r="AU1166" s="11">
        <v>19.085464999999999</v>
      </c>
      <c r="AV1166" s="11">
        <v>18.333192</v>
      </c>
      <c r="AW1166" s="11">
        <v>0.75227299999999997</v>
      </c>
      <c r="AX1166" s="11">
        <v>3.9416009999999999</v>
      </c>
    </row>
    <row r="1167" spans="21:50" x14ac:dyDescent="0.35">
      <c r="U1167" s="11" t="s">
        <v>76</v>
      </c>
      <c r="V1167" s="11">
        <v>409</v>
      </c>
      <c r="W1167" s="11">
        <v>-25.246511999999999</v>
      </c>
      <c r="X1167" s="11">
        <v>-24.438544</v>
      </c>
      <c r="Y1167" s="11">
        <v>0.80796900000000005</v>
      </c>
      <c r="Z1167" s="18">
        <f t="shared" si="28"/>
        <v>3.2003193153969156E-2</v>
      </c>
      <c r="AA1167" s="11">
        <v>3.2003180000000002</v>
      </c>
      <c r="AS1167" s="11" t="s">
        <v>76</v>
      </c>
      <c r="AT1167" s="11">
        <v>1158</v>
      </c>
      <c r="AU1167" s="11">
        <v>5.4491490000000002</v>
      </c>
      <c r="AV1167" s="11">
        <v>7.9990069999999998</v>
      </c>
      <c r="AW1167" s="11">
        <v>2.549858</v>
      </c>
      <c r="AX1167" s="11">
        <v>46.793703000000001</v>
      </c>
    </row>
    <row r="1168" spans="21:50" x14ac:dyDescent="0.35">
      <c r="U1168" s="11" t="s">
        <v>76</v>
      </c>
      <c r="V1168" s="11">
        <v>326</v>
      </c>
      <c r="W1168" s="11">
        <v>34.190496000000003</v>
      </c>
      <c r="X1168" s="11">
        <v>35.284686000000001</v>
      </c>
      <c r="Y1168" s="11">
        <v>1.0941890000000001</v>
      </c>
      <c r="Z1168" s="18">
        <f t="shared" si="28"/>
        <v>3.2002723797864764E-2</v>
      </c>
      <c r="AA1168" s="11">
        <v>3.2002739999999998</v>
      </c>
      <c r="AS1168" s="11" t="s">
        <v>76</v>
      </c>
      <c r="AT1168" s="11">
        <v>1159</v>
      </c>
      <c r="AU1168" s="11">
        <v>-13.33075</v>
      </c>
      <c r="AV1168" s="11">
        <v>-13.592479000000001</v>
      </c>
      <c r="AW1168" s="11">
        <v>0.26172899999999999</v>
      </c>
      <c r="AX1168" s="11">
        <v>1.963349</v>
      </c>
    </row>
    <row r="1169" spans="21:50" x14ac:dyDescent="0.35">
      <c r="U1169" s="11" t="s">
        <v>76</v>
      </c>
      <c r="V1169" s="11">
        <v>1489</v>
      </c>
      <c r="W1169" s="11">
        <v>-9.1069779999999998</v>
      </c>
      <c r="X1169" s="11">
        <v>-8.8176939999999995</v>
      </c>
      <c r="Y1169" s="11">
        <v>0.28928399999999999</v>
      </c>
      <c r="Z1169" s="18">
        <f t="shared" si="28"/>
        <v>3.1765092657520422E-2</v>
      </c>
      <c r="AA1169" s="11">
        <v>3.1765119999999998</v>
      </c>
      <c r="AS1169" s="11" t="s">
        <v>83</v>
      </c>
      <c r="AT1169" s="11">
        <v>1160</v>
      </c>
      <c r="AU1169" s="11">
        <v>-11.332299000000001</v>
      </c>
      <c r="AV1169" s="11">
        <v>-18.811717999999999</v>
      </c>
      <c r="AW1169" s="11">
        <v>7.479419</v>
      </c>
      <c r="AX1169" s="11">
        <v>66.000900999999999</v>
      </c>
    </row>
    <row r="1170" spans="21:50" x14ac:dyDescent="0.35">
      <c r="U1170" s="11" t="s">
        <v>76</v>
      </c>
      <c r="V1170" s="11">
        <v>1800</v>
      </c>
      <c r="W1170" s="11">
        <v>26.072914000000001</v>
      </c>
      <c r="X1170" s="11">
        <v>25.252168999999999</v>
      </c>
      <c r="Y1170" s="11">
        <v>0.82074499999999995</v>
      </c>
      <c r="Z1170" s="18">
        <f t="shared" si="28"/>
        <v>3.1478836619489477E-2</v>
      </c>
      <c r="AA1170" s="11">
        <v>3.147885</v>
      </c>
      <c r="AS1170" s="11" t="s">
        <v>78</v>
      </c>
      <c r="AT1170" s="11">
        <v>1161</v>
      </c>
      <c r="AU1170" s="11">
        <v>15.843137</v>
      </c>
      <c r="AV1170" s="11">
        <v>9.888579</v>
      </c>
      <c r="AW1170" s="11">
        <v>5.9545579999999996</v>
      </c>
      <c r="AX1170" s="11">
        <v>37.584462000000002</v>
      </c>
    </row>
    <row r="1171" spans="21:50" x14ac:dyDescent="0.35">
      <c r="U1171" s="11" t="s">
        <v>76</v>
      </c>
      <c r="V1171" s="11">
        <v>1389</v>
      </c>
      <c r="W1171" s="11">
        <v>-16.163713000000001</v>
      </c>
      <c r="X1171" s="11">
        <v>-15.656157</v>
      </c>
      <c r="Y1171" s="11">
        <v>0.50755600000000001</v>
      </c>
      <c r="Z1171" s="18">
        <f t="shared" si="28"/>
        <v>3.1400953481418532E-2</v>
      </c>
      <c r="AA1171" s="11">
        <v>3.1400950000000001</v>
      </c>
      <c r="AS1171" s="11" t="s">
        <v>76</v>
      </c>
      <c r="AT1171" s="11">
        <v>1162</v>
      </c>
      <c r="AU1171" s="11">
        <v>7.9328969999999996</v>
      </c>
      <c r="AV1171" s="11">
        <v>5.3280659999999997</v>
      </c>
      <c r="AW1171" s="11">
        <v>2.6048309999999999</v>
      </c>
      <c r="AX1171" s="11">
        <v>32.835808999999998</v>
      </c>
    </row>
    <row r="1172" spans="21:50" x14ac:dyDescent="0.35">
      <c r="U1172" s="11" t="s">
        <v>76</v>
      </c>
      <c r="V1172" s="11">
        <v>1107</v>
      </c>
      <c r="W1172" s="11">
        <v>36.919381999999999</v>
      </c>
      <c r="X1172" s="11">
        <v>38.064425999999997</v>
      </c>
      <c r="Y1172" s="11">
        <v>1.1450450000000001</v>
      </c>
      <c r="Z1172" s="18">
        <f t="shared" si="28"/>
        <v>3.1014739087452767E-2</v>
      </c>
      <c r="AA1172" s="11">
        <v>3.1014729999999999</v>
      </c>
      <c r="AS1172" s="11" t="s">
        <v>76</v>
      </c>
      <c r="AT1172" s="11">
        <v>1163</v>
      </c>
      <c r="AU1172" s="11">
        <v>0.25838699999999998</v>
      </c>
      <c r="AV1172" s="11">
        <v>-0.96285600000000005</v>
      </c>
      <c r="AW1172" s="11">
        <v>1.2212430000000001</v>
      </c>
      <c r="AX1172" s="11" t="s">
        <v>77</v>
      </c>
    </row>
    <row r="1173" spans="21:50" x14ac:dyDescent="0.35">
      <c r="U1173" s="11" t="s">
        <v>76</v>
      </c>
      <c r="V1173" s="11">
        <v>300</v>
      </c>
      <c r="W1173" s="11">
        <v>5.6851690000000001</v>
      </c>
      <c r="X1173" s="11">
        <v>5.8611490000000002</v>
      </c>
      <c r="Y1173" s="11">
        <v>0.17598</v>
      </c>
      <c r="Z1173" s="18">
        <f t="shared" si="28"/>
        <v>3.0954224931571954E-2</v>
      </c>
      <c r="AA1173" s="11">
        <v>3.095421</v>
      </c>
      <c r="AS1173" s="11" t="s">
        <v>76</v>
      </c>
      <c r="AT1173" s="11">
        <v>1164</v>
      </c>
      <c r="AU1173" s="11">
        <v>-21.350076999999999</v>
      </c>
      <c r="AV1173" s="11">
        <v>-20.570177999999999</v>
      </c>
      <c r="AW1173" s="11">
        <v>0.77989900000000001</v>
      </c>
      <c r="AX1173" s="11">
        <v>3.6529090000000002</v>
      </c>
    </row>
    <row r="1174" spans="21:50" x14ac:dyDescent="0.35">
      <c r="U1174" s="11" t="s">
        <v>76</v>
      </c>
      <c r="V1174" s="11">
        <v>1784</v>
      </c>
      <c r="W1174" s="11">
        <v>-8.4482379999999999</v>
      </c>
      <c r="X1174" s="11">
        <v>-8.1885980000000007</v>
      </c>
      <c r="Y1174" s="11">
        <v>0.25963999999999998</v>
      </c>
      <c r="Z1174" s="18">
        <f t="shared" si="28"/>
        <v>3.0733035693359962E-2</v>
      </c>
      <c r="AA1174" s="11">
        <v>3.073302</v>
      </c>
      <c r="AS1174" s="11" t="s">
        <v>76</v>
      </c>
      <c r="AT1174" s="11">
        <v>1165</v>
      </c>
      <c r="AU1174" s="11">
        <v>-20.926839000000001</v>
      </c>
      <c r="AV1174" s="11">
        <v>-26.042546000000002</v>
      </c>
      <c r="AW1174" s="11">
        <v>5.1157069999999996</v>
      </c>
      <c r="AX1174" s="11">
        <v>24.445672999999999</v>
      </c>
    </row>
    <row r="1175" spans="21:50" x14ac:dyDescent="0.35">
      <c r="U1175" s="11" t="s">
        <v>76</v>
      </c>
      <c r="V1175" s="11">
        <v>6</v>
      </c>
      <c r="W1175" s="11">
        <v>22.897628999999998</v>
      </c>
      <c r="X1175" s="11">
        <v>22.194628999999999</v>
      </c>
      <c r="Y1175" s="11">
        <v>0.70299999999999996</v>
      </c>
      <c r="Z1175" s="18">
        <f t="shared" si="28"/>
        <v>3.0701868739335413E-2</v>
      </c>
      <c r="AA1175" s="11">
        <v>3.0701849999999999</v>
      </c>
      <c r="AS1175" s="11" t="s">
        <v>83</v>
      </c>
      <c r="AT1175" s="11">
        <v>1166</v>
      </c>
      <c r="AU1175" s="11">
        <v>14.037864000000001</v>
      </c>
      <c r="AV1175" s="11">
        <v>16.342093999999999</v>
      </c>
      <c r="AW1175" s="11">
        <v>2.3042310000000001</v>
      </c>
      <c r="AX1175" s="11">
        <v>16.414397999999998</v>
      </c>
    </row>
    <row r="1176" spans="21:50" x14ac:dyDescent="0.35">
      <c r="U1176" s="11" t="s">
        <v>76</v>
      </c>
      <c r="V1176" s="11">
        <v>526</v>
      </c>
      <c r="W1176" s="11">
        <v>39.558692000000001</v>
      </c>
      <c r="X1176" s="11">
        <v>40.767209999999999</v>
      </c>
      <c r="Y1176" s="11">
        <v>1.208518</v>
      </c>
      <c r="Z1176" s="18">
        <f t="shared" si="28"/>
        <v>3.0549998973676884E-2</v>
      </c>
      <c r="AA1176" s="11">
        <v>3.0550009999999999</v>
      </c>
      <c r="AS1176" s="11" t="s">
        <v>78</v>
      </c>
      <c r="AT1176" s="11">
        <v>1167</v>
      </c>
      <c r="AU1176" s="11">
        <v>12.959911999999999</v>
      </c>
      <c r="AV1176" s="11">
        <v>10.193116</v>
      </c>
      <c r="AW1176" s="11">
        <v>2.7667959999999998</v>
      </c>
      <c r="AX1176" s="11">
        <v>21.348882</v>
      </c>
    </row>
    <row r="1177" spans="21:50" x14ac:dyDescent="0.35">
      <c r="U1177" s="11" t="s">
        <v>76</v>
      </c>
      <c r="V1177" s="11">
        <v>412</v>
      </c>
      <c r="W1177" s="11">
        <v>-12.659546000000001</v>
      </c>
      <c r="X1177" s="11">
        <v>-12.282665</v>
      </c>
      <c r="Y1177" s="11">
        <v>0.37688100000000002</v>
      </c>
      <c r="Z1177" s="18">
        <f t="shared" si="28"/>
        <v>2.9770498878869747E-2</v>
      </c>
      <c r="AA1177" s="11">
        <v>2.977052</v>
      </c>
      <c r="AS1177" s="11" t="s">
        <v>76</v>
      </c>
      <c r="AT1177" s="11">
        <v>1168</v>
      </c>
      <c r="AU1177" s="11">
        <v>3.1910400000000001</v>
      </c>
      <c r="AV1177" s="11">
        <v>3.7503060000000001</v>
      </c>
      <c r="AW1177" s="11">
        <v>0.55926699999999996</v>
      </c>
      <c r="AX1177" s="11">
        <v>17.526153000000001</v>
      </c>
    </row>
    <row r="1178" spans="21:50" x14ac:dyDescent="0.35">
      <c r="U1178" s="11" t="s">
        <v>76</v>
      </c>
      <c r="V1178" s="11">
        <v>79</v>
      </c>
      <c r="W1178" s="11">
        <v>17.011997999999998</v>
      </c>
      <c r="X1178" s="11">
        <v>17.515823000000001</v>
      </c>
      <c r="Y1178" s="11">
        <v>0.50382499999999997</v>
      </c>
      <c r="Z1178" s="18">
        <f t="shared" si="28"/>
        <v>2.9615862875130836E-2</v>
      </c>
      <c r="AA1178" s="11">
        <v>2.9615849999999999</v>
      </c>
      <c r="AS1178" s="11" t="s">
        <v>76</v>
      </c>
      <c r="AT1178" s="11">
        <v>1169</v>
      </c>
      <c r="AU1178" s="11">
        <v>-6.1181809999999999</v>
      </c>
      <c r="AV1178" s="11">
        <v>-3.7679269999999998</v>
      </c>
      <c r="AW1178" s="11">
        <v>2.3502540000000001</v>
      </c>
      <c r="AX1178" s="11">
        <v>38.414268</v>
      </c>
    </row>
    <row r="1179" spans="21:50" x14ac:dyDescent="0.35">
      <c r="U1179" s="11" t="s">
        <v>76</v>
      </c>
      <c r="V1179" s="11">
        <v>279</v>
      </c>
      <c r="W1179" s="11">
        <v>-3.7500529999999999</v>
      </c>
      <c r="X1179" s="11">
        <v>-3.860973</v>
      </c>
      <c r="Y1179" s="11">
        <v>0.110919</v>
      </c>
      <c r="Z1179" s="18">
        <f t="shared" si="28"/>
        <v>2.957798196452157E-2</v>
      </c>
      <c r="AA1179" s="11">
        <v>2.9578090000000001</v>
      </c>
      <c r="AS1179" s="11" t="s">
        <v>76</v>
      </c>
      <c r="AT1179" s="11">
        <v>1170</v>
      </c>
      <c r="AU1179" s="11">
        <v>15.336323999999999</v>
      </c>
      <c r="AV1179" s="11">
        <v>15.556196999999999</v>
      </c>
      <c r="AW1179" s="11">
        <v>0.21987300000000001</v>
      </c>
      <c r="AX1179" s="11">
        <v>1.433673</v>
      </c>
    </row>
    <row r="1180" spans="21:50" x14ac:dyDescent="0.35">
      <c r="U1180" s="11" t="s">
        <v>76</v>
      </c>
      <c r="V1180" s="11">
        <v>639</v>
      </c>
      <c r="W1180" s="11">
        <v>-12.046526</v>
      </c>
      <c r="X1180" s="11">
        <v>-12.402711</v>
      </c>
      <c r="Y1180" s="11">
        <v>0.35618499999999997</v>
      </c>
      <c r="Z1180" s="18">
        <f t="shared" si="28"/>
        <v>2.9567445419534228E-2</v>
      </c>
      <c r="AA1180" s="11">
        <v>2.956747</v>
      </c>
      <c r="AS1180" s="11" t="s">
        <v>76</v>
      </c>
      <c r="AT1180" s="11">
        <v>1171</v>
      </c>
      <c r="AU1180" s="11">
        <v>-28.296673999999999</v>
      </c>
      <c r="AV1180" s="11">
        <v>-27.004346999999999</v>
      </c>
      <c r="AW1180" s="11">
        <v>1.292327</v>
      </c>
      <c r="AX1180" s="11">
        <v>4.5670640000000002</v>
      </c>
    </row>
    <row r="1181" spans="21:50" x14ac:dyDescent="0.35">
      <c r="U1181" s="11" t="s">
        <v>76</v>
      </c>
      <c r="V1181" s="11">
        <v>896</v>
      </c>
      <c r="W1181" s="11">
        <v>-9.1505310000000009</v>
      </c>
      <c r="X1181" s="11">
        <v>-9.420617</v>
      </c>
      <c r="Y1181" s="11">
        <v>0.27008599999999999</v>
      </c>
      <c r="Z1181" s="18">
        <f t="shared" si="28"/>
        <v>2.9515882739482548E-2</v>
      </c>
      <c r="AA1181" s="11">
        <v>2.9515859999999998</v>
      </c>
      <c r="AS1181" s="11" t="s">
        <v>83</v>
      </c>
      <c r="AT1181" s="11">
        <v>1172</v>
      </c>
      <c r="AU1181" s="11">
        <v>-10.167128999999999</v>
      </c>
      <c r="AV1181" s="11">
        <v>-10.027122</v>
      </c>
      <c r="AW1181" s="11">
        <v>0.14000699999999999</v>
      </c>
      <c r="AX1181" s="11">
        <v>1.3770560000000001</v>
      </c>
    </row>
    <row r="1182" spans="21:50" x14ac:dyDescent="0.35">
      <c r="U1182" s="11" t="s">
        <v>76</v>
      </c>
      <c r="V1182" s="11">
        <v>484</v>
      </c>
      <c r="W1182" s="11">
        <v>36.927143999999998</v>
      </c>
      <c r="X1182" s="11">
        <v>38.015197999999998</v>
      </c>
      <c r="Y1182" s="11">
        <v>1.0880540000000001</v>
      </c>
      <c r="Z1182" s="18">
        <f t="shared" si="28"/>
        <v>2.9464883609737057E-2</v>
      </c>
      <c r="AA1182" s="11">
        <v>2.9464890000000001</v>
      </c>
      <c r="AS1182" s="11" t="s">
        <v>76</v>
      </c>
      <c r="AT1182" s="11">
        <v>1173</v>
      </c>
      <c r="AU1182" s="11">
        <v>3.7422939999999998</v>
      </c>
      <c r="AV1182" s="11">
        <v>3.1744409999999998</v>
      </c>
      <c r="AW1182" s="11">
        <v>0.56785300000000005</v>
      </c>
      <c r="AX1182" s="11">
        <v>15.173932000000001</v>
      </c>
    </row>
    <row r="1183" spans="21:50" x14ac:dyDescent="0.35">
      <c r="U1183" s="11" t="s">
        <v>76</v>
      </c>
      <c r="V1183" s="11">
        <v>1621</v>
      </c>
      <c r="W1183" s="11">
        <v>-13.210397</v>
      </c>
      <c r="X1183" s="11">
        <v>-13.597757</v>
      </c>
      <c r="Y1183" s="11">
        <v>0.38735999999999998</v>
      </c>
      <c r="Z1183" s="18">
        <f t="shared" si="28"/>
        <v>2.9322358745161099E-2</v>
      </c>
      <c r="AA1183" s="11">
        <v>2.9322379999999999</v>
      </c>
      <c r="AS1183" s="11" t="s">
        <v>78</v>
      </c>
      <c r="AT1183" s="11">
        <v>1174</v>
      </c>
      <c r="AU1183" s="11">
        <v>41.406509</v>
      </c>
      <c r="AV1183" s="11">
        <v>28.560599</v>
      </c>
      <c r="AW1183" s="11">
        <v>12.84591</v>
      </c>
      <c r="AX1183" s="11">
        <v>31.023890000000002</v>
      </c>
    </row>
    <row r="1184" spans="21:50" x14ac:dyDescent="0.35">
      <c r="U1184" s="11" t="s">
        <v>76</v>
      </c>
      <c r="V1184" s="11">
        <v>184</v>
      </c>
      <c r="W1184" s="11">
        <v>-18.091754999999999</v>
      </c>
      <c r="X1184" s="11">
        <v>-17.562331</v>
      </c>
      <c r="Y1184" s="11">
        <v>0.52942400000000001</v>
      </c>
      <c r="Z1184" s="18">
        <f t="shared" si="28"/>
        <v>2.9263274900638441E-2</v>
      </c>
      <c r="AA1184" s="11">
        <v>2.9263279999999998</v>
      </c>
      <c r="AS1184" s="11" t="s">
        <v>76</v>
      </c>
      <c r="AT1184" s="11">
        <v>1175</v>
      </c>
      <c r="AU1184" s="11">
        <v>-11.847433000000001</v>
      </c>
      <c r="AV1184" s="11">
        <v>-11.439404</v>
      </c>
      <c r="AW1184" s="11">
        <v>0.408028</v>
      </c>
      <c r="AX1184" s="11">
        <v>3.4440240000000002</v>
      </c>
    </row>
    <row r="1185" spans="21:50" x14ac:dyDescent="0.35">
      <c r="U1185" s="11" t="s">
        <v>76</v>
      </c>
      <c r="V1185" s="11">
        <v>1564</v>
      </c>
      <c r="W1185" s="11">
        <v>-14.595969999999999</v>
      </c>
      <c r="X1185" s="11">
        <v>-14.173752</v>
      </c>
      <c r="Y1185" s="11">
        <v>0.42221900000000001</v>
      </c>
      <c r="Z1185" s="18">
        <f t="shared" si="28"/>
        <v>2.8927094259579872E-2</v>
      </c>
      <c r="AA1185" s="11">
        <v>2.8927070000000001</v>
      </c>
      <c r="AS1185" s="11" t="s">
        <v>76</v>
      </c>
      <c r="AT1185" s="11">
        <v>1176</v>
      </c>
      <c r="AU1185" s="11">
        <v>-7.9300610000000002</v>
      </c>
      <c r="AV1185" s="11">
        <v>-7.0465499999999999</v>
      </c>
      <c r="AW1185" s="11">
        <v>0.88351100000000005</v>
      </c>
      <c r="AX1185" s="11">
        <v>11.14129</v>
      </c>
    </row>
    <row r="1186" spans="21:50" x14ac:dyDescent="0.35">
      <c r="U1186" s="11" t="s">
        <v>76</v>
      </c>
      <c r="V1186" s="11">
        <v>1398</v>
      </c>
      <c r="W1186" s="11">
        <v>-16.903946000000001</v>
      </c>
      <c r="X1186" s="11">
        <v>-16.415696000000001</v>
      </c>
      <c r="Y1186" s="11">
        <v>0.48825000000000002</v>
      </c>
      <c r="Z1186" s="18">
        <f t="shared" si="28"/>
        <v>2.8883788436143844E-2</v>
      </c>
      <c r="AA1186" s="11">
        <v>2.8883779999999999</v>
      </c>
      <c r="AS1186" s="11" t="s">
        <v>76</v>
      </c>
      <c r="AT1186" s="11">
        <v>1177</v>
      </c>
      <c r="AU1186" s="11">
        <v>7.622134</v>
      </c>
      <c r="AV1186" s="11">
        <v>7.6065930000000002</v>
      </c>
      <c r="AW1186" s="11">
        <v>1.5540999999999999E-2</v>
      </c>
      <c r="AX1186" s="11">
        <v>0.20389099999999999</v>
      </c>
    </row>
    <row r="1187" spans="21:50" x14ac:dyDescent="0.35">
      <c r="U1187" s="11" t="s">
        <v>76</v>
      </c>
      <c r="V1187" s="11">
        <v>1380</v>
      </c>
      <c r="W1187" s="11">
        <v>-19.789788999999999</v>
      </c>
      <c r="X1187" s="11">
        <v>-20.358456</v>
      </c>
      <c r="Y1187" s="11">
        <v>0.56866700000000003</v>
      </c>
      <c r="Z1187" s="18">
        <f t="shared" si="28"/>
        <v>2.8735374591411768E-2</v>
      </c>
      <c r="AA1187" s="11">
        <v>2.8735390000000001</v>
      </c>
      <c r="AS1187" s="11" t="s">
        <v>83</v>
      </c>
      <c r="AT1187" s="11">
        <v>1178</v>
      </c>
      <c r="AU1187" s="11">
        <v>-15.098382000000001</v>
      </c>
      <c r="AV1187" s="11">
        <v>-14.260020000000001</v>
      </c>
      <c r="AW1187" s="11">
        <v>0.83836100000000002</v>
      </c>
      <c r="AX1187" s="11">
        <v>5.552657</v>
      </c>
    </row>
    <row r="1188" spans="21:50" x14ac:dyDescent="0.35">
      <c r="U1188" s="11" t="s">
        <v>76</v>
      </c>
      <c r="V1188" s="11">
        <v>925</v>
      </c>
      <c r="W1188" s="11">
        <v>-17.212972000000001</v>
      </c>
      <c r="X1188" s="11">
        <v>-17.707550000000001</v>
      </c>
      <c r="Y1188" s="11">
        <v>0.49457800000000002</v>
      </c>
      <c r="Z1188" s="18">
        <f t="shared" si="28"/>
        <v>2.8732864957893383E-2</v>
      </c>
      <c r="AA1188" s="11">
        <v>2.8732890000000002</v>
      </c>
      <c r="AS1188" s="11" t="s">
        <v>76</v>
      </c>
      <c r="AT1188" s="11">
        <v>1179</v>
      </c>
      <c r="AU1188" s="11">
        <v>20.645841000000001</v>
      </c>
      <c r="AV1188" s="11">
        <v>16.216342000000001</v>
      </c>
      <c r="AW1188" s="11">
        <v>4.4294989999999999</v>
      </c>
      <c r="AX1188" s="11">
        <v>21.454677</v>
      </c>
    </row>
    <row r="1189" spans="21:50" x14ac:dyDescent="0.35">
      <c r="U1189" s="11" t="s">
        <v>76</v>
      </c>
      <c r="V1189" s="11">
        <v>217</v>
      </c>
      <c r="W1189" s="11">
        <v>-13.083125000000001</v>
      </c>
      <c r="X1189" s="11">
        <v>-12.715429</v>
      </c>
      <c r="Y1189" s="11">
        <v>0.36769499999999999</v>
      </c>
      <c r="Z1189" s="18">
        <f t="shared" si="28"/>
        <v>2.8104523957387856E-2</v>
      </c>
      <c r="AA1189" s="11">
        <v>2.8104529999999999</v>
      </c>
      <c r="AS1189" s="11" t="s">
        <v>76</v>
      </c>
      <c r="AT1189" s="11">
        <v>1180</v>
      </c>
      <c r="AU1189" s="11">
        <v>0.71074700000000002</v>
      </c>
      <c r="AV1189" s="11">
        <v>0.51334299999999999</v>
      </c>
      <c r="AW1189" s="11">
        <v>0.197404</v>
      </c>
      <c r="AX1189" s="11">
        <v>27.774096</v>
      </c>
    </row>
    <row r="1190" spans="21:50" x14ac:dyDescent="0.35">
      <c r="U1190" s="11" t="s">
        <v>76</v>
      </c>
      <c r="V1190" s="11">
        <v>947</v>
      </c>
      <c r="W1190" s="11">
        <v>6.8856539999999997</v>
      </c>
      <c r="X1190" s="11">
        <v>6.6922139999999999</v>
      </c>
      <c r="Y1190" s="11">
        <v>0.19344</v>
      </c>
      <c r="Z1190" s="18">
        <f t="shared" si="28"/>
        <v>2.8093192019233031E-2</v>
      </c>
      <c r="AA1190" s="11">
        <v>2.8093240000000002</v>
      </c>
      <c r="AS1190" s="11" t="s">
        <v>76</v>
      </c>
      <c r="AT1190" s="11">
        <v>1181</v>
      </c>
      <c r="AU1190" s="11">
        <v>6.6176870000000001</v>
      </c>
      <c r="AV1190" s="11">
        <v>3.3223560000000001</v>
      </c>
      <c r="AW1190" s="11">
        <v>3.295331</v>
      </c>
      <c r="AX1190" s="11">
        <v>49.795811</v>
      </c>
    </row>
    <row r="1191" spans="21:50" x14ac:dyDescent="0.35">
      <c r="U1191" s="11" t="s">
        <v>76</v>
      </c>
      <c r="V1191" s="11">
        <v>470</v>
      </c>
      <c r="W1191" s="11">
        <v>-18.288532</v>
      </c>
      <c r="X1191" s="11">
        <v>-17.777982000000002</v>
      </c>
      <c r="Y1191" s="11">
        <v>0.51054999999999995</v>
      </c>
      <c r="Z1191" s="18">
        <f t="shared" si="28"/>
        <v>2.7916401382024537E-2</v>
      </c>
      <c r="AA1191" s="11">
        <v>2.7916409999999998</v>
      </c>
      <c r="AS1191" s="11" t="s">
        <v>78</v>
      </c>
      <c r="AT1191" s="11">
        <v>1182</v>
      </c>
      <c r="AU1191" s="11">
        <v>31.286014000000002</v>
      </c>
      <c r="AV1191" s="11">
        <v>36.157102000000002</v>
      </c>
      <c r="AW1191" s="11">
        <v>4.8710880000000003</v>
      </c>
      <c r="AX1191" s="11">
        <v>15.569539000000001</v>
      </c>
    </row>
    <row r="1192" spans="21:50" x14ac:dyDescent="0.35">
      <c r="U1192" s="11" t="s">
        <v>76</v>
      </c>
      <c r="V1192" s="11">
        <v>1815</v>
      </c>
      <c r="W1192" s="11">
        <v>-18.200841</v>
      </c>
      <c r="X1192" s="11">
        <v>-17.693701999999998</v>
      </c>
      <c r="Y1192" s="11">
        <v>0.50713900000000001</v>
      </c>
      <c r="Z1192" s="18">
        <f t="shared" si="28"/>
        <v>2.7863492681464555E-2</v>
      </c>
      <c r="AA1192" s="11">
        <v>2.7863479999999998</v>
      </c>
      <c r="AS1192" s="11" t="s">
        <v>76</v>
      </c>
      <c r="AT1192" s="11">
        <v>1183</v>
      </c>
      <c r="AU1192" s="11">
        <v>-18.644434</v>
      </c>
      <c r="AV1192" s="11">
        <v>-18.208344</v>
      </c>
      <c r="AW1192" s="11">
        <v>0.43609100000000001</v>
      </c>
      <c r="AX1192" s="11">
        <v>2.3389850000000001</v>
      </c>
    </row>
    <row r="1193" spans="21:50" x14ac:dyDescent="0.35">
      <c r="U1193" s="11" t="s">
        <v>76</v>
      </c>
      <c r="V1193" s="11">
        <v>656</v>
      </c>
      <c r="W1193" s="11">
        <v>29.606238999999999</v>
      </c>
      <c r="X1193" s="11">
        <v>30.429344</v>
      </c>
      <c r="Y1193" s="11">
        <v>0.82310499999999998</v>
      </c>
      <c r="Z1193" s="18">
        <f t="shared" si="28"/>
        <v>2.7801741382956477E-2</v>
      </c>
      <c r="AA1193" s="11">
        <v>2.7801740000000001</v>
      </c>
      <c r="AS1193" s="11" t="s">
        <v>78</v>
      </c>
      <c r="AT1193" s="11">
        <v>1184</v>
      </c>
      <c r="AU1193" s="11">
        <v>17.223662999999998</v>
      </c>
      <c r="AV1193" s="11">
        <v>18.205639999999999</v>
      </c>
      <c r="AW1193" s="11">
        <v>0.98197699999999999</v>
      </c>
      <c r="AX1193" s="11">
        <v>5.701327</v>
      </c>
    </row>
    <row r="1194" spans="21:50" x14ac:dyDescent="0.35">
      <c r="U1194" s="11" t="s">
        <v>76</v>
      </c>
      <c r="V1194" s="11">
        <v>1408</v>
      </c>
      <c r="W1194" s="11">
        <v>41.704106000000003</v>
      </c>
      <c r="X1194" s="11">
        <v>40.545794000000001</v>
      </c>
      <c r="Y1194" s="11">
        <v>1.158312</v>
      </c>
      <c r="Z1194" s="18">
        <f t="shared" si="28"/>
        <v>2.7774531361492317E-2</v>
      </c>
      <c r="AA1194" s="11">
        <v>2.7774529999999999</v>
      </c>
      <c r="AS1194" s="11" t="s">
        <v>83</v>
      </c>
      <c r="AT1194" s="11">
        <v>1185</v>
      </c>
      <c r="AU1194" s="11">
        <v>-5.8112360000000001</v>
      </c>
      <c r="AV1194" s="11">
        <v>-6.2885400000000002</v>
      </c>
      <c r="AW1194" s="11">
        <v>0.47730400000000001</v>
      </c>
      <c r="AX1194" s="11">
        <v>8.213476</v>
      </c>
    </row>
    <row r="1195" spans="21:50" x14ac:dyDescent="0.35">
      <c r="U1195" s="11" t="s">
        <v>76</v>
      </c>
      <c r="V1195" s="11">
        <v>554</v>
      </c>
      <c r="W1195" s="11">
        <v>-8.9503520000000005</v>
      </c>
      <c r="X1195" s="11">
        <v>-8.7031620000000007</v>
      </c>
      <c r="Y1195" s="11">
        <v>0.24718999999999999</v>
      </c>
      <c r="Z1195" s="18">
        <f t="shared" si="28"/>
        <v>2.7617908211878144E-2</v>
      </c>
      <c r="AA1195" s="11">
        <v>2.7617940000000001</v>
      </c>
      <c r="AS1195" s="11" t="s">
        <v>76</v>
      </c>
      <c r="AT1195" s="11">
        <v>1186</v>
      </c>
      <c r="AU1195" s="11">
        <v>-4.656301</v>
      </c>
      <c r="AV1195" s="11">
        <v>-3.7064490000000001</v>
      </c>
      <c r="AW1195" s="11">
        <v>0.94985200000000003</v>
      </c>
      <c r="AX1195" s="11">
        <v>20.399286</v>
      </c>
    </row>
    <row r="1196" spans="21:50" x14ac:dyDescent="0.35">
      <c r="U1196" s="11" t="s">
        <v>76</v>
      </c>
      <c r="V1196" s="11">
        <v>474</v>
      </c>
      <c r="W1196" s="11">
        <v>-25.925511</v>
      </c>
      <c r="X1196" s="11">
        <v>-25.210159000000001</v>
      </c>
      <c r="Y1196" s="11">
        <v>0.71535099999999996</v>
      </c>
      <c r="Z1196" s="18">
        <f t="shared" si="28"/>
        <v>2.7592551599079376E-2</v>
      </c>
      <c r="AA1196" s="11">
        <v>2.7592560000000002</v>
      </c>
      <c r="AS1196" s="11" t="s">
        <v>76</v>
      </c>
      <c r="AT1196" s="11">
        <v>1187</v>
      </c>
      <c r="AU1196" s="11">
        <v>37.740775999999997</v>
      </c>
      <c r="AV1196" s="11">
        <v>41.782286999999997</v>
      </c>
      <c r="AW1196" s="11">
        <v>4.0415109999999999</v>
      </c>
      <c r="AX1196" s="11">
        <v>10.708605</v>
      </c>
    </row>
    <row r="1197" spans="21:50" x14ac:dyDescent="0.35">
      <c r="U1197" s="11" t="s">
        <v>76</v>
      </c>
      <c r="V1197" s="11">
        <v>982</v>
      </c>
      <c r="W1197" s="11">
        <v>37.645397000000003</v>
      </c>
      <c r="X1197" s="11">
        <v>38.682239000000003</v>
      </c>
      <c r="Y1197" s="11">
        <v>1.036842</v>
      </c>
      <c r="Z1197" s="18">
        <f t="shared" si="28"/>
        <v>2.754233140375701E-2</v>
      </c>
      <c r="AA1197" s="11">
        <v>2.7542330000000002</v>
      </c>
      <c r="AS1197" s="11" t="s">
        <v>76</v>
      </c>
      <c r="AT1197" s="11">
        <v>1188</v>
      </c>
      <c r="AU1197" s="11">
        <v>-7.8469410000000002</v>
      </c>
      <c r="AV1197" s="11">
        <v>-9.4746930000000003</v>
      </c>
      <c r="AW1197" s="11">
        <v>1.6277520000000001</v>
      </c>
      <c r="AX1197" s="11">
        <v>20.743777999999999</v>
      </c>
    </row>
    <row r="1198" spans="21:50" x14ac:dyDescent="0.35">
      <c r="U1198" s="11" t="s">
        <v>76</v>
      </c>
      <c r="V1198" s="11">
        <v>1201</v>
      </c>
      <c r="W1198" s="11">
        <v>-18.441852000000001</v>
      </c>
      <c r="X1198" s="11">
        <v>-17.934059999999999</v>
      </c>
      <c r="Y1198" s="11">
        <v>0.50779200000000002</v>
      </c>
      <c r="Z1198" s="18">
        <f t="shared" si="28"/>
        <v>2.753476169313147E-2</v>
      </c>
      <c r="AA1198" s="11">
        <v>2.7534770000000002</v>
      </c>
      <c r="AS1198" s="11" t="s">
        <v>76</v>
      </c>
      <c r="AT1198" s="11">
        <v>1189</v>
      </c>
      <c r="AU1198" s="11">
        <v>-5.1347759999999996</v>
      </c>
      <c r="AV1198" s="11">
        <v>-6.5166469999999999</v>
      </c>
      <c r="AW1198" s="11">
        <v>1.3818710000000001</v>
      </c>
      <c r="AX1198" s="11">
        <v>26.912008</v>
      </c>
    </row>
    <row r="1199" spans="21:50" x14ac:dyDescent="0.35">
      <c r="U1199" s="11" t="s">
        <v>76</v>
      </c>
      <c r="V1199" s="11">
        <v>481</v>
      </c>
      <c r="W1199" s="11">
        <v>-14.07878</v>
      </c>
      <c r="X1199" s="11">
        <v>-13.693681</v>
      </c>
      <c r="Y1199" s="11">
        <v>0.38509900000000002</v>
      </c>
      <c r="Z1199" s="18">
        <f t="shared" si="28"/>
        <v>2.7353151338397219E-2</v>
      </c>
      <c r="AA1199" s="11">
        <v>2.7353170000000002</v>
      </c>
      <c r="AS1199" s="11" t="s">
        <v>76</v>
      </c>
      <c r="AT1199" s="11">
        <v>1190</v>
      </c>
      <c r="AU1199" s="11">
        <v>-1.1922839999999999</v>
      </c>
      <c r="AV1199" s="11">
        <v>0.21558099999999999</v>
      </c>
      <c r="AW1199" s="11">
        <v>1.4078649999999999</v>
      </c>
      <c r="AX1199" s="11" t="s">
        <v>77</v>
      </c>
    </row>
    <row r="1200" spans="21:50" x14ac:dyDescent="0.35">
      <c r="U1200" s="11" t="s">
        <v>76</v>
      </c>
      <c r="V1200" s="11">
        <v>507</v>
      </c>
      <c r="W1200" s="11">
        <v>-18.253171999999999</v>
      </c>
      <c r="X1200" s="11">
        <v>-17.756056999999998</v>
      </c>
      <c r="Y1200" s="11">
        <v>0.49711499999999997</v>
      </c>
      <c r="Z1200" s="18">
        <f t="shared" si="28"/>
        <v>2.7234444511890863E-2</v>
      </c>
      <c r="AA1200" s="11">
        <v>2.723446</v>
      </c>
      <c r="AS1200" s="11" t="s">
        <v>76</v>
      </c>
      <c r="AT1200" s="11">
        <v>1191</v>
      </c>
      <c r="AU1200" s="11">
        <v>-9.8920309999999994</v>
      </c>
      <c r="AV1200" s="11">
        <v>-9.3989460000000005</v>
      </c>
      <c r="AW1200" s="11">
        <v>0.493085</v>
      </c>
      <c r="AX1200" s="11">
        <v>4.9846709999999996</v>
      </c>
    </row>
    <row r="1201" spans="21:50" x14ac:dyDescent="0.35">
      <c r="U1201" s="11" t="s">
        <v>76</v>
      </c>
      <c r="V1201" s="11">
        <v>1390</v>
      </c>
      <c r="W1201" s="11">
        <v>-14.780429</v>
      </c>
      <c r="X1201" s="11">
        <v>-15.182414</v>
      </c>
      <c r="Y1201" s="11">
        <v>0.40198499999999998</v>
      </c>
      <c r="Z1201" s="18">
        <f t="shared" si="28"/>
        <v>2.7197113155511248E-2</v>
      </c>
      <c r="AA1201" s="11">
        <v>2.7197119999999999</v>
      </c>
      <c r="AS1201" s="11" t="s">
        <v>76</v>
      </c>
      <c r="AT1201" s="11">
        <v>1192</v>
      </c>
      <c r="AU1201" s="11">
        <v>11.802282999999999</v>
      </c>
      <c r="AV1201" s="11">
        <v>14.294105999999999</v>
      </c>
      <c r="AW1201" s="11">
        <v>2.4918239999999998</v>
      </c>
      <c r="AX1201" s="11">
        <v>21.113067999999998</v>
      </c>
    </row>
    <row r="1202" spans="21:50" x14ac:dyDescent="0.35">
      <c r="U1202" s="11" t="s">
        <v>76</v>
      </c>
      <c r="V1202" s="11">
        <v>565</v>
      </c>
      <c r="W1202" s="11">
        <v>42.014929000000002</v>
      </c>
      <c r="X1202" s="11">
        <v>40.894700999999998</v>
      </c>
      <c r="Y1202" s="11">
        <v>1.120228</v>
      </c>
      <c r="Z1202" s="18">
        <f t="shared" si="28"/>
        <v>2.6662617947063528E-2</v>
      </c>
      <c r="AA1202" s="11">
        <v>2.6662629999999998</v>
      </c>
      <c r="AS1202" s="11" t="s">
        <v>78</v>
      </c>
      <c r="AT1202" s="11">
        <v>1193</v>
      </c>
      <c r="AU1202" s="11">
        <v>0.58506499999999995</v>
      </c>
      <c r="AV1202" s="11">
        <v>0.84254399999999996</v>
      </c>
      <c r="AW1202" s="11">
        <v>0.25747900000000001</v>
      </c>
      <c r="AX1202" s="11">
        <v>44.008575999999998</v>
      </c>
    </row>
    <row r="1203" spans="21:50" x14ac:dyDescent="0.35">
      <c r="U1203" s="11" t="s">
        <v>76</v>
      </c>
      <c r="V1203" s="11">
        <v>707</v>
      </c>
      <c r="W1203" s="11">
        <v>-18.241643</v>
      </c>
      <c r="X1203" s="11">
        <v>-17.756872999999999</v>
      </c>
      <c r="Y1203" s="11">
        <v>0.48476999999999998</v>
      </c>
      <c r="Z1203" s="18">
        <f t="shared" si="28"/>
        <v>2.6574908850041632E-2</v>
      </c>
      <c r="AA1203" s="11">
        <v>2.657492</v>
      </c>
      <c r="AS1203" s="11" t="s">
        <v>76</v>
      </c>
      <c r="AT1203" s="11">
        <v>1194</v>
      </c>
      <c r="AU1203" s="11">
        <v>-1.8965780000000001</v>
      </c>
      <c r="AV1203" s="11">
        <v>-2.6145900000000002</v>
      </c>
      <c r="AW1203" s="11">
        <v>0.71801199999999998</v>
      </c>
      <c r="AX1203" s="11">
        <v>37.858314999999997</v>
      </c>
    </row>
    <row r="1204" spans="21:50" x14ac:dyDescent="0.35">
      <c r="U1204" s="11" t="s">
        <v>76</v>
      </c>
      <c r="V1204" s="11">
        <v>773</v>
      </c>
      <c r="W1204" s="11">
        <v>13.397648</v>
      </c>
      <c r="X1204" s="11">
        <v>13.752397999999999</v>
      </c>
      <c r="Y1204" s="11">
        <v>0.35475000000000001</v>
      </c>
      <c r="Z1204" s="18">
        <f t="shared" si="28"/>
        <v>2.6478528171511896E-2</v>
      </c>
      <c r="AA1204" s="11">
        <v>2.647853</v>
      </c>
      <c r="AS1204" s="11" t="s">
        <v>83</v>
      </c>
      <c r="AT1204" s="11">
        <v>1195</v>
      </c>
      <c r="AU1204" s="11">
        <v>-10.957148999999999</v>
      </c>
      <c r="AV1204" s="11">
        <v>-9.2776669999999992</v>
      </c>
      <c r="AW1204" s="11">
        <v>1.6794819999999999</v>
      </c>
      <c r="AX1204" s="11">
        <v>15.327730000000001</v>
      </c>
    </row>
    <row r="1205" spans="21:50" x14ac:dyDescent="0.35">
      <c r="U1205" s="11" t="s">
        <v>76</v>
      </c>
      <c r="V1205" s="11">
        <v>199</v>
      </c>
      <c r="W1205" s="11">
        <v>-21.417884000000001</v>
      </c>
      <c r="X1205" s="11">
        <v>-21.983740000000001</v>
      </c>
      <c r="Y1205" s="11">
        <v>0.56585600000000003</v>
      </c>
      <c r="Z1205" s="18">
        <f t="shared" si="28"/>
        <v>2.6419790115587517E-2</v>
      </c>
      <c r="AA1205" s="11">
        <v>2.6419800000000002</v>
      </c>
      <c r="AS1205" s="11" t="s">
        <v>83</v>
      </c>
      <c r="AT1205" s="11">
        <v>1196</v>
      </c>
      <c r="AU1205" s="11">
        <v>30.315062999999999</v>
      </c>
      <c r="AV1205" s="11">
        <v>35.06559</v>
      </c>
      <c r="AW1205" s="11">
        <v>4.7505269999999999</v>
      </c>
      <c r="AX1205" s="11">
        <v>15.670517</v>
      </c>
    </row>
    <row r="1206" spans="21:50" x14ac:dyDescent="0.35">
      <c r="U1206" s="11" t="s">
        <v>76</v>
      </c>
      <c r="V1206" s="11">
        <v>207</v>
      </c>
      <c r="W1206" s="11">
        <v>-12.64453</v>
      </c>
      <c r="X1206" s="11">
        <v>-12.312452</v>
      </c>
      <c r="Y1206" s="11">
        <v>0.33207799999999998</v>
      </c>
      <c r="Z1206" s="18">
        <f t="shared" si="28"/>
        <v>2.626258152734819E-2</v>
      </c>
      <c r="AA1206" s="11">
        <v>2.6262590000000001</v>
      </c>
      <c r="AS1206" s="11" t="s">
        <v>76</v>
      </c>
      <c r="AT1206" s="11">
        <v>1197</v>
      </c>
      <c r="AU1206" s="11">
        <v>-8.6990289999999995</v>
      </c>
      <c r="AV1206" s="11">
        <v>-8.2618919999999996</v>
      </c>
      <c r="AW1206" s="11">
        <v>0.437137</v>
      </c>
      <c r="AX1206" s="11">
        <v>5.0251200000000003</v>
      </c>
    </row>
    <row r="1207" spans="21:50" x14ac:dyDescent="0.35">
      <c r="U1207" s="11" t="s">
        <v>76</v>
      </c>
      <c r="V1207" s="11">
        <v>850</v>
      </c>
      <c r="W1207" s="11">
        <v>23.531108</v>
      </c>
      <c r="X1207" s="11">
        <v>24.146211000000001</v>
      </c>
      <c r="Y1207" s="11">
        <v>0.61510299999999996</v>
      </c>
      <c r="Z1207" s="18">
        <f t="shared" si="28"/>
        <v>2.6139993067899735E-2</v>
      </c>
      <c r="AA1207" s="11">
        <v>2.6139999999999999</v>
      </c>
      <c r="AS1207" s="11" t="s">
        <v>76</v>
      </c>
      <c r="AT1207" s="11">
        <v>1198</v>
      </c>
      <c r="AU1207" s="11">
        <v>-13.88777</v>
      </c>
      <c r="AV1207" s="11">
        <v>-14.426379000000001</v>
      </c>
      <c r="AW1207" s="11">
        <v>0.538609</v>
      </c>
      <c r="AX1207" s="11">
        <v>3.8782999999999999</v>
      </c>
    </row>
    <row r="1208" spans="21:50" x14ac:dyDescent="0.35">
      <c r="U1208" s="11" t="s">
        <v>76</v>
      </c>
      <c r="V1208" s="11">
        <v>1972</v>
      </c>
      <c r="W1208" s="11">
        <v>22.024476</v>
      </c>
      <c r="X1208" s="11">
        <v>21.450803000000001</v>
      </c>
      <c r="Y1208" s="11">
        <v>0.57367199999999996</v>
      </c>
      <c r="Z1208" s="18">
        <f t="shared" si="28"/>
        <v>2.6047021504620585E-2</v>
      </c>
      <c r="AA1208" s="11">
        <v>2.6047030000000002</v>
      </c>
      <c r="AS1208" s="11" t="s">
        <v>78</v>
      </c>
      <c r="AT1208" s="11">
        <v>1199</v>
      </c>
      <c r="AU1208" s="11">
        <v>-12.434941</v>
      </c>
      <c r="AV1208" s="11">
        <v>-11.405485000000001</v>
      </c>
      <c r="AW1208" s="11">
        <v>1.0294559999999999</v>
      </c>
      <c r="AX1208" s="11">
        <v>8.2787400000000009</v>
      </c>
    </row>
    <row r="1209" spans="21:50" x14ac:dyDescent="0.35">
      <c r="U1209" s="11" t="s">
        <v>76</v>
      </c>
      <c r="V1209" s="11">
        <v>485</v>
      </c>
      <c r="W1209" s="11">
        <v>-24.538743</v>
      </c>
      <c r="X1209" s="11">
        <v>-23.899975000000001</v>
      </c>
      <c r="Y1209" s="11">
        <v>0.638768</v>
      </c>
      <c r="Z1209" s="18">
        <f t="shared" si="28"/>
        <v>2.6030999224369397E-2</v>
      </c>
      <c r="AA1209" s="11">
        <v>2.6031010000000001</v>
      </c>
      <c r="AS1209" s="11" t="s">
        <v>76</v>
      </c>
      <c r="AT1209" s="11">
        <v>1200</v>
      </c>
      <c r="AU1209" s="11">
        <v>33.402866000000003</v>
      </c>
      <c r="AV1209" s="11">
        <v>31.913716000000001</v>
      </c>
      <c r="AW1209" s="11">
        <v>1.48915</v>
      </c>
      <c r="AX1209" s="11">
        <v>4.458151</v>
      </c>
    </row>
    <row r="1210" spans="21:50" x14ac:dyDescent="0.35">
      <c r="U1210" s="11" t="s">
        <v>76</v>
      </c>
      <c r="V1210" s="11">
        <v>1900</v>
      </c>
      <c r="W1210" s="11">
        <v>-15.861185000000001</v>
      </c>
      <c r="X1210" s="11">
        <v>-16.273734000000001</v>
      </c>
      <c r="Y1210" s="11">
        <v>0.412549</v>
      </c>
      <c r="Z1210" s="18">
        <f t="shared" si="28"/>
        <v>2.6009973403626523E-2</v>
      </c>
      <c r="AA1210" s="11">
        <v>2.600997</v>
      </c>
      <c r="AS1210" s="11" t="s">
        <v>76</v>
      </c>
      <c r="AT1210" s="11">
        <v>1201</v>
      </c>
      <c r="AU1210" s="11">
        <v>-18.441852000000001</v>
      </c>
      <c r="AV1210" s="11">
        <v>-17.934059999999999</v>
      </c>
      <c r="AW1210" s="11">
        <v>0.50779200000000002</v>
      </c>
      <c r="AX1210" s="11">
        <v>2.7534770000000002</v>
      </c>
    </row>
    <row r="1211" spans="21:50" x14ac:dyDescent="0.35">
      <c r="U1211" s="11" t="s">
        <v>76</v>
      </c>
      <c r="V1211" s="11">
        <v>1500</v>
      </c>
      <c r="W1211" s="11">
        <v>45.798746000000001</v>
      </c>
      <c r="X1211" s="11">
        <v>44.615209999999998</v>
      </c>
      <c r="Y1211" s="11">
        <v>1.1835359999999999</v>
      </c>
      <c r="Z1211" s="18">
        <f t="shared" si="28"/>
        <v>2.5842104934488814E-2</v>
      </c>
      <c r="AA1211" s="11">
        <v>2.5842109999999998</v>
      </c>
      <c r="AS1211" s="11" t="s">
        <v>78</v>
      </c>
      <c r="AT1211" s="11">
        <v>1202</v>
      </c>
      <c r="AU1211" s="11">
        <v>-4.5438109999999998</v>
      </c>
      <c r="AV1211" s="11">
        <v>-3.235754</v>
      </c>
      <c r="AW1211" s="11">
        <v>1.308057</v>
      </c>
      <c r="AX1211" s="11">
        <v>28.787659000000001</v>
      </c>
    </row>
    <row r="1212" spans="21:50" x14ac:dyDescent="0.35">
      <c r="U1212" s="11" t="s">
        <v>76</v>
      </c>
      <c r="V1212" s="11">
        <v>241</v>
      </c>
      <c r="W1212" s="11">
        <v>-24.678408000000001</v>
      </c>
      <c r="X1212" s="11">
        <v>-25.314038</v>
      </c>
      <c r="Y1212" s="11">
        <v>0.63563000000000003</v>
      </c>
      <c r="Z1212" s="18">
        <f t="shared" si="28"/>
        <v>2.5756523678512812E-2</v>
      </c>
      <c r="AA1212" s="11">
        <v>2.575653</v>
      </c>
      <c r="AS1212" s="11" t="s">
        <v>76</v>
      </c>
      <c r="AT1212" s="11">
        <v>1203</v>
      </c>
      <c r="AU1212" s="11">
        <v>16.083310000000001</v>
      </c>
      <c r="AV1212" s="11">
        <v>17.192316999999999</v>
      </c>
      <c r="AW1212" s="11">
        <v>1.1090070000000001</v>
      </c>
      <c r="AX1212" s="11">
        <v>6.8953920000000002</v>
      </c>
    </row>
    <row r="1213" spans="21:50" x14ac:dyDescent="0.35">
      <c r="U1213" s="11" t="s">
        <v>76</v>
      </c>
      <c r="V1213" s="11">
        <v>93</v>
      </c>
      <c r="W1213" s="11">
        <v>-22.804857999999999</v>
      </c>
      <c r="X1213" s="11">
        <v>-23.392196999999999</v>
      </c>
      <c r="Y1213" s="11">
        <v>0.58733900000000006</v>
      </c>
      <c r="Z1213" s="18">
        <f t="shared" si="28"/>
        <v>2.5754994834872466E-2</v>
      </c>
      <c r="AA1213" s="11">
        <v>2.5754990000000002</v>
      </c>
      <c r="AS1213" s="11" t="s">
        <v>76</v>
      </c>
      <c r="AT1213" s="11">
        <v>1204</v>
      </c>
      <c r="AU1213" s="11">
        <v>-13.401296</v>
      </c>
      <c r="AV1213" s="11">
        <v>-15.162871000000001</v>
      </c>
      <c r="AW1213" s="11">
        <v>1.7615749999999999</v>
      </c>
      <c r="AX1213" s="11">
        <v>13.144814</v>
      </c>
    </row>
    <row r="1214" spans="21:50" x14ac:dyDescent="0.35">
      <c r="U1214" s="11" t="s">
        <v>76</v>
      </c>
      <c r="V1214" s="11">
        <v>1622</v>
      </c>
      <c r="W1214" s="11">
        <v>36.011550999999997</v>
      </c>
      <c r="X1214" s="11">
        <v>35.095719000000003</v>
      </c>
      <c r="Y1214" s="11">
        <v>0.91583199999999998</v>
      </c>
      <c r="Z1214" s="18">
        <f t="shared" si="28"/>
        <v>2.5431617760645744E-2</v>
      </c>
      <c r="AA1214" s="11">
        <v>2.5431620000000001</v>
      </c>
      <c r="AS1214" s="11" t="s">
        <v>83</v>
      </c>
      <c r="AT1214" s="11">
        <v>1205</v>
      </c>
      <c r="AU1214" s="11">
        <v>12.780077</v>
      </c>
      <c r="AV1214" s="11">
        <v>9.7465060000000001</v>
      </c>
      <c r="AW1214" s="11">
        <v>3.0335709999999998</v>
      </c>
      <c r="AX1214" s="11">
        <v>23.736719000000001</v>
      </c>
    </row>
    <row r="1215" spans="21:50" x14ac:dyDescent="0.35">
      <c r="U1215" s="11" t="s">
        <v>76</v>
      </c>
      <c r="V1215" s="11">
        <v>990</v>
      </c>
      <c r="W1215" s="11">
        <v>26.393166999999998</v>
      </c>
      <c r="X1215" s="11">
        <v>27.062616999999999</v>
      </c>
      <c r="Y1215" s="11">
        <v>0.66944999999999999</v>
      </c>
      <c r="Z1215" s="18">
        <f t="shared" si="28"/>
        <v>2.536451953643911E-2</v>
      </c>
      <c r="AA1215" s="11">
        <v>2.536454</v>
      </c>
      <c r="AS1215" s="11" t="s">
        <v>76</v>
      </c>
      <c r="AT1215" s="11">
        <v>1206</v>
      </c>
      <c r="AU1215" s="11">
        <v>-2.5827309999999999</v>
      </c>
      <c r="AV1215" s="11">
        <v>-4.0926770000000001</v>
      </c>
      <c r="AW1215" s="11">
        <v>1.509946</v>
      </c>
      <c r="AX1215" s="11">
        <v>58.463140000000003</v>
      </c>
    </row>
    <row r="1216" spans="21:50" x14ac:dyDescent="0.35">
      <c r="U1216" s="11" t="s">
        <v>76</v>
      </c>
      <c r="V1216" s="11">
        <v>284</v>
      </c>
      <c r="W1216" s="11">
        <v>37.896954000000001</v>
      </c>
      <c r="X1216" s="11">
        <v>36.93665</v>
      </c>
      <c r="Y1216" s="11">
        <v>0.96030499999999996</v>
      </c>
      <c r="Z1216" s="18">
        <f t="shared" si="28"/>
        <v>2.5339899349166688E-2</v>
      </c>
      <c r="AA1216" s="11">
        <v>2.533989</v>
      </c>
      <c r="AS1216" s="11" t="s">
        <v>76</v>
      </c>
      <c r="AT1216" s="11">
        <v>1207</v>
      </c>
      <c r="AU1216" s="11">
        <v>27.255751</v>
      </c>
      <c r="AV1216" s="11">
        <v>28.899823999999999</v>
      </c>
      <c r="AW1216" s="11">
        <v>1.6440729999999999</v>
      </c>
      <c r="AX1216" s="11">
        <v>6.0320210000000003</v>
      </c>
    </row>
    <row r="1217" spans="21:50" x14ac:dyDescent="0.35">
      <c r="U1217" s="11" t="s">
        <v>76</v>
      </c>
      <c r="V1217" s="11">
        <v>1598</v>
      </c>
      <c r="W1217" s="11">
        <v>35.569473000000002</v>
      </c>
      <c r="X1217" s="11">
        <v>34.684162999999998</v>
      </c>
      <c r="Y1217" s="11">
        <v>0.88531000000000004</v>
      </c>
      <c r="Z1217" s="18">
        <f t="shared" si="28"/>
        <v>2.4889601260046783E-2</v>
      </c>
      <c r="AA1217" s="11">
        <v>2.4889610000000002</v>
      </c>
      <c r="AS1217" s="11" t="s">
        <v>76</v>
      </c>
      <c r="AT1217" s="11">
        <v>1208</v>
      </c>
      <c r="AU1217" s="11">
        <v>14.593870000000001</v>
      </c>
      <c r="AV1217" s="11">
        <v>13.616600999999999</v>
      </c>
      <c r="AW1217" s="11">
        <v>0.97726900000000005</v>
      </c>
      <c r="AX1217" s="11">
        <v>6.6964379999999997</v>
      </c>
    </row>
    <row r="1218" spans="21:50" x14ac:dyDescent="0.35">
      <c r="U1218" s="11" t="s">
        <v>76</v>
      </c>
      <c r="V1218" s="11">
        <v>999</v>
      </c>
      <c r="W1218" s="11">
        <v>-13.472830999999999</v>
      </c>
      <c r="X1218" s="11">
        <v>-13.151025000000001</v>
      </c>
      <c r="Y1218" s="11">
        <v>0.32180599999999998</v>
      </c>
      <c r="Z1218" s="18">
        <f t="shared" si="28"/>
        <v>2.3885551596394255E-2</v>
      </c>
      <c r="AA1218" s="11">
        <v>2.3885559999999999</v>
      </c>
      <c r="AS1218" s="11" t="s">
        <v>78</v>
      </c>
      <c r="AT1218" s="11">
        <v>1209</v>
      </c>
      <c r="AU1218" s="11">
        <v>35.334656000000003</v>
      </c>
      <c r="AV1218" s="11">
        <v>30.928667999999998</v>
      </c>
      <c r="AW1218" s="11">
        <v>4.4059879999999998</v>
      </c>
      <c r="AX1218" s="11">
        <v>12.46931</v>
      </c>
    </row>
    <row r="1219" spans="21:50" x14ac:dyDescent="0.35">
      <c r="U1219" s="11" t="s">
        <v>76</v>
      </c>
      <c r="V1219" s="11">
        <v>7</v>
      </c>
      <c r="W1219" s="11">
        <v>-22.102084999999999</v>
      </c>
      <c r="X1219" s="11">
        <v>-22.627378</v>
      </c>
      <c r="Y1219" s="11">
        <v>0.52529300000000001</v>
      </c>
      <c r="Z1219" s="18">
        <f t="shared" si="28"/>
        <v>2.3766671786847261E-2</v>
      </c>
      <c r="AA1219" s="11">
        <v>2.3766669999999999</v>
      </c>
      <c r="AS1219" s="11" t="s">
        <v>76</v>
      </c>
      <c r="AT1219" s="11">
        <v>1210</v>
      </c>
      <c r="AU1219" s="11">
        <v>-19.32413</v>
      </c>
      <c r="AV1219" s="11">
        <v>-21.223952000000001</v>
      </c>
      <c r="AW1219" s="11">
        <v>1.899823</v>
      </c>
      <c r="AX1219" s="11">
        <v>9.8313489999999994</v>
      </c>
    </row>
    <row r="1220" spans="21:50" x14ac:dyDescent="0.35">
      <c r="U1220" s="11" t="s">
        <v>76</v>
      </c>
      <c r="V1220" s="11">
        <v>1461</v>
      </c>
      <c r="W1220" s="11">
        <v>38.134428</v>
      </c>
      <c r="X1220" s="11">
        <v>37.230573999999997</v>
      </c>
      <c r="Y1220" s="11">
        <v>0.90385499999999996</v>
      </c>
      <c r="Z1220" s="18">
        <f t="shared" si="28"/>
        <v>2.3701810867597123E-2</v>
      </c>
      <c r="AA1220" s="11">
        <v>2.37018</v>
      </c>
      <c r="AS1220" s="11" t="s">
        <v>76</v>
      </c>
      <c r="AT1220" s="11">
        <v>1211</v>
      </c>
      <c r="AU1220" s="11">
        <v>1.1493390000000001</v>
      </c>
      <c r="AV1220" s="11">
        <v>2.8233929999999998</v>
      </c>
      <c r="AW1220" s="11">
        <v>1.6740539999999999</v>
      </c>
      <c r="AX1220" s="11" t="s">
        <v>77</v>
      </c>
    </row>
    <row r="1221" spans="21:50" x14ac:dyDescent="0.35">
      <c r="U1221" s="11" t="s">
        <v>76</v>
      </c>
      <c r="V1221" s="11">
        <v>1074</v>
      </c>
      <c r="W1221" s="11">
        <v>7.4526389999999996</v>
      </c>
      <c r="X1221" s="11">
        <v>7.6291440000000001</v>
      </c>
      <c r="Y1221" s="11">
        <v>0.176505</v>
      </c>
      <c r="Z1221" s="18">
        <f t="shared" si="28"/>
        <v>2.3683556925271708E-2</v>
      </c>
      <c r="AA1221" s="11">
        <v>2.3683610000000002</v>
      </c>
      <c r="AS1221" s="11" t="s">
        <v>76</v>
      </c>
      <c r="AT1221" s="11">
        <v>1212</v>
      </c>
      <c r="AU1221" s="11">
        <v>18.850676</v>
      </c>
      <c r="AV1221" s="11">
        <v>16.242287999999999</v>
      </c>
      <c r="AW1221" s="11">
        <v>2.6083880000000002</v>
      </c>
      <c r="AX1221" s="11">
        <v>13.837106</v>
      </c>
    </row>
    <row r="1222" spans="21:50" x14ac:dyDescent="0.35">
      <c r="U1222" s="11" t="s">
        <v>76</v>
      </c>
      <c r="V1222" s="11">
        <v>87</v>
      </c>
      <c r="W1222" s="11">
        <v>6.8693900000000001</v>
      </c>
      <c r="X1222" s="11">
        <v>7.0312890000000001</v>
      </c>
      <c r="Y1222" s="11">
        <v>0.16189899999999999</v>
      </c>
      <c r="Z1222" s="18">
        <f t="shared" si="28"/>
        <v>2.3568177087048482E-2</v>
      </c>
      <c r="AA1222" s="11">
        <v>2.3568180000000001</v>
      </c>
      <c r="AS1222" s="11" t="s">
        <v>83</v>
      </c>
      <c r="AT1222" s="11">
        <v>1213</v>
      </c>
      <c r="AU1222" s="11">
        <v>-2.694502</v>
      </c>
      <c r="AV1222" s="11">
        <v>-2.6575389999999999</v>
      </c>
      <c r="AW1222" s="11">
        <v>3.6963000000000003E-2</v>
      </c>
      <c r="AX1222" s="11">
        <v>1.371796</v>
      </c>
    </row>
    <row r="1223" spans="21:50" x14ac:dyDescent="0.35">
      <c r="U1223" s="11" t="s">
        <v>76</v>
      </c>
      <c r="V1223" s="11">
        <v>23</v>
      </c>
      <c r="W1223" s="11">
        <v>47.679831</v>
      </c>
      <c r="X1223" s="11">
        <v>46.558399999999999</v>
      </c>
      <c r="Y1223" s="11">
        <v>1.1214310000000001</v>
      </c>
      <c r="Z1223" s="18">
        <f t="shared" si="28"/>
        <v>2.3520028835672679E-2</v>
      </c>
      <c r="AA1223" s="11">
        <v>2.3520029999999998</v>
      </c>
      <c r="AS1223" s="11" t="s">
        <v>76</v>
      </c>
      <c r="AT1223" s="11">
        <v>1214</v>
      </c>
      <c r="AU1223" s="11">
        <v>-3.4259050000000002</v>
      </c>
      <c r="AV1223" s="11">
        <v>-1.6048199999999999</v>
      </c>
      <c r="AW1223" s="11">
        <v>1.8210850000000001</v>
      </c>
      <c r="AX1223" s="11">
        <v>53.156312</v>
      </c>
    </row>
    <row r="1224" spans="21:50" x14ac:dyDescent="0.35">
      <c r="U1224" s="11" t="s">
        <v>76</v>
      </c>
      <c r="V1224" s="11">
        <v>1183</v>
      </c>
      <c r="W1224" s="11">
        <v>-18.644434</v>
      </c>
      <c r="X1224" s="11">
        <v>-18.208344</v>
      </c>
      <c r="Y1224" s="11">
        <v>0.43609100000000001</v>
      </c>
      <c r="Z1224" s="18">
        <f t="shared" si="28"/>
        <v>2.3389876034853083E-2</v>
      </c>
      <c r="AA1224" s="11">
        <v>2.3389850000000001</v>
      </c>
      <c r="AS1224" s="11" t="s">
        <v>78</v>
      </c>
      <c r="AT1224" s="11">
        <v>1215</v>
      </c>
      <c r="AU1224" s="11">
        <v>-0.89038700000000004</v>
      </c>
      <c r="AV1224" s="11">
        <v>3.3936700000000002</v>
      </c>
      <c r="AW1224" s="11">
        <v>4.2840569999999998</v>
      </c>
      <c r="AX1224" s="11" t="s">
        <v>77</v>
      </c>
    </row>
    <row r="1225" spans="21:50" x14ac:dyDescent="0.35">
      <c r="U1225" s="11" t="s">
        <v>76</v>
      </c>
      <c r="V1225" s="11">
        <v>204</v>
      </c>
      <c r="W1225" s="11">
        <v>25.010012</v>
      </c>
      <c r="X1225" s="11">
        <v>25.592054999999998</v>
      </c>
      <c r="Y1225" s="11">
        <v>0.58204299999999998</v>
      </c>
      <c r="Z1225" s="18">
        <f t="shared" ref="Z1225:Z1288" si="29">ABS(Y1225/W1225)</f>
        <v>2.3272399869300343E-2</v>
      </c>
      <c r="AA1225" s="11">
        <v>2.3272379999999999</v>
      </c>
      <c r="AS1225" s="11" t="s">
        <v>76</v>
      </c>
      <c r="AT1225" s="11">
        <v>1216</v>
      </c>
      <c r="AU1225" s="11">
        <v>8.5059179999999994</v>
      </c>
      <c r="AV1225" s="11">
        <v>9.1460910000000002</v>
      </c>
      <c r="AW1225" s="11">
        <v>0.64017299999999999</v>
      </c>
      <c r="AX1225" s="11">
        <v>7.526205</v>
      </c>
    </row>
    <row r="1226" spans="21:50" x14ac:dyDescent="0.35">
      <c r="U1226" s="11" t="s">
        <v>76</v>
      </c>
      <c r="V1226" s="11">
        <v>381</v>
      </c>
      <c r="W1226" s="11">
        <v>15.102905</v>
      </c>
      <c r="X1226" s="11">
        <v>14.762217</v>
      </c>
      <c r="Y1226" s="11">
        <v>0.34068799999999999</v>
      </c>
      <c r="Z1226" s="18">
        <f t="shared" si="29"/>
        <v>2.2557779447066641E-2</v>
      </c>
      <c r="AA1226" s="11">
        <v>2.2557779999999998</v>
      </c>
      <c r="AS1226" s="11" t="s">
        <v>83</v>
      </c>
      <c r="AT1226" s="11">
        <v>1217</v>
      </c>
      <c r="AU1226" s="11">
        <v>22.297930999999998</v>
      </c>
      <c r="AV1226" s="11">
        <v>24.383869000000001</v>
      </c>
      <c r="AW1226" s="11">
        <v>2.0859390000000002</v>
      </c>
      <c r="AX1226" s="11">
        <v>9.3548539999999996</v>
      </c>
    </row>
    <row r="1227" spans="21:50" x14ac:dyDescent="0.35">
      <c r="U1227" s="11" t="s">
        <v>76</v>
      </c>
      <c r="V1227" s="11">
        <v>535</v>
      </c>
      <c r="W1227" s="11">
        <v>-5.7217529999999996</v>
      </c>
      <c r="X1227" s="11">
        <v>-5.8492009999999999</v>
      </c>
      <c r="Y1227" s="11">
        <v>0.12744800000000001</v>
      </c>
      <c r="Z1227" s="18">
        <f t="shared" si="29"/>
        <v>2.2274292511403414E-2</v>
      </c>
      <c r="AA1227" s="11">
        <v>2.227433</v>
      </c>
      <c r="AS1227" s="11" t="s">
        <v>76</v>
      </c>
      <c r="AT1227" s="11">
        <v>1218</v>
      </c>
      <c r="AU1227" s="11">
        <v>-15.417593</v>
      </c>
      <c r="AV1227" s="11">
        <v>-14.255155</v>
      </c>
      <c r="AW1227" s="11">
        <v>1.1624380000000001</v>
      </c>
      <c r="AX1227" s="11">
        <v>7.5396840000000003</v>
      </c>
    </row>
    <row r="1228" spans="21:50" x14ac:dyDescent="0.35">
      <c r="U1228" s="11" t="s">
        <v>76</v>
      </c>
      <c r="V1228" s="11">
        <v>1916</v>
      </c>
      <c r="W1228" s="11">
        <v>25.389848000000001</v>
      </c>
      <c r="X1228" s="11">
        <v>24.834441999999999</v>
      </c>
      <c r="Y1228" s="11">
        <v>0.55540599999999996</v>
      </c>
      <c r="Z1228" s="18">
        <f t="shared" si="29"/>
        <v>2.1875121111398537E-2</v>
      </c>
      <c r="AA1228" s="11">
        <v>2.1875119999999999</v>
      </c>
      <c r="AS1228" s="11" t="s">
        <v>76</v>
      </c>
      <c r="AT1228" s="11">
        <v>1219</v>
      </c>
      <c r="AU1228" s="11">
        <v>-5.3028899999999997</v>
      </c>
      <c r="AV1228" s="11">
        <v>-3.7494710000000002</v>
      </c>
      <c r="AW1228" s="11">
        <v>1.5534190000000001</v>
      </c>
      <c r="AX1228" s="11">
        <v>29.293817000000001</v>
      </c>
    </row>
    <row r="1229" spans="21:50" x14ac:dyDescent="0.35">
      <c r="U1229" s="11" t="s">
        <v>76</v>
      </c>
      <c r="V1229" s="11">
        <v>1690</v>
      </c>
      <c r="W1229" s="11">
        <v>-17.613109000000001</v>
      </c>
      <c r="X1229" s="11">
        <v>-17.234214999999999</v>
      </c>
      <c r="Y1229" s="11">
        <v>0.37889400000000001</v>
      </c>
      <c r="Z1229" s="18">
        <f t="shared" si="29"/>
        <v>2.151204537483984E-2</v>
      </c>
      <c r="AA1229" s="11">
        <v>2.1512060000000002</v>
      </c>
      <c r="AS1229" s="11" t="s">
        <v>76</v>
      </c>
      <c r="AT1229" s="11">
        <v>1220</v>
      </c>
      <c r="AU1229" s="11">
        <v>-8.615475</v>
      </c>
      <c r="AV1229" s="11">
        <v>-9.6768040000000006</v>
      </c>
      <c r="AW1229" s="11">
        <v>1.061329</v>
      </c>
      <c r="AX1229" s="11">
        <v>12.318865000000001</v>
      </c>
    </row>
    <row r="1230" spans="21:50" x14ac:dyDescent="0.35">
      <c r="U1230" s="11" t="s">
        <v>76</v>
      </c>
      <c r="V1230" s="11">
        <v>628</v>
      </c>
      <c r="W1230" s="11">
        <v>-20.135921</v>
      </c>
      <c r="X1230" s="11">
        <v>-20.565837999999999</v>
      </c>
      <c r="Y1230" s="11">
        <v>0.42991699999999999</v>
      </c>
      <c r="Z1230" s="18">
        <f t="shared" si="29"/>
        <v>2.1350749240623263E-2</v>
      </c>
      <c r="AA1230" s="11">
        <v>2.1350760000000002</v>
      </c>
      <c r="AS1230" s="11" t="s">
        <v>76</v>
      </c>
      <c r="AT1230" s="11">
        <v>1221</v>
      </c>
      <c r="AU1230" s="11">
        <v>2.4415619999999998</v>
      </c>
      <c r="AV1230" s="11">
        <v>1.198482</v>
      </c>
      <c r="AW1230" s="11">
        <v>1.2430810000000001</v>
      </c>
      <c r="AX1230" s="11">
        <v>50.913328</v>
      </c>
    </row>
    <row r="1231" spans="21:50" x14ac:dyDescent="0.35">
      <c r="U1231" s="11" t="s">
        <v>76</v>
      </c>
      <c r="V1231" s="11">
        <v>954</v>
      </c>
      <c r="W1231" s="11">
        <v>38.655335000000001</v>
      </c>
      <c r="X1231" s="11">
        <v>37.834668000000001</v>
      </c>
      <c r="Y1231" s="11">
        <v>0.82066700000000004</v>
      </c>
      <c r="Z1231" s="18">
        <f t="shared" si="29"/>
        <v>2.1230368330787976E-2</v>
      </c>
      <c r="AA1231" s="11">
        <v>2.1230359999999999</v>
      </c>
      <c r="AS1231" s="11" t="s">
        <v>76</v>
      </c>
      <c r="AT1231" s="11">
        <v>1222</v>
      </c>
      <c r="AU1231" s="11">
        <v>1.05375</v>
      </c>
      <c r="AV1231" s="11">
        <v>-0.80345100000000003</v>
      </c>
      <c r="AW1231" s="11">
        <v>1.8572010000000001</v>
      </c>
      <c r="AX1231" s="11" t="s">
        <v>77</v>
      </c>
    </row>
    <row r="1232" spans="21:50" x14ac:dyDescent="0.35">
      <c r="U1232" s="11" t="s">
        <v>76</v>
      </c>
      <c r="V1232" s="11">
        <v>1315</v>
      </c>
      <c r="W1232" s="11">
        <v>-19.65681</v>
      </c>
      <c r="X1232" s="11">
        <v>-19.243165999999999</v>
      </c>
      <c r="Y1232" s="11">
        <v>0.41364299999999998</v>
      </c>
      <c r="Z1232" s="18">
        <f t="shared" si="29"/>
        <v>2.1043241502563231E-2</v>
      </c>
      <c r="AA1232" s="11">
        <v>2.1043259999999999</v>
      </c>
      <c r="AS1232" s="11" t="s">
        <v>78</v>
      </c>
      <c r="AT1232" s="11">
        <v>1223</v>
      </c>
      <c r="AU1232" s="11">
        <v>-17.420559000000001</v>
      </c>
      <c r="AV1232" s="11">
        <v>-12.700557</v>
      </c>
      <c r="AW1232" s="11">
        <v>4.720002</v>
      </c>
      <c r="AX1232" s="11">
        <v>27.094436000000002</v>
      </c>
    </row>
    <row r="1233" spans="21:50" x14ac:dyDescent="0.35">
      <c r="U1233" s="11" t="s">
        <v>76</v>
      </c>
      <c r="V1233" s="11">
        <v>803</v>
      </c>
      <c r="W1233" s="11">
        <v>-18.615259000000002</v>
      </c>
      <c r="X1233" s="11">
        <v>-19.002801999999999</v>
      </c>
      <c r="Y1233" s="11">
        <v>0.38754300000000003</v>
      </c>
      <c r="Z1233" s="18">
        <f t="shared" si="29"/>
        <v>2.0818566102142333E-2</v>
      </c>
      <c r="AA1233" s="11">
        <v>2.0818569999999998</v>
      </c>
      <c r="AS1233" s="11" t="s">
        <v>76</v>
      </c>
      <c r="AT1233" s="11">
        <v>1224</v>
      </c>
      <c r="AU1233" s="11">
        <v>-18.452394000000002</v>
      </c>
      <c r="AV1233" s="11">
        <v>-17.355474000000001</v>
      </c>
      <c r="AW1233" s="11">
        <v>1.0969199999999999</v>
      </c>
      <c r="AX1233" s="11">
        <v>5.9445949999999996</v>
      </c>
    </row>
    <row r="1234" spans="21:50" x14ac:dyDescent="0.35">
      <c r="U1234" s="11" t="s">
        <v>76</v>
      </c>
      <c r="V1234" s="11">
        <v>383</v>
      </c>
      <c r="W1234" s="11">
        <v>26.983523999999999</v>
      </c>
      <c r="X1234" s="11">
        <v>27.544307</v>
      </c>
      <c r="Y1234" s="11">
        <v>0.56078300000000003</v>
      </c>
      <c r="Z1234" s="18">
        <f t="shared" si="29"/>
        <v>2.0782422636865371E-2</v>
      </c>
      <c r="AA1234" s="11">
        <v>2.0782440000000002</v>
      </c>
      <c r="AS1234" s="11" t="s">
        <v>83</v>
      </c>
      <c r="AT1234" s="11">
        <v>1225</v>
      </c>
      <c r="AU1234" s="11">
        <v>-7.3974010000000003</v>
      </c>
      <c r="AV1234" s="11">
        <v>-7.2465020000000004</v>
      </c>
      <c r="AW1234" s="11">
        <v>0.15089900000000001</v>
      </c>
      <c r="AX1234" s="11">
        <v>2.0398900000000002</v>
      </c>
    </row>
    <row r="1235" spans="21:50" x14ac:dyDescent="0.35">
      <c r="U1235" s="11" t="s">
        <v>76</v>
      </c>
      <c r="V1235" s="11">
        <v>1792</v>
      </c>
      <c r="W1235" s="11">
        <v>17.308562999999999</v>
      </c>
      <c r="X1235" s="11">
        <v>16.953078999999999</v>
      </c>
      <c r="Y1235" s="11">
        <v>0.35548400000000002</v>
      </c>
      <c r="Z1235" s="18">
        <f t="shared" si="29"/>
        <v>2.0538042355104813E-2</v>
      </c>
      <c r="AA1235" s="11">
        <v>2.053804</v>
      </c>
      <c r="AS1235" s="11" t="s">
        <v>76</v>
      </c>
      <c r="AT1235" s="11">
        <v>1226</v>
      </c>
      <c r="AU1235" s="11">
        <v>-13.632199999999999</v>
      </c>
      <c r="AV1235" s="11">
        <v>-14.605365000000001</v>
      </c>
      <c r="AW1235" s="11">
        <v>0.97316499999999995</v>
      </c>
      <c r="AX1235" s="11">
        <v>7.1387210000000003</v>
      </c>
    </row>
    <row r="1236" spans="21:50" x14ac:dyDescent="0.35">
      <c r="U1236" s="11" t="s">
        <v>76</v>
      </c>
      <c r="V1236" s="11">
        <v>861</v>
      </c>
      <c r="W1236" s="11">
        <v>-9.9817470000000004</v>
      </c>
      <c r="X1236" s="11">
        <v>-10.186075000000001</v>
      </c>
      <c r="Y1236" s="11">
        <v>0.20432800000000001</v>
      </c>
      <c r="Z1236" s="18">
        <f t="shared" si="29"/>
        <v>2.047016419069728E-2</v>
      </c>
      <c r="AA1236" s="11">
        <v>2.0470139999999999</v>
      </c>
      <c r="AS1236" s="11" t="s">
        <v>76</v>
      </c>
      <c r="AT1236" s="11">
        <v>1227</v>
      </c>
      <c r="AU1236" s="11">
        <v>-23.401862000000001</v>
      </c>
      <c r="AV1236" s="11">
        <v>-21.288034</v>
      </c>
      <c r="AW1236" s="11">
        <v>2.1138279999999998</v>
      </c>
      <c r="AX1236" s="11">
        <v>9.0327330000000003</v>
      </c>
    </row>
    <row r="1237" spans="21:50" x14ac:dyDescent="0.35">
      <c r="U1237" s="11" t="s">
        <v>76</v>
      </c>
      <c r="V1237" s="11">
        <v>1817</v>
      </c>
      <c r="W1237" s="11">
        <v>-24.855944000000001</v>
      </c>
      <c r="X1237" s="11">
        <v>-25.357792</v>
      </c>
      <c r="Y1237" s="11">
        <v>0.50184799999999996</v>
      </c>
      <c r="Z1237" s="18">
        <f t="shared" si="29"/>
        <v>2.0190261130295432E-2</v>
      </c>
      <c r="AA1237" s="11">
        <v>2.0190260000000002</v>
      </c>
      <c r="AS1237" s="11" t="s">
        <v>83</v>
      </c>
      <c r="AT1237" s="11">
        <v>1228</v>
      </c>
      <c r="AU1237" s="11">
        <v>11.534851</v>
      </c>
      <c r="AV1237" s="11">
        <v>11.853083</v>
      </c>
      <c r="AW1237" s="11">
        <v>0.31823099999999999</v>
      </c>
      <c r="AX1237" s="11">
        <v>2.7588689999999998</v>
      </c>
    </row>
    <row r="1238" spans="21:50" x14ac:dyDescent="0.35">
      <c r="U1238" s="11" t="s">
        <v>76</v>
      </c>
      <c r="V1238" s="11">
        <v>1102</v>
      </c>
      <c r="W1238" s="11">
        <v>-21.135766</v>
      </c>
      <c r="X1238" s="11">
        <v>-21.562083999999999</v>
      </c>
      <c r="Y1238" s="11">
        <v>0.42631799999999997</v>
      </c>
      <c r="Z1238" s="18">
        <f t="shared" si="29"/>
        <v>2.0170454195982297E-2</v>
      </c>
      <c r="AA1238" s="11">
        <v>2.017045</v>
      </c>
      <c r="AS1238" s="11" t="s">
        <v>78</v>
      </c>
      <c r="AT1238" s="11">
        <v>1229</v>
      </c>
      <c r="AU1238" s="11">
        <v>-9.7927820000000008</v>
      </c>
      <c r="AV1238" s="11">
        <v>-10.433657</v>
      </c>
      <c r="AW1238" s="11">
        <v>0.64087499999999997</v>
      </c>
      <c r="AX1238" s="11">
        <v>6.5443600000000002</v>
      </c>
    </row>
    <row r="1239" spans="21:50" x14ac:dyDescent="0.35">
      <c r="U1239" s="11" t="s">
        <v>76</v>
      </c>
      <c r="V1239" s="11">
        <v>1442</v>
      </c>
      <c r="W1239" s="11">
        <v>-23.752359999999999</v>
      </c>
      <c r="X1239" s="11">
        <v>-23.274930999999999</v>
      </c>
      <c r="Y1239" s="11">
        <v>0.47742800000000002</v>
      </c>
      <c r="Z1239" s="18">
        <f t="shared" si="29"/>
        <v>2.010023425040712E-2</v>
      </c>
      <c r="AA1239" s="11">
        <v>2.0100250000000002</v>
      </c>
      <c r="AS1239" s="11" t="s">
        <v>76</v>
      </c>
      <c r="AT1239" s="11">
        <v>1230</v>
      </c>
      <c r="AU1239" s="11">
        <v>25.835742</v>
      </c>
      <c r="AV1239" s="11">
        <v>24.330209</v>
      </c>
      <c r="AW1239" s="11">
        <v>1.505533</v>
      </c>
      <c r="AX1239" s="11">
        <v>5.8273270000000004</v>
      </c>
    </row>
    <row r="1240" spans="21:50" x14ac:dyDescent="0.35">
      <c r="U1240" s="11" t="s">
        <v>76</v>
      </c>
      <c r="V1240" s="11">
        <v>520</v>
      </c>
      <c r="W1240" s="11">
        <v>-20.668959999999998</v>
      </c>
      <c r="X1240" s="11">
        <v>-20.254282</v>
      </c>
      <c r="Y1240" s="11">
        <v>0.41467799999999999</v>
      </c>
      <c r="Z1240" s="18">
        <f t="shared" si="29"/>
        <v>2.0062838188278462E-2</v>
      </c>
      <c r="AA1240" s="11">
        <v>2.0062850000000001</v>
      </c>
      <c r="AS1240" s="11" t="s">
        <v>76</v>
      </c>
      <c r="AT1240" s="11">
        <v>1231</v>
      </c>
      <c r="AU1240" s="11">
        <v>5.8267410000000002</v>
      </c>
      <c r="AV1240" s="11">
        <v>8.7636479999999999</v>
      </c>
      <c r="AW1240" s="11">
        <v>2.9369070000000002</v>
      </c>
      <c r="AX1240" s="11">
        <v>50.403945</v>
      </c>
    </row>
    <row r="1241" spans="21:50" x14ac:dyDescent="0.35">
      <c r="U1241" s="11" t="s">
        <v>76</v>
      </c>
      <c r="V1241" s="11">
        <v>782</v>
      </c>
      <c r="W1241" s="11">
        <v>-19.422284999999999</v>
      </c>
      <c r="X1241" s="11">
        <v>-19.033814</v>
      </c>
      <c r="Y1241" s="11">
        <v>0.38847100000000001</v>
      </c>
      <c r="Z1241" s="18">
        <f t="shared" si="29"/>
        <v>2.0001302627368513E-2</v>
      </c>
      <c r="AA1241" s="11">
        <v>2.0001280000000001</v>
      </c>
      <c r="AS1241" s="11" t="s">
        <v>76</v>
      </c>
      <c r="AT1241" s="11">
        <v>1232</v>
      </c>
      <c r="AU1241" s="11">
        <v>-12.074774</v>
      </c>
      <c r="AV1241" s="11">
        <v>-9.7608119999999996</v>
      </c>
      <c r="AW1241" s="11">
        <v>2.3139620000000001</v>
      </c>
      <c r="AX1241" s="11">
        <v>19.163608</v>
      </c>
    </row>
    <row r="1242" spans="21:50" x14ac:dyDescent="0.35">
      <c r="U1242" s="11" t="s">
        <v>76</v>
      </c>
      <c r="V1242" s="11">
        <v>32</v>
      </c>
      <c r="W1242" s="11">
        <v>33.379958999999999</v>
      </c>
      <c r="X1242" s="11">
        <v>32.713475000000003</v>
      </c>
      <c r="Y1242" s="11">
        <v>0.66648399999999997</v>
      </c>
      <c r="Z1242" s="18">
        <f t="shared" si="29"/>
        <v>1.9966591331043875E-2</v>
      </c>
      <c r="AA1242" s="11">
        <v>1.996659</v>
      </c>
      <c r="AS1242" s="11" t="s">
        <v>76</v>
      </c>
      <c r="AT1242" s="11">
        <v>1233</v>
      </c>
      <c r="AU1242" s="11">
        <v>-11.694125</v>
      </c>
      <c r="AV1242" s="11">
        <v>-11.584898000000001</v>
      </c>
      <c r="AW1242" s="11">
        <v>0.109227</v>
      </c>
      <c r="AX1242" s="11">
        <v>0.93403099999999994</v>
      </c>
    </row>
    <row r="1243" spans="21:50" x14ac:dyDescent="0.35">
      <c r="U1243" s="11" t="s">
        <v>76</v>
      </c>
      <c r="V1243" s="11">
        <v>106</v>
      </c>
      <c r="W1243" s="11">
        <v>-6.4316089999999999</v>
      </c>
      <c r="X1243" s="11">
        <v>-6.5592730000000001</v>
      </c>
      <c r="Y1243" s="11">
        <v>0.127664</v>
      </c>
      <c r="Z1243" s="18">
        <f t="shared" si="29"/>
        <v>1.984946535151624E-2</v>
      </c>
      <c r="AA1243" s="11">
        <v>1.9849460000000001</v>
      </c>
      <c r="AS1243" s="11" t="s">
        <v>76</v>
      </c>
      <c r="AT1243" s="11">
        <v>1234</v>
      </c>
      <c r="AU1243" s="11">
        <v>14.154169</v>
      </c>
      <c r="AV1243" s="11">
        <v>9.732113</v>
      </c>
      <c r="AW1243" s="11">
        <v>4.4220560000000004</v>
      </c>
      <c r="AX1243" s="11">
        <v>31.242072</v>
      </c>
    </row>
    <row r="1244" spans="21:50" x14ac:dyDescent="0.35">
      <c r="U1244" s="11" t="s">
        <v>76</v>
      </c>
      <c r="V1244" s="11">
        <v>1777</v>
      </c>
      <c r="W1244" s="11">
        <v>-12.903853</v>
      </c>
      <c r="X1244" s="11">
        <v>-12.648263999999999</v>
      </c>
      <c r="Y1244" s="11">
        <v>0.25558900000000001</v>
      </c>
      <c r="Z1244" s="18">
        <f t="shared" si="29"/>
        <v>1.9807184722268615E-2</v>
      </c>
      <c r="AA1244" s="11">
        <v>1.9807220000000001</v>
      </c>
      <c r="AS1244" s="11" t="s">
        <v>83</v>
      </c>
      <c r="AT1244" s="11">
        <v>1235</v>
      </c>
      <c r="AU1244" s="11">
        <v>-25.007549999999998</v>
      </c>
      <c r="AV1244" s="11">
        <v>-24.646737000000002</v>
      </c>
      <c r="AW1244" s="11">
        <v>0.36081299999999999</v>
      </c>
      <c r="AX1244" s="11">
        <v>1.4428179999999999</v>
      </c>
    </row>
    <row r="1245" spans="21:50" x14ac:dyDescent="0.35">
      <c r="U1245" s="11" t="s">
        <v>76</v>
      </c>
      <c r="V1245" s="11">
        <v>1101</v>
      </c>
      <c r="W1245" s="11">
        <v>-25.204325000000001</v>
      </c>
      <c r="X1245" s="11">
        <v>-24.705691000000002</v>
      </c>
      <c r="Y1245" s="11">
        <v>0.49863400000000002</v>
      </c>
      <c r="Z1245" s="18">
        <f t="shared" si="29"/>
        <v>1.9783668080775821E-2</v>
      </c>
      <c r="AA1245" s="11">
        <v>1.9783679999999999</v>
      </c>
      <c r="AS1245" s="11" t="s">
        <v>78</v>
      </c>
      <c r="AT1245" s="11">
        <v>1236</v>
      </c>
      <c r="AU1245" s="11">
        <v>-14.229507</v>
      </c>
      <c r="AV1245" s="11">
        <v>-14.423852</v>
      </c>
      <c r="AW1245" s="11">
        <v>0.19434499999999999</v>
      </c>
      <c r="AX1245" s="11">
        <v>1.3657859999999999</v>
      </c>
    </row>
    <row r="1246" spans="21:50" x14ac:dyDescent="0.35">
      <c r="U1246" s="11" t="s">
        <v>76</v>
      </c>
      <c r="V1246" s="11">
        <v>1932</v>
      </c>
      <c r="W1246" s="11">
        <v>-12.723036</v>
      </c>
      <c r="X1246" s="11">
        <v>-12.472676999999999</v>
      </c>
      <c r="Y1246" s="11">
        <v>0.250359</v>
      </c>
      <c r="Z1246" s="18">
        <f t="shared" si="29"/>
        <v>1.9677614682533318E-2</v>
      </c>
      <c r="AA1246" s="11">
        <v>1.9677629999999999</v>
      </c>
      <c r="AS1246" s="11" t="s">
        <v>76</v>
      </c>
      <c r="AT1246" s="11">
        <v>1237</v>
      </c>
      <c r="AU1246" s="11">
        <v>17.077787000000001</v>
      </c>
      <c r="AV1246" s="11">
        <v>15.114915</v>
      </c>
      <c r="AW1246" s="11">
        <v>1.962872</v>
      </c>
      <c r="AX1246" s="11">
        <v>11.493712</v>
      </c>
    </row>
    <row r="1247" spans="21:50" x14ac:dyDescent="0.35">
      <c r="U1247" s="11" t="s">
        <v>76</v>
      </c>
      <c r="V1247" s="11">
        <v>1159</v>
      </c>
      <c r="W1247" s="11">
        <v>-13.33075</v>
      </c>
      <c r="X1247" s="11">
        <v>-13.592479000000001</v>
      </c>
      <c r="Y1247" s="11">
        <v>0.26172899999999999</v>
      </c>
      <c r="Z1247" s="18">
        <f t="shared" si="29"/>
        <v>1.9633478986553644E-2</v>
      </c>
      <c r="AA1247" s="11">
        <v>1.963349</v>
      </c>
      <c r="AS1247" s="11" t="s">
        <v>83</v>
      </c>
      <c r="AT1247" s="11">
        <v>1238</v>
      </c>
      <c r="AU1247" s="11">
        <v>-22.745657999999999</v>
      </c>
      <c r="AV1247" s="11">
        <v>-21.848627</v>
      </c>
      <c r="AW1247" s="11">
        <v>0.89703100000000002</v>
      </c>
      <c r="AX1247" s="11">
        <v>3.9437479999999998</v>
      </c>
    </row>
    <row r="1248" spans="21:50" x14ac:dyDescent="0.35">
      <c r="U1248" s="11" t="s">
        <v>76</v>
      </c>
      <c r="V1248" s="11">
        <v>319</v>
      </c>
      <c r="W1248" s="11">
        <v>34.256106000000003</v>
      </c>
      <c r="X1248" s="11">
        <v>33.585030000000003</v>
      </c>
      <c r="Y1248" s="11">
        <v>0.67107700000000003</v>
      </c>
      <c r="Z1248" s="18">
        <f t="shared" si="29"/>
        <v>1.9589996597978766E-2</v>
      </c>
      <c r="AA1248" s="11">
        <v>1.9590000000000001</v>
      </c>
      <c r="AS1248" s="11" t="s">
        <v>78</v>
      </c>
      <c r="AT1248" s="11">
        <v>1239</v>
      </c>
      <c r="AU1248" s="11">
        <v>-11.540352</v>
      </c>
      <c r="AV1248" s="11">
        <v>-3.9487519999999998</v>
      </c>
      <c r="AW1248" s="11">
        <v>7.5915999999999997</v>
      </c>
      <c r="AX1248" s="11">
        <v>65.783088000000006</v>
      </c>
    </row>
    <row r="1249" spans="21:50" x14ac:dyDescent="0.35">
      <c r="U1249" s="11" t="s">
        <v>76</v>
      </c>
      <c r="V1249" s="11">
        <v>956</v>
      </c>
      <c r="W1249" s="11">
        <v>28.770213999999999</v>
      </c>
      <c r="X1249" s="11">
        <v>28.213774000000001</v>
      </c>
      <c r="Y1249" s="11">
        <v>0.55644000000000005</v>
      </c>
      <c r="Z1249" s="18">
        <f t="shared" si="29"/>
        <v>1.9340836324679408E-2</v>
      </c>
      <c r="AA1249" s="11">
        <v>1.9340839999999999</v>
      </c>
      <c r="AS1249" s="11" t="s">
        <v>76</v>
      </c>
      <c r="AT1249" s="11">
        <v>1240</v>
      </c>
      <c r="AU1249" s="11">
        <v>-21.095513</v>
      </c>
      <c r="AV1249" s="11">
        <v>-20.094801</v>
      </c>
      <c r="AW1249" s="11">
        <v>1.000713</v>
      </c>
      <c r="AX1249" s="11">
        <v>4.7437230000000001</v>
      </c>
    </row>
    <row r="1250" spans="21:50" x14ac:dyDescent="0.35">
      <c r="U1250" s="11" t="s">
        <v>76</v>
      </c>
      <c r="V1250" s="11">
        <v>938</v>
      </c>
      <c r="W1250" s="11">
        <v>15.276178</v>
      </c>
      <c r="X1250" s="11">
        <v>14.98099</v>
      </c>
      <c r="Y1250" s="11">
        <v>0.29518800000000001</v>
      </c>
      <c r="Z1250" s="18">
        <f t="shared" si="29"/>
        <v>1.9323419771620887E-2</v>
      </c>
      <c r="AA1250" s="11">
        <v>1.9323429999999999</v>
      </c>
      <c r="AS1250" s="11" t="s">
        <v>76</v>
      </c>
      <c r="AT1250" s="11">
        <v>1241</v>
      </c>
      <c r="AU1250" s="11">
        <v>14.075151</v>
      </c>
      <c r="AV1250" s="11">
        <v>15.755158</v>
      </c>
      <c r="AW1250" s="11">
        <v>1.680007</v>
      </c>
      <c r="AX1250" s="11">
        <v>11.935981999999999</v>
      </c>
    </row>
    <row r="1251" spans="21:50" x14ac:dyDescent="0.35">
      <c r="U1251" s="11" t="s">
        <v>76</v>
      </c>
      <c r="V1251" s="11">
        <v>96</v>
      </c>
      <c r="W1251" s="11">
        <v>-13.874362</v>
      </c>
      <c r="X1251" s="11">
        <v>-13.607196</v>
      </c>
      <c r="Y1251" s="11">
        <v>0.26716600000000001</v>
      </c>
      <c r="Z1251" s="18">
        <f t="shared" si="29"/>
        <v>1.9256092640512049E-2</v>
      </c>
      <c r="AA1251" s="11">
        <v>1.92561</v>
      </c>
      <c r="AS1251" s="11" t="s">
        <v>76</v>
      </c>
      <c r="AT1251" s="11">
        <v>1242</v>
      </c>
      <c r="AU1251" s="11">
        <v>-4.7601129999999996</v>
      </c>
      <c r="AV1251" s="11">
        <v>-4.5648309999999999</v>
      </c>
      <c r="AW1251" s="11">
        <v>0.19528200000000001</v>
      </c>
      <c r="AX1251" s="11">
        <v>4.102474</v>
      </c>
    </row>
    <row r="1252" spans="21:50" x14ac:dyDescent="0.35">
      <c r="U1252" s="11" t="s">
        <v>76</v>
      </c>
      <c r="V1252" s="11">
        <v>1353</v>
      </c>
      <c r="W1252" s="11">
        <v>-25.701074999999999</v>
      </c>
      <c r="X1252" s="11">
        <v>-25.210666</v>
      </c>
      <c r="Y1252" s="11">
        <v>0.49040899999999998</v>
      </c>
      <c r="Z1252" s="18">
        <f t="shared" si="29"/>
        <v>1.9081264110547905E-2</v>
      </c>
      <c r="AA1252" s="11">
        <v>1.908126</v>
      </c>
      <c r="AS1252" s="11" t="s">
        <v>76</v>
      </c>
      <c r="AT1252" s="11">
        <v>1243</v>
      </c>
      <c r="AU1252" s="11">
        <v>-6.7840740000000004</v>
      </c>
      <c r="AV1252" s="11">
        <v>-6.8989079999999996</v>
      </c>
      <c r="AW1252" s="11">
        <v>0.11483400000000001</v>
      </c>
      <c r="AX1252" s="11">
        <v>1.692706</v>
      </c>
    </row>
    <row r="1253" spans="21:50" x14ac:dyDescent="0.35">
      <c r="U1253" s="11" t="s">
        <v>76</v>
      </c>
      <c r="V1253" s="11">
        <v>200</v>
      </c>
      <c r="W1253" s="11">
        <v>25.225428999999998</v>
      </c>
      <c r="X1253" s="11">
        <v>25.705573999999999</v>
      </c>
      <c r="Y1253" s="11">
        <v>0.48014499999999999</v>
      </c>
      <c r="Z1253" s="18">
        <f t="shared" si="29"/>
        <v>1.9034165880786408E-2</v>
      </c>
      <c r="AA1253" s="11">
        <v>1.9034180000000001</v>
      </c>
      <c r="AS1253" s="11" t="s">
        <v>83</v>
      </c>
      <c r="AT1253" s="11">
        <v>1244</v>
      </c>
      <c r="AU1253" s="11">
        <v>-19.562874000000001</v>
      </c>
      <c r="AV1253" s="11">
        <v>-17.899526999999999</v>
      </c>
      <c r="AW1253" s="11">
        <v>1.663346</v>
      </c>
      <c r="AX1253" s="11">
        <v>8.5025670000000009</v>
      </c>
    </row>
    <row r="1254" spans="21:50" x14ac:dyDescent="0.35">
      <c r="U1254" s="11" t="s">
        <v>76</v>
      </c>
      <c r="V1254" s="11">
        <v>693</v>
      </c>
      <c r="W1254" s="11">
        <v>-13.462653</v>
      </c>
      <c r="X1254" s="11">
        <v>-13.207196</v>
      </c>
      <c r="Y1254" s="11">
        <v>0.25545699999999999</v>
      </c>
      <c r="Z1254" s="18">
        <f t="shared" si="29"/>
        <v>1.8975234673284679E-2</v>
      </c>
      <c r="AA1254" s="11">
        <v>1.8975200000000001</v>
      </c>
      <c r="AS1254" s="11" t="s">
        <v>76</v>
      </c>
      <c r="AT1254" s="11">
        <v>1245</v>
      </c>
      <c r="AU1254" s="11">
        <v>1.264103</v>
      </c>
      <c r="AV1254" s="11">
        <v>2.4430930000000002</v>
      </c>
      <c r="AW1254" s="11">
        <v>1.1789890000000001</v>
      </c>
      <c r="AX1254" s="11">
        <v>93.266857999999999</v>
      </c>
    </row>
    <row r="1255" spans="21:50" x14ac:dyDescent="0.35">
      <c r="U1255" s="11" t="s">
        <v>76</v>
      </c>
      <c r="V1255" s="11">
        <v>762</v>
      </c>
      <c r="W1255" s="11">
        <v>-21.895136000000001</v>
      </c>
      <c r="X1255" s="11">
        <v>-21.480653</v>
      </c>
      <c r="Y1255" s="11">
        <v>0.41448299999999999</v>
      </c>
      <c r="Z1255" s="18">
        <f t="shared" si="29"/>
        <v>1.8930368827122152E-2</v>
      </c>
      <c r="AA1255" s="11">
        <v>1.8930359999999999</v>
      </c>
      <c r="AS1255" s="11" t="s">
        <v>78</v>
      </c>
      <c r="AT1255" s="11">
        <v>1246</v>
      </c>
      <c r="AU1255" s="11">
        <v>-1.3815310000000001</v>
      </c>
      <c r="AV1255" s="11">
        <v>-1.785669</v>
      </c>
      <c r="AW1255" s="11">
        <v>0.40413900000000003</v>
      </c>
      <c r="AX1255" s="11">
        <v>29.252973999999998</v>
      </c>
    </row>
    <row r="1256" spans="21:50" x14ac:dyDescent="0.35">
      <c r="U1256" s="11" t="s">
        <v>76</v>
      </c>
      <c r="V1256" s="11">
        <v>906</v>
      </c>
      <c r="W1256" s="11">
        <v>22.055084000000001</v>
      </c>
      <c r="X1256" s="11">
        <v>22.465482000000002</v>
      </c>
      <c r="Y1256" s="11">
        <v>0.41039900000000001</v>
      </c>
      <c r="Z1256" s="18">
        <f t="shared" si="29"/>
        <v>1.8607909178672818E-2</v>
      </c>
      <c r="AA1256" s="11">
        <v>1.8607899999999999</v>
      </c>
      <c r="AS1256" s="11" t="s">
        <v>76</v>
      </c>
      <c r="AT1256" s="11">
        <v>1247</v>
      </c>
      <c r="AU1256" s="11">
        <v>25.534354</v>
      </c>
      <c r="AV1256" s="11">
        <v>22.855581000000001</v>
      </c>
      <c r="AW1256" s="11">
        <v>2.6787730000000001</v>
      </c>
      <c r="AX1256" s="11">
        <v>10.490859</v>
      </c>
    </row>
    <row r="1257" spans="21:50" x14ac:dyDescent="0.35">
      <c r="U1257" s="11" t="s">
        <v>76</v>
      </c>
      <c r="V1257" s="11">
        <v>580</v>
      </c>
      <c r="W1257" s="11">
        <v>17.589628000000001</v>
      </c>
      <c r="X1257" s="11">
        <v>17.264619</v>
      </c>
      <c r="Y1257" s="11">
        <v>0.32501000000000002</v>
      </c>
      <c r="Z1257" s="18">
        <f t="shared" si="29"/>
        <v>1.8477366320652149E-2</v>
      </c>
      <c r="AA1257" s="11">
        <v>1.847736</v>
      </c>
      <c r="AS1257" s="11" t="s">
        <v>76</v>
      </c>
      <c r="AT1257" s="11">
        <v>1248</v>
      </c>
      <c r="AU1257" s="11">
        <v>4.1342800000000004</v>
      </c>
      <c r="AV1257" s="11">
        <v>7.3168740000000003</v>
      </c>
      <c r="AW1257" s="11">
        <v>3.1825939999999999</v>
      </c>
      <c r="AX1257" s="11">
        <v>76.980616999999995</v>
      </c>
    </row>
    <row r="1258" spans="21:50" x14ac:dyDescent="0.35">
      <c r="U1258" s="11" t="s">
        <v>76</v>
      </c>
      <c r="V1258" s="11">
        <v>1093</v>
      </c>
      <c r="W1258" s="11">
        <v>7.0432420000000002</v>
      </c>
      <c r="X1258" s="11">
        <v>6.9158390000000001</v>
      </c>
      <c r="Y1258" s="11">
        <v>0.12740299999999999</v>
      </c>
      <c r="Z1258" s="18">
        <f t="shared" si="29"/>
        <v>1.8088686999537994E-2</v>
      </c>
      <c r="AA1258" s="11">
        <v>1.808873</v>
      </c>
      <c r="AS1258" s="11" t="s">
        <v>76</v>
      </c>
      <c r="AT1258" s="11">
        <v>1249</v>
      </c>
      <c r="AU1258" s="11">
        <v>23.924035</v>
      </c>
      <c r="AV1258" s="11">
        <v>25.569237000000001</v>
      </c>
      <c r="AW1258" s="11">
        <v>1.6452020000000001</v>
      </c>
      <c r="AX1258" s="11">
        <v>6.876773</v>
      </c>
    </row>
    <row r="1259" spans="21:50" x14ac:dyDescent="0.35">
      <c r="U1259" s="11" t="s">
        <v>76</v>
      </c>
      <c r="V1259" s="11">
        <v>1839</v>
      </c>
      <c r="W1259" s="11">
        <v>3.7416719999999999</v>
      </c>
      <c r="X1259" s="11">
        <v>3.8082400000000001</v>
      </c>
      <c r="Y1259" s="11">
        <v>6.6568000000000002E-2</v>
      </c>
      <c r="Z1259" s="18">
        <f t="shared" si="29"/>
        <v>1.7790976868095335E-2</v>
      </c>
      <c r="AA1259" s="11">
        <v>1.779102</v>
      </c>
      <c r="AS1259" s="11" t="s">
        <v>76</v>
      </c>
      <c r="AT1259" s="11">
        <v>1250</v>
      </c>
      <c r="AU1259" s="11">
        <v>-4.4401570000000001</v>
      </c>
      <c r="AV1259" s="11">
        <v>-5.6617179999999996</v>
      </c>
      <c r="AW1259" s="11">
        <v>1.221562</v>
      </c>
      <c r="AX1259" s="11">
        <v>27.511678</v>
      </c>
    </row>
    <row r="1260" spans="21:50" x14ac:dyDescent="0.35">
      <c r="U1260" s="11" t="s">
        <v>76</v>
      </c>
      <c r="V1260" s="11">
        <v>724</v>
      </c>
      <c r="W1260" s="11">
        <v>19.502383999999999</v>
      </c>
      <c r="X1260" s="11">
        <v>19.849337999999999</v>
      </c>
      <c r="Y1260" s="11">
        <v>0.34695300000000001</v>
      </c>
      <c r="Z1260" s="18">
        <f t="shared" si="29"/>
        <v>1.7790286561889052E-2</v>
      </c>
      <c r="AA1260" s="11">
        <v>1.7790299999999999</v>
      </c>
      <c r="AS1260" s="11" t="s">
        <v>78</v>
      </c>
      <c r="AT1260" s="11">
        <v>1251</v>
      </c>
      <c r="AU1260" s="11">
        <v>-6.9154790000000004</v>
      </c>
      <c r="AV1260" s="11">
        <v>-8.2505749999999995</v>
      </c>
      <c r="AW1260" s="11">
        <v>1.335097</v>
      </c>
      <c r="AX1260" s="11">
        <v>19.305923</v>
      </c>
    </row>
    <row r="1261" spans="21:50" x14ac:dyDescent="0.35">
      <c r="U1261" s="11" t="s">
        <v>76</v>
      </c>
      <c r="V1261" s="11">
        <v>185</v>
      </c>
      <c r="W1261" s="11">
        <v>10.658747</v>
      </c>
      <c r="X1261" s="11">
        <v>10.469158999999999</v>
      </c>
      <c r="Y1261" s="11">
        <v>0.18958800000000001</v>
      </c>
      <c r="Z1261" s="18">
        <f t="shared" si="29"/>
        <v>1.7787081352057612E-2</v>
      </c>
      <c r="AA1261" s="11">
        <v>1.778705</v>
      </c>
      <c r="AS1261" s="11" t="s">
        <v>76</v>
      </c>
      <c r="AT1261" s="11">
        <v>1252</v>
      </c>
      <c r="AU1261" s="11">
        <v>-20.842867999999999</v>
      </c>
      <c r="AV1261" s="11">
        <v>-15.863498999999999</v>
      </c>
      <c r="AW1261" s="11">
        <v>4.9793700000000003</v>
      </c>
      <c r="AX1261" s="11">
        <v>23.890039999999999</v>
      </c>
    </row>
    <row r="1262" spans="21:50" x14ac:dyDescent="0.35">
      <c r="U1262" s="11" t="s">
        <v>76</v>
      </c>
      <c r="V1262" s="11">
        <v>596</v>
      </c>
      <c r="W1262" s="11">
        <v>-24.733128000000001</v>
      </c>
      <c r="X1262" s="11">
        <v>-24.296576000000002</v>
      </c>
      <c r="Y1262" s="11">
        <v>0.43655300000000002</v>
      </c>
      <c r="Z1262" s="18">
        <f t="shared" si="29"/>
        <v>1.7650537368342573E-2</v>
      </c>
      <c r="AA1262" s="11">
        <v>1.7650520000000001</v>
      </c>
      <c r="AS1262" s="11" t="s">
        <v>76</v>
      </c>
      <c r="AT1262" s="11">
        <v>1253</v>
      </c>
      <c r="AU1262" s="11">
        <v>-22.901322</v>
      </c>
      <c r="AV1262" s="11">
        <v>-21.209629</v>
      </c>
      <c r="AW1262" s="11">
        <v>1.6916929999999999</v>
      </c>
      <c r="AX1262" s="11">
        <v>7.3868790000000004</v>
      </c>
    </row>
    <row r="1263" spans="21:50" x14ac:dyDescent="0.35">
      <c r="U1263" s="11" t="s">
        <v>76</v>
      </c>
      <c r="V1263" s="11">
        <v>741</v>
      </c>
      <c r="W1263" s="11">
        <v>-12.803485</v>
      </c>
      <c r="X1263" s="11">
        <v>-12.583437</v>
      </c>
      <c r="Y1263" s="11">
        <v>0.22004899999999999</v>
      </c>
      <c r="Z1263" s="18">
        <f t="shared" si="29"/>
        <v>1.7186648791325174E-2</v>
      </c>
      <c r="AA1263" s="11">
        <v>1.7186630000000001</v>
      </c>
      <c r="AS1263" s="11" t="s">
        <v>83</v>
      </c>
      <c r="AT1263" s="11">
        <v>1254</v>
      </c>
      <c r="AU1263" s="11">
        <v>-6.8448099999999998</v>
      </c>
      <c r="AV1263" s="11">
        <v>-5.3073420000000002</v>
      </c>
      <c r="AW1263" s="11">
        <v>1.5374680000000001</v>
      </c>
      <c r="AX1263" s="11">
        <v>22.461801999999999</v>
      </c>
    </row>
    <row r="1264" spans="21:50" x14ac:dyDescent="0.35">
      <c r="U1264" s="11" t="s">
        <v>76</v>
      </c>
      <c r="V1264" s="11">
        <v>959</v>
      </c>
      <c r="W1264" s="11">
        <v>-19.740341999999998</v>
      </c>
      <c r="X1264" s="11">
        <v>-20.078112000000001</v>
      </c>
      <c r="Y1264" s="11">
        <v>0.33777000000000001</v>
      </c>
      <c r="Z1264" s="18">
        <f t="shared" si="29"/>
        <v>1.7110645803400978E-2</v>
      </c>
      <c r="AA1264" s="11">
        <v>1.7110650000000001</v>
      </c>
      <c r="AS1264" s="11" t="s">
        <v>76</v>
      </c>
      <c r="AT1264" s="11">
        <v>1255</v>
      </c>
      <c r="AU1264" s="11">
        <v>36.828735999999999</v>
      </c>
      <c r="AV1264" s="11">
        <v>35.207071999999997</v>
      </c>
      <c r="AW1264" s="11">
        <v>1.621664</v>
      </c>
      <c r="AX1264" s="11">
        <v>4.4032559999999998</v>
      </c>
    </row>
    <row r="1265" spans="21:50" x14ac:dyDescent="0.35">
      <c r="U1265" s="11" t="s">
        <v>76</v>
      </c>
      <c r="V1265" s="11">
        <v>1044</v>
      </c>
      <c r="W1265" s="11">
        <v>-23.423978999999999</v>
      </c>
      <c r="X1265" s="11">
        <v>-23.821791000000001</v>
      </c>
      <c r="Y1265" s="11">
        <v>0.39781300000000003</v>
      </c>
      <c r="Z1265" s="18">
        <f t="shared" si="29"/>
        <v>1.6983152179226257E-2</v>
      </c>
      <c r="AA1265" s="11">
        <v>1.6983140000000001</v>
      </c>
      <c r="AS1265" s="11" t="s">
        <v>83</v>
      </c>
      <c r="AT1265" s="11">
        <v>1256</v>
      </c>
      <c r="AU1265" s="11">
        <v>-15.266691</v>
      </c>
      <c r="AV1265" s="11">
        <v>-11.874791</v>
      </c>
      <c r="AW1265" s="11">
        <v>3.3919000000000001</v>
      </c>
      <c r="AX1265" s="11">
        <v>22.217649999999999</v>
      </c>
    </row>
    <row r="1266" spans="21:50" x14ac:dyDescent="0.35">
      <c r="U1266" s="11" t="s">
        <v>76</v>
      </c>
      <c r="V1266" s="11">
        <v>99</v>
      </c>
      <c r="W1266" s="11">
        <v>-11.750545000000001</v>
      </c>
      <c r="X1266" s="11">
        <v>-11.949642000000001</v>
      </c>
      <c r="Y1266" s="11">
        <v>0.199097</v>
      </c>
      <c r="Z1266" s="18">
        <f t="shared" si="29"/>
        <v>1.6943639635438185E-2</v>
      </c>
      <c r="AA1266" s="11">
        <v>1.694364</v>
      </c>
      <c r="AS1266" s="11" t="s">
        <v>78</v>
      </c>
      <c r="AT1266" s="11">
        <v>1257</v>
      </c>
      <c r="AU1266" s="11">
        <v>5.5339960000000001</v>
      </c>
      <c r="AV1266" s="11">
        <v>3.6139969999999999</v>
      </c>
      <c r="AW1266" s="11">
        <v>1.919999</v>
      </c>
      <c r="AX1266" s="11">
        <v>34.694626</v>
      </c>
    </row>
    <row r="1267" spans="21:50" x14ac:dyDescent="0.35">
      <c r="U1267" s="11" t="s">
        <v>76</v>
      </c>
      <c r="V1267" s="11">
        <v>1243</v>
      </c>
      <c r="W1267" s="11">
        <v>-6.7840740000000004</v>
      </c>
      <c r="X1267" s="11">
        <v>-6.8989079999999996</v>
      </c>
      <c r="Y1267" s="11">
        <v>0.11483400000000001</v>
      </c>
      <c r="Z1267" s="18">
        <f t="shared" si="29"/>
        <v>1.6926996963771326E-2</v>
      </c>
      <c r="AA1267" s="11">
        <v>1.692706</v>
      </c>
      <c r="AS1267" s="11" t="s">
        <v>76</v>
      </c>
      <c r="AT1267" s="11">
        <v>1258</v>
      </c>
      <c r="AU1267" s="11">
        <v>-8.2108279999999993</v>
      </c>
      <c r="AV1267" s="11">
        <v>-7.8234469999999998</v>
      </c>
      <c r="AW1267" s="11">
        <v>0.38738</v>
      </c>
      <c r="AX1267" s="11">
        <v>4.7179219999999997</v>
      </c>
    </row>
    <row r="1268" spans="21:50" x14ac:dyDescent="0.35">
      <c r="U1268" s="11" t="s">
        <v>76</v>
      </c>
      <c r="V1268" s="11">
        <v>262</v>
      </c>
      <c r="W1268" s="11">
        <v>-18.931712000000001</v>
      </c>
      <c r="X1268" s="11">
        <v>-19.245387999999998</v>
      </c>
      <c r="Y1268" s="11">
        <v>0.31367600000000001</v>
      </c>
      <c r="Z1268" s="18">
        <f t="shared" si="29"/>
        <v>1.6568813216681091E-2</v>
      </c>
      <c r="AA1268" s="11">
        <v>1.6568799999999999</v>
      </c>
      <c r="AS1268" s="11" t="s">
        <v>76</v>
      </c>
      <c r="AT1268" s="11">
        <v>1259</v>
      </c>
      <c r="AU1268" s="11">
        <v>-21.613581</v>
      </c>
      <c r="AV1268" s="11">
        <v>-20.542926999999999</v>
      </c>
      <c r="AW1268" s="11">
        <v>1.0706530000000001</v>
      </c>
      <c r="AX1268" s="11">
        <v>4.9536150000000001</v>
      </c>
    </row>
    <row r="1269" spans="21:50" x14ac:dyDescent="0.35">
      <c r="U1269" s="11" t="s">
        <v>76</v>
      </c>
      <c r="V1269" s="11">
        <v>213</v>
      </c>
      <c r="W1269" s="11">
        <v>39.614305000000002</v>
      </c>
      <c r="X1269" s="11">
        <v>40.268557000000001</v>
      </c>
      <c r="Y1269" s="11">
        <v>0.65425199999999994</v>
      </c>
      <c r="Z1269" s="18">
        <f t="shared" si="29"/>
        <v>1.6515549117925958E-2</v>
      </c>
      <c r="AA1269" s="11">
        <v>1.6515550000000001</v>
      </c>
      <c r="AS1269" s="11" t="s">
        <v>76</v>
      </c>
      <c r="AT1269" s="11">
        <v>1260</v>
      </c>
      <c r="AU1269" s="11">
        <v>2.935171</v>
      </c>
      <c r="AV1269" s="11">
        <v>3.7213449999999999</v>
      </c>
      <c r="AW1269" s="11">
        <v>0.78617499999999996</v>
      </c>
      <c r="AX1269" s="11">
        <v>26.784628999999999</v>
      </c>
    </row>
    <row r="1270" spans="21:50" x14ac:dyDescent="0.35">
      <c r="U1270" s="11" t="s">
        <v>76</v>
      </c>
      <c r="V1270" s="11">
        <v>424</v>
      </c>
      <c r="W1270" s="11">
        <v>-12.949426000000001</v>
      </c>
      <c r="X1270" s="11">
        <v>-13.162559</v>
      </c>
      <c r="Y1270" s="11">
        <v>0.21313299999999999</v>
      </c>
      <c r="Z1270" s="18">
        <f t="shared" si="29"/>
        <v>1.6458876246715489E-2</v>
      </c>
      <c r="AA1270" s="11">
        <v>1.645885</v>
      </c>
      <c r="AS1270" s="11" t="s">
        <v>76</v>
      </c>
      <c r="AT1270" s="11">
        <v>1261</v>
      </c>
      <c r="AU1270" s="11">
        <v>12.568467999999999</v>
      </c>
      <c r="AV1270" s="11">
        <v>13.222856</v>
      </c>
      <c r="AW1270" s="11">
        <v>0.65438799999999997</v>
      </c>
      <c r="AX1270" s="11">
        <v>5.2065830000000002</v>
      </c>
    </row>
    <row r="1271" spans="21:50" x14ac:dyDescent="0.35">
      <c r="U1271" s="11" t="s">
        <v>76</v>
      </c>
      <c r="V1271" s="11">
        <v>577</v>
      </c>
      <c r="W1271" s="11">
        <v>23.685293999999999</v>
      </c>
      <c r="X1271" s="11">
        <v>24.074811</v>
      </c>
      <c r="Y1271" s="11">
        <v>0.389517</v>
      </c>
      <c r="Z1271" s="18">
        <f t="shared" si="29"/>
        <v>1.6445521005565733E-2</v>
      </c>
      <c r="AA1271" s="11">
        <v>1.64455</v>
      </c>
      <c r="AS1271" s="11" t="s">
        <v>83</v>
      </c>
      <c r="AT1271" s="11">
        <v>1262</v>
      </c>
      <c r="AU1271" s="11">
        <v>-17.515471999999999</v>
      </c>
      <c r="AV1271" s="11">
        <v>-13.853975999999999</v>
      </c>
      <c r="AW1271" s="11">
        <v>3.6614949999999999</v>
      </c>
      <c r="AX1271" s="11">
        <v>20.904350000000001</v>
      </c>
    </row>
    <row r="1272" spans="21:50" x14ac:dyDescent="0.35">
      <c r="U1272" s="11" t="s">
        <v>76</v>
      </c>
      <c r="V1272" s="11">
        <v>351</v>
      </c>
      <c r="W1272" s="11">
        <v>-14.105993</v>
      </c>
      <c r="X1272" s="11">
        <v>-14.336588000000001</v>
      </c>
      <c r="Y1272" s="11">
        <v>0.23059499999999999</v>
      </c>
      <c r="Z1272" s="18">
        <f t="shared" si="29"/>
        <v>1.6347307133925276E-2</v>
      </c>
      <c r="AA1272" s="11">
        <v>1.6347320000000001</v>
      </c>
      <c r="AS1272" s="11" t="s">
        <v>78</v>
      </c>
      <c r="AT1272" s="11">
        <v>1263</v>
      </c>
      <c r="AU1272" s="11">
        <v>-5.8034420000000004</v>
      </c>
      <c r="AV1272" s="11">
        <v>-5.0584850000000001</v>
      </c>
      <c r="AW1272" s="11">
        <v>0.74495800000000001</v>
      </c>
      <c r="AX1272" s="11">
        <v>12.836479000000001</v>
      </c>
    </row>
    <row r="1273" spans="21:50" x14ac:dyDescent="0.35">
      <c r="U1273" s="11" t="s">
        <v>76</v>
      </c>
      <c r="V1273" s="11">
        <v>180</v>
      </c>
      <c r="W1273" s="11">
        <v>-8.1217249999999996</v>
      </c>
      <c r="X1273" s="11">
        <v>-8.2532379999999996</v>
      </c>
      <c r="Y1273" s="11">
        <v>0.13151299999999999</v>
      </c>
      <c r="Z1273" s="18">
        <f t="shared" si="29"/>
        <v>1.6192742305360008E-2</v>
      </c>
      <c r="AA1273" s="11">
        <v>1.6192800000000001</v>
      </c>
      <c r="AS1273" s="11" t="s">
        <v>76</v>
      </c>
      <c r="AT1273" s="11">
        <v>1264</v>
      </c>
      <c r="AU1273" s="11">
        <v>-13.464442999999999</v>
      </c>
      <c r="AV1273" s="11">
        <v>-8.6257940000000008</v>
      </c>
      <c r="AW1273" s="11">
        <v>4.8386480000000001</v>
      </c>
      <c r="AX1273" s="11">
        <v>35.936490999999997</v>
      </c>
    </row>
    <row r="1274" spans="21:50" x14ac:dyDescent="0.35">
      <c r="U1274" s="11" t="s">
        <v>76</v>
      </c>
      <c r="V1274" s="11">
        <v>836</v>
      </c>
      <c r="W1274" s="11">
        <v>-19.318019</v>
      </c>
      <c r="X1274" s="11">
        <v>-19.628727999999999</v>
      </c>
      <c r="Y1274" s="11">
        <v>0.31070999999999999</v>
      </c>
      <c r="Z1274" s="18">
        <f t="shared" si="29"/>
        <v>1.6083947323998388E-2</v>
      </c>
      <c r="AA1274" s="11">
        <v>1.6083940000000001</v>
      </c>
      <c r="AS1274" s="11" t="s">
        <v>76</v>
      </c>
      <c r="AT1274" s="11">
        <v>1265</v>
      </c>
      <c r="AU1274" s="11">
        <v>-10.955285</v>
      </c>
      <c r="AV1274" s="11">
        <v>-13.204124</v>
      </c>
      <c r="AW1274" s="11">
        <v>2.2488380000000001</v>
      </c>
      <c r="AX1274" s="11">
        <v>20.527428</v>
      </c>
    </row>
    <row r="1275" spans="21:50" x14ac:dyDescent="0.35">
      <c r="U1275" s="11" t="s">
        <v>76</v>
      </c>
      <c r="V1275" s="11">
        <v>1412</v>
      </c>
      <c r="W1275" s="11">
        <v>-23.848094</v>
      </c>
      <c r="X1275" s="11">
        <v>-24.216894</v>
      </c>
      <c r="Y1275" s="11">
        <v>0.36880000000000002</v>
      </c>
      <c r="Z1275" s="18">
        <f t="shared" si="29"/>
        <v>1.5464548236014166E-2</v>
      </c>
      <c r="AA1275" s="11">
        <v>1.5464549999999999</v>
      </c>
      <c r="AS1275" s="11" t="s">
        <v>76</v>
      </c>
      <c r="AT1275" s="11">
        <v>1266</v>
      </c>
      <c r="AU1275" s="11">
        <v>-0.46666000000000002</v>
      </c>
      <c r="AV1275" s="11">
        <v>-3.5647319999999998</v>
      </c>
      <c r="AW1275" s="11">
        <v>3.0980720000000002</v>
      </c>
      <c r="AX1275" s="11" t="s">
        <v>77</v>
      </c>
    </row>
    <row r="1276" spans="21:50" x14ac:dyDescent="0.35">
      <c r="U1276" s="11" t="s">
        <v>76</v>
      </c>
      <c r="V1276" s="11">
        <v>1115</v>
      </c>
      <c r="W1276" s="11">
        <v>21.666509000000001</v>
      </c>
      <c r="X1276" s="11">
        <v>21.332764999999998</v>
      </c>
      <c r="Y1276" s="11">
        <v>0.33374399999999999</v>
      </c>
      <c r="Z1276" s="18">
        <f t="shared" si="29"/>
        <v>1.5403681322173311E-2</v>
      </c>
      <c r="AA1276" s="11">
        <v>1.5403690000000001</v>
      </c>
      <c r="AS1276" s="11" t="s">
        <v>76</v>
      </c>
      <c r="AT1276" s="11">
        <v>1267</v>
      </c>
      <c r="AU1276" s="11">
        <v>-12.162314</v>
      </c>
      <c r="AV1276" s="11">
        <v>-14.663040000000001</v>
      </c>
      <c r="AW1276" s="11">
        <v>2.5007259999999998</v>
      </c>
      <c r="AX1276" s="11">
        <v>20.561271000000001</v>
      </c>
    </row>
    <row r="1277" spans="21:50" x14ac:dyDescent="0.35">
      <c r="U1277" s="11" t="s">
        <v>76</v>
      </c>
      <c r="V1277" s="11">
        <v>456</v>
      </c>
      <c r="W1277" s="11">
        <v>15.33971</v>
      </c>
      <c r="X1277" s="11">
        <v>15.115296000000001</v>
      </c>
      <c r="Y1277" s="11">
        <v>0.224414</v>
      </c>
      <c r="Z1277" s="18">
        <f t="shared" si="29"/>
        <v>1.4629611641941079E-2</v>
      </c>
      <c r="AA1277" s="11">
        <v>1.462963</v>
      </c>
      <c r="AS1277" s="11" t="s">
        <v>78</v>
      </c>
      <c r="AT1277" s="11">
        <v>1268</v>
      </c>
      <c r="AU1277" s="11">
        <v>-1.1241019999999999</v>
      </c>
      <c r="AV1277" s="11">
        <v>-4.2337350000000002</v>
      </c>
      <c r="AW1277" s="11">
        <v>3.1096330000000001</v>
      </c>
      <c r="AX1277" s="11" t="s">
        <v>77</v>
      </c>
    </row>
    <row r="1278" spans="21:50" x14ac:dyDescent="0.35">
      <c r="U1278" s="11" t="s">
        <v>76</v>
      </c>
      <c r="V1278" s="11">
        <v>708</v>
      </c>
      <c r="W1278" s="11">
        <v>26.828135</v>
      </c>
      <c r="X1278" s="11">
        <v>26.441866999999998</v>
      </c>
      <c r="Y1278" s="11">
        <v>0.386268</v>
      </c>
      <c r="Z1278" s="18">
        <f t="shared" si="29"/>
        <v>1.4397869997299476E-2</v>
      </c>
      <c r="AA1278" s="11">
        <v>1.4397880000000001</v>
      </c>
      <c r="AS1278" s="11" t="s">
        <v>76</v>
      </c>
      <c r="AT1278" s="11">
        <v>1269</v>
      </c>
      <c r="AU1278" s="11">
        <v>-9.4414400000000001</v>
      </c>
      <c r="AV1278" s="11">
        <v>-10.009493000000001</v>
      </c>
      <c r="AW1278" s="11">
        <v>0.56805300000000003</v>
      </c>
      <c r="AX1278" s="11">
        <v>6.0165899999999999</v>
      </c>
    </row>
    <row r="1279" spans="21:50" x14ac:dyDescent="0.35">
      <c r="U1279" s="11" t="s">
        <v>76</v>
      </c>
      <c r="V1279" s="11">
        <v>1964</v>
      </c>
      <c r="W1279" s="11">
        <v>-19.679691999999999</v>
      </c>
      <c r="X1279" s="11">
        <v>-19.397307000000001</v>
      </c>
      <c r="Y1279" s="11">
        <v>0.282385</v>
      </c>
      <c r="Z1279" s="18">
        <f t="shared" si="29"/>
        <v>1.4349055869370313E-2</v>
      </c>
      <c r="AA1279" s="11">
        <v>1.4349050000000001</v>
      </c>
      <c r="AS1279" s="11" t="s">
        <v>76</v>
      </c>
      <c r="AT1279" s="11">
        <v>1270</v>
      </c>
      <c r="AU1279" s="11">
        <v>5.4542489999999999</v>
      </c>
      <c r="AV1279" s="11">
        <v>7.3502650000000003</v>
      </c>
      <c r="AW1279" s="11">
        <v>1.8960159999999999</v>
      </c>
      <c r="AX1279" s="11">
        <v>34.762183</v>
      </c>
    </row>
    <row r="1280" spans="21:50" x14ac:dyDescent="0.35">
      <c r="U1280" s="11" t="s">
        <v>76</v>
      </c>
      <c r="V1280" s="11">
        <v>1170</v>
      </c>
      <c r="W1280" s="11">
        <v>15.336323999999999</v>
      </c>
      <c r="X1280" s="11">
        <v>15.556196999999999</v>
      </c>
      <c r="Y1280" s="11">
        <v>0.21987300000000001</v>
      </c>
      <c r="Z1280" s="18">
        <f t="shared" si="29"/>
        <v>1.4336747189222138E-2</v>
      </c>
      <c r="AA1280" s="11">
        <v>1.433673</v>
      </c>
      <c r="AS1280" s="11" t="s">
        <v>83</v>
      </c>
      <c r="AT1280" s="11">
        <v>1271</v>
      </c>
      <c r="AU1280" s="11">
        <v>-0.41513</v>
      </c>
      <c r="AV1280" s="11">
        <v>5.2644229999999999</v>
      </c>
      <c r="AW1280" s="11">
        <v>5.6795530000000003</v>
      </c>
      <c r="AX1280" s="11" t="s">
        <v>77</v>
      </c>
    </row>
    <row r="1281" spans="21:50" x14ac:dyDescent="0.35">
      <c r="U1281" s="11" t="s">
        <v>76</v>
      </c>
      <c r="V1281" s="11">
        <v>799</v>
      </c>
      <c r="W1281" s="11">
        <v>-15.587782000000001</v>
      </c>
      <c r="X1281" s="11">
        <v>-15.364713</v>
      </c>
      <c r="Y1281" s="11">
        <v>0.22306799999999999</v>
      </c>
      <c r="Z1281" s="18">
        <f t="shared" si="29"/>
        <v>1.4310438778268774E-2</v>
      </c>
      <c r="AA1281" s="11">
        <v>1.431046</v>
      </c>
      <c r="AS1281" s="11" t="s">
        <v>76</v>
      </c>
      <c r="AT1281" s="11">
        <v>1272</v>
      </c>
      <c r="AU1281" s="11">
        <v>18.773045</v>
      </c>
      <c r="AV1281" s="11">
        <v>23.290168999999999</v>
      </c>
      <c r="AW1281" s="11">
        <v>4.5171239999999999</v>
      </c>
      <c r="AX1281" s="11">
        <v>24.061754000000001</v>
      </c>
    </row>
    <row r="1282" spans="21:50" x14ac:dyDescent="0.35">
      <c r="U1282" s="11" t="s">
        <v>76</v>
      </c>
      <c r="V1282" s="11">
        <v>1465</v>
      </c>
      <c r="W1282" s="11">
        <v>-26.6645</v>
      </c>
      <c r="X1282" s="11">
        <v>-27.04336</v>
      </c>
      <c r="Y1282" s="11">
        <v>0.37885999999999997</v>
      </c>
      <c r="Z1282" s="18">
        <f t="shared" si="29"/>
        <v>1.4208404432860169E-2</v>
      </c>
      <c r="AA1282" s="11">
        <v>1.4208419999999999</v>
      </c>
      <c r="AS1282" s="11" t="s">
        <v>76</v>
      </c>
      <c r="AT1282" s="11">
        <v>1273</v>
      </c>
      <c r="AU1282" s="11">
        <v>-23.918755000000001</v>
      </c>
      <c r="AV1282" s="11">
        <v>-22.038575999999999</v>
      </c>
      <c r="AW1282" s="11">
        <v>1.880179</v>
      </c>
      <c r="AX1282" s="11">
        <v>7.86069</v>
      </c>
    </row>
    <row r="1283" spans="21:50" x14ac:dyDescent="0.35">
      <c r="U1283" s="11" t="s">
        <v>76</v>
      </c>
      <c r="V1283" s="11">
        <v>422</v>
      </c>
      <c r="W1283" s="11">
        <v>33.929074999999997</v>
      </c>
      <c r="X1283" s="11">
        <v>34.409692</v>
      </c>
      <c r="Y1283" s="11">
        <v>0.48061700000000002</v>
      </c>
      <c r="Z1283" s="18">
        <f t="shared" si="29"/>
        <v>1.4165343440692093E-2</v>
      </c>
      <c r="AA1283" s="11">
        <v>1.416534</v>
      </c>
      <c r="AS1283" s="11" t="s">
        <v>76</v>
      </c>
      <c r="AT1283" s="11">
        <v>1274</v>
      </c>
      <c r="AU1283" s="11">
        <v>-11.256482999999999</v>
      </c>
      <c r="AV1283" s="11">
        <v>-12.746204000000001</v>
      </c>
      <c r="AW1283" s="11">
        <v>1.4897210000000001</v>
      </c>
      <c r="AX1283" s="11">
        <v>13.23434</v>
      </c>
    </row>
    <row r="1284" spans="21:50" x14ac:dyDescent="0.35">
      <c r="U1284" s="11" t="s">
        <v>76</v>
      </c>
      <c r="V1284" s="11">
        <v>22</v>
      </c>
      <c r="W1284" s="11">
        <v>-26.859324000000001</v>
      </c>
      <c r="X1284" s="11">
        <v>-26.483141</v>
      </c>
      <c r="Y1284" s="11">
        <v>0.37618299999999999</v>
      </c>
      <c r="Z1284" s="18">
        <f t="shared" si="29"/>
        <v>1.4005676390068491E-2</v>
      </c>
      <c r="AA1284" s="11">
        <v>1.400568</v>
      </c>
      <c r="AS1284" s="11" t="s">
        <v>76</v>
      </c>
      <c r="AT1284" s="11">
        <v>1275</v>
      </c>
      <c r="AU1284" s="11">
        <v>-11.426062</v>
      </c>
      <c r="AV1284" s="11">
        <v>-8.0176119999999997</v>
      </c>
      <c r="AW1284" s="11">
        <v>3.4084500000000002</v>
      </c>
      <c r="AX1284" s="11">
        <v>29.830487999999999</v>
      </c>
    </row>
    <row r="1285" spans="21:50" x14ac:dyDescent="0.35">
      <c r="U1285" s="11" t="s">
        <v>76</v>
      </c>
      <c r="V1285" s="11">
        <v>1686</v>
      </c>
      <c r="W1285" s="11">
        <v>-4.9769819999999996</v>
      </c>
      <c r="X1285" s="11">
        <v>-5.0454230000000004</v>
      </c>
      <c r="Y1285" s="11">
        <v>6.8441000000000002E-2</v>
      </c>
      <c r="Z1285" s="18">
        <f t="shared" si="29"/>
        <v>1.3751506435024279E-2</v>
      </c>
      <c r="AA1285" s="11">
        <v>1.3751409999999999</v>
      </c>
      <c r="AS1285" s="11" t="s">
        <v>78</v>
      </c>
      <c r="AT1285" s="11">
        <v>1276</v>
      </c>
      <c r="AU1285" s="11">
        <v>-10.197464999999999</v>
      </c>
      <c r="AV1285" s="11">
        <v>-10.000499</v>
      </c>
      <c r="AW1285" s="11">
        <v>0.196966</v>
      </c>
      <c r="AX1285" s="11">
        <v>1.9315180000000001</v>
      </c>
    </row>
    <row r="1286" spans="21:50" x14ac:dyDescent="0.35">
      <c r="U1286" s="11" t="s">
        <v>76</v>
      </c>
      <c r="V1286" s="11">
        <v>544</v>
      </c>
      <c r="W1286" s="11">
        <v>-10.459244</v>
      </c>
      <c r="X1286" s="11">
        <v>-10.316604999999999</v>
      </c>
      <c r="Y1286" s="11">
        <v>0.14263899999999999</v>
      </c>
      <c r="Z1286" s="18">
        <f t="shared" si="29"/>
        <v>1.363760134097646E-2</v>
      </c>
      <c r="AA1286" s="11">
        <v>1.3637630000000001</v>
      </c>
      <c r="AS1286" s="11" t="s">
        <v>76</v>
      </c>
      <c r="AT1286" s="11">
        <v>1277</v>
      </c>
      <c r="AU1286" s="11">
        <v>24.561682999999999</v>
      </c>
      <c r="AV1286" s="11">
        <v>23.501968999999999</v>
      </c>
      <c r="AW1286" s="11">
        <v>1.059714</v>
      </c>
      <c r="AX1286" s="11">
        <v>4.3145009999999999</v>
      </c>
    </row>
    <row r="1287" spans="21:50" x14ac:dyDescent="0.35">
      <c r="U1287" s="11" t="s">
        <v>76</v>
      </c>
      <c r="V1287" s="11">
        <v>1825</v>
      </c>
      <c r="W1287" s="11">
        <v>-15.421530000000001</v>
      </c>
      <c r="X1287" s="11">
        <v>-15.215911</v>
      </c>
      <c r="Y1287" s="11">
        <v>0.205618</v>
      </c>
      <c r="Z1287" s="18">
        <f t="shared" si="29"/>
        <v>1.3333177706751534E-2</v>
      </c>
      <c r="AA1287" s="11">
        <v>1.3333189999999999</v>
      </c>
      <c r="AS1287" s="11" t="s">
        <v>83</v>
      </c>
      <c r="AT1287" s="11">
        <v>1278</v>
      </c>
      <c r="AU1287" s="11">
        <v>-1.7174940000000001</v>
      </c>
      <c r="AV1287" s="11">
        <v>-3.1694870000000002</v>
      </c>
      <c r="AW1287" s="11">
        <v>1.4519930000000001</v>
      </c>
      <c r="AX1287" s="11">
        <v>84.541362000000007</v>
      </c>
    </row>
    <row r="1288" spans="21:50" x14ac:dyDescent="0.35">
      <c r="U1288" s="11" t="s">
        <v>76</v>
      </c>
      <c r="V1288" s="11">
        <v>667</v>
      </c>
      <c r="W1288" s="11">
        <v>-9.6069230000000001</v>
      </c>
      <c r="X1288" s="11">
        <v>-9.4791709999999991</v>
      </c>
      <c r="Y1288" s="11">
        <v>0.127752</v>
      </c>
      <c r="Z1288" s="18">
        <f t="shared" si="29"/>
        <v>1.3297910267418611E-2</v>
      </c>
      <c r="AA1288" s="11">
        <v>1.3297859999999999</v>
      </c>
      <c r="AS1288" s="11" t="s">
        <v>76</v>
      </c>
      <c r="AT1288" s="11">
        <v>1279</v>
      </c>
      <c r="AU1288" s="11">
        <v>0.86477099999999996</v>
      </c>
      <c r="AV1288" s="11">
        <v>-1.2972410000000001</v>
      </c>
      <c r="AW1288" s="11">
        <v>2.1620119999999998</v>
      </c>
      <c r="AX1288" s="11" t="s">
        <v>77</v>
      </c>
    </row>
    <row r="1289" spans="21:50" x14ac:dyDescent="0.35">
      <c r="U1289" s="11" t="s">
        <v>76</v>
      </c>
      <c r="V1289" s="11">
        <v>1576</v>
      </c>
      <c r="W1289" s="11">
        <v>-18.475027999999998</v>
      </c>
      <c r="X1289" s="11">
        <v>-18.720213999999999</v>
      </c>
      <c r="Y1289" s="11">
        <v>0.24518599999999999</v>
      </c>
      <c r="Z1289" s="18">
        <f t="shared" ref="Z1289:Z1352" si="30">ABS(Y1289/W1289)</f>
        <v>1.3271211280437572E-2</v>
      </c>
      <c r="AA1289" s="11">
        <v>1.3271219999999999</v>
      </c>
      <c r="AS1289" s="11" t="s">
        <v>83</v>
      </c>
      <c r="AT1289" s="11">
        <v>1280</v>
      </c>
      <c r="AU1289" s="11">
        <v>5.2878420000000004</v>
      </c>
      <c r="AV1289" s="11">
        <v>6.7683790000000004</v>
      </c>
      <c r="AW1289" s="11">
        <v>1.4805379999999999</v>
      </c>
      <c r="AX1289" s="11">
        <v>27.998901</v>
      </c>
    </row>
    <row r="1290" spans="21:50" x14ac:dyDescent="0.35">
      <c r="U1290" s="11" t="s">
        <v>76</v>
      </c>
      <c r="V1290" s="11">
        <v>874</v>
      </c>
      <c r="W1290" s="11">
        <v>-19.999869</v>
      </c>
      <c r="X1290" s="11">
        <v>-19.740586</v>
      </c>
      <c r="Y1290" s="11">
        <v>0.25928299999999999</v>
      </c>
      <c r="Z1290" s="18">
        <f t="shared" si="30"/>
        <v>1.2964234915738697E-2</v>
      </c>
      <c r="AA1290" s="11">
        <v>1.2964230000000001</v>
      </c>
      <c r="AS1290" s="11" t="s">
        <v>78</v>
      </c>
      <c r="AT1290" s="11">
        <v>1281</v>
      </c>
      <c r="AU1290" s="11">
        <v>6.0765700000000002</v>
      </c>
      <c r="AV1290" s="11">
        <v>12.981033</v>
      </c>
      <c r="AW1290" s="11">
        <v>6.9044619999999997</v>
      </c>
      <c r="AX1290" s="11" t="s">
        <v>77</v>
      </c>
    </row>
    <row r="1291" spans="21:50" x14ac:dyDescent="0.35">
      <c r="U1291" s="11" t="s">
        <v>76</v>
      </c>
      <c r="V1291" s="11">
        <v>368</v>
      </c>
      <c r="W1291" s="11">
        <v>-16.517707000000001</v>
      </c>
      <c r="X1291" s="11">
        <v>-16.305122999999998</v>
      </c>
      <c r="Y1291" s="11">
        <v>0.212585</v>
      </c>
      <c r="Z1291" s="18">
        <f t="shared" si="30"/>
        <v>1.2870127796794069E-2</v>
      </c>
      <c r="AA1291" s="11">
        <v>1.28701</v>
      </c>
      <c r="AS1291" s="11" t="s">
        <v>76</v>
      </c>
      <c r="AT1291" s="11">
        <v>1282</v>
      </c>
      <c r="AU1291" s="11">
        <v>-11.412694999999999</v>
      </c>
      <c r="AV1291" s="11">
        <v>-11.962046000000001</v>
      </c>
      <c r="AW1291" s="11">
        <v>0.54935100000000003</v>
      </c>
      <c r="AX1291" s="11">
        <v>4.8135089999999998</v>
      </c>
    </row>
    <row r="1292" spans="21:50" x14ac:dyDescent="0.35">
      <c r="U1292" s="11" t="s">
        <v>76</v>
      </c>
      <c r="V1292" s="11">
        <v>164</v>
      </c>
      <c r="W1292" s="11">
        <v>-9.295693</v>
      </c>
      <c r="X1292" s="11">
        <v>-9.4142349999999997</v>
      </c>
      <c r="Y1292" s="11">
        <v>0.11854099999999999</v>
      </c>
      <c r="Z1292" s="18">
        <f t="shared" si="30"/>
        <v>1.2752249886049376E-2</v>
      </c>
      <c r="AA1292" s="11">
        <v>1.2752289999999999</v>
      </c>
      <c r="AS1292" s="11" t="s">
        <v>76</v>
      </c>
      <c r="AT1292" s="11">
        <v>1283</v>
      </c>
      <c r="AU1292" s="11">
        <v>-15.28196</v>
      </c>
      <c r="AV1292" s="11">
        <v>-16.719353000000002</v>
      </c>
      <c r="AW1292" s="11">
        <v>1.4373929999999999</v>
      </c>
      <c r="AX1292" s="11">
        <v>9.405818</v>
      </c>
    </row>
    <row r="1293" spans="21:50" x14ac:dyDescent="0.35">
      <c r="U1293" s="11" t="s">
        <v>76</v>
      </c>
      <c r="V1293" s="11">
        <v>932</v>
      </c>
      <c r="W1293" s="11">
        <v>-11.842287000000001</v>
      </c>
      <c r="X1293" s="11">
        <v>-11.69624</v>
      </c>
      <c r="Y1293" s="11">
        <v>0.14604700000000001</v>
      </c>
      <c r="Z1293" s="18">
        <f t="shared" si="30"/>
        <v>1.2332668512425007E-2</v>
      </c>
      <c r="AA1293" s="11">
        <v>1.2332650000000001</v>
      </c>
      <c r="AS1293" s="11" t="s">
        <v>76</v>
      </c>
      <c r="AT1293" s="11">
        <v>1284</v>
      </c>
      <c r="AU1293" s="11">
        <v>-17.514295000000001</v>
      </c>
      <c r="AV1293" s="11">
        <v>-18.503792000000001</v>
      </c>
      <c r="AW1293" s="11">
        <v>0.98949699999999996</v>
      </c>
      <c r="AX1293" s="11">
        <v>5.6496529999999998</v>
      </c>
    </row>
    <row r="1294" spans="21:50" x14ac:dyDescent="0.35">
      <c r="U1294" s="11" t="s">
        <v>76</v>
      </c>
      <c r="V1294" s="11">
        <v>1927</v>
      </c>
      <c r="W1294" s="11">
        <v>41.262552999999997</v>
      </c>
      <c r="X1294" s="11">
        <v>40.759146000000001</v>
      </c>
      <c r="Y1294" s="11">
        <v>0.50340700000000005</v>
      </c>
      <c r="Z1294" s="18">
        <f t="shared" si="30"/>
        <v>1.2200093387338396E-2</v>
      </c>
      <c r="AA1294" s="11">
        <v>1.2200089999999999</v>
      </c>
      <c r="AS1294" s="11" t="s">
        <v>76</v>
      </c>
      <c r="AT1294" s="11">
        <v>1285</v>
      </c>
      <c r="AU1294" s="11">
        <v>2.2345410000000001</v>
      </c>
      <c r="AV1294" s="11">
        <v>4.1649029999999998</v>
      </c>
      <c r="AW1294" s="11">
        <v>1.9303619999999999</v>
      </c>
      <c r="AX1294" s="11">
        <v>86.387400999999997</v>
      </c>
    </row>
    <row r="1295" spans="21:50" x14ac:dyDescent="0.35">
      <c r="U1295" s="11" t="s">
        <v>76</v>
      </c>
      <c r="V1295" s="11">
        <v>1592</v>
      </c>
      <c r="W1295" s="11">
        <v>-20.224142000000001</v>
      </c>
      <c r="X1295" s="11">
        <v>-19.978372</v>
      </c>
      <c r="Y1295" s="11">
        <v>0.24576999999999999</v>
      </c>
      <c r="Z1295" s="18">
        <f t="shared" si="30"/>
        <v>1.2152307870464911E-2</v>
      </c>
      <c r="AA1295" s="11">
        <v>1.215231</v>
      </c>
      <c r="AS1295" s="11" t="s">
        <v>83</v>
      </c>
      <c r="AT1295" s="11">
        <v>1286</v>
      </c>
      <c r="AU1295" s="11">
        <v>-21.253215999999998</v>
      </c>
      <c r="AV1295" s="11">
        <v>-19.094373000000001</v>
      </c>
      <c r="AW1295" s="11">
        <v>2.1588430000000001</v>
      </c>
      <c r="AX1295" s="11">
        <v>10.157726</v>
      </c>
    </row>
    <row r="1296" spans="21:50" x14ac:dyDescent="0.35">
      <c r="U1296" s="11" t="s">
        <v>76</v>
      </c>
      <c r="V1296" s="11">
        <v>1147</v>
      </c>
      <c r="W1296" s="11">
        <v>4.3138439999999996</v>
      </c>
      <c r="X1296" s="11">
        <v>4.2617029999999998</v>
      </c>
      <c r="Y1296" s="11">
        <v>5.2142000000000001E-2</v>
      </c>
      <c r="Z1296" s="18">
        <f t="shared" si="30"/>
        <v>1.2087131569894509E-2</v>
      </c>
      <c r="AA1296" s="11">
        <v>1.2087110000000001</v>
      </c>
      <c r="AS1296" s="11" t="s">
        <v>78</v>
      </c>
      <c r="AT1296" s="11">
        <v>1287</v>
      </c>
      <c r="AU1296" s="11">
        <v>27.826844000000001</v>
      </c>
      <c r="AV1296" s="11">
        <v>12.584168</v>
      </c>
      <c r="AW1296" s="11">
        <v>15.242675999999999</v>
      </c>
      <c r="AX1296" s="11">
        <v>54.776876999999999</v>
      </c>
    </row>
    <row r="1297" spans="21:50" x14ac:dyDescent="0.35">
      <c r="U1297" s="11" t="s">
        <v>76</v>
      </c>
      <c r="V1297" s="11">
        <v>1032</v>
      </c>
      <c r="W1297" s="11">
        <v>-5.3019860000000003</v>
      </c>
      <c r="X1297" s="11">
        <v>-5.2382600000000004</v>
      </c>
      <c r="Y1297" s="11">
        <v>6.3725000000000004E-2</v>
      </c>
      <c r="Z1297" s="18">
        <f t="shared" si="30"/>
        <v>1.2019081151855173E-2</v>
      </c>
      <c r="AA1297" s="11">
        <v>1.201916</v>
      </c>
      <c r="AS1297" s="11" t="s">
        <v>76</v>
      </c>
      <c r="AT1297" s="11">
        <v>1288</v>
      </c>
      <c r="AU1297" s="11">
        <v>-9.7835599999999996</v>
      </c>
      <c r="AV1297" s="11">
        <v>-10.904885</v>
      </c>
      <c r="AW1297" s="11">
        <v>1.1213249999999999</v>
      </c>
      <c r="AX1297" s="11">
        <v>11.461319</v>
      </c>
    </row>
    <row r="1298" spans="21:50" x14ac:dyDescent="0.35">
      <c r="U1298" s="11" t="s">
        <v>76</v>
      </c>
      <c r="V1298" s="11">
        <v>1365</v>
      </c>
      <c r="W1298" s="11">
        <v>-10.743325</v>
      </c>
      <c r="X1298" s="11">
        <v>-10.616084000000001</v>
      </c>
      <c r="Y1298" s="11">
        <v>0.12724199999999999</v>
      </c>
      <c r="Z1298" s="18">
        <f t="shared" si="30"/>
        <v>1.1843819301752483E-2</v>
      </c>
      <c r="AA1298" s="11">
        <v>1.18438</v>
      </c>
      <c r="AS1298" s="11" t="s">
        <v>76</v>
      </c>
      <c r="AT1298" s="11">
        <v>1289</v>
      </c>
      <c r="AU1298" s="11">
        <v>-6.0442080000000002</v>
      </c>
      <c r="AV1298" s="11">
        <v>-3.407791</v>
      </c>
      <c r="AW1298" s="11">
        <v>2.6364169999999998</v>
      </c>
      <c r="AX1298" s="11">
        <v>43.618901999999999</v>
      </c>
    </row>
    <row r="1299" spans="21:50" x14ac:dyDescent="0.35">
      <c r="U1299" s="11" t="s">
        <v>76</v>
      </c>
      <c r="V1299" s="11">
        <v>208</v>
      </c>
      <c r="W1299" s="11">
        <v>16.335968999999999</v>
      </c>
      <c r="X1299" s="11">
        <v>16.528977999999999</v>
      </c>
      <c r="Y1299" s="11">
        <v>0.19300899999999999</v>
      </c>
      <c r="Z1299" s="18">
        <f t="shared" si="30"/>
        <v>1.1814971000495899E-2</v>
      </c>
      <c r="AA1299" s="11">
        <v>1.1814990000000001</v>
      </c>
      <c r="AS1299" s="11" t="s">
        <v>76</v>
      </c>
      <c r="AT1299" s="11">
        <v>1290</v>
      </c>
      <c r="AU1299" s="11">
        <v>-14.383495999999999</v>
      </c>
      <c r="AV1299" s="11">
        <v>-12.504547000000001</v>
      </c>
      <c r="AW1299" s="11">
        <v>1.878949</v>
      </c>
      <c r="AX1299" s="11">
        <v>13.063231999999999</v>
      </c>
    </row>
    <row r="1300" spans="21:50" x14ac:dyDescent="0.35">
      <c r="U1300" s="11" t="s">
        <v>76</v>
      </c>
      <c r="V1300" s="11">
        <v>697</v>
      </c>
      <c r="W1300" s="11">
        <v>8.44956</v>
      </c>
      <c r="X1300" s="11">
        <v>8.5427239999999998</v>
      </c>
      <c r="Y1300" s="11">
        <v>9.3163999999999997E-2</v>
      </c>
      <c r="Z1300" s="18">
        <f t="shared" si="30"/>
        <v>1.1025899573468913E-2</v>
      </c>
      <c r="AA1300" s="11">
        <v>1.102595</v>
      </c>
      <c r="AS1300" s="11" t="s">
        <v>76</v>
      </c>
      <c r="AT1300" s="11">
        <v>1291</v>
      </c>
      <c r="AU1300" s="11">
        <v>-12.760541</v>
      </c>
      <c r="AV1300" s="11">
        <v>-12.143273000000001</v>
      </c>
      <c r="AW1300" s="11">
        <v>0.61726899999999996</v>
      </c>
      <c r="AX1300" s="11">
        <v>4.8373229999999996</v>
      </c>
    </row>
    <row r="1301" spans="21:50" x14ac:dyDescent="0.35">
      <c r="U1301" s="11" t="s">
        <v>76</v>
      </c>
      <c r="V1301" s="11">
        <v>388</v>
      </c>
      <c r="W1301" s="11">
        <v>27.584444000000001</v>
      </c>
      <c r="X1301" s="11">
        <v>27.282691</v>
      </c>
      <c r="Y1301" s="11">
        <v>0.30175299999999999</v>
      </c>
      <c r="Z1301" s="18">
        <f t="shared" si="30"/>
        <v>1.0939245322472332E-2</v>
      </c>
      <c r="AA1301" s="11">
        <v>1.0939239999999999</v>
      </c>
      <c r="AS1301" s="11" t="s">
        <v>76</v>
      </c>
      <c r="AT1301" s="11">
        <v>1292</v>
      </c>
      <c r="AU1301" s="11">
        <v>-12.730684999999999</v>
      </c>
      <c r="AV1301" s="11">
        <v>-12.252703</v>
      </c>
      <c r="AW1301" s="11">
        <v>0.47798200000000002</v>
      </c>
      <c r="AX1301" s="11">
        <v>3.754569</v>
      </c>
    </row>
    <row r="1302" spans="21:50" x14ac:dyDescent="0.35">
      <c r="U1302" s="11" t="s">
        <v>76</v>
      </c>
      <c r="V1302" s="11">
        <v>1620</v>
      </c>
      <c r="W1302" s="11">
        <v>-9.4063429999999997</v>
      </c>
      <c r="X1302" s="11">
        <v>-9.3057890000000008</v>
      </c>
      <c r="Y1302" s="11">
        <v>0.100554</v>
      </c>
      <c r="Z1302" s="18">
        <f t="shared" si="30"/>
        <v>1.0690020553152272E-2</v>
      </c>
      <c r="AA1302" s="11">
        <v>1.0690029999999999</v>
      </c>
      <c r="AS1302" s="11" t="s">
        <v>76</v>
      </c>
      <c r="AT1302" s="11">
        <v>1293</v>
      </c>
      <c r="AU1302" s="11">
        <v>-16.119582000000001</v>
      </c>
      <c r="AV1302" s="11">
        <v>-15.007046000000001</v>
      </c>
      <c r="AW1302" s="11">
        <v>1.112536</v>
      </c>
      <c r="AX1302" s="11">
        <v>6.901764</v>
      </c>
    </row>
    <row r="1303" spans="21:50" x14ac:dyDescent="0.35">
      <c r="U1303" s="11" t="s">
        <v>76</v>
      </c>
      <c r="V1303" s="11">
        <v>964</v>
      </c>
      <c r="W1303" s="11">
        <v>12.360836000000001</v>
      </c>
      <c r="X1303" s="11">
        <v>12.490066000000001</v>
      </c>
      <c r="Y1303" s="11">
        <v>0.12923000000000001</v>
      </c>
      <c r="Z1303" s="18">
        <f t="shared" si="30"/>
        <v>1.0454794481538304E-2</v>
      </c>
      <c r="AA1303" s="11">
        <v>1.0454810000000001</v>
      </c>
      <c r="AS1303" s="11" t="s">
        <v>76</v>
      </c>
      <c r="AT1303" s="11">
        <v>1294</v>
      </c>
      <c r="AU1303" s="11">
        <v>1.501992</v>
      </c>
      <c r="AV1303" s="11">
        <v>-0.35108800000000001</v>
      </c>
      <c r="AW1303" s="11">
        <v>1.8530800000000001</v>
      </c>
      <c r="AX1303" s="11" t="s">
        <v>77</v>
      </c>
    </row>
    <row r="1304" spans="21:50" x14ac:dyDescent="0.35">
      <c r="U1304" s="11" t="s">
        <v>76</v>
      </c>
      <c r="V1304" s="11">
        <v>1853</v>
      </c>
      <c r="W1304" s="11">
        <v>-18.022468</v>
      </c>
      <c r="X1304" s="11">
        <v>-18.209696999999998</v>
      </c>
      <c r="Y1304" s="11">
        <v>0.18722900000000001</v>
      </c>
      <c r="Z1304" s="18">
        <f t="shared" si="30"/>
        <v>1.038864377509229E-2</v>
      </c>
      <c r="AA1304" s="11">
        <v>1.038867</v>
      </c>
      <c r="AS1304" s="11" t="s">
        <v>78</v>
      </c>
      <c r="AT1304" s="11">
        <v>1295</v>
      </c>
      <c r="AU1304" s="11">
        <v>7.3212320000000002</v>
      </c>
      <c r="AV1304" s="11">
        <v>8.1633549999999993</v>
      </c>
      <c r="AW1304" s="11">
        <v>0.84212299999999995</v>
      </c>
      <c r="AX1304" s="11">
        <v>11.502478</v>
      </c>
    </row>
    <row r="1305" spans="21:50" x14ac:dyDescent="0.35">
      <c r="U1305" s="11" t="s">
        <v>76</v>
      </c>
      <c r="V1305" s="11">
        <v>1585</v>
      </c>
      <c r="W1305" s="11">
        <v>7.7610229999999998</v>
      </c>
      <c r="X1305" s="11">
        <v>7.6807460000000001</v>
      </c>
      <c r="Y1305" s="11">
        <v>8.0277000000000001E-2</v>
      </c>
      <c r="Z1305" s="18">
        <f t="shared" si="30"/>
        <v>1.0343610629681164E-2</v>
      </c>
      <c r="AA1305" s="11">
        <v>1.0343599999999999</v>
      </c>
      <c r="AS1305" s="11" t="s">
        <v>76</v>
      </c>
      <c r="AT1305" s="11">
        <v>1296</v>
      </c>
      <c r="AU1305" s="11">
        <v>5.9529800000000002</v>
      </c>
      <c r="AV1305" s="11">
        <v>7.9499459999999997</v>
      </c>
      <c r="AW1305" s="11">
        <v>1.996966</v>
      </c>
      <c r="AX1305" s="11">
        <v>33.545653999999999</v>
      </c>
    </row>
    <row r="1306" spans="21:50" x14ac:dyDescent="0.35">
      <c r="U1306" s="11" t="s">
        <v>76</v>
      </c>
      <c r="V1306" s="11">
        <v>1060</v>
      </c>
      <c r="W1306" s="11">
        <v>-1.969762</v>
      </c>
      <c r="X1306" s="11">
        <v>-1.9900150000000001</v>
      </c>
      <c r="Y1306" s="11">
        <v>2.0253E-2</v>
      </c>
      <c r="Z1306" s="18">
        <f t="shared" si="30"/>
        <v>1.0281952845064531E-2</v>
      </c>
      <c r="AA1306" s="11">
        <v>1.0282</v>
      </c>
      <c r="AS1306" s="11" t="s">
        <v>83</v>
      </c>
      <c r="AT1306" s="11">
        <v>1297</v>
      </c>
      <c r="AU1306" s="11">
        <v>-2.4130790000000002</v>
      </c>
      <c r="AV1306" s="11">
        <v>-2.8846099999999999</v>
      </c>
      <c r="AW1306" s="11">
        <v>0.47153099999999998</v>
      </c>
      <c r="AX1306" s="11">
        <v>19.540642999999999</v>
      </c>
    </row>
    <row r="1307" spans="21:50" x14ac:dyDescent="0.35">
      <c r="U1307" s="11" t="s">
        <v>76</v>
      </c>
      <c r="V1307" s="11">
        <v>325</v>
      </c>
      <c r="W1307" s="11">
        <v>21.485229</v>
      </c>
      <c r="X1307" s="11">
        <v>21.703468999999998</v>
      </c>
      <c r="Y1307" s="11">
        <v>0.21823899999999999</v>
      </c>
      <c r="Z1307" s="18">
        <f t="shared" si="30"/>
        <v>1.0157629690612093E-2</v>
      </c>
      <c r="AA1307" s="11">
        <v>1.0157639999999999</v>
      </c>
      <c r="AS1307" s="11" t="s">
        <v>76</v>
      </c>
      <c r="AT1307" s="11">
        <v>1298</v>
      </c>
      <c r="AU1307" s="11">
        <v>12.558578000000001</v>
      </c>
      <c r="AV1307" s="11">
        <v>15.621817999999999</v>
      </c>
      <c r="AW1307" s="11">
        <v>3.06324</v>
      </c>
      <c r="AX1307" s="11">
        <v>24.391618999999999</v>
      </c>
    </row>
    <row r="1308" spans="21:50" x14ac:dyDescent="0.35">
      <c r="U1308" s="11" t="s">
        <v>76</v>
      </c>
      <c r="V1308" s="11">
        <v>1468</v>
      </c>
      <c r="W1308" s="11">
        <v>-10.913594</v>
      </c>
      <c r="X1308" s="11">
        <v>-10.804527999999999</v>
      </c>
      <c r="Y1308" s="11">
        <v>0.109067</v>
      </c>
      <c r="Z1308" s="18">
        <f t="shared" si="30"/>
        <v>9.9936831075079398E-3</v>
      </c>
      <c r="AA1308" s="11">
        <v>0.99936400000000003</v>
      </c>
      <c r="AS1308" s="11" t="s">
        <v>76</v>
      </c>
      <c r="AT1308" s="11">
        <v>1299</v>
      </c>
      <c r="AU1308" s="11">
        <v>13.196586</v>
      </c>
      <c r="AV1308" s="11">
        <v>11.929149000000001</v>
      </c>
      <c r="AW1308" s="11">
        <v>1.2674369999999999</v>
      </c>
      <c r="AX1308" s="11">
        <v>9.6042799999999993</v>
      </c>
    </row>
    <row r="1309" spans="21:50" x14ac:dyDescent="0.35">
      <c r="U1309" s="11" t="s">
        <v>76</v>
      </c>
      <c r="V1309" s="11">
        <v>714</v>
      </c>
      <c r="W1309" s="11">
        <v>48.997317000000002</v>
      </c>
      <c r="X1309" s="11">
        <v>48.511246</v>
      </c>
      <c r="Y1309" s="11">
        <v>0.48607099999999998</v>
      </c>
      <c r="Z1309" s="18">
        <f t="shared" si="30"/>
        <v>9.9203595168282366E-3</v>
      </c>
      <c r="AA1309" s="11">
        <v>0.992035</v>
      </c>
      <c r="AS1309" s="11" t="s">
        <v>76</v>
      </c>
      <c r="AT1309" s="11">
        <v>1300</v>
      </c>
      <c r="AU1309" s="11">
        <v>1.4040509999999999</v>
      </c>
      <c r="AV1309" s="11">
        <v>-0.73583299999999996</v>
      </c>
      <c r="AW1309" s="11">
        <v>2.1398839999999999</v>
      </c>
      <c r="AX1309" s="11" t="s">
        <v>77</v>
      </c>
    </row>
    <row r="1310" spans="21:50" x14ac:dyDescent="0.35">
      <c r="U1310" s="11" t="s">
        <v>76</v>
      </c>
      <c r="V1310" s="11">
        <v>1872</v>
      </c>
      <c r="W1310" s="11">
        <v>7.4609360000000002</v>
      </c>
      <c r="X1310" s="11">
        <v>7.3902780000000003</v>
      </c>
      <c r="Y1310" s="11">
        <v>7.0657999999999999E-2</v>
      </c>
      <c r="Z1310" s="18">
        <f t="shared" si="30"/>
        <v>9.4703935270319967E-3</v>
      </c>
      <c r="AA1310" s="11">
        <v>0.94703999999999999</v>
      </c>
      <c r="AS1310" s="11" t="s">
        <v>76</v>
      </c>
      <c r="AT1310" s="11">
        <v>1301</v>
      </c>
      <c r="AU1310" s="11">
        <v>17.988040000000002</v>
      </c>
      <c r="AV1310" s="11">
        <v>15.142239999999999</v>
      </c>
      <c r="AW1310" s="11">
        <v>2.8458000000000001</v>
      </c>
      <c r="AX1310" s="11">
        <v>15.820511</v>
      </c>
    </row>
    <row r="1311" spans="21:50" x14ac:dyDescent="0.35">
      <c r="U1311" s="11" t="s">
        <v>76</v>
      </c>
      <c r="V1311" s="11">
        <v>1233</v>
      </c>
      <c r="W1311" s="11">
        <v>-11.694125</v>
      </c>
      <c r="X1311" s="11">
        <v>-11.584898000000001</v>
      </c>
      <c r="Y1311" s="11">
        <v>0.109227</v>
      </c>
      <c r="Z1311" s="18">
        <f t="shared" si="30"/>
        <v>9.3403311491881622E-3</v>
      </c>
      <c r="AA1311" s="11">
        <v>0.93403099999999994</v>
      </c>
      <c r="AS1311" s="11" t="s">
        <v>76</v>
      </c>
      <c r="AT1311" s="11">
        <v>1302</v>
      </c>
      <c r="AU1311" s="11">
        <v>-13.003603999999999</v>
      </c>
      <c r="AV1311" s="11">
        <v>-12.040559999999999</v>
      </c>
      <c r="AW1311" s="11">
        <v>0.96304500000000004</v>
      </c>
      <c r="AX1311" s="11">
        <v>7.4059819999999998</v>
      </c>
    </row>
    <row r="1312" spans="21:50" x14ac:dyDescent="0.35">
      <c r="U1312" s="11" t="s">
        <v>76</v>
      </c>
      <c r="V1312" s="11">
        <v>1392</v>
      </c>
      <c r="W1312" s="11">
        <v>-20.838068</v>
      </c>
      <c r="X1312" s="11">
        <v>-20.644659999999998</v>
      </c>
      <c r="Y1312" s="11">
        <v>0.193408</v>
      </c>
      <c r="Z1312" s="18">
        <f t="shared" si="30"/>
        <v>9.2814746549440188E-3</v>
      </c>
      <c r="AA1312" s="11">
        <v>0.92815000000000003</v>
      </c>
      <c r="AS1312" s="11" t="s">
        <v>83</v>
      </c>
      <c r="AT1312" s="11">
        <v>1303</v>
      </c>
      <c r="AU1312" s="11">
        <v>-26.108360000000001</v>
      </c>
      <c r="AV1312" s="11">
        <v>-26.163236000000001</v>
      </c>
      <c r="AW1312" s="11">
        <v>5.4876000000000001E-2</v>
      </c>
      <c r="AX1312" s="11">
        <v>0.21018500000000001</v>
      </c>
    </row>
    <row r="1313" spans="21:50" x14ac:dyDescent="0.35">
      <c r="U1313" s="11" t="s">
        <v>76</v>
      </c>
      <c r="V1313" s="11">
        <v>1857</v>
      </c>
      <c r="W1313" s="11">
        <v>-20.715026000000002</v>
      </c>
      <c r="X1313" s="11">
        <v>-20.904855000000001</v>
      </c>
      <c r="Y1313" s="11">
        <v>0.189829</v>
      </c>
      <c r="Z1313" s="18">
        <f t="shared" si="30"/>
        <v>9.1638311243249209E-3</v>
      </c>
      <c r="AA1313" s="11">
        <v>0.916381</v>
      </c>
      <c r="AS1313" s="11" t="s">
        <v>78</v>
      </c>
      <c r="AT1313" s="11">
        <v>1304</v>
      </c>
      <c r="AU1313" s="11">
        <v>3.8293529999999998</v>
      </c>
      <c r="AV1313" s="11">
        <v>5.305809</v>
      </c>
      <c r="AW1313" s="11">
        <v>1.476456</v>
      </c>
      <c r="AX1313" s="11">
        <v>38.556282000000003</v>
      </c>
    </row>
    <row r="1314" spans="21:50" x14ac:dyDescent="0.35">
      <c r="U1314" s="11" t="s">
        <v>76</v>
      </c>
      <c r="V1314" s="11">
        <v>570</v>
      </c>
      <c r="W1314" s="11">
        <v>34.588205000000002</v>
      </c>
      <c r="X1314" s="11">
        <v>34.271920999999999</v>
      </c>
      <c r="Y1314" s="11">
        <v>0.31628400000000001</v>
      </c>
      <c r="Z1314" s="18">
        <f t="shared" si="30"/>
        <v>9.1442733151373412E-3</v>
      </c>
      <c r="AA1314" s="11">
        <v>0.91442599999999996</v>
      </c>
      <c r="AS1314" s="11" t="s">
        <v>76</v>
      </c>
      <c r="AT1314" s="11">
        <v>1305</v>
      </c>
      <c r="AU1314" s="11">
        <v>16.984908999999998</v>
      </c>
      <c r="AV1314" s="11">
        <v>13.1472</v>
      </c>
      <c r="AW1314" s="11">
        <v>3.8377089999999998</v>
      </c>
      <c r="AX1314" s="11">
        <v>22.594819000000001</v>
      </c>
    </row>
    <row r="1315" spans="21:50" x14ac:dyDescent="0.35">
      <c r="U1315" s="11" t="s">
        <v>76</v>
      </c>
      <c r="V1315" s="11">
        <v>951</v>
      </c>
      <c r="W1315" s="11">
        <v>22.125105999999999</v>
      </c>
      <c r="X1315" s="11">
        <v>22.326138</v>
      </c>
      <c r="Y1315" s="11">
        <v>0.20103199999999999</v>
      </c>
      <c r="Z1315" s="18">
        <f t="shared" si="30"/>
        <v>9.0861485590170727E-3</v>
      </c>
      <c r="AA1315" s="11">
        <v>0.90861700000000001</v>
      </c>
      <c r="AS1315" s="11" t="s">
        <v>76</v>
      </c>
      <c r="AT1315" s="11">
        <v>1306</v>
      </c>
      <c r="AU1315" s="11">
        <v>-9.2469669999999997</v>
      </c>
      <c r="AV1315" s="11">
        <v>-9.6237790000000007</v>
      </c>
      <c r="AW1315" s="11">
        <v>0.37681199999999998</v>
      </c>
      <c r="AX1315" s="11">
        <v>4.0749789999999999</v>
      </c>
    </row>
    <row r="1316" spans="21:50" x14ac:dyDescent="0.35">
      <c r="U1316" s="11" t="s">
        <v>76</v>
      </c>
      <c r="V1316" s="11">
        <v>205</v>
      </c>
      <c r="W1316" s="11">
        <v>-14.909034999999999</v>
      </c>
      <c r="X1316" s="11">
        <v>-15.042659</v>
      </c>
      <c r="Y1316" s="11">
        <v>0.13362399999999999</v>
      </c>
      <c r="Z1316" s="18">
        <f t="shared" si="30"/>
        <v>8.9626189756748173E-3</v>
      </c>
      <c r="AA1316" s="11">
        <v>0.89625999999999995</v>
      </c>
      <c r="AS1316" s="11" t="s">
        <v>83</v>
      </c>
      <c r="AT1316" s="11">
        <v>1307</v>
      </c>
      <c r="AU1316" s="11">
        <v>-8.6030329999999999</v>
      </c>
      <c r="AV1316" s="11">
        <v>-8.1207279999999997</v>
      </c>
      <c r="AW1316" s="11">
        <v>0.48230499999999998</v>
      </c>
      <c r="AX1316" s="11">
        <v>5.6062149999999997</v>
      </c>
    </row>
    <row r="1317" spans="21:50" x14ac:dyDescent="0.35">
      <c r="U1317" s="11" t="s">
        <v>76</v>
      </c>
      <c r="V1317" s="11">
        <v>863</v>
      </c>
      <c r="W1317" s="11">
        <v>-14.41305</v>
      </c>
      <c r="X1317" s="11">
        <v>-14.284777</v>
      </c>
      <c r="Y1317" s="11">
        <v>0.128273</v>
      </c>
      <c r="Z1317" s="18">
        <f t="shared" si="30"/>
        <v>8.8997817949705293E-3</v>
      </c>
      <c r="AA1317" s="11">
        <v>0.88998100000000002</v>
      </c>
      <c r="AS1317" s="11" t="s">
        <v>76</v>
      </c>
      <c r="AT1317" s="11">
        <v>1308</v>
      </c>
      <c r="AU1317" s="11">
        <v>24.702656000000001</v>
      </c>
      <c r="AV1317" s="11">
        <v>19.76418</v>
      </c>
      <c r="AW1317" s="11">
        <v>4.9384759999999996</v>
      </c>
      <c r="AX1317" s="11">
        <v>19.991681</v>
      </c>
    </row>
    <row r="1318" spans="21:50" x14ac:dyDescent="0.35">
      <c r="U1318" s="11" t="s">
        <v>76</v>
      </c>
      <c r="V1318" s="11">
        <v>420</v>
      </c>
      <c r="W1318" s="11">
        <v>-13.918725999999999</v>
      </c>
      <c r="X1318" s="11">
        <v>-13.797000000000001</v>
      </c>
      <c r="Y1318" s="11">
        <v>0.121726</v>
      </c>
      <c r="Z1318" s="18">
        <f t="shared" si="30"/>
        <v>8.7454843209069568E-3</v>
      </c>
      <c r="AA1318" s="11">
        <v>0.87454600000000005</v>
      </c>
      <c r="AS1318" s="11" t="s">
        <v>78</v>
      </c>
      <c r="AT1318" s="11">
        <v>1309</v>
      </c>
      <c r="AU1318" s="11">
        <v>-13.66816</v>
      </c>
      <c r="AV1318" s="11">
        <v>-12.64561</v>
      </c>
      <c r="AW1318" s="11">
        <v>1.0225489999999999</v>
      </c>
      <c r="AX1318" s="11">
        <v>7.4812519999999996</v>
      </c>
    </row>
    <row r="1319" spans="21:50" x14ac:dyDescent="0.35">
      <c r="U1319" s="11" t="s">
        <v>76</v>
      </c>
      <c r="V1319" s="11">
        <v>1750</v>
      </c>
      <c r="W1319" s="11">
        <v>-10.510576</v>
      </c>
      <c r="X1319" s="11">
        <v>-10.418697</v>
      </c>
      <c r="Y1319" s="11">
        <v>9.1880000000000003E-2</v>
      </c>
      <c r="Z1319" s="18">
        <f t="shared" si="30"/>
        <v>8.74167124618099E-3</v>
      </c>
      <c r="AA1319" s="11">
        <v>0.87416400000000005</v>
      </c>
      <c r="AS1319" s="11" t="s">
        <v>76</v>
      </c>
      <c r="AT1319" s="11">
        <v>1310</v>
      </c>
      <c r="AU1319" s="11">
        <v>-8.1100560000000002</v>
      </c>
      <c r="AV1319" s="11">
        <v>-9.6373510000000007</v>
      </c>
      <c r="AW1319" s="11">
        <v>1.5272950000000001</v>
      </c>
      <c r="AX1319" s="11">
        <v>18.832111000000001</v>
      </c>
    </row>
    <row r="1320" spans="21:50" x14ac:dyDescent="0.35">
      <c r="U1320" s="11" t="s">
        <v>76</v>
      </c>
      <c r="V1320" s="11">
        <v>1649</v>
      </c>
      <c r="W1320" s="11">
        <v>32.156211999999996</v>
      </c>
      <c r="X1320" s="11">
        <v>32.429228000000002</v>
      </c>
      <c r="Y1320" s="11">
        <v>0.27301500000000001</v>
      </c>
      <c r="Z1320" s="18">
        <f t="shared" si="30"/>
        <v>8.4902724238787846E-3</v>
      </c>
      <c r="AA1320" s="11">
        <v>0.84902900000000003</v>
      </c>
      <c r="AS1320" s="11" t="s">
        <v>83</v>
      </c>
      <c r="AT1320" s="11">
        <v>1311</v>
      </c>
      <c r="AU1320" s="11">
        <v>-9.9336819999999992</v>
      </c>
      <c r="AV1320" s="11">
        <v>-6.4629890000000003</v>
      </c>
      <c r="AW1320" s="11">
        <v>3.4706939999999999</v>
      </c>
      <c r="AX1320" s="11">
        <v>34.938642999999999</v>
      </c>
    </row>
    <row r="1321" spans="21:50" x14ac:dyDescent="0.35">
      <c r="U1321" s="11" t="s">
        <v>76</v>
      </c>
      <c r="V1321" s="11">
        <v>1923</v>
      </c>
      <c r="W1321" s="11">
        <v>-6.8380239999999999</v>
      </c>
      <c r="X1321" s="11">
        <v>-6.8895140000000001</v>
      </c>
      <c r="Y1321" s="11">
        <v>5.1490000000000001E-2</v>
      </c>
      <c r="Z1321" s="18">
        <f t="shared" si="30"/>
        <v>7.5299530975615177E-3</v>
      </c>
      <c r="AA1321" s="11">
        <v>0.75299000000000005</v>
      </c>
      <c r="AS1321" s="11" t="s">
        <v>78</v>
      </c>
      <c r="AT1321" s="11">
        <v>1312</v>
      </c>
      <c r="AU1321" s="11">
        <v>-26.416132999999999</v>
      </c>
      <c r="AV1321" s="11">
        <v>-28.773043000000001</v>
      </c>
      <c r="AW1321" s="11">
        <v>2.3569100000000001</v>
      </c>
      <c r="AX1321" s="11">
        <v>8.9222359999999998</v>
      </c>
    </row>
    <row r="1322" spans="21:50" x14ac:dyDescent="0.35">
      <c r="U1322" s="11" t="s">
        <v>76</v>
      </c>
      <c r="V1322" s="11">
        <v>494</v>
      </c>
      <c r="W1322" s="11">
        <v>22.873882999999999</v>
      </c>
      <c r="X1322" s="11">
        <v>23.043821000000001</v>
      </c>
      <c r="Y1322" s="11">
        <v>0.16993800000000001</v>
      </c>
      <c r="Z1322" s="18">
        <f t="shared" si="30"/>
        <v>7.4293463860071332E-3</v>
      </c>
      <c r="AA1322" s="11">
        <v>0.74293500000000001</v>
      </c>
      <c r="AS1322" s="11" t="s">
        <v>76</v>
      </c>
      <c r="AT1322" s="11">
        <v>1313</v>
      </c>
      <c r="AU1322" s="11">
        <v>-20.393024</v>
      </c>
      <c r="AV1322" s="11">
        <v>-21.161518999999998</v>
      </c>
      <c r="AW1322" s="11">
        <v>0.76849500000000004</v>
      </c>
      <c r="AX1322" s="11">
        <v>3.7684229999999999</v>
      </c>
    </row>
    <row r="1323" spans="21:50" x14ac:dyDescent="0.35">
      <c r="U1323" s="11" t="s">
        <v>76</v>
      </c>
      <c r="V1323" s="11">
        <v>1090</v>
      </c>
      <c r="W1323" s="11">
        <v>23.973832000000002</v>
      </c>
      <c r="X1323" s="11">
        <v>24.151389000000002</v>
      </c>
      <c r="Y1323" s="11">
        <v>0.17755599999999999</v>
      </c>
      <c r="Z1323" s="18">
        <f t="shared" si="30"/>
        <v>7.4062419391276281E-3</v>
      </c>
      <c r="AA1323" s="11">
        <v>0.74062399999999995</v>
      </c>
      <c r="AS1323" s="11" t="s">
        <v>76</v>
      </c>
      <c r="AT1323" s="11">
        <v>1314</v>
      </c>
      <c r="AU1323" s="11">
        <v>-18.083659999999998</v>
      </c>
      <c r="AV1323" s="11">
        <v>-16.256616999999999</v>
      </c>
      <c r="AW1323" s="11">
        <v>1.827043</v>
      </c>
      <c r="AX1323" s="11">
        <v>10.103282999999999</v>
      </c>
    </row>
    <row r="1324" spans="21:50" x14ac:dyDescent="0.35">
      <c r="U1324" s="11" t="s">
        <v>76</v>
      </c>
      <c r="V1324" s="11">
        <v>849</v>
      </c>
      <c r="W1324" s="11">
        <v>25.392941</v>
      </c>
      <c r="X1324" s="11">
        <v>25.211117999999999</v>
      </c>
      <c r="Y1324" s="11">
        <v>0.18182400000000001</v>
      </c>
      <c r="Z1324" s="18">
        <f t="shared" si="30"/>
        <v>7.1604151720747909E-3</v>
      </c>
      <c r="AA1324" s="11">
        <v>0.71604000000000001</v>
      </c>
      <c r="AS1324" s="11" t="s">
        <v>76</v>
      </c>
      <c r="AT1324" s="11">
        <v>1315</v>
      </c>
      <c r="AU1324" s="11">
        <v>-19.65681</v>
      </c>
      <c r="AV1324" s="11">
        <v>-19.243165999999999</v>
      </c>
      <c r="AW1324" s="11">
        <v>0.41364299999999998</v>
      </c>
      <c r="AX1324" s="11">
        <v>2.1043259999999999</v>
      </c>
    </row>
    <row r="1325" spans="21:50" x14ac:dyDescent="0.35">
      <c r="U1325" s="11" t="s">
        <v>76</v>
      </c>
      <c r="V1325" s="11">
        <v>1351</v>
      </c>
      <c r="W1325" s="11">
        <v>-6.3737050000000002</v>
      </c>
      <c r="X1325" s="11">
        <v>-6.3281619999999998</v>
      </c>
      <c r="Y1325" s="11">
        <v>4.5543E-2</v>
      </c>
      <c r="Z1325" s="18">
        <f t="shared" si="30"/>
        <v>7.1454515074042494E-3</v>
      </c>
      <c r="AA1325" s="11">
        <v>0.71454300000000004</v>
      </c>
      <c r="AS1325" s="11" t="s">
        <v>76</v>
      </c>
      <c r="AT1325" s="11">
        <v>1316</v>
      </c>
      <c r="AU1325" s="11">
        <v>-4.8622550000000002</v>
      </c>
      <c r="AV1325" s="11">
        <v>-5.41249</v>
      </c>
      <c r="AW1325" s="11">
        <v>0.55023500000000003</v>
      </c>
      <c r="AX1325" s="11">
        <v>11.316463000000001</v>
      </c>
    </row>
    <row r="1326" spans="21:50" x14ac:dyDescent="0.35">
      <c r="U1326" s="11" t="s">
        <v>76</v>
      </c>
      <c r="V1326" s="11">
        <v>316</v>
      </c>
      <c r="W1326" s="11">
        <v>-14.985847</v>
      </c>
      <c r="X1326" s="11">
        <v>-14.883948</v>
      </c>
      <c r="Y1326" s="11">
        <v>0.101899</v>
      </c>
      <c r="Z1326" s="18">
        <f t="shared" si="30"/>
        <v>6.7996823936611658E-3</v>
      </c>
      <c r="AA1326" s="11">
        <v>0.67997200000000002</v>
      </c>
      <c r="AS1326" s="11" t="s">
        <v>83</v>
      </c>
      <c r="AT1326" s="11">
        <v>1317</v>
      </c>
      <c r="AU1326" s="11">
        <v>15.739407</v>
      </c>
      <c r="AV1326" s="11">
        <v>9.1810120000000008</v>
      </c>
      <c r="AW1326" s="11">
        <v>6.5583960000000001</v>
      </c>
      <c r="AX1326" s="11">
        <v>41.668632000000002</v>
      </c>
    </row>
    <row r="1327" spans="21:50" x14ac:dyDescent="0.35">
      <c r="U1327" s="11" t="s">
        <v>76</v>
      </c>
      <c r="V1327" s="11">
        <v>1944</v>
      </c>
      <c r="W1327" s="11">
        <v>8.7176829999999992</v>
      </c>
      <c r="X1327" s="11">
        <v>8.7757819999999995</v>
      </c>
      <c r="Y1327" s="11">
        <v>5.8098999999999998E-2</v>
      </c>
      <c r="Z1327" s="18">
        <f t="shared" si="30"/>
        <v>6.6645001888689919E-3</v>
      </c>
      <c r="AA1327" s="11">
        <v>0.66645200000000004</v>
      </c>
      <c r="AS1327" s="11" t="s">
        <v>78</v>
      </c>
      <c r="AT1327" s="11">
        <v>1318</v>
      </c>
      <c r="AU1327" s="11">
        <v>7.7318819999999997</v>
      </c>
      <c r="AV1327" s="11">
        <v>11.241232</v>
      </c>
      <c r="AW1327" s="11">
        <v>3.5093489999999998</v>
      </c>
      <c r="AX1327" s="11">
        <v>45.388033999999998</v>
      </c>
    </row>
    <row r="1328" spans="21:50" x14ac:dyDescent="0.35">
      <c r="U1328" s="11" t="s">
        <v>76</v>
      </c>
      <c r="V1328" s="11">
        <v>679</v>
      </c>
      <c r="W1328" s="11">
        <v>37.485413000000001</v>
      </c>
      <c r="X1328" s="11">
        <v>37.730724000000002</v>
      </c>
      <c r="Y1328" s="11">
        <v>0.245311</v>
      </c>
      <c r="Z1328" s="18">
        <f t="shared" si="30"/>
        <v>6.5441722624211178E-3</v>
      </c>
      <c r="AA1328" s="11">
        <v>0.65441700000000003</v>
      </c>
      <c r="AS1328" s="11" t="s">
        <v>76</v>
      </c>
      <c r="AT1328" s="11">
        <v>1319</v>
      </c>
      <c r="AU1328" s="11">
        <v>-3.7535280000000002</v>
      </c>
      <c r="AV1328" s="11">
        <v>-4.812379</v>
      </c>
      <c r="AW1328" s="11">
        <v>1.0588519999999999</v>
      </c>
      <c r="AX1328" s="11">
        <v>28.209509000000001</v>
      </c>
    </row>
    <row r="1329" spans="21:50" x14ac:dyDescent="0.35">
      <c r="U1329" s="11" t="s">
        <v>76</v>
      </c>
      <c r="V1329" s="11">
        <v>971</v>
      </c>
      <c r="W1329" s="11">
        <v>22.053481999999999</v>
      </c>
      <c r="X1329" s="11">
        <v>21.915759999999999</v>
      </c>
      <c r="Y1329" s="11">
        <v>0.13772100000000001</v>
      </c>
      <c r="Z1329" s="18">
        <f t="shared" si="30"/>
        <v>6.2448641897002938E-3</v>
      </c>
      <c r="AA1329" s="11">
        <v>0.62448700000000001</v>
      </c>
      <c r="AS1329" s="11" t="s">
        <v>76</v>
      </c>
      <c r="AT1329" s="11">
        <v>1320</v>
      </c>
      <c r="AU1329" s="11">
        <v>-18.013960999999998</v>
      </c>
      <c r="AV1329" s="11">
        <v>-16.304444</v>
      </c>
      <c r="AW1329" s="11">
        <v>1.709517</v>
      </c>
      <c r="AX1329" s="11">
        <v>9.4899559999999994</v>
      </c>
    </row>
    <row r="1330" spans="21:50" x14ac:dyDescent="0.35">
      <c r="U1330" s="11" t="s">
        <v>76</v>
      </c>
      <c r="V1330" s="11">
        <v>291</v>
      </c>
      <c r="W1330" s="11">
        <v>-11.209175999999999</v>
      </c>
      <c r="X1330" s="11">
        <v>-11.139646000000001</v>
      </c>
      <c r="Y1330" s="11">
        <v>6.9529999999999995E-2</v>
      </c>
      <c r="Z1330" s="18">
        <f t="shared" si="30"/>
        <v>6.2029537229141554E-3</v>
      </c>
      <c r="AA1330" s="11">
        <v>0.62029599999999996</v>
      </c>
      <c r="AS1330" s="11" t="s">
        <v>76</v>
      </c>
      <c r="AT1330" s="11">
        <v>1321</v>
      </c>
      <c r="AU1330" s="11">
        <v>-5.0065980000000003</v>
      </c>
      <c r="AV1330" s="11">
        <v>-6.0374379999999999</v>
      </c>
      <c r="AW1330" s="11">
        <v>1.03084</v>
      </c>
      <c r="AX1330" s="11">
        <v>20.589623</v>
      </c>
    </row>
    <row r="1331" spans="21:50" x14ac:dyDescent="0.35">
      <c r="U1331" s="11" t="s">
        <v>76</v>
      </c>
      <c r="V1331" s="11">
        <v>391</v>
      </c>
      <c r="W1331" s="11">
        <v>22.130001</v>
      </c>
      <c r="X1331" s="11">
        <v>22.265701</v>
      </c>
      <c r="Y1331" s="11">
        <v>0.13569999999999999</v>
      </c>
      <c r="Z1331" s="18">
        <f t="shared" si="30"/>
        <v>6.1319473053796968E-3</v>
      </c>
      <c r="AA1331" s="11">
        <v>0.61319500000000005</v>
      </c>
      <c r="AS1331" s="11" t="s">
        <v>76</v>
      </c>
      <c r="AT1331" s="11">
        <v>1322</v>
      </c>
      <c r="AU1331" s="11">
        <v>6.5329030000000001</v>
      </c>
      <c r="AV1331" s="11">
        <v>7.1169529999999996</v>
      </c>
      <c r="AW1331" s="11">
        <v>0.58405099999999999</v>
      </c>
      <c r="AX1331" s="11">
        <v>8.9401399999999995</v>
      </c>
    </row>
    <row r="1332" spans="21:50" x14ac:dyDescent="0.35">
      <c r="U1332" s="11" t="s">
        <v>76</v>
      </c>
      <c r="V1332" s="11">
        <v>1978</v>
      </c>
      <c r="W1332" s="11">
        <v>24.601806</v>
      </c>
      <c r="X1332" s="11">
        <v>24.752282999999998</v>
      </c>
      <c r="Y1332" s="11">
        <v>0.150477</v>
      </c>
      <c r="Z1332" s="18">
        <f t="shared" si="30"/>
        <v>6.1165021787424872E-3</v>
      </c>
      <c r="AA1332" s="11">
        <v>0.61165099999999994</v>
      </c>
      <c r="AS1332" s="11" t="s">
        <v>76</v>
      </c>
      <c r="AT1332" s="11">
        <v>1323</v>
      </c>
      <c r="AU1332" s="11">
        <v>-8.7702910000000003</v>
      </c>
      <c r="AV1332" s="11">
        <v>-7.5366030000000004</v>
      </c>
      <c r="AW1332" s="11">
        <v>1.233687</v>
      </c>
      <c r="AX1332" s="11">
        <v>14.066663999999999</v>
      </c>
    </row>
    <row r="1333" spans="21:50" x14ac:dyDescent="0.35">
      <c r="U1333" s="11" t="s">
        <v>76</v>
      </c>
      <c r="V1333" s="11">
        <v>1902</v>
      </c>
      <c r="W1333" s="11">
        <v>-11.398179000000001</v>
      </c>
      <c r="X1333" s="11">
        <v>-11.466749</v>
      </c>
      <c r="Y1333" s="11">
        <v>6.8570000000000006E-2</v>
      </c>
      <c r="Z1333" s="18">
        <f t="shared" si="30"/>
        <v>6.0158732372951858E-3</v>
      </c>
      <c r="AA1333" s="11">
        <v>0.60158599999999995</v>
      </c>
      <c r="AS1333" s="11" t="s">
        <v>83</v>
      </c>
      <c r="AT1333" s="11">
        <v>1324</v>
      </c>
      <c r="AU1333" s="11">
        <v>-5.1396959999999998</v>
      </c>
      <c r="AV1333" s="11">
        <v>-6.5733569999999997</v>
      </c>
      <c r="AW1333" s="11">
        <v>1.4336599999999999</v>
      </c>
      <c r="AX1333" s="11">
        <v>27.893868000000001</v>
      </c>
    </row>
    <row r="1334" spans="21:50" x14ac:dyDescent="0.35">
      <c r="U1334" s="11" t="s">
        <v>76</v>
      </c>
      <c r="V1334" s="11">
        <v>177</v>
      </c>
      <c r="W1334" s="11">
        <v>-9.6444320000000001</v>
      </c>
      <c r="X1334" s="11">
        <v>-9.5865229999999997</v>
      </c>
      <c r="Y1334" s="11">
        <v>5.7909000000000002E-2</v>
      </c>
      <c r="Z1334" s="18">
        <f t="shared" si="30"/>
        <v>6.0043971485308828E-3</v>
      </c>
      <c r="AA1334" s="11">
        <v>0.600441</v>
      </c>
      <c r="AS1334" s="11" t="s">
        <v>78</v>
      </c>
      <c r="AT1334" s="11">
        <v>1325</v>
      </c>
      <c r="AU1334" s="11">
        <v>-0.34906999999999999</v>
      </c>
      <c r="AV1334" s="11">
        <v>1.945473</v>
      </c>
      <c r="AW1334" s="11">
        <v>2.294543</v>
      </c>
      <c r="AX1334" s="11" t="s">
        <v>77</v>
      </c>
    </row>
    <row r="1335" spans="21:50" x14ac:dyDescent="0.35">
      <c r="U1335" s="11" t="s">
        <v>76</v>
      </c>
      <c r="V1335" s="11">
        <v>678</v>
      </c>
      <c r="W1335" s="11">
        <v>-27.227321</v>
      </c>
      <c r="X1335" s="11">
        <v>-27.374787999999999</v>
      </c>
      <c r="Y1335" s="11">
        <v>0.14746600000000001</v>
      </c>
      <c r="Z1335" s="18">
        <f t="shared" si="30"/>
        <v>5.4161039200294444E-3</v>
      </c>
      <c r="AA1335" s="11">
        <v>0.54161199999999998</v>
      </c>
      <c r="AS1335" s="11" t="s">
        <v>76</v>
      </c>
      <c r="AT1335" s="11">
        <v>1326</v>
      </c>
      <c r="AU1335" s="11">
        <v>-15.016741</v>
      </c>
      <c r="AV1335" s="11">
        <v>-14.956436999999999</v>
      </c>
      <c r="AW1335" s="11">
        <v>6.0304000000000003E-2</v>
      </c>
      <c r="AX1335" s="11">
        <v>0.40157900000000002</v>
      </c>
    </row>
    <row r="1336" spans="21:50" x14ac:dyDescent="0.35">
      <c r="U1336" s="11" t="s">
        <v>76</v>
      </c>
      <c r="V1336" s="11">
        <v>1795</v>
      </c>
      <c r="W1336" s="11">
        <v>9.2764229999999994</v>
      </c>
      <c r="X1336" s="11">
        <v>9.3224990000000005</v>
      </c>
      <c r="Y1336" s="11">
        <v>4.6075999999999999E-2</v>
      </c>
      <c r="Z1336" s="18">
        <f t="shared" si="30"/>
        <v>4.9670007501814006E-3</v>
      </c>
      <c r="AA1336" s="11">
        <v>0.496697</v>
      </c>
      <c r="AS1336" s="11" t="s">
        <v>76</v>
      </c>
      <c r="AT1336" s="11">
        <v>1327</v>
      </c>
      <c r="AU1336" s="11">
        <v>-0.78740100000000002</v>
      </c>
      <c r="AV1336" s="11">
        <v>-2.6341860000000001</v>
      </c>
      <c r="AW1336" s="11">
        <v>1.8467849999999999</v>
      </c>
      <c r="AX1336" s="11" t="s">
        <v>77</v>
      </c>
    </row>
    <row r="1337" spans="21:50" x14ac:dyDescent="0.35">
      <c r="U1337" s="11" t="s">
        <v>76</v>
      </c>
      <c r="V1337" s="11">
        <v>16</v>
      </c>
      <c r="W1337" s="11">
        <v>15.597052</v>
      </c>
      <c r="X1337" s="11">
        <v>15.521694999999999</v>
      </c>
      <c r="Y1337" s="11">
        <v>7.5357999999999994E-2</v>
      </c>
      <c r="Z1337" s="18">
        <f t="shared" si="30"/>
        <v>4.8315540654733985E-3</v>
      </c>
      <c r="AA1337" s="11">
        <v>0.48315200000000003</v>
      </c>
      <c r="AS1337" s="11" t="s">
        <v>76</v>
      </c>
      <c r="AT1337" s="11">
        <v>1328</v>
      </c>
      <c r="AU1337" s="11">
        <v>14.300805</v>
      </c>
      <c r="AV1337" s="11">
        <v>17.30416</v>
      </c>
      <c r="AW1337" s="11">
        <v>3.003355</v>
      </c>
      <c r="AX1337" s="11">
        <v>21.001303</v>
      </c>
    </row>
    <row r="1338" spans="21:50" x14ac:dyDescent="0.35">
      <c r="U1338" s="11" t="s">
        <v>76</v>
      </c>
      <c r="V1338" s="11">
        <v>1689</v>
      </c>
      <c r="W1338" s="11">
        <v>-19.110294</v>
      </c>
      <c r="X1338" s="11">
        <v>-19.020150000000001</v>
      </c>
      <c r="Y1338" s="11">
        <v>9.0145000000000003E-2</v>
      </c>
      <c r="Z1338" s="18">
        <f t="shared" si="30"/>
        <v>4.7170912179582379E-3</v>
      </c>
      <c r="AA1338" s="11">
        <v>0.47170800000000002</v>
      </c>
      <c r="AS1338" s="11" t="s">
        <v>78</v>
      </c>
      <c r="AT1338" s="11">
        <v>1329</v>
      </c>
      <c r="AU1338" s="11">
        <v>4.741269</v>
      </c>
      <c r="AV1338" s="11">
        <v>12.864549</v>
      </c>
      <c r="AW1338" s="11">
        <v>8.1232799999999994</v>
      </c>
      <c r="AX1338" s="11" t="s">
        <v>77</v>
      </c>
    </row>
    <row r="1339" spans="21:50" x14ac:dyDescent="0.35">
      <c r="U1339" s="11" t="s">
        <v>76</v>
      </c>
      <c r="V1339" s="11">
        <v>1097</v>
      </c>
      <c r="W1339" s="11">
        <v>-10.450430000000001</v>
      </c>
      <c r="X1339" s="11">
        <v>-10.402156</v>
      </c>
      <c r="Y1339" s="11">
        <v>4.8274999999999998E-2</v>
      </c>
      <c r="Z1339" s="18">
        <f t="shared" si="30"/>
        <v>4.619427143189323E-3</v>
      </c>
      <c r="AA1339" s="11">
        <v>0.46193899999999999</v>
      </c>
      <c r="AS1339" s="11" t="s">
        <v>76</v>
      </c>
      <c r="AT1339" s="11">
        <v>1330</v>
      </c>
      <c r="AU1339" s="11">
        <v>-4.6138820000000003</v>
      </c>
      <c r="AV1339" s="11">
        <v>-5.888801</v>
      </c>
      <c r="AW1339" s="11">
        <v>1.2749189999999999</v>
      </c>
      <c r="AX1339" s="11">
        <v>27.632242000000002</v>
      </c>
    </row>
    <row r="1340" spans="21:50" x14ac:dyDescent="0.35">
      <c r="U1340" s="11" t="s">
        <v>76</v>
      </c>
      <c r="V1340" s="11">
        <v>788</v>
      </c>
      <c r="W1340" s="11">
        <v>25.687427</v>
      </c>
      <c r="X1340" s="11">
        <v>25.803939</v>
      </c>
      <c r="Y1340" s="11">
        <v>0.116511</v>
      </c>
      <c r="Z1340" s="18">
        <f t="shared" si="30"/>
        <v>4.5357209190317119E-3</v>
      </c>
      <c r="AA1340" s="11">
        <v>0.45357399999999998</v>
      </c>
      <c r="AS1340" s="11" t="s">
        <v>76</v>
      </c>
      <c r="AT1340" s="11">
        <v>1331</v>
      </c>
      <c r="AU1340" s="11">
        <v>2.0413670000000002</v>
      </c>
      <c r="AV1340" s="11">
        <v>4.1208349999999996</v>
      </c>
      <c r="AW1340" s="11">
        <v>2.0794679999999999</v>
      </c>
      <c r="AX1340" s="11" t="s">
        <v>77</v>
      </c>
    </row>
    <row r="1341" spans="21:50" x14ac:dyDescent="0.35">
      <c r="U1341" s="11" t="s">
        <v>76</v>
      </c>
      <c r="V1341" s="11">
        <v>436</v>
      </c>
      <c r="W1341" s="11">
        <v>8.5671029999999995</v>
      </c>
      <c r="X1341" s="11">
        <v>8.6057559999999995</v>
      </c>
      <c r="Y1341" s="11">
        <v>3.8653E-2</v>
      </c>
      <c r="Z1341" s="18">
        <f t="shared" si="30"/>
        <v>4.5117935432782827E-3</v>
      </c>
      <c r="AA1341" s="11">
        <v>0.45117600000000002</v>
      </c>
      <c r="AS1341" s="11" t="s">
        <v>76</v>
      </c>
      <c r="AT1341" s="11">
        <v>1332</v>
      </c>
      <c r="AU1341" s="11">
        <v>-10.556694999999999</v>
      </c>
      <c r="AV1341" s="11">
        <v>-12.204677999999999</v>
      </c>
      <c r="AW1341" s="11">
        <v>1.6479820000000001</v>
      </c>
      <c r="AX1341" s="11">
        <v>15.61078</v>
      </c>
    </row>
    <row r="1342" spans="21:50" x14ac:dyDescent="0.35">
      <c r="U1342" s="11" t="s">
        <v>76</v>
      </c>
      <c r="V1342" s="11">
        <v>1903</v>
      </c>
      <c r="W1342" s="11">
        <v>19.796144999999999</v>
      </c>
      <c r="X1342" s="11">
        <v>19.708126</v>
      </c>
      <c r="Y1342" s="11">
        <v>8.8019E-2</v>
      </c>
      <c r="Z1342" s="18">
        <f t="shared" si="30"/>
        <v>4.4462697156441317E-3</v>
      </c>
      <c r="AA1342" s="11">
        <v>0.44462699999999999</v>
      </c>
      <c r="AS1342" s="11" t="s">
        <v>83</v>
      </c>
      <c r="AT1342" s="11">
        <v>1333</v>
      </c>
      <c r="AU1342" s="11">
        <v>5.5070509999999997</v>
      </c>
      <c r="AV1342" s="11">
        <v>5.5247310000000001</v>
      </c>
      <c r="AW1342" s="11">
        <v>1.7680000000000001E-2</v>
      </c>
      <c r="AX1342" s="11">
        <v>0.32103999999999999</v>
      </c>
    </row>
    <row r="1343" spans="21:50" x14ac:dyDescent="0.35">
      <c r="U1343" s="11" t="s">
        <v>76</v>
      </c>
      <c r="V1343" s="11">
        <v>1891</v>
      </c>
      <c r="W1343" s="11">
        <v>26.588013</v>
      </c>
      <c r="X1343" s="11">
        <v>26.472560000000001</v>
      </c>
      <c r="Y1343" s="11">
        <v>0.115453</v>
      </c>
      <c r="Z1343" s="18">
        <f t="shared" si="30"/>
        <v>4.3422951538349252E-3</v>
      </c>
      <c r="AA1343" s="11">
        <v>0.43422899999999998</v>
      </c>
      <c r="AS1343" s="11" t="s">
        <v>76</v>
      </c>
      <c r="AT1343" s="11">
        <v>1334</v>
      </c>
      <c r="AU1343" s="11">
        <v>3.2140629999999999</v>
      </c>
      <c r="AV1343" s="11">
        <v>3.7573460000000001</v>
      </c>
      <c r="AW1343" s="11">
        <v>0.54328299999999996</v>
      </c>
      <c r="AX1343" s="11">
        <v>16.903295</v>
      </c>
    </row>
    <row r="1344" spans="21:50" x14ac:dyDescent="0.35">
      <c r="U1344" s="11" t="s">
        <v>76</v>
      </c>
      <c r="V1344" s="11">
        <v>1667</v>
      </c>
      <c r="W1344" s="11">
        <v>-16.560282999999998</v>
      </c>
      <c r="X1344" s="11">
        <v>-16.630203000000002</v>
      </c>
      <c r="Y1344" s="11">
        <v>6.9919999999999996E-2</v>
      </c>
      <c r="Z1344" s="18">
        <f t="shared" si="30"/>
        <v>4.2221500683291462E-3</v>
      </c>
      <c r="AA1344" s="11">
        <v>0.422213</v>
      </c>
      <c r="AS1344" s="11" t="s">
        <v>76</v>
      </c>
      <c r="AT1344" s="11">
        <v>1335</v>
      </c>
      <c r="AU1344" s="11">
        <v>-2.2884829999999998</v>
      </c>
      <c r="AV1344" s="11">
        <v>-3.492299</v>
      </c>
      <c r="AW1344" s="11">
        <v>1.203816</v>
      </c>
      <c r="AX1344" s="11">
        <v>52.603217999999998</v>
      </c>
    </row>
    <row r="1345" spans="21:50" x14ac:dyDescent="0.35">
      <c r="U1345" s="11" t="s">
        <v>76</v>
      </c>
      <c r="V1345" s="11">
        <v>25</v>
      </c>
      <c r="W1345" s="11">
        <v>-5.5176309999999997</v>
      </c>
      <c r="X1345" s="11">
        <v>-5.5405879999999996</v>
      </c>
      <c r="Y1345" s="11">
        <v>2.2957999999999999E-2</v>
      </c>
      <c r="Z1345" s="18">
        <f t="shared" si="30"/>
        <v>4.1608436664213322E-3</v>
      </c>
      <c r="AA1345" s="11">
        <v>0.416076</v>
      </c>
      <c r="AS1345" s="11" t="s">
        <v>76</v>
      </c>
      <c r="AT1345" s="11">
        <v>1336</v>
      </c>
      <c r="AU1345" s="11">
        <v>32.170338999999998</v>
      </c>
      <c r="AV1345" s="11">
        <v>34.601236</v>
      </c>
      <c r="AW1345" s="11">
        <v>2.4308969999999999</v>
      </c>
      <c r="AX1345" s="11">
        <v>7.5563289999999999</v>
      </c>
    </row>
    <row r="1346" spans="21:50" x14ac:dyDescent="0.35">
      <c r="U1346" s="11" t="s">
        <v>76</v>
      </c>
      <c r="V1346" s="11">
        <v>826</v>
      </c>
      <c r="W1346" s="11">
        <v>-5.0810820000000003</v>
      </c>
      <c r="X1346" s="11">
        <v>-5.1021619999999999</v>
      </c>
      <c r="Y1346" s="11">
        <v>2.1080000000000002E-2</v>
      </c>
      <c r="Z1346" s="18">
        <f t="shared" si="30"/>
        <v>4.1487226539544137E-3</v>
      </c>
      <c r="AA1346" s="11">
        <v>0.41486899999999999</v>
      </c>
      <c r="AS1346" s="11" t="s">
        <v>83</v>
      </c>
      <c r="AT1346" s="11">
        <v>1337</v>
      </c>
      <c r="AU1346" s="11">
        <v>-16.191597999999999</v>
      </c>
      <c r="AV1346" s="11">
        <v>-16.589676999999998</v>
      </c>
      <c r="AW1346" s="11">
        <v>0.39807900000000002</v>
      </c>
      <c r="AX1346" s="11">
        <v>2.4585499999999998</v>
      </c>
    </row>
    <row r="1347" spans="21:50" x14ac:dyDescent="0.35">
      <c r="U1347" s="11" t="s">
        <v>76</v>
      </c>
      <c r="V1347" s="11">
        <v>1493</v>
      </c>
      <c r="W1347" s="11">
        <v>-9.8359070000000006</v>
      </c>
      <c r="X1347" s="11">
        <v>-9.7959929999999993</v>
      </c>
      <c r="Y1347" s="11">
        <v>3.9912999999999997E-2</v>
      </c>
      <c r="Z1347" s="18">
        <f t="shared" si="30"/>
        <v>4.0578870865696469E-3</v>
      </c>
      <c r="AA1347" s="11">
        <v>0.40579300000000001</v>
      </c>
      <c r="AS1347" s="11" t="s">
        <v>78</v>
      </c>
      <c r="AT1347" s="11">
        <v>1338</v>
      </c>
      <c r="AU1347" s="11">
        <v>-3.73062</v>
      </c>
      <c r="AV1347" s="11">
        <v>-2.9852289999999999</v>
      </c>
      <c r="AW1347" s="11">
        <v>0.74539100000000003</v>
      </c>
      <c r="AX1347" s="11">
        <v>19.980360000000001</v>
      </c>
    </row>
    <row r="1348" spans="21:50" x14ac:dyDescent="0.35">
      <c r="U1348" s="11" t="s">
        <v>76</v>
      </c>
      <c r="V1348" s="11">
        <v>1326</v>
      </c>
      <c r="W1348" s="11">
        <v>-15.016741</v>
      </c>
      <c r="X1348" s="11">
        <v>-14.956436999999999</v>
      </c>
      <c r="Y1348" s="11">
        <v>6.0304000000000003E-2</v>
      </c>
      <c r="Z1348" s="18">
        <f t="shared" si="30"/>
        <v>4.0157847831297083E-3</v>
      </c>
      <c r="AA1348" s="11">
        <v>0.40157900000000002</v>
      </c>
      <c r="AS1348" s="11" t="s">
        <v>76</v>
      </c>
      <c r="AT1348" s="11">
        <v>1339</v>
      </c>
      <c r="AU1348" s="11">
        <v>-9.1443320000000003</v>
      </c>
      <c r="AV1348" s="11">
        <v>-10.251082</v>
      </c>
      <c r="AW1348" s="11">
        <v>1.106751</v>
      </c>
      <c r="AX1348" s="11">
        <v>12.103132</v>
      </c>
    </row>
    <row r="1349" spans="21:50" x14ac:dyDescent="0.35">
      <c r="U1349" s="11" t="s">
        <v>76</v>
      </c>
      <c r="V1349" s="11">
        <v>173</v>
      </c>
      <c r="W1349" s="11">
        <v>-9.1473870000000002</v>
      </c>
      <c r="X1349" s="11">
        <v>-9.1162159999999997</v>
      </c>
      <c r="Y1349" s="11">
        <v>3.1171000000000001E-2</v>
      </c>
      <c r="Z1349" s="18">
        <f t="shared" si="30"/>
        <v>3.4076397992126059E-3</v>
      </c>
      <c r="AA1349" s="11">
        <v>0.34076400000000001</v>
      </c>
      <c r="AS1349" s="11" t="s">
        <v>76</v>
      </c>
      <c r="AT1349" s="11">
        <v>1340</v>
      </c>
      <c r="AU1349" s="11">
        <v>-15.874509</v>
      </c>
      <c r="AV1349" s="11">
        <v>-16.814312999999999</v>
      </c>
      <c r="AW1349" s="11">
        <v>0.93980399999999997</v>
      </c>
      <c r="AX1349" s="11">
        <v>5.9202110000000001</v>
      </c>
    </row>
    <row r="1350" spans="21:50" x14ac:dyDescent="0.35">
      <c r="U1350" s="11" t="s">
        <v>76</v>
      </c>
      <c r="V1350" s="11">
        <v>1799</v>
      </c>
      <c r="W1350" s="11">
        <v>-18.287040000000001</v>
      </c>
      <c r="X1350" s="11">
        <v>-18.342136</v>
      </c>
      <c r="Y1350" s="11">
        <v>5.5095999999999999E-2</v>
      </c>
      <c r="Z1350" s="18">
        <f t="shared" si="30"/>
        <v>3.0128440688050114E-3</v>
      </c>
      <c r="AA1350" s="11">
        <v>0.30128300000000002</v>
      </c>
      <c r="AS1350" s="11" t="s">
        <v>76</v>
      </c>
      <c r="AT1350" s="11">
        <v>1341</v>
      </c>
      <c r="AU1350" s="11">
        <v>-19.623607</v>
      </c>
      <c r="AV1350" s="11">
        <v>-21.587277</v>
      </c>
      <c r="AW1350" s="11">
        <v>1.96367</v>
      </c>
      <c r="AX1350" s="11">
        <v>10.006672</v>
      </c>
    </row>
    <row r="1351" spans="21:50" x14ac:dyDescent="0.35">
      <c r="U1351" s="11" t="s">
        <v>76</v>
      </c>
      <c r="V1351" s="11">
        <v>790</v>
      </c>
      <c r="W1351" s="11">
        <v>17.376546999999999</v>
      </c>
      <c r="X1351" s="11">
        <v>17.426164</v>
      </c>
      <c r="Y1351" s="11">
        <v>4.9617000000000001E-2</v>
      </c>
      <c r="Z1351" s="18">
        <f t="shared" si="30"/>
        <v>2.8554004429073281E-3</v>
      </c>
      <c r="AA1351" s="11">
        <v>0.28553899999999999</v>
      </c>
      <c r="AS1351" s="11" t="s">
        <v>76</v>
      </c>
      <c r="AT1351" s="11">
        <v>1342</v>
      </c>
      <c r="AU1351" s="11">
        <v>-26.515522000000001</v>
      </c>
      <c r="AV1351" s="11">
        <v>-25.543451000000001</v>
      </c>
      <c r="AW1351" s="11">
        <v>0.97207100000000002</v>
      </c>
      <c r="AX1351" s="11">
        <v>3.666045</v>
      </c>
    </row>
    <row r="1352" spans="21:50" x14ac:dyDescent="0.35">
      <c r="U1352" s="11" t="s">
        <v>76</v>
      </c>
      <c r="V1352" s="11">
        <v>1433</v>
      </c>
      <c r="W1352" s="11">
        <v>10.173621000000001</v>
      </c>
      <c r="X1352" s="11">
        <v>10.146238</v>
      </c>
      <c r="Y1352" s="11">
        <v>2.7382E-2</v>
      </c>
      <c r="Z1352" s="18">
        <f t="shared" si="30"/>
        <v>2.6914704213966689E-3</v>
      </c>
      <c r="AA1352" s="11">
        <v>0.269152</v>
      </c>
      <c r="AS1352" s="11" t="s">
        <v>76</v>
      </c>
      <c r="AT1352" s="11">
        <v>1343</v>
      </c>
      <c r="AU1352" s="11">
        <v>5.0742159999999998</v>
      </c>
      <c r="AV1352" s="11">
        <v>7.5644470000000004</v>
      </c>
      <c r="AW1352" s="11">
        <v>2.4902310000000001</v>
      </c>
      <c r="AX1352" s="11">
        <v>49.076183999999998</v>
      </c>
    </row>
    <row r="1353" spans="21:50" x14ac:dyDescent="0.35">
      <c r="U1353" s="11" t="s">
        <v>76</v>
      </c>
      <c r="V1353" s="11">
        <v>118</v>
      </c>
      <c r="W1353" s="11">
        <v>-5.0336999999999996</v>
      </c>
      <c r="X1353" s="11">
        <v>-5.0468719999999996</v>
      </c>
      <c r="Y1353" s="11">
        <v>1.3173000000000001E-2</v>
      </c>
      <c r="Z1353" s="18">
        <f t="shared" ref="Z1353:Z1370" si="31">ABS(Y1353/W1353)</f>
        <v>2.6169616782883371E-3</v>
      </c>
      <c r="AA1353" s="11">
        <v>0.261687</v>
      </c>
      <c r="AS1353" s="11" t="s">
        <v>78</v>
      </c>
      <c r="AT1353" s="11">
        <v>1344</v>
      </c>
      <c r="AU1353" s="11">
        <v>-19.204613999999999</v>
      </c>
      <c r="AV1353" s="11">
        <v>-18.489370999999998</v>
      </c>
      <c r="AW1353" s="11">
        <v>0.71524200000000004</v>
      </c>
      <c r="AX1353" s="11">
        <v>3.7243249999999999</v>
      </c>
    </row>
    <row r="1354" spans="21:50" x14ac:dyDescent="0.35">
      <c r="U1354" s="11" t="s">
        <v>76</v>
      </c>
      <c r="V1354" s="11">
        <v>1473</v>
      </c>
      <c r="W1354" s="11">
        <v>46.349941999999999</v>
      </c>
      <c r="X1354" s="11">
        <v>46.232267</v>
      </c>
      <c r="Y1354" s="11">
        <v>0.117675</v>
      </c>
      <c r="Z1354" s="18">
        <f t="shared" si="31"/>
        <v>2.5388381284274317E-3</v>
      </c>
      <c r="AA1354" s="11">
        <v>0.25388500000000003</v>
      </c>
      <c r="AS1354" s="11" t="s">
        <v>83</v>
      </c>
      <c r="AT1354" s="11">
        <v>1345</v>
      </c>
      <c r="AU1354" s="11">
        <v>-19.456057000000001</v>
      </c>
      <c r="AV1354" s="11">
        <v>-20.195629</v>
      </c>
      <c r="AW1354" s="11">
        <v>0.73957300000000004</v>
      </c>
      <c r="AX1354" s="11">
        <v>3.801247</v>
      </c>
    </row>
    <row r="1355" spans="21:50" x14ac:dyDescent="0.35">
      <c r="U1355" s="11" t="s">
        <v>76</v>
      </c>
      <c r="V1355" s="11">
        <v>955</v>
      </c>
      <c r="W1355" s="11">
        <v>37.406767000000002</v>
      </c>
      <c r="X1355" s="11">
        <v>37.499502</v>
      </c>
      <c r="Y1355" s="11">
        <v>9.2734999999999998E-2</v>
      </c>
      <c r="Z1355" s="18">
        <f t="shared" si="31"/>
        <v>2.4790968970935124E-3</v>
      </c>
      <c r="AA1355" s="11">
        <v>0.24791099999999999</v>
      </c>
      <c r="AS1355" s="11" t="s">
        <v>76</v>
      </c>
      <c r="AT1355" s="11">
        <v>1346</v>
      </c>
      <c r="AU1355" s="11">
        <v>-10.227795</v>
      </c>
      <c r="AV1355" s="11">
        <v>-7.8330500000000001</v>
      </c>
      <c r="AW1355" s="11">
        <v>2.3947449999999999</v>
      </c>
      <c r="AX1355" s="11">
        <v>23.414088</v>
      </c>
    </row>
    <row r="1356" spans="21:50" x14ac:dyDescent="0.35">
      <c r="U1356" s="11" t="s">
        <v>76</v>
      </c>
      <c r="V1356" s="11">
        <v>508</v>
      </c>
      <c r="W1356" s="11">
        <v>-18.093882000000001</v>
      </c>
      <c r="X1356" s="11">
        <v>-18.137121</v>
      </c>
      <c r="Y1356" s="11">
        <v>4.3239E-2</v>
      </c>
      <c r="Z1356" s="18">
        <f t="shared" si="31"/>
        <v>2.3897027735673305E-3</v>
      </c>
      <c r="AA1356" s="11">
        <v>0.23897199999999999</v>
      </c>
      <c r="AS1356" s="11" t="s">
        <v>83</v>
      </c>
      <c r="AT1356" s="11">
        <v>1347</v>
      </c>
      <c r="AU1356" s="11">
        <v>0.85675500000000004</v>
      </c>
      <c r="AV1356" s="11">
        <v>1.5435129999999999</v>
      </c>
      <c r="AW1356" s="11">
        <v>0.68675799999999998</v>
      </c>
      <c r="AX1356" s="11">
        <v>80.157957999999994</v>
      </c>
    </row>
    <row r="1357" spans="21:50" x14ac:dyDescent="0.35">
      <c r="U1357" s="11" t="s">
        <v>76</v>
      </c>
      <c r="V1357" s="11">
        <v>1807</v>
      </c>
      <c r="W1357" s="11">
        <v>-19.449786</v>
      </c>
      <c r="X1357" s="11">
        <v>-19.491406000000001</v>
      </c>
      <c r="Y1357" s="11">
        <v>4.1619999999999997E-2</v>
      </c>
      <c r="Z1357" s="18">
        <f t="shared" si="31"/>
        <v>2.1398693024180316E-3</v>
      </c>
      <c r="AA1357" s="11">
        <v>0.21398800000000001</v>
      </c>
      <c r="AS1357" s="11" t="s">
        <v>78</v>
      </c>
      <c r="AT1357" s="11">
        <v>1348</v>
      </c>
      <c r="AU1357" s="11">
        <v>-6.8248119999999997</v>
      </c>
      <c r="AV1357" s="11">
        <v>-5.1551429999999998</v>
      </c>
      <c r="AW1357" s="11">
        <v>1.6696690000000001</v>
      </c>
      <c r="AX1357" s="11">
        <v>24.464694000000001</v>
      </c>
    </row>
    <row r="1358" spans="21:50" x14ac:dyDescent="0.35">
      <c r="U1358" s="11" t="s">
        <v>76</v>
      </c>
      <c r="V1358" s="11">
        <v>1177</v>
      </c>
      <c r="W1358" s="11">
        <v>7.622134</v>
      </c>
      <c r="X1358" s="11">
        <v>7.6065930000000002</v>
      </c>
      <c r="Y1358" s="11">
        <v>1.5540999999999999E-2</v>
      </c>
      <c r="Z1358" s="18">
        <f t="shared" si="31"/>
        <v>2.0389303048201461E-3</v>
      </c>
      <c r="AA1358" s="11">
        <v>0.20389099999999999</v>
      </c>
      <c r="AS1358" s="11" t="s">
        <v>76</v>
      </c>
      <c r="AT1358" s="11">
        <v>1349</v>
      </c>
      <c r="AU1358" s="11">
        <v>-14.376827</v>
      </c>
      <c r="AV1358" s="11">
        <v>-14.398880999999999</v>
      </c>
      <c r="AW1358" s="11">
        <v>2.2053E-2</v>
      </c>
      <c r="AX1358" s="11">
        <v>0.153395</v>
      </c>
    </row>
    <row r="1359" spans="21:50" x14ac:dyDescent="0.35">
      <c r="U1359" s="11" t="s">
        <v>76</v>
      </c>
      <c r="V1359" s="11">
        <v>1847</v>
      </c>
      <c r="W1359" s="11">
        <v>-15.862178</v>
      </c>
      <c r="X1359" s="11">
        <v>-15.891427</v>
      </c>
      <c r="Y1359" s="11">
        <v>2.9249000000000001E-2</v>
      </c>
      <c r="Z1359" s="18">
        <f t="shared" si="31"/>
        <v>1.843946020527572E-3</v>
      </c>
      <c r="AA1359" s="11">
        <v>0.184394</v>
      </c>
      <c r="AS1359" s="11" t="s">
        <v>76</v>
      </c>
      <c r="AT1359" s="11">
        <v>1350</v>
      </c>
      <c r="AU1359" s="11">
        <v>-23.243689</v>
      </c>
      <c r="AV1359" s="11">
        <v>-24.153628000000001</v>
      </c>
      <c r="AW1359" s="11">
        <v>0.90993900000000005</v>
      </c>
      <c r="AX1359" s="11">
        <v>3.914777</v>
      </c>
    </row>
    <row r="1360" spans="21:50" x14ac:dyDescent="0.35">
      <c r="U1360" s="11" t="s">
        <v>76</v>
      </c>
      <c r="V1360" s="11">
        <v>962</v>
      </c>
      <c r="W1360" s="11">
        <v>28.379981999999998</v>
      </c>
      <c r="X1360" s="11">
        <v>28.328351999999999</v>
      </c>
      <c r="Y1360" s="11">
        <v>5.1630000000000002E-2</v>
      </c>
      <c r="Z1360" s="18">
        <f t="shared" si="31"/>
        <v>1.8192400544862926E-3</v>
      </c>
      <c r="AA1360" s="11">
        <v>0.181924</v>
      </c>
      <c r="AS1360" s="11" t="s">
        <v>76</v>
      </c>
      <c r="AT1360" s="11">
        <v>1351</v>
      </c>
      <c r="AU1360" s="11">
        <v>-6.3737050000000002</v>
      </c>
      <c r="AV1360" s="11">
        <v>-6.3281619999999998</v>
      </c>
      <c r="AW1360" s="11">
        <v>4.5543E-2</v>
      </c>
      <c r="AX1360" s="11">
        <v>0.71454300000000004</v>
      </c>
    </row>
    <row r="1361" spans="21:50" x14ac:dyDescent="0.35">
      <c r="U1361" s="11" t="s">
        <v>76</v>
      </c>
      <c r="V1361" s="11">
        <v>1737</v>
      </c>
      <c r="W1361" s="11">
        <v>21.226165000000002</v>
      </c>
      <c r="X1361" s="11">
        <v>21.188558</v>
      </c>
      <c r="Y1361" s="11">
        <v>3.7608000000000003E-2</v>
      </c>
      <c r="Z1361" s="18">
        <f t="shared" si="31"/>
        <v>1.7717755421198318E-3</v>
      </c>
      <c r="AA1361" s="11">
        <v>0.177176</v>
      </c>
      <c r="AS1361" s="11" t="s">
        <v>76</v>
      </c>
      <c r="AT1361" s="11">
        <v>1352</v>
      </c>
      <c r="AU1361" s="11">
        <v>-15.510438000000001</v>
      </c>
      <c r="AV1361" s="11">
        <v>-13.908314000000001</v>
      </c>
      <c r="AW1361" s="11">
        <v>1.6021240000000001</v>
      </c>
      <c r="AX1361" s="11">
        <v>10.329326</v>
      </c>
    </row>
    <row r="1362" spans="21:50" x14ac:dyDescent="0.35">
      <c r="U1362" s="11" t="s">
        <v>76</v>
      </c>
      <c r="V1362" s="11">
        <v>1349</v>
      </c>
      <c r="W1362" s="11">
        <v>-14.376827</v>
      </c>
      <c r="X1362" s="11">
        <v>-14.398880999999999</v>
      </c>
      <c r="Y1362" s="11">
        <v>2.2053E-2</v>
      </c>
      <c r="Z1362" s="18">
        <f t="shared" si="31"/>
        <v>1.5339267837054726E-3</v>
      </c>
      <c r="AA1362" s="11">
        <v>0.153395</v>
      </c>
      <c r="AS1362" s="11" t="s">
        <v>76</v>
      </c>
      <c r="AT1362" s="11">
        <v>1353</v>
      </c>
      <c r="AU1362" s="11">
        <v>-25.701074999999999</v>
      </c>
      <c r="AV1362" s="11">
        <v>-25.210666</v>
      </c>
      <c r="AW1362" s="11">
        <v>0.49040899999999998</v>
      </c>
      <c r="AX1362" s="11">
        <v>1.908126</v>
      </c>
    </row>
    <row r="1363" spans="21:50" x14ac:dyDescent="0.35">
      <c r="U1363" s="11" t="s">
        <v>76</v>
      </c>
      <c r="V1363" s="11">
        <v>13</v>
      </c>
      <c r="W1363" s="11">
        <v>32.578378999999998</v>
      </c>
      <c r="X1363" s="11">
        <v>32.626032000000002</v>
      </c>
      <c r="Y1363" s="11">
        <v>4.7654000000000002E-2</v>
      </c>
      <c r="Z1363" s="18">
        <f t="shared" si="31"/>
        <v>1.4627492669294566E-3</v>
      </c>
      <c r="AA1363" s="11">
        <v>0.14627399999999999</v>
      </c>
      <c r="AS1363" s="11" t="s">
        <v>83</v>
      </c>
      <c r="AT1363" s="11">
        <v>1354</v>
      </c>
      <c r="AU1363" s="11">
        <v>37.911721999999997</v>
      </c>
      <c r="AV1363" s="11">
        <v>41.501584999999999</v>
      </c>
      <c r="AW1363" s="11">
        <v>3.5898629999999998</v>
      </c>
      <c r="AX1363" s="11">
        <v>9.4690060000000003</v>
      </c>
    </row>
    <row r="1364" spans="21:50" x14ac:dyDescent="0.35">
      <c r="U1364" s="11" t="s">
        <v>76</v>
      </c>
      <c r="V1364" s="11">
        <v>1748</v>
      </c>
      <c r="W1364" s="11">
        <v>23.517845999999999</v>
      </c>
      <c r="X1364" s="11">
        <v>23.493675</v>
      </c>
      <c r="Y1364" s="11">
        <v>2.4171000000000002E-2</v>
      </c>
      <c r="Z1364" s="18">
        <f t="shared" si="31"/>
        <v>1.0277726965301161E-3</v>
      </c>
      <c r="AA1364" s="11">
        <v>0.10277699999999999</v>
      </c>
      <c r="AS1364" s="11" t="s">
        <v>76</v>
      </c>
      <c r="AT1364" s="11">
        <v>1355</v>
      </c>
      <c r="AU1364" s="11">
        <v>-10.364591000000001</v>
      </c>
      <c r="AV1364" s="11">
        <v>-13.094763</v>
      </c>
      <c r="AW1364" s="11">
        <v>2.730172</v>
      </c>
      <c r="AX1364" s="11">
        <v>26.341339000000001</v>
      </c>
    </row>
    <row r="1365" spans="21:50" x14ac:dyDescent="0.35">
      <c r="U1365" s="11" t="s">
        <v>76</v>
      </c>
      <c r="V1365" s="11">
        <v>1437</v>
      </c>
      <c r="W1365" s="11">
        <v>3.5238999999999998</v>
      </c>
      <c r="X1365" s="11">
        <v>3.5208349999999999</v>
      </c>
      <c r="Y1365" s="11">
        <v>3.065E-3</v>
      </c>
      <c r="Z1365" s="18">
        <f t="shared" si="31"/>
        <v>8.6977496523737909E-4</v>
      </c>
      <c r="AA1365" s="11">
        <v>8.6965000000000001E-2</v>
      </c>
      <c r="AS1365" s="11" t="s">
        <v>78</v>
      </c>
      <c r="AT1365" s="11">
        <v>1356</v>
      </c>
      <c r="AU1365" s="11">
        <v>-11.321259</v>
      </c>
      <c r="AV1365" s="11">
        <v>-6.8008670000000002</v>
      </c>
      <c r="AW1365" s="11">
        <v>4.5203920000000002</v>
      </c>
      <c r="AX1365" s="11">
        <v>39.928348999999997</v>
      </c>
    </row>
    <row r="1366" spans="21:50" x14ac:dyDescent="0.35">
      <c r="U1366" s="11" t="s">
        <v>76</v>
      </c>
      <c r="V1366" s="11">
        <v>1717</v>
      </c>
      <c r="W1366" s="11">
        <v>13.009988</v>
      </c>
      <c r="X1366" s="11">
        <v>13.019007</v>
      </c>
      <c r="Y1366" s="11">
        <v>9.0189999999999992E-3</v>
      </c>
      <c r="Z1366" s="18">
        <f t="shared" si="31"/>
        <v>6.9323661174783551E-4</v>
      </c>
      <c r="AA1366" s="11">
        <v>6.9320999999999994E-2</v>
      </c>
      <c r="AS1366" s="11" t="s">
        <v>76</v>
      </c>
      <c r="AT1366" s="11">
        <v>1357</v>
      </c>
      <c r="AU1366" s="11">
        <v>26.994305000000001</v>
      </c>
      <c r="AV1366" s="11">
        <v>29.453714999999999</v>
      </c>
      <c r="AW1366" s="11">
        <v>2.4594100000000001</v>
      </c>
      <c r="AX1366" s="11">
        <v>9.1108469999999997</v>
      </c>
    </row>
    <row r="1367" spans="21:50" x14ac:dyDescent="0.35">
      <c r="U1367" s="11" t="s">
        <v>76</v>
      </c>
      <c r="V1367" s="11">
        <v>261</v>
      </c>
      <c r="W1367" s="11">
        <v>20.80959</v>
      </c>
      <c r="X1367" s="11">
        <v>20.819365000000001</v>
      </c>
      <c r="Y1367" s="11">
        <v>9.7750000000000007E-3</v>
      </c>
      <c r="Z1367" s="18">
        <f t="shared" si="31"/>
        <v>4.6973534798138745E-4</v>
      </c>
      <c r="AA1367" s="11">
        <v>4.6972E-2</v>
      </c>
      <c r="AS1367" s="11" t="s">
        <v>76</v>
      </c>
      <c r="AT1367" s="11">
        <v>1358</v>
      </c>
      <c r="AU1367" s="11">
        <v>-3.3267509999999998</v>
      </c>
      <c r="AV1367" s="11">
        <v>0.404109</v>
      </c>
      <c r="AW1367" s="11">
        <v>3.7308599999999998</v>
      </c>
      <c r="AX1367" s="11" t="s">
        <v>77</v>
      </c>
    </row>
    <row r="1368" spans="21:50" x14ac:dyDescent="0.35">
      <c r="U1368" s="11" t="s">
        <v>76</v>
      </c>
      <c r="V1368" s="11">
        <v>183</v>
      </c>
      <c r="W1368" s="11">
        <v>-11.539883</v>
      </c>
      <c r="X1368" s="11">
        <v>-11.535779</v>
      </c>
      <c r="Y1368" s="11">
        <v>4.104E-3</v>
      </c>
      <c r="Z1368" s="18">
        <f t="shared" si="31"/>
        <v>3.5563618799254725E-4</v>
      </c>
      <c r="AA1368" s="11">
        <v>3.5560000000000001E-2</v>
      </c>
      <c r="AS1368" s="11" t="s">
        <v>83</v>
      </c>
      <c r="AT1368" s="11">
        <v>1359</v>
      </c>
      <c r="AU1368" s="11">
        <v>-15.007163</v>
      </c>
      <c r="AV1368" s="11">
        <v>-13.109392</v>
      </c>
      <c r="AW1368" s="11">
        <v>1.897772</v>
      </c>
      <c r="AX1368" s="11">
        <v>12.645771</v>
      </c>
    </row>
    <row r="1369" spans="21:50" x14ac:dyDescent="0.35">
      <c r="U1369" s="11" t="s">
        <v>76</v>
      </c>
      <c r="V1369" s="11">
        <v>1429</v>
      </c>
      <c r="W1369" s="11">
        <v>6.8691310000000003</v>
      </c>
      <c r="X1369" s="11">
        <v>6.8670710000000001</v>
      </c>
      <c r="Y1369" s="11">
        <v>2.0600000000000002E-3</v>
      </c>
      <c r="Z1369" s="18">
        <f t="shared" si="31"/>
        <v>2.9989237357680323E-4</v>
      </c>
      <c r="AA1369" s="11">
        <v>2.9988999999999998E-2</v>
      </c>
      <c r="AS1369" s="11" t="s">
        <v>78</v>
      </c>
      <c r="AT1369" s="11">
        <v>1360</v>
      </c>
      <c r="AU1369" s="11">
        <v>-3.151043</v>
      </c>
      <c r="AV1369" s="11">
        <v>-3.692971</v>
      </c>
      <c r="AW1369" s="11">
        <v>0.54192799999999997</v>
      </c>
      <c r="AX1369" s="11">
        <v>17.198360000000001</v>
      </c>
    </row>
    <row r="1370" spans="21:50" x14ac:dyDescent="0.35">
      <c r="U1370" s="11" t="s">
        <v>76</v>
      </c>
      <c r="V1370" s="11">
        <v>147</v>
      </c>
      <c r="W1370" s="11">
        <v>-9.8346929999999997</v>
      </c>
      <c r="X1370" s="11">
        <v>-9.8370519999999999</v>
      </c>
      <c r="Y1370" s="11">
        <v>2.359E-3</v>
      </c>
      <c r="Z1370" s="18">
        <f t="shared" si="31"/>
        <v>2.3986513864743923E-4</v>
      </c>
      <c r="AA1370" s="11">
        <v>2.3984999999999999E-2</v>
      </c>
      <c r="AS1370" s="11" t="s">
        <v>76</v>
      </c>
      <c r="AT1370" s="11">
        <v>1361</v>
      </c>
      <c r="AU1370" s="11">
        <v>4.2915429999999999</v>
      </c>
      <c r="AV1370" s="11">
        <v>1.4812860000000001</v>
      </c>
      <c r="AW1370" s="11">
        <v>2.810257</v>
      </c>
      <c r="AX1370" s="11">
        <v>65.483594999999994</v>
      </c>
    </row>
    <row r="1371" spans="21:50" x14ac:dyDescent="0.35">
      <c r="AS1371" s="11" t="s">
        <v>76</v>
      </c>
      <c r="AT1371" s="11">
        <v>1362</v>
      </c>
      <c r="AU1371" s="11">
        <v>3.9971E-2</v>
      </c>
      <c r="AV1371" s="11">
        <v>-0.52346499999999996</v>
      </c>
      <c r="AW1371" s="11">
        <v>0.56343600000000005</v>
      </c>
      <c r="AX1371" s="11" t="s">
        <v>77</v>
      </c>
    </row>
    <row r="1372" spans="21:50" x14ac:dyDescent="0.35">
      <c r="AS1372" s="11" t="s">
        <v>76</v>
      </c>
      <c r="AT1372" s="11">
        <v>1363</v>
      </c>
      <c r="AU1372" s="11">
        <v>-2.8863690000000002</v>
      </c>
      <c r="AV1372" s="11">
        <v>-0.68014799999999997</v>
      </c>
      <c r="AW1372" s="11">
        <v>2.2062200000000001</v>
      </c>
      <c r="AX1372" s="11">
        <v>76.435841999999994</v>
      </c>
    </row>
    <row r="1373" spans="21:50" x14ac:dyDescent="0.35">
      <c r="AS1373" s="11" t="s">
        <v>78</v>
      </c>
      <c r="AT1373" s="11">
        <v>1364</v>
      </c>
      <c r="AU1373" s="11">
        <v>-25.319186999999999</v>
      </c>
      <c r="AV1373" s="11">
        <v>-23.619613000000001</v>
      </c>
      <c r="AW1373" s="11">
        <v>1.6995750000000001</v>
      </c>
      <c r="AX1373" s="11">
        <v>6.7125959999999996</v>
      </c>
    </row>
    <row r="1374" spans="21:50" x14ac:dyDescent="0.35">
      <c r="AS1374" s="11" t="s">
        <v>76</v>
      </c>
      <c r="AT1374" s="11">
        <v>1365</v>
      </c>
      <c r="AU1374" s="11">
        <v>-10.743325</v>
      </c>
      <c r="AV1374" s="11">
        <v>-10.616084000000001</v>
      </c>
      <c r="AW1374" s="11">
        <v>0.12724199999999999</v>
      </c>
      <c r="AX1374" s="11">
        <v>1.18438</v>
      </c>
    </row>
    <row r="1375" spans="21:50" x14ac:dyDescent="0.35">
      <c r="AS1375" s="11" t="s">
        <v>76</v>
      </c>
      <c r="AT1375" s="11">
        <v>1366</v>
      </c>
      <c r="AU1375" s="11">
        <v>14.188022999999999</v>
      </c>
      <c r="AV1375" s="11">
        <v>10.620523</v>
      </c>
      <c r="AW1375" s="11">
        <v>3.5674999999999999</v>
      </c>
      <c r="AX1375" s="11">
        <v>25.144445999999999</v>
      </c>
    </row>
    <row r="1376" spans="21:50" x14ac:dyDescent="0.35">
      <c r="AS1376" s="11" t="s">
        <v>76</v>
      </c>
      <c r="AT1376" s="11">
        <v>1367</v>
      </c>
      <c r="AU1376" s="11">
        <v>3.209822</v>
      </c>
      <c r="AV1376" s="11">
        <v>-0.43411</v>
      </c>
      <c r="AW1376" s="11">
        <v>3.6439319999999999</v>
      </c>
      <c r="AX1376" s="11" t="s">
        <v>77</v>
      </c>
    </row>
    <row r="1377" spans="45:50" x14ac:dyDescent="0.35">
      <c r="AS1377" s="11" t="s">
        <v>83</v>
      </c>
      <c r="AT1377" s="11">
        <v>1368</v>
      </c>
      <c r="AU1377" s="11">
        <v>7.3769790000000004</v>
      </c>
      <c r="AV1377" s="11">
        <v>9.8933680000000006</v>
      </c>
      <c r="AW1377" s="11">
        <v>2.5163890000000002</v>
      </c>
      <c r="AX1377" s="11">
        <v>34.111373</v>
      </c>
    </row>
    <row r="1378" spans="45:50" x14ac:dyDescent="0.35">
      <c r="AS1378" s="11" t="s">
        <v>76</v>
      </c>
      <c r="AT1378" s="11">
        <v>1369</v>
      </c>
      <c r="AU1378" s="11">
        <v>-2.987006</v>
      </c>
      <c r="AV1378" s="11">
        <v>-3.3821620000000001</v>
      </c>
      <c r="AW1378" s="11">
        <v>0.39515600000000001</v>
      </c>
      <c r="AX1378" s="11">
        <v>13.229169000000001</v>
      </c>
    </row>
    <row r="1379" spans="45:50" x14ac:dyDescent="0.35">
      <c r="AS1379" s="11" t="s">
        <v>76</v>
      </c>
      <c r="AT1379" s="11">
        <v>1370</v>
      </c>
      <c r="AU1379" s="11">
        <v>24.356370999999999</v>
      </c>
      <c r="AV1379" s="11">
        <v>22.904408</v>
      </c>
      <c r="AW1379" s="11">
        <v>1.451962</v>
      </c>
      <c r="AX1379" s="11">
        <v>5.9613240000000003</v>
      </c>
    </row>
    <row r="1380" spans="45:50" x14ac:dyDescent="0.35">
      <c r="AS1380" s="11" t="s">
        <v>76</v>
      </c>
      <c r="AT1380" s="11">
        <v>1371</v>
      </c>
      <c r="AU1380" s="11">
        <v>-5.0097310000000004</v>
      </c>
      <c r="AV1380" s="11">
        <v>-3.5763379999999998</v>
      </c>
      <c r="AW1380" s="11">
        <v>1.4333929999999999</v>
      </c>
      <c r="AX1380" s="11">
        <v>28.612172999999999</v>
      </c>
    </row>
    <row r="1381" spans="45:50" x14ac:dyDescent="0.35">
      <c r="AS1381" s="11" t="s">
        <v>83</v>
      </c>
      <c r="AT1381" s="11">
        <v>1372</v>
      </c>
      <c r="AU1381" s="11">
        <v>-10.657942</v>
      </c>
      <c r="AV1381" s="11">
        <v>-7.0015400000000003</v>
      </c>
      <c r="AW1381" s="11">
        <v>3.6564019999999999</v>
      </c>
      <c r="AX1381" s="11">
        <v>34.306832</v>
      </c>
    </row>
    <row r="1382" spans="45:50" x14ac:dyDescent="0.35">
      <c r="AS1382" s="11" t="s">
        <v>78</v>
      </c>
      <c r="AT1382" s="11">
        <v>1373</v>
      </c>
      <c r="AU1382" s="11">
        <v>-21.006347999999999</v>
      </c>
      <c r="AV1382" s="11">
        <v>-21.144254</v>
      </c>
      <c r="AW1382" s="11">
        <v>0.137905</v>
      </c>
      <c r="AX1382" s="11">
        <v>0.65649299999999999</v>
      </c>
    </row>
    <row r="1383" spans="45:50" x14ac:dyDescent="0.35">
      <c r="AS1383" s="11" t="s">
        <v>76</v>
      </c>
      <c r="AT1383" s="11">
        <v>1374</v>
      </c>
      <c r="AU1383" s="11">
        <v>-7.3941679999999996</v>
      </c>
      <c r="AV1383" s="11">
        <v>-1.6640269999999999</v>
      </c>
      <c r="AW1383" s="11">
        <v>5.7301399999999996</v>
      </c>
      <c r="AX1383" s="11">
        <v>77.495407</v>
      </c>
    </row>
    <row r="1384" spans="45:50" x14ac:dyDescent="0.35">
      <c r="AS1384" s="11" t="s">
        <v>76</v>
      </c>
      <c r="AT1384" s="11">
        <v>1375</v>
      </c>
      <c r="AU1384" s="11">
        <v>11.833558</v>
      </c>
      <c r="AV1384" s="11">
        <v>9.0464249999999993</v>
      </c>
      <c r="AW1384" s="11">
        <v>2.7871329999999999</v>
      </c>
      <c r="AX1384" s="11">
        <v>23.552789000000001</v>
      </c>
    </row>
    <row r="1385" spans="45:50" x14ac:dyDescent="0.35">
      <c r="AS1385" s="11" t="s">
        <v>78</v>
      </c>
      <c r="AT1385" s="11">
        <v>1376</v>
      </c>
      <c r="AU1385" s="11">
        <v>-20.426879</v>
      </c>
      <c r="AV1385" s="11">
        <v>-19.936716000000001</v>
      </c>
      <c r="AW1385" s="11">
        <v>0.49016300000000002</v>
      </c>
      <c r="AX1385" s="11">
        <v>2.3995989999999998</v>
      </c>
    </row>
    <row r="1386" spans="45:50" x14ac:dyDescent="0.35">
      <c r="AS1386" s="11" t="s">
        <v>76</v>
      </c>
      <c r="AT1386" s="11">
        <v>1377</v>
      </c>
      <c r="AU1386" s="11">
        <v>4.3333009999999996</v>
      </c>
      <c r="AV1386" s="11">
        <v>6.1427870000000002</v>
      </c>
      <c r="AW1386" s="11">
        <v>1.809485</v>
      </c>
      <c r="AX1386" s="11">
        <v>41.757666</v>
      </c>
    </row>
    <row r="1387" spans="45:50" x14ac:dyDescent="0.35">
      <c r="AS1387" s="11" t="s">
        <v>83</v>
      </c>
      <c r="AT1387" s="11">
        <v>1378</v>
      </c>
      <c r="AU1387" s="11">
        <v>-20.944171000000001</v>
      </c>
      <c r="AV1387" s="11">
        <v>-22.323032999999999</v>
      </c>
      <c r="AW1387" s="11">
        <v>1.378862</v>
      </c>
      <c r="AX1387" s="11">
        <v>6.5835109999999997</v>
      </c>
    </row>
    <row r="1388" spans="45:50" x14ac:dyDescent="0.35">
      <c r="AS1388" s="11" t="s">
        <v>76</v>
      </c>
      <c r="AT1388" s="11">
        <v>1379</v>
      </c>
      <c r="AU1388" s="11">
        <v>22.49888</v>
      </c>
      <c r="AV1388" s="11">
        <v>25.704640000000001</v>
      </c>
      <c r="AW1388" s="11">
        <v>3.2057600000000002</v>
      </c>
      <c r="AX1388" s="11">
        <v>14.248533</v>
      </c>
    </row>
    <row r="1389" spans="45:50" x14ac:dyDescent="0.35">
      <c r="AS1389" s="11" t="s">
        <v>76</v>
      </c>
      <c r="AT1389" s="11">
        <v>1380</v>
      </c>
      <c r="AU1389" s="11">
        <v>-19.789788999999999</v>
      </c>
      <c r="AV1389" s="11">
        <v>-20.358456</v>
      </c>
      <c r="AW1389" s="11">
        <v>0.56866700000000003</v>
      </c>
      <c r="AX1389" s="11">
        <v>2.8735390000000001</v>
      </c>
    </row>
    <row r="1390" spans="45:50" x14ac:dyDescent="0.35">
      <c r="AS1390" s="11" t="s">
        <v>76</v>
      </c>
      <c r="AT1390" s="11">
        <v>1381</v>
      </c>
      <c r="AU1390" s="11">
        <v>4.3964720000000002</v>
      </c>
      <c r="AV1390" s="11">
        <v>-1.645939</v>
      </c>
      <c r="AW1390" s="11">
        <v>6.0424110000000004</v>
      </c>
      <c r="AX1390" s="11" t="s">
        <v>77</v>
      </c>
    </row>
    <row r="1391" spans="45:50" x14ac:dyDescent="0.35">
      <c r="AS1391" s="11" t="s">
        <v>76</v>
      </c>
      <c r="AT1391" s="11">
        <v>1382</v>
      </c>
      <c r="AU1391" s="11">
        <v>-15.819611999999999</v>
      </c>
      <c r="AV1391" s="11">
        <v>-13.841416000000001</v>
      </c>
      <c r="AW1391" s="11">
        <v>1.9781960000000001</v>
      </c>
      <c r="AX1391" s="11">
        <v>12.504705</v>
      </c>
    </row>
    <row r="1392" spans="45:50" x14ac:dyDescent="0.35">
      <c r="AS1392" s="11" t="s">
        <v>76</v>
      </c>
      <c r="AT1392" s="11">
        <v>1383</v>
      </c>
      <c r="AU1392" s="11">
        <v>-13.250176</v>
      </c>
      <c r="AV1392" s="11">
        <v>-11.401077000000001</v>
      </c>
      <c r="AW1392" s="11">
        <v>1.8490979999999999</v>
      </c>
      <c r="AX1392" s="11">
        <v>13.955275</v>
      </c>
    </row>
    <row r="1393" spans="45:50" x14ac:dyDescent="0.35">
      <c r="AS1393" s="11" t="s">
        <v>78</v>
      </c>
      <c r="AT1393" s="11">
        <v>1384</v>
      </c>
      <c r="AU1393" s="11">
        <v>13.80556</v>
      </c>
      <c r="AV1393" s="11">
        <v>-5.8324210000000001</v>
      </c>
      <c r="AW1393" s="11">
        <v>19.637979999999999</v>
      </c>
      <c r="AX1393" s="11" t="s">
        <v>77</v>
      </c>
    </row>
    <row r="1394" spans="45:50" x14ac:dyDescent="0.35">
      <c r="AS1394" s="11" t="s">
        <v>76</v>
      </c>
      <c r="AT1394" s="11">
        <v>1385</v>
      </c>
      <c r="AU1394" s="11">
        <v>-8.8324599999999993</v>
      </c>
      <c r="AV1394" s="11">
        <v>-6.3598499999999998</v>
      </c>
      <c r="AW1394" s="11">
        <v>2.47261</v>
      </c>
      <c r="AX1394" s="11">
        <v>27.994575999999999</v>
      </c>
    </row>
    <row r="1395" spans="45:50" x14ac:dyDescent="0.35">
      <c r="AS1395" s="11" t="s">
        <v>83</v>
      </c>
      <c r="AT1395" s="11">
        <v>1386</v>
      </c>
      <c r="AU1395" s="11">
        <v>-2.924223</v>
      </c>
      <c r="AV1395" s="11">
        <v>-1.0349729999999999</v>
      </c>
      <c r="AW1395" s="11">
        <v>1.8892500000000001</v>
      </c>
      <c r="AX1395" s="11">
        <v>64.606898999999999</v>
      </c>
    </row>
    <row r="1396" spans="45:50" x14ac:dyDescent="0.35">
      <c r="AS1396" s="11" t="s">
        <v>76</v>
      </c>
      <c r="AT1396" s="11">
        <v>1387</v>
      </c>
      <c r="AU1396" s="11">
        <v>-8.8282550000000004</v>
      </c>
      <c r="AV1396" s="11">
        <v>-8.2084050000000008</v>
      </c>
      <c r="AW1396" s="11">
        <v>0.61985000000000001</v>
      </c>
      <c r="AX1396" s="11">
        <v>7.0212019999999997</v>
      </c>
    </row>
    <row r="1397" spans="45:50" x14ac:dyDescent="0.35">
      <c r="AS1397" s="11" t="s">
        <v>83</v>
      </c>
      <c r="AT1397" s="11">
        <v>1388</v>
      </c>
      <c r="AU1397" s="11">
        <v>0.72424999999999995</v>
      </c>
      <c r="AV1397" s="11">
        <v>-3.6986270000000001</v>
      </c>
      <c r="AW1397" s="11">
        <v>4.4228769999999997</v>
      </c>
      <c r="AX1397" s="11" t="s">
        <v>77</v>
      </c>
    </row>
    <row r="1398" spans="45:50" x14ac:dyDescent="0.35">
      <c r="AS1398" s="11" t="s">
        <v>76</v>
      </c>
      <c r="AT1398" s="11">
        <v>1389</v>
      </c>
      <c r="AU1398" s="11">
        <v>-16.163713000000001</v>
      </c>
      <c r="AV1398" s="11">
        <v>-15.656157</v>
      </c>
      <c r="AW1398" s="11">
        <v>0.50755600000000001</v>
      </c>
      <c r="AX1398" s="11">
        <v>3.1400950000000001</v>
      </c>
    </row>
    <row r="1399" spans="45:50" x14ac:dyDescent="0.35">
      <c r="AS1399" s="11" t="s">
        <v>76</v>
      </c>
      <c r="AT1399" s="11">
        <v>1390</v>
      </c>
      <c r="AU1399" s="11">
        <v>-14.780429</v>
      </c>
      <c r="AV1399" s="11">
        <v>-15.182414</v>
      </c>
      <c r="AW1399" s="11">
        <v>0.40198499999999998</v>
      </c>
      <c r="AX1399" s="11">
        <v>2.7197119999999999</v>
      </c>
    </row>
    <row r="1400" spans="45:50" x14ac:dyDescent="0.35">
      <c r="AS1400" s="11" t="s">
        <v>76</v>
      </c>
      <c r="AT1400" s="11">
        <v>1391</v>
      </c>
      <c r="AU1400" s="11">
        <v>9.1883250000000007</v>
      </c>
      <c r="AV1400" s="11">
        <v>11.213167</v>
      </c>
      <c r="AW1400" s="11">
        <v>2.024842</v>
      </c>
      <c r="AX1400" s="11">
        <v>22.037120000000002</v>
      </c>
    </row>
    <row r="1401" spans="45:50" x14ac:dyDescent="0.35">
      <c r="AS1401" s="11" t="s">
        <v>76</v>
      </c>
      <c r="AT1401" s="11">
        <v>1392</v>
      </c>
      <c r="AU1401" s="11">
        <v>-20.838068</v>
      </c>
      <c r="AV1401" s="11">
        <v>-20.644659999999998</v>
      </c>
      <c r="AW1401" s="11">
        <v>0.193408</v>
      </c>
      <c r="AX1401" s="11">
        <v>0.92815000000000003</v>
      </c>
    </row>
    <row r="1402" spans="45:50" x14ac:dyDescent="0.35">
      <c r="AS1402" s="11" t="s">
        <v>78</v>
      </c>
      <c r="AT1402" s="11">
        <v>1393</v>
      </c>
      <c r="AU1402" s="11">
        <v>-7.3566849999999997</v>
      </c>
      <c r="AV1402" s="11">
        <v>-8.1496980000000008</v>
      </c>
      <c r="AW1402" s="11">
        <v>0.79301299999999997</v>
      </c>
      <c r="AX1402" s="11">
        <v>10.779484999999999</v>
      </c>
    </row>
    <row r="1403" spans="45:50" x14ac:dyDescent="0.35">
      <c r="AS1403" s="11" t="s">
        <v>78</v>
      </c>
      <c r="AT1403" s="11">
        <v>1394</v>
      </c>
      <c r="AU1403" s="11">
        <v>-18.642968</v>
      </c>
      <c r="AV1403" s="11">
        <v>-19.512343999999999</v>
      </c>
      <c r="AW1403" s="11">
        <v>0.86937500000000001</v>
      </c>
      <c r="AX1403" s="11">
        <v>4.6632879999999997</v>
      </c>
    </row>
    <row r="1404" spans="45:50" x14ac:dyDescent="0.35">
      <c r="AS1404" s="11" t="s">
        <v>83</v>
      </c>
      <c r="AT1404" s="11">
        <v>1395</v>
      </c>
      <c r="AU1404" s="11">
        <v>-3.0397690000000002</v>
      </c>
      <c r="AV1404" s="11">
        <v>-5.6823610000000002</v>
      </c>
      <c r="AW1404" s="11">
        <v>2.6425930000000002</v>
      </c>
      <c r="AX1404" s="11">
        <v>86.933999</v>
      </c>
    </row>
    <row r="1405" spans="45:50" x14ac:dyDescent="0.35">
      <c r="AS1405" s="11" t="s">
        <v>76</v>
      </c>
      <c r="AT1405" s="11">
        <v>1396</v>
      </c>
      <c r="AU1405" s="11">
        <v>-15.740849000000001</v>
      </c>
      <c r="AV1405" s="11">
        <v>-14.824061</v>
      </c>
      <c r="AW1405" s="11">
        <v>0.91678800000000005</v>
      </c>
      <c r="AX1405" s="11">
        <v>5.8242609999999999</v>
      </c>
    </row>
    <row r="1406" spans="45:50" x14ac:dyDescent="0.35">
      <c r="AS1406" s="11" t="s">
        <v>76</v>
      </c>
      <c r="AT1406" s="11">
        <v>1397</v>
      </c>
      <c r="AU1406" s="11">
        <v>21.046102999999999</v>
      </c>
      <c r="AV1406" s="11">
        <v>23.592307999999999</v>
      </c>
      <c r="AW1406" s="11">
        <v>2.5462050000000001</v>
      </c>
      <c r="AX1406" s="11">
        <v>12.098227</v>
      </c>
    </row>
    <row r="1407" spans="45:50" x14ac:dyDescent="0.35">
      <c r="AS1407" s="11" t="s">
        <v>76</v>
      </c>
      <c r="AT1407" s="11">
        <v>1398</v>
      </c>
      <c r="AU1407" s="11">
        <v>-16.903946000000001</v>
      </c>
      <c r="AV1407" s="11">
        <v>-16.415696000000001</v>
      </c>
      <c r="AW1407" s="11">
        <v>0.48825000000000002</v>
      </c>
      <c r="AX1407" s="11">
        <v>2.8883779999999999</v>
      </c>
    </row>
    <row r="1408" spans="45:50" x14ac:dyDescent="0.35">
      <c r="AS1408" s="11" t="s">
        <v>76</v>
      </c>
      <c r="AT1408" s="11">
        <v>1399</v>
      </c>
      <c r="AU1408" s="11">
        <v>-9.2777410000000007</v>
      </c>
      <c r="AV1408" s="11">
        <v>-9.8343340000000001</v>
      </c>
      <c r="AW1408" s="11">
        <v>0.556593</v>
      </c>
      <c r="AX1408" s="11">
        <v>5.9992330000000003</v>
      </c>
    </row>
    <row r="1409" spans="45:50" x14ac:dyDescent="0.35">
      <c r="AS1409" s="11" t="s">
        <v>83</v>
      </c>
      <c r="AT1409" s="11">
        <v>1400</v>
      </c>
      <c r="AU1409" s="11">
        <v>-18.638507000000001</v>
      </c>
      <c r="AV1409" s="11">
        <v>-20.589100999999999</v>
      </c>
      <c r="AW1409" s="11">
        <v>1.9505939999999999</v>
      </c>
      <c r="AX1409" s="11">
        <v>10.465396</v>
      </c>
    </row>
    <row r="1410" spans="45:50" x14ac:dyDescent="0.35">
      <c r="AS1410" s="11" t="s">
        <v>78</v>
      </c>
      <c r="AT1410" s="11">
        <v>1401</v>
      </c>
      <c r="AU1410" s="11">
        <v>-16.700534999999999</v>
      </c>
      <c r="AV1410" s="11">
        <v>-17.646978000000001</v>
      </c>
      <c r="AW1410" s="11">
        <v>0.94644200000000001</v>
      </c>
      <c r="AX1410" s="11">
        <v>5.6671379999999996</v>
      </c>
    </row>
    <row r="1411" spans="45:50" x14ac:dyDescent="0.35">
      <c r="AS1411" s="11" t="s">
        <v>76</v>
      </c>
      <c r="AT1411" s="11">
        <v>1402</v>
      </c>
      <c r="AU1411" s="11">
        <v>-4.4042070000000004</v>
      </c>
      <c r="AV1411" s="11">
        <v>-5.2247320000000004</v>
      </c>
      <c r="AW1411" s="11">
        <v>0.82052499999999995</v>
      </c>
      <c r="AX1411" s="11">
        <v>18.630490999999999</v>
      </c>
    </row>
    <row r="1412" spans="45:50" x14ac:dyDescent="0.35">
      <c r="AS1412" s="11" t="s">
        <v>76</v>
      </c>
      <c r="AT1412" s="11">
        <v>1403</v>
      </c>
      <c r="AU1412" s="11">
        <v>-9.9956600000000009</v>
      </c>
      <c r="AV1412" s="11">
        <v>-9.0442699999999991</v>
      </c>
      <c r="AW1412" s="11">
        <v>0.95138999999999996</v>
      </c>
      <c r="AX1412" s="11">
        <v>9.518027</v>
      </c>
    </row>
    <row r="1413" spans="45:50" x14ac:dyDescent="0.35">
      <c r="AS1413" s="11" t="s">
        <v>76</v>
      </c>
      <c r="AT1413" s="11">
        <v>1404</v>
      </c>
      <c r="AU1413" s="11">
        <v>-3.3330820000000001</v>
      </c>
      <c r="AV1413" s="11">
        <v>-2.4805030000000001</v>
      </c>
      <c r="AW1413" s="11">
        <v>0.85258</v>
      </c>
      <c r="AX1413" s="11">
        <v>25.579319000000002</v>
      </c>
    </row>
    <row r="1414" spans="45:50" x14ac:dyDescent="0.35">
      <c r="AS1414" s="11" t="s">
        <v>76</v>
      </c>
      <c r="AT1414" s="11">
        <v>1405</v>
      </c>
      <c r="AU1414" s="11">
        <v>-7.8150579999999996</v>
      </c>
      <c r="AV1414" s="11">
        <v>-6.5709330000000001</v>
      </c>
      <c r="AW1414" s="11">
        <v>1.2441249999999999</v>
      </c>
      <c r="AX1414" s="11">
        <v>15.919585</v>
      </c>
    </row>
    <row r="1415" spans="45:50" x14ac:dyDescent="0.35">
      <c r="AS1415" s="11" t="s">
        <v>76</v>
      </c>
      <c r="AT1415" s="11">
        <v>1406</v>
      </c>
      <c r="AU1415" s="11">
        <v>-8.4624159999999993</v>
      </c>
      <c r="AV1415" s="11">
        <v>-6.55321</v>
      </c>
      <c r="AW1415" s="11">
        <v>1.909206</v>
      </c>
      <c r="AX1415" s="11">
        <v>22.561008999999999</v>
      </c>
    </row>
    <row r="1416" spans="45:50" x14ac:dyDescent="0.35">
      <c r="AS1416" s="11" t="s">
        <v>76</v>
      </c>
      <c r="AT1416" s="11">
        <v>1407</v>
      </c>
      <c r="AU1416" s="11">
        <v>-6.7897949999999998</v>
      </c>
      <c r="AV1416" s="11">
        <v>-7.7704979999999999</v>
      </c>
      <c r="AW1416" s="11">
        <v>0.98070400000000002</v>
      </c>
      <c r="AX1416" s="11">
        <v>14.443788</v>
      </c>
    </row>
    <row r="1417" spans="45:50" x14ac:dyDescent="0.35">
      <c r="AS1417" s="11" t="s">
        <v>76</v>
      </c>
      <c r="AT1417" s="11">
        <v>1408</v>
      </c>
      <c r="AU1417" s="11">
        <v>41.704106000000003</v>
      </c>
      <c r="AV1417" s="11">
        <v>40.545794000000001</v>
      </c>
      <c r="AW1417" s="11">
        <v>1.158312</v>
      </c>
      <c r="AX1417" s="11">
        <v>2.7774529999999999</v>
      </c>
    </row>
    <row r="1418" spans="45:50" x14ac:dyDescent="0.35">
      <c r="AS1418" s="11" t="s">
        <v>76</v>
      </c>
      <c r="AT1418" s="11">
        <v>1409</v>
      </c>
      <c r="AU1418" s="11">
        <v>-12.923302</v>
      </c>
      <c r="AV1418" s="11">
        <v>-10.927668000000001</v>
      </c>
      <c r="AW1418" s="11">
        <v>1.995635</v>
      </c>
      <c r="AX1418" s="11">
        <v>15.442142</v>
      </c>
    </row>
    <row r="1419" spans="45:50" x14ac:dyDescent="0.35">
      <c r="AS1419" s="11" t="s">
        <v>78</v>
      </c>
      <c r="AT1419" s="11">
        <v>1410</v>
      </c>
      <c r="AU1419" s="11">
        <v>-1.49109</v>
      </c>
      <c r="AV1419" s="11">
        <v>-2.6131489999999999</v>
      </c>
      <c r="AW1419" s="11">
        <v>1.1220589999999999</v>
      </c>
      <c r="AX1419" s="11">
        <v>75.250895</v>
      </c>
    </row>
    <row r="1420" spans="45:50" x14ac:dyDescent="0.35">
      <c r="AS1420" s="11" t="s">
        <v>83</v>
      </c>
      <c r="AT1420" s="11">
        <v>1411</v>
      </c>
      <c r="AU1420" s="11">
        <v>10.210426</v>
      </c>
      <c r="AV1420" s="11">
        <v>9.6402800000000006</v>
      </c>
      <c r="AW1420" s="11">
        <v>0.57014600000000004</v>
      </c>
      <c r="AX1420" s="11">
        <v>5.5839600000000003</v>
      </c>
    </row>
    <row r="1421" spans="45:50" x14ac:dyDescent="0.35">
      <c r="AS1421" s="11" t="s">
        <v>76</v>
      </c>
      <c r="AT1421" s="11">
        <v>1412</v>
      </c>
      <c r="AU1421" s="11">
        <v>-23.848094</v>
      </c>
      <c r="AV1421" s="11">
        <v>-24.216894</v>
      </c>
      <c r="AW1421" s="11">
        <v>0.36880000000000002</v>
      </c>
      <c r="AX1421" s="11">
        <v>1.5464549999999999</v>
      </c>
    </row>
    <row r="1422" spans="45:50" x14ac:dyDescent="0.35">
      <c r="AS1422" s="11" t="s">
        <v>83</v>
      </c>
      <c r="AT1422" s="11">
        <v>1413</v>
      </c>
      <c r="AU1422" s="11">
        <v>-29.100677999999998</v>
      </c>
      <c r="AV1422" s="11">
        <v>-28.233312000000002</v>
      </c>
      <c r="AW1422" s="11">
        <v>0.86736599999999997</v>
      </c>
      <c r="AX1422" s="11">
        <v>2.9805709999999999</v>
      </c>
    </row>
    <row r="1423" spans="45:50" x14ac:dyDescent="0.35">
      <c r="AS1423" s="11" t="s">
        <v>76</v>
      </c>
      <c r="AT1423" s="11">
        <v>1414</v>
      </c>
      <c r="AU1423" s="11">
        <v>-14.881705999999999</v>
      </c>
      <c r="AV1423" s="11">
        <v>-18.426770999999999</v>
      </c>
      <c r="AW1423" s="11">
        <v>3.545064</v>
      </c>
      <c r="AX1423" s="11">
        <v>23.821624</v>
      </c>
    </row>
    <row r="1424" spans="45:50" x14ac:dyDescent="0.35">
      <c r="AS1424" s="11" t="s">
        <v>76</v>
      </c>
      <c r="AT1424" s="11">
        <v>1415</v>
      </c>
      <c r="AU1424" s="11">
        <v>-20.253613000000001</v>
      </c>
      <c r="AV1424" s="11">
        <v>-18.518902000000001</v>
      </c>
      <c r="AW1424" s="11">
        <v>1.7347109999999999</v>
      </c>
      <c r="AX1424" s="11">
        <v>8.5649440000000006</v>
      </c>
    </row>
    <row r="1425" spans="45:50" x14ac:dyDescent="0.35">
      <c r="AS1425" s="11" t="s">
        <v>76</v>
      </c>
      <c r="AT1425" s="11">
        <v>1416</v>
      </c>
      <c r="AU1425" s="11">
        <v>-9.3438960000000009</v>
      </c>
      <c r="AV1425" s="11">
        <v>-12.467370000000001</v>
      </c>
      <c r="AW1425" s="11">
        <v>3.1234739999999999</v>
      </c>
      <c r="AX1425" s="11">
        <v>33.427962999999998</v>
      </c>
    </row>
    <row r="1426" spans="45:50" x14ac:dyDescent="0.35">
      <c r="AS1426" s="11" t="s">
        <v>78</v>
      </c>
      <c r="AT1426" s="11">
        <v>1417</v>
      </c>
      <c r="AU1426" s="11">
        <v>-12.461762999999999</v>
      </c>
      <c r="AV1426" s="11">
        <v>-15.139994</v>
      </c>
      <c r="AW1426" s="11">
        <v>2.6782309999999998</v>
      </c>
      <c r="AX1426" s="11">
        <v>21.491592000000001</v>
      </c>
    </row>
    <row r="1427" spans="45:50" x14ac:dyDescent="0.35">
      <c r="AS1427" s="11" t="s">
        <v>76</v>
      </c>
      <c r="AT1427" s="11">
        <v>1418</v>
      </c>
      <c r="AU1427" s="11">
        <v>-0.57385200000000003</v>
      </c>
      <c r="AV1427" s="11">
        <v>-3.3303039999999999</v>
      </c>
      <c r="AW1427" s="11">
        <v>2.756453</v>
      </c>
      <c r="AX1427" s="11" t="s">
        <v>77</v>
      </c>
    </row>
    <row r="1428" spans="45:50" x14ac:dyDescent="0.35">
      <c r="AS1428" s="11" t="s">
        <v>83</v>
      </c>
      <c r="AT1428" s="11">
        <v>1419</v>
      </c>
      <c r="AU1428" s="11">
        <v>2.733622</v>
      </c>
      <c r="AV1428" s="11">
        <v>2.033115</v>
      </c>
      <c r="AW1428" s="11">
        <v>0.70050699999999999</v>
      </c>
      <c r="AX1428" s="11">
        <v>25.625594</v>
      </c>
    </row>
    <row r="1429" spans="45:50" x14ac:dyDescent="0.35">
      <c r="AS1429" s="11" t="s">
        <v>78</v>
      </c>
      <c r="AT1429" s="11">
        <v>1420</v>
      </c>
      <c r="AU1429" s="11">
        <v>-13.636975</v>
      </c>
      <c r="AV1429" s="11">
        <v>-15.001087</v>
      </c>
      <c r="AW1429" s="11">
        <v>1.364112</v>
      </c>
      <c r="AX1429" s="11">
        <v>10.003038999999999</v>
      </c>
    </row>
    <row r="1430" spans="45:50" x14ac:dyDescent="0.35">
      <c r="AS1430" s="11" t="s">
        <v>76</v>
      </c>
      <c r="AT1430" s="11">
        <v>1421</v>
      </c>
      <c r="AU1430" s="11">
        <v>-2.1124939999999999</v>
      </c>
      <c r="AV1430" s="11">
        <v>-2.9190339999999999</v>
      </c>
      <c r="AW1430" s="11">
        <v>0.80654000000000003</v>
      </c>
      <c r="AX1430" s="11">
        <v>38.179507999999998</v>
      </c>
    </row>
    <row r="1431" spans="45:50" x14ac:dyDescent="0.35">
      <c r="AS1431" s="11" t="s">
        <v>76</v>
      </c>
      <c r="AT1431" s="11">
        <v>1422</v>
      </c>
      <c r="AU1431" s="11">
        <v>-3.1006640000000001</v>
      </c>
      <c r="AV1431" s="11">
        <v>-4.5139519999999997</v>
      </c>
      <c r="AW1431" s="11">
        <v>1.413287</v>
      </c>
      <c r="AX1431" s="11">
        <v>45.580143999999997</v>
      </c>
    </row>
    <row r="1432" spans="45:50" x14ac:dyDescent="0.35">
      <c r="AS1432" s="11" t="s">
        <v>76</v>
      </c>
      <c r="AT1432" s="11">
        <v>1423</v>
      </c>
      <c r="AU1432" s="11">
        <v>1.312557</v>
      </c>
      <c r="AV1432" s="11">
        <v>1.0682400000000001</v>
      </c>
      <c r="AW1432" s="11">
        <v>0.24431700000000001</v>
      </c>
      <c r="AX1432" s="11">
        <v>18.613800000000001</v>
      </c>
    </row>
    <row r="1433" spans="45:50" x14ac:dyDescent="0.35">
      <c r="AS1433" s="11" t="s">
        <v>83</v>
      </c>
      <c r="AT1433" s="11">
        <v>1424</v>
      </c>
      <c r="AU1433" s="11">
        <v>1.3200909999999999</v>
      </c>
      <c r="AV1433" s="11">
        <v>1.935046</v>
      </c>
      <c r="AW1433" s="11">
        <v>0.61495599999999995</v>
      </c>
      <c r="AX1433" s="11">
        <v>46.584344000000002</v>
      </c>
    </row>
    <row r="1434" spans="45:50" x14ac:dyDescent="0.35">
      <c r="AS1434" s="11" t="s">
        <v>76</v>
      </c>
      <c r="AT1434" s="11">
        <v>1425</v>
      </c>
      <c r="AU1434" s="11">
        <v>8.7466699999999999</v>
      </c>
      <c r="AV1434" s="11">
        <v>11.511091</v>
      </c>
      <c r="AW1434" s="11">
        <v>2.7644220000000002</v>
      </c>
      <c r="AX1434" s="11">
        <v>31.605419000000001</v>
      </c>
    </row>
    <row r="1435" spans="45:50" x14ac:dyDescent="0.35">
      <c r="AS1435" s="11" t="s">
        <v>76</v>
      </c>
      <c r="AT1435" s="11">
        <v>1426</v>
      </c>
      <c r="AU1435" s="11">
        <v>14.301392</v>
      </c>
      <c r="AV1435" s="11">
        <v>15.282192999999999</v>
      </c>
      <c r="AW1435" s="11">
        <v>0.98080199999999995</v>
      </c>
      <c r="AX1435" s="11">
        <v>6.858085</v>
      </c>
    </row>
    <row r="1436" spans="45:50" x14ac:dyDescent="0.35">
      <c r="AS1436" s="11" t="s">
        <v>78</v>
      </c>
      <c r="AT1436" s="11">
        <v>1427</v>
      </c>
      <c r="AU1436" s="11">
        <v>26.602138</v>
      </c>
      <c r="AV1436" s="11">
        <v>30.911266000000001</v>
      </c>
      <c r="AW1436" s="11">
        <v>4.3091280000000003</v>
      </c>
      <c r="AX1436" s="11">
        <v>16.198426999999999</v>
      </c>
    </row>
    <row r="1437" spans="45:50" x14ac:dyDescent="0.35">
      <c r="AS1437" s="11" t="s">
        <v>76</v>
      </c>
      <c r="AT1437" s="11">
        <v>1428</v>
      </c>
      <c r="AU1437" s="11">
        <v>-13.906905999999999</v>
      </c>
      <c r="AV1437" s="11">
        <v>-13.244567999999999</v>
      </c>
      <c r="AW1437" s="11">
        <v>0.66233799999999998</v>
      </c>
      <c r="AX1437" s="11">
        <v>4.7626559999999998</v>
      </c>
    </row>
    <row r="1438" spans="45:50" x14ac:dyDescent="0.35">
      <c r="AS1438" s="11" t="s">
        <v>76</v>
      </c>
      <c r="AT1438" s="11">
        <v>1429</v>
      </c>
      <c r="AU1438" s="11">
        <v>6.8691310000000003</v>
      </c>
      <c r="AV1438" s="11">
        <v>6.8670710000000001</v>
      </c>
      <c r="AW1438" s="11">
        <v>2.0600000000000002E-3</v>
      </c>
      <c r="AX1438" s="11">
        <v>2.9988999999999998E-2</v>
      </c>
    </row>
    <row r="1439" spans="45:50" x14ac:dyDescent="0.35">
      <c r="AS1439" s="11" t="s">
        <v>83</v>
      </c>
      <c r="AT1439" s="11">
        <v>1430</v>
      </c>
      <c r="AU1439" s="11">
        <v>41.626725</v>
      </c>
      <c r="AV1439" s="11">
        <v>35.944643999999997</v>
      </c>
      <c r="AW1439" s="11">
        <v>5.6820810000000002</v>
      </c>
      <c r="AX1439" s="11">
        <v>13.650080000000001</v>
      </c>
    </row>
    <row r="1440" spans="45:50" x14ac:dyDescent="0.35">
      <c r="AS1440" s="11" t="s">
        <v>78</v>
      </c>
      <c r="AT1440" s="11">
        <v>1431</v>
      </c>
      <c r="AU1440" s="11">
        <v>0.93180399999999997</v>
      </c>
      <c r="AV1440" s="11">
        <v>0.75508799999999998</v>
      </c>
      <c r="AW1440" s="11">
        <v>0.17671600000000001</v>
      </c>
      <c r="AX1440" s="11">
        <v>18.964946999999999</v>
      </c>
    </row>
    <row r="1441" spans="45:50" x14ac:dyDescent="0.35">
      <c r="AS1441" s="11" t="s">
        <v>76</v>
      </c>
      <c r="AT1441" s="11">
        <v>1432</v>
      </c>
      <c r="AU1441" s="11">
        <v>-6.5449120000000001</v>
      </c>
      <c r="AV1441" s="11">
        <v>-2.5563410000000002</v>
      </c>
      <c r="AW1441" s="11">
        <v>3.9885700000000002</v>
      </c>
      <c r="AX1441" s="11">
        <v>60.941543000000003</v>
      </c>
    </row>
    <row r="1442" spans="45:50" x14ac:dyDescent="0.35">
      <c r="AS1442" s="11" t="s">
        <v>76</v>
      </c>
      <c r="AT1442" s="11">
        <v>1433</v>
      </c>
      <c r="AU1442" s="11">
        <v>10.173621000000001</v>
      </c>
      <c r="AV1442" s="11">
        <v>10.146238</v>
      </c>
      <c r="AW1442" s="11">
        <v>2.7382E-2</v>
      </c>
      <c r="AX1442" s="11">
        <v>0.269152</v>
      </c>
    </row>
    <row r="1443" spans="45:50" x14ac:dyDescent="0.35">
      <c r="AS1443" s="11" t="s">
        <v>76</v>
      </c>
      <c r="AT1443" s="11">
        <v>1434</v>
      </c>
      <c r="AU1443" s="11">
        <v>13.917495000000001</v>
      </c>
      <c r="AV1443" s="11">
        <v>12.969206</v>
      </c>
      <c r="AW1443" s="11">
        <v>0.94828900000000005</v>
      </c>
      <c r="AX1443" s="11">
        <v>6.8136479999999997</v>
      </c>
    </row>
    <row r="1444" spans="45:50" x14ac:dyDescent="0.35">
      <c r="AS1444" s="11" t="s">
        <v>76</v>
      </c>
      <c r="AT1444" s="11">
        <v>1435</v>
      </c>
      <c r="AU1444" s="11">
        <v>-2.901875</v>
      </c>
      <c r="AV1444" s="11">
        <v>-1.440375</v>
      </c>
      <c r="AW1444" s="11">
        <v>1.4615</v>
      </c>
      <c r="AX1444" s="11">
        <v>50.363985</v>
      </c>
    </row>
    <row r="1445" spans="45:50" x14ac:dyDescent="0.35">
      <c r="AS1445" s="11" t="s">
        <v>76</v>
      </c>
      <c r="AT1445" s="11">
        <v>1436</v>
      </c>
      <c r="AU1445" s="11">
        <v>33.684393999999998</v>
      </c>
      <c r="AV1445" s="11">
        <v>36.278472999999998</v>
      </c>
      <c r="AW1445" s="11">
        <v>2.5940789999999998</v>
      </c>
      <c r="AX1445" s="11">
        <v>7.7011310000000002</v>
      </c>
    </row>
    <row r="1446" spans="45:50" x14ac:dyDescent="0.35">
      <c r="AS1446" s="11" t="s">
        <v>76</v>
      </c>
      <c r="AT1446" s="11">
        <v>1437</v>
      </c>
      <c r="AU1446" s="11">
        <v>3.5238999999999998</v>
      </c>
      <c r="AV1446" s="11">
        <v>3.5208349999999999</v>
      </c>
      <c r="AW1446" s="11">
        <v>3.065E-3</v>
      </c>
      <c r="AX1446" s="11">
        <v>8.6965000000000001E-2</v>
      </c>
    </row>
    <row r="1447" spans="45:50" x14ac:dyDescent="0.35">
      <c r="AS1447" s="11" t="s">
        <v>83</v>
      </c>
      <c r="AT1447" s="11">
        <v>1438</v>
      </c>
      <c r="AU1447" s="11">
        <v>0.146421</v>
      </c>
      <c r="AV1447" s="11">
        <v>-2.5440100000000001</v>
      </c>
      <c r="AW1447" s="11">
        <v>2.6904300000000001</v>
      </c>
      <c r="AX1447" s="11" t="s">
        <v>77</v>
      </c>
    </row>
    <row r="1448" spans="45:50" x14ac:dyDescent="0.35">
      <c r="AS1448" s="11" t="s">
        <v>76</v>
      </c>
      <c r="AT1448" s="11">
        <v>1439</v>
      </c>
      <c r="AU1448" s="11">
        <v>35.853574999999999</v>
      </c>
      <c r="AV1448" s="11">
        <v>32.703153</v>
      </c>
      <c r="AW1448" s="11">
        <v>3.150423</v>
      </c>
      <c r="AX1448" s="11">
        <v>8.7869130000000002</v>
      </c>
    </row>
    <row r="1449" spans="45:50" x14ac:dyDescent="0.35">
      <c r="AS1449" s="11" t="s">
        <v>76</v>
      </c>
      <c r="AT1449" s="11">
        <v>1440</v>
      </c>
      <c r="AU1449" s="11">
        <v>-4.0728569999999999</v>
      </c>
      <c r="AV1449" s="11">
        <v>-4.7106370000000002</v>
      </c>
      <c r="AW1449" s="11">
        <v>0.63778000000000001</v>
      </c>
      <c r="AX1449" s="11">
        <v>15.65929</v>
      </c>
    </row>
    <row r="1450" spans="45:50" x14ac:dyDescent="0.35">
      <c r="AS1450" s="11" t="s">
        <v>78</v>
      </c>
      <c r="AT1450" s="11">
        <v>1441</v>
      </c>
      <c r="AU1450" s="11">
        <v>29.374624000000001</v>
      </c>
      <c r="AV1450" s="11">
        <v>26.643844999999999</v>
      </c>
      <c r="AW1450" s="11">
        <v>2.7307790000000001</v>
      </c>
      <c r="AX1450" s="11">
        <v>9.2963889999999996</v>
      </c>
    </row>
    <row r="1451" spans="45:50" x14ac:dyDescent="0.35">
      <c r="AS1451" s="11" t="s">
        <v>76</v>
      </c>
      <c r="AT1451" s="11">
        <v>1442</v>
      </c>
      <c r="AU1451" s="11">
        <v>-23.752359999999999</v>
      </c>
      <c r="AV1451" s="11">
        <v>-23.274930999999999</v>
      </c>
      <c r="AW1451" s="11">
        <v>0.47742800000000002</v>
      </c>
      <c r="AX1451" s="11">
        <v>2.0100250000000002</v>
      </c>
    </row>
    <row r="1452" spans="45:50" x14ac:dyDescent="0.35">
      <c r="AS1452" s="11" t="s">
        <v>76</v>
      </c>
      <c r="AT1452" s="11">
        <v>1443</v>
      </c>
      <c r="AU1452" s="11">
        <v>-0.41518899999999997</v>
      </c>
      <c r="AV1452" s="11">
        <v>-2.8317730000000001</v>
      </c>
      <c r="AW1452" s="11">
        <v>2.4165839999999998</v>
      </c>
      <c r="AX1452" s="11" t="s">
        <v>77</v>
      </c>
    </row>
    <row r="1453" spans="45:50" x14ac:dyDescent="0.35">
      <c r="AS1453" s="11" t="s">
        <v>76</v>
      </c>
      <c r="AT1453" s="11">
        <v>1444</v>
      </c>
      <c r="AU1453" s="11">
        <v>0.259988</v>
      </c>
      <c r="AV1453" s="11">
        <v>-2.0493899999999998</v>
      </c>
      <c r="AW1453" s="11">
        <v>2.3093789999999998</v>
      </c>
      <c r="AX1453" s="11" t="s">
        <v>77</v>
      </c>
    </row>
    <row r="1454" spans="45:50" x14ac:dyDescent="0.35">
      <c r="AS1454" s="11" t="s">
        <v>78</v>
      </c>
      <c r="AT1454" s="11">
        <v>1445</v>
      </c>
      <c r="AU1454" s="11">
        <v>5.5579619999999998</v>
      </c>
      <c r="AV1454" s="11">
        <v>21.254828</v>
      </c>
      <c r="AW1454" s="11">
        <v>15.696866</v>
      </c>
      <c r="AX1454" s="11" t="s">
        <v>77</v>
      </c>
    </row>
    <row r="1455" spans="45:50" x14ac:dyDescent="0.35">
      <c r="AS1455" s="11" t="s">
        <v>76</v>
      </c>
      <c r="AT1455" s="11">
        <v>1446</v>
      </c>
      <c r="AU1455" s="11">
        <v>-3.7783630000000001</v>
      </c>
      <c r="AV1455" s="11">
        <v>5.3434000000000002E-2</v>
      </c>
      <c r="AW1455" s="11">
        <v>3.8317969999999999</v>
      </c>
      <c r="AX1455" s="11" t="s">
        <v>77</v>
      </c>
    </row>
    <row r="1456" spans="45:50" x14ac:dyDescent="0.35">
      <c r="AS1456" s="11" t="s">
        <v>83</v>
      </c>
      <c r="AT1456" s="11">
        <v>1447</v>
      </c>
      <c r="AU1456" s="11">
        <v>4.9811959999999997</v>
      </c>
      <c r="AV1456" s="11">
        <v>-5.8905669999999999</v>
      </c>
      <c r="AW1456" s="11">
        <v>10.871762</v>
      </c>
      <c r="AX1456" s="11" t="s">
        <v>77</v>
      </c>
    </row>
    <row r="1457" spans="45:50" x14ac:dyDescent="0.35">
      <c r="AS1457" s="11" t="s">
        <v>76</v>
      </c>
      <c r="AT1457" s="11">
        <v>1448</v>
      </c>
      <c r="AU1457" s="11">
        <v>-17.230056000000001</v>
      </c>
      <c r="AV1457" s="11">
        <v>-14.598511</v>
      </c>
      <c r="AW1457" s="11">
        <v>2.6315439999999999</v>
      </c>
      <c r="AX1457" s="11">
        <v>15.272987000000001</v>
      </c>
    </row>
    <row r="1458" spans="45:50" x14ac:dyDescent="0.35">
      <c r="AS1458" s="11" t="s">
        <v>76</v>
      </c>
      <c r="AT1458" s="11">
        <v>1449</v>
      </c>
      <c r="AU1458" s="11">
        <v>7.3565000000000005E-2</v>
      </c>
      <c r="AV1458" s="11">
        <v>-0.428004</v>
      </c>
      <c r="AW1458" s="11">
        <v>0.50156999999999996</v>
      </c>
      <c r="AX1458" s="11" t="s">
        <v>77</v>
      </c>
    </row>
    <row r="1459" spans="45:50" x14ac:dyDescent="0.35">
      <c r="AS1459" s="11" t="s">
        <v>83</v>
      </c>
      <c r="AT1459" s="11">
        <v>1450</v>
      </c>
      <c r="AU1459" s="11">
        <v>2.6886109999999999</v>
      </c>
      <c r="AV1459" s="11">
        <v>2.8439100000000002</v>
      </c>
      <c r="AW1459" s="11">
        <v>0.15529899999999999</v>
      </c>
      <c r="AX1459" s="11">
        <v>5.7761930000000001</v>
      </c>
    </row>
    <row r="1460" spans="45:50" x14ac:dyDescent="0.35">
      <c r="AS1460" s="11" t="s">
        <v>78</v>
      </c>
      <c r="AT1460" s="11">
        <v>1451</v>
      </c>
      <c r="AU1460" s="11">
        <v>14.819341</v>
      </c>
      <c r="AV1460" s="11">
        <v>10.627418</v>
      </c>
      <c r="AW1460" s="11">
        <v>4.1919230000000001</v>
      </c>
      <c r="AX1460" s="11">
        <v>28.286840000000002</v>
      </c>
    </row>
    <row r="1461" spans="45:50" x14ac:dyDescent="0.35">
      <c r="AS1461" s="11" t="s">
        <v>76</v>
      </c>
      <c r="AT1461" s="11">
        <v>1452</v>
      </c>
      <c r="AU1461" s="11">
        <v>12.259681</v>
      </c>
      <c r="AV1461" s="11">
        <v>10.071084000000001</v>
      </c>
      <c r="AW1461" s="11">
        <v>2.1885970000000001</v>
      </c>
      <c r="AX1461" s="11">
        <v>17.851990000000001</v>
      </c>
    </row>
    <row r="1462" spans="45:50" x14ac:dyDescent="0.35">
      <c r="AS1462" s="11" t="s">
        <v>76</v>
      </c>
      <c r="AT1462" s="11">
        <v>1453</v>
      </c>
      <c r="AU1462" s="11">
        <v>-12.340273</v>
      </c>
      <c r="AV1462" s="11">
        <v>-10.57521</v>
      </c>
      <c r="AW1462" s="11">
        <v>1.765063</v>
      </c>
      <c r="AX1462" s="11">
        <v>14.303276</v>
      </c>
    </row>
    <row r="1463" spans="45:50" x14ac:dyDescent="0.35">
      <c r="AS1463" s="11" t="s">
        <v>76</v>
      </c>
      <c r="AT1463" s="11">
        <v>1454</v>
      </c>
      <c r="AU1463" s="11">
        <v>-19.889282000000001</v>
      </c>
      <c r="AV1463" s="11">
        <v>-15.208854000000001</v>
      </c>
      <c r="AW1463" s="11">
        <v>4.680428</v>
      </c>
      <c r="AX1463" s="11">
        <v>23.532412999999998</v>
      </c>
    </row>
    <row r="1464" spans="45:50" x14ac:dyDescent="0.35">
      <c r="AS1464" s="11" t="s">
        <v>76</v>
      </c>
      <c r="AT1464" s="11">
        <v>1455</v>
      </c>
      <c r="AU1464" s="11">
        <v>12.757092</v>
      </c>
      <c r="AV1464" s="11">
        <v>15.212431</v>
      </c>
      <c r="AW1464" s="11">
        <v>2.4553389999999999</v>
      </c>
      <c r="AX1464" s="11">
        <v>19.246850999999999</v>
      </c>
    </row>
    <row r="1465" spans="45:50" x14ac:dyDescent="0.35">
      <c r="AS1465" s="11" t="s">
        <v>83</v>
      </c>
      <c r="AT1465" s="11">
        <v>1456</v>
      </c>
      <c r="AU1465" s="11">
        <v>-3.9585530000000002</v>
      </c>
      <c r="AV1465" s="11">
        <v>-5.6941290000000002</v>
      </c>
      <c r="AW1465" s="11">
        <v>1.735576</v>
      </c>
      <c r="AX1465" s="11">
        <v>43.843679999999999</v>
      </c>
    </row>
    <row r="1466" spans="45:50" x14ac:dyDescent="0.35">
      <c r="AS1466" s="11" t="s">
        <v>78</v>
      </c>
      <c r="AT1466" s="11">
        <v>1457</v>
      </c>
      <c r="AU1466" s="11">
        <v>-0.40947699999999998</v>
      </c>
      <c r="AV1466" s="11">
        <v>-4.5275679999999996</v>
      </c>
      <c r="AW1466" s="11">
        <v>4.1180909999999997</v>
      </c>
      <c r="AX1466" s="11" t="s">
        <v>77</v>
      </c>
    </row>
    <row r="1467" spans="45:50" x14ac:dyDescent="0.35">
      <c r="AS1467" s="11" t="s">
        <v>76</v>
      </c>
      <c r="AT1467" s="11">
        <v>1458</v>
      </c>
      <c r="AU1467" s="11">
        <v>19.438851</v>
      </c>
      <c r="AV1467" s="11">
        <v>20.724539</v>
      </c>
      <c r="AW1467" s="11">
        <v>1.285687</v>
      </c>
      <c r="AX1467" s="11">
        <v>6.6140090000000002</v>
      </c>
    </row>
    <row r="1468" spans="45:50" x14ac:dyDescent="0.35">
      <c r="AS1468" s="11" t="s">
        <v>76</v>
      </c>
      <c r="AT1468" s="11">
        <v>1459</v>
      </c>
      <c r="AU1468" s="11">
        <v>-26.759566</v>
      </c>
      <c r="AV1468" s="11">
        <v>-23.218838000000002</v>
      </c>
      <c r="AW1468" s="11">
        <v>3.5407280000000001</v>
      </c>
      <c r="AX1468" s="11">
        <v>13.231635000000001</v>
      </c>
    </row>
    <row r="1469" spans="45:50" x14ac:dyDescent="0.35">
      <c r="AS1469" s="11" t="s">
        <v>76</v>
      </c>
      <c r="AT1469" s="11">
        <v>1460</v>
      </c>
      <c r="AU1469" s="11">
        <v>-3.5711029999999999</v>
      </c>
      <c r="AV1469" s="11">
        <v>-3.8313730000000001</v>
      </c>
      <c r="AW1469" s="11">
        <v>0.26027099999999997</v>
      </c>
      <c r="AX1469" s="11">
        <v>7.2882449999999999</v>
      </c>
    </row>
    <row r="1470" spans="45:50" x14ac:dyDescent="0.35">
      <c r="AS1470" s="11" t="s">
        <v>76</v>
      </c>
      <c r="AT1470" s="11">
        <v>1461</v>
      </c>
      <c r="AU1470" s="11">
        <v>38.134428</v>
      </c>
      <c r="AV1470" s="11">
        <v>37.230573999999997</v>
      </c>
      <c r="AW1470" s="11">
        <v>0.90385499999999996</v>
      </c>
      <c r="AX1470" s="11">
        <v>2.37018</v>
      </c>
    </row>
    <row r="1471" spans="45:50" x14ac:dyDescent="0.35">
      <c r="AS1471" s="11" t="s">
        <v>78</v>
      </c>
      <c r="AT1471" s="11">
        <v>1462</v>
      </c>
      <c r="AU1471" s="11">
        <v>-10.427467</v>
      </c>
      <c r="AV1471" s="11">
        <v>-11.368137000000001</v>
      </c>
      <c r="AW1471" s="11">
        <v>0.94067000000000001</v>
      </c>
      <c r="AX1471" s="11">
        <v>9.0210740000000005</v>
      </c>
    </row>
    <row r="1472" spans="45:50" x14ac:dyDescent="0.35">
      <c r="AS1472" s="11" t="s">
        <v>76</v>
      </c>
      <c r="AT1472" s="11">
        <v>1463</v>
      </c>
      <c r="AU1472" s="11">
        <v>21.830159999999999</v>
      </c>
      <c r="AV1472" s="11">
        <v>18.815733000000002</v>
      </c>
      <c r="AW1472" s="11">
        <v>3.014427</v>
      </c>
      <c r="AX1472" s="11">
        <v>13.808543999999999</v>
      </c>
    </row>
    <row r="1473" spans="45:50" x14ac:dyDescent="0.35">
      <c r="AS1473" s="11" t="s">
        <v>83</v>
      </c>
      <c r="AT1473" s="11">
        <v>1464</v>
      </c>
      <c r="AU1473" s="11">
        <v>2.3102299999999998</v>
      </c>
      <c r="AV1473" s="11">
        <v>3.6451989999999999</v>
      </c>
      <c r="AW1473" s="11">
        <v>1.33497</v>
      </c>
      <c r="AX1473" s="11">
        <v>57.785141000000003</v>
      </c>
    </row>
    <row r="1474" spans="45:50" x14ac:dyDescent="0.35">
      <c r="AS1474" s="11" t="s">
        <v>76</v>
      </c>
      <c r="AT1474" s="11">
        <v>1465</v>
      </c>
      <c r="AU1474" s="11">
        <v>-26.6645</v>
      </c>
      <c r="AV1474" s="11">
        <v>-27.04336</v>
      </c>
      <c r="AW1474" s="11">
        <v>0.37885999999999997</v>
      </c>
      <c r="AX1474" s="11">
        <v>1.4208419999999999</v>
      </c>
    </row>
    <row r="1475" spans="45:50" x14ac:dyDescent="0.35">
      <c r="AS1475" s="11" t="s">
        <v>78</v>
      </c>
      <c r="AT1475" s="11">
        <v>1466</v>
      </c>
      <c r="AU1475" s="11">
        <v>-24.910805</v>
      </c>
      <c r="AV1475" s="11">
        <v>-24.315602999999999</v>
      </c>
      <c r="AW1475" s="11">
        <v>0.59520200000000001</v>
      </c>
      <c r="AX1475" s="11">
        <v>2.3893330000000002</v>
      </c>
    </row>
    <row r="1476" spans="45:50" x14ac:dyDescent="0.35">
      <c r="AS1476" s="11" t="s">
        <v>83</v>
      </c>
      <c r="AT1476" s="11">
        <v>1467</v>
      </c>
      <c r="AU1476" s="11">
        <v>-21.144397000000001</v>
      </c>
      <c r="AV1476" s="11">
        <v>-22.741164999999999</v>
      </c>
      <c r="AW1476" s="11">
        <v>1.596768</v>
      </c>
      <c r="AX1476" s="11">
        <v>7.5517300000000001</v>
      </c>
    </row>
    <row r="1477" spans="45:50" x14ac:dyDescent="0.35">
      <c r="AS1477" s="11" t="s">
        <v>76</v>
      </c>
      <c r="AT1477" s="11">
        <v>1468</v>
      </c>
      <c r="AU1477" s="11">
        <v>-10.913594</v>
      </c>
      <c r="AV1477" s="11">
        <v>-10.804527999999999</v>
      </c>
      <c r="AW1477" s="11">
        <v>0.109067</v>
      </c>
      <c r="AX1477" s="11">
        <v>0.99936400000000003</v>
      </c>
    </row>
    <row r="1478" spans="45:50" x14ac:dyDescent="0.35">
      <c r="AS1478" s="11" t="s">
        <v>76</v>
      </c>
      <c r="AT1478" s="11">
        <v>1469</v>
      </c>
      <c r="AU1478" s="11">
        <v>-4.8649659999999999</v>
      </c>
      <c r="AV1478" s="11">
        <v>-3.8442970000000001</v>
      </c>
      <c r="AW1478" s="11">
        <v>1.02067</v>
      </c>
      <c r="AX1478" s="11">
        <v>20.979997999999998</v>
      </c>
    </row>
    <row r="1479" spans="45:50" x14ac:dyDescent="0.35">
      <c r="AS1479" s="11" t="s">
        <v>76</v>
      </c>
      <c r="AT1479" s="11">
        <v>1470</v>
      </c>
      <c r="AU1479" s="11">
        <v>-7.7389929999999998</v>
      </c>
      <c r="AV1479" s="11">
        <v>-8.7336980000000004</v>
      </c>
      <c r="AW1479" s="11">
        <v>0.99470499999999995</v>
      </c>
      <c r="AX1479" s="11">
        <v>12.853154</v>
      </c>
    </row>
    <row r="1480" spans="45:50" x14ac:dyDescent="0.35">
      <c r="AS1480" s="11" t="s">
        <v>76</v>
      </c>
      <c r="AT1480" s="11">
        <v>1471</v>
      </c>
      <c r="AU1480" s="11">
        <v>46.955241000000001</v>
      </c>
      <c r="AV1480" s="11">
        <v>43.713312000000002</v>
      </c>
      <c r="AW1480" s="11">
        <v>3.2419280000000001</v>
      </c>
      <c r="AX1480" s="11">
        <v>6.9042950000000003</v>
      </c>
    </row>
    <row r="1481" spans="45:50" x14ac:dyDescent="0.35">
      <c r="AS1481" s="11" t="s">
        <v>76</v>
      </c>
      <c r="AT1481" s="11">
        <v>1472</v>
      </c>
      <c r="AU1481" s="11">
        <v>12.191338</v>
      </c>
      <c r="AV1481" s="11">
        <v>9.2185980000000001</v>
      </c>
      <c r="AW1481" s="11">
        <v>2.9727399999999999</v>
      </c>
      <c r="AX1481" s="11">
        <v>24.384035999999998</v>
      </c>
    </row>
    <row r="1482" spans="45:50" x14ac:dyDescent="0.35">
      <c r="AS1482" s="11" t="s">
        <v>76</v>
      </c>
      <c r="AT1482" s="11">
        <v>1473</v>
      </c>
      <c r="AU1482" s="11">
        <v>46.349941999999999</v>
      </c>
      <c r="AV1482" s="11">
        <v>46.232267</v>
      </c>
      <c r="AW1482" s="11">
        <v>0.117675</v>
      </c>
      <c r="AX1482" s="11">
        <v>0.25388500000000003</v>
      </c>
    </row>
    <row r="1483" spans="45:50" x14ac:dyDescent="0.35">
      <c r="AS1483" s="11" t="s">
        <v>76</v>
      </c>
      <c r="AT1483" s="11">
        <v>1474</v>
      </c>
      <c r="AU1483" s="11">
        <v>-0.52178800000000003</v>
      </c>
      <c r="AV1483" s="11">
        <v>-0.64925699999999997</v>
      </c>
      <c r="AW1483" s="11">
        <v>0.127469</v>
      </c>
      <c r="AX1483" s="11">
        <v>24.429241999999999</v>
      </c>
    </row>
    <row r="1484" spans="45:50" x14ac:dyDescent="0.35">
      <c r="AS1484" s="11" t="s">
        <v>76</v>
      </c>
      <c r="AT1484" s="11">
        <v>1475</v>
      </c>
      <c r="AU1484" s="11">
        <v>-14.034015999999999</v>
      </c>
      <c r="AV1484" s="11">
        <v>-13.377851</v>
      </c>
      <c r="AW1484" s="11">
        <v>0.656165</v>
      </c>
      <c r="AX1484" s="11">
        <v>4.6755339999999999</v>
      </c>
    </row>
    <row r="1485" spans="45:50" x14ac:dyDescent="0.35">
      <c r="AS1485" s="11" t="s">
        <v>83</v>
      </c>
      <c r="AT1485" s="11">
        <v>1476</v>
      </c>
      <c r="AU1485" s="11">
        <v>-12.837892</v>
      </c>
      <c r="AV1485" s="11">
        <v>-12.187853</v>
      </c>
      <c r="AW1485" s="11">
        <v>0.65003900000000003</v>
      </c>
      <c r="AX1485" s="11">
        <v>5.0634410000000001</v>
      </c>
    </row>
    <row r="1486" spans="45:50" x14ac:dyDescent="0.35">
      <c r="AS1486" s="11" t="s">
        <v>78</v>
      </c>
      <c r="AT1486" s="11">
        <v>1477</v>
      </c>
      <c r="AU1486" s="11">
        <v>1.4354899999999999</v>
      </c>
      <c r="AV1486" s="11">
        <v>5.8568579999999999</v>
      </c>
      <c r="AW1486" s="11">
        <v>4.4213680000000002</v>
      </c>
      <c r="AX1486" s="11" t="s">
        <v>77</v>
      </c>
    </row>
    <row r="1487" spans="45:50" x14ac:dyDescent="0.35">
      <c r="AS1487" s="11" t="s">
        <v>83</v>
      </c>
      <c r="AT1487" s="11">
        <v>1478</v>
      </c>
      <c r="AU1487" s="11">
        <v>-10.909369</v>
      </c>
      <c r="AV1487" s="11">
        <v>-10.539491999999999</v>
      </c>
      <c r="AW1487" s="11">
        <v>0.36987700000000001</v>
      </c>
      <c r="AX1487" s="11">
        <v>3.3904529999999999</v>
      </c>
    </row>
    <row r="1488" spans="45:50" x14ac:dyDescent="0.35">
      <c r="AS1488" s="11" t="s">
        <v>78</v>
      </c>
      <c r="AT1488" s="11">
        <v>1479</v>
      </c>
      <c r="AU1488" s="11">
        <v>0.78847</v>
      </c>
      <c r="AV1488" s="11">
        <v>-2.2179549999999999</v>
      </c>
      <c r="AW1488" s="11">
        <v>3.0064250000000001</v>
      </c>
      <c r="AX1488" s="11" t="s">
        <v>77</v>
      </c>
    </row>
    <row r="1489" spans="45:50" x14ac:dyDescent="0.35">
      <c r="AS1489" s="11" t="s">
        <v>76</v>
      </c>
      <c r="AT1489" s="11">
        <v>1480</v>
      </c>
      <c r="AU1489" s="11">
        <v>11.956548</v>
      </c>
      <c r="AV1489" s="11">
        <v>10.683986000000001</v>
      </c>
      <c r="AW1489" s="11">
        <v>1.2725610000000001</v>
      </c>
      <c r="AX1489" s="11">
        <v>10.643216000000001</v>
      </c>
    </row>
    <row r="1490" spans="45:50" x14ac:dyDescent="0.35">
      <c r="AS1490" s="11" t="s">
        <v>76</v>
      </c>
      <c r="AT1490" s="11">
        <v>1481</v>
      </c>
      <c r="AU1490" s="11">
        <v>-27.033852</v>
      </c>
      <c r="AV1490" s="11">
        <v>-24.362103999999999</v>
      </c>
      <c r="AW1490" s="11">
        <v>2.671748</v>
      </c>
      <c r="AX1490" s="11">
        <v>9.8829729999999998</v>
      </c>
    </row>
    <row r="1491" spans="45:50" x14ac:dyDescent="0.35">
      <c r="AS1491" s="11" t="s">
        <v>76</v>
      </c>
      <c r="AT1491" s="11">
        <v>1482</v>
      </c>
      <c r="AU1491" s="11">
        <v>-15.848229999999999</v>
      </c>
      <c r="AV1491" s="11">
        <v>-17.111035999999999</v>
      </c>
      <c r="AW1491" s="11">
        <v>1.262807</v>
      </c>
      <c r="AX1491" s="11">
        <v>7.9681230000000003</v>
      </c>
    </row>
    <row r="1492" spans="45:50" x14ac:dyDescent="0.35">
      <c r="AS1492" s="11" t="s">
        <v>76</v>
      </c>
      <c r="AT1492" s="11">
        <v>1483</v>
      </c>
      <c r="AU1492" s="11">
        <v>-1.420094</v>
      </c>
      <c r="AV1492" s="11">
        <v>-2.2642370000000001</v>
      </c>
      <c r="AW1492" s="11">
        <v>0.84414299999999998</v>
      </c>
      <c r="AX1492" s="11">
        <v>59.442706000000001</v>
      </c>
    </row>
    <row r="1493" spans="45:50" x14ac:dyDescent="0.35">
      <c r="AS1493" s="11" t="s">
        <v>78</v>
      </c>
      <c r="AT1493" s="11">
        <v>1484</v>
      </c>
      <c r="AU1493" s="11">
        <v>11.514934999999999</v>
      </c>
      <c r="AV1493" s="11">
        <v>1.320214</v>
      </c>
      <c r="AW1493" s="11">
        <v>10.194720999999999</v>
      </c>
      <c r="AX1493" s="11">
        <v>88.534768999999997</v>
      </c>
    </row>
    <row r="1494" spans="45:50" x14ac:dyDescent="0.35">
      <c r="AS1494" s="11" t="s">
        <v>76</v>
      </c>
      <c r="AT1494" s="11">
        <v>1485</v>
      </c>
      <c r="AU1494" s="11">
        <v>20.227356</v>
      </c>
      <c r="AV1494" s="11">
        <v>19.106480999999999</v>
      </c>
      <c r="AW1494" s="11">
        <v>1.1208750000000001</v>
      </c>
      <c r="AX1494" s="11">
        <v>5.5413800000000002</v>
      </c>
    </row>
    <row r="1495" spans="45:50" x14ac:dyDescent="0.35">
      <c r="AS1495" s="11" t="s">
        <v>83</v>
      </c>
      <c r="AT1495" s="11">
        <v>1486</v>
      </c>
      <c r="AU1495" s="11">
        <v>-4.7934869999999998</v>
      </c>
      <c r="AV1495" s="11">
        <v>-7.278473</v>
      </c>
      <c r="AW1495" s="11">
        <v>2.4849869999999998</v>
      </c>
      <c r="AX1495" s="11">
        <v>51.840895000000003</v>
      </c>
    </row>
    <row r="1496" spans="45:50" x14ac:dyDescent="0.35">
      <c r="AS1496" s="11" t="s">
        <v>76</v>
      </c>
      <c r="AT1496" s="11">
        <v>1487</v>
      </c>
      <c r="AU1496" s="11">
        <v>-11.2445</v>
      </c>
      <c r="AV1496" s="11">
        <v>-10.306177</v>
      </c>
      <c r="AW1496" s="11">
        <v>0.93832199999999999</v>
      </c>
      <c r="AX1496" s="11">
        <v>8.3447230000000001</v>
      </c>
    </row>
    <row r="1497" spans="45:50" x14ac:dyDescent="0.35">
      <c r="AS1497" s="11" t="s">
        <v>76</v>
      </c>
      <c r="AT1497" s="11">
        <v>1488</v>
      </c>
      <c r="AU1497" s="11">
        <v>21.184054</v>
      </c>
      <c r="AV1497" s="11">
        <v>20.018650999999998</v>
      </c>
      <c r="AW1497" s="11">
        <v>1.165403</v>
      </c>
      <c r="AX1497" s="11">
        <v>5.5013230000000002</v>
      </c>
    </row>
    <row r="1498" spans="45:50" x14ac:dyDescent="0.35">
      <c r="AS1498" s="11" t="s">
        <v>76</v>
      </c>
      <c r="AT1498" s="11">
        <v>1489</v>
      </c>
      <c r="AU1498" s="11">
        <v>-9.1069779999999998</v>
      </c>
      <c r="AV1498" s="11">
        <v>-8.8176939999999995</v>
      </c>
      <c r="AW1498" s="11">
        <v>0.28928399999999999</v>
      </c>
      <c r="AX1498" s="11">
        <v>3.1765119999999998</v>
      </c>
    </row>
    <row r="1499" spans="45:50" x14ac:dyDescent="0.35">
      <c r="AS1499" s="11" t="s">
        <v>78</v>
      </c>
      <c r="AT1499" s="11">
        <v>1490</v>
      </c>
      <c r="AU1499" s="11">
        <v>14.743259</v>
      </c>
      <c r="AV1499" s="11">
        <v>16.800219999999999</v>
      </c>
      <c r="AW1499" s="11">
        <v>2.0569609999999998</v>
      </c>
      <c r="AX1499" s="11">
        <v>13.951872</v>
      </c>
    </row>
    <row r="1500" spans="45:50" x14ac:dyDescent="0.35">
      <c r="AS1500" s="11" t="s">
        <v>76</v>
      </c>
      <c r="AT1500" s="11">
        <v>1491</v>
      </c>
      <c r="AU1500" s="11">
        <v>-9.5092999999999997E-2</v>
      </c>
      <c r="AV1500" s="11">
        <v>0.79213500000000003</v>
      </c>
      <c r="AW1500" s="11">
        <v>0.88722800000000002</v>
      </c>
      <c r="AX1500" s="11" t="s">
        <v>77</v>
      </c>
    </row>
    <row r="1501" spans="45:50" x14ac:dyDescent="0.35">
      <c r="AS1501" s="11" t="s">
        <v>83</v>
      </c>
      <c r="AT1501" s="11">
        <v>1492</v>
      </c>
      <c r="AU1501" s="11">
        <v>-6.1879000000000003E-2</v>
      </c>
      <c r="AV1501" s="11">
        <v>3.9027250000000002</v>
      </c>
      <c r="AW1501" s="11">
        <v>3.964604</v>
      </c>
      <c r="AX1501" s="11" t="s">
        <v>77</v>
      </c>
    </row>
    <row r="1502" spans="45:50" x14ac:dyDescent="0.35">
      <c r="AS1502" s="11" t="s">
        <v>76</v>
      </c>
      <c r="AT1502" s="11">
        <v>1493</v>
      </c>
      <c r="AU1502" s="11">
        <v>-9.8359070000000006</v>
      </c>
      <c r="AV1502" s="11">
        <v>-9.7959929999999993</v>
      </c>
      <c r="AW1502" s="11">
        <v>3.9912999999999997E-2</v>
      </c>
      <c r="AX1502" s="11">
        <v>0.40579300000000001</v>
      </c>
    </row>
    <row r="1503" spans="45:50" x14ac:dyDescent="0.35">
      <c r="AS1503" s="11" t="s">
        <v>76</v>
      </c>
      <c r="AT1503" s="11">
        <v>1494</v>
      </c>
      <c r="AU1503" s="11">
        <v>15.880642999999999</v>
      </c>
      <c r="AV1503" s="11">
        <v>23.640955999999999</v>
      </c>
      <c r="AW1503" s="11">
        <v>7.7603140000000002</v>
      </c>
      <c r="AX1503" s="11">
        <v>48.866495999999998</v>
      </c>
    </row>
    <row r="1504" spans="45:50" x14ac:dyDescent="0.35">
      <c r="AS1504" s="11" t="s">
        <v>76</v>
      </c>
      <c r="AT1504" s="11">
        <v>1495</v>
      </c>
      <c r="AU1504" s="11">
        <v>5.6009089999999997</v>
      </c>
      <c r="AV1504" s="11">
        <v>6.8059430000000001</v>
      </c>
      <c r="AW1504" s="11">
        <v>1.2050339999999999</v>
      </c>
      <c r="AX1504" s="11">
        <v>21.514963000000002</v>
      </c>
    </row>
    <row r="1505" spans="45:50" x14ac:dyDescent="0.35">
      <c r="AS1505" s="11" t="s">
        <v>83</v>
      </c>
      <c r="AT1505" s="11">
        <v>1496</v>
      </c>
      <c r="AU1505" s="11">
        <v>-7.3826010000000002</v>
      </c>
      <c r="AV1505" s="11">
        <v>-7.9356609999999996</v>
      </c>
      <c r="AW1505" s="11">
        <v>0.55306</v>
      </c>
      <c r="AX1505" s="11">
        <v>7.4914019999999999</v>
      </c>
    </row>
    <row r="1506" spans="45:50" x14ac:dyDescent="0.35">
      <c r="AS1506" s="11" t="s">
        <v>76</v>
      </c>
      <c r="AT1506" s="11">
        <v>1497</v>
      </c>
      <c r="AU1506" s="11">
        <v>13.328025</v>
      </c>
      <c r="AV1506" s="11">
        <v>12.813575999999999</v>
      </c>
      <c r="AW1506" s="11">
        <v>0.51444900000000005</v>
      </c>
      <c r="AX1506" s="11">
        <v>3.8599049999999999</v>
      </c>
    </row>
    <row r="1507" spans="45:50" x14ac:dyDescent="0.35">
      <c r="AS1507" s="11" t="s">
        <v>76</v>
      </c>
      <c r="AT1507" s="11">
        <v>1498</v>
      </c>
      <c r="AU1507" s="11">
        <v>-20.407712</v>
      </c>
      <c r="AV1507" s="11">
        <v>-21.546196999999999</v>
      </c>
      <c r="AW1507" s="11">
        <v>1.138485</v>
      </c>
      <c r="AX1507" s="11">
        <v>5.5787009999999997</v>
      </c>
    </row>
    <row r="1508" spans="45:50" x14ac:dyDescent="0.35">
      <c r="AS1508" s="11" t="s">
        <v>76</v>
      </c>
      <c r="AT1508" s="11">
        <v>1499</v>
      </c>
      <c r="AU1508" s="11">
        <v>9.9298380000000002</v>
      </c>
      <c r="AV1508" s="11">
        <v>11.610340000000001</v>
      </c>
      <c r="AW1508" s="11">
        <v>1.6805019999999999</v>
      </c>
      <c r="AX1508" s="11">
        <v>16.923759</v>
      </c>
    </row>
    <row r="1509" spans="45:50" x14ac:dyDescent="0.35">
      <c r="AS1509" s="11" t="s">
        <v>76</v>
      </c>
      <c r="AT1509" s="11">
        <v>1500</v>
      </c>
      <c r="AU1509" s="11">
        <v>45.798746000000001</v>
      </c>
      <c r="AV1509" s="11">
        <v>44.615209999999998</v>
      </c>
      <c r="AW1509" s="11">
        <v>1.1835359999999999</v>
      </c>
      <c r="AX1509" s="11">
        <v>2.5842109999999998</v>
      </c>
    </row>
    <row r="1510" spans="45:50" x14ac:dyDescent="0.35">
      <c r="AS1510" s="11" t="s">
        <v>78</v>
      </c>
      <c r="AT1510" s="11">
        <v>1501</v>
      </c>
      <c r="AU1510" s="11">
        <v>-3.823264</v>
      </c>
      <c r="AV1510" s="11">
        <v>1.7099040000000001</v>
      </c>
      <c r="AW1510" s="11">
        <v>5.5331679999999999</v>
      </c>
      <c r="AX1510" s="11" t="s">
        <v>77</v>
      </c>
    </row>
    <row r="1511" spans="45:50" x14ac:dyDescent="0.35">
      <c r="AS1511" s="11" t="s">
        <v>76</v>
      </c>
      <c r="AT1511" s="11">
        <v>1502</v>
      </c>
      <c r="AU1511" s="11">
        <v>14.557460000000001</v>
      </c>
      <c r="AV1511" s="11">
        <v>15.217487999999999</v>
      </c>
      <c r="AW1511" s="11">
        <v>0.66002799999999995</v>
      </c>
      <c r="AX1511" s="11">
        <v>4.5339520000000002</v>
      </c>
    </row>
    <row r="1512" spans="45:50" x14ac:dyDescent="0.35">
      <c r="AS1512" s="11" t="s">
        <v>76</v>
      </c>
      <c r="AT1512" s="11">
        <v>1503</v>
      </c>
      <c r="AU1512" s="11">
        <v>5.9400069999999996</v>
      </c>
      <c r="AV1512" s="11">
        <v>-0.50426000000000004</v>
      </c>
      <c r="AW1512" s="11">
        <v>6.444267</v>
      </c>
      <c r="AX1512" s="11" t="s">
        <v>77</v>
      </c>
    </row>
    <row r="1513" spans="45:50" x14ac:dyDescent="0.35">
      <c r="AS1513" s="11" t="s">
        <v>76</v>
      </c>
      <c r="AT1513" s="11">
        <v>1504</v>
      </c>
      <c r="AU1513" s="11">
        <v>-10.812478</v>
      </c>
      <c r="AV1513" s="11">
        <v>-10.087306999999999</v>
      </c>
      <c r="AW1513" s="11">
        <v>0.72517200000000004</v>
      </c>
      <c r="AX1513" s="11">
        <v>6.7068019999999997</v>
      </c>
    </row>
    <row r="1514" spans="45:50" x14ac:dyDescent="0.35">
      <c r="AS1514" s="11" t="s">
        <v>83</v>
      </c>
      <c r="AT1514" s="11">
        <v>1505</v>
      </c>
      <c r="AU1514" s="11">
        <v>9.0887740000000008</v>
      </c>
      <c r="AV1514" s="11">
        <v>8.5759260000000008</v>
      </c>
      <c r="AW1514" s="11">
        <v>0.51284799999999997</v>
      </c>
      <c r="AX1514" s="11">
        <v>5.642652</v>
      </c>
    </row>
    <row r="1515" spans="45:50" x14ac:dyDescent="0.35">
      <c r="AS1515" s="11" t="s">
        <v>78</v>
      </c>
      <c r="AT1515" s="11">
        <v>1506</v>
      </c>
      <c r="AU1515" s="11">
        <v>23.739319999999999</v>
      </c>
      <c r="AV1515" s="11">
        <v>31.848075999999999</v>
      </c>
      <c r="AW1515" s="11">
        <v>8.1087550000000004</v>
      </c>
      <c r="AX1515" s="11">
        <v>34.157487000000003</v>
      </c>
    </row>
    <row r="1516" spans="45:50" x14ac:dyDescent="0.35">
      <c r="AS1516" s="11" t="s">
        <v>76</v>
      </c>
      <c r="AT1516" s="11">
        <v>1507</v>
      </c>
      <c r="AU1516" s="11">
        <v>-6.876093</v>
      </c>
      <c r="AV1516" s="11">
        <v>-7.2855980000000002</v>
      </c>
      <c r="AW1516" s="11">
        <v>0.40950599999999998</v>
      </c>
      <c r="AX1516" s="11">
        <v>5.9554999999999998</v>
      </c>
    </row>
    <row r="1517" spans="45:50" x14ac:dyDescent="0.35">
      <c r="AS1517" s="11" t="s">
        <v>76</v>
      </c>
      <c r="AT1517" s="11">
        <v>1508</v>
      </c>
      <c r="AU1517" s="11">
        <v>10.347981000000001</v>
      </c>
      <c r="AV1517" s="11">
        <v>10.873924000000001</v>
      </c>
      <c r="AW1517" s="11">
        <v>0.52594300000000005</v>
      </c>
      <c r="AX1517" s="11">
        <v>5.0825630000000004</v>
      </c>
    </row>
    <row r="1518" spans="45:50" x14ac:dyDescent="0.35">
      <c r="AS1518" s="11" t="s">
        <v>76</v>
      </c>
      <c r="AT1518" s="11">
        <v>1509</v>
      </c>
      <c r="AU1518" s="11">
        <v>-2.520254</v>
      </c>
      <c r="AV1518" s="11">
        <v>-1.1149800000000001</v>
      </c>
      <c r="AW1518" s="11">
        <v>1.4052739999999999</v>
      </c>
      <c r="AX1518" s="11">
        <v>55.759236999999999</v>
      </c>
    </row>
    <row r="1519" spans="45:50" x14ac:dyDescent="0.35">
      <c r="AS1519" s="11" t="s">
        <v>76</v>
      </c>
      <c r="AT1519" s="11">
        <v>1510</v>
      </c>
      <c r="AU1519" s="11">
        <v>-10.909029</v>
      </c>
      <c r="AV1519" s="11">
        <v>-8.0719410000000007</v>
      </c>
      <c r="AW1519" s="11">
        <v>2.8370880000000001</v>
      </c>
      <c r="AX1519" s="11">
        <v>26.006789999999999</v>
      </c>
    </row>
    <row r="1520" spans="45:50" x14ac:dyDescent="0.35">
      <c r="AS1520" s="11" t="s">
        <v>78</v>
      </c>
      <c r="AT1520" s="11">
        <v>1511</v>
      </c>
      <c r="AU1520" s="11">
        <v>-17.201619999999998</v>
      </c>
      <c r="AV1520" s="11">
        <v>-18.523012999999999</v>
      </c>
      <c r="AW1520" s="11">
        <v>1.321394</v>
      </c>
      <c r="AX1520" s="11">
        <v>7.6817989999999998</v>
      </c>
    </row>
    <row r="1521" spans="45:50" x14ac:dyDescent="0.35">
      <c r="AS1521" s="11" t="s">
        <v>76</v>
      </c>
      <c r="AT1521" s="11">
        <v>1512</v>
      </c>
      <c r="AU1521" s="11">
        <v>24.975504000000001</v>
      </c>
      <c r="AV1521" s="11">
        <v>23.231112</v>
      </c>
      <c r="AW1521" s="11">
        <v>1.7443919999999999</v>
      </c>
      <c r="AX1521" s="11">
        <v>6.9844099999999996</v>
      </c>
    </row>
    <row r="1522" spans="45:50" x14ac:dyDescent="0.35">
      <c r="AS1522" s="11" t="s">
        <v>83</v>
      </c>
      <c r="AT1522" s="11">
        <v>1513</v>
      </c>
      <c r="AU1522" s="11">
        <v>-14.144411</v>
      </c>
      <c r="AV1522" s="11">
        <v>-13.45758</v>
      </c>
      <c r="AW1522" s="11">
        <v>0.686832</v>
      </c>
      <c r="AX1522" s="11">
        <v>4.8558510000000004</v>
      </c>
    </row>
    <row r="1523" spans="45:50" x14ac:dyDescent="0.35">
      <c r="AS1523" s="11" t="s">
        <v>76</v>
      </c>
      <c r="AT1523" s="11">
        <v>1514</v>
      </c>
      <c r="AU1523" s="11">
        <v>-2.2930220000000001</v>
      </c>
      <c r="AV1523" s="11">
        <v>-2.562875</v>
      </c>
      <c r="AW1523" s="11">
        <v>0.26985300000000001</v>
      </c>
      <c r="AX1523" s="11">
        <v>11.768462</v>
      </c>
    </row>
    <row r="1524" spans="45:50" x14ac:dyDescent="0.35">
      <c r="AS1524" s="11" t="s">
        <v>76</v>
      </c>
      <c r="AT1524" s="11">
        <v>1515</v>
      </c>
      <c r="AU1524" s="11">
        <v>4.7124990000000002</v>
      </c>
      <c r="AV1524" s="11">
        <v>3.7291189999999999</v>
      </c>
      <c r="AW1524" s="11">
        <v>0.98338000000000003</v>
      </c>
      <c r="AX1524" s="11">
        <v>20.86749</v>
      </c>
    </row>
    <row r="1525" spans="45:50" x14ac:dyDescent="0.35">
      <c r="AS1525" s="11" t="s">
        <v>76</v>
      </c>
      <c r="AT1525" s="11">
        <v>1516</v>
      </c>
      <c r="AU1525" s="11">
        <v>12.685236</v>
      </c>
      <c r="AV1525" s="11">
        <v>11.292183</v>
      </c>
      <c r="AW1525" s="11">
        <v>1.3930530000000001</v>
      </c>
      <c r="AX1525" s="11">
        <v>10.981685000000001</v>
      </c>
    </row>
    <row r="1526" spans="45:50" x14ac:dyDescent="0.35">
      <c r="AS1526" s="11" t="s">
        <v>83</v>
      </c>
      <c r="AT1526" s="11">
        <v>1517</v>
      </c>
      <c r="AU1526" s="11">
        <v>20.656669000000001</v>
      </c>
      <c r="AV1526" s="11">
        <v>22.714376000000001</v>
      </c>
      <c r="AW1526" s="11">
        <v>2.0577070000000002</v>
      </c>
      <c r="AX1526" s="11">
        <v>9.9614670000000007</v>
      </c>
    </row>
    <row r="1527" spans="45:50" x14ac:dyDescent="0.35">
      <c r="AS1527" s="11" t="s">
        <v>78</v>
      </c>
      <c r="AT1527" s="11">
        <v>1518</v>
      </c>
      <c r="AU1527" s="11">
        <v>12.231638</v>
      </c>
      <c r="AV1527" s="11">
        <v>12.001004999999999</v>
      </c>
      <c r="AW1527" s="11">
        <v>0.230633</v>
      </c>
      <c r="AX1527" s="11">
        <v>1.8855409999999999</v>
      </c>
    </row>
    <row r="1528" spans="45:50" x14ac:dyDescent="0.35">
      <c r="AS1528" s="11" t="s">
        <v>76</v>
      </c>
      <c r="AT1528" s="11">
        <v>1519</v>
      </c>
      <c r="AU1528" s="11">
        <v>-28.134475999999999</v>
      </c>
      <c r="AV1528" s="11">
        <v>-26.296554</v>
      </c>
      <c r="AW1528" s="11">
        <v>1.8379220000000001</v>
      </c>
      <c r="AX1528" s="11">
        <v>6.5326329999999997</v>
      </c>
    </row>
    <row r="1529" spans="45:50" x14ac:dyDescent="0.35">
      <c r="AS1529" s="11" t="s">
        <v>76</v>
      </c>
      <c r="AT1529" s="11">
        <v>1520</v>
      </c>
      <c r="AU1529" s="11">
        <v>-4.8866120000000004</v>
      </c>
      <c r="AV1529" s="11">
        <v>-2.4821749999999998</v>
      </c>
      <c r="AW1529" s="11">
        <v>2.4044370000000002</v>
      </c>
      <c r="AX1529" s="11">
        <v>49.204573000000003</v>
      </c>
    </row>
    <row r="1530" spans="45:50" x14ac:dyDescent="0.35">
      <c r="AS1530" s="11" t="s">
        <v>76</v>
      </c>
      <c r="AT1530" s="11">
        <v>1521</v>
      </c>
      <c r="AU1530" s="11">
        <v>-30.526700000000002</v>
      </c>
      <c r="AV1530" s="11">
        <v>-29.301959</v>
      </c>
      <c r="AW1530" s="11">
        <v>1.2247410000000001</v>
      </c>
      <c r="AX1530" s="11">
        <v>4.0120329999999997</v>
      </c>
    </row>
    <row r="1531" spans="45:50" x14ac:dyDescent="0.35">
      <c r="AS1531" s="11" t="s">
        <v>76</v>
      </c>
      <c r="AT1531" s="11">
        <v>1522</v>
      </c>
      <c r="AU1531" s="11">
        <v>12.889233000000001</v>
      </c>
      <c r="AV1531" s="11">
        <v>13.55767</v>
      </c>
      <c r="AW1531" s="11">
        <v>0.66843600000000003</v>
      </c>
      <c r="AX1531" s="11">
        <v>5.1860059999999999</v>
      </c>
    </row>
    <row r="1532" spans="45:50" x14ac:dyDescent="0.35">
      <c r="AS1532" s="11" t="s">
        <v>76</v>
      </c>
      <c r="AT1532" s="11">
        <v>1523</v>
      </c>
      <c r="AU1532" s="11">
        <v>14.153036999999999</v>
      </c>
      <c r="AV1532" s="11">
        <v>14.930064</v>
      </c>
      <c r="AW1532" s="11">
        <v>0.77702700000000002</v>
      </c>
      <c r="AX1532" s="11">
        <v>5.4901799999999996</v>
      </c>
    </row>
    <row r="1533" spans="45:50" x14ac:dyDescent="0.35">
      <c r="AS1533" s="11" t="s">
        <v>83</v>
      </c>
      <c r="AT1533" s="11">
        <v>1524</v>
      </c>
      <c r="AU1533" s="11">
        <v>-1.2014260000000001</v>
      </c>
      <c r="AV1533" s="11">
        <v>1.7447569999999999</v>
      </c>
      <c r="AW1533" s="11">
        <v>2.946183</v>
      </c>
      <c r="AX1533" s="11" t="s">
        <v>77</v>
      </c>
    </row>
    <row r="1534" spans="45:50" x14ac:dyDescent="0.35">
      <c r="AS1534" s="11" t="s">
        <v>78</v>
      </c>
      <c r="AT1534" s="11">
        <v>1525</v>
      </c>
      <c r="AU1534" s="11">
        <v>-29.157173</v>
      </c>
      <c r="AV1534" s="11">
        <v>-26.878094000000001</v>
      </c>
      <c r="AW1534" s="11">
        <v>2.2790789999999999</v>
      </c>
      <c r="AX1534" s="11">
        <v>7.8165290000000001</v>
      </c>
    </row>
    <row r="1535" spans="45:50" x14ac:dyDescent="0.35">
      <c r="AS1535" s="11" t="s">
        <v>83</v>
      </c>
      <c r="AT1535" s="11">
        <v>1526</v>
      </c>
      <c r="AU1535" s="11">
        <v>-11.353180999999999</v>
      </c>
      <c r="AV1535" s="11">
        <v>-12.548762</v>
      </c>
      <c r="AW1535" s="11">
        <v>1.1955819999999999</v>
      </c>
      <c r="AX1535" s="11">
        <v>10.530808</v>
      </c>
    </row>
    <row r="1536" spans="45:50" x14ac:dyDescent="0.35">
      <c r="AS1536" s="11" t="s">
        <v>76</v>
      </c>
      <c r="AT1536" s="11">
        <v>1527</v>
      </c>
      <c r="AU1536" s="11">
        <v>-11.002980000000001</v>
      </c>
      <c r="AV1536" s="11">
        <v>-9.3401650000000007</v>
      </c>
      <c r="AW1536" s="11">
        <v>1.6628149999999999</v>
      </c>
      <c r="AX1536" s="11">
        <v>15.112404</v>
      </c>
    </row>
    <row r="1537" spans="45:50" x14ac:dyDescent="0.35">
      <c r="AS1537" s="11" t="s">
        <v>76</v>
      </c>
      <c r="AT1537" s="11">
        <v>1528</v>
      </c>
      <c r="AU1537" s="11">
        <v>30.874583999999999</v>
      </c>
      <c r="AV1537" s="11">
        <v>32.609656999999999</v>
      </c>
      <c r="AW1537" s="11">
        <v>1.7350730000000001</v>
      </c>
      <c r="AX1537" s="11">
        <v>5.619745</v>
      </c>
    </row>
    <row r="1538" spans="45:50" x14ac:dyDescent="0.35">
      <c r="AS1538" s="11" t="s">
        <v>78</v>
      </c>
      <c r="AT1538" s="11">
        <v>1529</v>
      </c>
      <c r="AU1538" s="11">
        <v>-16.029074000000001</v>
      </c>
      <c r="AV1538" s="11">
        <v>-15.174794</v>
      </c>
      <c r="AW1538" s="11">
        <v>0.85428000000000004</v>
      </c>
      <c r="AX1538" s="11">
        <v>5.3295669999999999</v>
      </c>
    </row>
    <row r="1539" spans="45:50" x14ac:dyDescent="0.35">
      <c r="AS1539" s="11" t="s">
        <v>76</v>
      </c>
      <c r="AT1539" s="11">
        <v>1530</v>
      </c>
      <c r="AU1539" s="11">
        <v>30.780394999999999</v>
      </c>
      <c r="AV1539" s="11">
        <v>34.559016999999997</v>
      </c>
      <c r="AW1539" s="11">
        <v>3.7786219999999999</v>
      </c>
      <c r="AX1539" s="11">
        <v>12.276066999999999</v>
      </c>
    </row>
    <row r="1540" spans="45:50" x14ac:dyDescent="0.35">
      <c r="AS1540" s="11" t="s">
        <v>76</v>
      </c>
      <c r="AT1540" s="11">
        <v>1531</v>
      </c>
      <c r="AU1540" s="11">
        <v>-3.573966</v>
      </c>
      <c r="AV1540" s="11">
        <v>-0.47936099999999998</v>
      </c>
      <c r="AW1540" s="11">
        <v>3.0946060000000002</v>
      </c>
      <c r="AX1540" s="11">
        <v>86.587427000000005</v>
      </c>
    </row>
    <row r="1541" spans="45:50" x14ac:dyDescent="0.35">
      <c r="AS1541" s="11" t="s">
        <v>76</v>
      </c>
      <c r="AT1541" s="11">
        <v>1532</v>
      </c>
      <c r="AU1541" s="11">
        <v>13.738144</v>
      </c>
      <c r="AV1541" s="11">
        <v>16.008123999999999</v>
      </c>
      <c r="AW1541" s="11">
        <v>2.2699790000000002</v>
      </c>
      <c r="AX1541" s="11">
        <v>16.523185999999999</v>
      </c>
    </row>
    <row r="1542" spans="45:50" x14ac:dyDescent="0.35">
      <c r="AS1542" s="11" t="s">
        <v>76</v>
      </c>
      <c r="AT1542" s="11">
        <v>1533</v>
      </c>
      <c r="AU1542" s="11">
        <v>16.942854000000001</v>
      </c>
      <c r="AV1542" s="11">
        <v>18.385356000000002</v>
      </c>
      <c r="AW1542" s="11">
        <v>1.442502</v>
      </c>
      <c r="AX1542" s="11">
        <v>8.5139230000000001</v>
      </c>
    </row>
    <row r="1543" spans="45:50" x14ac:dyDescent="0.35">
      <c r="AS1543" s="11" t="s">
        <v>78</v>
      </c>
      <c r="AT1543" s="11">
        <v>1534</v>
      </c>
      <c r="AU1543" s="11">
        <v>12.646782999999999</v>
      </c>
      <c r="AV1543" s="11">
        <v>10.448149000000001</v>
      </c>
      <c r="AW1543" s="11">
        <v>2.1986340000000002</v>
      </c>
      <c r="AX1543" s="11">
        <v>17.384930000000001</v>
      </c>
    </row>
    <row r="1544" spans="45:50" x14ac:dyDescent="0.35">
      <c r="AS1544" s="11" t="s">
        <v>76</v>
      </c>
      <c r="AT1544" s="11">
        <v>1535</v>
      </c>
      <c r="AU1544" s="11">
        <v>0.58257000000000003</v>
      </c>
      <c r="AV1544" s="11">
        <v>2.0929880000000001</v>
      </c>
      <c r="AW1544" s="11">
        <v>1.510418</v>
      </c>
      <c r="AX1544" s="11" t="s">
        <v>77</v>
      </c>
    </row>
    <row r="1545" spans="45:50" x14ac:dyDescent="0.35">
      <c r="AS1545" s="11" t="s">
        <v>83</v>
      </c>
      <c r="AT1545" s="11">
        <v>1536</v>
      </c>
      <c r="AU1545" s="11">
        <v>-12.625404</v>
      </c>
      <c r="AV1545" s="11">
        <v>-8.3360120000000002</v>
      </c>
      <c r="AW1545" s="11">
        <v>4.2893920000000003</v>
      </c>
      <c r="AX1545" s="11">
        <v>33.974296000000002</v>
      </c>
    </row>
    <row r="1546" spans="45:50" x14ac:dyDescent="0.35">
      <c r="AS1546" s="11" t="s">
        <v>76</v>
      </c>
      <c r="AT1546" s="11">
        <v>1537</v>
      </c>
      <c r="AU1546" s="11">
        <v>43.136203999999999</v>
      </c>
      <c r="AV1546" s="11">
        <v>40.970199999999998</v>
      </c>
      <c r="AW1546" s="11">
        <v>2.166004</v>
      </c>
      <c r="AX1546" s="11">
        <v>5.0213140000000003</v>
      </c>
    </row>
    <row r="1547" spans="45:50" x14ac:dyDescent="0.35">
      <c r="AS1547" s="11" t="s">
        <v>76</v>
      </c>
      <c r="AT1547" s="11">
        <v>1538</v>
      </c>
      <c r="AU1547" s="11">
        <v>-11.65131</v>
      </c>
      <c r="AV1547" s="11">
        <v>-12.782325</v>
      </c>
      <c r="AW1547" s="11">
        <v>1.131016</v>
      </c>
      <c r="AX1547" s="11">
        <v>9.7071970000000007</v>
      </c>
    </row>
    <row r="1548" spans="45:50" x14ac:dyDescent="0.35">
      <c r="AS1548" s="11" t="s">
        <v>78</v>
      </c>
      <c r="AT1548" s="11">
        <v>1539</v>
      </c>
      <c r="AU1548" s="11">
        <v>-2.9120159999999999</v>
      </c>
      <c r="AV1548" s="11">
        <v>-5.4067059999999998</v>
      </c>
      <c r="AW1548" s="11">
        <v>2.4946890000000002</v>
      </c>
      <c r="AX1548" s="11">
        <v>85.668794000000005</v>
      </c>
    </row>
    <row r="1549" spans="45:50" x14ac:dyDescent="0.35">
      <c r="AS1549" s="11" t="s">
        <v>76</v>
      </c>
      <c r="AT1549" s="11">
        <v>1540</v>
      </c>
      <c r="AU1549" s="11">
        <v>8.6756949999999993</v>
      </c>
      <c r="AV1549" s="11">
        <v>7.7632880000000002</v>
      </c>
      <c r="AW1549" s="11">
        <v>0.91240699999999997</v>
      </c>
      <c r="AX1549" s="11">
        <v>10.516819999999999</v>
      </c>
    </row>
    <row r="1550" spans="45:50" x14ac:dyDescent="0.35">
      <c r="AS1550" s="11" t="s">
        <v>76</v>
      </c>
      <c r="AT1550" s="11">
        <v>1541</v>
      </c>
      <c r="AU1550" s="11">
        <v>-10.921120999999999</v>
      </c>
      <c r="AV1550" s="11">
        <v>-8.3487790000000004</v>
      </c>
      <c r="AW1550" s="11">
        <v>2.572343</v>
      </c>
      <c r="AX1550" s="11">
        <v>23.553832</v>
      </c>
    </row>
    <row r="1551" spans="45:50" x14ac:dyDescent="0.35">
      <c r="AS1551" s="11" t="s">
        <v>76</v>
      </c>
      <c r="AT1551" s="11">
        <v>1542</v>
      </c>
      <c r="AU1551" s="11">
        <v>9.2922759999999993</v>
      </c>
      <c r="AV1551" s="11">
        <v>7.0668610000000003</v>
      </c>
      <c r="AW1551" s="11">
        <v>2.2254149999999999</v>
      </c>
      <c r="AX1551" s="11">
        <v>23.949082000000001</v>
      </c>
    </row>
    <row r="1552" spans="45:50" x14ac:dyDescent="0.35">
      <c r="AS1552" s="11" t="s">
        <v>83</v>
      </c>
      <c r="AT1552" s="11">
        <v>1543</v>
      </c>
      <c r="AU1552" s="11">
        <v>29.083214999999999</v>
      </c>
      <c r="AV1552" s="11">
        <v>31.753339</v>
      </c>
      <c r="AW1552" s="11">
        <v>2.6701239999999999</v>
      </c>
      <c r="AX1552" s="11">
        <v>9.1809799999999999</v>
      </c>
    </row>
    <row r="1553" spans="45:50" x14ac:dyDescent="0.35">
      <c r="AS1553" s="11" t="s">
        <v>76</v>
      </c>
      <c r="AT1553" s="11">
        <v>1544</v>
      </c>
      <c r="AU1553" s="11">
        <v>-10.978566000000001</v>
      </c>
      <c r="AV1553" s="11">
        <v>-8.3732860000000002</v>
      </c>
      <c r="AW1553" s="11">
        <v>2.6052789999999999</v>
      </c>
      <c r="AX1553" s="11">
        <v>23.730595999999998</v>
      </c>
    </row>
    <row r="1554" spans="45:50" x14ac:dyDescent="0.35">
      <c r="AS1554" s="11" t="s">
        <v>76</v>
      </c>
      <c r="AT1554" s="11">
        <v>1545</v>
      </c>
      <c r="AU1554" s="11">
        <v>5.3525119999999999</v>
      </c>
      <c r="AV1554" s="11">
        <v>3.3307410000000002</v>
      </c>
      <c r="AW1554" s="11">
        <v>2.0217719999999999</v>
      </c>
      <c r="AX1554" s="11">
        <v>37.772385999999997</v>
      </c>
    </row>
    <row r="1555" spans="45:50" x14ac:dyDescent="0.35">
      <c r="AS1555" s="11" t="s">
        <v>76</v>
      </c>
      <c r="AT1555" s="11">
        <v>1546</v>
      </c>
      <c r="AU1555" s="11">
        <v>-3.5746699999999998</v>
      </c>
      <c r="AV1555" s="11">
        <v>-5.2266870000000001</v>
      </c>
      <c r="AW1555" s="11">
        <v>1.6520170000000001</v>
      </c>
      <c r="AX1555" s="11">
        <v>46.214523</v>
      </c>
    </row>
    <row r="1556" spans="45:50" x14ac:dyDescent="0.35">
      <c r="AS1556" s="11" t="s">
        <v>78</v>
      </c>
      <c r="AT1556" s="11">
        <v>1547</v>
      </c>
      <c r="AU1556" s="11">
        <v>16.039904</v>
      </c>
      <c r="AV1556" s="11">
        <v>25.512598000000001</v>
      </c>
      <c r="AW1556" s="11">
        <v>9.4726949999999999</v>
      </c>
      <c r="AX1556" s="11">
        <v>59.057054999999998</v>
      </c>
    </row>
    <row r="1557" spans="45:50" x14ac:dyDescent="0.35">
      <c r="AS1557" s="11" t="s">
        <v>83</v>
      </c>
      <c r="AT1557" s="11">
        <v>1548</v>
      </c>
      <c r="AU1557" s="11">
        <v>33.963273999999998</v>
      </c>
      <c r="AV1557" s="11">
        <v>26.620867000000001</v>
      </c>
      <c r="AW1557" s="11">
        <v>7.3424069999999997</v>
      </c>
      <c r="AX1557" s="11">
        <v>21.618668</v>
      </c>
    </row>
    <row r="1558" spans="45:50" x14ac:dyDescent="0.35">
      <c r="AS1558" s="11" t="s">
        <v>76</v>
      </c>
      <c r="AT1558" s="11">
        <v>1549</v>
      </c>
      <c r="AU1558" s="11">
        <v>11.070084</v>
      </c>
      <c r="AV1558" s="11">
        <v>11.630720999999999</v>
      </c>
      <c r="AW1558" s="11">
        <v>0.56063700000000005</v>
      </c>
      <c r="AX1558" s="11">
        <v>5.0644349999999996</v>
      </c>
    </row>
    <row r="1559" spans="45:50" x14ac:dyDescent="0.35">
      <c r="AS1559" s="11" t="s">
        <v>76</v>
      </c>
      <c r="AT1559" s="11">
        <v>1550</v>
      </c>
      <c r="AU1559" s="11">
        <v>12.298313</v>
      </c>
      <c r="AV1559" s="11">
        <v>10.394218</v>
      </c>
      <c r="AW1559" s="11">
        <v>1.9040950000000001</v>
      </c>
      <c r="AX1559" s="11">
        <v>15.482571999999999</v>
      </c>
    </row>
    <row r="1560" spans="45:50" x14ac:dyDescent="0.35">
      <c r="AS1560" s="11" t="s">
        <v>78</v>
      </c>
      <c r="AT1560" s="11">
        <v>1551</v>
      </c>
      <c r="AU1560" s="11">
        <v>-16.997067000000001</v>
      </c>
      <c r="AV1560" s="11">
        <v>-17.533128000000001</v>
      </c>
      <c r="AW1560" s="11">
        <v>0.53606100000000001</v>
      </c>
      <c r="AX1560" s="11">
        <v>3.153842</v>
      </c>
    </row>
    <row r="1561" spans="45:50" x14ac:dyDescent="0.35">
      <c r="AS1561" s="11" t="s">
        <v>83</v>
      </c>
      <c r="AT1561" s="11">
        <v>1552</v>
      </c>
      <c r="AU1561" s="11">
        <v>0.36289199999999999</v>
      </c>
      <c r="AV1561" s="11">
        <v>-3.0290530000000002</v>
      </c>
      <c r="AW1561" s="11">
        <v>3.3919450000000002</v>
      </c>
      <c r="AX1561" s="11" t="s">
        <v>77</v>
      </c>
    </row>
    <row r="1562" spans="45:50" x14ac:dyDescent="0.35">
      <c r="AS1562" s="11" t="s">
        <v>76</v>
      </c>
      <c r="AT1562" s="11">
        <v>1553</v>
      </c>
      <c r="AU1562" s="11">
        <v>-2.053957</v>
      </c>
      <c r="AV1562" s="11">
        <v>-3.9014250000000001</v>
      </c>
      <c r="AW1562" s="11">
        <v>1.8474680000000001</v>
      </c>
      <c r="AX1562" s="11">
        <v>89.946779000000006</v>
      </c>
    </row>
    <row r="1563" spans="45:50" x14ac:dyDescent="0.35">
      <c r="AS1563" s="11" t="s">
        <v>76</v>
      </c>
      <c r="AT1563" s="11">
        <v>1554</v>
      </c>
      <c r="AU1563" s="11">
        <v>19.850728</v>
      </c>
      <c r="AV1563" s="11">
        <v>21.029872000000001</v>
      </c>
      <c r="AW1563" s="11">
        <v>1.179144</v>
      </c>
      <c r="AX1563" s="11">
        <v>5.9400529999999998</v>
      </c>
    </row>
    <row r="1564" spans="45:50" x14ac:dyDescent="0.35">
      <c r="AS1564" s="11" t="s">
        <v>76</v>
      </c>
      <c r="AT1564" s="11">
        <v>1555</v>
      </c>
      <c r="AU1564" s="11">
        <v>-12.280234</v>
      </c>
      <c r="AV1564" s="11">
        <v>-11.502623</v>
      </c>
      <c r="AW1564" s="11">
        <v>0.77761100000000005</v>
      </c>
      <c r="AX1564" s="11">
        <v>6.3322190000000003</v>
      </c>
    </row>
    <row r="1565" spans="45:50" x14ac:dyDescent="0.35">
      <c r="AS1565" s="11" t="s">
        <v>76</v>
      </c>
      <c r="AT1565" s="11">
        <v>1556</v>
      </c>
      <c r="AU1565" s="11">
        <v>2.0318909999999999</v>
      </c>
      <c r="AV1565" s="11">
        <v>-0.801512</v>
      </c>
      <c r="AW1565" s="11">
        <v>2.8334030000000001</v>
      </c>
      <c r="AX1565" s="11" t="s">
        <v>77</v>
      </c>
    </row>
    <row r="1566" spans="45:50" x14ac:dyDescent="0.35">
      <c r="AS1566" s="11" t="s">
        <v>78</v>
      </c>
      <c r="AT1566" s="11">
        <v>1557</v>
      </c>
      <c r="AU1566" s="11">
        <v>7.4707059999999998</v>
      </c>
      <c r="AV1566" s="11">
        <v>10.286109</v>
      </c>
      <c r="AW1566" s="11">
        <v>2.8154029999999999</v>
      </c>
      <c r="AX1566" s="11">
        <v>37.685898999999999</v>
      </c>
    </row>
    <row r="1567" spans="45:50" x14ac:dyDescent="0.35">
      <c r="AS1567" s="11" t="s">
        <v>76</v>
      </c>
      <c r="AT1567" s="11">
        <v>1558</v>
      </c>
      <c r="AU1567" s="11">
        <v>7.053477</v>
      </c>
      <c r="AV1567" s="11">
        <v>10.139832</v>
      </c>
      <c r="AW1567" s="11">
        <v>3.086354</v>
      </c>
      <c r="AX1567" s="11">
        <v>43.756495000000001</v>
      </c>
    </row>
    <row r="1568" spans="45:50" x14ac:dyDescent="0.35">
      <c r="AS1568" s="11" t="s">
        <v>83</v>
      </c>
      <c r="AT1568" s="11">
        <v>1559</v>
      </c>
      <c r="AU1568" s="11">
        <v>-5.1436320000000002</v>
      </c>
      <c r="AV1568" s="11">
        <v>-6.1799770000000001</v>
      </c>
      <c r="AW1568" s="11">
        <v>1.0363450000000001</v>
      </c>
      <c r="AX1568" s="11">
        <v>20.148108000000001</v>
      </c>
    </row>
    <row r="1569" spans="45:50" x14ac:dyDescent="0.35">
      <c r="AS1569" s="11" t="s">
        <v>76</v>
      </c>
      <c r="AT1569" s="11">
        <v>1560</v>
      </c>
      <c r="AU1569" s="11">
        <v>-4.4061139999999996</v>
      </c>
      <c r="AV1569" s="11">
        <v>-7.8218050000000003</v>
      </c>
      <c r="AW1569" s="11">
        <v>3.4156909999999998</v>
      </c>
      <c r="AX1569" s="11">
        <v>77.521614999999997</v>
      </c>
    </row>
    <row r="1570" spans="45:50" x14ac:dyDescent="0.35">
      <c r="AS1570" s="11" t="s">
        <v>76</v>
      </c>
      <c r="AT1570" s="11">
        <v>1561</v>
      </c>
      <c r="AU1570" s="11">
        <v>2.413808</v>
      </c>
      <c r="AV1570" s="11">
        <v>1.8576280000000001</v>
      </c>
      <c r="AW1570" s="11">
        <v>0.55618000000000001</v>
      </c>
      <c r="AX1570" s="11">
        <v>23.041588999999998</v>
      </c>
    </row>
    <row r="1571" spans="45:50" x14ac:dyDescent="0.35">
      <c r="AS1571" s="11" t="s">
        <v>76</v>
      </c>
      <c r="AT1571" s="11">
        <v>1562</v>
      </c>
      <c r="AU1571" s="11">
        <v>7.6774990000000001</v>
      </c>
      <c r="AV1571" s="11">
        <v>10.484429</v>
      </c>
      <c r="AW1571" s="11">
        <v>2.8069289999999998</v>
      </c>
      <c r="AX1571" s="11">
        <v>36.560464000000003</v>
      </c>
    </row>
    <row r="1572" spans="45:50" x14ac:dyDescent="0.35">
      <c r="AS1572" s="11" t="s">
        <v>76</v>
      </c>
      <c r="AT1572" s="11">
        <v>1563</v>
      </c>
      <c r="AU1572" s="11">
        <v>-18.109643999999999</v>
      </c>
      <c r="AV1572" s="11">
        <v>-17.373359000000001</v>
      </c>
      <c r="AW1572" s="11">
        <v>0.73628499999999997</v>
      </c>
      <c r="AX1572" s="11">
        <v>4.0657059999999996</v>
      </c>
    </row>
    <row r="1573" spans="45:50" x14ac:dyDescent="0.35">
      <c r="AS1573" s="11" t="s">
        <v>76</v>
      </c>
      <c r="AT1573" s="11">
        <v>1564</v>
      </c>
      <c r="AU1573" s="11">
        <v>-14.595969999999999</v>
      </c>
      <c r="AV1573" s="11">
        <v>-14.173752</v>
      </c>
      <c r="AW1573" s="11">
        <v>0.42221900000000001</v>
      </c>
      <c r="AX1573" s="11">
        <v>2.8927070000000001</v>
      </c>
    </row>
    <row r="1574" spans="45:50" x14ac:dyDescent="0.35">
      <c r="AS1574" s="11" t="s">
        <v>78</v>
      </c>
      <c r="AT1574" s="11">
        <v>1565</v>
      </c>
      <c r="AU1574" s="11">
        <v>-1.866581</v>
      </c>
      <c r="AV1574" s="11">
        <v>3.1958E-2</v>
      </c>
      <c r="AW1574" s="11">
        <v>1.898539</v>
      </c>
      <c r="AX1574" s="11" t="s">
        <v>77</v>
      </c>
    </row>
    <row r="1575" spans="45:50" x14ac:dyDescent="0.35">
      <c r="AS1575" s="11" t="s">
        <v>83</v>
      </c>
      <c r="AT1575" s="11">
        <v>1566</v>
      </c>
      <c r="AU1575" s="11">
        <v>-10.979974</v>
      </c>
      <c r="AV1575" s="11">
        <v>-9.5924960000000006</v>
      </c>
      <c r="AW1575" s="11">
        <v>1.3874770000000001</v>
      </c>
      <c r="AX1575" s="11">
        <v>12.636434</v>
      </c>
    </row>
    <row r="1576" spans="45:50" x14ac:dyDescent="0.35">
      <c r="AS1576" s="11" t="s">
        <v>76</v>
      </c>
      <c r="AT1576" s="11">
        <v>1567</v>
      </c>
      <c r="AU1576" s="11">
        <v>3.1826180000000002</v>
      </c>
      <c r="AV1576" s="11">
        <v>3.8314300000000001</v>
      </c>
      <c r="AW1576" s="11">
        <v>0.64881200000000006</v>
      </c>
      <c r="AX1576" s="11">
        <v>20.386101</v>
      </c>
    </row>
    <row r="1577" spans="45:50" x14ac:dyDescent="0.35">
      <c r="AS1577" s="11" t="s">
        <v>83</v>
      </c>
      <c r="AT1577" s="11">
        <v>1568</v>
      </c>
      <c r="AU1577" s="11">
        <v>-11.210959000000001</v>
      </c>
      <c r="AV1577" s="11">
        <v>-11.283925999999999</v>
      </c>
      <c r="AW1577" s="11">
        <v>7.2967000000000004E-2</v>
      </c>
      <c r="AX1577" s="11">
        <v>0.65085700000000002</v>
      </c>
    </row>
    <row r="1578" spans="45:50" x14ac:dyDescent="0.35">
      <c r="AS1578" s="11" t="s">
        <v>78</v>
      </c>
      <c r="AT1578" s="11">
        <v>1569</v>
      </c>
      <c r="AU1578" s="11">
        <v>15.728339999999999</v>
      </c>
      <c r="AV1578" s="11">
        <v>14.781855</v>
      </c>
      <c r="AW1578" s="11">
        <v>0.94648600000000005</v>
      </c>
      <c r="AX1578" s="11">
        <v>6.0177100000000001</v>
      </c>
    </row>
    <row r="1579" spans="45:50" x14ac:dyDescent="0.35">
      <c r="AS1579" s="11" t="s">
        <v>76</v>
      </c>
      <c r="AT1579" s="11">
        <v>1570</v>
      </c>
      <c r="AU1579" s="11">
        <v>-18.673983</v>
      </c>
      <c r="AV1579" s="11">
        <v>-17.674196999999999</v>
      </c>
      <c r="AW1579" s="11">
        <v>0.99978599999999995</v>
      </c>
      <c r="AX1579" s="11">
        <v>5.3538990000000002</v>
      </c>
    </row>
    <row r="1580" spans="45:50" x14ac:dyDescent="0.35">
      <c r="AS1580" s="11" t="s">
        <v>76</v>
      </c>
      <c r="AT1580" s="11">
        <v>1571</v>
      </c>
      <c r="AU1580" s="11">
        <v>35.730269</v>
      </c>
      <c r="AV1580" s="11">
        <v>33.008056000000003</v>
      </c>
      <c r="AW1580" s="11">
        <v>2.722213</v>
      </c>
      <c r="AX1580" s="11">
        <v>7.6187860000000001</v>
      </c>
    </row>
    <row r="1581" spans="45:50" x14ac:dyDescent="0.35">
      <c r="AS1581" s="11" t="s">
        <v>76</v>
      </c>
      <c r="AT1581" s="11">
        <v>1572</v>
      </c>
      <c r="AU1581" s="11">
        <v>-0.75430200000000003</v>
      </c>
      <c r="AV1581" s="11">
        <v>3.8725420000000002</v>
      </c>
      <c r="AW1581" s="11">
        <v>4.6268440000000002</v>
      </c>
      <c r="AX1581" s="11" t="s">
        <v>77</v>
      </c>
    </row>
    <row r="1582" spans="45:50" x14ac:dyDescent="0.35">
      <c r="AS1582" s="11" t="s">
        <v>76</v>
      </c>
      <c r="AT1582" s="11">
        <v>1573</v>
      </c>
      <c r="AU1582" s="11">
        <v>-8.3610620000000004</v>
      </c>
      <c r="AV1582" s="11">
        <v>-11.124821000000001</v>
      </c>
      <c r="AW1582" s="11">
        <v>2.7637589999999999</v>
      </c>
      <c r="AX1582" s="11">
        <v>33.055120000000002</v>
      </c>
    </row>
    <row r="1583" spans="45:50" x14ac:dyDescent="0.35">
      <c r="AS1583" s="11" t="s">
        <v>76</v>
      </c>
      <c r="AT1583" s="11">
        <v>1574</v>
      </c>
      <c r="AU1583" s="11">
        <v>-18.344054</v>
      </c>
      <c r="AV1583" s="11">
        <v>-13.536697</v>
      </c>
      <c r="AW1583" s="11">
        <v>4.8073569999999997</v>
      </c>
      <c r="AX1583" s="11">
        <v>26.206620000000001</v>
      </c>
    </row>
    <row r="1584" spans="45:50" x14ac:dyDescent="0.35">
      <c r="AS1584" s="11" t="s">
        <v>78</v>
      </c>
      <c r="AT1584" s="11">
        <v>1575</v>
      </c>
      <c r="AU1584" s="11">
        <v>9.3602500000000006</v>
      </c>
      <c r="AV1584" s="11">
        <v>11.976794</v>
      </c>
      <c r="AW1584" s="11">
        <v>2.6165440000000002</v>
      </c>
      <c r="AX1584" s="11">
        <v>27.953786000000001</v>
      </c>
    </row>
    <row r="1585" spans="45:50" x14ac:dyDescent="0.35">
      <c r="AS1585" s="11" t="s">
        <v>76</v>
      </c>
      <c r="AT1585" s="11">
        <v>1576</v>
      </c>
      <c r="AU1585" s="11">
        <v>-18.475027999999998</v>
      </c>
      <c r="AV1585" s="11">
        <v>-18.720213999999999</v>
      </c>
      <c r="AW1585" s="11">
        <v>0.24518599999999999</v>
      </c>
      <c r="AX1585" s="11">
        <v>1.3271219999999999</v>
      </c>
    </row>
    <row r="1586" spans="45:50" x14ac:dyDescent="0.35">
      <c r="AS1586" s="11" t="s">
        <v>76</v>
      </c>
      <c r="AT1586" s="11">
        <v>1577</v>
      </c>
      <c r="AU1586" s="11">
        <v>8.0701420000000006</v>
      </c>
      <c r="AV1586" s="11">
        <v>7.5124719999999998</v>
      </c>
      <c r="AW1586" s="11">
        <v>0.55767</v>
      </c>
      <c r="AX1586" s="11">
        <v>6.9102829999999997</v>
      </c>
    </row>
    <row r="1587" spans="45:50" x14ac:dyDescent="0.35">
      <c r="AS1587" s="11" t="s">
        <v>83</v>
      </c>
      <c r="AT1587" s="11">
        <v>1578</v>
      </c>
      <c r="AU1587" s="11">
        <v>-11.779351999999999</v>
      </c>
      <c r="AV1587" s="11">
        <v>-9.9849800000000002</v>
      </c>
      <c r="AW1587" s="11">
        <v>1.7943720000000001</v>
      </c>
      <c r="AX1587" s="11">
        <v>15.233197000000001</v>
      </c>
    </row>
    <row r="1588" spans="45:50" x14ac:dyDescent="0.35">
      <c r="AS1588" s="11" t="s">
        <v>76</v>
      </c>
      <c r="AT1588" s="11">
        <v>1579</v>
      </c>
      <c r="AU1588" s="11">
        <v>25.267164000000001</v>
      </c>
      <c r="AV1588" s="11">
        <v>26.649795999999998</v>
      </c>
      <c r="AW1588" s="11">
        <v>1.3826320000000001</v>
      </c>
      <c r="AX1588" s="11">
        <v>5.4720500000000003</v>
      </c>
    </row>
    <row r="1589" spans="45:50" x14ac:dyDescent="0.35">
      <c r="AS1589" s="11" t="s">
        <v>76</v>
      </c>
      <c r="AT1589" s="11">
        <v>1580</v>
      </c>
      <c r="AU1589" s="11">
        <v>-0.47786400000000001</v>
      </c>
      <c r="AV1589" s="11">
        <v>0.25732100000000002</v>
      </c>
      <c r="AW1589" s="11">
        <v>0.73518499999999998</v>
      </c>
      <c r="AX1589" s="11" t="s">
        <v>77</v>
      </c>
    </row>
    <row r="1590" spans="45:50" x14ac:dyDescent="0.35">
      <c r="AS1590" s="11" t="s">
        <v>76</v>
      </c>
      <c r="AT1590" s="11">
        <v>1581</v>
      </c>
      <c r="AU1590" s="11">
        <v>-20.672352</v>
      </c>
      <c r="AV1590" s="11">
        <v>-19.410072</v>
      </c>
      <c r="AW1590" s="11">
        <v>1.2622800000000001</v>
      </c>
      <c r="AX1590" s="11">
        <v>6.1061259999999997</v>
      </c>
    </row>
    <row r="1591" spans="45:50" x14ac:dyDescent="0.35">
      <c r="AS1591" s="11" t="s">
        <v>78</v>
      </c>
      <c r="AT1591" s="11">
        <v>1582</v>
      </c>
      <c r="AU1591" s="11">
        <v>22.824621</v>
      </c>
      <c r="AV1591" s="11">
        <v>12.418715000000001</v>
      </c>
      <c r="AW1591" s="11">
        <v>10.405906</v>
      </c>
      <c r="AX1591" s="11">
        <v>45.590705999999997</v>
      </c>
    </row>
    <row r="1592" spans="45:50" x14ac:dyDescent="0.35">
      <c r="AS1592" s="11" t="s">
        <v>83</v>
      </c>
      <c r="AT1592" s="11">
        <v>1583</v>
      </c>
      <c r="AU1592" s="11">
        <v>-9.7294750000000008</v>
      </c>
      <c r="AV1592" s="11">
        <v>-10.762650000000001</v>
      </c>
      <c r="AW1592" s="11">
        <v>1.033175</v>
      </c>
      <c r="AX1592" s="11">
        <v>10.619024</v>
      </c>
    </row>
    <row r="1593" spans="45:50" x14ac:dyDescent="0.35">
      <c r="AS1593" s="11" t="s">
        <v>76</v>
      </c>
      <c r="AT1593" s="11">
        <v>1584</v>
      </c>
      <c r="AU1593" s="11">
        <v>8.7058809999999998</v>
      </c>
      <c r="AV1593" s="11">
        <v>6.027863</v>
      </c>
      <c r="AW1593" s="11">
        <v>2.6780170000000001</v>
      </c>
      <c r="AX1593" s="11">
        <v>30.761013999999999</v>
      </c>
    </row>
    <row r="1594" spans="45:50" x14ac:dyDescent="0.35">
      <c r="AS1594" s="11" t="s">
        <v>76</v>
      </c>
      <c r="AT1594" s="11">
        <v>1585</v>
      </c>
      <c r="AU1594" s="11">
        <v>7.7610229999999998</v>
      </c>
      <c r="AV1594" s="11">
        <v>7.6807460000000001</v>
      </c>
      <c r="AW1594" s="11">
        <v>8.0277000000000001E-2</v>
      </c>
      <c r="AX1594" s="11">
        <v>1.0343599999999999</v>
      </c>
    </row>
    <row r="1595" spans="45:50" x14ac:dyDescent="0.35">
      <c r="AS1595" s="11" t="s">
        <v>78</v>
      </c>
      <c r="AT1595" s="11">
        <v>1586</v>
      </c>
      <c r="AU1595" s="11">
        <v>3.1144259999999999</v>
      </c>
      <c r="AV1595" s="11">
        <v>2.5094319999999999</v>
      </c>
      <c r="AW1595" s="11">
        <v>0.60499400000000003</v>
      </c>
      <c r="AX1595" s="11">
        <v>19.425535</v>
      </c>
    </row>
    <row r="1596" spans="45:50" x14ac:dyDescent="0.35">
      <c r="AS1596" s="11" t="s">
        <v>76</v>
      </c>
      <c r="AT1596" s="11">
        <v>1587</v>
      </c>
      <c r="AU1596" s="11">
        <v>5.8466620000000002</v>
      </c>
      <c r="AV1596" s="11">
        <v>6.5002750000000002</v>
      </c>
      <c r="AW1596" s="11">
        <v>0.653613</v>
      </c>
      <c r="AX1596" s="11">
        <v>11.179254</v>
      </c>
    </row>
    <row r="1597" spans="45:50" x14ac:dyDescent="0.35">
      <c r="AS1597" s="11" t="s">
        <v>83</v>
      </c>
      <c r="AT1597" s="11">
        <v>1588</v>
      </c>
      <c r="AU1597" s="11">
        <v>10.282940999999999</v>
      </c>
      <c r="AV1597" s="11">
        <v>13.116296999999999</v>
      </c>
      <c r="AW1597" s="11">
        <v>2.8333560000000002</v>
      </c>
      <c r="AX1597" s="11">
        <v>27.553944000000001</v>
      </c>
    </row>
    <row r="1598" spans="45:50" x14ac:dyDescent="0.35">
      <c r="AS1598" s="11" t="s">
        <v>76</v>
      </c>
      <c r="AT1598" s="11">
        <v>1589</v>
      </c>
      <c r="AU1598" s="11">
        <v>0.33733299999999999</v>
      </c>
      <c r="AV1598" s="11">
        <v>1.6777010000000001</v>
      </c>
      <c r="AW1598" s="11">
        <v>1.340368</v>
      </c>
      <c r="AX1598" s="11" t="s">
        <v>77</v>
      </c>
    </row>
    <row r="1599" spans="45:50" x14ac:dyDescent="0.35">
      <c r="AS1599" s="11" t="s">
        <v>76</v>
      </c>
      <c r="AT1599" s="11">
        <v>1590</v>
      </c>
      <c r="AU1599" s="11">
        <v>-19.962741000000001</v>
      </c>
      <c r="AV1599" s="11">
        <v>-17.167999999999999</v>
      </c>
      <c r="AW1599" s="11">
        <v>2.7947410000000001</v>
      </c>
      <c r="AX1599" s="11">
        <v>13.999786</v>
      </c>
    </row>
    <row r="1600" spans="45:50" x14ac:dyDescent="0.35">
      <c r="AS1600" s="11" t="s">
        <v>76</v>
      </c>
      <c r="AT1600" s="11">
        <v>1591</v>
      </c>
      <c r="AU1600" s="11">
        <v>-7.1119300000000001</v>
      </c>
      <c r="AV1600" s="11">
        <v>-3.5799050000000001</v>
      </c>
      <c r="AW1600" s="11">
        <v>3.532025</v>
      </c>
      <c r="AX1600" s="11">
        <v>49.663387</v>
      </c>
    </row>
    <row r="1601" spans="45:50" x14ac:dyDescent="0.35">
      <c r="AS1601" s="11" t="s">
        <v>76</v>
      </c>
      <c r="AT1601" s="11">
        <v>1592</v>
      </c>
      <c r="AU1601" s="11">
        <v>-20.224142000000001</v>
      </c>
      <c r="AV1601" s="11">
        <v>-19.978372</v>
      </c>
      <c r="AW1601" s="11">
        <v>0.24576999999999999</v>
      </c>
      <c r="AX1601" s="11">
        <v>1.215231</v>
      </c>
    </row>
    <row r="1602" spans="45:50" x14ac:dyDescent="0.35">
      <c r="AS1602" s="11" t="s">
        <v>76</v>
      </c>
      <c r="AT1602" s="11">
        <v>1593</v>
      </c>
      <c r="AU1602" s="11">
        <v>4.9451929999999997</v>
      </c>
      <c r="AV1602" s="11">
        <v>3.100552</v>
      </c>
      <c r="AW1602" s="11">
        <v>1.844641</v>
      </c>
      <c r="AX1602" s="11">
        <v>37.301707</v>
      </c>
    </row>
    <row r="1603" spans="45:50" x14ac:dyDescent="0.35">
      <c r="AS1603" s="11" t="s">
        <v>78</v>
      </c>
      <c r="AT1603" s="11">
        <v>1594</v>
      </c>
      <c r="AU1603" s="11">
        <v>25.538392000000002</v>
      </c>
      <c r="AV1603" s="11">
        <v>25.790579000000001</v>
      </c>
      <c r="AW1603" s="11">
        <v>0.25218699999999999</v>
      </c>
      <c r="AX1603" s="11">
        <v>0.98748199999999997</v>
      </c>
    </row>
    <row r="1604" spans="45:50" x14ac:dyDescent="0.35">
      <c r="AS1604" s="11" t="s">
        <v>83</v>
      </c>
      <c r="AT1604" s="11">
        <v>1595</v>
      </c>
      <c r="AU1604" s="11">
        <v>15.398842</v>
      </c>
      <c r="AV1604" s="11">
        <v>13.780908999999999</v>
      </c>
      <c r="AW1604" s="11">
        <v>1.6179330000000001</v>
      </c>
      <c r="AX1604" s="11">
        <v>10.506848</v>
      </c>
    </row>
    <row r="1605" spans="45:50" x14ac:dyDescent="0.35">
      <c r="AS1605" s="11" t="s">
        <v>76</v>
      </c>
      <c r="AT1605" s="11">
        <v>1596</v>
      </c>
      <c r="AU1605" s="11">
        <v>10.802</v>
      </c>
      <c r="AV1605" s="11">
        <v>9.9587339999999998</v>
      </c>
      <c r="AW1605" s="11">
        <v>0.84326599999999996</v>
      </c>
      <c r="AX1605" s="11">
        <v>7.8065749999999996</v>
      </c>
    </row>
    <row r="1606" spans="45:50" x14ac:dyDescent="0.35">
      <c r="AS1606" s="11" t="s">
        <v>76</v>
      </c>
      <c r="AT1606" s="11">
        <v>1597</v>
      </c>
      <c r="AU1606" s="11">
        <v>-0.87268199999999996</v>
      </c>
      <c r="AV1606" s="11">
        <v>-4.4394270000000002</v>
      </c>
      <c r="AW1606" s="11">
        <v>3.5667439999999999</v>
      </c>
      <c r="AX1606" s="11" t="s">
        <v>77</v>
      </c>
    </row>
    <row r="1607" spans="45:50" x14ac:dyDescent="0.35">
      <c r="AS1607" s="11" t="s">
        <v>76</v>
      </c>
      <c r="AT1607" s="11">
        <v>1598</v>
      </c>
      <c r="AU1607" s="11">
        <v>35.569473000000002</v>
      </c>
      <c r="AV1607" s="11">
        <v>34.684162999999998</v>
      </c>
      <c r="AW1607" s="11">
        <v>0.88531000000000004</v>
      </c>
      <c r="AX1607" s="11">
        <v>2.4889610000000002</v>
      </c>
    </row>
    <row r="1608" spans="45:50" x14ac:dyDescent="0.35">
      <c r="AS1608" s="11" t="s">
        <v>78</v>
      </c>
      <c r="AT1608" s="11">
        <v>1599</v>
      </c>
      <c r="AU1608" s="11">
        <v>4.5630050000000004</v>
      </c>
      <c r="AV1608" s="11">
        <v>3.792462</v>
      </c>
      <c r="AW1608" s="11">
        <v>0.77054299999999998</v>
      </c>
      <c r="AX1608" s="11">
        <v>16.886752000000001</v>
      </c>
    </row>
    <row r="1609" spans="45:50" x14ac:dyDescent="0.35">
      <c r="AS1609" s="11" t="s">
        <v>76</v>
      </c>
      <c r="AT1609" s="11">
        <v>1600</v>
      </c>
      <c r="AU1609" s="11">
        <v>24.107120999999999</v>
      </c>
      <c r="AV1609" s="11">
        <v>22.281108</v>
      </c>
      <c r="AW1609" s="11">
        <v>1.826012</v>
      </c>
      <c r="AX1609" s="11">
        <v>7.5745760000000004</v>
      </c>
    </row>
    <row r="1610" spans="45:50" x14ac:dyDescent="0.35">
      <c r="AS1610" s="11" t="s">
        <v>76</v>
      </c>
      <c r="AT1610" s="11">
        <v>1601</v>
      </c>
      <c r="AU1610" s="11">
        <v>-7.109273</v>
      </c>
      <c r="AV1610" s="11">
        <v>-4.1138589999999997</v>
      </c>
      <c r="AW1610" s="11">
        <v>2.9954139999999998</v>
      </c>
      <c r="AX1610" s="11">
        <v>42.133904999999999</v>
      </c>
    </row>
    <row r="1611" spans="45:50" x14ac:dyDescent="0.35">
      <c r="AS1611" s="11" t="s">
        <v>83</v>
      </c>
      <c r="AT1611" s="11">
        <v>1602</v>
      </c>
      <c r="AU1611" s="11">
        <v>-8.1371739999999999</v>
      </c>
      <c r="AV1611" s="11">
        <v>-10.239682</v>
      </c>
      <c r="AW1611" s="11">
        <v>2.1025079999999998</v>
      </c>
      <c r="AX1611" s="11">
        <v>25.83831</v>
      </c>
    </row>
    <row r="1612" spans="45:50" x14ac:dyDescent="0.35">
      <c r="AS1612" s="11" t="s">
        <v>76</v>
      </c>
      <c r="AT1612" s="11">
        <v>1603</v>
      </c>
      <c r="AU1612" s="11">
        <v>-10.576288</v>
      </c>
      <c r="AV1612" s="11">
        <v>-17.238164999999999</v>
      </c>
      <c r="AW1612" s="11">
        <v>6.6618760000000004</v>
      </c>
      <c r="AX1612" s="11">
        <v>62.988791999999997</v>
      </c>
    </row>
    <row r="1613" spans="45:50" x14ac:dyDescent="0.35">
      <c r="AS1613" s="11" t="s">
        <v>83</v>
      </c>
      <c r="AT1613" s="11">
        <v>1604</v>
      </c>
      <c r="AU1613" s="11">
        <v>-0.52748399999999995</v>
      </c>
      <c r="AV1613" s="11">
        <v>-6.1291760000000002</v>
      </c>
      <c r="AW1613" s="11">
        <v>5.6016919999999999</v>
      </c>
      <c r="AX1613" s="11" t="s">
        <v>77</v>
      </c>
    </row>
    <row r="1614" spans="45:50" x14ac:dyDescent="0.35">
      <c r="AS1614" s="11" t="s">
        <v>76</v>
      </c>
      <c r="AT1614" s="11">
        <v>1605</v>
      </c>
      <c r="AU1614" s="11">
        <v>-9.3770699999999998</v>
      </c>
      <c r="AV1614" s="11">
        <v>-6.9215220000000004</v>
      </c>
      <c r="AW1614" s="11">
        <v>2.4555479999999998</v>
      </c>
      <c r="AX1614" s="11">
        <v>26.186729</v>
      </c>
    </row>
    <row r="1615" spans="45:50" x14ac:dyDescent="0.35">
      <c r="AS1615" s="11" t="s">
        <v>76</v>
      </c>
      <c r="AT1615" s="11">
        <v>1606</v>
      </c>
      <c r="AU1615" s="11">
        <v>-2.2154790000000002</v>
      </c>
      <c r="AV1615" s="11">
        <v>-4.6189559999999998</v>
      </c>
      <c r="AW1615" s="11">
        <v>2.4034770000000001</v>
      </c>
      <c r="AX1615" s="11" t="s">
        <v>77</v>
      </c>
    </row>
    <row r="1616" spans="45:50" x14ac:dyDescent="0.35">
      <c r="AS1616" s="11" t="s">
        <v>76</v>
      </c>
      <c r="AT1616" s="11">
        <v>1607</v>
      </c>
      <c r="AU1616" s="11">
        <v>1.702998</v>
      </c>
      <c r="AV1616" s="11">
        <v>5.0550430000000004</v>
      </c>
      <c r="AW1616" s="11">
        <v>3.3520449999999999</v>
      </c>
      <c r="AX1616" s="11" t="s">
        <v>77</v>
      </c>
    </row>
    <row r="1617" spans="45:50" x14ac:dyDescent="0.35">
      <c r="AS1617" s="11" t="s">
        <v>78</v>
      </c>
      <c r="AT1617" s="11">
        <v>1608</v>
      </c>
      <c r="AU1617" s="11">
        <v>-8.5048119999999994</v>
      </c>
      <c r="AV1617" s="11">
        <v>-8.2065710000000003</v>
      </c>
      <c r="AW1617" s="11">
        <v>0.29824099999999998</v>
      </c>
      <c r="AX1617" s="11">
        <v>3.5067349999999999</v>
      </c>
    </row>
    <row r="1618" spans="45:50" x14ac:dyDescent="0.35">
      <c r="AS1618" s="11" t="s">
        <v>76</v>
      </c>
      <c r="AT1618" s="11">
        <v>1609</v>
      </c>
      <c r="AU1618" s="11">
        <v>2.3844609999999999</v>
      </c>
      <c r="AV1618" s="11">
        <v>8.1187450000000005</v>
      </c>
      <c r="AW1618" s="11">
        <v>5.7342839999999997</v>
      </c>
      <c r="AX1618" s="11" t="s">
        <v>77</v>
      </c>
    </row>
    <row r="1619" spans="45:50" x14ac:dyDescent="0.35">
      <c r="AS1619" s="11" t="s">
        <v>76</v>
      </c>
      <c r="AT1619" s="11">
        <v>1610</v>
      </c>
      <c r="AU1619" s="11">
        <v>-7.5035449999999999</v>
      </c>
      <c r="AV1619" s="11">
        <v>-5.6879520000000001</v>
      </c>
      <c r="AW1619" s="11">
        <v>1.815593</v>
      </c>
      <c r="AX1619" s="11">
        <v>24.196467999999999</v>
      </c>
    </row>
    <row r="1620" spans="45:50" x14ac:dyDescent="0.35">
      <c r="AS1620" s="11" t="s">
        <v>83</v>
      </c>
      <c r="AT1620" s="11">
        <v>1611</v>
      </c>
      <c r="AU1620" s="11">
        <v>9.0632219999999997</v>
      </c>
      <c r="AV1620" s="11">
        <v>-4.4892209999999997</v>
      </c>
      <c r="AW1620" s="11">
        <v>13.552443999999999</v>
      </c>
      <c r="AX1620" s="11" t="s">
        <v>77</v>
      </c>
    </row>
    <row r="1621" spans="45:50" x14ac:dyDescent="0.35">
      <c r="AS1621" s="11" t="s">
        <v>76</v>
      </c>
      <c r="AT1621" s="11">
        <v>1612</v>
      </c>
      <c r="AU1621" s="11">
        <v>7.3144479999999996</v>
      </c>
      <c r="AV1621" s="11">
        <v>5.1135780000000004</v>
      </c>
      <c r="AW1621" s="11">
        <v>2.2008700000000001</v>
      </c>
      <c r="AX1621" s="11">
        <v>30.08935</v>
      </c>
    </row>
    <row r="1622" spans="45:50" x14ac:dyDescent="0.35">
      <c r="AS1622" s="11" t="s">
        <v>76</v>
      </c>
      <c r="AT1622" s="11">
        <v>1613</v>
      </c>
      <c r="AU1622" s="11">
        <v>-9.164593</v>
      </c>
      <c r="AV1622" s="11">
        <v>-8.6013570000000001</v>
      </c>
      <c r="AW1622" s="11">
        <v>0.56323500000000004</v>
      </c>
      <c r="AX1622" s="11">
        <v>6.1457750000000004</v>
      </c>
    </row>
    <row r="1623" spans="45:50" x14ac:dyDescent="0.35">
      <c r="AS1623" s="11" t="s">
        <v>78</v>
      </c>
      <c r="AT1623" s="11">
        <v>1614</v>
      </c>
      <c r="AU1623" s="11">
        <v>24.028873999999998</v>
      </c>
      <c r="AV1623" s="11">
        <v>24.882888000000001</v>
      </c>
      <c r="AW1623" s="11">
        <v>0.85401300000000002</v>
      </c>
      <c r="AX1623" s="11">
        <v>3.5541119999999999</v>
      </c>
    </row>
    <row r="1624" spans="45:50" x14ac:dyDescent="0.35">
      <c r="AS1624" s="11" t="s">
        <v>76</v>
      </c>
      <c r="AT1624" s="11">
        <v>1615</v>
      </c>
      <c r="AU1624" s="11">
        <v>-20.738759000000002</v>
      </c>
      <c r="AV1624" s="11">
        <v>-24.209582000000001</v>
      </c>
      <c r="AW1624" s="11">
        <v>3.4708230000000002</v>
      </c>
      <c r="AX1624" s="11">
        <v>16.735924000000001</v>
      </c>
    </row>
    <row r="1625" spans="45:50" x14ac:dyDescent="0.35">
      <c r="AS1625" s="11" t="s">
        <v>76</v>
      </c>
      <c r="AT1625" s="11">
        <v>1616</v>
      </c>
      <c r="AU1625" s="11">
        <v>-20.475832</v>
      </c>
      <c r="AV1625" s="11">
        <v>-22.046250000000001</v>
      </c>
      <c r="AW1625" s="11">
        <v>1.5704180000000001</v>
      </c>
      <c r="AX1625" s="11">
        <v>7.6696160000000004</v>
      </c>
    </row>
    <row r="1626" spans="45:50" x14ac:dyDescent="0.35">
      <c r="AS1626" s="11" t="s">
        <v>78</v>
      </c>
      <c r="AT1626" s="11">
        <v>1617</v>
      </c>
      <c r="AU1626" s="11">
        <v>25.235147000000001</v>
      </c>
      <c r="AV1626" s="11">
        <v>24.456679000000001</v>
      </c>
      <c r="AW1626" s="11">
        <v>0.77846800000000005</v>
      </c>
      <c r="AX1626" s="11">
        <v>3.084857</v>
      </c>
    </row>
    <row r="1627" spans="45:50" x14ac:dyDescent="0.35">
      <c r="AS1627" s="11" t="s">
        <v>76</v>
      </c>
      <c r="AT1627" s="11">
        <v>1618</v>
      </c>
      <c r="AU1627" s="11">
        <v>-8.996022</v>
      </c>
      <c r="AV1627" s="11">
        <v>-11.138076999999999</v>
      </c>
      <c r="AW1627" s="11">
        <v>2.142055</v>
      </c>
      <c r="AX1627" s="11">
        <v>23.811139000000001</v>
      </c>
    </row>
    <row r="1628" spans="45:50" x14ac:dyDescent="0.35">
      <c r="AS1628" s="11" t="s">
        <v>83</v>
      </c>
      <c r="AT1628" s="11">
        <v>1619</v>
      </c>
      <c r="AU1628" s="11">
        <v>-13.271015</v>
      </c>
      <c r="AV1628" s="11">
        <v>-8.0435789999999994</v>
      </c>
      <c r="AW1628" s="11">
        <v>5.2274349999999998</v>
      </c>
      <c r="AX1628" s="11">
        <v>39.389870000000002</v>
      </c>
    </row>
    <row r="1629" spans="45:50" x14ac:dyDescent="0.35">
      <c r="AS1629" s="11" t="s">
        <v>76</v>
      </c>
      <c r="AT1629" s="11">
        <v>1620</v>
      </c>
      <c r="AU1629" s="11">
        <v>-9.4063429999999997</v>
      </c>
      <c r="AV1629" s="11">
        <v>-9.3057890000000008</v>
      </c>
      <c r="AW1629" s="11">
        <v>0.100554</v>
      </c>
      <c r="AX1629" s="11">
        <v>1.0690029999999999</v>
      </c>
    </row>
    <row r="1630" spans="45:50" x14ac:dyDescent="0.35">
      <c r="AS1630" s="11" t="s">
        <v>76</v>
      </c>
      <c r="AT1630" s="11">
        <v>1621</v>
      </c>
      <c r="AU1630" s="11">
        <v>-13.210397</v>
      </c>
      <c r="AV1630" s="11">
        <v>-13.597757</v>
      </c>
      <c r="AW1630" s="11">
        <v>0.38735999999999998</v>
      </c>
      <c r="AX1630" s="11">
        <v>2.9322379999999999</v>
      </c>
    </row>
    <row r="1631" spans="45:50" x14ac:dyDescent="0.35">
      <c r="AS1631" s="11" t="s">
        <v>76</v>
      </c>
      <c r="AT1631" s="11">
        <v>1622</v>
      </c>
      <c r="AU1631" s="11">
        <v>36.011550999999997</v>
      </c>
      <c r="AV1631" s="11">
        <v>35.095719000000003</v>
      </c>
      <c r="AW1631" s="11">
        <v>0.91583199999999998</v>
      </c>
      <c r="AX1631" s="11">
        <v>2.5431620000000001</v>
      </c>
    </row>
    <row r="1632" spans="45:50" x14ac:dyDescent="0.35">
      <c r="AS1632" s="11" t="s">
        <v>76</v>
      </c>
      <c r="AT1632" s="11">
        <v>1623</v>
      </c>
      <c r="AU1632" s="11">
        <v>5.9713130000000003</v>
      </c>
      <c r="AV1632" s="11">
        <v>3.47479</v>
      </c>
      <c r="AW1632" s="11">
        <v>2.4965229999999998</v>
      </c>
      <c r="AX1632" s="11">
        <v>41.808610999999999</v>
      </c>
    </row>
    <row r="1633" spans="45:50" x14ac:dyDescent="0.35">
      <c r="AS1633" s="11" t="s">
        <v>76</v>
      </c>
      <c r="AT1633" s="11">
        <v>1624</v>
      </c>
      <c r="AU1633" s="11">
        <v>3.2369370000000002</v>
      </c>
      <c r="AV1633" s="11">
        <v>2.344147</v>
      </c>
      <c r="AW1633" s="11">
        <v>0.89278999999999997</v>
      </c>
      <c r="AX1633" s="11">
        <v>27.581310999999999</v>
      </c>
    </row>
    <row r="1634" spans="45:50" x14ac:dyDescent="0.35">
      <c r="AS1634" s="11" t="s">
        <v>83</v>
      </c>
      <c r="AT1634" s="11">
        <v>1625</v>
      </c>
      <c r="AU1634" s="11">
        <v>-17.980594</v>
      </c>
      <c r="AV1634" s="11">
        <v>-17.738696999999998</v>
      </c>
      <c r="AW1634" s="11">
        <v>0.241897</v>
      </c>
      <c r="AX1634" s="11">
        <v>1.3453250000000001</v>
      </c>
    </row>
    <row r="1635" spans="45:50" x14ac:dyDescent="0.35">
      <c r="AS1635" s="11" t="s">
        <v>78</v>
      </c>
      <c r="AT1635" s="11">
        <v>1626</v>
      </c>
      <c r="AU1635" s="11">
        <v>-21.321736000000001</v>
      </c>
      <c r="AV1635" s="11">
        <v>-21.558973999999999</v>
      </c>
      <c r="AW1635" s="11">
        <v>0.237238</v>
      </c>
      <c r="AX1635" s="11">
        <v>1.1126590000000001</v>
      </c>
    </row>
    <row r="1636" spans="45:50" x14ac:dyDescent="0.35">
      <c r="AS1636" s="11" t="s">
        <v>76</v>
      </c>
      <c r="AT1636" s="11">
        <v>1627</v>
      </c>
      <c r="AU1636" s="11">
        <v>-6.1785100000000002</v>
      </c>
      <c r="AV1636" s="11">
        <v>-6.8093510000000004</v>
      </c>
      <c r="AW1636" s="11">
        <v>0.63084099999999999</v>
      </c>
      <c r="AX1636" s="11">
        <v>10.210246</v>
      </c>
    </row>
    <row r="1637" spans="45:50" x14ac:dyDescent="0.35">
      <c r="AS1637" s="11" t="s">
        <v>76</v>
      </c>
      <c r="AT1637" s="11">
        <v>1628</v>
      </c>
      <c r="AU1637" s="11">
        <v>-15.143913</v>
      </c>
      <c r="AV1637" s="11">
        <v>-15.86467</v>
      </c>
      <c r="AW1637" s="11">
        <v>0.72075800000000001</v>
      </c>
      <c r="AX1637" s="11">
        <v>4.7593899999999998</v>
      </c>
    </row>
    <row r="1638" spans="45:50" x14ac:dyDescent="0.35">
      <c r="AS1638" s="11" t="s">
        <v>76</v>
      </c>
      <c r="AT1638" s="11">
        <v>1629</v>
      </c>
      <c r="AU1638" s="11">
        <v>-20.291001999999999</v>
      </c>
      <c r="AV1638" s="11">
        <v>-18.357956000000001</v>
      </c>
      <c r="AW1638" s="11">
        <v>1.933046</v>
      </c>
      <c r="AX1638" s="11">
        <v>9.5266169999999999</v>
      </c>
    </row>
    <row r="1639" spans="45:50" x14ac:dyDescent="0.35">
      <c r="AS1639" s="11" t="s">
        <v>76</v>
      </c>
      <c r="AT1639" s="11">
        <v>1630</v>
      </c>
      <c r="AU1639" s="11">
        <v>-7.0418919999999998</v>
      </c>
      <c r="AV1639" s="11">
        <v>-3.1013959999999998</v>
      </c>
      <c r="AW1639" s="11">
        <v>3.940496</v>
      </c>
      <c r="AX1639" s="11">
        <v>55.957909000000001</v>
      </c>
    </row>
    <row r="1640" spans="45:50" x14ac:dyDescent="0.35">
      <c r="AS1640" s="11" t="s">
        <v>76</v>
      </c>
      <c r="AT1640" s="11">
        <v>1631</v>
      </c>
      <c r="AU1640" s="11">
        <v>1.073299</v>
      </c>
      <c r="AV1640" s="11">
        <v>0.95288700000000004</v>
      </c>
      <c r="AW1640" s="11">
        <v>0.12041200000000001</v>
      </c>
      <c r="AX1640" s="11">
        <v>11.218852</v>
      </c>
    </row>
    <row r="1641" spans="45:50" x14ac:dyDescent="0.35">
      <c r="AS1641" s="11" t="s">
        <v>76</v>
      </c>
      <c r="AT1641" s="11">
        <v>1632</v>
      </c>
      <c r="AU1641" s="11">
        <v>-7.1629999999999999E-2</v>
      </c>
      <c r="AV1641" s="11">
        <v>-1.2242230000000001</v>
      </c>
      <c r="AW1641" s="11">
        <v>1.152593</v>
      </c>
      <c r="AX1641" s="11" t="s">
        <v>77</v>
      </c>
    </row>
    <row r="1642" spans="45:50" x14ac:dyDescent="0.35">
      <c r="AS1642" s="11" t="s">
        <v>83</v>
      </c>
      <c r="AT1642" s="11">
        <v>1633</v>
      </c>
      <c r="AU1642" s="11">
        <v>38.760147000000003</v>
      </c>
      <c r="AV1642" s="11">
        <v>23.773242</v>
      </c>
      <c r="AW1642" s="11">
        <v>14.986903999999999</v>
      </c>
      <c r="AX1642" s="11">
        <v>38.665757999999997</v>
      </c>
    </row>
    <row r="1643" spans="45:50" x14ac:dyDescent="0.35">
      <c r="AS1643" s="11" t="s">
        <v>78</v>
      </c>
      <c r="AT1643" s="11">
        <v>1634</v>
      </c>
      <c r="AU1643" s="11">
        <v>34.745434000000003</v>
      </c>
      <c r="AV1643" s="11">
        <v>27.016276999999999</v>
      </c>
      <c r="AW1643" s="11">
        <v>7.7291569999999998</v>
      </c>
      <c r="AX1643" s="11">
        <v>22.245100999999998</v>
      </c>
    </row>
    <row r="1644" spans="45:50" x14ac:dyDescent="0.35">
      <c r="AS1644" s="11" t="s">
        <v>76</v>
      </c>
      <c r="AT1644" s="11">
        <v>1635</v>
      </c>
      <c r="AU1644" s="11">
        <v>-12.322281</v>
      </c>
      <c r="AV1644" s="11">
        <v>-9.9990330000000007</v>
      </c>
      <c r="AW1644" s="11">
        <v>2.323248</v>
      </c>
      <c r="AX1644" s="11">
        <v>18.854044999999999</v>
      </c>
    </row>
    <row r="1645" spans="45:50" x14ac:dyDescent="0.35">
      <c r="AS1645" s="11" t="s">
        <v>83</v>
      </c>
      <c r="AT1645" s="11">
        <v>1636</v>
      </c>
      <c r="AU1645" s="11">
        <v>22.733103</v>
      </c>
      <c r="AV1645" s="11">
        <v>18.247185000000002</v>
      </c>
      <c r="AW1645" s="11">
        <v>4.4859179999999999</v>
      </c>
      <c r="AX1645" s="11">
        <v>19.732976000000001</v>
      </c>
    </row>
    <row r="1646" spans="45:50" x14ac:dyDescent="0.35">
      <c r="AS1646" s="11" t="s">
        <v>76</v>
      </c>
      <c r="AT1646" s="11">
        <v>1637</v>
      </c>
      <c r="AU1646" s="11">
        <v>17.925328</v>
      </c>
      <c r="AV1646" s="11">
        <v>17.035996999999998</v>
      </c>
      <c r="AW1646" s="11">
        <v>0.88933099999999998</v>
      </c>
      <c r="AX1646" s="11">
        <v>4.9613069999999997</v>
      </c>
    </row>
    <row r="1647" spans="45:50" x14ac:dyDescent="0.35">
      <c r="AS1647" s="11" t="s">
        <v>78</v>
      </c>
      <c r="AT1647" s="11">
        <v>1638</v>
      </c>
      <c r="AU1647" s="11">
        <v>-12.001927999999999</v>
      </c>
      <c r="AV1647" s="11">
        <v>-15.635298000000001</v>
      </c>
      <c r="AW1647" s="11">
        <v>3.6333700000000002</v>
      </c>
      <c r="AX1647" s="11">
        <v>30.273220999999999</v>
      </c>
    </row>
    <row r="1648" spans="45:50" x14ac:dyDescent="0.35">
      <c r="AS1648" s="11" t="s">
        <v>76</v>
      </c>
      <c r="AT1648" s="11">
        <v>1639</v>
      </c>
      <c r="AU1648" s="11">
        <v>-12.042495000000001</v>
      </c>
      <c r="AV1648" s="11">
        <v>-13.333254</v>
      </c>
      <c r="AW1648" s="11">
        <v>1.290759</v>
      </c>
      <c r="AX1648" s="11">
        <v>10.718372</v>
      </c>
    </row>
    <row r="1649" spans="45:50" x14ac:dyDescent="0.35">
      <c r="AS1649" s="11" t="s">
        <v>76</v>
      </c>
      <c r="AT1649" s="11">
        <v>1640</v>
      </c>
      <c r="AU1649" s="11">
        <v>6.3721819999999996</v>
      </c>
      <c r="AV1649" s="11">
        <v>10.834806</v>
      </c>
      <c r="AW1649" s="11">
        <v>4.4626239999999999</v>
      </c>
      <c r="AX1649" s="11">
        <v>70.032909000000004</v>
      </c>
    </row>
    <row r="1650" spans="45:50" x14ac:dyDescent="0.35">
      <c r="AS1650" s="11" t="s">
        <v>76</v>
      </c>
      <c r="AT1650" s="11">
        <v>1641</v>
      </c>
      <c r="AU1650" s="11">
        <v>-21.170624</v>
      </c>
      <c r="AV1650" s="11">
        <v>-18.018972000000002</v>
      </c>
      <c r="AW1650" s="11">
        <v>3.151653</v>
      </c>
      <c r="AX1650" s="11">
        <v>14.886914000000001</v>
      </c>
    </row>
    <row r="1651" spans="45:50" x14ac:dyDescent="0.35">
      <c r="AS1651" s="11" t="s">
        <v>78</v>
      </c>
      <c r="AT1651" s="11">
        <v>1642</v>
      </c>
      <c r="AU1651" s="11">
        <v>-26.460493</v>
      </c>
      <c r="AV1651" s="11">
        <v>-20.085944999999999</v>
      </c>
      <c r="AW1651" s="11">
        <v>6.3745479999999999</v>
      </c>
      <c r="AX1651" s="11">
        <v>24.090813000000001</v>
      </c>
    </row>
    <row r="1652" spans="45:50" x14ac:dyDescent="0.35">
      <c r="AS1652" s="11" t="s">
        <v>76</v>
      </c>
      <c r="AT1652" s="11">
        <v>1643</v>
      </c>
      <c r="AU1652" s="11">
        <v>-6.4463699999999999</v>
      </c>
      <c r="AV1652" s="11">
        <v>-6.6987360000000002</v>
      </c>
      <c r="AW1652" s="11">
        <v>0.25236599999999998</v>
      </c>
      <c r="AX1652" s="11">
        <v>3.9148520000000002</v>
      </c>
    </row>
    <row r="1653" spans="45:50" x14ac:dyDescent="0.35">
      <c r="AS1653" s="11" t="s">
        <v>76</v>
      </c>
      <c r="AT1653" s="11">
        <v>1644</v>
      </c>
      <c r="AU1653" s="11">
        <v>22.787648000000001</v>
      </c>
      <c r="AV1653" s="11">
        <v>23.618044999999999</v>
      </c>
      <c r="AW1653" s="11">
        <v>0.83039700000000005</v>
      </c>
      <c r="AX1653" s="11">
        <v>3.6440670000000002</v>
      </c>
    </row>
    <row r="1654" spans="45:50" x14ac:dyDescent="0.35">
      <c r="AS1654" s="11" t="s">
        <v>83</v>
      </c>
      <c r="AT1654" s="11">
        <v>1645</v>
      </c>
      <c r="AU1654" s="11">
        <v>8.4634610000000006</v>
      </c>
      <c r="AV1654" s="11">
        <v>16.849672000000002</v>
      </c>
      <c r="AW1654" s="11">
        <v>8.3862120000000004</v>
      </c>
      <c r="AX1654" s="11">
        <v>99.087266999999997</v>
      </c>
    </row>
    <row r="1655" spans="45:50" x14ac:dyDescent="0.35">
      <c r="AS1655" s="11" t="s">
        <v>76</v>
      </c>
      <c r="AT1655" s="11">
        <v>1646</v>
      </c>
      <c r="AU1655" s="11">
        <v>-14.82366</v>
      </c>
      <c r="AV1655" s="11">
        <v>-15.630613</v>
      </c>
      <c r="AW1655" s="11">
        <v>0.80695300000000003</v>
      </c>
      <c r="AX1655" s="11">
        <v>5.4436809999999998</v>
      </c>
    </row>
    <row r="1656" spans="45:50" x14ac:dyDescent="0.35">
      <c r="AS1656" s="11" t="s">
        <v>76</v>
      </c>
      <c r="AT1656" s="11">
        <v>1647</v>
      </c>
      <c r="AU1656" s="11">
        <v>2.5716779999999999</v>
      </c>
      <c r="AV1656" s="11">
        <v>3.4518800000000001</v>
      </c>
      <c r="AW1656" s="11">
        <v>0.88020200000000004</v>
      </c>
      <c r="AX1656" s="11">
        <v>34.226745999999999</v>
      </c>
    </row>
    <row r="1657" spans="45:50" x14ac:dyDescent="0.35">
      <c r="AS1657" s="11" t="s">
        <v>83</v>
      </c>
      <c r="AT1657" s="11">
        <v>1648</v>
      </c>
      <c r="AU1657" s="11">
        <v>-15.443406</v>
      </c>
      <c r="AV1657" s="11">
        <v>-13.514296</v>
      </c>
      <c r="AW1657" s="11">
        <v>1.9291100000000001</v>
      </c>
      <c r="AX1657" s="11">
        <v>12.491481</v>
      </c>
    </row>
    <row r="1658" spans="45:50" x14ac:dyDescent="0.35">
      <c r="AS1658" s="11" t="s">
        <v>76</v>
      </c>
      <c r="AT1658" s="11">
        <v>1649</v>
      </c>
      <c r="AU1658" s="11">
        <v>32.156211999999996</v>
      </c>
      <c r="AV1658" s="11">
        <v>32.429228000000002</v>
      </c>
      <c r="AW1658" s="11">
        <v>0.27301500000000001</v>
      </c>
      <c r="AX1658" s="11">
        <v>0.84902900000000003</v>
      </c>
    </row>
    <row r="1659" spans="45:50" x14ac:dyDescent="0.35">
      <c r="AS1659" s="11" t="s">
        <v>76</v>
      </c>
      <c r="AT1659" s="11">
        <v>1650</v>
      </c>
      <c r="AU1659" s="11">
        <v>-9.4627610000000004</v>
      </c>
      <c r="AV1659" s="11">
        <v>-4.6183870000000002</v>
      </c>
      <c r="AW1659" s="11">
        <v>4.8443740000000002</v>
      </c>
      <c r="AX1659" s="11">
        <v>51.194082000000002</v>
      </c>
    </row>
    <row r="1660" spans="45:50" x14ac:dyDescent="0.35">
      <c r="AS1660" s="11" t="s">
        <v>78</v>
      </c>
      <c r="AT1660" s="11">
        <v>1651</v>
      </c>
      <c r="AU1660" s="11">
        <v>7.4554580000000001</v>
      </c>
      <c r="AV1660" s="11">
        <v>5.1957719999999998</v>
      </c>
      <c r="AW1660" s="11">
        <v>2.2596859999999999</v>
      </c>
      <c r="AX1660" s="11">
        <v>30.309149000000001</v>
      </c>
    </row>
    <row r="1661" spans="45:50" x14ac:dyDescent="0.35">
      <c r="AS1661" s="11" t="s">
        <v>76</v>
      </c>
      <c r="AT1661" s="11">
        <v>1652</v>
      </c>
      <c r="AU1661" s="11">
        <v>5.111205</v>
      </c>
      <c r="AV1661" s="11">
        <v>2.4986619999999999</v>
      </c>
      <c r="AW1661" s="11">
        <v>2.6125430000000001</v>
      </c>
      <c r="AX1661" s="11">
        <v>51.114029000000002</v>
      </c>
    </row>
    <row r="1662" spans="45:50" x14ac:dyDescent="0.35">
      <c r="AS1662" s="11" t="s">
        <v>83</v>
      </c>
      <c r="AT1662" s="11">
        <v>1653</v>
      </c>
      <c r="AU1662" s="11">
        <v>-2.8853430000000002</v>
      </c>
      <c r="AV1662" s="11">
        <v>-5.7379790000000002</v>
      </c>
      <c r="AW1662" s="11">
        <v>2.8526359999999999</v>
      </c>
      <c r="AX1662" s="11">
        <v>98.866456999999997</v>
      </c>
    </row>
    <row r="1663" spans="45:50" x14ac:dyDescent="0.35">
      <c r="AS1663" s="11" t="s">
        <v>76</v>
      </c>
      <c r="AT1663" s="11">
        <v>1654</v>
      </c>
      <c r="AU1663" s="11">
        <v>-24.627403000000001</v>
      </c>
      <c r="AV1663" s="11">
        <v>-22.778962</v>
      </c>
      <c r="AW1663" s="11">
        <v>1.848441</v>
      </c>
      <c r="AX1663" s="11">
        <v>7.5056289999999999</v>
      </c>
    </row>
    <row r="1664" spans="45:50" x14ac:dyDescent="0.35">
      <c r="AS1664" s="11" t="s">
        <v>76</v>
      </c>
      <c r="AT1664" s="11">
        <v>1655</v>
      </c>
      <c r="AU1664" s="11">
        <v>-5.7012049999999999</v>
      </c>
      <c r="AV1664" s="11">
        <v>-7.9314229999999997</v>
      </c>
      <c r="AW1664" s="11">
        <v>2.2302179999999998</v>
      </c>
      <c r="AX1664" s="11">
        <v>39.118353999999997</v>
      </c>
    </row>
    <row r="1665" spans="45:50" x14ac:dyDescent="0.35">
      <c r="AS1665" s="11" t="s">
        <v>78</v>
      </c>
      <c r="AT1665" s="11">
        <v>1656</v>
      </c>
      <c r="AU1665" s="11">
        <v>-12.032608</v>
      </c>
      <c r="AV1665" s="11">
        <v>-2.2798929999999999</v>
      </c>
      <c r="AW1665" s="11">
        <v>9.7527150000000002</v>
      </c>
      <c r="AX1665" s="11">
        <v>81.052379000000002</v>
      </c>
    </row>
    <row r="1666" spans="45:50" x14ac:dyDescent="0.35">
      <c r="AS1666" s="11" t="s">
        <v>76</v>
      </c>
      <c r="AT1666" s="11">
        <v>1657</v>
      </c>
      <c r="AU1666" s="11">
        <v>-11.739525</v>
      </c>
      <c r="AV1666" s="11">
        <v>-13.549569999999999</v>
      </c>
      <c r="AW1666" s="11">
        <v>1.8100449999999999</v>
      </c>
      <c r="AX1666" s="11">
        <v>15.418385000000001</v>
      </c>
    </row>
    <row r="1667" spans="45:50" x14ac:dyDescent="0.35">
      <c r="AS1667" s="11" t="s">
        <v>76</v>
      </c>
      <c r="AT1667" s="11">
        <v>1658</v>
      </c>
      <c r="AU1667" s="11">
        <v>9.4367459999999994</v>
      </c>
      <c r="AV1667" s="11">
        <v>9.7529430000000001</v>
      </c>
      <c r="AW1667" s="11">
        <v>0.31619700000000001</v>
      </c>
      <c r="AX1667" s="11">
        <v>3.3506960000000001</v>
      </c>
    </row>
    <row r="1668" spans="45:50" x14ac:dyDescent="0.35">
      <c r="AS1668" s="11" t="s">
        <v>78</v>
      </c>
      <c r="AT1668" s="11">
        <v>1659</v>
      </c>
      <c r="AU1668" s="11">
        <v>-4.7795209999999999</v>
      </c>
      <c r="AV1668" s="11">
        <v>-3.234283</v>
      </c>
      <c r="AW1668" s="11">
        <v>1.5452379999999999</v>
      </c>
      <c r="AX1668" s="11">
        <v>32.330393000000001</v>
      </c>
    </row>
    <row r="1669" spans="45:50" x14ac:dyDescent="0.35">
      <c r="AS1669" s="11" t="s">
        <v>76</v>
      </c>
      <c r="AT1669" s="11">
        <v>1660</v>
      </c>
      <c r="AU1669" s="11">
        <v>4.6349099999999996</v>
      </c>
      <c r="AV1669" s="11">
        <v>2.4587249999999998</v>
      </c>
      <c r="AW1669" s="11">
        <v>2.1761849999999998</v>
      </c>
      <c r="AX1669" s="11">
        <v>46.952039999999997</v>
      </c>
    </row>
    <row r="1670" spans="45:50" x14ac:dyDescent="0.35">
      <c r="AS1670" s="11" t="s">
        <v>76</v>
      </c>
      <c r="AT1670" s="11">
        <v>1661</v>
      </c>
      <c r="AU1670" s="11">
        <v>-15.251932999999999</v>
      </c>
      <c r="AV1670" s="11">
        <v>-12.633896</v>
      </c>
      <c r="AW1670" s="11">
        <v>2.6180370000000002</v>
      </c>
      <c r="AX1670" s="11">
        <v>17.165279999999999</v>
      </c>
    </row>
    <row r="1671" spans="45:50" x14ac:dyDescent="0.35">
      <c r="AS1671" s="11" t="s">
        <v>83</v>
      </c>
      <c r="AT1671" s="11">
        <v>1662</v>
      </c>
      <c r="AU1671" s="11">
        <v>37.714694999999999</v>
      </c>
      <c r="AV1671" s="11">
        <v>29.537147000000001</v>
      </c>
      <c r="AW1671" s="11">
        <v>8.1775479999999998</v>
      </c>
      <c r="AX1671" s="11">
        <v>21.682656999999999</v>
      </c>
    </row>
    <row r="1672" spans="45:50" x14ac:dyDescent="0.35">
      <c r="AS1672" s="11" t="s">
        <v>76</v>
      </c>
      <c r="AT1672" s="11">
        <v>1663</v>
      </c>
      <c r="AU1672" s="11">
        <v>41.883006000000002</v>
      </c>
      <c r="AV1672" s="11">
        <v>39.086221999999999</v>
      </c>
      <c r="AW1672" s="11">
        <v>2.7967840000000002</v>
      </c>
      <c r="AX1672" s="11">
        <v>6.6776109999999997</v>
      </c>
    </row>
    <row r="1673" spans="45:50" x14ac:dyDescent="0.35">
      <c r="AS1673" s="11" t="s">
        <v>76</v>
      </c>
      <c r="AT1673" s="11">
        <v>1664</v>
      </c>
      <c r="AU1673" s="11">
        <v>-2.465592</v>
      </c>
      <c r="AV1673" s="11">
        <v>-0.715113</v>
      </c>
      <c r="AW1673" s="11">
        <v>1.7504789999999999</v>
      </c>
      <c r="AX1673" s="11">
        <v>70.996290999999999</v>
      </c>
    </row>
    <row r="1674" spans="45:50" x14ac:dyDescent="0.35">
      <c r="AS1674" s="11" t="s">
        <v>76</v>
      </c>
      <c r="AT1674" s="11">
        <v>1665</v>
      </c>
      <c r="AU1674" s="11">
        <v>-20.544703999999999</v>
      </c>
      <c r="AV1674" s="11">
        <v>-21.999143</v>
      </c>
      <c r="AW1674" s="11">
        <v>1.454439</v>
      </c>
      <c r="AX1674" s="11">
        <v>7.0793879999999998</v>
      </c>
    </row>
    <row r="1675" spans="45:50" x14ac:dyDescent="0.35">
      <c r="AS1675" s="11" t="s">
        <v>76</v>
      </c>
      <c r="AT1675" s="11">
        <v>1666</v>
      </c>
      <c r="AU1675" s="11">
        <v>0.24315700000000001</v>
      </c>
      <c r="AV1675" s="11">
        <v>0.74303799999999998</v>
      </c>
      <c r="AW1675" s="11">
        <v>0.49988199999999999</v>
      </c>
      <c r="AX1675" s="11" t="s">
        <v>77</v>
      </c>
    </row>
    <row r="1676" spans="45:50" x14ac:dyDescent="0.35">
      <c r="AS1676" s="11" t="s">
        <v>76</v>
      </c>
      <c r="AT1676" s="11">
        <v>1667</v>
      </c>
      <c r="AU1676" s="11">
        <v>-16.560282999999998</v>
      </c>
      <c r="AV1676" s="11">
        <v>-16.630203000000002</v>
      </c>
      <c r="AW1676" s="11">
        <v>6.9919999999999996E-2</v>
      </c>
      <c r="AX1676" s="11">
        <v>0.422213</v>
      </c>
    </row>
    <row r="1677" spans="45:50" x14ac:dyDescent="0.35">
      <c r="AS1677" s="11" t="s">
        <v>78</v>
      </c>
      <c r="AT1677" s="11">
        <v>1668</v>
      </c>
      <c r="AU1677" s="11">
        <v>-10.531153</v>
      </c>
      <c r="AV1677" s="11">
        <v>-9.0704550000000008</v>
      </c>
      <c r="AW1677" s="11">
        <v>1.4606980000000001</v>
      </c>
      <c r="AX1677" s="11">
        <v>13.870260999999999</v>
      </c>
    </row>
    <row r="1678" spans="45:50" x14ac:dyDescent="0.35">
      <c r="AS1678" s="11" t="s">
        <v>83</v>
      </c>
      <c r="AT1678" s="11">
        <v>1669</v>
      </c>
      <c r="AU1678" s="11">
        <v>43.395608000000003</v>
      </c>
      <c r="AV1678" s="11">
        <v>47.423735999999998</v>
      </c>
      <c r="AW1678" s="11">
        <v>4.0281289999999998</v>
      </c>
      <c r="AX1678" s="11">
        <v>9.2823419999999999</v>
      </c>
    </row>
    <row r="1679" spans="45:50" x14ac:dyDescent="0.35">
      <c r="AS1679" s="11" t="s">
        <v>76</v>
      </c>
      <c r="AT1679" s="11">
        <v>1670</v>
      </c>
      <c r="AU1679" s="11">
        <v>30.525901000000001</v>
      </c>
      <c r="AV1679" s="11">
        <v>33.599684000000003</v>
      </c>
      <c r="AW1679" s="11">
        <v>3.0737839999999998</v>
      </c>
      <c r="AX1679" s="11">
        <v>10.069429</v>
      </c>
    </row>
    <row r="1680" spans="45:50" x14ac:dyDescent="0.35">
      <c r="AS1680" s="11" t="s">
        <v>76</v>
      </c>
      <c r="AT1680" s="11">
        <v>1671</v>
      </c>
      <c r="AU1680" s="11">
        <v>-4.9985600000000003</v>
      </c>
      <c r="AV1680" s="11">
        <v>-4.2129830000000004</v>
      </c>
      <c r="AW1680" s="11">
        <v>0.78557699999999997</v>
      </c>
      <c r="AX1680" s="11">
        <v>15.716058</v>
      </c>
    </row>
    <row r="1681" spans="45:50" x14ac:dyDescent="0.35">
      <c r="AS1681" s="11" t="s">
        <v>76</v>
      </c>
      <c r="AT1681" s="11">
        <v>1672</v>
      </c>
      <c r="AU1681" s="11">
        <v>33.158107999999999</v>
      </c>
      <c r="AV1681" s="11">
        <v>30.398161999999999</v>
      </c>
      <c r="AW1681" s="11">
        <v>2.7599459999999998</v>
      </c>
      <c r="AX1681" s="11">
        <v>8.3235930000000007</v>
      </c>
    </row>
    <row r="1682" spans="45:50" x14ac:dyDescent="0.35">
      <c r="AS1682" s="11" t="s">
        <v>76</v>
      </c>
      <c r="AT1682" s="11">
        <v>1673</v>
      </c>
      <c r="AU1682" s="11">
        <v>-15.653625999999999</v>
      </c>
      <c r="AV1682" s="11">
        <v>-14.049908</v>
      </c>
      <c r="AW1682" s="11">
        <v>1.603718</v>
      </c>
      <c r="AX1682" s="11">
        <v>10.245025999999999</v>
      </c>
    </row>
    <row r="1683" spans="45:50" x14ac:dyDescent="0.35">
      <c r="AS1683" s="11" t="s">
        <v>78</v>
      </c>
      <c r="AT1683" s="11">
        <v>1674</v>
      </c>
      <c r="AU1683" s="11">
        <v>-8.4437979999999992</v>
      </c>
      <c r="AV1683" s="11">
        <v>-7.2392820000000002</v>
      </c>
      <c r="AW1683" s="11">
        <v>1.2045159999999999</v>
      </c>
      <c r="AX1683" s="11">
        <v>14.265095000000001</v>
      </c>
    </row>
    <row r="1684" spans="45:50" x14ac:dyDescent="0.35">
      <c r="AS1684" s="11" t="s">
        <v>83</v>
      </c>
      <c r="AT1684" s="11">
        <v>1675</v>
      </c>
      <c r="AU1684" s="11">
        <v>-1.744003</v>
      </c>
      <c r="AV1684" s="11">
        <v>-0.90646300000000002</v>
      </c>
      <c r="AW1684" s="11">
        <v>0.83753999999999995</v>
      </c>
      <c r="AX1684" s="11">
        <v>48.023997000000001</v>
      </c>
    </row>
    <row r="1685" spans="45:50" x14ac:dyDescent="0.35">
      <c r="AS1685" s="11" t="s">
        <v>76</v>
      </c>
      <c r="AT1685" s="11">
        <v>1676</v>
      </c>
      <c r="AU1685" s="11">
        <v>-6.0711830000000004</v>
      </c>
      <c r="AV1685" s="11">
        <v>-9.1385199999999998</v>
      </c>
      <c r="AW1685" s="11">
        <v>3.0673370000000002</v>
      </c>
      <c r="AX1685" s="11">
        <v>50.522880999999998</v>
      </c>
    </row>
    <row r="1686" spans="45:50" x14ac:dyDescent="0.35">
      <c r="AS1686" s="11" t="s">
        <v>76</v>
      </c>
      <c r="AT1686" s="11">
        <v>1677</v>
      </c>
      <c r="AU1686" s="11">
        <v>-11.606959</v>
      </c>
      <c r="AV1686" s="11">
        <v>-13.511405999999999</v>
      </c>
      <c r="AW1686" s="11">
        <v>1.904447</v>
      </c>
      <c r="AX1686" s="11">
        <v>16.407806999999998</v>
      </c>
    </row>
    <row r="1687" spans="45:50" x14ac:dyDescent="0.35">
      <c r="AS1687" s="11" t="s">
        <v>76</v>
      </c>
      <c r="AT1687" s="11">
        <v>1678</v>
      </c>
      <c r="AU1687" s="11">
        <v>-5.5185999999999999E-2</v>
      </c>
      <c r="AV1687" s="11">
        <v>-4.3678480000000004</v>
      </c>
      <c r="AW1687" s="11">
        <v>4.3126620000000004</v>
      </c>
      <c r="AX1687" s="11" t="s">
        <v>77</v>
      </c>
    </row>
    <row r="1688" spans="45:50" x14ac:dyDescent="0.35">
      <c r="AS1688" s="11" t="s">
        <v>76</v>
      </c>
      <c r="AT1688" s="11">
        <v>1679</v>
      </c>
      <c r="AU1688" s="11">
        <v>-3.266785</v>
      </c>
      <c r="AV1688" s="11">
        <v>-3.0868639999999998</v>
      </c>
      <c r="AW1688" s="11">
        <v>0.179921</v>
      </c>
      <c r="AX1688" s="11">
        <v>5.5075770000000004</v>
      </c>
    </row>
    <row r="1689" spans="45:50" x14ac:dyDescent="0.35">
      <c r="AS1689" s="11" t="s">
        <v>78</v>
      </c>
      <c r="AT1689" s="11">
        <v>1680</v>
      </c>
      <c r="AU1689" s="11">
        <v>-12.494472999999999</v>
      </c>
      <c r="AV1689" s="11">
        <v>-10.501206</v>
      </c>
      <c r="AW1689" s="11">
        <v>1.9932669999999999</v>
      </c>
      <c r="AX1689" s="11">
        <v>15.953191</v>
      </c>
    </row>
    <row r="1690" spans="45:50" x14ac:dyDescent="0.35">
      <c r="AS1690" s="11" t="s">
        <v>83</v>
      </c>
      <c r="AT1690" s="11">
        <v>1681</v>
      </c>
      <c r="AU1690" s="11">
        <v>-8.6520630000000001</v>
      </c>
      <c r="AV1690" s="11">
        <v>-8.6250280000000004</v>
      </c>
      <c r="AW1690" s="11">
        <v>2.7035E-2</v>
      </c>
      <c r="AX1690" s="11">
        <v>0.312469</v>
      </c>
    </row>
    <row r="1691" spans="45:50" x14ac:dyDescent="0.35">
      <c r="AS1691" s="11" t="s">
        <v>76</v>
      </c>
      <c r="AT1691" s="11">
        <v>1682</v>
      </c>
      <c r="AU1691" s="11">
        <v>-1.322632</v>
      </c>
      <c r="AV1691" s="11">
        <v>-2.0211589999999999</v>
      </c>
      <c r="AW1691" s="11">
        <v>0.69852800000000004</v>
      </c>
      <c r="AX1691" s="11">
        <v>52.813488</v>
      </c>
    </row>
    <row r="1692" spans="45:50" x14ac:dyDescent="0.35">
      <c r="AS1692" s="11" t="s">
        <v>83</v>
      </c>
      <c r="AT1692" s="11">
        <v>1683</v>
      </c>
      <c r="AU1692" s="11">
        <v>-2.9820289999999998</v>
      </c>
      <c r="AV1692" s="11">
        <v>0.75027900000000003</v>
      </c>
      <c r="AW1692" s="11">
        <v>3.7323080000000002</v>
      </c>
      <c r="AX1692" s="11" t="s">
        <v>77</v>
      </c>
    </row>
    <row r="1693" spans="45:50" x14ac:dyDescent="0.35">
      <c r="AS1693" s="11" t="s">
        <v>76</v>
      </c>
      <c r="AT1693" s="11">
        <v>1684</v>
      </c>
      <c r="AU1693" s="11">
        <v>-4.3130470000000001</v>
      </c>
      <c r="AV1693" s="11">
        <v>-6.6498470000000003</v>
      </c>
      <c r="AW1693" s="11">
        <v>2.3368009999999999</v>
      </c>
      <c r="AX1693" s="11">
        <v>54.179814999999998</v>
      </c>
    </row>
    <row r="1694" spans="45:50" x14ac:dyDescent="0.35">
      <c r="AS1694" s="11" t="s">
        <v>78</v>
      </c>
      <c r="AT1694" s="11">
        <v>1685</v>
      </c>
      <c r="AU1694" s="11">
        <v>26.301157</v>
      </c>
      <c r="AV1694" s="11">
        <v>6.6014900000000001</v>
      </c>
      <c r="AW1694" s="11">
        <v>19.699666000000001</v>
      </c>
      <c r="AX1694" s="11">
        <v>74.900379999999998</v>
      </c>
    </row>
    <row r="1695" spans="45:50" x14ac:dyDescent="0.35">
      <c r="AS1695" s="11" t="s">
        <v>76</v>
      </c>
      <c r="AT1695" s="11">
        <v>1686</v>
      </c>
      <c r="AU1695" s="11">
        <v>-4.9769819999999996</v>
      </c>
      <c r="AV1695" s="11">
        <v>-5.0454230000000004</v>
      </c>
      <c r="AW1695" s="11">
        <v>6.8441000000000002E-2</v>
      </c>
      <c r="AX1695" s="11">
        <v>1.3751409999999999</v>
      </c>
    </row>
    <row r="1696" spans="45:50" x14ac:dyDescent="0.35">
      <c r="AS1696" s="11" t="s">
        <v>76</v>
      </c>
      <c r="AT1696" s="11">
        <v>1687</v>
      </c>
      <c r="AU1696" s="11">
        <v>3.3932910000000001</v>
      </c>
      <c r="AV1696" s="11">
        <v>-0.198405</v>
      </c>
      <c r="AW1696" s="11">
        <v>3.5916960000000002</v>
      </c>
      <c r="AX1696" s="11" t="s">
        <v>77</v>
      </c>
    </row>
    <row r="1697" spans="45:50" x14ac:dyDescent="0.35">
      <c r="AS1697" s="11" t="s">
        <v>76</v>
      </c>
      <c r="AT1697" s="11">
        <v>1688</v>
      </c>
      <c r="AU1697" s="11">
        <v>18.804472000000001</v>
      </c>
      <c r="AV1697" s="11">
        <v>19.708390000000001</v>
      </c>
      <c r="AW1697" s="11">
        <v>0.903918</v>
      </c>
      <c r="AX1697" s="11">
        <v>4.8069309999999996</v>
      </c>
    </row>
    <row r="1698" spans="45:50" x14ac:dyDescent="0.35">
      <c r="AS1698" s="11" t="s">
        <v>76</v>
      </c>
      <c r="AT1698" s="11">
        <v>1689</v>
      </c>
      <c r="AU1698" s="11">
        <v>-19.110294</v>
      </c>
      <c r="AV1698" s="11">
        <v>-19.020150000000001</v>
      </c>
      <c r="AW1698" s="11">
        <v>9.0145000000000003E-2</v>
      </c>
      <c r="AX1698" s="11">
        <v>0.47170800000000002</v>
      </c>
    </row>
    <row r="1699" spans="45:50" x14ac:dyDescent="0.35">
      <c r="AS1699" s="11" t="s">
        <v>76</v>
      </c>
      <c r="AT1699" s="11">
        <v>1690</v>
      </c>
      <c r="AU1699" s="11">
        <v>-17.613109000000001</v>
      </c>
      <c r="AV1699" s="11">
        <v>-17.234214999999999</v>
      </c>
      <c r="AW1699" s="11">
        <v>0.37889400000000001</v>
      </c>
      <c r="AX1699" s="11">
        <v>2.1512060000000002</v>
      </c>
    </row>
    <row r="1700" spans="45:50" x14ac:dyDescent="0.35">
      <c r="AS1700" s="11" t="s">
        <v>78</v>
      </c>
      <c r="AT1700" s="11">
        <v>1691</v>
      </c>
      <c r="AU1700" s="11">
        <v>8.4942349999999998</v>
      </c>
      <c r="AV1700" s="11">
        <v>13.196339999999999</v>
      </c>
      <c r="AW1700" s="11">
        <v>4.7021050000000004</v>
      </c>
      <c r="AX1700" s="11">
        <v>55.356428000000001</v>
      </c>
    </row>
    <row r="1701" spans="45:50" x14ac:dyDescent="0.35">
      <c r="AS1701" s="11" t="s">
        <v>83</v>
      </c>
      <c r="AT1701" s="11">
        <v>1692</v>
      </c>
      <c r="AU1701" s="11">
        <v>-3.893939</v>
      </c>
      <c r="AV1701" s="11">
        <v>-2.8138000000000001</v>
      </c>
      <c r="AW1701" s="11">
        <v>1.0801400000000001</v>
      </c>
      <c r="AX1701" s="11">
        <v>27.738996</v>
      </c>
    </row>
    <row r="1702" spans="45:50" x14ac:dyDescent="0.35">
      <c r="AS1702" s="11" t="s">
        <v>76</v>
      </c>
      <c r="AT1702" s="11">
        <v>1693</v>
      </c>
      <c r="AU1702" s="11">
        <v>7.8257690000000002</v>
      </c>
      <c r="AV1702" s="11">
        <v>10.37631</v>
      </c>
      <c r="AW1702" s="11">
        <v>2.5505420000000001</v>
      </c>
      <c r="AX1702" s="11">
        <v>32.591580999999998</v>
      </c>
    </row>
    <row r="1703" spans="45:50" x14ac:dyDescent="0.35">
      <c r="AS1703" s="11" t="s">
        <v>76</v>
      </c>
      <c r="AT1703" s="11">
        <v>1694</v>
      </c>
      <c r="AU1703" s="11">
        <v>-9.5663099999999996</v>
      </c>
      <c r="AV1703" s="11">
        <v>-7.2501150000000001</v>
      </c>
      <c r="AW1703" s="11">
        <v>2.316195</v>
      </c>
      <c r="AX1703" s="11">
        <v>24.212</v>
      </c>
    </row>
    <row r="1704" spans="45:50" x14ac:dyDescent="0.35">
      <c r="AS1704" s="11" t="s">
        <v>76</v>
      </c>
      <c r="AT1704" s="11">
        <v>1695</v>
      </c>
      <c r="AU1704" s="11">
        <v>-4.7035830000000001</v>
      </c>
      <c r="AV1704" s="11">
        <v>-5.5371370000000004</v>
      </c>
      <c r="AW1704" s="11">
        <v>0.83355400000000002</v>
      </c>
      <c r="AX1704" s="11">
        <v>17.721679999999999</v>
      </c>
    </row>
    <row r="1705" spans="45:50" x14ac:dyDescent="0.35">
      <c r="AS1705" s="11" t="s">
        <v>78</v>
      </c>
      <c r="AT1705" s="11">
        <v>1696</v>
      </c>
      <c r="AU1705" s="11">
        <v>-6.1274519999999999</v>
      </c>
      <c r="AV1705" s="11">
        <v>-6.8140130000000001</v>
      </c>
      <c r="AW1705" s="11">
        <v>0.68656099999999998</v>
      </c>
      <c r="AX1705" s="11">
        <v>11.204670999999999</v>
      </c>
    </row>
    <row r="1706" spans="45:50" x14ac:dyDescent="0.35">
      <c r="AS1706" s="11" t="s">
        <v>76</v>
      </c>
      <c r="AT1706" s="11">
        <v>1697</v>
      </c>
      <c r="AU1706" s="11">
        <v>-18.248622000000001</v>
      </c>
      <c r="AV1706" s="11">
        <v>-19.379957999999998</v>
      </c>
      <c r="AW1706" s="11">
        <v>1.1313359999999999</v>
      </c>
      <c r="AX1706" s="11">
        <v>6.1995690000000003</v>
      </c>
    </row>
    <row r="1707" spans="45:50" x14ac:dyDescent="0.35">
      <c r="AS1707" s="11" t="s">
        <v>76</v>
      </c>
      <c r="AT1707" s="11">
        <v>1698</v>
      </c>
      <c r="AU1707" s="11">
        <v>-23.657972000000001</v>
      </c>
      <c r="AV1707" s="11">
        <v>-22.034023000000001</v>
      </c>
      <c r="AW1707" s="11">
        <v>1.6239490000000001</v>
      </c>
      <c r="AX1707" s="11">
        <v>6.8642770000000004</v>
      </c>
    </row>
    <row r="1708" spans="45:50" x14ac:dyDescent="0.35">
      <c r="AS1708" s="11" t="s">
        <v>83</v>
      </c>
      <c r="AT1708" s="11">
        <v>1699</v>
      </c>
      <c r="AU1708" s="11">
        <v>-4.2328159999999997</v>
      </c>
      <c r="AV1708" s="11">
        <v>-2.776932</v>
      </c>
      <c r="AW1708" s="11">
        <v>1.455884</v>
      </c>
      <c r="AX1708" s="11">
        <v>34.395158000000002</v>
      </c>
    </row>
    <row r="1709" spans="45:50" x14ac:dyDescent="0.35">
      <c r="AS1709" s="11" t="s">
        <v>76</v>
      </c>
      <c r="AT1709" s="11">
        <v>1700</v>
      </c>
      <c r="AU1709" s="11">
        <v>-3.1172789999999999</v>
      </c>
      <c r="AV1709" s="11">
        <v>1.009763</v>
      </c>
      <c r="AW1709" s="11">
        <v>4.1270420000000003</v>
      </c>
      <c r="AX1709" s="11" t="s">
        <v>77</v>
      </c>
    </row>
    <row r="1710" spans="45:50" x14ac:dyDescent="0.35">
      <c r="AS1710" s="11" t="s">
        <v>76</v>
      </c>
      <c r="AT1710" s="11">
        <v>1701</v>
      </c>
      <c r="AU1710" s="11">
        <v>8.8608720000000005</v>
      </c>
      <c r="AV1710" s="11">
        <v>7.9885109999999999</v>
      </c>
      <c r="AW1710" s="11">
        <v>0.87236100000000005</v>
      </c>
      <c r="AX1710" s="11">
        <v>9.8450900000000008</v>
      </c>
    </row>
    <row r="1711" spans="45:50" x14ac:dyDescent="0.35">
      <c r="AS1711" s="11" t="s">
        <v>78</v>
      </c>
      <c r="AT1711" s="11">
        <v>1702</v>
      </c>
      <c r="AU1711" s="11">
        <v>-4.7604090000000001</v>
      </c>
      <c r="AV1711" s="11">
        <v>-7.4608210000000001</v>
      </c>
      <c r="AW1711" s="11">
        <v>2.700412</v>
      </c>
      <c r="AX1711" s="11">
        <v>56.726467</v>
      </c>
    </row>
    <row r="1712" spans="45:50" x14ac:dyDescent="0.35">
      <c r="AS1712" s="11" t="s">
        <v>76</v>
      </c>
      <c r="AT1712" s="11">
        <v>1703</v>
      </c>
      <c r="AU1712" s="11">
        <v>-0.72483399999999998</v>
      </c>
      <c r="AV1712" s="11">
        <v>-1.75308</v>
      </c>
      <c r="AW1712" s="11">
        <v>1.028246</v>
      </c>
      <c r="AX1712" s="11" t="s">
        <v>77</v>
      </c>
    </row>
    <row r="1713" spans="45:50" x14ac:dyDescent="0.35">
      <c r="AS1713" s="11" t="s">
        <v>76</v>
      </c>
      <c r="AT1713" s="11">
        <v>1704</v>
      </c>
      <c r="AU1713" s="11">
        <v>-9.7190750000000001</v>
      </c>
      <c r="AV1713" s="11">
        <v>-11.029017</v>
      </c>
      <c r="AW1713" s="11">
        <v>1.3099419999999999</v>
      </c>
      <c r="AX1713" s="11">
        <v>13.478047999999999</v>
      </c>
    </row>
    <row r="1714" spans="45:50" x14ac:dyDescent="0.35">
      <c r="AS1714" s="11" t="s">
        <v>83</v>
      </c>
      <c r="AT1714" s="11">
        <v>1705</v>
      </c>
      <c r="AU1714" s="11">
        <v>-18.589829000000002</v>
      </c>
      <c r="AV1714" s="11">
        <v>-19.26388</v>
      </c>
      <c r="AW1714" s="11">
        <v>0.67405099999999996</v>
      </c>
      <c r="AX1714" s="11">
        <v>3.625912</v>
      </c>
    </row>
    <row r="1715" spans="45:50" x14ac:dyDescent="0.35">
      <c r="AS1715" s="11" t="s">
        <v>76</v>
      </c>
      <c r="AT1715" s="11">
        <v>1706</v>
      </c>
      <c r="AU1715" s="11">
        <v>6.0908199999999999</v>
      </c>
      <c r="AV1715" s="11">
        <v>4.3256009999999998</v>
      </c>
      <c r="AW1715" s="11">
        <v>1.765218</v>
      </c>
      <c r="AX1715" s="11">
        <v>28.981622999999999</v>
      </c>
    </row>
    <row r="1716" spans="45:50" x14ac:dyDescent="0.35">
      <c r="AS1716" s="11" t="s">
        <v>76</v>
      </c>
      <c r="AT1716" s="11">
        <v>1707</v>
      </c>
      <c r="AU1716" s="11">
        <v>8.014011</v>
      </c>
      <c r="AV1716" s="11">
        <v>11.630575</v>
      </c>
      <c r="AW1716" s="11">
        <v>3.6165639999999999</v>
      </c>
      <c r="AX1716" s="11">
        <v>45.128019999999999</v>
      </c>
    </row>
    <row r="1717" spans="45:50" x14ac:dyDescent="0.35">
      <c r="AS1717" s="11" t="s">
        <v>76</v>
      </c>
      <c r="AT1717" s="11">
        <v>1708</v>
      </c>
      <c r="AU1717" s="11">
        <v>-5.673807</v>
      </c>
      <c r="AV1717" s="11">
        <v>-6.8428500000000003</v>
      </c>
      <c r="AW1717" s="11">
        <v>1.169044</v>
      </c>
      <c r="AX1717" s="11">
        <v>20.604217999999999</v>
      </c>
    </row>
    <row r="1718" spans="45:50" x14ac:dyDescent="0.35">
      <c r="AS1718" s="11" t="s">
        <v>78</v>
      </c>
      <c r="AT1718" s="11">
        <v>1709</v>
      </c>
      <c r="AU1718" s="11">
        <v>25.161348</v>
      </c>
      <c r="AV1718" s="11">
        <v>15.71651</v>
      </c>
      <c r="AW1718" s="11">
        <v>9.4448380000000007</v>
      </c>
      <c r="AX1718" s="11">
        <v>37.537089999999999</v>
      </c>
    </row>
    <row r="1719" spans="45:50" x14ac:dyDescent="0.35">
      <c r="AS1719" s="11" t="s">
        <v>76</v>
      </c>
      <c r="AT1719" s="11">
        <v>1710</v>
      </c>
      <c r="AU1719" s="11">
        <v>-11.849656</v>
      </c>
      <c r="AV1719" s="11">
        <v>-12.946980999999999</v>
      </c>
      <c r="AW1719" s="11">
        <v>1.0973250000000001</v>
      </c>
      <c r="AX1719" s="11">
        <v>9.2603969999999993</v>
      </c>
    </row>
    <row r="1720" spans="45:50" x14ac:dyDescent="0.35">
      <c r="AS1720" s="11" t="s">
        <v>83</v>
      </c>
      <c r="AT1720" s="11">
        <v>1711</v>
      </c>
      <c r="AU1720" s="11">
        <v>0.356821</v>
      </c>
      <c r="AV1720" s="11">
        <v>0.63666100000000003</v>
      </c>
      <c r="AW1720" s="11">
        <v>0.27983999999999998</v>
      </c>
      <c r="AX1720" s="11">
        <v>78.425668999999999</v>
      </c>
    </row>
    <row r="1721" spans="45:50" x14ac:dyDescent="0.35">
      <c r="AS1721" s="11" t="s">
        <v>76</v>
      </c>
      <c r="AT1721" s="11">
        <v>1712</v>
      </c>
      <c r="AU1721" s="11">
        <v>-7.9691989999999997</v>
      </c>
      <c r="AV1721" s="11">
        <v>-5.4900419999999999</v>
      </c>
      <c r="AW1721" s="11">
        <v>2.4791560000000001</v>
      </c>
      <c r="AX1721" s="11">
        <v>31.109231999999999</v>
      </c>
    </row>
    <row r="1722" spans="45:50" x14ac:dyDescent="0.35">
      <c r="AS1722" s="11" t="s">
        <v>78</v>
      </c>
      <c r="AT1722" s="11">
        <v>1713</v>
      </c>
      <c r="AU1722" s="11">
        <v>2.8803649999999998</v>
      </c>
      <c r="AV1722" s="11">
        <v>-0.92070200000000002</v>
      </c>
      <c r="AW1722" s="11">
        <v>3.8010670000000002</v>
      </c>
      <c r="AX1722" s="11" t="s">
        <v>77</v>
      </c>
    </row>
    <row r="1723" spans="45:50" x14ac:dyDescent="0.35">
      <c r="AS1723" s="11" t="s">
        <v>83</v>
      </c>
      <c r="AT1723" s="11">
        <v>1714</v>
      </c>
      <c r="AU1723" s="11">
        <v>-11.330557000000001</v>
      </c>
      <c r="AV1723" s="11">
        <v>-11.63212</v>
      </c>
      <c r="AW1723" s="11">
        <v>0.30156300000000003</v>
      </c>
      <c r="AX1723" s="11">
        <v>2.6615060000000001</v>
      </c>
    </row>
    <row r="1724" spans="45:50" x14ac:dyDescent="0.35">
      <c r="AS1724" s="11" t="s">
        <v>76</v>
      </c>
      <c r="AT1724" s="11">
        <v>1715</v>
      </c>
      <c r="AU1724" s="11">
        <v>-8.2299999999999995E-4</v>
      </c>
      <c r="AV1724" s="11">
        <v>-1.501957</v>
      </c>
      <c r="AW1724" s="11">
        <v>1.5011350000000001</v>
      </c>
      <c r="AX1724" s="11" t="s">
        <v>77</v>
      </c>
    </row>
    <row r="1725" spans="45:50" x14ac:dyDescent="0.35">
      <c r="AS1725" s="11" t="s">
        <v>76</v>
      </c>
      <c r="AT1725" s="11">
        <v>1716</v>
      </c>
      <c r="AU1725" s="11">
        <v>-4.5597580000000004</v>
      </c>
      <c r="AV1725" s="11">
        <v>-6.3775890000000004</v>
      </c>
      <c r="AW1725" s="11">
        <v>1.817831</v>
      </c>
      <c r="AX1725" s="11">
        <v>39.86683</v>
      </c>
    </row>
    <row r="1726" spans="45:50" x14ac:dyDescent="0.35">
      <c r="AS1726" s="11" t="s">
        <v>76</v>
      </c>
      <c r="AT1726" s="11">
        <v>1717</v>
      </c>
      <c r="AU1726" s="11">
        <v>13.009988</v>
      </c>
      <c r="AV1726" s="11">
        <v>13.019007</v>
      </c>
      <c r="AW1726" s="11">
        <v>9.0189999999999992E-3</v>
      </c>
      <c r="AX1726" s="11">
        <v>6.9320999999999994E-2</v>
      </c>
    </row>
    <row r="1727" spans="45:50" x14ac:dyDescent="0.35">
      <c r="AS1727" s="11" t="s">
        <v>76</v>
      </c>
      <c r="AT1727" s="11">
        <v>1718</v>
      </c>
      <c r="AU1727" s="11">
        <v>-12.596781999999999</v>
      </c>
      <c r="AV1727" s="11">
        <v>-11.030813</v>
      </c>
      <c r="AW1727" s="11">
        <v>1.5659700000000001</v>
      </c>
      <c r="AX1727" s="11">
        <v>12.431506000000001</v>
      </c>
    </row>
    <row r="1728" spans="45:50" x14ac:dyDescent="0.35">
      <c r="AS1728" s="11" t="s">
        <v>76</v>
      </c>
      <c r="AT1728" s="11">
        <v>1719</v>
      </c>
      <c r="AU1728" s="11">
        <v>-1.9679489999999999</v>
      </c>
      <c r="AV1728" s="11">
        <v>-0.23919699999999999</v>
      </c>
      <c r="AW1728" s="11">
        <v>1.7287520000000001</v>
      </c>
      <c r="AX1728" s="11">
        <v>87.845349999999996</v>
      </c>
    </row>
    <row r="1729" spans="45:50" x14ac:dyDescent="0.35">
      <c r="AS1729" s="11" t="s">
        <v>76</v>
      </c>
      <c r="AT1729" s="11">
        <v>1720</v>
      </c>
      <c r="AU1729" s="11">
        <v>9.1286470000000008</v>
      </c>
      <c r="AV1729" s="11">
        <v>11.582141</v>
      </c>
      <c r="AW1729" s="11">
        <v>2.4534940000000001</v>
      </c>
      <c r="AX1729" s="11">
        <v>26.876866</v>
      </c>
    </row>
    <row r="1730" spans="45:50" x14ac:dyDescent="0.35">
      <c r="AS1730" s="11" t="s">
        <v>83</v>
      </c>
      <c r="AT1730" s="11">
        <v>1721</v>
      </c>
      <c r="AU1730" s="11">
        <v>17.428156000000001</v>
      </c>
      <c r="AV1730" s="11">
        <v>23.987545000000001</v>
      </c>
      <c r="AW1730" s="11">
        <v>6.5593880000000002</v>
      </c>
      <c r="AX1730" s="11">
        <v>37.636730999999997</v>
      </c>
    </row>
    <row r="1731" spans="45:50" x14ac:dyDescent="0.35">
      <c r="AS1731" s="11" t="s">
        <v>78</v>
      </c>
      <c r="AT1731" s="11">
        <v>1722</v>
      </c>
      <c r="AU1731" s="11">
        <v>-20.824469000000001</v>
      </c>
      <c r="AV1731" s="11">
        <v>-20.329602999999999</v>
      </c>
      <c r="AW1731" s="11">
        <v>0.49486599999999997</v>
      </c>
      <c r="AX1731" s="11">
        <v>2.376369</v>
      </c>
    </row>
    <row r="1732" spans="45:50" x14ac:dyDescent="0.35">
      <c r="AS1732" s="11" t="s">
        <v>76</v>
      </c>
      <c r="AT1732" s="11">
        <v>1723</v>
      </c>
      <c r="AU1732" s="11">
        <v>2.6067520000000002</v>
      </c>
      <c r="AV1732" s="11">
        <v>1.6559269999999999</v>
      </c>
      <c r="AW1732" s="11">
        <v>0.95082500000000003</v>
      </c>
      <c r="AX1732" s="11">
        <v>36.475465999999997</v>
      </c>
    </row>
    <row r="1733" spans="45:50" x14ac:dyDescent="0.35">
      <c r="AS1733" s="11" t="s">
        <v>83</v>
      </c>
      <c r="AT1733" s="11">
        <v>1724</v>
      </c>
      <c r="AU1733" s="11">
        <v>-4.8544929999999997</v>
      </c>
      <c r="AV1733" s="11">
        <v>-4.4051910000000003</v>
      </c>
      <c r="AW1733" s="11">
        <v>0.44930199999999998</v>
      </c>
      <c r="AX1733" s="11">
        <v>9.2553929999999998</v>
      </c>
    </row>
    <row r="1734" spans="45:50" x14ac:dyDescent="0.35">
      <c r="AS1734" s="11" t="s">
        <v>78</v>
      </c>
      <c r="AT1734" s="11">
        <v>1725</v>
      </c>
      <c r="AU1734" s="11">
        <v>-10.846223999999999</v>
      </c>
      <c r="AV1734" s="11">
        <v>-13.314527999999999</v>
      </c>
      <c r="AW1734" s="11">
        <v>2.4683039999999998</v>
      </c>
      <c r="AX1734" s="11">
        <v>22.757265</v>
      </c>
    </row>
    <row r="1735" spans="45:50" x14ac:dyDescent="0.35">
      <c r="AS1735" s="11" t="s">
        <v>76</v>
      </c>
      <c r="AT1735" s="11">
        <v>1726</v>
      </c>
      <c r="AU1735" s="11">
        <v>-5.8735140000000001</v>
      </c>
      <c r="AV1735" s="11">
        <v>-5.2514919999999998</v>
      </c>
      <c r="AW1735" s="11">
        <v>0.62202199999999996</v>
      </c>
      <c r="AX1735" s="11">
        <v>10.590279000000001</v>
      </c>
    </row>
    <row r="1736" spans="45:50" x14ac:dyDescent="0.35">
      <c r="AS1736" s="11" t="s">
        <v>76</v>
      </c>
      <c r="AT1736" s="11">
        <v>1727</v>
      </c>
      <c r="AU1736" s="11">
        <v>-9.5262180000000001</v>
      </c>
      <c r="AV1736" s="11">
        <v>-13.606643</v>
      </c>
      <c r="AW1736" s="11">
        <v>4.080425</v>
      </c>
      <c r="AX1736" s="11">
        <v>42.833626000000002</v>
      </c>
    </row>
    <row r="1737" spans="45:50" x14ac:dyDescent="0.35">
      <c r="AS1737" s="11" t="s">
        <v>76</v>
      </c>
      <c r="AT1737" s="11">
        <v>1728</v>
      </c>
      <c r="AU1737" s="11">
        <v>-20.419794</v>
      </c>
      <c r="AV1737" s="11">
        <v>-18.365914</v>
      </c>
      <c r="AW1737" s="11">
        <v>2.0538799999999999</v>
      </c>
      <c r="AX1737" s="11">
        <v>10.058278</v>
      </c>
    </row>
    <row r="1738" spans="45:50" x14ac:dyDescent="0.35">
      <c r="AS1738" s="11" t="s">
        <v>76</v>
      </c>
      <c r="AT1738" s="11">
        <v>1729</v>
      </c>
      <c r="AU1738" s="11">
        <v>5.0396999999999998</v>
      </c>
      <c r="AV1738" s="11">
        <v>6.9909290000000004</v>
      </c>
      <c r="AW1738" s="11">
        <v>1.9512290000000001</v>
      </c>
      <c r="AX1738" s="11">
        <v>38.717154000000001</v>
      </c>
    </row>
    <row r="1739" spans="45:50" x14ac:dyDescent="0.35">
      <c r="AS1739" s="11" t="s">
        <v>76</v>
      </c>
      <c r="AT1739" s="11">
        <v>1730</v>
      </c>
      <c r="AU1739" s="11">
        <v>14.855521</v>
      </c>
      <c r="AV1739" s="11">
        <v>12.110201</v>
      </c>
      <c r="AW1739" s="11">
        <v>2.74532</v>
      </c>
      <c r="AX1739" s="11">
        <v>18.480132999999999</v>
      </c>
    </row>
    <row r="1740" spans="45:50" x14ac:dyDescent="0.35">
      <c r="AS1740" s="11" t="s">
        <v>76</v>
      </c>
      <c r="AT1740" s="11">
        <v>1731</v>
      </c>
      <c r="AU1740" s="11">
        <v>14.395471000000001</v>
      </c>
      <c r="AV1740" s="11">
        <v>18.223641000000001</v>
      </c>
      <c r="AW1740" s="11">
        <v>3.8281700000000001</v>
      </c>
      <c r="AX1740" s="11">
        <v>26.592877000000001</v>
      </c>
    </row>
    <row r="1741" spans="45:50" x14ac:dyDescent="0.35">
      <c r="AS1741" s="11" t="s">
        <v>83</v>
      </c>
      <c r="AT1741" s="11">
        <v>1732</v>
      </c>
      <c r="AU1741" s="11">
        <v>0.45885399999999998</v>
      </c>
      <c r="AV1741" s="11">
        <v>2.0345279999999999</v>
      </c>
      <c r="AW1741" s="11">
        <v>1.575674</v>
      </c>
      <c r="AX1741" s="11" t="s">
        <v>77</v>
      </c>
    </row>
    <row r="1742" spans="45:50" x14ac:dyDescent="0.35">
      <c r="AS1742" s="11" t="s">
        <v>78</v>
      </c>
      <c r="AT1742" s="11">
        <v>1733</v>
      </c>
      <c r="AU1742" s="11">
        <v>-11.964368</v>
      </c>
      <c r="AV1742" s="11">
        <v>-11.721754000000001</v>
      </c>
      <c r="AW1742" s="11">
        <v>0.242614</v>
      </c>
      <c r="AX1742" s="11">
        <v>2.0278070000000001</v>
      </c>
    </row>
    <row r="1743" spans="45:50" x14ac:dyDescent="0.35">
      <c r="AS1743" s="11" t="s">
        <v>76</v>
      </c>
      <c r="AT1743" s="11">
        <v>1734</v>
      </c>
      <c r="AU1743" s="11">
        <v>-0.667883</v>
      </c>
      <c r="AV1743" s="11">
        <v>-0.52276100000000003</v>
      </c>
      <c r="AW1743" s="11">
        <v>0.145122</v>
      </c>
      <c r="AX1743" s="11">
        <v>21.728632000000001</v>
      </c>
    </row>
    <row r="1744" spans="45:50" x14ac:dyDescent="0.35">
      <c r="AS1744" s="11" t="s">
        <v>76</v>
      </c>
      <c r="AT1744" s="11">
        <v>1735</v>
      </c>
      <c r="AU1744" s="11">
        <v>19.658044</v>
      </c>
      <c r="AV1744" s="11">
        <v>21.650803</v>
      </c>
      <c r="AW1744" s="11">
        <v>1.992758</v>
      </c>
      <c r="AX1744" s="11">
        <v>10.137114</v>
      </c>
    </row>
    <row r="1745" spans="45:50" x14ac:dyDescent="0.35">
      <c r="AS1745" s="11" t="s">
        <v>76</v>
      </c>
      <c r="AT1745" s="11">
        <v>1736</v>
      </c>
      <c r="AU1745" s="11">
        <v>-4.8031389999999998</v>
      </c>
      <c r="AV1745" s="11">
        <v>-5.0810789999999999</v>
      </c>
      <c r="AW1745" s="11">
        <v>0.27794000000000002</v>
      </c>
      <c r="AX1745" s="11">
        <v>5.7866220000000004</v>
      </c>
    </row>
    <row r="1746" spans="45:50" x14ac:dyDescent="0.35">
      <c r="AS1746" s="11" t="s">
        <v>76</v>
      </c>
      <c r="AT1746" s="11">
        <v>1737</v>
      </c>
      <c r="AU1746" s="11">
        <v>21.226165000000002</v>
      </c>
      <c r="AV1746" s="11">
        <v>21.188558</v>
      </c>
      <c r="AW1746" s="11">
        <v>3.7608000000000003E-2</v>
      </c>
      <c r="AX1746" s="11">
        <v>0.177176</v>
      </c>
    </row>
    <row r="1747" spans="45:50" x14ac:dyDescent="0.35">
      <c r="AS1747" s="11" t="s">
        <v>76</v>
      </c>
      <c r="AT1747" s="11">
        <v>1738</v>
      </c>
      <c r="AU1747" s="11">
        <v>5.1954630000000002</v>
      </c>
      <c r="AV1747" s="11">
        <v>5.013547</v>
      </c>
      <c r="AW1747" s="11">
        <v>0.18191599999999999</v>
      </c>
      <c r="AX1747" s="11">
        <v>3.5014479999999999</v>
      </c>
    </row>
    <row r="1748" spans="45:50" x14ac:dyDescent="0.35">
      <c r="AS1748" s="11" t="s">
        <v>83</v>
      </c>
      <c r="AT1748" s="11">
        <v>1739</v>
      </c>
      <c r="AU1748" s="11">
        <v>-7.8348639999999996</v>
      </c>
      <c r="AV1748" s="11">
        <v>-11.666188999999999</v>
      </c>
      <c r="AW1748" s="11">
        <v>3.8313250000000001</v>
      </c>
      <c r="AX1748" s="11">
        <v>48.900975000000003</v>
      </c>
    </row>
    <row r="1749" spans="45:50" x14ac:dyDescent="0.35">
      <c r="AS1749" s="11" t="s">
        <v>76</v>
      </c>
      <c r="AT1749" s="11">
        <v>1740</v>
      </c>
      <c r="AU1749" s="11">
        <v>-3.9742109999999999</v>
      </c>
      <c r="AV1749" s="11">
        <v>-0.46329300000000001</v>
      </c>
      <c r="AW1749" s="11">
        <v>3.5109180000000002</v>
      </c>
      <c r="AX1749" s="11">
        <v>88.342515000000006</v>
      </c>
    </row>
    <row r="1750" spans="45:50" x14ac:dyDescent="0.35">
      <c r="AS1750" s="11" t="s">
        <v>78</v>
      </c>
      <c r="AT1750" s="11">
        <v>1741</v>
      </c>
      <c r="AU1750" s="11">
        <v>-14.788142000000001</v>
      </c>
      <c r="AV1750" s="11">
        <v>-19.246986</v>
      </c>
      <c r="AW1750" s="11">
        <v>4.4588429999999999</v>
      </c>
      <c r="AX1750" s="11">
        <v>30.151478000000001</v>
      </c>
    </row>
    <row r="1751" spans="45:50" x14ac:dyDescent="0.35">
      <c r="AS1751" s="11" t="s">
        <v>78</v>
      </c>
      <c r="AT1751" s="11">
        <v>1742</v>
      </c>
      <c r="AU1751" s="11">
        <v>47.679518000000002</v>
      </c>
      <c r="AV1751" s="11">
        <v>47.519416999999997</v>
      </c>
      <c r="AW1751" s="11">
        <v>0.16010099999999999</v>
      </c>
      <c r="AX1751" s="11">
        <v>0.335785</v>
      </c>
    </row>
    <row r="1752" spans="45:50" x14ac:dyDescent="0.35">
      <c r="AS1752" s="11" t="s">
        <v>76</v>
      </c>
      <c r="AT1752" s="11">
        <v>1743</v>
      </c>
      <c r="AU1752" s="11">
        <v>14.570971999999999</v>
      </c>
      <c r="AV1752" s="11">
        <v>15.104850000000001</v>
      </c>
      <c r="AW1752" s="11">
        <v>0.53387799999999996</v>
      </c>
      <c r="AX1752" s="11">
        <v>3.663983</v>
      </c>
    </row>
    <row r="1753" spans="45:50" x14ac:dyDescent="0.35">
      <c r="AS1753" s="11" t="s">
        <v>76</v>
      </c>
      <c r="AT1753" s="11">
        <v>1744</v>
      </c>
      <c r="AU1753" s="11">
        <v>1.237347</v>
      </c>
      <c r="AV1753" s="11">
        <v>0.82174999999999998</v>
      </c>
      <c r="AW1753" s="11">
        <v>0.41559699999999999</v>
      </c>
      <c r="AX1753" s="11">
        <v>33.587749000000002</v>
      </c>
    </row>
    <row r="1754" spans="45:50" x14ac:dyDescent="0.35">
      <c r="AS1754" s="11" t="s">
        <v>76</v>
      </c>
      <c r="AT1754" s="11">
        <v>1745</v>
      </c>
      <c r="AU1754" s="11">
        <v>12.089613999999999</v>
      </c>
      <c r="AV1754" s="11">
        <v>11.574216</v>
      </c>
      <c r="AW1754" s="11">
        <v>0.51539800000000002</v>
      </c>
      <c r="AX1754" s="11">
        <v>4.263147</v>
      </c>
    </row>
    <row r="1755" spans="45:50" x14ac:dyDescent="0.35">
      <c r="AS1755" s="11" t="s">
        <v>83</v>
      </c>
      <c r="AT1755" s="11">
        <v>1746</v>
      </c>
      <c r="AU1755" s="11">
        <v>4.0560960000000001</v>
      </c>
      <c r="AV1755" s="11">
        <v>4.9887899999999998</v>
      </c>
      <c r="AW1755" s="11">
        <v>0.93269400000000002</v>
      </c>
      <c r="AX1755" s="11">
        <v>22.994859999999999</v>
      </c>
    </row>
    <row r="1756" spans="45:50" x14ac:dyDescent="0.35">
      <c r="AS1756" s="11" t="s">
        <v>76</v>
      </c>
      <c r="AT1756" s="11">
        <v>1747</v>
      </c>
      <c r="AU1756" s="11">
        <v>11.723839999999999</v>
      </c>
      <c r="AV1756" s="11">
        <v>13.230081</v>
      </c>
      <c r="AW1756" s="11">
        <v>1.5062409999999999</v>
      </c>
      <c r="AX1756" s="11">
        <v>12.847678</v>
      </c>
    </row>
    <row r="1757" spans="45:50" x14ac:dyDescent="0.35">
      <c r="AS1757" s="11" t="s">
        <v>76</v>
      </c>
      <c r="AT1757" s="11">
        <v>1748</v>
      </c>
      <c r="AU1757" s="11">
        <v>23.517845999999999</v>
      </c>
      <c r="AV1757" s="11">
        <v>23.493675</v>
      </c>
      <c r="AW1757" s="11">
        <v>2.4171000000000002E-2</v>
      </c>
      <c r="AX1757" s="11">
        <v>0.10277699999999999</v>
      </c>
    </row>
    <row r="1758" spans="45:50" x14ac:dyDescent="0.35">
      <c r="AS1758" s="11" t="s">
        <v>83</v>
      </c>
      <c r="AT1758" s="11">
        <v>1749</v>
      </c>
      <c r="AU1758" s="11">
        <v>-11.949441999999999</v>
      </c>
      <c r="AV1758" s="11">
        <v>-14.435744</v>
      </c>
      <c r="AW1758" s="11">
        <v>2.4863019999999998</v>
      </c>
      <c r="AX1758" s="11">
        <v>20.806846</v>
      </c>
    </row>
    <row r="1759" spans="45:50" x14ac:dyDescent="0.35">
      <c r="AS1759" s="11" t="s">
        <v>76</v>
      </c>
      <c r="AT1759" s="11">
        <v>1750</v>
      </c>
      <c r="AU1759" s="11">
        <v>-10.510576</v>
      </c>
      <c r="AV1759" s="11">
        <v>-10.418697</v>
      </c>
      <c r="AW1759" s="11">
        <v>9.1880000000000003E-2</v>
      </c>
      <c r="AX1759" s="11">
        <v>0.87416400000000005</v>
      </c>
    </row>
    <row r="1760" spans="45:50" x14ac:dyDescent="0.35">
      <c r="AS1760" s="11" t="s">
        <v>76</v>
      </c>
      <c r="AT1760" s="11">
        <v>1751</v>
      </c>
      <c r="AU1760" s="11">
        <v>-0.27221600000000001</v>
      </c>
      <c r="AV1760" s="11">
        <v>-0.96941600000000006</v>
      </c>
      <c r="AW1760" s="11">
        <v>0.69719900000000001</v>
      </c>
      <c r="AX1760" s="11" t="s">
        <v>77</v>
      </c>
    </row>
    <row r="1761" spans="45:50" x14ac:dyDescent="0.35">
      <c r="AS1761" s="11" t="s">
        <v>76</v>
      </c>
      <c r="AT1761" s="11">
        <v>1752</v>
      </c>
      <c r="AU1761" s="11">
        <v>-13.864331999999999</v>
      </c>
      <c r="AV1761" s="11">
        <v>-15.140123000000001</v>
      </c>
      <c r="AW1761" s="11">
        <v>1.275792</v>
      </c>
      <c r="AX1761" s="11">
        <v>9.2019690000000001</v>
      </c>
    </row>
    <row r="1762" spans="45:50" x14ac:dyDescent="0.35">
      <c r="AS1762" s="11" t="s">
        <v>78</v>
      </c>
      <c r="AT1762" s="11">
        <v>1753</v>
      </c>
      <c r="AU1762" s="11">
        <v>-21.038829</v>
      </c>
      <c r="AV1762" s="11">
        <v>-21.730402999999999</v>
      </c>
      <c r="AW1762" s="11">
        <v>0.69157299999999999</v>
      </c>
      <c r="AX1762" s="11">
        <v>3.287128</v>
      </c>
    </row>
    <row r="1763" spans="45:50" x14ac:dyDescent="0.35">
      <c r="AS1763" s="11" t="s">
        <v>76</v>
      </c>
      <c r="AT1763" s="11">
        <v>1754</v>
      </c>
      <c r="AU1763" s="11">
        <v>-4.52637</v>
      </c>
      <c r="AV1763" s="11">
        <v>-2.357882</v>
      </c>
      <c r="AW1763" s="11">
        <v>2.168488</v>
      </c>
      <c r="AX1763" s="11">
        <v>47.907885999999998</v>
      </c>
    </row>
    <row r="1764" spans="45:50" x14ac:dyDescent="0.35">
      <c r="AS1764" s="11" t="s">
        <v>76</v>
      </c>
      <c r="AT1764" s="11">
        <v>1755</v>
      </c>
      <c r="AU1764" s="11">
        <v>-11.685997</v>
      </c>
      <c r="AV1764" s="11">
        <v>-12.68699</v>
      </c>
      <c r="AW1764" s="11">
        <v>1.000993</v>
      </c>
      <c r="AX1764" s="11">
        <v>8.5657490000000003</v>
      </c>
    </row>
    <row r="1765" spans="45:50" x14ac:dyDescent="0.35">
      <c r="AS1765" s="11" t="s">
        <v>76</v>
      </c>
      <c r="AT1765" s="11">
        <v>1756</v>
      </c>
      <c r="AU1765" s="11">
        <v>-8.6665690000000009</v>
      </c>
      <c r="AV1765" s="11">
        <v>-7.382091</v>
      </c>
      <c r="AW1765" s="11">
        <v>1.284478</v>
      </c>
      <c r="AX1765" s="11">
        <v>14.821068</v>
      </c>
    </row>
    <row r="1766" spans="45:50" x14ac:dyDescent="0.35">
      <c r="AS1766" s="11" t="s">
        <v>78</v>
      </c>
      <c r="AT1766" s="11">
        <v>1757</v>
      </c>
      <c r="AU1766" s="11">
        <v>14.634372000000001</v>
      </c>
      <c r="AV1766" s="11">
        <v>13.809265</v>
      </c>
      <c r="AW1766" s="11">
        <v>0.82510700000000003</v>
      </c>
      <c r="AX1766" s="11">
        <v>5.6381449999999997</v>
      </c>
    </row>
    <row r="1767" spans="45:50" x14ac:dyDescent="0.35">
      <c r="AS1767" s="11" t="s">
        <v>76</v>
      </c>
      <c r="AT1767" s="11">
        <v>1758</v>
      </c>
      <c r="AU1767" s="11">
        <v>12.926610999999999</v>
      </c>
      <c r="AV1767" s="11">
        <v>15.409129999999999</v>
      </c>
      <c r="AW1767" s="11">
        <v>2.4825189999999999</v>
      </c>
      <c r="AX1767" s="11">
        <v>19.204716999999999</v>
      </c>
    </row>
    <row r="1768" spans="45:50" x14ac:dyDescent="0.35">
      <c r="AS1768" s="11" t="s">
        <v>83</v>
      </c>
      <c r="AT1768" s="11">
        <v>1759</v>
      </c>
      <c r="AU1768" s="11">
        <v>-4.0186859999999998</v>
      </c>
      <c r="AV1768" s="11">
        <v>-3.713657</v>
      </c>
      <c r="AW1768" s="11">
        <v>0.30502800000000002</v>
      </c>
      <c r="AX1768" s="11">
        <v>7.5902459999999996</v>
      </c>
    </row>
    <row r="1769" spans="45:50" x14ac:dyDescent="0.35">
      <c r="AS1769" s="11" t="s">
        <v>83</v>
      </c>
      <c r="AT1769" s="11">
        <v>1760</v>
      </c>
      <c r="AU1769" s="11">
        <v>-7.5361149999999997</v>
      </c>
      <c r="AV1769" s="11">
        <v>-7.2275309999999999</v>
      </c>
      <c r="AW1769" s="11">
        <v>0.30858400000000002</v>
      </c>
      <c r="AX1769" s="11">
        <v>4.0947360000000002</v>
      </c>
    </row>
    <row r="1770" spans="45:50" x14ac:dyDescent="0.35">
      <c r="AS1770" s="11" t="s">
        <v>76</v>
      </c>
      <c r="AT1770" s="11">
        <v>1761</v>
      </c>
      <c r="AU1770" s="11">
        <v>-7.7367619999999997</v>
      </c>
      <c r="AV1770" s="11">
        <v>-7.4192999999999998</v>
      </c>
      <c r="AW1770" s="11">
        <v>0.31746099999999999</v>
      </c>
      <c r="AX1770" s="11">
        <v>4.1032859999999998</v>
      </c>
    </row>
    <row r="1771" spans="45:50" x14ac:dyDescent="0.35">
      <c r="AS1771" s="11" t="s">
        <v>76</v>
      </c>
      <c r="AT1771" s="11">
        <v>1762</v>
      </c>
      <c r="AU1771" s="11">
        <v>-2.4120970000000002</v>
      </c>
      <c r="AV1771" s="11">
        <v>-4.0561030000000002</v>
      </c>
      <c r="AW1771" s="11">
        <v>1.6440060000000001</v>
      </c>
      <c r="AX1771" s="11">
        <v>68.156720000000007</v>
      </c>
    </row>
    <row r="1772" spans="45:50" x14ac:dyDescent="0.35">
      <c r="AS1772" s="11" t="s">
        <v>76</v>
      </c>
      <c r="AT1772" s="11">
        <v>1763</v>
      </c>
      <c r="AU1772" s="11">
        <v>24.463186</v>
      </c>
      <c r="AV1772" s="11">
        <v>26.868631000000001</v>
      </c>
      <c r="AW1772" s="11">
        <v>2.405446</v>
      </c>
      <c r="AX1772" s="11">
        <v>9.8329199999999997</v>
      </c>
    </row>
    <row r="1773" spans="45:50" x14ac:dyDescent="0.35">
      <c r="AS1773" s="11" t="s">
        <v>76</v>
      </c>
      <c r="AT1773" s="11">
        <v>1764</v>
      </c>
      <c r="AU1773" s="11">
        <v>15.303824000000001</v>
      </c>
      <c r="AV1773" s="11">
        <v>16.194776999999998</v>
      </c>
      <c r="AW1773" s="11">
        <v>0.89095199999999997</v>
      </c>
      <c r="AX1773" s="11">
        <v>5.8217629999999998</v>
      </c>
    </row>
    <row r="1774" spans="45:50" x14ac:dyDescent="0.35">
      <c r="AS1774" s="11" t="s">
        <v>78</v>
      </c>
      <c r="AT1774" s="11">
        <v>1765</v>
      </c>
      <c r="AU1774" s="11">
        <v>-3.9140630000000001</v>
      </c>
      <c r="AV1774" s="11">
        <v>-3.587977</v>
      </c>
      <c r="AW1774" s="11">
        <v>0.32608700000000002</v>
      </c>
      <c r="AX1774" s="11">
        <v>8.3311550000000008</v>
      </c>
    </row>
    <row r="1775" spans="45:50" x14ac:dyDescent="0.35">
      <c r="AS1775" s="11" t="s">
        <v>76</v>
      </c>
      <c r="AT1775" s="11">
        <v>1766</v>
      </c>
      <c r="AU1775" s="11">
        <v>-18.836134000000001</v>
      </c>
      <c r="AV1775" s="11">
        <v>-17.655574999999999</v>
      </c>
      <c r="AW1775" s="11">
        <v>1.1805589999999999</v>
      </c>
      <c r="AX1775" s="11">
        <v>6.2675219999999996</v>
      </c>
    </row>
    <row r="1776" spans="45:50" x14ac:dyDescent="0.35">
      <c r="AS1776" s="11" t="s">
        <v>78</v>
      </c>
      <c r="AT1776" s="11">
        <v>1767</v>
      </c>
      <c r="AU1776" s="11">
        <v>42.291603000000002</v>
      </c>
      <c r="AV1776" s="11">
        <v>43.492559</v>
      </c>
      <c r="AW1776" s="11">
        <v>1.200955</v>
      </c>
      <c r="AX1776" s="11">
        <v>2.8397009999999998</v>
      </c>
    </row>
    <row r="1777" spans="45:50" x14ac:dyDescent="0.35">
      <c r="AS1777" s="11" t="s">
        <v>76</v>
      </c>
      <c r="AT1777" s="11">
        <v>1768</v>
      </c>
      <c r="AU1777" s="11">
        <v>-10.335281999999999</v>
      </c>
      <c r="AV1777" s="11">
        <v>-8.9612379999999998</v>
      </c>
      <c r="AW1777" s="11">
        <v>1.374044</v>
      </c>
      <c r="AX1777" s="11">
        <v>13.294692</v>
      </c>
    </row>
    <row r="1778" spans="45:50" x14ac:dyDescent="0.35">
      <c r="AS1778" s="11" t="s">
        <v>76</v>
      </c>
      <c r="AT1778" s="11">
        <v>1769</v>
      </c>
      <c r="AU1778" s="11">
        <v>15.810784</v>
      </c>
      <c r="AV1778" s="11">
        <v>16.968626</v>
      </c>
      <c r="AW1778" s="11">
        <v>1.157842</v>
      </c>
      <c r="AX1778" s="11">
        <v>7.3231169999999999</v>
      </c>
    </row>
    <row r="1779" spans="45:50" x14ac:dyDescent="0.35">
      <c r="AS1779" s="11" t="s">
        <v>83</v>
      </c>
      <c r="AT1779" s="11">
        <v>1770</v>
      </c>
      <c r="AU1779" s="11">
        <v>-14.800052000000001</v>
      </c>
      <c r="AV1779" s="11">
        <v>-15.215797</v>
      </c>
      <c r="AW1779" s="11">
        <v>0.41574499999999998</v>
      </c>
      <c r="AX1779" s="11">
        <v>2.809075</v>
      </c>
    </row>
    <row r="1780" spans="45:50" x14ac:dyDescent="0.35">
      <c r="AS1780" s="11" t="s">
        <v>76</v>
      </c>
      <c r="AT1780" s="11">
        <v>1771</v>
      </c>
      <c r="AU1780" s="11">
        <v>8.8007120000000008</v>
      </c>
      <c r="AV1780" s="11">
        <v>7.5457960000000002</v>
      </c>
      <c r="AW1780" s="11">
        <v>1.2549170000000001</v>
      </c>
      <c r="AX1780" s="11">
        <v>14.259261</v>
      </c>
    </row>
    <row r="1781" spans="45:50" x14ac:dyDescent="0.35">
      <c r="AS1781" s="11" t="s">
        <v>83</v>
      </c>
      <c r="AT1781" s="11">
        <v>1772</v>
      </c>
      <c r="AU1781" s="11">
        <v>-17.264398</v>
      </c>
      <c r="AV1781" s="11">
        <v>-14.838939999999999</v>
      </c>
      <c r="AW1781" s="11">
        <v>2.4254579999999999</v>
      </c>
      <c r="AX1781" s="11">
        <v>14.0489</v>
      </c>
    </row>
    <row r="1782" spans="45:50" x14ac:dyDescent="0.35">
      <c r="AS1782" s="11" t="s">
        <v>76</v>
      </c>
      <c r="AT1782" s="11">
        <v>1773</v>
      </c>
      <c r="AU1782" s="11">
        <v>-14.22817</v>
      </c>
      <c r="AV1782" s="11">
        <v>-8.4581929999999996</v>
      </c>
      <c r="AW1782" s="11">
        <v>5.7699769999999999</v>
      </c>
      <c r="AX1782" s="11">
        <v>40.553190999999998</v>
      </c>
    </row>
    <row r="1783" spans="45:50" x14ac:dyDescent="0.35">
      <c r="AS1783" s="11" t="s">
        <v>76</v>
      </c>
      <c r="AT1783" s="11">
        <v>1774</v>
      </c>
      <c r="AU1783" s="11">
        <v>-18.751042000000002</v>
      </c>
      <c r="AV1783" s="11">
        <v>-20.604156</v>
      </c>
      <c r="AW1783" s="11">
        <v>1.8531139999999999</v>
      </c>
      <c r="AX1783" s="11">
        <v>9.8827239999999996</v>
      </c>
    </row>
    <row r="1784" spans="45:50" x14ac:dyDescent="0.35">
      <c r="AS1784" s="11" t="s">
        <v>76</v>
      </c>
      <c r="AT1784" s="11">
        <v>1775</v>
      </c>
      <c r="AU1784" s="11">
        <v>2.4497200000000001</v>
      </c>
      <c r="AV1784" s="11">
        <v>3.9989810000000001</v>
      </c>
      <c r="AW1784" s="11">
        <v>1.549261</v>
      </c>
      <c r="AX1784" s="11">
        <v>63.242359999999998</v>
      </c>
    </row>
    <row r="1785" spans="45:50" x14ac:dyDescent="0.35">
      <c r="AS1785" s="11" t="s">
        <v>78</v>
      </c>
      <c r="AT1785" s="11">
        <v>1776</v>
      </c>
      <c r="AU1785" s="11">
        <v>25.868110000000001</v>
      </c>
      <c r="AV1785" s="11">
        <v>33.346304000000003</v>
      </c>
      <c r="AW1785" s="11">
        <v>7.4781940000000002</v>
      </c>
      <c r="AX1785" s="11">
        <v>28.908929000000001</v>
      </c>
    </row>
    <row r="1786" spans="45:50" x14ac:dyDescent="0.35">
      <c r="AS1786" s="11" t="s">
        <v>76</v>
      </c>
      <c r="AT1786" s="11">
        <v>1777</v>
      </c>
      <c r="AU1786" s="11">
        <v>-12.903853</v>
      </c>
      <c r="AV1786" s="11">
        <v>-12.648263999999999</v>
      </c>
      <c r="AW1786" s="11">
        <v>0.25558900000000001</v>
      </c>
      <c r="AX1786" s="11">
        <v>1.9807220000000001</v>
      </c>
    </row>
    <row r="1787" spans="45:50" x14ac:dyDescent="0.35">
      <c r="AS1787" s="11" t="s">
        <v>78</v>
      </c>
      <c r="AT1787" s="11">
        <v>1778</v>
      </c>
      <c r="AU1787" s="11">
        <v>4.2265560000000004</v>
      </c>
      <c r="AV1787" s="11">
        <v>13.618888999999999</v>
      </c>
      <c r="AW1787" s="11">
        <v>9.3923330000000007</v>
      </c>
      <c r="AX1787" s="11" t="s">
        <v>77</v>
      </c>
    </row>
    <row r="1788" spans="45:50" x14ac:dyDescent="0.35">
      <c r="AS1788" s="11" t="s">
        <v>76</v>
      </c>
      <c r="AT1788" s="11">
        <v>1779</v>
      </c>
      <c r="AU1788" s="11">
        <v>27.166114</v>
      </c>
      <c r="AV1788" s="11">
        <v>25.617021000000001</v>
      </c>
      <c r="AW1788" s="11">
        <v>1.5490930000000001</v>
      </c>
      <c r="AX1788" s="11">
        <v>5.7023000000000001</v>
      </c>
    </row>
    <row r="1789" spans="45:50" x14ac:dyDescent="0.35">
      <c r="AS1789" s="11" t="s">
        <v>83</v>
      </c>
      <c r="AT1789" s="11">
        <v>1780</v>
      </c>
      <c r="AU1789" s="11">
        <v>6.152908</v>
      </c>
      <c r="AV1789" s="11">
        <v>6.2053279999999997</v>
      </c>
      <c r="AW1789" s="11">
        <v>5.2420000000000001E-2</v>
      </c>
      <c r="AX1789" s="11">
        <v>0.85195200000000004</v>
      </c>
    </row>
    <row r="1790" spans="45:50" x14ac:dyDescent="0.35">
      <c r="AS1790" s="11" t="s">
        <v>76</v>
      </c>
      <c r="AT1790" s="11">
        <v>1781</v>
      </c>
      <c r="AU1790" s="11">
        <v>19.092559999999999</v>
      </c>
      <c r="AV1790" s="11">
        <v>18.045597000000001</v>
      </c>
      <c r="AW1790" s="11">
        <v>1.0469630000000001</v>
      </c>
      <c r="AX1790" s="11">
        <v>5.4836169999999997</v>
      </c>
    </row>
    <row r="1791" spans="45:50" x14ac:dyDescent="0.35">
      <c r="AS1791" s="11" t="s">
        <v>76</v>
      </c>
      <c r="AT1791" s="11">
        <v>1782</v>
      </c>
      <c r="AU1791" s="11">
        <v>-5.4410920000000003</v>
      </c>
      <c r="AV1791" s="11">
        <v>-5.632009</v>
      </c>
      <c r="AW1791" s="11">
        <v>0.190917</v>
      </c>
      <c r="AX1791" s="11">
        <v>3.5087959999999998</v>
      </c>
    </row>
    <row r="1792" spans="45:50" x14ac:dyDescent="0.35">
      <c r="AS1792" s="11" t="s">
        <v>76</v>
      </c>
      <c r="AT1792" s="11">
        <v>1783</v>
      </c>
      <c r="AU1792" s="11">
        <v>2.915003</v>
      </c>
      <c r="AV1792" s="11">
        <v>1.547418</v>
      </c>
      <c r="AW1792" s="11">
        <v>1.3675850000000001</v>
      </c>
      <c r="AX1792" s="11">
        <v>46.915390000000002</v>
      </c>
    </row>
    <row r="1793" spans="45:50" x14ac:dyDescent="0.35">
      <c r="AS1793" s="11" t="s">
        <v>76</v>
      </c>
      <c r="AT1793" s="11">
        <v>1784</v>
      </c>
      <c r="AU1793" s="11">
        <v>-8.4482379999999999</v>
      </c>
      <c r="AV1793" s="11">
        <v>-8.1885980000000007</v>
      </c>
      <c r="AW1793" s="11">
        <v>0.25963999999999998</v>
      </c>
      <c r="AX1793" s="11">
        <v>3.073302</v>
      </c>
    </row>
    <row r="1794" spans="45:50" x14ac:dyDescent="0.35">
      <c r="AS1794" s="11" t="s">
        <v>76</v>
      </c>
      <c r="AT1794" s="11">
        <v>1785</v>
      </c>
      <c r="AU1794" s="11">
        <v>0.70515000000000005</v>
      </c>
      <c r="AV1794" s="11">
        <v>3.2678069999999999</v>
      </c>
      <c r="AW1794" s="11">
        <v>2.5626570000000002</v>
      </c>
      <c r="AX1794" s="11" t="s">
        <v>77</v>
      </c>
    </row>
    <row r="1795" spans="45:50" x14ac:dyDescent="0.35">
      <c r="AS1795" s="11" t="s">
        <v>76</v>
      </c>
      <c r="AT1795" s="11">
        <v>1786</v>
      </c>
      <c r="AU1795" s="11">
        <v>11.584414000000001</v>
      </c>
      <c r="AV1795" s="11">
        <v>10.641437</v>
      </c>
      <c r="AW1795" s="11">
        <v>0.94297699999999995</v>
      </c>
      <c r="AX1795" s="11">
        <v>8.1400500000000005</v>
      </c>
    </row>
    <row r="1796" spans="45:50" x14ac:dyDescent="0.35">
      <c r="AS1796" s="11" t="s">
        <v>83</v>
      </c>
      <c r="AT1796" s="11">
        <v>1787</v>
      </c>
      <c r="AU1796" s="11">
        <v>-2.3559549999999998</v>
      </c>
      <c r="AV1796" s="11">
        <v>-4.8339230000000004</v>
      </c>
      <c r="AW1796" s="11">
        <v>2.4779680000000002</v>
      </c>
      <c r="AX1796" s="11" t="s">
        <v>77</v>
      </c>
    </row>
    <row r="1797" spans="45:50" x14ac:dyDescent="0.35">
      <c r="AS1797" s="11" t="s">
        <v>78</v>
      </c>
      <c r="AT1797" s="11">
        <v>1788</v>
      </c>
      <c r="AU1797" s="11">
        <v>-12.193872000000001</v>
      </c>
      <c r="AV1797" s="11">
        <v>-12.184568000000001</v>
      </c>
      <c r="AW1797" s="11">
        <v>9.3039999999999998E-3</v>
      </c>
      <c r="AX1797" s="11">
        <v>7.6298000000000005E-2</v>
      </c>
    </row>
    <row r="1798" spans="45:50" x14ac:dyDescent="0.35">
      <c r="AS1798" s="11" t="s">
        <v>76</v>
      </c>
      <c r="AT1798" s="11">
        <v>1789</v>
      </c>
      <c r="AU1798" s="11">
        <v>-8.0469840000000001</v>
      </c>
      <c r="AV1798" s="11">
        <v>-6.4044509999999999</v>
      </c>
      <c r="AW1798" s="11">
        <v>1.642533</v>
      </c>
      <c r="AX1798" s="11">
        <v>20.411781999999999</v>
      </c>
    </row>
    <row r="1799" spans="45:50" x14ac:dyDescent="0.35">
      <c r="AS1799" s="11" t="s">
        <v>78</v>
      </c>
      <c r="AT1799" s="11">
        <v>1790</v>
      </c>
      <c r="AU1799" s="11">
        <v>7.8350710000000001</v>
      </c>
      <c r="AV1799" s="11">
        <v>9.1396370000000005</v>
      </c>
      <c r="AW1799" s="11">
        <v>1.304565</v>
      </c>
      <c r="AX1799" s="11">
        <v>16.650331000000001</v>
      </c>
    </row>
    <row r="1800" spans="45:50" x14ac:dyDescent="0.35">
      <c r="AS1800" s="11" t="s">
        <v>76</v>
      </c>
      <c r="AT1800" s="11">
        <v>1791</v>
      </c>
      <c r="AU1800" s="11">
        <v>-9.1349459999999993</v>
      </c>
      <c r="AV1800" s="11">
        <v>-7.4516450000000001</v>
      </c>
      <c r="AW1800" s="11">
        <v>1.6833009999999999</v>
      </c>
      <c r="AX1800" s="11">
        <v>18.427047000000002</v>
      </c>
    </row>
    <row r="1801" spans="45:50" x14ac:dyDescent="0.35">
      <c r="AS1801" s="11" t="s">
        <v>76</v>
      </c>
      <c r="AT1801" s="11">
        <v>1792</v>
      </c>
      <c r="AU1801" s="11">
        <v>17.308562999999999</v>
      </c>
      <c r="AV1801" s="11">
        <v>16.953078999999999</v>
      </c>
      <c r="AW1801" s="11">
        <v>0.35548400000000002</v>
      </c>
      <c r="AX1801" s="11">
        <v>2.053804</v>
      </c>
    </row>
    <row r="1802" spans="45:50" x14ac:dyDescent="0.35">
      <c r="AS1802" s="11" t="s">
        <v>83</v>
      </c>
      <c r="AT1802" s="11">
        <v>1793</v>
      </c>
      <c r="AU1802" s="11">
        <v>19.978726000000002</v>
      </c>
      <c r="AV1802" s="11">
        <v>23.857852999999999</v>
      </c>
      <c r="AW1802" s="11">
        <v>3.879127</v>
      </c>
      <c r="AX1802" s="11">
        <v>19.41629</v>
      </c>
    </row>
    <row r="1803" spans="45:50" x14ac:dyDescent="0.35">
      <c r="AS1803" s="11" t="s">
        <v>76</v>
      </c>
      <c r="AT1803" s="11">
        <v>1794</v>
      </c>
      <c r="AU1803" s="11">
        <v>-2.5333079999999999</v>
      </c>
      <c r="AV1803" s="11">
        <v>-2.3389660000000001</v>
      </c>
      <c r="AW1803" s="11">
        <v>0.19434199999999999</v>
      </c>
      <c r="AX1803" s="11">
        <v>7.6714599999999997</v>
      </c>
    </row>
    <row r="1804" spans="45:50" x14ac:dyDescent="0.35">
      <c r="AS1804" s="11" t="s">
        <v>76</v>
      </c>
      <c r="AT1804" s="11">
        <v>1795</v>
      </c>
      <c r="AU1804" s="11">
        <v>9.2764229999999994</v>
      </c>
      <c r="AV1804" s="11">
        <v>9.3224990000000005</v>
      </c>
      <c r="AW1804" s="11">
        <v>4.6075999999999999E-2</v>
      </c>
      <c r="AX1804" s="11">
        <v>0.496697</v>
      </c>
    </row>
    <row r="1805" spans="45:50" x14ac:dyDescent="0.35">
      <c r="AS1805" s="11" t="s">
        <v>83</v>
      </c>
      <c r="AT1805" s="11">
        <v>1796</v>
      </c>
      <c r="AU1805" s="11">
        <v>27.34675</v>
      </c>
      <c r="AV1805" s="11">
        <v>23.740172000000001</v>
      </c>
      <c r="AW1805" s="11">
        <v>3.6065779999999998</v>
      </c>
      <c r="AX1805" s="11">
        <v>13.188323</v>
      </c>
    </row>
    <row r="1806" spans="45:50" x14ac:dyDescent="0.35">
      <c r="AS1806" s="11" t="s">
        <v>76</v>
      </c>
      <c r="AT1806" s="11">
        <v>1797</v>
      </c>
      <c r="AU1806" s="11">
        <v>16.247948999999998</v>
      </c>
      <c r="AV1806" s="11">
        <v>21.478974999999998</v>
      </c>
      <c r="AW1806" s="11">
        <v>5.231026</v>
      </c>
      <c r="AX1806" s="11">
        <v>32.194996000000003</v>
      </c>
    </row>
    <row r="1807" spans="45:50" x14ac:dyDescent="0.35">
      <c r="AS1807" s="11" t="s">
        <v>76</v>
      </c>
      <c r="AT1807" s="11">
        <v>1798</v>
      </c>
      <c r="AU1807" s="11">
        <v>0.51191200000000003</v>
      </c>
      <c r="AV1807" s="11">
        <v>-2.323976</v>
      </c>
      <c r="AW1807" s="11">
        <v>2.8358889999999999</v>
      </c>
      <c r="AX1807" s="11" t="s">
        <v>77</v>
      </c>
    </row>
    <row r="1808" spans="45:50" x14ac:dyDescent="0.35">
      <c r="AS1808" s="11" t="s">
        <v>76</v>
      </c>
      <c r="AT1808" s="11">
        <v>1799</v>
      </c>
      <c r="AU1808" s="11">
        <v>-18.287040000000001</v>
      </c>
      <c r="AV1808" s="11">
        <v>-18.342136</v>
      </c>
      <c r="AW1808" s="11">
        <v>5.5095999999999999E-2</v>
      </c>
      <c r="AX1808" s="11">
        <v>0.30128300000000002</v>
      </c>
    </row>
    <row r="1809" spans="45:50" x14ac:dyDescent="0.35">
      <c r="AS1809" s="11" t="s">
        <v>76</v>
      </c>
      <c r="AT1809" s="11">
        <v>1800</v>
      </c>
      <c r="AU1809" s="11">
        <v>26.072914000000001</v>
      </c>
      <c r="AV1809" s="11">
        <v>25.252168999999999</v>
      </c>
      <c r="AW1809" s="11">
        <v>0.82074499999999995</v>
      </c>
      <c r="AX1809" s="11">
        <v>3.147885</v>
      </c>
    </row>
    <row r="1810" spans="45:50" x14ac:dyDescent="0.35">
      <c r="AS1810" s="11" t="s">
        <v>78</v>
      </c>
      <c r="AT1810" s="11">
        <v>1801</v>
      </c>
      <c r="AU1810" s="11">
        <v>1.2632570000000001</v>
      </c>
      <c r="AV1810" s="11">
        <v>3.0099209999999998</v>
      </c>
      <c r="AW1810" s="11">
        <v>1.746664</v>
      </c>
      <c r="AX1810" s="11" t="s">
        <v>77</v>
      </c>
    </row>
    <row r="1811" spans="45:50" x14ac:dyDescent="0.35">
      <c r="AS1811" s="11" t="s">
        <v>76</v>
      </c>
      <c r="AT1811" s="11">
        <v>1802</v>
      </c>
      <c r="AU1811" s="11">
        <v>8.6810949999999991</v>
      </c>
      <c r="AV1811" s="11">
        <v>5.6938510000000004</v>
      </c>
      <c r="AW1811" s="11">
        <v>2.9872450000000002</v>
      </c>
      <c r="AX1811" s="11">
        <v>34.410921000000002</v>
      </c>
    </row>
    <row r="1812" spans="45:50" x14ac:dyDescent="0.35">
      <c r="AS1812" s="11" t="s">
        <v>76</v>
      </c>
      <c r="AT1812" s="11">
        <v>1803</v>
      </c>
      <c r="AU1812" s="11">
        <v>-28.907007</v>
      </c>
      <c r="AV1812" s="11">
        <v>-23.518080000000001</v>
      </c>
      <c r="AW1812" s="11">
        <v>5.3889269999999998</v>
      </c>
      <c r="AX1812" s="11">
        <v>18.642285999999999</v>
      </c>
    </row>
    <row r="1813" spans="45:50" x14ac:dyDescent="0.35">
      <c r="AS1813" s="11" t="s">
        <v>76</v>
      </c>
      <c r="AT1813" s="11">
        <v>1804</v>
      </c>
      <c r="AU1813" s="11">
        <v>-6.8929010000000002</v>
      </c>
      <c r="AV1813" s="11">
        <v>-10.041365000000001</v>
      </c>
      <c r="AW1813" s="11">
        <v>3.1484640000000002</v>
      </c>
      <c r="AX1813" s="11">
        <v>45.676904999999998</v>
      </c>
    </row>
    <row r="1814" spans="45:50" x14ac:dyDescent="0.35">
      <c r="AS1814" s="11" t="s">
        <v>83</v>
      </c>
      <c r="AT1814" s="11">
        <v>1805</v>
      </c>
      <c r="AU1814" s="11">
        <v>-15.068187</v>
      </c>
      <c r="AV1814" s="11">
        <v>-15.546862000000001</v>
      </c>
      <c r="AW1814" s="11">
        <v>0.47867500000000002</v>
      </c>
      <c r="AX1814" s="11">
        <v>3.1767259999999999</v>
      </c>
    </row>
    <row r="1815" spans="45:50" x14ac:dyDescent="0.35">
      <c r="AS1815" s="11" t="s">
        <v>78</v>
      </c>
      <c r="AT1815" s="11">
        <v>1806</v>
      </c>
      <c r="AU1815" s="11">
        <v>-10.263318</v>
      </c>
      <c r="AV1815" s="11">
        <v>4.8675100000000002</v>
      </c>
      <c r="AW1815" s="11">
        <v>15.130827999999999</v>
      </c>
      <c r="AX1815" s="11" t="s">
        <v>77</v>
      </c>
    </row>
    <row r="1816" spans="45:50" x14ac:dyDescent="0.35">
      <c r="AS1816" s="11" t="s">
        <v>76</v>
      </c>
      <c r="AT1816" s="11">
        <v>1807</v>
      </c>
      <c r="AU1816" s="11">
        <v>-19.449786</v>
      </c>
      <c r="AV1816" s="11">
        <v>-19.491406000000001</v>
      </c>
      <c r="AW1816" s="11">
        <v>4.1619999999999997E-2</v>
      </c>
      <c r="AX1816" s="11">
        <v>0.21398800000000001</v>
      </c>
    </row>
    <row r="1817" spans="45:50" x14ac:dyDescent="0.35">
      <c r="AS1817" s="11" t="s">
        <v>76</v>
      </c>
      <c r="AT1817" s="11">
        <v>1808</v>
      </c>
      <c r="AU1817" s="11">
        <v>42.245258</v>
      </c>
      <c r="AV1817" s="11">
        <v>40.128466000000003</v>
      </c>
      <c r="AW1817" s="11">
        <v>2.1167919999999998</v>
      </c>
      <c r="AX1817" s="11">
        <v>5.0107210000000002</v>
      </c>
    </row>
    <row r="1818" spans="45:50" x14ac:dyDescent="0.35">
      <c r="AS1818" s="11" t="s">
        <v>78</v>
      </c>
      <c r="AT1818" s="11">
        <v>1809</v>
      </c>
      <c r="AU1818" s="11">
        <v>38.982244999999999</v>
      </c>
      <c r="AV1818" s="11">
        <v>47.523797000000002</v>
      </c>
      <c r="AW1818" s="11">
        <v>8.5415530000000004</v>
      </c>
      <c r="AX1818" s="11">
        <v>21.911393</v>
      </c>
    </row>
    <row r="1819" spans="45:50" x14ac:dyDescent="0.35">
      <c r="AS1819" s="11" t="s">
        <v>76</v>
      </c>
      <c r="AT1819" s="11">
        <v>1810</v>
      </c>
      <c r="AU1819" s="11">
        <v>41.324047999999998</v>
      </c>
      <c r="AV1819" s="11">
        <v>38.810895000000002</v>
      </c>
      <c r="AW1819" s="11">
        <v>2.513153</v>
      </c>
      <c r="AX1819" s="11">
        <v>6.0815739999999998</v>
      </c>
    </row>
    <row r="1820" spans="45:50" x14ac:dyDescent="0.35">
      <c r="AS1820" s="11" t="s">
        <v>83</v>
      </c>
      <c r="AT1820" s="11">
        <v>1811</v>
      </c>
      <c r="AU1820" s="11">
        <v>-4.3958680000000001</v>
      </c>
      <c r="AV1820" s="11">
        <v>-2.7949060000000001</v>
      </c>
      <c r="AW1820" s="11">
        <v>1.600962</v>
      </c>
      <c r="AX1820" s="11">
        <v>36.419693000000002</v>
      </c>
    </row>
    <row r="1821" spans="45:50" x14ac:dyDescent="0.35">
      <c r="AS1821" s="11" t="s">
        <v>76</v>
      </c>
      <c r="AT1821" s="11">
        <v>1812</v>
      </c>
      <c r="AU1821" s="11">
        <v>-3.061099</v>
      </c>
      <c r="AV1821" s="11">
        <v>-5.2572679999999998</v>
      </c>
      <c r="AW1821" s="11">
        <v>2.1961689999999998</v>
      </c>
      <c r="AX1821" s="11">
        <v>71.744473999999997</v>
      </c>
    </row>
    <row r="1822" spans="45:50" x14ac:dyDescent="0.35">
      <c r="AS1822" s="11" t="s">
        <v>76</v>
      </c>
      <c r="AT1822" s="11">
        <v>1813</v>
      </c>
      <c r="AU1822" s="11">
        <v>33.484381999999997</v>
      </c>
      <c r="AV1822" s="11">
        <v>29.010684999999999</v>
      </c>
      <c r="AW1822" s="11">
        <v>4.4736969999999996</v>
      </c>
      <c r="AX1822" s="11">
        <v>13.360549000000001</v>
      </c>
    </row>
    <row r="1823" spans="45:50" x14ac:dyDescent="0.35">
      <c r="AS1823" s="11" t="s">
        <v>76</v>
      </c>
      <c r="AT1823" s="11">
        <v>1814</v>
      </c>
      <c r="AU1823" s="11">
        <v>-8.0737989999999993</v>
      </c>
      <c r="AV1823" s="11">
        <v>-6.7692379999999996</v>
      </c>
      <c r="AW1823" s="11">
        <v>1.3045610000000001</v>
      </c>
      <c r="AX1823" s="11">
        <v>16.157957</v>
      </c>
    </row>
    <row r="1824" spans="45:50" x14ac:dyDescent="0.35">
      <c r="AS1824" s="11" t="s">
        <v>76</v>
      </c>
      <c r="AT1824" s="11">
        <v>1815</v>
      </c>
      <c r="AU1824" s="11">
        <v>-18.200841</v>
      </c>
      <c r="AV1824" s="11">
        <v>-17.693701999999998</v>
      </c>
      <c r="AW1824" s="11">
        <v>0.50713900000000001</v>
      </c>
      <c r="AX1824" s="11">
        <v>2.7863479999999998</v>
      </c>
    </row>
    <row r="1825" spans="45:50" x14ac:dyDescent="0.35">
      <c r="AS1825" s="11" t="s">
        <v>76</v>
      </c>
      <c r="AT1825" s="11">
        <v>1816</v>
      </c>
      <c r="AU1825" s="11">
        <v>-25.735512</v>
      </c>
      <c r="AV1825" s="11">
        <v>-22.208105</v>
      </c>
      <c r="AW1825" s="11">
        <v>3.5274070000000002</v>
      </c>
      <c r="AX1825" s="11">
        <v>13.706379999999999</v>
      </c>
    </row>
    <row r="1826" spans="45:50" x14ac:dyDescent="0.35">
      <c r="AS1826" s="11" t="s">
        <v>76</v>
      </c>
      <c r="AT1826" s="11">
        <v>1817</v>
      </c>
      <c r="AU1826" s="11">
        <v>-24.855944000000001</v>
      </c>
      <c r="AV1826" s="11">
        <v>-25.357792</v>
      </c>
      <c r="AW1826" s="11">
        <v>0.50184799999999996</v>
      </c>
      <c r="AX1826" s="11">
        <v>2.0190260000000002</v>
      </c>
    </row>
    <row r="1827" spans="45:50" x14ac:dyDescent="0.35">
      <c r="AS1827" s="11" t="s">
        <v>76</v>
      </c>
      <c r="AT1827" s="11">
        <v>1818</v>
      </c>
      <c r="AU1827" s="11">
        <v>-9.2372669999999992</v>
      </c>
      <c r="AV1827" s="11">
        <v>-10.111606</v>
      </c>
      <c r="AW1827" s="11">
        <v>0.87434000000000001</v>
      </c>
      <c r="AX1827" s="11">
        <v>9.4653489999999998</v>
      </c>
    </row>
    <row r="1828" spans="45:50" x14ac:dyDescent="0.35">
      <c r="AS1828" s="11" t="s">
        <v>83</v>
      </c>
      <c r="AT1828" s="11">
        <v>1819</v>
      </c>
      <c r="AU1828" s="11">
        <v>-18.79768</v>
      </c>
      <c r="AV1828" s="11">
        <v>-19.338483</v>
      </c>
      <c r="AW1828" s="11">
        <v>0.54080300000000003</v>
      </c>
      <c r="AX1828" s="11">
        <v>2.8769659999999999</v>
      </c>
    </row>
    <row r="1829" spans="45:50" x14ac:dyDescent="0.35">
      <c r="AS1829" s="11" t="s">
        <v>78</v>
      </c>
      <c r="AT1829" s="11">
        <v>1820</v>
      </c>
      <c r="AU1829" s="11">
        <v>-13.148728</v>
      </c>
      <c r="AV1829" s="11">
        <v>-11.530138000000001</v>
      </c>
      <c r="AW1829" s="11">
        <v>1.61859</v>
      </c>
      <c r="AX1829" s="11">
        <v>12.309856999999999</v>
      </c>
    </row>
    <row r="1830" spans="45:50" x14ac:dyDescent="0.35">
      <c r="AS1830" s="11" t="s">
        <v>76</v>
      </c>
      <c r="AT1830" s="11">
        <v>1821</v>
      </c>
      <c r="AU1830" s="11">
        <v>-11.576318000000001</v>
      </c>
      <c r="AV1830" s="11">
        <v>-6.9851049999999999</v>
      </c>
      <c r="AW1830" s="11">
        <v>4.5912129999999998</v>
      </c>
      <c r="AX1830" s="11">
        <v>39.660390999999997</v>
      </c>
    </row>
    <row r="1831" spans="45:50" x14ac:dyDescent="0.35">
      <c r="AS1831" s="11" t="s">
        <v>76</v>
      </c>
      <c r="AT1831" s="11">
        <v>1822</v>
      </c>
      <c r="AU1831" s="11">
        <v>-12.680225999999999</v>
      </c>
      <c r="AV1831" s="11">
        <v>-11.130298</v>
      </c>
      <c r="AW1831" s="11">
        <v>1.5499289999999999</v>
      </c>
      <c r="AX1831" s="11">
        <v>12.223193</v>
      </c>
    </row>
    <row r="1832" spans="45:50" x14ac:dyDescent="0.35">
      <c r="AS1832" s="11" t="s">
        <v>83</v>
      </c>
      <c r="AT1832" s="11">
        <v>1823</v>
      </c>
      <c r="AU1832" s="11">
        <v>-22.035357999999999</v>
      </c>
      <c r="AV1832" s="11">
        <v>-18.428165</v>
      </c>
      <c r="AW1832" s="11">
        <v>3.6071930000000001</v>
      </c>
      <c r="AX1832" s="11">
        <v>16.370023</v>
      </c>
    </row>
    <row r="1833" spans="45:50" x14ac:dyDescent="0.35">
      <c r="AS1833" s="11" t="s">
        <v>78</v>
      </c>
      <c r="AT1833" s="11">
        <v>1824</v>
      </c>
      <c r="AU1833" s="11">
        <v>28.326969999999999</v>
      </c>
      <c r="AV1833" s="11">
        <v>24.902346999999999</v>
      </c>
      <c r="AW1833" s="11">
        <v>3.4246219999999998</v>
      </c>
      <c r="AX1833" s="11">
        <v>12.089618</v>
      </c>
    </row>
    <row r="1834" spans="45:50" x14ac:dyDescent="0.35">
      <c r="AS1834" s="11" t="s">
        <v>76</v>
      </c>
      <c r="AT1834" s="11">
        <v>1825</v>
      </c>
      <c r="AU1834" s="11">
        <v>-15.421530000000001</v>
      </c>
      <c r="AV1834" s="11">
        <v>-15.215911</v>
      </c>
      <c r="AW1834" s="11">
        <v>0.205618</v>
      </c>
      <c r="AX1834" s="11">
        <v>1.3333189999999999</v>
      </c>
    </row>
    <row r="1835" spans="45:50" x14ac:dyDescent="0.35">
      <c r="AS1835" s="11" t="s">
        <v>76</v>
      </c>
      <c r="AT1835" s="11">
        <v>1826</v>
      </c>
      <c r="AU1835" s="11">
        <v>13.867467</v>
      </c>
      <c r="AV1835" s="11">
        <v>11.881677</v>
      </c>
      <c r="AW1835" s="11">
        <v>1.9857899999999999</v>
      </c>
      <c r="AX1835" s="11">
        <v>14.319772</v>
      </c>
    </row>
    <row r="1836" spans="45:50" x14ac:dyDescent="0.35">
      <c r="AS1836" s="11" t="s">
        <v>78</v>
      </c>
      <c r="AT1836" s="11">
        <v>1827</v>
      </c>
      <c r="AU1836" s="11">
        <v>-8.9382809999999999</v>
      </c>
      <c r="AV1836" s="11">
        <v>-6.8392850000000003</v>
      </c>
      <c r="AW1836" s="11">
        <v>2.0989960000000001</v>
      </c>
      <c r="AX1836" s="11">
        <v>23.483218999999998</v>
      </c>
    </row>
    <row r="1837" spans="45:50" x14ac:dyDescent="0.35">
      <c r="AS1837" s="11" t="s">
        <v>76</v>
      </c>
      <c r="AT1837" s="11">
        <v>1828</v>
      </c>
      <c r="AU1837" s="11">
        <v>-16.024688999999999</v>
      </c>
      <c r="AV1837" s="11">
        <v>-16.921282999999999</v>
      </c>
      <c r="AW1837" s="11">
        <v>0.896594</v>
      </c>
      <c r="AX1837" s="11">
        <v>5.5950810000000004</v>
      </c>
    </row>
    <row r="1838" spans="45:50" x14ac:dyDescent="0.35">
      <c r="AS1838" s="11" t="s">
        <v>83</v>
      </c>
      <c r="AT1838" s="11">
        <v>1829</v>
      </c>
      <c r="AU1838" s="11">
        <v>10.012459</v>
      </c>
      <c r="AV1838" s="11">
        <v>9.2445950000000003</v>
      </c>
      <c r="AW1838" s="11">
        <v>0.76786399999999999</v>
      </c>
      <c r="AX1838" s="11">
        <v>7.6690829999999997</v>
      </c>
    </row>
    <row r="1839" spans="45:50" x14ac:dyDescent="0.35">
      <c r="AS1839" s="11" t="s">
        <v>76</v>
      </c>
      <c r="AT1839" s="11">
        <v>1830</v>
      </c>
      <c r="AU1839" s="11">
        <v>25.298271</v>
      </c>
      <c r="AV1839" s="11">
        <v>18.251207000000001</v>
      </c>
      <c r="AW1839" s="11">
        <v>7.0470639999999998</v>
      </c>
      <c r="AX1839" s="11">
        <v>27.855910000000002</v>
      </c>
    </row>
    <row r="1840" spans="45:50" x14ac:dyDescent="0.35">
      <c r="AS1840" s="11" t="s">
        <v>76</v>
      </c>
      <c r="AT1840" s="11">
        <v>1831</v>
      </c>
      <c r="AU1840" s="11">
        <v>-21.262616999999999</v>
      </c>
      <c r="AV1840" s="11">
        <v>-22.846205999999999</v>
      </c>
      <c r="AW1840" s="11">
        <v>1.5835900000000001</v>
      </c>
      <c r="AX1840" s="11">
        <v>7.4477640000000003</v>
      </c>
    </row>
    <row r="1841" spans="45:50" x14ac:dyDescent="0.35">
      <c r="AS1841" s="11" t="s">
        <v>78</v>
      </c>
      <c r="AT1841" s="11">
        <v>1832</v>
      </c>
      <c r="AU1841" s="11">
        <v>12.291214</v>
      </c>
      <c r="AV1841" s="11">
        <v>5.2866</v>
      </c>
      <c r="AW1841" s="11">
        <v>7.0046140000000001</v>
      </c>
      <c r="AX1841" s="11">
        <v>56.988788</v>
      </c>
    </row>
    <row r="1842" spans="45:50" x14ac:dyDescent="0.35">
      <c r="AS1842" s="11" t="s">
        <v>76</v>
      </c>
      <c r="AT1842" s="11">
        <v>1833</v>
      </c>
      <c r="AU1842" s="11">
        <v>9.9490610000000004</v>
      </c>
      <c r="AV1842" s="11">
        <v>8.2012839999999994</v>
      </c>
      <c r="AW1842" s="11">
        <v>1.7477780000000001</v>
      </c>
      <c r="AX1842" s="11">
        <v>17.567264000000002</v>
      </c>
    </row>
    <row r="1843" spans="45:50" x14ac:dyDescent="0.35">
      <c r="AS1843" s="11" t="s">
        <v>76</v>
      </c>
      <c r="AT1843" s="11">
        <v>1834</v>
      </c>
      <c r="AU1843" s="11">
        <v>-7.0437419999999999</v>
      </c>
      <c r="AV1843" s="11">
        <v>-13.869713000000001</v>
      </c>
      <c r="AW1843" s="11">
        <v>6.825971</v>
      </c>
      <c r="AX1843" s="11">
        <v>96.908293</v>
      </c>
    </row>
    <row r="1844" spans="45:50" x14ac:dyDescent="0.35">
      <c r="AS1844" s="11" t="s">
        <v>76</v>
      </c>
      <c r="AT1844" s="11">
        <v>1835</v>
      </c>
      <c r="AU1844" s="11">
        <v>-6.1174999999999997</v>
      </c>
      <c r="AV1844" s="11">
        <v>-7.276961</v>
      </c>
      <c r="AW1844" s="11">
        <v>1.1594610000000001</v>
      </c>
      <c r="AX1844" s="11">
        <v>18.953182000000002</v>
      </c>
    </row>
    <row r="1845" spans="45:50" x14ac:dyDescent="0.35">
      <c r="AS1845" s="11" t="s">
        <v>76</v>
      </c>
      <c r="AT1845" s="11">
        <v>1836</v>
      </c>
      <c r="AU1845" s="11">
        <v>-0.313971</v>
      </c>
      <c r="AV1845" s="11">
        <v>-0.58998300000000004</v>
      </c>
      <c r="AW1845" s="11">
        <v>0.27601199999999998</v>
      </c>
      <c r="AX1845" s="11">
        <v>87.910171000000005</v>
      </c>
    </row>
    <row r="1846" spans="45:50" x14ac:dyDescent="0.35">
      <c r="AS1846" s="11" t="s">
        <v>83</v>
      </c>
      <c r="AT1846" s="11">
        <v>1837</v>
      </c>
      <c r="AU1846" s="11">
        <v>4.5034200000000002</v>
      </c>
      <c r="AV1846" s="11">
        <v>9.2238279999999992</v>
      </c>
      <c r="AW1846" s="11">
        <v>4.7204069999999998</v>
      </c>
      <c r="AX1846" s="11" t="s">
        <v>77</v>
      </c>
    </row>
    <row r="1847" spans="45:50" x14ac:dyDescent="0.35">
      <c r="AS1847" s="11" t="s">
        <v>76</v>
      </c>
      <c r="AT1847" s="11">
        <v>1838</v>
      </c>
      <c r="AU1847" s="11">
        <v>-18.597588999999999</v>
      </c>
      <c r="AV1847" s="11">
        <v>-17.365748</v>
      </c>
      <c r="AW1847" s="11">
        <v>1.2318420000000001</v>
      </c>
      <c r="AX1847" s="11">
        <v>6.6236629999999996</v>
      </c>
    </row>
    <row r="1848" spans="45:50" x14ac:dyDescent="0.35">
      <c r="AS1848" s="11" t="s">
        <v>76</v>
      </c>
      <c r="AT1848" s="11">
        <v>1839</v>
      </c>
      <c r="AU1848" s="11">
        <v>3.7416719999999999</v>
      </c>
      <c r="AV1848" s="11">
        <v>3.8082400000000001</v>
      </c>
      <c r="AW1848" s="11">
        <v>6.6568000000000002E-2</v>
      </c>
      <c r="AX1848" s="11">
        <v>1.779102</v>
      </c>
    </row>
    <row r="1849" spans="45:50" x14ac:dyDescent="0.35">
      <c r="AS1849" s="11" t="s">
        <v>76</v>
      </c>
      <c r="AT1849" s="11">
        <v>1840</v>
      </c>
      <c r="AU1849" s="11">
        <v>6.7693729999999999</v>
      </c>
      <c r="AV1849" s="11">
        <v>4.7100540000000004</v>
      </c>
      <c r="AW1849" s="11">
        <v>2.0593180000000002</v>
      </c>
      <c r="AX1849" s="11">
        <v>30.421111</v>
      </c>
    </row>
    <row r="1850" spans="45:50" x14ac:dyDescent="0.35">
      <c r="AS1850" s="11" t="s">
        <v>83</v>
      </c>
      <c r="AT1850" s="11">
        <v>1841</v>
      </c>
      <c r="AU1850" s="11">
        <v>-14.990504</v>
      </c>
      <c r="AV1850" s="11">
        <v>-16.650997</v>
      </c>
      <c r="AW1850" s="11">
        <v>1.660493</v>
      </c>
      <c r="AX1850" s="11">
        <v>11.076964</v>
      </c>
    </row>
    <row r="1851" spans="45:50" x14ac:dyDescent="0.35">
      <c r="AS1851" s="11" t="s">
        <v>78</v>
      </c>
      <c r="AT1851" s="11">
        <v>1842</v>
      </c>
      <c r="AU1851" s="11">
        <v>-27.707571000000002</v>
      </c>
      <c r="AV1851" s="11">
        <v>-26.145916</v>
      </c>
      <c r="AW1851" s="11">
        <v>1.5616540000000001</v>
      </c>
      <c r="AX1851" s="11">
        <v>5.6362009999999998</v>
      </c>
    </row>
    <row r="1852" spans="45:50" x14ac:dyDescent="0.35">
      <c r="AS1852" s="11" t="s">
        <v>76</v>
      </c>
      <c r="AT1852" s="11">
        <v>1843</v>
      </c>
      <c r="AU1852" s="11">
        <v>-20.699881999999999</v>
      </c>
      <c r="AV1852" s="11">
        <v>-22.641307000000001</v>
      </c>
      <c r="AW1852" s="11">
        <v>1.941425</v>
      </c>
      <c r="AX1852" s="11">
        <v>9.3789160000000003</v>
      </c>
    </row>
    <row r="1853" spans="45:50" x14ac:dyDescent="0.35">
      <c r="AS1853" s="11" t="s">
        <v>76</v>
      </c>
      <c r="AT1853" s="11">
        <v>1844</v>
      </c>
      <c r="AU1853" s="11">
        <v>-29.764112999999998</v>
      </c>
      <c r="AV1853" s="11">
        <v>-27.662009999999999</v>
      </c>
      <c r="AW1853" s="11">
        <v>2.1021030000000001</v>
      </c>
      <c r="AX1853" s="11">
        <v>7.0625419999999997</v>
      </c>
    </row>
    <row r="1854" spans="45:50" x14ac:dyDescent="0.35">
      <c r="AS1854" s="11" t="s">
        <v>76</v>
      </c>
      <c r="AT1854" s="11">
        <v>1845</v>
      </c>
      <c r="AU1854" s="11">
        <v>-10.221755999999999</v>
      </c>
      <c r="AV1854" s="11">
        <v>-7.5222720000000001</v>
      </c>
      <c r="AW1854" s="11">
        <v>2.699484</v>
      </c>
      <c r="AX1854" s="11">
        <v>26.409200999999999</v>
      </c>
    </row>
    <row r="1855" spans="45:50" x14ac:dyDescent="0.35">
      <c r="AS1855" s="11" t="s">
        <v>76</v>
      </c>
      <c r="AT1855" s="11">
        <v>1846</v>
      </c>
      <c r="AU1855" s="11">
        <v>-0.59752300000000003</v>
      </c>
      <c r="AV1855" s="11">
        <v>-2.7936939999999999</v>
      </c>
      <c r="AW1855" s="11">
        <v>2.1961710000000001</v>
      </c>
      <c r="AX1855" s="11" t="s">
        <v>77</v>
      </c>
    </row>
    <row r="1856" spans="45:50" x14ac:dyDescent="0.35">
      <c r="AS1856" s="11" t="s">
        <v>76</v>
      </c>
      <c r="AT1856" s="11">
        <v>1847</v>
      </c>
      <c r="AU1856" s="11">
        <v>-15.862178</v>
      </c>
      <c r="AV1856" s="11">
        <v>-15.891427</v>
      </c>
      <c r="AW1856" s="11">
        <v>2.9249000000000001E-2</v>
      </c>
      <c r="AX1856" s="11">
        <v>0.184394</v>
      </c>
    </row>
    <row r="1857" spans="45:50" x14ac:dyDescent="0.35">
      <c r="AS1857" s="11" t="s">
        <v>83</v>
      </c>
      <c r="AT1857" s="11">
        <v>1848</v>
      </c>
      <c r="AU1857" s="11">
        <v>-18.785710000000002</v>
      </c>
      <c r="AV1857" s="11">
        <v>-18.301300000000001</v>
      </c>
      <c r="AW1857" s="11">
        <v>0.48441099999999998</v>
      </c>
      <c r="AX1857" s="11">
        <v>2.5786120000000001</v>
      </c>
    </row>
    <row r="1858" spans="45:50" x14ac:dyDescent="0.35">
      <c r="AS1858" s="11" t="s">
        <v>78</v>
      </c>
      <c r="AT1858" s="11">
        <v>1849</v>
      </c>
      <c r="AU1858" s="11">
        <v>-14.128337</v>
      </c>
      <c r="AV1858" s="11">
        <v>-13.519536</v>
      </c>
      <c r="AW1858" s="11">
        <v>0.60880100000000004</v>
      </c>
      <c r="AX1858" s="11">
        <v>4.3090789999999997</v>
      </c>
    </row>
    <row r="1859" spans="45:50" x14ac:dyDescent="0.35">
      <c r="AS1859" s="11" t="s">
        <v>76</v>
      </c>
      <c r="AT1859" s="11">
        <v>1850</v>
      </c>
      <c r="AU1859" s="11">
        <v>-1.206734</v>
      </c>
      <c r="AV1859" s="11">
        <v>-2.1126849999999999</v>
      </c>
      <c r="AW1859" s="11">
        <v>0.90595099999999995</v>
      </c>
      <c r="AX1859" s="11">
        <v>75.074645000000004</v>
      </c>
    </row>
    <row r="1860" spans="45:50" x14ac:dyDescent="0.35">
      <c r="AS1860" s="11" t="s">
        <v>78</v>
      </c>
      <c r="AT1860" s="11">
        <v>1851</v>
      </c>
      <c r="AU1860" s="11">
        <v>-13.103964</v>
      </c>
      <c r="AV1860" s="11">
        <v>-13.855347</v>
      </c>
      <c r="AW1860" s="11">
        <v>0.75138300000000002</v>
      </c>
      <c r="AX1860" s="11">
        <v>5.734013</v>
      </c>
    </row>
    <row r="1861" spans="45:50" x14ac:dyDescent="0.35">
      <c r="AS1861" s="11" t="s">
        <v>76</v>
      </c>
      <c r="AT1861" s="11">
        <v>1852</v>
      </c>
      <c r="AU1861" s="11">
        <v>36.893889000000001</v>
      </c>
      <c r="AV1861" s="11">
        <v>42.206037999999999</v>
      </c>
      <c r="AW1861" s="11">
        <v>5.3121489999999998</v>
      </c>
      <c r="AX1861" s="11">
        <v>14.398453</v>
      </c>
    </row>
    <row r="1862" spans="45:50" x14ac:dyDescent="0.35">
      <c r="AS1862" s="11" t="s">
        <v>76</v>
      </c>
      <c r="AT1862" s="11">
        <v>1853</v>
      </c>
      <c r="AU1862" s="11">
        <v>-18.022468</v>
      </c>
      <c r="AV1862" s="11">
        <v>-18.209696999999998</v>
      </c>
      <c r="AW1862" s="11">
        <v>0.18722900000000001</v>
      </c>
      <c r="AX1862" s="11">
        <v>1.038867</v>
      </c>
    </row>
    <row r="1863" spans="45:50" x14ac:dyDescent="0.35">
      <c r="AS1863" s="11" t="s">
        <v>83</v>
      </c>
      <c r="AT1863" s="11">
        <v>1854</v>
      </c>
      <c r="AU1863" s="11">
        <v>14.516000999999999</v>
      </c>
      <c r="AV1863" s="11">
        <v>0.29167399999999999</v>
      </c>
      <c r="AW1863" s="11">
        <v>14.224327000000001</v>
      </c>
      <c r="AX1863" s="11">
        <v>97.990673000000001</v>
      </c>
    </row>
    <row r="1864" spans="45:50" x14ac:dyDescent="0.35">
      <c r="AS1864" s="11" t="s">
        <v>76</v>
      </c>
      <c r="AT1864" s="11">
        <v>1855</v>
      </c>
      <c r="AU1864" s="11">
        <v>8.2267229999999998</v>
      </c>
      <c r="AV1864" s="11">
        <v>11.216512</v>
      </c>
      <c r="AW1864" s="11">
        <v>2.989789</v>
      </c>
      <c r="AX1864" s="11">
        <v>36.342402999999997</v>
      </c>
    </row>
    <row r="1865" spans="45:50" x14ac:dyDescent="0.35">
      <c r="AS1865" s="11" t="s">
        <v>76</v>
      </c>
      <c r="AT1865" s="11">
        <v>1856</v>
      </c>
      <c r="AU1865" s="11">
        <v>9.0836279999999991</v>
      </c>
      <c r="AV1865" s="11">
        <v>7.4711369999999997</v>
      </c>
      <c r="AW1865" s="11">
        <v>1.612492</v>
      </c>
      <c r="AX1865" s="11">
        <v>17.751624</v>
      </c>
    </row>
    <row r="1866" spans="45:50" x14ac:dyDescent="0.35">
      <c r="AS1866" s="11" t="s">
        <v>76</v>
      </c>
      <c r="AT1866" s="11">
        <v>1857</v>
      </c>
      <c r="AU1866" s="11">
        <v>-20.715026000000002</v>
      </c>
      <c r="AV1866" s="11">
        <v>-20.904855000000001</v>
      </c>
      <c r="AW1866" s="11">
        <v>0.189829</v>
      </c>
      <c r="AX1866" s="11">
        <v>0.916381</v>
      </c>
    </row>
    <row r="1867" spans="45:50" x14ac:dyDescent="0.35">
      <c r="AS1867" s="11" t="s">
        <v>76</v>
      </c>
      <c r="AT1867" s="11">
        <v>1858</v>
      </c>
      <c r="AU1867" s="11">
        <v>-17.451089</v>
      </c>
      <c r="AV1867" s="11">
        <v>-15.713874000000001</v>
      </c>
      <c r="AW1867" s="11">
        <v>1.737215</v>
      </c>
      <c r="AX1867" s="11">
        <v>9.9547650000000001</v>
      </c>
    </row>
    <row r="1868" spans="45:50" x14ac:dyDescent="0.35">
      <c r="AS1868" s="11" t="s">
        <v>76</v>
      </c>
      <c r="AT1868" s="11">
        <v>1859</v>
      </c>
      <c r="AU1868" s="11">
        <v>6.9422860000000002</v>
      </c>
      <c r="AV1868" s="11">
        <v>11.361435</v>
      </c>
      <c r="AW1868" s="11">
        <v>4.419149</v>
      </c>
      <c r="AX1868" s="11">
        <v>63.655531000000003</v>
      </c>
    </row>
    <row r="1869" spans="45:50" x14ac:dyDescent="0.35">
      <c r="AS1869" s="11" t="s">
        <v>83</v>
      </c>
      <c r="AT1869" s="11">
        <v>1860</v>
      </c>
      <c r="AU1869" s="11">
        <v>-7.8921989999999997</v>
      </c>
      <c r="AV1869" s="11">
        <v>-6.1500250000000003</v>
      </c>
      <c r="AW1869" s="11">
        <v>1.7421739999999999</v>
      </c>
      <c r="AX1869" s="11">
        <v>22.074635000000001</v>
      </c>
    </row>
    <row r="1870" spans="45:50" x14ac:dyDescent="0.35">
      <c r="AS1870" s="11" t="s">
        <v>78</v>
      </c>
      <c r="AT1870" s="11">
        <v>1861</v>
      </c>
      <c r="AU1870" s="11">
        <v>1.2002139999999999</v>
      </c>
      <c r="AV1870" s="11">
        <v>-5.7138640000000001</v>
      </c>
      <c r="AW1870" s="11">
        <v>6.9140779999999999</v>
      </c>
      <c r="AX1870" s="11" t="s">
        <v>77</v>
      </c>
    </row>
    <row r="1871" spans="45:50" x14ac:dyDescent="0.35">
      <c r="AS1871" s="11" t="s">
        <v>76</v>
      </c>
      <c r="AT1871" s="11">
        <v>1862</v>
      </c>
      <c r="AU1871" s="11">
        <v>-1.610549</v>
      </c>
      <c r="AV1871" s="11">
        <v>-1.8157399999999999</v>
      </c>
      <c r="AW1871" s="11">
        <v>0.20519100000000001</v>
      </c>
      <c r="AX1871" s="11">
        <v>12.74044</v>
      </c>
    </row>
    <row r="1872" spans="45:50" x14ac:dyDescent="0.35">
      <c r="AS1872" s="11" t="s">
        <v>83</v>
      </c>
      <c r="AT1872" s="11">
        <v>1863</v>
      </c>
      <c r="AU1872" s="11">
        <v>14.585031000000001</v>
      </c>
      <c r="AV1872" s="11">
        <v>14.537209000000001</v>
      </c>
      <c r="AW1872" s="11">
        <v>4.7822000000000003E-2</v>
      </c>
      <c r="AX1872" s="11">
        <v>0.32788400000000001</v>
      </c>
    </row>
    <row r="1873" spans="45:50" x14ac:dyDescent="0.35">
      <c r="AS1873" s="11" t="s">
        <v>76</v>
      </c>
      <c r="AT1873" s="11">
        <v>1864</v>
      </c>
      <c r="AU1873" s="11">
        <v>19.837999</v>
      </c>
      <c r="AV1873" s="11">
        <v>16.605072</v>
      </c>
      <c r="AW1873" s="11">
        <v>3.2329270000000001</v>
      </c>
      <c r="AX1873" s="11">
        <v>16.296638000000002</v>
      </c>
    </row>
    <row r="1874" spans="45:50" x14ac:dyDescent="0.35">
      <c r="AS1874" s="11" t="s">
        <v>76</v>
      </c>
      <c r="AT1874" s="11">
        <v>1865</v>
      </c>
      <c r="AU1874" s="11">
        <v>1.1283939999999999</v>
      </c>
      <c r="AV1874" s="11">
        <v>1.18161</v>
      </c>
      <c r="AW1874" s="11">
        <v>5.3215999999999999E-2</v>
      </c>
      <c r="AX1874" s="11">
        <v>4.7160869999999999</v>
      </c>
    </row>
    <row r="1875" spans="45:50" x14ac:dyDescent="0.35">
      <c r="AS1875" s="11" t="s">
        <v>78</v>
      </c>
      <c r="AT1875" s="11">
        <v>1866</v>
      </c>
      <c r="AU1875" s="11">
        <v>22.361530999999999</v>
      </c>
      <c r="AV1875" s="11">
        <v>14.879163999999999</v>
      </c>
      <c r="AW1875" s="11">
        <v>7.4823659999999999</v>
      </c>
      <c r="AX1875" s="11">
        <v>33.460886000000002</v>
      </c>
    </row>
    <row r="1876" spans="45:50" x14ac:dyDescent="0.35">
      <c r="AS1876" s="11" t="s">
        <v>76</v>
      </c>
      <c r="AT1876" s="11">
        <v>1867</v>
      </c>
      <c r="AU1876" s="11">
        <v>3.0119560000000001</v>
      </c>
      <c r="AV1876" s="11">
        <v>4.6029</v>
      </c>
      <c r="AW1876" s="11">
        <v>1.590943</v>
      </c>
      <c r="AX1876" s="11">
        <v>52.820926999999998</v>
      </c>
    </row>
    <row r="1877" spans="45:50" x14ac:dyDescent="0.35">
      <c r="AS1877" s="11" t="s">
        <v>76</v>
      </c>
      <c r="AT1877" s="11">
        <v>1868</v>
      </c>
      <c r="AU1877" s="11">
        <v>-11.334235</v>
      </c>
      <c r="AV1877" s="11">
        <v>-15.304133</v>
      </c>
      <c r="AW1877" s="11">
        <v>3.9698989999999998</v>
      </c>
      <c r="AX1877" s="11">
        <v>35.025731999999998</v>
      </c>
    </row>
    <row r="1878" spans="45:50" x14ac:dyDescent="0.35">
      <c r="AS1878" s="11" t="s">
        <v>78</v>
      </c>
      <c r="AT1878" s="11">
        <v>1869</v>
      </c>
      <c r="AU1878" s="11">
        <v>38.623873000000003</v>
      </c>
      <c r="AV1878" s="11">
        <v>28.891044000000001</v>
      </c>
      <c r="AW1878" s="11">
        <v>9.7328279999999996</v>
      </c>
      <c r="AX1878" s="11">
        <v>25.198996999999999</v>
      </c>
    </row>
    <row r="1879" spans="45:50" x14ac:dyDescent="0.35">
      <c r="AS1879" s="11" t="s">
        <v>76</v>
      </c>
      <c r="AT1879" s="11">
        <v>1870</v>
      </c>
      <c r="AU1879" s="11">
        <v>-7.3033530000000004</v>
      </c>
      <c r="AV1879" s="11">
        <v>-6.8085839999999997</v>
      </c>
      <c r="AW1879" s="11">
        <v>0.49476999999999999</v>
      </c>
      <c r="AX1879" s="11">
        <v>6.774553</v>
      </c>
    </row>
    <row r="1880" spans="45:50" x14ac:dyDescent="0.35">
      <c r="AS1880" s="11" t="s">
        <v>83</v>
      </c>
      <c r="AT1880" s="11">
        <v>1871</v>
      </c>
      <c r="AU1880" s="11">
        <v>13.445919999999999</v>
      </c>
      <c r="AV1880" s="11">
        <v>19.251484999999999</v>
      </c>
      <c r="AW1880" s="11">
        <v>5.8055649999999996</v>
      </c>
      <c r="AX1880" s="11">
        <v>43.177148000000003</v>
      </c>
    </row>
    <row r="1881" spans="45:50" x14ac:dyDescent="0.35">
      <c r="AS1881" s="11" t="s">
        <v>76</v>
      </c>
      <c r="AT1881" s="11">
        <v>1872</v>
      </c>
      <c r="AU1881" s="11">
        <v>7.4609360000000002</v>
      </c>
      <c r="AV1881" s="11">
        <v>7.3902780000000003</v>
      </c>
      <c r="AW1881" s="11">
        <v>7.0657999999999999E-2</v>
      </c>
      <c r="AX1881" s="11">
        <v>0.94703999999999999</v>
      </c>
    </row>
    <row r="1882" spans="45:50" x14ac:dyDescent="0.35">
      <c r="AS1882" s="11" t="s">
        <v>76</v>
      </c>
      <c r="AT1882" s="11">
        <v>1873</v>
      </c>
      <c r="AU1882" s="11">
        <v>9.0774340000000002</v>
      </c>
      <c r="AV1882" s="11">
        <v>6.745107</v>
      </c>
      <c r="AW1882" s="11">
        <v>2.3323269999999998</v>
      </c>
      <c r="AX1882" s="11">
        <v>25.693686</v>
      </c>
    </row>
    <row r="1883" spans="45:50" x14ac:dyDescent="0.35">
      <c r="AS1883" s="11" t="s">
        <v>76</v>
      </c>
      <c r="AT1883" s="11">
        <v>1874</v>
      </c>
      <c r="AU1883" s="11">
        <v>-2.9194399999999998</v>
      </c>
      <c r="AV1883" s="11">
        <v>-0.359595</v>
      </c>
      <c r="AW1883" s="11">
        <v>2.5598459999999998</v>
      </c>
      <c r="AX1883" s="11">
        <v>87.682748000000004</v>
      </c>
    </row>
    <row r="1884" spans="45:50" x14ac:dyDescent="0.35">
      <c r="AS1884" s="11" t="s">
        <v>76</v>
      </c>
      <c r="AT1884" s="11">
        <v>1875</v>
      </c>
      <c r="AU1884" s="11">
        <v>29.803657999999999</v>
      </c>
      <c r="AV1884" s="11">
        <v>27.642240999999999</v>
      </c>
      <c r="AW1884" s="11">
        <v>2.1614179999999998</v>
      </c>
      <c r="AX1884" s="11">
        <v>7.2521890000000004</v>
      </c>
    </row>
    <row r="1885" spans="45:50" x14ac:dyDescent="0.35">
      <c r="AS1885" s="11" t="s">
        <v>76</v>
      </c>
      <c r="AT1885" s="11">
        <v>1876</v>
      </c>
      <c r="AU1885" s="11">
        <v>-4.0344230000000003</v>
      </c>
      <c r="AV1885" s="11">
        <v>0.33852300000000002</v>
      </c>
      <c r="AW1885" s="11">
        <v>4.3729459999999998</v>
      </c>
      <c r="AX1885" s="11" t="s">
        <v>77</v>
      </c>
    </row>
    <row r="1886" spans="45:50" x14ac:dyDescent="0.35">
      <c r="AS1886" s="11" t="s">
        <v>76</v>
      </c>
      <c r="AT1886" s="11">
        <v>1877</v>
      </c>
      <c r="AU1886" s="11">
        <v>-5.9216620000000004</v>
      </c>
      <c r="AV1886" s="11">
        <v>-7.0550800000000002</v>
      </c>
      <c r="AW1886" s="11">
        <v>1.133418</v>
      </c>
      <c r="AX1886" s="11">
        <v>19.140201000000001</v>
      </c>
    </row>
    <row r="1887" spans="45:50" x14ac:dyDescent="0.35">
      <c r="AS1887" s="11" t="s">
        <v>76</v>
      </c>
      <c r="AT1887" s="11">
        <v>1878</v>
      </c>
      <c r="AU1887" s="11">
        <v>-11.669286</v>
      </c>
      <c r="AV1887" s="11">
        <v>-9.9790109999999999</v>
      </c>
      <c r="AW1887" s="11">
        <v>1.690275</v>
      </c>
      <c r="AX1887" s="11">
        <v>14.484821</v>
      </c>
    </row>
    <row r="1888" spans="45:50" x14ac:dyDescent="0.35">
      <c r="AS1888" s="11" t="s">
        <v>83</v>
      </c>
      <c r="AT1888" s="11">
        <v>1879</v>
      </c>
      <c r="AU1888" s="11">
        <v>-11.538923</v>
      </c>
      <c r="AV1888" s="11">
        <v>-9.5284139999999997</v>
      </c>
      <c r="AW1888" s="11">
        <v>2.0105089999999999</v>
      </c>
      <c r="AX1888" s="11">
        <v>17.423714</v>
      </c>
    </row>
    <row r="1889" spans="45:50" x14ac:dyDescent="0.35">
      <c r="AS1889" s="11" t="s">
        <v>83</v>
      </c>
      <c r="AT1889" s="11">
        <v>1880</v>
      </c>
      <c r="AU1889" s="11">
        <v>-25.467873999999998</v>
      </c>
      <c r="AV1889" s="11">
        <v>-23.244893999999999</v>
      </c>
      <c r="AW1889" s="11">
        <v>2.222979</v>
      </c>
      <c r="AX1889" s="11">
        <v>8.7285629999999994</v>
      </c>
    </row>
    <row r="1890" spans="45:50" x14ac:dyDescent="0.35">
      <c r="AS1890" s="11" t="s">
        <v>78</v>
      </c>
      <c r="AT1890" s="11">
        <v>1881</v>
      </c>
      <c r="AU1890" s="11">
        <v>12.769209999999999</v>
      </c>
      <c r="AV1890" s="11">
        <v>21.431298999999999</v>
      </c>
      <c r="AW1890" s="11">
        <v>8.6620889999999999</v>
      </c>
      <c r="AX1890" s="11">
        <v>67.835744000000005</v>
      </c>
    </row>
    <row r="1891" spans="45:50" x14ac:dyDescent="0.35">
      <c r="AS1891" s="11" t="s">
        <v>76</v>
      </c>
      <c r="AT1891" s="11">
        <v>1882</v>
      </c>
      <c r="AU1891" s="11">
        <v>-8.3482140000000005</v>
      </c>
      <c r="AV1891" s="11">
        <v>-7.8372979999999997</v>
      </c>
      <c r="AW1891" s="11">
        <v>0.51091600000000004</v>
      </c>
      <c r="AX1891" s="11">
        <v>6.1200609999999998</v>
      </c>
    </row>
    <row r="1892" spans="45:50" x14ac:dyDescent="0.35">
      <c r="AS1892" s="11" t="s">
        <v>78</v>
      </c>
      <c r="AT1892" s="11">
        <v>1883</v>
      </c>
      <c r="AU1892" s="11">
        <v>-12.73724</v>
      </c>
      <c r="AV1892" s="11">
        <v>-15.479105000000001</v>
      </c>
      <c r="AW1892" s="11">
        <v>2.7418650000000002</v>
      </c>
      <c r="AX1892" s="11">
        <v>21.526363</v>
      </c>
    </row>
    <row r="1893" spans="45:50" x14ac:dyDescent="0.35">
      <c r="AS1893" s="11" t="s">
        <v>76</v>
      </c>
      <c r="AT1893" s="11">
        <v>1884</v>
      </c>
      <c r="AU1893" s="11">
        <v>22.004522999999999</v>
      </c>
      <c r="AV1893" s="11">
        <v>22.942663</v>
      </c>
      <c r="AW1893" s="11">
        <v>0.93813999999999997</v>
      </c>
      <c r="AX1893" s="11">
        <v>4.2633970000000003</v>
      </c>
    </row>
    <row r="1894" spans="45:50" x14ac:dyDescent="0.35">
      <c r="AS1894" s="11" t="s">
        <v>76</v>
      </c>
      <c r="AT1894" s="11">
        <v>1885</v>
      </c>
      <c r="AU1894" s="11">
        <v>12.413755999999999</v>
      </c>
      <c r="AV1894" s="11">
        <v>10.609016</v>
      </c>
      <c r="AW1894" s="11">
        <v>1.80474</v>
      </c>
      <c r="AX1894" s="11">
        <v>14.538226999999999</v>
      </c>
    </row>
    <row r="1895" spans="45:50" x14ac:dyDescent="0.35">
      <c r="AS1895" s="11" t="s">
        <v>76</v>
      </c>
      <c r="AT1895" s="11">
        <v>1886</v>
      </c>
      <c r="AU1895" s="11">
        <v>14.666199000000001</v>
      </c>
      <c r="AV1895" s="11">
        <v>13.068457</v>
      </c>
      <c r="AW1895" s="11">
        <v>1.597742</v>
      </c>
      <c r="AX1895" s="11">
        <v>10.894042000000001</v>
      </c>
    </row>
    <row r="1896" spans="45:50" x14ac:dyDescent="0.35">
      <c r="AS1896" s="11" t="s">
        <v>76</v>
      </c>
      <c r="AT1896" s="11">
        <v>1887</v>
      </c>
      <c r="AU1896" s="11">
        <v>0.48729</v>
      </c>
      <c r="AV1896" s="11">
        <v>-6.6477870000000001</v>
      </c>
      <c r="AW1896" s="11">
        <v>7.1350769999999999</v>
      </c>
      <c r="AX1896" s="11" t="s">
        <v>77</v>
      </c>
    </row>
    <row r="1897" spans="45:50" x14ac:dyDescent="0.35">
      <c r="AS1897" s="11" t="s">
        <v>78</v>
      </c>
      <c r="AT1897" s="11">
        <v>1888</v>
      </c>
      <c r="AU1897" s="11">
        <v>-13.168417</v>
      </c>
      <c r="AV1897" s="11">
        <v>-13.086370000000001</v>
      </c>
      <c r="AW1897" s="11">
        <v>8.2045999999999994E-2</v>
      </c>
      <c r="AX1897" s="11">
        <v>0.623054</v>
      </c>
    </row>
    <row r="1898" spans="45:50" x14ac:dyDescent="0.35">
      <c r="AS1898" s="11" t="s">
        <v>76</v>
      </c>
      <c r="AT1898" s="11">
        <v>1889</v>
      </c>
      <c r="AU1898" s="11">
        <v>33.104604000000002</v>
      </c>
      <c r="AV1898" s="11">
        <v>31.837917000000001</v>
      </c>
      <c r="AW1898" s="11">
        <v>1.266686</v>
      </c>
      <c r="AX1898" s="11">
        <v>3.8263150000000001</v>
      </c>
    </row>
    <row r="1899" spans="45:50" x14ac:dyDescent="0.35">
      <c r="AS1899" s="11" t="s">
        <v>83</v>
      </c>
      <c r="AT1899" s="11">
        <v>1890</v>
      </c>
      <c r="AU1899" s="11">
        <v>-11.116985</v>
      </c>
      <c r="AV1899" s="11">
        <v>-12.686189000000001</v>
      </c>
      <c r="AW1899" s="11">
        <v>1.569204</v>
      </c>
      <c r="AX1899" s="11">
        <v>14.115375999999999</v>
      </c>
    </row>
    <row r="1900" spans="45:50" x14ac:dyDescent="0.35">
      <c r="AS1900" s="11" t="s">
        <v>76</v>
      </c>
      <c r="AT1900" s="11">
        <v>1891</v>
      </c>
      <c r="AU1900" s="11">
        <v>26.588013</v>
      </c>
      <c r="AV1900" s="11">
        <v>26.472560000000001</v>
      </c>
      <c r="AW1900" s="11">
        <v>0.115453</v>
      </c>
      <c r="AX1900" s="11">
        <v>0.43422899999999998</v>
      </c>
    </row>
    <row r="1901" spans="45:50" x14ac:dyDescent="0.35">
      <c r="AS1901" s="11" t="s">
        <v>83</v>
      </c>
      <c r="AT1901" s="11">
        <v>1892</v>
      </c>
      <c r="AU1901" s="11">
        <v>-11.648064</v>
      </c>
      <c r="AV1901" s="11">
        <v>-8.5371050000000004</v>
      </c>
      <c r="AW1901" s="11">
        <v>3.1109589999999998</v>
      </c>
      <c r="AX1901" s="11">
        <v>26.707951000000001</v>
      </c>
    </row>
    <row r="1902" spans="45:50" x14ac:dyDescent="0.35">
      <c r="AS1902" s="11" t="s">
        <v>78</v>
      </c>
      <c r="AT1902" s="11">
        <v>1893</v>
      </c>
      <c r="AU1902" s="11">
        <v>-1.2165239999999999</v>
      </c>
      <c r="AV1902" s="11">
        <v>-3.0478239999999999</v>
      </c>
      <c r="AW1902" s="11">
        <v>1.8312999999999999</v>
      </c>
      <c r="AX1902" s="11" t="s">
        <v>77</v>
      </c>
    </row>
    <row r="1903" spans="45:50" x14ac:dyDescent="0.35">
      <c r="AS1903" s="11" t="s">
        <v>76</v>
      </c>
      <c r="AT1903" s="11">
        <v>1894</v>
      </c>
      <c r="AU1903" s="11">
        <v>7.9253410000000004</v>
      </c>
      <c r="AV1903" s="11">
        <v>4.7832420000000004</v>
      </c>
      <c r="AW1903" s="11">
        <v>3.142099</v>
      </c>
      <c r="AX1903" s="11">
        <v>39.646231999999998</v>
      </c>
    </row>
    <row r="1904" spans="45:50" x14ac:dyDescent="0.35">
      <c r="AS1904" s="11" t="s">
        <v>76</v>
      </c>
      <c r="AT1904" s="11">
        <v>1895</v>
      </c>
      <c r="AU1904" s="11">
        <v>5.2836530000000002</v>
      </c>
      <c r="AV1904" s="11">
        <v>1.8711549999999999</v>
      </c>
      <c r="AW1904" s="11">
        <v>3.4124979999999998</v>
      </c>
      <c r="AX1904" s="11">
        <v>64.585961999999995</v>
      </c>
    </row>
    <row r="1905" spans="45:50" x14ac:dyDescent="0.35">
      <c r="AS1905" s="11" t="s">
        <v>76</v>
      </c>
      <c r="AT1905" s="11">
        <v>1896</v>
      </c>
      <c r="AU1905" s="11">
        <v>-6.12629</v>
      </c>
      <c r="AV1905" s="11">
        <v>-9.8974469999999997</v>
      </c>
      <c r="AW1905" s="11">
        <v>3.7711570000000001</v>
      </c>
      <c r="AX1905" s="11">
        <v>61.556941999999999</v>
      </c>
    </row>
    <row r="1906" spans="45:50" x14ac:dyDescent="0.35">
      <c r="AS1906" s="11" t="s">
        <v>76</v>
      </c>
      <c r="AT1906" s="11">
        <v>1897</v>
      </c>
      <c r="AU1906" s="11">
        <v>12.529083</v>
      </c>
      <c r="AV1906" s="11">
        <v>13.125245</v>
      </c>
      <c r="AW1906" s="11">
        <v>0.59616199999999997</v>
      </c>
      <c r="AX1906" s="11">
        <v>4.7582250000000004</v>
      </c>
    </row>
    <row r="1907" spans="45:50" x14ac:dyDescent="0.35">
      <c r="AS1907" s="11" t="s">
        <v>76</v>
      </c>
      <c r="AT1907" s="11">
        <v>1898</v>
      </c>
      <c r="AU1907" s="11">
        <v>-29.472563999999998</v>
      </c>
      <c r="AV1907" s="11">
        <v>-24.284796</v>
      </c>
      <c r="AW1907" s="11">
        <v>5.1877680000000002</v>
      </c>
      <c r="AX1907" s="11">
        <v>17.602024</v>
      </c>
    </row>
    <row r="1908" spans="45:50" x14ac:dyDescent="0.35">
      <c r="AS1908" s="11" t="s">
        <v>78</v>
      </c>
      <c r="AT1908" s="11">
        <v>1899</v>
      </c>
      <c r="AU1908" s="11">
        <v>10.543498</v>
      </c>
      <c r="AV1908" s="11">
        <v>7.5229200000000001</v>
      </c>
      <c r="AW1908" s="11">
        <v>3.0205769999999998</v>
      </c>
      <c r="AX1908" s="11">
        <v>28.648723</v>
      </c>
    </row>
    <row r="1909" spans="45:50" x14ac:dyDescent="0.35">
      <c r="AS1909" s="11" t="s">
        <v>76</v>
      </c>
      <c r="AT1909" s="11">
        <v>1900</v>
      </c>
      <c r="AU1909" s="11">
        <v>-15.861185000000001</v>
      </c>
      <c r="AV1909" s="11">
        <v>-16.273734000000001</v>
      </c>
      <c r="AW1909" s="11">
        <v>0.412549</v>
      </c>
      <c r="AX1909" s="11">
        <v>2.600997</v>
      </c>
    </row>
    <row r="1910" spans="45:50" x14ac:dyDescent="0.35">
      <c r="AS1910" s="11" t="s">
        <v>83</v>
      </c>
      <c r="AT1910" s="11">
        <v>1901</v>
      </c>
      <c r="AU1910" s="11">
        <v>-7.4220300000000003</v>
      </c>
      <c r="AV1910" s="11">
        <v>-7.381227</v>
      </c>
      <c r="AW1910" s="11">
        <v>4.0802999999999999E-2</v>
      </c>
      <c r="AX1910" s="11">
        <v>0.54976100000000006</v>
      </c>
    </row>
    <row r="1911" spans="45:50" x14ac:dyDescent="0.35">
      <c r="AS1911" s="11" t="s">
        <v>76</v>
      </c>
      <c r="AT1911" s="11">
        <v>1902</v>
      </c>
      <c r="AU1911" s="11">
        <v>-11.398179000000001</v>
      </c>
      <c r="AV1911" s="11">
        <v>-11.466749</v>
      </c>
      <c r="AW1911" s="11">
        <v>6.8570000000000006E-2</v>
      </c>
      <c r="AX1911" s="11">
        <v>0.60158599999999995</v>
      </c>
    </row>
    <row r="1912" spans="45:50" x14ac:dyDescent="0.35">
      <c r="AS1912" s="11" t="s">
        <v>76</v>
      </c>
      <c r="AT1912" s="11">
        <v>1903</v>
      </c>
      <c r="AU1912" s="11">
        <v>19.796144999999999</v>
      </c>
      <c r="AV1912" s="11">
        <v>19.708126</v>
      </c>
      <c r="AW1912" s="11">
        <v>8.8019E-2</v>
      </c>
      <c r="AX1912" s="11">
        <v>0.44462699999999999</v>
      </c>
    </row>
    <row r="1913" spans="45:50" x14ac:dyDescent="0.35">
      <c r="AS1913" s="11" t="s">
        <v>76</v>
      </c>
      <c r="AT1913" s="11">
        <v>1904</v>
      </c>
      <c r="AU1913" s="11">
        <v>6.5978680000000001</v>
      </c>
      <c r="AV1913" s="11">
        <v>9.4564269999999997</v>
      </c>
      <c r="AW1913" s="11">
        <v>2.8585590000000001</v>
      </c>
      <c r="AX1913" s="11">
        <v>43.325498000000003</v>
      </c>
    </row>
    <row r="1914" spans="45:50" x14ac:dyDescent="0.35">
      <c r="AS1914" s="11" t="s">
        <v>76</v>
      </c>
      <c r="AT1914" s="11">
        <v>1905</v>
      </c>
      <c r="AU1914" s="11">
        <v>16.271142000000001</v>
      </c>
      <c r="AV1914" s="11">
        <v>15.489091</v>
      </c>
      <c r="AW1914" s="11">
        <v>0.78205000000000002</v>
      </c>
      <c r="AX1914" s="11">
        <v>4.8063650000000004</v>
      </c>
    </row>
    <row r="1915" spans="45:50" x14ac:dyDescent="0.35">
      <c r="AS1915" s="11" t="s">
        <v>78</v>
      </c>
      <c r="AT1915" s="11">
        <v>1906</v>
      </c>
      <c r="AU1915" s="11">
        <v>11.460786000000001</v>
      </c>
      <c r="AV1915" s="11">
        <v>14.239492</v>
      </c>
      <c r="AW1915" s="11">
        <v>2.7787060000000001</v>
      </c>
      <c r="AX1915" s="11">
        <v>24.245332999999999</v>
      </c>
    </row>
    <row r="1916" spans="45:50" x14ac:dyDescent="0.35">
      <c r="AS1916" s="11" t="s">
        <v>83</v>
      </c>
      <c r="AT1916" s="11">
        <v>1907</v>
      </c>
      <c r="AU1916" s="11">
        <v>-8.2440110000000004</v>
      </c>
      <c r="AV1916" s="11">
        <v>-7.6430809999999996</v>
      </c>
      <c r="AW1916" s="11">
        <v>0.60092999999999996</v>
      </c>
      <c r="AX1916" s="11">
        <v>7.2892900000000003</v>
      </c>
    </row>
    <row r="1917" spans="45:50" x14ac:dyDescent="0.35">
      <c r="AS1917" s="11" t="s">
        <v>76</v>
      </c>
      <c r="AT1917" s="11">
        <v>1908</v>
      </c>
      <c r="AU1917" s="11">
        <v>17.814706000000001</v>
      </c>
      <c r="AV1917" s="11">
        <v>15.244267000000001</v>
      </c>
      <c r="AW1917" s="11">
        <v>2.5704389999999999</v>
      </c>
      <c r="AX1917" s="11">
        <v>14.428747</v>
      </c>
    </row>
    <row r="1918" spans="45:50" x14ac:dyDescent="0.35">
      <c r="AS1918" s="11" t="s">
        <v>76</v>
      </c>
      <c r="AT1918" s="11">
        <v>1909</v>
      </c>
      <c r="AU1918" s="11">
        <v>14.180713000000001</v>
      </c>
      <c r="AV1918" s="11">
        <v>16.265992000000001</v>
      </c>
      <c r="AW1918" s="11">
        <v>2.0852789999999999</v>
      </c>
      <c r="AX1918" s="11">
        <v>14.705038</v>
      </c>
    </row>
    <row r="1919" spans="45:50" x14ac:dyDescent="0.35">
      <c r="AS1919" s="11" t="s">
        <v>76</v>
      </c>
      <c r="AT1919" s="11">
        <v>1910</v>
      </c>
      <c r="AU1919" s="11">
        <v>-1.9983040000000001</v>
      </c>
      <c r="AV1919" s="11">
        <v>-2.2954680000000001</v>
      </c>
      <c r="AW1919" s="11">
        <v>0.29716399999999998</v>
      </c>
      <c r="AX1919" s="11">
        <v>14.870809</v>
      </c>
    </row>
    <row r="1920" spans="45:50" x14ac:dyDescent="0.35">
      <c r="AS1920" s="11" t="s">
        <v>76</v>
      </c>
      <c r="AT1920" s="11">
        <v>1911</v>
      </c>
      <c r="AU1920" s="11">
        <v>5.3193840000000003</v>
      </c>
      <c r="AV1920" s="11">
        <v>5.4960889999999996</v>
      </c>
      <c r="AW1920" s="11">
        <v>0.176705</v>
      </c>
      <c r="AX1920" s="11">
        <v>3.3219089999999998</v>
      </c>
    </row>
    <row r="1921" spans="45:50" x14ac:dyDescent="0.35">
      <c r="AS1921" s="11" t="s">
        <v>76</v>
      </c>
      <c r="AT1921" s="11">
        <v>1912</v>
      </c>
      <c r="AU1921" s="11">
        <v>-4.2248320000000001</v>
      </c>
      <c r="AV1921" s="11">
        <v>-4.9648260000000004</v>
      </c>
      <c r="AW1921" s="11">
        <v>0.73999400000000004</v>
      </c>
      <c r="AX1921" s="11">
        <v>17.515336999999999</v>
      </c>
    </row>
    <row r="1922" spans="45:50" x14ac:dyDescent="0.35">
      <c r="AS1922" s="11" t="s">
        <v>76</v>
      </c>
      <c r="AT1922" s="11">
        <v>1913</v>
      </c>
      <c r="AU1922" s="11">
        <v>-3.765053</v>
      </c>
      <c r="AV1922" s="11">
        <v>-5.3069240000000004</v>
      </c>
      <c r="AW1922" s="11">
        <v>1.541871</v>
      </c>
      <c r="AX1922" s="11">
        <v>40.952181000000003</v>
      </c>
    </row>
    <row r="1923" spans="45:50" x14ac:dyDescent="0.35">
      <c r="AS1923" s="11" t="s">
        <v>83</v>
      </c>
      <c r="AT1923" s="11">
        <v>1914</v>
      </c>
      <c r="AU1923" s="11">
        <v>-24.594137</v>
      </c>
      <c r="AV1923" s="11">
        <v>-23.951931999999999</v>
      </c>
      <c r="AW1923" s="11">
        <v>0.64220500000000003</v>
      </c>
      <c r="AX1923" s="11">
        <v>2.6112129999999998</v>
      </c>
    </row>
    <row r="1924" spans="45:50" x14ac:dyDescent="0.35">
      <c r="AS1924" s="11" t="s">
        <v>78</v>
      </c>
      <c r="AT1924" s="11">
        <v>1915</v>
      </c>
      <c r="AU1924" s="11">
        <v>1.370382</v>
      </c>
      <c r="AV1924" s="11">
        <v>-0.22334300000000001</v>
      </c>
      <c r="AW1924" s="11">
        <v>1.5937239999999999</v>
      </c>
      <c r="AX1924" s="11" t="s">
        <v>77</v>
      </c>
    </row>
    <row r="1925" spans="45:50" x14ac:dyDescent="0.35">
      <c r="AS1925" s="11" t="s">
        <v>76</v>
      </c>
      <c r="AT1925" s="11">
        <v>1916</v>
      </c>
      <c r="AU1925" s="11">
        <v>25.389848000000001</v>
      </c>
      <c r="AV1925" s="11">
        <v>24.834441999999999</v>
      </c>
      <c r="AW1925" s="11">
        <v>0.55540599999999996</v>
      </c>
      <c r="AX1925" s="11">
        <v>2.1875119999999999</v>
      </c>
    </row>
    <row r="1926" spans="45:50" x14ac:dyDescent="0.35">
      <c r="AS1926" s="11" t="s">
        <v>76</v>
      </c>
      <c r="AT1926" s="11">
        <v>1917</v>
      </c>
      <c r="AU1926" s="11">
        <v>-2.6907830000000001</v>
      </c>
      <c r="AV1926" s="11">
        <v>-5.1975410000000002</v>
      </c>
      <c r="AW1926" s="11">
        <v>2.506758</v>
      </c>
      <c r="AX1926" s="11">
        <v>93.160897000000006</v>
      </c>
    </row>
    <row r="1927" spans="45:50" x14ac:dyDescent="0.35">
      <c r="AS1927" s="11" t="s">
        <v>83</v>
      </c>
      <c r="AT1927" s="11">
        <v>1918</v>
      </c>
      <c r="AU1927" s="11">
        <v>49.875309999999999</v>
      </c>
      <c r="AV1927" s="11">
        <v>45.354396999999999</v>
      </c>
      <c r="AW1927" s="11">
        <v>4.5209130000000002</v>
      </c>
      <c r="AX1927" s="11">
        <v>9.0644299999999998</v>
      </c>
    </row>
    <row r="1928" spans="45:50" x14ac:dyDescent="0.35">
      <c r="AS1928" s="11" t="s">
        <v>78</v>
      </c>
      <c r="AT1928" s="11">
        <v>1919</v>
      </c>
      <c r="AU1928" s="11">
        <v>27.147193999999999</v>
      </c>
      <c r="AV1928" s="11">
        <v>26.043873999999999</v>
      </c>
      <c r="AW1928" s="11">
        <v>1.1033200000000001</v>
      </c>
      <c r="AX1928" s="11">
        <v>4.0642149999999999</v>
      </c>
    </row>
    <row r="1929" spans="45:50" x14ac:dyDescent="0.35">
      <c r="AS1929" s="11" t="s">
        <v>76</v>
      </c>
      <c r="AT1929" s="11">
        <v>1920</v>
      </c>
      <c r="AU1929" s="11">
        <v>-1.575223</v>
      </c>
      <c r="AV1929" s="11">
        <v>1.9705090000000001</v>
      </c>
      <c r="AW1929" s="11">
        <v>3.5457329999999998</v>
      </c>
      <c r="AX1929" s="11" t="s">
        <v>77</v>
      </c>
    </row>
    <row r="1930" spans="45:50" x14ac:dyDescent="0.35">
      <c r="AS1930" s="11" t="s">
        <v>76</v>
      </c>
      <c r="AT1930" s="11">
        <v>1921</v>
      </c>
      <c r="AU1930" s="11">
        <v>-9.2085489999999997</v>
      </c>
      <c r="AV1930" s="11">
        <v>-10.278382000000001</v>
      </c>
      <c r="AW1930" s="11">
        <v>1.069833</v>
      </c>
      <c r="AX1930" s="11">
        <v>11.617819000000001</v>
      </c>
    </row>
    <row r="1931" spans="45:50" x14ac:dyDescent="0.35">
      <c r="AS1931" s="11" t="s">
        <v>78</v>
      </c>
      <c r="AT1931" s="11">
        <v>1922</v>
      </c>
      <c r="AU1931" s="11">
        <v>-3.425287</v>
      </c>
      <c r="AV1931" s="11">
        <v>-4.2065960000000002</v>
      </c>
      <c r="AW1931" s="11">
        <v>0.78130900000000003</v>
      </c>
      <c r="AX1931" s="11">
        <v>22.810027000000002</v>
      </c>
    </row>
    <row r="1932" spans="45:50" x14ac:dyDescent="0.35">
      <c r="AS1932" s="11" t="s">
        <v>76</v>
      </c>
      <c r="AT1932" s="11">
        <v>1923</v>
      </c>
      <c r="AU1932" s="11">
        <v>-6.8380239999999999</v>
      </c>
      <c r="AV1932" s="11">
        <v>-6.8895140000000001</v>
      </c>
      <c r="AW1932" s="11">
        <v>5.1490000000000001E-2</v>
      </c>
      <c r="AX1932" s="11">
        <v>0.75299000000000005</v>
      </c>
    </row>
    <row r="1933" spans="45:50" x14ac:dyDescent="0.35">
      <c r="AS1933" s="11" t="s">
        <v>83</v>
      </c>
      <c r="AT1933" s="11">
        <v>1924</v>
      </c>
      <c r="AU1933" s="11">
        <v>13.834110000000001</v>
      </c>
      <c r="AV1933" s="11">
        <v>17.284519</v>
      </c>
      <c r="AW1933" s="11">
        <v>3.4504090000000001</v>
      </c>
      <c r="AX1933" s="11">
        <v>24.941317000000002</v>
      </c>
    </row>
    <row r="1934" spans="45:50" x14ac:dyDescent="0.35">
      <c r="AS1934" s="11" t="s">
        <v>76</v>
      </c>
      <c r="AT1934" s="11">
        <v>1925</v>
      </c>
      <c r="AU1934" s="11">
        <v>-4.1211929999999999</v>
      </c>
      <c r="AV1934" s="11">
        <v>-5.1645799999999999</v>
      </c>
      <c r="AW1934" s="11">
        <v>1.0433859999999999</v>
      </c>
      <c r="AX1934" s="11">
        <v>25.31758</v>
      </c>
    </row>
    <row r="1935" spans="45:50" x14ac:dyDescent="0.35">
      <c r="AS1935" s="11" t="s">
        <v>76</v>
      </c>
      <c r="AT1935" s="11">
        <v>1926</v>
      </c>
      <c r="AU1935" s="11">
        <v>-5.4489429999999999</v>
      </c>
      <c r="AV1935" s="11">
        <v>-5.9326559999999997</v>
      </c>
      <c r="AW1935" s="11">
        <v>0.483713</v>
      </c>
      <c r="AX1935" s="11">
        <v>8.8771880000000003</v>
      </c>
    </row>
    <row r="1936" spans="45:50" x14ac:dyDescent="0.35">
      <c r="AS1936" s="11" t="s">
        <v>76</v>
      </c>
      <c r="AT1936" s="11">
        <v>1927</v>
      </c>
      <c r="AU1936" s="11">
        <v>41.262552999999997</v>
      </c>
      <c r="AV1936" s="11">
        <v>40.759146000000001</v>
      </c>
      <c r="AW1936" s="11">
        <v>0.50340700000000005</v>
      </c>
      <c r="AX1936" s="11">
        <v>1.2200089999999999</v>
      </c>
    </row>
    <row r="1937" spans="45:50" x14ac:dyDescent="0.35">
      <c r="AS1937" s="11" t="s">
        <v>78</v>
      </c>
      <c r="AT1937" s="11">
        <v>1928</v>
      </c>
      <c r="AU1937" s="11">
        <v>-22.621603</v>
      </c>
      <c r="AV1937" s="11">
        <v>-21.837396999999999</v>
      </c>
      <c r="AW1937" s="11">
        <v>0.78420599999999996</v>
      </c>
      <c r="AX1937" s="11">
        <v>3.4666229999999998</v>
      </c>
    </row>
    <row r="1938" spans="45:50" x14ac:dyDescent="0.35">
      <c r="AS1938" s="11" t="s">
        <v>76</v>
      </c>
      <c r="AT1938" s="11">
        <v>1929</v>
      </c>
      <c r="AU1938" s="11">
        <v>-14.983388</v>
      </c>
      <c r="AV1938" s="11">
        <v>-11.516042000000001</v>
      </c>
      <c r="AW1938" s="11">
        <v>3.4673470000000002</v>
      </c>
      <c r="AX1938" s="11">
        <v>23.141272000000001</v>
      </c>
    </row>
    <row r="1939" spans="45:50" x14ac:dyDescent="0.35">
      <c r="AS1939" s="11" t="s">
        <v>76</v>
      </c>
      <c r="AT1939" s="11">
        <v>1930</v>
      </c>
      <c r="AU1939" s="11">
        <v>25.051268</v>
      </c>
      <c r="AV1939" s="11">
        <v>23.194071000000001</v>
      </c>
      <c r="AW1939" s="11">
        <v>1.857197</v>
      </c>
      <c r="AX1939" s="11">
        <v>7.4135840000000002</v>
      </c>
    </row>
    <row r="1940" spans="45:50" x14ac:dyDescent="0.35">
      <c r="AS1940" s="11" t="s">
        <v>83</v>
      </c>
      <c r="AT1940" s="11">
        <v>1931</v>
      </c>
      <c r="AU1940" s="11">
        <v>-17.142723</v>
      </c>
      <c r="AV1940" s="11">
        <v>-17.286235999999999</v>
      </c>
      <c r="AW1940" s="11">
        <v>0.143513</v>
      </c>
      <c r="AX1940" s="11">
        <v>0.83716400000000002</v>
      </c>
    </row>
    <row r="1941" spans="45:50" x14ac:dyDescent="0.35">
      <c r="AS1941" s="11" t="s">
        <v>76</v>
      </c>
      <c r="AT1941" s="11">
        <v>1932</v>
      </c>
      <c r="AU1941" s="11">
        <v>-12.723036</v>
      </c>
      <c r="AV1941" s="11">
        <v>-12.472676999999999</v>
      </c>
      <c r="AW1941" s="11">
        <v>0.250359</v>
      </c>
      <c r="AX1941" s="11">
        <v>1.9677629999999999</v>
      </c>
    </row>
    <row r="1942" spans="45:50" x14ac:dyDescent="0.35">
      <c r="AS1942" s="11" t="s">
        <v>76</v>
      </c>
      <c r="AT1942" s="11">
        <v>1933</v>
      </c>
      <c r="AU1942" s="11">
        <v>40.645659999999999</v>
      </c>
      <c r="AV1942" s="11">
        <v>39.150492</v>
      </c>
      <c r="AW1942" s="11">
        <v>1.4951680000000001</v>
      </c>
      <c r="AX1942" s="11">
        <v>3.6785429999999999</v>
      </c>
    </row>
    <row r="1943" spans="45:50" x14ac:dyDescent="0.35">
      <c r="AS1943" s="11" t="s">
        <v>76</v>
      </c>
      <c r="AT1943" s="11">
        <v>1934</v>
      </c>
      <c r="AU1943" s="11">
        <v>14.750677</v>
      </c>
      <c r="AV1943" s="11">
        <v>6.9391790000000002</v>
      </c>
      <c r="AW1943" s="11">
        <v>7.8114980000000003</v>
      </c>
      <c r="AX1943" s="11">
        <v>52.956876999999999</v>
      </c>
    </row>
    <row r="1944" spans="45:50" x14ac:dyDescent="0.35">
      <c r="AS1944" s="11" t="s">
        <v>83</v>
      </c>
      <c r="AT1944" s="11">
        <v>1935</v>
      </c>
      <c r="AU1944" s="11">
        <v>1.5908370000000001</v>
      </c>
      <c r="AV1944" s="11">
        <v>-0.15689</v>
      </c>
      <c r="AW1944" s="11">
        <v>1.747727</v>
      </c>
      <c r="AX1944" s="11" t="s">
        <v>77</v>
      </c>
    </row>
    <row r="1945" spans="45:50" x14ac:dyDescent="0.35">
      <c r="AS1945" s="11" t="s">
        <v>78</v>
      </c>
      <c r="AT1945" s="11">
        <v>1936</v>
      </c>
      <c r="AU1945" s="11">
        <v>-18.346181999999999</v>
      </c>
      <c r="AV1945" s="11">
        <v>-17.947990999999998</v>
      </c>
      <c r="AW1945" s="11">
        <v>0.39819100000000002</v>
      </c>
      <c r="AX1945" s="11">
        <v>2.1704319999999999</v>
      </c>
    </row>
    <row r="1946" spans="45:50" x14ac:dyDescent="0.35">
      <c r="AS1946" s="11" t="s">
        <v>76</v>
      </c>
      <c r="AT1946" s="11">
        <v>1937</v>
      </c>
      <c r="AU1946" s="11">
        <v>-10.28402</v>
      </c>
      <c r="AV1946" s="11">
        <v>-9.2483609999999992</v>
      </c>
      <c r="AW1946" s="11">
        <v>1.03566</v>
      </c>
      <c r="AX1946" s="11">
        <v>10.070572</v>
      </c>
    </row>
    <row r="1947" spans="45:50" x14ac:dyDescent="0.35">
      <c r="AS1947" s="11" t="s">
        <v>76</v>
      </c>
      <c r="AT1947" s="11">
        <v>1938</v>
      </c>
      <c r="AU1947" s="11">
        <v>6.6966520000000003</v>
      </c>
      <c r="AV1947" s="11">
        <v>4.761234</v>
      </c>
      <c r="AW1947" s="11">
        <v>1.9354180000000001</v>
      </c>
      <c r="AX1947" s="11">
        <v>28.901281999999998</v>
      </c>
    </row>
    <row r="1948" spans="45:50" x14ac:dyDescent="0.35">
      <c r="AS1948" s="11" t="s">
        <v>76</v>
      </c>
      <c r="AT1948" s="11">
        <v>1939</v>
      </c>
      <c r="AU1948" s="11">
        <v>-11.492134</v>
      </c>
      <c r="AV1948" s="11">
        <v>-8.4025010000000009</v>
      </c>
      <c r="AW1948" s="11">
        <v>3.0896330000000001</v>
      </c>
      <c r="AX1948" s="11">
        <v>26.884761000000001</v>
      </c>
    </row>
    <row r="1949" spans="45:50" x14ac:dyDescent="0.35">
      <c r="AS1949" s="11" t="s">
        <v>83</v>
      </c>
      <c r="AT1949" s="11">
        <v>1940</v>
      </c>
      <c r="AU1949" s="11">
        <v>1.6738</v>
      </c>
      <c r="AV1949" s="11">
        <v>0.83621299999999998</v>
      </c>
      <c r="AW1949" s="11">
        <v>0.83758699999999997</v>
      </c>
      <c r="AX1949" s="11">
        <v>50.041041999999997</v>
      </c>
    </row>
    <row r="1950" spans="45:50" x14ac:dyDescent="0.35">
      <c r="AS1950" s="11" t="s">
        <v>78</v>
      </c>
      <c r="AT1950" s="11">
        <v>1941</v>
      </c>
      <c r="AU1950" s="11">
        <v>-26.070291999999998</v>
      </c>
      <c r="AV1950" s="11">
        <v>-26.072566999999999</v>
      </c>
      <c r="AW1950" s="11">
        <v>2.2759999999999998E-3</v>
      </c>
      <c r="AX1950" s="11">
        <v>8.7290000000000006E-3</v>
      </c>
    </row>
    <row r="1951" spans="45:50" x14ac:dyDescent="0.35">
      <c r="AS1951" s="11" t="s">
        <v>76</v>
      </c>
      <c r="AT1951" s="11">
        <v>1942</v>
      </c>
      <c r="AU1951" s="11">
        <v>4.3818250000000001</v>
      </c>
      <c r="AV1951" s="11">
        <v>3.0787960000000001</v>
      </c>
      <c r="AW1951" s="11">
        <v>1.303029</v>
      </c>
      <c r="AX1951" s="11">
        <v>29.737138999999999</v>
      </c>
    </row>
    <row r="1952" spans="45:50" x14ac:dyDescent="0.35">
      <c r="AS1952" s="11" t="s">
        <v>76</v>
      </c>
      <c r="AT1952" s="11">
        <v>1943</v>
      </c>
      <c r="AU1952" s="11">
        <v>-7.9914389999999997</v>
      </c>
      <c r="AV1952" s="11">
        <v>-8.8345559999999992</v>
      </c>
      <c r="AW1952" s="11">
        <v>0.84311800000000003</v>
      </c>
      <c r="AX1952" s="11">
        <v>10.550261000000001</v>
      </c>
    </row>
    <row r="1953" spans="45:50" x14ac:dyDescent="0.35">
      <c r="AS1953" s="11" t="s">
        <v>76</v>
      </c>
      <c r="AT1953" s="11">
        <v>1944</v>
      </c>
      <c r="AU1953" s="11">
        <v>8.7176829999999992</v>
      </c>
      <c r="AV1953" s="11">
        <v>8.7757819999999995</v>
      </c>
      <c r="AW1953" s="11">
        <v>5.8098999999999998E-2</v>
      </c>
      <c r="AX1953" s="11">
        <v>0.66645200000000004</v>
      </c>
    </row>
    <row r="1954" spans="45:50" x14ac:dyDescent="0.35">
      <c r="AS1954" s="11" t="s">
        <v>76</v>
      </c>
      <c r="AT1954" s="11">
        <v>1945</v>
      </c>
      <c r="AU1954" s="11">
        <v>5.8811090000000004</v>
      </c>
      <c r="AV1954" s="11">
        <v>5.1744839999999996</v>
      </c>
      <c r="AW1954" s="11">
        <v>0.70662499999999995</v>
      </c>
      <c r="AX1954" s="11">
        <v>12.015169</v>
      </c>
    </row>
    <row r="1955" spans="45:50" x14ac:dyDescent="0.35">
      <c r="AS1955" s="11" t="s">
        <v>78</v>
      </c>
      <c r="AT1955" s="11">
        <v>1946</v>
      </c>
      <c r="AU1955" s="11">
        <v>-9.0448459999999997</v>
      </c>
      <c r="AV1955" s="11">
        <v>-7.9982749999999996</v>
      </c>
      <c r="AW1955" s="11">
        <v>1.0465720000000001</v>
      </c>
      <c r="AX1955" s="11">
        <v>11.570918000000001</v>
      </c>
    </row>
    <row r="1956" spans="45:50" x14ac:dyDescent="0.35">
      <c r="AS1956" s="11" t="s">
        <v>76</v>
      </c>
      <c r="AT1956" s="11">
        <v>1947</v>
      </c>
      <c r="AU1956" s="11">
        <v>-0.63110500000000003</v>
      </c>
      <c r="AV1956" s="11">
        <v>-3.011171</v>
      </c>
      <c r="AW1956" s="11">
        <v>2.3800659999999998</v>
      </c>
      <c r="AX1956" s="11" t="s">
        <v>77</v>
      </c>
    </row>
    <row r="1957" spans="45:50" x14ac:dyDescent="0.35">
      <c r="AS1957" s="11" t="s">
        <v>83</v>
      </c>
      <c r="AT1957" s="11">
        <v>1948</v>
      </c>
      <c r="AU1957" s="11">
        <v>-3.8710870000000002</v>
      </c>
      <c r="AV1957" s="11">
        <v>-7.1517970000000002</v>
      </c>
      <c r="AW1957" s="11">
        <v>3.28071</v>
      </c>
      <c r="AX1957" s="11">
        <v>84.749066999999997</v>
      </c>
    </row>
    <row r="1958" spans="45:50" x14ac:dyDescent="0.35">
      <c r="AS1958" s="11" t="s">
        <v>76</v>
      </c>
      <c r="AT1958" s="11">
        <v>1949</v>
      </c>
      <c r="AU1958" s="11">
        <v>-9.4442939999999993</v>
      </c>
      <c r="AV1958" s="11">
        <v>-7.7092470000000004</v>
      </c>
      <c r="AW1958" s="11">
        <v>1.735047</v>
      </c>
      <c r="AX1958" s="11">
        <v>18.371376999999999</v>
      </c>
    </row>
    <row r="1959" spans="45:50" x14ac:dyDescent="0.35">
      <c r="AS1959" s="11" t="s">
        <v>76</v>
      </c>
      <c r="AT1959" s="11">
        <v>1950</v>
      </c>
      <c r="AU1959" s="11">
        <v>4.9655659999999999</v>
      </c>
      <c r="AV1959" s="11">
        <v>5.2882189999999998</v>
      </c>
      <c r="AW1959" s="11">
        <v>0.32265300000000002</v>
      </c>
      <c r="AX1959" s="11">
        <v>6.4978069999999999</v>
      </c>
    </row>
    <row r="1960" spans="45:50" x14ac:dyDescent="0.35">
      <c r="AS1960" s="11" t="s">
        <v>76</v>
      </c>
      <c r="AT1960" s="11">
        <v>1951</v>
      </c>
      <c r="AU1960" s="11">
        <v>-12.903981999999999</v>
      </c>
      <c r="AV1960" s="11">
        <v>-15.702071</v>
      </c>
      <c r="AW1960" s="11">
        <v>2.7980879999999999</v>
      </c>
      <c r="AX1960" s="11">
        <v>21.683913</v>
      </c>
    </row>
    <row r="1961" spans="45:50" x14ac:dyDescent="0.35">
      <c r="AS1961" s="11" t="s">
        <v>78</v>
      </c>
      <c r="AT1961" s="11">
        <v>1952</v>
      </c>
      <c r="AU1961" s="11">
        <v>7.9976510000000003</v>
      </c>
      <c r="AV1961" s="11">
        <v>3.4324870000000001</v>
      </c>
      <c r="AW1961" s="11">
        <v>4.5651640000000002</v>
      </c>
      <c r="AX1961" s="11">
        <v>57.081313000000002</v>
      </c>
    </row>
    <row r="1962" spans="45:50" x14ac:dyDescent="0.35">
      <c r="AS1962" s="11" t="s">
        <v>76</v>
      </c>
      <c r="AT1962" s="11">
        <v>1953</v>
      </c>
      <c r="AU1962" s="11">
        <v>47.633825000000002</v>
      </c>
      <c r="AV1962" s="11">
        <v>43.728957000000001</v>
      </c>
      <c r="AW1962" s="11">
        <v>3.904868</v>
      </c>
      <c r="AX1962" s="11">
        <v>8.1976779999999998</v>
      </c>
    </row>
    <row r="1963" spans="45:50" x14ac:dyDescent="0.35">
      <c r="AS1963" s="11" t="s">
        <v>76</v>
      </c>
      <c r="AT1963" s="11">
        <v>1954</v>
      </c>
      <c r="AU1963" s="11">
        <v>-4.1368330000000002</v>
      </c>
      <c r="AV1963" s="11">
        <v>-5.6459339999999996</v>
      </c>
      <c r="AW1963" s="11">
        <v>1.509101</v>
      </c>
      <c r="AX1963" s="11">
        <v>36.479616</v>
      </c>
    </row>
    <row r="1964" spans="45:50" x14ac:dyDescent="0.35">
      <c r="AS1964" s="11" t="s">
        <v>76</v>
      </c>
      <c r="AT1964" s="11">
        <v>1955</v>
      </c>
      <c r="AU1964" s="11">
        <v>1.7783789999999999</v>
      </c>
      <c r="AV1964" s="11">
        <v>-1.94025</v>
      </c>
      <c r="AW1964" s="11">
        <v>3.718629</v>
      </c>
      <c r="AX1964" s="11" t="s">
        <v>77</v>
      </c>
    </row>
    <row r="1965" spans="45:50" x14ac:dyDescent="0.35">
      <c r="AS1965" s="11" t="s">
        <v>83</v>
      </c>
      <c r="AT1965" s="11">
        <v>1956</v>
      </c>
      <c r="AU1965" s="11">
        <v>10.378351</v>
      </c>
      <c r="AV1965" s="11">
        <v>9.8315590000000004</v>
      </c>
      <c r="AW1965" s="11">
        <v>0.54679199999999994</v>
      </c>
      <c r="AX1965" s="11">
        <v>5.2685789999999999</v>
      </c>
    </row>
    <row r="1966" spans="45:50" x14ac:dyDescent="0.35">
      <c r="AS1966" s="11" t="s">
        <v>76</v>
      </c>
      <c r="AT1966" s="11">
        <v>1957</v>
      </c>
      <c r="AU1966" s="11">
        <v>-3.4879950000000002</v>
      </c>
      <c r="AV1966" s="11">
        <v>-1.1594640000000001</v>
      </c>
      <c r="AW1966" s="11">
        <v>2.3285309999999999</v>
      </c>
      <c r="AX1966" s="11">
        <v>66.758448999999999</v>
      </c>
    </row>
    <row r="1967" spans="45:50" x14ac:dyDescent="0.35">
      <c r="AS1967" s="11" t="s">
        <v>83</v>
      </c>
      <c r="AT1967" s="11">
        <v>1958</v>
      </c>
      <c r="AU1967" s="11">
        <v>-5.2686919999999997</v>
      </c>
      <c r="AV1967" s="11">
        <v>-12.010716</v>
      </c>
      <c r="AW1967" s="11">
        <v>6.7420239999999998</v>
      </c>
      <c r="AX1967" s="11" t="s">
        <v>77</v>
      </c>
    </row>
    <row r="1968" spans="45:50" x14ac:dyDescent="0.35">
      <c r="AS1968" s="11" t="s">
        <v>76</v>
      </c>
      <c r="AT1968" s="11">
        <v>1959</v>
      </c>
      <c r="AU1968" s="11">
        <v>11.629096000000001</v>
      </c>
      <c r="AV1968" s="11">
        <v>12.018848999999999</v>
      </c>
      <c r="AW1968" s="11">
        <v>0.38975300000000002</v>
      </c>
      <c r="AX1968" s="11">
        <v>3.3515329999999999</v>
      </c>
    </row>
    <row r="1969" spans="45:50" x14ac:dyDescent="0.35">
      <c r="AS1969" s="11" t="s">
        <v>76</v>
      </c>
      <c r="AT1969" s="11">
        <v>1960</v>
      </c>
      <c r="AU1969" s="11">
        <v>-0.40360200000000002</v>
      </c>
      <c r="AV1969" s="11">
        <v>-2.5018739999999999</v>
      </c>
      <c r="AW1969" s="11">
        <v>2.0982720000000001</v>
      </c>
      <c r="AX1969" s="11" t="s">
        <v>77</v>
      </c>
    </row>
    <row r="1970" spans="45:50" x14ac:dyDescent="0.35">
      <c r="AS1970" s="11" t="s">
        <v>78</v>
      </c>
      <c r="AT1970" s="11">
        <v>1961</v>
      </c>
      <c r="AU1970" s="11">
        <v>7.5394449999999997</v>
      </c>
      <c r="AV1970" s="11">
        <v>8.5335269999999994</v>
      </c>
      <c r="AW1970" s="11">
        <v>0.99408200000000002</v>
      </c>
      <c r="AX1970" s="11">
        <v>13.185081</v>
      </c>
    </row>
    <row r="1971" spans="45:50" x14ac:dyDescent="0.35">
      <c r="AS1971" s="11" t="s">
        <v>76</v>
      </c>
      <c r="AT1971" s="11">
        <v>1962</v>
      </c>
      <c r="AU1971" s="11">
        <v>-12.838832999999999</v>
      </c>
      <c r="AV1971" s="11">
        <v>-14.561168</v>
      </c>
      <c r="AW1971" s="11">
        <v>1.7223349999999999</v>
      </c>
      <c r="AX1971" s="11">
        <v>13.415039999999999</v>
      </c>
    </row>
    <row r="1972" spans="45:50" x14ac:dyDescent="0.35">
      <c r="AS1972" s="11" t="s">
        <v>76</v>
      </c>
      <c r="AT1972" s="11">
        <v>1963</v>
      </c>
      <c r="AU1972" s="11">
        <v>3.1214140000000001</v>
      </c>
      <c r="AV1972" s="11">
        <v>-1.5599069999999999</v>
      </c>
      <c r="AW1972" s="11">
        <v>4.6813219999999998</v>
      </c>
      <c r="AX1972" s="11" t="s">
        <v>77</v>
      </c>
    </row>
    <row r="1973" spans="45:50" x14ac:dyDescent="0.35">
      <c r="AS1973" s="11" t="s">
        <v>76</v>
      </c>
      <c r="AT1973" s="11">
        <v>1964</v>
      </c>
      <c r="AU1973" s="11">
        <v>-19.679691999999999</v>
      </c>
      <c r="AV1973" s="11">
        <v>-19.397307000000001</v>
      </c>
      <c r="AW1973" s="11">
        <v>0.282385</v>
      </c>
      <c r="AX1973" s="11">
        <v>1.4349050000000001</v>
      </c>
    </row>
    <row r="1974" spans="45:50" x14ac:dyDescent="0.35">
      <c r="AS1974" s="11" t="s">
        <v>83</v>
      </c>
      <c r="AT1974" s="11">
        <v>1965</v>
      </c>
      <c r="AU1974" s="11">
        <v>-24.417881000000001</v>
      </c>
      <c r="AV1974" s="11">
        <v>-23.663962000000001</v>
      </c>
      <c r="AW1974" s="11">
        <v>0.75391900000000001</v>
      </c>
      <c r="AX1974" s="11">
        <v>3.0875710000000001</v>
      </c>
    </row>
    <row r="1975" spans="45:50" x14ac:dyDescent="0.35">
      <c r="AS1975" s="11" t="s">
        <v>76</v>
      </c>
      <c r="AT1975" s="11">
        <v>1966</v>
      </c>
      <c r="AU1975" s="11">
        <v>-11.602532999999999</v>
      </c>
      <c r="AV1975" s="11">
        <v>-10.829152000000001</v>
      </c>
      <c r="AW1975" s="11">
        <v>0.77338099999999999</v>
      </c>
      <c r="AX1975" s="11">
        <v>6.6656240000000002</v>
      </c>
    </row>
    <row r="1976" spans="45:50" x14ac:dyDescent="0.35">
      <c r="AS1976" s="11" t="s">
        <v>76</v>
      </c>
      <c r="AT1976" s="11">
        <v>1967</v>
      </c>
      <c r="AU1976" s="11">
        <v>-13.137783000000001</v>
      </c>
      <c r="AV1976" s="11">
        <v>-12.457027</v>
      </c>
      <c r="AW1976" s="11">
        <v>0.68075600000000003</v>
      </c>
      <c r="AX1976" s="11">
        <v>5.1816659999999999</v>
      </c>
    </row>
    <row r="1977" spans="45:50" x14ac:dyDescent="0.35">
      <c r="AS1977" s="11" t="s">
        <v>76</v>
      </c>
      <c r="AT1977" s="11">
        <v>1968</v>
      </c>
      <c r="AU1977" s="11">
        <v>-5.8723660000000004</v>
      </c>
      <c r="AV1977" s="11">
        <v>-5.6586610000000004</v>
      </c>
      <c r="AW1977" s="11">
        <v>0.21370500000000001</v>
      </c>
      <c r="AX1977" s="11">
        <v>3.6391629999999999</v>
      </c>
    </row>
    <row r="1978" spans="45:50" x14ac:dyDescent="0.35">
      <c r="AS1978" s="11" t="s">
        <v>78</v>
      </c>
      <c r="AT1978" s="11">
        <v>1969</v>
      </c>
      <c r="AU1978" s="11">
        <v>-22.788001999999999</v>
      </c>
      <c r="AV1978" s="11">
        <v>-17.841612999999999</v>
      </c>
      <c r="AW1978" s="11">
        <v>4.9463889999999999</v>
      </c>
      <c r="AX1978" s="11">
        <v>21.706112000000001</v>
      </c>
    </row>
    <row r="1979" spans="45:50" x14ac:dyDescent="0.35">
      <c r="AS1979" s="11" t="s">
        <v>76</v>
      </c>
      <c r="AT1979" s="11">
        <v>1970</v>
      </c>
      <c r="AU1979" s="11">
        <v>-17.653448999999998</v>
      </c>
      <c r="AV1979" s="11">
        <v>-15.639332</v>
      </c>
      <c r="AW1979" s="11">
        <v>2.0141170000000002</v>
      </c>
      <c r="AX1979" s="11">
        <v>11.4092</v>
      </c>
    </row>
    <row r="1980" spans="45:50" x14ac:dyDescent="0.35">
      <c r="AS1980" s="11" t="s">
        <v>78</v>
      </c>
      <c r="AT1980" s="11">
        <v>1971</v>
      </c>
      <c r="AU1980" s="11">
        <v>7.6998709999999999</v>
      </c>
      <c r="AV1980" s="11">
        <v>6.6033160000000004</v>
      </c>
      <c r="AW1980" s="11">
        <v>1.0965549999999999</v>
      </c>
      <c r="AX1980" s="11">
        <v>14.241213</v>
      </c>
    </row>
    <row r="1981" spans="45:50" x14ac:dyDescent="0.35">
      <c r="AS1981" s="11" t="s">
        <v>76</v>
      </c>
      <c r="AT1981" s="11">
        <v>1972</v>
      </c>
      <c r="AU1981" s="11">
        <v>22.024476</v>
      </c>
      <c r="AV1981" s="11">
        <v>21.450803000000001</v>
      </c>
      <c r="AW1981" s="11">
        <v>0.57367199999999996</v>
      </c>
      <c r="AX1981" s="11">
        <v>2.6047030000000002</v>
      </c>
    </row>
    <row r="1982" spans="45:50" x14ac:dyDescent="0.35">
      <c r="AS1982" s="11" t="s">
        <v>76</v>
      </c>
      <c r="AT1982" s="11">
        <v>1973</v>
      </c>
      <c r="AU1982" s="11">
        <v>-5.8232590000000002</v>
      </c>
      <c r="AV1982" s="11">
        <v>-4.3178869999999998</v>
      </c>
      <c r="AW1982" s="11">
        <v>1.5053719999999999</v>
      </c>
      <c r="AX1982" s="11">
        <v>25.851013999999999</v>
      </c>
    </row>
    <row r="1983" spans="45:50" x14ac:dyDescent="0.35">
      <c r="AS1983" s="11" t="s">
        <v>83</v>
      </c>
      <c r="AT1983" s="11">
        <v>1974</v>
      </c>
      <c r="AU1983" s="11">
        <v>8.8369269999999993</v>
      </c>
      <c r="AV1983" s="11">
        <v>2.5556109999999999</v>
      </c>
      <c r="AW1983" s="11">
        <v>6.2813160000000003</v>
      </c>
      <c r="AX1983" s="11">
        <v>71.080321999999995</v>
      </c>
    </row>
    <row r="1984" spans="45:50" x14ac:dyDescent="0.35">
      <c r="AS1984" s="11" t="s">
        <v>76</v>
      </c>
      <c r="AT1984" s="11">
        <v>1975</v>
      </c>
      <c r="AU1984" s="11">
        <v>-12.124343</v>
      </c>
      <c r="AV1984" s="11">
        <v>-12.836029</v>
      </c>
      <c r="AW1984" s="11">
        <v>0.71168600000000004</v>
      </c>
      <c r="AX1984" s="11">
        <v>5.8698899999999998</v>
      </c>
    </row>
    <row r="1985" spans="45:50" x14ac:dyDescent="0.35">
      <c r="AS1985" s="11" t="s">
        <v>76</v>
      </c>
      <c r="AT1985" s="11">
        <v>1976</v>
      </c>
      <c r="AU1985" s="11">
        <v>1.1207290000000001</v>
      </c>
      <c r="AV1985" s="11">
        <v>0.64811700000000005</v>
      </c>
      <c r="AW1985" s="11">
        <v>0.47261199999999998</v>
      </c>
      <c r="AX1985" s="11">
        <v>42.170031000000002</v>
      </c>
    </row>
    <row r="1986" spans="45:50" x14ac:dyDescent="0.35">
      <c r="AS1986" s="11" t="s">
        <v>78</v>
      </c>
      <c r="AT1986" s="11">
        <v>1977</v>
      </c>
      <c r="AU1986" s="11">
        <v>-12.01193</v>
      </c>
      <c r="AV1986" s="11">
        <v>-12.14265</v>
      </c>
      <c r="AW1986" s="11">
        <v>0.13072</v>
      </c>
      <c r="AX1986" s="11">
        <v>1.0882480000000001</v>
      </c>
    </row>
    <row r="1987" spans="45:50" x14ac:dyDescent="0.35">
      <c r="AS1987" s="11" t="s">
        <v>76</v>
      </c>
      <c r="AT1987" s="11">
        <v>1978</v>
      </c>
      <c r="AU1987" s="11">
        <v>24.601806</v>
      </c>
      <c r="AV1987" s="11">
        <v>24.752282999999998</v>
      </c>
      <c r="AW1987" s="11">
        <v>0.150477</v>
      </c>
      <c r="AX1987" s="11">
        <v>0.61165099999999994</v>
      </c>
    </row>
    <row r="1988" spans="45:50" x14ac:dyDescent="0.35">
      <c r="AS1988" s="11" t="s">
        <v>76</v>
      </c>
      <c r="AT1988" s="11">
        <v>1979</v>
      </c>
      <c r="AU1988" s="11">
        <v>-7.4757379999999998</v>
      </c>
      <c r="AV1988" s="11">
        <v>-7.136952</v>
      </c>
      <c r="AW1988" s="11">
        <v>0.33878599999999998</v>
      </c>
      <c r="AX1988" s="11">
        <v>4.5318009999999997</v>
      </c>
    </row>
    <row r="1989" spans="45:50" x14ac:dyDescent="0.35">
      <c r="AS1989" s="11" t="s">
        <v>76</v>
      </c>
      <c r="AT1989" s="11">
        <v>1980</v>
      </c>
      <c r="AU1989" s="11">
        <v>33.124020999999999</v>
      </c>
      <c r="AV1989" s="11">
        <v>34.197637999999998</v>
      </c>
      <c r="AW1989" s="11">
        <v>1.073617</v>
      </c>
      <c r="AX1989" s="11">
        <v>3.2412040000000002</v>
      </c>
    </row>
    <row r="1990" spans="45:50" x14ac:dyDescent="0.35">
      <c r="AS1990" s="11" t="s">
        <v>83</v>
      </c>
      <c r="AT1990" s="11">
        <v>1981</v>
      </c>
      <c r="AU1990" s="11">
        <v>0.71275999999999995</v>
      </c>
      <c r="AV1990" s="11">
        <v>3.1686040000000002</v>
      </c>
      <c r="AW1990" s="11">
        <v>2.4558439999999999</v>
      </c>
      <c r="AX1990" s="11" t="s">
        <v>77</v>
      </c>
    </row>
    <row r="1991" spans="45:50" x14ac:dyDescent="0.35">
      <c r="AS1991" s="11" t="s">
        <v>76</v>
      </c>
      <c r="AT1991" s="11">
        <v>1982</v>
      </c>
      <c r="AU1991" s="11">
        <v>-9.9037129999999998</v>
      </c>
      <c r="AV1991" s="11">
        <v>-10.470238999999999</v>
      </c>
      <c r="AW1991" s="11">
        <v>0.56652499999999995</v>
      </c>
      <c r="AX1991" s="11">
        <v>5.720332</v>
      </c>
    </row>
    <row r="1992" spans="45:50" x14ac:dyDescent="0.35">
      <c r="AS1992" s="11" t="s">
        <v>76</v>
      </c>
      <c r="AT1992" s="11">
        <v>1983</v>
      </c>
      <c r="AU1992" s="11">
        <v>-9.2337430000000005</v>
      </c>
      <c r="AV1992" s="11">
        <v>-7.5897389999999998</v>
      </c>
      <c r="AW1992" s="11">
        <v>1.644004</v>
      </c>
      <c r="AX1992" s="11">
        <v>17.804304999999999</v>
      </c>
    </row>
    <row r="1993" spans="45:50" x14ac:dyDescent="0.35">
      <c r="AS1993" s="11" t="s">
        <v>76</v>
      </c>
      <c r="AT1993" s="11">
        <v>1984</v>
      </c>
      <c r="AU1993" s="11">
        <v>1.5523359999999999</v>
      </c>
      <c r="AV1993" s="11">
        <v>1.214888</v>
      </c>
      <c r="AW1993" s="11">
        <v>0.33744800000000003</v>
      </c>
      <c r="AX1993" s="11">
        <v>21.738064000000001</v>
      </c>
    </row>
    <row r="1994" spans="45:50" x14ac:dyDescent="0.35">
      <c r="AS1994" s="11" t="s">
        <v>76</v>
      </c>
      <c r="AT1994" s="11">
        <v>1985</v>
      </c>
      <c r="AU1994" s="11">
        <v>-0.57325899999999996</v>
      </c>
      <c r="AV1994" s="11">
        <v>0.54852999999999996</v>
      </c>
      <c r="AW1994" s="11">
        <v>1.1217889999999999</v>
      </c>
      <c r="AX1994" s="11" t="s">
        <v>77</v>
      </c>
    </row>
    <row r="1995" spans="45:50" x14ac:dyDescent="0.35">
      <c r="AS1995" s="11" t="s">
        <v>83</v>
      </c>
      <c r="AT1995" s="11">
        <v>1986</v>
      </c>
      <c r="AU1995" s="11">
        <v>-7.7216440000000004</v>
      </c>
      <c r="AV1995" s="11">
        <v>-8.2855720000000002</v>
      </c>
      <c r="AW1995" s="11">
        <v>0.56392799999999998</v>
      </c>
      <c r="AX1995" s="11">
        <v>7.3032060000000003</v>
      </c>
    </row>
    <row r="1996" spans="45:50" x14ac:dyDescent="0.35">
      <c r="AS1996" s="11" t="s">
        <v>78</v>
      </c>
      <c r="AT1996" s="11">
        <v>1987</v>
      </c>
      <c r="AU1996" s="11">
        <v>-9.0869739999999997</v>
      </c>
      <c r="AV1996" s="11">
        <v>2.0007670000000002</v>
      </c>
      <c r="AW1996" s="11">
        <v>11.087740999999999</v>
      </c>
      <c r="AX1996" s="11" t="s">
        <v>77</v>
      </c>
    </row>
    <row r="1997" spans="45:50" x14ac:dyDescent="0.35">
      <c r="AS1997" s="11" t="s">
        <v>76</v>
      </c>
      <c r="AT1997" s="11">
        <v>1988</v>
      </c>
      <c r="AU1997" s="11">
        <v>-4.3057249999999998</v>
      </c>
      <c r="AV1997" s="11">
        <v>-3.234416</v>
      </c>
      <c r="AW1997" s="11">
        <v>1.0713090000000001</v>
      </c>
      <c r="AX1997" s="11">
        <v>24.881039000000001</v>
      </c>
    </row>
    <row r="1998" spans="45:50" x14ac:dyDescent="0.35">
      <c r="AS1998" s="11" t="s">
        <v>76</v>
      </c>
      <c r="AT1998" s="11">
        <v>1989</v>
      </c>
      <c r="AU1998" s="11">
        <v>-12.513859</v>
      </c>
      <c r="AV1998" s="11">
        <v>-10.039975999999999</v>
      </c>
      <c r="AW1998" s="11">
        <v>2.4738829999999998</v>
      </c>
      <c r="AX1998" s="11">
        <v>19.769145999999999</v>
      </c>
    </row>
    <row r="1999" spans="45:50" x14ac:dyDescent="0.35">
      <c r="AS1999" s="11" t="s">
        <v>76</v>
      </c>
      <c r="AT1999" s="11">
        <v>1990</v>
      </c>
      <c r="AU1999" s="11">
        <v>-10.070982000000001</v>
      </c>
      <c r="AV1999" s="11">
        <v>-11.057952999999999</v>
      </c>
      <c r="AW1999" s="11">
        <v>0.98697100000000004</v>
      </c>
      <c r="AX1999" s="11">
        <v>9.8001489999999993</v>
      </c>
    </row>
    <row r="2000" spans="45:50" x14ac:dyDescent="0.35">
      <c r="AS2000" s="11" t="s">
        <v>78</v>
      </c>
      <c r="AT2000" s="11">
        <v>1991</v>
      </c>
      <c r="AU2000" s="11">
        <v>-1.1826110000000001</v>
      </c>
      <c r="AV2000" s="11">
        <v>-3.3204859999999998</v>
      </c>
      <c r="AW2000" s="11">
        <v>2.1378750000000002</v>
      </c>
      <c r="AX2000" s="11" t="s">
        <v>77</v>
      </c>
    </row>
    <row r="2001" spans="45:50" x14ac:dyDescent="0.35">
      <c r="AS2001" s="11" t="s">
        <v>83</v>
      </c>
      <c r="AT2001" s="11">
        <v>1992</v>
      </c>
      <c r="AU2001" s="11">
        <v>-3.9372400000000001</v>
      </c>
      <c r="AV2001" s="11">
        <v>-5.6569250000000002</v>
      </c>
      <c r="AW2001" s="11">
        <v>1.7196849999999999</v>
      </c>
      <c r="AX2001" s="11">
        <v>43.677416999999998</v>
      </c>
    </row>
    <row r="2002" spans="45:50" x14ac:dyDescent="0.35">
      <c r="AS2002" s="11" t="s">
        <v>76</v>
      </c>
      <c r="AT2002" s="11">
        <v>1993</v>
      </c>
      <c r="AU2002" s="11">
        <v>7.6301030000000001</v>
      </c>
      <c r="AV2002" s="11">
        <v>9.5251049999999999</v>
      </c>
      <c r="AW2002" s="11">
        <v>1.895003</v>
      </c>
      <c r="AX2002" s="11">
        <v>24.835875000000001</v>
      </c>
    </row>
    <row r="2003" spans="45:50" x14ac:dyDescent="0.35">
      <c r="AS2003" s="11" t="s">
        <v>78</v>
      </c>
      <c r="AT2003" s="11">
        <v>1994</v>
      </c>
      <c r="AU2003" s="11">
        <v>-15.926197999999999</v>
      </c>
      <c r="AV2003" s="11">
        <v>-19.106064</v>
      </c>
      <c r="AW2003" s="11">
        <v>3.1798660000000001</v>
      </c>
      <c r="AX2003" s="11">
        <v>19.966262</v>
      </c>
    </row>
    <row r="2004" spans="45:50" x14ac:dyDescent="0.35">
      <c r="AS2004" s="11" t="s">
        <v>76</v>
      </c>
      <c r="AT2004" s="11">
        <v>1995</v>
      </c>
      <c r="AU2004" s="11">
        <v>8.9524100000000004</v>
      </c>
      <c r="AV2004" s="11">
        <v>10.962156</v>
      </c>
      <c r="AW2004" s="11">
        <v>2.0097459999999998</v>
      </c>
      <c r="AX2004" s="11">
        <v>22.449221000000001</v>
      </c>
    </row>
    <row r="2005" spans="45:50" x14ac:dyDescent="0.35">
      <c r="AS2005" s="11" t="s">
        <v>76</v>
      </c>
      <c r="AT2005" s="11">
        <v>1996</v>
      </c>
      <c r="AU2005" s="11">
        <v>2.05965</v>
      </c>
      <c r="AV2005" s="11">
        <v>2.7523819999999999</v>
      </c>
      <c r="AW2005" s="11">
        <v>0.69273099999999999</v>
      </c>
      <c r="AX2005" s="11">
        <v>33.633431999999999</v>
      </c>
    </row>
    <row r="2006" spans="45:50" x14ac:dyDescent="0.35">
      <c r="AS2006" s="11" t="s">
        <v>76</v>
      </c>
      <c r="AT2006" s="11">
        <v>1997</v>
      </c>
      <c r="AU2006" s="11">
        <v>-3.4201809999999999</v>
      </c>
      <c r="AV2006" s="11">
        <v>-4.6489570000000002</v>
      </c>
      <c r="AW2006" s="11">
        <v>1.2287760000000001</v>
      </c>
      <c r="AX2006" s="11">
        <v>35.927222999999998</v>
      </c>
    </row>
    <row r="2007" spans="45:50" x14ac:dyDescent="0.35">
      <c r="AS2007" s="11" t="s">
        <v>76</v>
      </c>
      <c r="AT2007" s="11">
        <v>1998</v>
      </c>
      <c r="AU2007" s="11">
        <v>-13.44197</v>
      </c>
      <c r="AV2007" s="11">
        <v>-12.245009</v>
      </c>
      <c r="AW2007" s="11">
        <v>1.1969609999999999</v>
      </c>
      <c r="AX2007" s="11">
        <v>8.9046520000000005</v>
      </c>
    </row>
    <row r="2008" spans="45:50" x14ac:dyDescent="0.35">
      <c r="AS2008" s="11" t="s">
        <v>83</v>
      </c>
      <c r="AT2008" s="11">
        <v>1999</v>
      </c>
      <c r="AU2008" s="11">
        <v>-12.394028</v>
      </c>
      <c r="AV2008" s="11">
        <v>-14.272622</v>
      </c>
      <c r="AW2008" s="11">
        <v>1.8785940000000001</v>
      </c>
      <c r="AX2008" s="11">
        <v>15.157249999999999</v>
      </c>
    </row>
  </sheetData>
  <autoFilter ref="U8:AA1370" xr:uid="{10C1FFB5-B1F9-412B-8EA3-655838390C3A}">
    <sortState xmlns:xlrd2="http://schemas.microsoft.com/office/spreadsheetml/2017/richdata2" ref="U9:AA1370">
      <sortCondition descending="1" ref="Z8:Z1370"/>
    </sortState>
  </autoFilter>
  <mergeCells count="4">
    <mergeCell ref="BB39:BB40"/>
    <mergeCell ref="BC39:BN39"/>
    <mergeCell ref="BB64:BB65"/>
    <mergeCell ref="BC64:BI6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29C3-CA4D-43D0-8F61-35F101325033}">
  <dimension ref="B2:BT2008"/>
  <sheetViews>
    <sheetView topLeftCell="A13" zoomScale="60" zoomScaleNormal="60" workbookViewId="0">
      <selection activeCell="AH6" sqref="AH6"/>
    </sheetView>
  </sheetViews>
  <sheetFormatPr defaultRowHeight="14.5" x14ac:dyDescent="0.35"/>
  <cols>
    <col min="3" max="3" width="11" bestFit="1" customWidth="1"/>
    <col min="4" max="4" width="11.1796875" bestFit="1" customWidth="1"/>
    <col min="7" max="7" width="14" bestFit="1" customWidth="1"/>
    <col min="9" max="9" width="8.7265625" customWidth="1"/>
    <col min="10" max="10" width="10.1796875" customWidth="1"/>
    <col min="11" max="11" width="9.453125" bestFit="1" customWidth="1"/>
    <col min="26" max="26" width="8.7265625" customWidth="1"/>
    <col min="31" max="31" width="8.7265625" customWidth="1"/>
    <col min="33" max="33" width="8.7265625" customWidth="1"/>
    <col min="42" max="42" width="8.7265625" customWidth="1"/>
    <col min="54" max="54" width="8.1796875" customWidth="1"/>
    <col min="55" max="66" width="5.90625" bestFit="1" customWidth="1"/>
  </cols>
  <sheetData>
    <row r="2" spans="2:56" x14ac:dyDescent="0.35">
      <c r="U2" t="s">
        <v>117</v>
      </c>
    </row>
    <row r="3" spans="2:56" x14ac:dyDescent="0.35">
      <c r="U3" t="s">
        <v>118</v>
      </c>
    </row>
    <row r="5" spans="2:56" x14ac:dyDescent="0.35">
      <c r="Z5">
        <f>QUARTILE(Z9:Z1370,1)</f>
        <v>5.7763845275930682E-2</v>
      </c>
      <c r="AA5">
        <f>QUARTILE($AA$9:$AA$1371,1)</f>
        <v>5.1634270000000004</v>
      </c>
      <c r="AH5">
        <f>QUARTILE(AH9:AH1370,2)</f>
        <v>0.21178564883163964</v>
      </c>
    </row>
    <row r="6" spans="2:56" x14ac:dyDescent="0.35">
      <c r="Z6" s="19">
        <f>AVERAGE(Z9:Z1370)</f>
        <v>1.7433000736448945</v>
      </c>
      <c r="AA6">
        <f>QUARTILE($AA$9:$AA$1371,2)</f>
        <v>11.661503</v>
      </c>
      <c r="BC6">
        <v>-31</v>
      </c>
      <c r="BD6">
        <v>-31</v>
      </c>
    </row>
    <row r="7" spans="2:56" x14ac:dyDescent="0.35">
      <c r="Y7" s="21">
        <f>AVERAGE(Y9:Y1370)</f>
        <v>1.8839246270190906</v>
      </c>
      <c r="Z7" s="19">
        <f>MAX(Z9:Z1370)</f>
        <v>1566.4068209500608</v>
      </c>
      <c r="AA7">
        <f>QUARTILE($AA$9:$AA$1371,3)</f>
        <v>24.3032</v>
      </c>
      <c r="AG7" s="21">
        <f>AVERAGE(AG9:AG1370)</f>
        <v>3.050835338607595</v>
      </c>
      <c r="BC7">
        <v>49</v>
      </c>
      <c r="BD7">
        <v>49</v>
      </c>
    </row>
    <row r="8" spans="2:56" x14ac:dyDescent="0.35">
      <c r="B8" s="11" t="s">
        <v>70</v>
      </c>
      <c r="C8" s="11" t="s">
        <v>26</v>
      </c>
      <c r="D8" s="11" t="s">
        <v>27</v>
      </c>
      <c r="E8" s="11" t="s">
        <v>28</v>
      </c>
      <c r="F8" s="11" t="s">
        <v>66</v>
      </c>
      <c r="G8" s="11" t="s">
        <v>65</v>
      </c>
      <c r="H8" s="11" t="s">
        <v>67</v>
      </c>
      <c r="I8" s="11" t="s">
        <v>29</v>
      </c>
      <c r="J8" s="11" t="s">
        <v>30</v>
      </c>
      <c r="K8" s="11" t="s">
        <v>31</v>
      </c>
      <c r="U8" s="11"/>
      <c r="V8" s="11" t="s">
        <v>71</v>
      </c>
      <c r="W8" s="11" t="s">
        <v>72</v>
      </c>
      <c r="X8" s="11" t="s">
        <v>73</v>
      </c>
      <c r="Y8" s="11" t="s">
        <v>74</v>
      </c>
      <c r="Z8" s="11" t="s">
        <v>116</v>
      </c>
      <c r="AA8" s="11" t="s">
        <v>75</v>
      </c>
      <c r="AC8" s="11"/>
      <c r="AD8" s="11" t="s">
        <v>71</v>
      </c>
      <c r="AE8" s="11" t="s">
        <v>72</v>
      </c>
      <c r="AF8" s="11" t="s">
        <v>73</v>
      </c>
      <c r="AG8" s="11" t="s">
        <v>166</v>
      </c>
      <c r="AH8" s="11" t="s">
        <v>116</v>
      </c>
      <c r="AI8" s="11" t="s">
        <v>75</v>
      </c>
      <c r="AK8" s="11"/>
      <c r="AL8" s="11" t="s">
        <v>71</v>
      </c>
      <c r="AM8" s="11" t="s">
        <v>72</v>
      </c>
      <c r="AN8" s="11" t="s">
        <v>73</v>
      </c>
      <c r="AO8" s="11" t="s">
        <v>74</v>
      </c>
      <c r="AP8" s="11" t="s">
        <v>116</v>
      </c>
      <c r="AQ8" s="11" t="s">
        <v>75</v>
      </c>
      <c r="AS8" s="11"/>
      <c r="AT8" s="11" t="s">
        <v>71</v>
      </c>
      <c r="AU8" s="11" t="s">
        <v>72</v>
      </c>
      <c r="AV8" s="11" t="s">
        <v>73</v>
      </c>
      <c r="AW8" s="11" t="s">
        <v>74</v>
      </c>
      <c r="AX8" s="11" t="s">
        <v>75</v>
      </c>
    </row>
    <row r="9" spans="2:56" x14ac:dyDescent="0.35">
      <c r="B9" s="11">
        <v>1</v>
      </c>
      <c r="C9" s="11" t="s">
        <v>61</v>
      </c>
      <c r="D9" s="11">
        <v>23</v>
      </c>
      <c r="E9" s="11">
        <v>0.11783</v>
      </c>
      <c r="F9" s="11">
        <v>7.4693990000000001</v>
      </c>
      <c r="G9" s="11">
        <v>8.486777</v>
      </c>
      <c r="H9" s="11">
        <v>7.4900010000000004</v>
      </c>
      <c r="I9" s="11">
        <v>-7044.428825</v>
      </c>
      <c r="J9" s="11">
        <v>0.77280300000000002</v>
      </c>
      <c r="K9" s="11">
        <v>0.59708499999999998</v>
      </c>
      <c r="U9" s="11" t="s">
        <v>76</v>
      </c>
      <c r="V9" s="11">
        <v>1</v>
      </c>
      <c r="W9" s="11">
        <v>-17.246738000000001</v>
      </c>
      <c r="X9" s="11">
        <v>-15.516633000000001</v>
      </c>
      <c r="Y9" s="11">
        <v>1.730105</v>
      </c>
      <c r="Z9" s="18">
        <f t="shared" ref="Z9:Z72" si="0">ABS(Y9/W9)</f>
        <v>0.10031491172417648</v>
      </c>
      <c r="AA9" s="11">
        <v>10.031492999999999</v>
      </c>
      <c r="AC9" s="11" t="s">
        <v>78</v>
      </c>
      <c r="AD9" s="11">
        <v>304</v>
      </c>
      <c r="AE9" s="11">
        <v>-8.9170320000000007</v>
      </c>
      <c r="AF9" s="11">
        <v>-8.92239</v>
      </c>
      <c r="AG9" s="11">
        <v>5.3579999999999999E-3</v>
      </c>
      <c r="AH9" s="18">
        <f t="shared" ref="AH9:AH72" si="1">ABS(AG9/AE9)</f>
        <v>6.0087257733290622E-4</v>
      </c>
      <c r="AI9" s="11">
        <v>6.0089999999999998E-2</v>
      </c>
      <c r="AK9" s="11" t="s">
        <v>83</v>
      </c>
      <c r="AL9" s="11">
        <v>0</v>
      </c>
      <c r="AM9" s="11">
        <v>-5.4754490000000002</v>
      </c>
      <c r="AN9" s="11">
        <v>-7.5708780000000004</v>
      </c>
      <c r="AO9" s="11">
        <v>2.0954290000000002</v>
      </c>
      <c r="AP9" s="18">
        <f>ABS(AO9/AM9)</f>
        <v>0.38269537347530769</v>
      </c>
      <c r="AQ9" s="11">
        <v>38.269536000000002</v>
      </c>
      <c r="AS9" s="11" t="s">
        <v>83</v>
      </c>
      <c r="AT9" s="11">
        <v>0</v>
      </c>
      <c r="AU9" s="11">
        <v>-5.4754490000000002</v>
      </c>
      <c r="AV9" s="11">
        <v>-7.5708780000000004</v>
      </c>
      <c r="AW9" s="11">
        <v>2.0954290000000002</v>
      </c>
      <c r="AX9" s="11">
        <v>38.269536000000002</v>
      </c>
    </row>
    <row r="10" spans="2:56" x14ac:dyDescent="0.35">
      <c r="B10" s="11">
        <v>2</v>
      </c>
      <c r="C10" s="11" t="s">
        <v>60</v>
      </c>
      <c r="D10" s="11">
        <v>45</v>
      </c>
      <c r="E10" s="11">
        <v>0.139683</v>
      </c>
      <c r="F10" s="11">
        <v>6.0701200000000002</v>
      </c>
      <c r="G10" s="11">
        <v>7.1590920000000002</v>
      </c>
      <c r="H10" s="11">
        <v>6.1388559999999996</v>
      </c>
      <c r="I10" s="11">
        <v>-7282.9569259999998</v>
      </c>
      <c r="J10" s="11">
        <v>0.86267499999999997</v>
      </c>
      <c r="K10" s="11">
        <v>0.74388200000000004</v>
      </c>
      <c r="U10" s="11" t="s">
        <v>76</v>
      </c>
      <c r="V10" s="11">
        <v>3</v>
      </c>
      <c r="W10" s="11">
        <v>-5.3832399999999998</v>
      </c>
      <c r="X10" s="11">
        <v>-5.2724630000000001</v>
      </c>
      <c r="Y10" s="11">
        <v>0.110777</v>
      </c>
      <c r="Z10" s="18">
        <f t="shared" si="0"/>
        <v>2.0578127670324936E-2</v>
      </c>
      <c r="AA10" s="11">
        <v>2.0578180000000001</v>
      </c>
      <c r="AC10" s="11" t="s">
        <v>78</v>
      </c>
      <c r="AD10" s="11">
        <v>114</v>
      </c>
      <c r="AE10" s="11">
        <v>-2.6089609999999999</v>
      </c>
      <c r="AF10" s="11">
        <v>-2.6359249999999999</v>
      </c>
      <c r="AG10" s="11">
        <v>2.6963000000000001E-2</v>
      </c>
      <c r="AH10" s="18">
        <f t="shared" si="1"/>
        <v>1.0334765448774437E-2</v>
      </c>
      <c r="AI10" s="11">
        <v>1.0334939999999999</v>
      </c>
      <c r="AK10" s="11" t="s">
        <v>83</v>
      </c>
      <c r="AL10" s="11">
        <v>10</v>
      </c>
      <c r="AM10" s="11">
        <v>10.147149000000001</v>
      </c>
      <c r="AN10" s="11">
        <v>21.345680000000002</v>
      </c>
      <c r="AO10" s="11">
        <v>11.198530999999999</v>
      </c>
      <c r="AP10" s="18">
        <f t="shared" ref="AP10:AP73" si="2">ABS(AO10/AM10)</f>
        <v>1.1036135371620146</v>
      </c>
      <c r="AQ10" s="11" t="s">
        <v>77</v>
      </c>
      <c r="AS10" s="11" t="s">
        <v>76</v>
      </c>
      <c r="AT10" s="11">
        <v>1</v>
      </c>
      <c r="AU10" s="11">
        <v>-17.246738000000001</v>
      </c>
      <c r="AV10" s="11">
        <v>-15.516633000000001</v>
      </c>
      <c r="AW10" s="11">
        <v>1.730105</v>
      </c>
      <c r="AX10" s="11">
        <v>10.031492999999999</v>
      </c>
    </row>
    <row r="11" spans="2:56" x14ac:dyDescent="0.35">
      <c r="B11" s="11">
        <v>3</v>
      </c>
      <c r="C11" s="11" t="s">
        <v>49</v>
      </c>
      <c r="D11" s="11">
        <v>67</v>
      </c>
      <c r="E11" s="11">
        <v>0.17294000000000001</v>
      </c>
      <c r="F11" s="11">
        <v>5.2176349999999996</v>
      </c>
      <c r="G11" s="11">
        <v>5.7823580000000003</v>
      </c>
      <c r="H11" s="11">
        <v>5.3993219999999997</v>
      </c>
      <c r="I11" s="11">
        <v>-7445.0742060000002</v>
      </c>
      <c r="J11" s="11">
        <v>0.90395300000000001</v>
      </c>
      <c r="K11" s="11">
        <v>0.81698300000000001</v>
      </c>
      <c r="U11" s="11" t="s">
        <v>76</v>
      </c>
      <c r="V11" s="11">
        <v>4</v>
      </c>
      <c r="W11" s="11">
        <v>-6.4981249999999999</v>
      </c>
      <c r="X11" s="11">
        <v>-6.1345169999999998</v>
      </c>
      <c r="Y11" s="11">
        <v>0.36360799999999999</v>
      </c>
      <c r="Z11" s="18">
        <f t="shared" si="0"/>
        <v>5.595583341348466E-2</v>
      </c>
      <c r="AA11" s="11">
        <v>5.5955839999999997</v>
      </c>
      <c r="AC11" s="11" t="s">
        <v>78</v>
      </c>
      <c r="AD11" s="11">
        <v>407</v>
      </c>
      <c r="AE11" s="11">
        <v>-20.129926999999999</v>
      </c>
      <c r="AF11" s="11">
        <v>-20.101551000000001</v>
      </c>
      <c r="AG11" s="11">
        <v>2.8375999999999998E-2</v>
      </c>
      <c r="AH11" s="18">
        <f t="shared" si="1"/>
        <v>1.4096424691455662E-3</v>
      </c>
      <c r="AI11" s="11">
        <v>0.14096600000000001</v>
      </c>
      <c r="AK11" s="11" t="s">
        <v>83</v>
      </c>
      <c r="AL11" s="11">
        <v>17</v>
      </c>
      <c r="AM11" s="11">
        <v>-22.793444999999998</v>
      </c>
      <c r="AN11" s="11">
        <v>-21.486927999999999</v>
      </c>
      <c r="AO11" s="11">
        <v>1.3065169999999999</v>
      </c>
      <c r="AP11" s="18">
        <f t="shared" si="2"/>
        <v>5.7319856651769842E-2</v>
      </c>
      <c r="AQ11" s="11">
        <v>5.7319839999999997</v>
      </c>
      <c r="AS11" s="11" t="s">
        <v>78</v>
      </c>
      <c r="AT11" s="11">
        <v>2</v>
      </c>
      <c r="AU11" s="11">
        <v>-5.8351879999999996</v>
      </c>
      <c r="AV11" s="11">
        <v>-4.7279669999999996</v>
      </c>
      <c r="AW11" s="11">
        <v>1.1072219999999999</v>
      </c>
      <c r="AX11" s="11">
        <v>18.974910999999999</v>
      </c>
    </row>
    <row r="12" spans="2:56" x14ac:dyDescent="0.35">
      <c r="B12" s="11">
        <v>4</v>
      </c>
      <c r="C12" s="11" t="s">
        <v>42</v>
      </c>
      <c r="D12" s="11">
        <v>89</v>
      </c>
      <c r="E12" s="11">
        <v>0.192276</v>
      </c>
      <c r="F12" s="11">
        <v>4.4642429999999997</v>
      </c>
      <c r="G12" s="11">
        <v>5.2008530000000004</v>
      </c>
      <c r="H12" s="11">
        <v>4.7162069999999998</v>
      </c>
      <c r="I12" s="11">
        <v>-7613.4704760000004</v>
      </c>
      <c r="J12" s="11">
        <v>0.92847500000000005</v>
      </c>
      <c r="K12" s="11">
        <v>0.86183100000000001</v>
      </c>
      <c r="U12" s="11" t="s">
        <v>76</v>
      </c>
      <c r="V12" s="11">
        <v>5</v>
      </c>
      <c r="W12" s="11">
        <v>-2.5003000000000002</v>
      </c>
      <c r="X12" s="11">
        <v>-0.96938400000000002</v>
      </c>
      <c r="Y12" s="11">
        <v>1.530915</v>
      </c>
      <c r="Z12" s="18">
        <f t="shared" si="0"/>
        <v>0.61229252489701236</v>
      </c>
      <c r="AA12" s="11">
        <v>61.22927</v>
      </c>
      <c r="AC12" s="11" t="s">
        <v>78</v>
      </c>
      <c r="AD12" s="11">
        <v>1338</v>
      </c>
      <c r="AE12" s="11">
        <v>-3.7306170000000001</v>
      </c>
      <c r="AF12" s="11">
        <v>-3.759004</v>
      </c>
      <c r="AG12" s="11">
        <v>2.8386000000000002E-2</v>
      </c>
      <c r="AH12" s="18">
        <f t="shared" si="1"/>
        <v>7.6089290323825796E-3</v>
      </c>
      <c r="AI12" s="11">
        <v>0.76089899999999999</v>
      </c>
      <c r="AK12" s="11" t="s">
        <v>83</v>
      </c>
      <c r="AL12" s="11">
        <v>22</v>
      </c>
      <c r="AM12" s="11">
        <v>-26.859310000000001</v>
      </c>
      <c r="AN12" s="11">
        <v>-26.488855000000001</v>
      </c>
      <c r="AO12" s="11">
        <v>0.37045499999999998</v>
      </c>
      <c r="AP12" s="18">
        <f t="shared" si="2"/>
        <v>1.3792424302783652E-2</v>
      </c>
      <c r="AQ12" s="11">
        <v>1.3792439999999999</v>
      </c>
      <c r="AS12" s="11" t="s">
        <v>76</v>
      </c>
      <c r="AT12" s="11">
        <v>3</v>
      </c>
      <c r="AU12" s="11">
        <v>-5.3832399999999998</v>
      </c>
      <c r="AV12" s="11">
        <v>-5.2724630000000001</v>
      </c>
      <c r="AW12" s="11">
        <v>0.110777</v>
      </c>
      <c r="AX12" s="11">
        <v>2.0578180000000001</v>
      </c>
    </row>
    <row r="13" spans="2:56" x14ac:dyDescent="0.35">
      <c r="B13" s="11">
        <v>5</v>
      </c>
      <c r="C13" s="11" t="s">
        <v>34</v>
      </c>
      <c r="D13" s="11">
        <v>111</v>
      </c>
      <c r="E13" s="11">
        <v>0.19436100000000001</v>
      </c>
      <c r="F13" s="11">
        <v>4.3729620000000002</v>
      </c>
      <c r="G13" s="11">
        <v>5.1450699999999996</v>
      </c>
      <c r="H13" s="11">
        <v>4.7829620000000004</v>
      </c>
      <c r="I13" s="11">
        <v>-7597.6080410000004</v>
      </c>
      <c r="J13" s="11">
        <v>0.93081100000000006</v>
      </c>
      <c r="K13" s="11">
        <v>0.86636199999999997</v>
      </c>
      <c r="U13" s="11" t="s">
        <v>76</v>
      </c>
      <c r="V13" s="11">
        <v>6</v>
      </c>
      <c r="W13" s="11">
        <v>22.897618999999999</v>
      </c>
      <c r="X13" s="11">
        <v>22.835792000000001</v>
      </c>
      <c r="Y13" s="11">
        <v>6.1827E-2</v>
      </c>
      <c r="Z13" s="18">
        <f t="shared" si="0"/>
        <v>2.7001497404599145E-3</v>
      </c>
      <c r="AA13" s="11">
        <v>0.27001500000000001</v>
      </c>
      <c r="AC13" s="11" t="s">
        <v>78</v>
      </c>
      <c r="AD13" s="11">
        <v>1625</v>
      </c>
      <c r="AE13" s="11">
        <v>-17.980584</v>
      </c>
      <c r="AF13" s="11">
        <v>-17.946009</v>
      </c>
      <c r="AG13" s="11">
        <v>3.4575000000000002E-2</v>
      </c>
      <c r="AH13" s="18">
        <f t="shared" si="1"/>
        <v>1.9229075095669862E-3</v>
      </c>
      <c r="AI13" s="11">
        <v>0.19229199999999999</v>
      </c>
      <c r="AK13" s="11" t="s">
        <v>83</v>
      </c>
      <c r="AL13" s="11">
        <v>33</v>
      </c>
      <c r="AM13" s="11">
        <v>7.5079659999999997</v>
      </c>
      <c r="AN13" s="11">
        <v>9.7359259999999992</v>
      </c>
      <c r="AO13" s="11">
        <v>2.2279599999999999</v>
      </c>
      <c r="AP13" s="18">
        <f t="shared" si="2"/>
        <v>0.2967461493565634</v>
      </c>
      <c r="AQ13" s="11">
        <v>29.674610999999999</v>
      </c>
      <c r="AS13" s="11" t="s">
        <v>76</v>
      </c>
      <c r="AT13" s="11">
        <v>4</v>
      </c>
      <c r="AU13" s="11">
        <v>-6.4981249999999999</v>
      </c>
      <c r="AV13" s="11">
        <v>-6.1345169999999998</v>
      </c>
      <c r="AW13" s="11">
        <v>0.36360799999999999</v>
      </c>
      <c r="AX13" s="11">
        <v>5.5955839999999997</v>
      </c>
    </row>
    <row r="14" spans="2:56" x14ac:dyDescent="0.35">
      <c r="B14" s="11">
        <v>6</v>
      </c>
      <c r="C14" s="11" t="s">
        <v>52</v>
      </c>
      <c r="D14" s="11">
        <v>133</v>
      </c>
      <c r="E14" s="11">
        <v>0.21971199999999999</v>
      </c>
      <c r="F14" s="11">
        <v>3.9008189999999998</v>
      </c>
      <c r="G14" s="11">
        <v>4.551412</v>
      </c>
      <c r="H14" s="11">
        <v>4.2517860000000001</v>
      </c>
      <c r="I14" s="11">
        <v>-7709.2222899999997</v>
      </c>
      <c r="J14" s="11">
        <v>0.94584599999999996</v>
      </c>
      <c r="K14" s="11">
        <v>0.89432299999999998</v>
      </c>
      <c r="U14" s="11" t="s">
        <v>76</v>
      </c>
      <c r="V14" s="11">
        <v>7</v>
      </c>
      <c r="W14" s="11">
        <v>-22.102073000000001</v>
      </c>
      <c r="X14" s="11">
        <v>-21.565372</v>
      </c>
      <c r="Y14" s="11">
        <v>0.53670099999999998</v>
      </c>
      <c r="Z14" s="18">
        <f t="shared" si="0"/>
        <v>2.4282835370238801E-2</v>
      </c>
      <c r="AA14" s="11">
        <v>2.428283</v>
      </c>
      <c r="AC14" s="11" t="s">
        <v>78</v>
      </c>
      <c r="AD14" s="11">
        <v>1327</v>
      </c>
      <c r="AE14" s="11">
        <v>-0.78739999999999999</v>
      </c>
      <c r="AF14" s="11">
        <v>-0.83384199999999997</v>
      </c>
      <c r="AG14" s="11">
        <v>4.6441999999999997E-2</v>
      </c>
      <c r="AH14" s="18">
        <f t="shared" si="1"/>
        <v>5.8981457962915922E-2</v>
      </c>
      <c r="AI14" s="11">
        <v>5.8981459999999997</v>
      </c>
      <c r="AK14" s="11" t="s">
        <v>83</v>
      </c>
      <c r="AL14" s="11">
        <v>39</v>
      </c>
      <c r="AM14" s="11">
        <v>14.008398</v>
      </c>
      <c r="AN14" s="11">
        <v>8.1763349999999999</v>
      </c>
      <c r="AO14" s="11">
        <v>5.8320629999999998</v>
      </c>
      <c r="AP14" s="18">
        <f t="shared" si="2"/>
        <v>0.41632619233120016</v>
      </c>
      <c r="AQ14" s="11">
        <v>41.632618000000001</v>
      </c>
      <c r="AS14" s="11" t="s">
        <v>76</v>
      </c>
      <c r="AT14" s="11">
        <v>5</v>
      </c>
      <c r="AU14" s="11">
        <v>-2.5003000000000002</v>
      </c>
      <c r="AV14" s="11">
        <v>-0.96938400000000002</v>
      </c>
      <c r="AW14" s="11">
        <v>1.530915</v>
      </c>
      <c r="AX14" s="11">
        <v>61.22927</v>
      </c>
    </row>
    <row r="15" spans="2:56" x14ac:dyDescent="0.35">
      <c r="B15" s="11">
        <v>7</v>
      </c>
      <c r="C15" s="11" t="s">
        <v>36</v>
      </c>
      <c r="D15" s="11">
        <v>155</v>
      </c>
      <c r="E15" s="11">
        <v>0.21276600000000001</v>
      </c>
      <c r="F15" s="11">
        <v>3.6912609999999999</v>
      </c>
      <c r="G15" s="11">
        <v>4.6999890000000004</v>
      </c>
      <c r="H15" s="11">
        <v>3.961935</v>
      </c>
      <c r="I15" s="11">
        <v>-7740.429854</v>
      </c>
      <c r="J15" s="11">
        <v>0.95097900000000002</v>
      </c>
      <c r="K15" s="11">
        <v>0.90419799999999995</v>
      </c>
      <c r="U15" s="11" t="s">
        <v>76</v>
      </c>
      <c r="V15" s="11">
        <v>8</v>
      </c>
      <c r="W15" s="11">
        <v>18.013643999999999</v>
      </c>
      <c r="X15" s="11">
        <v>16.616520000000001</v>
      </c>
      <c r="Y15" s="11">
        <v>1.397124</v>
      </c>
      <c r="Z15" s="18">
        <f t="shared" si="0"/>
        <v>7.7559210118730001E-2</v>
      </c>
      <c r="AA15" s="11">
        <v>7.755922</v>
      </c>
      <c r="AC15" s="11" t="s">
        <v>78</v>
      </c>
      <c r="AD15" s="11">
        <v>1417</v>
      </c>
      <c r="AE15" s="11">
        <v>-12.461755999999999</v>
      </c>
      <c r="AF15" s="11">
        <v>-12.523923999999999</v>
      </c>
      <c r="AG15" s="11">
        <v>6.2168000000000001E-2</v>
      </c>
      <c r="AH15" s="18">
        <f t="shared" si="1"/>
        <v>4.9887030367148904E-3</v>
      </c>
      <c r="AI15" s="11">
        <v>0.49887199999999998</v>
      </c>
      <c r="AK15" s="11" t="s">
        <v>83</v>
      </c>
      <c r="AL15" s="11">
        <v>43</v>
      </c>
      <c r="AM15" s="11">
        <v>-6.3859719999999998</v>
      </c>
      <c r="AN15" s="11">
        <v>-6.6811600000000002</v>
      </c>
      <c r="AO15" s="11">
        <v>0.29518800000000001</v>
      </c>
      <c r="AP15" s="18">
        <f t="shared" si="2"/>
        <v>4.6224443201442166E-2</v>
      </c>
      <c r="AQ15" s="11">
        <v>4.6224420000000004</v>
      </c>
      <c r="AS15" s="11" t="s">
        <v>76</v>
      </c>
      <c r="AT15" s="11">
        <v>6</v>
      </c>
      <c r="AU15" s="11">
        <v>22.897618999999999</v>
      </c>
      <c r="AV15" s="11">
        <v>22.835792000000001</v>
      </c>
      <c r="AW15" s="11">
        <v>6.1827E-2</v>
      </c>
      <c r="AX15" s="11">
        <v>0.27001500000000001</v>
      </c>
    </row>
    <row r="16" spans="2:56" x14ac:dyDescent="0.35">
      <c r="B16" s="11">
        <v>8</v>
      </c>
      <c r="C16" s="11" t="s">
        <v>58</v>
      </c>
      <c r="D16" s="11">
        <v>177</v>
      </c>
      <c r="E16" s="11">
        <v>0.21007799999999999</v>
      </c>
      <c r="F16" s="11">
        <v>3.746899</v>
      </c>
      <c r="G16" s="11">
        <v>4.7601459999999998</v>
      </c>
      <c r="H16" s="11">
        <v>4.1453129999999998</v>
      </c>
      <c r="I16" s="11">
        <v>-7676.0536529999999</v>
      </c>
      <c r="J16" s="11">
        <v>0.95139300000000004</v>
      </c>
      <c r="K16" s="11">
        <v>0.904582</v>
      </c>
      <c r="U16" s="11" t="s">
        <v>76</v>
      </c>
      <c r="V16" s="11">
        <v>9</v>
      </c>
      <c r="W16" s="11">
        <v>-1.0596190000000001</v>
      </c>
      <c r="X16" s="11">
        <v>-4.6146209999999996</v>
      </c>
      <c r="Y16" s="11">
        <v>3.5550030000000001</v>
      </c>
      <c r="Z16" s="18">
        <f t="shared" si="0"/>
        <v>3.3549823096792335</v>
      </c>
      <c r="AA16" s="11" t="s">
        <v>77</v>
      </c>
      <c r="AC16" s="11" t="s">
        <v>78</v>
      </c>
      <c r="AD16" s="11">
        <v>1671</v>
      </c>
      <c r="AE16" s="11">
        <v>-4.9985559999999998</v>
      </c>
      <c r="AF16" s="11">
        <v>-4.9350620000000003</v>
      </c>
      <c r="AG16" s="11">
        <v>6.3494999999999996E-2</v>
      </c>
      <c r="AH16" s="18">
        <f t="shared" si="1"/>
        <v>1.2702668530671658E-2</v>
      </c>
      <c r="AI16" s="11">
        <v>1.270259</v>
      </c>
      <c r="AK16" s="11" t="s">
        <v>83</v>
      </c>
      <c r="AL16" s="11">
        <v>55</v>
      </c>
      <c r="AM16" s="11">
        <v>10.360737</v>
      </c>
      <c r="AN16" s="11">
        <v>9.6691280000000006</v>
      </c>
      <c r="AO16" s="11">
        <v>0.69160900000000003</v>
      </c>
      <c r="AP16" s="18">
        <f t="shared" si="2"/>
        <v>6.6752876749984105E-2</v>
      </c>
      <c r="AQ16" s="11">
        <v>6.6752849999999997</v>
      </c>
      <c r="AS16" s="11" t="s">
        <v>76</v>
      </c>
      <c r="AT16" s="11">
        <v>7</v>
      </c>
      <c r="AU16" s="11">
        <v>-22.102073000000001</v>
      </c>
      <c r="AV16" s="11">
        <v>-21.565372</v>
      </c>
      <c r="AW16" s="11">
        <v>0.53670099999999998</v>
      </c>
      <c r="AX16" s="11">
        <v>2.428283</v>
      </c>
    </row>
    <row r="17" spans="2:50" x14ac:dyDescent="0.35">
      <c r="B17" s="11">
        <v>9</v>
      </c>
      <c r="C17" s="11" t="s">
        <v>48</v>
      </c>
      <c r="D17" s="11">
        <v>199</v>
      </c>
      <c r="E17" s="11">
        <v>0.20493700000000001</v>
      </c>
      <c r="F17" s="11">
        <v>4.0673500000000002</v>
      </c>
      <c r="G17" s="11">
        <v>4.8795380000000002</v>
      </c>
      <c r="H17" s="11">
        <v>4.4381250000000003</v>
      </c>
      <c r="I17" s="11">
        <v>-7520.2837</v>
      </c>
      <c r="J17" s="11">
        <v>0.94177699999999998</v>
      </c>
      <c r="K17" s="11">
        <v>0.88685800000000004</v>
      </c>
      <c r="U17" s="11" t="s">
        <v>76</v>
      </c>
      <c r="V17" s="11">
        <v>11</v>
      </c>
      <c r="W17" s="11">
        <v>0.55194299999999996</v>
      </c>
      <c r="X17" s="11">
        <v>3.0488110000000002</v>
      </c>
      <c r="Y17" s="11">
        <v>2.4968680000000001</v>
      </c>
      <c r="Z17" s="18">
        <f t="shared" si="0"/>
        <v>4.5237787235276112</v>
      </c>
      <c r="AA17" s="11" t="s">
        <v>77</v>
      </c>
      <c r="AC17" s="11" t="s">
        <v>78</v>
      </c>
      <c r="AD17" s="11">
        <v>1975</v>
      </c>
      <c r="AE17" s="11">
        <v>-12.124336</v>
      </c>
      <c r="AF17" s="11">
        <v>-12.058659</v>
      </c>
      <c r="AG17" s="11">
        <v>6.5676999999999999E-2</v>
      </c>
      <c r="AH17" s="18">
        <f t="shared" si="1"/>
        <v>5.4169564419857714E-3</v>
      </c>
      <c r="AI17" s="11">
        <v>0.54169400000000001</v>
      </c>
      <c r="AK17" s="11" t="s">
        <v>83</v>
      </c>
      <c r="AL17" s="11">
        <v>56</v>
      </c>
      <c r="AM17" s="11">
        <v>-7.1532960000000001</v>
      </c>
      <c r="AN17" s="11">
        <v>-8.0249760000000006</v>
      </c>
      <c r="AO17" s="11">
        <v>0.87168100000000004</v>
      </c>
      <c r="AP17" s="18">
        <f t="shared" si="2"/>
        <v>0.12185725293626883</v>
      </c>
      <c r="AQ17" s="11">
        <v>12.185724</v>
      </c>
      <c r="AS17" s="11" t="s">
        <v>76</v>
      </c>
      <c r="AT17" s="11">
        <v>8</v>
      </c>
      <c r="AU17" s="11">
        <v>18.013643999999999</v>
      </c>
      <c r="AV17" s="11">
        <v>16.616520000000001</v>
      </c>
      <c r="AW17" s="11">
        <v>1.397124</v>
      </c>
      <c r="AX17" s="11">
        <v>7.755922</v>
      </c>
    </row>
    <row r="18" spans="2:50" x14ac:dyDescent="0.35">
      <c r="B18" s="11">
        <v>10</v>
      </c>
      <c r="C18" s="11" t="s">
        <v>40</v>
      </c>
      <c r="D18" s="11">
        <v>221</v>
      </c>
      <c r="E18" s="11">
        <v>0.21881600000000001</v>
      </c>
      <c r="F18" s="11">
        <v>3.8259599999999998</v>
      </c>
      <c r="G18" s="11">
        <v>4.5700440000000002</v>
      </c>
      <c r="H18" s="11">
        <v>4.2108629999999998</v>
      </c>
      <c r="I18" s="11">
        <v>-7559.6138760000003</v>
      </c>
      <c r="J18" s="11">
        <v>0.94622399999999995</v>
      </c>
      <c r="K18" s="11">
        <v>0.89470899999999998</v>
      </c>
      <c r="U18" s="11" t="s">
        <v>76</v>
      </c>
      <c r="V18" s="11">
        <v>13</v>
      </c>
      <c r="W18" s="11">
        <v>32.578364000000001</v>
      </c>
      <c r="X18" s="11">
        <v>38.912377999999997</v>
      </c>
      <c r="Y18" s="11">
        <v>6.3340139999999998</v>
      </c>
      <c r="Z18" s="18">
        <f t="shared" si="0"/>
        <v>0.194423943449094</v>
      </c>
      <c r="AA18" s="11">
        <v>19.442395000000001</v>
      </c>
      <c r="AC18" s="11" t="s">
        <v>78</v>
      </c>
      <c r="AD18" s="11">
        <v>1736</v>
      </c>
      <c r="AE18" s="11">
        <v>-4.8031360000000003</v>
      </c>
      <c r="AF18" s="11">
        <v>-4.8719089999999996</v>
      </c>
      <c r="AG18" s="11">
        <v>6.8774000000000002E-2</v>
      </c>
      <c r="AH18" s="18">
        <f t="shared" si="1"/>
        <v>1.4318561872909698E-2</v>
      </c>
      <c r="AI18" s="11">
        <v>1.4318519999999999</v>
      </c>
      <c r="AK18" s="11" t="s">
        <v>83</v>
      </c>
      <c r="AL18" s="11">
        <v>63</v>
      </c>
      <c r="AM18" s="11">
        <v>-5.9188010000000002</v>
      </c>
      <c r="AN18" s="11">
        <v>-2.4940319999999998</v>
      </c>
      <c r="AO18" s="11">
        <v>3.424769</v>
      </c>
      <c r="AP18" s="18">
        <f t="shared" si="2"/>
        <v>0.57862546823250183</v>
      </c>
      <c r="AQ18" s="11">
        <v>57.862549999999999</v>
      </c>
      <c r="AS18" s="11" t="s">
        <v>76</v>
      </c>
      <c r="AT18" s="11">
        <v>9</v>
      </c>
      <c r="AU18" s="11">
        <v>-1.0596190000000001</v>
      </c>
      <c r="AV18" s="11">
        <v>-4.6146209999999996</v>
      </c>
      <c r="AW18" s="11">
        <v>3.5550030000000001</v>
      </c>
      <c r="AX18" s="11" t="s">
        <v>77</v>
      </c>
    </row>
    <row r="19" spans="2:50" x14ac:dyDescent="0.35">
      <c r="B19" s="11">
        <v>11</v>
      </c>
      <c r="C19" s="11" t="s">
        <v>37</v>
      </c>
      <c r="D19" s="11">
        <v>243</v>
      </c>
      <c r="E19" s="11">
        <v>0.218358</v>
      </c>
      <c r="F19" s="11">
        <v>3.6201539999999999</v>
      </c>
      <c r="G19" s="11">
        <v>4.5796380000000001</v>
      </c>
      <c r="H19" s="11">
        <v>4.277997</v>
      </c>
      <c r="I19" s="11">
        <v>-7590.9226189999999</v>
      </c>
      <c r="J19" s="11">
        <v>0.95226599999999995</v>
      </c>
      <c r="K19" s="11">
        <v>0.90678800000000004</v>
      </c>
      <c r="U19" s="11" t="s">
        <v>76</v>
      </c>
      <c r="V19" s="11">
        <v>14</v>
      </c>
      <c r="W19" s="11">
        <v>-5.6293899999999999</v>
      </c>
      <c r="X19" s="11">
        <v>-4.8997169999999999</v>
      </c>
      <c r="Y19" s="11">
        <v>0.72967300000000002</v>
      </c>
      <c r="Z19" s="18">
        <f t="shared" si="0"/>
        <v>0.12961848441838281</v>
      </c>
      <c r="AA19" s="11">
        <v>12.961843999999999</v>
      </c>
      <c r="AC19" s="11" t="s">
        <v>78</v>
      </c>
      <c r="AD19" s="11">
        <v>206</v>
      </c>
      <c r="AE19" s="11">
        <v>-11.354630999999999</v>
      </c>
      <c r="AF19" s="11">
        <v>-11.282563</v>
      </c>
      <c r="AG19" s="11">
        <v>7.2067999999999993E-2</v>
      </c>
      <c r="AH19" s="18">
        <f t="shared" si="1"/>
        <v>6.3470138307444779E-3</v>
      </c>
      <c r="AI19" s="11">
        <v>0.63470400000000005</v>
      </c>
      <c r="AK19" s="11" t="s">
        <v>83</v>
      </c>
      <c r="AL19" s="11">
        <v>72</v>
      </c>
      <c r="AM19" s="11">
        <v>-2.0943619999999998</v>
      </c>
      <c r="AN19" s="11">
        <v>-1.3484750000000001</v>
      </c>
      <c r="AO19" s="11">
        <v>0.74588699999999997</v>
      </c>
      <c r="AP19" s="18">
        <f t="shared" si="2"/>
        <v>0.35614043799495981</v>
      </c>
      <c r="AQ19" s="11">
        <v>35.614035999999999</v>
      </c>
      <c r="AS19" s="11" t="s">
        <v>83</v>
      </c>
      <c r="AT19" s="11">
        <v>10</v>
      </c>
      <c r="AU19" s="11">
        <v>10.147149000000001</v>
      </c>
      <c r="AV19" s="11">
        <v>21.345680000000002</v>
      </c>
      <c r="AW19" s="11">
        <v>11.198530999999999</v>
      </c>
      <c r="AX19" s="11" t="s">
        <v>77</v>
      </c>
    </row>
    <row r="20" spans="2:50" x14ac:dyDescent="0.35">
      <c r="B20" s="12">
        <v>12</v>
      </c>
      <c r="C20" s="12" t="s">
        <v>35</v>
      </c>
      <c r="D20" s="12">
        <v>265</v>
      </c>
      <c r="E20" s="12">
        <v>0.23047799999999999</v>
      </c>
      <c r="F20" s="12">
        <v>3.4105470000000002</v>
      </c>
      <c r="G20" s="12">
        <v>4.338813</v>
      </c>
      <c r="H20" s="12">
        <v>3.9072140000000002</v>
      </c>
      <c r="I20" s="12">
        <v>-7628.1578319999999</v>
      </c>
      <c r="J20" s="12">
        <v>0.95997600000000005</v>
      </c>
      <c r="K20" s="12">
        <v>0.919682</v>
      </c>
      <c r="U20" s="11" t="s">
        <v>76</v>
      </c>
      <c r="V20" s="11">
        <v>15</v>
      </c>
      <c r="W20" s="11">
        <v>-5.2950980000000003</v>
      </c>
      <c r="X20" s="11">
        <v>-9.6610960000000006</v>
      </c>
      <c r="Y20" s="11">
        <v>4.3659980000000003</v>
      </c>
      <c r="Z20" s="18">
        <f t="shared" si="0"/>
        <v>0.82453582539926551</v>
      </c>
      <c r="AA20" s="11">
        <v>82.453571999999994</v>
      </c>
      <c r="AC20" s="11" t="s">
        <v>78</v>
      </c>
      <c r="AD20" s="11">
        <v>592</v>
      </c>
      <c r="AE20" s="11">
        <v>14.097811</v>
      </c>
      <c r="AF20" s="11">
        <v>14.198947</v>
      </c>
      <c r="AG20" s="11">
        <v>0.101136</v>
      </c>
      <c r="AH20" s="18">
        <f t="shared" si="1"/>
        <v>7.1738796895489667E-3</v>
      </c>
      <c r="AI20" s="11">
        <v>0.71738500000000005</v>
      </c>
      <c r="AK20" s="11" t="s">
        <v>83</v>
      </c>
      <c r="AL20" s="11">
        <v>82</v>
      </c>
      <c r="AM20" s="11">
        <v>-1.036192</v>
      </c>
      <c r="AN20" s="11">
        <v>0.523725</v>
      </c>
      <c r="AO20" s="11">
        <v>1.559917</v>
      </c>
      <c r="AP20" s="18">
        <f t="shared" si="2"/>
        <v>1.5054323909082488</v>
      </c>
      <c r="AQ20" s="11" t="s">
        <v>77</v>
      </c>
      <c r="AS20" s="11" t="s">
        <v>76</v>
      </c>
      <c r="AT20" s="11">
        <v>11</v>
      </c>
      <c r="AU20" s="11">
        <v>0.55194299999999996</v>
      </c>
      <c r="AV20" s="11">
        <v>3.0488110000000002</v>
      </c>
      <c r="AW20" s="11">
        <v>2.4968680000000001</v>
      </c>
      <c r="AX20" s="11" t="s">
        <v>77</v>
      </c>
    </row>
    <row r="21" spans="2:50" x14ac:dyDescent="0.35">
      <c r="B21" s="11">
        <v>13</v>
      </c>
      <c r="C21" s="11" t="s">
        <v>54</v>
      </c>
      <c r="D21" s="11">
        <v>287</v>
      </c>
      <c r="E21" s="11">
        <v>0.22450500000000001</v>
      </c>
      <c r="F21" s="11">
        <v>3.637534</v>
      </c>
      <c r="G21" s="11">
        <v>4.4542529999999996</v>
      </c>
      <c r="H21" s="11">
        <v>4.4890160000000003</v>
      </c>
      <c r="I21" s="11">
        <v>-7496.3996070000003</v>
      </c>
      <c r="J21" s="11">
        <v>0.95226900000000003</v>
      </c>
      <c r="K21" s="11">
        <v>0.90680499999999997</v>
      </c>
      <c r="U21" s="11" t="s">
        <v>76</v>
      </c>
      <c r="V21" s="11">
        <v>16</v>
      </c>
      <c r="W21" s="11">
        <v>15.597046000000001</v>
      </c>
      <c r="X21" s="11">
        <v>19.874801000000001</v>
      </c>
      <c r="Y21" s="11">
        <v>4.277755</v>
      </c>
      <c r="Z21" s="18">
        <f t="shared" si="0"/>
        <v>0.27426699902019908</v>
      </c>
      <c r="AA21" s="11">
        <v>27.4267</v>
      </c>
      <c r="AC21" s="11" t="s">
        <v>78</v>
      </c>
      <c r="AD21" s="11">
        <v>1032</v>
      </c>
      <c r="AE21" s="11">
        <v>-5.3019819999999998</v>
      </c>
      <c r="AF21" s="11">
        <v>-5.1970359999999998</v>
      </c>
      <c r="AG21" s="11">
        <v>0.104946</v>
      </c>
      <c r="AH21" s="18">
        <f t="shared" si="1"/>
        <v>1.9793729967397099E-2</v>
      </c>
      <c r="AI21" s="11">
        <v>1.979376</v>
      </c>
      <c r="AK21" s="11" t="s">
        <v>83</v>
      </c>
      <c r="AL21" s="11">
        <v>90</v>
      </c>
      <c r="AM21" s="11">
        <v>-17.221032000000001</v>
      </c>
      <c r="AN21" s="11">
        <v>-14.875225</v>
      </c>
      <c r="AO21" s="11">
        <v>2.3458070000000002</v>
      </c>
      <c r="AP21" s="18">
        <f t="shared" si="2"/>
        <v>0.13621756233888888</v>
      </c>
      <c r="AQ21" s="11">
        <v>13.621756</v>
      </c>
      <c r="AS21" s="11" t="s">
        <v>78</v>
      </c>
      <c r="AT21" s="11">
        <v>12</v>
      </c>
      <c r="AU21" s="11">
        <v>14.176995</v>
      </c>
      <c r="AV21" s="11">
        <v>-4.6834689999999997</v>
      </c>
      <c r="AW21" s="11">
        <v>18.860464</v>
      </c>
      <c r="AX21" s="11" t="s">
        <v>77</v>
      </c>
    </row>
    <row r="22" spans="2:50" x14ac:dyDescent="0.35">
      <c r="B22" s="11">
        <v>14</v>
      </c>
      <c r="C22" s="11" t="s">
        <v>39</v>
      </c>
      <c r="D22" s="11">
        <v>309</v>
      </c>
      <c r="E22" s="11">
        <v>0.20213999999999999</v>
      </c>
      <c r="F22" s="11">
        <v>3.8920490000000001</v>
      </c>
      <c r="G22" s="11">
        <v>4.9470780000000003</v>
      </c>
      <c r="H22" s="11">
        <v>4.492032</v>
      </c>
      <c r="I22" s="11">
        <v>-7360.2876829999996</v>
      </c>
      <c r="J22" s="11">
        <v>0.94800099999999998</v>
      </c>
      <c r="K22" s="11">
        <v>0.89858499999999997</v>
      </c>
      <c r="U22" s="11" t="s">
        <v>76</v>
      </c>
      <c r="V22" s="11">
        <v>18</v>
      </c>
      <c r="W22" s="11">
        <v>-14.456413</v>
      </c>
      <c r="X22" s="11">
        <v>-17.237966</v>
      </c>
      <c r="Y22" s="11">
        <v>2.7815530000000002</v>
      </c>
      <c r="Z22" s="18">
        <f t="shared" si="0"/>
        <v>0.19240962471119222</v>
      </c>
      <c r="AA22" s="11">
        <v>19.240964999999999</v>
      </c>
      <c r="AC22" s="11" t="s">
        <v>78</v>
      </c>
      <c r="AD22" s="11">
        <v>949</v>
      </c>
      <c r="AE22" s="11">
        <v>-4.7622439999999999</v>
      </c>
      <c r="AF22" s="11">
        <v>-4.6559400000000002</v>
      </c>
      <c r="AG22" s="11">
        <v>0.10630299999999999</v>
      </c>
      <c r="AH22" s="18">
        <f t="shared" si="1"/>
        <v>2.2322039777886223E-2</v>
      </c>
      <c r="AI22" s="11">
        <v>2.2322109999999999</v>
      </c>
      <c r="AK22" s="11" t="s">
        <v>83</v>
      </c>
      <c r="AL22" s="11">
        <v>92</v>
      </c>
      <c r="AM22" s="11">
        <v>14.640627</v>
      </c>
      <c r="AN22" s="11">
        <v>22.794684</v>
      </c>
      <c r="AO22" s="11">
        <v>8.1540569999999999</v>
      </c>
      <c r="AP22" s="18">
        <f t="shared" si="2"/>
        <v>0.55694725369343812</v>
      </c>
      <c r="AQ22" s="11">
        <v>55.694727999999998</v>
      </c>
      <c r="AS22" s="11" t="s">
        <v>76</v>
      </c>
      <c r="AT22" s="11">
        <v>13</v>
      </c>
      <c r="AU22" s="11">
        <v>32.578364000000001</v>
      </c>
      <c r="AV22" s="11">
        <v>38.912377999999997</v>
      </c>
      <c r="AW22" s="11">
        <v>6.3340139999999998</v>
      </c>
      <c r="AX22" s="11">
        <v>19.442395000000001</v>
      </c>
    </row>
    <row r="23" spans="2:50" x14ac:dyDescent="0.35">
      <c r="B23" s="11">
        <v>15</v>
      </c>
      <c r="C23" s="11" t="s">
        <v>43</v>
      </c>
      <c r="D23" s="11">
        <v>331</v>
      </c>
      <c r="E23" s="11">
        <v>0.222131</v>
      </c>
      <c r="F23" s="11">
        <v>3.3549910000000001</v>
      </c>
      <c r="G23" s="11">
        <v>4.501843</v>
      </c>
      <c r="H23" s="11">
        <v>4.0044250000000003</v>
      </c>
      <c r="I23" s="11">
        <v>-7518.526503</v>
      </c>
      <c r="J23" s="11">
        <v>0.96047499999999997</v>
      </c>
      <c r="K23" s="11">
        <v>0.92246799999999995</v>
      </c>
      <c r="U23" s="11" t="s">
        <v>76</v>
      </c>
      <c r="V23" s="11">
        <v>20</v>
      </c>
      <c r="W23" s="11">
        <v>-7.8109780000000004</v>
      </c>
      <c r="X23" s="11">
        <v>-10.565994</v>
      </c>
      <c r="Y23" s="11">
        <v>2.7550159999999999</v>
      </c>
      <c r="Z23" s="18">
        <f t="shared" si="0"/>
        <v>0.35271076169975124</v>
      </c>
      <c r="AA23" s="11">
        <v>35.271078000000003</v>
      </c>
      <c r="AC23" s="11" t="s">
        <v>78</v>
      </c>
      <c r="AD23" s="11">
        <v>1422</v>
      </c>
      <c r="AE23" s="11">
        <v>-3.1006619999999998</v>
      </c>
      <c r="AF23" s="11">
        <v>-3.218556</v>
      </c>
      <c r="AG23" s="11">
        <v>0.117894</v>
      </c>
      <c r="AH23" s="18">
        <f t="shared" si="1"/>
        <v>3.8022203000520539E-2</v>
      </c>
      <c r="AI23" s="11">
        <v>3.8022170000000002</v>
      </c>
      <c r="AK23" s="11" t="s">
        <v>83</v>
      </c>
      <c r="AL23" s="11">
        <v>98</v>
      </c>
      <c r="AM23" s="11">
        <v>-4.0090859999999999</v>
      </c>
      <c r="AN23" s="11">
        <v>-3.4285169999999998</v>
      </c>
      <c r="AO23" s="11">
        <v>0.580569</v>
      </c>
      <c r="AP23" s="18">
        <f t="shared" si="2"/>
        <v>0.1448133065741169</v>
      </c>
      <c r="AQ23" s="11">
        <v>14.481320999999999</v>
      </c>
      <c r="AS23" s="11" t="s">
        <v>76</v>
      </c>
      <c r="AT23" s="11">
        <v>14</v>
      </c>
      <c r="AU23" s="11">
        <v>-5.6293899999999999</v>
      </c>
      <c r="AV23" s="11">
        <v>-4.8997169999999999</v>
      </c>
      <c r="AW23" s="11">
        <v>0.72967300000000002</v>
      </c>
      <c r="AX23" s="11">
        <v>12.961843999999999</v>
      </c>
    </row>
    <row r="24" spans="2:50" x14ac:dyDescent="0.35">
      <c r="B24" s="11">
        <v>16</v>
      </c>
      <c r="C24" s="11" t="s">
        <v>53</v>
      </c>
      <c r="D24" s="11">
        <v>353</v>
      </c>
      <c r="E24" s="11">
        <v>0.20984</v>
      </c>
      <c r="F24" s="11">
        <v>3.4176440000000001</v>
      </c>
      <c r="G24" s="11">
        <v>4.765536</v>
      </c>
      <c r="H24" s="11">
        <v>3.7829120000000001</v>
      </c>
      <c r="I24" s="11">
        <v>-7449.3263559999996</v>
      </c>
      <c r="J24" s="11">
        <v>0.95880299999999996</v>
      </c>
      <c r="K24" s="11">
        <v>0.91910400000000003</v>
      </c>
      <c r="U24" s="11" t="s">
        <v>76</v>
      </c>
      <c r="V24" s="11">
        <v>21</v>
      </c>
      <c r="W24" s="11">
        <v>18.803113</v>
      </c>
      <c r="X24" s="11">
        <v>21.029581</v>
      </c>
      <c r="Y24" s="11">
        <v>2.2264680000000001</v>
      </c>
      <c r="Z24" s="18">
        <f t="shared" si="0"/>
        <v>0.11840954207954822</v>
      </c>
      <c r="AA24" s="11">
        <v>11.840954</v>
      </c>
      <c r="AC24" s="11" t="s">
        <v>78</v>
      </c>
      <c r="AD24" s="11">
        <v>652</v>
      </c>
      <c r="AE24" s="11">
        <v>-8.8518349999999995</v>
      </c>
      <c r="AF24" s="11">
        <v>-8.7246190000000006</v>
      </c>
      <c r="AG24" s="11">
        <v>0.12721499999999999</v>
      </c>
      <c r="AH24" s="18">
        <f t="shared" si="1"/>
        <v>1.4371596397809041E-2</v>
      </c>
      <c r="AI24" s="11">
        <v>1.437163</v>
      </c>
      <c r="AK24" s="11" t="s">
        <v>83</v>
      </c>
      <c r="AL24" s="11">
        <v>111</v>
      </c>
      <c r="AM24" s="11">
        <v>-29.027840999999999</v>
      </c>
      <c r="AN24" s="11">
        <v>-25.963044</v>
      </c>
      <c r="AO24" s="11">
        <v>3.064797</v>
      </c>
      <c r="AP24" s="18">
        <f t="shared" si="2"/>
        <v>0.1055812934899292</v>
      </c>
      <c r="AQ24" s="11">
        <v>10.558130999999999</v>
      </c>
      <c r="AS24" s="11" t="s">
        <v>76</v>
      </c>
      <c r="AT24" s="11">
        <v>15</v>
      </c>
      <c r="AU24" s="11">
        <v>-5.2950980000000003</v>
      </c>
      <c r="AV24" s="11">
        <v>-9.6610960000000006</v>
      </c>
      <c r="AW24" s="11">
        <v>4.3659980000000003</v>
      </c>
      <c r="AX24" s="11">
        <v>82.453571999999994</v>
      </c>
    </row>
    <row r="25" spans="2:50" x14ac:dyDescent="0.35">
      <c r="B25" s="11">
        <v>17</v>
      </c>
      <c r="C25" s="11" t="s">
        <v>50</v>
      </c>
      <c r="D25" s="11">
        <v>375</v>
      </c>
      <c r="E25" s="11">
        <v>0.21864900000000001</v>
      </c>
      <c r="F25" s="11">
        <v>3.2775280000000002</v>
      </c>
      <c r="G25" s="11">
        <v>4.5735340000000004</v>
      </c>
      <c r="H25" s="11">
        <v>3.920369</v>
      </c>
      <c r="I25" s="11">
        <v>-7462.3422849999997</v>
      </c>
      <c r="J25" s="11">
        <v>0.96157099999999995</v>
      </c>
      <c r="K25" s="11">
        <v>0.92453600000000002</v>
      </c>
      <c r="U25" s="11" t="s">
        <v>76</v>
      </c>
      <c r="V25" s="11">
        <v>23</v>
      </c>
      <c r="W25" s="11">
        <v>47.679808999999999</v>
      </c>
      <c r="X25" s="11">
        <v>47.460070999999999</v>
      </c>
      <c r="Y25" s="11">
        <v>0.21973799999999999</v>
      </c>
      <c r="Z25" s="18">
        <f t="shared" si="0"/>
        <v>4.6086174548224381E-3</v>
      </c>
      <c r="AA25" s="11">
        <v>0.46086199999999999</v>
      </c>
      <c r="AC25" s="11" t="s">
        <v>78</v>
      </c>
      <c r="AD25" s="11">
        <v>1557</v>
      </c>
      <c r="AE25" s="11">
        <v>7.4707039999999996</v>
      </c>
      <c r="AF25" s="11">
        <v>7.6070180000000001</v>
      </c>
      <c r="AG25" s="11">
        <v>0.13631399999999999</v>
      </c>
      <c r="AH25" s="18">
        <f t="shared" si="1"/>
        <v>1.8246473157014387E-2</v>
      </c>
      <c r="AI25" s="11">
        <v>1.8246450000000001</v>
      </c>
      <c r="AK25" s="11" t="s">
        <v>83</v>
      </c>
      <c r="AL25" s="11">
        <v>117</v>
      </c>
      <c r="AM25" s="11">
        <v>-6.5276690000000004</v>
      </c>
      <c r="AN25" s="11">
        <v>-9.2439599999999995</v>
      </c>
      <c r="AO25" s="11">
        <v>2.716291</v>
      </c>
      <c r="AP25" s="18">
        <f t="shared" si="2"/>
        <v>0.416119597975939</v>
      </c>
      <c r="AQ25" s="11">
        <v>41.611956999999997</v>
      </c>
      <c r="AS25" s="11" t="s">
        <v>76</v>
      </c>
      <c r="AT25" s="11">
        <v>16</v>
      </c>
      <c r="AU25" s="11">
        <v>15.597046000000001</v>
      </c>
      <c r="AV25" s="11">
        <v>19.874801000000001</v>
      </c>
      <c r="AW25" s="11">
        <v>4.277755</v>
      </c>
      <c r="AX25" s="11">
        <v>27.4267</v>
      </c>
    </row>
    <row r="26" spans="2:50" x14ac:dyDescent="0.35">
      <c r="B26" s="11">
        <v>18</v>
      </c>
      <c r="C26" s="11" t="s">
        <v>59</v>
      </c>
      <c r="D26" s="11">
        <v>397</v>
      </c>
      <c r="E26" s="11">
        <v>0.21196100000000001</v>
      </c>
      <c r="F26" s="11">
        <v>3.483568</v>
      </c>
      <c r="G26" s="11">
        <v>4.7178440000000004</v>
      </c>
      <c r="H26" s="11">
        <v>4.10534</v>
      </c>
      <c r="I26" s="11">
        <v>-7335.3045050000001</v>
      </c>
      <c r="J26" s="11">
        <v>0.95741200000000004</v>
      </c>
      <c r="K26" s="11">
        <v>0.91663099999999997</v>
      </c>
      <c r="U26" s="11" t="s">
        <v>76</v>
      </c>
      <c r="V26" s="11">
        <v>25</v>
      </c>
      <c r="W26" s="11">
        <v>-5.5176270000000001</v>
      </c>
      <c r="X26" s="11">
        <v>-4.4180460000000004</v>
      </c>
      <c r="Y26" s="11">
        <v>1.09958</v>
      </c>
      <c r="Z26" s="18">
        <f t="shared" si="0"/>
        <v>0.19928494622778958</v>
      </c>
      <c r="AA26" s="11">
        <v>19.928504</v>
      </c>
      <c r="AC26" s="11" t="s">
        <v>78</v>
      </c>
      <c r="AD26" s="11">
        <v>403</v>
      </c>
      <c r="AE26" s="11">
        <v>-9.9131529999999994</v>
      </c>
      <c r="AF26" s="11">
        <v>-10.086669000000001</v>
      </c>
      <c r="AG26" s="11">
        <v>0.173516</v>
      </c>
      <c r="AH26" s="18">
        <f t="shared" si="1"/>
        <v>1.7503613633321306E-2</v>
      </c>
      <c r="AI26" s="11">
        <v>1.7503649999999999</v>
      </c>
      <c r="AK26" s="11" t="s">
        <v>83</v>
      </c>
      <c r="AL26" s="11">
        <v>119</v>
      </c>
      <c r="AM26" s="11">
        <v>18.718050999999999</v>
      </c>
      <c r="AN26" s="11">
        <v>16.731486</v>
      </c>
      <c r="AO26" s="11">
        <v>1.9865649999999999</v>
      </c>
      <c r="AP26" s="18">
        <f t="shared" si="2"/>
        <v>0.10613097485416617</v>
      </c>
      <c r="AQ26" s="11">
        <v>10.613095</v>
      </c>
      <c r="AS26" s="11" t="s">
        <v>83</v>
      </c>
      <c r="AT26" s="11">
        <v>17</v>
      </c>
      <c r="AU26" s="11">
        <v>-22.793444999999998</v>
      </c>
      <c r="AV26" s="11">
        <v>-21.486927999999999</v>
      </c>
      <c r="AW26" s="11">
        <v>1.3065169999999999</v>
      </c>
      <c r="AX26" s="11">
        <v>5.7319839999999997</v>
      </c>
    </row>
    <row r="27" spans="2:50" x14ac:dyDescent="0.35">
      <c r="B27" s="11">
        <v>19</v>
      </c>
      <c r="C27" s="11" t="s">
        <v>51</v>
      </c>
      <c r="D27" s="11">
        <v>419</v>
      </c>
      <c r="E27" s="11">
        <v>0.218586</v>
      </c>
      <c r="F27" s="11">
        <v>3.1432289999999998</v>
      </c>
      <c r="G27" s="11">
        <v>4.5748509999999998</v>
      </c>
      <c r="H27" s="11">
        <v>3.8590209999999998</v>
      </c>
      <c r="I27" s="11">
        <v>-7431.3268749999997</v>
      </c>
      <c r="J27" s="11">
        <v>0.96650800000000003</v>
      </c>
      <c r="K27" s="11">
        <v>0.93320599999999998</v>
      </c>
      <c r="U27" s="11" t="s">
        <v>76</v>
      </c>
      <c r="V27" s="11">
        <v>26</v>
      </c>
      <c r="W27" s="11">
        <v>-16.62932</v>
      </c>
      <c r="X27" s="11">
        <v>-14.09628</v>
      </c>
      <c r="Y27" s="11">
        <v>2.5330400000000002</v>
      </c>
      <c r="Z27" s="18">
        <f t="shared" si="0"/>
        <v>0.15232372700747837</v>
      </c>
      <c r="AA27" s="11">
        <v>15.232373000000001</v>
      </c>
      <c r="AC27" s="11" t="s">
        <v>78</v>
      </c>
      <c r="AD27" s="11">
        <v>1896</v>
      </c>
      <c r="AE27" s="11">
        <v>-6.1262860000000003</v>
      </c>
      <c r="AF27" s="11">
        <v>-6.3066620000000002</v>
      </c>
      <c r="AG27" s="11">
        <v>0.18037600000000001</v>
      </c>
      <c r="AH27" s="18">
        <f t="shared" si="1"/>
        <v>2.9442961037078583E-2</v>
      </c>
      <c r="AI27" s="11">
        <v>2.9442879999999998</v>
      </c>
      <c r="AK27" s="11" t="s">
        <v>83</v>
      </c>
      <c r="AL27" s="11">
        <v>128</v>
      </c>
      <c r="AM27" s="11">
        <v>-4.6197039999999996</v>
      </c>
      <c r="AN27" s="11">
        <v>-6.16</v>
      </c>
      <c r="AO27" s="11">
        <v>1.540297</v>
      </c>
      <c r="AP27" s="18">
        <f t="shared" si="2"/>
        <v>0.33341898095635569</v>
      </c>
      <c r="AQ27" s="11">
        <v>33.341892999999999</v>
      </c>
      <c r="AS27" s="11" t="s">
        <v>76</v>
      </c>
      <c r="AT27" s="11">
        <v>18</v>
      </c>
      <c r="AU27" s="11">
        <v>-14.456413</v>
      </c>
      <c r="AV27" s="11">
        <v>-17.237966</v>
      </c>
      <c r="AW27" s="11">
        <v>2.7815530000000002</v>
      </c>
      <c r="AX27" s="11">
        <v>19.240964999999999</v>
      </c>
    </row>
    <row r="28" spans="2:50" x14ac:dyDescent="0.35">
      <c r="B28" s="11">
        <v>20</v>
      </c>
      <c r="C28" s="11" t="s">
        <v>57</v>
      </c>
      <c r="D28" s="11">
        <v>441</v>
      </c>
      <c r="E28" s="11">
        <v>0.209624</v>
      </c>
      <c r="F28" s="11">
        <v>3.303248</v>
      </c>
      <c r="G28" s="11">
        <v>4.7704399999999998</v>
      </c>
      <c r="H28" s="11">
        <v>4.3611120000000003</v>
      </c>
      <c r="I28" s="11">
        <v>-7319.69596</v>
      </c>
      <c r="J28" s="11">
        <v>0.96234600000000003</v>
      </c>
      <c r="K28" s="11">
        <v>0.92603199999999997</v>
      </c>
      <c r="U28" s="11" t="s">
        <v>76</v>
      </c>
      <c r="V28" s="11">
        <v>27</v>
      </c>
      <c r="W28" s="11">
        <v>-20.740313</v>
      </c>
      <c r="X28" s="11">
        <v>-20.334931000000001</v>
      </c>
      <c r="Y28" s="11">
        <v>0.40538200000000002</v>
      </c>
      <c r="Z28" s="18">
        <f t="shared" si="0"/>
        <v>1.9545606664663161E-2</v>
      </c>
      <c r="AA28" s="11">
        <v>1.9545600000000001</v>
      </c>
      <c r="AC28" s="11" t="s">
        <v>78</v>
      </c>
      <c r="AD28" s="11">
        <v>629</v>
      </c>
      <c r="AE28" s="11">
        <v>-15.411334</v>
      </c>
      <c r="AF28" s="11">
        <v>-15.227855</v>
      </c>
      <c r="AG28" s="11">
        <v>0.183479</v>
      </c>
      <c r="AH28" s="18">
        <f t="shared" si="1"/>
        <v>1.1905458670871711E-2</v>
      </c>
      <c r="AI28" s="11">
        <v>1.190545</v>
      </c>
      <c r="AK28" s="11" t="s">
        <v>83</v>
      </c>
      <c r="AL28" s="11">
        <v>137</v>
      </c>
      <c r="AM28" s="11">
        <v>19.630189999999999</v>
      </c>
      <c r="AN28" s="11">
        <v>30.36458</v>
      </c>
      <c r="AO28" s="11">
        <v>10.734389999999999</v>
      </c>
      <c r="AP28" s="18">
        <f t="shared" si="2"/>
        <v>0.54683067255080053</v>
      </c>
      <c r="AQ28" s="11">
        <v>54.683065999999997</v>
      </c>
      <c r="AS28" s="11" t="s">
        <v>78</v>
      </c>
      <c r="AT28" s="11">
        <v>19</v>
      </c>
      <c r="AU28" s="11">
        <v>4.1693480000000003</v>
      </c>
      <c r="AV28" s="11">
        <v>-2.7161629999999999</v>
      </c>
      <c r="AW28" s="11">
        <v>6.8855110000000002</v>
      </c>
      <c r="AX28" s="11" t="s">
        <v>77</v>
      </c>
    </row>
    <row r="29" spans="2:50" x14ac:dyDescent="0.35">
      <c r="U29" s="11" t="s">
        <v>76</v>
      </c>
      <c r="V29" s="11">
        <v>28</v>
      </c>
      <c r="W29" s="11">
        <v>-7.4358649999999997</v>
      </c>
      <c r="X29" s="11">
        <v>-6.5912810000000004</v>
      </c>
      <c r="Y29" s="11">
        <v>0.844584</v>
      </c>
      <c r="Z29" s="18">
        <f t="shared" si="0"/>
        <v>0.11358248166151484</v>
      </c>
      <c r="AA29" s="11">
        <v>11.358248</v>
      </c>
      <c r="AC29" s="11" t="s">
        <v>78</v>
      </c>
      <c r="AD29" s="11">
        <v>172</v>
      </c>
      <c r="AE29" s="11">
        <v>23.934563000000001</v>
      </c>
      <c r="AF29" s="11">
        <v>24.128323999999999</v>
      </c>
      <c r="AG29" s="11">
        <v>0.19376099999999999</v>
      </c>
      <c r="AH29" s="18">
        <f t="shared" si="1"/>
        <v>8.0954475751238899E-3</v>
      </c>
      <c r="AI29" s="11">
        <v>0.80954599999999999</v>
      </c>
      <c r="AK29" s="11" t="s">
        <v>83</v>
      </c>
      <c r="AL29" s="11">
        <v>142</v>
      </c>
      <c r="AM29" s="11">
        <v>-7.990837</v>
      </c>
      <c r="AN29" s="11">
        <v>-9.1513349999999996</v>
      </c>
      <c r="AO29" s="11">
        <v>1.160498</v>
      </c>
      <c r="AP29" s="18">
        <f t="shared" si="2"/>
        <v>0.145228591197643</v>
      </c>
      <c r="AQ29" s="11">
        <v>14.522853</v>
      </c>
      <c r="AS29" s="11" t="s">
        <v>76</v>
      </c>
      <c r="AT29" s="11">
        <v>20</v>
      </c>
      <c r="AU29" s="11">
        <v>-7.8109780000000004</v>
      </c>
      <c r="AV29" s="11">
        <v>-10.565994</v>
      </c>
      <c r="AW29" s="11">
        <v>2.7550159999999999</v>
      </c>
      <c r="AX29" s="11">
        <v>35.271078000000003</v>
      </c>
    </row>
    <row r="30" spans="2:50" x14ac:dyDescent="0.35">
      <c r="U30" s="11" t="s">
        <v>76</v>
      </c>
      <c r="V30" s="11">
        <v>29</v>
      </c>
      <c r="W30" s="11">
        <v>-9.1288339999999994</v>
      </c>
      <c r="X30" s="11">
        <v>-8.3726479999999999</v>
      </c>
      <c r="Y30" s="11">
        <v>0.756185</v>
      </c>
      <c r="Z30" s="18">
        <f t="shared" si="0"/>
        <v>8.2834784814796725E-2</v>
      </c>
      <c r="AA30" s="11">
        <v>8.2834819999999993</v>
      </c>
      <c r="AC30" s="11" t="s">
        <v>78</v>
      </c>
      <c r="AD30" s="11">
        <v>849</v>
      </c>
      <c r="AE30" s="11">
        <v>25.39293</v>
      </c>
      <c r="AF30" s="11">
        <v>25.179853000000001</v>
      </c>
      <c r="AG30" s="11">
        <v>0.21307699999999999</v>
      </c>
      <c r="AH30" s="18">
        <f t="shared" si="1"/>
        <v>8.391193926813487E-3</v>
      </c>
      <c r="AI30" s="11">
        <v>0.83912100000000001</v>
      </c>
      <c r="AK30" s="11" t="s">
        <v>83</v>
      </c>
      <c r="AL30" s="11">
        <v>152</v>
      </c>
      <c r="AM30" s="11">
        <v>-11.970292000000001</v>
      </c>
      <c r="AN30" s="11">
        <v>-12.317467000000001</v>
      </c>
      <c r="AO30" s="11">
        <v>0.34717500000000001</v>
      </c>
      <c r="AP30" s="18">
        <f t="shared" si="2"/>
        <v>2.9003051888792687E-2</v>
      </c>
      <c r="AQ30" s="11">
        <v>2.9003009999999998</v>
      </c>
      <c r="AS30" s="11" t="s">
        <v>76</v>
      </c>
      <c r="AT30" s="11">
        <v>21</v>
      </c>
      <c r="AU30" s="11">
        <v>18.803113</v>
      </c>
      <c r="AV30" s="11">
        <v>21.029581</v>
      </c>
      <c r="AW30" s="11">
        <v>2.2264680000000001</v>
      </c>
      <c r="AX30" s="11">
        <v>11.840954</v>
      </c>
    </row>
    <row r="31" spans="2:50" x14ac:dyDescent="0.35">
      <c r="B31" t="s">
        <v>63</v>
      </c>
      <c r="U31" s="11" t="s">
        <v>76</v>
      </c>
      <c r="V31" s="11">
        <v>30</v>
      </c>
      <c r="W31" s="11">
        <v>35.625219999999999</v>
      </c>
      <c r="X31" s="11">
        <v>37.068233999999997</v>
      </c>
      <c r="Y31" s="11">
        <v>1.443014</v>
      </c>
      <c r="Z31" s="18">
        <f t="shared" si="0"/>
        <v>4.0505406001703291E-2</v>
      </c>
      <c r="AA31" s="11">
        <v>4.0505420000000001</v>
      </c>
      <c r="AC31" s="11" t="s">
        <v>78</v>
      </c>
      <c r="AD31" s="11">
        <v>1335</v>
      </c>
      <c r="AE31" s="11">
        <v>-2.288481</v>
      </c>
      <c r="AF31" s="11">
        <v>-2.0470579999999998</v>
      </c>
      <c r="AG31" s="11">
        <v>0.241423</v>
      </c>
      <c r="AH31" s="18">
        <f t="shared" si="1"/>
        <v>0.10549486755625238</v>
      </c>
      <c r="AI31" s="11">
        <v>10.549493</v>
      </c>
      <c r="AK31" s="11" t="s">
        <v>83</v>
      </c>
      <c r="AL31" s="11">
        <v>155</v>
      </c>
      <c r="AM31" s="11">
        <v>-14.550792</v>
      </c>
      <c r="AN31" s="11">
        <v>-14.902164000000001</v>
      </c>
      <c r="AO31" s="11">
        <v>0.35137200000000002</v>
      </c>
      <c r="AP31" s="18">
        <f t="shared" si="2"/>
        <v>2.4147963904645194E-2</v>
      </c>
      <c r="AQ31" s="11">
        <v>2.4147970000000001</v>
      </c>
      <c r="AS31" s="11" t="s">
        <v>83</v>
      </c>
      <c r="AT31" s="11">
        <v>22</v>
      </c>
      <c r="AU31" s="11">
        <v>-26.859310000000001</v>
      </c>
      <c r="AV31" s="11">
        <v>-26.488855000000001</v>
      </c>
      <c r="AW31" s="11">
        <v>0.37045499999999998</v>
      </c>
      <c r="AX31" s="11">
        <v>1.3792439999999999</v>
      </c>
    </row>
    <row r="32" spans="2:50" x14ac:dyDescent="0.35">
      <c r="B32" s="14" t="s">
        <v>62</v>
      </c>
      <c r="U32" s="11" t="s">
        <v>76</v>
      </c>
      <c r="V32" s="11">
        <v>32</v>
      </c>
      <c r="W32" s="11">
        <v>33.379944000000002</v>
      </c>
      <c r="X32" s="11">
        <v>33.052439</v>
      </c>
      <c r="Y32" s="11">
        <v>0.32750499999999999</v>
      </c>
      <c r="Z32" s="18">
        <f t="shared" si="0"/>
        <v>9.8114304805304638E-3</v>
      </c>
      <c r="AA32" s="11">
        <v>0.98114299999999999</v>
      </c>
      <c r="AC32" s="11" t="s">
        <v>78</v>
      </c>
      <c r="AD32" s="11">
        <v>1151</v>
      </c>
      <c r="AE32" s="11">
        <v>-9.6034579999999998</v>
      </c>
      <c r="AF32" s="11">
        <v>-9.3515669999999993</v>
      </c>
      <c r="AG32" s="11">
        <v>0.25189099999999998</v>
      </c>
      <c r="AH32" s="18">
        <f t="shared" si="1"/>
        <v>2.6229197857688343E-2</v>
      </c>
      <c r="AI32" s="11">
        <v>2.6229200000000001</v>
      </c>
      <c r="AK32" s="11" t="s">
        <v>83</v>
      </c>
      <c r="AL32" s="11">
        <v>167</v>
      </c>
      <c r="AM32" s="11">
        <v>-3.5510069999999998</v>
      </c>
      <c r="AN32" s="11">
        <v>4.9523149999999996</v>
      </c>
      <c r="AO32" s="11">
        <v>8.503323</v>
      </c>
      <c r="AP32" s="18">
        <f t="shared" si="2"/>
        <v>2.39462299004198</v>
      </c>
      <c r="AQ32" s="11" t="s">
        <v>77</v>
      </c>
      <c r="AS32" s="11" t="s">
        <v>76</v>
      </c>
      <c r="AT32" s="11">
        <v>23</v>
      </c>
      <c r="AU32" s="11">
        <v>47.679808999999999</v>
      </c>
      <c r="AV32" s="11">
        <v>47.460070999999999</v>
      </c>
      <c r="AW32" s="11">
        <v>0.21973799999999999</v>
      </c>
      <c r="AX32" s="11">
        <v>0.46086199999999999</v>
      </c>
    </row>
    <row r="33" spans="2:72" x14ac:dyDescent="0.35">
      <c r="B33" t="s">
        <v>64</v>
      </c>
      <c r="U33" s="11" t="s">
        <v>76</v>
      </c>
      <c r="V33" s="11">
        <v>34</v>
      </c>
      <c r="W33" s="11">
        <v>4.7493990000000004</v>
      </c>
      <c r="X33" s="11">
        <v>2.4089230000000001</v>
      </c>
      <c r="Y33" s="11">
        <v>2.3404759999999998</v>
      </c>
      <c r="Z33" s="18">
        <f t="shared" si="0"/>
        <v>0.49279414090077495</v>
      </c>
      <c r="AA33" s="11">
        <v>49.279418999999997</v>
      </c>
      <c r="AC33" s="11" t="s">
        <v>78</v>
      </c>
      <c r="AD33" s="11">
        <v>1047</v>
      </c>
      <c r="AE33" s="11">
        <v>1.868039</v>
      </c>
      <c r="AF33" s="11">
        <v>1.6142190000000001</v>
      </c>
      <c r="AG33" s="11">
        <v>0.25381999999999999</v>
      </c>
      <c r="AH33" s="18">
        <f t="shared" si="1"/>
        <v>0.1358751075325515</v>
      </c>
      <c r="AI33" s="11">
        <v>13.587512</v>
      </c>
      <c r="AK33" s="11" t="s">
        <v>83</v>
      </c>
      <c r="AL33" s="11">
        <v>168</v>
      </c>
      <c r="AM33" s="11">
        <v>-8.3874089999999999</v>
      </c>
      <c r="AN33" s="11">
        <v>-8.5223870000000002</v>
      </c>
      <c r="AO33" s="11">
        <v>0.13497799999999999</v>
      </c>
      <c r="AP33" s="18">
        <f t="shared" si="2"/>
        <v>1.6092931678901076E-2</v>
      </c>
      <c r="AQ33" s="11">
        <v>1.6092949999999999</v>
      </c>
      <c r="AS33" s="11" t="s">
        <v>78</v>
      </c>
      <c r="AT33" s="11">
        <v>24</v>
      </c>
      <c r="AU33" s="11">
        <v>-1.7799849999999999</v>
      </c>
      <c r="AV33" s="11">
        <v>-2.339054</v>
      </c>
      <c r="AW33" s="11">
        <v>0.55906900000000004</v>
      </c>
      <c r="AX33" s="11">
        <v>31.408650999999999</v>
      </c>
    </row>
    <row r="34" spans="2:72" x14ac:dyDescent="0.35">
      <c r="U34" s="11" t="s">
        <v>76</v>
      </c>
      <c r="V34" s="11">
        <v>35</v>
      </c>
      <c r="W34" s="11">
        <v>-4.0105919999999999</v>
      </c>
      <c r="X34" s="11">
        <v>-3.496041</v>
      </c>
      <c r="Y34" s="11">
        <v>0.51454999999999995</v>
      </c>
      <c r="Z34" s="18">
        <f t="shared" si="0"/>
        <v>0.12829776751162919</v>
      </c>
      <c r="AA34" s="11">
        <v>12.829779</v>
      </c>
      <c r="AC34" s="11" t="s">
        <v>78</v>
      </c>
      <c r="AD34" s="11">
        <v>855</v>
      </c>
      <c r="AE34" s="11">
        <v>-4.3566269999999996</v>
      </c>
      <c r="AF34" s="11">
        <v>-4.6460869999999996</v>
      </c>
      <c r="AG34" s="11">
        <v>0.28945900000000002</v>
      </c>
      <c r="AH34" s="18">
        <f t="shared" si="1"/>
        <v>6.6441079302864359E-2</v>
      </c>
      <c r="AI34" s="11">
        <v>6.6441119999999998</v>
      </c>
      <c r="AK34" s="11" t="s">
        <v>83</v>
      </c>
      <c r="AL34" s="11">
        <v>179</v>
      </c>
      <c r="AM34" s="11">
        <v>20.706002000000002</v>
      </c>
      <c r="AN34" s="11">
        <v>19.439496999999999</v>
      </c>
      <c r="AO34" s="11">
        <v>1.266505</v>
      </c>
      <c r="AP34" s="18">
        <f t="shared" si="2"/>
        <v>6.1166081216451146E-2</v>
      </c>
      <c r="AQ34" s="11">
        <v>6.1166090000000004</v>
      </c>
      <c r="AS34" s="11" t="s">
        <v>76</v>
      </c>
      <c r="AT34" s="11">
        <v>25</v>
      </c>
      <c r="AU34" s="11">
        <v>-5.5176270000000001</v>
      </c>
      <c r="AV34" s="11">
        <v>-4.4180460000000004</v>
      </c>
      <c r="AW34" s="11">
        <v>1.09958</v>
      </c>
      <c r="AX34" s="11">
        <v>19.928504</v>
      </c>
    </row>
    <row r="35" spans="2:72" x14ac:dyDescent="0.35">
      <c r="B35" s="11" t="s">
        <v>70</v>
      </c>
      <c r="C35" s="11" t="s">
        <v>26</v>
      </c>
      <c r="D35" s="11" t="s">
        <v>27</v>
      </c>
      <c r="E35" s="11" t="s">
        <v>28</v>
      </c>
      <c r="F35" s="11" t="s">
        <v>66</v>
      </c>
      <c r="G35" s="11" t="s">
        <v>65</v>
      </c>
      <c r="H35" s="11" t="s">
        <v>67</v>
      </c>
      <c r="I35" s="11" t="s">
        <v>29</v>
      </c>
      <c r="J35" s="11" t="s">
        <v>30</v>
      </c>
      <c r="K35" s="11" t="s">
        <v>31</v>
      </c>
      <c r="U35" s="11" t="s">
        <v>76</v>
      </c>
      <c r="V35" s="11">
        <v>36</v>
      </c>
      <c r="W35" s="11">
        <v>-5.4351330000000004</v>
      </c>
      <c r="X35" s="11">
        <v>-7.5704940000000001</v>
      </c>
      <c r="Y35" s="11">
        <v>2.1353610000000001</v>
      </c>
      <c r="Z35" s="18">
        <f t="shared" si="0"/>
        <v>0.39288109417009665</v>
      </c>
      <c r="AA35" s="11">
        <v>39.288108000000001</v>
      </c>
      <c r="AC35" s="11" t="s">
        <v>78</v>
      </c>
      <c r="AD35" s="11">
        <v>1071</v>
      </c>
      <c r="AE35" s="11">
        <v>3.9924400000000002</v>
      </c>
      <c r="AF35" s="11">
        <v>3.6909800000000001</v>
      </c>
      <c r="AG35" s="11">
        <v>0.30146000000000001</v>
      </c>
      <c r="AH35" s="18">
        <f t="shared" si="1"/>
        <v>7.5507709571089363E-2</v>
      </c>
      <c r="AI35" s="11">
        <v>7.5507650000000002</v>
      </c>
      <c r="AK35" s="11" t="s">
        <v>83</v>
      </c>
      <c r="AL35" s="11">
        <v>182</v>
      </c>
      <c r="AM35" s="11">
        <v>29.973761</v>
      </c>
      <c r="AN35" s="11">
        <v>39.374270000000003</v>
      </c>
      <c r="AO35" s="11">
        <v>9.4005089999999996</v>
      </c>
      <c r="AP35" s="18">
        <f t="shared" si="2"/>
        <v>0.31362460653502905</v>
      </c>
      <c r="AQ35" s="11">
        <v>31.362462000000001</v>
      </c>
      <c r="AS35" s="11" t="s">
        <v>76</v>
      </c>
      <c r="AT35" s="11">
        <v>26</v>
      </c>
      <c r="AU35" s="11">
        <v>-16.62932</v>
      </c>
      <c r="AV35" s="11">
        <v>-14.09628</v>
      </c>
      <c r="AW35" s="11">
        <v>2.5330400000000002</v>
      </c>
      <c r="AX35" s="11">
        <v>15.232373000000001</v>
      </c>
    </row>
    <row r="36" spans="2:72" x14ac:dyDescent="0.35">
      <c r="B36" s="11">
        <v>0</v>
      </c>
      <c r="C36" s="13" t="s">
        <v>35</v>
      </c>
      <c r="D36" s="13">
        <v>265</v>
      </c>
      <c r="E36" s="13">
        <v>0.23047799999999999</v>
      </c>
      <c r="F36" s="13">
        <v>3.4105470000000002</v>
      </c>
      <c r="G36" s="13">
        <v>4.338813</v>
      </c>
      <c r="H36" s="13">
        <v>3.9072140000000002</v>
      </c>
      <c r="I36" s="13">
        <v>-7628.1578319999999</v>
      </c>
      <c r="J36" s="13">
        <v>0.95997600000000005</v>
      </c>
      <c r="K36" s="13">
        <v>0.919682</v>
      </c>
      <c r="U36" s="11" t="s">
        <v>76</v>
      </c>
      <c r="V36" s="11">
        <v>38</v>
      </c>
      <c r="W36" s="11">
        <v>-0.77175499999999997</v>
      </c>
      <c r="X36" s="11">
        <v>0.82374899999999995</v>
      </c>
      <c r="Y36" s="11">
        <v>1.595505</v>
      </c>
      <c r="Z36" s="18">
        <f t="shared" si="0"/>
        <v>2.0673724174122619</v>
      </c>
      <c r="AA36" s="11" t="s">
        <v>77</v>
      </c>
      <c r="AC36" s="11" t="s">
        <v>78</v>
      </c>
      <c r="AD36" s="11">
        <v>968</v>
      </c>
      <c r="AE36" s="11">
        <v>-10.617815</v>
      </c>
      <c r="AF36" s="11">
        <v>-10.945614000000001</v>
      </c>
      <c r="AG36" s="11">
        <v>0.32779900000000001</v>
      </c>
      <c r="AH36" s="18">
        <f t="shared" si="1"/>
        <v>3.0872547694605717E-2</v>
      </c>
      <c r="AI36" s="11">
        <v>3.0872540000000002</v>
      </c>
      <c r="AK36" s="11" t="s">
        <v>83</v>
      </c>
      <c r="AL36" s="11">
        <v>189</v>
      </c>
      <c r="AM36" s="11">
        <v>31.990174</v>
      </c>
      <c r="AN36" s="11">
        <v>41.510311000000002</v>
      </c>
      <c r="AO36" s="11">
        <v>9.5201370000000001</v>
      </c>
      <c r="AP36" s="18">
        <f t="shared" si="2"/>
        <v>0.29759566171787627</v>
      </c>
      <c r="AQ36" s="11">
        <v>29.759568000000002</v>
      </c>
      <c r="AS36" s="11" t="s">
        <v>76</v>
      </c>
      <c r="AT36" s="11">
        <v>27</v>
      </c>
      <c r="AU36" s="11">
        <v>-20.740313</v>
      </c>
      <c r="AV36" s="11">
        <v>-20.334931000000001</v>
      </c>
      <c r="AW36" s="11">
        <v>0.40538200000000002</v>
      </c>
      <c r="AX36" s="11">
        <v>1.9545600000000001</v>
      </c>
    </row>
    <row r="37" spans="2:72" x14ac:dyDescent="0.35">
      <c r="B37" s="11">
        <v>1</v>
      </c>
      <c r="C37" s="11" t="s">
        <v>55</v>
      </c>
      <c r="D37" s="11">
        <v>267</v>
      </c>
      <c r="E37" s="11">
        <v>0.198075</v>
      </c>
      <c r="F37" s="11">
        <v>3.7408830000000002</v>
      </c>
      <c r="G37" s="11">
        <v>5.0485819999999997</v>
      </c>
      <c r="H37" s="11">
        <v>4.517093</v>
      </c>
      <c r="I37" s="11">
        <v>-7498.242193</v>
      </c>
      <c r="J37" s="11">
        <v>0.95264199999999999</v>
      </c>
      <c r="K37" s="11">
        <v>0.90715800000000002</v>
      </c>
      <c r="U37" s="11" t="s">
        <v>76</v>
      </c>
      <c r="V37" s="11">
        <v>40</v>
      </c>
      <c r="W37" s="11">
        <v>7.1563559999999997</v>
      </c>
      <c r="X37" s="11">
        <v>4.5990539999999998</v>
      </c>
      <c r="Y37" s="11">
        <v>2.557302</v>
      </c>
      <c r="Z37" s="18">
        <f t="shared" si="0"/>
        <v>0.35734695143729572</v>
      </c>
      <c r="AA37" s="11">
        <v>35.734693</v>
      </c>
      <c r="AC37" s="11" t="s">
        <v>78</v>
      </c>
      <c r="AD37" s="11">
        <v>1036</v>
      </c>
      <c r="AE37" s="11">
        <v>-9.6237209999999997</v>
      </c>
      <c r="AF37" s="11">
        <v>-10.004082</v>
      </c>
      <c r="AG37" s="11">
        <v>0.380361</v>
      </c>
      <c r="AH37" s="18">
        <f t="shared" si="1"/>
        <v>3.9523277950389464E-2</v>
      </c>
      <c r="AI37" s="11">
        <v>3.9523269999999999</v>
      </c>
      <c r="AK37" s="11" t="s">
        <v>83</v>
      </c>
      <c r="AL37" s="11">
        <v>201</v>
      </c>
      <c r="AM37" s="11">
        <v>-21.884730000000001</v>
      </c>
      <c r="AN37" s="11">
        <v>-21.955155999999999</v>
      </c>
      <c r="AO37" s="11">
        <v>7.0426000000000002E-2</v>
      </c>
      <c r="AP37" s="18">
        <f t="shared" si="2"/>
        <v>3.2180429002322624E-3</v>
      </c>
      <c r="AQ37" s="11">
        <v>0.32180399999999998</v>
      </c>
      <c r="AS37" s="11" t="s">
        <v>76</v>
      </c>
      <c r="AT37" s="11">
        <v>28</v>
      </c>
      <c r="AU37" s="11">
        <v>-7.4358649999999997</v>
      </c>
      <c r="AV37" s="11">
        <v>-6.5912810000000004</v>
      </c>
      <c r="AW37" s="11">
        <v>0.844584</v>
      </c>
      <c r="AX37" s="11">
        <v>11.358248</v>
      </c>
    </row>
    <row r="38" spans="2:72" x14ac:dyDescent="0.35">
      <c r="B38" s="11">
        <v>2</v>
      </c>
      <c r="C38" s="11" t="s">
        <v>44</v>
      </c>
      <c r="D38" s="11">
        <v>281</v>
      </c>
      <c r="E38" s="11">
        <v>0.21802199999999999</v>
      </c>
      <c r="F38" s="11">
        <v>3.4481649999999999</v>
      </c>
      <c r="G38" s="11">
        <v>4.5866870000000004</v>
      </c>
      <c r="H38" s="11">
        <v>4.2640700000000002</v>
      </c>
      <c r="I38" s="11">
        <v>-7581.2173949999997</v>
      </c>
      <c r="J38" s="11">
        <v>0.95848299999999997</v>
      </c>
      <c r="K38" s="11">
        <v>0.91774299999999998</v>
      </c>
      <c r="U38" s="11" t="s">
        <v>76</v>
      </c>
      <c r="V38" s="11">
        <v>41</v>
      </c>
      <c r="W38" s="11">
        <v>-29.923496</v>
      </c>
      <c r="X38" s="11">
        <v>-26.325462999999999</v>
      </c>
      <c r="Y38" s="11">
        <v>3.598033</v>
      </c>
      <c r="Z38" s="18">
        <f t="shared" si="0"/>
        <v>0.12024106407887634</v>
      </c>
      <c r="AA38" s="11">
        <v>12.024107000000001</v>
      </c>
      <c r="AC38" s="11" t="s">
        <v>78</v>
      </c>
      <c r="AD38" s="11">
        <v>367</v>
      </c>
      <c r="AE38" s="11">
        <v>19.897085000000001</v>
      </c>
      <c r="AF38" s="11">
        <v>20.280448</v>
      </c>
      <c r="AG38" s="11">
        <v>0.38336300000000001</v>
      </c>
      <c r="AH38" s="18">
        <f t="shared" si="1"/>
        <v>1.9267294681607882E-2</v>
      </c>
      <c r="AI38" s="11">
        <v>1.9267319999999999</v>
      </c>
      <c r="AK38" s="11" t="s">
        <v>83</v>
      </c>
      <c r="AL38" s="11">
        <v>204</v>
      </c>
      <c r="AM38" s="11">
        <v>25.010000999999999</v>
      </c>
      <c r="AN38" s="11">
        <v>25.602526999999998</v>
      </c>
      <c r="AO38" s="11">
        <v>0.592526</v>
      </c>
      <c r="AP38" s="18">
        <f t="shared" si="2"/>
        <v>2.3691562427366558E-2</v>
      </c>
      <c r="AQ38" s="11">
        <v>2.3691559999999998</v>
      </c>
      <c r="AS38" s="11" t="s">
        <v>76</v>
      </c>
      <c r="AT38" s="11">
        <v>29</v>
      </c>
      <c r="AU38" s="11">
        <v>-9.1288339999999994</v>
      </c>
      <c r="AV38" s="11">
        <v>-8.3726479999999999</v>
      </c>
      <c r="AW38" s="11">
        <v>0.756185</v>
      </c>
      <c r="AX38" s="11">
        <v>8.2834819999999993</v>
      </c>
    </row>
    <row r="39" spans="2:72" x14ac:dyDescent="0.35">
      <c r="B39" s="11">
        <v>3</v>
      </c>
      <c r="C39" s="11" t="s">
        <v>47</v>
      </c>
      <c r="D39" s="11">
        <v>295</v>
      </c>
      <c r="E39" s="11">
        <v>0.21215899999999999</v>
      </c>
      <c r="F39" s="11">
        <v>3.3563320000000001</v>
      </c>
      <c r="G39" s="11">
        <v>4.7134530000000003</v>
      </c>
      <c r="H39" s="11">
        <v>4.0952200000000003</v>
      </c>
      <c r="I39" s="11">
        <v>-7589.9822290000002</v>
      </c>
      <c r="J39" s="11">
        <v>0.962422</v>
      </c>
      <c r="K39" s="11">
        <v>0.92420199999999997</v>
      </c>
      <c r="U39" s="11" t="s">
        <v>76</v>
      </c>
      <c r="V39" s="11">
        <v>42</v>
      </c>
      <c r="W39" s="11">
        <v>12.152296</v>
      </c>
      <c r="X39" s="11">
        <v>6.3609419999999997</v>
      </c>
      <c r="Y39" s="11">
        <v>5.7913540000000001</v>
      </c>
      <c r="Z39" s="18">
        <f t="shared" si="0"/>
        <v>0.47656459322583983</v>
      </c>
      <c r="AA39" s="11">
        <v>47.656461</v>
      </c>
      <c r="AC39" s="11" t="s">
        <v>78</v>
      </c>
      <c r="AD39" s="11">
        <v>831</v>
      </c>
      <c r="AE39" s="11">
        <v>-16.860576999999999</v>
      </c>
      <c r="AF39" s="11">
        <v>-17.254954999999999</v>
      </c>
      <c r="AG39" s="11">
        <v>0.39437800000000001</v>
      </c>
      <c r="AH39" s="18">
        <f t="shared" si="1"/>
        <v>2.3390539956016927E-2</v>
      </c>
      <c r="AI39" s="11">
        <v>2.3390520000000001</v>
      </c>
      <c r="AK39" s="11" t="s">
        <v>83</v>
      </c>
      <c r="AL39" s="11">
        <v>211</v>
      </c>
      <c r="AM39" s="11">
        <v>11.690046000000001</v>
      </c>
      <c r="AN39" s="11">
        <v>24.708265000000001</v>
      </c>
      <c r="AO39" s="11">
        <v>13.018219</v>
      </c>
      <c r="AP39" s="18">
        <f t="shared" si="2"/>
        <v>1.113615720588268</v>
      </c>
      <c r="AQ39" s="11" t="s">
        <v>77</v>
      </c>
      <c r="AS39" s="11" t="s">
        <v>76</v>
      </c>
      <c r="AT39" s="11">
        <v>30</v>
      </c>
      <c r="AU39" s="11">
        <v>35.625219999999999</v>
      </c>
      <c r="AV39" s="11">
        <v>37.068233999999997</v>
      </c>
      <c r="AW39" s="11">
        <v>1.443014</v>
      </c>
      <c r="AX39" s="11">
        <v>4.0505420000000001</v>
      </c>
      <c r="BB39" s="77" t="s">
        <v>132</v>
      </c>
      <c r="BC39" s="78" t="s">
        <v>131</v>
      </c>
      <c r="BD39" s="78"/>
      <c r="BE39" s="78"/>
      <c r="BF39" s="78"/>
      <c r="BG39" s="78"/>
      <c r="BH39" s="78"/>
      <c r="BI39" s="78"/>
      <c r="BJ39" s="78"/>
      <c r="BK39" s="78"/>
      <c r="BL39" s="78"/>
      <c r="BM39" s="78"/>
      <c r="BN39" s="78"/>
    </row>
    <row r="40" spans="2:72" x14ac:dyDescent="0.35">
      <c r="B40" s="11">
        <v>4</v>
      </c>
      <c r="C40" s="11" t="s">
        <v>38</v>
      </c>
      <c r="D40" s="11">
        <v>309</v>
      </c>
      <c r="E40" s="11">
        <v>0.21498700000000001</v>
      </c>
      <c r="F40" s="11">
        <v>3.357189</v>
      </c>
      <c r="G40" s="11">
        <v>4.6514439999999997</v>
      </c>
      <c r="H40" s="11">
        <v>3.762327</v>
      </c>
      <c r="I40" s="11">
        <v>-7561.6346759999997</v>
      </c>
      <c r="J40" s="11">
        <v>0.95991099999999996</v>
      </c>
      <c r="K40" s="11">
        <v>0.92073799999999995</v>
      </c>
      <c r="U40" s="11" t="s">
        <v>76</v>
      </c>
      <c r="V40" s="11">
        <v>44</v>
      </c>
      <c r="W40" s="11">
        <v>-7.6928099999999997</v>
      </c>
      <c r="X40" s="11">
        <v>-5.3950630000000004</v>
      </c>
      <c r="Y40" s="11">
        <v>2.2977460000000001</v>
      </c>
      <c r="Z40" s="18">
        <f t="shared" si="0"/>
        <v>0.29868747570783633</v>
      </c>
      <c r="AA40" s="11">
        <v>29.868755</v>
      </c>
      <c r="AC40" s="11" t="s">
        <v>78</v>
      </c>
      <c r="AD40" s="11">
        <v>1144</v>
      </c>
      <c r="AE40" s="11">
        <v>-17.850989999999999</v>
      </c>
      <c r="AF40" s="11">
        <v>-17.453742999999999</v>
      </c>
      <c r="AG40" s="11">
        <v>0.39724700000000002</v>
      </c>
      <c r="AH40" s="18">
        <f t="shared" si="1"/>
        <v>2.2253499665844865E-2</v>
      </c>
      <c r="AI40" s="11">
        <v>2.2253500000000002</v>
      </c>
      <c r="AK40" s="11" t="s">
        <v>83</v>
      </c>
      <c r="AL40" s="11">
        <v>219</v>
      </c>
      <c r="AM40" s="11">
        <v>-5.5127090000000001</v>
      </c>
      <c r="AN40" s="11">
        <v>-11.900254</v>
      </c>
      <c r="AO40" s="11">
        <v>6.3875450000000003</v>
      </c>
      <c r="AP40" s="18">
        <f t="shared" si="2"/>
        <v>1.1586943914507368</v>
      </c>
      <c r="AQ40" s="11" t="s">
        <v>77</v>
      </c>
      <c r="AS40" s="11" t="s">
        <v>78</v>
      </c>
      <c r="AT40" s="11">
        <v>31</v>
      </c>
      <c r="AU40" s="11">
        <v>-0.58435599999999999</v>
      </c>
      <c r="AV40" s="11">
        <v>-8.8129899999999992</v>
      </c>
      <c r="AW40" s="11">
        <v>8.2286339999999996</v>
      </c>
      <c r="AX40" s="11" t="s">
        <v>77</v>
      </c>
      <c r="BB40" s="77"/>
      <c r="BC40" s="25">
        <v>1</v>
      </c>
      <c r="BD40" s="26">
        <v>2</v>
      </c>
      <c r="BE40" s="26">
        <v>3</v>
      </c>
      <c r="BF40" s="26">
        <v>4</v>
      </c>
      <c r="BG40" s="26">
        <v>5</v>
      </c>
      <c r="BH40" s="26">
        <v>6</v>
      </c>
      <c r="BI40" s="26">
        <v>7</v>
      </c>
      <c r="BJ40" s="26">
        <v>8</v>
      </c>
      <c r="BK40" s="26">
        <v>9</v>
      </c>
      <c r="BL40" s="26">
        <v>10</v>
      </c>
      <c r="BM40" s="26">
        <v>11</v>
      </c>
      <c r="BN40" s="26">
        <v>12</v>
      </c>
    </row>
    <row r="41" spans="2:72" x14ac:dyDescent="0.35">
      <c r="B41" s="11">
        <v>5</v>
      </c>
      <c r="C41" s="11" t="s">
        <v>45</v>
      </c>
      <c r="D41" s="11">
        <v>323</v>
      </c>
      <c r="E41" s="11">
        <v>0.21959200000000001</v>
      </c>
      <c r="F41" s="11">
        <v>3.598112</v>
      </c>
      <c r="G41" s="11">
        <v>4.5538999999999996</v>
      </c>
      <c r="H41" s="11">
        <v>3.9337170000000001</v>
      </c>
      <c r="I41" s="11">
        <v>-7439.2409969999999</v>
      </c>
      <c r="J41" s="11">
        <v>0.95408899999999996</v>
      </c>
      <c r="K41" s="11">
        <v>0.90952900000000003</v>
      </c>
      <c r="U41" s="11" t="s">
        <v>76</v>
      </c>
      <c r="V41" s="11">
        <v>45</v>
      </c>
      <c r="W41" s="11">
        <v>-1.0400339999999999</v>
      </c>
      <c r="X41" s="11">
        <v>2.9978370000000001</v>
      </c>
      <c r="Y41" s="11">
        <v>4.037871</v>
      </c>
      <c r="Z41" s="18">
        <f t="shared" si="0"/>
        <v>3.8824413432637783</v>
      </c>
      <c r="AA41" s="11" t="s">
        <v>77</v>
      </c>
      <c r="AC41" s="11" t="s">
        <v>78</v>
      </c>
      <c r="AD41" s="11">
        <v>1012</v>
      </c>
      <c r="AE41" s="11">
        <v>-12.394145999999999</v>
      </c>
      <c r="AF41" s="11">
        <v>-11.992112000000001</v>
      </c>
      <c r="AG41" s="11">
        <v>0.402034</v>
      </c>
      <c r="AH41" s="18">
        <f t="shared" si="1"/>
        <v>3.2437410370992889E-2</v>
      </c>
      <c r="AI41" s="11">
        <v>3.2437420000000001</v>
      </c>
      <c r="AK41" s="11" t="s">
        <v>83</v>
      </c>
      <c r="AL41" s="11">
        <v>223</v>
      </c>
      <c r="AM41" s="11">
        <v>-16.113769000000001</v>
      </c>
      <c r="AN41" s="11">
        <v>-4.3233689999999996</v>
      </c>
      <c r="AO41" s="11">
        <v>11.7904</v>
      </c>
      <c r="AP41" s="18">
        <f t="shared" si="2"/>
        <v>0.73169722117773928</v>
      </c>
      <c r="AQ41" s="11">
        <v>73.169725</v>
      </c>
      <c r="AS41" s="11" t="s">
        <v>76</v>
      </c>
      <c r="AT41" s="11">
        <v>32</v>
      </c>
      <c r="AU41" s="11">
        <v>33.379944000000002</v>
      </c>
      <c r="AV41" s="11">
        <v>33.052439</v>
      </c>
      <c r="AW41" s="11">
        <v>0.32750499999999999</v>
      </c>
      <c r="AX41" s="11">
        <v>0.98114299999999999</v>
      </c>
      <c r="BB41" s="51" t="s">
        <v>2</v>
      </c>
      <c r="BC41" s="39">
        <v>-1.93103</v>
      </c>
      <c r="BD41" s="39">
        <v>-0.61092400000000002</v>
      </c>
      <c r="BE41" s="39">
        <v>4.3059799999999999</v>
      </c>
      <c r="BF41" s="39">
        <v>0.75045499999999998</v>
      </c>
      <c r="BG41" s="39">
        <v>-1.3875299999999999</v>
      </c>
      <c r="BH41" s="39">
        <v>-1.1226400000000001</v>
      </c>
      <c r="BI41" s="39">
        <v>0.519424</v>
      </c>
      <c r="BJ41" s="39">
        <v>0.142822</v>
      </c>
      <c r="BK41" s="39">
        <v>-0.73320799999999997</v>
      </c>
      <c r="BL41" s="39">
        <v>-8.7906799999999993E-2</v>
      </c>
      <c r="BM41" s="39">
        <v>0.91445399999999999</v>
      </c>
      <c r="BN41" s="39">
        <v>0.102031</v>
      </c>
      <c r="BQ41" s="53"/>
      <c r="BR41" s="53"/>
      <c r="BS41" s="53"/>
      <c r="BT41" s="53"/>
    </row>
    <row r="42" spans="2:72" x14ac:dyDescent="0.35">
      <c r="B42" s="11">
        <v>6</v>
      </c>
      <c r="C42" s="11" t="s">
        <v>41</v>
      </c>
      <c r="D42" s="11">
        <v>337</v>
      </c>
      <c r="E42" s="11">
        <v>0.18485699999999999</v>
      </c>
      <c r="F42" s="11">
        <v>3.5576439999999998</v>
      </c>
      <c r="G42" s="11">
        <v>5.409573</v>
      </c>
      <c r="H42" s="11">
        <v>4.33223</v>
      </c>
      <c r="I42" s="11">
        <v>-7426.6461509999999</v>
      </c>
      <c r="J42" s="11">
        <v>0.95799699999999999</v>
      </c>
      <c r="K42" s="11">
        <v>0.91368199999999999</v>
      </c>
      <c r="U42" s="11" t="s">
        <v>76</v>
      </c>
      <c r="V42" s="11">
        <v>46</v>
      </c>
      <c r="W42" s="11">
        <v>42.738494000000003</v>
      </c>
      <c r="X42" s="11">
        <v>41.078215</v>
      </c>
      <c r="Y42" s="11">
        <v>1.6602790000000001</v>
      </c>
      <c r="Z42" s="18">
        <f t="shared" si="0"/>
        <v>3.8847391300217547E-2</v>
      </c>
      <c r="AA42" s="11">
        <v>3.8847390000000002</v>
      </c>
      <c r="AC42" s="11" t="s">
        <v>78</v>
      </c>
      <c r="AD42" s="11">
        <v>1104</v>
      </c>
      <c r="AE42" s="11">
        <v>-12.509368</v>
      </c>
      <c r="AF42" s="11">
        <v>-12.097094</v>
      </c>
      <c r="AG42" s="11">
        <v>0.41227399999999997</v>
      </c>
      <c r="AH42" s="18">
        <f t="shared" si="1"/>
        <v>3.2957220540638023E-2</v>
      </c>
      <c r="AI42" s="11">
        <v>3.2957239999999999</v>
      </c>
      <c r="AK42" s="11" t="s">
        <v>83</v>
      </c>
      <c r="AL42" s="11">
        <v>234</v>
      </c>
      <c r="AM42" s="11">
        <v>-6.2907460000000004</v>
      </c>
      <c r="AN42" s="11">
        <v>-7.4207510000000001</v>
      </c>
      <c r="AO42" s="11">
        <v>1.1300049999999999</v>
      </c>
      <c r="AP42" s="18">
        <f t="shared" si="2"/>
        <v>0.17962972912910485</v>
      </c>
      <c r="AQ42" s="11">
        <v>17.962968</v>
      </c>
      <c r="AS42" s="11" t="s">
        <v>83</v>
      </c>
      <c r="AT42" s="11">
        <v>33</v>
      </c>
      <c r="AU42" s="11">
        <v>7.5079659999999997</v>
      </c>
      <c r="AV42" s="11">
        <v>9.7359259999999992</v>
      </c>
      <c r="AW42" s="11">
        <v>2.2279599999999999</v>
      </c>
      <c r="AX42" s="11">
        <v>29.674610999999999</v>
      </c>
      <c r="BB42" s="51" t="s">
        <v>84</v>
      </c>
      <c r="BC42" s="39">
        <v>-0.29752899999999999</v>
      </c>
      <c r="BD42" s="39">
        <v>-7.1634000000000003E-2</v>
      </c>
      <c r="BE42" s="39">
        <v>9.8049399999999995E-2</v>
      </c>
      <c r="BF42" s="39">
        <v>2.9841199999999998E-2</v>
      </c>
      <c r="BG42" s="39">
        <v>-1.19215</v>
      </c>
      <c r="BH42" s="39">
        <v>-2.4655E-2</v>
      </c>
      <c r="BI42" s="39">
        <v>0.19611700000000001</v>
      </c>
      <c r="BJ42" s="39">
        <v>-0.39401900000000001</v>
      </c>
      <c r="BK42" s="39">
        <v>-4.8972099999999998E-2</v>
      </c>
      <c r="BL42" s="39">
        <v>2.7391499999999999E-2</v>
      </c>
      <c r="BM42" s="39">
        <v>0.26296999999999998</v>
      </c>
      <c r="BN42" s="39">
        <v>-7.4372300000000002E-2</v>
      </c>
      <c r="BQ42" s="53"/>
      <c r="BR42" s="53"/>
      <c r="BS42" s="53"/>
      <c r="BT42" s="53"/>
    </row>
    <row r="43" spans="2:72" x14ac:dyDescent="0.35">
      <c r="B43" s="12">
        <v>7</v>
      </c>
      <c r="C43" s="12" t="s">
        <v>32</v>
      </c>
      <c r="D43" s="12">
        <v>351</v>
      </c>
      <c r="E43" s="12">
        <v>0.238426</v>
      </c>
      <c r="F43" s="12">
        <v>3.2230300000000001</v>
      </c>
      <c r="G43" s="12">
        <v>4.1941810000000004</v>
      </c>
      <c r="H43" s="12">
        <v>3.5574780000000001</v>
      </c>
      <c r="I43" s="12">
        <v>-7533.1799309999997</v>
      </c>
      <c r="J43" s="12">
        <v>0.963287</v>
      </c>
      <c r="K43" s="12">
        <v>0.92723199999999995</v>
      </c>
      <c r="U43" s="11" t="s">
        <v>76</v>
      </c>
      <c r="V43" s="11">
        <v>48</v>
      </c>
      <c r="W43" s="11">
        <v>34.554557000000003</v>
      </c>
      <c r="X43" s="11">
        <v>31.044820000000001</v>
      </c>
      <c r="Y43" s="11">
        <v>3.5097369999999999</v>
      </c>
      <c r="Z43" s="18">
        <f t="shared" si="0"/>
        <v>0.10157088687318433</v>
      </c>
      <c r="AA43" s="11">
        <v>10.157088</v>
      </c>
      <c r="AC43" s="11" t="s">
        <v>78</v>
      </c>
      <c r="AD43" s="11">
        <v>93</v>
      </c>
      <c r="AE43" s="11">
        <v>-22.804846000000001</v>
      </c>
      <c r="AF43" s="11">
        <v>-23.227879999999999</v>
      </c>
      <c r="AG43" s="11">
        <v>0.42303400000000002</v>
      </c>
      <c r="AH43" s="18">
        <f t="shared" si="1"/>
        <v>1.8550180080146122E-2</v>
      </c>
      <c r="AI43" s="11">
        <v>1.8550169999999999</v>
      </c>
      <c r="AK43" s="11" t="s">
        <v>83</v>
      </c>
      <c r="AL43" s="11">
        <v>241</v>
      </c>
      <c r="AM43" s="11">
        <v>-24.678394999999998</v>
      </c>
      <c r="AN43" s="11">
        <v>-24.845668</v>
      </c>
      <c r="AO43" s="11">
        <v>0.16727300000000001</v>
      </c>
      <c r="AP43" s="18">
        <f t="shared" si="2"/>
        <v>6.7781150273346392E-3</v>
      </c>
      <c r="AQ43" s="11">
        <v>0.677813</v>
      </c>
      <c r="AS43" s="11" t="s">
        <v>76</v>
      </c>
      <c r="AT43" s="11">
        <v>34</v>
      </c>
      <c r="AU43" s="11">
        <v>4.7493990000000004</v>
      </c>
      <c r="AV43" s="11">
        <v>2.4089230000000001</v>
      </c>
      <c r="AW43" s="11">
        <v>2.3404759999999998</v>
      </c>
      <c r="AX43" s="11">
        <v>49.279418999999997</v>
      </c>
      <c r="BB43" s="51" t="s">
        <v>5</v>
      </c>
      <c r="BC43" s="39">
        <v>2.9704999999999999</v>
      </c>
      <c r="BD43" s="39">
        <v>0.88130500000000001</v>
      </c>
      <c r="BE43" s="39">
        <v>-1.2279100000000001</v>
      </c>
      <c r="BF43" s="39">
        <v>-0.62083299999999997</v>
      </c>
      <c r="BG43" s="39">
        <v>4.03925</v>
      </c>
      <c r="BH43" s="39">
        <v>0.143847</v>
      </c>
      <c r="BI43" s="39">
        <v>0.37018699999999999</v>
      </c>
      <c r="BJ43" s="39">
        <v>0.31294899999999998</v>
      </c>
      <c r="BK43" s="39">
        <v>-0.680033</v>
      </c>
      <c r="BL43" s="39">
        <v>-0.80682600000000004</v>
      </c>
      <c r="BM43" s="39">
        <v>-1.9541900000000001</v>
      </c>
      <c r="BN43" s="39">
        <v>-1.9870000000000001</v>
      </c>
      <c r="BQ43" s="53"/>
      <c r="BR43" s="53"/>
      <c r="BS43" s="53"/>
      <c r="BT43" s="53"/>
    </row>
    <row r="44" spans="2:72" x14ac:dyDescent="0.35">
      <c r="B44" s="11">
        <v>8</v>
      </c>
      <c r="C44" s="11" t="s">
        <v>33</v>
      </c>
      <c r="D44" s="11">
        <v>365</v>
      </c>
      <c r="E44" s="11">
        <v>0.23790800000000001</v>
      </c>
      <c r="F44" s="11">
        <v>3.019282</v>
      </c>
      <c r="G44" s="11">
        <v>4.2033069999999997</v>
      </c>
      <c r="H44" s="11">
        <v>3.5918990000000002</v>
      </c>
      <c r="I44" s="11">
        <v>-7594.1225610000001</v>
      </c>
      <c r="J44" s="11">
        <v>0.96797699999999998</v>
      </c>
      <c r="K44" s="11">
        <v>0.936693</v>
      </c>
      <c r="U44" s="11" t="s">
        <v>76</v>
      </c>
      <c r="V44" s="11">
        <v>49</v>
      </c>
      <c r="W44" s="11">
        <v>3.6706859999999999</v>
      </c>
      <c r="X44" s="11">
        <v>4.9672960000000002</v>
      </c>
      <c r="Y44" s="11">
        <v>1.29661</v>
      </c>
      <c r="Z44" s="18">
        <f t="shared" si="0"/>
        <v>0.35323370073059918</v>
      </c>
      <c r="AA44" s="11">
        <v>35.323371000000002</v>
      </c>
      <c r="AC44" s="11" t="s">
        <v>78</v>
      </c>
      <c r="AD44" s="11">
        <v>184</v>
      </c>
      <c r="AE44" s="11">
        <v>-18.091745</v>
      </c>
      <c r="AF44" s="11">
        <v>-17.657995</v>
      </c>
      <c r="AG44" s="11">
        <v>0.43375000000000002</v>
      </c>
      <c r="AH44" s="18">
        <f t="shared" si="1"/>
        <v>2.3975022862637078E-2</v>
      </c>
      <c r="AI44" s="11">
        <v>2.3975019999999998</v>
      </c>
      <c r="AK44" s="11" t="s">
        <v>83</v>
      </c>
      <c r="AL44" s="11">
        <v>249</v>
      </c>
      <c r="AM44" s="11">
        <v>-17.134511</v>
      </c>
      <c r="AN44" s="11">
        <v>-15.318526</v>
      </c>
      <c r="AO44" s="11">
        <v>1.815985</v>
      </c>
      <c r="AP44" s="18">
        <f t="shared" si="2"/>
        <v>0.10598405755495444</v>
      </c>
      <c r="AQ44" s="11">
        <v>10.598407999999999</v>
      </c>
      <c r="AS44" s="11" t="s">
        <v>76</v>
      </c>
      <c r="AT44" s="11">
        <v>35</v>
      </c>
      <c r="AU44" s="11">
        <v>-4.0105919999999999</v>
      </c>
      <c r="AV44" s="11">
        <v>-3.496041</v>
      </c>
      <c r="AW44" s="11">
        <v>0.51454999999999995</v>
      </c>
      <c r="AX44" s="11">
        <v>12.829779</v>
      </c>
      <c r="BB44" s="51" t="s">
        <v>85</v>
      </c>
      <c r="BC44" s="39">
        <v>5.0124500000000003</v>
      </c>
      <c r="BD44" s="39">
        <v>6.9671900000000004</v>
      </c>
      <c r="BE44" s="39">
        <v>-0.72486200000000001</v>
      </c>
      <c r="BF44" s="39">
        <v>-7.6906199999999994E-2</v>
      </c>
      <c r="BG44" s="39">
        <v>3.1394799999999998</v>
      </c>
      <c r="BH44" s="39">
        <v>-0.88120399999999999</v>
      </c>
      <c r="BI44" s="39">
        <v>0.75548700000000002</v>
      </c>
      <c r="BJ44" s="39">
        <v>1.1034999999999999</v>
      </c>
      <c r="BK44" s="39">
        <v>0.474412</v>
      </c>
      <c r="BL44" s="39">
        <v>-1.27023</v>
      </c>
      <c r="BM44" s="39">
        <v>-2.99716</v>
      </c>
      <c r="BN44" s="39">
        <v>-1.6938100000000001E-2</v>
      </c>
      <c r="BQ44" s="53"/>
      <c r="BR44" s="53"/>
      <c r="BS44" s="53"/>
      <c r="BT44" s="53"/>
    </row>
    <row r="45" spans="2:72" x14ac:dyDescent="0.35">
      <c r="B45" s="11">
        <v>9</v>
      </c>
      <c r="C45" s="11" t="s">
        <v>56</v>
      </c>
      <c r="D45" s="11">
        <v>379</v>
      </c>
      <c r="E45" s="11">
        <v>0.21507200000000001</v>
      </c>
      <c r="F45" s="11">
        <v>3.5582919999999998</v>
      </c>
      <c r="G45" s="11">
        <v>4.6496000000000004</v>
      </c>
      <c r="H45" s="11">
        <v>4.0157999999999996</v>
      </c>
      <c r="I45" s="11">
        <v>-7342.397919</v>
      </c>
      <c r="J45" s="11">
        <v>0.95749899999999999</v>
      </c>
      <c r="K45" s="11">
        <v>0.91512499999999997</v>
      </c>
      <c r="U45" s="11" t="s">
        <v>76</v>
      </c>
      <c r="V45" s="11">
        <v>50</v>
      </c>
      <c r="W45" s="11">
        <v>-5.5950249999999997</v>
      </c>
      <c r="X45" s="11">
        <v>-5.8513650000000004</v>
      </c>
      <c r="Y45" s="11">
        <v>0.25634000000000001</v>
      </c>
      <c r="Z45" s="18">
        <f t="shared" si="0"/>
        <v>4.5815702342706245E-2</v>
      </c>
      <c r="AA45" s="11">
        <v>4.5815700000000001</v>
      </c>
      <c r="AC45" s="11" t="s">
        <v>78</v>
      </c>
      <c r="AD45" s="11">
        <v>1097</v>
      </c>
      <c r="AE45" s="11">
        <v>-10.450424</v>
      </c>
      <c r="AF45" s="11">
        <v>-10.887732</v>
      </c>
      <c r="AG45" s="11">
        <v>0.43730799999999997</v>
      </c>
      <c r="AH45" s="18">
        <f t="shared" si="1"/>
        <v>4.1845957637699674E-2</v>
      </c>
      <c r="AI45" s="11">
        <v>4.1845980000000003</v>
      </c>
      <c r="AK45" s="11" t="s">
        <v>83</v>
      </c>
      <c r="AL45" s="11">
        <v>253</v>
      </c>
      <c r="AM45" s="11">
        <v>11.904699000000001</v>
      </c>
      <c r="AN45" s="11">
        <v>10.401381000000001</v>
      </c>
      <c r="AO45" s="11">
        <v>1.5033179999999999</v>
      </c>
      <c r="AP45" s="18">
        <f t="shared" si="2"/>
        <v>0.12627937926023999</v>
      </c>
      <c r="AQ45" s="11">
        <v>12.627942000000001</v>
      </c>
      <c r="AS45" s="11" t="s">
        <v>76</v>
      </c>
      <c r="AT45" s="11">
        <v>36</v>
      </c>
      <c r="AU45" s="11">
        <v>-5.4351330000000004</v>
      </c>
      <c r="AV45" s="11">
        <v>-7.5704940000000001</v>
      </c>
      <c r="AW45" s="11">
        <v>2.1353610000000001</v>
      </c>
      <c r="AX45" s="11">
        <v>39.288108000000001</v>
      </c>
      <c r="BB45" s="51" t="s">
        <v>6</v>
      </c>
      <c r="BC45" s="39">
        <v>0.99517699999999998</v>
      </c>
      <c r="BD45" s="39">
        <v>-6.3561399999999997E-3</v>
      </c>
      <c r="BE45" s="39">
        <v>-0.45744000000000001</v>
      </c>
      <c r="BF45" s="39">
        <v>9.5552200000000004E-2</v>
      </c>
      <c r="BG45" s="39">
        <v>-0.15524399999999999</v>
      </c>
      <c r="BH45" s="39">
        <v>-0.25193300000000002</v>
      </c>
      <c r="BI45" s="39">
        <v>-0.13353599999999999</v>
      </c>
      <c r="BJ45" s="39">
        <v>0.35187299999999999</v>
      </c>
      <c r="BK45" s="39">
        <v>-1.4053E-2</v>
      </c>
      <c r="BL45" s="39">
        <v>-0.324544</v>
      </c>
      <c r="BM45" s="39">
        <v>-0.113869</v>
      </c>
      <c r="BN45" s="39">
        <v>-0.26869900000000002</v>
      </c>
      <c r="BQ45" s="53"/>
      <c r="BR45" s="53"/>
      <c r="BS45" s="53"/>
      <c r="BT45" s="53"/>
    </row>
    <row r="46" spans="2:72" x14ac:dyDescent="0.35">
      <c r="B46" s="11">
        <v>10</v>
      </c>
      <c r="C46" s="11" t="s">
        <v>46</v>
      </c>
      <c r="D46" s="11">
        <v>393</v>
      </c>
      <c r="E46" s="11">
        <v>0.21054600000000001</v>
      </c>
      <c r="F46" s="11">
        <v>3.2307619999999999</v>
      </c>
      <c r="G46" s="11">
        <v>4.7495659999999997</v>
      </c>
      <c r="H46" s="11">
        <v>4.009817</v>
      </c>
      <c r="I46" s="11">
        <v>-7445.91662</v>
      </c>
      <c r="J46" s="11">
        <v>0.96433000000000002</v>
      </c>
      <c r="K46" s="11">
        <v>0.92782699999999996</v>
      </c>
      <c r="U46" s="11" t="s">
        <v>76</v>
      </c>
      <c r="V46" s="11">
        <v>51</v>
      </c>
      <c r="W46" s="11">
        <v>-18.394606</v>
      </c>
      <c r="X46" s="11">
        <v>-16.646097999999999</v>
      </c>
      <c r="Y46" s="11">
        <v>1.748508</v>
      </c>
      <c r="Z46" s="18">
        <f t="shared" si="0"/>
        <v>9.5055474414619159E-2</v>
      </c>
      <c r="AA46" s="11">
        <v>9.5055479999999992</v>
      </c>
      <c r="AC46" s="11" t="s">
        <v>78</v>
      </c>
      <c r="AD46" s="11">
        <v>1159</v>
      </c>
      <c r="AE46" s="11">
        <v>-13.330742000000001</v>
      </c>
      <c r="AF46" s="11">
        <v>-12.892580000000001</v>
      </c>
      <c r="AG46" s="11">
        <v>0.438162</v>
      </c>
      <c r="AH46" s="18">
        <f t="shared" si="1"/>
        <v>3.2868538000360367E-2</v>
      </c>
      <c r="AI46" s="11">
        <v>3.2868569999999999</v>
      </c>
      <c r="AK46" s="11" t="s">
        <v>83</v>
      </c>
      <c r="AL46" s="11">
        <v>261</v>
      </c>
      <c r="AM46" s="11">
        <v>20.809581000000001</v>
      </c>
      <c r="AN46" s="11">
        <v>24.169229999999999</v>
      </c>
      <c r="AO46" s="11">
        <v>3.3596490000000001</v>
      </c>
      <c r="AP46" s="18">
        <f t="shared" si="2"/>
        <v>0.16144721991278921</v>
      </c>
      <c r="AQ46" s="11">
        <v>16.144722999999999</v>
      </c>
      <c r="AS46" s="11" t="s">
        <v>78</v>
      </c>
      <c r="AT46" s="11">
        <v>37</v>
      </c>
      <c r="AU46" s="11">
        <v>-11.886906</v>
      </c>
      <c r="AV46" s="11">
        <v>-9.5419160000000005</v>
      </c>
      <c r="AW46" s="11">
        <v>2.3449900000000001</v>
      </c>
      <c r="AX46" s="11">
        <v>19.727508</v>
      </c>
      <c r="BB46" s="51" t="s">
        <v>7</v>
      </c>
      <c r="BC46" s="39">
        <v>0.44161800000000001</v>
      </c>
      <c r="BD46" s="39">
        <v>0.13351499999999999</v>
      </c>
      <c r="BE46" s="39">
        <v>-0.122116</v>
      </c>
      <c r="BF46" s="39">
        <v>3.6456799999999998E-2</v>
      </c>
      <c r="BG46" s="39">
        <v>-0.53578800000000004</v>
      </c>
      <c r="BH46" s="39">
        <v>-0.16759299999999999</v>
      </c>
      <c r="BI46" s="39">
        <v>6.9465499999999999E-2</v>
      </c>
      <c r="BJ46" s="39">
        <v>3.4244900000000002E-2</v>
      </c>
      <c r="BK46" s="39">
        <v>-6.5844899999999998E-2</v>
      </c>
      <c r="BL46" s="39">
        <v>-0.240782</v>
      </c>
      <c r="BM46" s="39">
        <v>3.0002399999999999E-3</v>
      </c>
      <c r="BN46" s="39">
        <v>-0.22255800000000001</v>
      </c>
      <c r="BQ46" s="53"/>
      <c r="BR46" s="53"/>
      <c r="BS46" s="53"/>
      <c r="BT46" s="53"/>
    </row>
    <row r="47" spans="2:72" x14ac:dyDescent="0.35">
      <c r="B47" s="11">
        <v>11</v>
      </c>
      <c r="C47" s="11" t="s">
        <v>68</v>
      </c>
      <c r="D47" s="11">
        <v>407</v>
      </c>
      <c r="E47" s="11">
        <v>0.221798</v>
      </c>
      <c r="F47" s="11">
        <v>3.1704949999999998</v>
      </c>
      <c r="G47" s="11">
        <v>4.5086139999999997</v>
      </c>
      <c r="H47" s="11">
        <v>3.273739</v>
      </c>
      <c r="I47" s="11">
        <v>-7443.563349</v>
      </c>
      <c r="J47" s="11">
        <v>0.96456399999999998</v>
      </c>
      <c r="K47" s="11">
        <v>0.93019099999999999</v>
      </c>
      <c r="U47" s="11" t="s">
        <v>76</v>
      </c>
      <c r="V47" s="11">
        <v>53</v>
      </c>
      <c r="W47" s="11">
        <v>6.123265</v>
      </c>
      <c r="X47" s="11">
        <v>4.1586499999999997</v>
      </c>
      <c r="Y47" s="11">
        <v>1.964615</v>
      </c>
      <c r="Z47" s="18">
        <f t="shared" si="0"/>
        <v>0.3208443534617561</v>
      </c>
      <c r="AA47" s="11">
        <v>32.084429</v>
      </c>
      <c r="AC47" s="11" t="s">
        <v>78</v>
      </c>
      <c r="AD47" s="11">
        <v>727</v>
      </c>
      <c r="AE47" s="11">
        <v>-19.001384000000002</v>
      </c>
      <c r="AF47" s="11">
        <v>-19.446064</v>
      </c>
      <c r="AG47" s="11">
        <v>0.44468000000000002</v>
      </c>
      <c r="AH47" s="18">
        <f t="shared" si="1"/>
        <v>2.3402505838522079E-2</v>
      </c>
      <c r="AI47" s="11">
        <v>2.340249</v>
      </c>
      <c r="AK47" s="11" t="s">
        <v>83</v>
      </c>
      <c r="AL47" s="11">
        <v>267</v>
      </c>
      <c r="AM47" s="11">
        <v>-21.223296000000001</v>
      </c>
      <c r="AN47" s="11">
        <v>-19.399103</v>
      </c>
      <c r="AO47" s="11">
        <v>1.824193</v>
      </c>
      <c r="AP47" s="18">
        <f t="shared" si="2"/>
        <v>8.5952389299004256E-2</v>
      </c>
      <c r="AQ47" s="11">
        <v>8.5952380000000002</v>
      </c>
      <c r="AS47" s="11" t="s">
        <v>76</v>
      </c>
      <c r="AT47" s="11">
        <v>38</v>
      </c>
      <c r="AU47" s="11">
        <v>-0.77175499999999997</v>
      </c>
      <c r="AV47" s="11">
        <v>0.82374899999999995</v>
      </c>
      <c r="AW47" s="11">
        <v>1.595505</v>
      </c>
      <c r="AX47" s="11" t="s">
        <v>77</v>
      </c>
      <c r="BB47" s="51" t="s">
        <v>8</v>
      </c>
      <c r="BC47" s="39">
        <v>-0.77873099999999995</v>
      </c>
      <c r="BD47" s="39">
        <v>-2.15763E-2</v>
      </c>
      <c r="BE47" s="39">
        <v>1.18012E-2</v>
      </c>
      <c r="BF47" s="39">
        <v>-0.104994</v>
      </c>
      <c r="BG47" s="39">
        <v>1.3630599999999999</v>
      </c>
      <c r="BH47" s="39">
        <v>0.32978299999999999</v>
      </c>
      <c r="BI47" s="39">
        <v>-0.184027</v>
      </c>
      <c r="BJ47" s="39">
        <v>-0.31580399999999997</v>
      </c>
      <c r="BK47" s="39">
        <v>4.6640800000000003E-2</v>
      </c>
      <c r="BL47" s="39">
        <v>0.22678599999999999</v>
      </c>
      <c r="BM47" s="39">
        <v>0.20807100000000001</v>
      </c>
      <c r="BN47" s="39">
        <v>-4.98783E-2</v>
      </c>
      <c r="BQ47" s="53"/>
      <c r="BR47" s="53"/>
      <c r="BS47" s="53"/>
      <c r="BT47" s="53"/>
    </row>
    <row r="48" spans="2:72" x14ac:dyDescent="0.35">
      <c r="B48" s="11">
        <v>12</v>
      </c>
      <c r="C48" s="11" t="s">
        <v>69</v>
      </c>
      <c r="D48" s="11">
        <v>421</v>
      </c>
      <c r="E48" s="11">
        <v>0.20846899999999999</v>
      </c>
      <c r="F48" s="11">
        <v>3.4233739999999999</v>
      </c>
      <c r="G48" s="11">
        <v>4.7968669999999998</v>
      </c>
      <c r="H48" s="11">
        <v>4.183198</v>
      </c>
      <c r="I48" s="11">
        <v>-7311.0448239999996</v>
      </c>
      <c r="J48" s="11">
        <v>0.96149399999999996</v>
      </c>
      <c r="K48" s="11">
        <v>0.92056000000000004</v>
      </c>
      <c r="U48" s="11" t="s">
        <v>76</v>
      </c>
      <c r="V48" s="11">
        <v>54</v>
      </c>
      <c r="W48" s="11">
        <v>14.869593</v>
      </c>
      <c r="X48" s="11">
        <v>13.337164</v>
      </c>
      <c r="Y48" s="11">
        <v>1.532429</v>
      </c>
      <c r="Z48" s="18">
        <f t="shared" si="0"/>
        <v>0.10305789808772843</v>
      </c>
      <c r="AA48" s="11">
        <v>10.305789000000001</v>
      </c>
      <c r="AC48" s="11" t="s">
        <v>78</v>
      </c>
      <c r="AD48" s="11">
        <v>291</v>
      </c>
      <c r="AE48" s="11">
        <v>-11.209168999999999</v>
      </c>
      <c r="AF48" s="11">
        <v>-10.755618999999999</v>
      </c>
      <c r="AG48" s="11">
        <v>0.45355000000000001</v>
      </c>
      <c r="AH48" s="18">
        <f t="shared" si="1"/>
        <v>4.0462410728217234E-2</v>
      </c>
      <c r="AI48" s="11">
        <v>4.0462400000000001</v>
      </c>
      <c r="AK48" s="11" t="s">
        <v>83</v>
      </c>
      <c r="AL48" s="11">
        <v>279</v>
      </c>
      <c r="AM48" s="11">
        <v>-3.7500499999999999</v>
      </c>
      <c r="AN48" s="11">
        <v>-4.3653019999999998</v>
      </c>
      <c r="AO48" s="11">
        <v>0.61525200000000002</v>
      </c>
      <c r="AP48" s="18">
        <f t="shared" si="2"/>
        <v>0.16406501246650046</v>
      </c>
      <c r="AQ48" s="11">
        <v>16.406506</v>
      </c>
      <c r="AS48" s="11" t="s">
        <v>83</v>
      </c>
      <c r="AT48" s="11">
        <v>39</v>
      </c>
      <c r="AU48" s="11">
        <v>14.008398</v>
      </c>
      <c r="AV48" s="11">
        <v>8.1763349999999999</v>
      </c>
      <c r="AW48" s="11">
        <v>5.8320629999999998</v>
      </c>
      <c r="AX48" s="11">
        <v>41.632618000000001</v>
      </c>
      <c r="BB48" s="51" t="s">
        <v>9</v>
      </c>
      <c r="BC48" s="39">
        <v>-0.83551900000000001</v>
      </c>
      <c r="BD48" s="39">
        <v>0.110476</v>
      </c>
      <c r="BE48" s="39">
        <v>0.13686499999999999</v>
      </c>
      <c r="BF48" s="39">
        <v>-0.13300000000000001</v>
      </c>
      <c r="BG48" s="39">
        <v>-1.3819900000000001</v>
      </c>
      <c r="BH48" s="39">
        <v>0.22151399999999999</v>
      </c>
      <c r="BI48" s="39">
        <v>-0.148395</v>
      </c>
      <c r="BJ48" s="39">
        <v>-0.31008799999999997</v>
      </c>
      <c r="BK48" s="39">
        <v>5.9609500000000003E-2</v>
      </c>
      <c r="BL48" s="39">
        <v>0.17476700000000001</v>
      </c>
      <c r="BM48" s="39">
        <v>0.36027199999999998</v>
      </c>
      <c r="BN48" s="39">
        <v>-0.14466899999999999</v>
      </c>
      <c r="BQ48" s="53"/>
      <c r="BR48" s="53"/>
      <c r="BS48" s="53"/>
      <c r="BT48" s="53"/>
    </row>
    <row r="49" spans="2:72" x14ac:dyDescent="0.35">
      <c r="U49" s="11" t="s">
        <v>76</v>
      </c>
      <c r="V49" s="11">
        <v>58</v>
      </c>
      <c r="W49" s="11">
        <v>-13.925754</v>
      </c>
      <c r="X49" s="11">
        <v>-13.551644</v>
      </c>
      <c r="Y49" s="11">
        <v>0.37411</v>
      </c>
      <c r="Z49" s="18">
        <f t="shared" si="0"/>
        <v>2.6864613578553808E-2</v>
      </c>
      <c r="AA49" s="11">
        <v>2.686461</v>
      </c>
      <c r="AC49" s="11" t="s">
        <v>78</v>
      </c>
      <c r="AD49" s="11">
        <v>1760</v>
      </c>
      <c r="AE49" s="11">
        <v>-7.5361099999999999</v>
      </c>
      <c r="AF49" s="11">
        <v>-7.064603</v>
      </c>
      <c r="AG49" s="11">
        <v>0.47150700000000001</v>
      </c>
      <c r="AH49" s="18">
        <f t="shared" si="1"/>
        <v>6.2566363813691683E-2</v>
      </c>
      <c r="AI49" s="11">
        <v>6.2566309999999996</v>
      </c>
      <c r="AK49" s="11" t="s">
        <v>83</v>
      </c>
      <c r="AL49" s="11">
        <v>284</v>
      </c>
      <c r="AM49" s="11">
        <v>37.896937000000001</v>
      </c>
      <c r="AN49" s="11">
        <v>41.476840000000003</v>
      </c>
      <c r="AO49" s="11">
        <v>3.5799029999999998</v>
      </c>
      <c r="AP49" s="18">
        <f t="shared" si="2"/>
        <v>9.446417793606908E-2</v>
      </c>
      <c r="AQ49" s="11">
        <v>9.4464170000000003</v>
      </c>
      <c r="AS49" s="11" t="s">
        <v>76</v>
      </c>
      <c r="AT49" s="11">
        <v>40</v>
      </c>
      <c r="AU49" s="11">
        <v>7.1563559999999997</v>
      </c>
      <c r="AV49" s="11">
        <v>4.5990539999999998</v>
      </c>
      <c r="AW49" s="11">
        <v>2.557302</v>
      </c>
      <c r="AX49" s="11">
        <v>35.734693</v>
      </c>
      <c r="BB49" s="51" t="s">
        <v>10</v>
      </c>
      <c r="BC49" s="39">
        <v>0.46124399999999999</v>
      </c>
      <c r="BD49" s="39">
        <v>-0.18406400000000001</v>
      </c>
      <c r="BE49" s="39">
        <v>-9.2503299999999997E-2</v>
      </c>
      <c r="BF49" s="39">
        <v>-3.8966800000000003E-2</v>
      </c>
      <c r="BG49" s="39">
        <v>0.40024100000000001</v>
      </c>
      <c r="BH49" s="39">
        <v>-0.225774</v>
      </c>
      <c r="BI49" s="39">
        <v>-8.11167E-2</v>
      </c>
      <c r="BJ49" s="39">
        <v>4.6477200000000003E-2</v>
      </c>
      <c r="BK49" s="39">
        <v>-2.40737E-2</v>
      </c>
      <c r="BL49" s="39">
        <v>0.19314000000000001</v>
      </c>
      <c r="BM49" s="39">
        <v>9.3158000000000005E-2</v>
      </c>
      <c r="BN49" s="39">
        <v>0.101383</v>
      </c>
      <c r="BQ49" s="53"/>
      <c r="BR49" s="53"/>
      <c r="BS49" s="53"/>
      <c r="BT49" s="53"/>
    </row>
    <row r="50" spans="2:72" x14ac:dyDescent="0.35">
      <c r="B50" t="s">
        <v>112</v>
      </c>
      <c r="U50" s="11" t="s">
        <v>76</v>
      </c>
      <c r="V50" s="11">
        <v>59</v>
      </c>
      <c r="W50" s="11">
        <v>25.078415</v>
      </c>
      <c r="X50" s="11">
        <v>35.404107000000003</v>
      </c>
      <c r="Y50" s="11">
        <v>10.325692</v>
      </c>
      <c r="Z50" s="18">
        <f t="shared" si="0"/>
        <v>0.41173622814679478</v>
      </c>
      <c r="AA50" s="11">
        <v>41.173623999999997</v>
      </c>
      <c r="AC50" s="11" t="s">
        <v>78</v>
      </c>
      <c r="AD50" s="11">
        <v>194</v>
      </c>
      <c r="AE50" s="11">
        <v>-14.126455999999999</v>
      </c>
      <c r="AF50" s="11">
        <v>-13.648215</v>
      </c>
      <c r="AG50" s="11">
        <v>0.47824100000000003</v>
      </c>
      <c r="AH50" s="18">
        <f t="shared" si="1"/>
        <v>3.3854280224282725E-2</v>
      </c>
      <c r="AI50" s="11">
        <v>3.3854289999999998</v>
      </c>
      <c r="AK50" s="11" t="s">
        <v>83</v>
      </c>
      <c r="AL50" s="11">
        <v>293</v>
      </c>
      <c r="AM50" s="11">
        <v>-1.966302</v>
      </c>
      <c r="AN50" s="11">
        <v>-3.7736499999999999</v>
      </c>
      <c r="AO50" s="11">
        <v>1.807348</v>
      </c>
      <c r="AP50" s="18">
        <f t="shared" si="2"/>
        <v>0.91916094272395588</v>
      </c>
      <c r="AQ50" s="11">
        <v>91.916094000000001</v>
      </c>
      <c r="AS50" s="11" t="s">
        <v>76</v>
      </c>
      <c r="AT50" s="11">
        <v>41</v>
      </c>
      <c r="AU50" s="11">
        <v>-29.923496</v>
      </c>
      <c r="AV50" s="11">
        <v>-26.325462999999999</v>
      </c>
      <c r="AW50" s="11">
        <v>3.598033</v>
      </c>
      <c r="AX50" s="11">
        <v>12.024107000000001</v>
      </c>
      <c r="BB50" s="51" t="s">
        <v>11</v>
      </c>
      <c r="BC50" s="39">
        <v>-0.13258</v>
      </c>
      <c r="BD50" s="39">
        <v>8.0301999999999998E-2</v>
      </c>
      <c r="BE50" s="39">
        <v>7.0029099999999997E-2</v>
      </c>
      <c r="BF50" s="39">
        <v>0.10849200000000001</v>
      </c>
      <c r="BG50" s="39">
        <v>0.80715300000000001</v>
      </c>
      <c r="BH50" s="39">
        <v>0.263826</v>
      </c>
      <c r="BI50" s="39">
        <v>-0.15812399999999999</v>
      </c>
      <c r="BJ50" s="39">
        <v>0.29559099999999999</v>
      </c>
      <c r="BK50" s="39">
        <v>-3.0613100000000001E-2</v>
      </c>
      <c r="BL50" s="39">
        <v>1.21791E-2</v>
      </c>
      <c r="BM50" s="39">
        <v>-0.146201</v>
      </c>
      <c r="BN50" s="39">
        <v>0.14598800000000001</v>
      </c>
      <c r="BQ50" s="53"/>
      <c r="BR50" s="53"/>
      <c r="BS50" s="53"/>
      <c r="BT50" s="53"/>
    </row>
    <row r="51" spans="2:72" x14ac:dyDescent="0.35">
      <c r="U51" s="11" t="s">
        <v>76</v>
      </c>
      <c r="V51" s="11">
        <v>60</v>
      </c>
      <c r="W51" s="11">
        <v>-8.1048899999999993</v>
      </c>
      <c r="X51" s="11">
        <v>-8.4596020000000003</v>
      </c>
      <c r="Y51" s="11">
        <v>0.35471200000000003</v>
      </c>
      <c r="Z51" s="18">
        <f t="shared" si="0"/>
        <v>4.3765183734757664E-2</v>
      </c>
      <c r="AA51" s="11">
        <v>4.3765179999999999</v>
      </c>
      <c r="AC51" s="11" t="s">
        <v>78</v>
      </c>
      <c r="AD51" s="11">
        <v>1780</v>
      </c>
      <c r="AE51" s="11">
        <v>6.1529059999999998</v>
      </c>
      <c r="AF51" s="11">
        <v>5.6741270000000004</v>
      </c>
      <c r="AG51" s="11">
        <v>0.47877900000000001</v>
      </c>
      <c r="AH51" s="18">
        <f t="shared" si="1"/>
        <v>7.781347545371245E-2</v>
      </c>
      <c r="AI51" s="11">
        <v>7.7813460000000001</v>
      </c>
      <c r="AK51" s="11" t="s">
        <v>83</v>
      </c>
      <c r="AL51" s="11">
        <v>296</v>
      </c>
      <c r="AM51" s="11">
        <v>-13.046493</v>
      </c>
      <c r="AN51" s="11">
        <v>-15.859688999999999</v>
      </c>
      <c r="AO51" s="11">
        <v>2.813196</v>
      </c>
      <c r="AP51" s="18">
        <f t="shared" si="2"/>
        <v>0.21562852177976105</v>
      </c>
      <c r="AQ51" s="11">
        <v>21.562854999999999</v>
      </c>
      <c r="AS51" s="11" t="s">
        <v>76</v>
      </c>
      <c r="AT51" s="11">
        <v>42</v>
      </c>
      <c r="AU51" s="11">
        <v>12.152296</v>
      </c>
      <c r="AV51" s="11">
        <v>6.3609419999999997</v>
      </c>
      <c r="AW51" s="11">
        <v>5.7913540000000001</v>
      </c>
      <c r="AX51" s="11">
        <v>47.656461</v>
      </c>
      <c r="BB51" s="51" t="s">
        <v>12</v>
      </c>
      <c r="BC51" s="39">
        <v>0.30606699999999998</v>
      </c>
      <c r="BD51" s="39">
        <v>-0.101518</v>
      </c>
      <c r="BE51" s="39">
        <v>-0.38867800000000002</v>
      </c>
      <c r="BF51" s="39">
        <v>4.0203000000000003E-2</v>
      </c>
      <c r="BG51" s="39">
        <v>-9.6877199999999997E-2</v>
      </c>
      <c r="BH51" s="39">
        <v>-6.9609599999999994E-2</v>
      </c>
      <c r="BI51" s="39">
        <v>0.163436</v>
      </c>
      <c r="BJ51" s="39">
        <v>0.18085999999999999</v>
      </c>
      <c r="BK51" s="39">
        <v>7.3713500000000001E-2</v>
      </c>
      <c r="BL51" s="39">
        <v>-0.22966900000000001</v>
      </c>
      <c r="BM51" s="39">
        <v>-0.293568</v>
      </c>
      <c r="BN51" s="39">
        <v>0.186144</v>
      </c>
      <c r="BQ51" s="53"/>
      <c r="BR51" s="53"/>
      <c r="BS51" s="53"/>
      <c r="BT51" s="53"/>
    </row>
    <row r="52" spans="2:72" x14ac:dyDescent="0.35">
      <c r="U52" s="11" t="s">
        <v>76</v>
      </c>
      <c r="V52" s="11">
        <v>61</v>
      </c>
      <c r="W52" s="11">
        <v>-9.2758230000000008</v>
      </c>
      <c r="X52" s="11">
        <v>-4.7306749999999997</v>
      </c>
      <c r="Y52" s="11">
        <v>4.5451480000000002</v>
      </c>
      <c r="Z52" s="18">
        <f t="shared" si="0"/>
        <v>0.48999943185634309</v>
      </c>
      <c r="AA52" s="11">
        <v>48.999941999999997</v>
      </c>
      <c r="AC52" s="11" t="s">
        <v>78</v>
      </c>
      <c r="AD52" s="11">
        <v>519</v>
      </c>
      <c r="AE52" s="11">
        <v>0.91169999999999995</v>
      </c>
      <c r="AF52" s="11">
        <v>0.43272500000000003</v>
      </c>
      <c r="AG52" s="11">
        <v>0.47897499999999998</v>
      </c>
      <c r="AH52" s="18">
        <f t="shared" si="1"/>
        <v>0.52536470330152463</v>
      </c>
      <c r="AI52" s="11">
        <v>52.536498999999999</v>
      </c>
      <c r="AK52" s="11" t="s">
        <v>83</v>
      </c>
      <c r="AL52" s="11">
        <v>302</v>
      </c>
      <c r="AM52" s="11">
        <v>17.227533999999999</v>
      </c>
      <c r="AN52" s="11">
        <v>18.880302</v>
      </c>
      <c r="AO52" s="11">
        <v>1.652768</v>
      </c>
      <c r="AP52" s="18">
        <f t="shared" si="2"/>
        <v>9.5937584566659406E-2</v>
      </c>
      <c r="AQ52" s="11">
        <v>9.5937579999999993</v>
      </c>
      <c r="AS52" s="11" t="s">
        <v>83</v>
      </c>
      <c r="AT52" s="11">
        <v>43</v>
      </c>
      <c r="AU52" s="11">
        <v>-6.3859719999999998</v>
      </c>
      <c r="AV52" s="11">
        <v>-6.6811600000000002</v>
      </c>
      <c r="AW52" s="11">
        <v>0.29518800000000001</v>
      </c>
      <c r="AX52" s="11">
        <v>4.6224420000000004</v>
      </c>
      <c r="BB52" s="51" t="s">
        <v>13</v>
      </c>
      <c r="BC52" s="39">
        <v>0.60488500000000001</v>
      </c>
      <c r="BD52" s="39">
        <v>-0.17755599999999999</v>
      </c>
      <c r="BE52" s="39">
        <v>0.215695</v>
      </c>
      <c r="BF52" s="39">
        <v>0.122739</v>
      </c>
      <c r="BG52" s="39">
        <v>-0.90568000000000004</v>
      </c>
      <c r="BH52" s="39">
        <v>-0.27630399999999999</v>
      </c>
      <c r="BI52" s="39">
        <v>0.52775899999999998</v>
      </c>
      <c r="BJ52" s="39">
        <v>-0.13546800000000001</v>
      </c>
      <c r="BK52" s="39">
        <v>-4.5524099999999998E-3</v>
      </c>
      <c r="BL52" s="39">
        <v>-0.21657199999999999</v>
      </c>
      <c r="BM52" s="39">
        <v>-0.205453</v>
      </c>
      <c r="BN52" s="39">
        <v>4.0326399999999998E-2</v>
      </c>
      <c r="BQ52" s="53"/>
      <c r="BR52" s="53"/>
      <c r="BS52" s="53"/>
      <c r="BT52" s="53"/>
    </row>
    <row r="53" spans="2:72" x14ac:dyDescent="0.35">
      <c r="U53" s="11" t="s">
        <v>76</v>
      </c>
      <c r="V53" s="11">
        <v>62</v>
      </c>
      <c r="W53" s="11">
        <v>-2.6714980000000002</v>
      </c>
      <c r="X53" s="11">
        <v>-2.4458319999999998</v>
      </c>
      <c r="Y53" s="11">
        <v>0.22566600000000001</v>
      </c>
      <c r="Z53" s="18">
        <f t="shared" si="0"/>
        <v>8.4471708382338292E-2</v>
      </c>
      <c r="AA53" s="11">
        <v>8.4471609999999995</v>
      </c>
      <c r="AC53" s="11" t="s">
        <v>78</v>
      </c>
      <c r="AD53" s="11">
        <v>1129</v>
      </c>
      <c r="AE53" s="11">
        <v>-28.851116000000001</v>
      </c>
      <c r="AF53" s="11">
        <v>-28.358062</v>
      </c>
      <c r="AG53" s="11">
        <v>0.49305399999999999</v>
      </c>
      <c r="AH53" s="18">
        <f t="shared" si="1"/>
        <v>1.7089598891079291E-2</v>
      </c>
      <c r="AI53" s="11">
        <v>1.70896</v>
      </c>
      <c r="AK53" s="11" t="s">
        <v>83</v>
      </c>
      <c r="AL53" s="11">
        <v>309</v>
      </c>
      <c r="AM53" s="11">
        <v>-3.9683290000000002</v>
      </c>
      <c r="AN53" s="11">
        <v>-7.1379099999999998</v>
      </c>
      <c r="AO53" s="11">
        <v>3.169581</v>
      </c>
      <c r="AP53" s="18">
        <f t="shared" si="2"/>
        <v>0.79871930981528994</v>
      </c>
      <c r="AQ53" s="11">
        <v>79.871917999999994</v>
      </c>
      <c r="AS53" s="11" t="s">
        <v>76</v>
      </c>
      <c r="AT53" s="11">
        <v>44</v>
      </c>
      <c r="AU53" s="11">
        <v>-7.6928099999999997</v>
      </c>
      <c r="AV53" s="11">
        <v>-5.3950630000000004</v>
      </c>
      <c r="AW53" s="11">
        <v>2.2977460000000001</v>
      </c>
      <c r="AX53" s="11">
        <v>29.868755</v>
      </c>
      <c r="BB53" s="51" t="s">
        <v>14</v>
      </c>
      <c r="BC53" s="39">
        <v>-2.09797E-2</v>
      </c>
      <c r="BD53" s="39">
        <v>-8.2138100000000006E-2</v>
      </c>
      <c r="BE53" s="39">
        <v>-0.47789300000000001</v>
      </c>
      <c r="BF53" s="39">
        <v>-8.4414799999999998E-2</v>
      </c>
      <c r="BG53" s="39">
        <v>-0.27758100000000002</v>
      </c>
      <c r="BH53" s="39">
        <v>-0.11590300000000001</v>
      </c>
      <c r="BI53" s="39">
        <v>5.7036099999999999E-2</v>
      </c>
      <c r="BJ53" s="39">
        <v>-0.115629</v>
      </c>
      <c r="BK53" s="39">
        <v>4.5817999999999998E-2</v>
      </c>
      <c r="BL53" s="39">
        <v>0.175509</v>
      </c>
      <c r="BM53" s="39">
        <v>6.1900299999999998E-2</v>
      </c>
      <c r="BN53" s="39">
        <v>4.1224299999999998E-2</v>
      </c>
      <c r="BQ53" s="53"/>
      <c r="BR53" s="53"/>
      <c r="BS53" s="53"/>
      <c r="BT53" s="53"/>
    </row>
    <row r="54" spans="2:72" x14ac:dyDescent="0.35">
      <c r="U54" s="11" t="s">
        <v>76</v>
      </c>
      <c r="V54" s="11">
        <v>64</v>
      </c>
      <c r="W54" s="11">
        <v>21.839341000000001</v>
      </c>
      <c r="X54" s="11">
        <v>20.926721000000001</v>
      </c>
      <c r="Y54" s="11">
        <v>0.91261999999999999</v>
      </c>
      <c r="Z54" s="18">
        <f t="shared" si="0"/>
        <v>4.1787890944145242E-2</v>
      </c>
      <c r="AA54" s="11">
        <v>4.1787900000000002</v>
      </c>
      <c r="AC54" s="11" t="s">
        <v>78</v>
      </c>
      <c r="AD54" s="11">
        <v>1373</v>
      </c>
      <c r="AE54" s="11">
        <v>-21.006336999999998</v>
      </c>
      <c r="AF54" s="11">
        <v>-21.504297999999999</v>
      </c>
      <c r="AG54" s="11">
        <v>0.49796099999999999</v>
      </c>
      <c r="AH54" s="18">
        <f t="shared" si="1"/>
        <v>2.3705275222424549E-2</v>
      </c>
      <c r="AI54" s="11">
        <v>2.3705289999999999</v>
      </c>
      <c r="AK54" s="11" t="s">
        <v>83</v>
      </c>
      <c r="AL54" s="11">
        <v>316</v>
      </c>
      <c r="AM54" s="11">
        <v>-14.985839</v>
      </c>
      <c r="AN54" s="11">
        <v>-17.611211000000001</v>
      </c>
      <c r="AO54" s="11">
        <v>2.625372</v>
      </c>
      <c r="AP54" s="18">
        <f t="shared" si="2"/>
        <v>0.17519019121985763</v>
      </c>
      <c r="AQ54" s="11">
        <v>17.519017999999999</v>
      </c>
      <c r="AS54" s="11" t="s">
        <v>76</v>
      </c>
      <c r="AT54" s="11">
        <v>45</v>
      </c>
      <c r="AU54" s="11">
        <v>-1.0400339999999999</v>
      </c>
      <c r="AV54" s="11">
        <v>2.9978370000000001</v>
      </c>
      <c r="AW54" s="11">
        <v>4.037871</v>
      </c>
      <c r="AX54" s="11" t="s">
        <v>77</v>
      </c>
      <c r="BB54" s="51" t="s">
        <v>15</v>
      </c>
      <c r="BC54" s="39">
        <v>-0.43482199999999999</v>
      </c>
      <c r="BD54" s="39">
        <v>0.10508099999999999</v>
      </c>
      <c r="BE54" s="39">
        <v>0.32860699999999998</v>
      </c>
      <c r="BF54" s="39">
        <v>-5.8872000000000001E-2</v>
      </c>
      <c r="BG54" s="39">
        <v>2.0618300000000001</v>
      </c>
      <c r="BH54" s="39">
        <v>0.180308</v>
      </c>
      <c r="BI54" s="39">
        <v>-0.168187</v>
      </c>
      <c r="BJ54" s="39">
        <v>-0.19039</v>
      </c>
      <c r="BK54" s="39">
        <v>5.06676E-3</v>
      </c>
      <c r="BL54" s="39">
        <v>-6.7260399999999998E-2</v>
      </c>
      <c r="BM54" s="39">
        <v>0.225853</v>
      </c>
      <c r="BN54" s="39">
        <v>-0.158613</v>
      </c>
      <c r="BQ54" s="53"/>
      <c r="BR54" s="53"/>
      <c r="BS54" s="53"/>
      <c r="BT54" s="53"/>
    </row>
    <row r="55" spans="2:72" x14ac:dyDescent="0.35">
      <c r="U55" s="11" t="s">
        <v>76</v>
      </c>
      <c r="V55" s="11">
        <v>65</v>
      </c>
      <c r="W55" s="11">
        <v>-2.763334</v>
      </c>
      <c r="X55" s="11">
        <v>0.77729700000000002</v>
      </c>
      <c r="Y55" s="11">
        <v>3.5406309999999999</v>
      </c>
      <c r="Z55" s="18">
        <f t="shared" si="0"/>
        <v>1.2812895581931101</v>
      </c>
      <c r="AA55" s="11" t="s">
        <v>77</v>
      </c>
      <c r="AC55" s="11" t="s">
        <v>78</v>
      </c>
      <c r="AD55" s="11">
        <v>198</v>
      </c>
      <c r="AE55" s="11">
        <v>0.150785</v>
      </c>
      <c r="AF55" s="11">
        <v>-0.35797200000000001</v>
      </c>
      <c r="AG55" s="11">
        <v>0.50875700000000001</v>
      </c>
      <c r="AH55" s="18">
        <f t="shared" si="1"/>
        <v>3.3740557747786584</v>
      </c>
      <c r="AI55" s="11" t="s">
        <v>77</v>
      </c>
      <c r="AK55" s="11" t="s">
        <v>83</v>
      </c>
      <c r="AL55" s="11">
        <v>323</v>
      </c>
      <c r="AM55" s="11">
        <v>-2.7870499999999998</v>
      </c>
      <c r="AN55" s="11">
        <v>-3.7921710000000002</v>
      </c>
      <c r="AO55" s="11">
        <v>1.0051220000000001</v>
      </c>
      <c r="AP55" s="18">
        <f t="shared" si="2"/>
        <v>0.36064010333506757</v>
      </c>
      <c r="AQ55" s="11">
        <v>36.064003</v>
      </c>
      <c r="AS55" s="11" t="s">
        <v>76</v>
      </c>
      <c r="AT55" s="11">
        <v>46</v>
      </c>
      <c r="AU55" s="11">
        <v>42.738494000000003</v>
      </c>
      <c r="AV55" s="11">
        <v>41.078215</v>
      </c>
      <c r="AW55" s="11">
        <v>1.6602790000000001</v>
      </c>
      <c r="AX55" s="11">
        <v>3.8847390000000002</v>
      </c>
      <c r="BB55" s="51" t="s">
        <v>16</v>
      </c>
      <c r="BC55" s="39">
        <v>-0.60205200000000003</v>
      </c>
      <c r="BD55" s="39">
        <v>0.17901700000000001</v>
      </c>
      <c r="BE55" s="39">
        <v>-4.6729199999999999E-2</v>
      </c>
      <c r="BF55" s="39">
        <v>0.20302500000000001</v>
      </c>
      <c r="BG55" s="39">
        <v>-0.401256</v>
      </c>
      <c r="BH55" s="39">
        <v>0.57869000000000004</v>
      </c>
      <c r="BI55" s="39">
        <v>-0.15709400000000001</v>
      </c>
      <c r="BJ55" s="39">
        <v>4.7484100000000001E-2</v>
      </c>
      <c r="BK55" s="39">
        <v>-0.138792</v>
      </c>
      <c r="BL55" s="39">
        <v>0.116801</v>
      </c>
      <c r="BM55" s="39">
        <v>-4.7013300000000001E-2</v>
      </c>
      <c r="BN55" s="39">
        <v>5.8248500000000002E-2</v>
      </c>
      <c r="BQ55" s="53"/>
      <c r="BR55" s="53"/>
      <c r="BS55" s="53"/>
      <c r="BT55" s="53"/>
    </row>
    <row r="56" spans="2:72" x14ac:dyDescent="0.35">
      <c r="U56" s="11" t="s">
        <v>76</v>
      </c>
      <c r="V56" s="11">
        <v>66</v>
      </c>
      <c r="W56" s="11">
        <v>7.4629669999999999</v>
      </c>
      <c r="X56" s="11">
        <v>8.515409</v>
      </c>
      <c r="Y56" s="11">
        <v>1.0524420000000001</v>
      </c>
      <c r="Z56" s="18">
        <f t="shared" si="0"/>
        <v>0.14102192867796415</v>
      </c>
      <c r="AA56" s="11">
        <v>14.102193</v>
      </c>
      <c r="AC56" s="11" t="s">
        <v>78</v>
      </c>
      <c r="AD56" s="11">
        <v>1677</v>
      </c>
      <c r="AE56" s="11">
        <v>-11.606952</v>
      </c>
      <c r="AF56" s="11">
        <v>-11.096973999999999</v>
      </c>
      <c r="AG56" s="11">
        <v>0.50997800000000004</v>
      </c>
      <c r="AH56" s="18">
        <f t="shared" si="1"/>
        <v>4.3937288618062696E-2</v>
      </c>
      <c r="AI56" s="11">
        <v>4.393732</v>
      </c>
      <c r="AK56" s="11" t="s">
        <v>83</v>
      </c>
      <c r="AL56" s="11">
        <v>333</v>
      </c>
      <c r="AM56" s="11">
        <v>-0.241728</v>
      </c>
      <c r="AN56" s="11">
        <v>-5.4387850000000002</v>
      </c>
      <c r="AO56" s="11">
        <v>5.197057</v>
      </c>
      <c r="AP56" s="18">
        <f t="shared" si="2"/>
        <v>21.499606996293355</v>
      </c>
      <c r="AQ56" s="11" t="s">
        <v>77</v>
      </c>
      <c r="AS56" s="11" t="s">
        <v>78</v>
      </c>
      <c r="AT56" s="11">
        <v>47</v>
      </c>
      <c r="AU56" s="11">
        <v>-6.9012339999999996</v>
      </c>
      <c r="AV56" s="11">
        <v>-12.017595</v>
      </c>
      <c r="AW56" s="11">
        <v>5.1163610000000004</v>
      </c>
      <c r="AX56" s="11">
        <v>74.136898000000002</v>
      </c>
      <c r="BB56" s="51" t="s">
        <v>17</v>
      </c>
      <c r="BC56" s="39">
        <v>0.21712000000000001</v>
      </c>
      <c r="BD56" s="39">
        <v>-9.3197000000000002E-2</v>
      </c>
      <c r="BE56" s="39">
        <v>0.25190000000000001</v>
      </c>
      <c r="BF56" s="39">
        <v>-4.2684699999999999E-3</v>
      </c>
      <c r="BG56" s="39">
        <v>1.75176</v>
      </c>
      <c r="BH56" s="39">
        <v>-0.30243199999999998</v>
      </c>
      <c r="BI56" s="39">
        <v>-0.108281</v>
      </c>
      <c r="BJ56" s="39">
        <v>6.6604300000000005E-2</v>
      </c>
      <c r="BK56" s="39">
        <v>-0.10145700000000001</v>
      </c>
      <c r="BL56" s="39">
        <v>6.8154299999999999E-3</v>
      </c>
      <c r="BM56" s="39">
        <v>0.104084</v>
      </c>
      <c r="BN56" s="39">
        <v>-4.1949300000000004E-3</v>
      </c>
      <c r="BQ56" s="53"/>
      <c r="BR56" s="53"/>
      <c r="BS56" s="53"/>
      <c r="BT56" s="53"/>
    </row>
    <row r="57" spans="2:72" x14ac:dyDescent="0.35">
      <c r="U57" s="11" t="s">
        <v>76</v>
      </c>
      <c r="V57" s="11">
        <v>67</v>
      </c>
      <c r="W57" s="11">
        <v>0.24215400000000001</v>
      </c>
      <c r="X57" s="11">
        <v>-3.9791850000000002</v>
      </c>
      <c r="Y57" s="11">
        <v>4.2213390000000004</v>
      </c>
      <c r="Z57" s="18">
        <f t="shared" si="0"/>
        <v>17.432456205555145</v>
      </c>
      <c r="AA57" s="11" t="s">
        <v>77</v>
      </c>
      <c r="AC57" s="11" t="s">
        <v>78</v>
      </c>
      <c r="AD57" s="11">
        <v>1732</v>
      </c>
      <c r="AE57" s="11">
        <v>0.45885500000000001</v>
      </c>
      <c r="AF57" s="11">
        <v>0.97443900000000006</v>
      </c>
      <c r="AG57" s="11">
        <v>0.51558400000000004</v>
      </c>
      <c r="AH57" s="18">
        <f t="shared" si="1"/>
        <v>1.123631648342069</v>
      </c>
      <c r="AI57" s="11" t="s">
        <v>77</v>
      </c>
      <c r="AK57" s="11" t="s">
        <v>83</v>
      </c>
      <c r="AL57" s="11">
        <v>337</v>
      </c>
      <c r="AM57" s="11">
        <v>-0.392013</v>
      </c>
      <c r="AN57" s="11">
        <v>-0.50318300000000005</v>
      </c>
      <c r="AO57" s="11">
        <v>0.11117</v>
      </c>
      <c r="AP57" s="18">
        <f t="shared" si="2"/>
        <v>0.28358753408687981</v>
      </c>
      <c r="AQ57" s="11">
        <v>28.358872999999999</v>
      </c>
      <c r="AS57" s="11" t="s">
        <v>76</v>
      </c>
      <c r="AT57" s="11">
        <v>48</v>
      </c>
      <c r="AU57" s="11">
        <v>34.554557000000003</v>
      </c>
      <c r="AV57" s="11">
        <v>31.044820000000001</v>
      </c>
      <c r="AW57" s="11">
        <v>3.5097369999999999</v>
      </c>
      <c r="AX57" s="11">
        <v>10.157088</v>
      </c>
      <c r="BB57" s="51" t="s">
        <v>18</v>
      </c>
      <c r="BC57" s="39">
        <v>1.51414</v>
      </c>
      <c r="BD57" s="39">
        <v>0.45808599999999999</v>
      </c>
      <c r="BE57" s="39">
        <v>-9.7543500000000005</v>
      </c>
      <c r="BF57" s="39">
        <v>-0.457542</v>
      </c>
      <c r="BG57" s="39">
        <v>4.7474699999999999</v>
      </c>
      <c r="BH57" s="39">
        <v>-2.59834E-2</v>
      </c>
      <c r="BI57" s="39">
        <v>0.15806500000000001</v>
      </c>
      <c r="BJ57" s="39">
        <v>0.28812900000000002</v>
      </c>
      <c r="BK57" s="39">
        <v>0.35650199999999999</v>
      </c>
      <c r="BL57" s="39">
        <v>-1.0670900000000001</v>
      </c>
      <c r="BM57" s="39">
        <v>-0.56084800000000001</v>
      </c>
      <c r="BN57" s="39">
        <v>-0.29939700000000002</v>
      </c>
      <c r="BQ57" s="53"/>
      <c r="BR57" s="53"/>
      <c r="BS57" s="53"/>
      <c r="BT57" s="53"/>
    </row>
    <row r="58" spans="2:72" x14ac:dyDescent="0.35">
      <c r="U58" s="11" t="s">
        <v>76</v>
      </c>
      <c r="V58" s="11">
        <v>69</v>
      </c>
      <c r="W58" s="11">
        <v>-14.801743</v>
      </c>
      <c r="X58" s="11">
        <v>-14.652773</v>
      </c>
      <c r="Y58" s="11">
        <v>0.14896999999999999</v>
      </c>
      <c r="Z58" s="18">
        <f t="shared" si="0"/>
        <v>1.0064355258701627E-2</v>
      </c>
      <c r="AA58" s="11">
        <v>1.006435</v>
      </c>
      <c r="AC58" s="11" t="s">
        <v>78</v>
      </c>
      <c r="AD58" s="11">
        <v>1811</v>
      </c>
      <c r="AE58" s="11">
        <v>-4.3958649999999997</v>
      </c>
      <c r="AF58" s="11">
        <v>-3.8785669999999999</v>
      </c>
      <c r="AG58" s="11">
        <v>0.51729800000000004</v>
      </c>
      <c r="AH58" s="18">
        <f t="shared" si="1"/>
        <v>0.1176783181467129</v>
      </c>
      <c r="AI58" s="11">
        <v>11.767833</v>
      </c>
      <c r="AK58" s="11" t="s">
        <v>83</v>
      </c>
      <c r="AL58" s="11">
        <v>346</v>
      </c>
      <c r="AM58" s="11">
        <v>6.2975880000000002</v>
      </c>
      <c r="AN58" s="11">
        <v>13.790606</v>
      </c>
      <c r="AO58" s="11">
        <v>7.4930180000000002</v>
      </c>
      <c r="AP58" s="18">
        <f t="shared" si="2"/>
        <v>1.1898234689217522</v>
      </c>
      <c r="AQ58" s="11" t="s">
        <v>77</v>
      </c>
      <c r="AS58" s="11" t="s">
        <v>76</v>
      </c>
      <c r="AT58" s="11">
        <v>49</v>
      </c>
      <c r="AU58" s="11">
        <v>3.6706859999999999</v>
      </c>
      <c r="AV58" s="11">
        <v>4.9672960000000002</v>
      </c>
      <c r="AW58" s="11">
        <v>1.29661</v>
      </c>
      <c r="AX58" s="11">
        <v>35.323371000000002</v>
      </c>
      <c r="BB58" s="51" t="s">
        <v>19</v>
      </c>
      <c r="BC58" s="39">
        <v>-2.9126300000000001</v>
      </c>
      <c r="BD58" s="39">
        <v>0.38283299999999998</v>
      </c>
      <c r="BE58" s="39">
        <v>2.9249200000000001E-3</v>
      </c>
      <c r="BF58" s="39">
        <v>0.43765599999999999</v>
      </c>
      <c r="BG58" s="39">
        <v>-1.64181</v>
      </c>
      <c r="BH58" s="39">
        <v>1.90707</v>
      </c>
      <c r="BI58" s="39">
        <v>-0.13946900000000001</v>
      </c>
      <c r="BJ58" s="39">
        <v>-1.0257499999999999</v>
      </c>
      <c r="BK58" s="39">
        <v>-3.5859500000000002E-2</v>
      </c>
      <c r="BL58" s="39">
        <v>-0.28429399999999999</v>
      </c>
      <c r="BM58" s="39">
        <v>0.89623399999999998</v>
      </c>
      <c r="BN58" s="39">
        <v>-0.36496200000000001</v>
      </c>
      <c r="BQ58" s="53"/>
      <c r="BR58" s="53"/>
      <c r="BS58" s="53"/>
      <c r="BT58" s="53"/>
    </row>
    <row r="59" spans="2:72" x14ac:dyDescent="0.35">
      <c r="U59" s="11" t="s">
        <v>76</v>
      </c>
      <c r="V59" s="11">
        <v>70</v>
      </c>
      <c r="W59" s="11">
        <v>1.025099</v>
      </c>
      <c r="X59" s="11">
        <v>-1.227975</v>
      </c>
      <c r="Y59" s="11">
        <v>2.2530739999999998</v>
      </c>
      <c r="Z59" s="18">
        <f t="shared" si="0"/>
        <v>2.197908689794839</v>
      </c>
      <c r="AA59" s="11" t="s">
        <v>77</v>
      </c>
      <c r="AC59" s="11" t="s">
        <v>78</v>
      </c>
      <c r="AD59" s="11">
        <v>24</v>
      </c>
      <c r="AE59" s="11">
        <v>-1.7799849999999999</v>
      </c>
      <c r="AF59" s="11">
        <v>-2.339054</v>
      </c>
      <c r="AG59" s="11">
        <v>0.55906900000000004</v>
      </c>
      <c r="AH59" s="18">
        <f t="shared" si="1"/>
        <v>0.31408635466029211</v>
      </c>
      <c r="AI59" s="11">
        <v>31.408650999999999</v>
      </c>
      <c r="AK59" s="11" t="s">
        <v>83</v>
      </c>
      <c r="AL59" s="11">
        <v>353</v>
      </c>
      <c r="AM59" s="11">
        <v>17.749981999999999</v>
      </c>
      <c r="AN59" s="11">
        <v>16.611649</v>
      </c>
      <c r="AO59" s="11">
        <v>1.138333</v>
      </c>
      <c r="AP59" s="18">
        <f t="shared" si="2"/>
        <v>6.4131501654480561E-2</v>
      </c>
      <c r="AQ59" s="11">
        <v>6.4131489999999998</v>
      </c>
      <c r="AS59" s="11" t="s">
        <v>76</v>
      </c>
      <c r="AT59" s="11">
        <v>50</v>
      </c>
      <c r="AU59" s="11">
        <v>-5.5950249999999997</v>
      </c>
      <c r="AV59" s="11">
        <v>-5.8513650000000004</v>
      </c>
      <c r="AW59" s="11">
        <v>0.25634000000000001</v>
      </c>
      <c r="AX59" s="11">
        <v>4.5815700000000001</v>
      </c>
      <c r="BB59" s="51" t="s">
        <v>20</v>
      </c>
      <c r="BC59" s="39">
        <v>1.45156</v>
      </c>
      <c r="BD59" s="39">
        <v>0.219083</v>
      </c>
      <c r="BE59" s="39">
        <v>0.35938599999999998</v>
      </c>
      <c r="BF59" s="39">
        <v>-2.8897800000000001E-2</v>
      </c>
      <c r="BG59" s="39">
        <v>-0.50897199999999998</v>
      </c>
      <c r="BH59" s="39">
        <v>-4.6156399999999998E-3</v>
      </c>
      <c r="BI59" s="39">
        <v>0.17546500000000001</v>
      </c>
      <c r="BJ59" s="39">
        <v>-0.45973000000000003</v>
      </c>
      <c r="BK59" s="39">
        <v>-0.180149</v>
      </c>
      <c r="BL59" s="39">
        <v>-0.47976400000000002</v>
      </c>
      <c r="BM59" s="39">
        <v>-6.7964399999999994E-2</v>
      </c>
      <c r="BN59" s="39">
        <v>0.228685</v>
      </c>
      <c r="BQ59" s="53"/>
      <c r="BR59" s="53"/>
      <c r="BS59" s="53"/>
      <c r="BT59" s="53"/>
    </row>
    <row r="60" spans="2:72" ht="15" thickBot="1" x14ac:dyDescent="0.4">
      <c r="U60" s="11" t="s">
        <v>76</v>
      </c>
      <c r="V60" s="11">
        <v>71</v>
      </c>
      <c r="W60" s="11">
        <v>37.512233999999999</v>
      </c>
      <c r="X60" s="11">
        <v>36.891173000000002</v>
      </c>
      <c r="Y60" s="11">
        <v>0.62106099999999997</v>
      </c>
      <c r="Z60" s="18">
        <f t="shared" si="0"/>
        <v>1.6556225363704012E-2</v>
      </c>
      <c r="AA60" s="11">
        <v>1.6556230000000001</v>
      </c>
      <c r="AC60" s="11" t="s">
        <v>78</v>
      </c>
      <c r="AD60" s="11">
        <v>1172</v>
      </c>
      <c r="AE60" s="11">
        <v>-10.167123</v>
      </c>
      <c r="AF60" s="11">
        <v>-9.5762870000000007</v>
      </c>
      <c r="AG60" s="11">
        <v>0.59083600000000003</v>
      </c>
      <c r="AH60" s="18">
        <f t="shared" si="1"/>
        <v>5.8112408003719439E-2</v>
      </c>
      <c r="AI60" s="11">
        <v>5.8112450000000004</v>
      </c>
      <c r="AK60" s="11" t="s">
        <v>83</v>
      </c>
      <c r="AL60" s="11">
        <v>361</v>
      </c>
      <c r="AM60" s="11">
        <v>-2.3859379999999999</v>
      </c>
      <c r="AN60" s="11">
        <v>-2.6152880000000001</v>
      </c>
      <c r="AO60" s="11">
        <v>0.22935</v>
      </c>
      <c r="AP60" s="18">
        <f t="shared" si="2"/>
        <v>9.6125716594479826E-2</v>
      </c>
      <c r="AQ60" s="11">
        <v>9.6125640000000008</v>
      </c>
      <c r="AS60" s="11" t="s">
        <v>76</v>
      </c>
      <c r="AT60" s="11">
        <v>51</v>
      </c>
      <c r="AU60" s="11">
        <v>-18.394606</v>
      </c>
      <c r="AV60" s="11">
        <v>-16.646097999999999</v>
      </c>
      <c r="AW60" s="11">
        <v>1.748508</v>
      </c>
      <c r="AX60" s="11">
        <v>9.5055479999999992</v>
      </c>
      <c r="BB60" s="29" t="s">
        <v>21</v>
      </c>
      <c r="BC60" s="41">
        <v>-0.78306600000000004</v>
      </c>
      <c r="BD60" s="41">
        <v>-0.68341099999999999</v>
      </c>
      <c r="BE60" s="41">
        <v>0.26426699999999997</v>
      </c>
      <c r="BF60" s="41">
        <v>0.28678399999999998</v>
      </c>
      <c r="BG60" s="41">
        <v>-2.1769500000000002</v>
      </c>
      <c r="BH60" s="41">
        <v>-1.8999599999999998E-2</v>
      </c>
      <c r="BI60" s="41">
        <v>-1.2513300000000001</v>
      </c>
      <c r="BJ60" s="41">
        <v>-0.62670099999999995</v>
      </c>
      <c r="BK60" s="41">
        <v>-7.2812299999999996E-2</v>
      </c>
      <c r="BL60" s="41">
        <v>1.95343</v>
      </c>
      <c r="BM60" s="41">
        <v>0.74065000000000003</v>
      </c>
      <c r="BN60" s="41">
        <v>2.99641E-2</v>
      </c>
      <c r="BQ60" s="53"/>
      <c r="BR60" s="53"/>
      <c r="BS60" s="53"/>
      <c r="BT60" s="53"/>
    </row>
    <row r="61" spans="2:72" ht="15" thickTop="1" x14ac:dyDescent="0.35">
      <c r="U61" s="11" t="s">
        <v>76</v>
      </c>
      <c r="V61" s="11">
        <v>73</v>
      </c>
      <c r="W61" s="11">
        <v>20.995466</v>
      </c>
      <c r="X61" s="11">
        <v>25.082224</v>
      </c>
      <c r="Y61" s="11">
        <v>4.0867579999999997</v>
      </c>
      <c r="Z61" s="18">
        <f t="shared" si="0"/>
        <v>0.19464954957417946</v>
      </c>
      <c r="AA61" s="11">
        <v>19.464953999999999</v>
      </c>
      <c r="AC61" s="11" t="s">
        <v>78</v>
      </c>
      <c r="AD61" s="11">
        <v>1045</v>
      </c>
      <c r="AE61" s="11">
        <v>-18.102039999999999</v>
      </c>
      <c r="AF61" s="11">
        <v>-18.704169</v>
      </c>
      <c r="AG61" s="11">
        <v>0.60212900000000003</v>
      </c>
      <c r="AH61" s="18">
        <f t="shared" si="1"/>
        <v>3.3263046595853288E-2</v>
      </c>
      <c r="AI61" s="11">
        <v>3.3263050000000001</v>
      </c>
      <c r="AK61" s="11" t="s">
        <v>83</v>
      </c>
      <c r="AL61" s="11">
        <v>368</v>
      </c>
      <c r="AM61" s="11">
        <v>-16.517697999999999</v>
      </c>
      <c r="AN61" s="11">
        <v>-14.551855</v>
      </c>
      <c r="AO61" s="11">
        <v>1.965843</v>
      </c>
      <c r="AP61" s="18">
        <f t="shared" si="2"/>
        <v>0.11901434449279798</v>
      </c>
      <c r="AQ61" s="11">
        <v>11.901434999999999</v>
      </c>
      <c r="AS61" s="11" t="s">
        <v>78</v>
      </c>
      <c r="AT61" s="11">
        <v>52</v>
      </c>
      <c r="AU61" s="11">
        <v>19.128321</v>
      </c>
      <c r="AV61" s="11">
        <v>14.819493</v>
      </c>
      <c r="AW61" s="11">
        <v>4.3088280000000001</v>
      </c>
      <c r="AX61" s="11">
        <v>22.52591</v>
      </c>
      <c r="BB61" s="31" t="s">
        <v>25</v>
      </c>
      <c r="BC61" s="43">
        <v>-4.7392700000000003</v>
      </c>
      <c r="BD61" s="43">
        <v>7.4215600000000004</v>
      </c>
      <c r="BE61" s="43">
        <v>-8.7245500000000007</v>
      </c>
      <c r="BF61" s="43">
        <v>-1.1154999999999999</v>
      </c>
      <c r="BG61" s="43">
        <v>0.55941799999999997</v>
      </c>
      <c r="BH61" s="43">
        <v>-7.4976299999999996E-2</v>
      </c>
      <c r="BI61" s="43">
        <v>0.37263099999999999</v>
      </c>
      <c r="BJ61" s="43">
        <v>-5.1824200000000001E-2</v>
      </c>
      <c r="BK61" s="43">
        <v>-1.2216899999999999</v>
      </c>
      <c r="BL61" s="43">
        <v>-1.2789299999999999</v>
      </c>
      <c r="BM61" s="43">
        <v>-0.32334499999999999</v>
      </c>
      <c r="BN61" s="43">
        <v>0.64320299999999997</v>
      </c>
      <c r="BQ61" s="53"/>
      <c r="BR61" s="53"/>
      <c r="BS61" s="53"/>
      <c r="BT61" s="53"/>
    </row>
    <row r="62" spans="2:72" x14ac:dyDescent="0.35">
      <c r="U62" s="11" t="s">
        <v>76</v>
      </c>
      <c r="V62" s="11">
        <v>75</v>
      </c>
      <c r="W62" s="11">
        <v>-12.52713</v>
      </c>
      <c r="X62" s="11">
        <v>-13.163181</v>
      </c>
      <c r="Y62" s="11">
        <v>0.63605100000000003</v>
      </c>
      <c r="Z62" s="18">
        <f t="shared" si="0"/>
        <v>5.0773880370044856E-2</v>
      </c>
      <c r="AA62" s="11">
        <v>5.0773859999999997</v>
      </c>
      <c r="AC62" s="11" t="s">
        <v>78</v>
      </c>
      <c r="AD62" s="11">
        <v>767</v>
      </c>
      <c r="AE62" s="11">
        <v>-13.279930999999999</v>
      </c>
      <c r="AF62" s="11">
        <v>-13.882326000000001</v>
      </c>
      <c r="AG62" s="11">
        <v>0.60239500000000001</v>
      </c>
      <c r="AH62" s="18">
        <f t="shared" si="1"/>
        <v>4.5361304964611639E-2</v>
      </c>
      <c r="AI62" s="11">
        <v>4.5361330000000004</v>
      </c>
      <c r="AK62" s="11" t="s">
        <v>83</v>
      </c>
      <c r="AL62" s="11">
        <v>376</v>
      </c>
      <c r="AM62" s="11">
        <v>13.318803000000001</v>
      </c>
      <c r="AN62" s="11">
        <v>17.337319999999998</v>
      </c>
      <c r="AO62" s="11">
        <v>4.0185170000000001</v>
      </c>
      <c r="AP62" s="18">
        <f t="shared" si="2"/>
        <v>0.30171757927495435</v>
      </c>
      <c r="AQ62" s="11">
        <v>30.171759999999999</v>
      </c>
      <c r="AS62" s="11" t="s">
        <v>76</v>
      </c>
      <c r="AT62" s="11">
        <v>53</v>
      </c>
      <c r="AU62" s="11">
        <v>6.123265</v>
      </c>
      <c r="AV62" s="11">
        <v>4.1586499999999997</v>
      </c>
      <c r="AW62" s="11">
        <v>1.964615</v>
      </c>
      <c r="AX62" s="11">
        <v>32.084429</v>
      </c>
      <c r="BB62" s="33"/>
      <c r="BC62" s="33"/>
      <c r="BD62" s="33"/>
      <c r="BE62" s="33"/>
      <c r="BF62" s="33"/>
      <c r="BG62" s="33"/>
      <c r="BH62" s="33"/>
      <c r="BI62" s="33"/>
      <c r="BJ62" s="33"/>
      <c r="BK62" s="33"/>
      <c r="BL62" s="33"/>
      <c r="BM62" s="33"/>
      <c r="BN62" s="33"/>
    </row>
    <row r="63" spans="2:72" x14ac:dyDescent="0.35">
      <c r="U63" s="11" t="s">
        <v>76</v>
      </c>
      <c r="V63" s="11">
        <v>76</v>
      </c>
      <c r="W63" s="11">
        <v>-6.9479449999999998</v>
      </c>
      <c r="X63" s="11">
        <v>-6.400423</v>
      </c>
      <c r="Y63" s="11">
        <v>0.54752199999999995</v>
      </c>
      <c r="Z63" s="18">
        <f t="shared" si="0"/>
        <v>7.8803444759565591E-2</v>
      </c>
      <c r="AA63" s="11">
        <v>7.8803470000000004</v>
      </c>
      <c r="AC63" s="11" t="s">
        <v>78</v>
      </c>
      <c r="AD63" s="11">
        <v>1527</v>
      </c>
      <c r="AE63" s="11">
        <v>-11.002973000000001</v>
      </c>
      <c r="AF63" s="11">
        <v>-11.633508000000001</v>
      </c>
      <c r="AG63" s="11">
        <v>0.63053499999999996</v>
      </c>
      <c r="AH63" s="18">
        <f t="shared" si="1"/>
        <v>5.7305875421124808E-2</v>
      </c>
      <c r="AI63" s="11">
        <v>5.7305849999999996</v>
      </c>
      <c r="AK63" s="11" t="s">
        <v>83</v>
      </c>
      <c r="AL63" s="11">
        <v>382</v>
      </c>
      <c r="AM63" s="11">
        <v>1.352484</v>
      </c>
      <c r="AN63" s="11">
        <v>6.3552400000000002</v>
      </c>
      <c r="AO63" s="11">
        <v>5.0027569999999999</v>
      </c>
      <c r="AP63" s="18">
        <f t="shared" si="2"/>
        <v>3.6989398765530681</v>
      </c>
      <c r="AQ63" s="11" t="s">
        <v>77</v>
      </c>
      <c r="AS63" s="11" t="s">
        <v>76</v>
      </c>
      <c r="AT63" s="11">
        <v>54</v>
      </c>
      <c r="AU63" s="11">
        <v>14.869593</v>
      </c>
      <c r="AV63" s="11">
        <v>13.337164</v>
      </c>
      <c r="AW63" s="11">
        <v>1.532429</v>
      </c>
      <c r="AX63" s="11">
        <v>10.305789000000001</v>
      </c>
      <c r="BB63" s="33"/>
      <c r="BC63" s="33"/>
      <c r="BD63" s="33"/>
      <c r="BE63" s="33"/>
      <c r="BF63" s="33"/>
      <c r="BG63" s="33"/>
      <c r="BH63" s="33"/>
      <c r="BI63" s="33"/>
      <c r="BJ63" s="33"/>
      <c r="BK63" s="33"/>
      <c r="BL63" s="33"/>
      <c r="BM63" s="33"/>
      <c r="BN63" s="33"/>
    </row>
    <row r="64" spans="2:72" ht="14.5" customHeight="1" x14ac:dyDescent="0.35">
      <c r="U64" s="11" t="s">
        <v>76</v>
      </c>
      <c r="V64" s="11">
        <v>77</v>
      </c>
      <c r="W64" s="11">
        <v>24.753564000000001</v>
      </c>
      <c r="X64" s="11">
        <v>21.215568999999999</v>
      </c>
      <c r="Y64" s="11">
        <v>3.537995</v>
      </c>
      <c r="Z64" s="18">
        <f t="shared" si="0"/>
        <v>0.14292871119488088</v>
      </c>
      <c r="AA64" s="11">
        <v>14.292871</v>
      </c>
      <c r="AC64" s="11" t="s">
        <v>78</v>
      </c>
      <c r="AD64" s="11">
        <v>420</v>
      </c>
      <c r="AE64" s="11">
        <v>-13.918718</v>
      </c>
      <c r="AF64" s="11">
        <v>-13.277241999999999</v>
      </c>
      <c r="AG64" s="11">
        <v>0.64147600000000005</v>
      </c>
      <c r="AH64" s="18">
        <f t="shared" si="1"/>
        <v>4.608729051051972E-2</v>
      </c>
      <c r="AI64" s="11">
        <v>4.6087300000000004</v>
      </c>
      <c r="AK64" s="11" t="s">
        <v>83</v>
      </c>
      <c r="AL64" s="11">
        <v>386</v>
      </c>
      <c r="AM64" s="11">
        <v>1.619885</v>
      </c>
      <c r="AN64" s="11">
        <v>1.517228</v>
      </c>
      <c r="AO64" s="11">
        <v>0.102656</v>
      </c>
      <c r="AP64" s="18">
        <f t="shared" si="2"/>
        <v>6.337239989258496E-2</v>
      </c>
      <c r="AQ64" s="11">
        <v>6.337262</v>
      </c>
      <c r="AS64" s="11" t="s">
        <v>83</v>
      </c>
      <c r="AT64" s="11">
        <v>55</v>
      </c>
      <c r="AU64" s="11">
        <v>10.360737</v>
      </c>
      <c r="AV64" s="11">
        <v>9.6691280000000006</v>
      </c>
      <c r="AW64" s="11">
        <v>0.69160900000000003</v>
      </c>
      <c r="AX64" s="11">
        <v>6.6752849999999997</v>
      </c>
      <c r="BB64" s="79" t="s">
        <v>131</v>
      </c>
      <c r="BC64" s="81" t="s">
        <v>133</v>
      </c>
      <c r="BD64" s="82"/>
      <c r="BE64" s="82"/>
      <c r="BF64" s="82"/>
      <c r="BG64" s="82"/>
      <c r="BH64" s="82"/>
      <c r="BI64" s="83"/>
      <c r="BJ64" s="33"/>
      <c r="BK64" s="33"/>
      <c r="BL64" s="33"/>
      <c r="BM64" s="33"/>
      <c r="BN64" s="33"/>
    </row>
    <row r="65" spans="2:66" x14ac:dyDescent="0.35">
      <c r="P65" s="17" t="s">
        <v>96</v>
      </c>
      <c r="Q65" s="15"/>
      <c r="R65" s="15" t="s">
        <v>89</v>
      </c>
      <c r="U65" s="11" t="s">
        <v>76</v>
      </c>
      <c r="V65" s="11">
        <v>78</v>
      </c>
      <c r="W65" s="11">
        <v>9.2889459999999993</v>
      </c>
      <c r="X65" s="11">
        <v>10.305202</v>
      </c>
      <c r="Y65" s="11">
        <v>1.016257</v>
      </c>
      <c r="Z65" s="18">
        <f t="shared" si="0"/>
        <v>0.10940498523729172</v>
      </c>
      <c r="AA65" s="11">
        <v>10.940493999999999</v>
      </c>
      <c r="AC65" s="11" t="s">
        <v>78</v>
      </c>
      <c r="AD65" s="11">
        <v>421</v>
      </c>
      <c r="AE65" s="11">
        <v>-14.971145</v>
      </c>
      <c r="AF65" s="11">
        <v>-14.329326</v>
      </c>
      <c r="AG65" s="11">
        <v>0.64181900000000003</v>
      </c>
      <c r="AH65" s="18">
        <f t="shared" si="1"/>
        <v>4.2870401696062661E-2</v>
      </c>
      <c r="AI65" s="11">
        <v>4.2870400000000002</v>
      </c>
      <c r="AK65" s="11" t="s">
        <v>83</v>
      </c>
      <c r="AL65" s="11">
        <v>393</v>
      </c>
      <c r="AM65" s="11">
        <v>25.510396</v>
      </c>
      <c r="AN65" s="11">
        <v>32.330255999999999</v>
      </c>
      <c r="AO65" s="11">
        <v>6.8198600000000003</v>
      </c>
      <c r="AP65" s="18">
        <f t="shared" si="2"/>
        <v>0.26733650077403737</v>
      </c>
      <c r="AQ65" s="11">
        <v>26.733651999999999</v>
      </c>
      <c r="AS65" s="11" t="s">
        <v>83</v>
      </c>
      <c r="AT65" s="11">
        <v>56</v>
      </c>
      <c r="AU65" s="11">
        <v>-7.1532960000000001</v>
      </c>
      <c r="AV65" s="11">
        <v>-8.0249760000000006</v>
      </c>
      <c r="AW65" s="11">
        <v>0.87168100000000004</v>
      </c>
      <c r="AX65" s="11">
        <v>12.185724</v>
      </c>
      <c r="BB65" s="80"/>
      <c r="BC65" s="37">
        <v>1</v>
      </c>
      <c r="BD65" s="38">
        <v>2</v>
      </c>
      <c r="BE65" s="37">
        <v>3</v>
      </c>
      <c r="BF65" s="38">
        <v>4</v>
      </c>
      <c r="BG65" s="38">
        <v>5</v>
      </c>
      <c r="BH65" s="38">
        <v>6</v>
      </c>
      <c r="BI65" s="38">
        <v>7</v>
      </c>
      <c r="BJ65" s="33"/>
      <c r="BK65" s="33"/>
      <c r="BL65" s="33"/>
      <c r="BM65" s="33"/>
      <c r="BN65" s="33"/>
    </row>
    <row r="66" spans="2:66" x14ac:dyDescent="0.35">
      <c r="P66" s="16" t="s">
        <v>90</v>
      </c>
      <c r="Q66" s="16"/>
      <c r="R66" s="10" t="s">
        <v>91</v>
      </c>
      <c r="U66" s="11" t="s">
        <v>76</v>
      </c>
      <c r="V66" s="11">
        <v>80</v>
      </c>
      <c r="W66" s="11">
        <v>7.6784790000000003</v>
      </c>
      <c r="X66" s="11">
        <v>7.5754359999999998</v>
      </c>
      <c r="Y66" s="11">
        <v>0.103043</v>
      </c>
      <c r="Z66" s="18">
        <f t="shared" si="0"/>
        <v>1.3419715024290617E-2</v>
      </c>
      <c r="AA66" s="11">
        <v>1.3419700000000001</v>
      </c>
      <c r="AC66" s="11" t="s">
        <v>78</v>
      </c>
      <c r="AD66" s="11">
        <v>553</v>
      </c>
      <c r="AE66" s="11">
        <v>12.702256999999999</v>
      </c>
      <c r="AF66" s="11">
        <v>12.038814</v>
      </c>
      <c r="AG66" s="11">
        <v>0.663443</v>
      </c>
      <c r="AH66" s="18">
        <f t="shared" si="1"/>
        <v>5.2230324106967763E-2</v>
      </c>
      <c r="AI66" s="11">
        <v>5.2230299999999996</v>
      </c>
      <c r="AK66" s="11" t="s">
        <v>83</v>
      </c>
      <c r="AL66" s="11">
        <v>399</v>
      </c>
      <c r="AM66" s="11">
        <v>5.6484579999999998</v>
      </c>
      <c r="AN66" s="11">
        <v>11.558789000000001</v>
      </c>
      <c r="AO66" s="11">
        <v>5.9103310000000002</v>
      </c>
      <c r="AP66" s="18">
        <f t="shared" si="2"/>
        <v>1.046361856634147</v>
      </c>
      <c r="AQ66" s="11" t="s">
        <v>77</v>
      </c>
      <c r="AS66" s="11" t="s">
        <v>78</v>
      </c>
      <c r="AT66" s="11">
        <v>57</v>
      </c>
      <c r="AU66" s="11">
        <v>-4.9952759999999996</v>
      </c>
      <c r="AV66" s="11">
        <v>-8.2032509999999998</v>
      </c>
      <c r="AW66" s="11">
        <v>3.2079740000000001</v>
      </c>
      <c r="AX66" s="11">
        <v>64.220157999999998</v>
      </c>
      <c r="BB66" s="38">
        <v>1</v>
      </c>
      <c r="BC66" s="39">
        <v>-6.4108500000000001E-3</v>
      </c>
      <c r="BD66" s="39">
        <v>0.69022700000000003</v>
      </c>
      <c r="BE66" s="39">
        <v>1.8801300000000001</v>
      </c>
      <c r="BF66" s="39">
        <v>-0.86561299999999997</v>
      </c>
      <c r="BG66" s="39">
        <v>-1.9632000000000001</v>
      </c>
      <c r="BH66" s="39">
        <v>0.70007399999999997</v>
      </c>
      <c r="BI66" s="39">
        <v>0.84011100000000005</v>
      </c>
      <c r="BJ66" s="33"/>
      <c r="BK66" s="33"/>
      <c r="BL66" s="33"/>
      <c r="BM66" s="33"/>
      <c r="BN66" s="33"/>
    </row>
    <row r="67" spans="2:66" x14ac:dyDescent="0.35">
      <c r="P67" s="10" t="s">
        <v>92</v>
      </c>
      <c r="Q67" s="10"/>
      <c r="R67" s="10" t="s">
        <v>87</v>
      </c>
      <c r="U67" s="11" t="s">
        <v>76</v>
      </c>
      <c r="V67" s="11">
        <v>81</v>
      </c>
      <c r="W67" s="11">
        <v>-7.8791739999999999</v>
      </c>
      <c r="X67" s="11">
        <v>-7.3777559999999998</v>
      </c>
      <c r="Y67" s="11">
        <v>0.501417</v>
      </c>
      <c r="Z67" s="18">
        <f t="shared" si="0"/>
        <v>6.3638269696798172E-2</v>
      </c>
      <c r="AA67" s="11">
        <v>6.363829</v>
      </c>
      <c r="AC67" s="11" t="s">
        <v>78</v>
      </c>
      <c r="AD67" s="11">
        <v>74</v>
      </c>
      <c r="AE67" s="11">
        <v>-25.80425</v>
      </c>
      <c r="AF67" s="11">
        <v>-25.133652000000001</v>
      </c>
      <c r="AG67" s="11">
        <v>0.67059800000000003</v>
      </c>
      <c r="AH67" s="18">
        <f t="shared" si="1"/>
        <v>2.5987889591830803E-2</v>
      </c>
      <c r="AI67" s="11">
        <v>2.5987879999999999</v>
      </c>
      <c r="AK67" s="11" t="s">
        <v>83</v>
      </c>
      <c r="AL67" s="11">
        <v>406</v>
      </c>
      <c r="AM67" s="11">
        <v>5.6132140000000001</v>
      </c>
      <c r="AN67" s="11">
        <v>3.0514359999999998</v>
      </c>
      <c r="AO67" s="11">
        <v>2.5617779999999999</v>
      </c>
      <c r="AP67" s="18">
        <f t="shared" si="2"/>
        <v>0.45638345518271706</v>
      </c>
      <c r="AQ67" s="11">
        <v>45.638339999999999</v>
      </c>
      <c r="AS67" s="11" t="s">
        <v>76</v>
      </c>
      <c r="AT67" s="11">
        <v>58</v>
      </c>
      <c r="AU67" s="11">
        <v>-13.925754</v>
      </c>
      <c r="AV67" s="11">
        <v>-13.551644</v>
      </c>
      <c r="AW67" s="11">
        <v>0.37411</v>
      </c>
      <c r="AX67" s="11">
        <v>2.686461</v>
      </c>
      <c r="BB67" s="38">
        <v>2</v>
      </c>
      <c r="BC67" s="39">
        <v>-1.1048199999999999</v>
      </c>
      <c r="BD67" s="39">
        <v>-1.25265</v>
      </c>
      <c r="BE67" s="39">
        <v>2.6304699999999999</v>
      </c>
      <c r="BF67" s="39">
        <v>-6.8131599999999999</v>
      </c>
      <c r="BG67" s="39">
        <v>2.19964</v>
      </c>
      <c r="BH67" s="39">
        <v>2.0647700000000002</v>
      </c>
      <c r="BI67" s="39">
        <v>-4.2436199999999999</v>
      </c>
      <c r="BJ67" s="33"/>
      <c r="BK67" s="33"/>
      <c r="BL67" s="33"/>
      <c r="BM67" s="33"/>
      <c r="BN67" s="33"/>
    </row>
    <row r="68" spans="2:66" x14ac:dyDescent="0.35">
      <c r="P68" s="10" t="s">
        <v>93</v>
      </c>
      <c r="Q68" s="10"/>
      <c r="R68" s="10" t="s">
        <v>94</v>
      </c>
      <c r="U68" s="11" t="s">
        <v>76</v>
      </c>
      <c r="V68" s="11">
        <v>83</v>
      </c>
      <c r="W68" s="11">
        <v>-7.1594699999999998</v>
      </c>
      <c r="X68" s="11">
        <v>-7.5268519999999999</v>
      </c>
      <c r="Y68" s="11">
        <v>0.36738199999999999</v>
      </c>
      <c r="Z68" s="18">
        <f t="shared" si="0"/>
        <v>5.1314133588100795E-2</v>
      </c>
      <c r="AA68" s="11">
        <v>5.1314169999999999</v>
      </c>
      <c r="AC68" s="11" t="s">
        <v>78</v>
      </c>
      <c r="AD68" s="11">
        <v>1834</v>
      </c>
      <c r="AE68" s="11">
        <v>-7.0437380000000003</v>
      </c>
      <c r="AF68" s="11">
        <v>-7.715497</v>
      </c>
      <c r="AG68" s="11">
        <v>0.671759</v>
      </c>
      <c r="AH68" s="18">
        <f t="shared" si="1"/>
        <v>9.536967445410377E-2</v>
      </c>
      <c r="AI68" s="11">
        <v>9.5369740000000007</v>
      </c>
      <c r="AK68" s="11" t="s">
        <v>83</v>
      </c>
      <c r="AL68" s="11">
        <v>419</v>
      </c>
      <c r="AM68" s="11">
        <v>-6.0832550000000003</v>
      </c>
      <c r="AN68" s="11">
        <v>-3.1394850000000001</v>
      </c>
      <c r="AO68" s="11">
        <v>2.9437700000000002</v>
      </c>
      <c r="AP68" s="18">
        <f t="shared" si="2"/>
        <v>0.48391362847685987</v>
      </c>
      <c r="AQ68" s="11">
        <v>48.391362000000001</v>
      </c>
      <c r="AS68" s="11" t="s">
        <v>76</v>
      </c>
      <c r="AT68" s="11">
        <v>59</v>
      </c>
      <c r="AU68" s="11">
        <v>25.078415</v>
      </c>
      <c r="AV68" s="11">
        <v>35.404107000000003</v>
      </c>
      <c r="AW68" s="11">
        <v>10.325692</v>
      </c>
      <c r="AX68" s="11">
        <v>41.173623999999997</v>
      </c>
      <c r="BB68" s="38">
        <v>3</v>
      </c>
      <c r="BC68" s="39">
        <v>3.7978700000000001</v>
      </c>
      <c r="BD68" s="39">
        <v>-0.49099300000000001</v>
      </c>
      <c r="BE68" s="39">
        <v>0.46369100000000002</v>
      </c>
      <c r="BF68" s="39">
        <v>5.2127100000000004</v>
      </c>
      <c r="BG68" s="39">
        <v>-1.6850799999999999</v>
      </c>
      <c r="BH68" s="39">
        <v>0.205979</v>
      </c>
      <c r="BI68" s="39">
        <v>3.9632800000000001</v>
      </c>
      <c r="BJ68" s="33"/>
      <c r="BK68" s="33"/>
      <c r="BL68" s="33"/>
      <c r="BM68" s="33"/>
      <c r="BN68" s="33"/>
    </row>
    <row r="69" spans="2:66" x14ac:dyDescent="0.35">
      <c r="P69" s="10" t="s">
        <v>95</v>
      </c>
      <c r="Q69" s="10"/>
      <c r="R69" s="10" t="s">
        <v>91</v>
      </c>
      <c r="U69" s="11" t="s">
        <v>76</v>
      </c>
      <c r="V69" s="11">
        <v>84</v>
      </c>
      <c r="W69" s="11">
        <v>-0.28403200000000001</v>
      </c>
      <c r="X69" s="11">
        <v>-3.545766</v>
      </c>
      <c r="Y69" s="11">
        <v>3.2617349999999998</v>
      </c>
      <c r="Z69" s="18">
        <f t="shared" si="0"/>
        <v>11.483688457638575</v>
      </c>
      <c r="AA69" s="11" t="s">
        <v>77</v>
      </c>
      <c r="AC69" s="11" t="s">
        <v>78</v>
      </c>
      <c r="AD69" s="11">
        <v>1620</v>
      </c>
      <c r="AE69" s="11">
        <v>-9.4063370000000006</v>
      </c>
      <c r="AF69" s="11">
        <v>-8.7324579999999994</v>
      </c>
      <c r="AG69" s="11">
        <v>0.67388000000000003</v>
      </c>
      <c r="AH69" s="18">
        <f t="shared" si="1"/>
        <v>7.1641064954402547E-2</v>
      </c>
      <c r="AI69" s="11">
        <v>7.1641009999999996</v>
      </c>
      <c r="AK69" s="11" t="s">
        <v>83</v>
      </c>
      <c r="AL69" s="11">
        <v>426</v>
      </c>
      <c r="AM69" s="11">
        <v>-0.51425699999999996</v>
      </c>
      <c r="AN69" s="11">
        <v>12.202581</v>
      </c>
      <c r="AO69" s="11">
        <v>12.716837999999999</v>
      </c>
      <c r="AP69" s="18">
        <f t="shared" si="2"/>
        <v>24.728565678250369</v>
      </c>
      <c r="AQ69" s="11" t="s">
        <v>77</v>
      </c>
      <c r="AS69" s="11" t="s">
        <v>76</v>
      </c>
      <c r="AT69" s="11">
        <v>60</v>
      </c>
      <c r="AU69" s="11">
        <v>-8.1048899999999993</v>
      </c>
      <c r="AV69" s="11">
        <v>-8.4596020000000003</v>
      </c>
      <c r="AW69" s="11">
        <v>0.35471200000000003</v>
      </c>
      <c r="AX69" s="11">
        <v>4.3765179999999999</v>
      </c>
      <c r="BB69" s="38">
        <v>4</v>
      </c>
      <c r="BC69" s="39">
        <v>-2.0289600000000001</v>
      </c>
      <c r="BD69" s="39">
        <v>-2.2325599999999999</v>
      </c>
      <c r="BE69" s="39">
        <v>1.5952900000000001</v>
      </c>
      <c r="BF69" s="39">
        <v>4.1493399999999996</v>
      </c>
      <c r="BG69" s="39">
        <v>-0.82603400000000005</v>
      </c>
      <c r="BH69" s="39">
        <v>-1.7539199999999999</v>
      </c>
      <c r="BI69" s="39">
        <v>2.5447700000000002</v>
      </c>
      <c r="BJ69" s="33"/>
      <c r="BK69" s="33"/>
      <c r="BL69" s="33"/>
      <c r="BM69" s="33"/>
      <c r="BN69" s="33"/>
    </row>
    <row r="70" spans="2:66" x14ac:dyDescent="0.35">
      <c r="U70" s="11" t="s">
        <v>76</v>
      </c>
      <c r="V70" s="11">
        <v>86</v>
      </c>
      <c r="W70" s="11">
        <v>-8.2463449999999998</v>
      </c>
      <c r="X70" s="11">
        <v>-10.102537</v>
      </c>
      <c r="Y70" s="11">
        <v>1.8561920000000001</v>
      </c>
      <c r="Z70" s="18">
        <f t="shared" si="0"/>
        <v>0.22509269258077369</v>
      </c>
      <c r="AA70" s="11">
        <v>22.509270000000001</v>
      </c>
      <c r="AC70" s="11" t="s">
        <v>78</v>
      </c>
      <c r="AD70" s="11">
        <v>802</v>
      </c>
      <c r="AE70" s="11">
        <v>-4.9272549999999997</v>
      </c>
      <c r="AF70" s="11">
        <v>-4.2531230000000004</v>
      </c>
      <c r="AG70" s="11">
        <v>0.67413199999999995</v>
      </c>
      <c r="AH70" s="18">
        <f t="shared" si="1"/>
        <v>0.13681694980267917</v>
      </c>
      <c r="AI70" s="11">
        <v>13.681687999999999</v>
      </c>
      <c r="AK70" s="11" t="s">
        <v>83</v>
      </c>
      <c r="AL70" s="11">
        <v>433</v>
      </c>
      <c r="AM70" s="11">
        <v>-14.314435</v>
      </c>
      <c r="AN70" s="11">
        <v>-13.774072</v>
      </c>
      <c r="AO70" s="11">
        <v>0.54036300000000004</v>
      </c>
      <c r="AP70" s="18">
        <f t="shared" si="2"/>
        <v>3.7749516484583572E-2</v>
      </c>
      <c r="AQ70" s="11">
        <v>3.7749510000000002</v>
      </c>
      <c r="AS70" s="11" t="s">
        <v>76</v>
      </c>
      <c r="AT70" s="11">
        <v>61</v>
      </c>
      <c r="AU70" s="11">
        <v>-9.2758230000000008</v>
      </c>
      <c r="AV70" s="11">
        <v>-4.7306749999999997</v>
      </c>
      <c r="AW70" s="11">
        <v>4.5451480000000002</v>
      </c>
      <c r="AX70" s="11">
        <v>48.999941999999997</v>
      </c>
      <c r="BB70" s="38">
        <v>5</v>
      </c>
      <c r="BC70" s="39">
        <v>0.72172400000000003</v>
      </c>
      <c r="BD70" s="39">
        <v>-8.6598999999999995E-2</v>
      </c>
      <c r="BE70" s="39">
        <v>6.1016099999999997E-2</v>
      </c>
      <c r="BF70" s="39">
        <v>0.85255800000000004</v>
      </c>
      <c r="BG70" s="39">
        <v>0.310365</v>
      </c>
      <c r="BH70" s="39">
        <v>-0.38442500000000002</v>
      </c>
      <c r="BI70" s="39">
        <v>0.166903</v>
      </c>
      <c r="BJ70" s="33"/>
      <c r="BK70" s="33"/>
      <c r="BL70" s="33"/>
      <c r="BM70" s="33"/>
      <c r="BN70" s="33"/>
    </row>
    <row r="71" spans="2:66" x14ac:dyDescent="0.35">
      <c r="U71" s="11" t="s">
        <v>76</v>
      </c>
      <c r="V71" s="11">
        <v>87</v>
      </c>
      <c r="W71" s="11">
        <v>6.8693879999999998</v>
      </c>
      <c r="X71" s="11">
        <v>6.2837180000000004</v>
      </c>
      <c r="Y71" s="11">
        <v>0.58567000000000002</v>
      </c>
      <c r="Z71" s="18">
        <f t="shared" si="0"/>
        <v>8.525795893316844E-2</v>
      </c>
      <c r="AA71" s="11">
        <v>8.5257919999999991</v>
      </c>
      <c r="AC71" s="11" t="s">
        <v>78</v>
      </c>
      <c r="AD71" s="11">
        <v>1817</v>
      </c>
      <c r="AE71" s="11">
        <v>-24.855931000000002</v>
      </c>
      <c r="AF71" s="11">
        <v>-24.173266000000002</v>
      </c>
      <c r="AG71" s="11">
        <v>0.68266499999999997</v>
      </c>
      <c r="AH71" s="18">
        <f t="shared" si="1"/>
        <v>2.7464873474262536E-2</v>
      </c>
      <c r="AI71" s="11">
        <v>2.746486</v>
      </c>
      <c r="AK71" s="11" t="s">
        <v>83</v>
      </c>
      <c r="AL71" s="11">
        <v>436</v>
      </c>
      <c r="AM71" s="11">
        <v>8.5670999999999999</v>
      </c>
      <c r="AN71" s="11">
        <v>12.168367999999999</v>
      </c>
      <c r="AO71" s="11">
        <v>3.6012680000000001</v>
      </c>
      <c r="AP71" s="18">
        <f t="shared" si="2"/>
        <v>0.4203602152420306</v>
      </c>
      <c r="AQ71" s="11">
        <v>42.036020999999998</v>
      </c>
      <c r="AS71" s="11" t="s">
        <v>76</v>
      </c>
      <c r="AT71" s="11">
        <v>62</v>
      </c>
      <c r="AU71" s="11">
        <v>-2.6714980000000002</v>
      </c>
      <c r="AV71" s="11">
        <v>-2.4458319999999998</v>
      </c>
      <c r="AW71" s="11">
        <v>0.22566600000000001</v>
      </c>
      <c r="AX71" s="11">
        <v>8.4471609999999995</v>
      </c>
      <c r="BB71" s="38">
        <v>6</v>
      </c>
      <c r="BC71" s="39">
        <v>2.5010400000000002</v>
      </c>
      <c r="BD71" s="39">
        <v>0.90788500000000005</v>
      </c>
      <c r="BE71" s="39">
        <v>1.94347</v>
      </c>
      <c r="BF71" s="39">
        <v>3.9687399999999999</v>
      </c>
      <c r="BG71" s="39">
        <v>-2.2365900000000001</v>
      </c>
      <c r="BH71" s="39">
        <v>0.20255600000000001</v>
      </c>
      <c r="BI71" s="39">
        <v>0.70661099999999999</v>
      </c>
      <c r="BJ71" s="33"/>
      <c r="BK71" s="33"/>
      <c r="BL71" s="33"/>
      <c r="BM71" s="33"/>
      <c r="BN71" s="33"/>
    </row>
    <row r="72" spans="2:66" x14ac:dyDescent="0.35">
      <c r="U72" s="11" t="s">
        <v>76</v>
      </c>
      <c r="V72" s="11">
        <v>88</v>
      </c>
      <c r="W72" s="11">
        <v>22.384395999999999</v>
      </c>
      <c r="X72" s="11">
        <v>21.314091000000001</v>
      </c>
      <c r="Y72" s="11">
        <v>1.0703050000000001</v>
      </c>
      <c r="Z72" s="18">
        <f t="shared" si="0"/>
        <v>4.7814781332496087E-2</v>
      </c>
      <c r="AA72" s="11">
        <v>4.7814779999999999</v>
      </c>
      <c r="AC72" s="11" t="s">
        <v>78</v>
      </c>
      <c r="AD72" s="11">
        <v>320</v>
      </c>
      <c r="AE72" s="11">
        <v>-7.5736509999999999</v>
      </c>
      <c r="AF72" s="11">
        <v>-8.2594809999999992</v>
      </c>
      <c r="AG72" s="11">
        <v>0.68583000000000005</v>
      </c>
      <c r="AH72" s="18">
        <f t="shared" si="1"/>
        <v>9.0554740375546755E-2</v>
      </c>
      <c r="AI72" s="11">
        <v>9.0554679999999994</v>
      </c>
      <c r="AK72" s="11" t="s">
        <v>83</v>
      </c>
      <c r="AL72" s="11">
        <v>441</v>
      </c>
      <c r="AM72" s="11">
        <v>32.129623000000002</v>
      </c>
      <c r="AN72" s="11">
        <v>35.934750000000001</v>
      </c>
      <c r="AO72" s="11">
        <v>3.8051270000000001</v>
      </c>
      <c r="AP72" s="18">
        <f t="shared" si="2"/>
        <v>0.11843049014300604</v>
      </c>
      <c r="AQ72" s="11">
        <v>11.84305</v>
      </c>
      <c r="AS72" s="11" t="s">
        <v>83</v>
      </c>
      <c r="AT72" s="11">
        <v>63</v>
      </c>
      <c r="AU72" s="11">
        <v>-5.9188010000000002</v>
      </c>
      <c r="AV72" s="11">
        <v>-2.4940319999999998</v>
      </c>
      <c r="AW72" s="11">
        <v>3.424769</v>
      </c>
      <c r="AX72" s="11">
        <v>57.862549999999999</v>
      </c>
      <c r="BB72" s="38">
        <v>7</v>
      </c>
      <c r="BC72" s="39">
        <v>3.1499299999999999</v>
      </c>
      <c r="BD72" s="39">
        <v>1.0933500000000001E-2</v>
      </c>
      <c r="BE72" s="39">
        <v>-2.3021400000000001</v>
      </c>
      <c r="BF72" s="39">
        <v>4.63924</v>
      </c>
      <c r="BG72" s="39">
        <v>-1.3468100000000001</v>
      </c>
      <c r="BH72" s="39">
        <v>1.5237400000000001</v>
      </c>
      <c r="BI72" s="39">
        <v>3.67198</v>
      </c>
      <c r="BJ72" s="33"/>
      <c r="BK72" s="33"/>
      <c r="BL72" s="33"/>
      <c r="BM72" s="33"/>
      <c r="BN72" s="33"/>
    </row>
    <row r="73" spans="2:66" x14ac:dyDescent="0.35">
      <c r="U73" s="11" t="s">
        <v>76</v>
      </c>
      <c r="V73" s="11">
        <v>89</v>
      </c>
      <c r="W73" s="11">
        <v>-4.9977720000000003</v>
      </c>
      <c r="X73" s="11">
        <v>-5.650226</v>
      </c>
      <c r="Y73" s="11">
        <v>0.65245399999999998</v>
      </c>
      <c r="Z73" s="18">
        <f t="shared" ref="Z73:Z136" si="3">ABS(Y73/W73)</f>
        <v>0.13054897262220044</v>
      </c>
      <c r="AA73" s="11">
        <v>13.054892000000001</v>
      </c>
      <c r="AC73" s="11" t="s">
        <v>78</v>
      </c>
      <c r="AD73" s="11">
        <v>921</v>
      </c>
      <c r="AE73" s="11">
        <v>-4.6801430000000002</v>
      </c>
      <c r="AF73" s="11">
        <v>-3.9906220000000001</v>
      </c>
      <c r="AG73" s="11">
        <v>0.68952100000000005</v>
      </c>
      <c r="AH73" s="18">
        <f t="shared" ref="AH73:AH136" si="4">ABS(AG73/AE73)</f>
        <v>0.14732904528771879</v>
      </c>
      <c r="AI73" s="11">
        <v>14.732913999999999</v>
      </c>
      <c r="AK73" s="11" t="s">
        <v>83</v>
      </c>
      <c r="AL73" s="11">
        <v>450</v>
      </c>
      <c r="AM73" s="11">
        <v>21.001667000000001</v>
      </c>
      <c r="AN73" s="11">
        <v>26.433024</v>
      </c>
      <c r="AO73" s="11">
        <v>5.4313570000000002</v>
      </c>
      <c r="AP73" s="18">
        <f t="shared" si="2"/>
        <v>0.25861551847289072</v>
      </c>
      <c r="AQ73" s="11">
        <v>25.861552</v>
      </c>
      <c r="AS73" s="11" t="s">
        <v>76</v>
      </c>
      <c r="AT73" s="11">
        <v>64</v>
      </c>
      <c r="AU73" s="11">
        <v>21.839341000000001</v>
      </c>
      <c r="AV73" s="11">
        <v>20.926721000000001</v>
      </c>
      <c r="AW73" s="11">
        <v>0.91261999999999999</v>
      </c>
      <c r="AX73" s="11">
        <v>4.1787900000000002</v>
      </c>
      <c r="BB73" s="38">
        <v>8</v>
      </c>
      <c r="BC73" s="39">
        <v>2.4103699999999999</v>
      </c>
      <c r="BD73" s="39">
        <v>-0.32962799999999998</v>
      </c>
      <c r="BE73" s="39">
        <v>-3.86721</v>
      </c>
      <c r="BF73" s="39">
        <v>4.0582399999999996</v>
      </c>
      <c r="BG73" s="39">
        <v>-2.56006</v>
      </c>
      <c r="BH73" s="39">
        <v>0.83725499999999997</v>
      </c>
      <c r="BI73" s="39">
        <v>2.8264200000000002</v>
      </c>
      <c r="BJ73" s="33"/>
      <c r="BK73" s="33"/>
      <c r="BL73" s="33"/>
      <c r="BM73" s="33"/>
      <c r="BN73" s="33"/>
    </row>
    <row r="74" spans="2:66" x14ac:dyDescent="0.35">
      <c r="U74" s="11" t="s">
        <v>76</v>
      </c>
      <c r="V74" s="11">
        <v>91</v>
      </c>
      <c r="W74" s="11">
        <v>-25.440138000000001</v>
      </c>
      <c r="X74" s="11">
        <v>-23.603102</v>
      </c>
      <c r="Y74" s="11">
        <v>1.8370359999999999</v>
      </c>
      <c r="Z74" s="18">
        <f t="shared" si="3"/>
        <v>7.2210142885231199E-2</v>
      </c>
      <c r="AA74" s="11">
        <v>7.2210159999999997</v>
      </c>
      <c r="AC74" s="11" t="s">
        <v>78</v>
      </c>
      <c r="AD74" s="11">
        <v>1440</v>
      </c>
      <c r="AE74" s="11">
        <v>-4.0728540000000004</v>
      </c>
      <c r="AF74" s="11">
        <v>-3.3736229999999998</v>
      </c>
      <c r="AG74" s="11">
        <v>0.69923000000000002</v>
      </c>
      <c r="AH74" s="18">
        <f t="shared" si="4"/>
        <v>0.17168059547432832</v>
      </c>
      <c r="AI74" s="11">
        <v>17.16807</v>
      </c>
      <c r="AK74" s="11" t="s">
        <v>83</v>
      </c>
      <c r="AL74" s="11">
        <v>458</v>
      </c>
      <c r="AM74" s="11">
        <v>-5.5364570000000004</v>
      </c>
      <c r="AN74" s="11">
        <v>-7.9750199999999998</v>
      </c>
      <c r="AO74" s="11">
        <v>2.438564</v>
      </c>
      <c r="AP74" s="18">
        <f t="shared" ref="AP74:AP137" si="5">ABS(AO74/AM74)</f>
        <v>0.44045569215113561</v>
      </c>
      <c r="AQ74" s="11">
        <v>44.045563000000001</v>
      </c>
      <c r="AS74" s="11" t="s">
        <v>76</v>
      </c>
      <c r="AT74" s="11">
        <v>65</v>
      </c>
      <c r="AU74" s="11">
        <v>-2.763334</v>
      </c>
      <c r="AV74" s="11">
        <v>0.77729700000000002</v>
      </c>
      <c r="AW74" s="11">
        <v>3.5406309999999999</v>
      </c>
      <c r="AX74" s="11" t="s">
        <v>77</v>
      </c>
      <c r="BB74" s="38">
        <v>9</v>
      </c>
      <c r="BC74" s="39">
        <v>-1.9102399999999999</v>
      </c>
      <c r="BD74" s="39">
        <v>-2.11138</v>
      </c>
      <c r="BE74" s="39">
        <v>-2.0716399999999999</v>
      </c>
      <c r="BF74" s="39">
        <v>5.1167899999999999</v>
      </c>
      <c r="BG74" s="39">
        <v>-1.42127</v>
      </c>
      <c r="BH74" s="39">
        <v>-0.97256500000000001</v>
      </c>
      <c r="BI74" s="39">
        <v>3.8675999999999999</v>
      </c>
      <c r="BJ74" s="33"/>
      <c r="BK74" s="33"/>
      <c r="BL74" s="33"/>
      <c r="BM74" s="33"/>
      <c r="BN74" s="33"/>
    </row>
    <row r="75" spans="2:66" x14ac:dyDescent="0.35">
      <c r="U75" s="11" t="s">
        <v>76</v>
      </c>
      <c r="V75" s="11">
        <v>94</v>
      </c>
      <c r="W75" s="11">
        <v>-3.0424509999999998</v>
      </c>
      <c r="X75" s="11">
        <v>-6.2848550000000003</v>
      </c>
      <c r="Y75" s="11">
        <v>3.2424040000000001</v>
      </c>
      <c r="Z75" s="18">
        <f t="shared" si="3"/>
        <v>1.0657210255810201</v>
      </c>
      <c r="AA75" s="11" t="s">
        <v>77</v>
      </c>
      <c r="AC75" s="11" t="s">
        <v>78</v>
      </c>
      <c r="AD75" s="11">
        <v>430</v>
      </c>
      <c r="AE75" s="11">
        <v>-19.859331999999998</v>
      </c>
      <c r="AF75" s="11">
        <v>-20.576433999999999</v>
      </c>
      <c r="AG75" s="11">
        <v>0.71710200000000002</v>
      </c>
      <c r="AH75" s="18">
        <f t="shared" si="4"/>
        <v>3.6109069529629702E-2</v>
      </c>
      <c r="AI75" s="11">
        <v>3.6109070000000001</v>
      </c>
      <c r="AK75" s="11" t="s">
        <v>83</v>
      </c>
      <c r="AL75" s="11">
        <v>464</v>
      </c>
      <c r="AM75" s="11">
        <v>-21.297566</v>
      </c>
      <c r="AN75" s="11">
        <v>-16.827051999999998</v>
      </c>
      <c r="AO75" s="11">
        <v>4.4705139999999997</v>
      </c>
      <c r="AP75" s="18">
        <f t="shared" si="5"/>
        <v>0.20990727297194428</v>
      </c>
      <c r="AQ75" s="11">
        <v>20.990729000000002</v>
      </c>
      <c r="AS75" s="11" t="s">
        <v>76</v>
      </c>
      <c r="AT75" s="11">
        <v>66</v>
      </c>
      <c r="AU75" s="11">
        <v>7.4629669999999999</v>
      </c>
      <c r="AV75" s="11">
        <v>8.515409</v>
      </c>
      <c r="AW75" s="11">
        <v>1.0524420000000001</v>
      </c>
      <c r="AX75" s="11">
        <v>14.102193</v>
      </c>
      <c r="BB75" s="38">
        <v>10</v>
      </c>
      <c r="BC75" s="39">
        <v>1.2028300000000001</v>
      </c>
      <c r="BD75" s="39">
        <v>-1.7910200000000001</v>
      </c>
      <c r="BE75" s="39">
        <v>0.12353</v>
      </c>
      <c r="BF75" s="39">
        <v>3.14839</v>
      </c>
      <c r="BG75" s="39">
        <v>0.72654799999999997</v>
      </c>
      <c r="BH75" s="39">
        <v>-7.9462900000000003E-2</v>
      </c>
      <c r="BI75" s="39">
        <v>0.32785500000000001</v>
      </c>
      <c r="BJ75" s="33"/>
      <c r="BK75" s="33"/>
      <c r="BL75" s="33"/>
      <c r="BM75" s="33"/>
      <c r="BN75" s="33"/>
    </row>
    <row r="76" spans="2:66" x14ac:dyDescent="0.35">
      <c r="U76" s="11" t="s">
        <v>76</v>
      </c>
      <c r="V76" s="11">
        <v>95</v>
      </c>
      <c r="W76" s="11">
        <v>28.809301000000001</v>
      </c>
      <c r="X76" s="11">
        <v>24.920351</v>
      </c>
      <c r="Y76" s="11">
        <v>3.8889499999999999</v>
      </c>
      <c r="Z76" s="18">
        <f t="shared" si="3"/>
        <v>0.13498939109977018</v>
      </c>
      <c r="AA76" s="11">
        <v>13.498938000000001</v>
      </c>
      <c r="AC76" s="11" t="s">
        <v>78</v>
      </c>
      <c r="AD76" s="11">
        <v>509</v>
      </c>
      <c r="AE76" s="11">
        <v>-4.5439670000000003</v>
      </c>
      <c r="AF76" s="11">
        <v>-3.8127879999999998</v>
      </c>
      <c r="AG76" s="11">
        <v>0.73117900000000002</v>
      </c>
      <c r="AH76" s="18">
        <f t="shared" si="4"/>
        <v>0.16091204007423468</v>
      </c>
      <c r="AI76" s="11">
        <v>16.091201000000002</v>
      </c>
      <c r="AK76" s="11" t="s">
        <v>83</v>
      </c>
      <c r="AL76" s="11">
        <v>475</v>
      </c>
      <c r="AM76" s="11">
        <v>-2.2467700000000002</v>
      </c>
      <c r="AN76" s="11">
        <v>-1.7855989999999999</v>
      </c>
      <c r="AO76" s="11">
        <v>0.46117000000000002</v>
      </c>
      <c r="AP76" s="18">
        <f t="shared" si="5"/>
        <v>0.20525910529337671</v>
      </c>
      <c r="AQ76" s="11">
        <v>20.525925999999998</v>
      </c>
      <c r="AS76" s="11" t="s">
        <v>76</v>
      </c>
      <c r="AT76" s="11">
        <v>67</v>
      </c>
      <c r="AU76" s="11">
        <v>0.24215400000000001</v>
      </c>
      <c r="AV76" s="11">
        <v>-3.9791850000000002</v>
      </c>
      <c r="AW76" s="11">
        <v>4.2213390000000004</v>
      </c>
      <c r="AX76" s="11" t="s">
        <v>77</v>
      </c>
      <c r="BB76" s="38">
        <v>11</v>
      </c>
      <c r="BC76" s="39">
        <v>-2.7976000000000001</v>
      </c>
      <c r="BD76" s="39">
        <v>0.59204999999999997</v>
      </c>
      <c r="BE76" s="39">
        <v>-4.1548699999999998</v>
      </c>
      <c r="BF76" s="39">
        <v>6.2345899999999999</v>
      </c>
      <c r="BG76" s="39">
        <v>-1.5334000000000001</v>
      </c>
      <c r="BH76" s="39">
        <v>-0.42237400000000003</v>
      </c>
      <c r="BI76" s="39">
        <v>2.9163000000000001</v>
      </c>
      <c r="BJ76" s="33"/>
      <c r="BK76" s="33"/>
      <c r="BL76" s="33"/>
      <c r="BM76" s="33"/>
      <c r="BN76" s="33"/>
    </row>
    <row r="77" spans="2:66" ht="15" thickBot="1" x14ac:dyDescent="0.4">
      <c r="B77" t="s">
        <v>66</v>
      </c>
      <c r="U77" s="11" t="s">
        <v>76</v>
      </c>
      <c r="V77" s="11">
        <v>96</v>
      </c>
      <c r="W77" s="11">
        <v>-13.874354</v>
      </c>
      <c r="X77" s="11">
        <v>-15.075188000000001</v>
      </c>
      <c r="Y77" s="11">
        <v>1.200834</v>
      </c>
      <c r="Z77" s="18">
        <f t="shared" si="3"/>
        <v>8.6550624266902798E-2</v>
      </c>
      <c r="AA77" s="11">
        <v>8.6550639999999994</v>
      </c>
      <c r="AC77" s="11" t="s">
        <v>78</v>
      </c>
      <c r="AD77" s="11">
        <v>1271</v>
      </c>
      <c r="AE77" s="11">
        <v>-0.41512900000000003</v>
      </c>
      <c r="AF77" s="11">
        <v>-1.1903079999999999</v>
      </c>
      <c r="AG77" s="11">
        <v>0.77517899999999995</v>
      </c>
      <c r="AH77" s="18">
        <f t="shared" si="4"/>
        <v>1.8673207605346769</v>
      </c>
      <c r="AI77" s="11" t="s">
        <v>77</v>
      </c>
      <c r="AK77" s="11" t="s">
        <v>83</v>
      </c>
      <c r="AL77" s="11">
        <v>477</v>
      </c>
      <c r="AM77" s="11">
        <v>-7.2541640000000003</v>
      </c>
      <c r="AN77" s="11">
        <v>-7.1107250000000004</v>
      </c>
      <c r="AO77" s="11">
        <v>0.14344000000000001</v>
      </c>
      <c r="AP77" s="18">
        <f t="shared" si="5"/>
        <v>1.9773470795532058E-2</v>
      </c>
      <c r="AQ77" s="11">
        <v>1.9773430000000001</v>
      </c>
      <c r="AS77" s="11" t="s">
        <v>78</v>
      </c>
      <c r="AT77" s="11">
        <v>68</v>
      </c>
      <c r="AU77" s="11">
        <v>19.015865000000002</v>
      </c>
      <c r="AV77" s="11">
        <v>17.935828999999998</v>
      </c>
      <c r="AW77" s="11">
        <v>1.080036</v>
      </c>
      <c r="AX77" s="11">
        <v>5.6796559999999996</v>
      </c>
      <c r="BB77" s="40">
        <v>12</v>
      </c>
      <c r="BC77" s="41">
        <v>-0.89069799999999999</v>
      </c>
      <c r="BD77" s="41">
        <v>2.1121400000000001</v>
      </c>
      <c r="BE77" s="41">
        <v>0.823994</v>
      </c>
      <c r="BF77" s="41">
        <v>-2.2379799999999999</v>
      </c>
      <c r="BG77" s="41">
        <v>-2.2474999999999998E-2</v>
      </c>
      <c r="BH77" s="41">
        <v>1.1762699999999999</v>
      </c>
      <c r="BI77" s="41">
        <v>-1.7970200000000001</v>
      </c>
      <c r="BJ77" s="33"/>
      <c r="BK77" s="33"/>
      <c r="BL77" s="33"/>
      <c r="BM77" s="33"/>
      <c r="BN77" s="33"/>
    </row>
    <row r="78" spans="2:66" ht="15" thickTop="1" x14ac:dyDescent="0.35">
      <c r="B78" s="11"/>
      <c r="C78" s="11" t="s">
        <v>72</v>
      </c>
      <c r="D78" s="11" t="s">
        <v>73</v>
      </c>
      <c r="E78" s="11" t="s">
        <v>74</v>
      </c>
      <c r="F78" s="11" t="s">
        <v>75</v>
      </c>
      <c r="H78" s="20"/>
      <c r="U78" s="11" t="s">
        <v>76</v>
      </c>
      <c r="V78" s="11">
        <v>97</v>
      </c>
      <c r="W78" s="11">
        <v>-5.5839549999999996</v>
      </c>
      <c r="X78" s="11">
        <v>-3.0626769999999999</v>
      </c>
      <c r="Y78" s="11">
        <v>2.5212780000000001</v>
      </c>
      <c r="Z78" s="18">
        <f t="shared" si="3"/>
        <v>0.45152190517294649</v>
      </c>
      <c r="AA78" s="11">
        <v>45.152191000000002</v>
      </c>
      <c r="AC78" s="11" t="s">
        <v>78</v>
      </c>
      <c r="AD78" s="11">
        <v>839</v>
      </c>
      <c r="AE78" s="11">
        <v>-10.479873</v>
      </c>
      <c r="AF78" s="11">
        <v>-9.7020330000000001</v>
      </c>
      <c r="AG78" s="11">
        <v>0.77783999999999998</v>
      </c>
      <c r="AH78" s="18">
        <f t="shared" si="4"/>
        <v>7.4222273495108196E-2</v>
      </c>
      <c r="AI78" s="11">
        <v>7.4222320000000002</v>
      </c>
      <c r="AK78" s="11" t="s">
        <v>83</v>
      </c>
      <c r="AL78" s="11">
        <v>486</v>
      </c>
      <c r="AM78" s="11">
        <v>20.857562999999999</v>
      </c>
      <c r="AN78" s="11">
        <v>16.108778999999998</v>
      </c>
      <c r="AO78" s="11">
        <v>4.7487839999999997</v>
      </c>
      <c r="AP78" s="18">
        <f t="shared" si="5"/>
        <v>0.2276768383727284</v>
      </c>
      <c r="AQ78" s="11">
        <v>22.767686000000001</v>
      </c>
      <c r="AS78" s="11" t="s">
        <v>76</v>
      </c>
      <c r="AT78" s="11">
        <v>69</v>
      </c>
      <c r="AU78" s="11">
        <v>-14.801743</v>
      </c>
      <c r="AV78" s="11">
        <v>-14.652773</v>
      </c>
      <c r="AW78" s="11">
        <v>0.14896999999999999</v>
      </c>
      <c r="AX78" s="11">
        <v>1.006435</v>
      </c>
      <c r="BB78" s="42" t="s">
        <v>25</v>
      </c>
      <c r="BC78" s="43">
        <v>4.1796199999999999</v>
      </c>
      <c r="BD78" s="43">
        <v>3.5562800000000001</v>
      </c>
      <c r="BE78" s="43">
        <v>-1.6164799999999999</v>
      </c>
      <c r="BF78" s="43">
        <v>-1.31067</v>
      </c>
      <c r="BG78" s="43">
        <v>0.97295299999999996</v>
      </c>
      <c r="BH78" s="43">
        <v>-0.257913</v>
      </c>
      <c r="BI78" s="43">
        <v>0.87743300000000002</v>
      </c>
      <c r="BJ78" s="33"/>
      <c r="BK78" s="33"/>
      <c r="BL78" s="33"/>
      <c r="BM78" s="33"/>
      <c r="BN78" s="33"/>
    </row>
    <row r="79" spans="2:66" x14ac:dyDescent="0.35">
      <c r="B79" s="11" t="s">
        <v>79</v>
      </c>
      <c r="C79" s="11">
        <v>-4.0342000000000003E-2</v>
      </c>
      <c r="D79" s="11">
        <v>-4.0143999999999999E-2</v>
      </c>
      <c r="E79" s="11">
        <v>1.8839250000000001</v>
      </c>
      <c r="F79" s="11">
        <v>1.742821</v>
      </c>
      <c r="U79" s="11" t="s">
        <v>76</v>
      </c>
      <c r="V79" s="11">
        <v>99</v>
      </c>
      <c r="W79" s="11">
        <v>-11.750538000000001</v>
      </c>
      <c r="X79" s="11">
        <v>-12.506869999999999</v>
      </c>
      <c r="Y79" s="11">
        <v>0.756332</v>
      </c>
      <c r="Z79" s="18">
        <f t="shared" si="3"/>
        <v>6.4365733722149571E-2</v>
      </c>
      <c r="AA79" s="11">
        <v>6.4365690000000004</v>
      </c>
      <c r="AC79" s="11" t="s">
        <v>78</v>
      </c>
      <c r="AD79" s="11">
        <v>996</v>
      </c>
      <c r="AE79" s="11">
        <v>-6.8249469999999999</v>
      </c>
      <c r="AF79" s="11">
        <v>-7.6105679999999998</v>
      </c>
      <c r="AG79" s="11">
        <v>0.78562100000000001</v>
      </c>
      <c r="AH79" s="18">
        <f t="shared" si="4"/>
        <v>0.11511019792534653</v>
      </c>
      <c r="AI79" s="11">
        <v>11.511015</v>
      </c>
      <c r="AK79" s="11" t="s">
        <v>83</v>
      </c>
      <c r="AL79" s="11">
        <v>491</v>
      </c>
      <c r="AM79" s="11">
        <v>19.938707999999998</v>
      </c>
      <c r="AN79" s="11">
        <v>28.553536999999999</v>
      </c>
      <c r="AO79" s="11">
        <v>8.6148290000000003</v>
      </c>
      <c r="AP79" s="18">
        <f t="shared" si="5"/>
        <v>0.43206555810938208</v>
      </c>
      <c r="AQ79" s="11">
        <v>43.206555999999999</v>
      </c>
      <c r="AS79" s="11" t="s">
        <v>76</v>
      </c>
      <c r="AT79" s="11">
        <v>70</v>
      </c>
      <c r="AU79" s="11">
        <v>1.025099</v>
      </c>
      <c r="AV79" s="11">
        <v>-1.227975</v>
      </c>
      <c r="AW79" s="11">
        <v>2.2530739999999998</v>
      </c>
      <c r="AX79" s="11" t="s">
        <v>77</v>
      </c>
      <c r="BB79" s="33"/>
      <c r="BC79" s="33"/>
      <c r="BD79" s="33"/>
      <c r="BE79" s="33"/>
      <c r="BF79" s="33"/>
      <c r="BG79" s="33"/>
      <c r="BH79" s="33"/>
      <c r="BI79" s="33"/>
      <c r="BJ79" s="33"/>
      <c r="BK79" s="33"/>
      <c r="BL79" s="33"/>
      <c r="BM79" s="33"/>
      <c r="BN79" s="33"/>
    </row>
    <row r="80" spans="2:66" x14ac:dyDescent="0.35">
      <c r="B80" s="11" t="s">
        <v>80</v>
      </c>
      <c r="C80" s="11">
        <v>16.092741</v>
      </c>
      <c r="D80" s="11">
        <v>15.879351</v>
      </c>
      <c r="E80" s="11">
        <v>1.6071260000000001</v>
      </c>
      <c r="F80" s="11">
        <v>42.464447999999997</v>
      </c>
      <c r="U80" s="11" t="s">
        <v>76</v>
      </c>
      <c r="V80" s="11">
        <v>100</v>
      </c>
      <c r="W80" s="11">
        <v>45.219346999999999</v>
      </c>
      <c r="X80" s="11">
        <v>40.597636000000001</v>
      </c>
      <c r="Y80" s="11">
        <v>4.6217110000000003</v>
      </c>
      <c r="Z80" s="18">
        <f t="shared" si="3"/>
        <v>0.10220649581693429</v>
      </c>
      <c r="AA80" s="11">
        <v>10.220649999999999</v>
      </c>
      <c r="AC80" s="11" t="s">
        <v>78</v>
      </c>
      <c r="AD80" s="11">
        <v>587</v>
      </c>
      <c r="AE80" s="11">
        <v>22.007064</v>
      </c>
      <c r="AF80" s="11">
        <v>22.795242999999999</v>
      </c>
      <c r="AG80" s="11">
        <v>0.78817899999999996</v>
      </c>
      <c r="AH80" s="18">
        <f t="shared" si="4"/>
        <v>3.5814818369229076E-2</v>
      </c>
      <c r="AI80" s="11">
        <v>3.5814819999999998</v>
      </c>
      <c r="AK80" s="11" t="s">
        <v>83</v>
      </c>
      <c r="AL80" s="11">
        <v>503</v>
      </c>
      <c r="AM80" s="11">
        <v>3.7276570000000002</v>
      </c>
      <c r="AN80" s="11">
        <v>8.1333029999999997</v>
      </c>
      <c r="AO80" s="11">
        <v>4.405646</v>
      </c>
      <c r="AP80" s="18">
        <f t="shared" si="5"/>
        <v>1.1818807363445725</v>
      </c>
      <c r="AQ80" s="11" t="s">
        <v>77</v>
      </c>
      <c r="AS80" s="11" t="s">
        <v>76</v>
      </c>
      <c r="AT80" s="11">
        <v>71</v>
      </c>
      <c r="AU80" s="11">
        <v>37.512233999999999</v>
      </c>
      <c r="AV80" s="11">
        <v>36.891173000000002</v>
      </c>
      <c r="AW80" s="11">
        <v>0.62106099999999997</v>
      </c>
      <c r="AX80" s="11">
        <v>1.6556230000000001</v>
      </c>
      <c r="BB80" s="33"/>
      <c r="BC80" s="33"/>
      <c r="BD80" s="33"/>
      <c r="BE80" s="33"/>
      <c r="BF80" s="33"/>
      <c r="BG80" s="33"/>
      <c r="BH80" s="33"/>
      <c r="BI80" s="33"/>
      <c r="BJ80" s="33"/>
      <c r="BK80" s="33"/>
      <c r="BL80" s="33"/>
      <c r="BM80" s="33"/>
      <c r="BN80" s="33"/>
    </row>
    <row r="81" spans="2:66" ht="14.5" customHeight="1" x14ac:dyDescent="0.35">
      <c r="B81" s="11" t="s">
        <v>81</v>
      </c>
      <c r="C81" s="11">
        <v>-30.526683999999999</v>
      </c>
      <c r="D81" s="11">
        <v>-29.212835999999999</v>
      </c>
      <c r="E81" s="11">
        <v>4.0629999999999998E-3</v>
      </c>
      <c r="F81" s="11">
        <v>3.1E-4</v>
      </c>
      <c r="U81" s="11" t="s">
        <v>76</v>
      </c>
      <c r="V81" s="11">
        <v>101</v>
      </c>
      <c r="W81" s="11">
        <v>16.283570999999998</v>
      </c>
      <c r="X81" s="11">
        <v>10.69974</v>
      </c>
      <c r="Y81" s="11">
        <v>5.583831</v>
      </c>
      <c r="Z81" s="18">
        <f t="shared" si="3"/>
        <v>0.3429119448062099</v>
      </c>
      <c r="AA81" s="11">
        <v>34.291195999999999</v>
      </c>
      <c r="AC81" s="11" t="s">
        <v>78</v>
      </c>
      <c r="AD81" s="11">
        <v>616</v>
      </c>
      <c r="AE81" s="11">
        <v>-8.7984869999999997</v>
      </c>
      <c r="AF81" s="11">
        <v>-9.5887429999999991</v>
      </c>
      <c r="AG81" s="11">
        <v>0.79025599999999996</v>
      </c>
      <c r="AH81" s="18">
        <f t="shared" si="4"/>
        <v>8.9817260626741849E-2</v>
      </c>
      <c r="AI81" s="11">
        <v>8.9817280000000004</v>
      </c>
      <c r="AK81" s="11" t="s">
        <v>83</v>
      </c>
      <c r="AL81" s="11">
        <v>508</v>
      </c>
      <c r="AM81" s="11">
        <v>-18.093872000000001</v>
      </c>
      <c r="AN81" s="11">
        <v>-16.801928</v>
      </c>
      <c r="AO81" s="11">
        <v>1.291944</v>
      </c>
      <c r="AP81" s="18">
        <f t="shared" si="5"/>
        <v>7.1402295760686268E-2</v>
      </c>
      <c r="AQ81" s="11">
        <v>7.1402320000000001</v>
      </c>
      <c r="AS81" s="11" t="s">
        <v>83</v>
      </c>
      <c r="AT81" s="11">
        <v>72</v>
      </c>
      <c r="AU81" s="11">
        <v>-2.0943619999999998</v>
      </c>
      <c r="AV81" s="11">
        <v>-1.3484750000000001</v>
      </c>
      <c r="AW81" s="11">
        <v>0.74588699999999997</v>
      </c>
      <c r="AX81" s="11">
        <v>35.614035999999999</v>
      </c>
      <c r="BB81" s="33"/>
      <c r="BC81" s="33"/>
      <c r="BD81" s="33"/>
      <c r="BE81" s="33"/>
      <c r="BF81" s="33"/>
      <c r="BG81" s="33"/>
      <c r="BH81" s="33"/>
      <c r="BI81" s="33"/>
      <c r="BJ81" s="33"/>
      <c r="BK81" s="33"/>
      <c r="BL81" s="33"/>
      <c r="BM81" s="33"/>
      <c r="BN81" s="33"/>
    </row>
    <row r="82" spans="2:66" ht="23" x14ac:dyDescent="0.35">
      <c r="B82" s="11" t="s">
        <v>82</v>
      </c>
      <c r="C82" s="11">
        <v>49.875287</v>
      </c>
      <c r="D82" s="11">
        <v>47.856850000000001</v>
      </c>
      <c r="E82" s="11">
        <v>10.325692</v>
      </c>
      <c r="F82" s="11">
        <v>1565.754995</v>
      </c>
      <c r="U82" s="11" t="s">
        <v>76</v>
      </c>
      <c r="V82" s="11">
        <v>102</v>
      </c>
      <c r="W82" s="11">
        <v>-16.827528999999998</v>
      </c>
      <c r="X82" s="11">
        <v>-16.762114</v>
      </c>
      <c r="Y82" s="11">
        <v>6.5415000000000001E-2</v>
      </c>
      <c r="Z82" s="18">
        <f t="shared" si="3"/>
        <v>3.8873800187775643E-3</v>
      </c>
      <c r="AA82" s="11">
        <v>0.38873799999999997</v>
      </c>
      <c r="AC82" s="11" t="s">
        <v>78</v>
      </c>
      <c r="AD82" s="11">
        <v>1363</v>
      </c>
      <c r="AE82" s="11">
        <v>-2.8863660000000002</v>
      </c>
      <c r="AF82" s="11">
        <v>-2.086897</v>
      </c>
      <c r="AG82" s="11">
        <v>0.79946899999999999</v>
      </c>
      <c r="AH82" s="18">
        <f t="shared" si="4"/>
        <v>0.27698115900755482</v>
      </c>
      <c r="AI82" s="11">
        <v>27.698125000000001</v>
      </c>
      <c r="AK82" s="11" t="s">
        <v>83</v>
      </c>
      <c r="AL82" s="11">
        <v>515</v>
      </c>
      <c r="AM82" s="11">
        <v>7.8956489999999997</v>
      </c>
      <c r="AN82" s="11">
        <v>3.4722759999999999</v>
      </c>
      <c r="AO82" s="11">
        <v>4.4233729999999998</v>
      </c>
      <c r="AP82" s="18">
        <f t="shared" si="5"/>
        <v>0.56022918445336156</v>
      </c>
      <c r="AQ82" s="11">
        <v>56.022917999999997</v>
      </c>
      <c r="AS82" s="11" t="s">
        <v>76</v>
      </c>
      <c r="AT82" s="11">
        <v>73</v>
      </c>
      <c r="AU82" s="11">
        <v>20.995466</v>
      </c>
      <c r="AV82" s="11">
        <v>25.082224</v>
      </c>
      <c r="AW82" s="11">
        <v>4.0867579999999997</v>
      </c>
      <c r="AX82" s="11">
        <v>19.464953999999999</v>
      </c>
      <c r="BB82" s="50" t="s">
        <v>133</v>
      </c>
      <c r="BC82" s="26" t="s">
        <v>73</v>
      </c>
      <c r="BD82" s="33"/>
      <c r="BE82" s="33"/>
      <c r="BF82" s="33"/>
      <c r="BG82" s="33"/>
      <c r="BH82" s="33"/>
      <c r="BI82" s="33"/>
      <c r="BJ82" s="33"/>
      <c r="BK82" s="33"/>
      <c r="BL82" s="33"/>
      <c r="BM82" s="33"/>
      <c r="BN82" s="33"/>
    </row>
    <row r="83" spans="2:66" x14ac:dyDescent="0.35">
      <c r="B83" s="52" t="s">
        <v>30</v>
      </c>
      <c r="C83" s="52">
        <v>0.98809100000000005</v>
      </c>
      <c r="U83" s="11" t="s">
        <v>76</v>
      </c>
      <c r="V83" s="11">
        <v>103</v>
      </c>
      <c r="W83" s="11">
        <v>2.7806060000000001</v>
      </c>
      <c r="X83" s="11">
        <v>-3.2704819999999999</v>
      </c>
      <c r="Y83" s="11">
        <v>6.051088</v>
      </c>
      <c r="Z83" s="18">
        <f t="shared" si="3"/>
        <v>2.1761759846594591</v>
      </c>
      <c r="AA83" s="11" t="s">
        <v>77</v>
      </c>
      <c r="AC83" s="11" t="s">
        <v>78</v>
      </c>
      <c r="AD83" s="11">
        <v>1453</v>
      </c>
      <c r="AE83" s="11">
        <v>-12.340266</v>
      </c>
      <c r="AF83" s="11">
        <v>-11.497659000000001</v>
      </c>
      <c r="AG83" s="11">
        <v>0.84260699999999999</v>
      </c>
      <c r="AH83" s="18">
        <f t="shared" si="4"/>
        <v>6.8281105123665892E-2</v>
      </c>
      <c r="AI83" s="11">
        <v>6.8281130000000001</v>
      </c>
      <c r="AK83" s="11" t="s">
        <v>83</v>
      </c>
      <c r="AL83" s="11">
        <v>520</v>
      </c>
      <c r="AM83" s="11">
        <v>-20.668949000000001</v>
      </c>
      <c r="AN83" s="11">
        <v>-21.853674000000002</v>
      </c>
      <c r="AO83" s="11">
        <v>1.184725</v>
      </c>
      <c r="AP83" s="18">
        <f t="shared" si="5"/>
        <v>5.7319073166226302E-2</v>
      </c>
      <c r="AQ83" s="11">
        <v>5.7319089999999999</v>
      </c>
      <c r="AS83" s="11" t="s">
        <v>78</v>
      </c>
      <c r="AT83" s="11">
        <v>74</v>
      </c>
      <c r="AU83" s="11">
        <v>-25.80425</v>
      </c>
      <c r="AV83" s="11">
        <v>-25.133652000000001</v>
      </c>
      <c r="AW83" s="11">
        <v>0.67059800000000003</v>
      </c>
      <c r="AX83" s="11">
        <v>2.5987879999999999</v>
      </c>
      <c r="BB83" s="51">
        <v>1</v>
      </c>
      <c r="BC83" s="39">
        <v>4.7001499999999998</v>
      </c>
      <c r="BD83" s="33"/>
      <c r="BE83" s="33"/>
      <c r="BF83" s="33"/>
      <c r="BG83" s="33"/>
      <c r="BH83" s="33"/>
      <c r="BI83" s="33"/>
      <c r="BJ83" s="33"/>
      <c r="BK83" s="33"/>
      <c r="BL83" s="33"/>
      <c r="BM83" s="33"/>
      <c r="BN83" s="33"/>
    </row>
    <row r="84" spans="2:66" x14ac:dyDescent="0.35">
      <c r="B84" s="52" t="s">
        <v>167</v>
      </c>
      <c r="C84" s="52">
        <v>0.97568100000000002</v>
      </c>
      <c r="U84" s="11" t="s">
        <v>76</v>
      </c>
      <c r="V84" s="11">
        <v>105</v>
      </c>
      <c r="W84" s="11">
        <v>29.791512999999998</v>
      </c>
      <c r="X84" s="11">
        <v>30.197395</v>
      </c>
      <c r="Y84" s="11">
        <v>0.40588200000000002</v>
      </c>
      <c r="Z84" s="18">
        <f t="shared" si="3"/>
        <v>1.3624081462395013E-2</v>
      </c>
      <c r="AA84" s="11">
        <v>1.3624069999999999</v>
      </c>
      <c r="AC84" s="11" t="s">
        <v>78</v>
      </c>
      <c r="AD84" s="11">
        <v>1932</v>
      </c>
      <c r="AE84" s="11">
        <v>-12.723029</v>
      </c>
      <c r="AF84" s="11">
        <v>-13.567054000000001</v>
      </c>
      <c r="AG84" s="11">
        <v>0.84402500000000003</v>
      </c>
      <c r="AH84" s="18">
        <f t="shared" si="4"/>
        <v>6.6338369581646003E-2</v>
      </c>
      <c r="AI84" s="11">
        <v>6.6338369999999998</v>
      </c>
      <c r="AK84" s="11" t="s">
        <v>83</v>
      </c>
      <c r="AL84" s="11">
        <v>529</v>
      </c>
      <c r="AM84" s="11">
        <v>1.820098</v>
      </c>
      <c r="AN84" s="11">
        <v>1.0255829999999999</v>
      </c>
      <c r="AO84" s="11">
        <v>0.79451499999999997</v>
      </c>
      <c r="AP84" s="18">
        <f t="shared" si="5"/>
        <v>0.4365231982014155</v>
      </c>
      <c r="AQ84" s="11">
        <v>43.652307</v>
      </c>
      <c r="AS84" s="11" t="s">
        <v>76</v>
      </c>
      <c r="AT84" s="11">
        <v>75</v>
      </c>
      <c r="AU84" s="11">
        <v>-12.52713</v>
      </c>
      <c r="AV84" s="11">
        <v>-13.163181</v>
      </c>
      <c r="AW84" s="11">
        <v>0.63605100000000003</v>
      </c>
      <c r="AX84" s="11">
        <v>5.0773859999999997</v>
      </c>
      <c r="BB84" s="26">
        <v>2</v>
      </c>
      <c r="BC84" s="39">
        <v>6.1849100000000004</v>
      </c>
      <c r="BD84" s="33"/>
      <c r="BE84" s="33"/>
      <c r="BF84" s="33"/>
      <c r="BG84" s="33"/>
      <c r="BH84" s="33"/>
      <c r="BI84" s="33"/>
      <c r="BJ84" s="33"/>
      <c r="BK84" s="33"/>
      <c r="BL84" s="33"/>
      <c r="BM84" s="33"/>
      <c r="BN84" s="33"/>
    </row>
    <row r="85" spans="2:66" x14ac:dyDescent="0.35">
      <c r="U85" s="11" t="s">
        <v>76</v>
      </c>
      <c r="V85" s="11">
        <v>106</v>
      </c>
      <c r="W85" s="11">
        <v>-6.4316040000000001</v>
      </c>
      <c r="X85" s="11">
        <v>-7.4897799999999997</v>
      </c>
      <c r="Y85" s="11">
        <v>1.058176</v>
      </c>
      <c r="Z85" s="18">
        <f t="shared" si="3"/>
        <v>0.16452754242954012</v>
      </c>
      <c r="AA85" s="11">
        <v>16.452749000000001</v>
      </c>
      <c r="AC85" s="11" t="s">
        <v>78</v>
      </c>
      <c r="AD85" s="11">
        <v>983</v>
      </c>
      <c r="AE85" s="11">
        <v>43.170541999999998</v>
      </c>
      <c r="AF85" s="11">
        <v>44.019536000000002</v>
      </c>
      <c r="AG85" s="11">
        <v>0.84899400000000003</v>
      </c>
      <c r="AH85" s="18">
        <f t="shared" si="4"/>
        <v>1.9666049131372966E-2</v>
      </c>
      <c r="AI85" s="11">
        <v>1.9666049999999999</v>
      </c>
      <c r="AK85" s="11" t="s">
        <v>83</v>
      </c>
      <c r="AL85" s="11">
        <v>536</v>
      </c>
      <c r="AM85" s="11">
        <v>2.8720720000000002</v>
      </c>
      <c r="AN85" s="11">
        <v>5.6318910000000004</v>
      </c>
      <c r="AO85" s="11">
        <v>2.7598189999999998</v>
      </c>
      <c r="AP85" s="18">
        <f t="shared" si="5"/>
        <v>0.96091567342322881</v>
      </c>
      <c r="AQ85" s="11">
        <v>96.091581000000005</v>
      </c>
      <c r="AS85" s="11" t="s">
        <v>76</v>
      </c>
      <c r="AT85" s="11">
        <v>76</v>
      </c>
      <c r="AU85" s="11">
        <v>-6.9479449999999998</v>
      </c>
      <c r="AV85" s="11">
        <v>-6.400423</v>
      </c>
      <c r="AW85" s="11">
        <v>0.54752199999999995</v>
      </c>
      <c r="AX85" s="11">
        <v>7.8803470000000004</v>
      </c>
      <c r="BB85" s="51">
        <v>3</v>
      </c>
      <c r="BC85" s="39">
        <v>-3.80972</v>
      </c>
      <c r="BD85" s="33"/>
      <c r="BE85" s="33"/>
      <c r="BF85" s="33"/>
      <c r="BG85" s="33"/>
      <c r="BH85" s="33"/>
      <c r="BI85" s="33"/>
      <c r="BJ85" s="33"/>
      <c r="BK85" s="33"/>
      <c r="BL85" s="33"/>
      <c r="BM85" s="33"/>
      <c r="BN85" s="33"/>
    </row>
    <row r="86" spans="2:66" x14ac:dyDescent="0.35">
      <c r="U86" s="11" t="s">
        <v>76</v>
      </c>
      <c r="V86" s="11">
        <v>107</v>
      </c>
      <c r="W86" s="11">
        <v>13.535047</v>
      </c>
      <c r="X86" s="11">
        <v>12.669616</v>
      </c>
      <c r="Y86" s="11">
        <v>0.86543099999999995</v>
      </c>
      <c r="Z86" s="18">
        <f t="shared" si="3"/>
        <v>6.3940007005516858E-2</v>
      </c>
      <c r="AA86" s="11">
        <v>6.3940000000000001</v>
      </c>
      <c r="AC86" s="11" t="s">
        <v>78</v>
      </c>
      <c r="AD86" s="11">
        <v>1307</v>
      </c>
      <c r="AE86" s="11">
        <v>-8.6030270000000009</v>
      </c>
      <c r="AF86" s="11">
        <v>-7.7111919999999996</v>
      </c>
      <c r="AG86" s="11">
        <v>0.89183500000000004</v>
      </c>
      <c r="AH86" s="18">
        <f t="shared" si="4"/>
        <v>0.10366525642660426</v>
      </c>
      <c r="AI86" s="11">
        <v>10.366529999999999</v>
      </c>
      <c r="AK86" s="11" t="s">
        <v>83</v>
      </c>
      <c r="AL86" s="11">
        <v>543</v>
      </c>
      <c r="AM86" s="11">
        <v>-1.95065</v>
      </c>
      <c r="AN86" s="11">
        <v>-4.3977950000000003</v>
      </c>
      <c r="AO86" s="11">
        <v>2.4471449999999999</v>
      </c>
      <c r="AP86" s="18">
        <f t="shared" si="5"/>
        <v>1.2545279778535359</v>
      </c>
      <c r="AQ86" s="11" t="s">
        <v>77</v>
      </c>
      <c r="AS86" s="11" t="s">
        <v>76</v>
      </c>
      <c r="AT86" s="11">
        <v>77</v>
      </c>
      <c r="AU86" s="11">
        <v>24.753564000000001</v>
      </c>
      <c r="AV86" s="11">
        <v>21.215568999999999</v>
      </c>
      <c r="AW86" s="11">
        <v>3.537995</v>
      </c>
      <c r="AX86" s="11">
        <v>14.292871</v>
      </c>
      <c r="BB86" s="26">
        <v>4</v>
      </c>
      <c r="BC86" s="39">
        <v>-9.5938300000000005</v>
      </c>
      <c r="BD86" s="33"/>
      <c r="BE86" s="33"/>
      <c r="BF86" s="33"/>
      <c r="BG86" s="33"/>
      <c r="BH86" s="33"/>
      <c r="BI86" s="33"/>
      <c r="BJ86" s="33"/>
      <c r="BK86" s="33"/>
      <c r="BL86" s="33"/>
      <c r="BM86" s="33"/>
      <c r="BN86" s="33"/>
    </row>
    <row r="87" spans="2:66" x14ac:dyDescent="0.35">
      <c r="B87" t="s">
        <v>65</v>
      </c>
      <c r="U87" s="11" t="s">
        <v>76</v>
      </c>
      <c r="V87" s="11">
        <v>109</v>
      </c>
      <c r="W87" s="11">
        <v>-6.2610349999999997</v>
      </c>
      <c r="X87" s="11">
        <v>-5.8921070000000002</v>
      </c>
      <c r="Y87" s="11">
        <v>0.36892799999999998</v>
      </c>
      <c r="Z87" s="18">
        <f t="shared" si="3"/>
        <v>5.8924443003433136E-2</v>
      </c>
      <c r="AA87" s="11">
        <v>5.8924430000000001</v>
      </c>
      <c r="AC87" s="11" t="s">
        <v>78</v>
      </c>
      <c r="AD87" s="11">
        <v>1346</v>
      </c>
      <c r="AE87" s="11">
        <v>-10.227789</v>
      </c>
      <c r="AF87" s="11">
        <v>-11.13406</v>
      </c>
      <c r="AG87" s="11">
        <v>0.90627100000000005</v>
      </c>
      <c r="AH87" s="18">
        <f t="shared" si="4"/>
        <v>8.8608691477698662E-2</v>
      </c>
      <c r="AI87" s="11">
        <v>8.8608650000000004</v>
      </c>
      <c r="AK87" s="11" t="s">
        <v>83</v>
      </c>
      <c r="AL87" s="11">
        <v>549</v>
      </c>
      <c r="AM87" s="11">
        <v>8.9912609999999997</v>
      </c>
      <c r="AN87" s="11">
        <v>-0.42121999999999998</v>
      </c>
      <c r="AO87" s="11">
        <v>9.4124820000000007</v>
      </c>
      <c r="AP87" s="18">
        <f t="shared" si="5"/>
        <v>1.0468478225690481</v>
      </c>
      <c r="AQ87" s="11" t="s">
        <v>77</v>
      </c>
      <c r="AS87" s="11" t="s">
        <v>76</v>
      </c>
      <c r="AT87" s="11">
        <v>78</v>
      </c>
      <c r="AU87" s="11">
        <v>9.2889459999999993</v>
      </c>
      <c r="AV87" s="11">
        <v>10.305202</v>
      </c>
      <c r="AW87" s="11">
        <v>1.016257</v>
      </c>
      <c r="AX87" s="11">
        <v>10.940493999999999</v>
      </c>
      <c r="BB87" s="26">
        <v>5</v>
      </c>
      <c r="BC87" s="39">
        <v>3.48705</v>
      </c>
      <c r="BD87" s="33"/>
      <c r="BE87" s="33"/>
      <c r="BF87" s="33"/>
      <c r="BG87" s="33"/>
      <c r="BH87" s="33"/>
      <c r="BI87" s="33"/>
      <c r="BJ87" s="33"/>
      <c r="BK87" s="33"/>
      <c r="BL87" s="33"/>
      <c r="BM87" s="33"/>
      <c r="BN87" s="33"/>
    </row>
    <row r="88" spans="2:66" x14ac:dyDescent="0.35">
      <c r="B88" s="11"/>
      <c r="C88" s="11" t="s">
        <v>72</v>
      </c>
      <c r="D88" s="11" t="s">
        <v>73</v>
      </c>
      <c r="E88" s="11" t="s">
        <v>74</v>
      </c>
      <c r="F88" s="11" t="s">
        <v>75</v>
      </c>
      <c r="U88" s="11" t="s">
        <v>76</v>
      </c>
      <c r="V88" s="11">
        <v>110</v>
      </c>
      <c r="W88" s="11">
        <v>-19.468387</v>
      </c>
      <c r="X88" s="11">
        <v>-17.344951999999999</v>
      </c>
      <c r="Y88" s="11">
        <v>2.1234350000000002</v>
      </c>
      <c r="Z88" s="18">
        <f t="shared" si="3"/>
        <v>0.10907092611216328</v>
      </c>
      <c r="AA88" s="11">
        <v>10.907090999999999</v>
      </c>
      <c r="AC88" s="11" t="s">
        <v>78</v>
      </c>
      <c r="AD88" s="11">
        <v>1472</v>
      </c>
      <c r="AE88" s="11">
        <v>12.191333</v>
      </c>
      <c r="AF88" s="11">
        <v>11.273611000000001</v>
      </c>
      <c r="AG88" s="11">
        <v>0.91772200000000004</v>
      </c>
      <c r="AH88" s="18">
        <f t="shared" si="4"/>
        <v>7.5276591985470334E-2</v>
      </c>
      <c r="AI88" s="11">
        <v>7.5276560000000003</v>
      </c>
      <c r="AK88" s="11" t="s">
        <v>83</v>
      </c>
      <c r="AL88" s="11">
        <v>557</v>
      </c>
      <c r="AM88" s="11">
        <v>27.120844000000002</v>
      </c>
      <c r="AN88" s="11">
        <v>24.283621</v>
      </c>
      <c r="AO88" s="11">
        <v>2.8372229999999998</v>
      </c>
      <c r="AP88" s="18">
        <f t="shared" si="5"/>
        <v>0.10461411156673442</v>
      </c>
      <c r="AQ88" s="11">
        <v>10.461411999999999</v>
      </c>
      <c r="AS88" s="11" t="s">
        <v>78</v>
      </c>
      <c r="AT88" s="11">
        <v>79</v>
      </c>
      <c r="AU88" s="11">
        <v>17.011990999999998</v>
      </c>
      <c r="AV88" s="11">
        <v>18.224872000000001</v>
      </c>
      <c r="AW88" s="11">
        <v>1.2128810000000001</v>
      </c>
      <c r="AX88" s="11">
        <v>7.1295650000000004</v>
      </c>
      <c r="BB88" s="26">
        <v>6</v>
      </c>
      <c r="BC88" s="39">
        <v>3.4766400000000002</v>
      </c>
      <c r="BD88" s="33"/>
      <c r="BE88" s="33"/>
      <c r="BF88" s="33"/>
      <c r="BG88" s="33"/>
      <c r="BH88" s="33"/>
      <c r="BI88" s="33"/>
      <c r="BJ88" s="33"/>
      <c r="BK88" s="33"/>
      <c r="BL88" s="33"/>
      <c r="BM88" s="33"/>
      <c r="BN88" s="33"/>
    </row>
    <row r="89" spans="2:66" ht="15" thickBot="1" x14ac:dyDescent="0.4">
      <c r="B89" s="11" t="s">
        <v>79</v>
      </c>
      <c r="C89" s="11">
        <v>0.60550300000000001</v>
      </c>
      <c r="D89" s="11">
        <v>0.50275199999999998</v>
      </c>
      <c r="E89" s="11">
        <v>3.2397870000000002</v>
      </c>
      <c r="F89" s="11">
        <v>0.577762</v>
      </c>
      <c r="U89" s="11" t="s">
        <v>76</v>
      </c>
      <c r="V89" s="11">
        <v>112</v>
      </c>
      <c r="W89" s="11">
        <v>21.528181</v>
      </c>
      <c r="X89" s="11">
        <v>21.073702000000001</v>
      </c>
      <c r="Y89" s="11">
        <v>0.45447900000000002</v>
      </c>
      <c r="Z89" s="18">
        <f t="shared" si="3"/>
        <v>2.1110887166918561E-2</v>
      </c>
      <c r="AA89" s="11">
        <v>2.1110880000000001</v>
      </c>
      <c r="AC89" s="11" t="s">
        <v>78</v>
      </c>
      <c r="AD89" s="11">
        <v>899</v>
      </c>
      <c r="AE89" s="11">
        <v>-8.8777100000000004</v>
      </c>
      <c r="AF89" s="11">
        <v>-9.8099679999999996</v>
      </c>
      <c r="AG89" s="11">
        <v>0.932257</v>
      </c>
      <c r="AH89" s="18">
        <f t="shared" si="4"/>
        <v>0.10501097692986142</v>
      </c>
      <c r="AI89" s="11">
        <v>10.501101999999999</v>
      </c>
      <c r="AK89" s="11" t="s">
        <v>83</v>
      </c>
      <c r="AL89" s="11">
        <v>561</v>
      </c>
      <c r="AM89" s="11">
        <v>0.63951400000000003</v>
      </c>
      <c r="AN89" s="11">
        <v>1.831251</v>
      </c>
      <c r="AO89" s="11">
        <v>1.191737</v>
      </c>
      <c r="AP89" s="18">
        <f t="shared" si="5"/>
        <v>1.8635041609722383</v>
      </c>
      <c r="AQ89" s="11" t="s">
        <v>77</v>
      </c>
      <c r="AS89" s="11" t="s">
        <v>76</v>
      </c>
      <c r="AT89" s="11">
        <v>80</v>
      </c>
      <c r="AU89" s="11">
        <v>7.6784790000000003</v>
      </c>
      <c r="AV89" s="11">
        <v>7.5754359999999998</v>
      </c>
      <c r="AW89" s="11">
        <v>0.103043</v>
      </c>
      <c r="AX89" s="11">
        <v>1.3419700000000001</v>
      </c>
      <c r="BB89" s="34">
        <v>7</v>
      </c>
      <c r="BC89" s="41">
        <v>-6.5647200000000003</v>
      </c>
      <c r="BD89" s="33"/>
      <c r="BE89" s="33"/>
      <c r="BF89" s="33"/>
      <c r="BG89" s="33"/>
      <c r="BH89" s="33"/>
      <c r="BI89" s="33"/>
      <c r="BJ89" s="33"/>
      <c r="BK89" s="33"/>
      <c r="BL89" s="33"/>
      <c r="BM89" s="33"/>
      <c r="BN89" s="33"/>
    </row>
    <row r="90" spans="2:66" ht="15" thickTop="1" x14ac:dyDescent="0.35">
      <c r="B90" s="11" t="s">
        <v>80</v>
      </c>
      <c r="C90" s="11">
        <v>16.087802</v>
      </c>
      <c r="D90" s="11">
        <v>15.707955999999999</v>
      </c>
      <c r="E90" s="11">
        <v>3.780392</v>
      </c>
      <c r="F90" s="11">
        <v>1.405108</v>
      </c>
      <c r="U90" s="11" t="s">
        <v>76</v>
      </c>
      <c r="V90" s="11">
        <v>113</v>
      </c>
      <c r="W90" s="11">
        <v>15.185252999999999</v>
      </c>
      <c r="X90" s="11">
        <v>17.227791</v>
      </c>
      <c r="Y90" s="11">
        <v>2.042538</v>
      </c>
      <c r="Z90" s="18">
        <f t="shared" si="3"/>
        <v>0.1345079993069592</v>
      </c>
      <c r="AA90" s="11">
        <v>13.450799</v>
      </c>
      <c r="AC90" s="11" t="s">
        <v>78</v>
      </c>
      <c r="AD90" s="11">
        <v>1994</v>
      </c>
      <c r="AE90" s="11">
        <v>-15.926189000000001</v>
      </c>
      <c r="AF90" s="11">
        <v>-16.859708000000001</v>
      </c>
      <c r="AG90" s="11">
        <v>0.93351899999999999</v>
      </c>
      <c r="AH90" s="18">
        <f t="shared" si="4"/>
        <v>5.8615341058680138E-2</v>
      </c>
      <c r="AI90" s="11">
        <v>5.8615339999999998</v>
      </c>
      <c r="AK90" s="11" t="s">
        <v>83</v>
      </c>
      <c r="AL90" s="11">
        <v>568</v>
      </c>
      <c r="AM90" s="11">
        <v>42.716577999999998</v>
      </c>
      <c r="AN90" s="11">
        <v>40.879061999999998</v>
      </c>
      <c r="AO90" s="11">
        <v>1.8375159999999999</v>
      </c>
      <c r="AP90" s="18">
        <f t="shared" si="5"/>
        <v>4.3016460728666044E-2</v>
      </c>
      <c r="AQ90" s="11">
        <v>4.301647</v>
      </c>
      <c r="AS90" s="11" t="s">
        <v>76</v>
      </c>
      <c r="AT90" s="11">
        <v>81</v>
      </c>
      <c r="AU90" s="11">
        <v>-7.8791739999999999</v>
      </c>
      <c r="AV90" s="11">
        <v>-7.3777559999999998</v>
      </c>
      <c r="AW90" s="11">
        <v>0.501417</v>
      </c>
      <c r="AX90" s="11">
        <v>6.363829</v>
      </c>
      <c r="BB90" s="35" t="s">
        <v>25</v>
      </c>
      <c r="BC90" s="43">
        <v>1.56525</v>
      </c>
      <c r="BD90" s="33"/>
      <c r="BE90" s="33"/>
      <c r="BF90" s="33"/>
      <c r="BG90" s="33"/>
      <c r="BH90" s="33"/>
      <c r="BI90" s="33"/>
      <c r="BJ90" s="33"/>
      <c r="BK90" s="33"/>
      <c r="BL90" s="33"/>
      <c r="BM90" s="33"/>
      <c r="BN90" s="33"/>
    </row>
    <row r="91" spans="2:66" x14ac:dyDescent="0.35">
      <c r="B91" s="11" t="s">
        <v>81</v>
      </c>
      <c r="C91" s="11">
        <v>-28.906991999999999</v>
      </c>
      <c r="D91" s="11">
        <v>-28.358062</v>
      </c>
      <c r="E91" s="11">
        <v>5.3579999999999999E-3</v>
      </c>
      <c r="F91" s="11">
        <v>6.0099999999999997E-4</v>
      </c>
      <c r="U91" s="11" t="s">
        <v>76</v>
      </c>
      <c r="V91" s="11">
        <v>115</v>
      </c>
      <c r="W91" s="11">
        <v>-1.0901689999999999</v>
      </c>
      <c r="X91" s="11">
        <v>-3.797266</v>
      </c>
      <c r="Y91" s="11">
        <v>2.7070959999999999</v>
      </c>
      <c r="Z91" s="18">
        <f t="shared" si="3"/>
        <v>2.4831893036767694</v>
      </c>
      <c r="AA91" s="11" t="s">
        <v>77</v>
      </c>
      <c r="AC91" s="11" t="s">
        <v>78</v>
      </c>
      <c r="AD91" s="11">
        <v>1490</v>
      </c>
      <c r="AE91" s="11">
        <v>14.743252999999999</v>
      </c>
      <c r="AF91" s="11">
        <v>13.803933000000001</v>
      </c>
      <c r="AG91" s="11">
        <v>0.93932000000000004</v>
      </c>
      <c r="AH91" s="18">
        <f t="shared" si="4"/>
        <v>6.3711855178772286E-2</v>
      </c>
      <c r="AI91" s="11">
        <v>6.3711830000000003</v>
      </c>
      <c r="AK91" s="11" t="s">
        <v>83</v>
      </c>
      <c r="AL91" s="11">
        <v>580</v>
      </c>
      <c r="AM91" s="11">
        <v>17.589621000000001</v>
      </c>
      <c r="AN91" s="11">
        <v>16.247796999999998</v>
      </c>
      <c r="AO91" s="11">
        <v>1.3418239999999999</v>
      </c>
      <c r="AP91" s="18">
        <f t="shared" si="5"/>
        <v>7.6284986470146227E-2</v>
      </c>
      <c r="AQ91" s="11">
        <v>7.6284989999999997</v>
      </c>
      <c r="AS91" s="11" t="s">
        <v>83</v>
      </c>
      <c r="AT91" s="11">
        <v>82</v>
      </c>
      <c r="AU91" s="11">
        <v>-1.036192</v>
      </c>
      <c r="AV91" s="11">
        <v>0.523725</v>
      </c>
      <c r="AW91" s="11">
        <v>1.559917</v>
      </c>
      <c r="AX91" s="11" t="s">
        <v>77</v>
      </c>
    </row>
    <row r="92" spans="2:66" x14ac:dyDescent="0.35">
      <c r="B92" s="11" t="s">
        <v>82</v>
      </c>
      <c r="C92" s="11">
        <v>48.901096000000003</v>
      </c>
      <c r="D92" s="11">
        <v>44.019536000000002</v>
      </c>
      <c r="E92" s="11">
        <v>27.304787000000001</v>
      </c>
      <c r="F92" s="11">
        <v>14.081554000000001</v>
      </c>
      <c r="U92" s="11" t="s">
        <v>76</v>
      </c>
      <c r="V92" s="11">
        <v>116</v>
      </c>
      <c r="W92" s="11">
        <v>-2.2573989999999999</v>
      </c>
      <c r="X92" s="11">
        <v>-0.15360399999999999</v>
      </c>
      <c r="Y92" s="11">
        <v>2.103796</v>
      </c>
      <c r="Z92" s="18">
        <f t="shared" si="3"/>
        <v>0.93195575970397793</v>
      </c>
      <c r="AA92" s="11">
        <v>93.195543000000001</v>
      </c>
      <c r="AC92" s="11" t="s">
        <v>78</v>
      </c>
      <c r="AD92" s="11">
        <v>145</v>
      </c>
      <c r="AE92" s="11">
        <v>-9.3005000000000004E-2</v>
      </c>
      <c r="AF92" s="11">
        <v>-1.072327</v>
      </c>
      <c r="AG92" s="11">
        <v>0.97932200000000003</v>
      </c>
      <c r="AH92" s="18">
        <f t="shared" si="4"/>
        <v>10.529777968926401</v>
      </c>
      <c r="AI92" s="11" t="s">
        <v>77</v>
      </c>
      <c r="AK92" s="11" t="s">
        <v>83</v>
      </c>
      <c r="AL92" s="11">
        <v>586</v>
      </c>
      <c r="AM92" s="11">
        <v>-21.597987</v>
      </c>
      <c r="AN92" s="11">
        <v>-27.341238000000001</v>
      </c>
      <c r="AO92" s="11">
        <v>5.7432509999999999</v>
      </c>
      <c r="AP92" s="18">
        <f t="shared" si="5"/>
        <v>0.26591603189686147</v>
      </c>
      <c r="AQ92" s="11">
        <v>26.591602000000002</v>
      </c>
      <c r="AS92" s="11" t="s">
        <v>76</v>
      </c>
      <c r="AT92" s="11">
        <v>83</v>
      </c>
      <c r="AU92" s="11">
        <v>-7.1594699999999998</v>
      </c>
      <c r="AV92" s="11">
        <v>-7.5268519999999999</v>
      </c>
      <c r="AW92" s="11">
        <v>0.36738199999999999</v>
      </c>
      <c r="AX92" s="11">
        <v>5.1314169999999999</v>
      </c>
    </row>
    <row r="93" spans="2:66" x14ac:dyDescent="0.35">
      <c r="B93" s="52" t="s">
        <v>30</v>
      </c>
      <c r="C93" s="52">
        <v>0.95126100000000002</v>
      </c>
      <c r="U93" s="11" t="s">
        <v>76</v>
      </c>
      <c r="V93" s="11">
        <v>118</v>
      </c>
      <c r="W93" s="11">
        <v>-5.0336959999999999</v>
      </c>
      <c r="X93" s="11">
        <v>-4.8979540000000004</v>
      </c>
      <c r="Y93" s="11">
        <v>0.135742</v>
      </c>
      <c r="Z93" s="18">
        <f t="shared" si="3"/>
        <v>2.6966666242856145E-2</v>
      </c>
      <c r="AA93" s="11">
        <v>2.6966619999999999</v>
      </c>
      <c r="AC93" s="11" t="s">
        <v>78</v>
      </c>
      <c r="AD93" s="11">
        <v>283</v>
      </c>
      <c r="AE93" s="11">
        <v>-12.129903000000001</v>
      </c>
      <c r="AF93" s="11">
        <v>-11.114466</v>
      </c>
      <c r="AG93" s="11">
        <v>1.0154369999999999</v>
      </c>
      <c r="AH93" s="18">
        <f t="shared" si="4"/>
        <v>8.3713530108196238E-2</v>
      </c>
      <c r="AI93" s="11">
        <v>8.3713540000000002</v>
      </c>
      <c r="AK93" s="11" t="s">
        <v>83</v>
      </c>
      <c r="AL93" s="11">
        <v>591</v>
      </c>
      <c r="AM93" s="11">
        <v>-4.4570379999999998</v>
      </c>
      <c r="AN93" s="11">
        <v>-5.6374899999999997</v>
      </c>
      <c r="AO93" s="11">
        <v>1.1804520000000001</v>
      </c>
      <c r="AP93" s="18">
        <f t="shared" si="5"/>
        <v>0.26485123079498091</v>
      </c>
      <c r="AQ93" s="11">
        <v>26.485118</v>
      </c>
      <c r="AS93" s="11" t="s">
        <v>76</v>
      </c>
      <c r="AT93" s="11">
        <v>84</v>
      </c>
      <c r="AU93" s="11">
        <v>-0.28403200000000001</v>
      </c>
      <c r="AV93" s="11">
        <v>-3.545766</v>
      </c>
      <c r="AW93" s="11">
        <v>3.2617349999999998</v>
      </c>
      <c r="AX93" s="11" t="s">
        <v>77</v>
      </c>
    </row>
    <row r="94" spans="2:66" x14ac:dyDescent="0.35">
      <c r="B94" s="52" t="s">
        <v>167</v>
      </c>
      <c r="C94" s="52">
        <v>0.89954000000000001</v>
      </c>
      <c r="U94" s="11" t="s">
        <v>76</v>
      </c>
      <c r="V94" s="11">
        <v>121</v>
      </c>
      <c r="W94" s="11">
        <v>6.5748420000000003</v>
      </c>
      <c r="X94" s="11">
        <v>3.411845</v>
      </c>
      <c r="Y94" s="11">
        <v>3.1629969999999998</v>
      </c>
      <c r="Z94" s="18">
        <f t="shared" si="3"/>
        <v>0.4810757429608194</v>
      </c>
      <c r="AA94" s="11">
        <v>48.107579999999999</v>
      </c>
      <c r="AC94" s="11" t="s">
        <v>78</v>
      </c>
      <c r="AD94" s="11">
        <v>1226</v>
      </c>
      <c r="AE94" s="11">
        <v>-13.632192</v>
      </c>
      <c r="AF94" s="11">
        <v>-12.598117</v>
      </c>
      <c r="AG94" s="11">
        <v>1.0340750000000001</v>
      </c>
      <c r="AH94" s="18">
        <f t="shared" si="4"/>
        <v>7.5855372342173585E-2</v>
      </c>
      <c r="AI94" s="11">
        <v>7.585534</v>
      </c>
      <c r="AK94" s="11" t="s">
        <v>83</v>
      </c>
      <c r="AL94" s="11">
        <v>596</v>
      </c>
      <c r="AM94" s="11">
        <v>-24.733115000000002</v>
      </c>
      <c r="AN94" s="11">
        <v>-20.085823000000001</v>
      </c>
      <c r="AO94" s="11">
        <v>4.6472920000000002</v>
      </c>
      <c r="AP94" s="18">
        <f t="shared" si="5"/>
        <v>0.1878975616294187</v>
      </c>
      <c r="AQ94" s="11">
        <v>18.789755</v>
      </c>
      <c r="AS94" s="11" t="s">
        <v>78</v>
      </c>
      <c r="AT94" s="11">
        <v>85</v>
      </c>
      <c r="AU94" s="11">
        <v>-19.547561000000002</v>
      </c>
      <c r="AV94" s="11">
        <v>-17.718005000000002</v>
      </c>
      <c r="AW94" s="11">
        <v>1.829556</v>
      </c>
      <c r="AX94" s="11">
        <v>9.3595079999999999</v>
      </c>
    </row>
    <row r="95" spans="2:66" x14ac:dyDescent="0.35">
      <c r="U95" s="11" t="s">
        <v>76</v>
      </c>
      <c r="V95" s="11">
        <v>122</v>
      </c>
      <c r="W95" s="11">
        <v>-18.097021000000002</v>
      </c>
      <c r="X95" s="11">
        <v>-18.494961</v>
      </c>
      <c r="Y95" s="11">
        <v>0.39794000000000002</v>
      </c>
      <c r="Z95" s="18">
        <f t="shared" si="3"/>
        <v>2.1989254474534786E-2</v>
      </c>
      <c r="AA95" s="11">
        <v>2.198928</v>
      </c>
      <c r="AC95" s="11" t="s">
        <v>78</v>
      </c>
      <c r="AD95" s="11">
        <v>1841</v>
      </c>
      <c r="AE95" s="11">
        <v>-14.990496</v>
      </c>
      <c r="AF95" s="11">
        <v>-16.037834</v>
      </c>
      <c r="AG95" s="11">
        <v>1.0473380000000001</v>
      </c>
      <c r="AH95" s="18">
        <f t="shared" si="4"/>
        <v>6.9866800938407914E-2</v>
      </c>
      <c r="AI95" s="11">
        <v>6.9866789999999996</v>
      </c>
      <c r="AK95" s="11" t="s">
        <v>83</v>
      </c>
      <c r="AL95" s="11">
        <v>605</v>
      </c>
      <c r="AM95" s="11">
        <v>-19.223914000000001</v>
      </c>
      <c r="AN95" s="11">
        <v>-17.827701999999999</v>
      </c>
      <c r="AO95" s="11">
        <v>1.396212</v>
      </c>
      <c r="AP95" s="18">
        <f t="shared" si="5"/>
        <v>7.2628914174293541E-2</v>
      </c>
      <c r="AQ95" s="11">
        <v>7.2628940000000002</v>
      </c>
      <c r="AS95" s="11" t="s">
        <v>76</v>
      </c>
      <c r="AT95" s="11">
        <v>86</v>
      </c>
      <c r="AU95" s="11">
        <v>-8.2463449999999998</v>
      </c>
      <c r="AV95" s="11">
        <v>-10.102537</v>
      </c>
      <c r="AW95" s="11">
        <v>1.8561920000000001</v>
      </c>
      <c r="AX95" s="11">
        <v>22.509270000000001</v>
      </c>
    </row>
    <row r="96" spans="2:66" x14ac:dyDescent="0.35">
      <c r="U96" s="11" t="s">
        <v>76</v>
      </c>
      <c r="V96" s="11">
        <v>123</v>
      </c>
      <c r="W96" s="11">
        <v>-9.291385</v>
      </c>
      <c r="X96" s="11">
        <v>-6.1181349999999997</v>
      </c>
      <c r="Y96" s="11">
        <v>3.1732499999999999</v>
      </c>
      <c r="Z96" s="18">
        <f t="shared" si="3"/>
        <v>0.34152604805419212</v>
      </c>
      <c r="AA96" s="11">
        <v>34.152605000000001</v>
      </c>
      <c r="AC96" s="11" t="s">
        <v>78</v>
      </c>
      <c r="AD96" s="11">
        <v>1770</v>
      </c>
      <c r="AE96" s="11">
        <v>-14.800044</v>
      </c>
      <c r="AF96" s="11">
        <v>-15.859419000000001</v>
      </c>
      <c r="AG96" s="11">
        <v>1.059375</v>
      </c>
      <c r="AH96" s="18">
        <f t="shared" si="4"/>
        <v>7.1579179088927025E-2</v>
      </c>
      <c r="AI96" s="11">
        <v>7.1579160000000002</v>
      </c>
      <c r="AK96" s="11" t="s">
        <v>83</v>
      </c>
      <c r="AL96" s="11">
        <v>612</v>
      </c>
      <c r="AM96" s="11">
        <v>-9.7352659999999993</v>
      </c>
      <c r="AN96" s="11">
        <v>-9.8905840000000005</v>
      </c>
      <c r="AO96" s="11">
        <v>0.15531800000000001</v>
      </c>
      <c r="AP96" s="18">
        <f t="shared" si="5"/>
        <v>1.5954160882712402E-2</v>
      </c>
      <c r="AQ96" s="11">
        <v>1.595415</v>
      </c>
      <c r="AS96" s="11" t="s">
        <v>76</v>
      </c>
      <c r="AT96" s="11">
        <v>87</v>
      </c>
      <c r="AU96" s="11">
        <v>6.8693879999999998</v>
      </c>
      <c r="AV96" s="11">
        <v>6.2837180000000004</v>
      </c>
      <c r="AW96" s="11">
        <v>0.58567000000000002</v>
      </c>
      <c r="AX96" s="11">
        <v>8.5257919999999991</v>
      </c>
    </row>
    <row r="97" spans="2:50" x14ac:dyDescent="0.35">
      <c r="B97" t="s">
        <v>67</v>
      </c>
      <c r="U97" s="11" t="s">
        <v>76</v>
      </c>
      <c r="V97" s="11">
        <v>124</v>
      </c>
      <c r="W97" s="11">
        <v>15.022107</v>
      </c>
      <c r="X97" s="11">
        <v>14.357808</v>
      </c>
      <c r="Y97" s="11">
        <v>0.66429899999999997</v>
      </c>
      <c r="Z97" s="18">
        <f t="shared" si="3"/>
        <v>4.4221426461680771E-2</v>
      </c>
      <c r="AA97" s="11">
        <v>4.4221430000000002</v>
      </c>
      <c r="AC97" s="11" t="s">
        <v>78</v>
      </c>
      <c r="AD97" s="11">
        <v>1919</v>
      </c>
      <c r="AE97" s="11">
        <v>27.147182000000001</v>
      </c>
      <c r="AF97" s="11">
        <v>26.078814000000001</v>
      </c>
      <c r="AG97" s="11">
        <v>1.068368</v>
      </c>
      <c r="AH97" s="18">
        <f t="shared" si="4"/>
        <v>3.9354655669232998E-2</v>
      </c>
      <c r="AI97" s="11">
        <v>3.935467</v>
      </c>
      <c r="AK97" s="11" t="s">
        <v>83</v>
      </c>
      <c r="AL97" s="11">
        <v>619</v>
      </c>
      <c r="AM97" s="11">
        <v>-9.3140059999999991</v>
      </c>
      <c r="AN97" s="11">
        <v>-9.2247800000000009</v>
      </c>
      <c r="AO97" s="11">
        <v>8.9226E-2</v>
      </c>
      <c r="AP97" s="18">
        <f t="shared" si="5"/>
        <v>9.5797662144516561E-3</v>
      </c>
      <c r="AQ97" s="11">
        <v>0.95797399999999999</v>
      </c>
      <c r="AS97" s="11" t="s">
        <v>76</v>
      </c>
      <c r="AT97" s="11">
        <v>88</v>
      </c>
      <c r="AU97" s="11">
        <v>22.384395999999999</v>
      </c>
      <c r="AV97" s="11">
        <v>21.314091000000001</v>
      </c>
      <c r="AW97" s="11">
        <v>1.0703050000000001</v>
      </c>
      <c r="AX97" s="11">
        <v>4.7814779999999999</v>
      </c>
    </row>
    <row r="98" spans="2:50" x14ac:dyDescent="0.35">
      <c r="B98" s="11"/>
      <c r="C98" s="11" t="s">
        <v>72</v>
      </c>
      <c r="D98" s="11" t="s">
        <v>73</v>
      </c>
      <c r="E98" s="11" t="s">
        <v>74</v>
      </c>
      <c r="F98" s="11" t="s">
        <v>75</v>
      </c>
      <c r="U98" s="11" t="s">
        <v>76</v>
      </c>
      <c r="V98" s="11">
        <v>125</v>
      </c>
      <c r="W98" s="11">
        <v>-7.505681</v>
      </c>
      <c r="X98" s="11">
        <v>-2.7268210000000002</v>
      </c>
      <c r="Y98" s="11">
        <v>4.7788599999999999</v>
      </c>
      <c r="Z98" s="18">
        <f t="shared" si="3"/>
        <v>0.63669905502245561</v>
      </c>
      <c r="AA98" s="11">
        <v>63.669907000000002</v>
      </c>
      <c r="AC98" s="11" t="s">
        <v>78</v>
      </c>
      <c r="AD98" s="11">
        <v>68</v>
      </c>
      <c r="AE98" s="11">
        <v>19.015865000000002</v>
      </c>
      <c r="AF98" s="11">
        <v>17.935828999999998</v>
      </c>
      <c r="AG98" s="11">
        <v>1.080036</v>
      </c>
      <c r="AH98" s="18">
        <f t="shared" si="4"/>
        <v>5.67965748599919E-2</v>
      </c>
      <c r="AI98" s="11">
        <v>5.6796559999999996</v>
      </c>
      <c r="AK98" s="11" t="s">
        <v>83</v>
      </c>
      <c r="AL98" s="11">
        <v>620</v>
      </c>
      <c r="AM98" s="11">
        <v>-9.5304099999999998</v>
      </c>
      <c r="AN98" s="11">
        <v>-7.5674089999999996</v>
      </c>
      <c r="AO98" s="11">
        <v>1.963001</v>
      </c>
      <c r="AP98" s="18">
        <f t="shared" si="5"/>
        <v>0.20597235585877208</v>
      </c>
      <c r="AQ98" s="11">
        <v>20.597235000000001</v>
      </c>
      <c r="AS98" s="11" t="s">
        <v>76</v>
      </c>
      <c r="AT98" s="11">
        <v>89</v>
      </c>
      <c r="AU98" s="11">
        <v>-4.9977720000000003</v>
      </c>
      <c r="AV98" s="11">
        <v>-5.650226</v>
      </c>
      <c r="AW98" s="11">
        <v>0.65245399999999998</v>
      </c>
      <c r="AX98" s="11">
        <v>13.054892000000001</v>
      </c>
    </row>
    <row r="99" spans="2:50" x14ac:dyDescent="0.35">
      <c r="B99" s="11" t="s">
        <v>79</v>
      </c>
      <c r="C99" s="11">
        <v>-0.21507699999999999</v>
      </c>
      <c r="D99" s="11">
        <v>-0.41106999999999999</v>
      </c>
      <c r="E99" s="11">
        <v>3.2222230000000001</v>
      </c>
      <c r="F99" s="11">
        <v>0.947106</v>
      </c>
      <c r="U99" s="11" t="s">
        <v>76</v>
      </c>
      <c r="V99" s="11">
        <v>126</v>
      </c>
      <c r="W99" s="11">
        <v>11.756543000000001</v>
      </c>
      <c r="X99" s="11">
        <v>6.5572080000000001</v>
      </c>
      <c r="Y99" s="11">
        <v>5.1993349999999996</v>
      </c>
      <c r="Z99" s="18">
        <f t="shared" si="3"/>
        <v>0.44225032817895527</v>
      </c>
      <c r="AA99" s="11">
        <v>44.225029999999997</v>
      </c>
      <c r="AC99" s="11" t="s">
        <v>78</v>
      </c>
      <c r="AD99" s="11">
        <v>1906</v>
      </c>
      <c r="AE99" s="11">
        <v>11.460782</v>
      </c>
      <c r="AF99" s="11">
        <v>12.566644999999999</v>
      </c>
      <c r="AG99" s="11">
        <v>1.105863</v>
      </c>
      <c r="AH99" s="18">
        <f t="shared" si="4"/>
        <v>9.6491059685107003E-2</v>
      </c>
      <c r="AI99" s="11">
        <v>9.6491019999999992</v>
      </c>
      <c r="AK99" s="11" t="s">
        <v>83</v>
      </c>
      <c r="AL99" s="11">
        <v>630</v>
      </c>
      <c r="AM99" s="11">
        <v>-2.7642030000000002</v>
      </c>
      <c r="AN99" s="11">
        <v>-3.211141</v>
      </c>
      <c r="AO99" s="11">
        <v>0.446938</v>
      </c>
      <c r="AP99" s="18">
        <f t="shared" si="5"/>
        <v>0.16168783551714544</v>
      </c>
      <c r="AQ99" s="11">
        <v>16.168800999999998</v>
      </c>
      <c r="AS99" s="11" t="s">
        <v>83</v>
      </c>
      <c r="AT99" s="11">
        <v>90</v>
      </c>
      <c r="AU99" s="11">
        <v>-17.221032000000001</v>
      </c>
      <c r="AV99" s="11">
        <v>-14.875225</v>
      </c>
      <c r="AW99" s="11">
        <v>2.3458070000000002</v>
      </c>
      <c r="AX99" s="11">
        <v>13.621756</v>
      </c>
    </row>
    <row r="100" spans="2:50" x14ac:dyDescent="0.35">
      <c r="B100" s="11" t="s">
        <v>80</v>
      </c>
      <c r="C100" s="11">
        <v>16.209913</v>
      </c>
      <c r="D100" s="11">
        <v>15.971551</v>
      </c>
      <c r="E100" s="11">
        <v>3.551701</v>
      </c>
      <c r="F100" s="11">
        <v>3.6982910000000002</v>
      </c>
      <c r="U100" s="11" t="s">
        <v>76</v>
      </c>
      <c r="V100" s="11">
        <v>127</v>
      </c>
      <c r="W100" s="11">
        <v>-4.9317209999999996</v>
      </c>
      <c r="X100" s="11">
        <v>-1.5164359999999999</v>
      </c>
      <c r="Y100" s="11">
        <v>3.4152849999999999</v>
      </c>
      <c r="Z100" s="18">
        <f t="shared" si="3"/>
        <v>0.69251383036469427</v>
      </c>
      <c r="AA100" s="11">
        <v>69.251383000000004</v>
      </c>
      <c r="AC100" s="11" t="s">
        <v>78</v>
      </c>
      <c r="AD100" s="11">
        <v>2</v>
      </c>
      <c r="AE100" s="11">
        <v>-5.8351879999999996</v>
      </c>
      <c r="AF100" s="11">
        <v>-4.7279669999999996</v>
      </c>
      <c r="AG100" s="11">
        <v>1.1072219999999999</v>
      </c>
      <c r="AH100" s="18">
        <f t="shared" si="4"/>
        <v>0.18974915632538317</v>
      </c>
      <c r="AI100" s="11">
        <v>18.974910999999999</v>
      </c>
      <c r="AK100" s="11" t="s">
        <v>83</v>
      </c>
      <c r="AL100" s="11">
        <v>633</v>
      </c>
      <c r="AM100" s="11">
        <v>-4.0726180000000003</v>
      </c>
      <c r="AN100" s="11">
        <v>-3.2325300000000001</v>
      </c>
      <c r="AO100" s="11">
        <v>0.84008899999999997</v>
      </c>
      <c r="AP100" s="18">
        <f t="shared" si="5"/>
        <v>0.20627738717453981</v>
      </c>
      <c r="AQ100" s="11">
        <v>20.627731000000001</v>
      </c>
      <c r="AS100" s="11" t="s">
        <v>76</v>
      </c>
      <c r="AT100" s="11">
        <v>91</v>
      </c>
      <c r="AU100" s="11">
        <v>-25.440138000000001</v>
      </c>
      <c r="AV100" s="11">
        <v>-23.603102</v>
      </c>
      <c r="AW100" s="11">
        <v>1.8370359999999999</v>
      </c>
      <c r="AX100" s="11">
        <v>7.2210159999999997</v>
      </c>
    </row>
    <row r="101" spans="2:50" x14ac:dyDescent="0.35">
      <c r="B101" s="11" t="s">
        <v>81</v>
      </c>
      <c r="C101" s="11">
        <v>-29.472549000000001</v>
      </c>
      <c r="D101" s="11">
        <v>-28.046402</v>
      </c>
      <c r="E101" s="11">
        <v>5.7502999999999999E-2</v>
      </c>
      <c r="F101" s="11">
        <v>2.7759999999999998E-3</v>
      </c>
      <c r="U101" s="11" t="s">
        <v>76</v>
      </c>
      <c r="V101" s="11">
        <v>130</v>
      </c>
      <c r="W101" s="11">
        <v>-5.3345779999999996</v>
      </c>
      <c r="X101" s="11">
        <v>-3.8706269999999998</v>
      </c>
      <c r="Y101" s="11">
        <v>1.463951</v>
      </c>
      <c r="Z101" s="18">
        <f t="shared" si="3"/>
        <v>0.27442676815298234</v>
      </c>
      <c r="AA101" s="11">
        <v>27.442677</v>
      </c>
      <c r="AC101" s="11" t="s">
        <v>78</v>
      </c>
      <c r="AD101" s="11">
        <v>1468</v>
      </c>
      <c r="AE101" s="11">
        <v>-10.913588000000001</v>
      </c>
      <c r="AF101" s="11">
        <v>-9.8040850000000006</v>
      </c>
      <c r="AG101" s="11">
        <v>1.1095029999999999</v>
      </c>
      <c r="AH101" s="18">
        <f t="shared" si="4"/>
        <v>0.10166253298182044</v>
      </c>
      <c r="AI101" s="11">
        <v>10.166251000000001</v>
      </c>
      <c r="AK101" s="11" t="s">
        <v>83</v>
      </c>
      <c r="AL101" s="11">
        <v>638</v>
      </c>
      <c r="AM101" s="11">
        <v>-22.907430000000002</v>
      </c>
      <c r="AN101" s="11">
        <v>-21.838034</v>
      </c>
      <c r="AO101" s="11">
        <v>1.069396</v>
      </c>
      <c r="AP101" s="18">
        <f t="shared" si="5"/>
        <v>4.668336867121279E-2</v>
      </c>
      <c r="AQ101" s="11">
        <v>4.6683389999999996</v>
      </c>
      <c r="AS101" s="11" t="s">
        <v>83</v>
      </c>
      <c r="AT101" s="11">
        <v>92</v>
      </c>
      <c r="AU101" s="11">
        <v>14.640627</v>
      </c>
      <c r="AV101" s="11">
        <v>22.794684</v>
      </c>
      <c r="AW101" s="11">
        <v>8.1540569999999999</v>
      </c>
      <c r="AX101" s="11">
        <v>55.694727999999998</v>
      </c>
    </row>
    <row r="102" spans="2:50" x14ac:dyDescent="0.35">
      <c r="B102" s="11" t="s">
        <v>82</v>
      </c>
      <c r="C102" s="11">
        <v>48.818221000000001</v>
      </c>
      <c r="D102" s="11">
        <v>47.334352000000003</v>
      </c>
      <c r="E102" s="11">
        <v>26.875202000000002</v>
      </c>
      <c r="F102" s="11">
        <v>44.248762999999997</v>
      </c>
      <c r="U102" s="11" t="s">
        <v>76</v>
      </c>
      <c r="V102" s="11">
        <v>131</v>
      </c>
      <c r="W102" s="11">
        <v>-6.3127490000000002</v>
      </c>
      <c r="X102" s="11">
        <v>-5.4747070000000004</v>
      </c>
      <c r="Y102" s="11">
        <v>0.83804299999999998</v>
      </c>
      <c r="Z102" s="18">
        <f t="shared" si="3"/>
        <v>0.13275405057289622</v>
      </c>
      <c r="AA102" s="11">
        <v>13.275401</v>
      </c>
      <c r="AC102" s="11" t="s">
        <v>78</v>
      </c>
      <c r="AD102" s="11">
        <v>1878</v>
      </c>
      <c r="AE102" s="11">
        <v>-11.669279</v>
      </c>
      <c r="AF102" s="11">
        <v>-10.554015</v>
      </c>
      <c r="AG102" s="11">
        <v>1.115264</v>
      </c>
      <c r="AH102" s="18">
        <f t="shared" si="4"/>
        <v>9.557265705961783E-2</v>
      </c>
      <c r="AI102" s="11">
        <v>9.5572630000000007</v>
      </c>
      <c r="AK102" s="11" t="s">
        <v>83</v>
      </c>
      <c r="AL102" s="11">
        <v>645</v>
      </c>
      <c r="AM102" s="11">
        <v>4.2325939999999997</v>
      </c>
      <c r="AN102" s="11">
        <v>1.4670829999999999</v>
      </c>
      <c r="AO102" s="11">
        <v>2.7655110000000001</v>
      </c>
      <c r="AP102" s="18">
        <f t="shared" si="5"/>
        <v>0.65338442572096456</v>
      </c>
      <c r="AQ102" s="11">
        <v>65.338432999999995</v>
      </c>
      <c r="AS102" s="11" t="s">
        <v>78</v>
      </c>
      <c r="AT102" s="11">
        <v>93</v>
      </c>
      <c r="AU102" s="11">
        <v>-22.804846000000001</v>
      </c>
      <c r="AV102" s="11">
        <v>-23.227879999999999</v>
      </c>
      <c r="AW102" s="11">
        <v>0.42303400000000002</v>
      </c>
      <c r="AX102" s="11">
        <v>1.8550169999999999</v>
      </c>
    </row>
    <row r="103" spans="2:50" x14ac:dyDescent="0.35">
      <c r="B103" s="52" t="s">
        <v>30</v>
      </c>
      <c r="C103" s="52">
        <v>0.95577000000000001</v>
      </c>
      <c r="U103" s="11" t="s">
        <v>76</v>
      </c>
      <c r="V103" s="11">
        <v>132</v>
      </c>
      <c r="W103" s="11">
        <v>-17.472543000000002</v>
      </c>
      <c r="X103" s="11">
        <v>-17.423416</v>
      </c>
      <c r="Y103" s="11">
        <v>4.9126999999999997E-2</v>
      </c>
      <c r="Z103" s="18">
        <f t="shared" si="3"/>
        <v>2.8116685705108862E-3</v>
      </c>
      <c r="AA103" s="11">
        <v>0.281165</v>
      </c>
      <c r="AC103" s="11" t="s">
        <v>78</v>
      </c>
      <c r="AD103" s="11">
        <v>1213</v>
      </c>
      <c r="AE103" s="11">
        <v>-2.694499</v>
      </c>
      <c r="AF103" s="11">
        <v>-3.8228620000000002</v>
      </c>
      <c r="AG103" s="11">
        <v>1.128363</v>
      </c>
      <c r="AH103" s="18">
        <f t="shared" si="4"/>
        <v>0.41876541798679456</v>
      </c>
      <c r="AI103" s="11">
        <v>41.876544000000003</v>
      </c>
      <c r="AK103" s="11" t="s">
        <v>83</v>
      </c>
      <c r="AL103" s="11">
        <v>651</v>
      </c>
      <c r="AM103" s="11">
        <v>-15.3911</v>
      </c>
      <c r="AN103" s="11">
        <v>-16.633635000000002</v>
      </c>
      <c r="AO103" s="11">
        <v>1.2425349999999999</v>
      </c>
      <c r="AP103" s="18">
        <f t="shared" si="5"/>
        <v>8.0730746990143654E-2</v>
      </c>
      <c r="AQ103" s="11">
        <v>8.0730730000000008</v>
      </c>
      <c r="AS103" s="11" t="s">
        <v>76</v>
      </c>
      <c r="AT103" s="11">
        <v>94</v>
      </c>
      <c r="AU103" s="11">
        <v>-3.0424509999999998</v>
      </c>
      <c r="AV103" s="11">
        <v>-6.2848550000000003</v>
      </c>
      <c r="AW103" s="11">
        <v>3.2424040000000001</v>
      </c>
      <c r="AX103" s="11" t="s">
        <v>77</v>
      </c>
    </row>
    <row r="104" spans="2:50" x14ac:dyDescent="0.35">
      <c r="B104" s="52" t="s">
        <v>167</v>
      </c>
      <c r="C104" s="52">
        <v>0.90984600000000004</v>
      </c>
      <c r="U104" s="11" t="s">
        <v>76</v>
      </c>
      <c r="V104" s="11">
        <v>133</v>
      </c>
      <c r="W104" s="11">
        <v>-7.324776</v>
      </c>
      <c r="X104" s="11">
        <v>-6.0668709999999999</v>
      </c>
      <c r="Y104" s="11">
        <v>1.2579050000000001</v>
      </c>
      <c r="Z104" s="18">
        <f t="shared" si="3"/>
        <v>0.17173289667834213</v>
      </c>
      <c r="AA104" s="11">
        <v>17.173286000000001</v>
      </c>
      <c r="AC104" s="11" t="s">
        <v>78</v>
      </c>
      <c r="AD104" s="11">
        <v>779</v>
      </c>
      <c r="AE104" s="11">
        <v>18.007321000000001</v>
      </c>
      <c r="AF104" s="11">
        <v>16.878145</v>
      </c>
      <c r="AG104" s="11">
        <v>1.129176</v>
      </c>
      <c r="AH104" s="18">
        <f t="shared" si="4"/>
        <v>6.2706495874650089E-2</v>
      </c>
      <c r="AI104" s="11">
        <v>6.2706480000000004</v>
      </c>
      <c r="AK104" s="11" t="s">
        <v>83</v>
      </c>
      <c r="AL104" s="11">
        <v>658</v>
      </c>
      <c r="AM104" s="11">
        <v>-5.6130930000000001</v>
      </c>
      <c r="AN104" s="11">
        <v>-2.1391559999999998</v>
      </c>
      <c r="AO104" s="11">
        <v>3.4739360000000001</v>
      </c>
      <c r="AP104" s="18">
        <f t="shared" si="5"/>
        <v>0.61889870700521088</v>
      </c>
      <c r="AQ104" s="11">
        <v>61.889884000000002</v>
      </c>
      <c r="AS104" s="11" t="s">
        <v>76</v>
      </c>
      <c r="AT104" s="11">
        <v>95</v>
      </c>
      <c r="AU104" s="11">
        <v>28.809301000000001</v>
      </c>
      <c r="AV104" s="11">
        <v>24.920351</v>
      </c>
      <c r="AW104" s="11">
        <v>3.8889499999999999</v>
      </c>
      <c r="AX104" s="11">
        <v>13.498938000000001</v>
      </c>
    </row>
    <row r="105" spans="2:50" x14ac:dyDescent="0.35">
      <c r="U105" s="11" t="s">
        <v>76</v>
      </c>
      <c r="V105" s="11">
        <v>134</v>
      </c>
      <c r="W105" s="11">
        <v>37.197856999999999</v>
      </c>
      <c r="X105" s="11">
        <v>33.455143</v>
      </c>
      <c r="Y105" s="11">
        <v>3.7427139999999999</v>
      </c>
      <c r="Z105" s="18">
        <f t="shared" si="3"/>
        <v>0.10061638765910627</v>
      </c>
      <c r="AA105" s="11">
        <v>10.061639</v>
      </c>
      <c r="AC105" s="11" t="s">
        <v>78</v>
      </c>
      <c r="AD105" s="11">
        <v>1523</v>
      </c>
      <c r="AE105" s="11">
        <v>14.153031</v>
      </c>
      <c r="AF105" s="11">
        <v>15.28416</v>
      </c>
      <c r="AG105" s="11">
        <v>1.1311290000000001</v>
      </c>
      <c r="AH105" s="18">
        <f t="shared" si="4"/>
        <v>7.9921325686349451E-2</v>
      </c>
      <c r="AI105" s="11">
        <v>7.9921340000000001</v>
      </c>
      <c r="AK105" s="11" t="s">
        <v>83</v>
      </c>
      <c r="AL105" s="11">
        <v>665</v>
      </c>
      <c r="AM105" s="11">
        <v>-7.4242160000000004</v>
      </c>
      <c r="AN105" s="11">
        <v>-7.2621330000000004</v>
      </c>
      <c r="AO105" s="11">
        <v>0.162083</v>
      </c>
      <c r="AP105" s="18">
        <f t="shared" si="5"/>
        <v>2.1831665458009304E-2</v>
      </c>
      <c r="AQ105" s="11">
        <v>2.1831649999999998</v>
      </c>
      <c r="AS105" s="11" t="s">
        <v>76</v>
      </c>
      <c r="AT105" s="11">
        <v>96</v>
      </c>
      <c r="AU105" s="11">
        <v>-13.874354</v>
      </c>
      <c r="AV105" s="11">
        <v>-15.075188000000001</v>
      </c>
      <c r="AW105" s="11">
        <v>1.200834</v>
      </c>
      <c r="AX105" s="11">
        <v>8.6550639999999994</v>
      </c>
    </row>
    <row r="106" spans="2:50" x14ac:dyDescent="0.35">
      <c r="U106" s="11" t="s">
        <v>76</v>
      </c>
      <c r="V106" s="11">
        <v>135</v>
      </c>
      <c r="W106" s="11">
        <v>2.1254840000000002</v>
      </c>
      <c r="X106" s="11">
        <v>3.42665</v>
      </c>
      <c r="Y106" s="11">
        <v>1.301166</v>
      </c>
      <c r="Z106" s="18">
        <f t="shared" si="3"/>
        <v>0.61217398013817081</v>
      </c>
      <c r="AA106" s="11">
        <v>61.217422999999997</v>
      </c>
      <c r="AC106" s="11" t="s">
        <v>78</v>
      </c>
      <c r="AD106" s="11">
        <v>1749</v>
      </c>
      <c r="AE106" s="11">
        <v>-11.949434999999999</v>
      </c>
      <c r="AF106" s="11">
        <v>-13.090498999999999</v>
      </c>
      <c r="AG106" s="11">
        <v>1.1410640000000001</v>
      </c>
      <c r="AH106" s="18">
        <f t="shared" si="4"/>
        <v>9.5491042045084157E-2</v>
      </c>
      <c r="AI106" s="11">
        <v>9.5491010000000003</v>
      </c>
      <c r="AK106" s="11" t="s">
        <v>83</v>
      </c>
      <c r="AL106" s="11">
        <v>672</v>
      </c>
      <c r="AM106" s="11">
        <v>0.11627700000000001</v>
      </c>
      <c r="AN106" s="11">
        <v>2.2991790000000001</v>
      </c>
      <c r="AO106" s="11">
        <v>2.1829019999999999</v>
      </c>
      <c r="AP106" s="18">
        <f t="shared" si="5"/>
        <v>18.773291364586289</v>
      </c>
      <c r="AQ106" s="11" t="s">
        <v>77</v>
      </c>
      <c r="AS106" s="11" t="s">
        <v>76</v>
      </c>
      <c r="AT106" s="11">
        <v>97</v>
      </c>
      <c r="AU106" s="11">
        <v>-5.5839549999999996</v>
      </c>
      <c r="AV106" s="11">
        <v>-3.0626769999999999</v>
      </c>
      <c r="AW106" s="11">
        <v>2.5212780000000001</v>
      </c>
      <c r="AX106" s="11">
        <v>45.152191000000002</v>
      </c>
    </row>
    <row r="107" spans="2:50" x14ac:dyDescent="0.35">
      <c r="B107" s="11" t="s">
        <v>0</v>
      </c>
      <c r="C107" s="11" t="s">
        <v>1</v>
      </c>
      <c r="E107" s="11" t="s">
        <v>22</v>
      </c>
      <c r="F107" s="11" t="s">
        <v>23</v>
      </c>
      <c r="G107" s="11" t="s">
        <v>86</v>
      </c>
      <c r="I107" s="11" t="s">
        <v>22</v>
      </c>
      <c r="J107" s="11" t="s">
        <v>23</v>
      </c>
      <c r="K107" s="11" t="s">
        <v>24</v>
      </c>
      <c r="U107" s="11" t="s">
        <v>76</v>
      </c>
      <c r="V107" s="11">
        <v>138</v>
      </c>
      <c r="W107" s="11">
        <v>-6.1488040000000002</v>
      </c>
      <c r="X107" s="11">
        <v>-6.4079480000000002</v>
      </c>
      <c r="Y107" s="11">
        <v>0.25914300000000001</v>
      </c>
      <c r="Z107" s="18">
        <f t="shared" si="3"/>
        <v>4.2145269226340605E-2</v>
      </c>
      <c r="AA107" s="11">
        <v>4.2145330000000003</v>
      </c>
      <c r="AC107" s="11" t="s">
        <v>78</v>
      </c>
      <c r="AD107" s="11">
        <v>1426</v>
      </c>
      <c r="AE107" s="11">
        <v>14.301386000000001</v>
      </c>
      <c r="AF107" s="11">
        <v>15.457117</v>
      </c>
      <c r="AG107" s="11">
        <v>1.1557310000000001</v>
      </c>
      <c r="AH107" s="18">
        <f t="shared" si="4"/>
        <v>8.0812517052543026E-2</v>
      </c>
      <c r="AI107" s="11">
        <v>8.081251</v>
      </c>
      <c r="AK107" s="11" t="s">
        <v>83</v>
      </c>
      <c r="AL107" s="11">
        <v>676</v>
      </c>
      <c r="AM107" s="11">
        <v>-18.403492</v>
      </c>
      <c r="AN107" s="11">
        <v>-17.414286000000001</v>
      </c>
      <c r="AO107" s="11">
        <v>0.98920600000000003</v>
      </c>
      <c r="AP107" s="18">
        <f t="shared" si="5"/>
        <v>5.3750994648189596E-2</v>
      </c>
      <c r="AQ107" s="11">
        <v>5.3750970000000002</v>
      </c>
      <c r="AS107" s="11" t="s">
        <v>83</v>
      </c>
      <c r="AT107" s="11">
        <v>98</v>
      </c>
      <c r="AU107" s="11">
        <v>-4.0090859999999999</v>
      </c>
      <c r="AV107" s="11">
        <v>-3.4285169999999998</v>
      </c>
      <c r="AW107" s="11">
        <v>0.580569</v>
      </c>
      <c r="AX107" s="11">
        <v>14.481320999999999</v>
      </c>
    </row>
    <row r="108" spans="2:50" x14ac:dyDescent="0.35">
      <c r="B108" s="10" t="s">
        <v>2</v>
      </c>
      <c r="C108" s="10">
        <v>10.176192</v>
      </c>
      <c r="E108" s="11">
        <v>-10</v>
      </c>
      <c r="F108" s="11">
        <v>-9</v>
      </c>
      <c r="G108" s="11">
        <v>2</v>
      </c>
      <c r="I108" s="11">
        <v>4.0629999999999998E-3</v>
      </c>
      <c r="J108" s="11">
        <v>0.262104</v>
      </c>
      <c r="K108" s="11">
        <v>131</v>
      </c>
      <c r="U108" s="11" t="s">
        <v>76</v>
      </c>
      <c r="V108" s="11">
        <v>139</v>
      </c>
      <c r="W108" s="11">
        <v>-15.374351000000001</v>
      </c>
      <c r="X108" s="11">
        <v>-15.119633</v>
      </c>
      <c r="Y108" s="11">
        <v>0.254718</v>
      </c>
      <c r="Z108" s="18">
        <f t="shared" si="3"/>
        <v>1.6567723736761311E-2</v>
      </c>
      <c r="AA108" s="11">
        <v>1.6567750000000001</v>
      </c>
      <c r="AC108" s="11" t="s">
        <v>78</v>
      </c>
      <c r="AD108" s="11">
        <v>1286</v>
      </c>
      <c r="AE108" s="11">
        <v>-21.253205000000001</v>
      </c>
      <c r="AF108" s="11">
        <v>-20.077914</v>
      </c>
      <c r="AG108" s="11">
        <v>1.1752910000000001</v>
      </c>
      <c r="AH108" s="18">
        <f t="shared" si="4"/>
        <v>5.5299471303269322E-2</v>
      </c>
      <c r="AI108" s="11">
        <v>5.5299490000000002</v>
      </c>
      <c r="AK108" s="11" t="s">
        <v>83</v>
      </c>
      <c r="AL108" s="11">
        <v>685</v>
      </c>
      <c r="AM108" s="11">
        <v>-16.195879999999999</v>
      </c>
      <c r="AN108" s="11">
        <v>-13.689083</v>
      </c>
      <c r="AO108" s="11">
        <v>2.5067970000000002</v>
      </c>
      <c r="AP108" s="18">
        <f t="shared" si="5"/>
        <v>0.15477991933751054</v>
      </c>
      <c r="AQ108" s="11">
        <v>15.477994000000001</v>
      </c>
      <c r="AS108" s="11" t="s">
        <v>76</v>
      </c>
      <c r="AT108" s="11">
        <v>99</v>
      </c>
      <c r="AU108" s="11">
        <v>-11.750538000000001</v>
      </c>
      <c r="AV108" s="11">
        <v>-12.506869999999999</v>
      </c>
      <c r="AW108" s="11">
        <v>0.756332</v>
      </c>
      <c r="AX108" s="11">
        <v>6.4365690000000004</v>
      </c>
    </row>
    <row r="109" spans="2:50" x14ac:dyDescent="0.35">
      <c r="B109" s="10" t="s">
        <v>84</v>
      </c>
      <c r="C109" s="10">
        <v>0.102216</v>
      </c>
      <c r="E109" s="11">
        <v>-9</v>
      </c>
      <c r="F109" s="11">
        <v>-8</v>
      </c>
      <c r="G109" s="11">
        <v>1</v>
      </c>
      <c r="I109" s="11">
        <v>0.262104</v>
      </c>
      <c r="J109" s="11">
        <v>0.52014400000000005</v>
      </c>
      <c r="K109" s="11">
        <v>144</v>
      </c>
      <c r="U109" s="11" t="s">
        <v>76</v>
      </c>
      <c r="V109" s="11">
        <v>140</v>
      </c>
      <c r="W109" s="11">
        <v>-4.0432829999999997</v>
      </c>
      <c r="X109" s="11">
        <v>-3.88578</v>
      </c>
      <c r="Y109" s="11">
        <v>0.157503</v>
      </c>
      <c r="Z109" s="18">
        <f t="shared" si="3"/>
        <v>3.8954235951329651E-2</v>
      </c>
      <c r="AA109" s="11">
        <v>3.8954300000000002</v>
      </c>
      <c r="AC109" s="11" t="s">
        <v>78</v>
      </c>
      <c r="AD109" s="11">
        <v>392</v>
      </c>
      <c r="AE109" s="11">
        <v>3.038246</v>
      </c>
      <c r="AF109" s="11">
        <v>1.861893</v>
      </c>
      <c r="AG109" s="11">
        <v>1.176353</v>
      </c>
      <c r="AH109" s="18">
        <f t="shared" si="4"/>
        <v>0.38718161728839601</v>
      </c>
      <c r="AI109" s="11">
        <v>38.718170000000001</v>
      </c>
      <c r="AK109" s="11" t="s">
        <v>83</v>
      </c>
      <c r="AL109" s="11">
        <v>687</v>
      </c>
      <c r="AM109" s="11">
        <v>-7.5391380000000003</v>
      </c>
      <c r="AN109" s="11">
        <v>-6.4989730000000003</v>
      </c>
      <c r="AO109" s="11">
        <v>1.040165</v>
      </c>
      <c r="AP109" s="18">
        <f t="shared" si="5"/>
        <v>0.13796869085033328</v>
      </c>
      <c r="AQ109" s="11">
        <v>13.79687</v>
      </c>
      <c r="AS109" s="11" t="s">
        <v>76</v>
      </c>
      <c r="AT109" s="11">
        <v>100</v>
      </c>
      <c r="AU109" s="11">
        <v>45.219346999999999</v>
      </c>
      <c r="AV109" s="11">
        <v>40.597636000000001</v>
      </c>
      <c r="AW109" s="11">
        <v>4.6217110000000003</v>
      </c>
      <c r="AX109" s="11">
        <v>10.220649999999999</v>
      </c>
    </row>
    <row r="110" spans="2:50" x14ac:dyDescent="0.35">
      <c r="B110" s="10" t="s">
        <v>5</v>
      </c>
      <c r="C110" s="10">
        <v>12.126606000000001</v>
      </c>
      <c r="E110" s="11">
        <v>-8</v>
      </c>
      <c r="F110" s="11">
        <v>-7</v>
      </c>
      <c r="G110" s="11">
        <v>0</v>
      </c>
      <c r="I110" s="11">
        <v>0.52014400000000005</v>
      </c>
      <c r="J110" s="11">
        <v>0.77818500000000002</v>
      </c>
      <c r="K110" s="11">
        <v>128</v>
      </c>
      <c r="U110" s="11" t="s">
        <v>76</v>
      </c>
      <c r="V110" s="11">
        <v>141</v>
      </c>
      <c r="W110" s="11">
        <v>19.607468000000001</v>
      </c>
      <c r="X110" s="11">
        <v>19.792808999999998</v>
      </c>
      <c r="Y110" s="11">
        <v>0.18534100000000001</v>
      </c>
      <c r="Z110" s="18">
        <f t="shared" si="3"/>
        <v>9.4525718466045693E-3</v>
      </c>
      <c r="AA110" s="11">
        <v>0.94525599999999999</v>
      </c>
      <c r="AC110" s="11" t="s">
        <v>78</v>
      </c>
      <c r="AD110" s="11">
        <v>845</v>
      </c>
      <c r="AE110" s="11">
        <v>-6.5137679999999998</v>
      </c>
      <c r="AF110" s="11">
        <v>-5.3217600000000003</v>
      </c>
      <c r="AG110" s="11">
        <v>1.192008</v>
      </c>
      <c r="AH110" s="18">
        <f t="shared" si="4"/>
        <v>0.18299822775388991</v>
      </c>
      <c r="AI110" s="11">
        <v>18.29982</v>
      </c>
      <c r="AK110" s="11" t="s">
        <v>83</v>
      </c>
      <c r="AL110" s="11">
        <v>693</v>
      </c>
      <c r="AM110" s="11">
        <v>-13.462645</v>
      </c>
      <c r="AN110" s="11">
        <v>-11.156841</v>
      </c>
      <c r="AO110" s="11">
        <v>2.3058040000000002</v>
      </c>
      <c r="AP110" s="18">
        <f t="shared" si="5"/>
        <v>0.17127421840210449</v>
      </c>
      <c r="AQ110" s="11">
        <v>17.127424000000001</v>
      </c>
      <c r="AS110" s="11" t="s">
        <v>76</v>
      </c>
      <c r="AT110" s="11">
        <v>101</v>
      </c>
      <c r="AU110" s="11">
        <v>16.283570999999998</v>
      </c>
      <c r="AV110" s="11">
        <v>10.69974</v>
      </c>
      <c r="AW110" s="11">
        <v>5.583831</v>
      </c>
      <c r="AX110" s="11">
        <v>34.291195999999999</v>
      </c>
    </row>
    <row r="111" spans="2:50" x14ac:dyDescent="0.35">
      <c r="B111" s="10" t="s">
        <v>85</v>
      </c>
      <c r="C111" s="10">
        <v>12.08108</v>
      </c>
      <c r="E111" s="11">
        <v>-7</v>
      </c>
      <c r="F111" s="11">
        <v>-6</v>
      </c>
      <c r="G111" s="11">
        <v>2</v>
      </c>
      <c r="I111" s="11">
        <v>0.77818500000000002</v>
      </c>
      <c r="J111" s="11">
        <v>1.0362260000000001</v>
      </c>
      <c r="K111" s="11">
        <v>102</v>
      </c>
      <c r="U111" s="11" t="s">
        <v>76</v>
      </c>
      <c r="V111" s="11">
        <v>143</v>
      </c>
      <c r="W111" s="11">
        <v>-3.831191</v>
      </c>
      <c r="X111" s="11">
        <v>-3.6143109999999998</v>
      </c>
      <c r="Y111" s="11">
        <v>0.21687999999999999</v>
      </c>
      <c r="Z111" s="18">
        <f t="shared" si="3"/>
        <v>5.66090283674189E-2</v>
      </c>
      <c r="AA111" s="11">
        <v>5.6608939999999999</v>
      </c>
      <c r="AC111" s="11" t="s">
        <v>78</v>
      </c>
      <c r="AD111" s="11">
        <v>79</v>
      </c>
      <c r="AE111" s="11">
        <v>17.011990999999998</v>
      </c>
      <c r="AF111" s="11">
        <v>18.224872000000001</v>
      </c>
      <c r="AG111" s="11">
        <v>1.2128810000000001</v>
      </c>
      <c r="AH111" s="18">
        <f t="shared" si="4"/>
        <v>7.129565257823145E-2</v>
      </c>
      <c r="AI111" s="11">
        <v>7.1295650000000004</v>
      </c>
      <c r="AK111" s="11" t="s">
        <v>83</v>
      </c>
      <c r="AL111" s="11">
        <v>700</v>
      </c>
      <c r="AM111" s="11">
        <v>11.922304</v>
      </c>
      <c r="AN111" s="11">
        <v>11.514839</v>
      </c>
      <c r="AO111" s="11">
        <v>0.40746500000000002</v>
      </c>
      <c r="AP111" s="18">
        <f t="shared" si="5"/>
        <v>3.4176699403068403E-2</v>
      </c>
      <c r="AQ111" s="11">
        <v>3.4176679999999999</v>
      </c>
      <c r="AS111" s="11" t="s">
        <v>76</v>
      </c>
      <c r="AT111" s="11">
        <v>102</v>
      </c>
      <c r="AU111" s="11">
        <v>-16.827528999999998</v>
      </c>
      <c r="AV111" s="11">
        <v>-16.762114</v>
      </c>
      <c r="AW111" s="11">
        <v>6.5415000000000001E-2</v>
      </c>
      <c r="AX111" s="11">
        <v>0.38873799999999997</v>
      </c>
    </row>
    <row r="112" spans="2:50" x14ac:dyDescent="0.35">
      <c r="B112" s="10" t="s">
        <v>6</v>
      </c>
      <c r="C112" s="10">
        <v>0.69679999999999997</v>
      </c>
      <c r="E112" s="11">
        <v>-6</v>
      </c>
      <c r="F112" s="11">
        <v>-5</v>
      </c>
      <c r="G112" s="11">
        <v>0</v>
      </c>
      <c r="I112" s="11">
        <v>1.0362260000000001</v>
      </c>
      <c r="J112" s="11">
        <v>1.2942670000000001</v>
      </c>
      <c r="K112" s="11">
        <v>112</v>
      </c>
      <c r="U112" s="11" t="s">
        <v>76</v>
      </c>
      <c r="V112" s="11">
        <v>144</v>
      </c>
      <c r="W112" s="11">
        <v>-11.729321000000001</v>
      </c>
      <c r="X112" s="11">
        <v>-8.175414</v>
      </c>
      <c r="Y112" s="11">
        <v>3.5539070000000001</v>
      </c>
      <c r="Z112" s="18">
        <f t="shared" si="3"/>
        <v>0.30299341283267806</v>
      </c>
      <c r="AA112" s="11">
        <v>30.299337999999999</v>
      </c>
      <c r="AC112" s="11" t="s">
        <v>78</v>
      </c>
      <c r="AD112" s="11">
        <v>1341</v>
      </c>
      <c r="AE112" s="11">
        <v>-19.623595999999999</v>
      </c>
      <c r="AF112" s="11">
        <v>-20.847456999999999</v>
      </c>
      <c r="AG112" s="11">
        <v>1.2238610000000001</v>
      </c>
      <c r="AH112" s="18">
        <f t="shared" si="4"/>
        <v>6.236680575772148E-2</v>
      </c>
      <c r="AI112" s="11">
        <v>6.2366789999999996</v>
      </c>
      <c r="AK112" s="11" t="s">
        <v>83</v>
      </c>
      <c r="AL112" s="11">
        <v>705</v>
      </c>
      <c r="AM112" s="11">
        <v>-26.013273999999999</v>
      </c>
      <c r="AN112" s="11">
        <v>-23.264797000000002</v>
      </c>
      <c r="AO112" s="11">
        <v>2.7484769999999998</v>
      </c>
      <c r="AP112" s="18">
        <f t="shared" si="5"/>
        <v>0.10565671203094236</v>
      </c>
      <c r="AQ112" s="11">
        <v>10.565671999999999</v>
      </c>
      <c r="AS112" s="11" t="s">
        <v>76</v>
      </c>
      <c r="AT112" s="11">
        <v>103</v>
      </c>
      <c r="AU112" s="11">
        <v>2.7806060000000001</v>
      </c>
      <c r="AV112" s="11">
        <v>-3.2704819999999999</v>
      </c>
      <c r="AW112" s="11">
        <v>6.051088</v>
      </c>
      <c r="AX112" s="11" t="s">
        <v>77</v>
      </c>
    </row>
    <row r="113" spans="2:50" x14ac:dyDescent="0.35">
      <c r="B113" s="10" t="s">
        <v>7</v>
      </c>
      <c r="C113" s="10">
        <v>3.377726</v>
      </c>
      <c r="E113" s="11">
        <v>-5</v>
      </c>
      <c r="F113" s="11">
        <v>-4</v>
      </c>
      <c r="G113" s="11">
        <v>3</v>
      </c>
      <c r="I113" s="11">
        <v>1.2942670000000001</v>
      </c>
      <c r="J113" s="11">
        <v>1.5523070000000001</v>
      </c>
      <c r="K113" s="11">
        <v>83</v>
      </c>
      <c r="U113" s="11" t="s">
        <v>76</v>
      </c>
      <c r="V113" s="11">
        <v>146</v>
      </c>
      <c r="W113" s="11">
        <v>-8.0988799999999994</v>
      </c>
      <c r="X113" s="11">
        <v>-7.0901899999999998</v>
      </c>
      <c r="Y113" s="11">
        <v>1.0086900000000001</v>
      </c>
      <c r="Z113" s="18">
        <f t="shared" si="3"/>
        <v>0.12454685092259672</v>
      </c>
      <c r="AA113" s="11">
        <v>12.454687</v>
      </c>
      <c r="AC113" s="11" t="s">
        <v>78</v>
      </c>
      <c r="AD113" s="11">
        <v>1663</v>
      </c>
      <c r="AE113" s="11">
        <v>41.882987</v>
      </c>
      <c r="AF113" s="11">
        <v>40.642592</v>
      </c>
      <c r="AG113" s="11">
        <v>1.2403949999999999</v>
      </c>
      <c r="AH113" s="18">
        <f t="shared" si="4"/>
        <v>2.9615724399026266E-2</v>
      </c>
      <c r="AI113" s="11">
        <v>2.9615719999999999</v>
      </c>
      <c r="AK113" s="11" t="s">
        <v>83</v>
      </c>
      <c r="AL113" s="11">
        <v>715</v>
      </c>
      <c r="AM113" s="11">
        <v>48.818221000000001</v>
      </c>
      <c r="AN113" s="11">
        <v>39.252606</v>
      </c>
      <c r="AO113" s="11">
        <v>9.5656149999999993</v>
      </c>
      <c r="AP113" s="18">
        <f t="shared" si="5"/>
        <v>0.19594353919615382</v>
      </c>
      <c r="AQ113" s="11">
        <v>19.594355</v>
      </c>
      <c r="AS113" s="11" t="s">
        <v>78</v>
      </c>
      <c r="AT113" s="11">
        <v>104</v>
      </c>
      <c r="AU113" s="11">
        <v>2.9286819999999998</v>
      </c>
      <c r="AV113" s="11">
        <v>5.3297759999999998</v>
      </c>
      <c r="AW113" s="11">
        <v>2.4010940000000001</v>
      </c>
      <c r="AX113" s="11">
        <v>81.985489999999999</v>
      </c>
    </row>
    <row r="114" spans="2:50" x14ac:dyDescent="0.35">
      <c r="B114" s="10" t="s">
        <v>8</v>
      </c>
      <c r="C114" s="10">
        <v>0.59609599999999996</v>
      </c>
      <c r="E114" s="11">
        <v>-4</v>
      </c>
      <c r="F114" s="11">
        <v>-3</v>
      </c>
      <c r="G114" s="11">
        <v>2</v>
      </c>
      <c r="I114" s="11">
        <v>1.5523070000000001</v>
      </c>
      <c r="J114" s="11">
        <v>1.8103480000000001</v>
      </c>
      <c r="K114" s="11">
        <v>96</v>
      </c>
      <c r="U114" s="11" t="s">
        <v>76</v>
      </c>
      <c r="V114" s="11">
        <v>147</v>
      </c>
      <c r="W114" s="11">
        <v>-9.8346870000000006</v>
      </c>
      <c r="X114" s="11">
        <v>-8.1555859999999996</v>
      </c>
      <c r="Y114" s="11">
        <v>1.679101</v>
      </c>
      <c r="Z114" s="18">
        <f t="shared" si="3"/>
        <v>0.17073253068450472</v>
      </c>
      <c r="AA114" s="11">
        <v>17.073253000000001</v>
      </c>
      <c r="AC114" s="11" t="s">
        <v>78</v>
      </c>
      <c r="AD114" s="11">
        <v>1240</v>
      </c>
      <c r="AE114" s="11">
        <v>-21.095502</v>
      </c>
      <c r="AF114" s="11">
        <v>-19.850570999999999</v>
      </c>
      <c r="AG114" s="11">
        <v>1.244931</v>
      </c>
      <c r="AH114" s="18">
        <f t="shared" si="4"/>
        <v>5.901404953529904E-2</v>
      </c>
      <c r="AI114" s="11">
        <v>5.9014059999999997</v>
      </c>
      <c r="AK114" s="11" t="s">
        <v>83</v>
      </c>
      <c r="AL114" s="11">
        <v>721</v>
      </c>
      <c r="AM114" s="11">
        <v>22.653604000000001</v>
      </c>
      <c r="AN114" s="11">
        <v>23.502091</v>
      </c>
      <c r="AO114" s="11">
        <v>0.84848699999999999</v>
      </c>
      <c r="AP114" s="18">
        <f t="shared" si="5"/>
        <v>3.7454835001088566E-2</v>
      </c>
      <c r="AQ114" s="11">
        <v>3.7454809999999998</v>
      </c>
      <c r="AS114" s="11" t="s">
        <v>76</v>
      </c>
      <c r="AT114" s="11">
        <v>105</v>
      </c>
      <c r="AU114" s="11">
        <v>29.791512999999998</v>
      </c>
      <c r="AV114" s="11">
        <v>30.197395</v>
      </c>
      <c r="AW114" s="11">
        <v>0.40588200000000002</v>
      </c>
      <c r="AX114" s="11">
        <v>1.3624069999999999</v>
      </c>
    </row>
    <row r="115" spans="2:50" x14ac:dyDescent="0.35">
      <c r="B115" s="10" t="s">
        <v>9</v>
      </c>
      <c r="C115" s="10">
        <v>1.330541</v>
      </c>
      <c r="E115" s="11">
        <v>-3</v>
      </c>
      <c r="F115" s="11">
        <v>-2</v>
      </c>
      <c r="G115" s="11">
        <v>12</v>
      </c>
      <c r="I115" s="11">
        <v>1.8103480000000001</v>
      </c>
      <c r="J115" s="11">
        <v>2.0683889999999998</v>
      </c>
      <c r="K115" s="11">
        <v>81</v>
      </c>
      <c r="U115" s="11" t="s">
        <v>76</v>
      </c>
      <c r="V115" s="11">
        <v>148</v>
      </c>
      <c r="W115" s="11">
        <v>-19.281882</v>
      </c>
      <c r="X115" s="11">
        <v>-15.687374999999999</v>
      </c>
      <c r="Y115" s="11">
        <v>3.5945070000000001</v>
      </c>
      <c r="Z115" s="18">
        <f t="shared" si="3"/>
        <v>0.18641888794880085</v>
      </c>
      <c r="AA115" s="11">
        <v>18.641888000000002</v>
      </c>
      <c r="AC115" s="11" t="s">
        <v>78</v>
      </c>
      <c r="AD115" s="11">
        <v>1801</v>
      </c>
      <c r="AE115" s="11">
        <v>1.2632570000000001</v>
      </c>
      <c r="AF115" s="11">
        <v>2.5163180000000001</v>
      </c>
      <c r="AG115" s="11">
        <v>1.2530600000000001</v>
      </c>
      <c r="AH115" s="18">
        <f t="shared" si="4"/>
        <v>0.99192800831501426</v>
      </c>
      <c r="AI115" s="11">
        <v>99.192790000000002</v>
      </c>
      <c r="AK115" s="11" t="s">
        <v>83</v>
      </c>
      <c r="AL115" s="11">
        <v>724</v>
      </c>
      <c r="AM115" s="11">
        <v>19.502376000000002</v>
      </c>
      <c r="AN115" s="11">
        <v>16.415617999999998</v>
      </c>
      <c r="AO115" s="11">
        <v>3.0867580000000001</v>
      </c>
      <c r="AP115" s="18">
        <f t="shared" si="5"/>
        <v>0.15827599672983433</v>
      </c>
      <c r="AQ115" s="11">
        <v>15.827598999999999</v>
      </c>
      <c r="AS115" s="11" t="s">
        <v>76</v>
      </c>
      <c r="AT115" s="11">
        <v>106</v>
      </c>
      <c r="AU115" s="11">
        <v>-6.4316040000000001</v>
      </c>
      <c r="AV115" s="11">
        <v>-7.4897799999999997</v>
      </c>
      <c r="AW115" s="11">
        <v>1.058176</v>
      </c>
      <c r="AX115" s="11">
        <v>16.452749000000001</v>
      </c>
    </row>
    <row r="116" spans="2:50" x14ac:dyDescent="0.35">
      <c r="B116" s="10" t="s">
        <v>10</v>
      </c>
      <c r="C116" s="10">
        <v>1.316165</v>
      </c>
      <c r="E116" s="11">
        <v>-2</v>
      </c>
      <c r="F116" s="11">
        <v>-1</v>
      </c>
      <c r="G116" s="11">
        <v>29</v>
      </c>
      <c r="I116" s="11">
        <v>2.0683889999999998</v>
      </c>
      <c r="J116" s="11">
        <v>2.3264290000000001</v>
      </c>
      <c r="K116" s="11">
        <v>87</v>
      </c>
      <c r="U116" s="11" t="s">
        <v>76</v>
      </c>
      <c r="V116" s="11">
        <v>149</v>
      </c>
      <c r="W116" s="11">
        <v>-18.063213000000001</v>
      </c>
      <c r="X116" s="11">
        <v>-17.274801</v>
      </c>
      <c r="Y116" s="11">
        <v>0.788412</v>
      </c>
      <c r="Z116" s="18">
        <f t="shared" si="3"/>
        <v>4.3647384327472637E-2</v>
      </c>
      <c r="AA116" s="11">
        <v>4.364738</v>
      </c>
      <c r="AC116" s="11" t="s">
        <v>78</v>
      </c>
      <c r="AD116" s="11">
        <v>1480</v>
      </c>
      <c r="AE116" s="11">
        <v>11.956543</v>
      </c>
      <c r="AF116" s="11">
        <v>10.691952000000001</v>
      </c>
      <c r="AG116" s="11">
        <v>1.264591</v>
      </c>
      <c r="AH116" s="18">
        <f t="shared" si="4"/>
        <v>0.10576560465679755</v>
      </c>
      <c r="AI116" s="11">
        <v>10.576561</v>
      </c>
      <c r="AK116" s="11" t="s">
        <v>83</v>
      </c>
      <c r="AL116" s="11">
        <v>729</v>
      </c>
      <c r="AM116" s="11">
        <v>-15.751951</v>
      </c>
      <c r="AN116" s="11">
        <v>-14.674293</v>
      </c>
      <c r="AO116" s="11">
        <v>1.077658</v>
      </c>
      <c r="AP116" s="18">
        <f t="shared" si="5"/>
        <v>6.8414255478575325E-2</v>
      </c>
      <c r="AQ116" s="11">
        <v>6.8414239999999999</v>
      </c>
      <c r="AS116" s="11" t="s">
        <v>76</v>
      </c>
      <c r="AT116" s="11">
        <v>107</v>
      </c>
      <c r="AU116" s="11">
        <v>13.535047</v>
      </c>
      <c r="AV116" s="11">
        <v>12.669616</v>
      </c>
      <c r="AW116" s="11">
        <v>0.86543099999999995</v>
      </c>
      <c r="AX116" s="11">
        <v>6.3940000000000001</v>
      </c>
    </row>
    <row r="117" spans="2:50" x14ac:dyDescent="0.35">
      <c r="B117" s="10" t="s">
        <v>11</v>
      </c>
      <c r="C117" s="10">
        <v>2.080533</v>
      </c>
      <c r="E117" s="11">
        <v>-1</v>
      </c>
      <c r="F117" s="11">
        <v>0</v>
      </c>
      <c r="G117" s="11">
        <v>126</v>
      </c>
      <c r="I117" s="11">
        <v>2.3264290000000001</v>
      </c>
      <c r="J117" s="11">
        <v>2.58447</v>
      </c>
      <c r="K117" s="11">
        <v>50</v>
      </c>
      <c r="U117" s="11" t="s">
        <v>76</v>
      </c>
      <c r="V117" s="11">
        <v>150</v>
      </c>
      <c r="W117" s="11">
        <v>-8.4585659999999994</v>
      </c>
      <c r="X117" s="11">
        <v>-9.1700630000000007</v>
      </c>
      <c r="Y117" s="11">
        <v>0.71149799999999996</v>
      </c>
      <c r="Z117" s="18">
        <f t="shared" si="3"/>
        <v>8.4115676345139362E-2</v>
      </c>
      <c r="AA117" s="11">
        <v>8.4115640000000003</v>
      </c>
      <c r="AC117" s="11" t="s">
        <v>78</v>
      </c>
      <c r="AD117" s="11">
        <v>1900</v>
      </c>
      <c r="AE117" s="11">
        <v>-15.861176</v>
      </c>
      <c r="AF117" s="11">
        <v>-14.576534000000001</v>
      </c>
      <c r="AG117" s="11">
        <v>1.2846420000000001</v>
      </c>
      <c r="AH117" s="18">
        <f t="shared" si="4"/>
        <v>8.099285954584956E-2</v>
      </c>
      <c r="AI117" s="11">
        <v>8.0992850000000001</v>
      </c>
      <c r="AK117" s="11" t="s">
        <v>83</v>
      </c>
      <c r="AL117" s="11">
        <v>736</v>
      </c>
      <c r="AM117" s="11">
        <v>4.0392849999999996</v>
      </c>
      <c r="AN117" s="11">
        <v>-1.44855</v>
      </c>
      <c r="AO117" s="11">
        <v>5.4878340000000003</v>
      </c>
      <c r="AP117" s="18">
        <f t="shared" si="5"/>
        <v>1.3586152004624583</v>
      </c>
      <c r="AQ117" s="11" t="s">
        <v>77</v>
      </c>
      <c r="AS117" s="11" t="s">
        <v>78</v>
      </c>
      <c r="AT117" s="11">
        <v>108</v>
      </c>
      <c r="AU117" s="11">
        <v>4.9722439999999999</v>
      </c>
      <c r="AV117" s="11">
        <v>2.0039940000000001</v>
      </c>
      <c r="AW117" s="11">
        <v>2.9682499999999998</v>
      </c>
      <c r="AX117" s="11">
        <v>59.696379</v>
      </c>
    </row>
    <row r="118" spans="2:50" x14ac:dyDescent="0.35">
      <c r="B118" s="10" t="s">
        <v>12</v>
      </c>
      <c r="C118" s="10">
        <v>0.79514799999999997</v>
      </c>
      <c r="E118" s="11">
        <v>0</v>
      </c>
      <c r="F118" s="11">
        <v>1</v>
      </c>
      <c r="G118" s="11">
        <v>123</v>
      </c>
      <c r="I118" s="11">
        <v>2.58447</v>
      </c>
      <c r="J118" s="11">
        <v>2.842511</v>
      </c>
      <c r="K118" s="11">
        <v>45</v>
      </c>
      <c r="U118" s="11" t="s">
        <v>76</v>
      </c>
      <c r="V118" s="11">
        <v>151</v>
      </c>
      <c r="W118" s="11">
        <v>12.893922</v>
      </c>
      <c r="X118" s="11">
        <v>15.079622000000001</v>
      </c>
      <c r="Y118" s="11">
        <v>2.1857000000000002</v>
      </c>
      <c r="Z118" s="18">
        <f t="shared" si="3"/>
        <v>0.16951397720569431</v>
      </c>
      <c r="AA118" s="11">
        <v>16.951395000000002</v>
      </c>
      <c r="AC118" s="11" t="s">
        <v>78</v>
      </c>
      <c r="AD118" s="11">
        <v>595</v>
      </c>
      <c r="AE118" s="11">
        <v>19.468727999999999</v>
      </c>
      <c r="AF118" s="11">
        <v>20.759613999999999</v>
      </c>
      <c r="AG118" s="11">
        <v>1.290886</v>
      </c>
      <c r="AH118" s="18">
        <f t="shared" si="4"/>
        <v>6.6305615857389352E-2</v>
      </c>
      <c r="AI118" s="11">
        <v>6.6305589999999999</v>
      </c>
      <c r="AK118" s="11" t="s">
        <v>83</v>
      </c>
      <c r="AL118" s="11">
        <v>742</v>
      </c>
      <c r="AM118" s="11">
        <v>2.9993340000000002</v>
      </c>
      <c r="AN118" s="11">
        <v>1.3830100000000001</v>
      </c>
      <c r="AO118" s="11">
        <v>1.6163240000000001</v>
      </c>
      <c r="AP118" s="18">
        <f t="shared" si="5"/>
        <v>0.53889430120153337</v>
      </c>
      <c r="AQ118" s="11">
        <v>53.889420999999999</v>
      </c>
      <c r="AS118" s="11" t="s">
        <v>76</v>
      </c>
      <c r="AT118" s="11">
        <v>109</v>
      </c>
      <c r="AU118" s="11">
        <v>-6.2610349999999997</v>
      </c>
      <c r="AV118" s="11">
        <v>-5.8921070000000002</v>
      </c>
      <c r="AW118" s="11">
        <v>0.36892799999999998</v>
      </c>
      <c r="AX118" s="11">
        <v>5.8924430000000001</v>
      </c>
    </row>
    <row r="119" spans="2:50" x14ac:dyDescent="0.35">
      <c r="B119" s="10" t="s">
        <v>13</v>
      </c>
      <c r="C119" s="10">
        <v>0.92444700000000002</v>
      </c>
      <c r="E119" s="11">
        <v>1</v>
      </c>
      <c r="F119" s="11">
        <v>2</v>
      </c>
      <c r="G119" s="11">
        <v>14</v>
      </c>
      <c r="I119" s="11">
        <v>2.842511</v>
      </c>
      <c r="J119" s="11">
        <v>3.100552</v>
      </c>
      <c r="K119" s="11">
        <v>45</v>
      </c>
      <c r="U119" s="11" t="s">
        <v>76</v>
      </c>
      <c r="V119" s="11">
        <v>154</v>
      </c>
      <c r="W119" s="11">
        <v>15.765541000000001</v>
      </c>
      <c r="X119" s="11">
        <v>7.3250039999999998</v>
      </c>
      <c r="Y119" s="11">
        <v>8.4405370000000008</v>
      </c>
      <c r="Z119" s="18">
        <f t="shared" si="3"/>
        <v>0.53537883666662633</v>
      </c>
      <c r="AA119" s="11">
        <v>53.537883000000001</v>
      </c>
      <c r="AC119" s="11" t="s">
        <v>78</v>
      </c>
      <c r="AD119" s="11">
        <v>1672</v>
      </c>
      <c r="AE119" s="11">
        <v>33.158093000000001</v>
      </c>
      <c r="AF119" s="11">
        <v>34.463307</v>
      </c>
      <c r="AG119" s="11">
        <v>1.3052140000000001</v>
      </c>
      <c r="AH119" s="18">
        <f t="shared" si="4"/>
        <v>3.9363361457487922E-2</v>
      </c>
      <c r="AI119" s="11">
        <v>3.9363359999999998</v>
      </c>
      <c r="AK119" s="11" t="s">
        <v>83</v>
      </c>
      <c r="AL119" s="11">
        <v>746</v>
      </c>
      <c r="AM119" s="11">
        <v>-11.038322000000001</v>
      </c>
      <c r="AN119" s="11">
        <v>-8.8543289999999999</v>
      </c>
      <c r="AO119" s="11">
        <v>2.1839930000000001</v>
      </c>
      <c r="AP119" s="18">
        <f t="shared" si="5"/>
        <v>0.19785552550469174</v>
      </c>
      <c r="AQ119" s="11">
        <v>19.785550000000001</v>
      </c>
      <c r="AS119" s="11" t="s">
        <v>76</v>
      </c>
      <c r="AT119" s="11">
        <v>110</v>
      </c>
      <c r="AU119" s="11">
        <v>-19.468387</v>
      </c>
      <c r="AV119" s="11">
        <v>-17.344951999999999</v>
      </c>
      <c r="AW119" s="11">
        <v>2.1234350000000002</v>
      </c>
      <c r="AX119" s="11">
        <v>10.907090999999999</v>
      </c>
    </row>
    <row r="120" spans="2:50" x14ac:dyDescent="0.35">
      <c r="B120" s="10" t="s">
        <v>14</v>
      </c>
      <c r="C120" s="10">
        <v>0.43386599999999997</v>
      </c>
      <c r="E120" s="11">
        <v>2</v>
      </c>
      <c r="F120" s="11">
        <v>3</v>
      </c>
      <c r="G120" s="11">
        <v>11</v>
      </c>
      <c r="I120" s="11">
        <v>3.100552</v>
      </c>
      <c r="J120" s="11">
        <v>3.3585919999999998</v>
      </c>
      <c r="K120" s="11">
        <v>44</v>
      </c>
      <c r="U120" s="11" t="s">
        <v>76</v>
      </c>
      <c r="V120" s="11">
        <v>156</v>
      </c>
      <c r="W120" s="11">
        <v>23.730605000000001</v>
      </c>
      <c r="X120" s="11">
        <v>20.529968</v>
      </c>
      <c r="Y120" s="11">
        <v>3.200637</v>
      </c>
      <c r="Z120" s="18">
        <f t="shared" si="3"/>
        <v>0.13487380536652985</v>
      </c>
      <c r="AA120" s="11">
        <v>13.487382</v>
      </c>
      <c r="AC120" s="11" t="s">
        <v>78</v>
      </c>
      <c r="AD120" s="11">
        <v>1648</v>
      </c>
      <c r="AE120" s="11">
        <v>-15.443396999999999</v>
      </c>
      <c r="AF120" s="11">
        <v>-16.762070000000001</v>
      </c>
      <c r="AG120" s="11">
        <v>1.318673</v>
      </c>
      <c r="AH120" s="18">
        <f t="shared" si="4"/>
        <v>8.5387496028237836E-2</v>
      </c>
      <c r="AI120" s="11">
        <v>8.538748</v>
      </c>
      <c r="AK120" s="11" t="s">
        <v>83</v>
      </c>
      <c r="AL120" s="11">
        <v>753</v>
      </c>
      <c r="AM120" s="11">
        <v>4.8074469999999998</v>
      </c>
      <c r="AN120" s="11">
        <v>9.5927959999999999</v>
      </c>
      <c r="AO120" s="11">
        <v>4.7853490000000001</v>
      </c>
      <c r="AP120" s="18">
        <f t="shared" si="5"/>
        <v>0.99540338146213581</v>
      </c>
      <c r="AQ120" s="11">
        <v>99.540350000000004</v>
      </c>
      <c r="AS120" s="11" t="s">
        <v>83</v>
      </c>
      <c r="AT120" s="11">
        <v>111</v>
      </c>
      <c r="AU120" s="11">
        <v>-29.027840999999999</v>
      </c>
      <c r="AV120" s="11">
        <v>-25.963044</v>
      </c>
      <c r="AW120" s="11">
        <v>3.064797</v>
      </c>
      <c r="AX120" s="11">
        <v>10.558130999999999</v>
      </c>
    </row>
    <row r="121" spans="2:50" x14ac:dyDescent="0.35">
      <c r="B121" s="10" t="s">
        <v>15</v>
      </c>
      <c r="C121" s="10">
        <v>1.0510919999999999</v>
      </c>
      <c r="E121" s="11">
        <v>3</v>
      </c>
      <c r="F121" s="11">
        <v>4</v>
      </c>
      <c r="G121" s="11">
        <v>11</v>
      </c>
      <c r="I121" s="11">
        <v>3.3585919999999998</v>
      </c>
      <c r="J121" s="11">
        <v>3.6166330000000002</v>
      </c>
      <c r="K121" s="11">
        <v>35</v>
      </c>
      <c r="U121" s="11" t="s">
        <v>76</v>
      </c>
      <c r="V121" s="11">
        <v>157</v>
      </c>
      <c r="W121" s="11">
        <v>3.9142009999999998</v>
      </c>
      <c r="X121" s="11">
        <v>1.0542860000000001</v>
      </c>
      <c r="Y121" s="11">
        <v>2.859915</v>
      </c>
      <c r="Z121" s="18">
        <f t="shared" si="3"/>
        <v>0.73065103197306425</v>
      </c>
      <c r="AA121" s="11">
        <v>73.065105000000003</v>
      </c>
      <c r="AC121" s="11" t="s">
        <v>78</v>
      </c>
      <c r="AD121" s="11">
        <v>387</v>
      </c>
      <c r="AE121" s="11">
        <v>-0.450988</v>
      </c>
      <c r="AF121" s="11">
        <v>-1.7795380000000001</v>
      </c>
      <c r="AG121" s="11">
        <v>1.3285499999999999</v>
      </c>
      <c r="AH121" s="18">
        <f t="shared" si="4"/>
        <v>2.9458655219207603</v>
      </c>
      <c r="AI121" s="11" t="s">
        <v>77</v>
      </c>
      <c r="AK121" s="11" t="s">
        <v>83</v>
      </c>
      <c r="AL121" s="11">
        <v>763</v>
      </c>
      <c r="AM121" s="11">
        <v>1.7712129999999999</v>
      </c>
      <c r="AN121" s="11">
        <v>1.6463300000000001</v>
      </c>
      <c r="AO121" s="11">
        <v>0.12488299999999999</v>
      </c>
      <c r="AP121" s="18">
        <f t="shared" si="5"/>
        <v>7.0507047994792266E-2</v>
      </c>
      <c r="AQ121" s="11">
        <v>7.0507270000000002</v>
      </c>
      <c r="AS121" s="11" t="s">
        <v>76</v>
      </c>
      <c r="AT121" s="11">
        <v>112</v>
      </c>
      <c r="AU121" s="11">
        <v>21.528181</v>
      </c>
      <c r="AV121" s="11">
        <v>21.073702000000001</v>
      </c>
      <c r="AW121" s="11">
        <v>0.45447900000000002</v>
      </c>
      <c r="AX121" s="11">
        <v>2.1110880000000001</v>
      </c>
    </row>
    <row r="122" spans="2:50" x14ac:dyDescent="0.35">
      <c r="B122" s="10" t="s">
        <v>16</v>
      </c>
      <c r="C122" s="10">
        <v>0.90442299999999998</v>
      </c>
      <c r="E122" s="11">
        <v>4</v>
      </c>
      <c r="F122" s="11">
        <v>5</v>
      </c>
      <c r="G122" s="11">
        <v>8</v>
      </c>
      <c r="I122" s="11">
        <v>3.6166330000000002</v>
      </c>
      <c r="J122" s="11">
        <v>3.8746740000000002</v>
      </c>
      <c r="K122" s="11">
        <v>28</v>
      </c>
      <c r="U122" s="11" t="s">
        <v>76</v>
      </c>
      <c r="V122" s="11">
        <v>159</v>
      </c>
      <c r="W122" s="11">
        <v>25.909714999999998</v>
      </c>
      <c r="X122" s="11">
        <v>27.191125</v>
      </c>
      <c r="Y122" s="11">
        <v>1.2814099999999999</v>
      </c>
      <c r="Z122" s="18">
        <f t="shared" si="3"/>
        <v>4.9456738524526415E-2</v>
      </c>
      <c r="AA122" s="11">
        <v>4.9456740000000003</v>
      </c>
      <c r="AC122" s="11" t="s">
        <v>78</v>
      </c>
      <c r="AD122" s="11">
        <v>1456</v>
      </c>
      <c r="AE122" s="11">
        <v>-3.9585499999999998</v>
      </c>
      <c r="AF122" s="11">
        <v>-5.2874309999999998</v>
      </c>
      <c r="AG122" s="11">
        <v>1.3288800000000001</v>
      </c>
      <c r="AH122" s="18">
        <f t="shared" si="4"/>
        <v>0.33569867754607119</v>
      </c>
      <c r="AI122" s="11">
        <v>33.569873999999999</v>
      </c>
      <c r="AK122" s="11" t="s">
        <v>83</v>
      </c>
      <c r="AL122" s="11">
        <v>766</v>
      </c>
      <c r="AM122" s="11">
        <v>-0.194129</v>
      </c>
      <c r="AN122" s="11">
        <v>2.6729820000000002</v>
      </c>
      <c r="AO122" s="11">
        <v>2.867111</v>
      </c>
      <c r="AP122" s="18">
        <f t="shared" si="5"/>
        <v>14.76910198888368</v>
      </c>
      <c r="AQ122" s="11" t="s">
        <v>77</v>
      </c>
      <c r="AS122" s="11" t="s">
        <v>76</v>
      </c>
      <c r="AT122" s="11">
        <v>113</v>
      </c>
      <c r="AU122" s="11">
        <v>15.185252999999999</v>
      </c>
      <c r="AV122" s="11">
        <v>17.227791</v>
      </c>
      <c r="AW122" s="11">
        <v>2.042538</v>
      </c>
      <c r="AX122" s="11">
        <v>13.450799</v>
      </c>
    </row>
    <row r="123" spans="2:50" x14ac:dyDescent="0.35">
      <c r="B123" s="10" t="s">
        <v>17</v>
      </c>
      <c r="C123" s="10">
        <v>3.1758320000000002</v>
      </c>
      <c r="E123" s="11">
        <v>5</v>
      </c>
      <c r="F123" s="11">
        <v>6</v>
      </c>
      <c r="G123" s="11">
        <v>3</v>
      </c>
      <c r="I123" s="11">
        <v>3.8746740000000002</v>
      </c>
      <c r="J123" s="11">
        <v>4.1327150000000001</v>
      </c>
      <c r="K123" s="11">
        <v>15</v>
      </c>
      <c r="U123" s="11" t="s">
        <v>76</v>
      </c>
      <c r="V123" s="11">
        <v>160</v>
      </c>
      <c r="W123" s="11">
        <v>-2.6021649999999998</v>
      </c>
      <c r="X123" s="11">
        <v>-2.8257400000000001</v>
      </c>
      <c r="Y123" s="11">
        <v>0.223575</v>
      </c>
      <c r="Z123" s="18">
        <f t="shared" si="3"/>
        <v>8.5918840657683127E-2</v>
      </c>
      <c r="AA123" s="11">
        <v>8.5918679999999998</v>
      </c>
      <c r="AC123" s="11" t="s">
        <v>78</v>
      </c>
      <c r="AD123" s="11">
        <v>1410</v>
      </c>
      <c r="AE123" s="11">
        <v>-1.491088</v>
      </c>
      <c r="AF123" s="11">
        <v>-0.11092</v>
      </c>
      <c r="AG123" s="11">
        <v>1.3801680000000001</v>
      </c>
      <c r="AH123" s="18">
        <f t="shared" si="4"/>
        <v>0.92561136566051105</v>
      </c>
      <c r="AI123" s="11">
        <v>92.561143000000001</v>
      </c>
      <c r="AK123" s="11" t="s">
        <v>83</v>
      </c>
      <c r="AL123" s="11">
        <v>775</v>
      </c>
      <c r="AM123" s="11">
        <v>-8.5656569999999999</v>
      </c>
      <c r="AN123" s="11">
        <v>-5.2780310000000004</v>
      </c>
      <c r="AO123" s="11">
        <v>3.2876259999999999</v>
      </c>
      <c r="AP123" s="18">
        <f t="shared" si="5"/>
        <v>0.38381480836788118</v>
      </c>
      <c r="AQ123" s="11">
        <v>38.381484</v>
      </c>
      <c r="AS123" s="11" t="s">
        <v>78</v>
      </c>
      <c r="AT123" s="11">
        <v>114</v>
      </c>
      <c r="AU123" s="11">
        <v>-2.6089609999999999</v>
      </c>
      <c r="AV123" s="11">
        <v>-2.6359249999999999</v>
      </c>
      <c r="AW123" s="11">
        <v>2.6963000000000001E-2</v>
      </c>
      <c r="AX123" s="11">
        <v>1.0334939999999999</v>
      </c>
    </row>
    <row r="124" spans="2:50" x14ac:dyDescent="0.35">
      <c r="B124" s="10" t="s">
        <v>18</v>
      </c>
      <c r="C124" s="10">
        <v>18.170390999999999</v>
      </c>
      <c r="E124" s="11">
        <v>6</v>
      </c>
      <c r="F124" s="11">
        <v>7</v>
      </c>
      <c r="G124" s="11">
        <v>3</v>
      </c>
      <c r="I124" s="11">
        <v>4.1327150000000001</v>
      </c>
      <c r="J124" s="11">
        <v>4.3907550000000004</v>
      </c>
      <c r="K124" s="11">
        <v>17</v>
      </c>
      <c r="U124" s="11" t="s">
        <v>76</v>
      </c>
      <c r="V124" s="11">
        <v>162</v>
      </c>
      <c r="W124" s="11">
        <v>-25.403737</v>
      </c>
      <c r="X124" s="11">
        <v>-22.650734</v>
      </c>
      <c r="Y124" s="11">
        <v>2.7530030000000001</v>
      </c>
      <c r="Z124" s="18">
        <f t="shared" si="3"/>
        <v>0.10837000083885297</v>
      </c>
      <c r="AA124" s="11">
        <v>10.837001000000001</v>
      </c>
      <c r="AC124" s="11" t="s">
        <v>78</v>
      </c>
      <c r="AD124" s="11">
        <v>1405</v>
      </c>
      <c r="AE124" s="11">
        <v>-7.8150529999999998</v>
      </c>
      <c r="AF124" s="11">
        <v>-9.2122259999999994</v>
      </c>
      <c r="AG124" s="11">
        <v>1.397173</v>
      </c>
      <c r="AH124" s="18">
        <f t="shared" si="4"/>
        <v>0.17877972164744116</v>
      </c>
      <c r="AI124" s="11">
        <v>17.877970999999999</v>
      </c>
      <c r="AK124" s="11" t="s">
        <v>83</v>
      </c>
      <c r="AL124" s="11">
        <v>780</v>
      </c>
      <c r="AM124" s="11">
        <v>4.2446419999999998</v>
      </c>
      <c r="AN124" s="11">
        <v>6.6690699999999996</v>
      </c>
      <c r="AO124" s="11">
        <v>2.4244279999999998</v>
      </c>
      <c r="AP124" s="18">
        <f t="shared" si="5"/>
        <v>0.57117372913899456</v>
      </c>
      <c r="AQ124" s="11">
        <v>57.117372000000003</v>
      </c>
      <c r="AS124" s="11" t="s">
        <v>76</v>
      </c>
      <c r="AT124" s="11">
        <v>115</v>
      </c>
      <c r="AU124" s="11">
        <v>-1.0901689999999999</v>
      </c>
      <c r="AV124" s="11">
        <v>-3.797266</v>
      </c>
      <c r="AW124" s="11">
        <v>2.7070959999999999</v>
      </c>
      <c r="AX124" s="11" t="s">
        <v>77</v>
      </c>
    </row>
    <row r="125" spans="2:50" x14ac:dyDescent="0.35">
      <c r="B125" s="10" t="s">
        <v>19</v>
      </c>
      <c r="C125" s="10">
        <v>14.537588</v>
      </c>
      <c r="E125" s="11">
        <v>7</v>
      </c>
      <c r="F125" s="11">
        <v>8</v>
      </c>
      <c r="G125" s="11">
        <v>1</v>
      </c>
      <c r="I125" s="11">
        <v>4.3907550000000004</v>
      </c>
      <c r="J125" s="11">
        <v>4.6487959999999999</v>
      </c>
      <c r="K125" s="11">
        <v>20</v>
      </c>
      <c r="U125" s="11" t="s">
        <v>76</v>
      </c>
      <c r="V125" s="11">
        <v>163</v>
      </c>
      <c r="W125" s="11">
        <v>-4.8889120000000004</v>
      </c>
      <c r="X125" s="11">
        <v>-7.6812329999999998</v>
      </c>
      <c r="Y125" s="11">
        <v>2.7923200000000001</v>
      </c>
      <c r="Z125" s="18">
        <f t="shared" si="3"/>
        <v>0.57115366363722642</v>
      </c>
      <c r="AA125" s="11">
        <v>57.115367999999997</v>
      </c>
      <c r="AC125" s="11" t="s">
        <v>78</v>
      </c>
      <c r="AD125" s="11">
        <v>312</v>
      </c>
      <c r="AE125" s="11">
        <v>-14.961076</v>
      </c>
      <c r="AF125" s="11">
        <v>-16.362895000000002</v>
      </c>
      <c r="AG125" s="11">
        <v>1.4018189999999999</v>
      </c>
      <c r="AH125" s="18">
        <f t="shared" si="4"/>
        <v>9.3697739387193807E-2</v>
      </c>
      <c r="AI125" s="11">
        <v>9.3697739999999996</v>
      </c>
      <c r="AK125" s="11" t="s">
        <v>83</v>
      </c>
      <c r="AL125" s="11">
        <v>786</v>
      </c>
      <c r="AM125" s="11">
        <v>17.388366999999999</v>
      </c>
      <c r="AN125" s="11">
        <v>17.784154999999998</v>
      </c>
      <c r="AO125" s="11">
        <v>0.39578799999999997</v>
      </c>
      <c r="AP125" s="18">
        <f t="shared" si="5"/>
        <v>2.2761654386521748E-2</v>
      </c>
      <c r="AQ125" s="11">
        <v>2.2761650000000002</v>
      </c>
      <c r="AS125" s="11" t="s">
        <v>76</v>
      </c>
      <c r="AT125" s="11">
        <v>116</v>
      </c>
      <c r="AU125" s="11">
        <v>-2.2573989999999999</v>
      </c>
      <c r="AV125" s="11">
        <v>-0.15360399999999999</v>
      </c>
      <c r="AW125" s="11">
        <v>2.103796</v>
      </c>
      <c r="AX125" s="11">
        <v>93.195543000000001</v>
      </c>
    </row>
    <row r="126" spans="2:50" x14ac:dyDescent="0.35">
      <c r="B126" s="10" t="s">
        <v>20</v>
      </c>
      <c r="C126" s="10">
        <v>13.024017000000001</v>
      </c>
      <c r="E126" s="11">
        <v>8</v>
      </c>
      <c r="F126" s="11">
        <v>9</v>
      </c>
      <c r="G126" s="11">
        <v>0</v>
      </c>
      <c r="I126" s="11">
        <v>4.6487959999999999</v>
      </c>
      <c r="J126" s="11">
        <v>4.9068370000000003</v>
      </c>
      <c r="K126" s="11">
        <v>20</v>
      </c>
      <c r="U126" s="11" t="s">
        <v>76</v>
      </c>
      <c r="V126" s="11">
        <v>164</v>
      </c>
      <c r="W126" s="11">
        <v>-9.2956880000000002</v>
      </c>
      <c r="X126" s="11">
        <v>-10.02135</v>
      </c>
      <c r="Y126" s="11">
        <v>0.72566299999999995</v>
      </c>
      <c r="Z126" s="18">
        <f t="shared" si="3"/>
        <v>7.8064474625224076E-2</v>
      </c>
      <c r="AA126" s="11">
        <v>7.8064419999999997</v>
      </c>
      <c r="AC126" s="11" t="s">
        <v>78</v>
      </c>
      <c r="AD126" s="11">
        <v>1195</v>
      </c>
      <c r="AE126" s="11">
        <v>-10.957143</v>
      </c>
      <c r="AF126" s="11">
        <v>-9.5532369999999993</v>
      </c>
      <c r="AG126" s="11">
        <v>1.4039060000000001</v>
      </c>
      <c r="AH126" s="18">
        <f t="shared" si="4"/>
        <v>0.12812701267109503</v>
      </c>
      <c r="AI126" s="11">
        <v>12.812699</v>
      </c>
      <c r="AK126" s="11" t="s">
        <v>83</v>
      </c>
      <c r="AL126" s="11">
        <v>791</v>
      </c>
      <c r="AM126" s="11">
        <v>-9.2600169999999995</v>
      </c>
      <c r="AN126" s="11">
        <v>-8.9958659999999995</v>
      </c>
      <c r="AO126" s="11">
        <v>0.264152</v>
      </c>
      <c r="AP126" s="18">
        <f t="shared" si="5"/>
        <v>2.8526081539591127E-2</v>
      </c>
      <c r="AQ126" s="11">
        <v>2.8526039999999999</v>
      </c>
      <c r="AS126" s="11" t="s">
        <v>83</v>
      </c>
      <c r="AT126" s="11">
        <v>117</v>
      </c>
      <c r="AU126" s="11">
        <v>-6.5276690000000004</v>
      </c>
      <c r="AV126" s="11">
        <v>-9.2439599999999995</v>
      </c>
      <c r="AW126" s="11">
        <v>2.716291</v>
      </c>
      <c r="AX126" s="11">
        <v>41.611956999999997</v>
      </c>
    </row>
    <row r="127" spans="2:50" x14ac:dyDescent="0.35">
      <c r="B127" s="10" t="s">
        <v>21</v>
      </c>
      <c r="C127" s="10">
        <v>3.09924</v>
      </c>
      <c r="E127" s="11">
        <v>9</v>
      </c>
      <c r="F127" s="11">
        <v>10</v>
      </c>
      <c r="G127" s="11">
        <v>0</v>
      </c>
      <c r="I127" s="11">
        <v>4.9068370000000003</v>
      </c>
      <c r="J127" s="11">
        <v>5.1648779999999999</v>
      </c>
      <c r="K127" s="11">
        <v>13</v>
      </c>
      <c r="U127" s="11" t="s">
        <v>76</v>
      </c>
      <c r="V127" s="11">
        <v>165</v>
      </c>
      <c r="W127" s="11">
        <v>-11.204762000000001</v>
      </c>
      <c r="X127" s="11">
        <v>-8.2006230000000002</v>
      </c>
      <c r="Y127" s="11">
        <v>3.0041389999999999</v>
      </c>
      <c r="Z127" s="18">
        <f t="shared" si="3"/>
        <v>0.26811270065352566</v>
      </c>
      <c r="AA127" s="11">
        <v>26.811267999999998</v>
      </c>
      <c r="AC127" s="11" t="s">
        <v>78</v>
      </c>
      <c r="AD127" s="11">
        <v>1977</v>
      </c>
      <c r="AE127" s="11">
        <v>-12.011922999999999</v>
      </c>
      <c r="AF127" s="11">
        <v>-10.575479</v>
      </c>
      <c r="AG127" s="11">
        <v>1.4364440000000001</v>
      </c>
      <c r="AH127" s="18">
        <f t="shared" si="4"/>
        <v>0.11958484915362845</v>
      </c>
      <c r="AI127" s="11">
        <v>11.958489</v>
      </c>
      <c r="AK127" s="11" t="s">
        <v>83</v>
      </c>
      <c r="AL127" s="11">
        <v>795</v>
      </c>
      <c r="AM127" s="11">
        <v>-13.743442</v>
      </c>
      <c r="AN127" s="11">
        <v>-13.189454</v>
      </c>
      <c r="AO127" s="11">
        <v>0.55398800000000004</v>
      </c>
      <c r="AP127" s="18">
        <f t="shared" si="5"/>
        <v>4.0309261682772046E-2</v>
      </c>
      <c r="AQ127" s="11">
        <v>4.0309290000000004</v>
      </c>
      <c r="AS127" s="11" t="s">
        <v>76</v>
      </c>
      <c r="AT127" s="11">
        <v>118</v>
      </c>
      <c r="AU127" s="11">
        <v>-5.0336959999999999</v>
      </c>
      <c r="AV127" s="11">
        <v>-4.8979540000000004</v>
      </c>
      <c r="AW127" s="11">
        <v>0.135742</v>
      </c>
      <c r="AX127" s="11">
        <v>2.6966619999999999</v>
      </c>
    </row>
    <row r="128" spans="2:50" x14ac:dyDescent="0.35">
      <c r="E128" s="11">
        <v>10</v>
      </c>
      <c r="F128" s="11">
        <v>11</v>
      </c>
      <c r="G128" s="11">
        <v>0</v>
      </c>
      <c r="I128" s="11">
        <v>5.1648779999999999</v>
      </c>
      <c r="J128" s="11">
        <v>5.4229180000000001</v>
      </c>
      <c r="K128" s="11">
        <v>9</v>
      </c>
      <c r="U128" s="11" t="s">
        <v>76</v>
      </c>
      <c r="V128" s="11">
        <v>166</v>
      </c>
      <c r="W128" s="11">
        <v>15.247552000000001</v>
      </c>
      <c r="X128" s="11">
        <v>13.975239</v>
      </c>
      <c r="Y128" s="11">
        <v>1.272313</v>
      </c>
      <c r="Z128" s="18">
        <f t="shared" si="3"/>
        <v>8.3443755430379907E-2</v>
      </c>
      <c r="AA128" s="11">
        <v>8.3443760000000005</v>
      </c>
      <c r="AC128" s="11" t="s">
        <v>78</v>
      </c>
      <c r="AD128" s="11">
        <v>718</v>
      </c>
      <c r="AE128" s="11">
        <v>-28.223452999999999</v>
      </c>
      <c r="AF128" s="11">
        <v>-26.776965000000001</v>
      </c>
      <c r="AG128" s="11">
        <v>1.446488</v>
      </c>
      <c r="AH128" s="18">
        <f t="shared" si="4"/>
        <v>5.1251276730738794E-2</v>
      </c>
      <c r="AI128" s="11">
        <v>5.1251280000000001</v>
      </c>
      <c r="AK128" s="11" t="s">
        <v>83</v>
      </c>
      <c r="AL128" s="11">
        <v>801</v>
      </c>
      <c r="AM128" s="11">
        <v>8.958081</v>
      </c>
      <c r="AN128" s="11">
        <v>3.8334440000000001</v>
      </c>
      <c r="AO128" s="11">
        <v>5.1246369999999999</v>
      </c>
      <c r="AP128" s="18">
        <f t="shared" si="5"/>
        <v>0.57206861603506376</v>
      </c>
      <c r="AQ128" s="11">
        <v>57.206861000000004</v>
      </c>
      <c r="AS128" s="11" t="s">
        <v>83</v>
      </c>
      <c r="AT128" s="11">
        <v>119</v>
      </c>
      <c r="AU128" s="11">
        <v>18.718050999999999</v>
      </c>
      <c r="AV128" s="11">
        <v>16.731486</v>
      </c>
      <c r="AW128" s="11">
        <v>1.9865649999999999</v>
      </c>
      <c r="AX128" s="11">
        <v>10.613095</v>
      </c>
    </row>
    <row r="129" spans="5:50" x14ac:dyDescent="0.35">
      <c r="E129" s="11">
        <v>11</v>
      </c>
      <c r="F129" s="11">
        <v>12</v>
      </c>
      <c r="G129" s="11">
        <v>0</v>
      </c>
      <c r="I129" s="11">
        <v>5.4229180000000001</v>
      </c>
      <c r="J129" s="11">
        <v>5.6809589999999996</v>
      </c>
      <c r="K129" s="11">
        <v>10</v>
      </c>
      <c r="U129" s="11" t="s">
        <v>76</v>
      </c>
      <c r="V129" s="11">
        <v>169</v>
      </c>
      <c r="W129" s="11">
        <v>-0.82759199999999999</v>
      </c>
      <c r="X129" s="11">
        <v>-3.066011</v>
      </c>
      <c r="Y129" s="11">
        <v>2.2384189999999999</v>
      </c>
      <c r="Z129" s="18">
        <f t="shared" si="3"/>
        <v>2.7047373585051573</v>
      </c>
      <c r="AA129" s="11" t="s">
        <v>77</v>
      </c>
      <c r="AC129" s="11" t="s">
        <v>78</v>
      </c>
      <c r="AD129" s="11">
        <v>641</v>
      </c>
      <c r="AE129" s="11">
        <v>-5.3152309999999998</v>
      </c>
      <c r="AF129" s="11">
        <v>-6.7670490000000001</v>
      </c>
      <c r="AG129" s="11">
        <v>1.451819</v>
      </c>
      <c r="AH129" s="18">
        <f t="shared" si="4"/>
        <v>0.2731431616048296</v>
      </c>
      <c r="AI129" s="11">
        <v>27.314312000000001</v>
      </c>
      <c r="AK129" s="11" t="s">
        <v>83</v>
      </c>
      <c r="AL129" s="11">
        <v>806</v>
      </c>
      <c r="AM129" s="11">
        <v>9.5665530000000008</v>
      </c>
      <c r="AN129" s="11">
        <v>7.4002179999999997</v>
      </c>
      <c r="AO129" s="11">
        <v>2.166334</v>
      </c>
      <c r="AP129" s="18">
        <f t="shared" si="5"/>
        <v>0.22644875327612776</v>
      </c>
      <c r="AQ129" s="11">
        <v>22.644877000000001</v>
      </c>
      <c r="AS129" s="11" t="s">
        <v>78</v>
      </c>
      <c r="AT129" s="11">
        <v>120</v>
      </c>
      <c r="AU129" s="11">
        <v>-27.157909</v>
      </c>
      <c r="AV129" s="11">
        <v>-21.801774999999999</v>
      </c>
      <c r="AW129" s="11">
        <v>5.356134</v>
      </c>
      <c r="AX129" s="11">
        <v>19.722187000000002</v>
      </c>
    </row>
    <row r="130" spans="5:50" x14ac:dyDescent="0.35">
      <c r="I130" s="11">
        <v>5.6809589999999996</v>
      </c>
      <c r="J130" s="11">
        <v>5.9390000000000001</v>
      </c>
      <c r="K130" s="11">
        <v>9</v>
      </c>
      <c r="U130" s="11" t="s">
        <v>76</v>
      </c>
      <c r="V130" s="11">
        <v>170</v>
      </c>
      <c r="W130" s="11">
        <v>19.910723000000001</v>
      </c>
      <c r="X130" s="11">
        <v>18.243158999999999</v>
      </c>
      <c r="Y130" s="11">
        <v>1.667564</v>
      </c>
      <c r="Z130" s="18">
        <f t="shared" si="3"/>
        <v>8.3752056617933959E-2</v>
      </c>
      <c r="AA130" s="11">
        <v>8.3752060000000004</v>
      </c>
      <c r="AC130" s="11" t="s">
        <v>78</v>
      </c>
      <c r="AD130" s="11">
        <v>1183</v>
      </c>
      <c r="AE130" s="11">
        <v>-18.644424000000001</v>
      </c>
      <c r="AF130" s="11">
        <v>-17.186136000000001</v>
      </c>
      <c r="AG130" s="11">
        <v>1.458288</v>
      </c>
      <c r="AH130" s="18">
        <f t="shared" si="4"/>
        <v>7.821577110668583E-2</v>
      </c>
      <c r="AI130" s="11">
        <v>7.82158</v>
      </c>
      <c r="AK130" s="11" t="s">
        <v>83</v>
      </c>
      <c r="AL130" s="11">
        <v>816</v>
      </c>
      <c r="AM130" s="11">
        <v>4.8989630000000002</v>
      </c>
      <c r="AN130" s="11">
        <v>2.4575130000000001</v>
      </c>
      <c r="AO130" s="11">
        <v>2.4414500000000001</v>
      </c>
      <c r="AP130" s="18">
        <f t="shared" si="5"/>
        <v>0.4983605714107251</v>
      </c>
      <c r="AQ130" s="11">
        <v>49.836061000000001</v>
      </c>
      <c r="AS130" s="11" t="s">
        <v>76</v>
      </c>
      <c r="AT130" s="11">
        <v>121</v>
      </c>
      <c r="AU130" s="11">
        <v>6.5748420000000003</v>
      </c>
      <c r="AV130" s="11">
        <v>3.411845</v>
      </c>
      <c r="AW130" s="11">
        <v>3.1629969999999998</v>
      </c>
      <c r="AX130" s="11">
        <v>48.107579999999999</v>
      </c>
    </row>
    <row r="131" spans="5:50" x14ac:dyDescent="0.35">
      <c r="I131" s="11">
        <v>5.9390000000000001</v>
      </c>
      <c r="J131" s="11">
        <v>6.1970409999999996</v>
      </c>
      <c r="K131" s="11">
        <v>6</v>
      </c>
      <c r="U131" s="11" t="s">
        <v>76</v>
      </c>
      <c r="V131" s="11">
        <v>171</v>
      </c>
      <c r="W131" s="11">
        <v>-24.889641000000001</v>
      </c>
      <c r="X131" s="11">
        <v>-20.378554000000001</v>
      </c>
      <c r="Y131" s="11">
        <v>4.5110869999999998</v>
      </c>
      <c r="Z131" s="18">
        <f t="shared" si="3"/>
        <v>0.18124355429634359</v>
      </c>
      <c r="AA131" s="11">
        <v>18.124355000000001</v>
      </c>
      <c r="AC131" s="11" t="s">
        <v>78</v>
      </c>
      <c r="AD131" s="11">
        <v>1168</v>
      </c>
      <c r="AE131" s="11">
        <v>3.191039</v>
      </c>
      <c r="AF131" s="11">
        <v>1.7240219999999999</v>
      </c>
      <c r="AG131" s="11">
        <v>1.4670179999999999</v>
      </c>
      <c r="AH131" s="18">
        <f t="shared" si="4"/>
        <v>0.45973051410528043</v>
      </c>
      <c r="AI131" s="11">
        <v>45.973033999999998</v>
      </c>
      <c r="AK131" s="11" t="s">
        <v>83</v>
      </c>
      <c r="AL131" s="11">
        <v>819</v>
      </c>
      <c r="AM131" s="11">
        <v>7.6541730000000001</v>
      </c>
      <c r="AN131" s="11">
        <v>4.9841790000000001</v>
      </c>
      <c r="AO131" s="11">
        <v>2.6699950000000001</v>
      </c>
      <c r="AP131" s="18">
        <f t="shared" si="5"/>
        <v>0.34882867162788195</v>
      </c>
      <c r="AQ131" s="11">
        <v>34.882860000000001</v>
      </c>
      <c r="AS131" s="11" t="s">
        <v>76</v>
      </c>
      <c r="AT131" s="11">
        <v>122</v>
      </c>
      <c r="AU131" s="11">
        <v>-18.097021000000002</v>
      </c>
      <c r="AV131" s="11">
        <v>-18.494961</v>
      </c>
      <c r="AW131" s="11">
        <v>0.39794000000000002</v>
      </c>
      <c r="AX131" s="11">
        <v>2.198928</v>
      </c>
    </row>
    <row r="132" spans="5:50" x14ac:dyDescent="0.35">
      <c r="I132" s="11">
        <v>6.1970409999999996</v>
      </c>
      <c r="J132" s="11">
        <v>6.4550809999999998</v>
      </c>
      <c r="K132" s="11">
        <v>4</v>
      </c>
      <c r="U132" s="11" t="s">
        <v>76</v>
      </c>
      <c r="V132" s="11">
        <v>173</v>
      </c>
      <c r="W132" s="11">
        <v>-9.1473809999999993</v>
      </c>
      <c r="X132" s="11">
        <v>-6.4435370000000001</v>
      </c>
      <c r="Y132" s="11">
        <v>2.7038449999999998</v>
      </c>
      <c r="Z132" s="18">
        <f t="shared" si="3"/>
        <v>0.29558679145429712</v>
      </c>
      <c r="AA132" s="11">
        <v>29.558674</v>
      </c>
      <c r="AC132" s="11" t="s">
        <v>78</v>
      </c>
      <c r="AD132" s="11">
        <v>1886</v>
      </c>
      <c r="AE132" s="11">
        <v>14.666193</v>
      </c>
      <c r="AF132" s="11">
        <v>13.194381999999999</v>
      </c>
      <c r="AG132" s="11">
        <v>1.471811</v>
      </c>
      <c r="AH132" s="18">
        <f t="shared" si="4"/>
        <v>0.10035399097775408</v>
      </c>
      <c r="AI132" s="11">
        <v>10.035399</v>
      </c>
      <c r="AK132" s="11" t="s">
        <v>83</v>
      </c>
      <c r="AL132" s="11">
        <v>824</v>
      </c>
      <c r="AM132" s="11">
        <v>-17.202959</v>
      </c>
      <c r="AN132" s="11">
        <v>-20.575514999999999</v>
      </c>
      <c r="AO132" s="11">
        <v>3.3725559999999999</v>
      </c>
      <c r="AP132" s="18">
        <f t="shared" si="5"/>
        <v>0.19604511061149421</v>
      </c>
      <c r="AQ132" s="11">
        <v>19.604514000000002</v>
      </c>
      <c r="AS132" s="11" t="s">
        <v>76</v>
      </c>
      <c r="AT132" s="11">
        <v>123</v>
      </c>
      <c r="AU132" s="11">
        <v>-9.291385</v>
      </c>
      <c r="AV132" s="11">
        <v>-6.1181349999999997</v>
      </c>
      <c r="AW132" s="11">
        <v>3.1732499999999999</v>
      </c>
      <c r="AX132" s="11">
        <v>34.152605000000001</v>
      </c>
    </row>
    <row r="133" spans="5:50" x14ac:dyDescent="0.35">
      <c r="I133" s="11">
        <v>6.4550809999999998</v>
      </c>
      <c r="J133" s="11">
        <v>6.7131220000000003</v>
      </c>
      <c r="K133" s="11">
        <v>7</v>
      </c>
      <c r="U133" s="11" t="s">
        <v>76</v>
      </c>
      <c r="V133" s="11">
        <v>174</v>
      </c>
      <c r="W133" s="11">
        <v>9.7504620000000006</v>
      </c>
      <c r="X133" s="11">
        <v>7.3651140000000002</v>
      </c>
      <c r="Y133" s="11">
        <v>2.385348</v>
      </c>
      <c r="Z133" s="18">
        <f t="shared" si="3"/>
        <v>0.24463948477518294</v>
      </c>
      <c r="AA133" s="11">
        <v>24.463949</v>
      </c>
      <c r="AC133" s="11" t="s">
        <v>78</v>
      </c>
      <c r="AD133" s="11">
        <v>1849</v>
      </c>
      <c r="AE133" s="11">
        <v>-14.128329000000001</v>
      </c>
      <c r="AF133" s="11">
        <v>-15.601519</v>
      </c>
      <c r="AG133" s="11">
        <v>1.47319</v>
      </c>
      <c r="AH133" s="18">
        <f t="shared" si="4"/>
        <v>0.10427206218088494</v>
      </c>
      <c r="AI133" s="11">
        <v>10.427206999999999</v>
      </c>
      <c r="AK133" s="11" t="s">
        <v>83</v>
      </c>
      <c r="AL133" s="11">
        <v>832</v>
      </c>
      <c r="AM133" s="11">
        <v>-15.159317</v>
      </c>
      <c r="AN133" s="11">
        <v>-16.591063999999999</v>
      </c>
      <c r="AO133" s="11">
        <v>1.4317470000000001</v>
      </c>
      <c r="AP133" s="18">
        <f t="shared" si="5"/>
        <v>9.4446669332134164E-2</v>
      </c>
      <c r="AQ133" s="11">
        <v>9.4446700000000003</v>
      </c>
      <c r="AS133" s="11" t="s">
        <v>76</v>
      </c>
      <c r="AT133" s="11">
        <v>124</v>
      </c>
      <c r="AU133" s="11">
        <v>15.022107</v>
      </c>
      <c r="AV133" s="11">
        <v>14.357808</v>
      </c>
      <c r="AW133" s="11">
        <v>0.66429899999999997</v>
      </c>
      <c r="AX133" s="11">
        <v>4.4221430000000002</v>
      </c>
    </row>
    <row r="134" spans="5:50" x14ac:dyDescent="0.35">
      <c r="I134" s="11">
        <v>6.7131220000000003</v>
      </c>
      <c r="J134" s="11">
        <v>6.9711629999999998</v>
      </c>
      <c r="K134" s="11">
        <v>6</v>
      </c>
      <c r="U134" s="11" t="s">
        <v>76</v>
      </c>
      <c r="V134" s="11">
        <v>175</v>
      </c>
      <c r="W134" s="11">
        <v>36.947356999999997</v>
      </c>
      <c r="X134" s="11">
        <v>35.623795999999999</v>
      </c>
      <c r="Y134" s="11">
        <v>1.323561</v>
      </c>
      <c r="Z134" s="18">
        <f t="shared" si="3"/>
        <v>3.5822887141832641E-2</v>
      </c>
      <c r="AA134" s="11">
        <v>3.5822880000000001</v>
      </c>
      <c r="AC134" s="11" t="s">
        <v>78</v>
      </c>
      <c r="AD134" s="11">
        <v>1263</v>
      </c>
      <c r="AE134" s="11">
        <v>-5.8034379999999999</v>
      </c>
      <c r="AF134" s="11">
        <v>-7.2811630000000003</v>
      </c>
      <c r="AG134" s="11">
        <v>1.477725</v>
      </c>
      <c r="AH134" s="18">
        <f t="shared" si="4"/>
        <v>0.25462923873745186</v>
      </c>
      <c r="AI134" s="11">
        <v>25.462914000000001</v>
      </c>
      <c r="AK134" s="11" t="s">
        <v>83</v>
      </c>
      <c r="AL134" s="11">
        <v>836</v>
      </c>
      <c r="AM134" s="11">
        <v>-19.318007999999999</v>
      </c>
      <c r="AN134" s="11">
        <v>-20.003257999999999</v>
      </c>
      <c r="AO134" s="11">
        <v>0.68525000000000003</v>
      </c>
      <c r="AP134" s="18">
        <f t="shared" si="5"/>
        <v>3.5472083871173468E-2</v>
      </c>
      <c r="AQ134" s="11">
        <v>3.5472100000000002</v>
      </c>
      <c r="AS134" s="11" t="s">
        <v>76</v>
      </c>
      <c r="AT134" s="11">
        <v>125</v>
      </c>
      <c r="AU134" s="11">
        <v>-7.505681</v>
      </c>
      <c r="AV134" s="11">
        <v>-2.7268210000000002</v>
      </c>
      <c r="AW134" s="11">
        <v>4.7788599999999999</v>
      </c>
      <c r="AX134" s="11">
        <v>63.669907000000002</v>
      </c>
    </row>
    <row r="135" spans="5:50" x14ac:dyDescent="0.35">
      <c r="I135" s="11">
        <v>6.9711629999999998</v>
      </c>
      <c r="J135" s="11">
        <v>7.229203</v>
      </c>
      <c r="K135" s="11">
        <v>4</v>
      </c>
      <c r="U135" s="11" t="s">
        <v>76</v>
      </c>
      <c r="V135" s="11">
        <v>176</v>
      </c>
      <c r="W135" s="11">
        <v>8.3357449999999993</v>
      </c>
      <c r="X135" s="11">
        <v>6.0021380000000004</v>
      </c>
      <c r="Y135" s="11">
        <v>2.3336079999999999</v>
      </c>
      <c r="Z135" s="18">
        <f t="shared" si="3"/>
        <v>0.27995194190801181</v>
      </c>
      <c r="AA135" s="11">
        <v>27.995189</v>
      </c>
      <c r="AC135" s="11" t="s">
        <v>78</v>
      </c>
      <c r="AD135" s="11">
        <v>334</v>
      </c>
      <c r="AE135" s="11">
        <v>24.507093999999999</v>
      </c>
      <c r="AF135" s="11">
        <v>25.993490000000001</v>
      </c>
      <c r="AG135" s="11">
        <v>1.4863960000000001</v>
      </c>
      <c r="AH135" s="18">
        <f t="shared" si="4"/>
        <v>6.0651662738960409E-2</v>
      </c>
      <c r="AI135" s="11">
        <v>6.0651650000000004</v>
      </c>
      <c r="AK135" s="11" t="s">
        <v>83</v>
      </c>
      <c r="AL135" s="11">
        <v>842</v>
      </c>
      <c r="AM135" s="11">
        <v>-13.250294999999999</v>
      </c>
      <c r="AN135" s="11">
        <v>-12.730226999999999</v>
      </c>
      <c r="AO135" s="11">
        <v>0.52006799999999997</v>
      </c>
      <c r="AP135" s="18">
        <f t="shared" si="5"/>
        <v>3.9249541236629069E-2</v>
      </c>
      <c r="AQ135" s="11">
        <v>3.9249559999999999</v>
      </c>
      <c r="AS135" s="11" t="s">
        <v>76</v>
      </c>
      <c r="AT135" s="11">
        <v>126</v>
      </c>
      <c r="AU135" s="11">
        <v>11.756543000000001</v>
      </c>
      <c r="AV135" s="11">
        <v>6.5572080000000001</v>
      </c>
      <c r="AW135" s="11">
        <v>5.1993349999999996</v>
      </c>
      <c r="AX135" s="11">
        <v>44.225029999999997</v>
      </c>
    </row>
    <row r="136" spans="5:50" x14ac:dyDescent="0.35">
      <c r="I136" s="11">
        <v>7.229203</v>
      </c>
      <c r="J136" s="11">
        <v>7.4872439999999996</v>
      </c>
      <c r="K136" s="11">
        <v>2</v>
      </c>
      <c r="U136" s="11" t="s">
        <v>76</v>
      </c>
      <c r="V136" s="11">
        <v>177</v>
      </c>
      <c r="W136" s="11">
        <v>-9.6444270000000003</v>
      </c>
      <c r="X136" s="11">
        <v>-9.7379099999999994</v>
      </c>
      <c r="Y136" s="11">
        <v>9.3482999999999997E-2</v>
      </c>
      <c r="Z136" s="18">
        <f t="shared" si="3"/>
        <v>9.6929553202072024E-3</v>
      </c>
      <c r="AA136" s="11">
        <v>0.96929799999999999</v>
      </c>
      <c r="AC136" s="11" t="s">
        <v>78</v>
      </c>
      <c r="AD136" s="11">
        <v>1695</v>
      </c>
      <c r="AE136" s="11">
        <v>-4.7035799999999997</v>
      </c>
      <c r="AF136" s="11">
        <v>-3.2112099999999999</v>
      </c>
      <c r="AG136" s="11">
        <v>1.49237</v>
      </c>
      <c r="AH136" s="18">
        <f t="shared" si="4"/>
        <v>0.31728385612660998</v>
      </c>
      <c r="AI136" s="11">
        <v>31.728389</v>
      </c>
      <c r="AK136" s="11" t="s">
        <v>83</v>
      </c>
      <c r="AL136" s="11">
        <v>851</v>
      </c>
      <c r="AM136" s="11">
        <v>7.0027080000000002</v>
      </c>
      <c r="AN136" s="11">
        <v>11.316795000000001</v>
      </c>
      <c r="AO136" s="11">
        <v>4.3140869999999998</v>
      </c>
      <c r="AP136" s="18">
        <f t="shared" si="5"/>
        <v>0.61605981571700541</v>
      </c>
      <c r="AQ136" s="11">
        <v>61.605970999999997</v>
      </c>
      <c r="AS136" s="11" t="s">
        <v>76</v>
      </c>
      <c r="AT136" s="11">
        <v>127</v>
      </c>
      <c r="AU136" s="11">
        <v>-4.9317209999999996</v>
      </c>
      <c r="AV136" s="11">
        <v>-1.5164359999999999</v>
      </c>
      <c r="AW136" s="11">
        <v>3.4152849999999999</v>
      </c>
      <c r="AX136" s="11">
        <v>69.251383000000004</v>
      </c>
    </row>
    <row r="137" spans="5:50" x14ac:dyDescent="0.35">
      <c r="I137" s="11">
        <v>7.4872439999999996</v>
      </c>
      <c r="J137" s="11">
        <v>7.745285</v>
      </c>
      <c r="K137" s="11">
        <v>0</v>
      </c>
      <c r="U137" s="11" t="s">
        <v>76</v>
      </c>
      <c r="V137" s="11">
        <v>180</v>
      </c>
      <c r="W137" s="11">
        <v>-8.1217199999999998</v>
      </c>
      <c r="X137" s="11">
        <v>-6.0488670000000004</v>
      </c>
      <c r="Y137" s="11">
        <v>2.0728529999999998</v>
      </c>
      <c r="Z137" s="18">
        <f t="shared" ref="Z137:Z200" si="6">ABS(Y137/W137)</f>
        <v>0.2552234009544776</v>
      </c>
      <c r="AA137" s="11">
        <v>25.522341999999998</v>
      </c>
      <c r="AC137" s="11" t="s">
        <v>78</v>
      </c>
      <c r="AD137" s="11">
        <v>1063</v>
      </c>
      <c r="AE137" s="11">
        <v>-4.0682869999999998</v>
      </c>
      <c r="AF137" s="11">
        <v>-2.5614729999999999</v>
      </c>
      <c r="AG137" s="11">
        <v>1.5068140000000001</v>
      </c>
      <c r="AH137" s="18">
        <f t="shared" ref="AH137:AH200" si="7">ABS(AG137/AE137)</f>
        <v>0.37038045742593878</v>
      </c>
      <c r="AI137" s="11">
        <v>37.038040000000002</v>
      </c>
      <c r="AK137" s="11" t="s">
        <v>83</v>
      </c>
      <c r="AL137" s="11">
        <v>858</v>
      </c>
      <c r="AM137" s="11">
        <v>8.7597780000000007</v>
      </c>
      <c r="AN137" s="11">
        <v>-1.5355719999999999</v>
      </c>
      <c r="AO137" s="11">
        <v>10.295349999999999</v>
      </c>
      <c r="AP137" s="18">
        <f t="shared" si="5"/>
        <v>1.1752980497907592</v>
      </c>
      <c r="AQ137" s="11" t="s">
        <v>77</v>
      </c>
      <c r="AS137" s="11" t="s">
        <v>83</v>
      </c>
      <c r="AT137" s="11">
        <v>128</v>
      </c>
      <c r="AU137" s="11">
        <v>-4.6197039999999996</v>
      </c>
      <c r="AV137" s="11">
        <v>-6.16</v>
      </c>
      <c r="AW137" s="11">
        <v>1.540297</v>
      </c>
      <c r="AX137" s="11">
        <v>33.341892999999999</v>
      </c>
    </row>
    <row r="138" spans="5:50" x14ac:dyDescent="0.35">
      <c r="I138" s="11">
        <v>7.745285</v>
      </c>
      <c r="J138" s="11">
        <v>8.0033259999999995</v>
      </c>
      <c r="K138" s="11">
        <v>3</v>
      </c>
      <c r="U138" s="11" t="s">
        <v>76</v>
      </c>
      <c r="V138" s="11">
        <v>181</v>
      </c>
      <c r="W138" s="11">
        <v>-18.137561999999999</v>
      </c>
      <c r="X138" s="11">
        <v>-20.661071</v>
      </c>
      <c r="Y138" s="11">
        <v>2.5235089999999998</v>
      </c>
      <c r="Z138" s="18">
        <f t="shared" si="6"/>
        <v>0.13913165396760602</v>
      </c>
      <c r="AA138" s="11">
        <v>13.913164999999999</v>
      </c>
      <c r="AC138" s="11" t="s">
        <v>78</v>
      </c>
      <c r="AD138" s="11">
        <v>1057</v>
      </c>
      <c r="AE138" s="11">
        <v>-11.181679000000001</v>
      </c>
      <c r="AF138" s="11">
        <v>-9.6717239999999993</v>
      </c>
      <c r="AG138" s="11">
        <v>1.5099549999999999</v>
      </c>
      <c r="AH138" s="18">
        <f t="shared" si="7"/>
        <v>0.13503830685892521</v>
      </c>
      <c r="AI138" s="11">
        <v>13.503828</v>
      </c>
      <c r="AK138" s="11" t="s">
        <v>83</v>
      </c>
      <c r="AL138" s="11">
        <v>860</v>
      </c>
      <c r="AM138" s="11">
        <v>6.2019659999999996</v>
      </c>
      <c r="AN138" s="11">
        <v>3.9579019999999998</v>
      </c>
      <c r="AO138" s="11">
        <v>2.2440630000000001</v>
      </c>
      <c r="AP138" s="18">
        <f t="shared" ref="AP138:AP201" si="8">ABS(AO138/AM138)</f>
        <v>0.36183090974700605</v>
      </c>
      <c r="AQ138" s="11">
        <v>36.183095999999999</v>
      </c>
      <c r="AS138" s="11" t="s">
        <v>78</v>
      </c>
      <c r="AT138" s="11">
        <v>129</v>
      </c>
      <c r="AU138" s="11">
        <v>-27.519506</v>
      </c>
      <c r="AV138" s="11">
        <v>-25.007536999999999</v>
      </c>
      <c r="AW138" s="11">
        <v>2.5119690000000001</v>
      </c>
      <c r="AX138" s="11">
        <v>9.1279579999999996</v>
      </c>
    </row>
    <row r="139" spans="5:50" x14ac:dyDescent="0.35">
      <c r="I139" s="11">
        <v>8.0033259999999995</v>
      </c>
      <c r="J139" s="11">
        <v>8.2613660000000007</v>
      </c>
      <c r="K139" s="11">
        <v>0</v>
      </c>
      <c r="U139" s="11" t="s">
        <v>76</v>
      </c>
      <c r="V139" s="11">
        <v>183</v>
      </c>
      <c r="W139" s="11">
        <v>-11.539876</v>
      </c>
      <c r="X139" s="11">
        <v>-10.780075</v>
      </c>
      <c r="Y139" s="11">
        <v>0.75980099999999995</v>
      </c>
      <c r="Z139" s="18">
        <f t="shared" si="6"/>
        <v>6.5841348728530535E-2</v>
      </c>
      <c r="AA139" s="11">
        <v>6.5841329999999996</v>
      </c>
      <c r="AC139" s="11" t="s">
        <v>78</v>
      </c>
      <c r="AD139" s="11">
        <v>1547</v>
      </c>
      <c r="AE139" s="11">
        <v>16.039897</v>
      </c>
      <c r="AF139" s="11">
        <v>14.509134</v>
      </c>
      <c r="AG139" s="11">
        <v>1.5307630000000001</v>
      </c>
      <c r="AH139" s="18">
        <f t="shared" si="7"/>
        <v>9.5434715073295054E-2</v>
      </c>
      <c r="AI139" s="11">
        <v>9.543469</v>
      </c>
      <c r="AK139" s="11" t="s">
        <v>83</v>
      </c>
      <c r="AL139" s="11">
        <v>871</v>
      </c>
      <c r="AM139" s="11">
        <v>-5.4778520000000004</v>
      </c>
      <c r="AN139" s="11">
        <v>-1.328001</v>
      </c>
      <c r="AO139" s="11">
        <v>4.149851</v>
      </c>
      <c r="AP139" s="18">
        <f t="shared" si="8"/>
        <v>0.75756902523105762</v>
      </c>
      <c r="AQ139" s="11">
        <v>75.756902999999994</v>
      </c>
      <c r="AS139" s="11" t="s">
        <v>76</v>
      </c>
      <c r="AT139" s="11">
        <v>130</v>
      </c>
      <c r="AU139" s="11">
        <v>-5.3345779999999996</v>
      </c>
      <c r="AV139" s="11">
        <v>-3.8706269999999998</v>
      </c>
      <c r="AW139" s="11">
        <v>1.463951</v>
      </c>
      <c r="AX139" s="11">
        <v>27.442677</v>
      </c>
    </row>
    <row r="140" spans="5:50" x14ac:dyDescent="0.35">
      <c r="I140" s="11">
        <v>8.2613660000000007</v>
      </c>
      <c r="J140" s="11">
        <v>8.5194069999999993</v>
      </c>
      <c r="K140" s="11">
        <v>3</v>
      </c>
      <c r="U140" s="11" t="s">
        <v>76</v>
      </c>
      <c r="V140" s="11">
        <v>185</v>
      </c>
      <c r="W140" s="11">
        <v>10.658742999999999</v>
      </c>
      <c r="X140" s="11">
        <v>9.0208359999999992</v>
      </c>
      <c r="Y140" s="11">
        <v>1.637907</v>
      </c>
      <c r="Z140" s="18">
        <f t="shared" si="6"/>
        <v>0.1536679325132429</v>
      </c>
      <c r="AA140" s="11">
        <v>15.366797</v>
      </c>
      <c r="AC140" s="11" t="s">
        <v>78</v>
      </c>
      <c r="AD140" s="11">
        <v>1245</v>
      </c>
      <c r="AE140" s="11">
        <v>1.2641039999999999</v>
      </c>
      <c r="AF140" s="11">
        <v>-0.27544099999999999</v>
      </c>
      <c r="AG140" s="11">
        <v>1.539544</v>
      </c>
      <c r="AH140" s="18">
        <f t="shared" si="7"/>
        <v>1.2178934644617849</v>
      </c>
      <c r="AI140" s="11" t="s">
        <v>77</v>
      </c>
      <c r="AK140" s="11" t="s">
        <v>83</v>
      </c>
      <c r="AL140" s="11">
        <v>872</v>
      </c>
      <c r="AM140" s="11">
        <v>30.155498999999999</v>
      </c>
      <c r="AN140" s="11">
        <v>23.759879000000002</v>
      </c>
      <c r="AO140" s="11">
        <v>6.3956200000000001</v>
      </c>
      <c r="AP140" s="18">
        <f t="shared" si="8"/>
        <v>0.21208801751216255</v>
      </c>
      <c r="AQ140" s="11">
        <v>21.208803</v>
      </c>
      <c r="AS140" s="11" t="s">
        <v>76</v>
      </c>
      <c r="AT140" s="11">
        <v>131</v>
      </c>
      <c r="AU140" s="11">
        <v>-6.3127490000000002</v>
      </c>
      <c r="AV140" s="11">
        <v>-5.4747070000000004</v>
      </c>
      <c r="AW140" s="11">
        <v>0.83804299999999998</v>
      </c>
      <c r="AX140" s="11">
        <v>13.275401</v>
      </c>
    </row>
    <row r="141" spans="5:50" x14ac:dyDescent="0.35">
      <c r="I141" s="11">
        <v>8.5194069999999993</v>
      </c>
      <c r="J141" s="11">
        <v>8.7774479999999997</v>
      </c>
      <c r="K141" s="11">
        <v>0</v>
      </c>
      <c r="U141" s="11" t="s">
        <v>76</v>
      </c>
      <c r="V141" s="11">
        <v>186</v>
      </c>
      <c r="W141" s="11">
        <v>-11.976891999999999</v>
      </c>
      <c r="X141" s="11">
        <v>-9.3256069999999998</v>
      </c>
      <c r="Y141" s="11">
        <v>2.6512850000000001</v>
      </c>
      <c r="Z141" s="18">
        <f t="shared" si="6"/>
        <v>0.22136669513259369</v>
      </c>
      <c r="AA141" s="11">
        <v>22.136672999999998</v>
      </c>
      <c r="AC141" s="11" t="s">
        <v>78</v>
      </c>
      <c r="AD141" s="11">
        <v>1501</v>
      </c>
      <c r="AE141" s="11">
        <v>-3.823261</v>
      </c>
      <c r="AF141" s="11">
        <v>-5.3781309999999998</v>
      </c>
      <c r="AG141" s="11">
        <v>1.55487</v>
      </c>
      <c r="AH141" s="18">
        <f t="shared" si="7"/>
        <v>0.40668685710967678</v>
      </c>
      <c r="AI141" s="11">
        <v>40.668700000000001</v>
      </c>
      <c r="AK141" s="11" t="s">
        <v>83</v>
      </c>
      <c r="AL141" s="11">
        <v>881</v>
      </c>
      <c r="AM141" s="11">
        <v>-19.010232999999999</v>
      </c>
      <c r="AN141" s="11">
        <v>-17.807067</v>
      </c>
      <c r="AO141" s="11">
        <v>1.203166</v>
      </c>
      <c r="AP141" s="18">
        <f t="shared" si="8"/>
        <v>6.3290439417549485E-2</v>
      </c>
      <c r="AQ141" s="11">
        <v>6.3290459999999999</v>
      </c>
      <c r="AS141" s="11" t="s">
        <v>76</v>
      </c>
      <c r="AT141" s="11">
        <v>132</v>
      </c>
      <c r="AU141" s="11">
        <v>-17.472543000000002</v>
      </c>
      <c r="AV141" s="11">
        <v>-17.423416</v>
      </c>
      <c r="AW141" s="11">
        <v>4.9126999999999997E-2</v>
      </c>
      <c r="AX141" s="11">
        <v>0.281165</v>
      </c>
    </row>
    <row r="142" spans="5:50" x14ac:dyDescent="0.35">
      <c r="I142" s="11">
        <v>8.7774479999999997</v>
      </c>
      <c r="J142" s="11">
        <v>9.0354890000000001</v>
      </c>
      <c r="K142" s="11">
        <v>0</v>
      </c>
      <c r="U142" s="11" t="s">
        <v>76</v>
      </c>
      <c r="V142" s="11">
        <v>187</v>
      </c>
      <c r="W142" s="11">
        <v>33.964540999999997</v>
      </c>
      <c r="X142" s="11">
        <v>35.989237000000003</v>
      </c>
      <c r="Y142" s="11">
        <v>2.0246960000000001</v>
      </c>
      <c r="Z142" s="18">
        <f t="shared" si="6"/>
        <v>5.9612052463773921E-2</v>
      </c>
      <c r="AA142" s="11">
        <v>5.9612059999999998</v>
      </c>
      <c r="AC142" s="11" t="s">
        <v>78</v>
      </c>
      <c r="AD142" s="11">
        <v>1077</v>
      </c>
      <c r="AE142" s="11">
        <v>-1.0630980000000001</v>
      </c>
      <c r="AF142" s="11">
        <v>0.49727199999999999</v>
      </c>
      <c r="AG142" s="11">
        <v>1.56037</v>
      </c>
      <c r="AH142" s="18">
        <f t="shared" si="7"/>
        <v>1.467757440988507</v>
      </c>
      <c r="AI142" s="11" t="s">
        <v>77</v>
      </c>
      <c r="AK142" s="11" t="s">
        <v>83</v>
      </c>
      <c r="AL142" s="11">
        <v>886</v>
      </c>
      <c r="AM142" s="11">
        <v>29.60519</v>
      </c>
      <c r="AN142" s="11">
        <v>24.843444000000002</v>
      </c>
      <c r="AO142" s="11">
        <v>4.7617459999999996</v>
      </c>
      <c r="AP142" s="18">
        <f t="shared" si="8"/>
        <v>0.16084159567967643</v>
      </c>
      <c r="AQ142" s="11">
        <v>16.084157999999999</v>
      </c>
      <c r="AS142" s="11" t="s">
        <v>76</v>
      </c>
      <c r="AT142" s="11">
        <v>133</v>
      </c>
      <c r="AU142" s="11">
        <v>-7.324776</v>
      </c>
      <c r="AV142" s="11">
        <v>-6.0668709999999999</v>
      </c>
      <c r="AW142" s="11">
        <v>1.2579050000000001</v>
      </c>
      <c r="AX142" s="11">
        <v>17.173286000000001</v>
      </c>
    </row>
    <row r="143" spans="5:50" x14ac:dyDescent="0.35">
      <c r="I143" s="11">
        <v>9.0354890000000001</v>
      </c>
      <c r="J143" s="11">
        <v>9.2935289999999995</v>
      </c>
      <c r="K143" s="11">
        <v>1</v>
      </c>
      <c r="U143" s="11" t="s">
        <v>76</v>
      </c>
      <c r="V143" s="11">
        <v>188</v>
      </c>
      <c r="W143" s="11">
        <v>-1.8766320000000001</v>
      </c>
      <c r="X143" s="11">
        <v>-5.7190009999999996</v>
      </c>
      <c r="Y143" s="11">
        <v>3.8423690000000001</v>
      </c>
      <c r="Z143" s="18">
        <f t="shared" si="6"/>
        <v>2.0474813389092801</v>
      </c>
      <c r="AA143" s="11" t="s">
        <v>77</v>
      </c>
      <c r="AC143" s="11" t="s">
        <v>78</v>
      </c>
      <c r="AD143" s="11">
        <v>258</v>
      </c>
      <c r="AE143" s="11">
        <v>-12.722649000000001</v>
      </c>
      <c r="AF143" s="11">
        <v>-14.289813000000001</v>
      </c>
      <c r="AG143" s="11">
        <v>1.567164</v>
      </c>
      <c r="AH143" s="18">
        <f t="shared" si="7"/>
        <v>0.12317906435994579</v>
      </c>
      <c r="AI143" s="11">
        <v>12.317902999999999</v>
      </c>
      <c r="AK143" s="11" t="s">
        <v>83</v>
      </c>
      <c r="AL143" s="11">
        <v>891</v>
      </c>
      <c r="AM143" s="11">
        <v>-7.4775470000000004</v>
      </c>
      <c r="AN143" s="11">
        <v>-11.206061999999999</v>
      </c>
      <c r="AO143" s="11">
        <v>3.7285159999999999</v>
      </c>
      <c r="AP143" s="18">
        <f t="shared" si="8"/>
        <v>0.4986282266096087</v>
      </c>
      <c r="AQ143" s="11">
        <v>49.862820999999997</v>
      </c>
      <c r="AS143" s="11" t="s">
        <v>76</v>
      </c>
      <c r="AT143" s="11">
        <v>134</v>
      </c>
      <c r="AU143" s="11">
        <v>37.197856999999999</v>
      </c>
      <c r="AV143" s="11">
        <v>33.455143</v>
      </c>
      <c r="AW143" s="11">
        <v>3.7427139999999999</v>
      </c>
      <c r="AX143" s="11">
        <v>10.061639</v>
      </c>
    </row>
    <row r="144" spans="5:50" x14ac:dyDescent="0.35">
      <c r="I144" s="11">
        <v>9.2935289999999995</v>
      </c>
      <c r="J144" s="11">
        <v>9.5515699999999999</v>
      </c>
      <c r="K144" s="11">
        <v>0</v>
      </c>
      <c r="U144" s="11" t="s">
        <v>76</v>
      </c>
      <c r="V144" s="11">
        <v>190</v>
      </c>
      <c r="W144" s="11">
        <v>-5.5977990000000002</v>
      </c>
      <c r="X144" s="11">
        <v>-4.6092649999999997</v>
      </c>
      <c r="Y144" s="11">
        <v>0.98853400000000002</v>
      </c>
      <c r="Z144" s="18">
        <f t="shared" si="6"/>
        <v>0.17659333605940478</v>
      </c>
      <c r="AA144" s="11">
        <v>17.659331999999999</v>
      </c>
      <c r="AC144" s="11" t="s">
        <v>78</v>
      </c>
      <c r="AD144" s="11">
        <v>550</v>
      </c>
      <c r="AE144" s="11">
        <v>-13.967108</v>
      </c>
      <c r="AF144" s="11">
        <v>-15.552680000000001</v>
      </c>
      <c r="AG144" s="11">
        <v>1.585572</v>
      </c>
      <c r="AH144" s="18">
        <f t="shared" si="7"/>
        <v>0.11352185434522308</v>
      </c>
      <c r="AI144" s="11">
        <v>11.352182000000001</v>
      </c>
      <c r="AK144" s="11" t="s">
        <v>83</v>
      </c>
      <c r="AL144" s="11">
        <v>901</v>
      </c>
      <c r="AM144" s="11">
        <v>-14.427849999999999</v>
      </c>
      <c r="AN144" s="11">
        <v>-15.517927999999999</v>
      </c>
      <c r="AO144" s="11">
        <v>1.0900780000000001</v>
      </c>
      <c r="AP144" s="18">
        <f t="shared" si="8"/>
        <v>7.5553738082943758E-2</v>
      </c>
      <c r="AQ144" s="11">
        <v>7.5553759999999999</v>
      </c>
      <c r="AS144" s="11" t="s">
        <v>76</v>
      </c>
      <c r="AT144" s="11">
        <v>135</v>
      </c>
      <c r="AU144" s="11">
        <v>2.1254840000000002</v>
      </c>
      <c r="AV144" s="11">
        <v>3.42665</v>
      </c>
      <c r="AW144" s="11">
        <v>1.301166</v>
      </c>
      <c r="AX144" s="11">
        <v>61.217422999999997</v>
      </c>
    </row>
    <row r="145" spans="9:50" x14ac:dyDescent="0.35">
      <c r="I145" s="11">
        <v>9.5515699999999999</v>
      </c>
      <c r="J145" s="11">
        <v>9.8096110000000003</v>
      </c>
      <c r="K145" s="11">
        <v>1</v>
      </c>
      <c r="U145" s="11" t="s">
        <v>76</v>
      </c>
      <c r="V145" s="11">
        <v>191</v>
      </c>
      <c r="W145" s="11">
        <v>-17.429976</v>
      </c>
      <c r="X145" s="11">
        <v>-15.772539</v>
      </c>
      <c r="Y145" s="11">
        <v>1.657437</v>
      </c>
      <c r="Z145" s="18">
        <f t="shared" si="6"/>
        <v>9.5091180848441786E-2</v>
      </c>
      <c r="AA145" s="11">
        <v>9.5091180000000008</v>
      </c>
      <c r="AC145" s="11" t="s">
        <v>78</v>
      </c>
      <c r="AD145" s="11">
        <v>1140</v>
      </c>
      <c r="AE145" s="11">
        <v>5.2795969999999999</v>
      </c>
      <c r="AF145" s="11">
        <v>3.68987</v>
      </c>
      <c r="AG145" s="11">
        <v>1.5897269999999999</v>
      </c>
      <c r="AH145" s="18">
        <f t="shared" si="7"/>
        <v>0.30110764135974771</v>
      </c>
      <c r="AI145" s="11">
        <v>30.110771</v>
      </c>
      <c r="AK145" s="11" t="s">
        <v>83</v>
      </c>
      <c r="AL145" s="11">
        <v>902</v>
      </c>
      <c r="AM145" s="11">
        <v>-6.2279720000000003</v>
      </c>
      <c r="AN145" s="11">
        <v>-5.4150970000000003</v>
      </c>
      <c r="AO145" s="11">
        <v>0.81287500000000001</v>
      </c>
      <c r="AP145" s="18">
        <f t="shared" si="8"/>
        <v>0.13052001518311257</v>
      </c>
      <c r="AQ145" s="11">
        <v>13.052008000000001</v>
      </c>
      <c r="AS145" s="11" t="s">
        <v>78</v>
      </c>
      <c r="AT145" s="11">
        <v>136</v>
      </c>
      <c r="AU145" s="11">
        <v>-11.630421</v>
      </c>
      <c r="AV145" s="11">
        <v>-15.133915999999999</v>
      </c>
      <c r="AW145" s="11">
        <v>3.503495</v>
      </c>
      <c r="AX145" s="11">
        <v>30.123546000000001</v>
      </c>
    </row>
    <row r="146" spans="9:50" x14ac:dyDescent="0.35">
      <c r="I146" s="11">
        <v>9.8096110000000003</v>
      </c>
      <c r="J146" s="11">
        <v>10.067652000000001</v>
      </c>
      <c r="K146" s="11">
        <v>0</v>
      </c>
      <c r="U146" s="11" t="s">
        <v>76</v>
      </c>
      <c r="V146" s="11">
        <v>192</v>
      </c>
      <c r="W146" s="11">
        <v>-18.447071999999999</v>
      </c>
      <c r="X146" s="11">
        <v>-17.640618</v>
      </c>
      <c r="Y146" s="11">
        <v>0.806454</v>
      </c>
      <c r="Z146" s="18">
        <f t="shared" si="6"/>
        <v>4.371718178364567E-2</v>
      </c>
      <c r="AA146" s="11">
        <v>4.3717199999999998</v>
      </c>
      <c r="AC146" s="11" t="s">
        <v>78</v>
      </c>
      <c r="AD146" s="11">
        <v>634</v>
      </c>
      <c r="AE146" s="11">
        <v>-10.577332999999999</v>
      </c>
      <c r="AF146" s="11">
        <v>-8.9770719999999997</v>
      </c>
      <c r="AG146" s="11">
        <v>1.6002609999999999</v>
      </c>
      <c r="AH146" s="18">
        <f t="shared" si="7"/>
        <v>0.1512915401264194</v>
      </c>
      <c r="AI146" s="11">
        <v>15.129151999999999</v>
      </c>
      <c r="AK146" s="11" t="s">
        <v>83</v>
      </c>
      <c r="AL146" s="11">
        <v>910</v>
      </c>
      <c r="AM146" s="11">
        <v>-2.5028959999999998</v>
      </c>
      <c r="AN146" s="11">
        <v>-5.5977800000000002</v>
      </c>
      <c r="AO146" s="11">
        <v>3.094884</v>
      </c>
      <c r="AP146" s="18">
        <f t="shared" si="8"/>
        <v>1.2365212138259041</v>
      </c>
      <c r="AQ146" s="11" t="s">
        <v>77</v>
      </c>
      <c r="AS146" s="11" t="s">
        <v>83</v>
      </c>
      <c r="AT146" s="11">
        <v>137</v>
      </c>
      <c r="AU146" s="11">
        <v>19.630189999999999</v>
      </c>
      <c r="AV146" s="11">
        <v>30.36458</v>
      </c>
      <c r="AW146" s="11">
        <v>10.734389999999999</v>
      </c>
      <c r="AX146" s="11">
        <v>54.683065999999997</v>
      </c>
    </row>
    <row r="147" spans="9:50" x14ac:dyDescent="0.35">
      <c r="I147" s="11">
        <v>10.067652000000001</v>
      </c>
      <c r="J147" s="11">
        <v>10.325692</v>
      </c>
      <c r="K147" s="11">
        <v>1</v>
      </c>
      <c r="U147" s="11" t="s">
        <v>76</v>
      </c>
      <c r="V147" s="11">
        <v>193</v>
      </c>
      <c r="W147" s="11">
        <v>-12.685102000000001</v>
      </c>
      <c r="X147" s="11">
        <v>-9.5074079999999999</v>
      </c>
      <c r="Y147" s="11">
        <v>3.1776939999999998</v>
      </c>
      <c r="Z147" s="18">
        <f t="shared" si="6"/>
        <v>0.25050598725970036</v>
      </c>
      <c r="AA147" s="11">
        <v>25.050602000000001</v>
      </c>
      <c r="AC147" s="11" t="s">
        <v>78</v>
      </c>
      <c r="AD147" s="11">
        <v>1915</v>
      </c>
      <c r="AE147" s="11">
        <v>1.370382</v>
      </c>
      <c r="AF147" s="11">
        <v>-0.271646</v>
      </c>
      <c r="AG147" s="11">
        <v>1.642028</v>
      </c>
      <c r="AH147" s="18">
        <f t="shared" si="7"/>
        <v>1.1982264799158191</v>
      </c>
      <c r="AI147" s="11" t="s">
        <v>77</v>
      </c>
      <c r="AK147" s="11" t="s">
        <v>83</v>
      </c>
      <c r="AL147" s="11">
        <v>919</v>
      </c>
      <c r="AM147" s="11">
        <v>4.0798889999999997</v>
      </c>
      <c r="AN147" s="11">
        <v>6.187608</v>
      </c>
      <c r="AO147" s="11">
        <v>2.1077180000000002</v>
      </c>
      <c r="AP147" s="18">
        <f t="shared" si="8"/>
        <v>0.51661160389412564</v>
      </c>
      <c r="AQ147" s="11">
        <v>51.661155000000001</v>
      </c>
      <c r="AS147" s="11" t="s">
        <v>76</v>
      </c>
      <c r="AT147" s="11">
        <v>138</v>
      </c>
      <c r="AU147" s="11">
        <v>-6.1488040000000002</v>
      </c>
      <c r="AV147" s="11">
        <v>-6.4079480000000002</v>
      </c>
      <c r="AW147" s="11">
        <v>0.25914300000000001</v>
      </c>
      <c r="AX147" s="11">
        <v>4.2145330000000003</v>
      </c>
    </row>
    <row r="148" spans="9:50" x14ac:dyDescent="0.35">
      <c r="U148" s="11" t="s">
        <v>76</v>
      </c>
      <c r="V148" s="11">
        <v>195</v>
      </c>
      <c r="W148" s="11">
        <v>-20.576923000000001</v>
      </c>
      <c r="X148" s="11">
        <v>-20.290361000000001</v>
      </c>
      <c r="Y148" s="11">
        <v>0.28656199999999998</v>
      </c>
      <c r="Z148" s="18">
        <f t="shared" si="6"/>
        <v>1.3926377622154682E-2</v>
      </c>
      <c r="AA148" s="11">
        <v>1.3926400000000001</v>
      </c>
      <c r="AC148" s="11" t="s">
        <v>78</v>
      </c>
      <c r="AD148" s="11">
        <v>1864</v>
      </c>
      <c r="AE148" s="11">
        <v>19.837990999999999</v>
      </c>
      <c r="AF148" s="11">
        <v>18.193940999999999</v>
      </c>
      <c r="AG148" s="11">
        <v>1.64405</v>
      </c>
      <c r="AH148" s="18">
        <f t="shared" si="7"/>
        <v>8.2873815196306932E-2</v>
      </c>
      <c r="AI148" s="11">
        <v>8.2873789999999996</v>
      </c>
      <c r="AK148" s="11" t="s">
        <v>83</v>
      </c>
      <c r="AL148" s="11">
        <v>920</v>
      </c>
      <c r="AM148" s="11">
        <v>15.589166000000001</v>
      </c>
      <c r="AN148" s="11">
        <v>15.35613</v>
      </c>
      <c r="AO148" s="11">
        <v>0.23303599999999999</v>
      </c>
      <c r="AP148" s="18">
        <f t="shared" si="8"/>
        <v>1.4948586730040592E-2</v>
      </c>
      <c r="AQ148" s="11">
        <v>1.494861</v>
      </c>
      <c r="AS148" s="11" t="s">
        <v>76</v>
      </c>
      <c r="AT148" s="11">
        <v>139</v>
      </c>
      <c r="AU148" s="11">
        <v>-15.374351000000001</v>
      </c>
      <c r="AV148" s="11">
        <v>-15.119633</v>
      </c>
      <c r="AW148" s="11">
        <v>0.254718</v>
      </c>
      <c r="AX148" s="11">
        <v>1.6567750000000001</v>
      </c>
    </row>
    <row r="149" spans="9:50" x14ac:dyDescent="0.35">
      <c r="U149" s="11" t="s">
        <v>76</v>
      </c>
      <c r="V149" s="11">
        <v>196</v>
      </c>
      <c r="W149" s="11">
        <v>12.544397999999999</v>
      </c>
      <c r="X149" s="11">
        <v>11.575243</v>
      </c>
      <c r="Y149" s="11">
        <v>0.96915499999999999</v>
      </c>
      <c r="Z149" s="18">
        <f t="shared" si="6"/>
        <v>7.7257991973787826E-2</v>
      </c>
      <c r="AA149" s="11">
        <v>7.7257990000000003</v>
      </c>
      <c r="AC149" s="11" t="s">
        <v>78</v>
      </c>
      <c r="AD149" s="11">
        <v>1759</v>
      </c>
      <c r="AE149" s="11">
        <v>-4.0186820000000001</v>
      </c>
      <c r="AF149" s="11">
        <v>-5.6718510000000002</v>
      </c>
      <c r="AG149" s="11">
        <v>1.653168</v>
      </c>
      <c r="AH149" s="18">
        <f t="shared" si="7"/>
        <v>0.4113706931775144</v>
      </c>
      <c r="AI149" s="11">
        <v>41.137075000000003</v>
      </c>
      <c r="AK149" s="11" t="s">
        <v>83</v>
      </c>
      <c r="AL149" s="11">
        <v>926</v>
      </c>
      <c r="AM149" s="11">
        <v>-0.80939300000000003</v>
      </c>
      <c r="AN149" s="11">
        <v>0.371971</v>
      </c>
      <c r="AO149" s="11">
        <v>1.1813640000000001</v>
      </c>
      <c r="AP149" s="18">
        <f t="shared" si="8"/>
        <v>1.4595678489930108</v>
      </c>
      <c r="AQ149" s="11" t="s">
        <v>77</v>
      </c>
      <c r="AS149" s="11" t="s">
        <v>76</v>
      </c>
      <c r="AT149" s="11">
        <v>140</v>
      </c>
      <c r="AU149" s="11">
        <v>-4.0432829999999997</v>
      </c>
      <c r="AV149" s="11">
        <v>-3.88578</v>
      </c>
      <c r="AW149" s="11">
        <v>0.157503</v>
      </c>
      <c r="AX149" s="11">
        <v>3.8954300000000002</v>
      </c>
    </row>
    <row r="150" spans="9:50" x14ac:dyDescent="0.35">
      <c r="U150" s="11" t="s">
        <v>76</v>
      </c>
      <c r="V150" s="11">
        <v>197</v>
      </c>
      <c r="W150" s="11">
        <v>6.5484070000000001</v>
      </c>
      <c r="X150" s="11">
        <v>6.0421899999999997</v>
      </c>
      <c r="Y150" s="11">
        <v>0.50621700000000003</v>
      </c>
      <c r="Z150" s="18">
        <f t="shared" si="6"/>
        <v>7.7303838933652114E-2</v>
      </c>
      <c r="AA150" s="11">
        <v>7.7303889999999997</v>
      </c>
      <c r="AC150" s="11" t="s">
        <v>78</v>
      </c>
      <c r="AD150" s="11">
        <v>265</v>
      </c>
      <c r="AE150" s="11">
        <v>-2.5491980000000001</v>
      </c>
      <c r="AF150" s="11">
        <v>-0.885019</v>
      </c>
      <c r="AG150" s="11">
        <v>1.6641790000000001</v>
      </c>
      <c r="AH150" s="18">
        <f t="shared" si="7"/>
        <v>0.65282453540289931</v>
      </c>
      <c r="AI150" s="11">
        <v>65.282467999999994</v>
      </c>
      <c r="AK150" s="11" t="s">
        <v>83</v>
      </c>
      <c r="AL150" s="11">
        <v>934</v>
      </c>
      <c r="AM150" s="11">
        <v>-12.08924</v>
      </c>
      <c r="AN150" s="11">
        <v>-16.138372</v>
      </c>
      <c r="AO150" s="11">
        <v>4.0491320000000002</v>
      </c>
      <c r="AP150" s="18">
        <f t="shared" si="8"/>
        <v>0.33493685293699194</v>
      </c>
      <c r="AQ150" s="11">
        <v>33.493682</v>
      </c>
      <c r="AS150" s="11" t="s">
        <v>76</v>
      </c>
      <c r="AT150" s="11">
        <v>141</v>
      </c>
      <c r="AU150" s="11">
        <v>19.607468000000001</v>
      </c>
      <c r="AV150" s="11">
        <v>19.792808999999998</v>
      </c>
      <c r="AW150" s="11">
        <v>0.18534100000000001</v>
      </c>
      <c r="AX150" s="11">
        <v>0.94525599999999999</v>
      </c>
    </row>
    <row r="151" spans="9:50" x14ac:dyDescent="0.35">
      <c r="U151" s="11" t="s">
        <v>76</v>
      </c>
      <c r="V151" s="11">
        <v>199</v>
      </c>
      <c r="W151" s="11">
        <v>-21.417871999999999</v>
      </c>
      <c r="X151" s="11">
        <v>-21.994489000000002</v>
      </c>
      <c r="Y151" s="11">
        <v>0.57661700000000005</v>
      </c>
      <c r="Z151" s="18">
        <f t="shared" si="6"/>
        <v>2.6922235785142429E-2</v>
      </c>
      <c r="AA151" s="11">
        <v>2.6922220000000001</v>
      </c>
      <c r="AC151" s="11" t="s">
        <v>78</v>
      </c>
      <c r="AD151" s="11">
        <v>913</v>
      </c>
      <c r="AE151" s="11">
        <v>-6.0412489999999996</v>
      </c>
      <c r="AF151" s="11">
        <v>-7.7328989999999997</v>
      </c>
      <c r="AG151" s="11">
        <v>1.6916500000000001</v>
      </c>
      <c r="AH151" s="18">
        <f t="shared" si="7"/>
        <v>0.28001659921648658</v>
      </c>
      <c r="AI151" s="11">
        <v>28.001660999999999</v>
      </c>
      <c r="AK151" s="11" t="s">
        <v>83</v>
      </c>
      <c r="AL151" s="11">
        <v>941</v>
      </c>
      <c r="AM151" s="11">
        <v>-13.030965</v>
      </c>
      <c r="AN151" s="11">
        <v>-15.066737</v>
      </c>
      <c r="AO151" s="11">
        <v>2.0357720000000001</v>
      </c>
      <c r="AP151" s="18">
        <f t="shared" si="8"/>
        <v>0.15622572848595634</v>
      </c>
      <c r="AQ151" s="11">
        <v>15.622574999999999</v>
      </c>
      <c r="AS151" s="11" t="s">
        <v>83</v>
      </c>
      <c r="AT151" s="11">
        <v>142</v>
      </c>
      <c r="AU151" s="11">
        <v>-7.990837</v>
      </c>
      <c r="AV151" s="11">
        <v>-9.1513349999999996</v>
      </c>
      <c r="AW151" s="11">
        <v>1.160498</v>
      </c>
      <c r="AX151" s="11">
        <v>14.522853</v>
      </c>
    </row>
    <row r="152" spans="9:50" x14ac:dyDescent="0.35">
      <c r="U152" s="11" t="s">
        <v>76</v>
      </c>
      <c r="V152" s="11">
        <v>200</v>
      </c>
      <c r="W152" s="11">
        <v>25.225418000000001</v>
      </c>
      <c r="X152" s="11">
        <v>25.31175</v>
      </c>
      <c r="Y152" s="11">
        <v>8.6332000000000006E-2</v>
      </c>
      <c r="Z152" s="18">
        <f t="shared" si="6"/>
        <v>3.4224209882270334E-3</v>
      </c>
      <c r="AA152" s="11">
        <v>0.34223999999999999</v>
      </c>
      <c r="AC152" s="11" t="s">
        <v>78</v>
      </c>
      <c r="AD152" s="11">
        <v>544</v>
      </c>
      <c r="AE152" s="11">
        <v>-10.459237999999999</v>
      </c>
      <c r="AF152" s="11">
        <v>-8.7657229999999995</v>
      </c>
      <c r="AG152" s="11">
        <v>1.6935150000000001</v>
      </c>
      <c r="AH152" s="18">
        <f t="shared" si="7"/>
        <v>0.16191571508364186</v>
      </c>
      <c r="AI152" s="11">
        <v>16.191568</v>
      </c>
      <c r="AK152" s="11" t="s">
        <v>83</v>
      </c>
      <c r="AL152" s="11">
        <v>948</v>
      </c>
      <c r="AM152" s="11">
        <v>23.199404000000001</v>
      </c>
      <c r="AN152" s="11">
        <v>27.359048999999999</v>
      </c>
      <c r="AO152" s="11">
        <v>4.1596450000000003</v>
      </c>
      <c r="AP152" s="18">
        <f t="shared" si="8"/>
        <v>0.17929964924961003</v>
      </c>
      <c r="AQ152" s="11">
        <v>17.929963000000001</v>
      </c>
      <c r="AS152" s="11" t="s">
        <v>76</v>
      </c>
      <c r="AT152" s="11">
        <v>143</v>
      </c>
      <c r="AU152" s="11">
        <v>-3.831191</v>
      </c>
      <c r="AV152" s="11">
        <v>-3.6143109999999998</v>
      </c>
      <c r="AW152" s="11">
        <v>0.21687999999999999</v>
      </c>
      <c r="AX152" s="11">
        <v>5.6608939999999999</v>
      </c>
    </row>
    <row r="153" spans="9:50" x14ac:dyDescent="0.35">
      <c r="U153" s="11" t="s">
        <v>76</v>
      </c>
      <c r="V153" s="11">
        <v>202</v>
      </c>
      <c r="W153" s="11">
        <v>16.399531</v>
      </c>
      <c r="X153" s="11">
        <v>20.549866000000002</v>
      </c>
      <c r="Y153" s="11">
        <v>4.1503350000000001</v>
      </c>
      <c r="Z153" s="18">
        <f t="shared" si="6"/>
        <v>0.25307644468613161</v>
      </c>
      <c r="AA153" s="11">
        <v>25.307645999999998</v>
      </c>
      <c r="AC153" s="11" t="s">
        <v>78</v>
      </c>
      <c r="AD153" s="11">
        <v>1006</v>
      </c>
      <c r="AE153" s="11">
        <v>5.5271280000000003</v>
      </c>
      <c r="AF153" s="11">
        <v>3.8269319999999998</v>
      </c>
      <c r="AG153" s="11">
        <v>1.700197</v>
      </c>
      <c r="AH153" s="18">
        <f t="shared" si="7"/>
        <v>0.30760948543257904</v>
      </c>
      <c r="AI153" s="11">
        <v>30.760940000000002</v>
      </c>
      <c r="AK153" s="11" t="s">
        <v>83</v>
      </c>
      <c r="AL153" s="11">
        <v>954</v>
      </c>
      <c r="AM153" s="11">
        <v>38.655316999999997</v>
      </c>
      <c r="AN153" s="11">
        <v>34.056595999999999</v>
      </c>
      <c r="AO153" s="11">
        <v>4.5987210000000003</v>
      </c>
      <c r="AP153" s="18">
        <f t="shared" si="8"/>
        <v>0.11896735965197235</v>
      </c>
      <c r="AQ153" s="11">
        <v>11.896737</v>
      </c>
      <c r="AS153" s="11" t="s">
        <v>76</v>
      </c>
      <c r="AT153" s="11">
        <v>144</v>
      </c>
      <c r="AU153" s="11">
        <v>-11.729321000000001</v>
      </c>
      <c r="AV153" s="11">
        <v>-8.175414</v>
      </c>
      <c r="AW153" s="11">
        <v>3.5539070000000001</v>
      </c>
      <c r="AX153" s="11">
        <v>30.299337999999999</v>
      </c>
    </row>
    <row r="154" spans="9:50" x14ac:dyDescent="0.35">
      <c r="U154" s="11" t="s">
        <v>76</v>
      </c>
      <c r="V154" s="11">
        <v>203</v>
      </c>
      <c r="W154" s="11">
        <v>-0.61571500000000001</v>
      </c>
      <c r="X154" s="11">
        <v>-2.3641369999999999</v>
      </c>
      <c r="Y154" s="11">
        <v>1.7484230000000001</v>
      </c>
      <c r="Z154" s="18">
        <f t="shared" si="6"/>
        <v>2.8396628310175975</v>
      </c>
      <c r="AA154" s="11" t="s">
        <v>77</v>
      </c>
      <c r="AC154" s="11" t="s">
        <v>78</v>
      </c>
      <c r="AD154" s="11">
        <v>1111</v>
      </c>
      <c r="AE154" s="11">
        <v>0.62615600000000005</v>
      </c>
      <c r="AF154" s="11">
        <v>2.3582079999999999</v>
      </c>
      <c r="AG154" s="11">
        <v>1.7320519999999999</v>
      </c>
      <c r="AH154" s="18">
        <f t="shared" si="7"/>
        <v>2.7661668977060025</v>
      </c>
      <c r="AI154" s="11" t="s">
        <v>77</v>
      </c>
      <c r="AK154" s="11" t="s">
        <v>83</v>
      </c>
      <c r="AL154" s="11">
        <v>957</v>
      </c>
      <c r="AM154" s="11">
        <v>-18.210629999999998</v>
      </c>
      <c r="AN154" s="11">
        <v>-16.803652</v>
      </c>
      <c r="AO154" s="11">
        <v>1.4069780000000001</v>
      </c>
      <c r="AP154" s="18">
        <f t="shared" si="8"/>
        <v>7.7261357789379065E-2</v>
      </c>
      <c r="AQ154" s="11">
        <v>7.7261369999999996</v>
      </c>
      <c r="AS154" s="11" t="s">
        <v>78</v>
      </c>
      <c r="AT154" s="11">
        <v>145</v>
      </c>
      <c r="AU154" s="11">
        <v>-9.3005000000000004E-2</v>
      </c>
      <c r="AV154" s="11">
        <v>-1.072327</v>
      </c>
      <c r="AW154" s="11">
        <v>0.97932200000000003</v>
      </c>
      <c r="AX154" s="11" t="s">
        <v>77</v>
      </c>
    </row>
    <row r="155" spans="9:50" x14ac:dyDescent="0.35">
      <c r="U155" s="11" t="s">
        <v>76</v>
      </c>
      <c r="V155" s="11">
        <v>205</v>
      </c>
      <c r="W155" s="11">
        <v>-14.909027</v>
      </c>
      <c r="X155" s="11">
        <v>-14.783025</v>
      </c>
      <c r="Y155" s="11">
        <v>0.126002</v>
      </c>
      <c r="Z155" s="18">
        <f t="shared" si="6"/>
        <v>8.4513898861407928E-3</v>
      </c>
      <c r="AA155" s="11">
        <v>0.84513899999999997</v>
      </c>
      <c r="AC155" s="11" t="s">
        <v>78</v>
      </c>
      <c r="AD155" s="11">
        <v>879</v>
      </c>
      <c r="AE155" s="11">
        <v>-10.332667000000001</v>
      </c>
      <c r="AF155" s="11">
        <v>-8.5976470000000003</v>
      </c>
      <c r="AG155" s="11">
        <v>1.73502</v>
      </c>
      <c r="AH155" s="18">
        <f t="shared" si="7"/>
        <v>0.16791598916330119</v>
      </c>
      <c r="AI155" s="11">
        <v>16.791602999999999</v>
      </c>
      <c r="AK155" s="11" t="s">
        <v>83</v>
      </c>
      <c r="AL155" s="11">
        <v>966</v>
      </c>
      <c r="AM155" s="11">
        <v>-7.7862780000000003</v>
      </c>
      <c r="AN155" s="11">
        <v>-7.5102180000000001</v>
      </c>
      <c r="AO155" s="11">
        <v>0.27606000000000003</v>
      </c>
      <c r="AP155" s="18">
        <f t="shared" si="8"/>
        <v>3.5454680657433506E-2</v>
      </c>
      <c r="AQ155" s="11">
        <v>3.5454620000000001</v>
      </c>
      <c r="AS155" s="11" t="s">
        <v>76</v>
      </c>
      <c r="AT155" s="11">
        <v>146</v>
      </c>
      <c r="AU155" s="11">
        <v>-8.0988799999999994</v>
      </c>
      <c r="AV155" s="11">
        <v>-7.0901899999999998</v>
      </c>
      <c r="AW155" s="11">
        <v>1.0086900000000001</v>
      </c>
      <c r="AX155" s="11">
        <v>12.454687</v>
      </c>
    </row>
    <row r="156" spans="9:50" x14ac:dyDescent="0.35">
      <c r="U156" s="11" t="s">
        <v>76</v>
      </c>
      <c r="V156" s="11">
        <v>207</v>
      </c>
      <c r="W156" s="11">
        <v>-12.644523</v>
      </c>
      <c r="X156" s="11">
        <v>-12.464059000000001</v>
      </c>
      <c r="Y156" s="11">
        <v>0.18046400000000001</v>
      </c>
      <c r="Z156" s="18">
        <f t="shared" si="6"/>
        <v>1.4272108168888619E-2</v>
      </c>
      <c r="AA156" s="11">
        <v>1.4272100000000001</v>
      </c>
      <c r="AC156" s="11" t="s">
        <v>78</v>
      </c>
      <c r="AD156" s="11">
        <v>689</v>
      </c>
      <c r="AE156" s="11">
        <v>10.730327000000001</v>
      </c>
      <c r="AF156" s="11">
        <v>12.470610000000001</v>
      </c>
      <c r="AG156" s="11">
        <v>1.740283</v>
      </c>
      <c r="AH156" s="18">
        <f t="shared" si="7"/>
        <v>0.16218359421851727</v>
      </c>
      <c r="AI156" s="11">
        <v>16.218357000000001</v>
      </c>
      <c r="AK156" s="11" t="s">
        <v>83</v>
      </c>
      <c r="AL156" s="11">
        <v>970</v>
      </c>
      <c r="AM156" s="11">
        <v>-0.58572400000000002</v>
      </c>
      <c r="AN156" s="11">
        <v>-3.8004829999999998</v>
      </c>
      <c r="AO156" s="11">
        <v>3.2147589999999999</v>
      </c>
      <c r="AP156" s="18">
        <f t="shared" si="8"/>
        <v>5.4885218976855992</v>
      </c>
      <c r="AQ156" s="11" t="s">
        <v>77</v>
      </c>
      <c r="AS156" s="11" t="s">
        <v>76</v>
      </c>
      <c r="AT156" s="11">
        <v>147</v>
      </c>
      <c r="AU156" s="11">
        <v>-9.8346870000000006</v>
      </c>
      <c r="AV156" s="11">
        <v>-8.1555859999999996</v>
      </c>
      <c r="AW156" s="11">
        <v>1.679101</v>
      </c>
      <c r="AX156" s="11">
        <v>17.073253000000001</v>
      </c>
    </row>
    <row r="157" spans="9:50" x14ac:dyDescent="0.35">
      <c r="U157" s="11" t="s">
        <v>76</v>
      </c>
      <c r="V157" s="11">
        <v>208</v>
      </c>
      <c r="W157" s="11">
        <v>16.335961999999999</v>
      </c>
      <c r="X157" s="11">
        <v>14.397368999999999</v>
      </c>
      <c r="Y157" s="11">
        <v>1.938593</v>
      </c>
      <c r="Z157" s="18">
        <f t="shared" si="6"/>
        <v>0.11867026869920487</v>
      </c>
      <c r="AA157" s="11">
        <v>11.867027</v>
      </c>
      <c r="AC157" s="11" t="s">
        <v>78</v>
      </c>
      <c r="AD157" s="11">
        <v>1959</v>
      </c>
      <c r="AE157" s="11">
        <v>11.629092</v>
      </c>
      <c r="AF157" s="11">
        <v>13.392849999999999</v>
      </c>
      <c r="AG157" s="11">
        <v>1.7637579999999999</v>
      </c>
      <c r="AH157" s="18">
        <f t="shared" si="7"/>
        <v>0.15166773123817404</v>
      </c>
      <c r="AI157" s="11">
        <v>15.166772</v>
      </c>
      <c r="AK157" s="11" t="s">
        <v>83</v>
      </c>
      <c r="AL157" s="11">
        <v>974</v>
      </c>
      <c r="AM157" s="11">
        <v>-5.0156470000000004</v>
      </c>
      <c r="AN157" s="11">
        <v>-5.7699179999999997</v>
      </c>
      <c r="AO157" s="11">
        <v>0.75427100000000002</v>
      </c>
      <c r="AP157" s="18">
        <f t="shared" si="8"/>
        <v>0.15038358959472226</v>
      </c>
      <c r="AQ157" s="11">
        <v>15.038360000000001</v>
      </c>
      <c r="AS157" s="11" t="s">
        <v>76</v>
      </c>
      <c r="AT157" s="11">
        <v>148</v>
      </c>
      <c r="AU157" s="11">
        <v>-19.281882</v>
      </c>
      <c r="AV157" s="11">
        <v>-15.687374999999999</v>
      </c>
      <c r="AW157" s="11">
        <v>3.5945070000000001</v>
      </c>
      <c r="AX157" s="11">
        <v>18.641888000000002</v>
      </c>
    </row>
    <row r="158" spans="9:50" x14ac:dyDescent="0.35">
      <c r="U158" s="11" t="s">
        <v>76</v>
      </c>
      <c r="V158" s="11">
        <v>209</v>
      </c>
      <c r="W158" s="11">
        <v>-0.60953599999999997</v>
      </c>
      <c r="X158" s="11">
        <v>2.2621229999999999</v>
      </c>
      <c r="Y158" s="11">
        <v>2.8716590000000002</v>
      </c>
      <c r="Z158" s="18">
        <f t="shared" si="6"/>
        <v>4.7112213224485515</v>
      </c>
      <c r="AA158" s="11" t="s">
        <v>77</v>
      </c>
      <c r="AC158" s="11" t="s">
        <v>78</v>
      </c>
      <c r="AD158" s="11">
        <v>471</v>
      </c>
      <c r="AE158" s="11">
        <v>30.604431000000002</v>
      </c>
      <c r="AF158" s="11">
        <v>28.814753</v>
      </c>
      <c r="AG158" s="11">
        <v>1.7896780000000001</v>
      </c>
      <c r="AH158" s="18">
        <f t="shared" si="7"/>
        <v>5.84777413440557E-2</v>
      </c>
      <c r="AI158" s="11">
        <v>5.8477750000000004</v>
      </c>
      <c r="AK158" s="11" t="s">
        <v>83</v>
      </c>
      <c r="AL158" s="11">
        <v>982</v>
      </c>
      <c r="AM158" s="11">
        <v>37.645380000000003</v>
      </c>
      <c r="AN158" s="11">
        <v>34.663497999999997</v>
      </c>
      <c r="AO158" s="11">
        <v>2.9818820000000001</v>
      </c>
      <c r="AP158" s="18">
        <f t="shared" si="8"/>
        <v>7.9209772885809618E-2</v>
      </c>
      <c r="AQ158" s="11">
        <v>7.9209769999999997</v>
      </c>
      <c r="AS158" s="11" t="s">
        <v>76</v>
      </c>
      <c r="AT158" s="11">
        <v>149</v>
      </c>
      <c r="AU158" s="11">
        <v>-18.063213000000001</v>
      </c>
      <c r="AV158" s="11">
        <v>-17.274801</v>
      </c>
      <c r="AW158" s="11">
        <v>0.788412</v>
      </c>
      <c r="AX158" s="11">
        <v>4.364738</v>
      </c>
    </row>
    <row r="159" spans="9:50" x14ac:dyDescent="0.35">
      <c r="U159" s="11" t="s">
        <v>76</v>
      </c>
      <c r="V159" s="11">
        <v>210</v>
      </c>
      <c r="W159" s="11">
        <v>2.2070620000000001</v>
      </c>
      <c r="X159" s="11">
        <v>4.4266680000000003</v>
      </c>
      <c r="Y159" s="11">
        <v>2.2196060000000002</v>
      </c>
      <c r="Z159" s="18">
        <f t="shared" si="6"/>
        <v>1.0056835739095684</v>
      </c>
      <c r="AA159" s="11" t="s">
        <v>77</v>
      </c>
      <c r="AC159" s="11" t="s">
        <v>78</v>
      </c>
      <c r="AD159" s="11">
        <v>225</v>
      </c>
      <c r="AE159" s="11">
        <v>-5.3234269999999997</v>
      </c>
      <c r="AF159" s="11">
        <v>-7.1298260000000004</v>
      </c>
      <c r="AG159" s="11">
        <v>1.8063990000000001</v>
      </c>
      <c r="AH159" s="18">
        <f t="shared" si="7"/>
        <v>0.33933009694694793</v>
      </c>
      <c r="AI159" s="11">
        <v>33.933014</v>
      </c>
      <c r="AK159" s="11" t="s">
        <v>83</v>
      </c>
      <c r="AL159" s="11">
        <v>989</v>
      </c>
      <c r="AM159" s="11">
        <v>-1.777792</v>
      </c>
      <c r="AN159" s="11">
        <v>1.6695000000000002E-2</v>
      </c>
      <c r="AO159" s="11">
        <v>1.7944880000000001</v>
      </c>
      <c r="AP159" s="18">
        <f t="shared" si="8"/>
        <v>1.0093914248686011</v>
      </c>
      <c r="AQ159" s="11" t="s">
        <v>77</v>
      </c>
      <c r="AS159" s="11" t="s">
        <v>76</v>
      </c>
      <c r="AT159" s="11">
        <v>150</v>
      </c>
      <c r="AU159" s="11">
        <v>-8.4585659999999994</v>
      </c>
      <c r="AV159" s="11">
        <v>-9.1700630000000007</v>
      </c>
      <c r="AW159" s="11">
        <v>0.71149799999999996</v>
      </c>
      <c r="AX159" s="11">
        <v>8.4115640000000003</v>
      </c>
    </row>
    <row r="160" spans="9:50" x14ac:dyDescent="0.35">
      <c r="U160" s="11" t="s">
        <v>76</v>
      </c>
      <c r="V160" s="11">
        <v>212</v>
      </c>
      <c r="W160" s="11">
        <v>10.780176000000001</v>
      </c>
      <c r="X160" s="11">
        <v>8.3244959999999999</v>
      </c>
      <c r="Y160" s="11">
        <v>2.4556800000000001</v>
      </c>
      <c r="Z160" s="18">
        <f t="shared" si="6"/>
        <v>0.22779590982559098</v>
      </c>
      <c r="AA160" s="11">
        <v>22.779585999999998</v>
      </c>
      <c r="AC160" s="11" t="s">
        <v>78</v>
      </c>
      <c r="AD160" s="11">
        <v>1225</v>
      </c>
      <c r="AE160" s="11">
        <v>-7.3973959999999996</v>
      </c>
      <c r="AF160" s="11">
        <v>-9.2170369999999995</v>
      </c>
      <c r="AG160" s="11">
        <v>1.8196410000000001</v>
      </c>
      <c r="AH160" s="18">
        <f t="shared" si="7"/>
        <v>0.24598399220482453</v>
      </c>
      <c r="AI160" s="11">
        <v>24.598398</v>
      </c>
      <c r="AK160" s="11" t="s">
        <v>83</v>
      </c>
      <c r="AL160" s="11">
        <v>992</v>
      </c>
      <c r="AM160" s="11">
        <v>-21.713092</v>
      </c>
      <c r="AN160" s="11">
        <v>-22.380120000000002</v>
      </c>
      <c r="AO160" s="11">
        <v>0.66702799999999995</v>
      </c>
      <c r="AP160" s="18">
        <f t="shared" si="8"/>
        <v>3.0720083533013167E-2</v>
      </c>
      <c r="AQ160" s="11">
        <v>3.0720100000000001</v>
      </c>
      <c r="AS160" s="11" t="s">
        <v>76</v>
      </c>
      <c r="AT160" s="11">
        <v>151</v>
      </c>
      <c r="AU160" s="11">
        <v>12.893922</v>
      </c>
      <c r="AV160" s="11">
        <v>15.079622000000001</v>
      </c>
      <c r="AW160" s="11">
        <v>2.1857000000000002</v>
      </c>
      <c r="AX160" s="11">
        <v>16.951395000000002</v>
      </c>
    </row>
    <row r="161" spans="2:50" x14ac:dyDescent="0.35">
      <c r="U161" s="11" t="s">
        <v>76</v>
      </c>
      <c r="V161" s="11">
        <v>213</v>
      </c>
      <c r="W161" s="11">
        <v>39.614286999999997</v>
      </c>
      <c r="X161" s="11">
        <v>42.028584000000002</v>
      </c>
      <c r="Y161" s="11">
        <v>2.4142969999999999</v>
      </c>
      <c r="Z161" s="18">
        <f t="shared" si="6"/>
        <v>6.0945108011157691E-2</v>
      </c>
      <c r="AA161" s="11">
        <v>6.0945099999999996</v>
      </c>
      <c r="AC161" s="11" t="s">
        <v>78</v>
      </c>
      <c r="AD161" s="11">
        <v>85</v>
      </c>
      <c r="AE161" s="11">
        <v>-19.547561000000002</v>
      </c>
      <c r="AF161" s="11">
        <v>-17.718005000000002</v>
      </c>
      <c r="AG161" s="11">
        <v>1.829556</v>
      </c>
      <c r="AH161" s="18">
        <f t="shared" si="7"/>
        <v>9.3595103757445744E-2</v>
      </c>
      <c r="AI161" s="11">
        <v>9.3595079999999999</v>
      </c>
      <c r="AK161" s="11" t="s">
        <v>83</v>
      </c>
      <c r="AL161" s="11">
        <v>1002</v>
      </c>
      <c r="AM161" s="11">
        <v>18.711029</v>
      </c>
      <c r="AN161" s="11">
        <v>8.9431379999999994</v>
      </c>
      <c r="AO161" s="11">
        <v>9.7678910000000005</v>
      </c>
      <c r="AP161" s="18">
        <f t="shared" si="8"/>
        <v>0.52203922082532184</v>
      </c>
      <c r="AQ161" s="11">
        <v>52.203921999999999</v>
      </c>
      <c r="AS161" s="11" t="s">
        <v>83</v>
      </c>
      <c r="AT161" s="11">
        <v>152</v>
      </c>
      <c r="AU161" s="11">
        <v>-11.970292000000001</v>
      </c>
      <c r="AV161" s="11">
        <v>-12.317467000000001</v>
      </c>
      <c r="AW161" s="11">
        <v>0.34717500000000001</v>
      </c>
      <c r="AX161" s="11">
        <v>2.9003009999999998</v>
      </c>
    </row>
    <row r="162" spans="2:50" x14ac:dyDescent="0.35">
      <c r="U162" s="11" t="s">
        <v>76</v>
      </c>
      <c r="V162" s="11">
        <v>214</v>
      </c>
      <c r="W162" s="11">
        <v>10.402200000000001</v>
      </c>
      <c r="X162" s="11">
        <v>12.577265000000001</v>
      </c>
      <c r="Y162" s="11">
        <v>2.175065</v>
      </c>
      <c r="Z162" s="18">
        <f t="shared" si="6"/>
        <v>0.20909663340447213</v>
      </c>
      <c r="AA162" s="11">
        <v>20.909665</v>
      </c>
      <c r="AC162" s="11" t="s">
        <v>78</v>
      </c>
      <c r="AD162" s="11">
        <v>273</v>
      </c>
      <c r="AE162" s="11">
        <v>19.680242</v>
      </c>
      <c r="AF162" s="11">
        <v>17.844152000000001</v>
      </c>
      <c r="AG162" s="11">
        <v>1.83609</v>
      </c>
      <c r="AH162" s="18">
        <f t="shared" si="7"/>
        <v>9.3296108858823987E-2</v>
      </c>
      <c r="AI162" s="11">
        <v>9.3296089999999996</v>
      </c>
      <c r="AK162" s="11" t="s">
        <v>83</v>
      </c>
      <c r="AL162" s="11">
        <v>1009</v>
      </c>
      <c r="AM162" s="11">
        <v>-3.9731100000000001</v>
      </c>
      <c r="AN162" s="11">
        <v>-7.4946780000000004</v>
      </c>
      <c r="AO162" s="11">
        <v>3.5215679999999998</v>
      </c>
      <c r="AP162" s="18">
        <f t="shared" si="8"/>
        <v>0.88635049117693687</v>
      </c>
      <c r="AQ162" s="11">
        <v>88.635054999999994</v>
      </c>
      <c r="AS162" s="11" t="s">
        <v>78</v>
      </c>
      <c r="AT162" s="11">
        <v>153</v>
      </c>
      <c r="AU162" s="11">
        <v>-3.7114470000000002</v>
      </c>
      <c r="AV162" s="11">
        <v>-1.387391</v>
      </c>
      <c r="AW162" s="11">
        <v>2.3240569999999998</v>
      </c>
      <c r="AX162" s="11">
        <v>62.618611999999999</v>
      </c>
    </row>
    <row r="163" spans="2:50" x14ac:dyDescent="0.35">
      <c r="U163" s="11" t="s">
        <v>76</v>
      </c>
      <c r="V163" s="11">
        <v>215</v>
      </c>
      <c r="W163" s="11">
        <v>-5.2806350000000002</v>
      </c>
      <c r="X163" s="11">
        <v>-3.3061159999999998</v>
      </c>
      <c r="Y163" s="11">
        <v>1.9745189999999999</v>
      </c>
      <c r="Z163" s="18">
        <f t="shared" si="6"/>
        <v>0.37391696263801605</v>
      </c>
      <c r="AA163" s="11">
        <v>37.391691000000002</v>
      </c>
      <c r="AC163" s="11" t="s">
        <v>78</v>
      </c>
      <c r="AD163" s="11">
        <v>1377</v>
      </c>
      <c r="AE163" s="11">
        <v>4.3333000000000004</v>
      </c>
      <c r="AF163" s="11">
        <v>6.1783950000000001</v>
      </c>
      <c r="AG163" s="11">
        <v>1.8450949999999999</v>
      </c>
      <c r="AH163" s="18">
        <f t="shared" si="7"/>
        <v>0.42579442918791677</v>
      </c>
      <c r="AI163" s="11">
        <v>42.579430000000002</v>
      </c>
      <c r="AK163" s="11" t="s">
        <v>83</v>
      </c>
      <c r="AL163" s="11">
        <v>1011</v>
      </c>
      <c r="AM163" s="11">
        <v>20.584267000000001</v>
      </c>
      <c r="AN163" s="11">
        <v>12.672257</v>
      </c>
      <c r="AO163" s="11">
        <v>7.9120100000000004</v>
      </c>
      <c r="AP163" s="18">
        <f t="shared" si="8"/>
        <v>0.38437171457210501</v>
      </c>
      <c r="AQ163" s="11">
        <v>38.437170999999999</v>
      </c>
      <c r="AS163" s="11" t="s">
        <v>76</v>
      </c>
      <c r="AT163" s="11">
        <v>154</v>
      </c>
      <c r="AU163" s="11">
        <v>15.765541000000001</v>
      </c>
      <c r="AV163" s="11">
        <v>7.3250039999999998</v>
      </c>
      <c r="AW163" s="11">
        <v>8.4405370000000008</v>
      </c>
      <c r="AX163" s="11">
        <v>53.537883000000001</v>
      </c>
    </row>
    <row r="164" spans="2:50" x14ac:dyDescent="0.35">
      <c r="U164" s="11" t="s">
        <v>76</v>
      </c>
      <c r="V164" s="11">
        <v>217</v>
      </c>
      <c r="W164" s="11">
        <v>-13.083117</v>
      </c>
      <c r="X164" s="11">
        <v>-14.573385</v>
      </c>
      <c r="Y164" s="11">
        <v>1.4902679999999999</v>
      </c>
      <c r="Z164" s="18">
        <f t="shared" si="6"/>
        <v>0.11390771786264695</v>
      </c>
      <c r="AA164" s="11">
        <v>11.390769000000001</v>
      </c>
      <c r="AC164" s="11" t="s">
        <v>78</v>
      </c>
      <c r="AD164" s="11">
        <v>1580</v>
      </c>
      <c r="AE164" s="11">
        <v>-0.47786299999999998</v>
      </c>
      <c r="AF164" s="11">
        <v>1.3845769999999999</v>
      </c>
      <c r="AG164" s="11">
        <v>1.8624400000000001</v>
      </c>
      <c r="AH164" s="18">
        <f t="shared" si="7"/>
        <v>3.8974350389128269</v>
      </c>
      <c r="AI164" s="11" t="s">
        <v>77</v>
      </c>
      <c r="AK164" s="11" t="s">
        <v>83</v>
      </c>
      <c r="AL164" s="11">
        <v>1020</v>
      </c>
      <c r="AM164" s="11">
        <v>-0.82812600000000003</v>
      </c>
      <c r="AN164" s="11">
        <v>1.7583409999999999</v>
      </c>
      <c r="AO164" s="11">
        <v>2.5864669999999998</v>
      </c>
      <c r="AP164" s="18">
        <f t="shared" si="8"/>
        <v>3.1232771341559133</v>
      </c>
      <c r="AQ164" s="11" t="s">
        <v>77</v>
      </c>
      <c r="AS164" s="11" t="s">
        <v>83</v>
      </c>
      <c r="AT164" s="11">
        <v>155</v>
      </c>
      <c r="AU164" s="11">
        <v>-14.550792</v>
      </c>
      <c r="AV164" s="11">
        <v>-14.902164000000001</v>
      </c>
      <c r="AW164" s="11">
        <v>0.35137200000000002</v>
      </c>
      <c r="AX164" s="11">
        <v>2.4147970000000001</v>
      </c>
    </row>
    <row r="165" spans="2:50" x14ac:dyDescent="0.35">
      <c r="U165" s="11" t="s">
        <v>76</v>
      </c>
      <c r="V165" s="11">
        <v>218</v>
      </c>
      <c r="W165" s="11">
        <v>-9.5813170000000003</v>
      </c>
      <c r="X165" s="11">
        <v>-14.387157999999999</v>
      </c>
      <c r="Y165" s="11">
        <v>4.8058420000000002</v>
      </c>
      <c r="Z165" s="18">
        <f t="shared" si="6"/>
        <v>0.50158469863798472</v>
      </c>
      <c r="AA165" s="11">
        <v>50.158470000000001</v>
      </c>
      <c r="AC165" s="11" t="s">
        <v>78</v>
      </c>
      <c r="AD165" s="11">
        <v>1572</v>
      </c>
      <c r="AE165" s="11">
        <v>-0.75429999999999997</v>
      </c>
      <c r="AF165" s="11">
        <v>1.1097809999999999</v>
      </c>
      <c r="AG165" s="11">
        <v>1.8640810000000001</v>
      </c>
      <c r="AH165" s="18">
        <f t="shared" si="7"/>
        <v>2.4712727031685007</v>
      </c>
      <c r="AI165" s="11" t="s">
        <v>77</v>
      </c>
      <c r="AK165" s="11" t="s">
        <v>83</v>
      </c>
      <c r="AL165" s="11">
        <v>1024</v>
      </c>
      <c r="AM165" s="11">
        <v>-9.1610019999999999</v>
      </c>
      <c r="AN165" s="11">
        <v>-10.338521999999999</v>
      </c>
      <c r="AO165" s="11">
        <v>1.177521</v>
      </c>
      <c r="AP165" s="18">
        <f t="shared" si="8"/>
        <v>0.12853626710265972</v>
      </c>
      <c r="AQ165" s="11">
        <v>12.853624999999999</v>
      </c>
      <c r="AS165" s="11" t="s">
        <v>76</v>
      </c>
      <c r="AT165" s="11">
        <v>156</v>
      </c>
      <c r="AU165" s="11">
        <v>23.730605000000001</v>
      </c>
      <c r="AV165" s="11">
        <v>20.529968</v>
      </c>
      <c r="AW165" s="11">
        <v>3.200637</v>
      </c>
      <c r="AX165" s="11">
        <v>13.487382</v>
      </c>
    </row>
    <row r="166" spans="2:50" x14ac:dyDescent="0.35">
      <c r="U166" s="11" t="s">
        <v>76</v>
      </c>
      <c r="V166" s="11">
        <v>220</v>
      </c>
      <c r="W166" s="11">
        <v>6.4600479999999996</v>
      </c>
      <c r="X166" s="11">
        <v>10.794733000000001</v>
      </c>
      <c r="Y166" s="11">
        <v>4.3346859999999996</v>
      </c>
      <c r="Z166" s="18">
        <f t="shared" si="6"/>
        <v>0.67099903901642832</v>
      </c>
      <c r="AA166" s="11">
        <v>67.099900000000005</v>
      </c>
      <c r="AC166" s="11" t="s">
        <v>78</v>
      </c>
      <c r="AD166" s="11">
        <v>359</v>
      </c>
      <c r="AE166" s="11">
        <v>-7.4508710000000002</v>
      </c>
      <c r="AF166" s="11">
        <v>-5.5727979999999997</v>
      </c>
      <c r="AG166" s="11">
        <v>1.8780730000000001</v>
      </c>
      <c r="AH166" s="18">
        <f t="shared" si="7"/>
        <v>0.25206086644098391</v>
      </c>
      <c r="AI166" s="11">
        <v>25.206085999999999</v>
      </c>
      <c r="AK166" s="11" t="s">
        <v>83</v>
      </c>
      <c r="AL166" s="11">
        <v>1028</v>
      </c>
      <c r="AM166" s="11">
        <v>-21.385762</v>
      </c>
      <c r="AN166" s="11">
        <v>-23.496863999999999</v>
      </c>
      <c r="AO166" s="11">
        <v>2.1111019999999998</v>
      </c>
      <c r="AP166" s="18">
        <f t="shared" si="8"/>
        <v>9.8715304135527177E-2</v>
      </c>
      <c r="AQ166" s="11">
        <v>9.8715299999999999</v>
      </c>
      <c r="AS166" s="11" t="s">
        <v>76</v>
      </c>
      <c r="AT166" s="11">
        <v>157</v>
      </c>
      <c r="AU166" s="11">
        <v>3.9142009999999998</v>
      </c>
      <c r="AV166" s="11">
        <v>1.0542860000000001</v>
      </c>
      <c r="AW166" s="11">
        <v>2.859915</v>
      </c>
      <c r="AX166" s="11">
        <v>73.065105000000003</v>
      </c>
    </row>
    <row r="167" spans="2:50" x14ac:dyDescent="0.35">
      <c r="U167" s="11" t="s">
        <v>76</v>
      </c>
      <c r="V167" s="11">
        <v>221</v>
      </c>
      <c r="W167" s="11">
        <v>-3.0439059999999998</v>
      </c>
      <c r="X167" s="11">
        <v>-2.546214</v>
      </c>
      <c r="Y167" s="11">
        <v>0.49769200000000002</v>
      </c>
      <c r="Z167" s="18">
        <f t="shared" si="6"/>
        <v>0.16350439205415676</v>
      </c>
      <c r="AA167" s="11">
        <v>16.350432999999999</v>
      </c>
      <c r="AC167" s="11" t="s">
        <v>78</v>
      </c>
      <c r="AD167" s="11">
        <v>924</v>
      </c>
      <c r="AE167" s="11">
        <v>26.638171</v>
      </c>
      <c r="AF167" s="11">
        <v>24.687844999999999</v>
      </c>
      <c r="AG167" s="11">
        <v>1.950326</v>
      </c>
      <c r="AH167" s="18">
        <f t="shared" si="7"/>
        <v>7.3215462127636313E-2</v>
      </c>
      <c r="AI167" s="11">
        <v>7.3215440000000003</v>
      </c>
      <c r="AK167" s="11" t="s">
        <v>83</v>
      </c>
      <c r="AL167" s="11">
        <v>1034</v>
      </c>
      <c r="AM167" s="11">
        <v>-1.599858</v>
      </c>
      <c r="AN167" s="11">
        <v>-4.4060689999999996</v>
      </c>
      <c r="AO167" s="11">
        <v>2.8062109999999998</v>
      </c>
      <c r="AP167" s="18">
        <f t="shared" si="8"/>
        <v>1.7540375458321924</v>
      </c>
      <c r="AQ167" s="11" t="s">
        <v>77</v>
      </c>
      <c r="AS167" s="11" t="s">
        <v>78</v>
      </c>
      <c r="AT167" s="11">
        <v>158</v>
      </c>
      <c r="AU167" s="11">
        <v>28.164096000000001</v>
      </c>
      <c r="AV167" s="11">
        <v>32.726087</v>
      </c>
      <c r="AW167" s="11">
        <v>4.5619909999999999</v>
      </c>
      <c r="AX167" s="11">
        <v>16.197894999999999</v>
      </c>
    </row>
    <row r="168" spans="2:50" x14ac:dyDescent="0.35">
      <c r="B168" t="s">
        <v>115</v>
      </c>
      <c r="U168" s="11" t="s">
        <v>76</v>
      </c>
      <c r="V168" s="11">
        <v>222</v>
      </c>
      <c r="W168" s="11">
        <v>0.26799899999999999</v>
      </c>
      <c r="X168" s="11">
        <v>-0.66548600000000002</v>
      </c>
      <c r="Y168" s="11">
        <v>0.93348500000000001</v>
      </c>
      <c r="Z168" s="18">
        <f t="shared" si="6"/>
        <v>3.4831659819626193</v>
      </c>
      <c r="AA168" s="11" t="s">
        <v>77</v>
      </c>
      <c r="AC168" s="11" t="s">
        <v>78</v>
      </c>
      <c r="AD168" s="11">
        <v>1119</v>
      </c>
      <c r="AE168" s="11">
        <v>-9.2873959999999993</v>
      </c>
      <c r="AF168" s="11">
        <v>-7.3330159999999998</v>
      </c>
      <c r="AG168" s="11">
        <v>1.95438</v>
      </c>
      <c r="AH168" s="18">
        <f t="shared" si="7"/>
        <v>0.21043358116742306</v>
      </c>
      <c r="AI168" s="11">
        <v>21.043354999999998</v>
      </c>
      <c r="AK168" s="11" t="s">
        <v>83</v>
      </c>
      <c r="AL168" s="11">
        <v>1044</v>
      </c>
      <c r="AM168" s="11">
        <v>-23.423966</v>
      </c>
      <c r="AN168" s="11">
        <v>-22.439744999999998</v>
      </c>
      <c r="AO168" s="11">
        <v>0.98422100000000001</v>
      </c>
      <c r="AP168" s="18">
        <f t="shared" si="8"/>
        <v>4.2017692477866471E-2</v>
      </c>
      <c r="AQ168" s="11">
        <v>4.2017689999999996</v>
      </c>
      <c r="AS168" s="11" t="s">
        <v>76</v>
      </c>
      <c r="AT168" s="11">
        <v>159</v>
      </c>
      <c r="AU168" s="11">
        <v>25.909714999999998</v>
      </c>
      <c r="AV168" s="11">
        <v>27.191125</v>
      </c>
      <c r="AW168" s="11">
        <v>1.2814099999999999</v>
      </c>
      <c r="AX168" s="11">
        <v>4.9456740000000003</v>
      </c>
    </row>
    <row r="169" spans="2:50" x14ac:dyDescent="0.35">
      <c r="B169" s="11"/>
      <c r="C169" s="11" t="s">
        <v>72</v>
      </c>
      <c r="D169" s="11" t="s">
        <v>73</v>
      </c>
      <c r="E169" s="11" t="s">
        <v>74</v>
      </c>
      <c r="F169" s="11" t="s">
        <v>75</v>
      </c>
      <c r="U169" s="11" t="s">
        <v>76</v>
      </c>
      <c r="V169" s="11">
        <v>224</v>
      </c>
      <c r="W169" s="11">
        <v>-5.4434480000000001</v>
      </c>
      <c r="X169" s="11">
        <v>-10.181393</v>
      </c>
      <c r="Y169" s="11">
        <v>4.7379449999999999</v>
      </c>
      <c r="Z169" s="18">
        <f t="shared" si="6"/>
        <v>0.87039409580104377</v>
      </c>
      <c r="AA169" s="11">
        <v>87.039396999999994</v>
      </c>
      <c r="AC169" s="11" t="s">
        <v>78</v>
      </c>
      <c r="AD169" s="11">
        <v>998</v>
      </c>
      <c r="AE169" s="11">
        <v>-6.7058540000000004</v>
      </c>
      <c r="AF169" s="11">
        <v>-4.7289110000000001</v>
      </c>
      <c r="AG169" s="11">
        <v>1.9769429999999999</v>
      </c>
      <c r="AH169" s="18">
        <f t="shared" si="7"/>
        <v>0.29480853594486245</v>
      </c>
      <c r="AI169" s="11">
        <v>29.480854999999998</v>
      </c>
      <c r="AK169" s="11" t="s">
        <v>83</v>
      </c>
      <c r="AL169" s="11">
        <v>1051</v>
      </c>
      <c r="AM169" s="11">
        <v>2.1582309999999998</v>
      </c>
      <c r="AN169" s="11">
        <v>-1.2341390000000001</v>
      </c>
      <c r="AO169" s="11">
        <v>3.3923700000000001</v>
      </c>
      <c r="AP169" s="18">
        <f t="shared" si="8"/>
        <v>1.5718289654814523</v>
      </c>
      <c r="AQ169" s="11" t="s">
        <v>77</v>
      </c>
      <c r="AS169" s="11" t="s">
        <v>76</v>
      </c>
      <c r="AT169" s="11">
        <v>160</v>
      </c>
      <c r="AU169" s="11">
        <v>-2.6021649999999998</v>
      </c>
      <c r="AV169" s="11">
        <v>-2.8257400000000001</v>
      </c>
      <c r="AW169" s="11">
        <v>0.223575</v>
      </c>
      <c r="AX169" s="11">
        <v>8.5918679999999998</v>
      </c>
    </row>
    <row r="170" spans="2:50" x14ac:dyDescent="0.35">
      <c r="B170" s="11" t="s">
        <v>79</v>
      </c>
      <c r="C170" s="11">
        <v>3.4799999999999998E-2</v>
      </c>
      <c r="D170" s="11">
        <v>-1.2715000000000001E-2</v>
      </c>
      <c r="E170" s="11">
        <v>2.3136429999999999</v>
      </c>
      <c r="F170" s="11">
        <v>1.430078</v>
      </c>
      <c r="U170" s="11" t="s">
        <v>76</v>
      </c>
      <c r="V170" s="11">
        <v>226</v>
      </c>
      <c r="W170" s="11">
        <v>0.13137099999999999</v>
      </c>
      <c r="X170" s="11">
        <v>-1.4877689999999999</v>
      </c>
      <c r="Y170" s="11">
        <v>1.61914</v>
      </c>
      <c r="Z170" s="18">
        <f t="shared" si="6"/>
        <v>12.324942338872356</v>
      </c>
      <c r="AA170" s="11" t="s">
        <v>77</v>
      </c>
      <c r="AC170" s="11" t="s">
        <v>78</v>
      </c>
      <c r="AD170" s="11">
        <v>887</v>
      </c>
      <c r="AE170" s="11">
        <v>5.1872189999999998</v>
      </c>
      <c r="AF170" s="11">
        <v>7.1671680000000002</v>
      </c>
      <c r="AG170" s="11">
        <v>1.979949</v>
      </c>
      <c r="AH170" s="18">
        <f t="shared" si="7"/>
        <v>0.38169759171532958</v>
      </c>
      <c r="AI170" s="11">
        <v>38.169753</v>
      </c>
      <c r="AK170" s="11" t="s">
        <v>83</v>
      </c>
      <c r="AL170" s="11">
        <v>1054</v>
      </c>
      <c r="AM170" s="11">
        <v>0.69762999999999997</v>
      </c>
      <c r="AN170" s="11">
        <v>1.8003450000000001</v>
      </c>
      <c r="AO170" s="11">
        <v>1.1027149999999999</v>
      </c>
      <c r="AP170" s="18">
        <f t="shared" si="8"/>
        <v>1.5806588019437235</v>
      </c>
      <c r="AQ170" s="11" t="s">
        <v>77</v>
      </c>
      <c r="AS170" s="11" t="s">
        <v>78</v>
      </c>
      <c r="AT170" s="11">
        <v>161</v>
      </c>
      <c r="AU170" s="11">
        <v>20.789736999999999</v>
      </c>
      <c r="AV170" s="11">
        <v>4.1570910000000003</v>
      </c>
      <c r="AW170" s="11">
        <v>16.632646000000001</v>
      </c>
      <c r="AX170" s="11">
        <v>80.004118000000005</v>
      </c>
    </row>
    <row r="171" spans="2:50" x14ac:dyDescent="0.35">
      <c r="B171" s="11" t="s">
        <v>80</v>
      </c>
      <c r="C171" s="11">
        <v>16.112741</v>
      </c>
      <c r="D171" s="11">
        <v>15.869054</v>
      </c>
      <c r="E171" s="11">
        <v>2.5386320000000002</v>
      </c>
      <c r="F171" s="11">
        <v>35.081552000000002</v>
      </c>
      <c r="U171" s="11" t="s">
        <v>76</v>
      </c>
      <c r="V171" s="11">
        <v>227</v>
      </c>
      <c r="W171" s="11">
        <v>-4.4791879999999997</v>
      </c>
      <c r="X171" s="11">
        <v>-5.9008029999999998</v>
      </c>
      <c r="Y171" s="11">
        <v>1.4216139999999999</v>
      </c>
      <c r="Z171" s="18">
        <f t="shared" si="6"/>
        <v>0.3173820790732606</v>
      </c>
      <c r="AA171" s="11">
        <v>31.738209999999999</v>
      </c>
      <c r="AC171" s="11" t="s">
        <v>78</v>
      </c>
      <c r="AD171" s="11">
        <v>1025</v>
      </c>
      <c r="AE171" s="11">
        <v>37.293084</v>
      </c>
      <c r="AF171" s="11">
        <v>39.297293000000003</v>
      </c>
      <c r="AG171" s="11">
        <v>2.0042089999999999</v>
      </c>
      <c r="AH171" s="18">
        <f t="shared" si="7"/>
        <v>5.3742109394867954E-2</v>
      </c>
      <c r="AI171" s="11">
        <v>5.3742109999999998</v>
      </c>
      <c r="AK171" s="11" t="s">
        <v>83</v>
      </c>
      <c r="AL171" s="11">
        <v>1058</v>
      </c>
      <c r="AM171" s="11">
        <v>-11.920985999999999</v>
      </c>
      <c r="AN171" s="11">
        <v>-12.944988</v>
      </c>
      <c r="AO171" s="11">
        <v>1.0240020000000001</v>
      </c>
      <c r="AP171" s="18">
        <f t="shared" si="8"/>
        <v>8.5899102641341929E-2</v>
      </c>
      <c r="AQ171" s="11">
        <v>8.5899079999999994</v>
      </c>
      <c r="AS171" s="11" t="s">
        <v>76</v>
      </c>
      <c r="AT171" s="11">
        <v>162</v>
      </c>
      <c r="AU171" s="11">
        <v>-25.403737</v>
      </c>
      <c r="AV171" s="11">
        <v>-22.650734</v>
      </c>
      <c r="AW171" s="11">
        <v>2.7530030000000001</v>
      </c>
      <c r="AX171" s="11">
        <v>10.837001000000001</v>
      </c>
    </row>
    <row r="172" spans="2:50" x14ac:dyDescent="0.35">
      <c r="B172" s="11" t="s">
        <v>81</v>
      </c>
      <c r="C172" s="11">
        <v>-30.526683999999999</v>
      </c>
      <c r="D172" s="11">
        <v>-29.212835999999999</v>
      </c>
      <c r="E172" s="11">
        <v>4.0629999999999998E-3</v>
      </c>
      <c r="F172" s="11">
        <v>3.1E-4</v>
      </c>
      <c r="U172" s="11" t="s">
        <v>76</v>
      </c>
      <c r="V172" s="11">
        <v>228</v>
      </c>
      <c r="W172" s="11">
        <v>-5.3932089999999997</v>
      </c>
      <c r="X172" s="11">
        <v>-4.3059219999999998</v>
      </c>
      <c r="Y172" s="11">
        <v>1.0872869999999999</v>
      </c>
      <c r="Z172" s="18">
        <f t="shared" si="6"/>
        <v>0.20160297885729997</v>
      </c>
      <c r="AA172" s="11">
        <v>20.16029</v>
      </c>
      <c r="AC172" s="11" t="s">
        <v>78</v>
      </c>
      <c r="AD172" s="11">
        <v>623</v>
      </c>
      <c r="AE172" s="11">
        <v>-8.5354759999999992</v>
      </c>
      <c r="AF172" s="11">
        <v>-10.542021999999999</v>
      </c>
      <c r="AG172" s="11">
        <v>2.0065460000000002</v>
      </c>
      <c r="AH172" s="18">
        <f t="shared" si="7"/>
        <v>0.23508308148250903</v>
      </c>
      <c r="AI172" s="11">
        <v>23.508310999999999</v>
      </c>
      <c r="AK172" s="11" t="s">
        <v>83</v>
      </c>
      <c r="AL172" s="11">
        <v>1064</v>
      </c>
      <c r="AM172" s="11">
        <v>-9.5921079999999996</v>
      </c>
      <c r="AN172" s="11">
        <v>-10.208564000000001</v>
      </c>
      <c r="AO172" s="11">
        <v>0.616456</v>
      </c>
      <c r="AP172" s="18">
        <f t="shared" si="8"/>
        <v>6.4266999495835544E-2</v>
      </c>
      <c r="AQ172" s="11">
        <v>6.4266959999999997</v>
      </c>
      <c r="AS172" s="11" t="s">
        <v>76</v>
      </c>
      <c r="AT172" s="11">
        <v>163</v>
      </c>
      <c r="AU172" s="11">
        <v>-4.8889120000000004</v>
      </c>
      <c r="AV172" s="11">
        <v>-7.6812329999999998</v>
      </c>
      <c r="AW172" s="11">
        <v>2.7923200000000001</v>
      </c>
      <c r="AX172" s="11">
        <v>57.115367999999997</v>
      </c>
    </row>
    <row r="173" spans="2:50" x14ac:dyDescent="0.35">
      <c r="B173" s="11" t="s">
        <v>82</v>
      </c>
      <c r="C173" s="11">
        <v>49.875287</v>
      </c>
      <c r="D173" s="11">
        <v>47.856850000000001</v>
      </c>
      <c r="E173" s="11">
        <v>27.304787000000001</v>
      </c>
      <c r="F173" s="11">
        <v>1565.754995</v>
      </c>
      <c r="U173" s="11" t="s">
        <v>76</v>
      </c>
      <c r="V173" s="11">
        <v>230</v>
      </c>
      <c r="W173" s="11">
        <v>10.987539</v>
      </c>
      <c r="X173" s="11">
        <v>7.6860229999999996</v>
      </c>
      <c r="Y173" s="11">
        <v>3.3015159999999999</v>
      </c>
      <c r="Z173" s="18">
        <f t="shared" si="6"/>
        <v>0.30047820535608566</v>
      </c>
      <c r="AA173" s="11">
        <v>30.047823999999999</v>
      </c>
      <c r="AC173" s="11" t="s">
        <v>78</v>
      </c>
      <c r="AD173" s="11">
        <v>1686</v>
      </c>
      <c r="AE173" s="11">
        <v>-4.9769779999999999</v>
      </c>
      <c r="AF173" s="11">
        <v>-2.927082</v>
      </c>
      <c r="AG173" s="11">
        <v>2.0498959999999999</v>
      </c>
      <c r="AH173" s="18">
        <f t="shared" si="7"/>
        <v>0.41187564019772643</v>
      </c>
      <c r="AI173" s="11">
        <v>41.187559999999998</v>
      </c>
      <c r="AK173" s="11" t="s">
        <v>83</v>
      </c>
      <c r="AL173" s="11">
        <v>1070</v>
      </c>
      <c r="AM173" s="11">
        <v>-12.282280999999999</v>
      </c>
      <c r="AN173" s="11">
        <v>-12.668400999999999</v>
      </c>
      <c r="AO173" s="11">
        <v>0.38612000000000002</v>
      </c>
      <c r="AP173" s="18">
        <f t="shared" si="8"/>
        <v>3.1437157316299799E-2</v>
      </c>
      <c r="AQ173" s="11">
        <v>3.143713</v>
      </c>
      <c r="AS173" s="11" t="s">
        <v>76</v>
      </c>
      <c r="AT173" s="11">
        <v>164</v>
      </c>
      <c r="AU173" s="11">
        <v>-9.2956880000000002</v>
      </c>
      <c r="AV173" s="11">
        <v>-10.02135</v>
      </c>
      <c r="AW173" s="11">
        <v>0.72566299999999995</v>
      </c>
      <c r="AX173" s="11">
        <v>7.8064419999999997</v>
      </c>
    </row>
    <row r="174" spans="2:50" x14ac:dyDescent="0.35">
      <c r="B174" s="52" t="s">
        <v>30</v>
      </c>
      <c r="C174" s="52">
        <v>0.977051</v>
      </c>
      <c r="U174" s="11" t="s">
        <v>76</v>
      </c>
      <c r="V174" s="11">
        <v>231</v>
      </c>
      <c r="W174" s="11">
        <v>13.902872</v>
      </c>
      <c r="X174" s="11">
        <v>8.219989</v>
      </c>
      <c r="Y174" s="11">
        <v>5.6828830000000004</v>
      </c>
      <c r="Z174" s="18">
        <f t="shared" si="6"/>
        <v>0.40875604695202544</v>
      </c>
      <c r="AA174" s="11">
        <v>40.875602999999998</v>
      </c>
      <c r="AC174" s="11" t="s">
        <v>78</v>
      </c>
      <c r="AD174" s="11">
        <v>481</v>
      </c>
      <c r="AE174" s="11">
        <v>-14.078772000000001</v>
      </c>
      <c r="AF174" s="11">
        <v>-16.192838999999999</v>
      </c>
      <c r="AG174" s="11">
        <v>2.1140669999999999</v>
      </c>
      <c r="AH174" s="18">
        <f t="shared" si="7"/>
        <v>0.1501599003094872</v>
      </c>
      <c r="AI174" s="11">
        <v>15.015993</v>
      </c>
      <c r="AK174" s="11" t="s">
        <v>83</v>
      </c>
      <c r="AL174" s="11">
        <v>1081</v>
      </c>
      <c r="AM174" s="11">
        <v>4.7317239999999998</v>
      </c>
      <c r="AN174" s="11">
        <v>3.7486570000000001</v>
      </c>
      <c r="AO174" s="11">
        <v>0.98306700000000002</v>
      </c>
      <c r="AP174" s="18">
        <f t="shared" si="8"/>
        <v>0.20776084995659089</v>
      </c>
      <c r="AQ174" s="11">
        <v>20.776087</v>
      </c>
      <c r="AS174" s="11" t="s">
        <v>76</v>
      </c>
      <c r="AT174" s="11">
        <v>165</v>
      </c>
      <c r="AU174" s="11">
        <v>-11.204762000000001</v>
      </c>
      <c r="AV174" s="11">
        <v>-8.2006230000000002</v>
      </c>
      <c r="AW174" s="11">
        <v>3.0041389999999999</v>
      </c>
      <c r="AX174" s="11">
        <v>26.811267999999998</v>
      </c>
    </row>
    <row r="175" spans="2:50" x14ac:dyDescent="0.35">
      <c r="B175" s="52" t="s">
        <v>167</v>
      </c>
      <c r="C175" s="52">
        <v>0.953152</v>
      </c>
      <c r="U175" s="11" t="s">
        <v>76</v>
      </c>
      <c r="V175" s="11">
        <v>232</v>
      </c>
      <c r="W175" s="11">
        <v>-7.9562730000000004</v>
      </c>
      <c r="X175" s="11">
        <v>-7.709937</v>
      </c>
      <c r="Y175" s="11">
        <v>0.246335</v>
      </c>
      <c r="Z175" s="18">
        <f t="shared" si="6"/>
        <v>3.0961104527207649E-2</v>
      </c>
      <c r="AA175" s="11">
        <v>3.0961129999999999</v>
      </c>
      <c r="AC175" s="11" t="s">
        <v>78</v>
      </c>
      <c r="AD175" s="11">
        <v>504</v>
      </c>
      <c r="AE175" s="11">
        <v>-8.4220769999999998</v>
      </c>
      <c r="AF175" s="11">
        <v>-6.3068330000000001</v>
      </c>
      <c r="AG175" s="11">
        <v>2.1152440000000001</v>
      </c>
      <c r="AH175" s="18">
        <f t="shared" si="7"/>
        <v>0.25115467360367283</v>
      </c>
      <c r="AI175" s="11">
        <v>25.115463999999999</v>
      </c>
      <c r="AK175" s="11" t="s">
        <v>83</v>
      </c>
      <c r="AL175" s="11">
        <v>1086</v>
      </c>
      <c r="AM175" s="11">
        <v>-12.163249</v>
      </c>
      <c r="AN175" s="11">
        <v>-10.41869</v>
      </c>
      <c r="AO175" s="11">
        <v>1.744559</v>
      </c>
      <c r="AP175" s="18">
        <f t="shared" si="8"/>
        <v>0.14342870067035543</v>
      </c>
      <c r="AQ175" s="11">
        <v>14.34287</v>
      </c>
      <c r="AS175" s="11" t="s">
        <v>76</v>
      </c>
      <c r="AT175" s="11">
        <v>166</v>
      </c>
      <c r="AU175" s="11">
        <v>15.247552000000001</v>
      </c>
      <c r="AV175" s="11">
        <v>13.975239</v>
      </c>
      <c r="AW175" s="11">
        <v>1.272313</v>
      </c>
      <c r="AX175" s="11">
        <v>8.3443760000000005</v>
      </c>
    </row>
    <row r="176" spans="2:50" x14ac:dyDescent="0.35">
      <c r="U176" s="11" t="s">
        <v>76</v>
      </c>
      <c r="V176" s="11">
        <v>233</v>
      </c>
      <c r="W176" s="11">
        <v>-14.635032000000001</v>
      </c>
      <c r="X176" s="11">
        <v>-15.406708999999999</v>
      </c>
      <c r="Y176" s="11">
        <v>0.77167699999999995</v>
      </c>
      <c r="Z176" s="18">
        <f t="shared" si="6"/>
        <v>5.2728070563836139E-2</v>
      </c>
      <c r="AA176" s="11">
        <v>5.272805</v>
      </c>
      <c r="AC176" s="11" t="s">
        <v>78</v>
      </c>
      <c r="AD176" s="11">
        <v>1600</v>
      </c>
      <c r="AE176" s="11">
        <v>24.107109999999999</v>
      </c>
      <c r="AF176" s="11">
        <v>26.251995999999998</v>
      </c>
      <c r="AG176" s="11">
        <v>2.1448860000000001</v>
      </c>
      <c r="AH176" s="18">
        <f t="shared" si="7"/>
        <v>8.8973170156024517E-2</v>
      </c>
      <c r="AI176" s="11">
        <v>8.897316</v>
      </c>
      <c r="AK176" s="11" t="s">
        <v>83</v>
      </c>
      <c r="AL176" s="11">
        <v>1091</v>
      </c>
      <c r="AM176" s="11">
        <v>-3.3830300000000002</v>
      </c>
      <c r="AN176" s="11">
        <v>-6.2087399999999997</v>
      </c>
      <c r="AO176" s="11">
        <v>2.8257099999999999</v>
      </c>
      <c r="AP176" s="18">
        <f t="shared" si="8"/>
        <v>0.83526010706378595</v>
      </c>
      <c r="AQ176" s="11">
        <v>83.526019000000005</v>
      </c>
      <c r="AS176" s="11" t="s">
        <v>83</v>
      </c>
      <c r="AT176" s="11">
        <v>167</v>
      </c>
      <c r="AU176" s="11">
        <v>-3.5510069999999998</v>
      </c>
      <c r="AV176" s="11">
        <v>4.9523149999999996</v>
      </c>
      <c r="AW176" s="11">
        <v>8.503323</v>
      </c>
      <c r="AX176" s="11" t="s">
        <v>77</v>
      </c>
    </row>
    <row r="177" spans="21:50" x14ac:dyDescent="0.35">
      <c r="U177" s="11" t="s">
        <v>76</v>
      </c>
      <c r="V177" s="11">
        <v>235</v>
      </c>
      <c r="W177" s="11">
        <v>-10.159632999999999</v>
      </c>
      <c r="X177" s="11">
        <v>-5.3439509999999997</v>
      </c>
      <c r="Y177" s="11">
        <v>4.8156819999999998</v>
      </c>
      <c r="Z177" s="18">
        <f t="shared" si="6"/>
        <v>0.47400157072602916</v>
      </c>
      <c r="AA177" s="11">
        <v>47.400162000000002</v>
      </c>
      <c r="AC177" s="11" t="s">
        <v>78</v>
      </c>
      <c r="AD177" s="11">
        <v>1540</v>
      </c>
      <c r="AE177" s="11">
        <v>8.6756919999999997</v>
      </c>
      <c r="AF177" s="11">
        <v>6.5150629999999996</v>
      </c>
      <c r="AG177" s="11">
        <v>2.1606290000000001</v>
      </c>
      <c r="AH177" s="18">
        <f t="shared" si="7"/>
        <v>0.24904399556830742</v>
      </c>
      <c r="AI177" s="11">
        <v>24.904402000000001</v>
      </c>
      <c r="AK177" s="11" t="s">
        <v>83</v>
      </c>
      <c r="AL177" s="11">
        <v>1095</v>
      </c>
      <c r="AM177" s="11">
        <v>2.2029380000000001</v>
      </c>
      <c r="AN177" s="11">
        <v>-5.6645000000000001E-2</v>
      </c>
      <c r="AO177" s="11">
        <v>2.2595830000000001</v>
      </c>
      <c r="AP177" s="18">
        <f t="shared" si="8"/>
        <v>1.0257133882115612</v>
      </c>
      <c r="AQ177" s="11" t="s">
        <v>77</v>
      </c>
      <c r="AS177" s="11" t="s">
        <v>83</v>
      </c>
      <c r="AT177" s="11">
        <v>168</v>
      </c>
      <c r="AU177" s="11">
        <v>-8.3874089999999999</v>
      </c>
      <c r="AV177" s="11">
        <v>-8.5223870000000002</v>
      </c>
      <c r="AW177" s="11">
        <v>0.13497799999999999</v>
      </c>
      <c r="AX177" s="11">
        <v>1.6092949999999999</v>
      </c>
    </row>
    <row r="178" spans="21:50" x14ac:dyDescent="0.35">
      <c r="U178" s="11" t="s">
        <v>76</v>
      </c>
      <c r="V178" s="11">
        <v>236</v>
      </c>
      <c r="W178" s="11">
        <v>-13.288494</v>
      </c>
      <c r="X178" s="11">
        <v>-11.379784000000001</v>
      </c>
      <c r="Y178" s="11">
        <v>1.9087099999999999</v>
      </c>
      <c r="Z178" s="18">
        <f t="shared" si="6"/>
        <v>0.14363629166706174</v>
      </c>
      <c r="AA178" s="11">
        <v>14.363633</v>
      </c>
      <c r="AC178" s="11" t="s">
        <v>78</v>
      </c>
      <c r="AD178" s="11">
        <v>343</v>
      </c>
      <c r="AE178" s="11">
        <v>-25.663838999999999</v>
      </c>
      <c r="AF178" s="11">
        <v>-23.496682</v>
      </c>
      <c r="AG178" s="11">
        <v>2.167157</v>
      </c>
      <c r="AH178" s="18">
        <f t="shared" si="7"/>
        <v>8.4443991407520916E-2</v>
      </c>
      <c r="AI178" s="11">
        <v>8.4443970000000004</v>
      </c>
      <c r="AK178" s="11" t="s">
        <v>83</v>
      </c>
      <c r="AL178" s="11">
        <v>1102</v>
      </c>
      <c r="AM178" s="11">
        <v>-21.135755</v>
      </c>
      <c r="AN178" s="11">
        <v>-21.293209999999998</v>
      </c>
      <c r="AO178" s="11">
        <v>0.15745500000000001</v>
      </c>
      <c r="AP178" s="18">
        <f t="shared" si="8"/>
        <v>7.4496983902396681E-3</v>
      </c>
      <c r="AQ178" s="11">
        <v>0.74497100000000005</v>
      </c>
      <c r="AS178" s="11" t="s">
        <v>76</v>
      </c>
      <c r="AT178" s="11">
        <v>169</v>
      </c>
      <c r="AU178" s="11">
        <v>-0.82759199999999999</v>
      </c>
      <c r="AV178" s="11">
        <v>-3.066011</v>
      </c>
      <c r="AW178" s="11">
        <v>2.2384189999999999</v>
      </c>
      <c r="AX178" s="11" t="s">
        <v>77</v>
      </c>
    </row>
    <row r="179" spans="21:50" x14ac:dyDescent="0.35">
      <c r="U179" s="11" t="s">
        <v>76</v>
      </c>
      <c r="V179" s="11">
        <v>238</v>
      </c>
      <c r="W179" s="11">
        <v>11.174134</v>
      </c>
      <c r="X179" s="11">
        <v>8.4101189999999999</v>
      </c>
      <c r="Y179" s="11">
        <v>2.7640150000000001</v>
      </c>
      <c r="Z179" s="18">
        <f t="shared" si="6"/>
        <v>0.24735831877441242</v>
      </c>
      <c r="AA179" s="11">
        <v>24.735834000000001</v>
      </c>
      <c r="AC179" s="11" t="s">
        <v>78</v>
      </c>
      <c r="AD179" s="11">
        <v>747</v>
      </c>
      <c r="AE179" s="11">
        <v>0.65207400000000004</v>
      </c>
      <c r="AF179" s="11">
        <v>-1.5430060000000001</v>
      </c>
      <c r="AG179" s="11">
        <v>2.1950799999999999</v>
      </c>
      <c r="AH179" s="18">
        <f t="shared" si="7"/>
        <v>3.366305051267187</v>
      </c>
      <c r="AI179" s="11" t="s">
        <v>77</v>
      </c>
      <c r="AK179" s="11" t="s">
        <v>83</v>
      </c>
      <c r="AL179" s="11">
        <v>1108</v>
      </c>
      <c r="AM179" s="11">
        <v>1.9223060000000001</v>
      </c>
      <c r="AN179" s="11">
        <v>2.8172799999999998</v>
      </c>
      <c r="AO179" s="11">
        <v>0.89497400000000005</v>
      </c>
      <c r="AP179" s="18">
        <f t="shared" si="8"/>
        <v>0.46557311895192544</v>
      </c>
      <c r="AQ179" s="11">
        <v>46.557296999999998</v>
      </c>
      <c r="AS179" s="11" t="s">
        <v>76</v>
      </c>
      <c r="AT179" s="11">
        <v>170</v>
      </c>
      <c r="AU179" s="11">
        <v>19.910723000000001</v>
      </c>
      <c r="AV179" s="11">
        <v>18.243158999999999</v>
      </c>
      <c r="AW179" s="11">
        <v>1.667564</v>
      </c>
      <c r="AX179" s="11">
        <v>8.3752060000000004</v>
      </c>
    </row>
    <row r="180" spans="21:50" x14ac:dyDescent="0.35">
      <c r="U180" s="11" t="s">
        <v>76</v>
      </c>
      <c r="V180" s="11">
        <v>239</v>
      </c>
      <c r="W180" s="11">
        <v>-9.7079299999999993</v>
      </c>
      <c r="X180" s="11">
        <v>-16.485185999999999</v>
      </c>
      <c r="Y180" s="11">
        <v>6.7772569999999996</v>
      </c>
      <c r="Z180" s="18">
        <f t="shared" si="6"/>
        <v>0.69811556119584717</v>
      </c>
      <c r="AA180" s="11">
        <v>69.811554999999998</v>
      </c>
      <c r="AC180" s="11" t="s">
        <v>78</v>
      </c>
      <c r="AD180" s="11">
        <v>1943</v>
      </c>
      <c r="AE180" s="11">
        <v>-7.9914339999999999</v>
      </c>
      <c r="AF180" s="11">
        <v>-10.187965</v>
      </c>
      <c r="AG180" s="11">
        <v>2.1965319999999999</v>
      </c>
      <c r="AH180" s="18">
        <f t="shared" si="7"/>
        <v>0.27486080720931938</v>
      </c>
      <c r="AI180" s="11">
        <v>27.486077000000002</v>
      </c>
      <c r="AK180" s="11" t="s">
        <v>83</v>
      </c>
      <c r="AL180" s="11">
        <v>1116</v>
      </c>
      <c r="AM180" s="11">
        <v>-13.412872999999999</v>
      </c>
      <c r="AN180" s="11">
        <v>-13.776395000000001</v>
      </c>
      <c r="AO180" s="11">
        <v>0.36352200000000001</v>
      </c>
      <c r="AP180" s="18">
        <f t="shared" si="8"/>
        <v>2.7102470887482497E-2</v>
      </c>
      <c r="AQ180" s="11">
        <v>2.7102490000000001</v>
      </c>
      <c r="AS180" s="11" t="s">
        <v>76</v>
      </c>
      <c r="AT180" s="11">
        <v>171</v>
      </c>
      <c r="AU180" s="11">
        <v>-24.889641000000001</v>
      </c>
      <c r="AV180" s="11">
        <v>-20.378554000000001</v>
      </c>
      <c r="AW180" s="11">
        <v>4.5110869999999998</v>
      </c>
      <c r="AX180" s="11">
        <v>18.124355000000001</v>
      </c>
    </row>
    <row r="181" spans="21:50" x14ac:dyDescent="0.35">
      <c r="U181" s="11" t="s">
        <v>76</v>
      </c>
      <c r="V181" s="11">
        <v>240</v>
      </c>
      <c r="W181" s="11">
        <v>-7.4276710000000001</v>
      </c>
      <c r="X181" s="11">
        <v>-6.9842380000000004</v>
      </c>
      <c r="Y181" s="11">
        <v>0.44343300000000002</v>
      </c>
      <c r="Z181" s="18">
        <f t="shared" si="6"/>
        <v>5.9700140191992886E-2</v>
      </c>
      <c r="AA181" s="11">
        <v>5.9700199999999999</v>
      </c>
      <c r="AC181" s="11" t="s">
        <v>78</v>
      </c>
      <c r="AD181" s="11">
        <v>680</v>
      </c>
      <c r="AE181" s="11">
        <v>2.545191</v>
      </c>
      <c r="AF181" s="11">
        <v>0.32893899999999998</v>
      </c>
      <c r="AG181" s="11">
        <v>2.2162519999999999</v>
      </c>
      <c r="AH181" s="18">
        <f t="shared" si="7"/>
        <v>0.87076058339040174</v>
      </c>
      <c r="AI181" s="11">
        <v>87.076053000000002</v>
      </c>
      <c r="AK181" s="11" t="s">
        <v>83</v>
      </c>
      <c r="AL181" s="11">
        <v>1123</v>
      </c>
      <c r="AM181" s="11">
        <v>21.015284999999999</v>
      </c>
      <c r="AN181" s="11">
        <v>-5.8599170000000003</v>
      </c>
      <c r="AO181" s="11">
        <v>26.875202000000002</v>
      </c>
      <c r="AP181" s="18">
        <f t="shared" si="8"/>
        <v>1.2788407104638364</v>
      </c>
      <c r="AQ181" s="11" t="s">
        <v>77</v>
      </c>
      <c r="AS181" s="11" t="s">
        <v>78</v>
      </c>
      <c r="AT181" s="11">
        <v>172</v>
      </c>
      <c r="AU181" s="11">
        <v>23.934563000000001</v>
      </c>
      <c r="AV181" s="11">
        <v>24.128323999999999</v>
      </c>
      <c r="AW181" s="11">
        <v>0.19376099999999999</v>
      </c>
      <c r="AX181" s="11">
        <v>0.80954599999999999</v>
      </c>
    </row>
    <row r="182" spans="21:50" x14ac:dyDescent="0.35">
      <c r="U182" s="11" t="s">
        <v>76</v>
      </c>
      <c r="V182" s="11">
        <v>243</v>
      </c>
      <c r="W182" s="11">
        <v>-0.320685</v>
      </c>
      <c r="X182" s="11">
        <v>0.55525800000000003</v>
      </c>
      <c r="Y182" s="11">
        <v>0.87594300000000003</v>
      </c>
      <c r="Z182" s="18">
        <f t="shared" si="6"/>
        <v>2.7314748117311383</v>
      </c>
      <c r="AA182" s="11" t="s">
        <v>77</v>
      </c>
      <c r="AC182" s="11" t="s">
        <v>78</v>
      </c>
      <c r="AD182" s="11">
        <v>565</v>
      </c>
      <c r="AE182" s="11">
        <v>42.01491</v>
      </c>
      <c r="AF182" s="11">
        <v>39.794722999999998</v>
      </c>
      <c r="AG182" s="11">
        <v>2.2201870000000001</v>
      </c>
      <c r="AH182" s="18">
        <f t="shared" si="7"/>
        <v>5.284283603130413E-2</v>
      </c>
      <c r="AI182" s="11">
        <v>5.2842840000000004</v>
      </c>
      <c r="AK182" s="11" t="s">
        <v>83</v>
      </c>
      <c r="AL182" s="11">
        <v>1128</v>
      </c>
      <c r="AM182" s="11">
        <v>-10.191409</v>
      </c>
      <c r="AN182" s="11">
        <v>-11.27997</v>
      </c>
      <c r="AO182" s="11">
        <v>1.0885609999999999</v>
      </c>
      <c r="AP182" s="18">
        <f t="shared" si="8"/>
        <v>0.10681162928501838</v>
      </c>
      <c r="AQ182" s="11">
        <v>10.681165</v>
      </c>
      <c r="AS182" s="11" t="s">
        <v>76</v>
      </c>
      <c r="AT182" s="11">
        <v>173</v>
      </c>
      <c r="AU182" s="11">
        <v>-9.1473809999999993</v>
      </c>
      <c r="AV182" s="11">
        <v>-6.4435370000000001</v>
      </c>
      <c r="AW182" s="11">
        <v>2.7038449999999998</v>
      </c>
      <c r="AX182" s="11">
        <v>29.558674</v>
      </c>
    </row>
    <row r="183" spans="21:50" x14ac:dyDescent="0.35">
      <c r="U183" s="11" t="s">
        <v>76</v>
      </c>
      <c r="V183" s="11">
        <v>244</v>
      </c>
      <c r="W183" s="11">
        <v>-10.676826</v>
      </c>
      <c r="X183" s="11">
        <v>-15.762574000000001</v>
      </c>
      <c r="Y183" s="11">
        <v>5.0857479999999997</v>
      </c>
      <c r="Z183" s="18">
        <f t="shared" si="6"/>
        <v>0.47633519549723857</v>
      </c>
      <c r="AA183" s="11">
        <v>47.633519</v>
      </c>
      <c r="AC183" s="11" t="s">
        <v>78</v>
      </c>
      <c r="AD183" s="11">
        <v>460</v>
      </c>
      <c r="AE183" s="11">
        <v>-22.612938</v>
      </c>
      <c r="AF183" s="11">
        <v>-20.372002999999999</v>
      </c>
      <c r="AG183" s="11">
        <v>2.2409349999999999</v>
      </c>
      <c r="AH183" s="18">
        <f t="shared" si="7"/>
        <v>9.9099683552840406E-2</v>
      </c>
      <c r="AI183" s="11">
        <v>9.9099679999999992</v>
      </c>
      <c r="AK183" s="11" t="s">
        <v>83</v>
      </c>
      <c r="AL183" s="11">
        <v>1131</v>
      </c>
      <c r="AM183" s="11">
        <v>8.7397109999999998</v>
      </c>
      <c r="AN183" s="11">
        <v>7.690982</v>
      </c>
      <c r="AO183" s="11">
        <v>1.048729</v>
      </c>
      <c r="AP183" s="18">
        <f t="shared" si="8"/>
        <v>0.11999584425617736</v>
      </c>
      <c r="AQ183" s="11">
        <v>11.99958</v>
      </c>
      <c r="AS183" s="11" t="s">
        <v>76</v>
      </c>
      <c r="AT183" s="11">
        <v>174</v>
      </c>
      <c r="AU183" s="11">
        <v>9.7504620000000006</v>
      </c>
      <c r="AV183" s="11">
        <v>7.3651140000000002</v>
      </c>
      <c r="AW183" s="11">
        <v>2.385348</v>
      </c>
      <c r="AX183" s="11">
        <v>24.463949</v>
      </c>
    </row>
    <row r="184" spans="21:50" x14ac:dyDescent="0.35">
      <c r="U184" s="11" t="s">
        <v>76</v>
      </c>
      <c r="V184" s="11">
        <v>245</v>
      </c>
      <c r="W184" s="11">
        <v>2.9467249999999998</v>
      </c>
      <c r="X184" s="11">
        <v>2.5451589999999999</v>
      </c>
      <c r="Y184" s="11">
        <v>0.40156599999999998</v>
      </c>
      <c r="Z184" s="18">
        <f t="shared" si="6"/>
        <v>0.13627535653988751</v>
      </c>
      <c r="AA184" s="11">
        <v>13.627530999999999</v>
      </c>
      <c r="AC184" s="11" t="s">
        <v>78</v>
      </c>
      <c r="AD184" s="11">
        <v>372</v>
      </c>
      <c r="AE184" s="11">
        <v>19.366133999999999</v>
      </c>
      <c r="AF184" s="11">
        <v>17.116498</v>
      </c>
      <c r="AG184" s="11">
        <v>2.2496360000000002</v>
      </c>
      <c r="AH184" s="18">
        <f t="shared" si="7"/>
        <v>0.11616340153383223</v>
      </c>
      <c r="AI184" s="11">
        <v>11.616339</v>
      </c>
      <c r="AK184" s="11" t="s">
        <v>83</v>
      </c>
      <c r="AL184" s="11">
        <v>1138</v>
      </c>
      <c r="AM184" s="11">
        <v>-9.2660739999999997</v>
      </c>
      <c r="AN184" s="11">
        <v>-6.5844449999999997</v>
      </c>
      <c r="AO184" s="11">
        <v>2.6816279999999999</v>
      </c>
      <c r="AP184" s="18">
        <f t="shared" si="8"/>
        <v>0.28940282583540772</v>
      </c>
      <c r="AQ184" s="11">
        <v>28.940289</v>
      </c>
      <c r="AS184" s="11" t="s">
        <v>76</v>
      </c>
      <c r="AT184" s="11">
        <v>175</v>
      </c>
      <c r="AU184" s="11">
        <v>36.947356999999997</v>
      </c>
      <c r="AV184" s="11">
        <v>35.623795999999999</v>
      </c>
      <c r="AW184" s="11">
        <v>1.323561</v>
      </c>
      <c r="AX184" s="11">
        <v>3.5822880000000001</v>
      </c>
    </row>
    <row r="185" spans="21:50" x14ac:dyDescent="0.35">
      <c r="U185" s="11" t="s">
        <v>76</v>
      </c>
      <c r="V185" s="11">
        <v>247</v>
      </c>
      <c r="W185" s="11">
        <v>6.5115109999999996</v>
      </c>
      <c r="X185" s="11">
        <v>1.847072</v>
      </c>
      <c r="Y185" s="11">
        <v>4.6644389999999998</v>
      </c>
      <c r="Z185" s="18">
        <f t="shared" si="6"/>
        <v>0.71633742152935009</v>
      </c>
      <c r="AA185" s="11">
        <v>71.633747</v>
      </c>
      <c r="AC185" s="11" t="s">
        <v>78</v>
      </c>
      <c r="AD185" s="11">
        <v>1089</v>
      </c>
      <c r="AE185" s="11">
        <v>-8.1780209999999993</v>
      </c>
      <c r="AF185" s="11">
        <v>-5.8988909999999999</v>
      </c>
      <c r="AG185" s="11">
        <v>2.2791299999999999</v>
      </c>
      <c r="AH185" s="18">
        <f t="shared" si="7"/>
        <v>0.2786896732106704</v>
      </c>
      <c r="AI185" s="11">
        <v>27.868962</v>
      </c>
      <c r="AK185" s="11" t="s">
        <v>83</v>
      </c>
      <c r="AL185" s="11">
        <v>1142</v>
      </c>
      <c r="AM185" s="11">
        <v>-8.1794309999999992</v>
      </c>
      <c r="AN185" s="11">
        <v>12.867314</v>
      </c>
      <c r="AO185" s="11">
        <v>21.046745000000001</v>
      </c>
      <c r="AP185" s="18">
        <f t="shared" si="8"/>
        <v>2.5731306982111595</v>
      </c>
      <c r="AQ185" s="11" t="s">
        <v>77</v>
      </c>
      <c r="AS185" s="11" t="s">
        <v>76</v>
      </c>
      <c r="AT185" s="11">
        <v>176</v>
      </c>
      <c r="AU185" s="11">
        <v>8.3357449999999993</v>
      </c>
      <c r="AV185" s="11">
        <v>6.0021380000000004</v>
      </c>
      <c r="AW185" s="11">
        <v>2.3336079999999999</v>
      </c>
      <c r="AX185" s="11">
        <v>27.995189</v>
      </c>
    </row>
    <row r="186" spans="21:50" x14ac:dyDescent="0.35">
      <c r="U186" s="11" t="s">
        <v>76</v>
      </c>
      <c r="V186" s="11">
        <v>248</v>
      </c>
      <c r="W186" s="11">
        <v>9.1691190000000002</v>
      </c>
      <c r="X186" s="11">
        <v>9.8629390000000008</v>
      </c>
      <c r="Y186" s="11">
        <v>0.69381999999999999</v>
      </c>
      <c r="Z186" s="18">
        <f t="shared" si="6"/>
        <v>7.5669210967814898E-2</v>
      </c>
      <c r="AA186" s="11">
        <v>7.5669240000000002</v>
      </c>
      <c r="AC186" s="11" t="s">
        <v>78</v>
      </c>
      <c r="AD186" s="11">
        <v>341</v>
      </c>
      <c r="AE186" s="11">
        <v>-13.828695</v>
      </c>
      <c r="AF186" s="11">
        <v>-16.120622000000001</v>
      </c>
      <c r="AG186" s="11">
        <v>2.2919269999999998</v>
      </c>
      <c r="AH186" s="18">
        <f t="shared" si="7"/>
        <v>0.16573704170928638</v>
      </c>
      <c r="AI186" s="11">
        <v>16.573702000000001</v>
      </c>
      <c r="AK186" s="11" t="s">
        <v>83</v>
      </c>
      <c r="AL186" s="11">
        <v>1150</v>
      </c>
      <c r="AM186" s="11">
        <v>20.488709</v>
      </c>
      <c r="AN186" s="11">
        <v>12.284393</v>
      </c>
      <c r="AO186" s="11">
        <v>8.2043160000000004</v>
      </c>
      <c r="AP186" s="18">
        <f t="shared" si="8"/>
        <v>0.40043108621436324</v>
      </c>
      <c r="AQ186" s="11">
        <v>40.043109999999999</v>
      </c>
      <c r="AS186" s="11" t="s">
        <v>76</v>
      </c>
      <c r="AT186" s="11">
        <v>177</v>
      </c>
      <c r="AU186" s="11">
        <v>-9.6444270000000003</v>
      </c>
      <c r="AV186" s="11">
        <v>-9.7379099999999994</v>
      </c>
      <c r="AW186" s="11">
        <v>9.3482999999999997E-2</v>
      </c>
      <c r="AX186" s="11">
        <v>0.96929799999999999</v>
      </c>
    </row>
    <row r="187" spans="21:50" x14ac:dyDescent="0.35">
      <c r="U187" s="11" t="s">
        <v>76</v>
      </c>
      <c r="V187" s="11">
        <v>250</v>
      </c>
      <c r="W187" s="11">
        <v>28.438158999999999</v>
      </c>
      <c r="X187" s="11">
        <v>21.966173999999999</v>
      </c>
      <c r="Y187" s="11">
        <v>6.4719850000000001</v>
      </c>
      <c r="Z187" s="18">
        <f t="shared" si="6"/>
        <v>0.22758101183694768</v>
      </c>
      <c r="AA187" s="11">
        <v>22.758101</v>
      </c>
      <c r="AC187" s="11" t="s">
        <v>78</v>
      </c>
      <c r="AD187" s="11">
        <v>1199</v>
      </c>
      <c r="AE187" s="11">
        <v>-12.434934</v>
      </c>
      <c r="AF187" s="11">
        <v>-14.730881999999999</v>
      </c>
      <c r="AG187" s="11">
        <v>2.2959480000000001</v>
      </c>
      <c r="AH187" s="18">
        <f t="shared" si="7"/>
        <v>0.18463692690286898</v>
      </c>
      <c r="AI187" s="11">
        <v>18.463692999999999</v>
      </c>
      <c r="AK187" s="11" t="s">
        <v>83</v>
      </c>
      <c r="AL187" s="11">
        <v>1158</v>
      </c>
      <c r="AM187" s="11">
        <v>5.449147</v>
      </c>
      <c r="AN187" s="11">
        <v>-1.308548</v>
      </c>
      <c r="AO187" s="11">
        <v>6.757695</v>
      </c>
      <c r="AP187" s="18">
        <f t="shared" si="8"/>
        <v>1.2401381353815562</v>
      </c>
      <c r="AQ187" s="11" t="s">
        <v>77</v>
      </c>
      <c r="AS187" s="11" t="s">
        <v>78</v>
      </c>
      <c r="AT187" s="11">
        <v>178</v>
      </c>
      <c r="AU187" s="11">
        <v>13.475814</v>
      </c>
      <c r="AV187" s="11">
        <v>22.535516999999999</v>
      </c>
      <c r="AW187" s="11">
        <v>9.0597030000000007</v>
      </c>
      <c r="AX187" s="11">
        <v>67.229359000000002</v>
      </c>
    </row>
    <row r="188" spans="21:50" x14ac:dyDescent="0.35">
      <c r="U188" s="11" t="s">
        <v>76</v>
      </c>
      <c r="V188" s="11">
        <v>251</v>
      </c>
      <c r="W188" s="11">
        <v>-6.8699469999999998</v>
      </c>
      <c r="X188" s="11">
        <v>-6.0685589999999996</v>
      </c>
      <c r="Y188" s="11">
        <v>0.80138799999999999</v>
      </c>
      <c r="Z188" s="18">
        <f t="shared" si="6"/>
        <v>0.11665126383071078</v>
      </c>
      <c r="AA188" s="11">
        <v>11.665132</v>
      </c>
      <c r="AC188" s="11" t="s">
        <v>78</v>
      </c>
      <c r="AD188" s="11">
        <v>1135</v>
      </c>
      <c r="AE188" s="11">
        <v>34.382533000000002</v>
      </c>
      <c r="AF188" s="11">
        <v>36.703890999999999</v>
      </c>
      <c r="AG188" s="11">
        <v>2.321358</v>
      </c>
      <c r="AH188" s="18">
        <f t="shared" si="7"/>
        <v>6.7515619049940273E-2</v>
      </c>
      <c r="AI188" s="11">
        <v>6.7515609999999997</v>
      </c>
      <c r="AK188" s="11" t="s">
        <v>83</v>
      </c>
      <c r="AL188" s="11">
        <v>1160</v>
      </c>
      <c r="AM188" s="11">
        <v>-11.332292000000001</v>
      </c>
      <c r="AN188" s="11">
        <v>-9.4398990000000005</v>
      </c>
      <c r="AO188" s="11">
        <v>1.892393</v>
      </c>
      <c r="AP188" s="18">
        <f t="shared" si="8"/>
        <v>0.16699119648522998</v>
      </c>
      <c r="AQ188" s="11">
        <v>16.699117000000001</v>
      </c>
      <c r="AS188" s="11" t="s">
        <v>83</v>
      </c>
      <c r="AT188" s="11">
        <v>179</v>
      </c>
      <c r="AU188" s="11">
        <v>20.706002000000002</v>
      </c>
      <c r="AV188" s="11">
        <v>19.439496999999999</v>
      </c>
      <c r="AW188" s="11">
        <v>1.266505</v>
      </c>
      <c r="AX188" s="11">
        <v>6.1166090000000004</v>
      </c>
    </row>
    <row r="189" spans="21:50" x14ac:dyDescent="0.35">
      <c r="U189" s="11" t="s">
        <v>76</v>
      </c>
      <c r="V189" s="11">
        <v>252</v>
      </c>
      <c r="W189" s="11">
        <v>-26.630424999999999</v>
      </c>
      <c r="X189" s="11">
        <v>-29.212835999999999</v>
      </c>
      <c r="Y189" s="11">
        <v>2.582411</v>
      </c>
      <c r="Z189" s="18">
        <f t="shared" si="6"/>
        <v>9.697220378570752E-2</v>
      </c>
      <c r="AA189" s="11">
        <v>9.6972199999999997</v>
      </c>
      <c r="AC189" s="11" t="s">
        <v>78</v>
      </c>
      <c r="AD189" s="11">
        <v>153</v>
      </c>
      <c r="AE189" s="11">
        <v>-3.7114470000000002</v>
      </c>
      <c r="AF189" s="11">
        <v>-1.387391</v>
      </c>
      <c r="AG189" s="11">
        <v>2.3240569999999998</v>
      </c>
      <c r="AH189" s="18">
        <f t="shared" si="7"/>
        <v>0.62618622871349094</v>
      </c>
      <c r="AI189" s="11">
        <v>62.618611999999999</v>
      </c>
      <c r="AK189" s="11" t="s">
        <v>83</v>
      </c>
      <c r="AL189" s="11">
        <v>1170</v>
      </c>
      <c r="AM189" s="11">
        <v>15.336318</v>
      </c>
      <c r="AN189" s="11">
        <v>13.009819</v>
      </c>
      <c r="AO189" s="11">
        <v>2.3264990000000001</v>
      </c>
      <c r="AP189" s="18">
        <f t="shared" si="8"/>
        <v>0.15169866717682823</v>
      </c>
      <c r="AQ189" s="11">
        <v>15.169867</v>
      </c>
      <c r="AS189" s="11" t="s">
        <v>76</v>
      </c>
      <c r="AT189" s="11">
        <v>180</v>
      </c>
      <c r="AU189" s="11">
        <v>-8.1217199999999998</v>
      </c>
      <c r="AV189" s="11">
        <v>-6.0488670000000004</v>
      </c>
      <c r="AW189" s="11">
        <v>2.0728529999999998</v>
      </c>
      <c r="AX189" s="11">
        <v>25.522341999999998</v>
      </c>
    </row>
    <row r="190" spans="21:50" x14ac:dyDescent="0.35">
      <c r="U190" s="11" t="s">
        <v>76</v>
      </c>
      <c r="V190" s="11">
        <v>254</v>
      </c>
      <c r="W190" s="11">
        <v>-2.2309450000000002</v>
      </c>
      <c r="X190" s="11">
        <v>-3.1737660000000001</v>
      </c>
      <c r="Y190" s="11">
        <v>0.94282100000000002</v>
      </c>
      <c r="Z190" s="18">
        <f t="shared" si="6"/>
        <v>0.42261059775117715</v>
      </c>
      <c r="AA190" s="11">
        <v>42.261083999999997</v>
      </c>
      <c r="AC190" s="11" t="s">
        <v>78</v>
      </c>
      <c r="AD190" s="11">
        <v>37</v>
      </c>
      <c r="AE190" s="11">
        <v>-11.886906</v>
      </c>
      <c r="AF190" s="11">
        <v>-9.5419160000000005</v>
      </c>
      <c r="AG190" s="11">
        <v>2.3449900000000001</v>
      </c>
      <c r="AH190" s="18">
        <f t="shared" si="7"/>
        <v>0.19727505206148682</v>
      </c>
      <c r="AI190" s="11">
        <v>19.727508</v>
      </c>
      <c r="AK190" s="11" t="s">
        <v>83</v>
      </c>
      <c r="AL190" s="11">
        <v>1173</v>
      </c>
      <c r="AM190" s="11">
        <v>3.7422939999999998</v>
      </c>
      <c r="AN190" s="11">
        <v>4.6950149999999997</v>
      </c>
      <c r="AO190" s="11">
        <v>0.95272100000000004</v>
      </c>
      <c r="AP190" s="18">
        <f t="shared" si="8"/>
        <v>0.25458208254081588</v>
      </c>
      <c r="AQ190" s="11">
        <v>25.458209</v>
      </c>
      <c r="AS190" s="11" t="s">
        <v>76</v>
      </c>
      <c r="AT190" s="11">
        <v>181</v>
      </c>
      <c r="AU190" s="11">
        <v>-18.137561999999999</v>
      </c>
      <c r="AV190" s="11">
        <v>-20.661071</v>
      </c>
      <c r="AW190" s="11">
        <v>2.5235089999999998</v>
      </c>
      <c r="AX190" s="11">
        <v>13.913164999999999</v>
      </c>
    </row>
    <row r="191" spans="21:50" x14ac:dyDescent="0.35">
      <c r="U191" s="11" t="s">
        <v>76</v>
      </c>
      <c r="V191" s="11">
        <v>255</v>
      </c>
      <c r="W191" s="11">
        <v>-1.1797759999999999</v>
      </c>
      <c r="X191" s="11">
        <v>-3.4340480000000002</v>
      </c>
      <c r="Y191" s="11">
        <v>2.2542719999999998</v>
      </c>
      <c r="Z191" s="18">
        <f t="shared" si="6"/>
        <v>1.9107627210589129</v>
      </c>
      <c r="AA191" s="11" t="s">
        <v>77</v>
      </c>
      <c r="AC191" s="11" t="s">
        <v>78</v>
      </c>
      <c r="AD191" s="11">
        <v>1518</v>
      </c>
      <c r="AE191" s="11">
        <v>12.231633</v>
      </c>
      <c r="AF191" s="11">
        <v>14.578006</v>
      </c>
      <c r="AG191" s="11">
        <v>2.3463729999999998</v>
      </c>
      <c r="AH191" s="18">
        <f t="shared" si="7"/>
        <v>0.19182827019090581</v>
      </c>
      <c r="AI191" s="11">
        <v>19.182829000000002</v>
      </c>
      <c r="AK191" s="11" t="s">
        <v>83</v>
      </c>
      <c r="AL191" s="11">
        <v>1180</v>
      </c>
      <c r="AM191" s="11">
        <v>0.71074800000000005</v>
      </c>
      <c r="AN191" s="11">
        <v>2.9880279999999999</v>
      </c>
      <c r="AO191" s="11">
        <v>2.2772800000000002</v>
      </c>
      <c r="AP191" s="18">
        <f t="shared" si="8"/>
        <v>3.2040610736857507</v>
      </c>
      <c r="AQ191" s="11" t="s">
        <v>77</v>
      </c>
      <c r="AS191" s="11" t="s">
        <v>83</v>
      </c>
      <c r="AT191" s="11">
        <v>182</v>
      </c>
      <c r="AU191" s="11">
        <v>29.973761</v>
      </c>
      <c r="AV191" s="11">
        <v>39.374270000000003</v>
      </c>
      <c r="AW191" s="11">
        <v>9.4005089999999996</v>
      </c>
      <c r="AX191" s="11">
        <v>31.362462000000001</v>
      </c>
    </row>
    <row r="192" spans="21:50" x14ac:dyDescent="0.35">
      <c r="U192" s="11" t="s">
        <v>76</v>
      </c>
      <c r="V192" s="11">
        <v>256</v>
      </c>
      <c r="W192" s="11">
        <v>20.504715999999998</v>
      </c>
      <c r="X192" s="11">
        <v>21.138482</v>
      </c>
      <c r="Y192" s="11">
        <v>0.63376600000000005</v>
      </c>
      <c r="Z192" s="18">
        <f t="shared" si="6"/>
        <v>3.0908304216454404E-2</v>
      </c>
      <c r="AA192" s="11">
        <v>3.0908280000000001</v>
      </c>
      <c r="AC192" s="11" t="s">
        <v>78</v>
      </c>
      <c r="AD192" s="11">
        <v>104</v>
      </c>
      <c r="AE192" s="11">
        <v>2.9286819999999998</v>
      </c>
      <c r="AF192" s="11">
        <v>5.3297759999999998</v>
      </c>
      <c r="AG192" s="11">
        <v>2.4010940000000001</v>
      </c>
      <c r="AH192" s="18">
        <f t="shared" si="7"/>
        <v>0.81985480157968682</v>
      </c>
      <c r="AI192" s="11">
        <v>81.985489999999999</v>
      </c>
      <c r="AK192" s="11" t="s">
        <v>83</v>
      </c>
      <c r="AL192" s="11">
        <v>1184</v>
      </c>
      <c r="AM192" s="11">
        <v>17.223655999999998</v>
      </c>
      <c r="AN192" s="11">
        <v>19.113800000000001</v>
      </c>
      <c r="AO192" s="11">
        <v>1.890144</v>
      </c>
      <c r="AP192" s="18">
        <f t="shared" si="8"/>
        <v>0.10974116064556795</v>
      </c>
      <c r="AQ192" s="11">
        <v>10.974114999999999</v>
      </c>
      <c r="AS192" s="11" t="s">
        <v>76</v>
      </c>
      <c r="AT192" s="11">
        <v>183</v>
      </c>
      <c r="AU192" s="11">
        <v>-11.539876</v>
      </c>
      <c r="AV192" s="11">
        <v>-10.780075</v>
      </c>
      <c r="AW192" s="11">
        <v>0.75980099999999995</v>
      </c>
      <c r="AX192" s="11">
        <v>6.5841329999999996</v>
      </c>
    </row>
    <row r="193" spans="21:50" x14ac:dyDescent="0.35">
      <c r="U193" s="11" t="s">
        <v>76</v>
      </c>
      <c r="V193" s="11">
        <v>257</v>
      </c>
      <c r="W193" s="11">
        <v>-9.3993660000000006</v>
      </c>
      <c r="X193" s="11">
        <v>-11.544485</v>
      </c>
      <c r="Y193" s="11">
        <v>2.1451190000000002</v>
      </c>
      <c r="Z193" s="18">
        <f t="shared" si="6"/>
        <v>0.22821954161589197</v>
      </c>
      <c r="AA193" s="11">
        <v>22.821954000000002</v>
      </c>
      <c r="AC193" s="11" t="s">
        <v>78</v>
      </c>
      <c r="AD193" s="11">
        <v>237</v>
      </c>
      <c r="AE193" s="11">
        <v>-1.521949</v>
      </c>
      <c r="AF193" s="11">
        <v>-3.9417819999999999</v>
      </c>
      <c r="AG193" s="11">
        <v>2.4198330000000001</v>
      </c>
      <c r="AH193" s="18">
        <f t="shared" si="7"/>
        <v>1.589956693686845</v>
      </c>
      <c r="AI193" s="11" t="s">
        <v>77</v>
      </c>
      <c r="AK193" s="11" t="s">
        <v>83</v>
      </c>
      <c r="AL193" s="11">
        <v>1189</v>
      </c>
      <c r="AM193" s="11">
        <v>-5.1347719999999999</v>
      </c>
      <c r="AN193" s="11">
        <v>-8.7360769999999999</v>
      </c>
      <c r="AO193" s="11">
        <v>3.601305</v>
      </c>
      <c r="AP193" s="18">
        <f t="shared" si="8"/>
        <v>0.70135636012660352</v>
      </c>
      <c r="AQ193" s="11">
        <v>70.135633999999996</v>
      </c>
      <c r="AS193" s="11" t="s">
        <v>78</v>
      </c>
      <c r="AT193" s="11">
        <v>184</v>
      </c>
      <c r="AU193" s="11">
        <v>-18.091745</v>
      </c>
      <c r="AV193" s="11">
        <v>-17.657995</v>
      </c>
      <c r="AW193" s="11">
        <v>0.43375000000000002</v>
      </c>
      <c r="AX193" s="11">
        <v>2.3975019999999998</v>
      </c>
    </row>
    <row r="194" spans="21:50" x14ac:dyDescent="0.35">
      <c r="U194" s="11" t="s">
        <v>76</v>
      </c>
      <c r="V194" s="11">
        <v>259</v>
      </c>
      <c r="W194" s="11">
        <v>-6.0735469999999996</v>
      </c>
      <c r="X194" s="11">
        <v>-3.0664920000000002</v>
      </c>
      <c r="Y194" s="11">
        <v>3.0070549999999998</v>
      </c>
      <c r="Z194" s="18">
        <f t="shared" si="6"/>
        <v>0.49510689552579407</v>
      </c>
      <c r="AA194" s="11">
        <v>49.510693000000003</v>
      </c>
      <c r="AC194" s="11" t="s">
        <v>78</v>
      </c>
      <c r="AD194" s="11">
        <v>1278</v>
      </c>
      <c r="AE194" s="11">
        <v>-1.717492</v>
      </c>
      <c r="AF194" s="11">
        <v>-4.1575379999999997</v>
      </c>
      <c r="AG194" s="11">
        <v>2.4400460000000002</v>
      </c>
      <c r="AH194" s="18">
        <f t="shared" si="7"/>
        <v>1.4207029785291576</v>
      </c>
      <c r="AI194" s="11" t="s">
        <v>77</v>
      </c>
      <c r="AK194" s="11" t="s">
        <v>83</v>
      </c>
      <c r="AL194" s="11">
        <v>1198</v>
      </c>
      <c r="AM194" s="11">
        <v>-13.887762</v>
      </c>
      <c r="AN194" s="11">
        <v>-13.802165</v>
      </c>
      <c r="AO194" s="11">
        <v>8.5597000000000006E-2</v>
      </c>
      <c r="AP194" s="18">
        <f t="shared" si="8"/>
        <v>6.1634840804443512E-3</v>
      </c>
      <c r="AQ194" s="11">
        <v>0.61634999999999995</v>
      </c>
      <c r="AS194" s="11" t="s">
        <v>76</v>
      </c>
      <c r="AT194" s="11">
        <v>185</v>
      </c>
      <c r="AU194" s="11">
        <v>10.658742999999999</v>
      </c>
      <c r="AV194" s="11">
        <v>9.0208359999999992</v>
      </c>
      <c r="AW194" s="11">
        <v>1.637907</v>
      </c>
      <c r="AX194" s="11">
        <v>15.366797</v>
      </c>
    </row>
    <row r="195" spans="21:50" x14ac:dyDescent="0.35">
      <c r="U195" s="11" t="s">
        <v>76</v>
      </c>
      <c r="V195" s="11">
        <v>260</v>
      </c>
      <c r="W195" s="11">
        <v>-16.496699</v>
      </c>
      <c r="X195" s="11">
        <v>-20.500845000000002</v>
      </c>
      <c r="Y195" s="11">
        <v>4.0041460000000004</v>
      </c>
      <c r="Z195" s="18">
        <f t="shared" si="6"/>
        <v>0.24272407467700055</v>
      </c>
      <c r="AA195" s="11">
        <v>24.272407000000001</v>
      </c>
      <c r="AC195" s="11" t="s">
        <v>78</v>
      </c>
      <c r="AD195" s="11">
        <v>696</v>
      </c>
      <c r="AE195" s="11">
        <v>-11.672682999999999</v>
      </c>
      <c r="AF195" s="11">
        <v>-14.160572</v>
      </c>
      <c r="AG195" s="11">
        <v>2.487889</v>
      </c>
      <c r="AH195" s="18">
        <f t="shared" si="7"/>
        <v>0.21313771649585619</v>
      </c>
      <c r="AI195" s="11">
        <v>21.313775</v>
      </c>
      <c r="AK195" s="11" t="s">
        <v>83</v>
      </c>
      <c r="AL195" s="11">
        <v>1207</v>
      </c>
      <c r="AM195" s="11">
        <v>27.255738999999998</v>
      </c>
      <c r="AN195" s="11">
        <v>29.363513000000001</v>
      </c>
      <c r="AO195" s="11">
        <v>2.107774</v>
      </c>
      <c r="AP195" s="18">
        <f t="shared" si="8"/>
        <v>7.7333217785802835E-2</v>
      </c>
      <c r="AQ195" s="11">
        <v>7.73332</v>
      </c>
      <c r="AS195" s="11" t="s">
        <v>76</v>
      </c>
      <c r="AT195" s="11">
        <v>186</v>
      </c>
      <c r="AU195" s="11">
        <v>-11.976891999999999</v>
      </c>
      <c r="AV195" s="11">
        <v>-9.3256069999999998</v>
      </c>
      <c r="AW195" s="11">
        <v>2.6512850000000001</v>
      </c>
      <c r="AX195" s="11">
        <v>22.136672999999998</v>
      </c>
    </row>
    <row r="196" spans="21:50" x14ac:dyDescent="0.35">
      <c r="U196" s="11" t="s">
        <v>76</v>
      </c>
      <c r="V196" s="11">
        <v>262</v>
      </c>
      <c r="W196" s="11">
        <v>-18.931702000000001</v>
      </c>
      <c r="X196" s="11">
        <v>-19.230584</v>
      </c>
      <c r="Y196" s="11">
        <v>0.29888199999999998</v>
      </c>
      <c r="Z196" s="18">
        <f t="shared" si="6"/>
        <v>1.5787381398671918E-2</v>
      </c>
      <c r="AA196" s="11">
        <v>1.5787370000000001</v>
      </c>
      <c r="AC196" s="11" t="s">
        <v>78</v>
      </c>
      <c r="AD196" s="11">
        <v>906</v>
      </c>
      <c r="AE196" s="11">
        <v>22.055074000000001</v>
      </c>
      <c r="AF196" s="11">
        <v>24.553387000000001</v>
      </c>
      <c r="AG196" s="11">
        <v>2.498313</v>
      </c>
      <c r="AH196" s="18">
        <f t="shared" si="7"/>
        <v>0.11327611052223174</v>
      </c>
      <c r="AI196" s="11">
        <v>11.327609000000001</v>
      </c>
      <c r="AK196" s="11" t="s">
        <v>83</v>
      </c>
      <c r="AL196" s="11">
        <v>1211</v>
      </c>
      <c r="AM196" s="11">
        <v>1.14934</v>
      </c>
      <c r="AN196" s="11">
        <v>1.940132</v>
      </c>
      <c r="AO196" s="11">
        <v>0.79079299999999997</v>
      </c>
      <c r="AP196" s="18">
        <f t="shared" si="8"/>
        <v>0.68804096263942782</v>
      </c>
      <c r="AQ196" s="11">
        <v>68.804084000000003</v>
      </c>
      <c r="AS196" s="11" t="s">
        <v>76</v>
      </c>
      <c r="AT196" s="11">
        <v>187</v>
      </c>
      <c r="AU196" s="11">
        <v>33.964540999999997</v>
      </c>
      <c r="AV196" s="11">
        <v>35.989237000000003</v>
      </c>
      <c r="AW196" s="11">
        <v>2.0246960000000001</v>
      </c>
      <c r="AX196" s="11">
        <v>5.9612059999999998</v>
      </c>
    </row>
    <row r="197" spans="21:50" x14ac:dyDescent="0.35">
      <c r="U197" s="11" t="s">
        <v>76</v>
      </c>
      <c r="V197" s="11">
        <v>263</v>
      </c>
      <c r="W197" s="11">
        <v>18.964117000000002</v>
      </c>
      <c r="X197" s="11">
        <v>17.677976000000001</v>
      </c>
      <c r="Y197" s="11">
        <v>1.286141</v>
      </c>
      <c r="Z197" s="18">
        <f t="shared" si="6"/>
        <v>6.7819714463900421E-2</v>
      </c>
      <c r="AA197" s="11">
        <v>6.7819690000000001</v>
      </c>
      <c r="AC197" s="11" t="s">
        <v>78</v>
      </c>
      <c r="AD197" s="11">
        <v>664</v>
      </c>
      <c r="AE197" s="11">
        <v>-17.016824</v>
      </c>
      <c r="AF197" s="11">
        <v>-14.508087</v>
      </c>
      <c r="AG197" s="11">
        <v>2.508737</v>
      </c>
      <c r="AH197" s="18">
        <f t="shared" si="7"/>
        <v>0.14742686414339126</v>
      </c>
      <c r="AI197" s="11">
        <v>14.742685</v>
      </c>
      <c r="AK197" s="11" t="s">
        <v>83</v>
      </c>
      <c r="AL197" s="11">
        <v>1219</v>
      </c>
      <c r="AM197" s="11">
        <v>-5.302886</v>
      </c>
      <c r="AN197" s="11">
        <v>-4.4070559999999999</v>
      </c>
      <c r="AO197" s="11">
        <v>0.89583000000000002</v>
      </c>
      <c r="AP197" s="18">
        <f t="shared" si="8"/>
        <v>0.16893253975288175</v>
      </c>
      <c r="AQ197" s="11">
        <v>16.893263000000001</v>
      </c>
      <c r="AS197" s="11" t="s">
        <v>76</v>
      </c>
      <c r="AT197" s="11">
        <v>188</v>
      </c>
      <c r="AU197" s="11">
        <v>-1.8766320000000001</v>
      </c>
      <c r="AV197" s="11">
        <v>-5.7190009999999996</v>
      </c>
      <c r="AW197" s="11">
        <v>3.8423690000000001</v>
      </c>
      <c r="AX197" s="11" t="s">
        <v>77</v>
      </c>
    </row>
    <row r="198" spans="21:50" x14ac:dyDescent="0.35">
      <c r="U198" s="11" t="s">
        <v>76</v>
      </c>
      <c r="V198" s="11">
        <v>264</v>
      </c>
      <c r="W198" s="11">
        <v>20.524595000000001</v>
      </c>
      <c r="X198" s="11">
        <v>19.294706000000001</v>
      </c>
      <c r="Y198" s="11">
        <v>1.229889</v>
      </c>
      <c r="Z198" s="18">
        <f t="shared" si="6"/>
        <v>5.9922692749844755E-2</v>
      </c>
      <c r="AA198" s="11">
        <v>5.9922700000000004</v>
      </c>
      <c r="AC198" s="11" t="s">
        <v>78</v>
      </c>
      <c r="AD198" s="11">
        <v>129</v>
      </c>
      <c r="AE198" s="11">
        <v>-27.519506</v>
      </c>
      <c r="AF198" s="11">
        <v>-25.007536999999999</v>
      </c>
      <c r="AG198" s="11">
        <v>2.5119690000000001</v>
      </c>
      <c r="AH198" s="18">
        <f t="shared" si="7"/>
        <v>9.127958183551696E-2</v>
      </c>
      <c r="AI198" s="11">
        <v>9.1279579999999996</v>
      </c>
      <c r="AK198" s="11" t="s">
        <v>83</v>
      </c>
      <c r="AL198" s="11">
        <v>1224</v>
      </c>
      <c r="AM198" s="11">
        <v>-18.452383999999999</v>
      </c>
      <c r="AN198" s="11">
        <v>-16.678885000000001</v>
      </c>
      <c r="AO198" s="11">
        <v>1.7734989999999999</v>
      </c>
      <c r="AP198" s="18">
        <f t="shared" si="8"/>
        <v>9.6112187996954757E-2</v>
      </c>
      <c r="AQ198" s="11">
        <v>9.6112179999999992</v>
      </c>
      <c r="AS198" s="11" t="s">
        <v>83</v>
      </c>
      <c r="AT198" s="11">
        <v>189</v>
      </c>
      <c r="AU198" s="11">
        <v>31.990174</v>
      </c>
      <c r="AV198" s="11">
        <v>41.510311000000002</v>
      </c>
      <c r="AW198" s="11">
        <v>9.5201370000000001</v>
      </c>
      <c r="AX198" s="11">
        <v>29.759568000000002</v>
      </c>
    </row>
    <row r="199" spans="21:50" x14ac:dyDescent="0.35">
      <c r="U199" s="11" t="s">
        <v>76</v>
      </c>
      <c r="V199" s="11">
        <v>266</v>
      </c>
      <c r="W199" s="11">
        <v>3.1496599999999999</v>
      </c>
      <c r="X199" s="11">
        <v>-0.63378199999999996</v>
      </c>
      <c r="Y199" s="11">
        <v>3.7834409999999998</v>
      </c>
      <c r="Z199" s="18">
        <f t="shared" si="6"/>
        <v>1.201222036664275</v>
      </c>
      <c r="AA199" s="11" t="s">
        <v>77</v>
      </c>
      <c r="AC199" s="11" t="s">
        <v>78</v>
      </c>
      <c r="AD199" s="11">
        <v>1507</v>
      </c>
      <c r="AE199" s="11">
        <v>-6.8760880000000002</v>
      </c>
      <c r="AF199" s="11">
        <v>-4.3616450000000002</v>
      </c>
      <c r="AG199" s="11">
        <v>2.514443</v>
      </c>
      <c r="AH199" s="18">
        <f t="shared" si="7"/>
        <v>0.36567929322603199</v>
      </c>
      <c r="AI199" s="11">
        <v>36.567934999999999</v>
      </c>
      <c r="AK199" s="11" t="s">
        <v>83</v>
      </c>
      <c r="AL199" s="11">
        <v>1229</v>
      </c>
      <c r="AM199" s="11">
        <v>-9.7927759999999999</v>
      </c>
      <c r="AN199" s="11">
        <v>-10.715083</v>
      </c>
      <c r="AO199" s="11">
        <v>0.92230699999999999</v>
      </c>
      <c r="AP199" s="18">
        <f t="shared" si="8"/>
        <v>9.418238505608624E-2</v>
      </c>
      <c r="AQ199" s="11">
        <v>9.4182430000000004</v>
      </c>
      <c r="AS199" s="11" t="s">
        <v>76</v>
      </c>
      <c r="AT199" s="11">
        <v>190</v>
      </c>
      <c r="AU199" s="11">
        <v>-5.5977990000000002</v>
      </c>
      <c r="AV199" s="11">
        <v>-4.6092649999999997</v>
      </c>
      <c r="AW199" s="11">
        <v>0.98853400000000002</v>
      </c>
      <c r="AX199" s="11">
        <v>17.659331999999999</v>
      </c>
    </row>
    <row r="200" spans="21:50" x14ac:dyDescent="0.35">
      <c r="U200" s="11" t="s">
        <v>76</v>
      </c>
      <c r="V200" s="11">
        <v>268</v>
      </c>
      <c r="W200" s="11">
        <v>-2.8643320000000001</v>
      </c>
      <c r="X200" s="11">
        <v>-1.820948</v>
      </c>
      <c r="Y200" s="11">
        <v>1.0433840000000001</v>
      </c>
      <c r="Z200" s="18">
        <f t="shared" si="6"/>
        <v>0.36426782928794571</v>
      </c>
      <c r="AA200" s="11">
        <v>36.426780999999998</v>
      </c>
      <c r="AC200" s="11" t="s">
        <v>78</v>
      </c>
      <c r="AD200" s="11">
        <v>1787</v>
      </c>
      <c r="AE200" s="11">
        <v>-2.355953</v>
      </c>
      <c r="AF200" s="11">
        <v>-4.8775620000000002</v>
      </c>
      <c r="AG200" s="11">
        <v>2.5216090000000002</v>
      </c>
      <c r="AH200" s="18">
        <f t="shared" si="7"/>
        <v>1.0703137965825296</v>
      </c>
      <c r="AI200" s="11" t="s">
        <v>77</v>
      </c>
      <c r="AK200" s="11" t="s">
        <v>83</v>
      </c>
      <c r="AL200" s="11">
        <v>1237</v>
      </c>
      <c r="AM200" s="11">
        <v>17.077780000000001</v>
      </c>
      <c r="AN200" s="11">
        <v>12.590318999999999</v>
      </c>
      <c r="AO200" s="11">
        <v>4.4874609999999997</v>
      </c>
      <c r="AP200" s="18">
        <f t="shared" si="8"/>
        <v>0.26276606209940634</v>
      </c>
      <c r="AQ200" s="11">
        <v>26.276608</v>
      </c>
      <c r="AS200" s="11" t="s">
        <v>76</v>
      </c>
      <c r="AT200" s="11">
        <v>191</v>
      </c>
      <c r="AU200" s="11">
        <v>-17.429976</v>
      </c>
      <c r="AV200" s="11">
        <v>-15.772539</v>
      </c>
      <c r="AW200" s="11">
        <v>1.657437</v>
      </c>
      <c r="AX200" s="11">
        <v>9.5091180000000008</v>
      </c>
    </row>
    <row r="201" spans="21:50" x14ac:dyDescent="0.35">
      <c r="U201" s="11" t="s">
        <v>76</v>
      </c>
      <c r="V201" s="11">
        <v>269</v>
      </c>
      <c r="W201" s="11">
        <v>-2.3909729999999998</v>
      </c>
      <c r="X201" s="11">
        <v>-2.7784019999999998</v>
      </c>
      <c r="Y201" s="11">
        <v>0.38742900000000002</v>
      </c>
      <c r="Z201" s="18">
        <f t="shared" ref="Z201:Z264" si="9">ABS(Y201/W201)</f>
        <v>0.16203821624083586</v>
      </c>
      <c r="AA201" s="11">
        <v>16.203825999999999</v>
      </c>
      <c r="AC201" s="11" t="s">
        <v>78</v>
      </c>
      <c r="AD201" s="11">
        <v>873</v>
      </c>
      <c r="AE201" s="11">
        <v>-8.9497769999999992</v>
      </c>
      <c r="AF201" s="11">
        <v>-6.3838800000000004</v>
      </c>
      <c r="AG201" s="11">
        <v>2.5658970000000001</v>
      </c>
      <c r="AH201" s="18">
        <f t="shared" ref="AH201:AH264" si="10">ABS(AG201/AE201)</f>
        <v>0.28669954569817779</v>
      </c>
      <c r="AI201" s="11">
        <v>28.669954000000001</v>
      </c>
      <c r="AK201" s="11" t="s">
        <v>83</v>
      </c>
      <c r="AL201" s="11">
        <v>1238</v>
      </c>
      <c r="AM201" s="11">
        <v>-22.745646000000001</v>
      </c>
      <c r="AN201" s="11">
        <v>-21.966760000000001</v>
      </c>
      <c r="AO201" s="11">
        <v>0.77888599999999997</v>
      </c>
      <c r="AP201" s="18">
        <f t="shared" si="8"/>
        <v>3.4243300893718291E-2</v>
      </c>
      <c r="AQ201" s="11">
        <v>3.424331</v>
      </c>
      <c r="AS201" s="11" t="s">
        <v>76</v>
      </c>
      <c r="AT201" s="11">
        <v>192</v>
      </c>
      <c r="AU201" s="11">
        <v>-18.447071999999999</v>
      </c>
      <c r="AV201" s="11">
        <v>-17.640618</v>
      </c>
      <c r="AW201" s="11">
        <v>0.806454</v>
      </c>
      <c r="AX201" s="11">
        <v>4.3717199999999998</v>
      </c>
    </row>
    <row r="202" spans="21:50" x14ac:dyDescent="0.35">
      <c r="U202" s="11" t="s">
        <v>76</v>
      </c>
      <c r="V202" s="11">
        <v>271</v>
      </c>
      <c r="W202" s="11">
        <v>-3.6051039999999999</v>
      </c>
      <c r="X202" s="11">
        <v>-3.490297</v>
      </c>
      <c r="Y202" s="11">
        <v>0.11480700000000001</v>
      </c>
      <c r="Z202" s="18">
        <f t="shared" si="9"/>
        <v>3.1845683231329809E-2</v>
      </c>
      <c r="AA202" s="11">
        <v>3.1845720000000002</v>
      </c>
      <c r="AC202" s="11" t="s">
        <v>78</v>
      </c>
      <c r="AD202" s="11">
        <v>1206</v>
      </c>
      <c r="AE202" s="11">
        <v>-2.5827279999999999</v>
      </c>
      <c r="AF202" s="11">
        <v>-5.2850020000000004</v>
      </c>
      <c r="AG202" s="11">
        <v>2.7022740000000001</v>
      </c>
      <c r="AH202" s="18">
        <f t="shared" si="10"/>
        <v>1.0462867169907168</v>
      </c>
      <c r="AI202" s="11" t="s">
        <v>77</v>
      </c>
      <c r="AK202" s="11" t="s">
        <v>83</v>
      </c>
      <c r="AL202" s="11">
        <v>1246</v>
      </c>
      <c r="AM202" s="11">
        <v>-1.381529</v>
      </c>
      <c r="AN202" s="11">
        <v>-2.269495</v>
      </c>
      <c r="AO202" s="11">
        <v>0.88796600000000003</v>
      </c>
      <c r="AP202" s="18">
        <f t="shared" ref="AP202:AP265" si="11">ABS(AO202/AM202)</f>
        <v>0.64274148425404032</v>
      </c>
      <c r="AQ202" s="11">
        <v>64.274184000000005</v>
      </c>
      <c r="AS202" s="11" t="s">
        <v>76</v>
      </c>
      <c r="AT202" s="11">
        <v>193</v>
      </c>
      <c r="AU202" s="11">
        <v>-12.685102000000001</v>
      </c>
      <c r="AV202" s="11">
        <v>-9.5074079999999999</v>
      </c>
      <c r="AW202" s="11">
        <v>3.1776939999999998</v>
      </c>
      <c r="AX202" s="11">
        <v>25.050602000000001</v>
      </c>
    </row>
    <row r="203" spans="21:50" x14ac:dyDescent="0.35">
      <c r="U203" s="11" t="s">
        <v>76</v>
      </c>
      <c r="V203" s="11">
        <v>272</v>
      </c>
      <c r="W203" s="11">
        <v>5.2953200000000002</v>
      </c>
      <c r="X203" s="11">
        <v>3.2271800000000002</v>
      </c>
      <c r="Y203" s="11">
        <v>2.0681400000000001</v>
      </c>
      <c r="Z203" s="18">
        <f t="shared" si="9"/>
        <v>0.39055996615879685</v>
      </c>
      <c r="AA203" s="11">
        <v>39.055998000000002</v>
      </c>
      <c r="AC203" s="11" t="s">
        <v>78</v>
      </c>
      <c r="AD203" s="11">
        <v>1635</v>
      </c>
      <c r="AE203" s="11">
        <v>-12.322274</v>
      </c>
      <c r="AF203" s="11">
        <v>-9.5657350000000001</v>
      </c>
      <c r="AG203" s="11">
        <v>2.7565390000000001</v>
      </c>
      <c r="AH203" s="18">
        <f t="shared" si="10"/>
        <v>0.2237037579264996</v>
      </c>
      <c r="AI203" s="11">
        <v>22.370376</v>
      </c>
      <c r="AK203" s="11" t="s">
        <v>83</v>
      </c>
      <c r="AL203" s="11">
        <v>1252</v>
      </c>
      <c r="AM203" s="11">
        <v>-20.842856999999999</v>
      </c>
      <c r="AN203" s="11">
        <v>-14.662188</v>
      </c>
      <c r="AO203" s="11">
        <v>6.180669</v>
      </c>
      <c r="AP203" s="18">
        <f t="shared" si="11"/>
        <v>0.29653655446563781</v>
      </c>
      <c r="AQ203" s="11">
        <v>29.653656000000002</v>
      </c>
      <c r="AS203" s="11" t="s">
        <v>78</v>
      </c>
      <c r="AT203" s="11">
        <v>194</v>
      </c>
      <c r="AU203" s="11">
        <v>-14.126455999999999</v>
      </c>
      <c r="AV203" s="11">
        <v>-13.648215</v>
      </c>
      <c r="AW203" s="11">
        <v>0.47824100000000003</v>
      </c>
      <c r="AX203" s="11">
        <v>3.3854289999999998</v>
      </c>
    </row>
    <row r="204" spans="21:50" x14ac:dyDescent="0.35">
      <c r="U204" s="11" t="s">
        <v>76</v>
      </c>
      <c r="V204" s="11">
        <v>274</v>
      </c>
      <c r="W204" s="11">
        <v>4.4891889999999997</v>
      </c>
      <c r="X204" s="11">
        <v>4.1528669999999996</v>
      </c>
      <c r="Y204" s="11">
        <v>0.33632299999999998</v>
      </c>
      <c r="Z204" s="18">
        <f t="shared" si="9"/>
        <v>7.4918431814744266E-2</v>
      </c>
      <c r="AA204" s="11">
        <v>7.4918319999999996</v>
      </c>
      <c r="AC204" s="11" t="s">
        <v>78</v>
      </c>
      <c r="AD204" s="11">
        <v>1829</v>
      </c>
      <c r="AE204" s="11">
        <v>10.012454999999999</v>
      </c>
      <c r="AF204" s="11">
        <v>7.2067230000000002</v>
      </c>
      <c r="AG204" s="11">
        <v>2.8057319999999999</v>
      </c>
      <c r="AH204" s="18">
        <f t="shared" si="10"/>
        <v>0.28022418078283501</v>
      </c>
      <c r="AI204" s="11">
        <v>28.02242</v>
      </c>
      <c r="AK204" s="11" t="s">
        <v>83</v>
      </c>
      <c r="AL204" s="11">
        <v>1257</v>
      </c>
      <c r="AM204" s="11">
        <v>5.533995</v>
      </c>
      <c r="AN204" s="11">
        <v>1.1626099999999999</v>
      </c>
      <c r="AO204" s="11">
        <v>4.3713850000000001</v>
      </c>
      <c r="AP204" s="18">
        <f t="shared" si="11"/>
        <v>0.78991488066035476</v>
      </c>
      <c r="AQ204" s="11">
        <v>78.991495</v>
      </c>
      <c r="AS204" s="11" t="s">
        <v>76</v>
      </c>
      <c r="AT204" s="11">
        <v>195</v>
      </c>
      <c r="AU204" s="11">
        <v>-20.576923000000001</v>
      </c>
      <c r="AV204" s="11">
        <v>-20.290361000000001</v>
      </c>
      <c r="AW204" s="11">
        <v>0.28656199999999998</v>
      </c>
      <c r="AX204" s="11">
        <v>1.3926400000000001</v>
      </c>
    </row>
    <row r="205" spans="21:50" x14ac:dyDescent="0.35">
      <c r="U205" s="11" t="s">
        <v>76</v>
      </c>
      <c r="V205" s="11">
        <v>275</v>
      </c>
      <c r="W205" s="11">
        <v>21.178493</v>
      </c>
      <c r="X205" s="11">
        <v>19.063424000000001</v>
      </c>
      <c r="Y205" s="11">
        <v>2.1150690000000001</v>
      </c>
      <c r="Z205" s="18">
        <f t="shared" si="9"/>
        <v>9.9868720593103588E-2</v>
      </c>
      <c r="AA205" s="11">
        <v>9.986872</v>
      </c>
      <c r="AC205" s="11" t="s">
        <v>78</v>
      </c>
      <c r="AD205" s="11">
        <v>1564</v>
      </c>
      <c r="AE205" s="11">
        <v>-14.595962</v>
      </c>
      <c r="AF205" s="11">
        <v>-11.780635</v>
      </c>
      <c r="AG205" s="11">
        <v>2.8153269999999999</v>
      </c>
      <c r="AH205" s="18">
        <f t="shared" si="10"/>
        <v>0.19288396338658595</v>
      </c>
      <c r="AI205" s="11">
        <v>19.288397</v>
      </c>
      <c r="AK205" s="11" t="s">
        <v>83</v>
      </c>
      <c r="AL205" s="11">
        <v>1267</v>
      </c>
      <c r="AM205" s="11">
        <v>-12.162307</v>
      </c>
      <c r="AN205" s="11">
        <v>-2.6109789999999999</v>
      </c>
      <c r="AO205" s="11">
        <v>9.5513279999999998</v>
      </c>
      <c r="AP205" s="18">
        <f t="shared" si="11"/>
        <v>0.78532206102016666</v>
      </c>
      <c r="AQ205" s="11">
        <v>78.532210000000006</v>
      </c>
      <c r="AS205" s="11" t="s">
        <v>76</v>
      </c>
      <c r="AT205" s="11">
        <v>196</v>
      </c>
      <c r="AU205" s="11">
        <v>12.544397999999999</v>
      </c>
      <c r="AV205" s="11">
        <v>11.575243</v>
      </c>
      <c r="AW205" s="11">
        <v>0.96915499999999999</v>
      </c>
      <c r="AX205" s="11">
        <v>7.7257990000000003</v>
      </c>
    </row>
    <row r="206" spans="21:50" x14ac:dyDescent="0.35">
      <c r="U206" s="11" t="s">
        <v>76</v>
      </c>
      <c r="V206" s="11">
        <v>276</v>
      </c>
      <c r="W206" s="11">
        <v>13.126232999999999</v>
      </c>
      <c r="X206" s="11">
        <v>8.0675439999999998</v>
      </c>
      <c r="Y206" s="11">
        <v>5.0586890000000002</v>
      </c>
      <c r="Z206" s="18">
        <f t="shared" si="9"/>
        <v>0.38538771938605698</v>
      </c>
      <c r="AA206" s="11">
        <v>38.53877</v>
      </c>
      <c r="AC206" s="11" t="s">
        <v>78</v>
      </c>
      <c r="AD206" s="11">
        <v>933</v>
      </c>
      <c r="AE206" s="11">
        <v>9.0118880000000008</v>
      </c>
      <c r="AF206" s="11">
        <v>6.1740909999999998</v>
      </c>
      <c r="AG206" s="11">
        <v>2.8377970000000001</v>
      </c>
      <c r="AH206" s="18">
        <f t="shared" si="10"/>
        <v>0.31489483668682966</v>
      </c>
      <c r="AI206" s="11">
        <v>31.489487</v>
      </c>
      <c r="AK206" s="11" t="s">
        <v>83</v>
      </c>
      <c r="AL206" s="11">
        <v>1269</v>
      </c>
      <c r="AM206" s="11">
        <v>-9.4414339999999992</v>
      </c>
      <c r="AN206" s="11">
        <v>-10.831224000000001</v>
      </c>
      <c r="AO206" s="11">
        <v>1.3897900000000001</v>
      </c>
      <c r="AP206" s="18">
        <f t="shared" si="11"/>
        <v>0.14720115609556772</v>
      </c>
      <c r="AQ206" s="11">
        <v>14.720114000000001</v>
      </c>
      <c r="AS206" s="11" t="s">
        <v>76</v>
      </c>
      <c r="AT206" s="11">
        <v>197</v>
      </c>
      <c r="AU206" s="11">
        <v>6.5484070000000001</v>
      </c>
      <c r="AV206" s="11">
        <v>6.0421899999999997</v>
      </c>
      <c r="AW206" s="11">
        <v>0.50621700000000003</v>
      </c>
      <c r="AX206" s="11">
        <v>7.7303889999999997</v>
      </c>
    </row>
    <row r="207" spans="21:50" x14ac:dyDescent="0.35">
      <c r="U207" s="11" t="s">
        <v>76</v>
      </c>
      <c r="V207" s="11">
        <v>277</v>
      </c>
      <c r="W207" s="11">
        <v>24.008027999999999</v>
      </c>
      <c r="X207" s="11">
        <v>24.756253999999998</v>
      </c>
      <c r="Y207" s="11">
        <v>0.74822599999999995</v>
      </c>
      <c r="Z207" s="18">
        <f t="shared" si="9"/>
        <v>3.1165658420591644E-2</v>
      </c>
      <c r="AA207" s="11">
        <v>3.116565</v>
      </c>
      <c r="AC207" s="11" t="s">
        <v>78</v>
      </c>
      <c r="AD207" s="11">
        <v>1861</v>
      </c>
      <c r="AE207" s="11">
        <v>1.200215</v>
      </c>
      <c r="AF207" s="11">
        <v>-1.662917</v>
      </c>
      <c r="AG207" s="11">
        <v>2.8631319999999998</v>
      </c>
      <c r="AH207" s="18">
        <f t="shared" si="10"/>
        <v>2.385515928396162</v>
      </c>
      <c r="AI207" s="11" t="s">
        <v>77</v>
      </c>
      <c r="AK207" s="11" t="s">
        <v>83</v>
      </c>
      <c r="AL207" s="11">
        <v>1277</v>
      </c>
      <c r="AM207" s="11">
        <v>24.561672000000002</v>
      </c>
      <c r="AN207" s="11">
        <v>20.485726</v>
      </c>
      <c r="AO207" s="11">
        <v>4.0759460000000001</v>
      </c>
      <c r="AP207" s="18">
        <f t="shared" si="11"/>
        <v>0.16594741595767584</v>
      </c>
      <c r="AQ207" s="11">
        <v>16.594740999999999</v>
      </c>
      <c r="AS207" s="11" t="s">
        <v>78</v>
      </c>
      <c r="AT207" s="11">
        <v>198</v>
      </c>
      <c r="AU207" s="11">
        <v>0.150785</v>
      </c>
      <c r="AV207" s="11">
        <v>-0.35797200000000001</v>
      </c>
      <c r="AW207" s="11">
        <v>0.50875700000000001</v>
      </c>
      <c r="AX207" s="11" t="s">
        <v>77</v>
      </c>
    </row>
    <row r="208" spans="21:50" x14ac:dyDescent="0.35">
      <c r="U208" s="11" t="s">
        <v>76</v>
      </c>
      <c r="V208" s="11">
        <v>278</v>
      </c>
      <c r="W208" s="11">
        <v>1.55183</v>
      </c>
      <c r="X208" s="11">
        <v>3.1267589999999998</v>
      </c>
      <c r="Y208" s="11">
        <v>1.574929</v>
      </c>
      <c r="Z208" s="18">
        <f t="shared" si="9"/>
        <v>1.014885006733985</v>
      </c>
      <c r="AA208" s="11" t="s">
        <v>77</v>
      </c>
      <c r="AC208" s="11" t="s">
        <v>78</v>
      </c>
      <c r="AD208" s="11">
        <v>610</v>
      </c>
      <c r="AE208" s="11">
        <v>-11.839480999999999</v>
      </c>
      <c r="AF208" s="11">
        <v>-14.703467</v>
      </c>
      <c r="AG208" s="11">
        <v>2.8639860000000001</v>
      </c>
      <c r="AH208" s="18">
        <f t="shared" si="10"/>
        <v>0.24190131307276055</v>
      </c>
      <c r="AI208" s="11">
        <v>24.190127</v>
      </c>
      <c r="AK208" s="11" t="s">
        <v>83</v>
      </c>
      <c r="AL208" s="11">
        <v>1282</v>
      </c>
      <c r="AM208" s="11">
        <v>-11.412687999999999</v>
      </c>
      <c r="AN208" s="11">
        <v>-10.700932</v>
      </c>
      <c r="AO208" s="11">
        <v>0.71175600000000006</v>
      </c>
      <c r="AP208" s="18">
        <f t="shared" si="11"/>
        <v>6.2365325329142449E-2</v>
      </c>
      <c r="AQ208" s="11">
        <v>6.2365360000000001</v>
      </c>
      <c r="AS208" s="11" t="s">
        <v>76</v>
      </c>
      <c r="AT208" s="11">
        <v>199</v>
      </c>
      <c r="AU208" s="11">
        <v>-21.417871999999999</v>
      </c>
      <c r="AV208" s="11">
        <v>-21.994489000000002</v>
      </c>
      <c r="AW208" s="11">
        <v>0.57661700000000005</v>
      </c>
      <c r="AX208" s="11">
        <v>2.6922220000000001</v>
      </c>
    </row>
    <row r="209" spans="21:50" x14ac:dyDescent="0.35">
      <c r="U209" s="11" t="s">
        <v>76</v>
      </c>
      <c r="V209" s="11">
        <v>280</v>
      </c>
      <c r="W209" s="11">
        <v>-4.4659319999999996</v>
      </c>
      <c r="X209" s="11">
        <v>-5.4551470000000002</v>
      </c>
      <c r="Y209" s="11">
        <v>0.98921400000000004</v>
      </c>
      <c r="Z209" s="18">
        <f t="shared" si="9"/>
        <v>0.22150225305714466</v>
      </c>
      <c r="AA209" s="11">
        <v>22.150231999999999</v>
      </c>
      <c r="AC209" s="11" t="s">
        <v>78</v>
      </c>
      <c r="AD209" s="11">
        <v>1707</v>
      </c>
      <c r="AE209" s="11">
        <v>8.0140080000000005</v>
      </c>
      <c r="AF209" s="11">
        <v>5.1011959999999998</v>
      </c>
      <c r="AG209" s="11">
        <v>2.9128120000000002</v>
      </c>
      <c r="AH209" s="18">
        <f t="shared" si="10"/>
        <v>0.36346507265777622</v>
      </c>
      <c r="AI209" s="11">
        <v>36.346505000000001</v>
      </c>
      <c r="AK209" s="11" t="s">
        <v>83</v>
      </c>
      <c r="AL209" s="11">
        <v>1291</v>
      </c>
      <c r="AM209" s="11">
        <v>-12.760534</v>
      </c>
      <c r="AN209" s="11">
        <v>-12.097322</v>
      </c>
      <c r="AO209" s="11">
        <v>0.66321200000000002</v>
      </c>
      <c r="AP209" s="18">
        <f t="shared" si="11"/>
        <v>5.1973686994603835E-2</v>
      </c>
      <c r="AQ209" s="11">
        <v>5.197368</v>
      </c>
      <c r="AS209" s="11" t="s">
        <v>76</v>
      </c>
      <c r="AT209" s="11">
        <v>200</v>
      </c>
      <c r="AU209" s="11">
        <v>25.225418000000001</v>
      </c>
      <c r="AV209" s="11">
        <v>25.31175</v>
      </c>
      <c r="AW209" s="11">
        <v>8.6332000000000006E-2</v>
      </c>
      <c r="AX209" s="11">
        <v>0.34223999999999999</v>
      </c>
    </row>
    <row r="210" spans="21:50" x14ac:dyDescent="0.35">
      <c r="U210" s="11" t="s">
        <v>76</v>
      </c>
      <c r="V210" s="11">
        <v>281</v>
      </c>
      <c r="W210" s="11">
        <v>2.625235</v>
      </c>
      <c r="X210" s="11">
        <v>1.550116</v>
      </c>
      <c r="Y210" s="11">
        <v>1.0751189999999999</v>
      </c>
      <c r="Z210" s="18">
        <f t="shared" si="9"/>
        <v>0.40953247994941405</v>
      </c>
      <c r="AA210" s="11">
        <v>40.953265000000002</v>
      </c>
      <c r="AC210" s="11" t="s">
        <v>78</v>
      </c>
      <c r="AD210" s="11">
        <v>108</v>
      </c>
      <c r="AE210" s="11">
        <v>4.9722439999999999</v>
      </c>
      <c r="AF210" s="11">
        <v>2.0039940000000001</v>
      </c>
      <c r="AG210" s="11">
        <v>2.9682499999999998</v>
      </c>
      <c r="AH210" s="18">
        <f t="shared" si="10"/>
        <v>0.59696386581189498</v>
      </c>
      <c r="AI210" s="11">
        <v>59.696379</v>
      </c>
      <c r="AK210" s="11" t="s">
        <v>83</v>
      </c>
      <c r="AL210" s="11">
        <v>1297</v>
      </c>
      <c r="AM210" s="11">
        <v>-2.4130769999999999</v>
      </c>
      <c r="AN210" s="11">
        <v>-2.9792079999999999</v>
      </c>
      <c r="AO210" s="11">
        <v>0.56613100000000005</v>
      </c>
      <c r="AP210" s="18">
        <f t="shared" si="11"/>
        <v>0.23460958767581808</v>
      </c>
      <c r="AQ210" s="11">
        <v>23.460954000000001</v>
      </c>
      <c r="AS210" s="11" t="s">
        <v>83</v>
      </c>
      <c r="AT210" s="11">
        <v>201</v>
      </c>
      <c r="AU210" s="11">
        <v>-21.884730000000001</v>
      </c>
      <c r="AV210" s="11">
        <v>-21.955155999999999</v>
      </c>
      <c r="AW210" s="11">
        <v>7.0426000000000002E-2</v>
      </c>
      <c r="AX210" s="11">
        <v>0.32180399999999998</v>
      </c>
    </row>
    <row r="211" spans="21:50" x14ac:dyDescent="0.35">
      <c r="U211" s="11" t="s">
        <v>76</v>
      </c>
      <c r="V211" s="11">
        <v>282</v>
      </c>
      <c r="W211" s="11">
        <v>-10.680004</v>
      </c>
      <c r="X211" s="11">
        <v>-12.508127</v>
      </c>
      <c r="Y211" s="11">
        <v>1.8281229999999999</v>
      </c>
      <c r="Z211" s="18">
        <f t="shared" si="9"/>
        <v>0.17117250143352006</v>
      </c>
      <c r="AA211" s="11">
        <v>17.117249000000001</v>
      </c>
      <c r="AC211" s="11" t="s">
        <v>78</v>
      </c>
      <c r="AD211" s="11">
        <v>1966</v>
      </c>
      <c r="AE211" s="11">
        <v>-11.602525999999999</v>
      </c>
      <c r="AF211" s="11">
        <v>-8.6283239999999992</v>
      </c>
      <c r="AG211" s="11">
        <v>2.974202</v>
      </c>
      <c r="AH211" s="18">
        <f t="shared" si="10"/>
        <v>0.25634090369631579</v>
      </c>
      <c r="AI211" s="11">
        <v>25.634088999999999</v>
      </c>
      <c r="AK211" s="11" t="s">
        <v>83</v>
      </c>
      <c r="AL211" s="11">
        <v>1301</v>
      </c>
      <c r="AM211" s="11">
        <v>17.988032</v>
      </c>
      <c r="AN211" s="11">
        <v>12.618999000000001</v>
      </c>
      <c r="AO211" s="11">
        <v>5.3690329999999999</v>
      </c>
      <c r="AP211" s="18">
        <f t="shared" si="11"/>
        <v>0.29847806586067893</v>
      </c>
      <c r="AQ211" s="11">
        <v>29.847809000000002</v>
      </c>
      <c r="AS211" s="11" t="s">
        <v>76</v>
      </c>
      <c r="AT211" s="11">
        <v>202</v>
      </c>
      <c r="AU211" s="11">
        <v>16.399531</v>
      </c>
      <c r="AV211" s="11">
        <v>20.549866000000002</v>
      </c>
      <c r="AW211" s="11">
        <v>4.1503350000000001</v>
      </c>
      <c r="AX211" s="11">
        <v>25.307645999999998</v>
      </c>
    </row>
    <row r="212" spans="21:50" x14ac:dyDescent="0.35">
      <c r="U212" s="11" t="s">
        <v>76</v>
      </c>
      <c r="V212" s="11">
        <v>285</v>
      </c>
      <c r="W212" s="11">
        <v>-1.5969340000000001</v>
      </c>
      <c r="X212" s="11">
        <v>-0.994695</v>
      </c>
      <c r="Y212" s="11">
        <v>0.60223899999999997</v>
      </c>
      <c r="Z212" s="18">
        <f t="shared" si="9"/>
        <v>0.37712203509975989</v>
      </c>
      <c r="AA212" s="11">
        <v>37.712218999999997</v>
      </c>
      <c r="AC212" s="11" t="s">
        <v>78</v>
      </c>
      <c r="AD212" s="11">
        <v>1430</v>
      </c>
      <c r="AE212" s="11">
        <v>41.626705999999999</v>
      </c>
      <c r="AF212" s="11">
        <v>38.632354999999997</v>
      </c>
      <c r="AG212" s="11">
        <v>2.994351</v>
      </c>
      <c r="AH212" s="18">
        <f t="shared" si="10"/>
        <v>7.1933412170542638E-2</v>
      </c>
      <c r="AI212" s="11">
        <v>7.1933410000000002</v>
      </c>
      <c r="AK212" s="11" t="s">
        <v>83</v>
      </c>
      <c r="AL212" s="11">
        <v>1306</v>
      </c>
      <c r="AM212" s="11">
        <v>-9.2469610000000007</v>
      </c>
      <c r="AN212" s="11">
        <v>-5.9638159999999996</v>
      </c>
      <c r="AO212" s="11">
        <v>3.2831459999999999</v>
      </c>
      <c r="AP212" s="18">
        <f t="shared" si="11"/>
        <v>0.35505135146563283</v>
      </c>
      <c r="AQ212" s="11">
        <v>35.505132000000003</v>
      </c>
      <c r="AS212" s="11" t="s">
        <v>76</v>
      </c>
      <c r="AT212" s="11">
        <v>203</v>
      </c>
      <c r="AU212" s="11">
        <v>-0.61571500000000001</v>
      </c>
      <c r="AV212" s="11">
        <v>-2.3641369999999999</v>
      </c>
      <c r="AW212" s="11">
        <v>1.7484230000000001</v>
      </c>
      <c r="AX212" s="11" t="s">
        <v>77</v>
      </c>
    </row>
    <row r="213" spans="21:50" x14ac:dyDescent="0.35">
      <c r="U213" s="11" t="s">
        <v>76</v>
      </c>
      <c r="V213" s="11">
        <v>286</v>
      </c>
      <c r="W213" s="11">
        <v>-4.2277360000000002</v>
      </c>
      <c r="X213" s="11">
        <v>-2.4201890000000001</v>
      </c>
      <c r="Y213" s="11">
        <v>1.807547</v>
      </c>
      <c r="Z213" s="18">
        <f t="shared" si="9"/>
        <v>0.42754490819672752</v>
      </c>
      <c r="AA213" s="11">
        <v>42.754480000000001</v>
      </c>
      <c r="AC213" s="11" t="s">
        <v>78</v>
      </c>
      <c r="AD213" s="11">
        <v>538</v>
      </c>
      <c r="AE213" s="11">
        <v>-2.8061069999999999</v>
      </c>
      <c r="AF213" s="11">
        <v>0.18862699999999999</v>
      </c>
      <c r="AG213" s="11">
        <v>2.9947339999999998</v>
      </c>
      <c r="AH213" s="18">
        <f t="shared" si="10"/>
        <v>1.0672201737139746</v>
      </c>
      <c r="AI213" s="11" t="s">
        <v>77</v>
      </c>
      <c r="AK213" s="11" t="s">
        <v>83</v>
      </c>
      <c r="AL213" s="11">
        <v>1312</v>
      </c>
      <c r="AM213" s="11">
        <v>-26.416118999999998</v>
      </c>
      <c r="AN213" s="11">
        <v>-28.046402</v>
      </c>
      <c r="AO213" s="11">
        <v>1.6302829999999999</v>
      </c>
      <c r="AP213" s="18">
        <f t="shared" si="11"/>
        <v>6.1715462441700841E-2</v>
      </c>
      <c r="AQ213" s="11">
        <v>6.1715460000000002</v>
      </c>
      <c r="AS213" s="11" t="s">
        <v>83</v>
      </c>
      <c r="AT213" s="11">
        <v>204</v>
      </c>
      <c r="AU213" s="11">
        <v>25.010000999999999</v>
      </c>
      <c r="AV213" s="11">
        <v>25.602526999999998</v>
      </c>
      <c r="AW213" s="11">
        <v>0.592526</v>
      </c>
      <c r="AX213" s="11">
        <v>2.3691559999999998</v>
      </c>
    </row>
    <row r="214" spans="21:50" x14ac:dyDescent="0.35">
      <c r="U214" s="11" t="s">
        <v>76</v>
      </c>
      <c r="V214" s="11">
        <v>287</v>
      </c>
      <c r="W214" s="11">
        <v>-18.296958</v>
      </c>
      <c r="X214" s="11">
        <v>-15.771649</v>
      </c>
      <c r="Y214" s="11">
        <v>2.525309</v>
      </c>
      <c r="Z214" s="18">
        <f t="shared" si="9"/>
        <v>0.13801796998167673</v>
      </c>
      <c r="AA214" s="11">
        <v>13.801797000000001</v>
      </c>
      <c r="AC214" s="11" t="s">
        <v>78</v>
      </c>
      <c r="AD214" s="11">
        <v>493</v>
      </c>
      <c r="AE214" s="11">
        <v>-6.7111609999999997</v>
      </c>
      <c r="AF214" s="11">
        <v>-9.7589629999999996</v>
      </c>
      <c r="AG214" s="11">
        <v>3.0478010000000002</v>
      </c>
      <c r="AH214" s="18">
        <f t="shared" si="10"/>
        <v>0.45413915714434511</v>
      </c>
      <c r="AI214" s="11">
        <v>45.413918000000002</v>
      </c>
      <c r="AK214" s="11" t="s">
        <v>83</v>
      </c>
      <c r="AL214" s="11">
        <v>1316</v>
      </c>
      <c r="AM214" s="11">
        <v>-4.8622519999999998</v>
      </c>
      <c r="AN214" s="11">
        <v>-6.7162800000000002</v>
      </c>
      <c r="AO214" s="11">
        <v>1.8540289999999999</v>
      </c>
      <c r="AP214" s="18">
        <f t="shared" si="11"/>
        <v>0.38131075888292093</v>
      </c>
      <c r="AQ214" s="11">
        <v>38.131076</v>
      </c>
      <c r="AS214" s="11" t="s">
        <v>76</v>
      </c>
      <c r="AT214" s="11">
        <v>205</v>
      </c>
      <c r="AU214" s="11">
        <v>-14.909027</v>
      </c>
      <c r="AV214" s="11">
        <v>-14.783025</v>
      </c>
      <c r="AW214" s="11">
        <v>0.126002</v>
      </c>
      <c r="AX214" s="11">
        <v>0.84513899999999997</v>
      </c>
    </row>
    <row r="215" spans="21:50" x14ac:dyDescent="0.35">
      <c r="U215" s="11" t="s">
        <v>76</v>
      </c>
      <c r="V215" s="11">
        <v>288</v>
      </c>
      <c r="W215" s="11">
        <v>-12.473981</v>
      </c>
      <c r="X215" s="11">
        <v>-7.0253940000000004</v>
      </c>
      <c r="Y215" s="11">
        <v>5.4485869999999998</v>
      </c>
      <c r="Z215" s="18">
        <f t="shared" si="9"/>
        <v>0.43679615994284421</v>
      </c>
      <c r="AA215" s="11">
        <v>43.679614000000001</v>
      </c>
      <c r="AC215" s="11" t="s">
        <v>78</v>
      </c>
      <c r="AD215" s="11">
        <v>384</v>
      </c>
      <c r="AE215" s="11">
        <v>-12.549212000000001</v>
      </c>
      <c r="AF215" s="11">
        <v>-9.4967050000000004</v>
      </c>
      <c r="AG215" s="11">
        <v>3.0525069999999999</v>
      </c>
      <c r="AH215" s="18">
        <f t="shared" si="10"/>
        <v>0.24324292234444678</v>
      </c>
      <c r="AI215" s="11">
        <v>24.324294999999999</v>
      </c>
      <c r="AK215" s="11" t="s">
        <v>83</v>
      </c>
      <c r="AL215" s="11">
        <v>1322</v>
      </c>
      <c r="AM215" s="11">
        <v>6.5329009999999998</v>
      </c>
      <c r="AN215" s="11">
        <v>3.9840239999999998</v>
      </c>
      <c r="AO215" s="11">
        <v>2.5488770000000001</v>
      </c>
      <c r="AP215" s="18">
        <f t="shared" si="11"/>
        <v>0.390160052938197</v>
      </c>
      <c r="AQ215" s="11">
        <v>39.016001000000003</v>
      </c>
      <c r="AS215" s="11" t="s">
        <v>78</v>
      </c>
      <c r="AT215" s="11">
        <v>206</v>
      </c>
      <c r="AU215" s="11">
        <v>-11.354630999999999</v>
      </c>
      <c r="AV215" s="11">
        <v>-11.282563</v>
      </c>
      <c r="AW215" s="11">
        <v>7.2067999999999993E-2</v>
      </c>
      <c r="AX215" s="11">
        <v>0.63470400000000005</v>
      </c>
    </row>
    <row r="216" spans="21:50" x14ac:dyDescent="0.35">
      <c r="U216" s="11" t="s">
        <v>76</v>
      </c>
      <c r="V216" s="11">
        <v>289</v>
      </c>
      <c r="W216" s="11">
        <v>23.074235999999999</v>
      </c>
      <c r="X216" s="11">
        <v>26.741050000000001</v>
      </c>
      <c r="Y216" s="11">
        <v>3.666814</v>
      </c>
      <c r="Z216" s="18">
        <f t="shared" si="9"/>
        <v>0.15891377725355674</v>
      </c>
      <c r="AA216" s="11">
        <v>15.891379000000001</v>
      </c>
      <c r="AC216" s="11" t="s">
        <v>78</v>
      </c>
      <c r="AD216" s="11">
        <v>754</v>
      </c>
      <c r="AE216" s="11">
        <v>4.664555</v>
      </c>
      <c r="AF216" s="11">
        <v>1.5819209999999999</v>
      </c>
      <c r="AG216" s="11">
        <v>3.0826340000000001</v>
      </c>
      <c r="AH216" s="18">
        <f t="shared" si="10"/>
        <v>0.66086346929128292</v>
      </c>
      <c r="AI216" s="11">
        <v>66.086347000000004</v>
      </c>
      <c r="AK216" s="11" t="s">
        <v>83</v>
      </c>
      <c r="AL216" s="11">
        <v>1333</v>
      </c>
      <c r="AM216" s="11">
        <v>5.5070490000000003</v>
      </c>
      <c r="AN216" s="11">
        <v>-6.083564</v>
      </c>
      <c r="AO216" s="11">
        <v>11.590614</v>
      </c>
      <c r="AP216" s="18">
        <f t="shared" si="11"/>
        <v>2.1046869203451792</v>
      </c>
      <c r="AQ216" s="11" t="s">
        <v>77</v>
      </c>
      <c r="AS216" s="11" t="s">
        <v>76</v>
      </c>
      <c r="AT216" s="11">
        <v>207</v>
      </c>
      <c r="AU216" s="11">
        <v>-12.644523</v>
      </c>
      <c r="AV216" s="11">
        <v>-12.464059000000001</v>
      </c>
      <c r="AW216" s="11">
        <v>0.18046400000000001</v>
      </c>
      <c r="AX216" s="11">
        <v>1.4272100000000001</v>
      </c>
    </row>
    <row r="217" spans="21:50" x14ac:dyDescent="0.35">
      <c r="U217" s="11" t="s">
        <v>76</v>
      </c>
      <c r="V217" s="11">
        <v>290</v>
      </c>
      <c r="W217" s="11">
        <v>7.0778819999999998</v>
      </c>
      <c r="X217" s="11">
        <v>8.0599340000000002</v>
      </c>
      <c r="Y217" s="11">
        <v>0.98205200000000004</v>
      </c>
      <c r="Z217" s="18">
        <f t="shared" si="9"/>
        <v>0.13874941684532183</v>
      </c>
      <c r="AA217" s="11">
        <v>13.874936</v>
      </c>
      <c r="AC217" s="11" t="s">
        <v>78</v>
      </c>
      <c r="AD217" s="11">
        <v>1747</v>
      </c>
      <c r="AE217" s="11">
        <v>11.723834999999999</v>
      </c>
      <c r="AF217" s="11">
        <v>8.5745330000000006</v>
      </c>
      <c r="AG217" s="11">
        <v>3.149302</v>
      </c>
      <c r="AH217" s="18">
        <f t="shared" si="10"/>
        <v>0.26862387606103294</v>
      </c>
      <c r="AI217" s="11">
        <v>26.862386999999998</v>
      </c>
      <c r="AK217" s="11" t="s">
        <v>83</v>
      </c>
      <c r="AL217" s="11">
        <v>1334</v>
      </c>
      <c r="AM217" s="11">
        <v>3.2140629999999999</v>
      </c>
      <c r="AN217" s="11">
        <v>6.0686450000000001</v>
      </c>
      <c r="AO217" s="11">
        <v>2.8545820000000002</v>
      </c>
      <c r="AP217" s="18">
        <f t="shared" si="11"/>
        <v>0.88815371696198875</v>
      </c>
      <c r="AQ217" s="11">
        <v>88.815382999999997</v>
      </c>
      <c r="AS217" s="11" t="s">
        <v>76</v>
      </c>
      <c r="AT217" s="11">
        <v>208</v>
      </c>
      <c r="AU217" s="11">
        <v>16.335961999999999</v>
      </c>
      <c r="AV217" s="11">
        <v>14.397368999999999</v>
      </c>
      <c r="AW217" s="11">
        <v>1.938593</v>
      </c>
      <c r="AX217" s="11">
        <v>11.867027</v>
      </c>
    </row>
    <row r="218" spans="21:50" x14ac:dyDescent="0.35">
      <c r="U218" s="11" t="s">
        <v>76</v>
      </c>
      <c r="V218" s="11">
        <v>292</v>
      </c>
      <c r="W218" s="11">
        <v>0.85639100000000001</v>
      </c>
      <c r="X218" s="11">
        <v>3.7534260000000002</v>
      </c>
      <c r="Y218" s="11">
        <v>2.8970349999999998</v>
      </c>
      <c r="Z218" s="18">
        <f t="shared" si="9"/>
        <v>3.3828414824536921</v>
      </c>
      <c r="AA218" s="11" t="s">
        <v>77</v>
      </c>
      <c r="AC218" s="11" t="s">
        <v>78</v>
      </c>
      <c r="AD218" s="11">
        <v>770</v>
      </c>
      <c r="AE218" s="11">
        <v>-5.9730600000000003</v>
      </c>
      <c r="AF218" s="11">
        <v>-9.1258330000000001</v>
      </c>
      <c r="AG218" s="11">
        <v>3.1527729999999998</v>
      </c>
      <c r="AH218" s="18">
        <f t="shared" si="10"/>
        <v>0.52783213294358333</v>
      </c>
      <c r="AI218" s="11">
        <v>52.783214000000001</v>
      </c>
      <c r="AK218" s="11" t="s">
        <v>83</v>
      </c>
      <c r="AL218" s="11">
        <v>1343</v>
      </c>
      <c r="AM218" s="11">
        <v>5.0742139999999996</v>
      </c>
      <c r="AN218" s="11">
        <v>8.0678750000000008</v>
      </c>
      <c r="AO218" s="11">
        <v>2.9936609999999999</v>
      </c>
      <c r="AP218" s="18">
        <f t="shared" si="11"/>
        <v>0.58997531440337359</v>
      </c>
      <c r="AQ218" s="11">
        <v>58.997523999999999</v>
      </c>
      <c r="AS218" s="11" t="s">
        <v>76</v>
      </c>
      <c r="AT218" s="11">
        <v>209</v>
      </c>
      <c r="AU218" s="11">
        <v>-0.60953599999999997</v>
      </c>
      <c r="AV218" s="11">
        <v>2.2621229999999999</v>
      </c>
      <c r="AW218" s="11">
        <v>2.8716590000000002</v>
      </c>
      <c r="AX218" s="11" t="s">
        <v>77</v>
      </c>
    </row>
    <row r="219" spans="21:50" x14ac:dyDescent="0.35">
      <c r="U219" s="11" t="s">
        <v>76</v>
      </c>
      <c r="V219" s="11">
        <v>294</v>
      </c>
      <c r="W219" s="11">
        <v>9.9729849999999995</v>
      </c>
      <c r="X219" s="11">
        <v>9.0165400000000009</v>
      </c>
      <c r="Y219" s="11">
        <v>0.95644499999999999</v>
      </c>
      <c r="Z219" s="18">
        <f t="shared" si="9"/>
        <v>9.5903583530908748E-2</v>
      </c>
      <c r="AA219" s="11">
        <v>9.5903569999999991</v>
      </c>
      <c r="AC219" s="11" t="s">
        <v>78</v>
      </c>
      <c r="AD219" s="11">
        <v>57</v>
      </c>
      <c r="AE219" s="11">
        <v>-4.9952759999999996</v>
      </c>
      <c r="AF219" s="11">
        <v>-8.2032509999999998</v>
      </c>
      <c r="AG219" s="11">
        <v>3.2079740000000001</v>
      </c>
      <c r="AH219" s="18">
        <f t="shared" si="10"/>
        <v>0.64220155202635454</v>
      </c>
      <c r="AI219" s="11">
        <v>64.220157999999998</v>
      </c>
      <c r="AK219" s="11" t="s">
        <v>83</v>
      </c>
      <c r="AL219" s="11">
        <v>1351</v>
      </c>
      <c r="AM219" s="11">
        <v>-6.3737000000000004</v>
      </c>
      <c r="AN219" s="11">
        <v>-8.0599129999999999</v>
      </c>
      <c r="AO219" s="11">
        <v>1.686212</v>
      </c>
      <c r="AP219" s="18">
        <f t="shared" si="11"/>
        <v>0.2645577921772283</v>
      </c>
      <c r="AQ219" s="11">
        <v>26.455784999999999</v>
      </c>
      <c r="AS219" s="11" t="s">
        <v>76</v>
      </c>
      <c r="AT219" s="11">
        <v>210</v>
      </c>
      <c r="AU219" s="11">
        <v>2.2070620000000001</v>
      </c>
      <c r="AV219" s="11">
        <v>4.4266680000000003</v>
      </c>
      <c r="AW219" s="11">
        <v>2.2196060000000002</v>
      </c>
      <c r="AX219" s="11" t="s">
        <v>77</v>
      </c>
    </row>
    <row r="220" spans="21:50" x14ac:dyDescent="0.35">
      <c r="U220" s="11" t="s">
        <v>76</v>
      </c>
      <c r="V220" s="11">
        <v>295</v>
      </c>
      <c r="W220" s="11">
        <v>0.68534399999999995</v>
      </c>
      <c r="X220" s="11">
        <v>1.913864</v>
      </c>
      <c r="Y220" s="11">
        <v>1.2285200000000001</v>
      </c>
      <c r="Z220" s="18">
        <f t="shared" si="9"/>
        <v>1.7925596488770605</v>
      </c>
      <c r="AA220" s="11" t="s">
        <v>77</v>
      </c>
      <c r="AC220" s="11" t="s">
        <v>78</v>
      </c>
      <c r="AD220" s="11">
        <v>1937</v>
      </c>
      <c r="AE220" s="11">
        <v>-10.284014000000001</v>
      </c>
      <c r="AF220" s="11">
        <v>-7.0212950000000003</v>
      </c>
      <c r="AG220" s="11">
        <v>3.2627190000000001</v>
      </c>
      <c r="AH220" s="18">
        <f t="shared" si="10"/>
        <v>0.31726123671165751</v>
      </c>
      <c r="AI220" s="11">
        <v>31.726127999999999</v>
      </c>
      <c r="AK220" s="11" t="s">
        <v>83</v>
      </c>
      <c r="AL220" s="11">
        <v>1357</v>
      </c>
      <c r="AM220" s="11">
        <v>26.994292999999999</v>
      </c>
      <c r="AN220" s="11">
        <v>33.391657000000002</v>
      </c>
      <c r="AO220" s="11">
        <v>6.3973639999999996</v>
      </c>
      <c r="AP220" s="18">
        <f t="shared" si="11"/>
        <v>0.23698949996578905</v>
      </c>
      <c r="AQ220" s="11">
        <v>23.698951000000001</v>
      </c>
      <c r="AS220" s="11" t="s">
        <v>83</v>
      </c>
      <c r="AT220" s="11">
        <v>211</v>
      </c>
      <c r="AU220" s="11">
        <v>11.690046000000001</v>
      </c>
      <c r="AV220" s="11">
        <v>24.708265000000001</v>
      </c>
      <c r="AW220" s="11">
        <v>13.018219</v>
      </c>
      <c r="AX220" s="11" t="s">
        <v>77</v>
      </c>
    </row>
    <row r="221" spans="21:50" x14ac:dyDescent="0.35">
      <c r="U221" s="11" t="s">
        <v>76</v>
      </c>
      <c r="V221" s="11">
        <v>297</v>
      </c>
      <c r="W221" s="11">
        <v>18.226593000000001</v>
      </c>
      <c r="X221" s="11">
        <v>22.730709000000001</v>
      </c>
      <c r="Y221" s="11">
        <v>4.5041159999999998</v>
      </c>
      <c r="Z221" s="18">
        <f t="shared" si="9"/>
        <v>0.24711782393999798</v>
      </c>
      <c r="AA221" s="11">
        <v>24.711781999999999</v>
      </c>
      <c r="AC221" s="11" t="s">
        <v>78</v>
      </c>
      <c r="AD221" s="11">
        <v>434</v>
      </c>
      <c r="AE221" s="11">
        <v>0.88745799999999997</v>
      </c>
      <c r="AF221" s="11">
        <v>-2.4410790000000002</v>
      </c>
      <c r="AG221" s="11">
        <v>3.3285369999999999</v>
      </c>
      <c r="AH221" s="18">
        <f t="shared" si="10"/>
        <v>3.7506417205095901</v>
      </c>
      <c r="AI221" s="11" t="s">
        <v>77</v>
      </c>
      <c r="AK221" s="11" t="s">
        <v>83</v>
      </c>
      <c r="AL221" s="11">
        <v>1361</v>
      </c>
      <c r="AM221" s="11">
        <v>4.2915419999999997</v>
      </c>
      <c r="AN221" s="11">
        <v>-5.3263829999999999</v>
      </c>
      <c r="AO221" s="11">
        <v>9.6179249999999996</v>
      </c>
      <c r="AP221" s="18">
        <f t="shared" si="11"/>
        <v>2.2411350046207166</v>
      </c>
      <c r="AQ221" s="11" t="s">
        <v>77</v>
      </c>
      <c r="AS221" s="11" t="s">
        <v>76</v>
      </c>
      <c r="AT221" s="11">
        <v>212</v>
      </c>
      <c r="AU221" s="11">
        <v>10.780176000000001</v>
      </c>
      <c r="AV221" s="11">
        <v>8.3244959999999999</v>
      </c>
      <c r="AW221" s="11">
        <v>2.4556800000000001</v>
      </c>
      <c r="AX221" s="11">
        <v>22.779585999999998</v>
      </c>
    </row>
    <row r="222" spans="21:50" x14ac:dyDescent="0.35">
      <c r="U222" s="11" t="s">
        <v>76</v>
      </c>
      <c r="V222" s="11">
        <v>299</v>
      </c>
      <c r="W222" s="11">
        <v>19.695323999999999</v>
      </c>
      <c r="X222" s="11">
        <v>19.512478999999999</v>
      </c>
      <c r="Y222" s="11">
        <v>0.18284500000000001</v>
      </c>
      <c r="Z222" s="18">
        <f t="shared" si="9"/>
        <v>9.283675658242535E-3</v>
      </c>
      <c r="AA222" s="11">
        <v>0.92836700000000005</v>
      </c>
      <c r="AC222" s="11" t="s">
        <v>78</v>
      </c>
      <c r="AD222" s="11">
        <v>1281</v>
      </c>
      <c r="AE222" s="11">
        <v>6.0765690000000001</v>
      </c>
      <c r="AF222" s="11">
        <v>9.4052469999999992</v>
      </c>
      <c r="AG222" s="11">
        <v>3.3286790000000002</v>
      </c>
      <c r="AH222" s="18">
        <f t="shared" si="10"/>
        <v>0.54778922118715345</v>
      </c>
      <c r="AI222" s="11">
        <v>54.778920999999997</v>
      </c>
      <c r="AK222" s="11" t="s">
        <v>83</v>
      </c>
      <c r="AL222" s="11">
        <v>1369</v>
      </c>
      <c r="AM222" s="11">
        <v>-2.9870030000000001</v>
      </c>
      <c r="AN222" s="11">
        <v>-2.5928110000000002</v>
      </c>
      <c r="AO222" s="11">
        <v>0.39419300000000002</v>
      </c>
      <c r="AP222" s="18">
        <f t="shared" si="11"/>
        <v>0.13196940210639227</v>
      </c>
      <c r="AQ222" s="11">
        <v>13.19693</v>
      </c>
      <c r="AS222" s="11" t="s">
        <v>76</v>
      </c>
      <c r="AT222" s="11">
        <v>213</v>
      </c>
      <c r="AU222" s="11">
        <v>39.614286999999997</v>
      </c>
      <c r="AV222" s="11">
        <v>42.028584000000002</v>
      </c>
      <c r="AW222" s="11">
        <v>2.4142969999999999</v>
      </c>
      <c r="AX222" s="11">
        <v>6.0945099999999996</v>
      </c>
    </row>
    <row r="223" spans="21:50" x14ac:dyDescent="0.35">
      <c r="U223" s="11" t="s">
        <v>76</v>
      </c>
      <c r="V223" s="11">
        <v>300</v>
      </c>
      <c r="W223" s="11">
        <v>5.6851669999999999</v>
      </c>
      <c r="X223" s="11">
        <v>7.0540190000000003</v>
      </c>
      <c r="Y223" s="11">
        <v>1.368852</v>
      </c>
      <c r="Z223" s="18">
        <f t="shared" si="9"/>
        <v>0.24077604052792118</v>
      </c>
      <c r="AA223" s="11">
        <v>24.077598999999999</v>
      </c>
      <c r="AC223" s="11" t="s">
        <v>78</v>
      </c>
      <c r="AD223" s="11">
        <v>298</v>
      </c>
      <c r="AE223" s="11">
        <v>-23.175936</v>
      </c>
      <c r="AF223" s="11">
        <v>-19.809367999999999</v>
      </c>
      <c r="AG223" s="11">
        <v>3.366568</v>
      </c>
      <c r="AH223" s="18">
        <f t="shared" si="10"/>
        <v>0.14526136074935658</v>
      </c>
      <c r="AI223" s="11">
        <v>14.526135999999999</v>
      </c>
      <c r="AK223" s="11" t="s">
        <v>83</v>
      </c>
      <c r="AL223" s="11">
        <v>1372</v>
      </c>
      <c r="AM223" s="11">
        <v>-10.657935999999999</v>
      </c>
      <c r="AN223" s="11">
        <v>-6.5643229999999999</v>
      </c>
      <c r="AO223" s="11">
        <v>4.0936130000000004</v>
      </c>
      <c r="AP223" s="18">
        <f t="shared" si="11"/>
        <v>0.38409059690356562</v>
      </c>
      <c r="AQ223" s="11">
        <v>38.409056999999997</v>
      </c>
      <c r="AS223" s="11" t="s">
        <v>76</v>
      </c>
      <c r="AT223" s="11">
        <v>214</v>
      </c>
      <c r="AU223" s="11">
        <v>10.402200000000001</v>
      </c>
      <c r="AV223" s="11">
        <v>12.577265000000001</v>
      </c>
      <c r="AW223" s="11">
        <v>2.175065</v>
      </c>
      <c r="AX223" s="11">
        <v>20.909665</v>
      </c>
    </row>
    <row r="224" spans="21:50" x14ac:dyDescent="0.35">
      <c r="U224" s="11" t="s">
        <v>76</v>
      </c>
      <c r="V224" s="11">
        <v>301</v>
      </c>
      <c r="W224" s="11">
        <v>5.2096600000000004</v>
      </c>
      <c r="X224" s="11">
        <v>6.4820729999999998</v>
      </c>
      <c r="Y224" s="11">
        <v>1.2724120000000001</v>
      </c>
      <c r="Z224" s="18">
        <f t="shared" si="9"/>
        <v>0.24424089096025461</v>
      </c>
      <c r="AA224" s="11">
        <v>24.424095000000001</v>
      </c>
      <c r="AC224" s="11" t="s">
        <v>78</v>
      </c>
      <c r="AD224" s="11">
        <v>489</v>
      </c>
      <c r="AE224" s="11">
        <v>-7.5650459999999997</v>
      </c>
      <c r="AF224" s="11">
        <v>-4.1909799999999997</v>
      </c>
      <c r="AG224" s="11">
        <v>3.374066</v>
      </c>
      <c r="AH224" s="18">
        <f t="shared" si="10"/>
        <v>0.4460073342581129</v>
      </c>
      <c r="AI224" s="11">
        <v>44.600732000000001</v>
      </c>
      <c r="AK224" s="11" t="s">
        <v>83</v>
      </c>
      <c r="AL224" s="11">
        <v>1380</v>
      </c>
      <c r="AM224" s="11">
        <v>-19.789777999999998</v>
      </c>
      <c r="AN224" s="11">
        <v>-19.318936999999998</v>
      </c>
      <c r="AO224" s="11">
        <v>0.47084100000000001</v>
      </c>
      <c r="AP224" s="18">
        <f t="shared" si="11"/>
        <v>2.3792131473127191E-2</v>
      </c>
      <c r="AQ224" s="11">
        <v>2.3792149999999999</v>
      </c>
      <c r="AS224" s="11" t="s">
        <v>76</v>
      </c>
      <c r="AT224" s="11">
        <v>215</v>
      </c>
      <c r="AU224" s="11">
        <v>-5.2806350000000002</v>
      </c>
      <c r="AV224" s="11">
        <v>-3.3061159999999998</v>
      </c>
      <c r="AW224" s="11">
        <v>1.9745189999999999</v>
      </c>
      <c r="AX224" s="11">
        <v>37.391691000000002</v>
      </c>
    </row>
    <row r="225" spans="21:50" x14ac:dyDescent="0.35">
      <c r="U225" s="11" t="s">
        <v>76</v>
      </c>
      <c r="V225" s="11">
        <v>303</v>
      </c>
      <c r="W225" s="11">
        <v>-10.03942</v>
      </c>
      <c r="X225" s="11">
        <v>-8.225123</v>
      </c>
      <c r="Y225" s="11">
        <v>1.814297</v>
      </c>
      <c r="Z225" s="18">
        <f t="shared" si="9"/>
        <v>0.18071731235469779</v>
      </c>
      <c r="AA225" s="11">
        <v>18.071728</v>
      </c>
      <c r="AC225" s="11" t="s">
        <v>78</v>
      </c>
      <c r="AD225" s="11">
        <v>1794</v>
      </c>
      <c r="AE225" s="11">
        <v>-2.5333049999999999</v>
      </c>
      <c r="AF225" s="11">
        <v>-5.9469060000000002</v>
      </c>
      <c r="AG225" s="11">
        <v>3.4136009999999999</v>
      </c>
      <c r="AH225" s="18">
        <f t="shared" si="10"/>
        <v>1.347489149549699</v>
      </c>
      <c r="AI225" s="11" t="s">
        <v>77</v>
      </c>
      <c r="AK225" s="11" t="s">
        <v>83</v>
      </c>
      <c r="AL225" s="11">
        <v>1386</v>
      </c>
      <c r="AM225" s="11">
        <v>-2.92422</v>
      </c>
      <c r="AN225" s="11">
        <v>-0.63757299999999995</v>
      </c>
      <c r="AO225" s="11">
        <v>2.2866469999999999</v>
      </c>
      <c r="AP225" s="18">
        <f t="shared" si="11"/>
        <v>0.78196818296844961</v>
      </c>
      <c r="AQ225" s="11">
        <v>78.196826999999999</v>
      </c>
      <c r="AS225" s="11" t="s">
        <v>78</v>
      </c>
      <c r="AT225" s="11">
        <v>216</v>
      </c>
      <c r="AU225" s="11">
        <v>-18.748624</v>
      </c>
      <c r="AV225" s="11">
        <v>-14.687863</v>
      </c>
      <c r="AW225" s="11">
        <v>4.0607610000000003</v>
      </c>
      <c r="AX225" s="11">
        <v>21.658981000000001</v>
      </c>
    </row>
    <row r="226" spans="21:50" x14ac:dyDescent="0.35">
      <c r="U226" s="11" t="s">
        <v>76</v>
      </c>
      <c r="V226" s="11">
        <v>305</v>
      </c>
      <c r="W226" s="11">
        <v>28.113204</v>
      </c>
      <c r="X226" s="11">
        <v>27.339409</v>
      </c>
      <c r="Y226" s="11">
        <v>0.77379500000000001</v>
      </c>
      <c r="Z226" s="18">
        <f t="shared" si="9"/>
        <v>2.7524255150711389E-2</v>
      </c>
      <c r="AA226" s="11">
        <v>2.752424</v>
      </c>
      <c r="AC226" s="11" t="s">
        <v>78</v>
      </c>
      <c r="AD226" s="11">
        <v>809</v>
      </c>
      <c r="AE226" s="11">
        <v>14.49053</v>
      </c>
      <c r="AF226" s="11">
        <v>11.070235</v>
      </c>
      <c r="AG226" s="11">
        <v>3.4202949999999999</v>
      </c>
      <c r="AH226" s="18">
        <f t="shared" si="10"/>
        <v>0.23603657009094905</v>
      </c>
      <c r="AI226" s="11">
        <v>23.603659</v>
      </c>
      <c r="AK226" s="11" t="s">
        <v>83</v>
      </c>
      <c r="AL226" s="11">
        <v>1390</v>
      </c>
      <c r="AM226" s="11">
        <v>-14.780421</v>
      </c>
      <c r="AN226" s="11">
        <v>-16.060773999999999</v>
      </c>
      <c r="AO226" s="11">
        <v>1.2803530000000001</v>
      </c>
      <c r="AP226" s="18">
        <f t="shared" si="11"/>
        <v>8.6624934431840606E-2</v>
      </c>
      <c r="AQ226" s="11">
        <v>8.6624940000000006</v>
      </c>
      <c r="AS226" s="11" t="s">
        <v>76</v>
      </c>
      <c r="AT226" s="11">
        <v>217</v>
      </c>
      <c r="AU226" s="11">
        <v>-13.083117</v>
      </c>
      <c r="AV226" s="11">
        <v>-14.573385</v>
      </c>
      <c r="AW226" s="11">
        <v>1.4902679999999999</v>
      </c>
      <c r="AX226" s="11">
        <v>11.390769000000001</v>
      </c>
    </row>
    <row r="227" spans="21:50" x14ac:dyDescent="0.35">
      <c r="U227" s="11" t="s">
        <v>76</v>
      </c>
      <c r="V227" s="11">
        <v>306</v>
      </c>
      <c r="W227" s="11">
        <v>-9.6050970000000007</v>
      </c>
      <c r="X227" s="11">
        <v>-11.939443000000001</v>
      </c>
      <c r="Y227" s="11">
        <v>2.334346</v>
      </c>
      <c r="Z227" s="18">
        <f t="shared" si="9"/>
        <v>0.24303200686052415</v>
      </c>
      <c r="AA227" s="11">
        <v>24.3032</v>
      </c>
      <c r="AC227" s="11" t="s">
        <v>78</v>
      </c>
      <c r="AD227" s="11">
        <v>1161</v>
      </c>
      <c r="AE227" s="11">
        <v>15.84313</v>
      </c>
      <c r="AF227" s="11">
        <v>12.348519</v>
      </c>
      <c r="AG227" s="11">
        <v>3.4946109999999999</v>
      </c>
      <c r="AH227" s="18">
        <f t="shared" si="10"/>
        <v>0.22057579531317359</v>
      </c>
      <c r="AI227" s="11">
        <v>22.057582</v>
      </c>
      <c r="AK227" s="11" t="s">
        <v>83</v>
      </c>
      <c r="AL227" s="11">
        <v>1398</v>
      </c>
      <c r="AM227" s="11">
        <v>-16.903936999999999</v>
      </c>
      <c r="AN227" s="11">
        <v>-12.238705</v>
      </c>
      <c r="AO227" s="11">
        <v>4.6652319999999996</v>
      </c>
      <c r="AP227" s="18">
        <f t="shared" si="11"/>
        <v>0.2759849377100731</v>
      </c>
      <c r="AQ227" s="11">
        <v>27.598493000000001</v>
      </c>
      <c r="AS227" s="11" t="s">
        <v>76</v>
      </c>
      <c r="AT227" s="11">
        <v>218</v>
      </c>
      <c r="AU227" s="11">
        <v>-9.5813170000000003</v>
      </c>
      <c r="AV227" s="11">
        <v>-14.387157999999999</v>
      </c>
      <c r="AW227" s="11">
        <v>4.8058420000000002</v>
      </c>
      <c r="AX227" s="11">
        <v>50.158470000000001</v>
      </c>
    </row>
    <row r="228" spans="21:50" x14ac:dyDescent="0.35">
      <c r="U228" s="11" t="s">
        <v>76</v>
      </c>
      <c r="V228" s="11">
        <v>307</v>
      </c>
      <c r="W228" s="11">
        <v>-0.28053899999999998</v>
      </c>
      <c r="X228" s="11">
        <v>2.9449930000000002</v>
      </c>
      <c r="Y228" s="11">
        <v>3.2255319999999998</v>
      </c>
      <c r="Z228" s="18">
        <f t="shared" si="9"/>
        <v>11.497624216240879</v>
      </c>
      <c r="AA228" s="11" t="s">
        <v>77</v>
      </c>
      <c r="AC228" s="11" t="s">
        <v>78</v>
      </c>
      <c r="AD228" s="11">
        <v>136</v>
      </c>
      <c r="AE228" s="11">
        <v>-11.630421</v>
      </c>
      <c r="AF228" s="11">
        <v>-15.133915999999999</v>
      </c>
      <c r="AG228" s="11">
        <v>3.503495</v>
      </c>
      <c r="AH228" s="18">
        <f t="shared" si="10"/>
        <v>0.30123544109022365</v>
      </c>
      <c r="AI228" s="11">
        <v>30.123546000000001</v>
      </c>
      <c r="AK228" s="11" t="s">
        <v>83</v>
      </c>
      <c r="AL228" s="11">
        <v>1404</v>
      </c>
      <c r="AM228" s="11">
        <v>-3.3330799999999998</v>
      </c>
      <c r="AN228" s="11">
        <v>-3.9929809999999999</v>
      </c>
      <c r="AO228" s="11">
        <v>0.65990199999999999</v>
      </c>
      <c r="AP228" s="18">
        <f t="shared" si="11"/>
        <v>0.19798564690916509</v>
      </c>
      <c r="AQ228" s="11">
        <v>19.798558</v>
      </c>
      <c r="AS228" s="11" t="s">
        <v>83</v>
      </c>
      <c r="AT228" s="11">
        <v>219</v>
      </c>
      <c r="AU228" s="11">
        <v>-5.5127090000000001</v>
      </c>
      <c r="AV228" s="11">
        <v>-11.900254</v>
      </c>
      <c r="AW228" s="11">
        <v>6.3875450000000003</v>
      </c>
      <c r="AX228" s="11" t="s">
        <v>77</v>
      </c>
    </row>
    <row r="229" spans="21:50" x14ac:dyDescent="0.35">
      <c r="U229" s="11" t="s">
        <v>76</v>
      </c>
      <c r="V229" s="11">
        <v>308</v>
      </c>
      <c r="W229" s="11">
        <v>8.1817489999999999</v>
      </c>
      <c r="X229" s="11">
        <v>5.0843170000000004</v>
      </c>
      <c r="Y229" s="11">
        <v>3.097432</v>
      </c>
      <c r="Z229" s="18">
        <f t="shared" si="9"/>
        <v>0.37857822331142155</v>
      </c>
      <c r="AA229" s="11">
        <v>37.857821999999999</v>
      </c>
      <c r="AC229" s="11" t="s">
        <v>78</v>
      </c>
      <c r="AD229" s="11">
        <v>1824</v>
      </c>
      <c r="AE229" s="11">
        <v>28.326957</v>
      </c>
      <c r="AF229" s="11">
        <v>24.815719999999999</v>
      </c>
      <c r="AG229" s="11">
        <v>3.5112369999999999</v>
      </c>
      <c r="AH229" s="18">
        <f t="shared" si="10"/>
        <v>0.123953907226957</v>
      </c>
      <c r="AI229" s="11">
        <v>12.395391999999999</v>
      </c>
      <c r="AK229" s="11" t="s">
        <v>83</v>
      </c>
      <c r="AL229" s="11">
        <v>1411</v>
      </c>
      <c r="AM229" s="11">
        <v>10.210421999999999</v>
      </c>
      <c r="AN229" s="11">
        <v>11.077574</v>
      </c>
      <c r="AO229" s="11">
        <v>0.86715200000000003</v>
      </c>
      <c r="AP229" s="18">
        <f t="shared" si="11"/>
        <v>8.4928125399714144E-2</v>
      </c>
      <c r="AQ229" s="11">
        <v>8.4928089999999994</v>
      </c>
      <c r="AS229" s="11" t="s">
        <v>76</v>
      </c>
      <c r="AT229" s="11">
        <v>220</v>
      </c>
      <c r="AU229" s="11">
        <v>6.4600479999999996</v>
      </c>
      <c r="AV229" s="11">
        <v>10.794733000000001</v>
      </c>
      <c r="AW229" s="11">
        <v>4.3346859999999996</v>
      </c>
      <c r="AX229" s="11">
        <v>67.099900000000005</v>
      </c>
    </row>
    <row r="230" spans="21:50" x14ac:dyDescent="0.35">
      <c r="U230" s="11" t="s">
        <v>76</v>
      </c>
      <c r="V230" s="11">
        <v>310</v>
      </c>
      <c r="W230" s="11">
        <v>-15.325613000000001</v>
      </c>
      <c r="X230" s="11">
        <v>-17.165141999999999</v>
      </c>
      <c r="Y230" s="11">
        <v>1.839529</v>
      </c>
      <c r="Z230" s="18">
        <f t="shared" si="9"/>
        <v>0.12002971757149289</v>
      </c>
      <c r="AA230" s="11">
        <v>12.002972</v>
      </c>
      <c r="AC230" s="11" t="s">
        <v>78</v>
      </c>
      <c r="AD230" s="11">
        <v>661</v>
      </c>
      <c r="AE230" s="11">
        <v>13.313891999999999</v>
      </c>
      <c r="AF230" s="11">
        <v>9.7842979999999997</v>
      </c>
      <c r="AG230" s="11">
        <v>3.5295939999999999</v>
      </c>
      <c r="AH230" s="18">
        <f t="shared" si="10"/>
        <v>0.26510610120616873</v>
      </c>
      <c r="AI230" s="11">
        <v>26.510611000000001</v>
      </c>
      <c r="AK230" s="11" t="s">
        <v>83</v>
      </c>
      <c r="AL230" s="11">
        <v>1412</v>
      </c>
      <c r="AM230" s="11">
        <v>-23.848081000000001</v>
      </c>
      <c r="AN230" s="11">
        <v>-16.439575000000001</v>
      </c>
      <c r="AO230" s="11">
        <v>7.408506</v>
      </c>
      <c r="AP230" s="18">
        <f t="shared" si="11"/>
        <v>0.31065417800283385</v>
      </c>
      <c r="AQ230" s="11">
        <v>31.06542</v>
      </c>
      <c r="AS230" s="11" t="s">
        <v>76</v>
      </c>
      <c r="AT230" s="11">
        <v>221</v>
      </c>
      <c r="AU230" s="11">
        <v>-3.0439059999999998</v>
      </c>
      <c r="AV230" s="11">
        <v>-2.546214</v>
      </c>
      <c r="AW230" s="11">
        <v>0.49769200000000002</v>
      </c>
      <c r="AX230" s="11">
        <v>16.350432999999999</v>
      </c>
    </row>
    <row r="231" spans="21:50" x14ac:dyDescent="0.35">
      <c r="U231" s="11" t="s">
        <v>76</v>
      </c>
      <c r="V231" s="11">
        <v>311</v>
      </c>
      <c r="W231" s="11">
        <v>-12.188596</v>
      </c>
      <c r="X231" s="11">
        <v>-11.747128</v>
      </c>
      <c r="Y231" s="11">
        <v>0.44146800000000003</v>
      </c>
      <c r="Z231" s="18">
        <f t="shared" si="9"/>
        <v>3.6219758206769676E-2</v>
      </c>
      <c r="AA231" s="11">
        <v>3.6219739999999998</v>
      </c>
      <c r="AC231" s="11" t="s">
        <v>78</v>
      </c>
      <c r="AD231" s="11">
        <v>1191</v>
      </c>
      <c r="AE231" s="11">
        <v>-9.8920250000000003</v>
      </c>
      <c r="AF231" s="11">
        <v>-6.3475450000000002</v>
      </c>
      <c r="AG231" s="11">
        <v>3.5444800000000001</v>
      </c>
      <c r="AH231" s="18">
        <f t="shared" si="10"/>
        <v>0.35831692701949297</v>
      </c>
      <c r="AI231" s="11">
        <v>35.831695000000003</v>
      </c>
      <c r="AK231" s="11" t="s">
        <v>83</v>
      </c>
      <c r="AL231" s="11">
        <v>1418</v>
      </c>
      <c r="AM231" s="11">
        <v>-0.57384999999999997</v>
      </c>
      <c r="AN231" s="11">
        <v>-1.448186</v>
      </c>
      <c r="AO231" s="11">
        <v>0.874336</v>
      </c>
      <c r="AP231" s="18">
        <f t="shared" si="11"/>
        <v>1.5236316110481833</v>
      </c>
      <c r="AQ231" s="11" t="s">
        <v>77</v>
      </c>
      <c r="AS231" s="11" t="s">
        <v>76</v>
      </c>
      <c r="AT231" s="11">
        <v>222</v>
      </c>
      <c r="AU231" s="11">
        <v>0.26799899999999999</v>
      </c>
      <c r="AV231" s="11">
        <v>-0.66548600000000002</v>
      </c>
      <c r="AW231" s="11">
        <v>0.93348500000000001</v>
      </c>
      <c r="AX231" s="11" t="s">
        <v>77</v>
      </c>
    </row>
    <row r="232" spans="21:50" x14ac:dyDescent="0.35">
      <c r="U232" s="11" t="s">
        <v>76</v>
      </c>
      <c r="V232" s="11">
        <v>313</v>
      </c>
      <c r="W232" s="11">
        <v>20.957697</v>
      </c>
      <c r="X232" s="11">
        <v>22.200983000000001</v>
      </c>
      <c r="Y232" s="11">
        <v>1.2432859999999999</v>
      </c>
      <c r="Z232" s="18">
        <f t="shared" si="9"/>
        <v>5.9323598389651302E-2</v>
      </c>
      <c r="AA232" s="11">
        <v>5.9323600000000001</v>
      </c>
      <c r="AC232" s="11" t="s">
        <v>78</v>
      </c>
      <c r="AD232" s="11">
        <v>1718</v>
      </c>
      <c r="AE232" s="11">
        <v>-12.596774999999999</v>
      </c>
      <c r="AF232" s="11">
        <v>-9.0052789999999998</v>
      </c>
      <c r="AG232" s="11">
        <v>3.5914959999999998</v>
      </c>
      <c r="AH232" s="18">
        <f t="shared" si="10"/>
        <v>0.28511234026169396</v>
      </c>
      <c r="AI232" s="11">
        <v>28.511234000000002</v>
      </c>
      <c r="AK232" s="11" t="s">
        <v>83</v>
      </c>
      <c r="AL232" s="11">
        <v>1428</v>
      </c>
      <c r="AM232" s="11">
        <v>-13.906898</v>
      </c>
      <c r="AN232" s="11">
        <v>-13.323525999999999</v>
      </c>
      <c r="AO232" s="11">
        <v>0.583372</v>
      </c>
      <c r="AP232" s="18">
        <f t="shared" si="11"/>
        <v>4.1948391366644092E-2</v>
      </c>
      <c r="AQ232" s="11">
        <v>4.1948400000000001</v>
      </c>
      <c r="AS232" s="11" t="s">
        <v>83</v>
      </c>
      <c r="AT232" s="11">
        <v>223</v>
      </c>
      <c r="AU232" s="11">
        <v>-16.113769000000001</v>
      </c>
      <c r="AV232" s="11">
        <v>-4.3233689999999996</v>
      </c>
      <c r="AW232" s="11">
        <v>11.7904</v>
      </c>
      <c r="AX232" s="11">
        <v>73.169725</v>
      </c>
    </row>
    <row r="233" spans="21:50" x14ac:dyDescent="0.35">
      <c r="U233" s="11" t="s">
        <v>76</v>
      </c>
      <c r="V233" s="11">
        <v>314</v>
      </c>
      <c r="W233" s="11">
        <v>-5.878978</v>
      </c>
      <c r="X233" s="11">
        <v>-4.2425430000000004</v>
      </c>
      <c r="Y233" s="11">
        <v>1.636436</v>
      </c>
      <c r="Z233" s="18">
        <f t="shared" si="9"/>
        <v>0.27835382272224868</v>
      </c>
      <c r="AA233" s="11">
        <v>27.835374000000002</v>
      </c>
      <c r="AC233" s="11" t="s">
        <v>78</v>
      </c>
      <c r="AD233" s="11">
        <v>940</v>
      </c>
      <c r="AE233" s="11">
        <v>14.810426</v>
      </c>
      <c r="AF233" s="11">
        <v>18.406606</v>
      </c>
      <c r="AG233" s="11">
        <v>3.5961799999999999</v>
      </c>
      <c r="AH233" s="18">
        <f t="shared" si="10"/>
        <v>0.24281408245785774</v>
      </c>
      <c r="AI233" s="11">
        <v>24.281407000000002</v>
      </c>
      <c r="AK233" s="11" t="s">
        <v>83</v>
      </c>
      <c r="AL233" s="11">
        <v>1433</v>
      </c>
      <c r="AM233" s="11">
        <v>10.173617</v>
      </c>
      <c r="AN233" s="11">
        <v>0.81700799999999996</v>
      </c>
      <c r="AO233" s="11">
        <v>9.3566090000000006</v>
      </c>
      <c r="AP233" s="18">
        <f t="shared" si="11"/>
        <v>0.9196934580887014</v>
      </c>
      <c r="AQ233" s="11">
        <v>91.969344000000007</v>
      </c>
      <c r="AS233" s="11" t="s">
        <v>76</v>
      </c>
      <c r="AT233" s="11">
        <v>224</v>
      </c>
      <c r="AU233" s="11">
        <v>-5.4434480000000001</v>
      </c>
      <c r="AV233" s="11">
        <v>-10.181393</v>
      </c>
      <c r="AW233" s="11">
        <v>4.7379449999999999</v>
      </c>
      <c r="AX233" s="11">
        <v>87.039396999999994</v>
      </c>
    </row>
    <row r="234" spans="21:50" x14ac:dyDescent="0.35">
      <c r="U234" s="11" t="s">
        <v>76</v>
      </c>
      <c r="V234" s="11">
        <v>315</v>
      </c>
      <c r="W234" s="11">
        <v>-7.4601759999999997</v>
      </c>
      <c r="X234" s="11">
        <v>-9.6786899999999996</v>
      </c>
      <c r="Y234" s="11">
        <v>2.218515</v>
      </c>
      <c r="Z234" s="18">
        <f t="shared" si="9"/>
        <v>0.29738105374457657</v>
      </c>
      <c r="AA234" s="11">
        <v>29.738105999999998</v>
      </c>
      <c r="AC234" s="11" t="s">
        <v>78</v>
      </c>
      <c r="AD234" s="11">
        <v>1465</v>
      </c>
      <c r="AE234" s="11">
        <v>-26.664486</v>
      </c>
      <c r="AF234" s="11">
        <v>-23.064063000000001</v>
      </c>
      <c r="AG234" s="11">
        <v>3.6004230000000002</v>
      </c>
      <c r="AH234" s="18">
        <f t="shared" si="10"/>
        <v>0.1350269043251012</v>
      </c>
      <c r="AI234" s="11">
        <v>13.502691</v>
      </c>
      <c r="AK234" s="11" t="s">
        <v>83</v>
      </c>
      <c r="AL234" s="11">
        <v>1439</v>
      </c>
      <c r="AM234" s="11">
        <v>35.853558999999997</v>
      </c>
      <c r="AN234" s="11">
        <v>28.318664999999999</v>
      </c>
      <c r="AO234" s="11">
        <v>7.5348940000000004</v>
      </c>
      <c r="AP234" s="18">
        <f t="shared" si="11"/>
        <v>0.21015749092021802</v>
      </c>
      <c r="AQ234" s="11">
        <v>21.015749</v>
      </c>
      <c r="AS234" s="11" t="s">
        <v>78</v>
      </c>
      <c r="AT234" s="11">
        <v>225</v>
      </c>
      <c r="AU234" s="11">
        <v>-5.3234269999999997</v>
      </c>
      <c r="AV234" s="11">
        <v>-7.1298260000000004</v>
      </c>
      <c r="AW234" s="11">
        <v>1.8063990000000001</v>
      </c>
      <c r="AX234" s="11">
        <v>33.933014</v>
      </c>
    </row>
    <row r="235" spans="21:50" x14ac:dyDescent="0.35">
      <c r="U235" s="11" t="s">
        <v>76</v>
      </c>
      <c r="V235" s="11">
        <v>317</v>
      </c>
      <c r="W235" s="11">
        <v>-15.965579</v>
      </c>
      <c r="X235" s="11">
        <v>-17.121891999999999</v>
      </c>
      <c r="Y235" s="11">
        <v>1.1563129999999999</v>
      </c>
      <c r="Z235" s="18">
        <f t="shared" si="9"/>
        <v>7.2425372108333802E-2</v>
      </c>
      <c r="AA235" s="11">
        <v>7.2425360000000003</v>
      </c>
      <c r="AC235" s="11" t="s">
        <v>78</v>
      </c>
      <c r="AD235" s="11">
        <v>1591</v>
      </c>
      <c r="AE235" s="11">
        <v>-7.1119260000000004</v>
      </c>
      <c r="AF235" s="11">
        <v>-3.5058379999999998</v>
      </c>
      <c r="AG235" s="11">
        <v>3.606087</v>
      </c>
      <c r="AH235" s="18">
        <f t="shared" si="10"/>
        <v>0.5070478798570176</v>
      </c>
      <c r="AI235" s="11">
        <v>50.704796999999999</v>
      </c>
      <c r="AK235" s="11" t="s">
        <v>83</v>
      </c>
      <c r="AL235" s="11">
        <v>1444</v>
      </c>
      <c r="AM235" s="11">
        <v>0.25998900000000003</v>
      </c>
      <c r="AN235" s="11">
        <v>0.53214899999999998</v>
      </c>
      <c r="AO235" s="11">
        <v>0.27215899999999998</v>
      </c>
      <c r="AP235" s="18">
        <f t="shared" si="11"/>
        <v>1.0468096727169225</v>
      </c>
      <c r="AQ235" s="11" t="s">
        <v>77</v>
      </c>
      <c r="AS235" s="11" t="s">
        <v>76</v>
      </c>
      <c r="AT235" s="11">
        <v>226</v>
      </c>
      <c r="AU235" s="11">
        <v>0.13137099999999999</v>
      </c>
      <c r="AV235" s="11">
        <v>-1.4877689999999999</v>
      </c>
      <c r="AW235" s="11">
        <v>1.61914</v>
      </c>
      <c r="AX235" s="11" t="s">
        <v>77</v>
      </c>
    </row>
    <row r="236" spans="21:50" x14ac:dyDescent="0.35">
      <c r="U236" s="11" t="s">
        <v>76</v>
      </c>
      <c r="V236" s="11">
        <v>318</v>
      </c>
      <c r="W236" s="11">
        <v>-7.6639889999999999</v>
      </c>
      <c r="X236" s="11">
        <v>-12.011272</v>
      </c>
      <c r="Y236" s="11">
        <v>4.347283</v>
      </c>
      <c r="Z236" s="18">
        <f t="shared" si="9"/>
        <v>0.56723502604192155</v>
      </c>
      <c r="AA236" s="11">
        <v>56.723495</v>
      </c>
      <c r="AC236" s="11" t="s">
        <v>78</v>
      </c>
      <c r="AD236" s="11">
        <v>1552</v>
      </c>
      <c r="AE236" s="11">
        <v>0.36289300000000002</v>
      </c>
      <c r="AF236" s="11">
        <v>-3.245225</v>
      </c>
      <c r="AG236" s="11">
        <v>3.6081180000000002</v>
      </c>
      <c r="AH236" s="18">
        <f t="shared" si="10"/>
        <v>9.9426497617755096</v>
      </c>
      <c r="AI236" s="11" t="s">
        <v>77</v>
      </c>
      <c r="AK236" s="11" t="s">
        <v>83</v>
      </c>
      <c r="AL236" s="11">
        <v>1452</v>
      </c>
      <c r="AM236" s="11">
        <v>12.259676000000001</v>
      </c>
      <c r="AN236" s="11">
        <v>10.825811</v>
      </c>
      <c r="AO236" s="11">
        <v>1.4338649999999999</v>
      </c>
      <c r="AP236" s="18">
        <f t="shared" si="11"/>
        <v>0.11695782172383673</v>
      </c>
      <c r="AQ236" s="11">
        <v>11.695781</v>
      </c>
      <c r="AS236" s="11" t="s">
        <v>76</v>
      </c>
      <c r="AT236" s="11">
        <v>227</v>
      </c>
      <c r="AU236" s="11">
        <v>-4.4791879999999997</v>
      </c>
      <c r="AV236" s="11">
        <v>-5.9008029999999998</v>
      </c>
      <c r="AW236" s="11">
        <v>1.4216139999999999</v>
      </c>
      <c r="AX236" s="11">
        <v>31.738209999999999</v>
      </c>
    </row>
    <row r="237" spans="21:50" x14ac:dyDescent="0.35">
      <c r="U237" s="11" t="s">
        <v>76</v>
      </c>
      <c r="V237" s="11">
        <v>319</v>
      </c>
      <c r="W237" s="11">
        <v>34.256090999999998</v>
      </c>
      <c r="X237" s="11">
        <v>30.130374</v>
      </c>
      <c r="Y237" s="11">
        <v>4.1257169999999999</v>
      </c>
      <c r="Z237" s="18">
        <f t="shared" si="9"/>
        <v>0.12043747198126022</v>
      </c>
      <c r="AA237" s="11">
        <v>12.043747</v>
      </c>
      <c r="AC237" s="11" t="s">
        <v>78</v>
      </c>
      <c r="AD237" s="11">
        <v>571</v>
      </c>
      <c r="AE237" s="11">
        <v>-21.234694000000001</v>
      </c>
      <c r="AF237" s="11">
        <v>-24.857918000000002</v>
      </c>
      <c r="AG237" s="11">
        <v>3.623224</v>
      </c>
      <c r="AH237" s="18">
        <f t="shared" si="10"/>
        <v>0.1706275588430895</v>
      </c>
      <c r="AI237" s="11">
        <v>17.062754000000002</v>
      </c>
      <c r="AK237" s="11" t="s">
        <v>83</v>
      </c>
      <c r="AL237" s="11">
        <v>1455</v>
      </c>
      <c r="AM237" s="11">
        <v>12.757087</v>
      </c>
      <c r="AN237" s="11">
        <v>35.952736999999999</v>
      </c>
      <c r="AO237" s="11">
        <v>23.195650000000001</v>
      </c>
      <c r="AP237" s="18">
        <f t="shared" si="11"/>
        <v>1.8182560015464346</v>
      </c>
      <c r="AQ237" s="11" t="s">
        <v>77</v>
      </c>
      <c r="AS237" s="11" t="s">
        <v>76</v>
      </c>
      <c r="AT237" s="11">
        <v>228</v>
      </c>
      <c r="AU237" s="11">
        <v>-5.3932089999999997</v>
      </c>
      <c r="AV237" s="11">
        <v>-4.3059219999999998</v>
      </c>
      <c r="AW237" s="11">
        <v>1.0872869999999999</v>
      </c>
      <c r="AX237" s="11">
        <v>20.16029</v>
      </c>
    </row>
    <row r="238" spans="21:50" x14ac:dyDescent="0.35">
      <c r="U238" s="11" t="s">
        <v>76</v>
      </c>
      <c r="V238" s="11">
        <v>321</v>
      </c>
      <c r="W238" s="11">
        <v>14.551411999999999</v>
      </c>
      <c r="X238" s="11">
        <v>17.694413999999998</v>
      </c>
      <c r="Y238" s="11">
        <v>3.1430020000000001</v>
      </c>
      <c r="Z238" s="18">
        <f t="shared" si="9"/>
        <v>0.21599292219889041</v>
      </c>
      <c r="AA238" s="11">
        <v>21.599288999999999</v>
      </c>
      <c r="AC238" s="11" t="s">
        <v>78</v>
      </c>
      <c r="AD238" s="11">
        <v>513</v>
      </c>
      <c r="AE238" s="11">
        <v>-14.882244999999999</v>
      </c>
      <c r="AF238" s="11">
        <v>-18.546081999999998</v>
      </c>
      <c r="AG238" s="11">
        <v>3.663837</v>
      </c>
      <c r="AH238" s="18">
        <f t="shared" si="10"/>
        <v>0.24618846148548154</v>
      </c>
      <c r="AI238" s="11">
        <v>24.618849000000001</v>
      </c>
      <c r="AK238" s="11" t="s">
        <v>83</v>
      </c>
      <c r="AL238" s="11">
        <v>1462</v>
      </c>
      <c r="AM238" s="11">
        <v>-10.427460999999999</v>
      </c>
      <c r="AN238" s="11">
        <v>-14.211342</v>
      </c>
      <c r="AO238" s="11">
        <v>3.783881</v>
      </c>
      <c r="AP238" s="18">
        <f t="shared" si="11"/>
        <v>0.36287654300505179</v>
      </c>
      <c r="AQ238" s="11">
        <v>36.287650999999997</v>
      </c>
      <c r="AS238" s="11" t="s">
        <v>78</v>
      </c>
      <c r="AT238" s="11">
        <v>229</v>
      </c>
      <c r="AU238" s="11">
        <v>17.833036</v>
      </c>
      <c r="AV238" s="11">
        <v>7.8098169999999998</v>
      </c>
      <c r="AW238" s="11">
        <v>10.023218999999999</v>
      </c>
      <c r="AX238" s="11">
        <v>56.205900999999997</v>
      </c>
    </row>
    <row r="239" spans="21:50" x14ac:dyDescent="0.35">
      <c r="U239" s="11" t="s">
        <v>76</v>
      </c>
      <c r="V239" s="11">
        <v>322</v>
      </c>
      <c r="W239" s="11">
        <v>-8.7480000000000002E-2</v>
      </c>
      <c r="X239" s="11">
        <v>-0.46637200000000001</v>
      </c>
      <c r="Y239" s="11">
        <v>0.37889200000000001</v>
      </c>
      <c r="Z239" s="18">
        <f t="shared" si="9"/>
        <v>4.3311842706904438</v>
      </c>
      <c r="AA239" s="11" t="s">
        <v>77</v>
      </c>
      <c r="AC239" s="11" t="s">
        <v>78</v>
      </c>
      <c r="AD239" s="11">
        <v>445</v>
      </c>
      <c r="AE239" s="11">
        <v>39.247107999999997</v>
      </c>
      <c r="AF239" s="11">
        <v>35.574207999999999</v>
      </c>
      <c r="AG239" s="11">
        <v>3.6728999999999998</v>
      </c>
      <c r="AH239" s="18">
        <f t="shared" si="10"/>
        <v>9.3583965473328631E-2</v>
      </c>
      <c r="AI239" s="11">
        <v>9.3583960000000008</v>
      </c>
      <c r="AK239" s="11" t="s">
        <v>83</v>
      </c>
      <c r="AL239" s="11">
        <v>1466</v>
      </c>
      <c r="AM239" s="11">
        <v>-24.910792000000001</v>
      </c>
      <c r="AN239" s="11">
        <v>-23.052633</v>
      </c>
      <c r="AO239" s="11">
        <v>1.8581589999999999</v>
      </c>
      <c r="AP239" s="18">
        <f t="shared" si="11"/>
        <v>7.4592530016709221E-2</v>
      </c>
      <c r="AQ239" s="11">
        <v>7.4592530000000004</v>
      </c>
      <c r="AS239" s="11" t="s">
        <v>76</v>
      </c>
      <c r="AT239" s="11">
        <v>230</v>
      </c>
      <c r="AU239" s="11">
        <v>10.987539</v>
      </c>
      <c r="AV239" s="11">
        <v>7.6860229999999996</v>
      </c>
      <c r="AW239" s="11">
        <v>3.3015159999999999</v>
      </c>
      <c r="AX239" s="11">
        <v>30.047823999999999</v>
      </c>
    </row>
    <row r="240" spans="21:50" x14ac:dyDescent="0.35">
      <c r="U240" s="11" t="s">
        <v>76</v>
      </c>
      <c r="V240" s="11">
        <v>324</v>
      </c>
      <c r="W240" s="11">
        <v>1.8804380000000001</v>
      </c>
      <c r="X240" s="11">
        <v>-1.7365409999999999</v>
      </c>
      <c r="Y240" s="11">
        <v>3.616978</v>
      </c>
      <c r="Z240" s="18">
        <f t="shared" si="9"/>
        <v>1.9234763390231424</v>
      </c>
      <c r="AA240" s="11" t="s">
        <v>77</v>
      </c>
      <c r="AC240" s="11" t="s">
        <v>78</v>
      </c>
      <c r="AD240" s="11">
        <v>1299</v>
      </c>
      <c r="AE240" s="11">
        <v>13.196581</v>
      </c>
      <c r="AF240" s="11">
        <v>9.4802510000000009</v>
      </c>
      <c r="AG240" s="11">
        <v>3.7163300000000001</v>
      </c>
      <c r="AH240" s="18">
        <f t="shared" si="10"/>
        <v>0.28161309357325204</v>
      </c>
      <c r="AI240" s="11">
        <v>28.161311000000001</v>
      </c>
      <c r="AK240" s="11" t="s">
        <v>83</v>
      </c>
      <c r="AL240" s="11">
        <v>1476</v>
      </c>
      <c r="AM240" s="11">
        <v>-12.837885</v>
      </c>
      <c r="AN240" s="11">
        <v>-11.041548000000001</v>
      </c>
      <c r="AO240" s="11">
        <v>1.7963370000000001</v>
      </c>
      <c r="AP240" s="18">
        <f t="shared" si="11"/>
        <v>0.13992468385563511</v>
      </c>
      <c r="AQ240" s="11">
        <v>13.992464999999999</v>
      </c>
      <c r="AS240" s="11" t="s">
        <v>76</v>
      </c>
      <c r="AT240" s="11">
        <v>231</v>
      </c>
      <c r="AU240" s="11">
        <v>13.902872</v>
      </c>
      <c r="AV240" s="11">
        <v>8.219989</v>
      </c>
      <c r="AW240" s="11">
        <v>5.6828830000000004</v>
      </c>
      <c r="AX240" s="11">
        <v>40.875602999999998</v>
      </c>
    </row>
    <row r="241" spans="21:50" x14ac:dyDescent="0.35">
      <c r="U241" s="11" t="s">
        <v>76</v>
      </c>
      <c r="V241" s="11">
        <v>325</v>
      </c>
      <c r="W241" s="11">
        <v>21.485220000000002</v>
      </c>
      <c r="X241" s="11">
        <v>23.320976000000002</v>
      </c>
      <c r="Y241" s="11">
        <v>1.8357559999999999</v>
      </c>
      <c r="Z241" s="18">
        <f t="shared" si="9"/>
        <v>8.5442736914027401E-2</v>
      </c>
      <c r="AA241" s="11">
        <v>8.5442739999999997</v>
      </c>
      <c r="AC241" s="11" t="s">
        <v>78</v>
      </c>
      <c r="AD241" s="11">
        <v>1215</v>
      </c>
      <c r="AE241" s="11">
        <v>-0.89038600000000001</v>
      </c>
      <c r="AF241" s="11">
        <v>2.8607490000000002</v>
      </c>
      <c r="AG241" s="11">
        <v>3.751134</v>
      </c>
      <c r="AH241" s="18">
        <f t="shared" si="10"/>
        <v>4.2129301224412785</v>
      </c>
      <c r="AI241" s="11" t="s">
        <v>77</v>
      </c>
      <c r="AK241" s="11" t="s">
        <v>83</v>
      </c>
      <c r="AL241" s="11">
        <v>1479</v>
      </c>
      <c r="AM241" s="11">
        <v>0.78847100000000003</v>
      </c>
      <c r="AN241" s="11">
        <v>1.797396</v>
      </c>
      <c r="AO241" s="11">
        <v>1.0089250000000001</v>
      </c>
      <c r="AP241" s="18">
        <f t="shared" si="11"/>
        <v>1.2795968399598718</v>
      </c>
      <c r="AQ241" s="11" t="s">
        <v>77</v>
      </c>
      <c r="AS241" s="11" t="s">
        <v>76</v>
      </c>
      <c r="AT241" s="11">
        <v>232</v>
      </c>
      <c r="AU241" s="11">
        <v>-7.9562730000000004</v>
      </c>
      <c r="AV241" s="11">
        <v>-7.709937</v>
      </c>
      <c r="AW241" s="11">
        <v>0.246335</v>
      </c>
      <c r="AX241" s="11">
        <v>3.0961129999999999</v>
      </c>
    </row>
    <row r="242" spans="21:50" x14ac:dyDescent="0.35">
      <c r="U242" s="11" t="s">
        <v>76</v>
      </c>
      <c r="V242" s="11">
        <v>327</v>
      </c>
      <c r="W242" s="11">
        <v>2.353793</v>
      </c>
      <c r="X242" s="11">
        <v>1.8407260000000001</v>
      </c>
      <c r="Y242" s="11">
        <v>0.51306700000000005</v>
      </c>
      <c r="Z242" s="18">
        <f t="shared" si="9"/>
        <v>0.21797456275891722</v>
      </c>
      <c r="AA242" s="11">
        <v>21.797464999999999</v>
      </c>
      <c r="AC242" s="11" t="s">
        <v>78</v>
      </c>
      <c r="AD242" s="11">
        <v>1992</v>
      </c>
      <c r="AE242" s="11">
        <v>-3.9372370000000001</v>
      </c>
      <c r="AF242" s="11">
        <v>-7.6918470000000001</v>
      </c>
      <c r="AG242" s="11">
        <v>3.75461</v>
      </c>
      <c r="AH242" s="18">
        <f t="shared" si="10"/>
        <v>0.95361544148853628</v>
      </c>
      <c r="AI242" s="11">
        <v>95.361545000000007</v>
      </c>
      <c r="AK242" s="11" t="s">
        <v>83</v>
      </c>
      <c r="AL242" s="11">
        <v>1488</v>
      </c>
      <c r="AM242" s="11">
        <v>21.184045000000001</v>
      </c>
      <c r="AN242" s="11">
        <v>12.410416</v>
      </c>
      <c r="AO242" s="11">
        <v>8.7736289999999997</v>
      </c>
      <c r="AP242" s="18">
        <f t="shared" si="11"/>
        <v>0.41416212059594848</v>
      </c>
      <c r="AQ242" s="11">
        <v>41.416210999999997</v>
      </c>
      <c r="AS242" s="11" t="s">
        <v>76</v>
      </c>
      <c r="AT242" s="11">
        <v>233</v>
      </c>
      <c r="AU242" s="11">
        <v>-14.635032000000001</v>
      </c>
      <c r="AV242" s="11">
        <v>-15.406708999999999</v>
      </c>
      <c r="AW242" s="11">
        <v>0.77167699999999995</v>
      </c>
      <c r="AX242" s="11">
        <v>5.272805</v>
      </c>
    </row>
    <row r="243" spans="21:50" x14ac:dyDescent="0.35">
      <c r="U243" s="11" t="s">
        <v>76</v>
      </c>
      <c r="V243" s="11">
        <v>328</v>
      </c>
      <c r="W243" s="11">
        <v>-10.383350999999999</v>
      </c>
      <c r="X243" s="11">
        <v>-11.847533</v>
      </c>
      <c r="Y243" s="11">
        <v>1.4641820000000001</v>
      </c>
      <c r="Z243" s="18">
        <f t="shared" si="9"/>
        <v>0.14101247275566436</v>
      </c>
      <c r="AA243" s="11">
        <v>14.101248999999999</v>
      </c>
      <c r="AC243" s="11" t="s">
        <v>78</v>
      </c>
      <c r="AD243" s="11">
        <v>894</v>
      </c>
      <c r="AE243" s="11">
        <v>-8.9655710000000006</v>
      </c>
      <c r="AF243" s="11">
        <v>-12.80029</v>
      </c>
      <c r="AG243" s="11">
        <v>3.8347180000000001</v>
      </c>
      <c r="AH243" s="18">
        <f t="shared" si="10"/>
        <v>0.42771598150301859</v>
      </c>
      <c r="AI243" s="11">
        <v>42.771599999999999</v>
      </c>
      <c r="AK243" s="11" t="s">
        <v>83</v>
      </c>
      <c r="AL243" s="11">
        <v>1491</v>
      </c>
      <c r="AM243" s="11">
        <v>-9.5091999999999996E-2</v>
      </c>
      <c r="AN243" s="11">
        <v>-1.084014</v>
      </c>
      <c r="AO243" s="11">
        <v>0.988923</v>
      </c>
      <c r="AP243" s="18">
        <f t="shared" si="11"/>
        <v>10.399644554746983</v>
      </c>
      <c r="AQ243" s="11" t="s">
        <v>77</v>
      </c>
      <c r="AS243" s="11" t="s">
        <v>83</v>
      </c>
      <c r="AT243" s="11">
        <v>234</v>
      </c>
      <c r="AU243" s="11">
        <v>-6.2907460000000004</v>
      </c>
      <c r="AV243" s="11">
        <v>-7.4207510000000001</v>
      </c>
      <c r="AW243" s="11">
        <v>1.1300049999999999</v>
      </c>
      <c r="AX243" s="11">
        <v>17.962968</v>
      </c>
    </row>
    <row r="244" spans="21:50" x14ac:dyDescent="0.35">
      <c r="U244" s="11" t="s">
        <v>76</v>
      </c>
      <c r="V244" s="11">
        <v>329</v>
      </c>
      <c r="W244" s="11">
        <v>-2.7283599999999999</v>
      </c>
      <c r="X244" s="11">
        <v>-3.7072500000000002</v>
      </c>
      <c r="Y244" s="11">
        <v>0.97889000000000004</v>
      </c>
      <c r="Z244" s="18">
        <f t="shared" si="9"/>
        <v>0.35878329839170786</v>
      </c>
      <c r="AA244" s="11">
        <v>35.878309999999999</v>
      </c>
      <c r="AC244" s="11" t="s">
        <v>78</v>
      </c>
      <c r="AD244" s="11">
        <v>1114</v>
      </c>
      <c r="AE244" s="11">
        <v>-13.603337</v>
      </c>
      <c r="AF244" s="11">
        <v>-17.457888000000001</v>
      </c>
      <c r="AG244" s="11">
        <v>3.8545509999999998</v>
      </c>
      <c r="AH244" s="18">
        <f t="shared" si="10"/>
        <v>0.28335334190426953</v>
      </c>
      <c r="AI244" s="11">
        <v>28.335332000000001</v>
      </c>
      <c r="AK244" s="11" t="s">
        <v>83</v>
      </c>
      <c r="AL244" s="11">
        <v>1500</v>
      </c>
      <c r="AM244" s="11">
        <v>45.798724999999997</v>
      </c>
      <c r="AN244" s="11">
        <v>36.955514999999998</v>
      </c>
      <c r="AO244" s="11">
        <v>8.8432099999999991</v>
      </c>
      <c r="AP244" s="18">
        <f t="shared" si="11"/>
        <v>0.19308856305497588</v>
      </c>
      <c r="AQ244" s="11">
        <v>19.308855000000001</v>
      </c>
      <c r="AS244" s="11" t="s">
        <v>76</v>
      </c>
      <c r="AT244" s="11">
        <v>235</v>
      </c>
      <c r="AU244" s="11">
        <v>-10.159632999999999</v>
      </c>
      <c r="AV244" s="11">
        <v>-5.3439509999999997</v>
      </c>
      <c r="AW244" s="11">
        <v>4.8156819999999998</v>
      </c>
      <c r="AX244" s="11">
        <v>47.400162000000002</v>
      </c>
    </row>
    <row r="245" spans="21:50" x14ac:dyDescent="0.35">
      <c r="U245" s="11" t="s">
        <v>76</v>
      </c>
      <c r="V245" s="11">
        <v>330</v>
      </c>
      <c r="W245" s="11">
        <v>26.737461</v>
      </c>
      <c r="X245" s="11">
        <v>30.182189000000001</v>
      </c>
      <c r="Y245" s="11">
        <v>3.444728</v>
      </c>
      <c r="Z245" s="18">
        <f t="shared" si="9"/>
        <v>0.12883526973634482</v>
      </c>
      <c r="AA245" s="11">
        <v>12.883526</v>
      </c>
      <c r="AC245" s="11" t="s">
        <v>78</v>
      </c>
      <c r="AD245" s="11">
        <v>1950</v>
      </c>
      <c r="AE245" s="11">
        <v>4.9655649999999998</v>
      </c>
      <c r="AF245" s="11">
        <v>1.040897</v>
      </c>
      <c r="AG245" s="11">
        <v>3.924668</v>
      </c>
      <c r="AH245" s="18">
        <f t="shared" si="10"/>
        <v>0.79037692588859476</v>
      </c>
      <c r="AI245" s="11">
        <v>79.037699000000003</v>
      </c>
      <c r="AK245" s="11" t="s">
        <v>83</v>
      </c>
      <c r="AL245" s="11">
        <v>1504</v>
      </c>
      <c r="AM245" s="11">
        <v>-10.812472</v>
      </c>
      <c r="AN245" s="11">
        <v>-11.083375999999999</v>
      </c>
      <c r="AO245" s="11">
        <v>0.27090399999999998</v>
      </c>
      <c r="AP245" s="18">
        <f t="shared" si="11"/>
        <v>2.5054770084028889E-2</v>
      </c>
      <c r="AQ245" s="11">
        <v>2.5054729999999998</v>
      </c>
      <c r="AS245" s="11" t="s">
        <v>76</v>
      </c>
      <c r="AT245" s="11">
        <v>236</v>
      </c>
      <c r="AU245" s="11">
        <v>-13.288494</v>
      </c>
      <c r="AV245" s="11">
        <v>-11.379784000000001</v>
      </c>
      <c r="AW245" s="11">
        <v>1.9087099999999999</v>
      </c>
      <c r="AX245" s="11">
        <v>14.363633</v>
      </c>
    </row>
    <row r="246" spans="21:50" x14ac:dyDescent="0.35">
      <c r="U246" s="11" t="s">
        <v>76</v>
      </c>
      <c r="V246" s="11">
        <v>331</v>
      </c>
      <c r="W246" s="11">
        <v>8.7039460000000002</v>
      </c>
      <c r="X246" s="11">
        <v>10.836876</v>
      </c>
      <c r="Y246" s="11">
        <v>2.1329310000000001</v>
      </c>
      <c r="Z246" s="18">
        <f t="shared" si="9"/>
        <v>0.24505333557905806</v>
      </c>
      <c r="AA246" s="11">
        <v>24.505330000000001</v>
      </c>
      <c r="AC246" s="11" t="s">
        <v>78</v>
      </c>
      <c r="AD246" s="11">
        <v>1313</v>
      </c>
      <c r="AE246" s="11">
        <v>-20.393013</v>
      </c>
      <c r="AF246" s="11">
        <v>-16.430204</v>
      </c>
      <c r="AG246" s="11">
        <v>3.962809</v>
      </c>
      <c r="AH246" s="18">
        <f t="shared" si="10"/>
        <v>0.19432189838745262</v>
      </c>
      <c r="AI246" s="11">
        <v>19.432192000000001</v>
      </c>
      <c r="AK246" s="11" t="s">
        <v>83</v>
      </c>
      <c r="AL246" s="11">
        <v>1511</v>
      </c>
      <c r="AM246" s="11">
        <v>-17.201609999999999</v>
      </c>
      <c r="AN246" s="11">
        <v>-19.975283000000001</v>
      </c>
      <c r="AO246" s="11">
        <v>2.7736730000000001</v>
      </c>
      <c r="AP246" s="18">
        <f t="shared" si="11"/>
        <v>0.16124496486084736</v>
      </c>
      <c r="AQ246" s="11">
        <v>16.124497000000002</v>
      </c>
      <c r="AS246" s="11" t="s">
        <v>78</v>
      </c>
      <c r="AT246" s="11">
        <v>237</v>
      </c>
      <c r="AU246" s="11">
        <v>-1.521949</v>
      </c>
      <c r="AV246" s="11">
        <v>-3.9417819999999999</v>
      </c>
      <c r="AW246" s="11">
        <v>2.4198330000000001</v>
      </c>
      <c r="AX246" s="11" t="s">
        <v>77</v>
      </c>
    </row>
    <row r="247" spans="21:50" x14ac:dyDescent="0.35">
      <c r="U247" s="11" t="s">
        <v>76</v>
      </c>
      <c r="V247" s="11">
        <v>332</v>
      </c>
      <c r="W247" s="11">
        <v>-25.779007</v>
      </c>
      <c r="X247" s="11">
        <v>-22.392196999999999</v>
      </c>
      <c r="Y247" s="11">
        <v>3.3868100000000001</v>
      </c>
      <c r="Z247" s="18">
        <f t="shared" si="9"/>
        <v>0.13137860585553199</v>
      </c>
      <c r="AA247" s="11">
        <v>13.137862</v>
      </c>
      <c r="AC247" s="11" t="s">
        <v>78</v>
      </c>
      <c r="AD247" s="11">
        <v>1352</v>
      </c>
      <c r="AE247" s="11">
        <v>-15.510429</v>
      </c>
      <c r="AF247" s="11">
        <v>-11.512013</v>
      </c>
      <c r="AG247" s="11">
        <v>3.9984160000000002</v>
      </c>
      <c r="AH247" s="18">
        <f t="shared" si="10"/>
        <v>0.2577888722484723</v>
      </c>
      <c r="AI247" s="11">
        <v>25.778884000000001</v>
      </c>
      <c r="AK247" s="11" t="s">
        <v>83</v>
      </c>
      <c r="AL247" s="11">
        <v>1515</v>
      </c>
      <c r="AM247" s="11">
        <v>4.7124980000000001</v>
      </c>
      <c r="AN247" s="11">
        <v>-2.8617279999999998</v>
      </c>
      <c r="AO247" s="11">
        <v>7.5742269999999996</v>
      </c>
      <c r="AP247" s="18">
        <f t="shared" si="11"/>
        <v>1.6072637060005117</v>
      </c>
      <c r="AQ247" s="11" t="s">
        <v>77</v>
      </c>
      <c r="AS247" s="11" t="s">
        <v>76</v>
      </c>
      <c r="AT247" s="11">
        <v>238</v>
      </c>
      <c r="AU247" s="11">
        <v>11.174134</v>
      </c>
      <c r="AV247" s="11">
        <v>8.4101189999999999</v>
      </c>
      <c r="AW247" s="11">
        <v>2.7640150000000001</v>
      </c>
      <c r="AX247" s="11">
        <v>24.735834000000001</v>
      </c>
    </row>
    <row r="248" spans="21:50" x14ac:dyDescent="0.35">
      <c r="U248" s="11" t="s">
        <v>76</v>
      </c>
      <c r="V248" s="11">
        <v>335</v>
      </c>
      <c r="W248" s="11">
        <v>2.922301</v>
      </c>
      <c r="X248" s="11">
        <v>1.856223</v>
      </c>
      <c r="Y248" s="11">
        <v>1.0660769999999999</v>
      </c>
      <c r="Z248" s="18">
        <f t="shared" si="9"/>
        <v>0.36480738979318006</v>
      </c>
      <c r="AA248" s="11">
        <v>36.480752000000003</v>
      </c>
      <c r="AC248" s="11" t="s">
        <v>78</v>
      </c>
      <c r="AD248" s="11">
        <v>246</v>
      </c>
      <c r="AE248" s="11">
        <v>-17.695605</v>
      </c>
      <c r="AF248" s="11">
        <v>-13.679919</v>
      </c>
      <c r="AG248" s="11">
        <v>4.0156859999999996</v>
      </c>
      <c r="AH248" s="18">
        <f t="shared" si="10"/>
        <v>0.22693126344083739</v>
      </c>
      <c r="AI248" s="11">
        <v>22.693127</v>
      </c>
      <c r="AK248" s="11" t="s">
        <v>83</v>
      </c>
      <c r="AL248" s="11">
        <v>1522</v>
      </c>
      <c r="AM248" s="11">
        <v>12.889227999999999</v>
      </c>
      <c r="AN248" s="11">
        <v>16.370816000000001</v>
      </c>
      <c r="AO248" s="11">
        <v>3.4815879999999999</v>
      </c>
      <c r="AP248" s="18">
        <f t="shared" si="11"/>
        <v>0.27011610004881598</v>
      </c>
      <c r="AQ248" s="11">
        <v>27.011609</v>
      </c>
      <c r="AS248" s="11" t="s">
        <v>76</v>
      </c>
      <c r="AT248" s="11">
        <v>239</v>
      </c>
      <c r="AU248" s="11">
        <v>-9.7079299999999993</v>
      </c>
      <c r="AV248" s="11">
        <v>-16.485185999999999</v>
      </c>
      <c r="AW248" s="11">
        <v>6.7772569999999996</v>
      </c>
      <c r="AX248" s="11">
        <v>69.811554999999998</v>
      </c>
    </row>
    <row r="249" spans="21:50" x14ac:dyDescent="0.35">
      <c r="U249" s="11" t="s">
        <v>76</v>
      </c>
      <c r="V249" s="11">
        <v>336</v>
      </c>
      <c r="W249" s="11">
        <v>-28.629902000000001</v>
      </c>
      <c r="X249" s="11">
        <v>-21.821919000000001</v>
      </c>
      <c r="Y249" s="11">
        <v>6.8079830000000001</v>
      </c>
      <c r="Z249" s="18">
        <f t="shared" si="9"/>
        <v>0.23779274550084034</v>
      </c>
      <c r="AA249" s="11">
        <v>23.779273</v>
      </c>
      <c r="AC249" s="11" t="s">
        <v>78</v>
      </c>
      <c r="AD249" s="11">
        <v>216</v>
      </c>
      <c r="AE249" s="11">
        <v>-18.748624</v>
      </c>
      <c r="AF249" s="11">
        <v>-14.687863</v>
      </c>
      <c r="AG249" s="11">
        <v>4.0607610000000003</v>
      </c>
      <c r="AH249" s="18">
        <f t="shared" si="10"/>
        <v>0.21658981480454248</v>
      </c>
      <c r="AI249" s="11">
        <v>21.658981000000001</v>
      </c>
      <c r="AK249" s="11" t="s">
        <v>83</v>
      </c>
      <c r="AL249" s="11">
        <v>1529</v>
      </c>
      <c r="AM249" s="11">
        <v>-16.029064999999999</v>
      </c>
      <c r="AN249" s="11">
        <v>-15.214543000000001</v>
      </c>
      <c r="AO249" s="11">
        <v>0.81452199999999997</v>
      </c>
      <c r="AP249" s="18">
        <f t="shared" si="11"/>
        <v>5.0815315802886819E-2</v>
      </c>
      <c r="AQ249" s="11">
        <v>5.0815289999999997</v>
      </c>
      <c r="AS249" s="11" t="s">
        <v>76</v>
      </c>
      <c r="AT249" s="11">
        <v>240</v>
      </c>
      <c r="AU249" s="11">
        <v>-7.4276710000000001</v>
      </c>
      <c r="AV249" s="11">
        <v>-6.9842380000000004</v>
      </c>
      <c r="AW249" s="11">
        <v>0.44343300000000002</v>
      </c>
      <c r="AX249" s="11">
        <v>5.9700199999999999</v>
      </c>
    </row>
    <row r="250" spans="21:50" x14ac:dyDescent="0.35">
      <c r="U250" s="11" t="s">
        <v>76</v>
      </c>
      <c r="V250" s="11">
        <v>338</v>
      </c>
      <c r="W250" s="11">
        <v>16.225484000000002</v>
      </c>
      <c r="X250" s="11">
        <v>15.201924999999999</v>
      </c>
      <c r="Y250" s="11">
        <v>1.0235590000000001</v>
      </c>
      <c r="Z250" s="18">
        <f t="shared" si="9"/>
        <v>6.3083418651794912E-2</v>
      </c>
      <c r="AA250" s="11">
        <v>6.3083429999999998</v>
      </c>
      <c r="AC250" s="11" t="s">
        <v>78</v>
      </c>
      <c r="AD250" s="11">
        <v>1653</v>
      </c>
      <c r="AE250" s="11">
        <v>-2.8853399999999998</v>
      </c>
      <c r="AF250" s="11">
        <v>-6.9522170000000001</v>
      </c>
      <c r="AG250" s="11">
        <v>4.0668769999999999</v>
      </c>
      <c r="AH250" s="18">
        <f t="shared" si="10"/>
        <v>1.4094966277804348</v>
      </c>
      <c r="AI250" s="11" t="s">
        <v>77</v>
      </c>
      <c r="AK250" s="11" t="s">
        <v>83</v>
      </c>
      <c r="AL250" s="11">
        <v>1534</v>
      </c>
      <c r="AM250" s="11">
        <v>12.646777999999999</v>
      </c>
      <c r="AN250" s="11">
        <v>13.008189</v>
      </c>
      <c r="AO250" s="11">
        <v>0.36141099999999998</v>
      </c>
      <c r="AP250" s="18">
        <f t="shared" si="11"/>
        <v>2.8577318270313592E-2</v>
      </c>
      <c r="AQ250" s="11">
        <v>2.857729</v>
      </c>
      <c r="AS250" s="11" t="s">
        <v>83</v>
      </c>
      <c r="AT250" s="11">
        <v>241</v>
      </c>
      <c r="AU250" s="11">
        <v>-24.678394999999998</v>
      </c>
      <c r="AV250" s="11">
        <v>-24.845668</v>
      </c>
      <c r="AW250" s="11">
        <v>0.16727300000000001</v>
      </c>
      <c r="AX250" s="11">
        <v>0.677813</v>
      </c>
    </row>
    <row r="251" spans="21:50" x14ac:dyDescent="0.35">
      <c r="U251" s="11" t="s">
        <v>76</v>
      </c>
      <c r="V251" s="11">
        <v>339</v>
      </c>
      <c r="W251" s="11">
        <v>-0.43587900000000002</v>
      </c>
      <c r="X251" s="11">
        <v>-1.1399760000000001</v>
      </c>
      <c r="Y251" s="11">
        <v>0.70409699999999997</v>
      </c>
      <c r="Z251" s="18">
        <f t="shared" si="9"/>
        <v>1.6153496727302759</v>
      </c>
      <c r="AA251" s="11" t="s">
        <v>77</v>
      </c>
      <c r="AC251" s="11" t="s">
        <v>78</v>
      </c>
      <c r="AD251" s="11">
        <v>1391</v>
      </c>
      <c r="AE251" s="11">
        <v>9.1883219999999994</v>
      </c>
      <c r="AF251" s="11">
        <v>5.0994520000000003</v>
      </c>
      <c r="AG251" s="11">
        <v>4.08887</v>
      </c>
      <c r="AH251" s="18">
        <f t="shared" si="10"/>
        <v>0.44500726030280613</v>
      </c>
      <c r="AI251" s="11">
        <v>44.500729999999997</v>
      </c>
      <c r="AK251" s="11" t="s">
        <v>83</v>
      </c>
      <c r="AL251" s="11">
        <v>1543</v>
      </c>
      <c r="AM251" s="11">
        <v>29.083202</v>
      </c>
      <c r="AN251" s="11">
        <v>37.505017000000002</v>
      </c>
      <c r="AO251" s="11">
        <v>8.4218150000000005</v>
      </c>
      <c r="AP251" s="18">
        <f t="shared" si="11"/>
        <v>0.28957660851786543</v>
      </c>
      <c r="AQ251" s="11">
        <v>28.957661999999999</v>
      </c>
      <c r="AS251" s="11" t="s">
        <v>78</v>
      </c>
      <c r="AT251" s="11">
        <v>242</v>
      </c>
      <c r="AU251" s="11">
        <v>7.7221349999999997</v>
      </c>
      <c r="AV251" s="11">
        <v>-2.6761050000000002</v>
      </c>
      <c r="AW251" s="11">
        <v>10.398239999999999</v>
      </c>
      <c r="AX251" s="11" t="s">
        <v>77</v>
      </c>
    </row>
    <row r="252" spans="21:50" x14ac:dyDescent="0.35">
      <c r="U252" s="11" t="s">
        <v>76</v>
      </c>
      <c r="V252" s="11">
        <v>340</v>
      </c>
      <c r="W252" s="11">
        <v>1.994192</v>
      </c>
      <c r="X252" s="11">
        <v>0.56086800000000003</v>
      </c>
      <c r="Y252" s="11">
        <v>1.433324</v>
      </c>
      <c r="Z252" s="18">
        <f t="shared" si="9"/>
        <v>0.71874924781565674</v>
      </c>
      <c r="AA252" s="11">
        <v>71.874938999999998</v>
      </c>
      <c r="AC252" s="11" t="s">
        <v>78</v>
      </c>
      <c r="AD252" s="11">
        <v>1775</v>
      </c>
      <c r="AE252" s="11">
        <v>2.4497200000000001</v>
      </c>
      <c r="AF252" s="11">
        <v>6.5912670000000002</v>
      </c>
      <c r="AG252" s="11">
        <v>4.1415470000000001</v>
      </c>
      <c r="AH252" s="18">
        <f t="shared" si="10"/>
        <v>1.6906205607171432</v>
      </c>
      <c r="AI252" s="11" t="s">
        <v>77</v>
      </c>
      <c r="AK252" s="11" t="s">
        <v>83</v>
      </c>
      <c r="AL252" s="11">
        <v>1546</v>
      </c>
      <c r="AM252" s="11">
        <v>-3.5746669999999998</v>
      </c>
      <c r="AN252" s="11">
        <v>-1.731012</v>
      </c>
      <c r="AO252" s="11">
        <v>1.843656</v>
      </c>
      <c r="AP252" s="18">
        <f t="shared" si="11"/>
        <v>0.51575601307758179</v>
      </c>
      <c r="AQ252" s="11">
        <v>51.575583000000002</v>
      </c>
      <c r="AS252" s="11" t="s">
        <v>76</v>
      </c>
      <c r="AT252" s="11">
        <v>243</v>
      </c>
      <c r="AU252" s="11">
        <v>-0.320685</v>
      </c>
      <c r="AV252" s="11">
        <v>0.55525800000000003</v>
      </c>
      <c r="AW252" s="11">
        <v>0.87594300000000003</v>
      </c>
      <c r="AX252" s="11" t="s">
        <v>77</v>
      </c>
    </row>
    <row r="253" spans="21:50" x14ac:dyDescent="0.35">
      <c r="U253" s="11" t="s">
        <v>76</v>
      </c>
      <c r="V253" s="11">
        <v>342</v>
      </c>
      <c r="W253" s="11">
        <v>-8.3577969999999997</v>
      </c>
      <c r="X253" s="11">
        <v>-8.5201060000000002</v>
      </c>
      <c r="Y253" s="11">
        <v>0.16230900000000001</v>
      </c>
      <c r="Z253" s="18">
        <f t="shared" si="9"/>
        <v>1.9420069666683699E-2</v>
      </c>
      <c r="AA253" s="11">
        <v>1.942002</v>
      </c>
      <c r="AC253" s="11" t="s">
        <v>78</v>
      </c>
      <c r="AD253" s="11">
        <v>1645</v>
      </c>
      <c r="AE253" s="11">
        <v>8.4634579999999993</v>
      </c>
      <c r="AF253" s="11">
        <v>12.636649</v>
      </c>
      <c r="AG253" s="11">
        <v>4.1731920000000002</v>
      </c>
      <c r="AH253" s="18">
        <f t="shared" si="10"/>
        <v>0.49308355993495812</v>
      </c>
      <c r="AI253" s="11">
        <v>49.308354000000001</v>
      </c>
      <c r="AK253" s="11" t="s">
        <v>83</v>
      </c>
      <c r="AL253" s="11">
        <v>1555</v>
      </c>
      <c r="AM253" s="11">
        <v>-12.280227</v>
      </c>
      <c r="AN253" s="11">
        <v>-10.857305</v>
      </c>
      <c r="AO253" s="11">
        <v>1.422922</v>
      </c>
      <c r="AP253" s="18">
        <f t="shared" si="11"/>
        <v>0.11587098512104052</v>
      </c>
      <c r="AQ253" s="11">
        <v>11.587097</v>
      </c>
      <c r="AS253" s="11" t="s">
        <v>76</v>
      </c>
      <c r="AT253" s="11">
        <v>244</v>
      </c>
      <c r="AU253" s="11">
        <v>-10.676826</v>
      </c>
      <c r="AV253" s="11">
        <v>-15.762574000000001</v>
      </c>
      <c r="AW253" s="11">
        <v>5.0857479999999997</v>
      </c>
      <c r="AX253" s="11">
        <v>47.633519</v>
      </c>
    </row>
    <row r="254" spans="21:50" x14ac:dyDescent="0.35">
      <c r="U254" s="11" t="s">
        <v>76</v>
      </c>
      <c r="V254" s="11">
        <v>344</v>
      </c>
      <c r="W254" s="11">
        <v>24.281870000000001</v>
      </c>
      <c r="X254" s="11">
        <v>24.826478999999999</v>
      </c>
      <c r="Y254" s="11">
        <v>0.54460900000000001</v>
      </c>
      <c r="Z254" s="18">
        <f t="shared" si="9"/>
        <v>2.2428626790276036E-2</v>
      </c>
      <c r="AA254" s="11">
        <v>2.2428620000000001</v>
      </c>
      <c r="AC254" s="11" t="s">
        <v>78</v>
      </c>
      <c r="AD254" s="11">
        <v>956</v>
      </c>
      <c r="AE254" s="11">
        <v>28.770201</v>
      </c>
      <c r="AF254" s="11">
        <v>24.553737000000002</v>
      </c>
      <c r="AG254" s="11">
        <v>4.2164640000000002</v>
      </c>
      <c r="AH254" s="18">
        <f t="shared" si="10"/>
        <v>0.14655664032378501</v>
      </c>
      <c r="AI254" s="11">
        <v>14.655663000000001</v>
      </c>
      <c r="AK254" s="11" t="s">
        <v>83</v>
      </c>
      <c r="AL254" s="11">
        <v>1560</v>
      </c>
      <c r="AM254" s="11">
        <v>-4.4061110000000001</v>
      </c>
      <c r="AN254" s="11">
        <v>-8.7000109999999999</v>
      </c>
      <c r="AO254" s="11">
        <v>4.2938999999999998</v>
      </c>
      <c r="AP254" s="18">
        <f t="shared" si="11"/>
        <v>0.97453287037026526</v>
      </c>
      <c r="AQ254" s="11">
        <v>97.453298000000004</v>
      </c>
      <c r="AS254" s="11" t="s">
        <v>76</v>
      </c>
      <c r="AT254" s="11">
        <v>245</v>
      </c>
      <c r="AU254" s="11">
        <v>2.9467249999999998</v>
      </c>
      <c r="AV254" s="11">
        <v>2.5451589999999999</v>
      </c>
      <c r="AW254" s="11">
        <v>0.40156599999999998</v>
      </c>
      <c r="AX254" s="11">
        <v>13.627530999999999</v>
      </c>
    </row>
    <row r="255" spans="21:50" x14ac:dyDescent="0.35">
      <c r="U255" s="11" t="s">
        <v>76</v>
      </c>
      <c r="V255" s="11">
        <v>345</v>
      </c>
      <c r="W255" s="11">
        <v>23.179753000000002</v>
      </c>
      <c r="X255" s="11">
        <v>23.291198999999999</v>
      </c>
      <c r="Y255" s="11">
        <v>0.111446</v>
      </c>
      <c r="Z255" s="18">
        <f t="shared" si="9"/>
        <v>4.8079028279550693E-3</v>
      </c>
      <c r="AA255" s="11">
        <v>0.48078900000000002</v>
      </c>
      <c r="AC255" s="11" t="s">
        <v>78</v>
      </c>
      <c r="AD255" s="11">
        <v>52</v>
      </c>
      <c r="AE255" s="11">
        <v>19.128321</v>
      </c>
      <c r="AF255" s="11">
        <v>14.819493</v>
      </c>
      <c r="AG255" s="11">
        <v>4.3088280000000001</v>
      </c>
      <c r="AH255" s="18">
        <f t="shared" si="10"/>
        <v>0.22525908050162899</v>
      </c>
      <c r="AI255" s="11">
        <v>22.52591</v>
      </c>
      <c r="AK255" s="11" t="s">
        <v>83</v>
      </c>
      <c r="AL255" s="11">
        <v>1566</v>
      </c>
      <c r="AM255" s="11">
        <v>-10.979967</v>
      </c>
      <c r="AN255" s="11">
        <v>-9.8350220000000004</v>
      </c>
      <c r="AO255" s="11">
        <v>1.1449450000000001</v>
      </c>
      <c r="AP255" s="18">
        <f t="shared" si="11"/>
        <v>0.10427581430800294</v>
      </c>
      <c r="AQ255" s="11">
        <v>10.427581999999999</v>
      </c>
      <c r="AS255" s="11" t="s">
        <v>78</v>
      </c>
      <c r="AT255" s="11">
        <v>246</v>
      </c>
      <c r="AU255" s="11">
        <v>-17.695605</v>
      </c>
      <c r="AV255" s="11">
        <v>-13.679919</v>
      </c>
      <c r="AW255" s="11">
        <v>4.0156859999999996</v>
      </c>
      <c r="AX255" s="11">
        <v>22.693127</v>
      </c>
    </row>
    <row r="256" spans="21:50" x14ac:dyDescent="0.35">
      <c r="U256" s="11" t="s">
        <v>76</v>
      </c>
      <c r="V256" s="11">
        <v>347</v>
      </c>
      <c r="W256" s="11">
        <v>-15.907961</v>
      </c>
      <c r="X256" s="11">
        <v>-14.117056</v>
      </c>
      <c r="Y256" s="11">
        <v>1.790905</v>
      </c>
      <c r="Z256" s="18">
        <f t="shared" si="9"/>
        <v>0.11257916712267524</v>
      </c>
      <c r="AA256" s="11">
        <v>11.257918</v>
      </c>
      <c r="AC256" s="11" t="s">
        <v>78</v>
      </c>
      <c r="AD256" s="11">
        <v>158</v>
      </c>
      <c r="AE256" s="11">
        <v>28.164096000000001</v>
      </c>
      <c r="AF256" s="11">
        <v>32.726087</v>
      </c>
      <c r="AG256" s="11">
        <v>4.5619909999999999</v>
      </c>
      <c r="AH256" s="18">
        <f t="shared" si="10"/>
        <v>0.16197896073071189</v>
      </c>
      <c r="AI256" s="11">
        <v>16.197894999999999</v>
      </c>
      <c r="AK256" s="11" t="s">
        <v>83</v>
      </c>
      <c r="AL256" s="11">
        <v>1570</v>
      </c>
      <c r="AM256" s="11">
        <v>-18.673973</v>
      </c>
      <c r="AN256" s="11">
        <v>-17.021238</v>
      </c>
      <c r="AO256" s="11">
        <v>1.6527350000000001</v>
      </c>
      <c r="AP256" s="18">
        <f t="shared" si="11"/>
        <v>8.8504733299121729E-2</v>
      </c>
      <c r="AQ256" s="11">
        <v>8.8504729999999991</v>
      </c>
      <c r="AS256" s="11" t="s">
        <v>76</v>
      </c>
      <c r="AT256" s="11">
        <v>247</v>
      </c>
      <c r="AU256" s="11">
        <v>6.5115109999999996</v>
      </c>
      <c r="AV256" s="11">
        <v>1.847072</v>
      </c>
      <c r="AW256" s="11">
        <v>4.6644389999999998</v>
      </c>
      <c r="AX256" s="11">
        <v>71.633747</v>
      </c>
    </row>
    <row r="257" spans="21:50" x14ac:dyDescent="0.35">
      <c r="U257" s="11" t="s">
        <v>76</v>
      </c>
      <c r="V257" s="11">
        <v>348</v>
      </c>
      <c r="W257" s="11">
        <v>-8.7607000000000004E-2</v>
      </c>
      <c r="X257" s="11">
        <v>1.0268470000000001</v>
      </c>
      <c r="Y257" s="11">
        <v>1.114455</v>
      </c>
      <c r="Z257" s="18">
        <f t="shared" si="9"/>
        <v>12.721072517036308</v>
      </c>
      <c r="AA257" s="11" t="s">
        <v>77</v>
      </c>
      <c r="AC257" s="11" t="s">
        <v>78</v>
      </c>
      <c r="AD257" s="11">
        <v>1233</v>
      </c>
      <c r="AE257" s="11">
        <v>-11.694118</v>
      </c>
      <c r="AF257" s="11">
        <v>-7.1236170000000003</v>
      </c>
      <c r="AG257" s="11">
        <v>4.5705010000000001</v>
      </c>
      <c r="AH257" s="18">
        <f t="shared" si="10"/>
        <v>0.39083759886808056</v>
      </c>
      <c r="AI257" s="11">
        <v>39.083758000000003</v>
      </c>
      <c r="AK257" s="11" t="s">
        <v>83</v>
      </c>
      <c r="AL257" s="11">
        <v>1579</v>
      </c>
      <c r="AM257" s="11">
        <v>25.267153</v>
      </c>
      <c r="AN257" s="11">
        <v>24.966351</v>
      </c>
      <c r="AO257" s="11">
        <v>0.30080200000000001</v>
      </c>
      <c r="AP257" s="18">
        <f t="shared" si="11"/>
        <v>1.1904863203226736E-2</v>
      </c>
      <c r="AQ257" s="11">
        <v>1.190488</v>
      </c>
      <c r="AS257" s="11" t="s">
        <v>76</v>
      </c>
      <c r="AT257" s="11">
        <v>248</v>
      </c>
      <c r="AU257" s="11">
        <v>9.1691190000000002</v>
      </c>
      <c r="AV257" s="11">
        <v>9.8629390000000008</v>
      </c>
      <c r="AW257" s="11">
        <v>0.69381999999999999</v>
      </c>
      <c r="AX257" s="11">
        <v>7.5669240000000002</v>
      </c>
    </row>
    <row r="258" spans="21:50" x14ac:dyDescent="0.35">
      <c r="U258" s="11" t="s">
        <v>76</v>
      </c>
      <c r="V258" s="11">
        <v>349</v>
      </c>
      <c r="W258" s="11">
        <v>-13.529251</v>
      </c>
      <c r="X258" s="11">
        <v>-13.895517</v>
      </c>
      <c r="Y258" s="11">
        <v>0.36626599999999998</v>
      </c>
      <c r="Z258" s="18">
        <f t="shared" si="9"/>
        <v>2.7072156470450578E-2</v>
      </c>
      <c r="AA258" s="11">
        <v>2.707214</v>
      </c>
      <c r="AC258" s="11" t="s">
        <v>78</v>
      </c>
      <c r="AD258" s="11">
        <v>1873</v>
      </c>
      <c r="AE258" s="11">
        <v>9.0774310000000007</v>
      </c>
      <c r="AF258" s="11">
        <v>13.684459</v>
      </c>
      <c r="AG258" s="11">
        <v>4.6070289999999998</v>
      </c>
      <c r="AH258" s="18">
        <f t="shared" si="10"/>
        <v>0.50752564244222842</v>
      </c>
      <c r="AI258" s="11">
        <v>50.752560000000003</v>
      </c>
      <c r="AK258" s="11" t="s">
        <v>83</v>
      </c>
      <c r="AL258" s="11">
        <v>1584</v>
      </c>
      <c r="AM258" s="11">
        <v>8.7058780000000002</v>
      </c>
      <c r="AN258" s="11">
        <v>-1.231922</v>
      </c>
      <c r="AO258" s="11">
        <v>9.9377999999999993</v>
      </c>
      <c r="AP258" s="18">
        <f t="shared" si="11"/>
        <v>1.1415046248063663</v>
      </c>
      <c r="AQ258" s="11" t="s">
        <v>77</v>
      </c>
      <c r="AS258" s="11" t="s">
        <v>83</v>
      </c>
      <c r="AT258" s="11">
        <v>249</v>
      </c>
      <c r="AU258" s="11">
        <v>-17.134511</v>
      </c>
      <c r="AV258" s="11">
        <v>-15.318526</v>
      </c>
      <c r="AW258" s="11">
        <v>1.815985</v>
      </c>
      <c r="AX258" s="11">
        <v>10.598407999999999</v>
      </c>
    </row>
    <row r="259" spans="21:50" x14ac:dyDescent="0.35">
      <c r="U259" s="11" t="s">
        <v>76</v>
      </c>
      <c r="V259" s="11">
        <v>350</v>
      </c>
      <c r="W259" s="11">
        <v>-16.539715999999999</v>
      </c>
      <c r="X259" s="11">
        <v>-19.709005999999999</v>
      </c>
      <c r="Y259" s="11">
        <v>3.1692900000000002</v>
      </c>
      <c r="Z259" s="18">
        <f t="shared" si="9"/>
        <v>0.19161695400332149</v>
      </c>
      <c r="AA259" s="11">
        <v>19.161698000000001</v>
      </c>
      <c r="AC259" s="11" t="s">
        <v>78</v>
      </c>
      <c r="AD259" s="11">
        <v>1021</v>
      </c>
      <c r="AE259" s="11">
        <v>-8.4216680000000004</v>
      </c>
      <c r="AF259" s="11">
        <v>-3.7987479999999998</v>
      </c>
      <c r="AG259" s="11">
        <v>4.6229199999999997</v>
      </c>
      <c r="AH259" s="18">
        <f t="shared" si="10"/>
        <v>0.54893163682063928</v>
      </c>
      <c r="AI259" s="11">
        <v>54.893166999999998</v>
      </c>
      <c r="AK259" s="11" t="s">
        <v>83</v>
      </c>
      <c r="AL259" s="11">
        <v>1586</v>
      </c>
      <c r="AM259" s="11">
        <v>3.1144250000000002</v>
      </c>
      <c r="AN259" s="11">
        <v>2.536794</v>
      </c>
      <c r="AO259" s="11">
        <v>0.57763100000000001</v>
      </c>
      <c r="AP259" s="18">
        <f t="shared" si="11"/>
        <v>0.18546954895365916</v>
      </c>
      <c r="AQ259" s="11">
        <v>18.546958</v>
      </c>
      <c r="AS259" s="11" t="s">
        <v>76</v>
      </c>
      <c r="AT259" s="11">
        <v>250</v>
      </c>
      <c r="AU259" s="11">
        <v>28.438158999999999</v>
      </c>
      <c r="AV259" s="11">
        <v>21.966173999999999</v>
      </c>
      <c r="AW259" s="11">
        <v>6.4719850000000001</v>
      </c>
      <c r="AX259" s="11">
        <v>22.758101</v>
      </c>
    </row>
    <row r="260" spans="21:50" x14ac:dyDescent="0.35">
      <c r="U260" s="11" t="s">
        <v>76</v>
      </c>
      <c r="V260" s="11">
        <v>351</v>
      </c>
      <c r="W260" s="11">
        <v>-14.105985</v>
      </c>
      <c r="X260" s="11">
        <v>-15.061394</v>
      </c>
      <c r="Y260" s="11">
        <v>0.95540899999999995</v>
      </c>
      <c r="Z260" s="18">
        <f t="shared" si="9"/>
        <v>6.7730754002644972E-2</v>
      </c>
      <c r="AA260" s="11">
        <v>6.7730790000000001</v>
      </c>
      <c r="AC260" s="11" t="s">
        <v>78</v>
      </c>
      <c r="AD260" s="11">
        <v>817</v>
      </c>
      <c r="AE260" s="11">
        <v>-21.288270000000001</v>
      </c>
      <c r="AF260" s="11">
        <v>-16.617609000000002</v>
      </c>
      <c r="AG260" s="11">
        <v>4.670661</v>
      </c>
      <c r="AH260" s="18">
        <f t="shared" si="10"/>
        <v>0.2194006840386748</v>
      </c>
      <c r="AI260" s="11">
        <v>21.940068</v>
      </c>
      <c r="AK260" s="11" t="s">
        <v>83</v>
      </c>
      <c r="AL260" s="11">
        <v>1594</v>
      </c>
      <c r="AM260" s="11">
        <v>25.538381000000001</v>
      </c>
      <c r="AN260" s="11">
        <v>27.237043</v>
      </c>
      <c r="AO260" s="11">
        <v>1.6986619999999999</v>
      </c>
      <c r="AP260" s="18">
        <f t="shared" si="11"/>
        <v>6.6514083253750494E-2</v>
      </c>
      <c r="AQ260" s="11">
        <v>6.6514090000000001</v>
      </c>
      <c r="AS260" s="11" t="s">
        <v>76</v>
      </c>
      <c r="AT260" s="11">
        <v>251</v>
      </c>
      <c r="AU260" s="11">
        <v>-6.8699469999999998</v>
      </c>
      <c r="AV260" s="11">
        <v>-6.0685589999999996</v>
      </c>
      <c r="AW260" s="11">
        <v>0.80138799999999999</v>
      </c>
      <c r="AX260" s="11">
        <v>11.665132</v>
      </c>
    </row>
    <row r="261" spans="21:50" x14ac:dyDescent="0.35">
      <c r="U261" s="11" t="s">
        <v>76</v>
      </c>
      <c r="V261" s="11">
        <v>354</v>
      </c>
      <c r="W261" s="11">
        <v>-13.054330999999999</v>
      </c>
      <c r="X261" s="11">
        <v>-12.439438000000001</v>
      </c>
      <c r="Y261" s="11">
        <v>0.61489300000000002</v>
      </c>
      <c r="Z261" s="18">
        <f t="shared" si="9"/>
        <v>4.7102605257979137E-2</v>
      </c>
      <c r="AA261" s="11">
        <v>4.7102599999999999</v>
      </c>
      <c r="AC261" s="11" t="s">
        <v>78</v>
      </c>
      <c r="AD261" s="11">
        <v>1318</v>
      </c>
      <c r="AE261" s="11">
        <v>7.7318800000000003</v>
      </c>
      <c r="AF261" s="11">
        <v>12.470556</v>
      </c>
      <c r="AG261" s="11">
        <v>4.7386759999999999</v>
      </c>
      <c r="AH261" s="18">
        <f t="shared" si="10"/>
        <v>0.61287500582005927</v>
      </c>
      <c r="AI261" s="11">
        <v>61.287505000000003</v>
      </c>
      <c r="AK261" s="11" t="s">
        <v>83</v>
      </c>
      <c r="AL261" s="11">
        <v>1598</v>
      </c>
      <c r="AM261" s="11">
        <v>35.569457</v>
      </c>
      <c r="AN261" s="11">
        <v>31.901427000000002</v>
      </c>
      <c r="AO261" s="11">
        <v>3.6680299999999999</v>
      </c>
      <c r="AP261" s="18">
        <f t="shared" si="11"/>
        <v>0.10312302490307906</v>
      </c>
      <c r="AQ261" s="11">
        <v>10.312302000000001</v>
      </c>
      <c r="AS261" s="11" t="s">
        <v>76</v>
      </c>
      <c r="AT261" s="11">
        <v>252</v>
      </c>
      <c r="AU261" s="11">
        <v>-26.630424999999999</v>
      </c>
      <c r="AV261" s="11">
        <v>-29.212835999999999</v>
      </c>
      <c r="AW261" s="11">
        <v>2.582411</v>
      </c>
      <c r="AX261" s="11">
        <v>9.6972199999999997</v>
      </c>
    </row>
    <row r="262" spans="21:50" x14ac:dyDescent="0.35">
      <c r="U262" s="11" t="s">
        <v>76</v>
      </c>
      <c r="V262" s="11">
        <v>355</v>
      </c>
      <c r="W262" s="11">
        <v>5.992591</v>
      </c>
      <c r="X262" s="11">
        <v>2.3475100000000002</v>
      </c>
      <c r="Y262" s="11">
        <v>3.6450809999999998</v>
      </c>
      <c r="Z262" s="18">
        <f t="shared" si="9"/>
        <v>0.60826460541024741</v>
      </c>
      <c r="AA262" s="11">
        <v>60.826466000000003</v>
      </c>
      <c r="AC262" s="11" t="s">
        <v>78</v>
      </c>
      <c r="AD262" s="11">
        <v>1251</v>
      </c>
      <c r="AE262" s="11">
        <v>-6.9154739999999997</v>
      </c>
      <c r="AF262" s="11">
        <v>-11.680680000000001</v>
      </c>
      <c r="AG262" s="11">
        <v>4.7652060000000001</v>
      </c>
      <c r="AH262" s="18">
        <f t="shared" si="10"/>
        <v>0.68906426370773721</v>
      </c>
      <c r="AI262" s="11">
        <v>68.906428000000005</v>
      </c>
      <c r="AK262" s="11" t="s">
        <v>83</v>
      </c>
      <c r="AL262" s="11">
        <v>1604</v>
      </c>
      <c r="AM262" s="11">
        <v>-0.52748300000000004</v>
      </c>
      <c r="AN262" s="11">
        <v>0.16106899999999999</v>
      </c>
      <c r="AO262" s="11">
        <v>0.68855200000000005</v>
      </c>
      <c r="AP262" s="18">
        <f t="shared" si="11"/>
        <v>1.3053539166191137</v>
      </c>
      <c r="AQ262" s="11" t="s">
        <v>77</v>
      </c>
      <c r="AS262" s="11" t="s">
        <v>83</v>
      </c>
      <c r="AT262" s="11">
        <v>253</v>
      </c>
      <c r="AU262" s="11">
        <v>11.904699000000001</v>
      </c>
      <c r="AV262" s="11">
        <v>10.401381000000001</v>
      </c>
      <c r="AW262" s="11">
        <v>1.5033179999999999</v>
      </c>
      <c r="AX262" s="11">
        <v>12.627942000000001</v>
      </c>
    </row>
    <row r="263" spans="21:50" x14ac:dyDescent="0.35">
      <c r="U263" s="11" t="s">
        <v>76</v>
      </c>
      <c r="V263" s="11">
        <v>356</v>
      </c>
      <c r="W263" s="11">
        <v>-12.544411</v>
      </c>
      <c r="X263" s="11">
        <v>-13.038703999999999</v>
      </c>
      <c r="Y263" s="11">
        <v>0.49429299999999998</v>
      </c>
      <c r="Z263" s="18">
        <f t="shared" si="9"/>
        <v>3.9403444290847932E-2</v>
      </c>
      <c r="AA263" s="11">
        <v>3.9403419999999998</v>
      </c>
      <c r="AC263" s="11" t="s">
        <v>78</v>
      </c>
      <c r="AD263" s="11">
        <v>1727</v>
      </c>
      <c r="AE263" s="11">
        <v>-9.5262119999999992</v>
      </c>
      <c r="AF263" s="11">
        <v>-4.6824279999999998</v>
      </c>
      <c r="AG263" s="11">
        <v>4.8437840000000003</v>
      </c>
      <c r="AH263" s="18">
        <f t="shared" si="10"/>
        <v>0.50846905359653982</v>
      </c>
      <c r="AI263" s="11">
        <v>50.846910000000001</v>
      </c>
      <c r="AK263" s="11" t="s">
        <v>83</v>
      </c>
      <c r="AL263" s="11">
        <v>1614</v>
      </c>
      <c r="AM263" s="11">
        <v>24.028863999999999</v>
      </c>
      <c r="AN263" s="11">
        <v>17.516273000000002</v>
      </c>
      <c r="AO263" s="11">
        <v>6.5125909999999996</v>
      </c>
      <c r="AP263" s="18">
        <f t="shared" si="11"/>
        <v>0.27103199718471915</v>
      </c>
      <c r="AQ263" s="11">
        <v>27.103200999999999</v>
      </c>
      <c r="AS263" s="11" t="s">
        <v>76</v>
      </c>
      <c r="AT263" s="11">
        <v>254</v>
      </c>
      <c r="AU263" s="11">
        <v>-2.2309450000000002</v>
      </c>
      <c r="AV263" s="11">
        <v>-3.1737660000000001</v>
      </c>
      <c r="AW263" s="11">
        <v>0.94282100000000002</v>
      </c>
      <c r="AX263" s="11">
        <v>42.261083999999997</v>
      </c>
    </row>
    <row r="264" spans="21:50" x14ac:dyDescent="0.35">
      <c r="U264" s="11" t="s">
        <v>76</v>
      </c>
      <c r="V264" s="11">
        <v>357</v>
      </c>
      <c r="W264" s="11">
        <v>-9.3646860000000007</v>
      </c>
      <c r="X264" s="11">
        <v>-10.931704</v>
      </c>
      <c r="Y264" s="11">
        <v>1.567018</v>
      </c>
      <c r="Z264" s="18">
        <f t="shared" si="9"/>
        <v>0.16733267938722129</v>
      </c>
      <c r="AA264" s="11">
        <v>16.733266</v>
      </c>
      <c r="AC264" s="11" t="s">
        <v>78</v>
      </c>
      <c r="AD264" s="11">
        <v>711</v>
      </c>
      <c r="AE264" s="11">
        <v>24.786024999999999</v>
      </c>
      <c r="AF264" s="11">
        <v>29.731300999999998</v>
      </c>
      <c r="AG264" s="11">
        <v>4.9452759999999998</v>
      </c>
      <c r="AH264" s="18">
        <f t="shared" si="10"/>
        <v>0.19951872073073434</v>
      </c>
      <c r="AI264" s="11">
        <v>19.951872999999999</v>
      </c>
      <c r="AK264" s="11" t="s">
        <v>83</v>
      </c>
      <c r="AL264" s="11">
        <v>1618</v>
      </c>
      <c r="AM264" s="11">
        <v>-8.9960159999999991</v>
      </c>
      <c r="AN264" s="11">
        <v>-14.115729999999999</v>
      </c>
      <c r="AO264" s="11">
        <v>5.1197140000000001</v>
      </c>
      <c r="AP264" s="18">
        <f t="shared" si="11"/>
        <v>0.56910903671136204</v>
      </c>
      <c r="AQ264" s="11">
        <v>56.910904000000002</v>
      </c>
      <c r="AS264" s="11" t="s">
        <v>76</v>
      </c>
      <c r="AT264" s="11">
        <v>255</v>
      </c>
      <c r="AU264" s="11">
        <v>-1.1797759999999999</v>
      </c>
      <c r="AV264" s="11">
        <v>-3.4340480000000002</v>
      </c>
      <c r="AW264" s="11">
        <v>2.2542719999999998</v>
      </c>
      <c r="AX264" s="11" t="s">
        <v>77</v>
      </c>
    </row>
    <row r="265" spans="21:50" x14ac:dyDescent="0.35">
      <c r="U265" s="11" t="s">
        <v>76</v>
      </c>
      <c r="V265" s="11">
        <v>358</v>
      </c>
      <c r="W265" s="11">
        <v>-15.364782</v>
      </c>
      <c r="X265" s="11">
        <v>-15.625831</v>
      </c>
      <c r="Y265" s="11">
        <v>0.26104899999999998</v>
      </c>
      <c r="Z265" s="18">
        <f t="shared" ref="Z265:Z328" si="12">ABS(Y265/W265)</f>
        <v>1.6990088111891205E-2</v>
      </c>
      <c r="AA265" s="11">
        <v>1.699006</v>
      </c>
      <c r="AC265" s="11" t="s">
        <v>78</v>
      </c>
      <c r="AD265" s="11">
        <v>789</v>
      </c>
      <c r="AE265" s="11">
        <v>26.609825000000001</v>
      </c>
      <c r="AF265" s="11">
        <v>31.566033000000001</v>
      </c>
      <c r="AG265" s="11">
        <v>4.9562080000000002</v>
      </c>
      <c r="AH265" s="18">
        <f t="shared" ref="AH265:AH324" si="13">ABS(AG265/AE265)</f>
        <v>0.18625481377649045</v>
      </c>
      <c r="AI265" s="11">
        <v>18.625482999999999</v>
      </c>
      <c r="AK265" s="11" t="s">
        <v>83</v>
      </c>
      <c r="AL265" s="11">
        <v>1624</v>
      </c>
      <c r="AM265" s="11">
        <v>3.236936</v>
      </c>
      <c r="AN265" s="11">
        <v>0.82039099999999998</v>
      </c>
      <c r="AO265" s="11">
        <v>2.4165459999999999</v>
      </c>
      <c r="AP265" s="18">
        <f t="shared" si="11"/>
        <v>0.7465535308699337</v>
      </c>
      <c r="AQ265" s="11">
        <v>74.655328999999995</v>
      </c>
      <c r="AS265" s="11" t="s">
        <v>76</v>
      </c>
      <c r="AT265" s="11">
        <v>256</v>
      </c>
      <c r="AU265" s="11">
        <v>20.504715999999998</v>
      </c>
      <c r="AV265" s="11">
        <v>21.138482</v>
      </c>
      <c r="AW265" s="11">
        <v>0.63376600000000005</v>
      </c>
      <c r="AX265" s="11">
        <v>3.0908280000000001</v>
      </c>
    </row>
    <row r="266" spans="21:50" x14ac:dyDescent="0.35">
      <c r="U266" s="11" t="s">
        <v>76</v>
      </c>
      <c r="V266" s="11">
        <v>360</v>
      </c>
      <c r="W266" s="11">
        <v>-5.5814310000000003</v>
      </c>
      <c r="X266" s="11">
        <v>-6.8416620000000004</v>
      </c>
      <c r="Y266" s="11">
        <v>1.26023</v>
      </c>
      <c r="Z266" s="18">
        <f t="shared" si="12"/>
        <v>0.22578976610120235</v>
      </c>
      <c r="AA266" s="11">
        <v>22.578983999999998</v>
      </c>
      <c r="AC266" s="11" t="s">
        <v>78</v>
      </c>
      <c r="AD266" s="11">
        <v>352</v>
      </c>
      <c r="AE266" s="11">
        <v>19.361215999999999</v>
      </c>
      <c r="AF266" s="11">
        <v>14.363645999999999</v>
      </c>
      <c r="AG266" s="11">
        <v>4.9975699999999996</v>
      </c>
      <c r="AH266" s="18">
        <f t="shared" si="13"/>
        <v>0.25812273361342591</v>
      </c>
      <c r="AI266" s="11">
        <v>25.812273999999999</v>
      </c>
      <c r="AK266" s="11" t="s">
        <v>83</v>
      </c>
      <c r="AL266" s="11">
        <v>1632</v>
      </c>
      <c r="AM266" s="11">
        <v>-7.1628999999999998E-2</v>
      </c>
      <c r="AN266" s="11">
        <v>-3.2411140000000001</v>
      </c>
      <c r="AO266" s="11">
        <v>3.169486</v>
      </c>
      <c r="AP266" s="18">
        <f t="shared" ref="AP266:AP327" si="14">ABS(AO266/AM266)</f>
        <v>44.248642309679042</v>
      </c>
      <c r="AQ266" s="11" t="s">
        <v>77</v>
      </c>
      <c r="AS266" s="11" t="s">
        <v>76</v>
      </c>
      <c r="AT266" s="11">
        <v>257</v>
      </c>
      <c r="AU266" s="11">
        <v>-9.3993660000000006</v>
      </c>
      <c r="AV266" s="11">
        <v>-11.544485</v>
      </c>
      <c r="AW266" s="11">
        <v>2.1451190000000002</v>
      </c>
      <c r="AX266" s="11">
        <v>22.821954000000002</v>
      </c>
    </row>
    <row r="267" spans="21:50" x14ac:dyDescent="0.35">
      <c r="U267" s="11" t="s">
        <v>76</v>
      </c>
      <c r="V267" s="11">
        <v>362</v>
      </c>
      <c r="W267" s="11">
        <v>4.6410239999999998</v>
      </c>
      <c r="X267" s="11">
        <v>2.4930829999999999</v>
      </c>
      <c r="Y267" s="11">
        <v>2.1479400000000002</v>
      </c>
      <c r="Z267" s="18">
        <f t="shared" si="12"/>
        <v>0.46281596475260639</v>
      </c>
      <c r="AA267" s="11">
        <v>46.281607999999999</v>
      </c>
      <c r="AC267" s="11" t="s">
        <v>78</v>
      </c>
      <c r="AD267" s="11">
        <v>797</v>
      </c>
      <c r="AE267" s="11">
        <v>-14.489373000000001</v>
      </c>
      <c r="AF267" s="11">
        <v>-9.4415940000000003</v>
      </c>
      <c r="AG267" s="11">
        <v>5.0477790000000002</v>
      </c>
      <c r="AH267" s="18">
        <f t="shared" si="13"/>
        <v>0.34837801470084317</v>
      </c>
      <c r="AI267" s="11">
        <v>34.837802000000003</v>
      </c>
      <c r="AK267" s="11" t="s">
        <v>83</v>
      </c>
      <c r="AL267" s="11">
        <v>1634</v>
      </c>
      <c r="AM267" s="11">
        <v>34.745418000000001</v>
      </c>
      <c r="AN267" s="11">
        <v>28.650621000000001</v>
      </c>
      <c r="AO267" s="11">
        <v>6.0947969999999998</v>
      </c>
      <c r="AP267" s="18">
        <f t="shared" si="14"/>
        <v>0.17541297099951422</v>
      </c>
      <c r="AQ267" s="11">
        <v>17.541297</v>
      </c>
      <c r="AS267" s="11" t="s">
        <v>78</v>
      </c>
      <c r="AT267" s="11">
        <v>258</v>
      </c>
      <c r="AU267" s="11">
        <v>-12.722649000000001</v>
      </c>
      <c r="AV267" s="11">
        <v>-14.289813000000001</v>
      </c>
      <c r="AW267" s="11">
        <v>1.567164</v>
      </c>
      <c r="AX267" s="11">
        <v>12.317902999999999</v>
      </c>
    </row>
    <row r="268" spans="21:50" x14ac:dyDescent="0.35">
      <c r="U268" s="11" t="s">
        <v>76</v>
      </c>
      <c r="V268" s="11">
        <v>363</v>
      </c>
      <c r="W268" s="11">
        <v>0.67351899999999998</v>
      </c>
      <c r="X268" s="11">
        <v>4.3109479999999998</v>
      </c>
      <c r="Y268" s="11">
        <v>3.637429</v>
      </c>
      <c r="Z268" s="18">
        <f t="shared" si="12"/>
        <v>5.4006330927561068</v>
      </c>
      <c r="AA268" s="11" t="s">
        <v>77</v>
      </c>
      <c r="AC268" s="11" t="s">
        <v>78</v>
      </c>
      <c r="AD268" s="11">
        <v>825</v>
      </c>
      <c r="AE268" s="11">
        <v>4.6083360000000004</v>
      </c>
      <c r="AF268" s="11">
        <v>-0.44342300000000001</v>
      </c>
      <c r="AG268" s="11">
        <v>5.0517599999999998</v>
      </c>
      <c r="AH268" s="18">
        <f t="shared" si="13"/>
        <v>1.0962221504681948</v>
      </c>
      <c r="AI268" s="11" t="s">
        <v>77</v>
      </c>
      <c r="AK268" s="11" t="s">
        <v>83</v>
      </c>
      <c r="AL268" s="11">
        <v>1641</v>
      </c>
      <c r="AM268" s="11">
        <v>-21.170612999999999</v>
      </c>
      <c r="AN268" s="11">
        <v>-19.464047999999998</v>
      </c>
      <c r="AO268" s="11">
        <v>1.7065650000000001</v>
      </c>
      <c r="AP268" s="18">
        <f t="shared" si="14"/>
        <v>8.061008908905945E-2</v>
      </c>
      <c r="AQ268" s="11">
        <v>8.0610079999999993</v>
      </c>
      <c r="AS268" s="11" t="s">
        <v>76</v>
      </c>
      <c r="AT268" s="11">
        <v>259</v>
      </c>
      <c r="AU268" s="11">
        <v>-6.0735469999999996</v>
      </c>
      <c r="AV268" s="11">
        <v>-3.0664920000000002</v>
      </c>
      <c r="AW268" s="11">
        <v>3.0070549999999998</v>
      </c>
      <c r="AX268" s="11">
        <v>49.510693000000003</v>
      </c>
    </row>
    <row r="269" spans="21:50" x14ac:dyDescent="0.35">
      <c r="U269" s="11" t="s">
        <v>76</v>
      </c>
      <c r="V269" s="11">
        <v>364</v>
      </c>
      <c r="W269" s="11">
        <v>-2.4500060000000001</v>
      </c>
      <c r="X269" s="11">
        <v>-1.4086959999999999</v>
      </c>
      <c r="Y269" s="11">
        <v>1.04131</v>
      </c>
      <c r="Z269" s="18">
        <f t="shared" si="12"/>
        <v>0.42502344892216587</v>
      </c>
      <c r="AA269" s="11">
        <v>42.502336</v>
      </c>
      <c r="AC269" s="11" t="s">
        <v>78</v>
      </c>
      <c r="AD269" s="11">
        <v>466</v>
      </c>
      <c r="AE269" s="11">
        <v>5.0499159999999996</v>
      </c>
      <c r="AF269" s="11">
        <v>-3.6228000000000003E-2</v>
      </c>
      <c r="AG269" s="11">
        <v>5.086144</v>
      </c>
      <c r="AH269" s="18">
        <f t="shared" si="13"/>
        <v>1.007173980715719</v>
      </c>
      <c r="AI269" s="11" t="s">
        <v>77</v>
      </c>
      <c r="AK269" s="11" t="s">
        <v>83</v>
      </c>
      <c r="AL269" s="11">
        <v>1651</v>
      </c>
      <c r="AM269" s="11">
        <v>7.4554549999999997</v>
      </c>
      <c r="AN269" s="11">
        <v>6.2200550000000003</v>
      </c>
      <c r="AO269" s="11">
        <v>1.235401</v>
      </c>
      <c r="AP269" s="18">
        <f t="shared" si="14"/>
        <v>0.1657043064440735</v>
      </c>
      <c r="AQ269" s="11">
        <v>16.570426999999999</v>
      </c>
      <c r="AS269" s="11" t="s">
        <v>76</v>
      </c>
      <c r="AT269" s="11">
        <v>260</v>
      </c>
      <c r="AU269" s="11">
        <v>-16.496699</v>
      </c>
      <c r="AV269" s="11">
        <v>-20.500845000000002</v>
      </c>
      <c r="AW269" s="11">
        <v>4.0041460000000004</v>
      </c>
      <c r="AX269" s="11">
        <v>24.272407000000001</v>
      </c>
    </row>
    <row r="270" spans="21:50" x14ac:dyDescent="0.35">
      <c r="U270" s="11" t="s">
        <v>76</v>
      </c>
      <c r="V270" s="11">
        <v>365</v>
      </c>
      <c r="W270" s="11">
        <v>29.050941999999999</v>
      </c>
      <c r="X270" s="11">
        <v>31.293244000000001</v>
      </c>
      <c r="Y270" s="11">
        <v>2.242302</v>
      </c>
      <c r="Z270" s="18">
        <f t="shared" si="12"/>
        <v>7.718517354790079E-2</v>
      </c>
      <c r="AA270" s="11">
        <v>7.7185170000000003</v>
      </c>
      <c r="AC270" s="11" t="s">
        <v>78</v>
      </c>
      <c r="AD270" s="11">
        <v>47</v>
      </c>
      <c r="AE270" s="11">
        <v>-6.9012339999999996</v>
      </c>
      <c r="AF270" s="11">
        <v>-12.017595</v>
      </c>
      <c r="AG270" s="11">
        <v>5.1163610000000004</v>
      </c>
      <c r="AH270" s="18">
        <f t="shared" si="13"/>
        <v>0.7413690073398469</v>
      </c>
      <c r="AI270" s="11">
        <v>74.136898000000002</v>
      </c>
      <c r="AK270" s="11" t="s">
        <v>83</v>
      </c>
      <c r="AL270" s="11">
        <v>1657</v>
      </c>
      <c r="AM270" s="11">
        <v>-11.739518</v>
      </c>
      <c r="AN270" s="11">
        <v>-17.010214999999999</v>
      </c>
      <c r="AO270" s="11">
        <v>5.2706970000000002</v>
      </c>
      <c r="AP270" s="18">
        <f t="shared" si="14"/>
        <v>0.44897047732283385</v>
      </c>
      <c r="AQ270" s="11">
        <v>44.897047000000001</v>
      </c>
      <c r="AS270" s="11" t="s">
        <v>83</v>
      </c>
      <c r="AT270" s="11">
        <v>261</v>
      </c>
      <c r="AU270" s="11">
        <v>20.809581000000001</v>
      </c>
      <c r="AV270" s="11">
        <v>24.169229999999999</v>
      </c>
      <c r="AW270" s="11">
        <v>3.3596490000000001</v>
      </c>
      <c r="AX270" s="11">
        <v>16.144722999999999</v>
      </c>
    </row>
    <row r="271" spans="21:50" x14ac:dyDescent="0.35">
      <c r="U271" s="11" t="s">
        <v>76</v>
      </c>
      <c r="V271" s="11">
        <v>366</v>
      </c>
      <c r="W271" s="11">
        <v>4.1060080000000001</v>
      </c>
      <c r="X271" s="11">
        <v>8.543927</v>
      </c>
      <c r="Y271" s="11">
        <v>4.4379189999999999</v>
      </c>
      <c r="Z271" s="18">
        <f t="shared" si="12"/>
        <v>1.0808354489323937</v>
      </c>
      <c r="AA271" s="11" t="s">
        <v>77</v>
      </c>
      <c r="AC271" s="11" t="s">
        <v>78</v>
      </c>
      <c r="AD271" s="11">
        <v>1712</v>
      </c>
      <c r="AE271" s="11">
        <v>-7.9691939999999999</v>
      </c>
      <c r="AF271" s="11">
        <v>-13.138775000000001</v>
      </c>
      <c r="AG271" s="11">
        <v>5.169581</v>
      </c>
      <c r="AH271" s="18">
        <f t="shared" si="13"/>
        <v>0.6486955895414267</v>
      </c>
      <c r="AI271" s="11">
        <v>64.869567000000004</v>
      </c>
      <c r="AK271" s="11" t="s">
        <v>83</v>
      </c>
      <c r="AL271" s="11">
        <v>1658</v>
      </c>
      <c r="AM271" s="11">
        <v>9.4367429999999999</v>
      </c>
      <c r="AN271" s="11">
        <v>15.302555</v>
      </c>
      <c r="AO271" s="11">
        <v>5.8658130000000002</v>
      </c>
      <c r="AP271" s="18">
        <f t="shared" si="14"/>
        <v>0.62159295850273766</v>
      </c>
      <c r="AQ271" s="11">
        <v>62.159292999999998</v>
      </c>
      <c r="AS271" s="11" t="s">
        <v>76</v>
      </c>
      <c r="AT271" s="11">
        <v>262</v>
      </c>
      <c r="AU271" s="11">
        <v>-18.931702000000001</v>
      </c>
      <c r="AV271" s="11">
        <v>-19.230584</v>
      </c>
      <c r="AW271" s="11">
        <v>0.29888199999999998</v>
      </c>
      <c r="AX271" s="11">
        <v>1.5787370000000001</v>
      </c>
    </row>
    <row r="272" spans="21:50" x14ac:dyDescent="0.35">
      <c r="U272" s="11" t="s">
        <v>76</v>
      </c>
      <c r="V272" s="11">
        <v>369</v>
      </c>
      <c r="W272" s="11">
        <v>12.241174000000001</v>
      </c>
      <c r="X272" s="11">
        <v>15.071815000000001</v>
      </c>
      <c r="Y272" s="11">
        <v>2.830641</v>
      </c>
      <c r="Z272" s="18">
        <f t="shared" si="12"/>
        <v>0.23123934027896342</v>
      </c>
      <c r="AA272" s="11">
        <v>23.123934999999999</v>
      </c>
      <c r="AC272" s="11" t="s">
        <v>78</v>
      </c>
      <c r="AD272" s="11">
        <v>1384</v>
      </c>
      <c r="AE272" s="11">
        <v>13.805554000000001</v>
      </c>
      <c r="AF272" s="11">
        <v>18.975192</v>
      </c>
      <c r="AG272" s="11">
        <v>5.169638</v>
      </c>
      <c r="AH272" s="18">
        <f t="shared" si="13"/>
        <v>0.37446074239396693</v>
      </c>
      <c r="AI272" s="11">
        <v>37.446072000000001</v>
      </c>
      <c r="AK272" s="11" t="s">
        <v>83</v>
      </c>
      <c r="AL272" s="11">
        <v>1669</v>
      </c>
      <c r="AM272" s="11">
        <v>43.395587999999996</v>
      </c>
      <c r="AN272" s="11">
        <v>44.665601000000002</v>
      </c>
      <c r="AO272" s="11">
        <v>1.2700130000000001</v>
      </c>
      <c r="AP272" s="18">
        <f t="shared" si="14"/>
        <v>2.9265947496782397E-2</v>
      </c>
      <c r="AQ272" s="11">
        <v>2.9265949999999998</v>
      </c>
      <c r="AS272" s="11" t="s">
        <v>76</v>
      </c>
      <c r="AT272" s="11">
        <v>263</v>
      </c>
      <c r="AU272" s="11">
        <v>18.964117000000002</v>
      </c>
      <c r="AV272" s="11">
        <v>17.677976000000001</v>
      </c>
      <c r="AW272" s="11">
        <v>1.286141</v>
      </c>
      <c r="AX272" s="11">
        <v>6.7819690000000001</v>
      </c>
    </row>
    <row r="273" spans="21:50" x14ac:dyDescent="0.35">
      <c r="U273" s="11" t="s">
        <v>76</v>
      </c>
      <c r="V273" s="11">
        <v>370</v>
      </c>
      <c r="W273" s="11">
        <v>-9.6836269999999995</v>
      </c>
      <c r="X273" s="11">
        <v>-10.506186</v>
      </c>
      <c r="Y273" s="11">
        <v>0.82255800000000001</v>
      </c>
      <c r="Z273" s="18">
        <f t="shared" si="12"/>
        <v>8.4943172635625064E-2</v>
      </c>
      <c r="AA273" s="11">
        <v>8.4943179999999998</v>
      </c>
      <c r="AC273" s="11" t="s">
        <v>78</v>
      </c>
      <c r="AD273" s="11">
        <v>1484</v>
      </c>
      <c r="AE273" s="11">
        <v>11.514931000000001</v>
      </c>
      <c r="AF273" s="11">
        <v>16.716024000000001</v>
      </c>
      <c r="AG273" s="11">
        <v>5.2010930000000002</v>
      </c>
      <c r="AH273" s="18">
        <f t="shared" si="13"/>
        <v>0.45168251550964567</v>
      </c>
      <c r="AI273" s="11">
        <v>45.168247999999998</v>
      </c>
      <c r="AK273" s="11" t="s">
        <v>83</v>
      </c>
      <c r="AL273" s="11">
        <v>1670</v>
      </c>
      <c r="AM273" s="11">
        <v>30.525887000000001</v>
      </c>
      <c r="AN273" s="11">
        <v>16.304105</v>
      </c>
      <c r="AO273" s="11">
        <v>14.221781999999999</v>
      </c>
      <c r="AP273" s="18">
        <f t="shared" si="14"/>
        <v>0.46589250625215245</v>
      </c>
      <c r="AQ273" s="11">
        <v>46.58925</v>
      </c>
      <c r="AS273" s="11" t="s">
        <v>76</v>
      </c>
      <c r="AT273" s="11">
        <v>264</v>
      </c>
      <c r="AU273" s="11">
        <v>20.524595000000001</v>
      </c>
      <c r="AV273" s="11">
        <v>19.294706000000001</v>
      </c>
      <c r="AW273" s="11">
        <v>1.229889</v>
      </c>
      <c r="AX273" s="11">
        <v>5.9922700000000004</v>
      </c>
    </row>
    <row r="274" spans="21:50" x14ac:dyDescent="0.35">
      <c r="U274" s="11" t="s">
        <v>76</v>
      </c>
      <c r="V274" s="11">
        <v>371</v>
      </c>
      <c r="W274" s="11">
        <v>19.908479</v>
      </c>
      <c r="X274" s="11">
        <v>19.785261999999999</v>
      </c>
      <c r="Y274" s="11">
        <v>0.12321699999999999</v>
      </c>
      <c r="Z274" s="18">
        <f t="shared" si="12"/>
        <v>6.1891719603491555E-3</v>
      </c>
      <c r="AA274" s="11">
        <v>0.61892000000000003</v>
      </c>
      <c r="AC274" s="11" t="s">
        <v>78</v>
      </c>
      <c r="AD274" s="11">
        <v>673</v>
      </c>
      <c r="AE274" s="11">
        <v>-6.264119</v>
      </c>
      <c r="AF274" s="11">
        <v>-1.051866</v>
      </c>
      <c r="AG274" s="11">
        <v>5.2122520000000003</v>
      </c>
      <c r="AH274" s="18">
        <f t="shared" si="13"/>
        <v>0.83208061660386723</v>
      </c>
      <c r="AI274" s="11">
        <v>83.208076000000005</v>
      </c>
      <c r="AK274" s="11" t="s">
        <v>83</v>
      </c>
      <c r="AL274" s="11">
        <v>1681</v>
      </c>
      <c r="AM274" s="11">
        <v>-8.6520580000000002</v>
      </c>
      <c r="AN274" s="11">
        <v>-4.9138799999999998</v>
      </c>
      <c r="AO274" s="11">
        <v>3.738178</v>
      </c>
      <c r="AP274" s="18">
        <f t="shared" si="14"/>
        <v>0.43205651187266658</v>
      </c>
      <c r="AQ274" s="11">
        <v>43.205652000000001</v>
      </c>
      <c r="AS274" s="11" t="s">
        <v>78</v>
      </c>
      <c r="AT274" s="11">
        <v>265</v>
      </c>
      <c r="AU274" s="11">
        <v>-2.5491980000000001</v>
      </c>
      <c r="AV274" s="11">
        <v>-0.885019</v>
      </c>
      <c r="AW274" s="11">
        <v>1.6641790000000001</v>
      </c>
      <c r="AX274" s="11">
        <v>65.282467999999994</v>
      </c>
    </row>
    <row r="275" spans="21:50" x14ac:dyDescent="0.35">
      <c r="U275" s="11" t="s">
        <v>76</v>
      </c>
      <c r="V275" s="11">
        <v>373</v>
      </c>
      <c r="W275" s="11">
        <v>-7.6354610000000003</v>
      </c>
      <c r="X275" s="11">
        <v>-7.3521039999999998</v>
      </c>
      <c r="Y275" s="11">
        <v>0.283358</v>
      </c>
      <c r="Z275" s="18">
        <f t="shared" si="12"/>
        <v>3.7110791345800864E-2</v>
      </c>
      <c r="AA275" s="11">
        <v>3.7110759999999998</v>
      </c>
      <c r="AC275" s="11" t="s">
        <v>78</v>
      </c>
      <c r="AD275" s="11">
        <v>530</v>
      </c>
      <c r="AE275" s="11">
        <v>33.551661000000003</v>
      </c>
      <c r="AF275" s="11">
        <v>38.800131999999998</v>
      </c>
      <c r="AG275" s="11">
        <v>5.2484710000000003</v>
      </c>
      <c r="AH275" s="18">
        <f t="shared" si="13"/>
        <v>0.15642954308581025</v>
      </c>
      <c r="AI275" s="11">
        <v>15.642954</v>
      </c>
      <c r="AK275" s="11" t="s">
        <v>83</v>
      </c>
      <c r="AL275" s="11">
        <v>1685</v>
      </c>
      <c r="AM275" s="11">
        <v>26.301145000000002</v>
      </c>
      <c r="AN275" s="11">
        <v>10.924033</v>
      </c>
      <c r="AO275" s="11">
        <v>15.377112</v>
      </c>
      <c r="AP275" s="18">
        <f t="shared" si="14"/>
        <v>0.58465561100096586</v>
      </c>
      <c r="AQ275" s="11">
        <v>58.465561000000001</v>
      </c>
      <c r="AS275" s="11" t="s">
        <v>76</v>
      </c>
      <c r="AT275" s="11">
        <v>266</v>
      </c>
      <c r="AU275" s="11">
        <v>3.1496599999999999</v>
      </c>
      <c r="AV275" s="11">
        <v>-0.63378199999999996</v>
      </c>
      <c r="AW275" s="11">
        <v>3.7834409999999998</v>
      </c>
      <c r="AX275" s="11" t="s">
        <v>77</v>
      </c>
    </row>
    <row r="276" spans="21:50" x14ac:dyDescent="0.35">
      <c r="U276" s="11" t="s">
        <v>76</v>
      </c>
      <c r="V276" s="11">
        <v>374</v>
      </c>
      <c r="W276" s="11">
        <v>21.499661</v>
      </c>
      <c r="X276" s="11">
        <v>22.170203999999998</v>
      </c>
      <c r="Y276" s="11">
        <v>0.670543</v>
      </c>
      <c r="Z276" s="18">
        <f t="shared" si="12"/>
        <v>3.1188538275091871E-2</v>
      </c>
      <c r="AA276" s="11">
        <v>3.1188539999999998</v>
      </c>
      <c r="AC276" s="11" t="s">
        <v>78</v>
      </c>
      <c r="AD276" s="11">
        <v>120</v>
      </c>
      <c r="AE276" s="11">
        <v>-27.157909</v>
      </c>
      <c r="AF276" s="11">
        <v>-21.801774999999999</v>
      </c>
      <c r="AG276" s="11">
        <v>5.356134</v>
      </c>
      <c r="AH276" s="18">
        <f t="shared" si="13"/>
        <v>0.1972218847923822</v>
      </c>
      <c r="AI276" s="11">
        <v>19.722187000000002</v>
      </c>
      <c r="AK276" s="11" t="s">
        <v>83</v>
      </c>
      <c r="AL276" s="11">
        <v>1691</v>
      </c>
      <c r="AM276" s="11">
        <v>8.4942320000000002</v>
      </c>
      <c r="AN276" s="11">
        <v>4.2601990000000001</v>
      </c>
      <c r="AO276" s="11">
        <v>4.2340330000000002</v>
      </c>
      <c r="AP276" s="18">
        <f t="shared" si="14"/>
        <v>0.49845977835312244</v>
      </c>
      <c r="AQ276" s="11">
        <v>49.845976999999998</v>
      </c>
      <c r="AS276" s="11" t="s">
        <v>83</v>
      </c>
      <c r="AT276" s="11">
        <v>267</v>
      </c>
      <c r="AU276" s="11">
        <v>-21.223296000000001</v>
      </c>
      <c r="AV276" s="11">
        <v>-19.399103</v>
      </c>
      <c r="AW276" s="11">
        <v>1.824193</v>
      </c>
      <c r="AX276" s="11">
        <v>8.5952380000000002</v>
      </c>
    </row>
    <row r="277" spans="21:50" x14ac:dyDescent="0.35">
      <c r="U277" s="11" t="s">
        <v>76</v>
      </c>
      <c r="V277" s="11">
        <v>375</v>
      </c>
      <c r="W277" s="11">
        <v>0.71248699999999998</v>
      </c>
      <c r="X277" s="11">
        <v>0.40273100000000001</v>
      </c>
      <c r="Y277" s="11">
        <v>0.30975599999999998</v>
      </c>
      <c r="Z277" s="18">
        <f t="shared" si="12"/>
        <v>0.43475319549690028</v>
      </c>
      <c r="AA277" s="11">
        <v>43.475279999999998</v>
      </c>
      <c r="AC277" s="11" t="s">
        <v>78</v>
      </c>
      <c r="AD277" s="11">
        <v>646</v>
      </c>
      <c r="AE277" s="11">
        <v>6.1561409999999999</v>
      </c>
      <c r="AF277" s="11">
        <v>11.632600999999999</v>
      </c>
      <c r="AG277" s="11">
        <v>5.4764600000000003</v>
      </c>
      <c r="AH277" s="18">
        <f t="shared" si="13"/>
        <v>0.88959300964679011</v>
      </c>
      <c r="AI277" s="11">
        <v>88.959304000000003</v>
      </c>
      <c r="AK277" s="11" t="s">
        <v>83</v>
      </c>
      <c r="AL277" s="11">
        <v>1698</v>
      </c>
      <c r="AM277" s="11">
        <v>-23.657959000000002</v>
      </c>
      <c r="AN277" s="11">
        <v>-23.941644</v>
      </c>
      <c r="AO277" s="11">
        <v>0.28368500000000002</v>
      </c>
      <c r="AP277" s="18">
        <f t="shared" si="14"/>
        <v>1.1991102021945341E-2</v>
      </c>
      <c r="AQ277" s="11">
        <v>1.199112</v>
      </c>
      <c r="AS277" s="11" t="s">
        <v>76</v>
      </c>
      <c r="AT277" s="11">
        <v>268</v>
      </c>
      <c r="AU277" s="11">
        <v>-2.8643320000000001</v>
      </c>
      <c r="AV277" s="11">
        <v>-1.820948</v>
      </c>
      <c r="AW277" s="11">
        <v>1.0433840000000001</v>
      </c>
      <c r="AX277" s="11">
        <v>36.426780999999998</v>
      </c>
    </row>
    <row r="278" spans="21:50" x14ac:dyDescent="0.35">
      <c r="U278" s="11" t="s">
        <v>76</v>
      </c>
      <c r="V278" s="11">
        <v>377</v>
      </c>
      <c r="W278" s="11">
        <v>10.716246999999999</v>
      </c>
      <c r="X278" s="11">
        <v>5.4534739999999999</v>
      </c>
      <c r="Y278" s="11">
        <v>5.2627730000000001</v>
      </c>
      <c r="Z278" s="18">
        <f t="shared" si="12"/>
        <v>0.49110224876302316</v>
      </c>
      <c r="AA278" s="11">
        <v>49.110227000000002</v>
      </c>
      <c r="AC278" s="11" t="s">
        <v>78</v>
      </c>
      <c r="AD278" s="11">
        <v>709</v>
      </c>
      <c r="AE278" s="11">
        <v>10.062447000000001</v>
      </c>
      <c r="AF278" s="11">
        <v>15.788679999999999</v>
      </c>
      <c r="AG278" s="11">
        <v>5.7262329999999997</v>
      </c>
      <c r="AH278" s="18">
        <f t="shared" si="13"/>
        <v>0.5690696308760681</v>
      </c>
      <c r="AI278" s="11">
        <v>56.906965</v>
      </c>
      <c r="AK278" s="11" t="s">
        <v>83</v>
      </c>
      <c r="AL278" s="11">
        <v>1705</v>
      </c>
      <c r="AM278" s="11">
        <v>-18.589818999999999</v>
      </c>
      <c r="AN278" s="11">
        <v>-20.153638999999998</v>
      </c>
      <c r="AO278" s="11">
        <v>1.56382</v>
      </c>
      <c r="AP278" s="18">
        <f t="shared" si="14"/>
        <v>8.4122389787657431E-2</v>
      </c>
      <c r="AQ278" s="11">
        <v>8.4122400000000006</v>
      </c>
      <c r="AS278" s="11" t="s">
        <v>76</v>
      </c>
      <c r="AT278" s="11">
        <v>269</v>
      </c>
      <c r="AU278" s="11">
        <v>-2.3909729999999998</v>
      </c>
      <c r="AV278" s="11">
        <v>-2.7784019999999998</v>
      </c>
      <c r="AW278" s="11">
        <v>0.38742900000000002</v>
      </c>
      <c r="AX278" s="11">
        <v>16.203825999999999</v>
      </c>
    </row>
    <row r="279" spans="21:50" x14ac:dyDescent="0.35">
      <c r="U279" s="11" t="s">
        <v>76</v>
      </c>
      <c r="V279" s="11">
        <v>378</v>
      </c>
      <c r="W279" s="11">
        <v>19.512623999999999</v>
      </c>
      <c r="X279" s="11">
        <v>17.3003</v>
      </c>
      <c r="Y279" s="11">
        <v>2.2123240000000002</v>
      </c>
      <c r="Z279" s="18">
        <f t="shared" si="12"/>
        <v>0.11337911292709787</v>
      </c>
      <c r="AA279" s="11">
        <v>11.337913</v>
      </c>
      <c r="AC279" s="11" t="s">
        <v>78</v>
      </c>
      <c r="AD279" s="11">
        <v>1854</v>
      </c>
      <c r="AE279" s="11">
        <v>14.515995</v>
      </c>
      <c r="AF279" s="11">
        <v>8.6997199999999992</v>
      </c>
      <c r="AG279" s="11">
        <v>5.8162750000000001</v>
      </c>
      <c r="AH279" s="18">
        <f t="shared" si="13"/>
        <v>0.4006804218381172</v>
      </c>
      <c r="AI279" s="11">
        <v>40.068038999999999</v>
      </c>
      <c r="AK279" s="11" t="s">
        <v>83</v>
      </c>
      <c r="AL279" s="11">
        <v>1709</v>
      </c>
      <c r="AM279" s="11">
        <v>25.161337</v>
      </c>
      <c r="AN279" s="11">
        <v>16.063253</v>
      </c>
      <c r="AO279" s="11">
        <v>9.0980840000000001</v>
      </c>
      <c r="AP279" s="18">
        <f t="shared" si="14"/>
        <v>0.36158984715319381</v>
      </c>
      <c r="AQ279" s="11">
        <v>36.158985999999999</v>
      </c>
      <c r="AS279" s="11" t="s">
        <v>78</v>
      </c>
      <c r="AT279" s="11">
        <v>270</v>
      </c>
      <c r="AU279" s="11">
        <v>10.601718999999999</v>
      </c>
      <c r="AV279" s="11">
        <v>16.733557000000001</v>
      </c>
      <c r="AW279" s="11">
        <v>6.1318380000000001</v>
      </c>
      <c r="AX279" s="11">
        <v>57.838152999999998</v>
      </c>
    </row>
    <row r="280" spans="21:50" x14ac:dyDescent="0.35">
      <c r="U280" s="11" t="s">
        <v>76</v>
      </c>
      <c r="V280" s="11">
        <v>379</v>
      </c>
      <c r="W280" s="11">
        <v>-3.6962830000000002</v>
      </c>
      <c r="X280" s="11">
        <v>-3.727624</v>
      </c>
      <c r="Y280" s="11">
        <v>3.1341000000000001E-2</v>
      </c>
      <c r="Z280" s="18">
        <f t="shared" si="12"/>
        <v>8.4790585569340868E-3</v>
      </c>
      <c r="AA280" s="11">
        <v>0.84790200000000004</v>
      </c>
      <c r="AC280" s="11" t="s">
        <v>78</v>
      </c>
      <c r="AD280" s="11">
        <v>740</v>
      </c>
      <c r="AE280" s="11">
        <v>17.133282000000001</v>
      </c>
      <c r="AF280" s="11">
        <v>23.019454</v>
      </c>
      <c r="AG280" s="11">
        <v>5.8861720000000002</v>
      </c>
      <c r="AH280" s="18">
        <f t="shared" si="13"/>
        <v>0.34355192426062908</v>
      </c>
      <c r="AI280" s="11">
        <v>34.355190999999998</v>
      </c>
      <c r="AK280" s="11" t="s">
        <v>83</v>
      </c>
      <c r="AL280" s="11">
        <v>1713</v>
      </c>
      <c r="AM280" s="11">
        <v>2.8803649999999998</v>
      </c>
      <c r="AN280" s="11">
        <v>3.5607959999999999</v>
      </c>
      <c r="AO280" s="11">
        <v>0.68043100000000001</v>
      </c>
      <c r="AP280" s="18">
        <f t="shared" si="14"/>
        <v>0.23623082491281489</v>
      </c>
      <c r="AQ280" s="11">
        <v>23.623089</v>
      </c>
      <c r="AS280" s="11" t="s">
        <v>76</v>
      </c>
      <c r="AT280" s="11">
        <v>271</v>
      </c>
      <c r="AU280" s="11">
        <v>-3.6051039999999999</v>
      </c>
      <c r="AV280" s="11">
        <v>-3.490297</v>
      </c>
      <c r="AW280" s="11">
        <v>0.11480700000000001</v>
      </c>
      <c r="AX280" s="11">
        <v>3.1845720000000002</v>
      </c>
    </row>
    <row r="281" spans="21:50" x14ac:dyDescent="0.35">
      <c r="U281" s="11" t="s">
        <v>76</v>
      </c>
      <c r="V281" s="11">
        <v>380</v>
      </c>
      <c r="W281" s="11">
        <v>-5.2350310000000002</v>
      </c>
      <c r="X281" s="11">
        <v>-3.9694759999999998</v>
      </c>
      <c r="Y281" s="11">
        <v>1.265555</v>
      </c>
      <c r="Z281" s="18">
        <f t="shared" si="12"/>
        <v>0.24174737456186982</v>
      </c>
      <c r="AA281" s="11">
        <v>24.174741999999998</v>
      </c>
      <c r="AC281" s="11" t="s">
        <v>78</v>
      </c>
      <c r="AD281" s="11">
        <v>270</v>
      </c>
      <c r="AE281" s="11">
        <v>10.601718999999999</v>
      </c>
      <c r="AF281" s="11">
        <v>16.733557000000001</v>
      </c>
      <c r="AG281" s="11">
        <v>6.1318380000000001</v>
      </c>
      <c r="AH281" s="18">
        <f t="shared" si="13"/>
        <v>0.57838148700224945</v>
      </c>
      <c r="AI281" s="11">
        <v>57.838152999999998</v>
      </c>
      <c r="AK281" s="11" t="s">
        <v>83</v>
      </c>
      <c r="AL281" s="11">
        <v>1723</v>
      </c>
      <c r="AM281" s="11">
        <v>2.6067520000000002</v>
      </c>
      <c r="AN281" s="11">
        <v>1.9025939999999999</v>
      </c>
      <c r="AO281" s="11">
        <v>0.70415799999999995</v>
      </c>
      <c r="AP281" s="18">
        <f t="shared" si="14"/>
        <v>0.27012849707221859</v>
      </c>
      <c r="AQ281" s="11">
        <v>27.01286</v>
      </c>
      <c r="AS281" s="11" t="s">
        <v>76</v>
      </c>
      <c r="AT281" s="11">
        <v>272</v>
      </c>
      <c r="AU281" s="11">
        <v>5.2953200000000002</v>
      </c>
      <c r="AV281" s="11">
        <v>3.2271800000000002</v>
      </c>
      <c r="AW281" s="11">
        <v>2.0681400000000001</v>
      </c>
      <c r="AX281" s="11">
        <v>39.055998000000002</v>
      </c>
    </row>
    <row r="282" spans="21:50" x14ac:dyDescent="0.35">
      <c r="U282" s="11" t="s">
        <v>76</v>
      </c>
      <c r="V282" s="11">
        <v>381</v>
      </c>
      <c r="W282" s="11">
        <v>15.102899000000001</v>
      </c>
      <c r="X282" s="11">
        <v>16.504974000000001</v>
      </c>
      <c r="Y282" s="11">
        <v>1.402075</v>
      </c>
      <c r="Z282" s="18">
        <f t="shared" si="12"/>
        <v>9.2834825949640529E-2</v>
      </c>
      <c r="AA282" s="11">
        <v>9.2834819999999993</v>
      </c>
      <c r="AC282" s="11" t="s">
        <v>78</v>
      </c>
      <c r="AD282" s="11">
        <v>1885</v>
      </c>
      <c r="AE282" s="11">
        <v>12.413751</v>
      </c>
      <c r="AF282" s="11">
        <v>6.2131319999999999</v>
      </c>
      <c r="AG282" s="11">
        <v>6.2006189999999997</v>
      </c>
      <c r="AH282" s="18">
        <f t="shared" si="13"/>
        <v>0.49949600245727499</v>
      </c>
      <c r="AI282" s="11">
        <v>49.949596999999997</v>
      </c>
      <c r="AK282" s="11" t="s">
        <v>83</v>
      </c>
      <c r="AL282" s="11">
        <v>1725</v>
      </c>
      <c r="AM282" s="11">
        <v>-10.846218</v>
      </c>
      <c r="AN282" s="11">
        <v>-11.127644999999999</v>
      </c>
      <c r="AO282" s="11">
        <v>0.28142699999999998</v>
      </c>
      <c r="AP282" s="18">
        <f t="shared" si="14"/>
        <v>2.5947016738922263E-2</v>
      </c>
      <c r="AQ282" s="11">
        <v>2.5946989999999999</v>
      </c>
      <c r="AS282" s="11" t="s">
        <v>78</v>
      </c>
      <c r="AT282" s="11">
        <v>273</v>
      </c>
      <c r="AU282" s="11">
        <v>19.680242</v>
      </c>
      <c r="AV282" s="11">
        <v>17.844152000000001</v>
      </c>
      <c r="AW282" s="11">
        <v>1.83609</v>
      </c>
      <c r="AX282" s="11">
        <v>9.3296089999999996</v>
      </c>
    </row>
    <row r="283" spans="21:50" x14ac:dyDescent="0.35">
      <c r="U283" s="11" t="s">
        <v>76</v>
      </c>
      <c r="V283" s="11">
        <v>383</v>
      </c>
      <c r="W283" s="11">
        <v>26.983512000000001</v>
      </c>
      <c r="X283" s="11">
        <v>32.556176999999998</v>
      </c>
      <c r="Y283" s="11">
        <v>5.5726649999999998</v>
      </c>
      <c r="Z283" s="18">
        <f t="shared" si="12"/>
        <v>0.20652111556123603</v>
      </c>
      <c r="AA283" s="11">
        <v>20.652111999999999</v>
      </c>
      <c r="AC283" s="11" t="s">
        <v>78</v>
      </c>
      <c r="AD283" s="11">
        <v>991</v>
      </c>
      <c r="AE283" s="11">
        <v>18.909905999999999</v>
      </c>
      <c r="AF283" s="11">
        <v>25.123303</v>
      </c>
      <c r="AG283" s="11">
        <v>6.2133969999999996</v>
      </c>
      <c r="AH283" s="18">
        <f t="shared" si="13"/>
        <v>0.32857894692866269</v>
      </c>
      <c r="AI283" s="11">
        <v>32.857894999999999</v>
      </c>
      <c r="AK283" s="11" t="s">
        <v>83</v>
      </c>
      <c r="AL283" s="11">
        <v>1733</v>
      </c>
      <c r="AM283" s="11">
        <v>-11.964361</v>
      </c>
      <c r="AN283" s="11">
        <v>-13.688955999999999</v>
      </c>
      <c r="AO283" s="11">
        <v>1.7245950000000001</v>
      </c>
      <c r="AP283" s="18">
        <f t="shared" si="14"/>
        <v>0.14414434669766318</v>
      </c>
      <c r="AQ283" s="11">
        <v>14.414436</v>
      </c>
      <c r="AS283" s="11" t="s">
        <v>76</v>
      </c>
      <c r="AT283" s="11">
        <v>274</v>
      </c>
      <c r="AU283" s="11">
        <v>4.4891889999999997</v>
      </c>
      <c r="AV283" s="11">
        <v>4.1528669999999996</v>
      </c>
      <c r="AW283" s="11">
        <v>0.33632299999999998</v>
      </c>
      <c r="AX283" s="11">
        <v>7.4918319999999996</v>
      </c>
    </row>
    <row r="284" spans="21:50" x14ac:dyDescent="0.35">
      <c r="U284" s="11" t="s">
        <v>76</v>
      </c>
      <c r="V284" s="11">
        <v>385</v>
      </c>
      <c r="W284" s="11">
        <v>-14.986546000000001</v>
      </c>
      <c r="X284" s="11">
        <v>-15.240632</v>
      </c>
      <c r="Y284" s="11">
        <v>0.25408599999999998</v>
      </c>
      <c r="Z284" s="18">
        <f t="shared" si="12"/>
        <v>1.695427351972896E-2</v>
      </c>
      <c r="AA284" s="11">
        <v>1.695427</v>
      </c>
      <c r="AC284" s="11" t="s">
        <v>78</v>
      </c>
      <c r="AD284" s="11">
        <v>820</v>
      </c>
      <c r="AE284" s="11">
        <v>31.279501</v>
      </c>
      <c r="AF284" s="11">
        <v>37.584603999999999</v>
      </c>
      <c r="AG284" s="11">
        <v>6.3051029999999999</v>
      </c>
      <c r="AH284" s="18">
        <f t="shared" si="13"/>
        <v>0.20157300463329003</v>
      </c>
      <c r="AI284" s="11">
        <v>20.157298999999998</v>
      </c>
      <c r="AK284" s="11" t="s">
        <v>83</v>
      </c>
      <c r="AL284" s="11">
        <v>1741</v>
      </c>
      <c r="AM284" s="11">
        <v>-14.788133999999999</v>
      </c>
      <c r="AN284" s="11">
        <v>-17.884157999999999</v>
      </c>
      <c r="AO284" s="11">
        <v>3.0960239999999999</v>
      </c>
      <c r="AP284" s="18">
        <f t="shared" si="14"/>
        <v>0.20935866553548946</v>
      </c>
      <c r="AQ284" s="11">
        <v>20.935867999999999</v>
      </c>
      <c r="AS284" s="11" t="s">
        <v>76</v>
      </c>
      <c r="AT284" s="11">
        <v>275</v>
      </c>
      <c r="AU284" s="11">
        <v>21.178493</v>
      </c>
      <c r="AV284" s="11">
        <v>19.063424000000001</v>
      </c>
      <c r="AW284" s="11">
        <v>2.1150690000000001</v>
      </c>
      <c r="AX284" s="11">
        <v>9.986872</v>
      </c>
    </row>
    <row r="285" spans="21:50" x14ac:dyDescent="0.35">
      <c r="U285" s="11" t="s">
        <v>76</v>
      </c>
      <c r="V285" s="11">
        <v>388</v>
      </c>
      <c r="W285" s="11">
        <v>27.584432</v>
      </c>
      <c r="X285" s="11">
        <v>27.994430000000001</v>
      </c>
      <c r="Y285" s="11">
        <v>0.40999799999999997</v>
      </c>
      <c r="Z285" s="18">
        <f t="shared" si="12"/>
        <v>1.4863383810114343E-2</v>
      </c>
      <c r="AA285" s="11">
        <v>1.4863390000000001</v>
      </c>
      <c r="AC285" s="11" t="s">
        <v>78</v>
      </c>
      <c r="AD285" s="11">
        <v>1582</v>
      </c>
      <c r="AE285" s="11">
        <v>22.824611000000001</v>
      </c>
      <c r="AF285" s="11">
        <v>16.456239</v>
      </c>
      <c r="AG285" s="11">
        <v>6.3683719999999999</v>
      </c>
      <c r="AH285" s="18">
        <f t="shared" si="13"/>
        <v>0.27901338603317266</v>
      </c>
      <c r="AI285" s="11">
        <v>27.901337999999999</v>
      </c>
      <c r="AK285" s="11" t="s">
        <v>83</v>
      </c>
      <c r="AL285" s="11">
        <v>1742</v>
      </c>
      <c r="AM285" s="11">
        <v>47.679496</v>
      </c>
      <c r="AN285" s="11">
        <v>45.658890999999997</v>
      </c>
      <c r="AO285" s="11">
        <v>2.0206050000000002</v>
      </c>
      <c r="AP285" s="18">
        <f t="shared" si="14"/>
        <v>4.2378908535442579E-2</v>
      </c>
      <c r="AQ285" s="11">
        <v>4.2378900000000002</v>
      </c>
      <c r="AS285" s="11" t="s">
        <v>76</v>
      </c>
      <c r="AT285" s="11">
        <v>276</v>
      </c>
      <c r="AU285" s="11">
        <v>13.126232999999999</v>
      </c>
      <c r="AV285" s="11">
        <v>8.0675439999999998</v>
      </c>
      <c r="AW285" s="11">
        <v>5.0586890000000002</v>
      </c>
      <c r="AX285" s="11">
        <v>38.53877</v>
      </c>
    </row>
    <row r="286" spans="21:50" x14ac:dyDescent="0.35">
      <c r="U286" s="11" t="s">
        <v>76</v>
      </c>
      <c r="V286" s="11">
        <v>389</v>
      </c>
      <c r="W286" s="11">
        <v>7.5125520000000003</v>
      </c>
      <c r="X286" s="11">
        <v>3.8974540000000002</v>
      </c>
      <c r="Y286" s="11">
        <v>3.6150980000000001</v>
      </c>
      <c r="Z286" s="18">
        <f t="shared" si="12"/>
        <v>0.48120771743077451</v>
      </c>
      <c r="AA286" s="11">
        <v>48.120773</v>
      </c>
      <c r="AC286" s="11" t="s">
        <v>78</v>
      </c>
      <c r="AD286" s="11">
        <v>1700</v>
      </c>
      <c r="AE286" s="11">
        <v>-3.1172759999999999</v>
      </c>
      <c r="AF286" s="11">
        <v>3.3073579999999998</v>
      </c>
      <c r="AG286" s="11">
        <v>6.4246350000000003</v>
      </c>
      <c r="AH286" s="18">
        <f t="shared" si="13"/>
        <v>2.0609772763143206</v>
      </c>
      <c r="AI286" s="11" t="s">
        <v>77</v>
      </c>
      <c r="AK286" s="11" t="s">
        <v>83</v>
      </c>
      <c r="AL286" s="11">
        <v>1750</v>
      </c>
      <c r="AM286" s="11">
        <v>-10.51057</v>
      </c>
      <c r="AN286" s="11">
        <v>-8.9959910000000001</v>
      </c>
      <c r="AO286" s="11">
        <v>1.5145789999999999</v>
      </c>
      <c r="AP286" s="18">
        <f t="shared" si="14"/>
        <v>0.14410055781941417</v>
      </c>
      <c r="AQ286" s="11">
        <v>14.410057999999999</v>
      </c>
      <c r="AS286" s="11" t="s">
        <v>76</v>
      </c>
      <c r="AT286" s="11">
        <v>277</v>
      </c>
      <c r="AU286" s="11">
        <v>24.008027999999999</v>
      </c>
      <c r="AV286" s="11">
        <v>24.756253999999998</v>
      </c>
      <c r="AW286" s="11">
        <v>0.74822599999999995</v>
      </c>
      <c r="AX286" s="11">
        <v>3.116565</v>
      </c>
    </row>
    <row r="287" spans="21:50" x14ac:dyDescent="0.35">
      <c r="U287" s="11" t="s">
        <v>76</v>
      </c>
      <c r="V287" s="11">
        <v>390</v>
      </c>
      <c r="W287" s="11">
        <v>-9.0422469999999997</v>
      </c>
      <c r="X287" s="11">
        <v>-7.0762890000000001</v>
      </c>
      <c r="Y287" s="11">
        <v>1.965959</v>
      </c>
      <c r="Z287" s="18">
        <f t="shared" si="12"/>
        <v>0.21741929854382436</v>
      </c>
      <c r="AA287" s="11">
        <v>21.741924999999998</v>
      </c>
      <c r="AC287" s="11" t="s">
        <v>78</v>
      </c>
      <c r="AD287" s="11">
        <v>1368</v>
      </c>
      <c r="AE287" s="11">
        <v>7.3769770000000001</v>
      </c>
      <c r="AF287" s="11">
        <v>0.87426999999999999</v>
      </c>
      <c r="AG287" s="11">
        <v>6.502707</v>
      </c>
      <c r="AH287" s="18">
        <f t="shared" si="13"/>
        <v>0.88148668485749648</v>
      </c>
      <c r="AI287" s="11">
        <v>88.148668999999998</v>
      </c>
      <c r="AK287" s="11" t="s">
        <v>83</v>
      </c>
      <c r="AL287" s="11">
        <v>1758</v>
      </c>
      <c r="AM287" s="11">
        <v>12.926606</v>
      </c>
      <c r="AN287" s="11">
        <v>18.24314</v>
      </c>
      <c r="AO287" s="11">
        <v>5.3165339999999999</v>
      </c>
      <c r="AP287" s="18">
        <f t="shared" si="14"/>
        <v>0.41128614889322068</v>
      </c>
      <c r="AQ287" s="11">
        <v>41.128611999999997</v>
      </c>
      <c r="AS287" s="11" t="s">
        <v>76</v>
      </c>
      <c r="AT287" s="11">
        <v>278</v>
      </c>
      <c r="AU287" s="11">
        <v>1.55183</v>
      </c>
      <c r="AV287" s="11">
        <v>3.1267589999999998</v>
      </c>
      <c r="AW287" s="11">
        <v>1.574929</v>
      </c>
      <c r="AX287" s="11" t="s">
        <v>77</v>
      </c>
    </row>
    <row r="288" spans="21:50" x14ac:dyDescent="0.35">
      <c r="U288" s="11" t="s">
        <v>76</v>
      </c>
      <c r="V288" s="11">
        <v>391</v>
      </c>
      <c r="W288" s="11">
        <v>22.129991</v>
      </c>
      <c r="X288" s="11">
        <v>19.191573999999999</v>
      </c>
      <c r="Y288" s="11">
        <v>2.9384169999999998</v>
      </c>
      <c r="Z288" s="18">
        <f t="shared" si="12"/>
        <v>0.13277985517481683</v>
      </c>
      <c r="AA288" s="11">
        <v>13.277984</v>
      </c>
      <c r="AC288" s="11" t="s">
        <v>78</v>
      </c>
      <c r="AD288" s="11">
        <v>1596</v>
      </c>
      <c r="AE288" s="11">
        <v>10.801996000000001</v>
      </c>
      <c r="AF288" s="11">
        <v>4.2667200000000003</v>
      </c>
      <c r="AG288" s="11">
        <v>6.5352759999999996</v>
      </c>
      <c r="AH288" s="18">
        <f t="shared" si="13"/>
        <v>0.60500633401456538</v>
      </c>
      <c r="AI288" s="11">
        <v>60.500632000000003</v>
      </c>
      <c r="AK288" s="11" t="s">
        <v>83</v>
      </c>
      <c r="AL288" s="11">
        <v>1764</v>
      </c>
      <c r="AM288" s="11">
        <v>15.303818</v>
      </c>
      <c r="AN288" s="11">
        <v>15.907137000000001</v>
      </c>
      <c r="AO288" s="11">
        <v>0.60331900000000005</v>
      </c>
      <c r="AP288" s="18">
        <f t="shared" si="14"/>
        <v>3.942277672146912E-2</v>
      </c>
      <c r="AQ288" s="11">
        <v>3.9422769999999998</v>
      </c>
      <c r="AS288" s="11" t="s">
        <v>83</v>
      </c>
      <c r="AT288" s="11">
        <v>279</v>
      </c>
      <c r="AU288" s="11">
        <v>-3.7500499999999999</v>
      </c>
      <c r="AV288" s="11">
        <v>-4.3653019999999998</v>
      </c>
      <c r="AW288" s="11">
        <v>0.61525200000000002</v>
      </c>
      <c r="AX288" s="11">
        <v>16.406506</v>
      </c>
    </row>
    <row r="289" spans="21:50" x14ac:dyDescent="0.35">
      <c r="U289" s="11" t="s">
        <v>76</v>
      </c>
      <c r="V289" s="11">
        <v>394</v>
      </c>
      <c r="W289" s="11">
        <v>-6.7414490000000002</v>
      </c>
      <c r="X289" s="11">
        <v>-5.6390859999999998</v>
      </c>
      <c r="Y289" s="11">
        <v>1.102363</v>
      </c>
      <c r="Z289" s="18">
        <f t="shared" si="12"/>
        <v>0.1635201868322374</v>
      </c>
      <c r="AA289" s="11">
        <v>16.352017</v>
      </c>
      <c r="AC289" s="11" t="s">
        <v>78</v>
      </c>
      <c r="AD289" s="11">
        <v>785</v>
      </c>
      <c r="AE289" s="11">
        <v>29.473136</v>
      </c>
      <c r="AF289" s="11">
        <v>36.098439999999997</v>
      </c>
      <c r="AG289" s="11">
        <v>6.6253039999999999</v>
      </c>
      <c r="AH289" s="18">
        <f t="shared" si="13"/>
        <v>0.22479128111782878</v>
      </c>
      <c r="AI289" s="11">
        <v>22.479129</v>
      </c>
      <c r="AK289" s="11" t="s">
        <v>83</v>
      </c>
      <c r="AL289" s="11">
        <v>1768</v>
      </c>
      <c r="AM289" s="11">
        <v>-10.335276</v>
      </c>
      <c r="AN289" s="11">
        <v>-6.9674670000000001</v>
      </c>
      <c r="AO289" s="11">
        <v>3.3678089999999998</v>
      </c>
      <c r="AP289" s="18">
        <f t="shared" si="14"/>
        <v>0.32585573912104521</v>
      </c>
      <c r="AQ289" s="11">
        <v>32.585579000000003</v>
      </c>
      <c r="AS289" s="11" t="s">
        <v>76</v>
      </c>
      <c r="AT289" s="11">
        <v>280</v>
      </c>
      <c r="AU289" s="11">
        <v>-4.4659319999999996</v>
      </c>
      <c r="AV289" s="11">
        <v>-5.4551470000000002</v>
      </c>
      <c r="AW289" s="11">
        <v>0.98921400000000004</v>
      </c>
      <c r="AX289" s="11">
        <v>22.150231999999999</v>
      </c>
    </row>
    <row r="290" spans="21:50" x14ac:dyDescent="0.35">
      <c r="U290" s="11" t="s">
        <v>76</v>
      </c>
      <c r="V290" s="11">
        <v>395</v>
      </c>
      <c r="W290" s="11">
        <v>-18.244</v>
      </c>
      <c r="X290" s="11">
        <v>-21.421362999999999</v>
      </c>
      <c r="Y290" s="11">
        <v>3.1773630000000002</v>
      </c>
      <c r="Z290" s="18">
        <f t="shared" si="12"/>
        <v>0.17415934005700506</v>
      </c>
      <c r="AA290" s="11">
        <v>17.415932999999999</v>
      </c>
      <c r="AC290" s="11" t="s">
        <v>78</v>
      </c>
      <c r="AD290" s="11">
        <v>1693</v>
      </c>
      <c r="AE290" s="11">
        <v>7.8257659999999998</v>
      </c>
      <c r="AF290" s="11">
        <v>14.553749</v>
      </c>
      <c r="AG290" s="11">
        <v>6.727983</v>
      </c>
      <c r="AH290" s="18">
        <f t="shared" si="13"/>
        <v>0.85972197482010071</v>
      </c>
      <c r="AI290" s="11">
        <v>85.972200999999998</v>
      </c>
      <c r="AK290" s="11" t="s">
        <v>83</v>
      </c>
      <c r="AL290" s="11">
        <v>1776</v>
      </c>
      <c r="AM290" s="11">
        <v>25.868099000000001</v>
      </c>
      <c r="AN290" s="11">
        <v>15.241614999999999</v>
      </c>
      <c r="AO290" s="11">
        <v>10.626484</v>
      </c>
      <c r="AP290" s="18">
        <f t="shared" si="14"/>
        <v>0.41079493317232157</v>
      </c>
      <c r="AQ290" s="11">
        <v>41.079492000000002</v>
      </c>
      <c r="AS290" s="11" t="s">
        <v>76</v>
      </c>
      <c r="AT290" s="11">
        <v>281</v>
      </c>
      <c r="AU290" s="11">
        <v>2.625235</v>
      </c>
      <c r="AV290" s="11">
        <v>1.550116</v>
      </c>
      <c r="AW290" s="11">
        <v>1.0751189999999999</v>
      </c>
      <c r="AX290" s="11">
        <v>40.953265000000002</v>
      </c>
    </row>
    <row r="291" spans="21:50" x14ac:dyDescent="0.35">
      <c r="U291" s="11" t="s">
        <v>76</v>
      </c>
      <c r="V291" s="11">
        <v>396</v>
      </c>
      <c r="W291" s="11">
        <v>-3.183144</v>
      </c>
      <c r="X291" s="11">
        <v>-1.754901</v>
      </c>
      <c r="Y291" s="11">
        <v>1.4282429999999999</v>
      </c>
      <c r="Z291" s="18">
        <f t="shared" si="12"/>
        <v>0.44868940896170578</v>
      </c>
      <c r="AA291" s="11">
        <v>44.868937000000003</v>
      </c>
      <c r="AC291" s="11" t="s">
        <v>78</v>
      </c>
      <c r="AD291" s="11">
        <v>1953</v>
      </c>
      <c r="AE291" s="11">
        <v>47.633803</v>
      </c>
      <c r="AF291" s="11">
        <v>40.798200000000001</v>
      </c>
      <c r="AG291" s="11">
        <v>6.8356029999999999</v>
      </c>
      <c r="AH291" s="18">
        <f t="shared" si="13"/>
        <v>0.14350319666897057</v>
      </c>
      <c r="AI291" s="11">
        <v>14.350319000000001</v>
      </c>
      <c r="AK291" s="11" t="s">
        <v>83</v>
      </c>
      <c r="AL291" s="11">
        <v>1783</v>
      </c>
      <c r="AM291" s="11">
        <v>2.915003</v>
      </c>
      <c r="AN291" s="11">
        <v>-1.0613459999999999</v>
      </c>
      <c r="AO291" s="11">
        <v>3.9763489999999999</v>
      </c>
      <c r="AP291" s="18">
        <f t="shared" si="14"/>
        <v>1.3640977384928934</v>
      </c>
      <c r="AQ291" s="11" t="s">
        <v>77</v>
      </c>
      <c r="AS291" s="11" t="s">
        <v>76</v>
      </c>
      <c r="AT291" s="11">
        <v>282</v>
      </c>
      <c r="AU291" s="11">
        <v>-10.680004</v>
      </c>
      <c r="AV291" s="11">
        <v>-12.508127</v>
      </c>
      <c r="AW291" s="11">
        <v>1.8281229999999999</v>
      </c>
      <c r="AX291" s="11">
        <v>17.117249000000001</v>
      </c>
    </row>
    <row r="292" spans="21:50" x14ac:dyDescent="0.35">
      <c r="U292" s="11" t="s">
        <v>76</v>
      </c>
      <c r="V292" s="11">
        <v>397</v>
      </c>
      <c r="W292" s="11">
        <v>-8.8923819999999996</v>
      </c>
      <c r="X292" s="11">
        <v>-10.559623</v>
      </c>
      <c r="Y292" s="11">
        <v>1.667241</v>
      </c>
      <c r="Z292" s="18">
        <f t="shared" si="12"/>
        <v>0.18749093325050589</v>
      </c>
      <c r="AA292" s="11">
        <v>18.749089000000001</v>
      </c>
      <c r="AC292" s="11" t="s">
        <v>78</v>
      </c>
      <c r="AD292" s="11">
        <v>19</v>
      </c>
      <c r="AE292" s="11">
        <v>4.1693480000000003</v>
      </c>
      <c r="AF292" s="11">
        <v>-2.7161629999999999</v>
      </c>
      <c r="AG292" s="11">
        <v>6.8855110000000002</v>
      </c>
      <c r="AH292" s="18">
        <f t="shared" si="13"/>
        <v>1.6514598925299591</v>
      </c>
      <c r="AI292" s="11" t="s">
        <v>77</v>
      </c>
      <c r="AK292" s="11" t="s">
        <v>83</v>
      </c>
      <c r="AL292" s="11">
        <v>1784</v>
      </c>
      <c r="AM292" s="11">
        <v>-8.4482330000000001</v>
      </c>
      <c r="AN292" s="11">
        <v>-9.0998059999999992</v>
      </c>
      <c r="AO292" s="11">
        <v>0.65157399999999999</v>
      </c>
      <c r="AP292" s="18">
        <f t="shared" si="14"/>
        <v>7.7125477008032323E-2</v>
      </c>
      <c r="AQ292" s="11">
        <v>7.712542</v>
      </c>
      <c r="AS292" s="11" t="s">
        <v>78</v>
      </c>
      <c r="AT292" s="11">
        <v>283</v>
      </c>
      <c r="AU292" s="11">
        <v>-12.129903000000001</v>
      </c>
      <c r="AV292" s="11">
        <v>-11.114466</v>
      </c>
      <c r="AW292" s="11">
        <v>1.0154369999999999</v>
      </c>
      <c r="AX292" s="11">
        <v>8.3713540000000002</v>
      </c>
    </row>
    <row r="293" spans="21:50" x14ac:dyDescent="0.35">
      <c r="U293" s="11" t="s">
        <v>76</v>
      </c>
      <c r="V293" s="11">
        <v>398</v>
      </c>
      <c r="W293" s="11">
        <v>-10.688029999999999</v>
      </c>
      <c r="X293" s="11">
        <v>-11.22303</v>
      </c>
      <c r="Y293" s="11">
        <v>0.53500000000000003</v>
      </c>
      <c r="Z293" s="18">
        <f t="shared" si="12"/>
        <v>5.0055997223061692E-2</v>
      </c>
      <c r="AA293" s="11">
        <v>5.0056029999999998</v>
      </c>
      <c r="AC293" s="11" t="s">
        <v>78</v>
      </c>
      <c r="AD293" s="11">
        <v>979</v>
      </c>
      <c r="AE293" s="11">
        <v>2.6167099999999999</v>
      </c>
      <c r="AF293" s="11">
        <v>-4.4023180000000002</v>
      </c>
      <c r="AG293" s="11">
        <v>7.0190279999999996</v>
      </c>
      <c r="AH293" s="18">
        <f t="shared" si="13"/>
        <v>2.6823866611126186</v>
      </c>
      <c r="AI293" s="11" t="s">
        <v>77</v>
      </c>
      <c r="AK293" s="11" t="s">
        <v>83</v>
      </c>
      <c r="AL293" s="11">
        <v>1791</v>
      </c>
      <c r="AM293" s="11">
        <v>-9.1349400000000003</v>
      </c>
      <c r="AN293" s="11">
        <v>-9.2447219999999994</v>
      </c>
      <c r="AO293" s="11">
        <v>0.109782</v>
      </c>
      <c r="AP293" s="18">
        <f t="shared" si="14"/>
        <v>1.2017812924879637E-2</v>
      </c>
      <c r="AQ293" s="11">
        <v>1.2017850000000001</v>
      </c>
      <c r="AS293" s="11" t="s">
        <v>83</v>
      </c>
      <c r="AT293" s="11">
        <v>284</v>
      </c>
      <c r="AU293" s="11">
        <v>37.896937000000001</v>
      </c>
      <c r="AV293" s="11">
        <v>41.476840000000003</v>
      </c>
      <c r="AW293" s="11">
        <v>3.5799029999999998</v>
      </c>
      <c r="AX293" s="11">
        <v>9.4464170000000003</v>
      </c>
    </row>
    <row r="294" spans="21:50" x14ac:dyDescent="0.35">
      <c r="U294" s="11" t="s">
        <v>76</v>
      </c>
      <c r="V294" s="11">
        <v>400</v>
      </c>
      <c r="W294" s="11">
        <v>4.2533159999999999</v>
      </c>
      <c r="X294" s="11">
        <v>4.6202569999999996</v>
      </c>
      <c r="Y294" s="11">
        <v>0.36694100000000002</v>
      </c>
      <c r="Z294" s="18">
        <f t="shared" si="12"/>
        <v>8.6271746561976587E-2</v>
      </c>
      <c r="AA294" s="11">
        <v>8.6271710000000006</v>
      </c>
      <c r="AC294" s="11" t="s">
        <v>78</v>
      </c>
      <c r="AD294" s="11">
        <v>603</v>
      </c>
      <c r="AE294" s="11">
        <v>-6.5373580000000002</v>
      </c>
      <c r="AF294" s="11">
        <v>-13.872462000000001</v>
      </c>
      <c r="AG294" s="11">
        <v>7.3351040000000003</v>
      </c>
      <c r="AH294" s="18">
        <f t="shared" si="13"/>
        <v>1.1220288073561215</v>
      </c>
      <c r="AI294" s="11" t="s">
        <v>77</v>
      </c>
      <c r="AK294" s="11" t="s">
        <v>83</v>
      </c>
      <c r="AL294" s="11">
        <v>1799</v>
      </c>
      <c r="AM294" s="11">
        <v>-18.287030000000001</v>
      </c>
      <c r="AN294" s="11">
        <v>-20.296253</v>
      </c>
      <c r="AO294" s="11">
        <v>2.009223</v>
      </c>
      <c r="AP294" s="18">
        <f t="shared" si="14"/>
        <v>0.10987147721636591</v>
      </c>
      <c r="AQ294" s="11">
        <v>10.987147999999999</v>
      </c>
      <c r="AS294" s="11" t="s">
        <v>76</v>
      </c>
      <c r="AT294" s="11">
        <v>285</v>
      </c>
      <c r="AU294" s="11">
        <v>-1.5969340000000001</v>
      </c>
      <c r="AV294" s="11">
        <v>-0.994695</v>
      </c>
      <c r="AW294" s="11">
        <v>0.60223899999999997</v>
      </c>
      <c r="AX294" s="11">
        <v>37.712218999999997</v>
      </c>
    </row>
    <row r="295" spans="21:50" x14ac:dyDescent="0.35">
      <c r="U295" s="11" t="s">
        <v>76</v>
      </c>
      <c r="V295" s="11">
        <v>401</v>
      </c>
      <c r="W295" s="11">
        <v>-16.371434000000001</v>
      </c>
      <c r="X295" s="11">
        <v>-18.552541000000002</v>
      </c>
      <c r="Y295" s="11">
        <v>2.1811069999999999</v>
      </c>
      <c r="Z295" s="18">
        <f t="shared" si="12"/>
        <v>0.13322638688828356</v>
      </c>
      <c r="AA295" s="11">
        <v>13.322641000000001</v>
      </c>
      <c r="AC295" s="11" t="s">
        <v>78</v>
      </c>
      <c r="AD295" s="11">
        <v>1803</v>
      </c>
      <c r="AE295" s="11">
        <v>-28.906991999999999</v>
      </c>
      <c r="AF295" s="11">
        <v>-21.503672999999999</v>
      </c>
      <c r="AG295" s="11">
        <v>7.4033189999999998</v>
      </c>
      <c r="AH295" s="18">
        <f t="shared" si="13"/>
        <v>0.25610824536845617</v>
      </c>
      <c r="AI295" s="11">
        <v>25.610824999999998</v>
      </c>
      <c r="AK295" s="11" t="s">
        <v>83</v>
      </c>
      <c r="AL295" s="11">
        <v>1805</v>
      </c>
      <c r="AM295" s="11">
        <v>-15.068179000000001</v>
      </c>
      <c r="AN295" s="11">
        <v>-16.805803000000001</v>
      </c>
      <c r="AO295" s="11">
        <v>1.7376240000000001</v>
      </c>
      <c r="AP295" s="18">
        <f t="shared" si="14"/>
        <v>0.11531745143192153</v>
      </c>
      <c r="AQ295" s="11">
        <v>11.531744</v>
      </c>
      <c r="AS295" s="11" t="s">
        <v>76</v>
      </c>
      <c r="AT295" s="11">
        <v>286</v>
      </c>
      <c r="AU295" s="11">
        <v>-4.2277360000000002</v>
      </c>
      <c r="AV295" s="11">
        <v>-2.4201890000000001</v>
      </c>
      <c r="AW295" s="11">
        <v>1.807547</v>
      </c>
      <c r="AX295" s="11">
        <v>42.754480000000001</v>
      </c>
    </row>
    <row r="296" spans="21:50" x14ac:dyDescent="0.35">
      <c r="U296" s="11" t="s">
        <v>76</v>
      </c>
      <c r="V296" s="11">
        <v>402</v>
      </c>
      <c r="W296" s="11">
        <v>16.765034</v>
      </c>
      <c r="X296" s="11">
        <v>15.022428</v>
      </c>
      <c r="Y296" s="11">
        <v>1.7426060000000001</v>
      </c>
      <c r="Z296" s="18">
        <f t="shared" si="12"/>
        <v>0.1039428849353959</v>
      </c>
      <c r="AA296" s="11">
        <v>10.394289000000001</v>
      </c>
      <c r="AC296" s="11" t="s">
        <v>78</v>
      </c>
      <c r="AD296" s="11">
        <v>863</v>
      </c>
      <c r="AE296" s="11">
        <v>-14.413042000000001</v>
      </c>
      <c r="AF296" s="11">
        <v>-6.8954519999999997</v>
      </c>
      <c r="AG296" s="11">
        <v>7.5175900000000002</v>
      </c>
      <c r="AH296" s="18">
        <f t="shared" si="13"/>
        <v>0.52158246676863906</v>
      </c>
      <c r="AI296" s="11">
        <v>52.158245000000001</v>
      </c>
      <c r="AK296" s="11" t="s">
        <v>83</v>
      </c>
      <c r="AL296" s="11">
        <v>1810</v>
      </c>
      <c r="AM296" s="11">
        <v>41.324029000000003</v>
      </c>
      <c r="AN296" s="11">
        <v>47.334352000000003</v>
      </c>
      <c r="AO296" s="11">
        <v>6.0103229999999996</v>
      </c>
      <c r="AP296" s="18">
        <f t="shared" si="14"/>
        <v>0.1454437804213137</v>
      </c>
      <c r="AQ296" s="11">
        <v>14.544377000000001</v>
      </c>
      <c r="AS296" s="11" t="s">
        <v>76</v>
      </c>
      <c r="AT296" s="11">
        <v>287</v>
      </c>
      <c r="AU296" s="11">
        <v>-18.296958</v>
      </c>
      <c r="AV296" s="11">
        <v>-15.771649</v>
      </c>
      <c r="AW296" s="11">
        <v>2.525309</v>
      </c>
      <c r="AX296" s="11">
        <v>13.801797000000001</v>
      </c>
    </row>
    <row r="297" spans="21:50" x14ac:dyDescent="0.35">
      <c r="U297" s="11" t="s">
        <v>76</v>
      </c>
      <c r="V297" s="11">
        <v>404</v>
      </c>
      <c r="W297" s="11">
        <v>-0.47265299999999999</v>
      </c>
      <c r="X297" s="11">
        <v>-2.0916199999999998</v>
      </c>
      <c r="Y297" s="11">
        <v>1.618967</v>
      </c>
      <c r="Z297" s="18">
        <f t="shared" si="12"/>
        <v>3.4252760481791085</v>
      </c>
      <c r="AA297" s="11" t="s">
        <v>77</v>
      </c>
      <c r="AC297" s="11" t="s">
        <v>78</v>
      </c>
      <c r="AD297" s="11">
        <v>1446</v>
      </c>
      <c r="AE297" s="11">
        <v>-3.7783600000000002</v>
      </c>
      <c r="AF297" s="11">
        <v>3.7905660000000001</v>
      </c>
      <c r="AG297" s="11">
        <v>7.5689260000000003</v>
      </c>
      <c r="AH297" s="18">
        <f t="shared" si="13"/>
        <v>2.003230502122614</v>
      </c>
      <c r="AI297" s="11" t="s">
        <v>77</v>
      </c>
      <c r="AK297" s="11" t="s">
        <v>83</v>
      </c>
      <c r="AL297" s="11">
        <v>1816</v>
      </c>
      <c r="AM297" s="11">
        <v>-25.735498</v>
      </c>
      <c r="AN297" s="11">
        <v>-21.705587000000001</v>
      </c>
      <c r="AO297" s="11">
        <v>4.0299110000000002</v>
      </c>
      <c r="AP297" s="18">
        <f t="shared" si="14"/>
        <v>0.15658958688112429</v>
      </c>
      <c r="AQ297" s="11">
        <v>15.658958</v>
      </c>
      <c r="AS297" s="11" t="s">
        <v>76</v>
      </c>
      <c r="AT297" s="11">
        <v>288</v>
      </c>
      <c r="AU297" s="11">
        <v>-12.473981</v>
      </c>
      <c r="AV297" s="11">
        <v>-7.0253940000000004</v>
      </c>
      <c r="AW297" s="11">
        <v>5.4485869999999998</v>
      </c>
      <c r="AX297" s="11">
        <v>43.679614000000001</v>
      </c>
    </row>
    <row r="298" spans="21:50" x14ac:dyDescent="0.35">
      <c r="U298" s="11" t="s">
        <v>76</v>
      </c>
      <c r="V298" s="11">
        <v>405</v>
      </c>
      <c r="W298" s="11">
        <v>1.3075909999999999</v>
      </c>
      <c r="X298" s="11">
        <v>-6.8293000000000006E-2</v>
      </c>
      <c r="Y298" s="11">
        <v>1.3758840000000001</v>
      </c>
      <c r="Z298" s="18">
        <f t="shared" si="12"/>
        <v>1.0522281049655435</v>
      </c>
      <c r="AA298" s="11" t="s">
        <v>77</v>
      </c>
      <c r="AC298" s="11" t="s">
        <v>78</v>
      </c>
      <c r="AD298" s="11">
        <v>1087</v>
      </c>
      <c r="AE298" s="11">
        <v>22.654101000000001</v>
      </c>
      <c r="AF298" s="11">
        <v>30.349516999999999</v>
      </c>
      <c r="AG298" s="11">
        <v>7.6954159999999998</v>
      </c>
      <c r="AH298" s="18">
        <f t="shared" si="13"/>
        <v>0.33969196129212981</v>
      </c>
      <c r="AI298" s="11">
        <v>33.969197000000001</v>
      </c>
      <c r="AK298" s="11" t="s">
        <v>83</v>
      </c>
      <c r="AL298" s="11">
        <v>1823</v>
      </c>
      <c r="AM298" s="11">
        <v>-22.035346000000001</v>
      </c>
      <c r="AN298" s="11">
        <v>-17.516083999999999</v>
      </c>
      <c r="AO298" s="11">
        <v>4.5192620000000003</v>
      </c>
      <c r="AP298" s="18">
        <f t="shared" si="14"/>
        <v>0.2050914925501964</v>
      </c>
      <c r="AQ298" s="11">
        <v>20.509148</v>
      </c>
      <c r="AS298" s="11" t="s">
        <v>76</v>
      </c>
      <c r="AT298" s="11">
        <v>289</v>
      </c>
      <c r="AU298" s="11">
        <v>23.074235999999999</v>
      </c>
      <c r="AV298" s="11">
        <v>26.741050000000001</v>
      </c>
      <c r="AW298" s="11">
        <v>3.666814</v>
      </c>
      <c r="AX298" s="11">
        <v>15.891379000000001</v>
      </c>
    </row>
    <row r="299" spans="21:50" x14ac:dyDescent="0.35">
      <c r="U299" s="11" t="s">
        <v>76</v>
      </c>
      <c r="V299" s="11">
        <v>408</v>
      </c>
      <c r="W299" s="11">
        <v>26.60568</v>
      </c>
      <c r="X299" s="11">
        <v>27.105768000000001</v>
      </c>
      <c r="Y299" s="11">
        <v>0.50008799999999998</v>
      </c>
      <c r="Z299" s="18">
        <f t="shared" si="12"/>
        <v>1.8796287108617409E-2</v>
      </c>
      <c r="AA299" s="11">
        <v>1.8796280000000001</v>
      </c>
      <c r="AC299" s="11" t="s">
        <v>78</v>
      </c>
      <c r="AD299" s="11">
        <v>31</v>
      </c>
      <c r="AE299" s="11">
        <v>-0.58435599999999999</v>
      </c>
      <c r="AF299" s="11">
        <v>-8.8129899999999992</v>
      </c>
      <c r="AG299" s="11">
        <v>8.2286339999999996</v>
      </c>
      <c r="AH299" s="18">
        <f t="shared" si="13"/>
        <v>14.081542758181657</v>
      </c>
      <c r="AI299" s="11" t="s">
        <v>77</v>
      </c>
      <c r="AK299" s="11" t="s">
        <v>83</v>
      </c>
      <c r="AL299" s="11">
        <v>1831</v>
      </c>
      <c r="AM299" s="11">
        <v>-21.262605000000001</v>
      </c>
      <c r="AN299" s="11">
        <v>-21.953434999999999</v>
      </c>
      <c r="AO299" s="11">
        <v>0.69083000000000006</v>
      </c>
      <c r="AP299" s="18">
        <f t="shared" si="14"/>
        <v>3.2490374533129876E-2</v>
      </c>
      <c r="AQ299" s="11">
        <v>3.249037</v>
      </c>
      <c r="AS299" s="11" t="s">
        <v>76</v>
      </c>
      <c r="AT299" s="11">
        <v>290</v>
      </c>
      <c r="AU299" s="11">
        <v>7.0778819999999998</v>
      </c>
      <c r="AV299" s="11">
        <v>8.0599340000000002</v>
      </c>
      <c r="AW299" s="11">
        <v>0.98205200000000004</v>
      </c>
      <c r="AX299" s="11">
        <v>13.874936</v>
      </c>
    </row>
    <row r="300" spans="21:50" x14ac:dyDescent="0.35">
      <c r="U300" s="11" t="s">
        <v>76</v>
      </c>
      <c r="V300" s="11">
        <v>409</v>
      </c>
      <c r="W300" s="11">
        <v>-25.246499</v>
      </c>
      <c r="X300" s="11">
        <v>-23.528544</v>
      </c>
      <c r="Y300" s="11">
        <v>1.7179549999999999</v>
      </c>
      <c r="Z300" s="18">
        <f t="shared" si="12"/>
        <v>6.8047256770136719E-2</v>
      </c>
      <c r="AA300" s="11">
        <v>6.8047250000000004</v>
      </c>
      <c r="AC300" s="11" t="s">
        <v>78</v>
      </c>
      <c r="AD300" s="11">
        <v>1295</v>
      </c>
      <c r="AE300" s="11">
        <v>7.3212299999999999</v>
      </c>
      <c r="AF300" s="11">
        <v>15.563060999999999</v>
      </c>
      <c r="AG300" s="11">
        <v>8.2418309999999995</v>
      </c>
      <c r="AH300" s="18">
        <f t="shared" si="13"/>
        <v>1.1257440348138221</v>
      </c>
      <c r="AI300" s="11" t="s">
        <v>77</v>
      </c>
      <c r="AK300" s="11" t="s">
        <v>83</v>
      </c>
      <c r="AL300" s="11">
        <v>1837</v>
      </c>
      <c r="AM300" s="11">
        <v>4.5034190000000001</v>
      </c>
      <c r="AN300" s="11">
        <v>4.4145620000000001</v>
      </c>
      <c r="AO300" s="11">
        <v>8.8857000000000005E-2</v>
      </c>
      <c r="AP300" s="18">
        <f t="shared" si="14"/>
        <v>1.9731008817966973E-2</v>
      </c>
      <c r="AQ300" s="11">
        <v>1.973104</v>
      </c>
      <c r="AS300" s="11" t="s">
        <v>78</v>
      </c>
      <c r="AT300" s="11">
        <v>291</v>
      </c>
      <c r="AU300" s="11">
        <v>-11.209168999999999</v>
      </c>
      <c r="AV300" s="11">
        <v>-10.755618999999999</v>
      </c>
      <c r="AW300" s="11">
        <v>0.45355000000000001</v>
      </c>
      <c r="AX300" s="11">
        <v>4.0462400000000001</v>
      </c>
    </row>
    <row r="301" spans="21:50" x14ac:dyDescent="0.35">
      <c r="U301" s="11" t="s">
        <v>76</v>
      </c>
      <c r="V301" s="11">
        <v>410</v>
      </c>
      <c r="W301" s="11">
        <v>21.951163000000001</v>
      </c>
      <c r="X301" s="11">
        <v>20.735569000000002</v>
      </c>
      <c r="Y301" s="11">
        <v>1.2155940000000001</v>
      </c>
      <c r="Z301" s="18">
        <f t="shared" si="12"/>
        <v>5.5377202565531497E-2</v>
      </c>
      <c r="AA301" s="11">
        <v>5.5377190000000001</v>
      </c>
      <c r="AC301" s="11" t="s">
        <v>78</v>
      </c>
      <c r="AD301" s="11">
        <v>1633</v>
      </c>
      <c r="AE301" s="11">
        <v>38.760128999999999</v>
      </c>
      <c r="AF301" s="11">
        <v>30.452228999999999</v>
      </c>
      <c r="AG301" s="11">
        <v>8.3079000000000001</v>
      </c>
      <c r="AH301" s="18">
        <f t="shared" si="13"/>
        <v>0.21434139189784432</v>
      </c>
      <c r="AI301" s="11">
        <v>21.434138999999998</v>
      </c>
      <c r="AK301" s="11" t="s">
        <v>83</v>
      </c>
      <c r="AL301" s="11">
        <v>1842</v>
      </c>
      <c r="AM301" s="11">
        <v>-27.707556</v>
      </c>
      <c r="AN301" s="11">
        <v>-24.915607000000001</v>
      </c>
      <c r="AO301" s="11">
        <v>2.7919489999999998</v>
      </c>
      <c r="AP301" s="18">
        <f t="shared" si="14"/>
        <v>0.10076489604496332</v>
      </c>
      <c r="AQ301" s="11">
        <v>10.076489</v>
      </c>
      <c r="AS301" s="11" t="s">
        <v>76</v>
      </c>
      <c r="AT301" s="11">
        <v>292</v>
      </c>
      <c r="AU301" s="11">
        <v>0.85639100000000001</v>
      </c>
      <c r="AV301" s="11">
        <v>3.7534260000000002</v>
      </c>
      <c r="AW301" s="11">
        <v>2.8970349999999998</v>
      </c>
      <c r="AX301" s="11" t="s">
        <v>77</v>
      </c>
    </row>
    <row r="302" spans="21:50" x14ac:dyDescent="0.35">
      <c r="U302" s="11" t="s">
        <v>76</v>
      </c>
      <c r="V302" s="11">
        <v>411</v>
      </c>
      <c r="W302" s="11">
        <v>2.0621209999999999</v>
      </c>
      <c r="X302" s="11">
        <v>3.1934719999999999</v>
      </c>
      <c r="Y302" s="11">
        <v>1.131351</v>
      </c>
      <c r="Z302" s="18">
        <f t="shared" si="12"/>
        <v>0.54863463395212986</v>
      </c>
      <c r="AA302" s="11">
        <v>54.863460000000003</v>
      </c>
      <c r="AC302" s="11" t="s">
        <v>78</v>
      </c>
      <c r="AD302" s="11">
        <v>930</v>
      </c>
      <c r="AE302" s="11">
        <v>-6.8420639999999997</v>
      </c>
      <c r="AF302" s="11">
        <v>-15.338918</v>
      </c>
      <c r="AG302" s="11">
        <v>8.4968540000000008</v>
      </c>
      <c r="AH302" s="18">
        <f t="shared" si="13"/>
        <v>1.2418553816509172</v>
      </c>
      <c r="AI302" s="11" t="s">
        <v>77</v>
      </c>
      <c r="AK302" s="11" t="s">
        <v>83</v>
      </c>
      <c r="AL302" s="11">
        <v>1845</v>
      </c>
      <c r="AM302" s="11">
        <v>-10.22175</v>
      </c>
      <c r="AN302" s="11">
        <v>-6.9110860000000001</v>
      </c>
      <c r="AO302" s="11">
        <v>3.3106640000000001</v>
      </c>
      <c r="AP302" s="18">
        <f t="shared" si="14"/>
        <v>0.32388426639274098</v>
      </c>
      <c r="AQ302" s="11">
        <v>32.388430999999997</v>
      </c>
      <c r="AS302" s="11" t="s">
        <v>83</v>
      </c>
      <c r="AT302" s="11">
        <v>293</v>
      </c>
      <c r="AU302" s="11">
        <v>-1.966302</v>
      </c>
      <c r="AV302" s="11">
        <v>-3.7736499999999999</v>
      </c>
      <c r="AW302" s="11">
        <v>1.807348</v>
      </c>
      <c r="AX302" s="11">
        <v>91.916094000000001</v>
      </c>
    </row>
    <row r="303" spans="21:50" x14ac:dyDescent="0.35">
      <c r="U303" s="11" t="s">
        <v>76</v>
      </c>
      <c r="V303" s="11">
        <v>412</v>
      </c>
      <c r="W303" s="11">
        <v>-12.659539000000001</v>
      </c>
      <c r="X303" s="11">
        <v>-11.562905000000001</v>
      </c>
      <c r="Y303" s="11">
        <v>1.0966340000000001</v>
      </c>
      <c r="Z303" s="18">
        <f t="shared" si="12"/>
        <v>8.6625113284140923E-2</v>
      </c>
      <c r="AA303" s="11">
        <v>8.6625110000000003</v>
      </c>
      <c r="AC303" s="11" t="s">
        <v>78</v>
      </c>
      <c r="AD303" s="11">
        <v>875</v>
      </c>
      <c r="AE303" s="11">
        <v>27.701103</v>
      </c>
      <c r="AF303" s="11">
        <v>18.950523</v>
      </c>
      <c r="AG303" s="11">
        <v>8.7505799999999994</v>
      </c>
      <c r="AH303" s="18">
        <f t="shared" si="13"/>
        <v>0.31589283646936367</v>
      </c>
      <c r="AI303" s="11">
        <v>31.589285</v>
      </c>
      <c r="AK303" s="11" t="s">
        <v>83</v>
      </c>
      <c r="AL303" s="11">
        <v>1855</v>
      </c>
      <c r="AM303" s="11">
        <v>8.2267209999999995</v>
      </c>
      <c r="AN303" s="11">
        <v>9.6586370000000006</v>
      </c>
      <c r="AO303" s="11">
        <v>1.431916</v>
      </c>
      <c r="AP303" s="18">
        <f t="shared" si="14"/>
        <v>0.17405671105170578</v>
      </c>
      <c r="AQ303" s="11">
        <v>17.405674000000001</v>
      </c>
      <c r="AS303" s="11" t="s">
        <v>76</v>
      </c>
      <c r="AT303" s="11">
        <v>294</v>
      </c>
      <c r="AU303" s="11">
        <v>9.9729849999999995</v>
      </c>
      <c r="AV303" s="11">
        <v>9.0165400000000009</v>
      </c>
      <c r="AW303" s="11">
        <v>0.95644499999999999</v>
      </c>
      <c r="AX303" s="11">
        <v>9.5903569999999991</v>
      </c>
    </row>
    <row r="304" spans="21:50" x14ac:dyDescent="0.35">
      <c r="U304" s="11" t="s">
        <v>76</v>
      </c>
      <c r="V304" s="11">
        <v>413</v>
      </c>
      <c r="W304" s="11">
        <v>32.421585</v>
      </c>
      <c r="X304" s="11">
        <v>30.275597000000001</v>
      </c>
      <c r="Y304" s="11">
        <v>2.145988</v>
      </c>
      <c r="Z304" s="18">
        <f t="shared" si="12"/>
        <v>6.6190101440136248E-2</v>
      </c>
      <c r="AA304" s="11">
        <v>6.6190090000000001</v>
      </c>
      <c r="AC304" s="11" t="s">
        <v>78</v>
      </c>
      <c r="AD304" s="11">
        <v>739</v>
      </c>
      <c r="AE304" s="11">
        <v>9.6410440000000008</v>
      </c>
      <c r="AF304" s="11">
        <v>18.425189</v>
      </c>
      <c r="AG304" s="11">
        <v>8.7841450000000005</v>
      </c>
      <c r="AH304" s="18">
        <f t="shared" si="13"/>
        <v>0.91111968786782838</v>
      </c>
      <c r="AI304" s="11">
        <v>91.111964999999998</v>
      </c>
      <c r="AK304" s="11" t="s">
        <v>83</v>
      </c>
      <c r="AL304" s="11">
        <v>1857</v>
      </c>
      <c r="AM304" s="11">
        <v>-20.715015000000001</v>
      </c>
      <c r="AN304" s="11">
        <v>-20.657512000000001</v>
      </c>
      <c r="AO304" s="11">
        <v>5.7502999999999999E-2</v>
      </c>
      <c r="AP304" s="18">
        <f t="shared" si="14"/>
        <v>2.7759091654049007E-3</v>
      </c>
      <c r="AQ304" s="11">
        <v>0.27759</v>
      </c>
      <c r="AS304" s="11" t="s">
        <v>76</v>
      </c>
      <c r="AT304" s="11">
        <v>295</v>
      </c>
      <c r="AU304" s="11">
        <v>0.68534399999999995</v>
      </c>
      <c r="AV304" s="11">
        <v>1.913864</v>
      </c>
      <c r="AW304" s="11">
        <v>1.2285200000000001</v>
      </c>
      <c r="AX304" s="11" t="s">
        <v>77</v>
      </c>
    </row>
    <row r="305" spans="21:50" x14ac:dyDescent="0.35">
      <c r="U305" s="11" t="s">
        <v>76</v>
      </c>
      <c r="V305" s="11">
        <v>414</v>
      </c>
      <c r="W305" s="11">
        <v>46.321770999999998</v>
      </c>
      <c r="X305" s="11">
        <v>38.423243999999997</v>
      </c>
      <c r="Y305" s="11">
        <v>7.8985269999999996</v>
      </c>
      <c r="Z305" s="18">
        <f t="shared" si="12"/>
        <v>0.1705143570611754</v>
      </c>
      <c r="AA305" s="11">
        <v>17.051437</v>
      </c>
      <c r="AC305" s="11" t="s">
        <v>78</v>
      </c>
      <c r="AD305" s="11">
        <v>178</v>
      </c>
      <c r="AE305" s="11">
        <v>13.475814</v>
      </c>
      <c r="AF305" s="11">
        <v>22.535516999999999</v>
      </c>
      <c r="AG305" s="11">
        <v>9.0597030000000007</v>
      </c>
      <c r="AH305" s="18">
        <f t="shared" si="13"/>
        <v>0.67229356237775328</v>
      </c>
      <c r="AI305" s="11">
        <v>67.229359000000002</v>
      </c>
      <c r="AK305" s="11" t="s">
        <v>83</v>
      </c>
      <c r="AL305" s="11">
        <v>1867</v>
      </c>
      <c r="AM305" s="11">
        <v>3.0119560000000001</v>
      </c>
      <c r="AN305" s="11">
        <v>0.31287700000000002</v>
      </c>
      <c r="AO305" s="11">
        <v>2.6990789999999998</v>
      </c>
      <c r="AP305" s="18">
        <f t="shared" si="14"/>
        <v>0.89612165649166176</v>
      </c>
      <c r="AQ305" s="11">
        <v>89.612182000000004</v>
      </c>
      <c r="AS305" s="11" t="s">
        <v>83</v>
      </c>
      <c r="AT305" s="11">
        <v>296</v>
      </c>
      <c r="AU305" s="11">
        <v>-13.046493</v>
      </c>
      <c r="AV305" s="11">
        <v>-15.859688999999999</v>
      </c>
      <c r="AW305" s="11">
        <v>2.813196</v>
      </c>
      <c r="AX305" s="11">
        <v>21.562854999999999</v>
      </c>
    </row>
    <row r="306" spans="21:50" x14ac:dyDescent="0.35">
      <c r="U306" s="11" t="s">
        <v>76</v>
      </c>
      <c r="V306" s="11">
        <v>415</v>
      </c>
      <c r="W306" s="11">
        <v>-7.4114940000000002</v>
      </c>
      <c r="X306" s="11">
        <v>-8.814254</v>
      </c>
      <c r="Y306" s="11">
        <v>1.4027590000000001</v>
      </c>
      <c r="Z306" s="18">
        <f t="shared" si="12"/>
        <v>0.18926804771075845</v>
      </c>
      <c r="AA306" s="11">
        <v>18.92681</v>
      </c>
      <c r="AC306" s="11" t="s">
        <v>78</v>
      </c>
      <c r="AD306" s="11">
        <v>701</v>
      </c>
      <c r="AE306" s="11">
        <v>12.316955</v>
      </c>
      <c r="AF306" s="11">
        <v>21.766206</v>
      </c>
      <c r="AG306" s="11">
        <v>9.4492510000000003</v>
      </c>
      <c r="AH306" s="18">
        <f t="shared" si="13"/>
        <v>0.76717427318683884</v>
      </c>
      <c r="AI306" s="11">
        <v>76.717431000000005</v>
      </c>
      <c r="AK306" s="11" t="s">
        <v>83</v>
      </c>
      <c r="AL306" s="11">
        <v>1872</v>
      </c>
      <c r="AM306" s="11">
        <v>7.460934</v>
      </c>
      <c r="AN306" s="11">
        <v>6.494218</v>
      </c>
      <c r="AO306" s="11">
        <v>0.96671499999999999</v>
      </c>
      <c r="AP306" s="18">
        <f t="shared" si="14"/>
        <v>0.12957023879315915</v>
      </c>
      <c r="AQ306" s="11">
        <v>12.957029</v>
      </c>
      <c r="AS306" s="11" t="s">
        <v>76</v>
      </c>
      <c r="AT306" s="11">
        <v>297</v>
      </c>
      <c r="AU306" s="11">
        <v>18.226593000000001</v>
      </c>
      <c r="AV306" s="11">
        <v>22.730709000000001</v>
      </c>
      <c r="AW306" s="11">
        <v>4.5041159999999998</v>
      </c>
      <c r="AX306" s="11">
        <v>24.711781999999999</v>
      </c>
    </row>
    <row r="307" spans="21:50" x14ac:dyDescent="0.35">
      <c r="U307" s="11" t="s">
        <v>76</v>
      </c>
      <c r="V307" s="11">
        <v>416</v>
      </c>
      <c r="W307" s="11">
        <v>-4.8695180000000002</v>
      </c>
      <c r="X307" s="11">
        <v>-6.9097200000000001</v>
      </c>
      <c r="Y307" s="11">
        <v>2.0402019999999998</v>
      </c>
      <c r="Z307" s="18">
        <f t="shared" si="12"/>
        <v>0.4189741161240188</v>
      </c>
      <c r="AA307" s="11">
        <v>41.897416</v>
      </c>
      <c r="AC307" s="11" t="s">
        <v>78</v>
      </c>
      <c r="AD307" s="11">
        <v>1611</v>
      </c>
      <c r="AE307" s="11">
        <v>9.0632190000000001</v>
      </c>
      <c r="AF307" s="11">
        <v>-0.49857499999999999</v>
      </c>
      <c r="AG307" s="11">
        <v>9.5617940000000008</v>
      </c>
      <c r="AH307" s="18">
        <f t="shared" si="13"/>
        <v>1.0550108079701044</v>
      </c>
      <c r="AI307" s="11" t="s">
        <v>77</v>
      </c>
      <c r="AK307" s="11" t="s">
        <v>83</v>
      </c>
      <c r="AL307" s="11">
        <v>1874</v>
      </c>
      <c r="AM307" s="11">
        <v>-2.919438</v>
      </c>
      <c r="AN307" s="11">
        <v>0.91637400000000002</v>
      </c>
      <c r="AO307" s="11">
        <v>3.8358120000000002</v>
      </c>
      <c r="AP307" s="18">
        <f t="shared" si="14"/>
        <v>1.313887124850742</v>
      </c>
      <c r="AQ307" s="11" t="s">
        <v>77</v>
      </c>
      <c r="AS307" s="11" t="s">
        <v>78</v>
      </c>
      <c r="AT307" s="11">
        <v>298</v>
      </c>
      <c r="AU307" s="11">
        <v>-23.175936</v>
      </c>
      <c r="AV307" s="11">
        <v>-19.809367999999999</v>
      </c>
      <c r="AW307" s="11">
        <v>3.366568</v>
      </c>
      <c r="AX307" s="11">
        <v>14.526135999999999</v>
      </c>
    </row>
    <row r="308" spans="21:50" x14ac:dyDescent="0.35">
      <c r="U308" s="11" t="s">
        <v>76</v>
      </c>
      <c r="V308" s="11">
        <v>417</v>
      </c>
      <c r="W308" s="11">
        <v>-18.523997000000001</v>
      </c>
      <c r="X308" s="11">
        <v>-16.223002000000001</v>
      </c>
      <c r="Y308" s="11">
        <v>2.3009949999999999</v>
      </c>
      <c r="Z308" s="18">
        <f t="shared" si="12"/>
        <v>0.12421698189650969</v>
      </c>
      <c r="AA308" s="11">
        <v>12.421697</v>
      </c>
      <c r="AC308" s="11" t="s">
        <v>78</v>
      </c>
      <c r="AD308" s="11">
        <v>952</v>
      </c>
      <c r="AE308" s="11">
        <v>48.901096000000003</v>
      </c>
      <c r="AF308" s="11">
        <v>39.166977000000003</v>
      </c>
      <c r="AG308" s="11">
        <v>9.7341189999999997</v>
      </c>
      <c r="AH308" s="18">
        <f t="shared" si="13"/>
        <v>0.1990572767530609</v>
      </c>
      <c r="AI308" s="11">
        <v>19.905728</v>
      </c>
      <c r="AK308" s="11" t="s">
        <v>83</v>
      </c>
      <c r="AL308" s="11">
        <v>1882</v>
      </c>
      <c r="AM308" s="11">
        <v>-8.3482079999999996</v>
      </c>
      <c r="AN308" s="11">
        <v>-11.197831000000001</v>
      </c>
      <c r="AO308" s="11">
        <v>2.8496229999999998</v>
      </c>
      <c r="AP308" s="18">
        <f t="shared" si="14"/>
        <v>0.34134547198632326</v>
      </c>
      <c r="AQ308" s="11">
        <v>34.134543999999998</v>
      </c>
      <c r="AS308" s="11" t="s">
        <v>76</v>
      </c>
      <c r="AT308" s="11">
        <v>299</v>
      </c>
      <c r="AU308" s="11">
        <v>19.695323999999999</v>
      </c>
      <c r="AV308" s="11">
        <v>19.512478999999999</v>
      </c>
      <c r="AW308" s="11">
        <v>0.18284500000000001</v>
      </c>
      <c r="AX308" s="11">
        <v>0.92836700000000005</v>
      </c>
    </row>
    <row r="309" spans="21:50" x14ac:dyDescent="0.35">
      <c r="U309" s="11" t="s">
        <v>76</v>
      </c>
      <c r="V309" s="11">
        <v>418</v>
      </c>
      <c r="W309" s="11">
        <v>43.137574000000001</v>
      </c>
      <c r="X309" s="11">
        <v>35.752684000000002</v>
      </c>
      <c r="Y309" s="11">
        <v>7.3848900000000004</v>
      </c>
      <c r="Z309" s="18">
        <f t="shared" si="12"/>
        <v>0.17119391090467906</v>
      </c>
      <c r="AA309" s="11">
        <v>17.119392000000001</v>
      </c>
      <c r="AC309" s="11" t="s">
        <v>78</v>
      </c>
      <c r="AD309" s="11">
        <v>229</v>
      </c>
      <c r="AE309" s="11">
        <v>17.833036</v>
      </c>
      <c r="AF309" s="11">
        <v>7.8098169999999998</v>
      </c>
      <c r="AG309" s="11">
        <v>10.023218999999999</v>
      </c>
      <c r="AH309" s="18">
        <f t="shared" si="13"/>
        <v>0.56205903470390572</v>
      </c>
      <c r="AI309" s="11">
        <v>56.205900999999997</v>
      </c>
      <c r="AK309" s="11" t="s">
        <v>83</v>
      </c>
      <c r="AL309" s="11">
        <v>1887</v>
      </c>
      <c r="AM309" s="11">
        <v>0.48729099999999997</v>
      </c>
      <c r="AN309" s="11">
        <v>-12.665112000000001</v>
      </c>
      <c r="AO309" s="11">
        <v>13.152404000000001</v>
      </c>
      <c r="AP309" s="18">
        <f t="shared" si="14"/>
        <v>26.990861723282393</v>
      </c>
      <c r="AQ309" s="11" t="s">
        <v>77</v>
      </c>
      <c r="AS309" s="11" t="s">
        <v>76</v>
      </c>
      <c r="AT309" s="11">
        <v>300</v>
      </c>
      <c r="AU309" s="11">
        <v>5.6851669999999999</v>
      </c>
      <c r="AV309" s="11">
        <v>7.0540190000000003</v>
      </c>
      <c r="AW309" s="11">
        <v>1.368852</v>
      </c>
      <c r="AX309" s="11">
        <v>24.077598999999999</v>
      </c>
    </row>
    <row r="310" spans="21:50" x14ac:dyDescent="0.35">
      <c r="U310" s="11" t="s">
        <v>76</v>
      </c>
      <c r="V310" s="11">
        <v>422</v>
      </c>
      <c r="W310" s="11">
        <v>33.92906</v>
      </c>
      <c r="X310" s="11">
        <v>33.838545000000003</v>
      </c>
      <c r="Y310" s="11">
        <v>9.0514999999999998E-2</v>
      </c>
      <c r="Z310" s="18">
        <f t="shared" si="12"/>
        <v>2.6677721103973997E-3</v>
      </c>
      <c r="AA310" s="11">
        <v>0.26677800000000002</v>
      </c>
      <c r="AC310" s="11" t="s">
        <v>78</v>
      </c>
      <c r="AD310" s="11">
        <v>1987</v>
      </c>
      <c r="AE310" s="11">
        <v>-9.0869689999999999</v>
      </c>
      <c r="AF310" s="11">
        <v>1.2633989999999999</v>
      </c>
      <c r="AG310" s="11">
        <v>10.350368</v>
      </c>
      <c r="AH310" s="18">
        <f t="shared" si="13"/>
        <v>1.1390341487904272</v>
      </c>
      <c r="AI310" s="11" t="s">
        <v>77</v>
      </c>
      <c r="AK310" s="11" t="s">
        <v>83</v>
      </c>
      <c r="AL310" s="11">
        <v>1895</v>
      </c>
      <c r="AM310" s="11">
        <v>5.283652</v>
      </c>
      <c r="AN310" s="11">
        <v>2.667551</v>
      </c>
      <c r="AO310" s="11">
        <v>2.6160999999999999</v>
      </c>
      <c r="AP310" s="18">
        <f t="shared" si="14"/>
        <v>0.49513101922685293</v>
      </c>
      <c r="AQ310" s="11">
        <v>49.513111000000002</v>
      </c>
      <c r="AS310" s="11" t="s">
        <v>76</v>
      </c>
      <c r="AT310" s="11">
        <v>301</v>
      </c>
      <c r="AU310" s="11">
        <v>5.2096600000000004</v>
      </c>
      <c r="AV310" s="11">
        <v>6.4820729999999998</v>
      </c>
      <c r="AW310" s="11">
        <v>1.2724120000000001</v>
      </c>
      <c r="AX310" s="11">
        <v>24.424095000000001</v>
      </c>
    </row>
    <row r="311" spans="21:50" x14ac:dyDescent="0.35">
      <c r="U311" s="11" t="s">
        <v>76</v>
      </c>
      <c r="V311" s="11">
        <v>423</v>
      </c>
      <c r="W311" s="11">
        <v>25.455521999999998</v>
      </c>
      <c r="X311" s="11">
        <v>28.781693000000001</v>
      </c>
      <c r="Y311" s="11">
        <v>3.326171</v>
      </c>
      <c r="Z311" s="18">
        <f t="shared" si="12"/>
        <v>0.13066599066402959</v>
      </c>
      <c r="AA311" s="11">
        <v>13.066601</v>
      </c>
      <c r="AC311" s="11" t="s">
        <v>78</v>
      </c>
      <c r="AD311" s="11">
        <v>242</v>
      </c>
      <c r="AE311" s="11">
        <v>7.7221349999999997</v>
      </c>
      <c r="AF311" s="11">
        <v>-2.6761050000000002</v>
      </c>
      <c r="AG311" s="11">
        <v>10.398239999999999</v>
      </c>
      <c r="AH311" s="18">
        <f t="shared" si="13"/>
        <v>1.3465498854915123</v>
      </c>
      <c r="AI311" s="11" t="s">
        <v>77</v>
      </c>
      <c r="AK311" s="11" t="s">
        <v>83</v>
      </c>
      <c r="AL311" s="11">
        <v>1898</v>
      </c>
      <c r="AM311" s="11">
        <v>-29.472549000000001</v>
      </c>
      <c r="AN311" s="11">
        <v>-26.558672000000001</v>
      </c>
      <c r="AO311" s="11">
        <v>2.9138769999999998</v>
      </c>
      <c r="AP311" s="18">
        <f t="shared" si="14"/>
        <v>9.8867491915952024E-2</v>
      </c>
      <c r="AQ311" s="11">
        <v>9.886749</v>
      </c>
      <c r="AS311" s="11" t="s">
        <v>83</v>
      </c>
      <c r="AT311" s="11">
        <v>302</v>
      </c>
      <c r="AU311" s="11">
        <v>17.227533999999999</v>
      </c>
      <c r="AV311" s="11">
        <v>18.880302</v>
      </c>
      <c r="AW311" s="11">
        <v>1.652768</v>
      </c>
      <c r="AX311" s="11">
        <v>9.5937579999999993</v>
      </c>
    </row>
    <row r="312" spans="21:50" x14ac:dyDescent="0.35">
      <c r="U312" s="11" t="s">
        <v>76</v>
      </c>
      <c r="V312" s="11">
        <v>424</v>
      </c>
      <c r="W312" s="11">
        <v>-12.949419000000001</v>
      </c>
      <c r="X312" s="11">
        <v>-12.541043</v>
      </c>
      <c r="Y312" s="11">
        <v>0.40837600000000002</v>
      </c>
      <c r="Z312" s="18">
        <f t="shared" si="12"/>
        <v>3.1536241124022632E-2</v>
      </c>
      <c r="AA312" s="11">
        <v>3.1536270000000002</v>
      </c>
      <c r="AC312" s="11" t="s">
        <v>78</v>
      </c>
      <c r="AD312" s="11">
        <v>730</v>
      </c>
      <c r="AE312" s="11">
        <v>6.7156750000000001</v>
      </c>
      <c r="AF312" s="11">
        <v>-4.056063</v>
      </c>
      <c r="AG312" s="11">
        <v>10.771739</v>
      </c>
      <c r="AH312" s="18">
        <f t="shared" si="13"/>
        <v>1.6039696679782747</v>
      </c>
      <c r="AI312" s="11" t="s">
        <v>77</v>
      </c>
      <c r="AK312" s="11" t="s">
        <v>83</v>
      </c>
      <c r="AL312" s="11">
        <v>1907</v>
      </c>
      <c r="AM312" s="11">
        <v>-8.2440060000000006</v>
      </c>
      <c r="AN312" s="11">
        <v>-7.151389</v>
      </c>
      <c r="AO312" s="11">
        <v>1.0926169999999999</v>
      </c>
      <c r="AP312" s="18">
        <f t="shared" si="14"/>
        <v>0.13253471673844</v>
      </c>
      <c r="AQ312" s="11">
        <v>13.253468</v>
      </c>
      <c r="AS312" s="11" t="s">
        <v>76</v>
      </c>
      <c r="AT312" s="11">
        <v>303</v>
      </c>
      <c r="AU312" s="11">
        <v>-10.03942</v>
      </c>
      <c r="AV312" s="11">
        <v>-8.225123</v>
      </c>
      <c r="AW312" s="11">
        <v>1.814297</v>
      </c>
      <c r="AX312" s="11">
        <v>18.071728</v>
      </c>
    </row>
    <row r="313" spans="21:50" x14ac:dyDescent="0.35">
      <c r="U313" s="11" t="s">
        <v>76</v>
      </c>
      <c r="V313" s="11">
        <v>425</v>
      </c>
      <c r="W313" s="11">
        <v>15.154703</v>
      </c>
      <c r="X313" s="11">
        <v>13.955247</v>
      </c>
      <c r="Y313" s="11">
        <v>1.1994560000000001</v>
      </c>
      <c r="Z313" s="18">
        <f t="shared" si="12"/>
        <v>7.914744353617488E-2</v>
      </c>
      <c r="AA313" s="11">
        <v>7.9147460000000001</v>
      </c>
      <c r="AC313" s="11" t="s">
        <v>78</v>
      </c>
      <c r="AD313" s="11">
        <v>326</v>
      </c>
      <c r="AE313" s="11">
        <v>34.190480999999998</v>
      </c>
      <c r="AF313" s="11">
        <v>23.081890999999999</v>
      </c>
      <c r="AG313" s="11">
        <v>11.10859</v>
      </c>
      <c r="AH313" s="18">
        <f t="shared" si="13"/>
        <v>0.32490300443564979</v>
      </c>
      <c r="AI313" s="11">
        <v>32.490302</v>
      </c>
      <c r="AK313" s="11" t="s">
        <v>83</v>
      </c>
      <c r="AL313" s="11">
        <v>1914</v>
      </c>
      <c r="AM313" s="11">
        <v>-24.594124000000001</v>
      </c>
      <c r="AN313" s="11">
        <v>-22.876079000000001</v>
      </c>
      <c r="AO313" s="11">
        <v>1.718045</v>
      </c>
      <c r="AP313" s="18">
        <f t="shared" si="14"/>
        <v>6.9855913550732687E-2</v>
      </c>
      <c r="AQ313" s="11">
        <v>6.9855929999999997</v>
      </c>
      <c r="AS313" s="11" t="s">
        <v>78</v>
      </c>
      <c r="AT313" s="11">
        <v>304</v>
      </c>
      <c r="AU313" s="11">
        <v>-8.9170320000000007</v>
      </c>
      <c r="AV313" s="11">
        <v>-8.92239</v>
      </c>
      <c r="AW313" s="11">
        <v>5.3579999999999999E-3</v>
      </c>
      <c r="AX313" s="11">
        <v>6.0089999999999998E-2</v>
      </c>
    </row>
    <row r="314" spans="21:50" x14ac:dyDescent="0.35">
      <c r="U314" s="11" t="s">
        <v>76</v>
      </c>
      <c r="V314" s="11">
        <v>427</v>
      </c>
      <c r="W314" s="11">
        <v>-8.6234140000000004</v>
      </c>
      <c r="X314" s="11">
        <v>-7.983244</v>
      </c>
      <c r="Y314" s="11">
        <v>0.64017000000000002</v>
      </c>
      <c r="Z314" s="18">
        <f t="shared" si="12"/>
        <v>7.4236259560308715E-2</v>
      </c>
      <c r="AA314" s="11">
        <v>7.4236240000000002</v>
      </c>
      <c r="AC314" s="11" t="s">
        <v>78</v>
      </c>
      <c r="AD314" s="11">
        <v>1512</v>
      </c>
      <c r="AE314" s="11">
        <v>24.975493</v>
      </c>
      <c r="AF314" s="11">
        <v>12.785258000000001</v>
      </c>
      <c r="AG314" s="11">
        <v>12.190234999999999</v>
      </c>
      <c r="AH314" s="18">
        <f t="shared" si="13"/>
        <v>0.48808786277011629</v>
      </c>
      <c r="AI314" s="11">
        <v>48.808785999999998</v>
      </c>
      <c r="AK314" s="11" t="s">
        <v>83</v>
      </c>
      <c r="AL314" s="11">
        <v>1916</v>
      </c>
      <c r="AM314" s="11">
        <v>25.389837</v>
      </c>
      <c r="AN314" s="11">
        <v>18.455798000000001</v>
      </c>
      <c r="AO314" s="11">
        <v>6.9340390000000003</v>
      </c>
      <c r="AP314" s="18">
        <f t="shared" si="14"/>
        <v>0.27310293484751402</v>
      </c>
      <c r="AQ314" s="11">
        <v>27.310295</v>
      </c>
      <c r="AS314" s="11" t="s">
        <v>76</v>
      </c>
      <c r="AT314" s="11">
        <v>305</v>
      </c>
      <c r="AU314" s="11">
        <v>28.113204</v>
      </c>
      <c r="AV314" s="11">
        <v>27.339409</v>
      </c>
      <c r="AW314" s="11">
        <v>0.77379500000000001</v>
      </c>
      <c r="AX314" s="11">
        <v>2.752424</v>
      </c>
    </row>
    <row r="315" spans="21:50" x14ac:dyDescent="0.35">
      <c r="U315" s="11" t="s">
        <v>76</v>
      </c>
      <c r="V315" s="11">
        <v>428</v>
      </c>
      <c r="W315" s="11">
        <v>-3.6956959999999999</v>
      </c>
      <c r="X315" s="11">
        <v>-6.797866</v>
      </c>
      <c r="Y315" s="11">
        <v>3.1021700000000001</v>
      </c>
      <c r="Z315" s="18">
        <f t="shared" si="12"/>
        <v>0.83940075157696958</v>
      </c>
      <c r="AA315" s="11">
        <v>83.940078</v>
      </c>
      <c r="AC315" s="11" t="s">
        <v>78</v>
      </c>
      <c r="AD315" s="11">
        <v>963</v>
      </c>
      <c r="AE315" s="11">
        <v>37.718144000000002</v>
      </c>
      <c r="AF315" s="11">
        <v>24.761223999999999</v>
      </c>
      <c r="AG315" s="11">
        <v>12.95692</v>
      </c>
      <c r="AH315" s="18">
        <f t="shared" si="13"/>
        <v>0.34351955387836686</v>
      </c>
      <c r="AI315" s="11">
        <v>34.351953999999999</v>
      </c>
      <c r="AK315" s="11" t="s">
        <v>83</v>
      </c>
      <c r="AL315" s="11">
        <v>1922</v>
      </c>
      <c r="AM315" s="11">
        <v>-3.425284</v>
      </c>
      <c r="AN315" s="11">
        <v>-4.522475</v>
      </c>
      <c r="AO315" s="11">
        <v>1.097191</v>
      </c>
      <c r="AP315" s="18">
        <f t="shared" si="14"/>
        <v>0.320321176287864</v>
      </c>
      <c r="AQ315" s="11">
        <v>32.032119999999999</v>
      </c>
      <c r="AS315" s="11" t="s">
        <v>76</v>
      </c>
      <c r="AT315" s="11">
        <v>306</v>
      </c>
      <c r="AU315" s="11">
        <v>-9.6050970000000007</v>
      </c>
      <c r="AV315" s="11">
        <v>-11.939443000000001</v>
      </c>
      <c r="AW315" s="11">
        <v>2.334346</v>
      </c>
      <c r="AX315" s="11">
        <v>24.3032</v>
      </c>
    </row>
    <row r="316" spans="21:50" x14ac:dyDescent="0.35">
      <c r="U316" s="11" t="s">
        <v>76</v>
      </c>
      <c r="V316" s="11">
        <v>429</v>
      </c>
      <c r="W316" s="11">
        <v>-6.2032819999999997</v>
      </c>
      <c r="X316" s="11">
        <v>-7.1757770000000001</v>
      </c>
      <c r="Y316" s="11">
        <v>0.972495</v>
      </c>
      <c r="Z316" s="18">
        <f t="shared" si="12"/>
        <v>0.15677104474695816</v>
      </c>
      <c r="AA316" s="11">
        <v>15.677106</v>
      </c>
      <c r="AC316" s="11" t="s">
        <v>78</v>
      </c>
      <c r="AD316" s="11">
        <v>1397</v>
      </c>
      <c r="AE316" s="11">
        <v>21.046094</v>
      </c>
      <c r="AF316" s="11">
        <v>34.114733000000001</v>
      </c>
      <c r="AG316" s="11">
        <v>13.068638999999999</v>
      </c>
      <c r="AH316" s="18">
        <f t="shared" si="13"/>
        <v>0.62095318019581203</v>
      </c>
      <c r="AI316" s="11">
        <v>62.095317999999999</v>
      </c>
      <c r="AK316" s="11" t="s">
        <v>83</v>
      </c>
      <c r="AL316" s="11">
        <v>1930</v>
      </c>
      <c r="AM316" s="11">
        <v>25.051257</v>
      </c>
      <c r="AN316" s="11">
        <v>23.989913000000001</v>
      </c>
      <c r="AO316" s="11">
        <v>1.0613440000000001</v>
      </c>
      <c r="AP316" s="18">
        <f t="shared" si="14"/>
        <v>4.2366896000468161E-2</v>
      </c>
      <c r="AQ316" s="11">
        <v>4.2366910000000004</v>
      </c>
      <c r="AS316" s="11" t="s">
        <v>76</v>
      </c>
      <c r="AT316" s="11">
        <v>307</v>
      </c>
      <c r="AU316" s="11">
        <v>-0.28053899999999998</v>
      </c>
      <c r="AV316" s="11">
        <v>2.9449930000000002</v>
      </c>
      <c r="AW316" s="11">
        <v>3.2255319999999998</v>
      </c>
      <c r="AX316" s="11" t="s">
        <v>77</v>
      </c>
    </row>
    <row r="317" spans="21:50" x14ac:dyDescent="0.35">
      <c r="U317" s="11" t="s">
        <v>76</v>
      </c>
      <c r="V317" s="11">
        <v>431</v>
      </c>
      <c r="W317" s="11">
        <v>-18.084067999999998</v>
      </c>
      <c r="X317" s="11">
        <v>-16.126279</v>
      </c>
      <c r="Y317" s="11">
        <v>1.957789</v>
      </c>
      <c r="Z317" s="18">
        <f t="shared" si="12"/>
        <v>0.10826043122598301</v>
      </c>
      <c r="AA317" s="11">
        <v>10.826043</v>
      </c>
      <c r="AC317" s="11" t="s">
        <v>78</v>
      </c>
      <c r="AD317" s="11">
        <v>1261</v>
      </c>
      <c r="AE317" s="11">
        <v>12.568462999999999</v>
      </c>
      <c r="AF317" s="11">
        <v>25.653569999999998</v>
      </c>
      <c r="AG317" s="11">
        <v>13.085107000000001</v>
      </c>
      <c r="AH317" s="18">
        <f t="shared" si="13"/>
        <v>1.0411063787194983</v>
      </c>
      <c r="AI317" s="11" t="s">
        <v>77</v>
      </c>
      <c r="AK317" s="11" t="s">
        <v>83</v>
      </c>
      <c r="AL317" s="11">
        <v>1935</v>
      </c>
      <c r="AM317" s="11">
        <v>1.5908370000000001</v>
      </c>
      <c r="AN317" s="11">
        <v>-6.7935879999999997</v>
      </c>
      <c r="AO317" s="11">
        <v>8.3844259999999995</v>
      </c>
      <c r="AP317" s="18">
        <f t="shared" si="14"/>
        <v>5.2704494552238845</v>
      </c>
      <c r="AQ317" s="11" t="s">
        <v>77</v>
      </c>
      <c r="AS317" s="11" t="s">
        <v>76</v>
      </c>
      <c r="AT317" s="11">
        <v>308</v>
      </c>
      <c r="AU317" s="11">
        <v>8.1817489999999999</v>
      </c>
      <c r="AV317" s="11">
        <v>5.0843170000000004</v>
      </c>
      <c r="AW317" s="11">
        <v>3.097432</v>
      </c>
      <c r="AX317" s="11">
        <v>37.857821999999999</v>
      </c>
    </row>
    <row r="318" spans="21:50" x14ac:dyDescent="0.35">
      <c r="U318" s="11" t="s">
        <v>76</v>
      </c>
      <c r="V318" s="11">
        <v>432</v>
      </c>
      <c r="W318" s="11">
        <v>3.9135629999999999</v>
      </c>
      <c r="X318" s="11">
        <v>10.711346000000001</v>
      </c>
      <c r="Y318" s="11">
        <v>6.7977829999999999</v>
      </c>
      <c r="Z318" s="18">
        <f t="shared" si="12"/>
        <v>1.7369805979870516</v>
      </c>
      <c r="AA318" s="11" t="s">
        <v>77</v>
      </c>
      <c r="AC318" s="11" t="s">
        <v>78</v>
      </c>
      <c r="AD318" s="11">
        <v>1068</v>
      </c>
      <c r="AE318" s="11">
        <v>15.894474000000001</v>
      </c>
      <c r="AF318" s="11">
        <v>29.575536</v>
      </c>
      <c r="AG318" s="11">
        <v>13.681062000000001</v>
      </c>
      <c r="AH318" s="18">
        <f t="shared" si="13"/>
        <v>0.86074329984119013</v>
      </c>
      <c r="AI318" s="11">
        <v>86.074331999999998</v>
      </c>
      <c r="AK318" s="11" t="s">
        <v>83</v>
      </c>
      <c r="AL318" s="11">
        <v>1941</v>
      </c>
      <c r="AM318" s="11">
        <v>-26.070277999999998</v>
      </c>
      <c r="AN318" s="11">
        <v>-24.475611000000001</v>
      </c>
      <c r="AO318" s="11">
        <v>1.5946670000000001</v>
      </c>
      <c r="AP318" s="18">
        <f t="shared" si="14"/>
        <v>6.1168009025450366E-2</v>
      </c>
      <c r="AQ318" s="11">
        <v>6.1168009999999997</v>
      </c>
      <c r="AS318" s="11" t="s">
        <v>83</v>
      </c>
      <c r="AT318" s="11">
        <v>309</v>
      </c>
      <c r="AU318" s="11">
        <v>-3.9683290000000002</v>
      </c>
      <c r="AV318" s="11">
        <v>-7.1379099999999998</v>
      </c>
      <c r="AW318" s="11">
        <v>3.169581</v>
      </c>
      <c r="AX318" s="11">
        <v>79.871917999999994</v>
      </c>
    </row>
    <row r="319" spans="21:50" x14ac:dyDescent="0.35">
      <c r="U319" s="11" t="s">
        <v>76</v>
      </c>
      <c r="V319" s="11">
        <v>435</v>
      </c>
      <c r="W319" s="11">
        <v>-15.377200999999999</v>
      </c>
      <c r="X319" s="11">
        <v>-16.631412000000001</v>
      </c>
      <c r="Y319" s="11">
        <v>1.254211</v>
      </c>
      <c r="Z319" s="18">
        <f t="shared" si="12"/>
        <v>8.1563023075525903E-2</v>
      </c>
      <c r="AA319" s="11">
        <v>8.1562999999999999</v>
      </c>
      <c r="AC319" s="11" t="s">
        <v>78</v>
      </c>
      <c r="AD319" s="11">
        <v>764</v>
      </c>
      <c r="AE319" s="11">
        <v>10.034041</v>
      </c>
      <c r="AF319" s="11">
        <v>-4.9389469999999998</v>
      </c>
      <c r="AG319" s="11">
        <v>14.972988000000001</v>
      </c>
      <c r="AH319" s="18">
        <f t="shared" si="13"/>
        <v>1.4922191368362956</v>
      </c>
      <c r="AI319" s="11" t="s">
        <v>77</v>
      </c>
      <c r="AK319" s="11" t="s">
        <v>83</v>
      </c>
      <c r="AL319" s="11">
        <v>1951</v>
      </c>
      <c r="AM319" s="11">
        <v>-12.903975000000001</v>
      </c>
      <c r="AN319" s="11">
        <v>-15.123276000000001</v>
      </c>
      <c r="AO319" s="11">
        <v>2.2193010000000002</v>
      </c>
      <c r="AP319" s="18">
        <f t="shared" si="14"/>
        <v>0.17198584157207372</v>
      </c>
      <c r="AQ319" s="11">
        <v>17.198581999999998</v>
      </c>
      <c r="AS319" s="11" t="s">
        <v>76</v>
      </c>
      <c r="AT319" s="11">
        <v>310</v>
      </c>
      <c r="AU319" s="11">
        <v>-15.325613000000001</v>
      </c>
      <c r="AV319" s="11">
        <v>-17.165141999999999</v>
      </c>
      <c r="AW319" s="11">
        <v>1.839529</v>
      </c>
      <c r="AX319" s="11">
        <v>12.002972</v>
      </c>
    </row>
    <row r="320" spans="21:50" x14ac:dyDescent="0.35">
      <c r="U320" s="11" t="s">
        <v>76</v>
      </c>
      <c r="V320" s="11">
        <v>437</v>
      </c>
      <c r="W320" s="11">
        <v>37.524583</v>
      </c>
      <c r="X320" s="11">
        <v>35.508924999999998</v>
      </c>
      <c r="Y320" s="11">
        <v>2.0156580000000002</v>
      </c>
      <c r="Z320" s="18">
        <f t="shared" si="12"/>
        <v>5.3715666873633217E-2</v>
      </c>
      <c r="AA320" s="11">
        <v>5.3715659999999996</v>
      </c>
      <c r="AC320" s="11" t="s">
        <v>78</v>
      </c>
      <c r="AD320" s="11">
        <v>1537</v>
      </c>
      <c r="AE320" s="11">
        <v>43.136184</v>
      </c>
      <c r="AF320" s="11">
        <v>28.031649000000002</v>
      </c>
      <c r="AG320" s="11">
        <v>15.104535</v>
      </c>
      <c r="AH320" s="18">
        <f t="shared" si="13"/>
        <v>0.3501592769541228</v>
      </c>
      <c r="AI320" s="11">
        <v>35.015929</v>
      </c>
      <c r="AK320" s="11" t="s">
        <v>83</v>
      </c>
      <c r="AL320" s="11">
        <v>1957</v>
      </c>
      <c r="AM320" s="11">
        <v>-3.4879920000000002</v>
      </c>
      <c r="AN320" s="11">
        <v>3.7089089999999998</v>
      </c>
      <c r="AO320" s="11">
        <v>7.1969019999999997</v>
      </c>
      <c r="AP320" s="18">
        <f t="shared" si="14"/>
        <v>2.0633367278365315</v>
      </c>
      <c r="AQ320" s="11" t="s">
        <v>77</v>
      </c>
      <c r="AS320" s="11" t="s">
        <v>76</v>
      </c>
      <c r="AT320" s="11">
        <v>311</v>
      </c>
      <c r="AU320" s="11">
        <v>-12.188596</v>
      </c>
      <c r="AV320" s="11">
        <v>-11.747128</v>
      </c>
      <c r="AW320" s="11">
        <v>0.44146800000000003</v>
      </c>
      <c r="AX320" s="11">
        <v>3.6219739999999998</v>
      </c>
    </row>
    <row r="321" spans="21:50" x14ac:dyDescent="0.35">
      <c r="U321" s="11" t="s">
        <v>76</v>
      </c>
      <c r="V321" s="11">
        <v>438</v>
      </c>
      <c r="W321" s="11">
        <v>-20.588035000000001</v>
      </c>
      <c r="X321" s="11">
        <v>-22.464623</v>
      </c>
      <c r="Y321" s="11">
        <v>1.8765879999999999</v>
      </c>
      <c r="Z321" s="18">
        <f t="shared" si="12"/>
        <v>9.1149446753903407E-2</v>
      </c>
      <c r="AA321" s="11">
        <v>9.1149459999999998</v>
      </c>
      <c r="AC321" s="11" t="s">
        <v>78</v>
      </c>
      <c r="AD321" s="11">
        <v>448</v>
      </c>
      <c r="AE321" s="11">
        <v>14.818954</v>
      </c>
      <c r="AF321" s="11">
        <v>30.010145999999999</v>
      </c>
      <c r="AG321" s="11">
        <v>15.191191999999999</v>
      </c>
      <c r="AH321" s="18">
        <f t="shared" si="13"/>
        <v>1.0251190468639013</v>
      </c>
      <c r="AI321" s="11" t="s">
        <v>77</v>
      </c>
      <c r="AK321" s="11" t="s">
        <v>83</v>
      </c>
      <c r="AL321" s="11">
        <v>1958</v>
      </c>
      <c r="AM321" s="11">
        <v>-5.268688</v>
      </c>
      <c r="AN321" s="11">
        <v>-10.248006999999999</v>
      </c>
      <c r="AO321" s="11">
        <v>4.9793180000000001</v>
      </c>
      <c r="AP321" s="18">
        <f t="shared" si="14"/>
        <v>0.94507740826558717</v>
      </c>
      <c r="AQ321" s="11">
        <v>94.507737000000006</v>
      </c>
      <c r="AS321" s="11" t="s">
        <v>78</v>
      </c>
      <c r="AT321" s="11">
        <v>312</v>
      </c>
      <c r="AU321" s="11">
        <v>-14.961076</v>
      </c>
      <c r="AV321" s="11">
        <v>-16.362895000000002</v>
      </c>
      <c r="AW321" s="11">
        <v>1.4018189999999999</v>
      </c>
      <c r="AX321" s="11">
        <v>9.3697739999999996</v>
      </c>
    </row>
    <row r="322" spans="21:50" x14ac:dyDescent="0.35">
      <c r="U322" s="11" t="s">
        <v>76</v>
      </c>
      <c r="V322" s="11">
        <v>439</v>
      </c>
      <c r="W322" s="11">
        <v>-11.177097</v>
      </c>
      <c r="X322" s="11">
        <v>-7.066592</v>
      </c>
      <c r="Y322" s="11">
        <v>4.1105049999999999</v>
      </c>
      <c r="Z322" s="18">
        <f t="shared" si="12"/>
        <v>0.36776141425631359</v>
      </c>
      <c r="AA322" s="11">
        <v>36.776139000000001</v>
      </c>
      <c r="AC322" s="11" t="s">
        <v>78</v>
      </c>
      <c r="AD322" s="11">
        <v>578</v>
      </c>
      <c r="AE322" s="11">
        <v>44.060983</v>
      </c>
      <c r="AF322" s="11">
        <v>27.841087000000002</v>
      </c>
      <c r="AG322" s="11">
        <v>16.219895999999999</v>
      </c>
      <c r="AH322" s="18">
        <f t="shared" si="13"/>
        <v>0.3681237887951796</v>
      </c>
      <c r="AI322" s="11">
        <v>36.812378000000002</v>
      </c>
      <c r="AK322" s="11" t="s">
        <v>83</v>
      </c>
      <c r="AL322" s="11">
        <v>1969</v>
      </c>
      <c r="AM322" s="11">
        <v>-22.787990000000001</v>
      </c>
      <c r="AN322" s="11">
        <v>-21.026145</v>
      </c>
      <c r="AO322" s="11">
        <v>1.7618450000000001</v>
      </c>
      <c r="AP322" s="18">
        <f t="shared" si="14"/>
        <v>7.7314629328870163E-2</v>
      </c>
      <c r="AQ322" s="11">
        <v>7.7314610000000004</v>
      </c>
      <c r="AS322" s="11" t="s">
        <v>76</v>
      </c>
      <c r="AT322" s="11">
        <v>313</v>
      </c>
      <c r="AU322" s="11">
        <v>20.957697</v>
      </c>
      <c r="AV322" s="11">
        <v>22.200983000000001</v>
      </c>
      <c r="AW322" s="11">
        <v>1.2432859999999999</v>
      </c>
      <c r="AX322" s="11">
        <v>5.9323600000000001</v>
      </c>
    </row>
    <row r="323" spans="21:50" x14ac:dyDescent="0.35">
      <c r="U323" s="11" t="s">
        <v>76</v>
      </c>
      <c r="V323" s="11">
        <v>440</v>
      </c>
      <c r="W323" s="11">
        <v>2.6841279999999998</v>
      </c>
      <c r="X323" s="11">
        <v>1.3632839999999999</v>
      </c>
      <c r="Y323" s="11">
        <v>1.320843</v>
      </c>
      <c r="Z323" s="18">
        <f t="shared" si="12"/>
        <v>0.49209389418090349</v>
      </c>
      <c r="AA323" s="11">
        <v>49.209403999999999</v>
      </c>
      <c r="AC323" s="11" t="s">
        <v>78</v>
      </c>
      <c r="AD323" s="11">
        <v>161</v>
      </c>
      <c r="AE323" s="11">
        <v>20.789736999999999</v>
      </c>
      <c r="AF323" s="11">
        <v>4.1570910000000003</v>
      </c>
      <c r="AG323" s="11">
        <v>16.632646000000001</v>
      </c>
      <c r="AH323" s="18">
        <f t="shared" si="13"/>
        <v>0.8000411934023024</v>
      </c>
      <c r="AI323" s="11">
        <v>80.004118000000005</v>
      </c>
      <c r="AK323" s="11" t="s">
        <v>83</v>
      </c>
      <c r="AL323" s="11">
        <v>1970</v>
      </c>
      <c r="AM323" s="11">
        <v>-17.653438999999999</v>
      </c>
      <c r="AN323" s="11">
        <v>-11.301425999999999</v>
      </c>
      <c r="AO323" s="11">
        <v>6.3520130000000004</v>
      </c>
      <c r="AP323" s="18">
        <f t="shared" si="14"/>
        <v>0.35981731378231746</v>
      </c>
      <c r="AQ323" s="11">
        <v>35.981734000000003</v>
      </c>
      <c r="AS323" s="11" t="s">
        <v>76</v>
      </c>
      <c r="AT323" s="11">
        <v>314</v>
      </c>
      <c r="AU323" s="11">
        <v>-5.878978</v>
      </c>
      <c r="AV323" s="11">
        <v>-4.2425430000000004</v>
      </c>
      <c r="AW323" s="11">
        <v>1.636436</v>
      </c>
      <c r="AX323" s="11">
        <v>27.835374000000002</v>
      </c>
    </row>
    <row r="324" spans="21:50" x14ac:dyDescent="0.35">
      <c r="U324" s="11" t="s">
        <v>76</v>
      </c>
      <c r="V324" s="11">
        <v>442</v>
      </c>
      <c r="W324" s="11">
        <v>-4.8721300000000003</v>
      </c>
      <c r="X324" s="11">
        <v>-4.7445579999999996</v>
      </c>
      <c r="Y324" s="11">
        <v>0.12757199999999999</v>
      </c>
      <c r="Z324" s="18">
        <f t="shared" si="12"/>
        <v>2.6184030393277682E-2</v>
      </c>
      <c r="AA324" s="11">
        <v>2.6184069999999999</v>
      </c>
      <c r="AC324" s="11" t="s">
        <v>78</v>
      </c>
      <c r="AD324" s="11">
        <v>12</v>
      </c>
      <c r="AE324" s="11">
        <v>14.176995</v>
      </c>
      <c r="AF324" s="11">
        <v>-4.6834689999999997</v>
      </c>
      <c r="AG324" s="11">
        <v>18.860464</v>
      </c>
      <c r="AH324" s="18">
        <f t="shared" si="13"/>
        <v>1.3303569621065678</v>
      </c>
      <c r="AI324" s="11" t="s">
        <v>77</v>
      </c>
      <c r="AK324" s="11" t="s">
        <v>83</v>
      </c>
      <c r="AL324" s="11">
        <v>1981</v>
      </c>
      <c r="AM324" s="11">
        <v>0.71276099999999998</v>
      </c>
      <c r="AN324" s="11">
        <v>2.7735370000000001</v>
      </c>
      <c r="AO324" s="11">
        <v>2.0607760000000002</v>
      </c>
      <c r="AP324" s="18">
        <f t="shared" si="14"/>
        <v>2.8912580794964935</v>
      </c>
      <c r="AQ324" s="11" t="s">
        <v>77</v>
      </c>
      <c r="AS324" s="11" t="s">
        <v>76</v>
      </c>
      <c r="AT324" s="11">
        <v>315</v>
      </c>
      <c r="AU324" s="11">
        <v>-7.4601759999999997</v>
      </c>
      <c r="AV324" s="11">
        <v>-9.6786899999999996</v>
      </c>
      <c r="AW324" s="11">
        <v>2.218515</v>
      </c>
      <c r="AX324" s="11">
        <v>29.738105999999998</v>
      </c>
    </row>
    <row r="325" spans="21:50" x14ac:dyDescent="0.35">
      <c r="U325" s="11" t="s">
        <v>76</v>
      </c>
      <c r="V325" s="11">
        <v>443</v>
      </c>
      <c r="W325" s="11">
        <v>-7.8095689999999998</v>
      </c>
      <c r="X325" s="11">
        <v>-7.3819679999999996</v>
      </c>
      <c r="Y325" s="11">
        <v>0.42760199999999998</v>
      </c>
      <c r="Z325" s="18">
        <f t="shared" si="12"/>
        <v>5.4753597797778594E-2</v>
      </c>
      <c r="AA325" s="11">
        <v>5.4753540000000003</v>
      </c>
      <c r="AC325" s="11"/>
      <c r="AD325" s="11"/>
      <c r="AE325" s="11"/>
      <c r="AF325" s="11"/>
      <c r="AG325" s="11"/>
      <c r="AH325" s="18"/>
      <c r="AI325" s="11"/>
      <c r="AK325" s="11" t="s">
        <v>83</v>
      </c>
      <c r="AL325" s="11">
        <v>1982</v>
      </c>
      <c r="AM325" s="11">
        <v>-9.9037070000000007</v>
      </c>
      <c r="AN325" s="11">
        <v>-10.449275999999999</v>
      </c>
      <c r="AO325" s="11">
        <v>0.54556899999999997</v>
      </c>
      <c r="AP325" s="18">
        <f t="shared" si="14"/>
        <v>5.5087352644822785E-2</v>
      </c>
      <c r="AQ325" s="11">
        <v>5.5087339999999996</v>
      </c>
      <c r="AS325" s="11" t="s">
        <v>83</v>
      </c>
      <c r="AT325" s="11">
        <v>316</v>
      </c>
      <c r="AU325" s="11">
        <v>-14.985839</v>
      </c>
      <c r="AV325" s="11">
        <v>-17.611211000000001</v>
      </c>
      <c r="AW325" s="11">
        <v>2.625372</v>
      </c>
      <c r="AX325" s="11">
        <v>17.519017999999999</v>
      </c>
    </row>
    <row r="326" spans="21:50" x14ac:dyDescent="0.35">
      <c r="U326" s="11" t="s">
        <v>76</v>
      </c>
      <c r="V326" s="11">
        <v>444</v>
      </c>
      <c r="W326" s="11">
        <v>12.448899000000001</v>
      </c>
      <c r="X326" s="11">
        <v>14.390859000000001</v>
      </c>
      <c r="Y326" s="11">
        <v>1.9419599999999999</v>
      </c>
      <c r="Z326" s="18">
        <f t="shared" si="12"/>
        <v>0.15599451806942927</v>
      </c>
      <c r="AA326" s="11">
        <v>15.599451</v>
      </c>
      <c r="AC326" s="11"/>
      <c r="AD326" s="11"/>
      <c r="AE326" s="11"/>
      <c r="AF326" s="11"/>
      <c r="AG326" s="11"/>
      <c r="AH326" s="18"/>
      <c r="AI326" s="11"/>
      <c r="AK326" s="11" t="s">
        <v>83</v>
      </c>
      <c r="AL326" s="11">
        <v>1991</v>
      </c>
      <c r="AM326" s="11">
        <v>-1.182609</v>
      </c>
      <c r="AN326" s="11">
        <v>-1.4624550000000001</v>
      </c>
      <c r="AO326" s="11">
        <v>0.27984599999999998</v>
      </c>
      <c r="AP326" s="18">
        <f t="shared" si="14"/>
        <v>0.23663442439555252</v>
      </c>
      <c r="AQ326" s="11">
        <v>23.663425</v>
      </c>
      <c r="AS326" s="11" t="s">
        <v>76</v>
      </c>
      <c r="AT326" s="11">
        <v>317</v>
      </c>
      <c r="AU326" s="11">
        <v>-15.965579</v>
      </c>
      <c r="AV326" s="11">
        <v>-17.121891999999999</v>
      </c>
      <c r="AW326" s="11">
        <v>1.1563129999999999</v>
      </c>
      <c r="AX326" s="11">
        <v>7.2425360000000003</v>
      </c>
    </row>
    <row r="327" spans="21:50" x14ac:dyDescent="0.35">
      <c r="U327" s="11" t="s">
        <v>76</v>
      </c>
      <c r="V327" s="11">
        <v>446</v>
      </c>
      <c r="W327" s="11">
        <v>18.398551000000001</v>
      </c>
      <c r="X327" s="11">
        <v>16.032499000000001</v>
      </c>
      <c r="Y327" s="11">
        <v>2.3660519999999998</v>
      </c>
      <c r="Z327" s="18">
        <f t="shared" si="12"/>
        <v>0.12859990985159644</v>
      </c>
      <c r="AA327" s="11">
        <v>12.859992</v>
      </c>
      <c r="AC327" s="11"/>
      <c r="AD327" s="11"/>
      <c r="AE327" s="11"/>
      <c r="AF327" s="11"/>
      <c r="AG327" s="11"/>
      <c r="AH327" s="18"/>
      <c r="AI327" s="11"/>
      <c r="AK327" s="11" t="s">
        <v>83</v>
      </c>
      <c r="AL327" s="11">
        <v>1995</v>
      </c>
      <c r="AM327" s="11">
        <v>8.9524059999999999</v>
      </c>
      <c r="AN327" s="11">
        <v>8.2290100000000006</v>
      </c>
      <c r="AO327" s="11">
        <v>0.72339699999999996</v>
      </c>
      <c r="AP327" s="18">
        <f t="shared" si="14"/>
        <v>8.080475796115591E-2</v>
      </c>
      <c r="AQ327" s="11">
        <v>8.0804709999999993</v>
      </c>
      <c r="AS327" s="11" t="s">
        <v>76</v>
      </c>
      <c r="AT327" s="11">
        <v>318</v>
      </c>
      <c r="AU327" s="11">
        <v>-7.6639889999999999</v>
      </c>
      <c r="AV327" s="11">
        <v>-12.011272</v>
      </c>
      <c r="AW327" s="11">
        <v>4.347283</v>
      </c>
      <c r="AX327" s="11">
        <v>56.723495</v>
      </c>
    </row>
    <row r="328" spans="21:50" x14ac:dyDescent="0.35">
      <c r="U328" s="11" t="s">
        <v>76</v>
      </c>
      <c r="V328" s="11">
        <v>447</v>
      </c>
      <c r="W328" s="11">
        <v>-14.622864</v>
      </c>
      <c r="X328" s="11">
        <v>-16.090706000000001</v>
      </c>
      <c r="Y328" s="11">
        <v>1.4678420000000001</v>
      </c>
      <c r="Z328" s="18">
        <f t="shared" si="12"/>
        <v>0.10037992557408727</v>
      </c>
      <c r="AA328" s="11">
        <v>10.037991</v>
      </c>
      <c r="AS328" s="11" t="s">
        <v>76</v>
      </c>
      <c r="AT328" s="11">
        <v>319</v>
      </c>
      <c r="AU328" s="11">
        <v>34.256090999999998</v>
      </c>
      <c r="AV328" s="11">
        <v>30.130374</v>
      </c>
      <c r="AW328" s="11">
        <v>4.1257169999999999</v>
      </c>
      <c r="AX328" s="11">
        <v>12.043747</v>
      </c>
    </row>
    <row r="329" spans="21:50" x14ac:dyDescent="0.35">
      <c r="U329" s="11" t="s">
        <v>76</v>
      </c>
      <c r="V329" s="11">
        <v>449</v>
      </c>
      <c r="W329" s="11">
        <v>-8.3533860000000004</v>
      </c>
      <c r="X329" s="11">
        <v>-7.7636149999999997</v>
      </c>
      <c r="Y329" s="11">
        <v>0.58977100000000005</v>
      </c>
      <c r="Z329" s="18">
        <f t="shared" ref="Z329:Z392" si="15">ABS(Y329/W329)</f>
        <v>7.0602627485429267E-2</v>
      </c>
      <c r="AA329" s="11">
        <v>7.0602650000000002</v>
      </c>
      <c r="AS329" s="11" t="s">
        <v>78</v>
      </c>
      <c r="AT329" s="11">
        <v>320</v>
      </c>
      <c r="AU329" s="11">
        <v>-7.5736509999999999</v>
      </c>
      <c r="AV329" s="11">
        <v>-8.2594809999999992</v>
      </c>
      <c r="AW329" s="11">
        <v>0.68583000000000005</v>
      </c>
      <c r="AX329" s="11">
        <v>9.0554679999999994</v>
      </c>
    </row>
    <row r="330" spans="21:50" x14ac:dyDescent="0.35">
      <c r="U330" s="11" t="s">
        <v>76</v>
      </c>
      <c r="V330" s="11">
        <v>451</v>
      </c>
      <c r="W330" s="11">
        <v>16.499044000000001</v>
      </c>
      <c r="X330" s="11">
        <v>14.954941</v>
      </c>
      <c r="Y330" s="11">
        <v>1.544103</v>
      </c>
      <c r="Z330" s="18">
        <f t="shared" si="15"/>
        <v>9.3587422398534112E-2</v>
      </c>
      <c r="AA330" s="11">
        <v>9.3587410000000002</v>
      </c>
      <c r="AS330" s="11" t="s">
        <v>76</v>
      </c>
      <c r="AT330" s="11">
        <v>321</v>
      </c>
      <c r="AU330" s="11">
        <v>14.551411999999999</v>
      </c>
      <c r="AV330" s="11">
        <v>17.694413999999998</v>
      </c>
      <c r="AW330" s="11">
        <v>3.1430020000000001</v>
      </c>
      <c r="AX330" s="11">
        <v>21.599288999999999</v>
      </c>
    </row>
    <row r="331" spans="21:50" x14ac:dyDescent="0.35">
      <c r="U331" s="11" t="s">
        <v>76</v>
      </c>
      <c r="V331" s="11">
        <v>452</v>
      </c>
      <c r="W331" s="11">
        <v>-29.005392000000001</v>
      </c>
      <c r="X331" s="11">
        <v>-25.596487</v>
      </c>
      <c r="Y331" s="11">
        <v>3.4089049999999999</v>
      </c>
      <c r="Z331" s="18">
        <f t="shared" si="15"/>
        <v>0.11752659643420781</v>
      </c>
      <c r="AA331" s="11">
        <v>11.752661</v>
      </c>
      <c r="AS331" s="11" t="s">
        <v>76</v>
      </c>
      <c r="AT331" s="11">
        <v>322</v>
      </c>
      <c r="AU331" s="11">
        <v>-8.7480000000000002E-2</v>
      </c>
      <c r="AV331" s="11">
        <v>-0.46637200000000001</v>
      </c>
      <c r="AW331" s="11">
        <v>0.37889200000000001</v>
      </c>
      <c r="AX331" s="11" t="s">
        <v>77</v>
      </c>
    </row>
    <row r="332" spans="21:50" x14ac:dyDescent="0.35">
      <c r="U332" s="11" t="s">
        <v>76</v>
      </c>
      <c r="V332" s="11">
        <v>453</v>
      </c>
      <c r="W332" s="11">
        <v>-7.8877629999999996</v>
      </c>
      <c r="X332" s="11">
        <v>-4.5142540000000002</v>
      </c>
      <c r="Y332" s="11">
        <v>3.37351</v>
      </c>
      <c r="Z332" s="18">
        <f t="shared" si="15"/>
        <v>0.42768906722983441</v>
      </c>
      <c r="AA332" s="11">
        <v>42.768900000000002</v>
      </c>
      <c r="AS332" s="11" t="s">
        <v>83</v>
      </c>
      <c r="AT332" s="11">
        <v>323</v>
      </c>
      <c r="AU332" s="11">
        <v>-2.7870499999999998</v>
      </c>
      <c r="AV332" s="11">
        <v>-3.7921710000000002</v>
      </c>
      <c r="AW332" s="11">
        <v>1.0051220000000001</v>
      </c>
      <c r="AX332" s="11">
        <v>36.064003</v>
      </c>
    </row>
    <row r="333" spans="21:50" x14ac:dyDescent="0.35">
      <c r="U333" s="11" t="s">
        <v>76</v>
      </c>
      <c r="V333" s="11">
        <v>454</v>
      </c>
      <c r="W333" s="11">
        <v>-27.17876</v>
      </c>
      <c r="X333" s="11">
        <v>-23.077836999999999</v>
      </c>
      <c r="Y333" s="11">
        <v>4.1009229999999999</v>
      </c>
      <c r="Z333" s="18">
        <f t="shared" si="15"/>
        <v>0.1508870529781344</v>
      </c>
      <c r="AA333" s="11">
        <v>15.088706</v>
      </c>
      <c r="AS333" s="11" t="s">
        <v>76</v>
      </c>
      <c r="AT333" s="11">
        <v>324</v>
      </c>
      <c r="AU333" s="11">
        <v>1.8804380000000001</v>
      </c>
      <c r="AV333" s="11">
        <v>-1.7365409999999999</v>
      </c>
      <c r="AW333" s="11">
        <v>3.616978</v>
      </c>
      <c r="AX333" s="11" t="s">
        <v>77</v>
      </c>
    </row>
    <row r="334" spans="21:50" x14ac:dyDescent="0.35">
      <c r="U334" s="11" t="s">
        <v>76</v>
      </c>
      <c r="V334" s="11">
        <v>455</v>
      </c>
      <c r="W334" s="11">
        <v>5.5827540000000004</v>
      </c>
      <c r="X334" s="11">
        <v>3.3913099999999998</v>
      </c>
      <c r="Y334" s="11">
        <v>2.1914440000000002</v>
      </c>
      <c r="Z334" s="18">
        <f t="shared" si="15"/>
        <v>0.39253816306432271</v>
      </c>
      <c r="AA334" s="11">
        <v>39.253818000000003</v>
      </c>
      <c r="AS334" s="11" t="s">
        <v>76</v>
      </c>
      <c r="AT334" s="11">
        <v>325</v>
      </c>
      <c r="AU334" s="11">
        <v>21.485220000000002</v>
      </c>
      <c r="AV334" s="11">
        <v>23.320976000000002</v>
      </c>
      <c r="AW334" s="11">
        <v>1.8357559999999999</v>
      </c>
      <c r="AX334" s="11">
        <v>8.5442739999999997</v>
      </c>
    </row>
    <row r="335" spans="21:50" x14ac:dyDescent="0.35">
      <c r="U335" s="11" t="s">
        <v>76</v>
      </c>
      <c r="V335" s="11">
        <v>456</v>
      </c>
      <c r="W335" s="11">
        <v>15.339703999999999</v>
      </c>
      <c r="X335" s="11">
        <v>14.920007999999999</v>
      </c>
      <c r="Y335" s="11">
        <v>0.41969600000000001</v>
      </c>
      <c r="Z335" s="18">
        <f t="shared" si="15"/>
        <v>2.7360110729646416E-2</v>
      </c>
      <c r="AA335" s="11">
        <v>2.7360129999999998</v>
      </c>
      <c r="AS335" s="11" t="s">
        <v>78</v>
      </c>
      <c r="AT335" s="11">
        <v>326</v>
      </c>
      <c r="AU335" s="11">
        <v>34.190480999999998</v>
      </c>
      <c r="AV335" s="11">
        <v>23.081890999999999</v>
      </c>
      <c r="AW335" s="11">
        <v>11.10859</v>
      </c>
      <c r="AX335" s="11">
        <v>32.490302</v>
      </c>
    </row>
    <row r="336" spans="21:50" x14ac:dyDescent="0.35">
      <c r="U336" s="11" t="s">
        <v>76</v>
      </c>
      <c r="V336" s="11">
        <v>457</v>
      </c>
      <c r="W336" s="11">
        <v>-5.609585</v>
      </c>
      <c r="X336" s="11">
        <v>-5.5953869999999997</v>
      </c>
      <c r="Y336" s="11">
        <v>1.4199E-2</v>
      </c>
      <c r="Z336" s="18">
        <f t="shared" si="15"/>
        <v>2.5312032886568255E-3</v>
      </c>
      <c r="AA336" s="11">
        <v>0.25311600000000001</v>
      </c>
      <c r="AS336" s="11" t="s">
        <v>76</v>
      </c>
      <c r="AT336" s="11">
        <v>327</v>
      </c>
      <c r="AU336" s="11">
        <v>2.353793</v>
      </c>
      <c r="AV336" s="11">
        <v>1.8407260000000001</v>
      </c>
      <c r="AW336" s="11">
        <v>0.51306700000000005</v>
      </c>
      <c r="AX336" s="11">
        <v>21.797464999999999</v>
      </c>
    </row>
    <row r="337" spans="21:50" x14ac:dyDescent="0.35">
      <c r="U337" s="11" t="s">
        <v>76</v>
      </c>
      <c r="V337" s="11">
        <v>459</v>
      </c>
      <c r="W337" s="11">
        <v>-3.6277439999999999</v>
      </c>
      <c r="X337" s="11">
        <v>-3.0899809999999999</v>
      </c>
      <c r="Y337" s="11">
        <v>0.53776299999999999</v>
      </c>
      <c r="Z337" s="18">
        <f t="shared" si="15"/>
        <v>0.14823620409819435</v>
      </c>
      <c r="AA337" s="11">
        <v>14.823615999999999</v>
      </c>
      <c r="AS337" s="11" t="s">
        <v>76</v>
      </c>
      <c r="AT337" s="11">
        <v>328</v>
      </c>
      <c r="AU337" s="11">
        <v>-10.383350999999999</v>
      </c>
      <c r="AV337" s="11">
        <v>-11.847533</v>
      </c>
      <c r="AW337" s="11">
        <v>1.4641820000000001</v>
      </c>
      <c r="AX337" s="11">
        <v>14.101248999999999</v>
      </c>
    </row>
    <row r="338" spans="21:50" x14ac:dyDescent="0.35">
      <c r="U338" s="11" t="s">
        <v>76</v>
      </c>
      <c r="V338" s="11">
        <v>461</v>
      </c>
      <c r="W338" s="11">
        <v>4.3065689999999996</v>
      </c>
      <c r="X338" s="11">
        <v>5.9613180000000003</v>
      </c>
      <c r="Y338" s="11">
        <v>1.6547499999999999</v>
      </c>
      <c r="Z338" s="18">
        <f t="shared" si="15"/>
        <v>0.38423858993087073</v>
      </c>
      <c r="AA338" s="11">
        <v>38.423858000000003</v>
      </c>
      <c r="AS338" s="11" t="s">
        <v>76</v>
      </c>
      <c r="AT338" s="11">
        <v>329</v>
      </c>
      <c r="AU338" s="11">
        <v>-2.7283599999999999</v>
      </c>
      <c r="AV338" s="11">
        <v>-3.7072500000000002</v>
      </c>
      <c r="AW338" s="11">
        <v>0.97889000000000004</v>
      </c>
      <c r="AX338" s="11">
        <v>35.878309999999999</v>
      </c>
    </row>
    <row r="339" spans="21:50" x14ac:dyDescent="0.35">
      <c r="U339" s="11" t="s">
        <v>76</v>
      </c>
      <c r="V339" s="11">
        <v>462</v>
      </c>
      <c r="W339" s="11">
        <v>45.867331999999998</v>
      </c>
      <c r="X339" s="11">
        <v>47.856850000000001</v>
      </c>
      <c r="Y339" s="11">
        <v>1.9895179999999999</v>
      </c>
      <c r="Z339" s="18">
        <f t="shared" si="15"/>
        <v>4.3375489989258588E-2</v>
      </c>
      <c r="AA339" s="11">
        <v>4.3375500000000002</v>
      </c>
      <c r="AS339" s="11" t="s">
        <v>76</v>
      </c>
      <c r="AT339" s="11">
        <v>330</v>
      </c>
      <c r="AU339" s="11">
        <v>26.737461</v>
      </c>
      <c r="AV339" s="11">
        <v>30.182189000000001</v>
      </c>
      <c r="AW339" s="11">
        <v>3.444728</v>
      </c>
      <c r="AX339" s="11">
        <v>12.883526</v>
      </c>
    </row>
    <row r="340" spans="21:50" x14ac:dyDescent="0.35">
      <c r="U340" s="11" t="s">
        <v>76</v>
      </c>
      <c r="V340" s="11">
        <v>463</v>
      </c>
      <c r="W340" s="11">
        <v>-15.950829000000001</v>
      </c>
      <c r="X340" s="11">
        <v>-19.459156</v>
      </c>
      <c r="Y340" s="11">
        <v>3.508327</v>
      </c>
      <c r="Z340" s="18">
        <f t="shared" si="15"/>
        <v>0.21994637394708449</v>
      </c>
      <c r="AA340" s="11">
        <v>21.994636</v>
      </c>
      <c r="AS340" s="11" t="s">
        <v>76</v>
      </c>
      <c r="AT340" s="11">
        <v>331</v>
      </c>
      <c r="AU340" s="11">
        <v>8.7039460000000002</v>
      </c>
      <c r="AV340" s="11">
        <v>10.836876</v>
      </c>
      <c r="AW340" s="11">
        <v>2.1329310000000001</v>
      </c>
      <c r="AX340" s="11">
        <v>24.505330000000001</v>
      </c>
    </row>
    <row r="341" spans="21:50" x14ac:dyDescent="0.35">
      <c r="U341" s="11" t="s">
        <v>76</v>
      </c>
      <c r="V341" s="11">
        <v>465</v>
      </c>
      <c r="W341" s="11">
        <v>-15.880617000000001</v>
      </c>
      <c r="X341" s="11">
        <v>-17.084485000000001</v>
      </c>
      <c r="Y341" s="11">
        <v>1.2038679999999999</v>
      </c>
      <c r="Z341" s="18">
        <f t="shared" si="15"/>
        <v>7.5807382043153598E-2</v>
      </c>
      <c r="AA341" s="11">
        <v>7.5807380000000002</v>
      </c>
      <c r="AS341" s="11" t="s">
        <v>76</v>
      </c>
      <c r="AT341" s="11">
        <v>332</v>
      </c>
      <c r="AU341" s="11">
        <v>-25.779007</v>
      </c>
      <c r="AV341" s="11">
        <v>-22.392196999999999</v>
      </c>
      <c r="AW341" s="11">
        <v>3.3868100000000001</v>
      </c>
      <c r="AX341" s="11">
        <v>13.137862</v>
      </c>
    </row>
    <row r="342" spans="21:50" x14ac:dyDescent="0.35">
      <c r="U342" s="11" t="s">
        <v>76</v>
      </c>
      <c r="V342" s="11">
        <v>467</v>
      </c>
      <c r="W342" s="11">
        <v>2.3186559999999998</v>
      </c>
      <c r="X342" s="11">
        <v>4.0816239999999997</v>
      </c>
      <c r="Y342" s="11">
        <v>1.762969</v>
      </c>
      <c r="Z342" s="18">
        <f t="shared" si="15"/>
        <v>0.76034090438598922</v>
      </c>
      <c r="AA342" s="11">
        <v>76.034073000000006</v>
      </c>
      <c r="AS342" s="11" t="s">
        <v>83</v>
      </c>
      <c r="AT342" s="11">
        <v>333</v>
      </c>
      <c r="AU342" s="11">
        <v>-0.241728</v>
      </c>
      <c r="AV342" s="11">
        <v>-5.4387850000000002</v>
      </c>
      <c r="AW342" s="11">
        <v>5.197057</v>
      </c>
      <c r="AX342" s="11" t="s">
        <v>77</v>
      </c>
    </row>
    <row r="343" spans="21:50" x14ac:dyDescent="0.35">
      <c r="U343" s="11" t="s">
        <v>76</v>
      </c>
      <c r="V343" s="11">
        <v>468</v>
      </c>
      <c r="W343" s="11">
        <v>-6.0578810000000001</v>
      </c>
      <c r="X343" s="11">
        <v>1.7702819999999999</v>
      </c>
      <c r="Y343" s="11">
        <v>7.828163</v>
      </c>
      <c r="Z343" s="18">
        <f t="shared" si="15"/>
        <v>1.2922279259034637</v>
      </c>
      <c r="AA343" s="11" t="s">
        <v>77</v>
      </c>
      <c r="AS343" s="11" t="s">
        <v>78</v>
      </c>
      <c r="AT343" s="11">
        <v>334</v>
      </c>
      <c r="AU343" s="11">
        <v>24.507093999999999</v>
      </c>
      <c r="AV343" s="11">
        <v>25.993490000000001</v>
      </c>
      <c r="AW343" s="11">
        <v>1.4863960000000001</v>
      </c>
      <c r="AX343" s="11">
        <v>6.0651650000000004</v>
      </c>
    </row>
    <row r="344" spans="21:50" x14ac:dyDescent="0.35">
      <c r="U344" s="11" t="s">
        <v>76</v>
      </c>
      <c r="V344" s="11">
        <v>469</v>
      </c>
      <c r="W344" s="11">
        <v>38.566307000000002</v>
      </c>
      <c r="X344" s="11">
        <v>37.378430999999999</v>
      </c>
      <c r="Y344" s="11">
        <v>1.1878759999999999</v>
      </c>
      <c r="Z344" s="18">
        <f t="shared" si="15"/>
        <v>3.0800874970994756E-2</v>
      </c>
      <c r="AA344" s="11">
        <v>3.0800869999999998</v>
      </c>
      <c r="AS344" s="11" t="s">
        <v>76</v>
      </c>
      <c r="AT344" s="11">
        <v>335</v>
      </c>
      <c r="AU344" s="11">
        <v>2.922301</v>
      </c>
      <c r="AV344" s="11">
        <v>1.856223</v>
      </c>
      <c r="AW344" s="11">
        <v>1.0660769999999999</v>
      </c>
      <c r="AX344" s="11">
        <v>36.480752000000003</v>
      </c>
    </row>
    <row r="345" spans="21:50" x14ac:dyDescent="0.35">
      <c r="U345" s="11" t="s">
        <v>76</v>
      </c>
      <c r="V345" s="11">
        <v>470</v>
      </c>
      <c r="W345" s="11">
        <v>-18.288522</v>
      </c>
      <c r="X345" s="11">
        <v>-17.842649999999999</v>
      </c>
      <c r="Y345" s="11">
        <v>0.44587199999999999</v>
      </c>
      <c r="Z345" s="18">
        <f t="shared" si="15"/>
        <v>2.4379881545375837E-2</v>
      </c>
      <c r="AA345" s="11">
        <v>2.4379879999999998</v>
      </c>
      <c r="AS345" s="11" t="s">
        <v>76</v>
      </c>
      <c r="AT345" s="11">
        <v>336</v>
      </c>
      <c r="AU345" s="11">
        <v>-28.629902000000001</v>
      </c>
      <c r="AV345" s="11">
        <v>-21.821919000000001</v>
      </c>
      <c r="AW345" s="11">
        <v>6.8079830000000001</v>
      </c>
      <c r="AX345" s="11">
        <v>23.779273</v>
      </c>
    </row>
    <row r="346" spans="21:50" x14ac:dyDescent="0.35">
      <c r="U346" s="11" t="s">
        <v>76</v>
      </c>
      <c r="V346" s="11">
        <v>472</v>
      </c>
      <c r="W346" s="11">
        <v>11.663626000000001</v>
      </c>
      <c r="X346" s="11">
        <v>8.7472010000000004</v>
      </c>
      <c r="Y346" s="11">
        <v>2.9164249999999998</v>
      </c>
      <c r="Z346" s="18">
        <f t="shared" si="15"/>
        <v>0.25004445444324086</v>
      </c>
      <c r="AA346" s="11">
        <v>25.004446000000002</v>
      </c>
      <c r="AS346" s="11" t="s">
        <v>83</v>
      </c>
      <c r="AT346" s="11">
        <v>337</v>
      </c>
      <c r="AU346" s="11">
        <v>-0.392013</v>
      </c>
      <c r="AV346" s="11">
        <v>-0.50318300000000005</v>
      </c>
      <c r="AW346" s="11">
        <v>0.11117</v>
      </c>
      <c r="AX346" s="11">
        <v>28.358872999999999</v>
      </c>
    </row>
    <row r="347" spans="21:50" x14ac:dyDescent="0.35">
      <c r="U347" s="11" t="s">
        <v>76</v>
      </c>
      <c r="V347" s="11">
        <v>473</v>
      </c>
      <c r="W347" s="11">
        <v>-4.0449659999999996</v>
      </c>
      <c r="X347" s="11">
        <v>-5.6312160000000002</v>
      </c>
      <c r="Y347" s="11">
        <v>1.5862499999999999</v>
      </c>
      <c r="Z347" s="18">
        <f t="shared" si="15"/>
        <v>0.39215409968835341</v>
      </c>
      <c r="AA347" s="11">
        <v>39.215406999999999</v>
      </c>
      <c r="AS347" s="11" t="s">
        <v>76</v>
      </c>
      <c r="AT347" s="11">
        <v>338</v>
      </c>
      <c r="AU347" s="11">
        <v>16.225484000000002</v>
      </c>
      <c r="AV347" s="11">
        <v>15.201924999999999</v>
      </c>
      <c r="AW347" s="11">
        <v>1.0235590000000001</v>
      </c>
      <c r="AX347" s="11">
        <v>6.3083429999999998</v>
      </c>
    </row>
    <row r="348" spans="21:50" x14ac:dyDescent="0.35">
      <c r="U348" s="11" t="s">
        <v>76</v>
      </c>
      <c r="V348" s="11">
        <v>474</v>
      </c>
      <c r="W348" s="11">
        <v>-25.925497</v>
      </c>
      <c r="X348" s="11">
        <v>-25.135262000000001</v>
      </c>
      <c r="Y348" s="11">
        <v>0.79023500000000002</v>
      </c>
      <c r="Z348" s="18">
        <f t="shared" si="15"/>
        <v>3.0480997143468455E-2</v>
      </c>
      <c r="AA348" s="11">
        <v>3.0480999999999998</v>
      </c>
      <c r="AS348" s="11" t="s">
        <v>76</v>
      </c>
      <c r="AT348" s="11">
        <v>339</v>
      </c>
      <c r="AU348" s="11">
        <v>-0.43587900000000002</v>
      </c>
      <c r="AV348" s="11">
        <v>-1.1399760000000001</v>
      </c>
      <c r="AW348" s="11">
        <v>0.70409699999999997</v>
      </c>
      <c r="AX348" s="11" t="s">
        <v>77</v>
      </c>
    </row>
    <row r="349" spans="21:50" x14ac:dyDescent="0.35">
      <c r="U349" s="11" t="s">
        <v>76</v>
      </c>
      <c r="V349" s="11">
        <v>476</v>
      </c>
      <c r="W349" s="11">
        <v>6.607494</v>
      </c>
      <c r="X349" s="11">
        <v>1.9515720000000001</v>
      </c>
      <c r="Y349" s="11">
        <v>4.6559220000000003</v>
      </c>
      <c r="Z349" s="18">
        <f t="shared" si="15"/>
        <v>0.70464263758695811</v>
      </c>
      <c r="AA349" s="11">
        <v>70.464269999999999</v>
      </c>
      <c r="AS349" s="11" t="s">
        <v>76</v>
      </c>
      <c r="AT349" s="11">
        <v>340</v>
      </c>
      <c r="AU349" s="11">
        <v>1.994192</v>
      </c>
      <c r="AV349" s="11">
        <v>0.56086800000000003</v>
      </c>
      <c r="AW349" s="11">
        <v>1.433324</v>
      </c>
      <c r="AX349" s="11">
        <v>71.874938999999998</v>
      </c>
    </row>
    <row r="350" spans="21:50" x14ac:dyDescent="0.35">
      <c r="U350" s="11" t="s">
        <v>76</v>
      </c>
      <c r="V350" s="11">
        <v>478</v>
      </c>
      <c r="W350" s="11">
        <v>-3.6458970000000002</v>
      </c>
      <c r="X350" s="11">
        <v>-6.1727790000000002</v>
      </c>
      <c r="Y350" s="11">
        <v>2.5268809999999999</v>
      </c>
      <c r="Z350" s="18">
        <f t="shared" si="15"/>
        <v>0.69307525692579897</v>
      </c>
      <c r="AA350" s="11">
        <v>69.307526999999993</v>
      </c>
      <c r="AS350" s="11" t="s">
        <v>78</v>
      </c>
      <c r="AT350" s="11">
        <v>341</v>
      </c>
      <c r="AU350" s="11">
        <v>-13.828695</v>
      </c>
      <c r="AV350" s="11">
        <v>-16.120622000000001</v>
      </c>
      <c r="AW350" s="11">
        <v>2.2919269999999998</v>
      </c>
      <c r="AX350" s="11">
        <v>16.573702000000001</v>
      </c>
    </row>
    <row r="351" spans="21:50" x14ac:dyDescent="0.35">
      <c r="U351" s="11" t="s">
        <v>76</v>
      </c>
      <c r="V351" s="11">
        <v>479</v>
      </c>
      <c r="W351" s="11">
        <v>-23.583470999999999</v>
      </c>
      <c r="X351" s="11">
        <v>-25.10699</v>
      </c>
      <c r="Y351" s="11">
        <v>1.5235190000000001</v>
      </c>
      <c r="Z351" s="18">
        <f t="shared" si="15"/>
        <v>6.4601135261217496E-2</v>
      </c>
      <c r="AA351" s="11">
        <v>6.4601139999999999</v>
      </c>
      <c r="AS351" s="11" t="s">
        <v>76</v>
      </c>
      <c r="AT351" s="11">
        <v>342</v>
      </c>
      <c r="AU351" s="11">
        <v>-8.3577969999999997</v>
      </c>
      <c r="AV351" s="11">
        <v>-8.5201060000000002</v>
      </c>
      <c r="AW351" s="11">
        <v>0.16230900000000001</v>
      </c>
      <c r="AX351" s="11">
        <v>1.942002</v>
      </c>
    </row>
    <row r="352" spans="21:50" x14ac:dyDescent="0.35">
      <c r="U352" s="11" t="s">
        <v>76</v>
      </c>
      <c r="V352" s="11">
        <v>480</v>
      </c>
      <c r="W352" s="11">
        <v>-9.6976340000000008</v>
      </c>
      <c r="X352" s="11">
        <v>-9.1253989999999998</v>
      </c>
      <c r="Y352" s="11">
        <v>0.57223599999999997</v>
      </c>
      <c r="Z352" s="18">
        <f t="shared" si="15"/>
        <v>5.9007795097237109E-2</v>
      </c>
      <c r="AA352" s="11">
        <v>5.9007750000000003</v>
      </c>
      <c r="AS352" s="11" t="s">
        <v>78</v>
      </c>
      <c r="AT352" s="11">
        <v>343</v>
      </c>
      <c r="AU352" s="11">
        <v>-25.663838999999999</v>
      </c>
      <c r="AV352" s="11">
        <v>-23.496682</v>
      </c>
      <c r="AW352" s="11">
        <v>2.167157</v>
      </c>
      <c r="AX352" s="11">
        <v>8.4443970000000004</v>
      </c>
    </row>
    <row r="353" spans="21:50" x14ac:dyDescent="0.35">
      <c r="U353" s="11" t="s">
        <v>76</v>
      </c>
      <c r="V353" s="11">
        <v>482</v>
      </c>
      <c r="W353" s="11">
        <v>-8.9886920000000003</v>
      </c>
      <c r="X353" s="11">
        <v>-8.1412659999999999</v>
      </c>
      <c r="Y353" s="11">
        <v>0.84742600000000001</v>
      </c>
      <c r="Z353" s="18">
        <f t="shared" si="15"/>
        <v>9.427689812933851E-2</v>
      </c>
      <c r="AA353" s="11">
        <v>9.4276909999999994</v>
      </c>
      <c r="AS353" s="11" t="s">
        <v>76</v>
      </c>
      <c r="AT353" s="11">
        <v>344</v>
      </c>
      <c r="AU353" s="11">
        <v>24.281870000000001</v>
      </c>
      <c r="AV353" s="11">
        <v>24.826478999999999</v>
      </c>
      <c r="AW353" s="11">
        <v>0.54460900000000001</v>
      </c>
      <c r="AX353" s="11">
        <v>2.2428620000000001</v>
      </c>
    </row>
    <row r="354" spans="21:50" x14ac:dyDescent="0.35">
      <c r="U354" s="11" t="s">
        <v>76</v>
      </c>
      <c r="V354" s="11">
        <v>483</v>
      </c>
      <c r="W354" s="11">
        <v>7.5448740000000001</v>
      </c>
      <c r="X354" s="11">
        <v>8.649222</v>
      </c>
      <c r="Y354" s="11">
        <v>1.104347</v>
      </c>
      <c r="Z354" s="18">
        <f t="shared" si="15"/>
        <v>0.14637050267506124</v>
      </c>
      <c r="AA354" s="11">
        <v>14.637052000000001</v>
      </c>
      <c r="AS354" s="11" t="s">
        <v>76</v>
      </c>
      <c r="AT354" s="11">
        <v>345</v>
      </c>
      <c r="AU354" s="11">
        <v>23.179753000000002</v>
      </c>
      <c r="AV354" s="11">
        <v>23.291198999999999</v>
      </c>
      <c r="AW354" s="11">
        <v>0.111446</v>
      </c>
      <c r="AX354" s="11">
        <v>0.48078900000000002</v>
      </c>
    </row>
    <row r="355" spans="21:50" x14ac:dyDescent="0.35">
      <c r="U355" s="11" t="s">
        <v>76</v>
      </c>
      <c r="V355" s="11">
        <v>484</v>
      </c>
      <c r="W355" s="11">
        <v>36.927126999999999</v>
      </c>
      <c r="X355" s="11">
        <v>41.411338000000001</v>
      </c>
      <c r="Y355" s="11">
        <v>4.4842110000000002</v>
      </c>
      <c r="Z355" s="18">
        <f t="shared" si="15"/>
        <v>0.12143406119842468</v>
      </c>
      <c r="AA355" s="11">
        <v>12.143406000000001</v>
      </c>
      <c r="AS355" s="11" t="s">
        <v>83</v>
      </c>
      <c r="AT355" s="11">
        <v>346</v>
      </c>
      <c r="AU355" s="11">
        <v>6.2975880000000002</v>
      </c>
      <c r="AV355" s="11">
        <v>13.790606</v>
      </c>
      <c r="AW355" s="11">
        <v>7.4930180000000002</v>
      </c>
      <c r="AX355" s="11" t="s">
        <v>77</v>
      </c>
    </row>
    <row r="356" spans="21:50" x14ac:dyDescent="0.35">
      <c r="U356" s="11" t="s">
        <v>76</v>
      </c>
      <c r="V356" s="11">
        <v>485</v>
      </c>
      <c r="W356" s="11">
        <v>-24.538730000000001</v>
      </c>
      <c r="X356" s="11">
        <v>-23.863498</v>
      </c>
      <c r="Y356" s="11">
        <v>0.67523200000000005</v>
      </c>
      <c r="Z356" s="18">
        <f t="shared" si="15"/>
        <v>2.7516990488097796E-2</v>
      </c>
      <c r="AA356" s="11">
        <v>2.7517010000000002</v>
      </c>
      <c r="AS356" s="11" t="s">
        <v>76</v>
      </c>
      <c r="AT356" s="11">
        <v>347</v>
      </c>
      <c r="AU356" s="11">
        <v>-15.907961</v>
      </c>
      <c r="AV356" s="11">
        <v>-14.117056</v>
      </c>
      <c r="AW356" s="11">
        <v>1.790905</v>
      </c>
      <c r="AX356" s="11">
        <v>11.257918</v>
      </c>
    </row>
    <row r="357" spans="21:50" x14ac:dyDescent="0.35">
      <c r="U357" s="11" t="s">
        <v>76</v>
      </c>
      <c r="V357" s="11">
        <v>487</v>
      </c>
      <c r="W357" s="11">
        <v>-4.3210059999999997</v>
      </c>
      <c r="X357" s="11">
        <v>-5.9548629999999996</v>
      </c>
      <c r="Y357" s="11">
        <v>1.6338569999999999</v>
      </c>
      <c r="Z357" s="18">
        <f t="shared" si="15"/>
        <v>0.37811958604084328</v>
      </c>
      <c r="AA357" s="11">
        <v>37.811967000000003</v>
      </c>
      <c r="AS357" s="11" t="s">
        <v>76</v>
      </c>
      <c r="AT357" s="11">
        <v>348</v>
      </c>
      <c r="AU357" s="11">
        <v>-8.7607000000000004E-2</v>
      </c>
      <c r="AV357" s="11">
        <v>1.0268470000000001</v>
      </c>
      <c r="AW357" s="11">
        <v>1.114455</v>
      </c>
      <c r="AX357" s="11" t="s">
        <v>77</v>
      </c>
    </row>
    <row r="358" spans="21:50" x14ac:dyDescent="0.35">
      <c r="U358" s="11" t="s">
        <v>76</v>
      </c>
      <c r="V358" s="11">
        <v>488</v>
      </c>
      <c r="W358" s="11">
        <v>-7.1077149999999998</v>
      </c>
      <c r="X358" s="11">
        <v>-6.3107369999999996</v>
      </c>
      <c r="Y358" s="11">
        <v>0.79697899999999999</v>
      </c>
      <c r="Z358" s="18">
        <f t="shared" si="15"/>
        <v>0.11212872209985909</v>
      </c>
      <c r="AA358" s="11">
        <v>11.212868</v>
      </c>
      <c r="AS358" s="11" t="s">
        <v>76</v>
      </c>
      <c r="AT358" s="11">
        <v>349</v>
      </c>
      <c r="AU358" s="11">
        <v>-13.529251</v>
      </c>
      <c r="AV358" s="11">
        <v>-13.895517</v>
      </c>
      <c r="AW358" s="11">
        <v>0.36626599999999998</v>
      </c>
      <c r="AX358" s="11">
        <v>2.707214</v>
      </c>
    </row>
    <row r="359" spans="21:50" x14ac:dyDescent="0.35">
      <c r="U359" s="11" t="s">
        <v>76</v>
      </c>
      <c r="V359" s="11">
        <v>490</v>
      </c>
      <c r="W359" s="11">
        <v>-22.801627</v>
      </c>
      <c r="X359" s="11">
        <v>-22.484369000000001</v>
      </c>
      <c r="Y359" s="11">
        <v>0.31725799999999998</v>
      </c>
      <c r="Z359" s="18">
        <f t="shared" si="15"/>
        <v>1.3913831675257208E-2</v>
      </c>
      <c r="AA359" s="11">
        <v>1.391381</v>
      </c>
      <c r="AS359" s="11" t="s">
        <v>76</v>
      </c>
      <c r="AT359" s="11">
        <v>350</v>
      </c>
      <c r="AU359" s="11">
        <v>-16.539715999999999</v>
      </c>
      <c r="AV359" s="11">
        <v>-19.709005999999999</v>
      </c>
      <c r="AW359" s="11">
        <v>3.1692900000000002</v>
      </c>
      <c r="AX359" s="11">
        <v>19.161698000000001</v>
      </c>
    </row>
    <row r="360" spans="21:50" x14ac:dyDescent="0.35">
      <c r="U360" s="11" t="s">
        <v>76</v>
      </c>
      <c r="V360" s="11">
        <v>492</v>
      </c>
      <c r="W360" s="11">
        <v>9.197082</v>
      </c>
      <c r="X360" s="11">
        <v>10.411454000000001</v>
      </c>
      <c r="Y360" s="11">
        <v>1.214372</v>
      </c>
      <c r="Z360" s="18">
        <f t="shared" si="15"/>
        <v>0.13203883579596223</v>
      </c>
      <c r="AA360" s="11">
        <v>13.203882</v>
      </c>
      <c r="AS360" s="11" t="s">
        <v>76</v>
      </c>
      <c r="AT360" s="11">
        <v>351</v>
      </c>
      <c r="AU360" s="11">
        <v>-14.105985</v>
      </c>
      <c r="AV360" s="11">
        <v>-15.061394</v>
      </c>
      <c r="AW360" s="11">
        <v>0.95540899999999995</v>
      </c>
      <c r="AX360" s="11">
        <v>6.7730790000000001</v>
      </c>
    </row>
    <row r="361" spans="21:50" x14ac:dyDescent="0.35">
      <c r="U361" s="11" t="s">
        <v>76</v>
      </c>
      <c r="V361" s="11">
        <v>494</v>
      </c>
      <c r="W361" s="11">
        <v>22.873873</v>
      </c>
      <c r="X361" s="11">
        <v>21.967358999999998</v>
      </c>
      <c r="Y361" s="11">
        <v>0.90651400000000004</v>
      </c>
      <c r="Z361" s="18">
        <f t="shared" si="15"/>
        <v>3.9630979851990961E-2</v>
      </c>
      <c r="AA361" s="11">
        <v>3.963098</v>
      </c>
      <c r="AS361" s="11" t="s">
        <v>78</v>
      </c>
      <c r="AT361" s="11">
        <v>352</v>
      </c>
      <c r="AU361" s="11">
        <v>19.361215999999999</v>
      </c>
      <c r="AV361" s="11">
        <v>14.363645999999999</v>
      </c>
      <c r="AW361" s="11">
        <v>4.9975699999999996</v>
      </c>
      <c r="AX361" s="11">
        <v>25.812273999999999</v>
      </c>
    </row>
    <row r="362" spans="21:50" x14ac:dyDescent="0.35">
      <c r="U362" s="11" t="s">
        <v>76</v>
      </c>
      <c r="V362" s="11">
        <v>495</v>
      </c>
      <c r="W362" s="11">
        <v>29.320732</v>
      </c>
      <c r="X362" s="11">
        <v>28.574468</v>
      </c>
      <c r="Y362" s="11">
        <v>0.74626400000000004</v>
      </c>
      <c r="Z362" s="18">
        <f t="shared" si="15"/>
        <v>2.5451752023107746E-2</v>
      </c>
      <c r="AA362" s="11">
        <v>2.5451760000000001</v>
      </c>
      <c r="AS362" s="11" t="s">
        <v>83</v>
      </c>
      <c r="AT362" s="11">
        <v>353</v>
      </c>
      <c r="AU362" s="11">
        <v>17.749981999999999</v>
      </c>
      <c r="AV362" s="11">
        <v>16.611649</v>
      </c>
      <c r="AW362" s="11">
        <v>1.138333</v>
      </c>
      <c r="AX362" s="11">
        <v>6.4131489999999998</v>
      </c>
    </row>
    <row r="363" spans="21:50" x14ac:dyDescent="0.35">
      <c r="U363" s="11" t="s">
        <v>76</v>
      </c>
      <c r="V363" s="11">
        <v>496</v>
      </c>
      <c r="W363" s="11">
        <v>25.147767999999999</v>
      </c>
      <c r="X363" s="11">
        <v>18.070402000000001</v>
      </c>
      <c r="Y363" s="11">
        <v>7.0773659999999996</v>
      </c>
      <c r="Z363" s="18">
        <f t="shared" si="15"/>
        <v>0.28143117910106374</v>
      </c>
      <c r="AA363" s="11">
        <v>28.143118000000001</v>
      </c>
      <c r="AS363" s="11" t="s">
        <v>76</v>
      </c>
      <c r="AT363" s="11">
        <v>354</v>
      </c>
      <c r="AU363" s="11">
        <v>-13.054330999999999</v>
      </c>
      <c r="AV363" s="11">
        <v>-12.439438000000001</v>
      </c>
      <c r="AW363" s="11">
        <v>0.61489300000000002</v>
      </c>
      <c r="AX363" s="11">
        <v>4.7102599999999999</v>
      </c>
    </row>
    <row r="364" spans="21:50" x14ac:dyDescent="0.35">
      <c r="U364" s="11" t="s">
        <v>76</v>
      </c>
      <c r="V364" s="11">
        <v>497</v>
      </c>
      <c r="W364" s="11">
        <v>-12.621224</v>
      </c>
      <c r="X364" s="11">
        <v>-14.173802999999999</v>
      </c>
      <c r="Y364" s="11">
        <v>1.5525789999999999</v>
      </c>
      <c r="Z364" s="18">
        <f t="shared" si="15"/>
        <v>0.12301334640760674</v>
      </c>
      <c r="AA364" s="11">
        <v>12.301334000000001</v>
      </c>
      <c r="AS364" s="11" t="s">
        <v>76</v>
      </c>
      <c r="AT364" s="11">
        <v>355</v>
      </c>
      <c r="AU364" s="11">
        <v>5.992591</v>
      </c>
      <c r="AV364" s="11">
        <v>2.3475100000000002</v>
      </c>
      <c r="AW364" s="11">
        <v>3.6450809999999998</v>
      </c>
      <c r="AX364" s="11">
        <v>60.826466000000003</v>
      </c>
    </row>
    <row r="365" spans="21:50" x14ac:dyDescent="0.35">
      <c r="U365" s="11" t="s">
        <v>76</v>
      </c>
      <c r="V365" s="11">
        <v>498</v>
      </c>
      <c r="W365" s="11">
        <v>14.698539999999999</v>
      </c>
      <c r="X365" s="11">
        <v>12.710356000000001</v>
      </c>
      <c r="Y365" s="11">
        <v>1.988184</v>
      </c>
      <c r="Z365" s="18">
        <f t="shared" si="15"/>
        <v>0.13526404663320302</v>
      </c>
      <c r="AA365" s="11">
        <v>13.526401</v>
      </c>
      <c r="AS365" s="11" t="s">
        <v>76</v>
      </c>
      <c r="AT365" s="11">
        <v>356</v>
      </c>
      <c r="AU365" s="11">
        <v>-12.544411</v>
      </c>
      <c r="AV365" s="11">
        <v>-13.038703999999999</v>
      </c>
      <c r="AW365" s="11">
        <v>0.49429299999999998</v>
      </c>
      <c r="AX365" s="11">
        <v>3.9403419999999998</v>
      </c>
    </row>
    <row r="366" spans="21:50" x14ac:dyDescent="0.35">
      <c r="U366" s="11" t="s">
        <v>76</v>
      </c>
      <c r="V366" s="11">
        <v>499</v>
      </c>
      <c r="W366" s="11">
        <v>3.0983939999999999</v>
      </c>
      <c r="X366" s="11">
        <v>7.0058809999999996</v>
      </c>
      <c r="Y366" s="11">
        <v>3.9074870000000002</v>
      </c>
      <c r="Z366" s="18">
        <f t="shared" si="15"/>
        <v>1.2611330256900835</v>
      </c>
      <c r="AA366" s="11" t="s">
        <v>77</v>
      </c>
      <c r="AS366" s="11" t="s">
        <v>76</v>
      </c>
      <c r="AT366" s="11">
        <v>357</v>
      </c>
      <c r="AU366" s="11">
        <v>-9.3646860000000007</v>
      </c>
      <c r="AV366" s="11">
        <v>-10.931704</v>
      </c>
      <c r="AW366" s="11">
        <v>1.567018</v>
      </c>
      <c r="AX366" s="11">
        <v>16.733266</v>
      </c>
    </row>
    <row r="367" spans="21:50" x14ac:dyDescent="0.35">
      <c r="U367" s="11" t="s">
        <v>76</v>
      </c>
      <c r="V367" s="11">
        <v>500</v>
      </c>
      <c r="W367" s="11">
        <v>1.247133</v>
      </c>
      <c r="X367" s="11">
        <v>2.182639</v>
      </c>
      <c r="Y367" s="11">
        <v>0.93550599999999995</v>
      </c>
      <c r="Z367" s="18">
        <f t="shared" si="15"/>
        <v>0.75012528735908668</v>
      </c>
      <c r="AA367" s="11">
        <v>75.012521000000007</v>
      </c>
      <c r="AS367" s="11" t="s">
        <v>76</v>
      </c>
      <c r="AT367" s="11">
        <v>358</v>
      </c>
      <c r="AU367" s="11">
        <v>-15.364782</v>
      </c>
      <c r="AV367" s="11">
        <v>-15.625831</v>
      </c>
      <c r="AW367" s="11">
        <v>0.26104899999999998</v>
      </c>
      <c r="AX367" s="11">
        <v>1.699006</v>
      </c>
    </row>
    <row r="368" spans="21:50" x14ac:dyDescent="0.35">
      <c r="U368" s="11" t="s">
        <v>76</v>
      </c>
      <c r="V368" s="11">
        <v>501</v>
      </c>
      <c r="W368" s="11">
        <v>-21.955015</v>
      </c>
      <c r="X368" s="11">
        <v>-21.285855999999999</v>
      </c>
      <c r="Y368" s="11">
        <v>0.66915899999999995</v>
      </c>
      <c r="Z368" s="18">
        <f t="shared" si="15"/>
        <v>3.047864007380546E-2</v>
      </c>
      <c r="AA368" s="11">
        <v>3.047863</v>
      </c>
      <c r="AS368" s="11" t="s">
        <v>78</v>
      </c>
      <c r="AT368" s="11">
        <v>359</v>
      </c>
      <c r="AU368" s="11">
        <v>-7.4508710000000002</v>
      </c>
      <c r="AV368" s="11">
        <v>-5.5727979999999997</v>
      </c>
      <c r="AW368" s="11">
        <v>1.8780730000000001</v>
      </c>
      <c r="AX368" s="11">
        <v>25.206085999999999</v>
      </c>
    </row>
    <row r="369" spans="21:50" x14ac:dyDescent="0.35">
      <c r="U369" s="11" t="s">
        <v>76</v>
      </c>
      <c r="V369" s="11">
        <v>502</v>
      </c>
      <c r="W369" s="11">
        <v>-14.754196</v>
      </c>
      <c r="X369" s="11">
        <v>-16.677911000000002</v>
      </c>
      <c r="Y369" s="11">
        <v>1.9237150000000001</v>
      </c>
      <c r="Z369" s="18">
        <f t="shared" si="15"/>
        <v>0.13038426492368679</v>
      </c>
      <c r="AA369" s="11">
        <v>13.038428</v>
      </c>
      <c r="AS369" s="11" t="s">
        <v>76</v>
      </c>
      <c r="AT369" s="11">
        <v>360</v>
      </c>
      <c r="AU369" s="11">
        <v>-5.5814310000000003</v>
      </c>
      <c r="AV369" s="11">
        <v>-6.8416620000000004</v>
      </c>
      <c r="AW369" s="11">
        <v>1.26023</v>
      </c>
      <c r="AX369" s="11">
        <v>22.578983999999998</v>
      </c>
    </row>
    <row r="370" spans="21:50" x14ac:dyDescent="0.35">
      <c r="U370" s="11" t="s">
        <v>76</v>
      </c>
      <c r="V370" s="11">
        <v>505</v>
      </c>
      <c r="W370" s="11">
        <v>-9.8927479999999992</v>
      </c>
      <c r="X370" s="11">
        <v>-10.729979</v>
      </c>
      <c r="Y370" s="11">
        <v>0.83723099999999995</v>
      </c>
      <c r="Z370" s="18">
        <f t="shared" si="15"/>
        <v>8.4630782063790572E-2</v>
      </c>
      <c r="AA370" s="11">
        <v>8.4630790000000005</v>
      </c>
      <c r="AS370" s="11" t="s">
        <v>83</v>
      </c>
      <c r="AT370" s="11">
        <v>361</v>
      </c>
      <c r="AU370" s="11">
        <v>-2.3859379999999999</v>
      </c>
      <c r="AV370" s="11">
        <v>-2.6152880000000001</v>
      </c>
      <c r="AW370" s="11">
        <v>0.22935</v>
      </c>
      <c r="AX370" s="11">
        <v>9.6125640000000008</v>
      </c>
    </row>
    <row r="371" spans="21:50" x14ac:dyDescent="0.35">
      <c r="U371" s="11" t="s">
        <v>76</v>
      </c>
      <c r="V371" s="11">
        <v>506</v>
      </c>
      <c r="W371" s="11">
        <v>-2.0814550000000001</v>
      </c>
      <c r="X371" s="11">
        <v>-2.6728360000000002</v>
      </c>
      <c r="Y371" s="11">
        <v>0.59138100000000005</v>
      </c>
      <c r="Z371" s="18">
        <f t="shared" si="15"/>
        <v>0.28411904172802199</v>
      </c>
      <c r="AA371" s="11">
        <v>28.411929000000001</v>
      </c>
      <c r="AS371" s="11" t="s">
        <v>76</v>
      </c>
      <c r="AT371" s="11">
        <v>362</v>
      </c>
      <c r="AU371" s="11">
        <v>4.6410239999999998</v>
      </c>
      <c r="AV371" s="11">
        <v>2.4930829999999999</v>
      </c>
      <c r="AW371" s="11">
        <v>2.1479400000000002</v>
      </c>
      <c r="AX371" s="11">
        <v>46.281607999999999</v>
      </c>
    </row>
    <row r="372" spans="21:50" x14ac:dyDescent="0.35">
      <c r="U372" s="11" t="s">
        <v>76</v>
      </c>
      <c r="V372" s="11">
        <v>507</v>
      </c>
      <c r="W372" s="11">
        <v>-18.253162</v>
      </c>
      <c r="X372" s="11">
        <v>-18.244748999999999</v>
      </c>
      <c r="Y372" s="11">
        <v>8.4130000000000003E-3</v>
      </c>
      <c r="Z372" s="18">
        <f t="shared" si="15"/>
        <v>4.609064445929971E-4</v>
      </c>
      <c r="AA372" s="11">
        <v>4.6088999999999998E-2</v>
      </c>
      <c r="AS372" s="11" t="s">
        <v>76</v>
      </c>
      <c r="AT372" s="11">
        <v>363</v>
      </c>
      <c r="AU372" s="11">
        <v>0.67351899999999998</v>
      </c>
      <c r="AV372" s="11">
        <v>4.3109479999999998</v>
      </c>
      <c r="AW372" s="11">
        <v>3.637429</v>
      </c>
      <c r="AX372" s="11" t="s">
        <v>77</v>
      </c>
    </row>
    <row r="373" spans="21:50" x14ac:dyDescent="0.35">
      <c r="U373" s="11" t="s">
        <v>76</v>
      </c>
      <c r="V373" s="11">
        <v>510</v>
      </c>
      <c r="W373" s="11">
        <v>-15.257358999999999</v>
      </c>
      <c r="X373" s="11">
        <v>-16.214980000000001</v>
      </c>
      <c r="Y373" s="11">
        <v>0.95762100000000006</v>
      </c>
      <c r="Z373" s="18">
        <f t="shared" si="15"/>
        <v>6.2764532184108671E-2</v>
      </c>
      <c r="AA373" s="11">
        <v>6.2764499999999996</v>
      </c>
      <c r="AS373" s="11" t="s">
        <v>76</v>
      </c>
      <c r="AT373" s="11">
        <v>364</v>
      </c>
      <c r="AU373" s="11">
        <v>-2.4500060000000001</v>
      </c>
      <c r="AV373" s="11">
        <v>-1.4086959999999999</v>
      </c>
      <c r="AW373" s="11">
        <v>1.04131</v>
      </c>
      <c r="AX373" s="11">
        <v>42.502336</v>
      </c>
    </row>
    <row r="374" spans="21:50" x14ac:dyDescent="0.35">
      <c r="U374" s="11" t="s">
        <v>76</v>
      </c>
      <c r="V374" s="11">
        <v>511</v>
      </c>
      <c r="W374" s="11">
        <v>-1.448423</v>
      </c>
      <c r="X374" s="11">
        <v>-8.5582259999999994</v>
      </c>
      <c r="Y374" s="11">
        <v>7.1098039999999996</v>
      </c>
      <c r="Z374" s="18">
        <f t="shared" si="15"/>
        <v>4.9086516853156841</v>
      </c>
      <c r="AA374" s="11" t="s">
        <v>77</v>
      </c>
      <c r="AS374" s="11" t="s">
        <v>76</v>
      </c>
      <c r="AT374" s="11">
        <v>365</v>
      </c>
      <c r="AU374" s="11">
        <v>29.050941999999999</v>
      </c>
      <c r="AV374" s="11">
        <v>31.293244000000001</v>
      </c>
      <c r="AW374" s="11">
        <v>2.242302</v>
      </c>
      <c r="AX374" s="11">
        <v>7.7185170000000003</v>
      </c>
    </row>
    <row r="375" spans="21:50" x14ac:dyDescent="0.35">
      <c r="U375" s="11" t="s">
        <v>76</v>
      </c>
      <c r="V375" s="11">
        <v>512</v>
      </c>
      <c r="W375" s="11">
        <v>-2.0825960000000001</v>
      </c>
      <c r="X375" s="11">
        <v>-0.28930899999999998</v>
      </c>
      <c r="Y375" s="11">
        <v>1.7932870000000001</v>
      </c>
      <c r="Z375" s="18">
        <f t="shared" si="15"/>
        <v>0.86108251432346938</v>
      </c>
      <c r="AA375" s="11">
        <v>86.108259000000004</v>
      </c>
      <c r="AS375" s="11" t="s">
        <v>76</v>
      </c>
      <c r="AT375" s="11">
        <v>366</v>
      </c>
      <c r="AU375" s="11">
        <v>4.1060080000000001</v>
      </c>
      <c r="AV375" s="11">
        <v>8.543927</v>
      </c>
      <c r="AW375" s="11">
        <v>4.4379189999999999</v>
      </c>
      <c r="AX375" s="11" t="s">
        <v>77</v>
      </c>
    </row>
    <row r="376" spans="21:50" x14ac:dyDescent="0.35">
      <c r="U376" s="11" t="s">
        <v>76</v>
      </c>
      <c r="V376" s="11">
        <v>514</v>
      </c>
      <c r="W376" s="11">
        <v>-16.581772999999998</v>
      </c>
      <c r="X376" s="11">
        <v>-16.222591000000001</v>
      </c>
      <c r="Y376" s="11">
        <v>0.359182</v>
      </c>
      <c r="Z376" s="18">
        <f t="shared" si="15"/>
        <v>2.1661254197606013E-2</v>
      </c>
      <c r="AA376" s="11">
        <v>2.1661269999999999</v>
      </c>
      <c r="AS376" s="11" t="s">
        <v>78</v>
      </c>
      <c r="AT376" s="11">
        <v>367</v>
      </c>
      <c r="AU376" s="11">
        <v>19.897085000000001</v>
      </c>
      <c r="AV376" s="11">
        <v>20.280448</v>
      </c>
      <c r="AW376" s="11">
        <v>0.38336300000000001</v>
      </c>
      <c r="AX376" s="11">
        <v>1.9267319999999999</v>
      </c>
    </row>
    <row r="377" spans="21:50" x14ac:dyDescent="0.35">
      <c r="U377" s="11" t="s">
        <v>76</v>
      </c>
      <c r="V377" s="11">
        <v>516</v>
      </c>
      <c r="W377" s="11">
        <v>-19.087947</v>
      </c>
      <c r="X377" s="11">
        <v>-24.633047000000001</v>
      </c>
      <c r="Y377" s="11">
        <v>5.5450999999999997</v>
      </c>
      <c r="Z377" s="18">
        <f t="shared" si="15"/>
        <v>0.29050269261539757</v>
      </c>
      <c r="AA377" s="11">
        <v>29.050267999999999</v>
      </c>
      <c r="AS377" s="11" t="s">
        <v>83</v>
      </c>
      <c r="AT377" s="11">
        <v>368</v>
      </c>
      <c r="AU377" s="11">
        <v>-16.517697999999999</v>
      </c>
      <c r="AV377" s="11">
        <v>-14.551855</v>
      </c>
      <c r="AW377" s="11">
        <v>1.965843</v>
      </c>
      <c r="AX377" s="11">
        <v>11.901434999999999</v>
      </c>
    </row>
    <row r="378" spans="21:50" x14ac:dyDescent="0.35">
      <c r="U378" s="11" t="s">
        <v>76</v>
      </c>
      <c r="V378" s="11">
        <v>517</v>
      </c>
      <c r="W378" s="11">
        <v>7.4614279999999997</v>
      </c>
      <c r="X378" s="11">
        <v>5.3381319999999999</v>
      </c>
      <c r="Y378" s="11">
        <v>2.1232959999999999</v>
      </c>
      <c r="Z378" s="18">
        <f t="shared" si="15"/>
        <v>0.28456965610336249</v>
      </c>
      <c r="AA378" s="11">
        <v>28.456966999999999</v>
      </c>
      <c r="AS378" s="11" t="s">
        <v>76</v>
      </c>
      <c r="AT378" s="11">
        <v>369</v>
      </c>
      <c r="AU378" s="11">
        <v>12.241174000000001</v>
      </c>
      <c r="AV378" s="11">
        <v>15.071815000000001</v>
      </c>
      <c r="AW378" s="11">
        <v>2.830641</v>
      </c>
      <c r="AX378" s="11">
        <v>23.123934999999999</v>
      </c>
    </row>
    <row r="379" spans="21:50" x14ac:dyDescent="0.35">
      <c r="U379" s="11" t="s">
        <v>76</v>
      </c>
      <c r="V379" s="11">
        <v>518</v>
      </c>
      <c r="W379" s="11">
        <v>0.53184200000000004</v>
      </c>
      <c r="X379" s="11">
        <v>2.671367</v>
      </c>
      <c r="Y379" s="11">
        <v>2.1395249999999999</v>
      </c>
      <c r="Z379" s="18">
        <f t="shared" si="15"/>
        <v>4.0228582925004037</v>
      </c>
      <c r="AA379" s="11" t="s">
        <v>77</v>
      </c>
      <c r="AS379" s="11" t="s">
        <v>76</v>
      </c>
      <c r="AT379" s="11">
        <v>370</v>
      </c>
      <c r="AU379" s="11">
        <v>-9.6836269999999995</v>
      </c>
      <c r="AV379" s="11">
        <v>-10.506186</v>
      </c>
      <c r="AW379" s="11">
        <v>0.82255800000000001</v>
      </c>
      <c r="AX379" s="11">
        <v>8.4943179999999998</v>
      </c>
    </row>
    <row r="380" spans="21:50" x14ac:dyDescent="0.35">
      <c r="U380" s="11" t="s">
        <v>76</v>
      </c>
      <c r="V380" s="11">
        <v>521</v>
      </c>
      <c r="W380" s="11">
        <v>-19.988782</v>
      </c>
      <c r="X380" s="11">
        <v>-16.588829</v>
      </c>
      <c r="Y380" s="11">
        <v>3.399953</v>
      </c>
      <c r="Z380" s="18">
        <f t="shared" si="15"/>
        <v>0.17009305519465867</v>
      </c>
      <c r="AA380" s="11">
        <v>17.009305999999999</v>
      </c>
      <c r="AS380" s="11" t="s">
        <v>76</v>
      </c>
      <c r="AT380" s="11">
        <v>371</v>
      </c>
      <c r="AU380" s="11">
        <v>19.908479</v>
      </c>
      <c r="AV380" s="11">
        <v>19.785261999999999</v>
      </c>
      <c r="AW380" s="11">
        <v>0.12321699999999999</v>
      </c>
      <c r="AX380" s="11">
        <v>0.61892000000000003</v>
      </c>
    </row>
    <row r="381" spans="21:50" x14ac:dyDescent="0.35">
      <c r="U381" s="11" t="s">
        <v>76</v>
      </c>
      <c r="V381" s="11">
        <v>522</v>
      </c>
      <c r="W381" s="11">
        <v>-11.412872</v>
      </c>
      <c r="X381" s="11">
        <v>-11.941376999999999</v>
      </c>
      <c r="Y381" s="11">
        <v>0.528505</v>
      </c>
      <c r="Z381" s="18">
        <f t="shared" si="15"/>
        <v>4.6307800525581991E-2</v>
      </c>
      <c r="AA381" s="11">
        <v>4.6307770000000001</v>
      </c>
      <c r="AS381" s="11" t="s">
        <v>78</v>
      </c>
      <c r="AT381" s="11">
        <v>372</v>
      </c>
      <c r="AU381" s="11">
        <v>19.366133999999999</v>
      </c>
      <c r="AV381" s="11">
        <v>17.116498</v>
      </c>
      <c r="AW381" s="11">
        <v>2.2496360000000002</v>
      </c>
      <c r="AX381" s="11">
        <v>11.616339</v>
      </c>
    </row>
    <row r="382" spans="21:50" x14ac:dyDescent="0.35">
      <c r="U382" s="11" t="s">
        <v>76</v>
      </c>
      <c r="V382" s="11">
        <v>523</v>
      </c>
      <c r="W382" s="11">
        <v>24.629507</v>
      </c>
      <c r="X382" s="11">
        <v>28.894113000000001</v>
      </c>
      <c r="Y382" s="11">
        <v>4.2646059999999997</v>
      </c>
      <c r="Z382" s="18">
        <f t="shared" si="15"/>
        <v>0.17315027864747759</v>
      </c>
      <c r="AA382" s="11">
        <v>17.315026</v>
      </c>
      <c r="AS382" s="11" t="s">
        <v>76</v>
      </c>
      <c r="AT382" s="11">
        <v>373</v>
      </c>
      <c r="AU382" s="11">
        <v>-7.6354610000000003</v>
      </c>
      <c r="AV382" s="11">
        <v>-7.3521039999999998</v>
      </c>
      <c r="AW382" s="11">
        <v>0.283358</v>
      </c>
      <c r="AX382" s="11">
        <v>3.7110759999999998</v>
      </c>
    </row>
    <row r="383" spans="21:50" x14ac:dyDescent="0.35">
      <c r="U383" s="11" t="s">
        <v>76</v>
      </c>
      <c r="V383" s="11">
        <v>524</v>
      </c>
      <c r="W383" s="11">
        <v>23.187215999999999</v>
      </c>
      <c r="X383" s="11">
        <v>19.771533000000002</v>
      </c>
      <c r="Y383" s="11">
        <v>3.415683</v>
      </c>
      <c r="Z383" s="18">
        <f t="shared" si="15"/>
        <v>0.14730888779403273</v>
      </c>
      <c r="AA383" s="11">
        <v>14.730888</v>
      </c>
      <c r="AS383" s="11" t="s">
        <v>76</v>
      </c>
      <c r="AT383" s="11">
        <v>374</v>
      </c>
      <c r="AU383" s="11">
        <v>21.499661</v>
      </c>
      <c r="AV383" s="11">
        <v>22.170203999999998</v>
      </c>
      <c r="AW383" s="11">
        <v>0.670543</v>
      </c>
      <c r="AX383" s="11">
        <v>3.1188539999999998</v>
      </c>
    </row>
    <row r="384" spans="21:50" x14ac:dyDescent="0.35">
      <c r="U384" s="11" t="s">
        <v>76</v>
      </c>
      <c r="V384" s="11">
        <v>525</v>
      </c>
      <c r="W384" s="11">
        <v>-6.9390489999999998</v>
      </c>
      <c r="X384" s="11">
        <v>-10.801854000000001</v>
      </c>
      <c r="Y384" s="11">
        <v>3.8628049999999998</v>
      </c>
      <c r="Z384" s="18">
        <f t="shared" si="15"/>
        <v>0.55667642640944026</v>
      </c>
      <c r="AA384" s="11">
        <v>55.667645</v>
      </c>
      <c r="AS384" s="11" t="s">
        <v>76</v>
      </c>
      <c r="AT384" s="11">
        <v>375</v>
      </c>
      <c r="AU384" s="11">
        <v>0.71248699999999998</v>
      </c>
      <c r="AV384" s="11">
        <v>0.40273100000000001</v>
      </c>
      <c r="AW384" s="11">
        <v>0.30975599999999998</v>
      </c>
      <c r="AX384" s="11">
        <v>43.475279999999998</v>
      </c>
    </row>
    <row r="385" spans="21:50" x14ac:dyDescent="0.35">
      <c r="U385" s="11" t="s">
        <v>76</v>
      </c>
      <c r="V385" s="11">
        <v>526</v>
      </c>
      <c r="W385" s="11">
        <v>39.558674000000003</v>
      </c>
      <c r="X385" s="11">
        <v>41.399469000000003</v>
      </c>
      <c r="Y385" s="11">
        <v>1.840795</v>
      </c>
      <c r="Z385" s="18">
        <f t="shared" si="15"/>
        <v>4.6533283699044102E-2</v>
      </c>
      <c r="AA385" s="11">
        <v>4.6533290000000003</v>
      </c>
      <c r="AS385" s="11" t="s">
        <v>83</v>
      </c>
      <c r="AT385" s="11">
        <v>376</v>
      </c>
      <c r="AU385" s="11">
        <v>13.318803000000001</v>
      </c>
      <c r="AV385" s="11">
        <v>17.337319999999998</v>
      </c>
      <c r="AW385" s="11">
        <v>4.0185170000000001</v>
      </c>
      <c r="AX385" s="11">
        <v>30.171759999999999</v>
      </c>
    </row>
    <row r="386" spans="21:50" x14ac:dyDescent="0.35">
      <c r="U386" s="11" t="s">
        <v>76</v>
      </c>
      <c r="V386" s="11">
        <v>527</v>
      </c>
      <c r="W386" s="11">
        <v>-22.455894000000001</v>
      </c>
      <c r="X386" s="11">
        <v>-21.717693000000001</v>
      </c>
      <c r="Y386" s="11">
        <v>0.738201</v>
      </c>
      <c r="Z386" s="18">
        <f t="shared" si="15"/>
        <v>3.287337391243475E-2</v>
      </c>
      <c r="AA386" s="11">
        <v>3.287337</v>
      </c>
      <c r="AS386" s="11" t="s">
        <v>76</v>
      </c>
      <c r="AT386" s="11">
        <v>377</v>
      </c>
      <c r="AU386" s="11">
        <v>10.716246999999999</v>
      </c>
      <c r="AV386" s="11">
        <v>5.4534739999999999</v>
      </c>
      <c r="AW386" s="11">
        <v>5.2627730000000001</v>
      </c>
      <c r="AX386" s="11">
        <v>49.110227000000002</v>
      </c>
    </row>
    <row r="387" spans="21:50" x14ac:dyDescent="0.35">
      <c r="U387" s="11" t="s">
        <v>76</v>
      </c>
      <c r="V387" s="11">
        <v>528</v>
      </c>
      <c r="W387" s="11">
        <v>3.0874470000000001</v>
      </c>
      <c r="X387" s="11">
        <v>0.124177</v>
      </c>
      <c r="Y387" s="11">
        <v>2.9632710000000002</v>
      </c>
      <c r="Z387" s="18">
        <f t="shared" si="15"/>
        <v>0.95978036222160257</v>
      </c>
      <c r="AA387" s="11">
        <v>95.978008000000003</v>
      </c>
      <c r="AS387" s="11" t="s">
        <v>76</v>
      </c>
      <c r="AT387" s="11">
        <v>378</v>
      </c>
      <c r="AU387" s="11">
        <v>19.512623999999999</v>
      </c>
      <c r="AV387" s="11">
        <v>17.3003</v>
      </c>
      <c r="AW387" s="11">
        <v>2.2123240000000002</v>
      </c>
      <c r="AX387" s="11">
        <v>11.337913</v>
      </c>
    </row>
    <row r="388" spans="21:50" x14ac:dyDescent="0.35">
      <c r="U388" s="11" t="s">
        <v>76</v>
      </c>
      <c r="V388" s="11">
        <v>531</v>
      </c>
      <c r="W388" s="11">
        <v>-4.7652159999999997</v>
      </c>
      <c r="X388" s="11">
        <v>-6.765911</v>
      </c>
      <c r="Y388" s="11">
        <v>2.000696</v>
      </c>
      <c r="Z388" s="18">
        <f t="shared" si="15"/>
        <v>0.41985421017641178</v>
      </c>
      <c r="AA388" s="11">
        <v>41.985419999999998</v>
      </c>
      <c r="AS388" s="11" t="s">
        <v>76</v>
      </c>
      <c r="AT388" s="11">
        <v>379</v>
      </c>
      <c r="AU388" s="11">
        <v>-3.6962830000000002</v>
      </c>
      <c r="AV388" s="11">
        <v>-3.727624</v>
      </c>
      <c r="AW388" s="11">
        <v>3.1341000000000001E-2</v>
      </c>
      <c r="AX388" s="11">
        <v>0.84790200000000004</v>
      </c>
    </row>
    <row r="389" spans="21:50" x14ac:dyDescent="0.35">
      <c r="U389" s="11" t="s">
        <v>76</v>
      </c>
      <c r="V389" s="11">
        <v>532</v>
      </c>
      <c r="W389" s="11">
        <v>-0.89905000000000002</v>
      </c>
      <c r="X389" s="11">
        <v>2.0333939999999999</v>
      </c>
      <c r="Y389" s="11">
        <v>2.9324439999999998</v>
      </c>
      <c r="Z389" s="18">
        <f t="shared" si="15"/>
        <v>3.2617140314776707</v>
      </c>
      <c r="AA389" s="11" t="s">
        <v>77</v>
      </c>
      <c r="AS389" s="11" t="s">
        <v>76</v>
      </c>
      <c r="AT389" s="11">
        <v>380</v>
      </c>
      <c r="AU389" s="11">
        <v>-5.2350310000000002</v>
      </c>
      <c r="AV389" s="11">
        <v>-3.9694759999999998</v>
      </c>
      <c r="AW389" s="11">
        <v>1.265555</v>
      </c>
      <c r="AX389" s="11">
        <v>24.174741999999998</v>
      </c>
    </row>
    <row r="390" spans="21:50" x14ac:dyDescent="0.35">
      <c r="U390" s="11" t="s">
        <v>76</v>
      </c>
      <c r="V390" s="11">
        <v>533</v>
      </c>
      <c r="W390" s="11">
        <v>-12.289229000000001</v>
      </c>
      <c r="X390" s="11">
        <v>-17.318349999999999</v>
      </c>
      <c r="Y390" s="11">
        <v>5.029121</v>
      </c>
      <c r="Z390" s="18">
        <f t="shared" si="15"/>
        <v>0.4092299850543919</v>
      </c>
      <c r="AA390" s="11">
        <v>40.922997000000002</v>
      </c>
      <c r="AS390" s="11" t="s">
        <v>76</v>
      </c>
      <c r="AT390" s="11">
        <v>381</v>
      </c>
      <c r="AU390" s="11">
        <v>15.102899000000001</v>
      </c>
      <c r="AV390" s="11">
        <v>16.504974000000001</v>
      </c>
      <c r="AW390" s="11">
        <v>1.402075</v>
      </c>
      <c r="AX390" s="11">
        <v>9.2834819999999993</v>
      </c>
    </row>
    <row r="391" spans="21:50" x14ac:dyDescent="0.35">
      <c r="U391" s="11" t="s">
        <v>76</v>
      </c>
      <c r="V391" s="11">
        <v>534</v>
      </c>
      <c r="W391" s="11">
        <v>0.67710800000000004</v>
      </c>
      <c r="X391" s="11">
        <v>0.64747699999999997</v>
      </c>
      <c r="Y391" s="11">
        <v>2.9631000000000001E-2</v>
      </c>
      <c r="Z391" s="18">
        <f t="shared" si="15"/>
        <v>4.3761113441282633E-2</v>
      </c>
      <c r="AA391" s="11">
        <v>4.3761510000000001</v>
      </c>
      <c r="AS391" s="11" t="s">
        <v>83</v>
      </c>
      <c r="AT391" s="11">
        <v>382</v>
      </c>
      <c r="AU391" s="11">
        <v>1.352484</v>
      </c>
      <c r="AV391" s="11">
        <v>6.3552400000000002</v>
      </c>
      <c r="AW391" s="11">
        <v>5.0027569999999999</v>
      </c>
      <c r="AX391" s="11" t="s">
        <v>77</v>
      </c>
    </row>
    <row r="392" spans="21:50" x14ac:dyDescent="0.35">
      <c r="U392" s="11" t="s">
        <v>76</v>
      </c>
      <c r="V392" s="11">
        <v>535</v>
      </c>
      <c r="W392" s="11">
        <v>-5.721749</v>
      </c>
      <c r="X392" s="11">
        <v>-6.2937190000000003</v>
      </c>
      <c r="Y392" s="11">
        <v>0.57196999999999998</v>
      </c>
      <c r="Z392" s="18">
        <f t="shared" si="15"/>
        <v>9.9964189271497222E-2</v>
      </c>
      <c r="AA392" s="11">
        <v>9.9964139999999997</v>
      </c>
      <c r="AS392" s="11" t="s">
        <v>76</v>
      </c>
      <c r="AT392" s="11">
        <v>383</v>
      </c>
      <c r="AU392" s="11">
        <v>26.983512000000001</v>
      </c>
      <c r="AV392" s="11">
        <v>32.556176999999998</v>
      </c>
      <c r="AW392" s="11">
        <v>5.5726649999999998</v>
      </c>
      <c r="AX392" s="11">
        <v>20.652111999999999</v>
      </c>
    </row>
    <row r="393" spans="21:50" x14ac:dyDescent="0.35">
      <c r="U393" s="11" t="s">
        <v>76</v>
      </c>
      <c r="V393" s="11">
        <v>537</v>
      </c>
      <c r="W393" s="11">
        <v>-7.8161579999999997</v>
      </c>
      <c r="X393" s="11">
        <v>-9.3940249999999992</v>
      </c>
      <c r="Y393" s="11">
        <v>1.5778669999999999</v>
      </c>
      <c r="Z393" s="18">
        <f t="shared" ref="Z393:Z456" si="16">ABS(Y393/W393)</f>
        <v>0.20187245447187735</v>
      </c>
      <c r="AA393" s="11">
        <v>20.187246999999999</v>
      </c>
      <c r="AS393" s="11" t="s">
        <v>78</v>
      </c>
      <c r="AT393" s="11">
        <v>384</v>
      </c>
      <c r="AU393" s="11">
        <v>-12.549212000000001</v>
      </c>
      <c r="AV393" s="11">
        <v>-9.4967050000000004</v>
      </c>
      <c r="AW393" s="11">
        <v>3.0525069999999999</v>
      </c>
      <c r="AX393" s="11">
        <v>24.324294999999999</v>
      </c>
    </row>
    <row r="394" spans="21:50" x14ac:dyDescent="0.35">
      <c r="U394" s="11" t="s">
        <v>76</v>
      </c>
      <c r="V394" s="11">
        <v>539</v>
      </c>
      <c r="W394" s="11">
        <v>-6.9894800000000004</v>
      </c>
      <c r="X394" s="11">
        <v>-5.3533030000000004</v>
      </c>
      <c r="Y394" s="11">
        <v>1.636177</v>
      </c>
      <c r="Z394" s="18">
        <f t="shared" si="16"/>
        <v>0.23409137732706867</v>
      </c>
      <c r="AA394" s="11">
        <v>23.409139</v>
      </c>
      <c r="AS394" s="11" t="s">
        <v>76</v>
      </c>
      <c r="AT394" s="11">
        <v>385</v>
      </c>
      <c r="AU394" s="11">
        <v>-14.986546000000001</v>
      </c>
      <c r="AV394" s="11">
        <v>-15.240632</v>
      </c>
      <c r="AW394" s="11">
        <v>0.25408599999999998</v>
      </c>
      <c r="AX394" s="11">
        <v>1.695427</v>
      </c>
    </row>
    <row r="395" spans="21:50" x14ac:dyDescent="0.35">
      <c r="U395" s="11" t="s">
        <v>76</v>
      </c>
      <c r="V395" s="11">
        <v>540</v>
      </c>
      <c r="W395" s="11">
        <v>-18.063220000000001</v>
      </c>
      <c r="X395" s="11">
        <v>-18.144497000000001</v>
      </c>
      <c r="Y395" s="11">
        <v>8.1277000000000002E-2</v>
      </c>
      <c r="Z395" s="18">
        <f t="shared" si="16"/>
        <v>4.4995853452485211E-3</v>
      </c>
      <c r="AA395" s="11">
        <v>0.449961</v>
      </c>
      <c r="AS395" s="11" t="s">
        <v>83</v>
      </c>
      <c r="AT395" s="11">
        <v>386</v>
      </c>
      <c r="AU395" s="11">
        <v>1.619885</v>
      </c>
      <c r="AV395" s="11">
        <v>1.517228</v>
      </c>
      <c r="AW395" s="11">
        <v>0.102656</v>
      </c>
      <c r="AX395" s="11">
        <v>6.337262</v>
      </c>
    </row>
    <row r="396" spans="21:50" x14ac:dyDescent="0.35">
      <c r="U396" s="11" t="s">
        <v>76</v>
      </c>
      <c r="V396" s="11">
        <v>541</v>
      </c>
      <c r="W396" s="11">
        <v>-24.021114000000001</v>
      </c>
      <c r="X396" s="11">
        <v>-24.205670999999999</v>
      </c>
      <c r="Y396" s="11">
        <v>0.184557</v>
      </c>
      <c r="Z396" s="18">
        <f t="shared" si="16"/>
        <v>7.6831157788935182E-3</v>
      </c>
      <c r="AA396" s="11">
        <v>0.76831199999999999</v>
      </c>
      <c r="AS396" s="11" t="s">
        <v>78</v>
      </c>
      <c r="AT396" s="11">
        <v>387</v>
      </c>
      <c r="AU396" s="11">
        <v>-0.450988</v>
      </c>
      <c r="AV396" s="11">
        <v>-1.7795380000000001</v>
      </c>
      <c r="AW396" s="11">
        <v>1.3285499999999999</v>
      </c>
      <c r="AX396" s="11" t="s">
        <v>77</v>
      </c>
    </row>
    <row r="397" spans="21:50" x14ac:dyDescent="0.35">
      <c r="U397" s="11" t="s">
        <v>76</v>
      </c>
      <c r="V397" s="11">
        <v>542</v>
      </c>
      <c r="W397" s="11">
        <v>30.869603999999999</v>
      </c>
      <c r="X397" s="11">
        <v>33.049964000000003</v>
      </c>
      <c r="Y397" s="11">
        <v>2.1803599999999999</v>
      </c>
      <c r="Z397" s="18">
        <f t="shared" si="16"/>
        <v>7.0631291544912586E-2</v>
      </c>
      <c r="AA397" s="11">
        <v>7.063129</v>
      </c>
      <c r="AS397" s="11" t="s">
        <v>76</v>
      </c>
      <c r="AT397" s="11">
        <v>388</v>
      </c>
      <c r="AU397" s="11">
        <v>27.584432</v>
      </c>
      <c r="AV397" s="11">
        <v>27.994430000000001</v>
      </c>
      <c r="AW397" s="11">
        <v>0.40999799999999997</v>
      </c>
      <c r="AX397" s="11">
        <v>1.4863390000000001</v>
      </c>
    </row>
    <row r="398" spans="21:50" x14ac:dyDescent="0.35">
      <c r="U398" s="11" t="s">
        <v>76</v>
      </c>
      <c r="V398" s="11">
        <v>545</v>
      </c>
      <c r="W398" s="11">
        <v>29.220728999999999</v>
      </c>
      <c r="X398" s="11">
        <v>31.202546999999999</v>
      </c>
      <c r="Y398" s="11">
        <v>1.9818180000000001</v>
      </c>
      <c r="Z398" s="18">
        <f t="shared" si="16"/>
        <v>6.7822332563982235E-2</v>
      </c>
      <c r="AA398" s="11">
        <v>6.7822329999999997</v>
      </c>
      <c r="AS398" s="11" t="s">
        <v>76</v>
      </c>
      <c r="AT398" s="11">
        <v>389</v>
      </c>
      <c r="AU398" s="11">
        <v>7.5125520000000003</v>
      </c>
      <c r="AV398" s="11">
        <v>3.8974540000000002</v>
      </c>
      <c r="AW398" s="11">
        <v>3.6150980000000001</v>
      </c>
      <c r="AX398" s="11">
        <v>48.120773</v>
      </c>
    </row>
    <row r="399" spans="21:50" x14ac:dyDescent="0.35">
      <c r="U399" s="11" t="s">
        <v>76</v>
      </c>
      <c r="V399" s="11">
        <v>546</v>
      </c>
      <c r="W399" s="11">
        <v>-2.881211</v>
      </c>
      <c r="X399" s="11">
        <v>-2.7332939999999999</v>
      </c>
      <c r="Y399" s="11">
        <v>0.14791799999999999</v>
      </c>
      <c r="Z399" s="18">
        <f t="shared" si="16"/>
        <v>5.1338829401942447E-2</v>
      </c>
      <c r="AA399" s="11">
        <v>5.1338670000000004</v>
      </c>
      <c r="AS399" s="11" t="s">
        <v>76</v>
      </c>
      <c r="AT399" s="11">
        <v>390</v>
      </c>
      <c r="AU399" s="11">
        <v>-9.0422469999999997</v>
      </c>
      <c r="AV399" s="11">
        <v>-7.0762890000000001</v>
      </c>
      <c r="AW399" s="11">
        <v>1.965959</v>
      </c>
      <c r="AX399" s="11">
        <v>21.741924999999998</v>
      </c>
    </row>
    <row r="400" spans="21:50" x14ac:dyDescent="0.35">
      <c r="U400" s="11" t="s">
        <v>76</v>
      </c>
      <c r="V400" s="11">
        <v>547</v>
      </c>
      <c r="W400" s="11">
        <v>-8.2496209999999994</v>
      </c>
      <c r="X400" s="11">
        <v>-9.9098839999999999</v>
      </c>
      <c r="Y400" s="11">
        <v>1.660264</v>
      </c>
      <c r="Z400" s="18">
        <f t="shared" si="16"/>
        <v>0.2012533666698143</v>
      </c>
      <c r="AA400" s="11">
        <v>20.125333999999999</v>
      </c>
      <c r="AS400" s="11" t="s">
        <v>76</v>
      </c>
      <c r="AT400" s="11">
        <v>391</v>
      </c>
      <c r="AU400" s="11">
        <v>22.129991</v>
      </c>
      <c r="AV400" s="11">
        <v>19.191573999999999</v>
      </c>
      <c r="AW400" s="11">
        <v>2.9384169999999998</v>
      </c>
      <c r="AX400" s="11">
        <v>13.277984</v>
      </c>
    </row>
    <row r="401" spans="21:50" x14ac:dyDescent="0.35">
      <c r="U401" s="11" t="s">
        <v>76</v>
      </c>
      <c r="V401" s="11">
        <v>548</v>
      </c>
      <c r="W401" s="11">
        <v>8.7508800000000004</v>
      </c>
      <c r="X401" s="11">
        <v>6.625623</v>
      </c>
      <c r="Y401" s="11">
        <v>2.125257</v>
      </c>
      <c r="Z401" s="18">
        <f t="shared" si="16"/>
        <v>0.24286208929844769</v>
      </c>
      <c r="AA401" s="11">
        <v>24.286210000000001</v>
      </c>
      <c r="AS401" s="11" t="s">
        <v>78</v>
      </c>
      <c r="AT401" s="11">
        <v>392</v>
      </c>
      <c r="AU401" s="11">
        <v>3.038246</v>
      </c>
      <c r="AV401" s="11">
        <v>1.861893</v>
      </c>
      <c r="AW401" s="11">
        <v>1.176353</v>
      </c>
      <c r="AX401" s="11">
        <v>38.718170000000001</v>
      </c>
    </row>
    <row r="402" spans="21:50" x14ac:dyDescent="0.35">
      <c r="U402" s="11" t="s">
        <v>76</v>
      </c>
      <c r="V402" s="11">
        <v>551</v>
      </c>
      <c r="W402" s="11">
        <v>-14.447433999999999</v>
      </c>
      <c r="X402" s="11">
        <v>-12.903511</v>
      </c>
      <c r="Y402" s="11">
        <v>1.5439229999999999</v>
      </c>
      <c r="Z402" s="18">
        <f t="shared" si="16"/>
        <v>0.10686485918537507</v>
      </c>
      <c r="AA402" s="11">
        <v>10.686489</v>
      </c>
      <c r="AS402" s="11" t="s">
        <v>83</v>
      </c>
      <c r="AT402" s="11">
        <v>393</v>
      </c>
      <c r="AU402" s="11">
        <v>25.510396</v>
      </c>
      <c r="AV402" s="11">
        <v>32.330255999999999</v>
      </c>
      <c r="AW402" s="11">
        <v>6.8198600000000003</v>
      </c>
      <c r="AX402" s="11">
        <v>26.733651999999999</v>
      </c>
    </row>
    <row r="403" spans="21:50" x14ac:dyDescent="0.35">
      <c r="U403" s="11" t="s">
        <v>76</v>
      </c>
      <c r="V403" s="11">
        <v>552</v>
      </c>
      <c r="W403" s="11">
        <v>-6.5687009999999999</v>
      </c>
      <c r="X403" s="11">
        <v>-3.7428170000000001</v>
      </c>
      <c r="Y403" s="11">
        <v>2.8258839999999998</v>
      </c>
      <c r="Z403" s="18">
        <f t="shared" si="16"/>
        <v>0.43020438896518504</v>
      </c>
      <c r="AA403" s="11">
        <v>43.020445000000002</v>
      </c>
      <c r="AS403" s="11" t="s">
        <v>76</v>
      </c>
      <c r="AT403" s="11">
        <v>394</v>
      </c>
      <c r="AU403" s="11">
        <v>-6.7414490000000002</v>
      </c>
      <c r="AV403" s="11">
        <v>-5.6390859999999998</v>
      </c>
      <c r="AW403" s="11">
        <v>1.102363</v>
      </c>
      <c r="AX403" s="11">
        <v>16.352017</v>
      </c>
    </row>
    <row r="404" spans="21:50" x14ac:dyDescent="0.35">
      <c r="U404" s="11" t="s">
        <v>76</v>
      </c>
      <c r="V404" s="11">
        <v>554</v>
      </c>
      <c r="W404" s="11">
        <v>-8.9503470000000007</v>
      </c>
      <c r="X404" s="11">
        <v>-7.9321719999999996</v>
      </c>
      <c r="Y404" s="11">
        <v>1.0181739999999999</v>
      </c>
      <c r="Z404" s="18">
        <f t="shared" si="16"/>
        <v>0.1137580475930151</v>
      </c>
      <c r="AA404" s="11">
        <v>11.375809</v>
      </c>
      <c r="AS404" s="11" t="s">
        <v>76</v>
      </c>
      <c r="AT404" s="11">
        <v>395</v>
      </c>
      <c r="AU404" s="11">
        <v>-18.244</v>
      </c>
      <c r="AV404" s="11">
        <v>-21.421362999999999</v>
      </c>
      <c r="AW404" s="11">
        <v>3.1773630000000002</v>
      </c>
      <c r="AX404" s="11">
        <v>17.415932999999999</v>
      </c>
    </row>
    <row r="405" spans="21:50" x14ac:dyDescent="0.35">
      <c r="U405" s="11" t="s">
        <v>76</v>
      </c>
      <c r="V405" s="11">
        <v>555</v>
      </c>
      <c r="W405" s="11">
        <v>-2.832004</v>
      </c>
      <c r="X405" s="11">
        <v>-4.9651969999999999</v>
      </c>
      <c r="Y405" s="11">
        <v>2.1331929999999999</v>
      </c>
      <c r="Z405" s="18">
        <f t="shared" si="16"/>
        <v>0.75324505191376845</v>
      </c>
      <c r="AA405" s="11">
        <v>75.324501999999995</v>
      </c>
      <c r="AS405" s="11" t="s">
        <v>76</v>
      </c>
      <c r="AT405" s="11">
        <v>396</v>
      </c>
      <c r="AU405" s="11">
        <v>-3.183144</v>
      </c>
      <c r="AV405" s="11">
        <v>-1.754901</v>
      </c>
      <c r="AW405" s="11">
        <v>1.4282429999999999</v>
      </c>
      <c r="AX405" s="11">
        <v>44.868937000000003</v>
      </c>
    </row>
    <row r="406" spans="21:50" x14ac:dyDescent="0.35">
      <c r="U406" s="11" t="s">
        <v>76</v>
      </c>
      <c r="V406" s="11">
        <v>556</v>
      </c>
      <c r="W406" s="11">
        <v>32.288352000000003</v>
      </c>
      <c r="X406" s="11">
        <v>26.807804999999998</v>
      </c>
      <c r="Y406" s="11">
        <v>5.4805469999999996</v>
      </c>
      <c r="Z406" s="18">
        <f t="shared" si="16"/>
        <v>0.16973758834145511</v>
      </c>
      <c r="AA406" s="11">
        <v>16.973758</v>
      </c>
      <c r="AS406" s="11" t="s">
        <v>76</v>
      </c>
      <c r="AT406" s="11">
        <v>397</v>
      </c>
      <c r="AU406" s="11">
        <v>-8.8923819999999996</v>
      </c>
      <c r="AV406" s="11">
        <v>-10.559623</v>
      </c>
      <c r="AW406" s="11">
        <v>1.667241</v>
      </c>
      <c r="AX406" s="11">
        <v>18.749089000000001</v>
      </c>
    </row>
    <row r="407" spans="21:50" x14ac:dyDescent="0.35">
      <c r="U407" s="11" t="s">
        <v>76</v>
      </c>
      <c r="V407" s="11">
        <v>558</v>
      </c>
      <c r="W407" s="11">
        <v>-6.6377579999999998</v>
      </c>
      <c r="X407" s="11">
        <v>-6.602703</v>
      </c>
      <c r="Y407" s="11">
        <v>3.5054000000000002E-2</v>
      </c>
      <c r="Z407" s="18">
        <f t="shared" si="16"/>
        <v>5.2810000003013068E-3</v>
      </c>
      <c r="AA407" s="11">
        <v>0.52810699999999999</v>
      </c>
      <c r="AS407" s="11" t="s">
        <v>76</v>
      </c>
      <c r="AT407" s="11">
        <v>398</v>
      </c>
      <c r="AU407" s="11">
        <v>-10.688029999999999</v>
      </c>
      <c r="AV407" s="11">
        <v>-11.22303</v>
      </c>
      <c r="AW407" s="11">
        <v>0.53500000000000003</v>
      </c>
      <c r="AX407" s="11">
        <v>5.0056029999999998</v>
      </c>
    </row>
    <row r="408" spans="21:50" x14ac:dyDescent="0.35">
      <c r="U408" s="11" t="s">
        <v>76</v>
      </c>
      <c r="V408" s="11">
        <v>559</v>
      </c>
      <c r="W408" s="11">
        <v>-24.091920999999999</v>
      </c>
      <c r="X408" s="11">
        <v>-23.652666</v>
      </c>
      <c r="Y408" s="11">
        <v>0.43925500000000001</v>
      </c>
      <c r="Z408" s="18">
        <f t="shared" si="16"/>
        <v>1.8232460582948119E-2</v>
      </c>
      <c r="AA408" s="11">
        <v>1.8232459999999999</v>
      </c>
      <c r="AS408" s="11" t="s">
        <v>83</v>
      </c>
      <c r="AT408" s="11">
        <v>399</v>
      </c>
      <c r="AU408" s="11">
        <v>5.6484579999999998</v>
      </c>
      <c r="AV408" s="11">
        <v>11.558789000000001</v>
      </c>
      <c r="AW408" s="11">
        <v>5.9103310000000002</v>
      </c>
      <c r="AX408" s="11" t="s">
        <v>77</v>
      </c>
    </row>
    <row r="409" spans="21:50" x14ac:dyDescent="0.35">
      <c r="U409" s="11" t="s">
        <v>76</v>
      </c>
      <c r="V409" s="11">
        <v>560</v>
      </c>
      <c r="W409" s="11">
        <v>35.912032000000004</v>
      </c>
      <c r="X409" s="11">
        <v>34.490144999999998</v>
      </c>
      <c r="Y409" s="11">
        <v>1.4218869999999999</v>
      </c>
      <c r="Z409" s="18">
        <f t="shared" si="16"/>
        <v>3.9593610297518109E-2</v>
      </c>
      <c r="AA409" s="11">
        <v>3.959362</v>
      </c>
      <c r="AS409" s="11" t="s">
        <v>76</v>
      </c>
      <c r="AT409" s="11">
        <v>400</v>
      </c>
      <c r="AU409" s="11">
        <v>4.2533159999999999</v>
      </c>
      <c r="AV409" s="11">
        <v>4.6202569999999996</v>
      </c>
      <c r="AW409" s="11">
        <v>0.36694100000000002</v>
      </c>
      <c r="AX409" s="11">
        <v>8.6271710000000006</v>
      </c>
    </row>
    <row r="410" spans="21:50" x14ac:dyDescent="0.35">
      <c r="U410" s="11" t="s">
        <v>76</v>
      </c>
      <c r="V410" s="11">
        <v>562</v>
      </c>
      <c r="W410" s="11">
        <v>-8.5283499999999997</v>
      </c>
      <c r="X410" s="11">
        <v>-7.8603930000000002</v>
      </c>
      <c r="Y410" s="11">
        <v>0.66795800000000005</v>
      </c>
      <c r="Z410" s="18">
        <f t="shared" si="16"/>
        <v>7.8322066988338906E-2</v>
      </c>
      <c r="AA410" s="11">
        <v>7.8322060000000002</v>
      </c>
      <c r="AS410" s="11" t="s">
        <v>76</v>
      </c>
      <c r="AT410" s="11">
        <v>401</v>
      </c>
      <c r="AU410" s="11">
        <v>-16.371434000000001</v>
      </c>
      <c r="AV410" s="11">
        <v>-18.552541000000002</v>
      </c>
      <c r="AW410" s="11">
        <v>2.1811069999999999</v>
      </c>
      <c r="AX410" s="11">
        <v>13.322641000000001</v>
      </c>
    </row>
    <row r="411" spans="21:50" x14ac:dyDescent="0.35">
      <c r="U411" s="11" t="s">
        <v>76</v>
      </c>
      <c r="V411" s="11">
        <v>563</v>
      </c>
      <c r="W411" s="11">
        <v>11.822412</v>
      </c>
      <c r="X411" s="11">
        <v>13.222989999999999</v>
      </c>
      <c r="Y411" s="11">
        <v>1.4005780000000001</v>
      </c>
      <c r="Z411" s="18">
        <f t="shared" si="16"/>
        <v>0.1184680418851923</v>
      </c>
      <c r="AA411" s="11">
        <v>11.846805</v>
      </c>
      <c r="AS411" s="11" t="s">
        <v>76</v>
      </c>
      <c r="AT411" s="11">
        <v>402</v>
      </c>
      <c r="AU411" s="11">
        <v>16.765034</v>
      </c>
      <c r="AV411" s="11">
        <v>15.022428</v>
      </c>
      <c r="AW411" s="11">
        <v>1.7426060000000001</v>
      </c>
      <c r="AX411" s="11">
        <v>10.394289000000001</v>
      </c>
    </row>
    <row r="412" spans="21:50" x14ac:dyDescent="0.35">
      <c r="U412" s="11" t="s">
        <v>76</v>
      </c>
      <c r="V412" s="11">
        <v>564</v>
      </c>
      <c r="W412" s="11">
        <v>25.045978999999999</v>
      </c>
      <c r="X412" s="11">
        <v>23.673680000000001</v>
      </c>
      <c r="Y412" s="11">
        <v>1.3722989999999999</v>
      </c>
      <c r="Z412" s="18">
        <f t="shared" si="16"/>
        <v>5.4791190234568188E-2</v>
      </c>
      <c r="AA412" s="11">
        <v>5.4791179999999997</v>
      </c>
      <c r="AS412" s="11" t="s">
        <v>78</v>
      </c>
      <c r="AT412" s="11">
        <v>403</v>
      </c>
      <c r="AU412" s="11">
        <v>-9.9131529999999994</v>
      </c>
      <c r="AV412" s="11">
        <v>-10.086669000000001</v>
      </c>
      <c r="AW412" s="11">
        <v>0.173516</v>
      </c>
      <c r="AX412" s="11">
        <v>1.7503649999999999</v>
      </c>
    </row>
    <row r="413" spans="21:50" x14ac:dyDescent="0.35">
      <c r="U413" s="11" t="s">
        <v>76</v>
      </c>
      <c r="V413" s="11">
        <v>566</v>
      </c>
      <c r="W413" s="11">
        <v>-4.9220280000000001</v>
      </c>
      <c r="X413" s="11">
        <v>-6.7894199999999998</v>
      </c>
      <c r="Y413" s="11">
        <v>1.8673919999999999</v>
      </c>
      <c r="Z413" s="18">
        <f t="shared" si="16"/>
        <v>0.3793948348119921</v>
      </c>
      <c r="AA413" s="11">
        <v>37.939489999999999</v>
      </c>
      <c r="AS413" s="11" t="s">
        <v>76</v>
      </c>
      <c r="AT413" s="11">
        <v>404</v>
      </c>
      <c r="AU413" s="11">
        <v>-0.47265299999999999</v>
      </c>
      <c r="AV413" s="11">
        <v>-2.0916199999999998</v>
      </c>
      <c r="AW413" s="11">
        <v>1.618967</v>
      </c>
      <c r="AX413" s="11" t="s">
        <v>77</v>
      </c>
    </row>
    <row r="414" spans="21:50" x14ac:dyDescent="0.35">
      <c r="U414" s="11" t="s">
        <v>76</v>
      </c>
      <c r="V414" s="11">
        <v>567</v>
      </c>
      <c r="W414" s="11">
        <v>-9.5315370000000001</v>
      </c>
      <c r="X414" s="11">
        <v>-10.666845</v>
      </c>
      <c r="Y414" s="11">
        <v>1.135308</v>
      </c>
      <c r="Z414" s="18">
        <f t="shared" si="16"/>
        <v>0.11911069536843848</v>
      </c>
      <c r="AA414" s="11">
        <v>11.911073</v>
      </c>
      <c r="AS414" s="11" t="s">
        <v>76</v>
      </c>
      <c r="AT414" s="11">
        <v>405</v>
      </c>
      <c r="AU414" s="11">
        <v>1.3075909999999999</v>
      </c>
      <c r="AV414" s="11">
        <v>-6.8293000000000006E-2</v>
      </c>
      <c r="AW414" s="11">
        <v>1.3758840000000001</v>
      </c>
      <c r="AX414" s="11" t="s">
        <v>77</v>
      </c>
    </row>
    <row r="415" spans="21:50" x14ac:dyDescent="0.35">
      <c r="U415" s="11" t="s">
        <v>76</v>
      </c>
      <c r="V415" s="11">
        <v>569</v>
      </c>
      <c r="W415" s="11">
        <v>-3.0923769999999999</v>
      </c>
      <c r="X415" s="11">
        <v>-2.1278920000000001</v>
      </c>
      <c r="Y415" s="11">
        <v>0.96448599999999995</v>
      </c>
      <c r="Z415" s="18">
        <f t="shared" si="16"/>
        <v>0.31189146730815809</v>
      </c>
      <c r="AA415" s="11">
        <v>31.189136999999999</v>
      </c>
      <c r="AS415" s="11" t="s">
        <v>83</v>
      </c>
      <c r="AT415" s="11">
        <v>406</v>
      </c>
      <c r="AU415" s="11">
        <v>5.6132140000000001</v>
      </c>
      <c r="AV415" s="11">
        <v>3.0514359999999998</v>
      </c>
      <c r="AW415" s="11">
        <v>2.5617779999999999</v>
      </c>
      <c r="AX415" s="11">
        <v>45.638339999999999</v>
      </c>
    </row>
    <row r="416" spans="21:50" x14ac:dyDescent="0.35">
      <c r="U416" s="11" t="s">
        <v>76</v>
      </c>
      <c r="V416" s="11">
        <v>570</v>
      </c>
      <c r="W416" s="11">
        <v>34.588189</v>
      </c>
      <c r="X416" s="11">
        <v>31.518377000000001</v>
      </c>
      <c r="Y416" s="11">
        <v>3.0698120000000002</v>
      </c>
      <c r="Z416" s="18">
        <f t="shared" si="16"/>
        <v>8.8753186817615695E-2</v>
      </c>
      <c r="AA416" s="11">
        <v>8.875318</v>
      </c>
      <c r="AS416" s="11" t="s">
        <v>78</v>
      </c>
      <c r="AT416" s="11">
        <v>407</v>
      </c>
      <c r="AU416" s="11">
        <v>-20.129926999999999</v>
      </c>
      <c r="AV416" s="11">
        <v>-20.101551000000001</v>
      </c>
      <c r="AW416" s="11">
        <v>2.8375999999999998E-2</v>
      </c>
      <c r="AX416" s="11">
        <v>0.14096600000000001</v>
      </c>
    </row>
    <row r="417" spans="21:50" x14ac:dyDescent="0.35">
      <c r="U417" s="11" t="s">
        <v>76</v>
      </c>
      <c r="V417" s="11">
        <v>572</v>
      </c>
      <c r="W417" s="11">
        <v>-6.1482510000000001</v>
      </c>
      <c r="X417" s="11">
        <v>-6.0086789999999999</v>
      </c>
      <c r="Y417" s="11">
        <v>0.139573</v>
      </c>
      <c r="Z417" s="18">
        <f t="shared" si="16"/>
        <v>2.2701252762777575E-2</v>
      </c>
      <c r="AA417" s="11">
        <v>2.2701190000000002</v>
      </c>
      <c r="AS417" s="11" t="s">
        <v>76</v>
      </c>
      <c r="AT417" s="11">
        <v>408</v>
      </c>
      <c r="AU417" s="11">
        <v>26.60568</v>
      </c>
      <c r="AV417" s="11">
        <v>27.105768000000001</v>
      </c>
      <c r="AW417" s="11">
        <v>0.50008799999999998</v>
      </c>
      <c r="AX417" s="11">
        <v>1.8796280000000001</v>
      </c>
    </row>
    <row r="418" spans="21:50" x14ac:dyDescent="0.35">
      <c r="U418" s="11" t="s">
        <v>76</v>
      </c>
      <c r="V418" s="11">
        <v>573</v>
      </c>
      <c r="W418" s="11">
        <v>3.711665</v>
      </c>
      <c r="X418" s="11">
        <v>0.15404699999999999</v>
      </c>
      <c r="Y418" s="11">
        <v>3.5576180000000002</v>
      </c>
      <c r="Z418" s="18">
        <f t="shared" si="16"/>
        <v>0.95849652379727157</v>
      </c>
      <c r="AA418" s="11">
        <v>95.849639999999994</v>
      </c>
      <c r="AS418" s="11" t="s">
        <v>76</v>
      </c>
      <c r="AT418" s="11">
        <v>409</v>
      </c>
      <c r="AU418" s="11">
        <v>-25.246499</v>
      </c>
      <c r="AV418" s="11">
        <v>-23.528544</v>
      </c>
      <c r="AW418" s="11">
        <v>1.7179549999999999</v>
      </c>
      <c r="AX418" s="11">
        <v>6.8047250000000004</v>
      </c>
    </row>
    <row r="419" spans="21:50" x14ac:dyDescent="0.35">
      <c r="U419" s="11" t="s">
        <v>76</v>
      </c>
      <c r="V419" s="11">
        <v>574</v>
      </c>
      <c r="W419" s="11">
        <v>-7.221889</v>
      </c>
      <c r="X419" s="11">
        <v>-7.7758909999999997</v>
      </c>
      <c r="Y419" s="11">
        <v>0.55400199999999999</v>
      </c>
      <c r="Z419" s="18">
        <f t="shared" si="16"/>
        <v>7.6711508581757487E-2</v>
      </c>
      <c r="AA419" s="11">
        <v>7.6711580000000001</v>
      </c>
      <c r="AS419" s="11" t="s">
        <v>76</v>
      </c>
      <c r="AT419" s="11">
        <v>410</v>
      </c>
      <c r="AU419" s="11">
        <v>21.951163000000001</v>
      </c>
      <c r="AV419" s="11">
        <v>20.735569000000002</v>
      </c>
      <c r="AW419" s="11">
        <v>1.2155940000000001</v>
      </c>
      <c r="AX419" s="11">
        <v>5.5377190000000001</v>
      </c>
    </row>
    <row r="420" spans="21:50" x14ac:dyDescent="0.35">
      <c r="U420" s="11" t="s">
        <v>76</v>
      </c>
      <c r="V420" s="11">
        <v>575</v>
      </c>
      <c r="W420" s="11">
        <v>6.4572859999999999</v>
      </c>
      <c r="X420" s="11">
        <v>6.280405</v>
      </c>
      <c r="Y420" s="11">
        <v>0.17688100000000001</v>
      </c>
      <c r="Z420" s="18">
        <f t="shared" si="16"/>
        <v>2.7392467981130156E-2</v>
      </c>
      <c r="AA420" s="11">
        <v>2.739252</v>
      </c>
      <c r="AS420" s="11" t="s">
        <v>76</v>
      </c>
      <c r="AT420" s="11">
        <v>411</v>
      </c>
      <c r="AU420" s="11">
        <v>2.0621209999999999</v>
      </c>
      <c r="AV420" s="11">
        <v>3.1934719999999999</v>
      </c>
      <c r="AW420" s="11">
        <v>1.131351</v>
      </c>
      <c r="AX420" s="11">
        <v>54.863460000000003</v>
      </c>
    </row>
    <row r="421" spans="21:50" x14ac:dyDescent="0.35">
      <c r="U421" s="11" t="s">
        <v>76</v>
      </c>
      <c r="V421" s="11">
        <v>576</v>
      </c>
      <c r="W421" s="11">
        <v>-4.6018689999999998</v>
      </c>
      <c r="X421" s="11">
        <v>0.122711</v>
      </c>
      <c r="Y421" s="11">
        <v>4.7245790000000003</v>
      </c>
      <c r="Z421" s="18">
        <f t="shared" si="16"/>
        <v>1.0266652527483944</v>
      </c>
      <c r="AA421" s="11" t="s">
        <v>77</v>
      </c>
      <c r="AS421" s="11" t="s">
        <v>76</v>
      </c>
      <c r="AT421" s="11">
        <v>412</v>
      </c>
      <c r="AU421" s="11">
        <v>-12.659539000000001</v>
      </c>
      <c r="AV421" s="11">
        <v>-11.562905000000001</v>
      </c>
      <c r="AW421" s="11">
        <v>1.0966340000000001</v>
      </c>
      <c r="AX421" s="11">
        <v>8.6625110000000003</v>
      </c>
    </row>
    <row r="422" spans="21:50" x14ac:dyDescent="0.35">
      <c r="U422" s="11" t="s">
        <v>76</v>
      </c>
      <c r="V422" s="11">
        <v>577</v>
      </c>
      <c r="W422" s="11">
        <v>23.685283999999999</v>
      </c>
      <c r="X422" s="11">
        <v>24.755137000000001</v>
      </c>
      <c r="Y422" s="11">
        <v>1.0698529999999999</v>
      </c>
      <c r="Z422" s="18">
        <f t="shared" si="16"/>
        <v>4.5169523827537805E-2</v>
      </c>
      <c r="AA422" s="11">
        <v>4.5169499999999996</v>
      </c>
      <c r="AS422" s="11" t="s">
        <v>76</v>
      </c>
      <c r="AT422" s="11">
        <v>413</v>
      </c>
      <c r="AU422" s="11">
        <v>32.421585</v>
      </c>
      <c r="AV422" s="11">
        <v>30.275597000000001</v>
      </c>
      <c r="AW422" s="11">
        <v>2.145988</v>
      </c>
      <c r="AX422" s="11">
        <v>6.6190090000000001</v>
      </c>
    </row>
    <row r="423" spans="21:50" x14ac:dyDescent="0.35">
      <c r="U423" s="11" t="s">
        <v>76</v>
      </c>
      <c r="V423" s="11">
        <v>579</v>
      </c>
      <c r="W423" s="11">
        <v>-10.808277</v>
      </c>
      <c r="X423" s="11">
        <v>-11.337997</v>
      </c>
      <c r="Y423" s="11">
        <v>0.52971999999999997</v>
      </c>
      <c r="Z423" s="18">
        <f t="shared" si="16"/>
        <v>4.9010586978849628E-2</v>
      </c>
      <c r="AA423" s="11">
        <v>4.9010590000000001</v>
      </c>
      <c r="AS423" s="11" t="s">
        <v>76</v>
      </c>
      <c r="AT423" s="11">
        <v>414</v>
      </c>
      <c r="AU423" s="11">
        <v>46.321770999999998</v>
      </c>
      <c r="AV423" s="11">
        <v>38.423243999999997</v>
      </c>
      <c r="AW423" s="11">
        <v>7.8985269999999996</v>
      </c>
      <c r="AX423" s="11">
        <v>17.051437</v>
      </c>
    </row>
    <row r="424" spans="21:50" x14ac:dyDescent="0.35">
      <c r="U424" s="11" t="s">
        <v>76</v>
      </c>
      <c r="V424" s="11">
        <v>581</v>
      </c>
      <c r="W424" s="11">
        <v>-4.4473779999999996</v>
      </c>
      <c r="X424" s="11">
        <v>-3.8538060000000001</v>
      </c>
      <c r="Y424" s="11">
        <v>0.59357199999999999</v>
      </c>
      <c r="Z424" s="18">
        <f t="shared" si="16"/>
        <v>0.13346560602674207</v>
      </c>
      <c r="AA424" s="11">
        <v>13.346553999999999</v>
      </c>
      <c r="AS424" s="11" t="s">
        <v>76</v>
      </c>
      <c r="AT424" s="11">
        <v>415</v>
      </c>
      <c r="AU424" s="11">
        <v>-7.4114940000000002</v>
      </c>
      <c r="AV424" s="11">
        <v>-8.814254</v>
      </c>
      <c r="AW424" s="11">
        <v>1.4027590000000001</v>
      </c>
      <c r="AX424" s="11">
        <v>18.92681</v>
      </c>
    </row>
    <row r="425" spans="21:50" x14ac:dyDescent="0.35">
      <c r="U425" s="11" t="s">
        <v>76</v>
      </c>
      <c r="V425" s="11">
        <v>582</v>
      </c>
      <c r="W425" s="11">
        <v>-2.4406159999999999</v>
      </c>
      <c r="X425" s="11">
        <v>-7.2033709999999997</v>
      </c>
      <c r="Y425" s="11">
        <v>4.7627550000000003</v>
      </c>
      <c r="Z425" s="18">
        <f t="shared" si="16"/>
        <v>1.9514561078022927</v>
      </c>
      <c r="AA425" s="11" t="s">
        <v>77</v>
      </c>
      <c r="AS425" s="11" t="s">
        <v>76</v>
      </c>
      <c r="AT425" s="11">
        <v>416</v>
      </c>
      <c r="AU425" s="11">
        <v>-4.8695180000000002</v>
      </c>
      <c r="AV425" s="11">
        <v>-6.9097200000000001</v>
      </c>
      <c r="AW425" s="11">
        <v>2.0402019999999998</v>
      </c>
      <c r="AX425" s="11">
        <v>41.897416</v>
      </c>
    </row>
    <row r="426" spans="21:50" x14ac:dyDescent="0.35">
      <c r="U426" s="11" t="s">
        <v>76</v>
      </c>
      <c r="V426" s="11">
        <v>583</v>
      </c>
      <c r="W426" s="11">
        <v>-3.208345</v>
      </c>
      <c r="X426" s="11">
        <v>-5.7325689999999998</v>
      </c>
      <c r="Y426" s="11">
        <v>2.5242239999999998</v>
      </c>
      <c r="Z426" s="18">
        <f t="shared" si="16"/>
        <v>0.78676825590764077</v>
      </c>
      <c r="AA426" s="11">
        <v>78.676838000000004</v>
      </c>
      <c r="AS426" s="11" t="s">
        <v>76</v>
      </c>
      <c r="AT426" s="11">
        <v>417</v>
      </c>
      <c r="AU426" s="11">
        <v>-18.523997000000001</v>
      </c>
      <c r="AV426" s="11">
        <v>-16.223002000000001</v>
      </c>
      <c r="AW426" s="11">
        <v>2.3009949999999999</v>
      </c>
      <c r="AX426" s="11">
        <v>12.421697</v>
      </c>
    </row>
    <row r="427" spans="21:50" x14ac:dyDescent="0.35">
      <c r="U427" s="11" t="s">
        <v>76</v>
      </c>
      <c r="V427" s="11">
        <v>584</v>
      </c>
      <c r="W427" s="11">
        <v>23.976319</v>
      </c>
      <c r="X427" s="11">
        <v>28.823374999999999</v>
      </c>
      <c r="Y427" s="11">
        <v>4.8470560000000003</v>
      </c>
      <c r="Z427" s="18">
        <f t="shared" si="16"/>
        <v>0.20216013976123692</v>
      </c>
      <c r="AA427" s="11">
        <v>20.216011999999999</v>
      </c>
      <c r="AS427" s="11" t="s">
        <v>76</v>
      </c>
      <c r="AT427" s="11">
        <v>418</v>
      </c>
      <c r="AU427" s="11">
        <v>43.137574000000001</v>
      </c>
      <c r="AV427" s="11">
        <v>35.752684000000002</v>
      </c>
      <c r="AW427" s="11">
        <v>7.3848900000000004</v>
      </c>
      <c r="AX427" s="11">
        <v>17.119392000000001</v>
      </c>
    </row>
    <row r="428" spans="21:50" x14ac:dyDescent="0.35">
      <c r="U428" s="11" t="s">
        <v>76</v>
      </c>
      <c r="V428" s="11">
        <v>585</v>
      </c>
      <c r="W428" s="11">
        <v>-16.602817000000002</v>
      </c>
      <c r="X428" s="11">
        <v>-13.659261000000001</v>
      </c>
      <c r="Y428" s="11">
        <v>2.9435560000000001</v>
      </c>
      <c r="Z428" s="18">
        <f t="shared" si="16"/>
        <v>0.17729256426785886</v>
      </c>
      <c r="AA428" s="11">
        <v>17.729254999999998</v>
      </c>
      <c r="AS428" s="11" t="s">
        <v>83</v>
      </c>
      <c r="AT428" s="11">
        <v>419</v>
      </c>
      <c r="AU428" s="11">
        <v>-6.0832550000000003</v>
      </c>
      <c r="AV428" s="11">
        <v>-3.1394850000000001</v>
      </c>
      <c r="AW428" s="11">
        <v>2.9437700000000002</v>
      </c>
      <c r="AX428" s="11">
        <v>48.391362000000001</v>
      </c>
    </row>
    <row r="429" spans="21:50" x14ac:dyDescent="0.35">
      <c r="U429" s="11" t="s">
        <v>76</v>
      </c>
      <c r="V429" s="11">
        <v>588</v>
      </c>
      <c r="W429" s="11">
        <v>-14.895956</v>
      </c>
      <c r="X429" s="11">
        <v>-10.190591</v>
      </c>
      <c r="Y429" s="11">
        <v>4.7053649999999996</v>
      </c>
      <c r="Z429" s="18">
        <f t="shared" si="16"/>
        <v>0.31588204207907161</v>
      </c>
      <c r="AA429" s="11">
        <v>31.588204000000001</v>
      </c>
      <c r="AS429" s="11" t="s">
        <v>78</v>
      </c>
      <c r="AT429" s="11">
        <v>420</v>
      </c>
      <c r="AU429" s="11">
        <v>-13.918718</v>
      </c>
      <c r="AV429" s="11">
        <v>-13.277241999999999</v>
      </c>
      <c r="AW429" s="11">
        <v>0.64147600000000005</v>
      </c>
      <c r="AX429" s="11">
        <v>4.6087300000000004</v>
      </c>
    </row>
    <row r="430" spans="21:50" x14ac:dyDescent="0.35">
      <c r="U430" s="11" t="s">
        <v>76</v>
      </c>
      <c r="V430" s="11">
        <v>589</v>
      </c>
      <c r="W430" s="11">
        <v>29.793453</v>
      </c>
      <c r="X430" s="11">
        <v>33.140090999999998</v>
      </c>
      <c r="Y430" s="11">
        <v>3.346638</v>
      </c>
      <c r="Z430" s="18">
        <f t="shared" si="16"/>
        <v>0.11232796681875042</v>
      </c>
      <c r="AA430" s="11">
        <v>11.232797</v>
      </c>
      <c r="AS430" s="11" t="s">
        <v>78</v>
      </c>
      <c r="AT430" s="11">
        <v>421</v>
      </c>
      <c r="AU430" s="11">
        <v>-14.971145</v>
      </c>
      <c r="AV430" s="11">
        <v>-14.329326</v>
      </c>
      <c r="AW430" s="11">
        <v>0.64181900000000003</v>
      </c>
      <c r="AX430" s="11">
        <v>4.2870400000000002</v>
      </c>
    </row>
    <row r="431" spans="21:50" x14ac:dyDescent="0.35">
      <c r="U431" s="11" t="s">
        <v>76</v>
      </c>
      <c r="V431" s="11">
        <v>590</v>
      </c>
      <c r="W431" s="11">
        <v>-12.812353999999999</v>
      </c>
      <c r="X431" s="11">
        <v>-11.38142</v>
      </c>
      <c r="Y431" s="11">
        <v>1.4309339999999999</v>
      </c>
      <c r="Z431" s="18">
        <f t="shared" si="16"/>
        <v>0.11168392631049688</v>
      </c>
      <c r="AA431" s="11">
        <v>11.168388999999999</v>
      </c>
      <c r="AS431" s="11" t="s">
        <v>76</v>
      </c>
      <c r="AT431" s="11">
        <v>422</v>
      </c>
      <c r="AU431" s="11">
        <v>33.92906</v>
      </c>
      <c r="AV431" s="11">
        <v>33.838545000000003</v>
      </c>
      <c r="AW431" s="11">
        <v>9.0514999999999998E-2</v>
      </c>
      <c r="AX431" s="11">
        <v>0.26677800000000002</v>
      </c>
    </row>
    <row r="432" spans="21:50" x14ac:dyDescent="0.35">
      <c r="U432" s="11" t="s">
        <v>76</v>
      </c>
      <c r="V432" s="11">
        <v>593</v>
      </c>
      <c r="W432" s="11">
        <v>-1.902266</v>
      </c>
      <c r="X432" s="11">
        <v>-0.81759999999999999</v>
      </c>
      <c r="Y432" s="11">
        <v>1.084667</v>
      </c>
      <c r="Z432" s="18">
        <f t="shared" si="16"/>
        <v>0.57019733307539533</v>
      </c>
      <c r="AA432" s="11">
        <v>57.019697999999998</v>
      </c>
      <c r="AS432" s="11" t="s">
        <v>76</v>
      </c>
      <c r="AT432" s="11">
        <v>423</v>
      </c>
      <c r="AU432" s="11">
        <v>25.455521999999998</v>
      </c>
      <c r="AV432" s="11">
        <v>28.781693000000001</v>
      </c>
      <c r="AW432" s="11">
        <v>3.326171</v>
      </c>
      <c r="AX432" s="11">
        <v>13.066601</v>
      </c>
    </row>
    <row r="433" spans="21:50" x14ac:dyDescent="0.35">
      <c r="U433" s="11" t="s">
        <v>76</v>
      </c>
      <c r="V433" s="11">
        <v>594</v>
      </c>
      <c r="W433" s="11">
        <v>18.487368</v>
      </c>
      <c r="X433" s="11">
        <v>16.590422</v>
      </c>
      <c r="Y433" s="11">
        <v>1.896946</v>
      </c>
      <c r="Z433" s="18">
        <f t="shared" si="16"/>
        <v>0.10260768325702177</v>
      </c>
      <c r="AA433" s="11">
        <v>10.260770000000001</v>
      </c>
      <c r="AS433" s="11" t="s">
        <v>76</v>
      </c>
      <c r="AT433" s="11">
        <v>424</v>
      </c>
      <c r="AU433" s="11">
        <v>-12.949419000000001</v>
      </c>
      <c r="AV433" s="11">
        <v>-12.541043</v>
      </c>
      <c r="AW433" s="11">
        <v>0.40837600000000002</v>
      </c>
      <c r="AX433" s="11">
        <v>3.1536270000000002</v>
      </c>
    </row>
    <row r="434" spans="21:50" x14ac:dyDescent="0.35">
      <c r="U434" s="11" t="s">
        <v>76</v>
      </c>
      <c r="V434" s="11">
        <v>597</v>
      </c>
      <c r="W434" s="11">
        <v>-3.7007099999999999</v>
      </c>
      <c r="X434" s="11">
        <v>-6.9987709999999996</v>
      </c>
      <c r="Y434" s="11">
        <v>3.29806</v>
      </c>
      <c r="Z434" s="18">
        <f t="shared" si="16"/>
        <v>0.89119655417473942</v>
      </c>
      <c r="AA434" s="11">
        <v>89.119652000000002</v>
      </c>
      <c r="AS434" s="11" t="s">
        <v>76</v>
      </c>
      <c r="AT434" s="11">
        <v>425</v>
      </c>
      <c r="AU434" s="11">
        <v>15.154703</v>
      </c>
      <c r="AV434" s="11">
        <v>13.955247</v>
      </c>
      <c r="AW434" s="11">
        <v>1.1994560000000001</v>
      </c>
      <c r="AX434" s="11">
        <v>7.9147460000000001</v>
      </c>
    </row>
    <row r="435" spans="21:50" x14ac:dyDescent="0.35">
      <c r="U435" s="11" t="s">
        <v>76</v>
      </c>
      <c r="V435" s="11">
        <v>598</v>
      </c>
      <c r="W435" s="11">
        <v>15.603249</v>
      </c>
      <c r="X435" s="11">
        <v>15.858381</v>
      </c>
      <c r="Y435" s="11">
        <v>0.25513200000000003</v>
      </c>
      <c r="Z435" s="18">
        <f t="shared" si="16"/>
        <v>1.6351209930700973E-2</v>
      </c>
      <c r="AA435" s="11">
        <v>1.6351230000000001</v>
      </c>
      <c r="AS435" s="11" t="s">
        <v>83</v>
      </c>
      <c r="AT435" s="11">
        <v>426</v>
      </c>
      <c r="AU435" s="11">
        <v>-0.51425699999999996</v>
      </c>
      <c r="AV435" s="11">
        <v>12.202581</v>
      </c>
      <c r="AW435" s="11">
        <v>12.716837999999999</v>
      </c>
      <c r="AX435" s="11" t="s">
        <v>77</v>
      </c>
    </row>
    <row r="436" spans="21:50" x14ac:dyDescent="0.35">
      <c r="U436" s="11" t="s">
        <v>76</v>
      </c>
      <c r="V436" s="11">
        <v>599</v>
      </c>
      <c r="W436" s="11">
        <v>-0.78685099999999997</v>
      </c>
      <c r="X436" s="11">
        <v>-1.0776380000000001</v>
      </c>
      <c r="Y436" s="11">
        <v>0.29078700000000002</v>
      </c>
      <c r="Z436" s="18">
        <f t="shared" si="16"/>
        <v>0.36955789596759747</v>
      </c>
      <c r="AA436" s="11">
        <v>36.955824</v>
      </c>
      <c r="AS436" s="11" t="s">
        <v>76</v>
      </c>
      <c r="AT436" s="11">
        <v>427</v>
      </c>
      <c r="AU436" s="11">
        <v>-8.6234140000000004</v>
      </c>
      <c r="AV436" s="11">
        <v>-7.983244</v>
      </c>
      <c r="AW436" s="11">
        <v>0.64017000000000002</v>
      </c>
      <c r="AX436" s="11">
        <v>7.4236240000000002</v>
      </c>
    </row>
    <row r="437" spans="21:50" x14ac:dyDescent="0.35">
      <c r="U437" s="11" t="s">
        <v>76</v>
      </c>
      <c r="V437" s="11">
        <v>600</v>
      </c>
      <c r="W437" s="11">
        <v>2.595818</v>
      </c>
      <c r="X437" s="11">
        <v>3.2658809999999998</v>
      </c>
      <c r="Y437" s="11">
        <v>0.67006299999999996</v>
      </c>
      <c r="Z437" s="18">
        <f t="shared" si="16"/>
        <v>0.25813173342661155</v>
      </c>
      <c r="AA437" s="11">
        <v>25.813158999999999</v>
      </c>
      <c r="AS437" s="11" t="s">
        <v>76</v>
      </c>
      <c r="AT437" s="11">
        <v>428</v>
      </c>
      <c r="AU437" s="11">
        <v>-3.6956959999999999</v>
      </c>
      <c r="AV437" s="11">
        <v>-6.797866</v>
      </c>
      <c r="AW437" s="11">
        <v>3.1021700000000001</v>
      </c>
      <c r="AX437" s="11">
        <v>83.940078</v>
      </c>
    </row>
    <row r="438" spans="21:50" x14ac:dyDescent="0.35">
      <c r="U438" s="11" t="s">
        <v>76</v>
      </c>
      <c r="V438" s="11">
        <v>601</v>
      </c>
      <c r="W438" s="11">
        <v>36.749116000000001</v>
      </c>
      <c r="X438" s="11">
        <v>36.254016</v>
      </c>
      <c r="Y438" s="11">
        <v>0.49509999999999998</v>
      </c>
      <c r="Z438" s="18">
        <f t="shared" si="16"/>
        <v>1.3472432915121004E-2</v>
      </c>
      <c r="AA438" s="11">
        <v>1.347243</v>
      </c>
      <c r="AS438" s="11" t="s">
        <v>76</v>
      </c>
      <c r="AT438" s="11">
        <v>429</v>
      </c>
      <c r="AU438" s="11">
        <v>-6.2032819999999997</v>
      </c>
      <c r="AV438" s="11">
        <v>-7.1757770000000001</v>
      </c>
      <c r="AW438" s="11">
        <v>0.972495</v>
      </c>
      <c r="AX438" s="11">
        <v>15.677106</v>
      </c>
    </row>
    <row r="439" spans="21:50" x14ac:dyDescent="0.35">
      <c r="U439" s="11" t="s">
        <v>76</v>
      </c>
      <c r="V439" s="11">
        <v>602</v>
      </c>
      <c r="W439" s="11">
        <v>-17.498598000000001</v>
      </c>
      <c r="X439" s="11">
        <v>-19.002697000000001</v>
      </c>
      <c r="Y439" s="11">
        <v>1.5040990000000001</v>
      </c>
      <c r="Z439" s="18">
        <f t="shared" si="16"/>
        <v>8.5955400541231936E-2</v>
      </c>
      <c r="AA439" s="11">
        <v>8.5955410000000008</v>
      </c>
      <c r="AS439" s="11" t="s">
        <v>78</v>
      </c>
      <c r="AT439" s="11">
        <v>430</v>
      </c>
      <c r="AU439" s="11">
        <v>-19.859331999999998</v>
      </c>
      <c r="AV439" s="11">
        <v>-20.576433999999999</v>
      </c>
      <c r="AW439" s="11">
        <v>0.71710200000000002</v>
      </c>
      <c r="AX439" s="11">
        <v>3.6109070000000001</v>
      </c>
    </row>
    <row r="440" spans="21:50" x14ac:dyDescent="0.35">
      <c r="U440" s="11" t="s">
        <v>76</v>
      </c>
      <c r="V440" s="11">
        <v>604</v>
      </c>
      <c r="W440" s="11">
        <v>-8.3936550000000008</v>
      </c>
      <c r="X440" s="11">
        <v>-11.062533999999999</v>
      </c>
      <c r="Y440" s="11">
        <v>2.668879</v>
      </c>
      <c r="Z440" s="18">
        <f t="shared" si="16"/>
        <v>0.31796386675411364</v>
      </c>
      <c r="AA440" s="11">
        <v>31.796391</v>
      </c>
      <c r="AS440" s="11" t="s">
        <v>76</v>
      </c>
      <c r="AT440" s="11">
        <v>431</v>
      </c>
      <c r="AU440" s="11">
        <v>-18.084067999999998</v>
      </c>
      <c r="AV440" s="11">
        <v>-16.126279</v>
      </c>
      <c r="AW440" s="11">
        <v>1.957789</v>
      </c>
      <c r="AX440" s="11">
        <v>10.826043</v>
      </c>
    </row>
    <row r="441" spans="21:50" x14ac:dyDescent="0.35">
      <c r="U441" s="11" t="s">
        <v>76</v>
      </c>
      <c r="V441" s="11">
        <v>606</v>
      </c>
      <c r="W441" s="11">
        <v>-3.7627459999999999</v>
      </c>
      <c r="X441" s="11">
        <v>-12.128409</v>
      </c>
      <c r="Y441" s="11">
        <v>8.3656640000000007</v>
      </c>
      <c r="Z441" s="18">
        <f t="shared" si="16"/>
        <v>2.2232869292798401</v>
      </c>
      <c r="AA441" s="11" t="s">
        <v>77</v>
      </c>
      <c r="AS441" s="11" t="s">
        <v>76</v>
      </c>
      <c r="AT441" s="11">
        <v>432</v>
      </c>
      <c r="AU441" s="11">
        <v>3.9135629999999999</v>
      </c>
      <c r="AV441" s="11">
        <v>10.711346000000001</v>
      </c>
      <c r="AW441" s="11">
        <v>6.7977829999999999</v>
      </c>
      <c r="AX441" s="11" t="s">
        <v>77</v>
      </c>
    </row>
    <row r="442" spans="21:50" x14ac:dyDescent="0.35">
      <c r="U442" s="11" t="s">
        <v>76</v>
      </c>
      <c r="V442" s="11">
        <v>607</v>
      </c>
      <c r="W442" s="11">
        <v>12.20073</v>
      </c>
      <c r="X442" s="11">
        <v>10.750697000000001</v>
      </c>
      <c r="Y442" s="11">
        <v>1.4500329999999999</v>
      </c>
      <c r="Z442" s="18">
        <f t="shared" si="16"/>
        <v>0.11884805253456145</v>
      </c>
      <c r="AA442" s="11">
        <v>11.884805</v>
      </c>
      <c r="AS442" s="11" t="s">
        <v>83</v>
      </c>
      <c r="AT442" s="11">
        <v>433</v>
      </c>
      <c r="AU442" s="11">
        <v>-14.314435</v>
      </c>
      <c r="AV442" s="11">
        <v>-13.774072</v>
      </c>
      <c r="AW442" s="11">
        <v>0.54036300000000004</v>
      </c>
      <c r="AX442" s="11">
        <v>3.7749510000000002</v>
      </c>
    </row>
    <row r="443" spans="21:50" x14ac:dyDescent="0.35">
      <c r="U443" s="11" t="s">
        <v>76</v>
      </c>
      <c r="V443" s="11">
        <v>608</v>
      </c>
      <c r="W443" s="11">
        <v>-11.550058999999999</v>
      </c>
      <c r="X443" s="11">
        <v>-6.7472700000000003</v>
      </c>
      <c r="Y443" s="11">
        <v>4.8027889999999998</v>
      </c>
      <c r="Z443" s="18">
        <f t="shared" si="16"/>
        <v>0.41582376332449905</v>
      </c>
      <c r="AA443" s="11">
        <v>41.582377999999999</v>
      </c>
      <c r="AS443" s="11" t="s">
        <v>78</v>
      </c>
      <c r="AT443" s="11">
        <v>434</v>
      </c>
      <c r="AU443" s="11">
        <v>0.88745799999999997</v>
      </c>
      <c r="AV443" s="11">
        <v>-2.4410790000000002</v>
      </c>
      <c r="AW443" s="11">
        <v>3.3285369999999999</v>
      </c>
      <c r="AX443" s="11" t="s">
        <v>77</v>
      </c>
    </row>
    <row r="444" spans="21:50" x14ac:dyDescent="0.35">
      <c r="U444" s="11" t="s">
        <v>76</v>
      </c>
      <c r="V444" s="11">
        <v>609</v>
      </c>
      <c r="W444" s="11">
        <v>-17.055783999999999</v>
      </c>
      <c r="X444" s="11">
        <v>-15.750014</v>
      </c>
      <c r="Y444" s="11">
        <v>1.3057700000000001</v>
      </c>
      <c r="Z444" s="18">
        <f t="shared" si="16"/>
        <v>7.6558779121499207E-2</v>
      </c>
      <c r="AA444" s="11">
        <v>7.6558799999999998</v>
      </c>
      <c r="AS444" s="11" t="s">
        <v>76</v>
      </c>
      <c r="AT444" s="11">
        <v>435</v>
      </c>
      <c r="AU444" s="11">
        <v>-15.377200999999999</v>
      </c>
      <c r="AV444" s="11">
        <v>-16.631412000000001</v>
      </c>
      <c r="AW444" s="11">
        <v>1.254211</v>
      </c>
      <c r="AX444" s="11">
        <v>8.1562999999999999</v>
      </c>
    </row>
    <row r="445" spans="21:50" x14ac:dyDescent="0.35">
      <c r="U445" s="11" t="s">
        <v>76</v>
      </c>
      <c r="V445" s="11">
        <v>611</v>
      </c>
      <c r="W445" s="11">
        <v>17.465202000000001</v>
      </c>
      <c r="X445" s="11">
        <v>16.099630999999999</v>
      </c>
      <c r="Y445" s="11">
        <v>1.3655710000000001</v>
      </c>
      <c r="Z445" s="18">
        <f t="shared" si="16"/>
        <v>7.81881022618576E-2</v>
      </c>
      <c r="AA445" s="11">
        <v>7.8188089999999999</v>
      </c>
      <c r="AS445" s="11" t="s">
        <v>83</v>
      </c>
      <c r="AT445" s="11">
        <v>436</v>
      </c>
      <c r="AU445" s="11">
        <v>8.5670999999999999</v>
      </c>
      <c r="AV445" s="11">
        <v>12.168367999999999</v>
      </c>
      <c r="AW445" s="11">
        <v>3.6012680000000001</v>
      </c>
      <c r="AX445" s="11">
        <v>42.036020999999998</v>
      </c>
    </row>
    <row r="446" spans="21:50" x14ac:dyDescent="0.35">
      <c r="U446" s="11" t="s">
        <v>76</v>
      </c>
      <c r="V446" s="11">
        <v>613</v>
      </c>
      <c r="W446" s="11">
        <v>-10.672904000000001</v>
      </c>
      <c r="X446" s="11">
        <v>-11.081704</v>
      </c>
      <c r="Y446" s="11">
        <v>0.4088</v>
      </c>
      <c r="Z446" s="18">
        <f t="shared" si="16"/>
        <v>3.8302602553157039E-2</v>
      </c>
      <c r="AA446" s="11">
        <v>3.8302640000000001</v>
      </c>
      <c r="AS446" s="11" t="s">
        <v>76</v>
      </c>
      <c r="AT446" s="11">
        <v>437</v>
      </c>
      <c r="AU446" s="11">
        <v>37.524583</v>
      </c>
      <c r="AV446" s="11">
        <v>35.508924999999998</v>
      </c>
      <c r="AW446" s="11">
        <v>2.0156580000000002</v>
      </c>
      <c r="AX446" s="11">
        <v>5.3715659999999996</v>
      </c>
    </row>
    <row r="447" spans="21:50" x14ac:dyDescent="0.35">
      <c r="U447" s="11" t="s">
        <v>76</v>
      </c>
      <c r="V447" s="11">
        <v>614</v>
      </c>
      <c r="W447" s="11">
        <v>27.257612000000002</v>
      </c>
      <c r="X447" s="11">
        <v>28.312463000000001</v>
      </c>
      <c r="Y447" s="11">
        <v>1.054851</v>
      </c>
      <c r="Z447" s="18">
        <f t="shared" si="16"/>
        <v>3.8699318194124997E-2</v>
      </c>
      <c r="AA447" s="11">
        <v>3.8699319999999999</v>
      </c>
      <c r="AS447" s="11" t="s">
        <v>76</v>
      </c>
      <c r="AT447" s="11">
        <v>438</v>
      </c>
      <c r="AU447" s="11">
        <v>-20.588035000000001</v>
      </c>
      <c r="AV447" s="11">
        <v>-22.464623</v>
      </c>
      <c r="AW447" s="11">
        <v>1.8765879999999999</v>
      </c>
      <c r="AX447" s="11">
        <v>9.1149459999999998</v>
      </c>
    </row>
    <row r="448" spans="21:50" x14ac:dyDescent="0.35">
      <c r="U448" s="11" t="s">
        <v>76</v>
      </c>
      <c r="V448" s="11">
        <v>615</v>
      </c>
      <c r="W448" s="11">
        <v>45.399968999999999</v>
      </c>
      <c r="X448" s="11">
        <v>40.102986000000001</v>
      </c>
      <c r="Y448" s="11">
        <v>5.296983</v>
      </c>
      <c r="Z448" s="18">
        <f t="shared" si="16"/>
        <v>0.11667371402830694</v>
      </c>
      <c r="AA448" s="11">
        <v>11.667370999999999</v>
      </c>
      <c r="AS448" s="11" t="s">
        <v>76</v>
      </c>
      <c r="AT448" s="11">
        <v>439</v>
      </c>
      <c r="AU448" s="11">
        <v>-11.177097</v>
      </c>
      <c r="AV448" s="11">
        <v>-7.066592</v>
      </c>
      <c r="AW448" s="11">
        <v>4.1105049999999999</v>
      </c>
      <c r="AX448" s="11">
        <v>36.776139000000001</v>
      </c>
    </row>
    <row r="449" spans="21:50" x14ac:dyDescent="0.35">
      <c r="U449" s="11" t="s">
        <v>76</v>
      </c>
      <c r="V449" s="11">
        <v>617</v>
      </c>
      <c r="W449" s="11">
        <v>14.342279</v>
      </c>
      <c r="X449" s="11">
        <v>15.904909999999999</v>
      </c>
      <c r="Y449" s="11">
        <v>1.5626310000000001</v>
      </c>
      <c r="Z449" s="18">
        <f t="shared" si="16"/>
        <v>0.10895276824554871</v>
      </c>
      <c r="AA449" s="11">
        <v>10.895274000000001</v>
      </c>
      <c r="AS449" s="11" t="s">
        <v>76</v>
      </c>
      <c r="AT449" s="11">
        <v>440</v>
      </c>
      <c r="AU449" s="11">
        <v>2.6841279999999998</v>
      </c>
      <c r="AV449" s="11">
        <v>1.3632839999999999</v>
      </c>
      <c r="AW449" s="11">
        <v>1.320843</v>
      </c>
      <c r="AX449" s="11">
        <v>49.209403999999999</v>
      </c>
    </row>
    <row r="450" spans="21:50" x14ac:dyDescent="0.35">
      <c r="U450" s="11" t="s">
        <v>76</v>
      </c>
      <c r="V450" s="11">
        <v>618</v>
      </c>
      <c r="W450" s="11">
        <v>0.88402000000000003</v>
      </c>
      <c r="X450" s="11">
        <v>4.2441199999999997</v>
      </c>
      <c r="Y450" s="11">
        <v>3.3601000000000001</v>
      </c>
      <c r="Z450" s="18">
        <f t="shared" si="16"/>
        <v>3.8009321056084704</v>
      </c>
      <c r="AA450" s="11" t="s">
        <v>77</v>
      </c>
      <c r="AS450" s="11" t="s">
        <v>83</v>
      </c>
      <c r="AT450" s="11">
        <v>441</v>
      </c>
      <c r="AU450" s="11">
        <v>32.129623000000002</v>
      </c>
      <c r="AV450" s="11">
        <v>35.934750000000001</v>
      </c>
      <c r="AW450" s="11">
        <v>3.8051270000000001</v>
      </c>
      <c r="AX450" s="11">
        <v>11.84305</v>
      </c>
    </row>
    <row r="451" spans="21:50" x14ac:dyDescent="0.35">
      <c r="U451" s="11" t="s">
        <v>76</v>
      </c>
      <c r="V451" s="11">
        <v>621</v>
      </c>
      <c r="W451" s="11">
        <v>-16.332512999999999</v>
      </c>
      <c r="X451" s="11">
        <v>-13.435893</v>
      </c>
      <c r="Y451" s="11">
        <v>2.89662</v>
      </c>
      <c r="Z451" s="18">
        <f t="shared" si="16"/>
        <v>0.17735298909604422</v>
      </c>
      <c r="AA451" s="11">
        <v>17.735299000000001</v>
      </c>
      <c r="AS451" s="11" t="s">
        <v>76</v>
      </c>
      <c r="AT451" s="11">
        <v>442</v>
      </c>
      <c r="AU451" s="11">
        <v>-4.8721300000000003</v>
      </c>
      <c r="AV451" s="11">
        <v>-4.7445579999999996</v>
      </c>
      <c r="AW451" s="11">
        <v>0.12757199999999999</v>
      </c>
      <c r="AX451" s="11">
        <v>2.6184069999999999</v>
      </c>
    </row>
    <row r="452" spans="21:50" x14ac:dyDescent="0.35">
      <c r="U452" s="11" t="s">
        <v>76</v>
      </c>
      <c r="V452" s="11">
        <v>622</v>
      </c>
      <c r="W452" s="11">
        <v>-10.554822</v>
      </c>
      <c r="X452" s="11">
        <v>-11.553934999999999</v>
      </c>
      <c r="Y452" s="11">
        <v>0.99911300000000003</v>
      </c>
      <c r="Z452" s="18">
        <f t="shared" si="16"/>
        <v>9.465938885563395E-2</v>
      </c>
      <c r="AA452" s="11">
        <v>9.4659410000000008</v>
      </c>
      <c r="AS452" s="11" t="s">
        <v>76</v>
      </c>
      <c r="AT452" s="11">
        <v>443</v>
      </c>
      <c r="AU452" s="11">
        <v>-7.8095689999999998</v>
      </c>
      <c r="AV452" s="11">
        <v>-7.3819679999999996</v>
      </c>
      <c r="AW452" s="11">
        <v>0.42760199999999998</v>
      </c>
      <c r="AX452" s="11">
        <v>5.4753540000000003</v>
      </c>
    </row>
    <row r="453" spans="21:50" x14ac:dyDescent="0.35">
      <c r="U453" s="11" t="s">
        <v>76</v>
      </c>
      <c r="V453" s="11">
        <v>624</v>
      </c>
      <c r="W453" s="11">
        <v>-14.731862</v>
      </c>
      <c r="X453" s="11">
        <v>-12.616854</v>
      </c>
      <c r="Y453" s="11">
        <v>2.115008</v>
      </c>
      <c r="Z453" s="18">
        <f t="shared" si="16"/>
        <v>0.14356691638843752</v>
      </c>
      <c r="AA453" s="11">
        <v>14.356688999999999</v>
      </c>
      <c r="AS453" s="11" t="s">
        <v>76</v>
      </c>
      <c r="AT453" s="11">
        <v>444</v>
      </c>
      <c r="AU453" s="11">
        <v>12.448899000000001</v>
      </c>
      <c r="AV453" s="11">
        <v>14.390859000000001</v>
      </c>
      <c r="AW453" s="11">
        <v>1.9419599999999999</v>
      </c>
      <c r="AX453" s="11">
        <v>15.599451</v>
      </c>
    </row>
    <row r="454" spans="21:50" x14ac:dyDescent="0.35">
      <c r="U454" s="11" t="s">
        <v>76</v>
      </c>
      <c r="V454" s="11">
        <v>625</v>
      </c>
      <c r="W454" s="11">
        <v>2.5039899999999999</v>
      </c>
      <c r="X454" s="11">
        <v>1.4347110000000001</v>
      </c>
      <c r="Y454" s="11">
        <v>1.069278</v>
      </c>
      <c r="Z454" s="18">
        <f t="shared" si="16"/>
        <v>0.4270296606615841</v>
      </c>
      <c r="AA454" s="11">
        <v>42.702981999999999</v>
      </c>
      <c r="AS454" s="11" t="s">
        <v>78</v>
      </c>
      <c r="AT454" s="11">
        <v>445</v>
      </c>
      <c r="AU454" s="11">
        <v>39.247107999999997</v>
      </c>
      <c r="AV454" s="11">
        <v>35.574207999999999</v>
      </c>
      <c r="AW454" s="11">
        <v>3.6728999999999998</v>
      </c>
      <c r="AX454" s="11">
        <v>9.3583960000000008</v>
      </c>
    </row>
    <row r="455" spans="21:50" x14ac:dyDescent="0.35">
      <c r="U455" s="11" t="s">
        <v>76</v>
      </c>
      <c r="V455" s="11">
        <v>626</v>
      </c>
      <c r="W455" s="11">
        <v>-2.4988100000000002</v>
      </c>
      <c r="X455" s="11">
        <v>-1.421238</v>
      </c>
      <c r="Y455" s="11">
        <v>1.077572</v>
      </c>
      <c r="Z455" s="18">
        <f t="shared" si="16"/>
        <v>0.43123406741608999</v>
      </c>
      <c r="AA455" s="11">
        <v>43.123412999999999</v>
      </c>
      <c r="AS455" s="11" t="s">
        <v>76</v>
      </c>
      <c r="AT455" s="11">
        <v>446</v>
      </c>
      <c r="AU455" s="11">
        <v>18.398551000000001</v>
      </c>
      <c r="AV455" s="11">
        <v>16.032499000000001</v>
      </c>
      <c r="AW455" s="11">
        <v>2.3660519999999998</v>
      </c>
      <c r="AX455" s="11">
        <v>12.859992</v>
      </c>
    </row>
    <row r="456" spans="21:50" x14ac:dyDescent="0.35">
      <c r="U456" s="11" t="s">
        <v>76</v>
      </c>
      <c r="V456" s="11">
        <v>627</v>
      </c>
      <c r="W456" s="11">
        <v>-11.811802</v>
      </c>
      <c r="X456" s="11">
        <v>-13.219431</v>
      </c>
      <c r="Y456" s="11">
        <v>1.407629</v>
      </c>
      <c r="Z456" s="18">
        <f t="shared" si="16"/>
        <v>0.11917140162017616</v>
      </c>
      <c r="AA456" s="11">
        <v>11.917139000000001</v>
      </c>
      <c r="AS456" s="11" t="s">
        <v>76</v>
      </c>
      <c r="AT456" s="11">
        <v>447</v>
      </c>
      <c r="AU456" s="11">
        <v>-14.622864</v>
      </c>
      <c r="AV456" s="11">
        <v>-16.090706000000001</v>
      </c>
      <c r="AW456" s="11">
        <v>1.4678420000000001</v>
      </c>
      <c r="AX456" s="11">
        <v>10.037991</v>
      </c>
    </row>
    <row r="457" spans="21:50" x14ac:dyDescent="0.35">
      <c r="U457" s="11" t="s">
        <v>76</v>
      </c>
      <c r="V457" s="11">
        <v>628</v>
      </c>
      <c r="W457" s="11">
        <v>-20.135909999999999</v>
      </c>
      <c r="X457" s="11">
        <v>-20.564775999999998</v>
      </c>
      <c r="Y457" s="11">
        <v>0.42886600000000002</v>
      </c>
      <c r="Z457" s="18">
        <f t="shared" ref="Z457:Z520" si="17">ABS(Y457/W457)</f>
        <v>2.1298565597482312E-2</v>
      </c>
      <c r="AA457" s="11">
        <v>2.1298560000000002</v>
      </c>
      <c r="AS457" s="11" t="s">
        <v>78</v>
      </c>
      <c r="AT457" s="11">
        <v>448</v>
      </c>
      <c r="AU457" s="11">
        <v>14.818954</v>
      </c>
      <c r="AV457" s="11">
        <v>30.010145999999999</v>
      </c>
      <c r="AW457" s="11">
        <v>15.191191999999999</v>
      </c>
      <c r="AX457" s="11" t="s">
        <v>77</v>
      </c>
    </row>
    <row r="458" spans="21:50" x14ac:dyDescent="0.35">
      <c r="U458" s="11" t="s">
        <v>76</v>
      </c>
      <c r="V458" s="11">
        <v>631</v>
      </c>
      <c r="W458" s="11">
        <v>-9.4263619999999992</v>
      </c>
      <c r="X458" s="11">
        <v>-7.4937639999999996</v>
      </c>
      <c r="Y458" s="11">
        <v>1.932598</v>
      </c>
      <c r="Z458" s="18">
        <f t="shared" si="17"/>
        <v>0.20502055830234403</v>
      </c>
      <c r="AA458" s="11">
        <v>20.502058999999999</v>
      </c>
      <c r="AS458" s="11" t="s">
        <v>76</v>
      </c>
      <c r="AT458" s="11">
        <v>449</v>
      </c>
      <c r="AU458" s="11">
        <v>-8.3533860000000004</v>
      </c>
      <c r="AV458" s="11">
        <v>-7.7636149999999997</v>
      </c>
      <c r="AW458" s="11">
        <v>0.58977100000000005</v>
      </c>
      <c r="AX458" s="11">
        <v>7.0602650000000002</v>
      </c>
    </row>
    <row r="459" spans="21:50" x14ac:dyDescent="0.35">
      <c r="U459" s="11" t="s">
        <v>76</v>
      </c>
      <c r="V459" s="11">
        <v>632</v>
      </c>
      <c r="W459" s="11">
        <v>-25.13449</v>
      </c>
      <c r="X459" s="11">
        <v>-24.187533999999999</v>
      </c>
      <c r="Y459" s="11">
        <v>0.94695600000000002</v>
      </c>
      <c r="Z459" s="18">
        <f t="shared" si="17"/>
        <v>3.767556055444133E-2</v>
      </c>
      <c r="AA459" s="11">
        <v>3.767557</v>
      </c>
      <c r="AS459" s="11" t="s">
        <v>83</v>
      </c>
      <c r="AT459" s="11">
        <v>450</v>
      </c>
      <c r="AU459" s="11">
        <v>21.001667000000001</v>
      </c>
      <c r="AV459" s="11">
        <v>26.433024</v>
      </c>
      <c r="AW459" s="11">
        <v>5.4313570000000002</v>
      </c>
      <c r="AX459" s="11">
        <v>25.861552</v>
      </c>
    </row>
    <row r="460" spans="21:50" x14ac:dyDescent="0.35">
      <c r="U460" s="11" t="s">
        <v>76</v>
      </c>
      <c r="V460" s="11">
        <v>635</v>
      </c>
      <c r="W460" s="11">
        <v>-1.781415</v>
      </c>
      <c r="X460" s="11">
        <v>-3.2202130000000002</v>
      </c>
      <c r="Y460" s="11">
        <v>1.438798</v>
      </c>
      <c r="Z460" s="18">
        <f t="shared" si="17"/>
        <v>0.80767142973422812</v>
      </c>
      <c r="AA460" s="11">
        <v>80.767123999999995</v>
      </c>
      <c r="AS460" s="11" t="s">
        <v>76</v>
      </c>
      <c r="AT460" s="11">
        <v>451</v>
      </c>
      <c r="AU460" s="11">
        <v>16.499044000000001</v>
      </c>
      <c r="AV460" s="11">
        <v>14.954941</v>
      </c>
      <c r="AW460" s="11">
        <v>1.544103</v>
      </c>
      <c r="AX460" s="11">
        <v>9.3587410000000002</v>
      </c>
    </row>
    <row r="461" spans="21:50" x14ac:dyDescent="0.35">
      <c r="U461" s="11" t="s">
        <v>76</v>
      </c>
      <c r="V461" s="11">
        <v>636</v>
      </c>
      <c r="W461" s="11">
        <v>32.927084000000001</v>
      </c>
      <c r="X461" s="11">
        <v>35.014735000000002</v>
      </c>
      <c r="Y461" s="11">
        <v>2.0876510000000001</v>
      </c>
      <c r="Z461" s="18">
        <f t="shared" si="17"/>
        <v>6.3402243575531925E-2</v>
      </c>
      <c r="AA461" s="11">
        <v>6.3402260000000004</v>
      </c>
      <c r="AS461" s="11" t="s">
        <v>76</v>
      </c>
      <c r="AT461" s="11">
        <v>452</v>
      </c>
      <c r="AU461" s="11">
        <v>-29.005392000000001</v>
      </c>
      <c r="AV461" s="11">
        <v>-25.596487</v>
      </c>
      <c r="AW461" s="11">
        <v>3.4089049999999999</v>
      </c>
      <c r="AX461" s="11">
        <v>11.752661</v>
      </c>
    </row>
    <row r="462" spans="21:50" x14ac:dyDescent="0.35">
      <c r="U462" s="11" t="s">
        <v>76</v>
      </c>
      <c r="V462" s="11">
        <v>637</v>
      </c>
      <c r="W462" s="11">
        <v>-19.688047000000001</v>
      </c>
      <c r="X462" s="11">
        <v>-14.945363</v>
      </c>
      <c r="Y462" s="11">
        <v>4.7426839999999997</v>
      </c>
      <c r="Z462" s="18">
        <f t="shared" si="17"/>
        <v>0.24089154195944368</v>
      </c>
      <c r="AA462" s="11">
        <v>24.089153</v>
      </c>
      <c r="AS462" s="11" t="s">
        <v>76</v>
      </c>
      <c r="AT462" s="11">
        <v>453</v>
      </c>
      <c r="AU462" s="11">
        <v>-7.8877629999999996</v>
      </c>
      <c r="AV462" s="11">
        <v>-4.5142540000000002</v>
      </c>
      <c r="AW462" s="11">
        <v>3.37351</v>
      </c>
      <c r="AX462" s="11">
        <v>42.768900000000002</v>
      </c>
    </row>
    <row r="463" spans="21:50" x14ac:dyDescent="0.35">
      <c r="U463" s="11" t="s">
        <v>76</v>
      </c>
      <c r="V463" s="11">
        <v>639</v>
      </c>
      <c r="W463" s="11">
        <v>-12.046519</v>
      </c>
      <c r="X463" s="11">
        <v>-11.591518000000001</v>
      </c>
      <c r="Y463" s="11">
        <v>0.45500099999999999</v>
      </c>
      <c r="Z463" s="18">
        <f t="shared" si="17"/>
        <v>3.7770330167577873E-2</v>
      </c>
      <c r="AA463" s="11">
        <v>3.777031</v>
      </c>
      <c r="AS463" s="11" t="s">
        <v>76</v>
      </c>
      <c r="AT463" s="11">
        <v>454</v>
      </c>
      <c r="AU463" s="11">
        <v>-27.17876</v>
      </c>
      <c r="AV463" s="11">
        <v>-23.077836999999999</v>
      </c>
      <c r="AW463" s="11">
        <v>4.1009229999999999</v>
      </c>
      <c r="AX463" s="11">
        <v>15.088706</v>
      </c>
    </row>
    <row r="464" spans="21:50" x14ac:dyDescent="0.35">
      <c r="U464" s="11" t="s">
        <v>76</v>
      </c>
      <c r="V464" s="11">
        <v>640</v>
      </c>
      <c r="W464" s="11">
        <v>-6.4205759999999996</v>
      </c>
      <c r="X464" s="11">
        <v>-6.2568950000000001</v>
      </c>
      <c r="Y464" s="11">
        <v>0.16367999999999999</v>
      </c>
      <c r="Z464" s="18">
        <f t="shared" si="17"/>
        <v>2.54930398767961E-2</v>
      </c>
      <c r="AA464" s="11">
        <v>2.549312</v>
      </c>
      <c r="AS464" s="11" t="s">
        <v>76</v>
      </c>
      <c r="AT464" s="11">
        <v>455</v>
      </c>
      <c r="AU464" s="11">
        <v>5.5827540000000004</v>
      </c>
      <c r="AV464" s="11">
        <v>3.3913099999999998</v>
      </c>
      <c r="AW464" s="11">
        <v>2.1914440000000002</v>
      </c>
      <c r="AX464" s="11">
        <v>39.253818000000003</v>
      </c>
    </row>
    <row r="465" spans="21:50" x14ac:dyDescent="0.35">
      <c r="U465" s="11" t="s">
        <v>76</v>
      </c>
      <c r="V465" s="11">
        <v>642</v>
      </c>
      <c r="W465" s="11">
        <v>10.043388999999999</v>
      </c>
      <c r="X465" s="11">
        <v>12.134861000000001</v>
      </c>
      <c r="Y465" s="11">
        <v>2.091472</v>
      </c>
      <c r="Z465" s="18">
        <f t="shared" si="17"/>
        <v>0.20824365161998606</v>
      </c>
      <c r="AA465" s="11">
        <v>20.824363000000002</v>
      </c>
      <c r="AS465" s="11" t="s">
        <v>76</v>
      </c>
      <c r="AT465" s="11">
        <v>456</v>
      </c>
      <c r="AU465" s="11">
        <v>15.339703999999999</v>
      </c>
      <c r="AV465" s="11">
        <v>14.920007999999999</v>
      </c>
      <c r="AW465" s="11">
        <v>0.41969600000000001</v>
      </c>
      <c r="AX465" s="11">
        <v>2.7360129999999998</v>
      </c>
    </row>
    <row r="466" spans="21:50" x14ac:dyDescent="0.35">
      <c r="U466" s="11" t="s">
        <v>76</v>
      </c>
      <c r="V466" s="11">
        <v>643</v>
      </c>
      <c r="W466" s="11">
        <v>-29.054089999999999</v>
      </c>
      <c r="X466" s="11">
        <v>-27.107157999999998</v>
      </c>
      <c r="Y466" s="11">
        <v>1.9469320000000001</v>
      </c>
      <c r="Z466" s="18">
        <f t="shared" si="17"/>
        <v>6.7010599884560151E-2</v>
      </c>
      <c r="AA466" s="11">
        <v>6.7010589999999999</v>
      </c>
      <c r="AS466" s="11" t="s">
        <v>76</v>
      </c>
      <c r="AT466" s="11">
        <v>457</v>
      </c>
      <c r="AU466" s="11">
        <v>-5.609585</v>
      </c>
      <c r="AV466" s="11">
        <v>-5.5953869999999997</v>
      </c>
      <c r="AW466" s="11">
        <v>1.4199E-2</v>
      </c>
      <c r="AX466" s="11">
        <v>0.25311600000000001</v>
      </c>
    </row>
    <row r="467" spans="21:50" x14ac:dyDescent="0.35">
      <c r="U467" s="11" t="s">
        <v>76</v>
      </c>
      <c r="V467" s="11">
        <v>644</v>
      </c>
      <c r="W467" s="11">
        <v>21.350950999999998</v>
      </c>
      <c r="X467" s="11">
        <v>23.277946</v>
      </c>
      <c r="Y467" s="11">
        <v>1.926995</v>
      </c>
      <c r="Z467" s="18">
        <f t="shared" si="17"/>
        <v>9.0253356864525625E-2</v>
      </c>
      <c r="AA467" s="11">
        <v>9.0253370000000004</v>
      </c>
      <c r="AS467" s="11" t="s">
        <v>83</v>
      </c>
      <c r="AT467" s="11">
        <v>458</v>
      </c>
      <c r="AU467" s="11">
        <v>-5.5364570000000004</v>
      </c>
      <c r="AV467" s="11">
        <v>-7.9750199999999998</v>
      </c>
      <c r="AW467" s="11">
        <v>2.438564</v>
      </c>
      <c r="AX467" s="11">
        <v>44.045563000000001</v>
      </c>
    </row>
    <row r="468" spans="21:50" x14ac:dyDescent="0.35">
      <c r="U468" s="11" t="s">
        <v>76</v>
      </c>
      <c r="V468" s="11">
        <v>647</v>
      </c>
      <c r="W468" s="11">
        <v>-0.1221</v>
      </c>
      <c r="X468" s="11">
        <v>-1.5712999999999999</v>
      </c>
      <c r="Y468" s="11">
        <v>1.449201</v>
      </c>
      <c r="Z468" s="18">
        <f t="shared" si="17"/>
        <v>11.86896805896806</v>
      </c>
      <c r="AA468" s="11" t="s">
        <v>77</v>
      </c>
      <c r="AS468" s="11" t="s">
        <v>76</v>
      </c>
      <c r="AT468" s="11">
        <v>459</v>
      </c>
      <c r="AU468" s="11">
        <v>-3.6277439999999999</v>
      </c>
      <c r="AV468" s="11">
        <v>-3.0899809999999999</v>
      </c>
      <c r="AW468" s="11">
        <v>0.53776299999999999</v>
      </c>
      <c r="AX468" s="11">
        <v>14.823615999999999</v>
      </c>
    </row>
    <row r="469" spans="21:50" x14ac:dyDescent="0.35">
      <c r="U469" s="11" t="s">
        <v>76</v>
      </c>
      <c r="V469" s="11">
        <v>648</v>
      </c>
      <c r="W469" s="11">
        <v>-18.278704000000001</v>
      </c>
      <c r="X469" s="11">
        <v>-17.042891999999998</v>
      </c>
      <c r="Y469" s="11">
        <v>1.2358119999999999</v>
      </c>
      <c r="Z469" s="18">
        <f t="shared" si="17"/>
        <v>6.7609388499315914E-2</v>
      </c>
      <c r="AA469" s="11">
        <v>6.7609380000000003</v>
      </c>
      <c r="AS469" s="11" t="s">
        <v>78</v>
      </c>
      <c r="AT469" s="11">
        <v>460</v>
      </c>
      <c r="AU469" s="11">
        <v>-22.612938</v>
      </c>
      <c r="AV469" s="11">
        <v>-20.372002999999999</v>
      </c>
      <c r="AW469" s="11">
        <v>2.2409349999999999</v>
      </c>
      <c r="AX469" s="11">
        <v>9.9099679999999992</v>
      </c>
    </row>
    <row r="470" spans="21:50" x14ac:dyDescent="0.35">
      <c r="U470" s="11" t="s">
        <v>76</v>
      </c>
      <c r="V470" s="11">
        <v>649</v>
      </c>
      <c r="W470" s="11">
        <v>23.610534000000001</v>
      </c>
      <c r="X470" s="11">
        <v>20.844003000000001</v>
      </c>
      <c r="Y470" s="11">
        <v>2.7665310000000001</v>
      </c>
      <c r="Z470" s="18">
        <f t="shared" si="17"/>
        <v>0.11717358870409283</v>
      </c>
      <c r="AA470" s="11">
        <v>11.717358000000001</v>
      </c>
      <c r="AS470" s="11" t="s">
        <v>76</v>
      </c>
      <c r="AT470" s="11">
        <v>461</v>
      </c>
      <c r="AU470" s="11">
        <v>4.3065689999999996</v>
      </c>
      <c r="AV470" s="11">
        <v>5.9613180000000003</v>
      </c>
      <c r="AW470" s="11">
        <v>1.6547499999999999</v>
      </c>
      <c r="AX470" s="11">
        <v>38.423858000000003</v>
      </c>
    </row>
    <row r="471" spans="21:50" x14ac:dyDescent="0.35">
      <c r="U471" s="11" t="s">
        <v>76</v>
      </c>
      <c r="V471" s="11">
        <v>650</v>
      </c>
      <c r="W471" s="11">
        <v>2.8589159999999998</v>
      </c>
      <c r="X471" s="11">
        <v>0.88407599999999997</v>
      </c>
      <c r="Y471" s="11">
        <v>1.9748399999999999</v>
      </c>
      <c r="Z471" s="18">
        <f t="shared" si="17"/>
        <v>0.69076531104796368</v>
      </c>
      <c r="AA471" s="11">
        <v>69.076547000000005</v>
      </c>
      <c r="AS471" s="11" t="s">
        <v>76</v>
      </c>
      <c r="AT471" s="11">
        <v>462</v>
      </c>
      <c r="AU471" s="11">
        <v>45.867331999999998</v>
      </c>
      <c r="AV471" s="11">
        <v>47.856850000000001</v>
      </c>
      <c r="AW471" s="11">
        <v>1.9895179999999999</v>
      </c>
      <c r="AX471" s="11">
        <v>4.3375500000000002</v>
      </c>
    </row>
    <row r="472" spans="21:50" x14ac:dyDescent="0.35">
      <c r="U472" s="11" t="s">
        <v>76</v>
      </c>
      <c r="V472" s="11">
        <v>653</v>
      </c>
      <c r="W472" s="11">
        <v>-8.191675</v>
      </c>
      <c r="X472" s="11">
        <v>-5.677943</v>
      </c>
      <c r="Y472" s="11">
        <v>2.5137320000000001</v>
      </c>
      <c r="Z472" s="18">
        <f t="shared" si="17"/>
        <v>0.30686422496009669</v>
      </c>
      <c r="AA472" s="11">
        <v>30.686425</v>
      </c>
      <c r="AS472" s="11" t="s">
        <v>76</v>
      </c>
      <c r="AT472" s="11">
        <v>463</v>
      </c>
      <c r="AU472" s="11">
        <v>-15.950829000000001</v>
      </c>
      <c r="AV472" s="11">
        <v>-19.459156</v>
      </c>
      <c r="AW472" s="11">
        <v>3.508327</v>
      </c>
      <c r="AX472" s="11">
        <v>21.994636</v>
      </c>
    </row>
    <row r="473" spans="21:50" x14ac:dyDescent="0.35">
      <c r="U473" s="11" t="s">
        <v>76</v>
      </c>
      <c r="V473" s="11">
        <v>654</v>
      </c>
      <c r="W473" s="11">
        <v>-26.967115</v>
      </c>
      <c r="X473" s="11">
        <v>-26.512896000000001</v>
      </c>
      <c r="Y473" s="11">
        <v>0.45421899999999998</v>
      </c>
      <c r="Z473" s="18">
        <f t="shared" si="17"/>
        <v>1.6843440612761135E-2</v>
      </c>
      <c r="AA473" s="11">
        <v>1.6843429999999999</v>
      </c>
      <c r="AS473" s="11" t="s">
        <v>83</v>
      </c>
      <c r="AT473" s="11">
        <v>464</v>
      </c>
      <c r="AU473" s="11">
        <v>-21.297566</v>
      </c>
      <c r="AV473" s="11">
        <v>-16.827051999999998</v>
      </c>
      <c r="AW473" s="11">
        <v>4.4705139999999997</v>
      </c>
      <c r="AX473" s="11">
        <v>20.990729000000002</v>
      </c>
    </row>
    <row r="474" spans="21:50" x14ac:dyDescent="0.35">
      <c r="U474" s="11" t="s">
        <v>76</v>
      </c>
      <c r="V474" s="11">
        <v>655</v>
      </c>
      <c r="W474" s="11">
        <v>39.393399000000002</v>
      </c>
      <c r="X474" s="11">
        <v>39.951619999999998</v>
      </c>
      <c r="Y474" s="11">
        <v>0.55822099999999997</v>
      </c>
      <c r="Z474" s="18">
        <f t="shared" si="17"/>
        <v>1.4170419770073659E-2</v>
      </c>
      <c r="AA474" s="11">
        <v>1.4170430000000001</v>
      </c>
      <c r="AS474" s="11" t="s">
        <v>76</v>
      </c>
      <c r="AT474" s="11">
        <v>465</v>
      </c>
      <c r="AU474" s="11">
        <v>-15.880617000000001</v>
      </c>
      <c r="AV474" s="11">
        <v>-17.084485000000001</v>
      </c>
      <c r="AW474" s="11">
        <v>1.2038679999999999</v>
      </c>
      <c r="AX474" s="11">
        <v>7.5807380000000002</v>
      </c>
    </row>
    <row r="475" spans="21:50" x14ac:dyDescent="0.35">
      <c r="U475" s="11" t="s">
        <v>76</v>
      </c>
      <c r="V475" s="11">
        <v>656</v>
      </c>
      <c r="W475" s="11">
        <v>29.606225999999999</v>
      </c>
      <c r="X475" s="11">
        <v>27.535965999999998</v>
      </c>
      <c r="Y475" s="11">
        <v>2.0702600000000002</v>
      </c>
      <c r="Z475" s="18">
        <f t="shared" si="17"/>
        <v>6.9926508025710543E-2</v>
      </c>
      <c r="AA475" s="11">
        <v>6.9926500000000003</v>
      </c>
      <c r="AS475" s="11" t="s">
        <v>78</v>
      </c>
      <c r="AT475" s="11">
        <v>466</v>
      </c>
      <c r="AU475" s="11">
        <v>5.0499159999999996</v>
      </c>
      <c r="AV475" s="11">
        <v>-3.6228000000000003E-2</v>
      </c>
      <c r="AW475" s="11">
        <v>5.086144</v>
      </c>
      <c r="AX475" s="11" t="s">
        <v>77</v>
      </c>
    </row>
    <row r="476" spans="21:50" x14ac:dyDescent="0.35">
      <c r="U476" s="11" t="s">
        <v>76</v>
      </c>
      <c r="V476" s="11">
        <v>657</v>
      </c>
      <c r="W476" s="11">
        <v>21.383324000000002</v>
      </c>
      <c r="X476" s="11">
        <v>17.71142</v>
      </c>
      <c r="Y476" s="11">
        <v>3.6719040000000001</v>
      </c>
      <c r="Z476" s="18">
        <f t="shared" si="17"/>
        <v>0.17171811080447547</v>
      </c>
      <c r="AA476" s="11">
        <v>17.171811000000002</v>
      </c>
      <c r="AS476" s="11" t="s">
        <v>76</v>
      </c>
      <c r="AT476" s="11">
        <v>467</v>
      </c>
      <c r="AU476" s="11">
        <v>2.3186559999999998</v>
      </c>
      <c r="AV476" s="11">
        <v>4.0816239999999997</v>
      </c>
      <c r="AW476" s="11">
        <v>1.762969</v>
      </c>
      <c r="AX476" s="11">
        <v>76.034073000000006</v>
      </c>
    </row>
    <row r="477" spans="21:50" x14ac:dyDescent="0.35">
      <c r="U477" s="11" t="s">
        <v>76</v>
      </c>
      <c r="V477" s="11">
        <v>659</v>
      </c>
      <c r="W477" s="11">
        <v>-0.98538800000000004</v>
      </c>
      <c r="X477" s="11">
        <v>-1.5892999999999999</v>
      </c>
      <c r="Y477" s="11">
        <v>0.603912</v>
      </c>
      <c r="Z477" s="18">
        <f t="shared" si="17"/>
        <v>0.61286721575663594</v>
      </c>
      <c r="AA477" s="11">
        <v>61.286721</v>
      </c>
      <c r="AS477" s="11" t="s">
        <v>76</v>
      </c>
      <c r="AT477" s="11">
        <v>468</v>
      </c>
      <c r="AU477" s="11">
        <v>-6.0578810000000001</v>
      </c>
      <c r="AV477" s="11">
        <v>1.7702819999999999</v>
      </c>
      <c r="AW477" s="11">
        <v>7.828163</v>
      </c>
      <c r="AX477" s="11" t="s">
        <v>77</v>
      </c>
    </row>
    <row r="478" spans="21:50" x14ac:dyDescent="0.35">
      <c r="U478" s="11" t="s">
        <v>76</v>
      </c>
      <c r="V478" s="11">
        <v>660</v>
      </c>
      <c r="W478" s="11">
        <v>-5.0124180000000003</v>
      </c>
      <c r="X478" s="11">
        <v>-6.7146470000000003</v>
      </c>
      <c r="Y478" s="11">
        <v>1.702229</v>
      </c>
      <c r="Z478" s="18">
        <f t="shared" si="17"/>
        <v>0.33960236356983792</v>
      </c>
      <c r="AA478" s="11">
        <v>33.960242999999998</v>
      </c>
      <c r="AS478" s="11" t="s">
        <v>76</v>
      </c>
      <c r="AT478" s="11">
        <v>469</v>
      </c>
      <c r="AU478" s="11">
        <v>38.566307000000002</v>
      </c>
      <c r="AV478" s="11">
        <v>37.378430999999999</v>
      </c>
      <c r="AW478" s="11">
        <v>1.1878759999999999</v>
      </c>
      <c r="AX478" s="11">
        <v>3.0800869999999998</v>
      </c>
    </row>
    <row r="479" spans="21:50" x14ac:dyDescent="0.35">
      <c r="U479" s="11" t="s">
        <v>76</v>
      </c>
      <c r="V479" s="11">
        <v>662</v>
      </c>
      <c r="W479" s="11">
        <v>-8.7720319999999994</v>
      </c>
      <c r="X479" s="11">
        <v>-8.5656870000000005</v>
      </c>
      <c r="Y479" s="11">
        <v>0.206346</v>
      </c>
      <c r="Z479" s="18">
        <f t="shared" si="17"/>
        <v>2.3523170002115817E-2</v>
      </c>
      <c r="AA479" s="11">
        <v>2.352312</v>
      </c>
      <c r="AS479" s="11" t="s">
        <v>76</v>
      </c>
      <c r="AT479" s="11">
        <v>470</v>
      </c>
      <c r="AU479" s="11">
        <v>-18.288522</v>
      </c>
      <c r="AV479" s="11">
        <v>-17.842649999999999</v>
      </c>
      <c r="AW479" s="11">
        <v>0.44587199999999999</v>
      </c>
      <c r="AX479" s="11">
        <v>2.4379879999999998</v>
      </c>
    </row>
    <row r="480" spans="21:50" x14ac:dyDescent="0.35">
      <c r="U480" s="11" t="s">
        <v>76</v>
      </c>
      <c r="V480" s="11">
        <v>663</v>
      </c>
      <c r="W480" s="11">
        <v>-17.600328000000001</v>
      </c>
      <c r="X480" s="11">
        <v>-18.418479999999999</v>
      </c>
      <c r="Y480" s="11">
        <v>0.81815199999999999</v>
      </c>
      <c r="Z480" s="18">
        <f t="shared" si="17"/>
        <v>4.6485042778748209E-2</v>
      </c>
      <c r="AA480" s="11">
        <v>4.6485029999999998</v>
      </c>
      <c r="AS480" s="11" t="s">
        <v>78</v>
      </c>
      <c r="AT480" s="11">
        <v>471</v>
      </c>
      <c r="AU480" s="11">
        <v>30.604431000000002</v>
      </c>
      <c r="AV480" s="11">
        <v>28.814753</v>
      </c>
      <c r="AW480" s="11">
        <v>1.7896780000000001</v>
      </c>
      <c r="AX480" s="11">
        <v>5.8477750000000004</v>
      </c>
    </row>
    <row r="481" spans="21:50" x14ac:dyDescent="0.35">
      <c r="U481" s="11" t="s">
        <v>76</v>
      </c>
      <c r="V481" s="11">
        <v>666</v>
      </c>
      <c r="W481" s="11">
        <v>1.0132509999999999</v>
      </c>
      <c r="X481" s="11">
        <v>-0.38936500000000002</v>
      </c>
      <c r="Y481" s="11">
        <v>1.4026160000000001</v>
      </c>
      <c r="Z481" s="18">
        <f t="shared" si="17"/>
        <v>1.3842729984969175</v>
      </c>
      <c r="AA481" s="11" t="s">
        <v>77</v>
      </c>
      <c r="AS481" s="11" t="s">
        <v>76</v>
      </c>
      <c r="AT481" s="11">
        <v>472</v>
      </c>
      <c r="AU481" s="11">
        <v>11.663626000000001</v>
      </c>
      <c r="AV481" s="11">
        <v>8.7472010000000004</v>
      </c>
      <c r="AW481" s="11">
        <v>2.9164249999999998</v>
      </c>
      <c r="AX481" s="11">
        <v>25.004446000000002</v>
      </c>
    </row>
    <row r="482" spans="21:50" x14ac:dyDescent="0.35">
      <c r="U482" s="11" t="s">
        <v>76</v>
      </c>
      <c r="V482" s="11">
        <v>667</v>
      </c>
      <c r="W482" s="11">
        <v>-9.6069169999999993</v>
      </c>
      <c r="X482" s="11">
        <v>-8.9173620000000007</v>
      </c>
      <c r="Y482" s="11">
        <v>0.68955500000000003</v>
      </c>
      <c r="Z482" s="18">
        <f t="shared" si="17"/>
        <v>7.1776929060592493E-2</v>
      </c>
      <c r="AA482" s="11">
        <v>7.1776939999999998</v>
      </c>
      <c r="AS482" s="11" t="s">
        <v>76</v>
      </c>
      <c r="AT482" s="11">
        <v>473</v>
      </c>
      <c r="AU482" s="11">
        <v>-4.0449659999999996</v>
      </c>
      <c r="AV482" s="11">
        <v>-5.6312160000000002</v>
      </c>
      <c r="AW482" s="11">
        <v>1.5862499999999999</v>
      </c>
      <c r="AX482" s="11">
        <v>39.215406999999999</v>
      </c>
    </row>
    <row r="483" spans="21:50" x14ac:dyDescent="0.35">
      <c r="U483" s="11" t="s">
        <v>76</v>
      </c>
      <c r="V483" s="11">
        <v>668</v>
      </c>
      <c r="W483" s="11">
        <v>-8.6453089999999992</v>
      </c>
      <c r="X483" s="11">
        <v>-4.3567770000000001</v>
      </c>
      <c r="Y483" s="11">
        <v>4.288532</v>
      </c>
      <c r="Z483" s="18">
        <f t="shared" si="17"/>
        <v>0.49605306183966363</v>
      </c>
      <c r="AA483" s="11">
        <v>49.605303999999997</v>
      </c>
      <c r="AS483" s="11" t="s">
        <v>76</v>
      </c>
      <c r="AT483" s="11">
        <v>474</v>
      </c>
      <c r="AU483" s="11">
        <v>-25.925497</v>
      </c>
      <c r="AV483" s="11">
        <v>-25.135262000000001</v>
      </c>
      <c r="AW483" s="11">
        <v>0.79023500000000002</v>
      </c>
      <c r="AX483" s="11">
        <v>3.0480999999999998</v>
      </c>
    </row>
    <row r="484" spans="21:50" x14ac:dyDescent="0.35">
      <c r="U484" s="11" t="s">
        <v>76</v>
      </c>
      <c r="V484" s="11">
        <v>669</v>
      </c>
      <c r="W484" s="11">
        <v>0.41817599999999999</v>
      </c>
      <c r="X484" s="11">
        <v>0.24140200000000001</v>
      </c>
      <c r="Y484" s="11">
        <v>0.17677399999999999</v>
      </c>
      <c r="Z484" s="18">
        <f t="shared" si="17"/>
        <v>0.42272631619222528</v>
      </c>
      <c r="AA484" s="11">
        <v>42.272621999999998</v>
      </c>
      <c r="AS484" s="11" t="s">
        <v>83</v>
      </c>
      <c r="AT484" s="11">
        <v>475</v>
      </c>
      <c r="AU484" s="11">
        <v>-2.2467700000000002</v>
      </c>
      <c r="AV484" s="11">
        <v>-1.7855989999999999</v>
      </c>
      <c r="AW484" s="11">
        <v>0.46117000000000002</v>
      </c>
      <c r="AX484" s="11">
        <v>20.525925999999998</v>
      </c>
    </row>
    <row r="485" spans="21:50" x14ac:dyDescent="0.35">
      <c r="U485" s="11" t="s">
        <v>76</v>
      </c>
      <c r="V485" s="11">
        <v>670</v>
      </c>
      <c r="W485" s="11">
        <v>-6.9346909999999999</v>
      </c>
      <c r="X485" s="11">
        <v>-7.3893060000000004</v>
      </c>
      <c r="Y485" s="11">
        <v>0.45461499999999999</v>
      </c>
      <c r="Z485" s="18">
        <f t="shared" si="17"/>
        <v>6.555663403026897E-2</v>
      </c>
      <c r="AA485" s="11">
        <v>6.5556650000000003</v>
      </c>
      <c r="AS485" s="11" t="s">
        <v>76</v>
      </c>
      <c r="AT485" s="11">
        <v>476</v>
      </c>
      <c r="AU485" s="11">
        <v>6.607494</v>
      </c>
      <c r="AV485" s="11">
        <v>1.9515720000000001</v>
      </c>
      <c r="AW485" s="11">
        <v>4.6559220000000003</v>
      </c>
      <c r="AX485" s="11">
        <v>70.464269999999999</v>
      </c>
    </row>
    <row r="486" spans="21:50" x14ac:dyDescent="0.35">
      <c r="U486" s="11" t="s">
        <v>76</v>
      </c>
      <c r="V486" s="11">
        <v>671</v>
      </c>
      <c r="W486" s="11">
        <v>-1.246294</v>
      </c>
      <c r="X486" s="11">
        <v>0.43907099999999999</v>
      </c>
      <c r="Y486" s="11">
        <v>1.685365</v>
      </c>
      <c r="Z486" s="18">
        <f t="shared" si="17"/>
        <v>1.3523013029028463</v>
      </c>
      <c r="AA486" s="11" t="s">
        <v>77</v>
      </c>
      <c r="AS486" s="11" t="s">
        <v>83</v>
      </c>
      <c r="AT486" s="11">
        <v>477</v>
      </c>
      <c r="AU486" s="11">
        <v>-7.2541640000000003</v>
      </c>
      <c r="AV486" s="11">
        <v>-7.1107250000000004</v>
      </c>
      <c r="AW486" s="11">
        <v>0.14344000000000001</v>
      </c>
      <c r="AX486" s="11">
        <v>1.9773430000000001</v>
      </c>
    </row>
    <row r="487" spans="21:50" x14ac:dyDescent="0.35">
      <c r="U487" s="11" t="s">
        <v>76</v>
      </c>
      <c r="V487" s="11">
        <v>675</v>
      </c>
      <c r="W487" s="11">
        <v>-18.946076999999999</v>
      </c>
      <c r="X487" s="11">
        <v>-14.502678</v>
      </c>
      <c r="Y487" s="11">
        <v>4.4433990000000003</v>
      </c>
      <c r="Z487" s="18">
        <f t="shared" si="17"/>
        <v>0.23452871008599832</v>
      </c>
      <c r="AA487" s="11">
        <v>23.452871999999999</v>
      </c>
      <c r="AS487" s="11" t="s">
        <v>76</v>
      </c>
      <c r="AT487" s="11">
        <v>478</v>
      </c>
      <c r="AU487" s="11">
        <v>-3.6458970000000002</v>
      </c>
      <c r="AV487" s="11">
        <v>-6.1727790000000002</v>
      </c>
      <c r="AW487" s="11">
        <v>2.5268809999999999</v>
      </c>
      <c r="AX487" s="11">
        <v>69.307526999999993</v>
      </c>
    </row>
    <row r="488" spans="21:50" x14ac:dyDescent="0.35">
      <c r="U488" s="11" t="s">
        <v>76</v>
      </c>
      <c r="V488" s="11">
        <v>677</v>
      </c>
      <c r="W488" s="11">
        <v>-17.668794999999999</v>
      </c>
      <c r="X488" s="11">
        <v>-16.717704999999999</v>
      </c>
      <c r="Y488" s="11">
        <v>0.95108999999999999</v>
      </c>
      <c r="Z488" s="18">
        <f t="shared" si="17"/>
        <v>5.3828798172144733E-2</v>
      </c>
      <c r="AA488" s="11">
        <v>5.382879</v>
      </c>
      <c r="AS488" s="11" t="s">
        <v>76</v>
      </c>
      <c r="AT488" s="11">
        <v>479</v>
      </c>
      <c r="AU488" s="11">
        <v>-23.583470999999999</v>
      </c>
      <c r="AV488" s="11">
        <v>-25.10699</v>
      </c>
      <c r="AW488" s="11">
        <v>1.5235190000000001</v>
      </c>
      <c r="AX488" s="11">
        <v>6.4601139999999999</v>
      </c>
    </row>
    <row r="489" spans="21:50" x14ac:dyDescent="0.35">
      <c r="U489" s="11" t="s">
        <v>76</v>
      </c>
      <c r="V489" s="11">
        <v>678</v>
      </c>
      <c r="W489" s="11">
        <v>-27.227307</v>
      </c>
      <c r="X489" s="11">
        <v>-26.765352</v>
      </c>
      <c r="Y489" s="11">
        <v>0.461955</v>
      </c>
      <c r="Z489" s="18">
        <f t="shared" si="17"/>
        <v>1.6966606355891166E-2</v>
      </c>
      <c r="AA489" s="11">
        <v>1.6966619999999999</v>
      </c>
      <c r="AS489" s="11" t="s">
        <v>76</v>
      </c>
      <c r="AT489" s="11">
        <v>480</v>
      </c>
      <c r="AU489" s="11">
        <v>-9.6976340000000008</v>
      </c>
      <c r="AV489" s="11">
        <v>-9.1253989999999998</v>
      </c>
      <c r="AW489" s="11">
        <v>0.57223599999999997</v>
      </c>
      <c r="AX489" s="11">
        <v>5.9007750000000003</v>
      </c>
    </row>
    <row r="490" spans="21:50" x14ac:dyDescent="0.35">
      <c r="U490" s="11" t="s">
        <v>76</v>
      </c>
      <c r="V490" s="11">
        <v>679</v>
      </c>
      <c r="W490" s="11">
        <v>37.485396000000001</v>
      </c>
      <c r="X490" s="11">
        <v>35.941505999999997</v>
      </c>
      <c r="Y490" s="11">
        <v>1.54389</v>
      </c>
      <c r="Z490" s="18">
        <f t="shared" si="17"/>
        <v>4.118643964705615E-2</v>
      </c>
      <c r="AA490" s="11">
        <v>4.1186439999999997</v>
      </c>
      <c r="AS490" s="11" t="s">
        <v>78</v>
      </c>
      <c r="AT490" s="11">
        <v>481</v>
      </c>
      <c r="AU490" s="11">
        <v>-14.078772000000001</v>
      </c>
      <c r="AV490" s="11">
        <v>-16.192838999999999</v>
      </c>
      <c r="AW490" s="11">
        <v>2.1140669999999999</v>
      </c>
      <c r="AX490" s="11">
        <v>15.015993</v>
      </c>
    </row>
    <row r="491" spans="21:50" x14ac:dyDescent="0.35">
      <c r="U491" s="11" t="s">
        <v>76</v>
      </c>
      <c r="V491" s="11">
        <v>681</v>
      </c>
      <c r="W491" s="11">
        <v>7.7477819999999999</v>
      </c>
      <c r="X491" s="11">
        <v>8.9236699999999995</v>
      </c>
      <c r="Y491" s="11">
        <v>1.1758869999999999</v>
      </c>
      <c r="Z491" s="18">
        <f t="shared" si="17"/>
        <v>0.15177079065983012</v>
      </c>
      <c r="AA491" s="11">
        <v>15.177084000000001</v>
      </c>
      <c r="AS491" s="11" t="s">
        <v>76</v>
      </c>
      <c r="AT491" s="11">
        <v>482</v>
      </c>
      <c r="AU491" s="11">
        <v>-8.9886920000000003</v>
      </c>
      <c r="AV491" s="11">
        <v>-8.1412659999999999</v>
      </c>
      <c r="AW491" s="11">
        <v>0.84742600000000001</v>
      </c>
      <c r="AX491" s="11">
        <v>9.4276909999999994</v>
      </c>
    </row>
    <row r="492" spans="21:50" x14ac:dyDescent="0.35">
      <c r="U492" s="11" t="s">
        <v>76</v>
      </c>
      <c r="V492" s="11">
        <v>682</v>
      </c>
      <c r="W492" s="11">
        <v>-22.522328000000002</v>
      </c>
      <c r="X492" s="11">
        <v>-26.268118999999999</v>
      </c>
      <c r="Y492" s="11">
        <v>3.7457910000000001</v>
      </c>
      <c r="Z492" s="18">
        <f t="shared" si="17"/>
        <v>0.16631455682556437</v>
      </c>
      <c r="AA492" s="11">
        <v>16.631456</v>
      </c>
      <c r="AS492" s="11" t="s">
        <v>76</v>
      </c>
      <c r="AT492" s="11">
        <v>483</v>
      </c>
      <c r="AU492" s="11">
        <v>7.5448740000000001</v>
      </c>
      <c r="AV492" s="11">
        <v>8.649222</v>
      </c>
      <c r="AW492" s="11">
        <v>1.104347</v>
      </c>
      <c r="AX492" s="11">
        <v>14.637052000000001</v>
      </c>
    </row>
    <row r="493" spans="21:50" x14ac:dyDescent="0.35">
      <c r="U493" s="11" t="s">
        <v>76</v>
      </c>
      <c r="V493" s="11">
        <v>683</v>
      </c>
      <c r="W493" s="11">
        <v>28.263811</v>
      </c>
      <c r="X493" s="11">
        <v>31.682523</v>
      </c>
      <c r="Y493" s="11">
        <v>3.4187120000000002</v>
      </c>
      <c r="Z493" s="18">
        <f t="shared" si="17"/>
        <v>0.12095721981724263</v>
      </c>
      <c r="AA493" s="11">
        <v>12.095720999999999</v>
      </c>
      <c r="AS493" s="11" t="s">
        <v>76</v>
      </c>
      <c r="AT493" s="11">
        <v>484</v>
      </c>
      <c r="AU493" s="11">
        <v>36.927126999999999</v>
      </c>
      <c r="AV493" s="11">
        <v>41.411338000000001</v>
      </c>
      <c r="AW493" s="11">
        <v>4.4842110000000002</v>
      </c>
      <c r="AX493" s="11">
        <v>12.143406000000001</v>
      </c>
    </row>
    <row r="494" spans="21:50" x14ac:dyDescent="0.35">
      <c r="U494" s="11" t="s">
        <v>76</v>
      </c>
      <c r="V494" s="11">
        <v>684</v>
      </c>
      <c r="W494" s="11">
        <v>-3.3841770000000002</v>
      </c>
      <c r="X494" s="11">
        <v>-0.11243599999999999</v>
      </c>
      <c r="Y494" s="11">
        <v>3.271741</v>
      </c>
      <c r="Z494" s="18">
        <f t="shared" si="17"/>
        <v>0.96677596946022615</v>
      </c>
      <c r="AA494" s="11">
        <v>96.677600999999996</v>
      </c>
      <c r="AS494" s="11" t="s">
        <v>76</v>
      </c>
      <c r="AT494" s="11">
        <v>485</v>
      </c>
      <c r="AU494" s="11">
        <v>-24.538730000000001</v>
      </c>
      <c r="AV494" s="11">
        <v>-23.863498</v>
      </c>
      <c r="AW494" s="11">
        <v>0.67523200000000005</v>
      </c>
      <c r="AX494" s="11">
        <v>2.7517010000000002</v>
      </c>
    </row>
    <row r="495" spans="21:50" x14ac:dyDescent="0.35">
      <c r="U495" s="11" t="s">
        <v>76</v>
      </c>
      <c r="V495" s="11">
        <v>686</v>
      </c>
      <c r="W495" s="11">
        <v>-7.9184279999999996</v>
      </c>
      <c r="X495" s="11">
        <v>-9.8515669999999993</v>
      </c>
      <c r="Y495" s="11">
        <v>1.9331389999999999</v>
      </c>
      <c r="Z495" s="18">
        <f t="shared" si="17"/>
        <v>0.24413166350694862</v>
      </c>
      <c r="AA495" s="11">
        <v>24.413160000000001</v>
      </c>
      <c r="AS495" s="11" t="s">
        <v>83</v>
      </c>
      <c r="AT495" s="11">
        <v>486</v>
      </c>
      <c r="AU495" s="11">
        <v>20.857562999999999</v>
      </c>
      <c r="AV495" s="11">
        <v>16.108778999999998</v>
      </c>
      <c r="AW495" s="11">
        <v>4.7487839999999997</v>
      </c>
      <c r="AX495" s="11">
        <v>22.767686000000001</v>
      </c>
    </row>
    <row r="496" spans="21:50" x14ac:dyDescent="0.35">
      <c r="U496" s="11" t="s">
        <v>76</v>
      </c>
      <c r="V496" s="11">
        <v>688</v>
      </c>
      <c r="W496" s="11">
        <v>-12.830443000000001</v>
      </c>
      <c r="X496" s="11">
        <v>-10.473008999999999</v>
      </c>
      <c r="Y496" s="11">
        <v>2.357434</v>
      </c>
      <c r="Z496" s="18">
        <f t="shared" si="17"/>
        <v>0.18373753735549114</v>
      </c>
      <c r="AA496" s="11">
        <v>18.373753000000001</v>
      </c>
      <c r="AS496" s="11" t="s">
        <v>76</v>
      </c>
      <c r="AT496" s="11">
        <v>487</v>
      </c>
      <c r="AU496" s="11">
        <v>-4.3210059999999997</v>
      </c>
      <c r="AV496" s="11">
        <v>-5.9548629999999996</v>
      </c>
      <c r="AW496" s="11">
        <v>1.6338569999999999</v>
      </c>
      <c r="AX496" s="11">
        <v>37.811967000000003</v>
      </c>
    </row>
    <row r="497" spans="21:50" x14ac:dyDescent="0.35">
      <c r="U497" s="11" t="s">
        <v>76</v>
      </c>
      <c r="V497" s="11">
        <v>690</v>
      </c>
      <c r="W497" s="11">
        <v>-19.051501999999999</v>
      </c>
      <c r="X497" s="11">
        <v>-19.363599000000001</v>
      </c>
      <c r="Y497" s="11">
        <v>0.31209700000000001</v>
      </c>
      <c r="Z497" s="18">
        <f t="shared" si="17"/>
        <v>1.6381752997742645E-2</v>
      </c>
      <c r="AA497" s="11">
        <v>1.638177</v>
      </c>
      <c r="AS497" s="11" t="s">
        <v>76</v>
      </c>
      <c r="AT497" s="11">
        <v>488</v>
      </c>
      <c r="AU497" s="11">
        <v>-7.1077149999999998</v>
      </c>
      <c r="AV497" s="11">
        <v>-6.3107369999999996</v>
      </c>
      <c r="AW497" s="11">
        <v>0.79697899999999999</v>
      </c>
      <c r="AX497" s="11">
        <v>11.212868</v>
      </c>
    </row>
    <row r="498" spans="21:50" x14ac:dyDescent="0.35">
      <c r="U498" s="11" t="s">
        <v>76</v>
      </c>
      <c r="V498" s="11">
        <v>691</v>
      </c>
      <c r="W498" s="11">
        <v>7.6749020000000003</v>
      </c>
      <c r="X498" s="11">
        <v>6.6943929999999998</v>
      </c>
      <c r="Y498" s="11">
        <v>0.98050899999999996</v>
      </c>
      <c r="Z498" s="18">
        <f t="shared" si="17"/>
        <v>0.12775524690738721</v>
      </c>
      <c r="AA498" s="11">
        <v>12.77552</v>
      </c>
      <c r="AS498" s="11" t="s">
        <v>78</v>
      </c>
      <c r="AT498" s="11">
        <v>489</v>
      </c>
      <c r="AU498" s="11">
        <v>-7.5650459999999997</v>
      </c>
      <c r="AV498" s="11">
        <v>-4.1909799999999997</v>
      </c>
      <c r="AW498" s="11">
        <v>3.374066</v>
      </c>
      <c r="AX498" s="11">
        <v>44.600732000000001</v>
      </c>
    </row>
    <row r="499" spans="21:50" x14ac:dyDescent="0.35">
      <c r="U499" s="11" t="s">
        <v>76</v>
      </c>
      <c r="V499" s="11">
        <v>692</v>
      </c>
      <c r="W499" s="11">
        <v>26.354596000000001</v>
      </c>
      <c r="X499" s="11">
        <v>21.828921999999999</v>
      </c>
      <c r="Y499" s="11">
        <v>4.5256740000000004</v>
      </c>
      <c r="Z499" s="18">
        <f t="shared" si="17"/>
        <v>0.17172238193292738</v>
      </c>
      <c r="AA499" s="11">
        <v>17.172238</v>
      </c>
      <c r="AS499" s="11" t="s">
        <v>76</v>
      </c>
      <c r="AT499" s="11">
        <v>490</v>
      </c>
      <c r="AU499" s="11">
        <v>-22.801627</v>
      </c>
      <c r="AV499" s="11">
        <v>-22.484369000000001</v>
      </c>
      <c r="AW499" s="11">
        <v>0.31725799999999998</v>
      </c>
      <c r="AX499" s="11">
        <v>1.391381</v>
      </c>
    </row>
    <row r="500" spans="21:50" x14ac:dyDescent="0.35">
      <c r="U500" s="11" t="s">
        <v>76</v>
      </c>
      <c r="V500" s="11">
        <v>694</v>
      </c>
      <c r="W500" s="11">
        <v>-5.909694</v>
      </c>
      <c r="X500" s="11">
        <v>-7.1234700000000002</v>
      </c>
      <c r="Y500" s="11">
        <v>1.213776</v>
      </c>
      <c r="Z500" s="18">
        <f t="shared" si="17"/>
        <v>0.20538728401165948</v>
      </c>
      <c r="AA500" s="11">
        <v>20.538724999999999</v>
      </c>
      <c r="AS500" s="11" t="s">
        <v>83</v>
      </c>
      <c r="AT500" s="11">
        <v>491</v>
      </c>
      <c r="AU500" s="11">
        <v>19.938707999999998</v>
      </c>
      <c r="AV500" s="11">
        <v>28.553536999999999</v>
      </c>
      <c r="AW500" s="11">
        <v>8.6148290000000003</v>
      </c>
      <c r="AX500" s="11">
        <v>43.206555999999999</v>
      </c>
    </row>
    <row r="501" spans="21:50" x14ac:dyDescent="0.35">
      <c r="U501" s="11" t="s">
        <v>76</v>
      </c>
      <c r="V501" s="11">
        <v>695</v>
      </c>
      <c r="W501" s="11">
        <v>-10.411270999999999</v>
      </c>
      <c r="X501" s="11">
        <v>-11.76313</v>
      </c>
      <c r="Y501" s="11">
        <v>1.3518589999999999</v>
      </c>
      <c r="Z501" s="18">
        <f t="shared" si="17"/>
        <v>0.1298457220064678</v>
      </c>
      <c r="AA501" s="11">
        <v>12.984572999999999</v>
      </c>
      <c r="AS501" s="11" t="s">
        <v>76</v>
      </c>
      <c r="AT501" s="11">
        <v>492</v>
      </c>
      <c r="AU501" s="11">
        <v>9.197082</v>
      </c>
      <c r="AV501" s="11">
        <v>10.411454000000001</v>
      </c>
      <c r="AW501" s="11">
        <v>1.214372</v>
      </c>
      <c r="AX501" s="11">
        <v>13.203882</v>
      </c>
    </row>
    <row r="502" spans="21:50" x14ac:dyDescent="0.35">
      <c r="U502" s="11" t="s">
        <v>76</v>
      </c>
      <c r="V502" s="11">
        <v>697</v>
      </c>
      <c r="W502" s="11">
        <v>8.4495570000000004</v>
      </c>
      <c r="X502" s="11">
        <v>7.1937939999999996</v>
      </c>
      <c r="Y502" s="11">
        <v>1.255763</v>
      </c>
      <c r="Z502" s="18">
        <f t="shared" si="17"/>
        <v>0.14861879741150924</v>
      </c>
      <c r="AA502" s="11">
        <v>14.861877</v>
      </c>
      <c r="AS502" s="11" t="s">
        <v>78</v>
      </c>
      <c r="AT502" s="11">
        <v>493</v>
      </c>
      <c r="AU502" s="11">
        <v>-6.7111609999999997</v>
      </c>
      <c r="AV502" s="11">
        <v>-9.7589629999999996</v>
      </c>
      <c r="AW502" s="11">
        <v>3.0478010000000002</v>
      </c>
      <c r="AX502" s="11">
        <v>45.413918000000002</v>
      </c>
    </row>
    <row r="503" spans="21:50" x14ac:dyDescent="0.35">
      <c r="U503" s="11" t="s">
        <v>76</v>
      </c>
      <c r="V503" s="11">
        <v>698</v>
      </c>
      <c r="W503" s="11">
        <v>-12.353956</v>
      </c>
      <c r="X503" s="11">
        <v>-14.779375</v>
      </c>
      <c r="Y503" s="11">
        <v>2.4254190000000002</v>
      </c>
      <c r="Z503" s="18">
        <f t="shared" si="17"/>
        <v>0.1963273141008435</v>
      </c>
      <c r="AA503" s="11">
        <v>19.632732000000001</v>
      </c>
      <c r="AS503" s="11" t="s">
        <v>76</v>
      </c>
      <c r="AT503" s="11">
        <v>494</v>
      </c>
      <c r="AU503" s="11">
        <v>22.873873</v>
      </c>
      <c r="AV503" s="11">
        <v>21.967358999999998</v>
      </c>
      <c r="AW503" s="11">
        <v>0.90651400000000004</v>
      </c>
      <c r="AX503" s="11">
        <v>3.963098</v>
      </c>
    </row>
    <row r="504" spans="21:50" x14ac:dyDescent="0.35">
      <c r="U504" s="11" t="s">
        <v>76</v>
      </c>
      <c r="V504" s="11">
        <v>699</v>
      </c>
      <c r="W504" s="11">
        <v>-12.690378000000001</v>
      </c>
      <c r="X504" s="11">
        <v>-17.540212</v>
      </c>
      <c r="Y504" s="11">
        <v>4.8498340000000004</v>
      </c>
      <c r="Z504" s="18">
        <f t="shared" si="17"/>
        <v>0.38216623649823511</v>
      </c>
      <c r="AA504" s="11">
        <v>38.216625000000001</v>
      </c>
      <c r="AS504" s="11" t="s">
        <v>76</v>
      </c>
      <c r="AT504" s="11">
        <v>495</v>
      </c>
      <c r="AU504" s="11">
        <v>29.320732</v>
      </c>
      <c r="AV504" s="11">
        <v>28.574468</v>
      </c>
      <c r="AW504" s="11">
        <v>0.74626400000000004</v>
      </c>
      <c r="AX504" s="11">
        <v>2.5451760000000001</v>
      </c>
    </row>
    <row r="505" spans="21:50" x14ac:dyDescent="0.35">
      <c r="U505" s="11" t="s">
        <v>76</v>
      </c>
      <c r="V505" s="11">
        <v>702</v>
      </c>
      <c r="W505" s="11">
        <v>-3.6279590000000002</v>
      </c>
      <c r="X505" s="11">
        <v>-2.9655130000000001</v>
      </c>
      <c r="Y505" s="11">
        <v>0.66244499999999995</v>
      </c>
      <c r="Z505" s="18">
        <f t="shared" si="17"/>
        <v>0.18259440087387976</v>
      </c>
      <c r="AA505" s="11">
        <v>18.259453000000001</v>
      </c>
      <c r="AS505" s="11" t="s">
        <v>76</v>
      </c>
      <c r="AT505" s="11">
        <v>496</v>
      </c>
      <c r="AU505" s="11">
        <v>25.147767999999999</v>
      </c>
      <c r="AV505" s="11">
        <v>18.070402000000001</v>
      </c>
      <c r="AW505" s="11">
        <v>7.0773659999999996</v>
      </c>
      <c r="AX505" s="11">
        <v>28.143118000000001</v>
      </c>
    </row>
    <row r="506" spans="21:50" x14ac:dyDescent="0.35">
      <c r="U506" s="11" t="s">
        <v>76</v>
      </c>
      <c r="V506" s="11">
        <v>703</v>
      </c>
      <c r="W506" s="11">
        <v>-13.046918</v>
      </c>
      <c r="X506" s="11">
        <v>-11.563022</v>
      </c>
      <c r="Y506" s="11">
        <v>1.4838960000000001</v>
      </c>
      <c r="Z506" s="18">
        <f t="shared" si="17"/>
        <v>0.11373536646739101</v>
      </c>
      <c r="AA506" s="11">
        <v>11.373536</v>
      </c>
      <c r="AS506" s="11" t="s">
        <v>76</v>
      </c>
      <c r="AT506" s="11">
        <v>497</v>
      </c>
      <c r="AU506" s="11">
        <v>-12.621224</v>
      </c>
      <c r="AV506" s="11">
        <v>-14.173802999999999</v>
      </c>
      <c r="AW506" s="11">
        <v>1.5525789999999999</v>
      </c>
      <c r="AX506" s="11">
        <v>12.301334000000001</v>
      </c>
    </row>
    <row r="507" spans="21:50" x14ac:dyDescent="0.35">
      <c r="U507" s="11" t="s">
        <v>76</v>
      </c>
      <c r="V507" s="11">
        <v>704</v>
      </c>
      <c r="W507" s="11">
        <v>-16.747789999999998</v>
      </c>
      <c r="X507" s="11">
        <v>-16.267443</v>
      </c>
      <c r="Y507" s="11">
        <v>0.48034700000000002</v>
      </c>
      <c r="Z507" s="18">
        <f t="shared" si="17"/>
        <v>2.8681217044159265E-2</v>
      </c>
      <c r="AA507" s="11">
        <v>2.8681239999999999</v>
      </c>
      <c r="AS507" s="11" t="s">
        <v>76</v>
      </c>
      <c r="AT507" s="11">
        <v>498</v>
      </c>
      <c r="AU507" s="11">
        <v>14.698539999999999</v>
      </c>
      <c r="AV507" s="11">
        <v>12.710356000000001</v>
      </c>
      <c r="AW507" s="11">
        <v>1.988184</v>
      </c>
      <c r="AX507" s="11">
        <v>13.526401</v>
      </c>
    </row>
    <row r="508" spans="21:50" x14ac:dyDescent="0.35">
      <c r="U508" s="11" t="s">
        <v>76</v>
      </c>
      <c r="V508" s="11">
        <v>706</v>
      </c>
      <c r="W508" s="11">
        <v>1.2031890000000001</v>
      </c>
      <c r="X508" s="11">
        <v>1.7156450000000001</v>
      </c>
      <c r="Y508" s="11">
        <v>0.51245600000000002</v>
      </c>
      <c r="Z508" s="18">
        <f t="shared" si="17"/>
        <v>0.42591479809074051</v>
      </c>
      <c r="AA508" s="11">
        <v>42.591453999999999</v>
      </c>
      <c r="AS508" s="11" t="s">
        <v>76</v>
      </c>
      <c r="AT508" s="11">
        <v>499</v>
      </c>
      <c r="AU508" s="11">
        <v>3.0983939999999999</v>
      </c>
      <c r="AV508" s="11">
        <v>7.0058809999999996</v>
      </c>
      <c r="AW508" s="11">
        <v>3.9074870000000002</v>
      </c>
      <c r="AX508" s="11" t="s">
        <v>77</v>
      </c>
    </row>
    <row r="509" spans="21:50" x14ac:dyDescent="0.35">
      <c r="U509" s="11" t="s">
        <v>76</v>
      </c>
      <c r="V509" s="11">
        <v>707</v>
      </c>
      <c r="W509" s="11">
        <v>-18.241633</v>
      </c>
      <c r="X509" s="11">
        <v>-18.990736999999999</v>
      </c>
      <c r="Y509" s="11">
        <v>0.74910399999999999</v>
      </c>
      <c r="Z509" s="18">
        <f t="shared" si="17"/>
        <v>4.1065621701741287E-2</v>
      </c>
      <c r="AA509" s="11">
        <v>4.1065630000000004</v>
      </c>
      <c r="AS509" s="11" t="s">
        <v>76</v>
      </c>
      <c r="AT509" s="11">
        <v>500</v>
      </c>
      <c r="AU509" s="11">
        <v>1.247133</v>
      </c>
      <c r="AV509" s="11">
        <v>2.182639</v>
      </c>
      <c r="AW509" s="11">
        <v>0.93550599999999995</v>
      </c>
      <c r="AX509" s="11">
        <v>75.012521000000007</v>
      </c>
    </row>
    <row r="510" spans="21:50" x14ac:dyDescent="0.35">
      <c r="U510" s="11" t="s">
        <v>76</v>
      </c>
      <c r="V510" s="11">
        <v>708</v>
      </c>
      <c r="W510" s="11">
        <v>26.828123000000001</v>
      </c>
      <c r="X510" s="11">
        <v>26.441811999999999</v>
      </c>
      <c r="Y510" s="11">
        <v>0.38631100000000002</v>
      </c>
      <c r="Z510" s="18">
        <f t="shared" si="17"/>
        <v>1.4399479233042132E-2</v>
      </c>
      <c r="AA510" s="11">
        <v>1.4399500000000001</v>
      </c>
      <c r="AS510" s="11" t="s">
        <v>76</v>
      </c>
      <c r="AT510" s="11">
        <v>501</v>
      </c>
      <c r="AU510" s="11">
        <v>-21.955015</v>
      </c>
      <c r="AV510" s="11">
        <v>-21.285855999999999</v>
      </c>
      <c r="AW510" s="11">
        <v>0.66915899999999995</v>
      </c>
      <c r="AX510" s="11">
        <v>3.047863</v>
      </c>
    </row>
    <row r="511" spans="21:50" x14ac:dyDescent="0.35">
      <c r="U511" s="11" t="s">
        <v>76</v>
      </c>
      <c r="V511" s="11">
        <v>710</v>
      </c>
      <c r="W511" s="11">
        <v>24.600055999999999</v>
      </c>
      <c r="X511" s="11">
        <v>25.546669000000001</v>
      </c>
      <c r="Y511" s="11">
        <v>0.94661300000000004</v>
      </c>
      <c r="Z511" s="18">
        <f t="shared" si="17"/>
        <v>3.8480115655021276E-2</v>
      </c>
      <c r="AA511" s="11">
        <v>3.8480110000000001</v>
      </c>
      <c r="AS511" s="11" t="s">
        <v>76</v>
      </c>
      <c r="AT511" s="11">
        <v>502</v>
      </c>
      <c r="AU511" s="11">
        <v>-14.754196</v>
      </c>
      <c r="AV511" s="11">
        <v>-16.677911000000002</v>
      </c>
      <c r="AW511" s="11">
        <v>1.9237150000000001</v>
      </c>
      <c r="AX511" s="11">
        <v>13.038428</v>
      </c>
    </row>
    <row r="512" spans="21:50" x14ac:dyDescent="0.35">
      <c r="U512" s="11" t="s">
        <v>76</v>
      </c>
      <c r="V512" s="11">
        <v>712</v>
      </c>
      <c r="W512" s="11">
        <v>-4.8615449999999996</v>
      </c>
      <c r="X512" s="11">
        <v>-6.6963739999999996</v>
      </c>
      <c r="Y512" s="11">
        <v>1.834829</v>
      </c>
      <c r="Z512" s="18">
        <f t="shared" si="17"/>
        <v>0.37741684999316066</v>
      </c>
      <c r="AA512" s="11">
        <v>37.741672000000001</v>
      </c>
      <c r="AS512" s="11" t="s">
        <v>83</v>
      </c>
      <c r="AT512" s="11">
        <v>503</v>
      </c>
      <c r="AU512" s="11">
        <v>3.7276570000000002</v>
      </c>
      <c r="AV512" s="11">
        <v>8.1333029999999997</v>
      </c>
      <c r="AW512" s="11">
        <v>4.405646</v>
      </c>
      <c r="AX512" s="11" t="s">
        <v>77</v>
      </c>
    </row>
    <row r="513" spans="21:50" x14ac:dyDescent="0.35">
      <c r="U513" s="11" t="s">
        <v>76</v>
      </c>
      <c r="V513" s="11">
        <v>713</v>
      </c>
      <c r="W513" s="11">
        <v>45.650072999999999</v>
      </c>
      <c r="X513" s="11">
        <v>45.400666999999999</v>
      </c>
      <c r="Y513" s="11">
        <v>0.24940599999999999</v>
      </c>
      <c r="Z513" s="18">
        <f t="shared" si="17"/>
        <v>5.4634304746894926E-3</v>
      </c>
      <c r="AA513" s="11">
        <v>0.54634300000000002</v>
      </c>
      <c r="AS513" s="11" t="s">
        <v>78</v>
      </c>
      <c r="AT513" s="11">
        <v>504</v>
      </c>
      <c r="AU513" s="11">
        <v>-8.4220769999999998</v>
      </c>
      <c r="AV513" s="11">
        <v>-6.3068330000000001</v>
      </c>
      <c r="AW513" s="11">
        <v>2.1152440000000001</v>
      </c>
      <c r="AX513" s="11">
        <v>25.115463999999999</v>
      </c>
    </row>
    <row r="514" spans="21:50" x14ac:dyDescent="0.35">
      <c r="U514" s="11" t="s">
        <v>76</v>
      </c>
      <c r="V514" s="11">
        <v>714</v>
      </c>
      <c r="W514" s="11">
        <v>48.997293999999997</v>
      </c>
      <c r="X514" s="11">
        <v>46.003577999999997</v>
      </c>
      <c r="Y514" s="11">
        <v>2.993716</v>
      </c>
      <c r="Z514" s="18">
        <f t="shared" si="17"/>
        <v>6.1099619093250339E-2</v>
      </c>
      <c r="AA514" s="11">
        <v>6.1099620000000003</v>
      </c>
      <c r="AS514" s="11" t="s">
        <v>76</v>
      </c>
      <c r="AT514" s="11">
        <v>505</v>
      </c>
      <c r="AU514" s="11">
        <v>-9.8927479999999992</v>
      </c>
      <c r="AV514" s="11">
        <v>-10.729979</v>
      </c>
      <c r="AW514" s="11">
        <v>0.83723099999999995</v>
      </c>
      <c r="AX514" s="11">
        <v>8.4630790000000005</v>
      </c>
    </row>
    <row r="515" spans="21:50" x14ac:dyDescent="0.35">
      <c r="U515" s="11" t="s">
        <v>76</v>
      </c>
      <c r="V515" s="11">
        <v>716</v>
      </c>
      <c r="W515" s="11">
        <v>41.418585</v>
      </c>
      <c r="X515" s="11">
        <v>37.970967999999999</v>
      </c>
      <c r="Y515" s="11">
        <v>3.4476170000000002</v>
      </c>
      <c r="Z515" s="18">
        <f t="shared" si="17"/>
        <v>8.323840614062504E-2</v>
      </c>
      <c r="AA515" s="11">
        <v>8.3238400000000006</v>
      </c>
      <c r="AS515" s="11" t="s">
        <v>76</v>
      </c>
      <c r="AT515" s="11">
        <v>506</v>
      </c>
      <c r="AU515" s="11">
        <v>-2.0814550000000001</v>
      </c>
      <c r="AV515" s="11">
        <v>-2.6728360000000002</v>
      </c>
      <c r="AW515" s="11">
        <v>0.59138100000000005</v>
      </c>
      <c r="AX515" s="11">
        <v>28.411929000000001</v>
      </c>
    </row>
    <row r="516" spans="21:50" x14ac:dyDescent="0.35">
      <c r="U516" s="11" t="s">
        <v>76</v>
      </c>
      <c r="V516" s="11">
        <v>717</v>
      </c>
      <c r="W516" s="11">
        <v>-11.395823999999999</v>
      </c>
      <c r="X516" s="11">
        <v>-11.042735</v>
      </c>
      <c r="Y516" s="11">
        <v>0.35308899999999999</v>
      </c>
      <c r="Z516" s="18">
        <f t="shared" si="17"/>
        <v>3.0984069252034781E-2</v>
      </c>
      <c r="AA516" s="11">
        <v>3.0984039999999999</v>
      </c>
      <c r="AS516" s="11" t="s">
        <v>76</v>
      </c>
      <c r="AT516" s="11">
        <v>507</v>
      </c>
      <c r="AU516" s="11">
        <v>-18.253162</v>
      </c>
      <c r="AV516" s="11">
        <v>-18.244748999999999</v>
      </c>
      <c r="AW516" s="11">
        <v>8.4130000000000003E-3</v>
      </c>
      <c r="AX516" s="11">
        <v>4.6088999999999998E-2</v>
      </c>
    </row>
    <row r="517" spans="21:50" x14ac:dyDescent="0.35">
      <c r="U517" s="11" t="s">
        <v>76</v>
      </c>
      <c r="V517" s="11">
        <v>719</v>
      </c>
      <c r="W517" s="11">
        <v>-4.7453120000000002</v>
      </c>
      <c r="X517" s="11">
        <v>-6.8151380000000001</v>
      </c>
      <c r="Y517" s="11">
        <v>2.0698259999999999</v>
      </c>
      <c r="Z517" s="18">
        <f t="shared" si="17"/>
        <v>0.43618333209702542</v>
      </c>
      <c r="AA517" s="11">
        <v>43.618346000000003</v>
      </c>
      <c r="AS517" s="11" t="s">
        <v>83</v>
      </c>
      <c r="AT517" s="11">
        <v>508</v>
      </c>
      <c r="AU517" s="11">
        <v>-18.093872000000001</v>
      </c>
      <c r="AV517" s="11">
        <v>-16.801928</v>
      </c>
      <c r="AW517" s="11">
        <v>1.291944</v>
      </c>
      <c r="AX517" s="11">
        <v>7.1402320000000001</v>
      </c>
    </row>
    <row r="518" spans="21:50" x14ac:dyDescent="0.35">
      <c r="U518" s="11" t="s">
        <v>76</v>
      </c>
      <c r="V518" s="11">
        <v>720</v>
      </c>
      <c r="W518" s="11">
        <v>-6.498621</v>
      </c>
      <c r="X518" s="11">
        <v>-0.93403999999999998</v>
      </c>
      <c r="Y518" s="11">
        <v>5.5645810000000004</v>
      </c>
      <c r="Z518" s="18">
        <f t="shared" si="17"/>
        <v>0.85627104581110369</v>
      </c>
      <c r="AA518" s="11">
        <v>85.627109000000004</v>
      </c>
      <c r="AS518" s="11" t="s">
        <v>78</v>
      </c>
      <c r="AT518" s="11">
        <v>509</v>
      </c>
      <c r="AU518" s="11">
        <v>-4.5439670000000003</v>
      </c>
      <c r="AV518" s="11">
        <v>-3.8127879999999998</v>
      </c>
      <c r="AW518" s="11">
        <v>0.73117900000000002</v>
      </c>
      <c r="AX518" s="11">
        <v>16.091201000000002</v>
      </c>
    </row>
    <row r="519" spans="21:50" x14ac:dyDescent="0.35">
      <c r="U519" s="11" t="s">
        <v>76</v>
      </c>
      <c r="V519" s="11">
        <v>722</v>
      </c>
      <c r="W519" s="11">
        <v>15.520875</v>
      </c>
      <c r="X519" s="11">
        <v>16.765094000000001</v>
      </c>
      <c r="Y519" s="11">
        <v>1.244219</v>
      </c>
      <c r="Z519" s="18">
        <f t="shared" si="17"/>
        <v>8.0164230431596151E-2</v>
      </c>
      <c r="AA519" s="11">
        <v>8.0164249999999999</v>
      </c>
      <c r="AS519" s="11" t="s">
        <v>76</v>
      </c>
      <c r="AT519" s="11">
        <v>510</v>
      </c>
      <c r="AU519" s="11">
        <v>-15.257358999999999</v>
      </c>
      <c r="AV519" s="11">
        <v>-16.214980000000001</v>
      </c>
      <c r="AW519" s="11">
        <v>0.95762100000000006</v>
      </c>
      <c r="AX519" s="11">
        <v>6.2764499999999996</v>
      </c>
    </row>
    <row r="520" spans="21:50" x14ac:dyDescent="0.35">
      <c r="U520" s="11" t="s">
        <v>76</v>
      </c>
      <c r="V520" s="11">
        <v>723</v>
      </c>
      <c r="W520" s="11">
        <v>9.0961300000000005</v>
      </c>
      <c r="X520" s="11">
        <v>11.027844999999999</v>
      </c>
      <c r="Y520" s="11">
        <v>1.9317150000000001</v>
      </c>
      <c r="Z520" s="18">
        <f t="shared" si="17"/>
        <v>0.21236668781119003</v>
      </c>
      <c r="AA520" s="11">
        <v>21.236666</v>
      </c>
      <c r="AS520" s="11" t="s">
        <v>76</v>
      </c>
      <c r="AT520" s="11">
        <v>511</v>
      </c>
      <c r="AU520" s="11">
        <v>-1.448423</v>
      </c>
      <c r="AV520" s="11">
        <v>-8.5582259999999994</v>
      </c>
      <c r="AW520" s="11">
        <v>7.1098039999999996</v>
      </c>
      <c r="AX520" s="11" t="s">
        <v>77</v>
      </c>
    </row>
    <row r="521" spans="21:50" x14ac:dyDescent="0.35">
      <c r="U521" s="11" t="s">
        <v>76</v>
      </c>
      <c r="V521" s="11">
        <v>725</v>
      </c>
      <c r="W521" s="11">
        <v>-12.716108999999999</v>
      </c>
      <c r="X521" s="11">
        <v>-12.068242</v>
      </c>
      <c r="Y521" s="11">
        <v>0.64786699999999997</v>
      </c>
      <c r="Z521" s="18">
        <f t="shared" ref="Z521:Z584" si="18">ABS(Y521/W521)</f>
        <v>5.094852521317645E-2</v>
      </c>
      <c r="AA521" s="11">
        <v>5.094849</v>
      </c>
      <c r="AS521" s="11" t="s">
        <v>76</v>
      </c>
      <c r="AT521" s="11">
        <v>512</v>
      </c>
      <c r="AU521" s="11">
        <v>-2.0825960000000001</v>
      </c>
      <c r="AV521" s="11">
        <v>-0.28930899999999998</v>
      </c>
      <c r="AW521" s="11">
        <v>1.7932870000000001</v>
      </c>
      <c r="AX521" s="11">
        <v>86.108259000000004</v>
      </c>
    </row>
    <row r="522" spans="21:50" x14ac:dyDescent="0.35">
      <c r="U522" s="11" t="s">
        <v>76</v>
      </c>
      <c r="V522" s="11">
        <v>726</v>
      </c>
      <c r="W522" s="11">
        <v>1.7376339999999999</v>
      </c>
      <c r="X522" s="11">
        <v>0.64411499999999999</v>
      </c>
      <c r="Y522" s="11">
        <v>1.0935189999999999</v>
      </c>
      <c r="Z522" s="18">
        <f t="shared" si="18"/>
        <v>0.62931491902207248</v>
      </c>
      <c r="AA522" s="11">
        <v>62.931486</v>
      </c>
      <c r="AS522" s="11" t="s">
        <v>78</v>
      </c>
      <c r="AT522" s="11">
        <v>513</v>
      </c>
      <c r="AU522" s="11">
        <v>-14.882244999999999</v>
      </c>
      <c r="AV522" s="11">
        <v>-18.546081999999998</v>
      </c>
      <c r="AW522" s="11">
        <v>3.663837</v>
      </c>
      <c r="AX522" s="11">
        <v>24.618849000000001</v>
      </c>
    </row>
    <row r="523" spans="21:50" x14ac:dyDescent="0.35">
      <c r="U523" s="11" t="s">
        <v>76</v>
      </c>
      <c r="V523" s="11">
        <v>728</v>
      </c>
      <c r="W523" s="11">
        <v>-24.105212000000002</v>
      </c>
      <c r="X523" s="11">
        <v>-26.407594</v>
      </c>
      <c r="Y523" s="11">
        <v>2.3023820000000002</v>
      </c>
      <c r="Z523" s="18">
        <f t="shared" si="18"/>
        <v>9.55138664617428E-2</v>
      </c>
      <c r="AA523" s="11">
        <v>9.5513860000000008</v>
      </c>
      <c r="AS523" s="11" t="s">
        <v>76</v>
      </c>
      <c r="AT523" s="11">
        <v>514</v>
      </c>
      <c r="AU523" s="11">
        <v>-16.581772999999998</v>
      </c>
      <c r="AV523" s="11">
        <v>-16.222591000000001</v>
      </c>
      <c r="AW523" s="11">
        <v>0.359182</v>
      </c>
      <c r="AX523" s="11">
        <v>2.1661269999999999</v>
      </c>
    </row>
    <row r="524" spans="21:50" x14ac:dyDescent="0.35">
      <c r="U524" s="11" t="s">
        <v>76</v>
      </c>
      <c r="V524" s="11">
        <v>731</v>
      </c>
      <c r="W524" s="11">
        <v>-10.102693</v>
      </c>
      <c r="X524" s="11">
        <v>-10.076419</v>
      </c>
      <c r="Y524" s="11">
        <v>2.6273999999999999E-2</v>
      </c>
      <c r="Z524" s="18">
        <f t="shared" si="18"/>
        <v>2.6006927063902661E-3</v>
      </c>
      <c r="AA524" s="11">
        <v>0.26006699999999999</v>
      </c>
      <c r="AS524" s="11" t="s">
        <v>83</v>
      </c>
      <c r="AT524" s="11">
        <v>515</v>
      </c>
      <c r="AU524" s="11">
        <v>7.8956489999999997</v>
      </c>
      <c r="AV524" s="11">
        <v>3.4722759999999999</v>
      </c>
      <c r="AW524" s="11">
        <v>4.4233729999999998</v>
      </c>
      <c r="AX524" s="11">
        <v>56.022917999999997</v>
      </c>
    </row>
    <row r="525" spans="21:50" x14ac:dyDescent="0.35">
      <c r="U525" s="11" t="s">
        <v>76</v>
      </c>
      <c r="V525" s="11">
        <v>732</v>
      </c>
      <c r="W525" s="11">
        <v>39.852576999999997</v>
      </c>
      <c r="X525" s="11">
        <v>43.014648999999999</v>
      </c>
      <c r="Y525" s="11">
        <v>3.1620720000000002</v>
      </c>
      <c r="Z525" s="18">
        <f t="shared" si="18"/>
        <v>7.9344229107191744E-2</v>
      </c>
      <c r="AA525" s="11">
        <v>7.9344229999999998</v>
      </c>
      <c r="AS525" s="11" t="s">
        <v>76</v>
      </c>
      <c r="AT525" s="11">
        <v>516</v>
      </c>
      <c r="AU525" s="11">
        <v>-19.087947</v>
      </c>
      <c r="AV525" s="11">
        <v>-24.633047000000001</v>
      </c>
      <c r="AW525" s="11">
        <v>5.5450999999999997</v>
      </c>
      <c r="AX525" s="11">
        <v>29.050267999999999</v>
      </c>
    </row>
    <row r="526" spans="21:50" x14ac:dyDescent="0.35">
      <c r="U526" s="11" t="s">
        <v>76</v>
      </c>
      <c r="V526" s="11">
        <v>733</v>
      </c>
      <c r="W526" s="11">
        <v>-4.3792220000000004</v>
      </c>
      <c r="X526" s="11">
        <v>-3.5455269999999999</v>
      </c>
      <c r="Y526" s="11">
        <v>0.83369499999999996</v>
      </c>
      <c r="Z526" s="18">
        <f t="shared" si="18"/>
        <v>0.19037513969376293</v>
      </c>
      <c r="AA526" s="11">
        <v>19.037504999999999</v>
      </c>
      <c r="AS526" s="11" t="s">
        <v>76</v>
      </c>
      <c r="AT526" s="11">
        <v>517</v>
      </c>
      <c r="AU526" s="11">
        <v>7.4614279999999997</v>
      </c>
      <c r="AV526" s="11">
        <v>5.3381319999999999</v>
      </c>
      <c r="AW526" s="11">
        <v>2.1232959999999999</v>
      </c>
      <c r="AX526" s="11">
        <v>28.456966999999999</v>
      </c>
    </row>
    <row r="527" spans="21:50" x14ac:dyDescent="0.35">
      <c r="U527" s="11" t="s">
        <v>76</v>
      </c>
      <c r="V527" s="11">
        <v>734</v>
      </c>
      <c r="W527" s="11">
        <v>-10.189691</v>
      </c>
      <c r="X527" s="11">
        <v>-6.913767</v>
      </c>
      <c r="Y527" s="11">
        <v>3.2759239999999998</v>
      </c>
      <c r="Z527" s="18">
        <f t="shared" si="18"/>
        <v>0.32149394912956636</v>
      </c>
      <c r="AA527" s="11">
        <v>32.149397999999998</v>
      </c>
      <c r="AS527" s="11" t="s">
        <v>76</v>
      </c>
      <c r="AT527" s="11">
        <v>518</v>
      </c>
      <c r="AU527" s="11">
        <v>0.53184200000000004</v>
      </c>
      <c r="AV527" s="11">
        <v>2.671367</v>
      </c>
      <c r="AW527" s="11">
        <v>2.1395249999999999</v>
      </c>
      <c r="AX527" s="11" t="s">
        <v>77</v>
      </c>
    </row>
    <row r="528" spans="21:50" x14ac:dyDescent="0.35">
      <c r="U528" s="11" t="s">
        <v>76</v>
      </c>
      <c r="V528" s="11">
        <v>735</v>
      </c>
      <c r="W528" s="11">
        <v>1.8570139999999999</v>
      </c>
      <c r="X528" s="11">
        <v>4.2636940000000001</v>
      </c>
      <c r="Y528" s="11">
        <v>2.406679</v>
      </c>
      <c r="Z528" s="18">
        <f t="shared" si="18"/>
        <v>1.2959939989682361</v>
      </c>
      <c r="AA528" s="11" t="s">
        <v>77</v>
      </c>
      <c r="AS528" s="11" t="s">
        <v>78</v>
      </c>
      <c r="AT528" s="11">
        <v>519</v>
      </c>
      <c r="AU528" s="11">
        <v>0.91169999999999995</v>
      </c>
      <c r="AV528" s="11">
        <v>0.43272500000000003</v>
      </c>
      <c r="AW528" s="11">
        <v>0.47897499999999998</v>
      </c>
      <c r="AX528" s="11">
        <v>52.536498999999999</v>
      </c>
    </row>
    <row r="529" spans="21:50" x14ac:dyDescent="0.35">
      <c r="U529" s="11" t="s">
        <v>76</v>
      </c>
      <c r="V529" s="11">
        <v>737</v>
      </c>
      <c r="W529" s="11">
        <v>34.584670000000003</v>
      </c>
      <c r="X529" s="11">
        <v>32.026107000000003</v>
      </c>
      <c r="Y529" s="11">
        <v>2.5585629999999999</v>
      </c>
      <c r="Z529" s="18">
        <f t="shared" si="18"/>
        <v>7.397968521891346E-2</v>
      </c>
      <c r="AA529" s="11">
        <v>7.3979689999999998</v>
      </c>
      <c r="AS529" s="11" t="s">
        <v>83</v>
      </c>
      <c r="AT529" s="11">
        <v>520</v>
      </c>
      <c r="AU529" s="11">
        <v>-20.668949000000001</v>
      </c>
      <c r="AV529" s="11">
        <v>-21.853674000000002</v>
      </c>
      <c r="AW529" s="11">
        <v>1.184725</v>
      </c>
      <c r="AX529" s="11">
        <v>5.7319089999999999</v>
      </c>
    </row>
    <row r="530" spans="21:50" x14ac:dyDescent="0.35">
      <c r="U530" s="11" t="s">
        <v>76</v>
      </c>
      <c r="V530" s="11">
        <v>738</v>
      </c>
      <c r="W530" s="11">
        <v>-4.637715</v>
      </c>
      <c r="X530" s="11">
        <v>-6.3549889999999998</v>
      </c>
      <c r="Y530" s="11">
        <v>1.717274</v>
      </c>
      <c r="Z530" s="18">
        <f t="shared" si="18"/>
        <v>0.37028450433025745</v>
      </c>
      <c r="AA530" s="11">
        <v>37.028449999999999</v>
      </c>
      <c r="AS530" s="11" t="s">
        <v>76</v>
      </c>
      <c r="AT530" s="11">
        <v>521</v>
      </c>
      <c r="AU530" s="11">
        <v>-19.988782</v>
      </c>
      <c r="AV530" s="11">
        <v>-16.588829</v>
      </c>
      <c r="AW530" s="11">
        <v>3.399953</v>
      </c>
      <c r="AX530" s="11">
        <v>17.009305999999999</v>
      </c>
    </row>
    <row r="531" spans="21:50" x14ac:dyDescent="0.35">
      <c r="U531" s="11" t="s">
        <v>76</v>
      </c>
      <c r="V531" s="11">
        <v>741</v>
      </c>
      <c r="W531" s="11">
        <v>-12.803478</v>
      </c>
      <c r="X531" s="11">
        <v>-11.981418</v>
      </c>
      <c r="Y531" s="11">
        <v>0.82206000000000001</v>
      </c>
      <c r="Z531" s="18">
        <f t="shared" si="18"/>
        <v>6.4205991528239442E-2</v>
      </c>
      <c r="AA531" s="11">
        <v>6.4205969999999999</v>
      </c>
      <c r="AS531" s="11" t="s">
        <v>76</v>
      </c>
      <c r="AT531" s="11">
        <v>522</v>
      </c>
      <c r="AU531" s="11">
        <v>-11.412872</v>
      </c>
      <c r="AV531" s="11">
        <v>-11.941376999999999</v>
      </c>
      <c r="AW531" s="11">
        <v>0.528505</v>
      </c>
      <c r="AX531" s="11">
        <v>4.6307770000000001</v>
      </c>
    </row>
    <row r="532" spans="21:50" x14ac:dyDescent="0.35">
      <c r="U532" s="11" t="s">
        <v>76</v>
      </c>
      <c r="V532" s="11">
        <v>743</v>
      </c>
      <c r="W532" s="11">
        <v>-14.174966</v>
      </c>
      <c r="X532" s="11">
        <v>-11.926435</v>
      </c>
      <c r="Y532" s="11">
        <v>2.2485309999999998</v>
      </c>
      <c r="Z532" s="18">
        <f t="shared" si="18"/>
        <v>0.15862690605395455</v>
      </c>
      <c r="AA532" s="11">
        <v>15.862691</v>
      </c>
      <c r="AS532" s="11" t="s">
        <v>76</v>
      </c>
      <c r="AT532" s="11">
        <v>523</v>
      </c>
      <c r="AU532" s="11">
        <v>24.629507</v>
      </c>
      <c r="AV532" s="11">
        <v>28.894113000000001</v>
      </c>
      <c r="AW532" s="11">
        <v>4.2646059999999997</v>
      </c>
      <c r="AX532" s="11">
        <v>17.315026</v>
      </c>
    </row>
    <row r="533" spans="21:50" x14ac:dyDescent="0.35">
      <c r="U533" s="11" t="s">
        <v>76</v>
      </c>
      <c r="V533" s="11">
        <v>744</v>
      </c>
      <c r="W533" s="11">
        <v>1.216045</v>
      </c>
      <c r="X533" s="11">
        <v>0.67039599999999999</v>
      </c>
      <c r="Y533" s="11">
        <v>0.54564900000000005</v>
      </c>
      <c r="Z533" s="18">
        <f t="shared" si="18"/>
        <v>0.44870790143456862</v>
      </c>
      <c r="AA533" s="11">
        <v>44.870795999999999</v>
      </c>
      <c r="AS533" s="11" t="s">
        <v>76</v>
      </c>
      <c r="AT533" s="11">
        <v>524</v>
      </c>
      <c r="AU533" s="11">
        <v>23.187215999999999</v>
      </c>
      <c r="AV533" s="11">
        <v>19.771533000000002</v>
      </c>
      <c r="AW533" s="11">
        <v>3.415683</v>
      </c>
      <c r="AX533" s="11">
        <v>14.730888</v>
      </c>
    </row>
    <row r="534" spans="21:50" x14ac:dyDescent="0.35">
      <c r="U534" s="11" t="s">
        <v>76</v>
      </c>
      <c r="V534" s="11">
        <v>745</v>
      </c>
      <c r="W534" s="11">
        <v>32.245919999999998</v>
      </c>
      <c r="X534" s="11">
        <v>27.495304999999998</v>
      </c>
      <c r="Y534" s="11">
        <v>4.7506149999999998</v>
      </c>
      <c r="Z534" s="18">
        <f t="shared" si="18"/>
        <v>0.14732452973895613</v>
      </c>
      <c r="AA534" s="11">
        <v>14.732454000000001</v>
      </c>
      <c r="AS534" s="11" t="s">
        <v>76</v>
      </c>
      <c r="AT534" s="11">
        <v>525</v>
      </c>
      <c r="AU534" s="11">
        <v>-6.9390489999999998</v>
      </c>
      <c r="AV534" s="11">
        <v>-10.801854000000001</v>
      </c>
      <c r="AW534" s="11">
        <v>3.8628049999999998</v>
      </c>
      <c r="AX534" s="11">
        <v>55.667645</v>
      </c>
    </row>
    <row r="535" spans="21:50" x14ac:dyDescent="0.35">
      <c r="U535" s="11" t="s">
        <v>76</v>
      </c>
      <c r="V535" s="11">
        <v>748</v>
      </c>
      <c r="W535" s="11">
        <v>-15.56762</v>
      </c>
      <c r="X535" s="11">
        <v>-17.895598</v>
      </c>
      <c r="Y535" s="11">
        <v>2.3279779999999999</v>
      </c>
      <c r="Z535" s="18">
        <f t="shared" si="18"/>
        <v>0.14953974981403709</v>
      </c>
      <c r="AA535" s="11">
        <v>14.953975</v>
      </c>
      <c r="AS535" s="11" t="s">
        <v>76</v>
      </c>
      <c r="AT535" s="11">
        <v>526</v>
      </c>
      <c r="AU535" s="11">
        <v>39.558674000000003</v>
      </c>
      <c r="AV535" s="11">
        <v>41.399469000000003</v>
      </c>
      <c r="AW535" s="11">
        <v>1.840795</v>
      </c>
      <c r="AX535" s="11">
        <v>4.6533290000000003</v>
      </c>
    </row>
    <row r="536" spans="21:50" x14ac:dyDescent="0.35">
      <c r="U536" s="11" t="s">
        <v>76</v>
      </c>
      <c r="V536" s="11">
        <v>749</v>
      </c>
      <c r="W536" s="11">
        <v>-1.7510049999999999</v>
      </c>
      <c r="X536" s="11">
        <v>-6.8923880000000004</v>
      </c>
      <c r="Y536" s="11">
        <v>5.1413820000000001</v>
      </c>
      <c r="Z536" s="18">
        <f t="shared" si="18"/>
        <v>2.9362463271092887</v>
      </c>
      <c r="AA536" s="11" t="s">
        <v>77</v>
      </c>
      <c r="AS536" s="11" t="s">
        <v>76</v>
      </c>
      <c r="AT536" s="11">
        <v>527</v>
      </c>
      <c r="AU536" s="11">
        <v>-22.455894000000001</v>
      </c>
      <c r="AV536" s="11">
        <v>-21.717693000000001</v>
      </c>
      <c r="AW536" s="11">
        <v>0.738201</v>
      </c>
      <c r="AX536" s="11">
        <v>3.287337</v>
      </c>
    </row>
    <row r="537" spans="21:50" x14ac:dyDescent="0.35">
      <c r="U537" s="11" t="s">
        <v>76</v>
      </c>
      <c r="V537" s="11">
        <v>750</v>
      </c>
      <c r="W537" s="11">
        <v>-9.7752890000000008</v>
      </c>
      <c r="X537" s="11">
        <v>-15.155388</v>
      </c>
      <c r="Y537" s="11">
        <v>5.3800990000000004</v>
      </c>
      <c r="Z537" s="18">
        <f t="shared" si="18"/>
        <v>0.5503774875607258</v>
      </c>
      <c r="AA537" s="11">
        <v>55.037750000000003</v>
      </c>
      <c r="AS537" s="11" t="s">
        <v>76</v>
      </c>
      <c r="AT537" s="11">
        <v>528</v>
      </c>
      <c r="AU537" s="11">
        <v>3.0874470000000001</v>
      </c>
      <c r="AV537" s="11">
        <v>0.124177</v>
      </c>
      <c r="AW537" s="11">
        <v>2.9632710000000002</v>
      </c>
      <c r="AX537" s="11">
        <v>95.978008000000003</v>
      </c>
    </row>
    <row r="538" spans="21:50" x14ac:dyDescent="0.35">
      <c r="U538" s="11" t="s">
        <v>76</v>
      </c>
      <c r="V538" s="11">
        <v>751</v>
      </c>
      <c r="W538" s="11">
        <v>-19.718264999999999</v>
      </c>
      <c r="X538" s="11">
        <v>-17.567678999999998</v>
      </c>
      <c r="Y538" s="11">
        <v>2.1505860000000001</v>
      </c>
      <c r="Z538" s="18">
        <f t="shared" si="18"/>
        <v>0.1090656809815671</v>
      </c>
      <c r="AA538" s="11">
        <v>10.90657</v>
      </c>
      <c r="AS538" s="11" t="s">
        <v>83</v>
      </c>
      <c r="AT538" s="11">
        <v>529</v>
      </c>
      <c r="AU538" s="11">
        <v>1.820098</v>
      </c>
      <c r="AV538" s="11">
        <v>1.0255829999999999</v>
      </c>
      <c r="AW538" s="11">
        <v>0.79451499999999997</v>
      </c>
      <c r="AX538" s="11">
        <v>43.652307</v>
      </c>
    </row>
    <row r="539" spans="21:50" x14ac:dyDescent="0.35">
      <c r="U539" s="11" t="s">
        <v>76</v>
      </c>
      <c r="V539" s="11">
        <v>752</v>
      </c>
      <c r="W539" s="11">
        <v>11.028451</v>
      </c>
      <c r="X539" s="11">
        <v>10.325272</v>
      </c>
      <c r="Y539" s="11">
        <v>0.703179</v>
      </c>
      <c r="Z539" s="18">
        <f t="shared" si="18"/>
        <v>6.3760450130303875E-2</v>
      </c>
      <c r="AA539" s="11">
        <v>6.3760430000000001</v>
      </c>
      <c r="AS539" s="11" t="s">
        <v>78</v>
      </c>
      <c r="AT539" s="11">
        <v>530</v>
      </c>
      <c r="AU539" s="11">
        <v>33.551661000000003</v>
      </c>
      <c r="AV539" s="11">
        <v>38.800131999999998</v>
      </c>
      <c r="AW539" s="11">
        <v>5.2484710000000003</v>
      </c>
      <c r="AX539" s="11">
        <v>15.642954</v>
      </c>
    </row>
    <row r="540" spans="21:50" x14ac:dyDescent="0.35">
      <c r="U540" s="11" t="s">
        <v>76</v>
      </c>
      <c r="V540" s="11">
        <v>755</v>
      </c>
      <c r="W540" s="11">
        <v>-10.221741</v>
      </c>
      <c r="X540" s="11">
        <v>-8.1856950000000008</v>
      </c>
      <c r="Y540" s="11">
        <v>2.0360459999999998</v>
      </c>
      <c r="Z540" s="18">
        <f t="shared" si="18"/>
        <v>0.19918779002520215</v>
      </c>
      <c r="AA540" s="11">
        <v>19.918776999999999</v>
      </c>
      <c r="AS540" s="11" t="s">
        <v>76</v>
      </c>
      <c r="AT540" s="11">
        <v>531</v>
      </c>
      <c r="AU540" s="11">
        <v>-4.7652159999999997</v>
      </c>
      <c r="AV540" s="11">
        <v>-6.765911</v>
      </c>
      <c r="AW540" s="11">
        <v>2.000696</v>
      </c>
      <c r="AX540" s="11">
        <v>41.985419999999998</v>
      </c>
    </row>
    <row r="541" spans="21:50" x14ac:dyDescent="0.35">
      <c r="U541" s="11" t="s">
        <v>76</v>
      </c>
      <c r="V541" s="11">
        <v>756</v>
      </c>
      <c r="W541" s="11">
        <v>-5.257695</v>
      </c>
      <c r="X541" s="11">
        <v>-5.7840579999999999</v>
      </c>
      <c r="Y541" s="11">
        <v>0.52636400000000005</v>
      </c>
      <c r="Z541" s="18">
        <f t="shared" si="18"/>
        <v>0.10011307236345966</v>
      </c>
      <c r="AA541" s="11">
        <v>10.011301</v>
      </c>
      <c r="AS541" s="11" t="s">
        <v>76</v>
      </c>
      <c r="AT541" s="11">
        <v>532</v>
      </c>
      <c r="AU541" s="11">
        <v>-0.89905000000000002</v>
      </c>
      <c r="AV541" s="11">
        <v>2.0333939999999999</v>
      </c>
      <c r="AW541" s="11">
        <v>2.9324439999999998</v>
      </c>
      <c r="AX541" s="11" t="s">
        <v>77</v>
      </c>
    </row>
    <row r="542" spans="21:50" x14ac:dyDescent="0.35">
      <c r="U542" s="11" t="s">
        <v>76</v>
      </c>
      <c r="V542" s="11">
        <v>757</v>
      </c>
      <c r="W542" s="11">
        <v>-11.286854</v>
      </c>
      <c r="X542" s="11">
        <v>-11.401726</v>
      </c>
      <c r="Y542" s="11">
        <v>0.114872</v>
      </c>
      <c r="Z542" s="18">
        <f t="shared" si="18"/>
        <v>1.0177503846510285E-2</v>
      </c>
      <c r="AA542" s="11">
        <v>1.0177529999999999</v>
      </c>
      <c r="AS542" s="11" t="s">
        <v>76</v>
      </c>
      <c r="AT542" s="11">
        <v>533</v>
      </c>
      <c r="AU542" s="11">
        <v>-12.289229000000001</v>
      </c>
      <c r="AV542" s="11">
        <v>-17.318349999999999</v>
      </c>
      <c r="AW542" s="11">
        <v>5.029121</v>
      </c>
      <c r="AX542" s="11">
        <v>40.922997000000002</v>
      </c>
    </row>
    <row r="543" spans="21:50" x14ac:dyDescent="0.35">
      <c r="U543" s="11" t="s">
        <v>76</v>
      </c>
      <c r="V543" s="11">
        <v>758</v>
      </c>
      <c r="W543" s="11">
        <v>-5.959041</v>
      </c>
      <c r="X543" s="11">
        <v>-6.8831860000000002</v>
      </c>
      <c r="Y543" s="11">
        <v>0.92414499999999999</v>
      </c>
      <c r="Z543" s="18">
        <f t="shared" si="18"/>
        <v>0.15508283967168543</v>
      </c>
      <c r="AA543" s="11">
        <v>15.508292000000001</v>
      </c>
      <c r="AS543" s="11" t="s">
        <v>76</v>
      </c>
      <c r="AT543" s="11">
        <v>534</v>
      </c>
      <c r="AU543" s="11">
        <v>0.67710800000000004</v>
      </c>
      <c r="AV543" s="11">
        <v>0.64747699999999997</v>
      </c>
      <c r="AW543" s="11">
        <v>2.9631000000000001E-2</v>
      </c>
      <c r="AX543" s="11">
        <v>4.3761510000000001</v>
      </c>
    </row>
    <row r="544" spans="21:50" x14ac:dyDescent="0.35">
      <c r="U544" s="11" t="s">
        <v>76</v>
      </c>
      <c r="V544" s="11">
        <v>759</v>
      </c>
      <c r="W544" s="11">
        <v>-0.15624099999999999</v>
      </c>
      <c r="X544" s="11">
        <v>-3.3903089999999998</v>
      </c>
      <c r="Y544" s="11">
        <v>3.234067</v>
      </c>
      <c r="Z544" s="18">
        <f t="shared" si="18"/>
        <v>20.699221075133931</v>
      </c>
      <c r="AA544" s="11" t="s">
        <v>77</v>
      </c>
      <c r="AS544" s="11" t="s">
        <v>76</v>
      </c>
      <c r="AT544" s="11">
        <v>535</v>
      </c>
      <c r="AU544" s="11">
        <v>-5.721749</v>
      </c>
      <c r="AV544" s="11">
        <v>-6.2937190000000003</v>
      </c>
      <c r="AW544" s="11">
        <v>0.57196999999999998</v>
      </c>
      <c r="AX544" s="11">
        <v>9.9964139999999997</v>
      </c>
    </row>
    <row r="545" spans="21:50" x14ac:dyDescent="0.35">
      <c r="U545" s="11" t="s">
        <v>76</v>
      </c>
      <c r="V545" s="11">
        <v>760</v>
      </c>
      <c r="W545" s="11">
        <v>-11.539306</v>
      </c>
      <c r="X545" s="11">
        <v>-12.087729</v>
      </c>
      <c r="Y545" s="11">
        <v>0.54842299999999999</v>
      </c>
      <c r="Z545" s="18">
        <f t="shared" si="18"/>
        <v>4.7526515026120292E-2</v>
      </c>
      <c r="AA545" s="11">
        <v>4.75265</v>
      </c>
      <c r="AS545" s="11" t="s">
        <v>83</v>
      </c>
      <c r="AT545" s="11">
        <v>536</v>
      </c>
      <c r="AU545" s="11">
        <v>2.8720720000000002</v>
      </c>
      <c r="AV545" s="11">
        <v>5.6318910000000004</v>
      </c>
      <c r="AW545" s="11">
        <v>2.7598189999999998</v>
      </c>
      <c r="AX545" s="11">
        <v>96.091581000000005</v>
      </c>
    </row>
    <row r="546" spans="21:50" x14ac:dyDescent="0.35">
      <c r="U546" s="11" t="s">
        <v>76</v>
      </c>
      <c r="V546" s="11">
        <v>761</v>
      </c>
      <c r="W546" s="11">
        <v>-11.10754</v>
      </c>
      <c r="X546" s="11">
        <v>-10.535009000000001</v>
      </c>
      <c r="Y546" s="11">
        <v>0.57253100000000001</v>
      </c>
      <c r="Z546" s="18">
        <f t="shared" si="18"/>
        <v>5.1544356356132859E-2</v>
      </c>
      <c r="AA546" s="11">
        <v>5.1544340000000002</v>
      </c>
      <c r="AS546" s="11" t="s">
        <v>76</v>
      </c>
      <c r="AT546" s="11">
        <v>537</v>
      </c>
      <c r="AU546" s="11">
        <v>-7.8161579999999997</v>
      </c>
      <c r="AV546" s="11">
        <v>-9.3940249999999992</v>
      </c>
      <c r="AW546" s="11">
        <v>1.5778669999999999</v>
      </c>
      <c r="AX546" s="11">
        <v>20.187246999999999</v>
      </c>
    </row>
    <row r="547" spans="21:50" x14ac:dyDescent="0.35">
      <c r="U547" s="11" t="s">
        <v>76</v>
      </c>
      <c r="V547" s="11">
        <v>762</v>
      </c>
      <c r="W547" s="11">
        <v>-21.895123999999999</v>
      </c>
      <c r="X547" s="11">
        <v>-19.306108999999999</v>
      </c>
      <c r="Y547" s="11">
        <v>2.5890149999999998</v>
      </c>
      <c r="Z547" s="18">
        <f t="shared" si="18"/>
        <v>0.11824619033899968</v>
      </c>
      <c r="AA547" s="11">
        <v>11.824619</v>
      </c>
      <c r="AS547" s="11" t="s">
        <v>78</v>
      </c>
      <c r="AT547" s="11">
        <v>538</v>
      </c>
      <c r="AU547" s="11">
        <v>-2.8061069999999999</v>
      </c>
      <c r="AV547" s="11">
        <v>0.18862699999999999</v>
      </c>
      <c r="AW547" s="11">
        <v>2.9947339999999998</v>
      </c>
      <c r="AX547" s="11" t="s">
        <v>77</v>
      </c>
    </row>
    <row r="548" spans="21:50" x14ac:dyDescent="0.35">
      <c r="U548" s="11" t="s">
        <v>76</v>
      </c>
      <c r="V548" s="11">
        <v>765</v>
      </c>
      <c r="W548" s="11">
        <v>-17.038761999999998</v>
      </c>
      <c r="X548" s="11">
        <v>-15.49686</v>
      </c>
      <c r="Y548" s="11">
        <v>1.5419020000000001</v>
      </c>
      <c r="Z548" s="18">
        <f t="shared" si="18"/>
        <v>9.049378117964206E-2</v>
      </c>
      <c r="AA548" s="11">
        <v>9.0493799999999993</v>
      </c>
      <c r="AS548" s="11" t="s">
        <v>76</v>
      </c>
      <c r="AT548" s="11">
        <v>539</v>
      </c>
      <c r="AU548" s="11">
        <v>-6.9894800000000004</v>
      </c>
      <c r="AV548" s="11">
        <v>-5.3533030000000004</v>
      </c>
      <c r="AW548" s="11">
        <v>1.636177</v>
      </c>
      <c r="AX548" s="11">
        <v>23.409139</v>
      </c>
    </row>
    <row r="549" spans="21:50" x14ac:dyDescent="0.35">
      <c r="U549" s="11" t="s">
        <v>76</v>
      </c>
      <c r="V549" s="11">
        <v>768</v>
      </c>
      <c r="W549" s="11">
        <v>5.8172030000000001</v>
      </c>
      <c r="X549" s="11">
        <v>0.86207</v>
      </c>
      <c r="Y549" s="11">
        <v>4.955133</v>
      </c>
      <c r="Z549" s="18">
        <f t="shared" si="18"/>
        <v>0.85180678755752548</v>
      </c>
      <c r="AA549" s="11">
        <v>85.180684999999997</v>
      </c>
      <c r="AS549" s="11" t="s">
        <v>76</v>
      </c>
      <c r="AT549" s="11">
        <v>540</v>
      </c>
      <c r="AU549" s="11">
        <v>-18.063220000000001</v>
      </c>
      <c r="AV549" s="11">
        <v>-18.144497000000001</v>
      </c>
      <c r="AW549" s="11">
        <v>8.1277000000000002E-2</v>
      </c>
      <c r="AX549" s="11">
        <v>0.449961</v>
      </c>
    </row>
    <row r="550" spans="21:50" x14ac:dyDescent="0.35">
      <c r="U550" s="11" t="s">
        <v>76</v>
      </c>
      <c r="V550" s="11">
        <v>769</v>
      </c>
      <c r="W550" s="11">
        <v>-18.837057999999999</v>
      </c>
      <c r="X550" s="11">
        <v>-19.409956999999999</v>
      </c>
      <c r="Y550" s="11">
        <v>0.57289900000000005</v>
      </c>
      <c r="Z550" s="18">
        <f t="shared" si="18"/>
        <v>3.0413401073564675E-2</v>
      </c>
      <c r="AA550" s="11">
        <v>3.0413380000000001</v>
      </c>
      <c r="AS550" s="11" t="s">
        <v>76</v>
      </c>
      <c r="AT550" s="11">
        <v>541</v>
      </c>
      <c r="AU550" s="11">
        <v>-24.021114000000001</v>
      </c>
      <c r="AV550" s="11">
        <v>-24.205670999999999</v>
      </c>
      <c r="AW550" s="11">
        <v>0.184557</v>
      </c>
      <c r="AX550" s="11">
        <v>0.76831199999999999</v>
      </c>
    </row>
    <row r="551" spans="21:50" x14ac:dyDescent="0.35">
      <c r="U551" s="11" t="s">
        <v>76</v>
      </c>
      <c r="V551" s="11">
        <v>771</v>
      </c>
      <c r="W551" s="11">
        <v>-15.474961</v>
      </c>
      <c r="X551" s="11">
        <v>-11.888140999999999</v>
      </c>
      <c r="Y551" s="11">
        <v>3.5868199999999999</v>
      </c>
      <c r="Z551" s="18">
        <f t="shared" si="18"/>
        <v>0.2317821673347028</v>
      </c>
      <c r="AA551" s="11">
        <v>23.178215999999999</v>
      </c>
      <c r="AS551" s="11" t="s">
        <v>76</v>
      </c>
      <c r="AT551" s="11">
        <v>542</v>
      </c>
      <c r="AU551" s="11">
        <v>30.869603999999999</v>
      </c>
      <c r="AV551" s="11">
        <v>33.049964000000003</v>
      </c>
      <c r="AW551" s="11">
        <v>2.1803599999999999</v>
      </c>
      <c r="AX551" s="11">
        <v>7.063129</v>
      </c>
    </row>
    <row r="552" spans="21:50" x14ac:dyDescent="0.35">
      <c r="U552" s="11" t="s">
        <v>76</v>
      </c>
      <c r="V552" s="11">
        <v>772</v>
      </c>
      <c r="W552" s="11">
        <v>-25.116714999999999</v>
      </c>
      <c r="X552" s="11">
        <v>-24.545362000000001</v>
      </c>
      <c r="Y552" s="11">
        <v>0.571353</v>
      </c>
      <c r="Z552" s="18">
        <f t="shared" si="18"/>
        <v>2.2747919065052895E-2</v>
      </c>
      <c r="AA552" s="11">
        <v>2.2747920000000001</v>
      </c>
      <c r="AS552" s="11" t="s">
        <v>83</v>
      </c>
      <c r="AT552" s="11">
        <v>543</v>
      </c>
      <c r="AU552" s="11">
        <v>-1.95065</v>
      </c>
      <c r="AV552" s="11">
        <v>-4.3977950000000003</v>
      </c>
      <c r="AW552" s="11">
        <v>2.4471449999999999</v>
      </c>
      <c r="AX552" s="11" t="s">
        <v>77</v>
      </c>
    </row>
    <row r="553" spans="21:50" x14ac:dyDescent="0.35">
      <c r="U553" s="11" t="s">
        <v>76</v>
      </c>
      <c r="V553" s="11">
        <v>773</v>
      </c>
      <c r="W553" s="11">
        <v>13.397643</v>
      </c>
      <c r="X553" s="11">
        <v>13.071966</v>
      </c>
      <c r="Y553" s="11">
        <v>0.32567699999999999</v>
      </c>
      <c r="Z553" s="18">
        <f t="shared" si="18"/>
        <v>2.4308529492836909E-2</v>
      </c>
      <c r="AA553" s="11">
        <v>2.43085</v>
      </c>
      <c r="AS553" s="11" t="s">
        <v>78</v>
      </c>
      <c r="AT553" s="11">
        <v>544</v>
      </c>
      <c r="AU553" s="11">
        <v>-10.459237999999999</v>
      </c>
      <c r="AV553" s="11">
        <v>-8.7657229999999995</v>
      </c>
      <c r="AW553" s="11">
        <v>1.6935150000000001</v>
      </c>
      <c r="AX553" s="11">
        <v>16.191568</v>
      </c>
    </row>
    <row r="554" spans="21:50" x14ac:dyDescent="0.35">
      <c r="U554" s="11" t="s">
        <v>76</v>
      </c>
      <c r="V554" s="11">
        <v>774</v>
      </c>
      <c r="W554" s="11">
        <v>5.5394670000000001</v>
      </c>
      <c r="X554" s="11">
        <v>5.5174459999999996</v>
      </c>
      <c r="Y554" s="11">
        <v>2.2020999999999999E-2</v>
      </c>
      <c r="Z554" s="18">
        <f t="shared" si="18"/>
        <v>3.9752922077160129E-3</v>
      </c>
      <c r="AA554" s="11">
        <v>0.39753100000000002</v>
      </c>
      <c r="AS554" s="11" t="s">
        <v>76</v>
      </c>
      <c r="AT554" s="11">
        <v>545</v>
      </c>
      <c r="AU554" s="11">
        <v>29.220728999999999</v>
      </c>
      <c r="AV554" s="11">
        <v>31.202546999999999</v>
      </c>
      <c r="AW554" s="11">
        <v>1.9818180000000001</v>
      </c>
      <c r="AX554" s="11">
        <v>6.7822329999999997</v>
      </c>
    </row>
    <row r="555" spans="21:50" x14ac:dyDescent="0.35">
      <c r="U555" s="11" t="s">
        <v>76</v>
      </c>
      <c r="V555" s="11">
        <v>776</v>
      </c>
      <c r="W555" s="11">
        <v>-7.6970090000000004</v>
      </c>
      <c r="X555" s="11">
        <v>-8.3672090000000008</v>
      </c>
      <c r="Y555" s="11">
        <v>0.67020000000000002</v>
      </c>
      <c r="Z555" s="18">
        <f t="shared" si="18"/>
        <v>8.7072783726769701E-2</v>
      </c>
      <c r="AA555" s="11">
        <v>8.7072839999999996</v>
      </c>
      <c r="AS555" s="11" t="s">
        <v>76</v>
      </c>
      <c r="AT555" s="11">
        <v>546</v>
      </c>
      <c r="AU555" s="11">
        <v>-2.881211</v>
      </c>
      <c r="AV555" s="11">
        <v>-2.7332939999999999</v>
      </c>
      <c r="AW555" s="11">
        <v>0.14791799999999999</v>
      </c>
      <c r="AX555" s="11">
        <v>5.1338670000000004</v>
      </c>
    </row>
    <row r="556" spans="21:50" x14ac:dyDescent="0.35">
      <c r="U556" s="11" t="s">
        <v>76</v>
      </c>
      <c r="V556" s="11">
        <v>777</v>
      </c>
      <c r="W556" s="11">
        <v>-3.0578340000000002</v>
      </c>
      <c r="X556" s="11">
        <v>-3.542106</v>
      </c>
      <c r="Y556" s="11">
        <v>0.48427199999999998</v>
      </c>
      <c r="Z556" s="18">
        <f t="shared" si="18"/>
        <v>0.15837092530202751</v>
      </c>
      <c r="AA556" s="11">
        <v>15.837088</v>
      </c>
      <c r="AS556" s="11" t="s">
        <v>76</v>
      </c>
      <c r="AT556" s="11">
        <v>547</v>
      </c>
      <c r="AU556" s="11">
        <v>-8.2496209999999994</v>
      </c>
      <c r="AV556" s="11">
        <v>-9.9098839999999999</v>
      </c>
      <c r="AW556" s="11">
        <v>1.660264</v>
      </c>
      <c r="AX556" s="11">
        <v>20.125333999999999</v>
      </c>
    </row>
    <row r="557" spans="21:50" x14ac:dyDescent="0.35">
      <c r="U557" s="11" t="s">
        <v>76</v>
      </c>
      <c r="V557" s="11">
        <v>778</v>
      </c>
      <c r="W557" s="11">
        <v>-5.6808529999999999</v>
      </c>
      <c r="X557" s="11">
        <v>-6.4092169999999999</v>
      </c>
      <c r="Y557" s="11">
        <v>0.72836400000000001</v>
      </c>
      <c r="Z557" s="18">
        <f t="shared" si="18"/>
        <v>0.12821384394209814</v>
      </c>
      <c r="AA557" s="11">
        <v>12.821381000000001</v>
      </c>
      <c r="AS557" s="11" t="s">
        <v>76</v>
      </c>
      <c r="AT557" s="11">
        <v>548</v>
      </c>
      <c r="AU557" s="11">
        <v>8.7508800000000004</v>
      </c>
      <c r="AV557" s="11">
        <v>6.625623</v>
      </c>
      <c r="AW557" s="11">
        <v>2.125257</v>
      </c>
      <c r="AX557" s="11">
        <v>24.286210000000001</v>
      </c>
    </row>
    <row r="558" spans="21:50" x14ac:dyDescent="0.35">
      <c r="U558" s="11" t="s">
        <v>76</v>
      </c>
      <c r="V558" s="11">
        <v>781</v>
      </c>
      <c r="W558" s="11">
        <v>11.558484</v>
      </c>
      <c r="X558" s="11">
        <v>9.9666519999999998</v>
      </c>
      <c r="Y558" s="11">
        <v>1.5918319999999999</v>
      </c>
      <c r="Z558" s="18">
        <f t="shared" si="18"/>
        <v>0.13771979093452047</v>
      </c>
      <c r="AA558" s="11">
        <v>13.771983000000001</v>
      </c>
      <c r="AS558" s="11" t="s">
        <v>83</v>
      </c>
      <c r="AT558" s="11">
        <v>549</v>
      </c>
      <c r="AU558" s="11">
        <v>8.9912609999999997</v>
      </c>
      <c r="AV558" s="11">
        <v>-0.42121999999999998</v>
      </c>
      <c r="AW558" s="11">
        <v>9.4124820000000007</v>
      </c>
      <c r="AX558" s="11" t="s">
        <v>77</v>
      </c>
    </row>
    <row r="559" spans="21:50" x14ac:dyDescent="0.35">
      <c r="U559" s="11" t="s">
        <v>76</v>
      </c>
      <c r="V559" s="11">
        <v>782</v>
      </c>
      <c r="W559" s="11">
        <v>-19.422274000000002</v>
      </c>
      <c r="X559" s="11">
        <v>-18.933233000000001</v>
      </c>
      <c r="Y559" s="11">
        <v>0.489041</v>
      </c>
      <c r="Z559" s="18">
        <f t="shared" si="18"/>
        <v>2.5179389395906988E-2</v>
      </c>
      <c r="AA559" s="11">
        <v>2.5179369999999999</v>
      </c>
      <c r="AS559" s="11" t="s">
        <v>78</v>
      </c>
      <c r="AT559" s="11">
        <v>550</v>
      </c>
      <c r="AU559" s="11">
        <v>-13.967108</v>
      </c>
      <c r="AV559" s="11">
        <v>-15.552680000000001</v>
      </c>
      <c r="AW559" s="11">
        <v>1.585572</v>
      </c>
      <c r="AX559" s="11">
        <v>11.352182000000001</v>
      </c>
    </row>
    <row r="560" spans="21:50" x14ac:dyDescent="0.35">
      <c r="U560" s="11" t="s">
        <v>76</v>
      </c>
      <c r="V560" s="11">
        <v>783</v>
      </c>
      <c r="W560" s="11">
        <v>-8.6999929999999992</v>
      </c>
      <c r="X560" s="11">
        <v>-9.5332249999999998</v>
      </c>
      <c r="Y560" s="11">
        <v>0.833233</v>
      </c>
      <c r="Z560" s="18">
        <f t="shared" si="18"/>
        <v>9.5773985105505263E-2</v>
      </c>
      <c r="AA560" s="11">
        <v>9.577394</v>
      </c>
      <c r="AS560" s="11" t="s">
        <v>76</v>
      </c>
      <c r="AT560" s="11">
        <v>551</v>
      </c>
      <c r="AU560" s="11">
        <v>-14.447433999999999</v>
      </c>
      <c r="AV560" s="11">
        <v>-12.903511</v>
      </c>
      <c r="AW560" s="11">
        <v>1.5439229999999999</v>
      </c>
      <c r="AX560" s="11">
        <v>10.686489</v>
      </c>
    </row>
    <row r="561" spans="21:50" x14ac:dyDescent="0.35">
      <c r="U561" s="11" t="s">
        <v>76</v>
      </c>
      <c r="V561" s="11">
        <v>784</v>
      </c>
      <c r="W561" s="11">
        <v>20.559449000000001</v>
      </c>
      <c r="X561" s="11">
        <v>22.126383000000001</v>
      </c>
      <c r="Y561" s="11">
        <v>1.566934</v>
      </c>
      <c r="Z561" s="18">
        <f t="shared" si="18"/>
        <v>7.6214785717263145E-2</v>
      </c>
      <c r="AA561" s="11">
        <v>7.6214789999999999</v>
      </c>
      <c r="AS561" s="11" t="s">
        <v>76</v>
      </c>
      <c r="AT561" s="11">
        <v>552</v>
      </c>
      <c r="AU561" s="11">
        <v>-6.5687009999999999</v>
      </c>
      <c r="AV561" s="11">
        <v>-3.7428170000000001</v>
      </c>
      <c r="AW561" s="11">
        <v>2.8258839999999998</v>
      </c>
      <c r="AX561" s="11">
        <v>43.020445000000002</v>
      </c>
    </row>
    <row r="562" spans="21:50" x14ac:dyDescent="0.35">
      <c r="U562" s="11" t="s">
        <v>76</v>
      </c>
      <c r="V562" s="11">
        <v>787</v>
      </c>
      <c r="W562" s="11">
        <v>-5.5799589999999997</v>
      </c>
      <c r="X562" s="11">
        <v>-6.8587030000000002</v>
      </c>
      <c r="Y562" s="11">
        <v>1.2787440000000001</v>
      </c>
      <c r="Z562" s="18">
        <f t="shared" si="18"/>
        <v>0.22916727524342029</v>
      </c>
      <c r="AA562" s="11">
        <v>22.916720999999999</v>
      </c>
      <c r="AS562" s="11" t="s">
        <v>78</v>
      </c>
      <c r="AT562" s="11">
        <v>553</v>
      </c>
      <c r="AU562" s="11">
        <v>12.702256999999999</v>
      </c>
      <c r="AV562" s="11">
        <v>12.038814</v>
      </c>
      <c r="AW562" s="11">
        <v>0.663443</v>
      </c>
      <c r="AX562" s="11">
        <v>5.2230299999999996</v>
      </c>
    </row>
    <row r="563" spans="21:50" x14ac:dyDescent="0.35">
      <c r="U563" s="11" t="s">
        <v>76</v>
      </c>
      <c r="V563" s="11">
        <v>788</v>
      </c>
      <c r="W563" s="11">
        <v>25.687415999999999</v>
      </c>
      <c r="X563" s="11">
        <v>25.704397</v>
      </c>
      <c r="Y563" s="11">
        <v>1.6981E-2</v>
      </c>
      <c r="Z563" s="18">
        <f t="shared" si="18"/>
        <v>6.6106298897483499E-4</v>
      </c>
      <c r="AA563" s="11">
        <v>6.6105999999999998E-2</v>
      </c>
      <c r="AS563" s="11" t="s">
        <v>76</v>
      </c>
      <c r="AT563" s="11">
        <v>554</v>
      </c>
      <c r="AU563" s="11">
        <v>-8.9503470000000007</v>
      </c>
      <c r="AV563" s="11">
        <v>-7.9321719999999996</v>
      </c>
      <c r="AW563" s="11">
        <v>1.0181739999999999</v>
      </c>
      <c r="AX563" s="11">
        <v>11.375809</v>
      </c>
    </row>
    <row r="564" spans="21:50" x14ac:dyDescent="0.35">
      <c r="U564" s="11" t="s">
        <v>76</v>
      </c>
      <c r="V564" s="11">
        <v>790</v>
      </c>
      <c r="W564" s="11">
        <v>17.376539999999999</v>
      </c>
      <c r="X564" s="11">
        <v>11.163819</v>
      </c>
      <c r="Y564" s="11">
        <v>6.2127210000000002</v>
      </c>
      <c r="Z564" s="18">
        <f t="shared" si="18"/>
        <v>0.35753498682706686</v>
      </c>
      <c r="AA564" s="11">
        <v>35.753498</v>
      </c>
      <c r="AS564" s="11" t="s">
        <v>76</v>
      </c>
      <c r="AT564" s="11">
        <v>555</v>
      </c>
      <c r="AU564" s="11">
        <v>-2.832004</v>
      </c>
      <c r="AV564" s="11">
        <v>-4.9651969999999999</v>
      </c>
      <c r="AW564" s="11">
        <v>2.1331929999999999</v>
      </c>
      <c r="AX564" s="11">
        <v>75.324501999999995</v>
      </c>
    </row>
    <row r="565" spans="21:50" x14ac:dyDescent="0.35">
      <c r="U565" s="11" t="s">
        <v>76</v>
      </c>
      <c r="V565" s="11">
        <v>792</v>
      </c>
      <c r="W565" s="11">
        <v>-6.1966760000000001</v>
      </c>
      <c r="X565" s="11">
        <v>-6.291372</v>
      </c>
      <c r="Y565" s="11">
        <v>9.4696000000000002E-2</v>
      </c>
      <c r="Z565" s="18">
        <f t="shared" si="18"/>
        <v>1.5281741372309929E-2</v>
      </c>
      <c r="AA565" s="11">
        <v>1.5281800000000001</v>
      </c>
      <c r="AS565" s="11" t="s">
        <v>76</v>
      </c>
      <c r="AT565" s="11">
        <v>556</v>
      </c>
      <c r="AU565" s="11">
        <v>32.288352000000003</v>
      </c>
      <c r="AV565" s="11">
        <v>26.807804999999998</v>
      </c>
      <c r="AW565" s="11">
        <v>5.4805469999999996</v>
      </c>
      <c r="AX565" s="11">
        <v>16.973758</v>
      </c>
    </row>
    <row r="566" spans="21:50" x14ac:dyDescent="0.35">
      <c r="U566" s="11" t="s">
        <v>76</v>
      </c>
      <c r="V566" s="11">
        <v>793</v>
      </c>
      <c r="W566" s="11">
        <v>-12.257956999999999</v>
      </c>
      <c r="X566" s="11">
        <v>-12.347807</v>
      </c>
      <c r="Y566" s="11">
        <v>8.9849999999999999E-2</v>
      </c>
      <c r="Z566" s="18">
        <f t="shared" si="18"/>
        <v>7.3299327122782372E-3</v>
      </c>
      <c r="AA566" s="11">
        <v>0.73299000000000003</v>
      </c>
      <c r="AS566" s="11" t="s">
        <v>83</v>
      </c>
      <c r="AT566" s="11">
        <v>557</v>
      </c>
      <c r="AU566" s="11">
        <v>27.120844000000002</v>
      </c>
      <c r="AV566" s="11">
        <v>24.283621</v>
      </c>
      <c r="AW566" s="11">
        <v>2.8372229999999998</v>
      </c>
      <c r="AX566" s="11">
        <v>10.461411999999999</v>
      </c>
    </row>
    <row r="567" spans="21:50" x14ac:dyDescent="0.35">
      <c r="U567" s="11" t="s">
        <v>76</v>
      </c>
      <c r="V567" s="11">
        <v>794</v>
      </c>
      <c r="W567" s="11">
        <v>-6.1838769999999998</v>
      </c>
      <c r="X567" s="11">
        <v>-4.6387210000000003</v>
      </c>
      <c r="Y567" s="11">
        <v>1.5451550000000001</v>
      </c>
      <c r="Z567" s="18">
        <f t="shared" si="18"/>
        <v>0.249868326941173</v>
      </c>
      <c r="AA567" s="11">
        <v>24.986840999999998</v>
      </c>
      <c r="AS567" s="11" t="s">
        <v>76</v>
      </c>
      <c r="AT567" s="11">
        <v>558</v>
      </c>
      <c r="AU567" s="11">
        <v>-6.6377579999999998</v>
      </c>
      <c r="AV567" s="11">
        <v>-6.602703</v>
      </c>
      <c r="AW567" s="11">
        <v>3.5054000000000002E-2</v>
      </c>
      <c r="AX567" s="11">
        <v>0.52810699999999999</v>
      </c>
    </row>
    <row r="568" spans="21:50" x14ac:dyDescent="0.35">
      <c r="U568" s="11" t="s">
        <v>76</v>
      </c>
      <c r="V568" s="11">
        <v>796</v>
      </c>
      <c r="W568" s="11">
        <v>30.242431</v>
      </c>
      <c r="X568" s="11">
        <v>31.746570999999999</v>
      </c>
      <c r="Y568" s="11">
        <v>1.50414</v>
      </c>
      <c r="Z568" s="18">
        <f t="shared" si="18"/>
        <v>4.9736081070995912E-2</v>
      </c>
      <c r="AA568" s="11">
        <v>4.9736099999999999</v>
      </c>
      <c r="AS568" s="11" t="s">
        <v>76</v>
      </c>
      <c r="AT568" s="11">
        <v>559</v>
      </c>
      <c r="AU568" s="11">
        <v>-24.091920999999999</v>
      </c>
      <c r="AV568" s="11">
        <v>-23.652666</v>
      </c>
      <c r="AW568" s="11">
        <v>0.43925500000000001</v>
      </c>
      <c r="AX568" s="11">
        <v>1.8232459999999999</v>
      </c>
    </row>
    <row r="569" spans="21:50" x14ac:dyDescent="0.35">
      <c r="U569" s="11" t="s">
        <v>76</v>
      </c>
      <c r="V569" s="11">
        <v>798</v>
      </c>
      <c r="W569" s="11">
        <v>-1.8017019999999999</v>
      </c>
      <c r="X569" s="11">
        <v>-0.15560499999999999</v>
      </c>
      <c r="Y569" s="11">
        <v>1.6460969999999999</v>
      </c>
      <c r="Z569" s="18">
        <f t="shared" si="18"/>
        <v>0.91363444121169868</v>
      </c>
      <c r="AA569" s="11">
        <v>91.363449000000003</v>
      </c>
      <c r="AS569" s="11" t="s">
        <v>76</v>
      </c>
      <c r="AT569" s="11">
        <v>560</v>
      </c>
      <c r="AU569" s="11">
        <v>35.912032000000004</v>
      </c>
      <c r="AV569" s="11">
        <v>34.490144999999998</v>
      </c>
      <c r="AW569" s="11">
        <v>1.4218869999999999</v>
      </c>
      <c r="AX569" s="11">
        <v>3.959362</v>
      </c>
    </row>
    <row r="570" spans="21:50" x14ac:dyDescent="0.35">
      <c r="U570" s="11" t="s">
        <v>76</v>
      </c>
      <c r="V570" s="11">
        <v>799</v>
      </c>
      <c r="W570" s="11">
        <v>-15.587773</v>
      </c>
      <c r="X570" s="11">
        <v>-15.794833000000001</v>
      </c>
      <c r="Y570" s="11">
        <v>0.20705999999999999</v>
      </c>
      <c r="Z570" s="18">
        <f t="shared" si="18"/>
        <v>1.3283488282771374E-2</v>
      </c>
      <c r="AA570" s="11">
        <v>1.328349</v>
      </c>
      <c r="AS570" s="11" t="s">
        <v>83</v>
      </c>
      <c r="AT570" s="11">
        <v>561</v>
      </c>
      <c r="AU570" s="11">
        <v>0.63951400000000003</v>
      </c>
      <c r="AV570" s="11">
        <v>1.831251</v>
      </c>
      <c r="AW570" s="11">
        <v>1.191737</v>
      </c>
      <c r="AX570" s="11" t="s">
        <v>77</v>
      </c>
    </row>
    <row r="571" spans="21:50" x14ac:dyDescent="0.35">
      <c r="U571" s="11" t="s">
        <v>76</v>
      </c>
      <c r="V571" s="11">
        <v>800</v>
      </c>
      <c r="W571" s="11">
        <v>-9.0817700000000006</v>
      </c>
      <c r="X571" s="11">
        <v>-9.5812790000000003</v>
      </c>
      <c r="Y571" s="11">
        <v>0.49950899999999998</v>
      </c>
      <c r="Z571" s="18">
        <f t="shared" si="18"/>
        <v>5.5001282789588365E-2</v>
      </c>
      <c r="AA571" s="11">
        <v>5.5001230000000003</v>
      </c>
      <c r="AS571" s="11" t="s">
        <v>76</v>
      </c>
      <c r="AT571" s="11">
        <v>562</v>
      </c>
      <c r="AU571" s="11">
        <v>-8.5283499999999997</v>
      </c>
      <c r="AV571" s="11">
        <v>-7.8603930000000002</v>
      </c>
      <c r="AW571" s="11">
        <v>0.66795800000000005</v>
      </c>
      <c r="AX571" s="11">
        <v>7.8322060000000002</v>
      </c>
    </row>
    <row r="572" spans="21:50" x14ac:dyDescent="0.35">
      <c r="U572" s="11" t="s">
        <v>76</v>
      </c>
      <c r="V572" s="11">
        <v>803</v>
      </c>
      <c r="W572" s="11">
        <v>-18.615248999999999</v>
      </c>
      <c r="X572" s="11">
        <v>-21.649930000000001</v>
      </c>
      <c r="Y572" s="11">
        <v>3.034681</v>
      </c>
      <c r="Z572" s="18">
        <f t="shared" si="18"/>
        <v>0.16302124134896076</v>
      </c>
      <c r="AA572" s="11">
        <v>16.302122000000001</v>
      </c>
      <c r="AS572" s="11" t="s">
        <v>76</v>
      </c>
      <c r="AT572" s="11">
        <v>563</v>
      </c>
      <c r="AU572" s="11">
        <v>11.822412</v>
      </c>
      <c r="AV572" s="11">
        <v>13.222989999999999</v>
      </c>
      <c r="AW572" s="11">
        <v>1.4005780000000001</v>
      </c>
      <c r="AX572" s="11">
        <v>11.846805</v>
      </c>
    </row>
    <row r="573" spans="21:50" x14ac:dyDescent="0.35">
      <c r="U573" s="11" t="s">
        <v>76</v>
      </c>
      <c r="V573" s="11">
        <v>804</v>
      </c>
      <c r="W573" s="11">
        <v>-7.773657</v>
      </c>
      <c r="X573" s="11">
        <v>-9.2386280000000003</v>
      </c>
      <c r="Y573" s="11">
        <v>1.464971</v>
      </c>
      <c r="Z573" s="18">
        <f t="shared" si="18"/>
        <v>0.18845325951479464</v>
      </c>
      <c r="AA573" s="11">
        <v>18.845327999999999</v>
      </c>
      <c r="AS573" s="11" t="s">
        <v>76</v>
      </c>
      <c r="AT573" s="11">
        <v>564</v>
      </c>
      <c r="AU573" s="11">
        <v>25.045978999999999</v>
      </c>
      <c r="AV573" s="11">
        <v>23.673680000000001</v>
      </c>
      <c r="AW573" s="11">
        <v>1.3722989999999999</v>
      </c>
      <c r="AX573" s="11">
        <v>5.4791179999999997</v>
      </c>
    </row>
    <row r="574" spans="21:50" x14ac:dyDescent="0.35">
      <c r="U574" s="11" t="s">
        <v>76</v>
      </c>
      <c r="V574" s="11">
        <v>805</v>
      </c>
      <c r="W574" s="11">
        <v>8.1136479999999995</v>
      </c>
      <c r="X574" s="11">
        <v>8.9187049999999992</v>
      </c>
      <c r="Y574" s="11">
        <v>0.80505800000000005</v>
      </c>
      <c r="Z574" s="18">
        <f t="shared" si="18"/>
        <v>9.9222692431320675E-2</v>
      </c>
      <c r="AA574" s="11">
        <v>9.9222660000000005</v>
      </c>
      <c r="AS574" s="11" t="s">
        <v>78</v>
      </c>
      <c r="AT574" s="11">
        <v>565</v>
      </c>
      <c r="AU574" s="11">
        <v>42.01491</v>
      </c>
      <c r="AV574" s="11">
        <v>39.794722999999998</v>
      </c>
      <c r="AW574" s="11">
        <v>2.2201870000000001</v>
      </c>
      <c r="AX574" s="11">
        <v>5.2842840000000004</v>
      </c>
    </row>
    <row r="575" spans="21:50" x14ac:dyDescent="0.35">
      <c r="U575" s="11" t="s">
        <v>76</v>
      </c>
      <c r="V575" s="11">
        <v>807</v>
      </c>
      <c r="W575" s="11">
        <v>13.480463</v>
      </c>
      <c r="X575" s="11">
        <v>11.343548</v>
      </c>
      <c r="Y575" s="11">
        <v>2.1369150000000001</v>
      </c>
      <c r="Z575" s="18">
        <f t="shared" si="18"/>
        <v>0.15851940693728397</v>
      </c>
      <c r="AA575" s="11">
        <v>15.851941</v>
      </c>
      <c r="AS575" s="11" t="s">
        <v>76</v>
      </c>
      <c r="AT575" s="11">
        <v>566</v>
      </c>
      <c r="AU575" s="11">
        <v>-4.9220280000000001</v>
      </c>
      <c r="AV575" s="11">
        <v>-6.7894199999999998</v>
      </c>
      <c r="AW575" s="11">
        <v>1.8673919999999999</v>
      </c>
      <c r="AX575" s="11">
        <v>37.939489999999999</v>
      </c>
    </row>
    <row r="576" spans="21:50" x14ac:dyDescent="0.35">
      <c r="U576" s="11" t="s">
        <v>76</v>
      </c>
      <c r="V576" s="11">
        <v>808</v>
      </c>
      <c r="W576" s="11">
        <v>13.586995999999999</v>
      </c>
      <c r="X576" s="11">
        <v>9.8384</v>
      </c>
      <c r="Y576" s="11">
        <v>3.748596</v>
      </c>
      <c r="Z576" s="18">
        <f t="shared" si="18"/>
        <v>0.27589586395697768</v>
      </c>
      <c r="AA576" s="11">
        <v>27.589587999999999</v>
      </c>
      <c r="AS576" s="11" t="s">
        <v>76</v>
      </c>
      <c r="AT576" s="11">
        <v>567</v>
      </c>
      <c r="AU576" s="11">
        <v>-9.5315370000000001</v>
      </c>
      <c r="AV576" s="11">
        <v>-10.666845</v>
      </c>
      <c r="AW576" s="11">
        <v>1.135308</v>
      </c>
      <c r="AX576" s="11">
        <v>11.911073</v>
      </c>
    </row>
    <row r="577" spans="21:50" x14ac:dyDescent="0.35">
      <c r="U577" s="11" t="s">
        <v>76</v>
      </c>
      <c r="V577" s="11">
        <v>810</v>
      </c>
      <c r="W577" s="11">
        <v>-21.355909</v>
      </c>
      <c r="X577" s="11">
        <v>-19.456199000000002</v>
      </c>
      <c r="Y577" s="11">
        <v>1.89971</v>
      </c>
      <c r="Z577" s="18">
        <f t="shared" si="18"/>
        <v>8.8954771253239556E-2</v>
      </c>
      <c r="AA577" s="11">
        <v>8.8954760000000004</v>
      </c>
      <c r="AS577" s="11" t="s">
        <v>83</v>
      </c>
      <c r="AT577" s="11">
        <v>568</v>
      </c>
      <c r="AU577" s="11">
        <v>42.716577999999998</v>
      </c>
      <c r="AV577" s="11">
        <v>40.879061999999998</v>
      </c>
      <c r="AW577" s="11">
        <v>1.8375159999999999</v>
      </c>
      <c r="AX577" s="11">
        <v>4.301647</v>
      </c>
    </row>
    <row r="578" spans="21:50" x14ac:dyDescent="0.35">
      <c r="U578" s="11" t="s">
        <v>76</v>
      </c>
      <c r="V578" s="11">
        <v>811</v>
      </c>
      <c r="W578" s="11">
        <v>16.27026</v>
      </c>
      <c r="X578" s="11">
        <v>12.277558000000001</v>
      </c>
      <c r="Y578" s="11">
        <v>3.992702</v>
      </c>
      <c r="Z578" s="18">
        <f t="shared" si="18"/>
        <v>0.24539878280986291</v>
      </c>
      <c r="AA578" s="11">
        <v>24.539876</v>
      </c>
      <c r="AS578" s="11" t="s">
        <v>76</v>
      </c>
      <c r="AT578" s="11">
        <v>569</v>
      </c>
      <c r="AU578" s="11">
        <v>-3.0923769999999999</v>
      </c>
      <c r="AV578" s="11">
        <v>-2.1278920000000001</v>
      </c>
      <c r="AW578" s="11">
        <v>0.96448599999999995</v>
      </c>
      <c r="AX578" s="11">
        <v>31.189136999999999</v>
      </c>
    </row>
    <row r="579" spans="21:50" x14ac:dyDescent="0.35">
      <c r="U579" s="11" t="s">
        <v>76</v>
      </c>
      <c r="V579" s="11">
        <v>812</v>
      </c>
      <c r="W579" s="11">
        <v>-22.279333000000001</v>
      </c>
      <c r="X579" s="11">
        <v>-22.581305</v>
      </c>
      <c r="Y579" s="11">
        <v>0.30197200000000002</v>
      </c>
      <c r="Z579" s="18">
        <f t="shared" si="18"/>
        <v>1.3553906663184217E-2</v>
      </c>
      <c r="AA579" s="11">
        <v>1.355391</v>
      </c>
      <c r="AS579" s="11" t="s">
        <v>76</v>
      </c>
      <c r="AT579" s="11">
        <v>570</v>
      </c>
      <c r="AU579" s="11">
        <v>34.588189</v>
      </c>
      <c r="AV579" s="11">
        <v>31.518377000000001</v>
      </c>
      <c r="AW579" s="11">
        <v>3.0698120000000002</v>
      </c>
      <c r="AX579" s="11">
        <v>8.875318</v>
      </c>
    </row>
    <row r="580" spans="21:50" x14ac:dyDescent="0.35">
      <c r="U580" s="11" t="s">
        <v>76</v>
      </c>
      <c r="V580" s="11">
        <v>813</v>
      </c>
      <c r="W580" s="11">
        <v>-8.3119460000000007</v>
      </c>
      <c r="X580" s="11">
        <v>-7.829688</v>
      </c>
      <c r="Y580" s="11">
        <v>0.48225800000000002</v>
      </c>
      <c r="Z580" s="18">
        <f t="shared" si="18"/>
        <v>5.8019866827816249E-2</v>
      </c>
      <c r="AA580" s="11">
        <v>5.8019829999999999</v>
      </c>
      <c r="AS580" s="11" t="s">
        <v>78</v>
      </c>
      <c r="AT580" s="11">
        <v>571</v>
      </c>
      <c r="AU580" s="11">
        <v>-21.234694000000001</v>
      </c>
      <c r="AV580" s="11">
        <v>-24.857918000000002</v>
      </c>
      <c r="AW580" s="11">
        <v>3.623224</v>
      </c>
      <c r="AX580" s="11">
        <v>17.062754000000002</v>
      </c>
    </row>
    <row r="581" spans="21:50" x14ac:dyDescent="0.35">
      <c r="U581" s="11" t="s">
        <v>76</v>
      </c>
      <c r="V581" s="11">
        <v>814</v>
      </c>
      <c r="W581" s="11">
        <v>-3.63551</v>
      </c>
      <c r="X581" s="11">
        <v>-2.347693</v>
      </c>
      <c r="Y581" s="11">
        <v>1.287817</v>
      </c>
      <c r="Z581" s="18">
        <f t="shared" si="18"/>
        <v>0.35423283115711413</v>
      </c>
      <c r="AA581" s="11">
        <v>35.423287000000002</v>
      </c>
      <c r="AS581" s="11" t="s">
        <v>76</v>
      </c>
      <c r="AT581" s="11">
        <v>572</v>
      </c>
      <c r="AU581" s="11">
        <v>-6.1482510000000001</v>
      </c>
      <c r="AV581" s="11">
        <v>-6.0086789999999999</v>
      </c>
      <c r="AW581" s="11">
        <v>0.139573</v>
      </c>
      <c r="AX581" s="11">
        <v>2.2701190000000002</v>
      </c>
    </row>
    <row r="582" spans="21:50" x14ac:dyDescent="0.35">
      <c r="U582" s="11" t="s">
        <v>76</v>
      </c>
      <c r="V582" s="11">
        <v>815</v>
      </c>
      <c r="W582" s="11">
        <v>-10.118214</v>
      </c>
      <c r="X582" s="11">
        <v>-10.755822999999999</v>
      </c>
      <c r="Y582" s="11">
        <v>0.63760899999999998</v>
      </c>
      <c r="Z582" s="18">
        <f t="shared" si="18"/>
        <v>6.301596309388198E-2</v>
      </c>
      <c r="AA582" s="11">
        <v>6.3015999999999996</v>
      </c>
      <c r="AS582" s="11" t="s">
        <v>76</v>
      </c>
      <c r="AT582" s="11">
        <v>573</v>
      </c>
      <c r="AU582" s="11">
        <v>3.711665</v>
      </c>
      <c r="AV582" s="11">
        <v>0.15404699999999999</v>
      </c>
      <c r="AW582" s="11">
        <v>3.5576180000000002</v>
      </c>
      <c r="AX582" s="11">
        <v>95.849639999999994</v>
      </c>
    </row>
    <row r="583" spans="21:50" x14ac:dyDescent="0.35">
      <c r="U583" s="11" t="s">
        <v>76</v>
      </c>
      <c r="V583" s="11">
        <v>818</v>
      </c>
      <c r="W583" s="11">
        <v>-30.285026999999999</v>
      </c>
      <c r="X583" s="11">
        <v>-27.139247000000001</v>
      </c>
      <c r="Y583" s="11">
        <v>3.1457799999999998</v>
      </c>
      <c r="Z583" s="18">
        <f t="shared" si="18"/>
        <v>0.10387245155832286</v>
      </c>
      <c r="AA583" s="11">
        <v>10.387245999999999</v>
      </c>
      <c r="AS583" s="11" t="s">
        <v>76</v>
      </c>
      <c r="AT583" s="11">
        <v>574</v>
      </c>
      <c r="AU583" s="11">
        <v>-7.221889</v>
      </c>
      <c r="AV583" s="11">
        <v>-7.7758909999999997</v>
      </c>
      <c r="AW583" s="11">
        <v>0.55400199999999999</v>
      </c>
      <c r="AX583" s="11">
        <v>7.6711580000000001</v>
      </c>
    </row>
    <row r="584" spans="21:50" x14ac:dyDescent="0.35">
      <c r="U584" s="11" t="s">
        <v>76</v>
      </c>
      <c r="V584" s="11">
        <v>821</v>
      </c>
      <c r="W584" s="11">
        <v>2.7791030000000001</v>
      </c>
      <c r="X584" s="11">
        <v>3.875156</v>
      </c>
      <c r="Y584" s="11">
        <v>1.096052</v>
      </c>
      <c r="Z584" s="18">
        <f t="shared" si="18"/>
        <v>0.39439056414965545</v>
      </c>
      <c r="AA584" s="11">
        <v>39.439072000000003</v>
      </c>
      <c r="AS584" s="11" t="s">
        <v>76</v>
      </c>
      <c r="AT584" s="11">
        <v>575</v>
      </c>
      <c r="AU584" s="11">
        <v>6.4572859999999999</v>
      </c>
      <c r="AV584" s="11">
        <v>6.280405</v>
      </c>
      <c r="AW584" s="11">
        <v>0.17688100000000001</v>
      </c>
      <c r="AX584" s="11">
        <v>2.739252</v>
      </c>
    </row>
    <row r="585" spans="21:50" x14ac:dyDescent="0.35">
      <c r="U585" s="11" t="s">
        <v>76</v>
      </c>
      <c r="V585" s="11">
        <v>822</v>
      </c>
      <c r="W585" s="11">
        <v>29.96228</v>
      </c>
      <c r="X585" s="11">
        <v>26.903326</v>
      </c>
      <c r="Y585" s="11">
        <v>3.058954</v>
      </c>
      <c r="Z585" s="18">
        <f t="shared" ref="Z585:Z648" si="19">ABS(Y585/W585)</f>
        <v>0.10209349889260763</v>
      </c>
      <c r="AA585" s="11">
        <v>10.209349</v>
      </c>
      <c r="AS585" s="11" t="s">
        <v>76</v>
      </c>
      <c r="AT585" s="11">
        <v>576</v>
      </c>
      <c r="AU585" s="11">
        <v>-4.6018689999999998</v>
      </c>
      <c r="AV585" s="11">
        <v>0.122711</v>
      </c>
      <c r="AW585" s="11">
        <v>4.7245790000000003</v>
      </c>
      <c r="AX585" s="11" t="s">
        <v>77</v>
      </c>
    </row>
    <row r="586" spans="21:50" x14ac:dyDescent="0.35">
      <c r="U586" s="11" t="s">
        <v>76</v>
      </c>
      <c r="V586" s="11">
        <v>823</v>
      </c>
      <c r="W586" s="11">
        <v>3.9377399999999998</v>
      </c>
      <c r="X586" s="11">
        <v>3.4006210000000001</v>
      </c>
      <c r="Y586" s="11">
        <v>0.53711799999999998</v>
      </c>
      <c r="Z586" s="18">
        <f t="shared" si="19"/>
        <v>0.136402606571282</v>
      </c>
      <c r="AA586" s="11">
        <v>13.640267</v>
      </c>
      <c r="AS586" s="11" t="s">
        <v>76</v>
      </c>
      <c r="AT586" s="11">
        <v>577</v>
      </c>
      <c r="AU586" s="11">
        <v>23.685283999999999</v>
      </c>
      <c r="AV586" s="11">
        <v>24.755137000000001</v>
      </c>
      <c r="AW586" s="11">
        <v>1.0698529999999999</v>
      </c>
      <c r="AX586" s="11">
        <v>4.5169499999999996</v>
      </c>
    </row>
    <row r="587" spans="21:50" x14ac:dyDescent="0.35">
      <c r="U587" s="11" t="s">
        <v>76</v>
      </c>
      <c r="V587" s="11">
        <v>826</v>
      </c>
      <c r="W587" s="11">
        <v>-5.0810779999999998</v>
      </c>
      <c r="X587" s="11">
        <v>-6.85717</v>
      </c>
      <c r="Y587" s="11">
        <v>1.776092</v>
      </c>
      <c r="Z587" s="18">
        <f t="shared" si="19"/>
        <v>0.3495502332379074</v>
      </c>
      <c r="AA587" s="11">
        <v>34.955018000000003</v>
      </c>
      <c r="AS587" s="11" t="s">
        <v>78</v>
      </c>
      <c r="AT587" s="11">
        <v>578</v>
      </c>
      <c r="AU587" s="11">
        <v>44.060983</v>
      </c>
      <c r="AV587" s="11">
        <v>27.841087000000002</v>
      </c>
      <c r="AW587" s="11">
        <v>16.219895999999999</v>
      </c>
      <c r="AX587" s="11">
        <v>36.812378000000002</v>
      </c>
    </row>
    <row r="588" spans="21:50" x14ac:dyDescent="0.35">
      <c r="U588" s="11" t="s">
        <v>76</v>
      </c>
      <c r="V588" s="11">
        <v>827</v>
      </c>
      <c r="W588" s="11">
        <v>-4.119434</v>
      </c>
      <c r="X588" s="11">
        <v>-2.4023870000000001</v>
      </c>
      <c r="Y588" s="11">
        <v>1.717047</v>
      </c>
      <c r="Z588" s="18">
        <f t="shared" si="19"/>
        <v>0.41681624223133568</v>
      </c>
      <c r="AA588" s="11">
        <v>41.681618999999998</v>
      </c>
      <c r="AS588" s="11" t="s">
        <v>76</v>
      </c>
      <c r="AT588" s="11">
        <v>579</v>
      </c>
      <c r="AU588" s="11">
        <v>-10.808277</v>
      </c>
      <c r="AV588" s="11">
        <v>-11.337997</v>
      </c>
      <c r="AW588" s="11">
        <v>0.52971999999999997</v>
      </c>
      <c r="AX588" s="11">
        <v>4.9010590000000001</v>
      </c>
    </row>
    <row r="589" spans="21:50" x14ac:dyDescent="0.35">
      <c r="U589" s="11" t="s">
        <v>76</v>
      </c>
      <c r="V589" s="11">
        <v>828</v>
      </c>
      <c r="W589" s="11">
        <v>-1.450142</v>
      </c>
      <c r="X589" s="11">
        <v>-3.2889949999999999</v>
      </c>
      <c r="Y589" s="11">
        <v>1.8388530000000001</v>
      </c>
      <c r="Z589" s="18">
        <f t="shared" si="19"/>
        <v>1.2680503012808402</v>
      </c>
      <c r="AA589" s="11" t="s">
        <v>77</v>
      </c>
      <c r="AS589" s="11" t="s">
        <v>83</v>
      </c>
      <c r="AT589" s="11">
        <v>580</v>
      </c>
      <c r="AU589" s="11">
        <v>17.589621000000001</v>
      </c>
      <c r="AV589" s="11">
        <v>16.247796999999998</v>
      </c>
      <c r="AW589" s="11">
        <v>1.3418239999999999</v>
      </c>
      <c r="AX589" s="11">
        <v>7.6284989999999997</v>
      </c>
    </row>
    <row r="590" spans="21:50" x14ac:dyDescent="0.35">
      <c r="U590" s="11" t="s">
        <v>76</v>
      </c>
      <c r="V590" s="11">
        <v>829</v>
      </c>
      <c r="W590" s="11">
        <v>-9.3745960000000004</v>
      </c>
      <c r="X590" s="11">
        <v>-8.5919139999999992</v>
      </c>
      <c r="Y590" s="11">
        <v>0.78268199999999999</v>
      </c>
      <c r="Z590" s="18">
        <f t="shared" si="19"/>
        <v>8.3489677848517407E-2</v>
      </c>
      <c r="AA590" s="11">
        <v>8.3489719999999998</v>
      </c>
      <c r="AS590" s="11" t="s">
        <v>76</v>
      </c>
      <c r="AT590" s="11">
        <v>581</v>
      </c>
      <c r="AU590" s="11">
        <v>-4.4473779999999996</v>
      </c>
      <c r="AV590" s="11">
        <v>-3.8538060000000001</v>
      </c>
      <c r="AW590" s="11">
        <v>0.59357199999999999</v>
      </c>
      <c r="AX590" s="11">
        <v>13.346553999999999</v>
      </c>
    </row>
    <row r="591" spans="21:50" x14ac:dyDescent="0.35">
      <c r="U591" s="11" t="s">
        <v>76</v>
      </c>
      <c r="V591" s="11">
        <v>830</v>
      </c>
      <c r="W591" s="11">
        <v>2.5237940000000001</v>
      </c>
      <c r="X591" s="11">
        <v>8.1196830000000002</v>
      </c>
      <c r="Y591" s="11">
        <v>5.5958889999999997</v>
      </c>
      <c r="Z591" s="18">
        <f t="shared" si="19"/>
        <v>2.2172526759315536</v>
      </c>
      <c r="AA591" s="11" t="s">
        <v>77</v>
      </c>
      <c r="AS591" s="11" t="s">
        <v>76</v>
      </c>
      <c r="AT591" s="11">
        <v>582</v>
      </c>
      <c r="AU591" s="11">
        <v>-2.4406159999999999</v>
      </c>
      <c r="AV591" s="11">
        <v>-7.2033709999999997</v>
      </c>
      <c r="AW591" s="11">
        <v>4.7627550000000003</v>
      </c>
      <c r="AX591" s="11" t="s">
        <v>77</v>
      </c>
    </row>
    <row r="592" spans="21:50" x14ac:dyDescent="0.35">
      <c r="U592" s="11" t="s">
        <v>76</v>
      </c>
      <c r="V592" s="11">
        <v>833</v>
      </c>
      <c r="W592" s="11">
        <v>-11.010816999999999</v>
      </c>
      <c r="X592" s="11">
        <v>-6.2842390000000004</v>
      </c>
      <c r="Y592" s="11">
        <v>4.7265779999999999</v>
      </c>
      <c r="Z592" s="18">
        <f t="shared" si="19"/>
        <v>0.42926678374547506</v>
      </c>
      <c r="AA592" s="11">
        <v>42.926681000000002</v>
      </c>
      <c r="AS592" s="11" t="s">
        <v>76</v>
      </c>
      <c r="AT592" s="11">
        <v>583</v>
      </c>
      <c r="AU592" s="11">
        <v>-3.208345</v>
      </c>
      <c r="AV592" s="11">
        <v>-5.7325689999999998</v>
      </c>
      <c r="AW592" s="11">
        <v>2.5242239999999998</v>
      </c>
      <c r="AX592" s="11">
        <v>78.676838000000004</v>
      </c>
    </row>
    <row r="593" spans="21:50" x14ac:dyDescent="0.35">
      <c r="U593" s="11" t="s">
        <v>76</v>
      </c>
      <c r="V593" s="11">
        <v>834</v>
      </c>
      <c r="W593" s="11">
        <v>-20.096969000000001</v>
      </c>
      <c r="X593" s="11">
        <v>-21.939297</v>
      </c>
      <c r="Y593" s="11">
        <v>1.842328</v>
      </c>
      <c r="Z593" s="18">
        <f t="shared" si="19"/>
        <v>9.1671933215401777E-2</v>
      </c>
      <c r="AA593" s="11">
        <v>9.167192</v>
      </c>
      <c r="AS593" s="11" t="s">
        <v>76</v>
      </c>
      <c r="AT593" s="11">
        <v>584</v>
      </c>
      <c r="AU593" s="11">
        <v>23.976319</v>
      </c>
      <c r="AV593" s="11">
        <v>28.823374999999999</v>
      </c>
      <c r="AW593" s="11">
        <v>4.8470560000000003</v>
      </c>
      <c r="AX593" s="11">
        <v>20.216011999999999</v>
      </c>
    </row>
    <row r="594" spans="21:50" x14ac:dyDescent="0.35">
      <c r="U594" s="11" t="s">
        <v>76</v>
      </c>
      <c r="V594" s="11">
        <v>835</v>
      </c>
      <c r="W594" s="11">
        <v>-15.656525999999999</v>
      </c>
      <c r="X594" s="11">
        <v>-18.579243999999999</v>
      </c>
      <c r="Y594" s="11">
        <v>2.9227180000000001</v>
      </c>
      <c r="Z594" s="18">
        <f t="shared" si="19"/>
        <v>0.18667729993230939</v>
      </c>
      <c r="AA594" s="11">
        <v>18.667726999999999</v>
      </c>
      <c r="AS594" s="11" t="s">
        <v>76</v>
      </c>
      <c r="AT594" s="11">
        <v>585</v>
      </c>
      <c r="AU594" s="11">
        <v>-16.602817000000002</v>
      </c>
      <c r="AV594" s="11">
        <v>-13.659261000000001</v>
      </c>
      <c r="AW594" s="11">
        <v>2.9435560000000001</v>
      </c>
      <c r="AX594" s="11">
        <v>17.729254999999998</v>
      </c>
    </row>
    <row r="595" spans="21:50" x14ac:dyDescent="0.35">
      <c r="U595" s="11" t="s">
        <v>76</v>
      </c>
      <c r="V595" s="11">
        <v>837</v>
      </c>
      <c r="W595" s="11">
        <v>-8.1258809999999997</v>
      </c>
      <c r="X595" s="11">
        <v>-9.2309780000000003</v>
      </c>
      <c r="Y595" s="11">
        <v>1.105097</v>
      </c>
      <c r="Z595" s="18">
        <f t="shared" si="19"/>
        <v>0.13599719218137701</v>
      </c>
      <c r="AA595" s="11">
        <v>13.599717999999999</v>
      </c>
      <c r="AS595" s="11" t="s">
        <v>83</v>
      </c>
      <c r="AT595" s="11">
        <v>586</v>
      </c>
      <c r="AU595" s="11">
        <v>-21.597987</v>
      </c>
      <c r="AV595" s="11">
        <v>-27.341238000000001</v>
      </c>
      <c r="AW595" s="11">
        <v>5.7432509999999999</v>
      </c>
      <c r="AX595" s="11">
        <v>26.591602000000002</v>
      </c>
    </row>
    <row r="596" spans="21:50" x14ac:dyDescent="0.35">
      <c r="U596" s="11" t="s">
        <v>76</v>
      </c>
      <c r="V596" s="11">
        <v>838</v>
      </c>
      <c r="W596" s="11">
        <v>-9.2411239999999992</v>
      </c>
      <c r="X596" s="11">
        <v>-7.961805</v>
      </c>
      <c r="Y596" s="11">
        <v>1.2793190000000001</v>
      </c>
      <c r="Z596" s="18">
        <f t="shared" si="19"/>
        <v>0.13843759698495553</v>
      </c>
      <c r="AA596" s="11">
        <v>13.843757999999999</v>
      </c>
      <c r="AS596" s="11" t="s">
        <v>78</v>
      </c>
      <c r="AT596" s="11">
        <v>587</v>
      </c>
      <c r="AU596" s="11">
        <v>22.007064</v>
      </c>
      <c r="AV596" s="11">
        <v>22.795242999999999</v>
      </c>
      <c r="AW596" s="11">
        <v>0.78817899999999996</v>
      </c>
      <c r="AX596" s="11">
        <v>3.5814819999999998</v>
      </c>
    </row>
    <row r="597" spans="21:50" x14ac:dyDescent="0.35">
      <c r="U597" s="11" t="s">
        <v>76</v>
      </c>
      <c r="V597" s="11">
        <v>840</v>
      </c>
      <c r="W597" s="11">
        <v>-25.932133</v>
      </c>
      <c r="X597" s="11">
        <v>-22.978691999999999</v>
      </c>
      <c r="Y597" s="11">
        <v>2.9534410000000002</v>
      </c>
      <c r="Z597" s="18">
        <f t="shared" si="19"/>
        <v>0.11389117123531643</v>
      </c>
      <c r="AA597" s="11">
        <v>11.389116</v>
      </c>
      <c r="AS597" s="11" t="s">
        <v>76</v>
      </c>
      <c r="AT597" s="11">
        <v>588</v>
      </c>
      <c r="AU597" s="11">
        <v>-14.895956</v>
      </c>
      <c r="AV597" s="11">
        <v>-10.190591</v>
      </c>
      <c r="AW597" s="11">
        <v>4.7053649999999996</v>
      </c>
      <c r="AX597" s="11">
        <v>31.588204000000001</v>
      </c>
    </row>
    <row r="598" spans="21:50" x14ac:dyDescent="0.35">
      <c r="U598" s="11" t="s">
        <v>76</v>
      </c>
      <c r="V598" s="11">
        <v>841</v>
      </c>
      <c r="W598" s="11">
        <v>-2.9891999999999998E-2</v>
      </c>
      <c r="X598" s="11">
        <v>-0.85601300000000002</v>
      </c>
      <c r="Y598" s="11">
        <v>0.82612099999999999</v>
      </c>
      <c r="Z598" s="18">
        <f t="shared" si="19"/>
        <v>27.636859360363978</v>
      </c>
      <c r="AA598" s="11" t="s">
        <v>77</v>
      </c>
      <c r="AS598" s="11" t="s">
        <v>76</v>
      </c>
      <c r="AT598" s="11">
        <v>589</v>
      </c>
      <c r="AU598" s="11">
        <v>29.793453</v>
      </c>
      <c r="AV598" s="11">
        <v>33.140090999999998</v>
      </c>
      <c r="AW598" s="11">
        <v>3.346638</v>
      </c>
      <c r="AX598" s="11">
        <v>11.232797</v>
      </c>
    </row>
    <row r="599" spans="21:50" x14ac:dyDescent="0.35">
      <c r="U599" s="11" t="s">
        <v>76</v>
      </c>
      <c r="V599" s="11">
        <v>843</v>
      </c>
      <c r="W599" s="11">
        <v>10.310010999999999</v>
      </c>
      <c r="X599" s="11">
        <v>10.378399999999999</v>
      </c>
      <c r="Y599" s="11">
        <v>6.8389000000000005E-2</v>
      </c>
      <c r="Z599" s="18">
        <f t="shared" si="19"/>
        <v>6.6332615939982999E-3</v>
      </c>
      <c r="AA599" s="11">
        <v>0.66332599999999997</v>
      </c>
      <c r="AS599" s="11" t="s">
        <v>76</v>
      </c>
      <c r="AT599" s="11">
        <v>590</v>
      </c>
      <c r="AU599" s="11">
        <v>-12.812353999999999</v>
      </c>
      <c r="AV599" s="11">
        <v>-11.38142</v>
      </c>
      <c r="AW599" s="11">
        <v>1.4309339999999999</v>
      </c>
      <c r="AX599" s="11">
        <v>11.168388999999999</v>
      </c>
    </row>
    <row r="600" spans="21:50" x14ac:dyDescent="0.35">
      <c r="U600" s="11" t="s">
        <v>76</v>
      </c>
      <c r="V600" s="11">
        <v>844</v>
      </c>
      <c r="W600" s="11">
        <v>7.046125</v>
      </c>
      <c r="X600" s="11">
        <v>8.1500140000000005</v>
      </c>
      <c r="Y600" s="11">
        <v>1.1038889999999999</v>
      </c>
      <c r="Z600" s="18">
        <f t="shared" si="19"/>
        <v>0.15666611080558462</v>
      </c>
      <c r="AA600" s="11">
        <v>15.666613999999999</v>
      </c>
      <c r="AS600" s="11" t="s">
        <v>83</v>
      </c>
      <c r="AT600" s="11">
        <v>591</v>
      </c>
      <c r="AU600" s="11">
        <v>-4.4570379999999998</v>
      </c>
      <c r="AV600" s="11">
        <v>-5.6374899999999997</v>
      </c>
      <c r="AW600" s="11">
        <v>1.1804520000000001</v>
      </c>
      <c r="AX600" s="11">
        <v>26.485118</v>
      </c>
    </row>
    <row r="601" spans="21:50" x14ac:dyDescent="0.35">
      <c r="U601" s="11" t="s">
        <v>76</v>
      </c>
      <c r="V601" s="11">
        <v>846</v>
      </c>
      <c r="W601" s="11">
        <v>15.022055999999999</v>
      </c>
      <c r="X601" s="11">
        <v>15.491523000000001</v>
      </c>
      <c r="Y601" s="11">
        <v>0.46946700000000002</v>
      </c>
      <c r="Z601" s="18">
        <f t="shared" si="19"/>
        <v>3.1251847283753971E-2</v>
      </c>
      <c r="AA601" s="11">
        <v>3.1251820000000001</v>
      </c>
      <c r="AS601" s="11" t="s">
        <v>78</v>
      </c>
      <c r="AT601" s="11">
        <v>592</v>
      </c>
      <c r="AU601" s="11">
        <v>14.097811</v>
      </c>
      <c r="AV601" s="11">
        <v>14.198947</v>
      </c>
      <c r="AW601" s="11">
        <v>0.101136</v>
      </c>
      <c r="AX601" s="11">
        <v>0.71738500000000005</v>
      </c>
    </row>
    <row r="602" spans="21:50" x14ac:dyDescent="0.35">
      <c r="U602" s="11" t="s">
        <v>76</v>
      </c>
      <c r="V602" s="11">
        <v>847</v>
      </c>
      <c r="W602" s="11">
        <v>-1.754535</v>
      </c>
      <c r="X602" s="11">
        <v>-3.3208679999999999</v>
      </c>
      <c r="Y602" s="11">
        <v>1.566333</v>
      </c>
      <c r="Z602" s="18">
        <f t="shared" si="19"/>
        <v>0.89273397224905748</v>
      </c>
      <c r="AA602" s="11">
        <v>89.273376999999996</v>
      </c>
      <c r="AS602" s="11" t="s">
        <v>76</v>
      </c>
      <c r="AT602" s="11">
        <v>593</v>
      </c>
      <c r="AU602" s="11">
        <v>-1.902266</v>
      </c>
      <c r="AV602" s="11">
        <v>-0.81759999999999999</v>
      </c>
      <c r="AW602" s="11">
        <v>1.084667</v>
      </c>
      <c r="AX602" s="11">
        <v>57.019697999999998</v>
      </c>
    </row>
    <row r="603" spans="21:50" x14ac:dyDescent="0.35">
      <c r="U603" s="11" t="s">
        <v>76</v>
      </c>
      <c r="V603" s="11">
        <v>848</v>
      </c>
      <c r="W603" s="11">
        <v>-3.5617459999999999</v>
      </c>
      <c r="X603" s="11">
        <v>-2.938679</v>
      </c>
      <c r="Y603" s="11">
        <v>0.62306700000000004</v>
      </c>
      <c r="Z603" s="18">
        <f t="shared" si="19"/>
        <v>0.17493302442116873</v>
      </c>
      <c r="AA603" s="11">
        <v>17.493314000000002</v>
      </c>
      <c r="AS603" s="11" t="s">
        <v>76</v>
      </c>
      <c r="AT603" s="11">
        <v>594</v>
      </c>
      <c r="AU603" s="11">
        <v>18.487368</v>
      </c>
      <c r="AV603" s="11">
        <v>16.590422</v>
      </c>
      <c r="AW603" s="11">
        <v>1.896946</v>
      </c>
      <c r="AX603" s="11">
        <v>10.260770000000001</v>
      </c>
    </row>
    <row r="604" spans="21:50" x14ac:dyDescent="0.35">
      <c r="U604" s="11" t="s">
        <v>76</v>
      </c>
      <c r="V604" s="11">
        <v>850</v>
      </c>
      <c r="W604" s="11">
        <v>23.531098</v>
      </c>
      <c r="X604" s="11">
        <v>22.871365999999998</v>
      </c>
      <c r="Y604" s="11">
        <v>0.65973199999999999</v>
      </c>
      <c r="Z604" s="18">
        <f t="shared" si="19"/>
        <v>2.8036600757006747E-2</v>
      </c>
      <c r="AA604" s="11">
        <v>2.8036590000000001</v>
      </c>
      <c r="AS604" s="11" t="s">
        <v>78</v>
      </c>
      <c r="AT604" s="11">
        <v>595</v>
      </c>
      <c r="AU604" s="11">
        <v>19.468727999999999</v>
      </c>
      <c r="AV604" s="11">
        <v>20.759613999999999</v>
      </c>
      <c r="AW604" s="11">
        <v>1.290886</v>
      </c>
      <c r="AX604" s="11">
        <v>6.6305589999999999</v>
      </c>
    </row>
    <row r="605" spans="21:50" x14ac:dyDescent="0.35">
      <c r="U605" s="11" t="s">
        <v>76</v>
      </c>
      <c r="V605" s="11">
        <v>852</v>
      </c>
      <c r="W605" s="11">
        <v>-9.6236560000000004</v>
      </c>
      <c r="X605" s="11">
        <v>-9.2323690000000003</v>
      </c>
      <c r="Y605" s="11">
        <v>0.391287</v>
      </c>
      <c r="Z605" s="18">
        <f t="shared" si="19"/>
        <v>4.0658872262267061E-2</v>
      </c>
      <c r="AA605" s="11">
        <v>4.0658830000000004</v>
      </c>
      <c r="AS605" s="11" t="s">
        <v>83</v>
      </c>
      <c r="AT605" s="11">
        <v>596</v>
      </c>
      <c r="AU605" s="11">
        <v>-24.733115000000002</v>
      </c>
      <c r="AV605" s="11">
        <v>-20.085823000000001</v>
      </c>
      <c r="AW605" s="11">
        <v>4.6472920000000002</v>
      </c>
      <c r="AX605" s="11">
        <v>18.789755</v>
      </c>
    </row>
    <row r="606" spans="21:50" x14ac:dyDescent="0.35">
      <c r="U606" s="11" t="s">
        <v>76</v>
      </c>
      <c r="V606" s="11">
        <v>853</v>
      </c>
      <c r="W606" s="11">
        <v>-17.540330000000001</v>
      </c>
      <c r="X606" s="11">
        <v>-20.474954</v>
      </c>
      <c r="Y606" s="11">
        <v>2.9346239999999999</v>
      </c>
      <c r="Z606" s="18">
        <f t="shared" si="19"/>
        <v>0.16730722854131022</v>
      </c>
      <c r="AA606" s="11">
        <v>16.730720000000002</v>
      </c>
      <c r="AS606" s="11" t="s">
        <v>76</v>
      </c>
      <c r="AT606" s="11">
        <v>597</v>
      </c>
      <c r="AU606" s="11">
        <v>-3.7007099999999999</v>
      </c>
      <c r="AV606" s="11">
        <v>-6.9987709999999996</v>
      </c>
      <c r="AW606" s="11">
        <v>3.29806</v>
      </c>
      <c r="AX606" s="11">
        <v>89.119652000000002</v>
      </c>
    </row>
    <row r="607" spans="21:50" x14ac:dyDescent="0.35">
      <c r="U607" s="11" t="s">
        <v>76</v>
      </c>
      <c r="V607" s="11">
        <v>854</v>
      </c>
      <c r="W607" s="11">
        <v>1.426892</v>
      </c>
      <c r="X607" s="11">
        <v>2.6483539999999999</v>
      </c>
      <c r="Y607" s="11">
        <v>1.221462</v>
      </c>
      <c r="Z607" s="18">
        <f t="shared" si="19"/>
        <v>0.85602974857242176</v>
      </c>
      <c r="AA607" s="11">
        <v>85.602956000000006</v>
      </c>
      <c r="AS607" s="11" t="s">
        <v>76</v>
      </c>
      <c r="AT607" s="11">
        <v>598</v>
      </c>
      <c r="AU607" s="11">
        <v>15.603249</v>
      </c>
      <c r="AV607" s="11">
        <v>15.858381</v>
      </c>
      <c r="AW607" s="11">
        <v>0.25513200000000003</v>
      </c>
      <c r="AX607" s="11">
        <v>1.6351230000000001</v>
      </c>
    </row>
    <row r="608" spans="21:50" x14ac:dyDescent="0.35">
      <c r="U608" s="11" t="s">
        <v>76</v>
      </c>
      <c r="V608" s="11">
        <v>856</v>
      </c>
      <c r="W608" s="11">
        <v>1.0771710000000001</v>
      </c>
      <c r="X608" s="11">
        <v>-0.71815499999999999</v>
      </c>
      <c r="Y608" s="11">
        <v>1.795326</v>
      </c>
      <c r="Z608" s="18">
        <f t="shared" si="19"/>
        <v>1.6667047293326684</v>
      </c>
      <c r="AA608" s="11" t="s">
        <v>77</v>
      </c>
      <c r="AS608" s="11" t="s">
        <v>76</v>
      </c>
      <c r="AT608" s="11">
        <v>599</v>
      </c>
      <c r="AU608" s="11">
        <v>-0.78685099999999997</v>
      </c>
      <c r="AV608" s="11">
        <v>-1.0776380000000001</v>
      </c>
      <c r="AW608" s="11">
        <v>0.29078700000000002</v>
      </c>
      <c r="AX608" s="11">
        <v>36.955824</v>
      </c>
    </row>
    <row r="609" spans="21:50" x14ac:dyDescent="0.35">
      <c r="U609" s="11" t="s">
        <v>76</v>
      </c>
      <c r="V609" s="11">
        <v>857</v>
      </c>
      <c r="W609" s="11">
        <v>-13.384446000000001</v>
      </c>
      <c r="X609" s="11">
        <v>-8.5959850000000007</v>
      </c>
      <c r="Y609" s="11">
        <v>4.7884609999999999</v>
      </c>
      <c r="Z609" s="18">
        <f t="shared" si="19"/>
        <v>0.3577631080135853</v>
      </c>
      <c r="AA609" s="11">
        <v>35.776308</v>
      </c>
      <c r="AS609" s="11" t="s">
        <v>76</v>
      </c>
      <c r="AT609" s="11">
        <v>600</v>
      </c>
      <c r="AU609" s="11">
        <v>2.595818</v>
      </c>
      <c r="AV609" s="11">
        <v>3.2658809999999998</v>
      </c>
      <c r="AW609" s="11">
        <v>0.67006299999999996</v>
      </c>
      <c r="AX609" s="11">
        <v>25.813158999999999</v>
      </c>
    </row>
    <row r="610" spans="21:50" x14ac:dyDescent="0.35">
      <c r="U610" s="11" t="s">
        <v>76</v>
      </c>
      <c r="V610" s="11">
        <v>859</v>
      </c>
      <c r="W610" s="11">
        <v>-2.9280629999999999</v>
      </c>
      <c r="X610" s="11">
        <v>-2.7892860000000002</v>
      </c>
      <c r="Y610" s="11">
        <v>0.13877600000000001</v>
      </c>
      <c r="Z610" s="18">
        <f t="shared" si="19"/>
        <v>4.7395155090583778E-2</v>
      </c>
      <c r="AA610" s="11">
        <v>4.7395300000000002</v>
      </c>
      <c r="AS610" s="11" t="s">
        <v>76</v>
      </c>
      <c r="AT610" s="11">
        <v>601</v>
      </c>
      <c r="AU610" s="11">
        <v>36.749116000000001</v>
      </c>
      <c r="AV610" s="11">
        <v>36.254016</v>
      </c>
      <c r="AW610" s="11">
        <v>0.49509999999999998</v>
      </c>
      <c r="AX610" s="11">
        <v>1.347243</v>
      </c>
    </row>
    <row r="611" spans="21:50" x14ac:dyDescent="0.35">
      <c r="U611" s="11" t="s">
        <v>76</v>
      </c>
      <c r="V611" s="11">
        <v>861</v>
      </c>
      <c r="W611" s="11">
        <v>-9.9817409999999995</v>
      </c>
      <c r="X611" s="11">
        <v>-8.4828580000000002</v>
      </c>
      <c r="Y611" s="11">
        <v>1.498883</v>
      </c>
      <c r="Z611" s="18">
        <f t="shared" si="19"/>
        <v>0.15016248167529092</v>
      </c>
      <c r="AA611" s="11">
        <v>15.016247</v>
      </c>
      <c r="AS611" s="11" t="s">
        <v>76</v>
      </c>
      <c r="AT611" s="11">
        <v>602</v>
      </c>
      <c r="AU611" s="11">
        <v>-17.498598000000001</v>
      </c>
      <c r="AV611" s="11">
        <v>-19.002697000000001</v>
      </c>
      <c r="AW611" s="11">
        <v>1.5040990000000001</v>
      </c>
      <c r="AX611" s="11">
        <v>8.5955410000000008</v>
      </c>
    </row>
    <row r="612" spans="21:50" x14ac:dyDescent="0.35">
      <c r="U612" s="11" t="s">
        <v>76</v>
      </c>
      <c r="V612" s="11">
        <v>862</v>
      </c>
      <c r="W612" s="11">
        <v>27.679849000000001</v>
      </c>
      <c r="X612" s="11">
        <v>33.459341999999999</v>
      </c>
      <c r="Y612" s="11">
        <v>5.7794930000000004</v>
      </c>
      <c r="Z612" s="18">
        <f t="shared" si="19"/>
        <v>0.20879785146226773</v>
      </c>
      <c r="AA612" s="11">
        <v>20.879784000000001</v>
      </c>
      <c r="AS612" s="11" t="s">
        <v>78</v>
      </c>
      <c r="AT612" s="11">
        <v>603</v>
      </c>
      <c r="AU612" s="11">
        <v>-6.5373580000000002</v>
      </c>
      <c r="AV612" s="11">
        <v>-13.872462000000001</v>
      </c>
      <c r="AW612" s="11">
        <v>7.3351040000000003</v>
      </c>
      <c r="AX612" s="11" t="s">
        <v>77</v>
      </c>
    </row>
    <row r="613" spans="21:50" x14ac:dyDescent="0.35">
      <c r="U613" s="11" t="s">
        <v>76</v>
      </c>
      <c r="V613" s="11">
        <v>864</v>
      </c>
      <c r="W613" s="11">
        <v>2.5460699999999998</v>
      </c>
      <c r="X613" s="11">
        <v>3.6487050000000001</v>
      </c>
      <c r="Y613" s="11">
        <v>1.1026339999999999</v>
      </c>
      <c r="Z613" s="18">
        <f t="shared" si="19"/>
        <v>0.43307293200893926</v>
      </c>
      <c r="AA613" s="11">
        <v>43.307299</v>
      </c>
      <c r="AS613" s="11" t="s">
        <v>76</v>
      </c>
      <c r="AT613" s="11">
        <v>604</v>
      </c>
      <c r="AU613" s="11">
        <v>-8.3936550000000008</v>
      </c>
      <c r="AV613" s="11">
        <v>-11.062533999999999</v>
      </c>
      <c r="AW613" s="11">
        <v>2.668879</v>
      </c>
      <c r="AX613" s="11">
        <v>31.796391</v>
      </c>
    </row>
    <row r="614" spans="21:50" x14ac:dyDescent="0.35">
      <c r="U614" s="11" t="s">
        <v>76</v>
      </c>
      <c r="V614" s="11">
        <v>865</v>
      </c>
      <c r="W614" s="11">
        <v>-6.3121169999999998</v>
      </c>
      <c r="X614" s="11">
        <v>-7.6187300000000002</v>
      </c>
      <c r="Y614" s="11">
        <v>1.306613</v>
      </c>
      <c r="Z614" s="18">
        <f t="shared" si="19"/>
        <v>0.20700075743209451</v>
      </c>
      <c r="AA614" s="11">
        <v>20.700075999999999</v>
      </c>
      <c r="AS614" s="11" t="s">
        <v>83</v>
      </c>
      <c r="AT614" s="11">
        <v>605</v>
      </c>
      <c r="AU614" s="11">
        <v>-19.223914000000001</v>
      </c>
      <c r="AV614" s="11">
        <v>-17.827701999999999</v>
      </c>
      <c r="AW614" s="11">
        <v>1.396212</v>
      </c>
      <c r="AX614" s="11">
        <v>7.2628940000000002</v>
      </c>
    </row>
    <row r="615" spans="21:50" x14ac:dyDescent="0.35">
      <c r="U615" s="11" t="s">
        <v>76</v>
      </c>
      <c r="V615" s="11">
        <v>866</v>
      </c>
      <c r="W615" s="11">
        <v>-19.712467</v>
      </c>
      <c r="X615" s="11">
        <v>-18.614236999999999</v>
      </c>
      <c r="Y615" s="11">
        <v>1.09823</v>
      </c>
      <c r="Z615" s="18">
        <f t="shared" si="19"/>
        <v>5.5712458516734613E-2</v>
      </c>
      <c r="AA615" s="11">
        <v>5.5712440000000001</v>
      </c>
      <c r="AS615" s="11" t="s">
        <v>76</v>
      </c>
      <c r="AT615" s="11">
        <v>606</v>
      </c>
      <c r="AU615" s="11">
        <v>-3.7627459999999999</v>
      </c>
      <c r="AV615" s="11">
        <v>-12.128409</v>
      </c>
      <c r="AW615" s="11">
        <v>8.3656640000000007</v>
      </c>
      <c r="AX615" s="11" t="s">
        <v>77</v>
      </c>
    </row>
    <row r="616" spans="21:50" x14ac:dyDescent="0.35">
      <c r="U616" s="11" t="s">
        <v>76</v>
      </c>
      <c r="V616" s="11">
        <v>867</v>
      </c>
      <c r="W616" s="11">
        <v>-3.4596369999999999</v>
      </c>
      <c r="X616" s="11">
        <v>-2.762632</v>
      </c>
      <c r="Y616" s="11">
        <v>0.69700499999999999</v>
      </c>
      <c r="Z616" s="18">
        <f t="shared" si="19"/>
        <v>0.2014676684287976</v>
      </c>
      <c r="AA616" s="11">
        <v>20.146775000000002</v>
      </c>
      <c r="AS616" s="11" t="s">
        <v>76</v>
      </c>
      <c r="AT616" s="11">
        <v>607</v>
      </c>
      <c r="AU616" s="11">
        <v>12.20073</v>
      </c>
      <c r="AV616" s="11">
        <v>10.750697000000001</v>
      </c>
      <c r="AW616" s="11">
        <v>1.4500329999999999</v>
      </c>
      <c r="AX616" s="11">
        <v>11.884805</v>
      </c>
    </row>
    <row r="617" spans="21:50" x14ac:dyDescent="0.35">
      <c r="U617" s="11" t="s">
        <v>76</v>
      </c>
      <c r="V617" s="11">
        <v>868</v>
      </c>
      <c r="W617" s="11">
        <v>17.911434</v>
      </c>
      <c r="X617" s="11">
        <v>16.104942999999999</v>
      </c>
      <c r="Y617" s="11">
        <v>1.8064910000000001</v>
      </c>
      <c r="Z617" s="18">
        <f t="shared" si="19"/>
        <v>0.10085686048364415</v>
      </c>
      <c r="AA617" s="11">
        <v>10.085687</v>
      </c>
      <c r="AS617" s="11" t="s">
        <v>76</v>
      </c>
      <c r="AT617" s="11">
        <v>608</v>
      </c>
      <c r="AU617" s="11">
        <v>-11.550058999999999</v>
      </c>
      <c r="AV617" s="11">
        <v>-6.7472700000000003</v>
      </c>
      <c r="AW617" s="11">
        <v>4.8027889999999998</v>
      </c>
      <c r="AX617" s="11">
        <v>41.582377999999999</v>
      </c>
    </row>
    <row r="618" spans="21:50" x14ac:dyDescent="0.35">
      <c r="U618" s="11" t="s">
        <v>76</v>
      </c>
      <c r="V618" s="11">
        <v>869</v>
      </c>
      <c r="W618" s="11">
        <v>12.335264</v>
      </c>
      <c r="X618" s="11">
        <v>10.73222</v>
      </c>
      <c r="Y618" s="11">
        <v>1.6030439999999999</v>
      </c>
      <c r="Z618" s="18">
        <f t="shared" si="19"/>
        <v>0.12995619712719564</v>
      </c>
      <c r="AA618" s="11">
        <v>12.995616</v>
      </c>
      <c r="AS618" s="11" t="s">
        <v>76</v>
      </c>
      <c r="AT618" s="11">
        <v>609</v>
      </c>
      <c r="AU618" s="11">
        <v>-17.055783999999999</v>
      </c>
      <c r="AV618" s="11">
        <v>-15.750014</v>
      </c>
      <c r="AW618" s="11">
        <v>1.3057700000000001</v>
      </c>
      <c r="AX618" s="11">
        <v>7.6558799999999998</v>
      </c>
    </row>
    <row r="619" spans="21:50" x14ac:dyDescent="0.35">
      <c r="U619" s="11" t="s">
        <v>76</v>
      </c>
      <c r="V619" s="11">
        <v>870</v>
      </c>
      <c r="W619" s="11">
        <v>4.3257180000000002</v>
      </c>
      <c r="X619" s="11">
        <v>2.91405</v>
      </c>
      <c r="Y619" s="11">
        <v>1.4116679999999999</v>
      </c>
      <c r="Z619" s="18">
        <f t="shared" si="19"/>
        <v>0.32634304871468733</v>
      </c>
      <c r="AA619" s="11">
        <v>32.634304</v>
      </c>
      <c r="AS619" s="11" t="s">
        <v>78</v>
      </c>
      <c r="AT619" s="11">
        <v>610</v>
      </c>
      <c r="AU619" s="11">
        <v>-11.839480999999999</v>
      </c>
      <c r="AV619" s="11">
        <v>-14.703467</v>
      </c>
      <c r="AW619" s="11">
        <v>2.8639860000000001</v>
      </c>
      <c r="AX619" s="11">
        <v>24.190127</v>
      </c>
    </row>
    <row r="620" spans="21:50" x14ac:dyDescent="0.35">
      <c r="U620" s="11" t="s">
        <v>76</v>
      </c>
      <c r="V620" s="11">
        <v>874</v>
      </c>
      <c r="W620" s="11">
        <v>-19.999858</v>
      </c>
      <c r="X620" s="11">
        <v>-19.659388</v>
      </c>
      <c r="Y620" s="11">
        <v>0.34046999999999999</v>
      </c>
      <c r="Z620" s="18">
        <f t="shared" si="19"/>
        <v>1.7023620867708162E-2</v>
      </c>
      <c r="AA620" s="11">
        <v>1.7023600000000001</v>
      </c>
      <c r="AS620" s="11" t="s">
        <v>76</v>
      </c>
      <c r="AT620" s="11">
        <v>611</v>
      </c>
      <c r="AU620" s="11">
        <v>17.465202000000001</v>
      </c>
      <c r="AV620" s="11">
        <v>16.099630999999999</v>
      </c>
      <c r="AW620" s="11">
        <v>1.3655710000000001</v>
      </c>
      <c r="AX620" s="11">
        <v>7.8188089999999999</v>
      </c>
    </row>
    <row r="621" spans="21:50" x14ac:dyDescent="0.35">
      <c r="U621" s="11" t="s">
        <v>76</v>
      </c>
      <c r="V621" s="11">
        <v>876</v>
      </c>
      <c r="W621" s="11">
        <v>-1.771323</v>
      </c>
      <c r="X621" s="11">
        <v>0.28859899999999999</v>
      </c>
      <c r="Y621" s="11">
        <v>2.0599219999999998</v>
      </c>
      <c r="Z621" s="18">
        <f t="shared" si="19"/>
        <v>1.1629285003356247</v>
      </c>
      <c r="AA621" s="11" t="s">
        <v>77</v>
      </c>
      <c r="AS621" s="11" t="s">
        <v>83</v>
      </c>
      <c r="AT621" s="11">
        <v>612</v>
      </c>
      <c r="AU621" s="11">
        <v>-9.7352659999999993</v>
      </c>
      <c r="AV621" s="11">
        <v>-9.8905840000000005</v>
      </c>
      <c r="AW621" s="11">
        <v>0.15531800000000001</v>
      </c>
      <c r="AX621" s="11">
        <v>1.595415</v>
      </c>
    </row>
    <row r="622" spans="21:50" x14ac:dyDescent="0.35">
      <c r="U622" s="11" t="s">
        <v>76</v>
      </c>
      <c r="V622" s="11">
        <v>877</v>
      </c>
      <c r="W622" s="11">
        <v>-26.224972000000001</v>
      </c>
      <c r="X622" s="11">
        <v>-25.271934999999999</v>
      </c>
      <c r="Y622" s="11">
        <v>0.95303700000000002</v>
      </c>
      <c r="Z622" s="18">
        <f t="shared" si="19"/>
        <v>3.6340820497348859E-2</v>
      </c>
      <c r="AA622" s="11">
        <v>3.6340819999999998</v>
      </c>
      <c r="AS622" s="11" t="s">
        <v>76</v>
      </c>
      <c r="AT622" s="11">
        <v>613</v>
      </c>
      <c r="AU622" s="11">
        <v>-10.672904000000001</v>
      </c>
      <c r="AV622" s="11">
        <v>-11.081704</v>
      </c>
      <c r="AW622" s="11">
        <v>0.4088</v>
      </c>
      <c r="AX622" s="11">
        <v>3.8302640000000001</v>
      </c>
    </row>
    <row r="623" spans="21:50" x14ac:dyDescent="0.35">
      <c r="U623" s="11" t="s">
        <v>76</v>
      </c>
      <c r="V623" s="11">
        <v>878</v>
      </c>
      <c r="W623" s="11">
        <v>-0.74763199999999996</v>
      </c>
      <c r="X623" s="11">
        <v>-1.118668</v>
      </c>
      <c r="Y623" s="11">
        <v>0.37103700000000001</v>
      </c>
      <c r="Z623" s="18">
        <f t="shared" si="19"/>
        <v>0.49628293063967305</v>
      </c>
      <c r="AA623" s="11">
        <v>49.628307999999997</v>
      </c>
      <c r="AS623" s="11" t="s">
        <v>76</v>
      </c>
      <c r="AT623" s="11">
        <v>614</v>
      </c>
      <c r="AU623" s="11">
        <v>27.257612000000002</v>
      </c>
      <c r="AV623" s="11">
        <v>28.312463000000001</v>
      </c>
      <c r="AW623" s="11">
        <v>1.054851</v>
      </c>
      <c r="AX623" s="11">
        <v>3.8699319999999999</v>
      </c>
    </row>
    <row r="624" spans="21:50" x14ac:dyDescent="0.35">
      <c r="U624" s="11" t="s">
        <v>76</v>
      </c>
      <c r="V624" s="11">
        <v>880</v>
      </c>
      <c r="W624" s="11">
        <v>0.48798999999999998</v>
      </c>
      <c r="X624" s="11">
        <v>-0.51245700000000005</v>
      </c>
      <c r="Y624" s="11">
        <v>1.0004470000000001</v>
      </c>
      <c r="Z624" s="18">
        <f t="shared" si="19"/>
        <v>2.050138322506609</v>
      </c>
      <c r="AA624" s="11" t="s">
        <v>77</v>
      </c>
      <c r="AS624" s="11" t="s">
        <v>76</v>
      </c>
      <c r="AT624" s="11">
        <v>615</v>
      </c>
      <c r="AU624" s="11">
        <v>45.399968999999999</v>
      </c>
      <c r="AV624" s="11">
        <v>40.102986000000001</v>
      </c>
      <c r="AW624" s="11">
        <v>5.296983</v>
      </c>
      <c r="AX624" s="11">
        <v>11.667370999999999</v>
      </c>
    </row>
    <row r="625" spans="21:50" x14ac:dyDescent="0.35">
      <c r="U625" s="11" t="s">
        <v>76</v>
      </c>
      <c r="V625" s="11">
        <v>882</v>
      </c>
      <c r="W625" s="11">
        <v>-7.0861609999999997</v>
      </c>
      <c r="X625" s="11">
        <v>-7.4948600000000001</v>
      </c>
      <c r="Y625" s="11">
        <v>0.40869899999999998</v>
      </c>
      <c r="Z625" s="18">
        <f t="shared" si="19"/>
        <v>5.7675658230175689E-2</v>
      </c>
      <c r="AA625" s="11">
        <v>5.7675669999999997</v>
      </c>
      <c r="AS625" s="11" t="s">
        <v>78</v>
      </c>
      <c r="AT625" s="11">
        <v>616</v>
      </c>
      <c r="AU625" s="11">
        <v>-8.7984869999999997</v>
      </c>
      <c r="AV625" s="11">
        <v>-9.5887429999999991</v>
      </c>
      <c r="AW625" s="11">
        <v>0.79025599999999996</v>
      </c>
      <c r="AX625" s="11">
        <v>8.9817280000000004</v>
      </c>
    </row>
    <row r="626" spans="21:50" x14ac:dyDescent="0.35">
      <c r="U626" s="11" t="s">
        <v>76</v>
      </c>
      <c r="V626" s="11">
        <v>883</v>
      </c>
      <c r="W626" s="11">
        <v>-0.123303</v>
      </c>
      <c r="X626" s="11">
        <v>0.45554299999999998</v>
      </c>
      <c r="Y626" s="11">
        <v>0.578847</v>
      </c>
      <c r="Z626" s="18">
        <f t="shared" si="19"/>
        <v>4.6945086494245887</v>
      </c>
      <c r="AA626" s="11" t="s">
        <v>77</v>
      </c>
      <c r="AS626" s="11" t="s">
        <v>76</v>
      </c>
      <c r="AT626" s="11">
        <v>617</v>
      </c>
      <c r="AU626" s="11">
        <v>14.342279</v>
      </c>
      <c r="AV626" s="11">
        <v>15.904909999999999</v>
      </c>
      <c r="AW626" s="11">
        <v>1.5626310000000001</v>
      </c>
      <c r="AX626" s="11">
        <v>10.895274000000001</v>
      </c>
    </row>
    <row r="627" spans="21:50" x14ac:dyDescent="0.35">
      <c r="U627" s="11" t="s">
        <v>76</v>
      </c>
      <c r="V627" s="11">
        <v>884</v>
      </c>
      <c r="W627" s="11">
        <v>-6.6377290000000002</v>
      </c>
      <c r="X627" s="11">
        <v>-5.5103070000000001</v>
      </c>
      <c r="Y627" s="11">
        <v>1.1274219999999999</v>
      </c>
      <c r="Z627" s="18">
        <f t="shared" si="19"/>
        <v>0.16985056184125624</v>
      </c>
      <c r="AA627" s="11">
        <v>16.985057000000001</v>
      </c>
      <c r="AS627" s="11" t="s">
        <v>76</v>
      </c>
      <c r="AT627" s="11">
        <v>618</v>
      </c>
      <c r="AU627" s="11">
        <v>0.88402000000000003</v>
      </c>
      <c r="AV627" s="11">
        <v>4.2441199999999997</v>
      </c>
      <c r="AW627" s="11">
        <v>3.3601000000000001</v>
      </c>
      <c r="AX627" s="11" t="s">
        <v>77</v>
      </c>
    </row>
    <row r="628" spans="21:50" x14ac:dyDescent="0.35">
      <c r="U628" s="11" t="s">
        <v>76</v>
      </c>
      <c r="V628" s="11">
        <v>885</v>
      </c>
      <c r="W628" s="11">
        <v>-5.8119240000000003</v>
      </c>
      <c r="X628" s="11">
        <v>-6.9362839999999997</v>
      </c>
      <c r="Y628" s="11">
        <v>1.12436</v>
      </c>
      <c r="Z628" s="18">
        <f t="shared" si="19"/>
        <v>0.19345745057918856</v>
      </c>
      <c r="AA628" s="11">
        <v>19.345739999999999</v>
      </c>
      <c r="AS628" s="11" t="s">
        <v>83</v>
      </c>
      <c r="AT628" s="11">
        <v>619</v>
      </c>
      <c r="AU628" s="11">
        <v>-9.3140059999999991</v>
      </c>
      <c r="AV628" s="11">
        <v>-9.2247800000000009</v>
      </c>
      <c r="AW628" s="11">
        <v>8.9226E-2</v>
      </c>
      <c r="AX628" s="11">
        <v>0.95797399999999999</v>
      </c>
    </row>
    <row r="629" spans="21:50" x14ac:dyDescent="0.35">
      <c r="U629" s="11" t="s">
        <v>76</v>
      </c>
      <c r="V629" s="11">
        <v>888</v>
      </c>
      <c r="W629" s="11">
        <v>-9.2189949999999996</v>
      </c>
      <c r="X629" s="11">
        <v>-10.426322000000001</v>
      </c>
      <c r="Y629" s="11">
        <v>1.207327</v>
      </c>
      <c r="Z629" s="18">
        <f t="shared" si="19"/>
        <v>0.13096080429591295</v>
      </c>
      <c r="AA629" s="11">
        <v>13.096076999999999</v>
      </c>
      <c r="AS629" s="11" t="s">
        <v>83</v>
      </c>
      <c r="AT629" s="11">
        <v>620</v>
      </c>
      <c r="AU629" s="11">
        <v>-9.5304099999999998</v>
      </c>
      <c r="AV629" s="11">
        <v>-7.5674089999999996</v>
      </c>
      <c r="AW629" s="11">
        <v>1.963001</v>
      </c>
      <c r="AX629" s="11">
        <v>20.597235000000001</v>
      </c>
    </row>
    <row r="630" spans="21:50" x14ac:dyDescent="0.35">
      <c r="U630" s="11" t="s">
        <v>76</v>
      </c>
      <c r="V630" s="11">
        <v>889</v>
      </c>
      <c r="W630" s="11">
        <v>-14.960792</v>
      </c>
      <c r="X630" s="11">
        <v>-17.249634</v>
      </c>
      <c r="Y630" s="11">
        <v>2.2888419999999998</v>
      </c>
      <c r="Z630" s="18">
        <f t="shared" si="19"/>
        <v>0.15298936045631809</v>
      </c>
      <c r="AA630" s="11">
        <v>15.298938</v>
      </c>
      <c r="AS630" s="11" t="s">
        <v>76</v>
      </c>
      <c r="AT630" s="11">
        <v>621</v>
      </c>
      <c r="AU630" s="11">
        <v>-16.332512999999999</v>
      </c>
      <c r="AV630" s="11">
        <v>-13.435893</v>
      </c>
      <c r="AW630" s="11">
        <v>2.89662</v>
      </c>
      <c r="AX630" s="11">
        <v>17.735299000000001</v>
      </c>
    </row>
    <row r="631" spans="21:50" x14ac:dyDescent="0.35">
      <c r="U631" s="11" t="s">
        <v>76</v>
      </c>
      <c r="V631" s="11">
        <v>890</v>
      </c>
      <c r="W631" s="11">
        <v>0.43968299999999999</v>
      </c>
      <c r="X631" s="11">
        <v>4.2864529999999998</v>
      </c>
      <c r="Y631" s="11">
        <v>3.8467699999999998</v>
      </c>
      <c r="Z631" s="18">
        <f t="shared" si="19"/>
        <v>8.7489623205809632</v>
      </c>
      <c r="AA631" s="11" t="s">
        <v>77</v>
      </c>
      <c r="AS631" s="11" t="s">
        <v>76</v>
      </c>
      <c r="AT631" s="11">
        <v>622</v>
      </c>
      <c r="AU631" s="11">
        <v>-10.554822</v>
      </c>
      <c r="AV631" s="11">
        <v>-11.553934999999999</v>
      </c>
      <c r="AW631" s="11">
        <v>0.99911300000000003</v>
      </c>
      <c r="AX631" s="11">
        <v>9.4659410000000008</v>
      </c>
    </row>
    <row r="632" spans="21:50" x14ac:dyDescent="0.35">
      <c r="U632" s="11" t="s">
        <v>76</v>
      </c>
      <c r="V632" s="11">
        <v>892</v>
      </c>
      <c r="W632" s="11">
        <v>-8.9022500000000004</v>
      </c>
      <c r="X632" s="11">
        <v>-7.9099459999999997</v>
      </c>
      <c r="Y632" s="11">
        <v>0.99230399999999996</v>
      </c>
      <c r="Z632" s="18">
        <f t="shared" si="19"/>
        <v>0.11146665168917969</v>
      </c>
      <c r="AA632" s="11">
        <v>11.146667000000001</v>
      </c>
      <c r="AS632" s="11" t="s">
        <v>78</v>
      </c>
      <c r="AT632" s="11">
        <v>623</v>
      </c>
      <c r="AU632" s="11">
        <v>-8.5354759999999992</v>
      </c>
      <c r="AV632" s="11">
        <v>-10.542021999999999</v>
      </c>
      <c r="AW632" s="11">
        <v>2.0065460000000002</v>
      </c>
      <c r="AX632" s="11">
        <v>23.508310999999999</v>
      </c>
    </row>
    <row r="633" spans="21:50" x14ac:dyDescent="0.35">
      <c r="U633" s="11" t="s">
        <v>76</v>
      </c>
      <c r="V633" s="11">
        <v>893</v>
      </c>
      <c r="W633" s="11">
        <v>3.831029</v>
      </c>
      <c r="X633" s="11">
        <v>5.7617310000000002</v>
      </c>
      <c r="Y633" s="11">
        <v>1.9307019999999999</v>
      </c>
      <c r="Z633" s="18">
        <f t="shared" si="19"/>
        <v>0.50396433960693066</v>
      </c>
      <c r="AA633" s="11">
        <v>50.396425000000001</v>
      </c>
      <c r="AS633" s="11" t="s">
        <v>76</v>
      </c>
      <c r="AT633" s="11">
        <v>624</v>
      </c>
      <c r="AU633" s="11">
        <v>-14.731862</v>
      </c>
      <c r="AV633" s="11">
        <v>-12.616854</v>
      </c>
      <c r="AW633" s="11">
        <v>2.115008</v>
      </c>
      <c r="AX633" s="11">
        <v>14.356688999999999</v>
      </c>
    </row>
    <row r="634" spans="21:50" x14ac:dyDescent="0.35">
      <c r="U634" s="11" t="s">
        <v>76</v>
      </c>
      <c r="V634" s="11">
        <v>895</v>
      </c>
      <c r="W634" s="11">
        <v>-6.8172969999999999</v>
      </c>
      <c r="X634" s="11">
        <v>-3.238029</v>
      </c>
      <c r="Y634" s="11">
        <v>3.5792679999999999</v>
      </c>
      <c r="Z634" s="18">
        <f t="shared" si="19"/>
        <v>0.52502744122780631</v>
      </c>
      <c r="AA634" s="11">
        <v>52.502741999999998</v>
      </c>
      <c r="AS634" s="11" t="s">
        <v>76</v>
      </c>
      <c r="AT634" s="11">
        <v>625</v>
      </c>
      <c r="AU634" s="11">
        <v>2.5039899999999999</v>
      </c>
      <c r="AV634" s="11">
        <v>1.4347110000000001</v>
      </c>
      <c r="AW634" s="11">
        <v>1.069278</v>
      </c>
      <c r="AX634" s="11">
        <v>42.702981999999999</v>
      </c>
    </row>
    <row r="635" spans="21:50" x14ac:dyDescent="0.35">
      <c r="U635" s="11" t="s">
        <v>76</v>
      </c>
      <c r="V635" s="11">
        <v>896</v>
      </c>
      <c r="W635" s="11">
        <v>-9.150525</v>
      </c>
      <c r="X635" s="11">
        <v>-8.4157519999999995</v>
      </c>
      <c r="Y635" s="11">
        <v>0.73477300000000001</v>
      </c>
      <c r="Z635" s="18">
        <f t="shared" si="19"/>
        <v>8.0298452821013E-2</v>
      </c>
      <c r="AA635" s="11">
        <v>8.0298490000000005</v>
      </c>
      <c r="AS635" s="11" t="s">
        <v>76</v>
      </c>
      <c r="AT635" s="11">
        <v>626</v>
      </c>
      <c r="AU635" s="11">
        <v>-2.4988100000000002</v>
      </c>
      <c r="AV635" s="11">
        <v>-1.421238</v>
      </c>
      <c r="AW635" s="11">
        <v>1.077572</v>
      </c>
      <c r="AX635" s="11">
        <v>43.123412999999999</v>
      </c>
    </row>
    <row r="636" spans="21:50" x14ac:dyDescent="0.35">
      <c r="U636" s="11" t="s">
        <v>76</v>
      </c>
      <c r="V636" s="11">
        <v>897</v>
      </c>
      <c r="W636" s="11">
        <v>-15.563293</v>
      </c>
      <c r="X636" s="11">
        <v>-18.080693</v>
      </c>
      <c r="Y636" s="11">
        <v>2.5173999999999999</v>
      </c>
      <c r="Z636" s="18">
        <f t="shared" si="19"/>
        <v>0.16175240034355196</v>
      </c>
      <c r="AA636" s="11">
        <v>16.175236999999999</v>
      </c>
      <c r="AS636" s="11" t="s">
        <v>76</v>
      </c>
      <c r="AT636" s="11">
        <v>627</v>
      </c>
      <c r="AU636" s="11">
        <v>-11.811802</v>
      </c>
      <c r="AV636" s="11">
        <v>-13.219431</v>
      </c>
      <c r="AW636" s="11">
        <v>1.407629</v>
      </c>
      <c r="AX636" s="11">
        <v>11.917139000000001</v>
      </c>
    </row>
    <row r="637" spans="21:50" x14ac:dyDescent="0.35">
      <c r="U637" s="11" t="s">
        <v>76</v>
      </c>
      <c r="V637" s="11">
        <v>898</v>
      </c>
      <c r="W637" s="11">
        <v>-16.803801</v>
      </c>
      <c r="X637" s="11">
        <v>-16.104904000000001</v>
      </c>
      <c r="Y637" s="11">
        <v>0.69889699999999999</v>
      </c>
      <c r="Z637" s="18">
        <f t="shared" si="19"/>
        <v>4.1591601804853558E-2</v>
      </c>
      <c r="AA637" s="11">
        <v>4.1591589999999998</v>
      </c>
      <c r="AS637" s="11" t="s">
        <v>76</v>
      </c>
      <c r="AT637" s="11">
        <v>628</v>
      </c>
      <c r="AU637" s="11">
        <v>-20.135909999999999</v>
      </c>
      <c r="AV637" s="11">
        <v>-20.564775999999998</v>
      </c>
      <c r="AW637" s="11">
        <v>0.42886600000000002</v>
      </c>
      <c r="AX637" s="11">
        <v>2.1298560000000002</v>
      </c>
    </row>
    <row r="638" spans="21:50" x14ac:dyDescent="0.35">
      <c r="U638" s="11" t="s">
        <v>76</v>
      </c>
      <c r="V638" s="11">
        <v>900</v>
      </c>
      <c r="W638" s="11">
        <v>-7.0997050000000002</v>
      </c>
      <c r="X638" s="11">
        <v>-3.75597</v>
      </c>
      <c r="Y638" s="11">
        <v>3.3437359999999998</v>
      </c>
      <c r="Z638" s="18">
        <f t="shared" si="19"/>
        <v>0.47096830079559643</v>
      </c>
      <c r="AA638" s="11">
        <v>47.096823000000001</v>
      </c>
      <c r="AS638" s="11" t="s">
        <v>78</v>
      </c>
      <c r="AT638" s="11">
        <v>629</v>
      </c>
      <c r="AU638" s="11">
        <v>-15.411334</v>
      </c>
      <c r="AV638" s="11">
        <v>-15.227855</v>
      </c>
      <c r="AW638" s="11">
        <v>0.183479</v>
      </c>
      <c r="AX638" s="11">
        <v>1.190545</v>
      </c>
    </row>
    <row r="639" spans="21:50" x14ac:dyDescent="0.35">
      <c r="U639" s="11" t="s">
        <v>76</v>
      </c>
      <c r="V639" s="11">
        <v>903</v>
      </c>
      <c r="W639" s="11">
        <v>-20.317782999999999</v>
      </c>
      <c r="X639" s="11">
        <v>-20.775765</v>
      </c>
      <c r="Y639" s="11">
        <v>0.457982</v>
      </c>
      <c r="Z639" s="18">
        <f t="shared" si="19"/>
        <v>2.2540943566529872E-2</v>
      </c>
      <c r="AA639" s="11">
        <v>2.2540930000000001</v>
      </c>
      <c r="AS639" s="11" t="s">
        <v>83</v>
      </c>
      <c r="AT639" s="11">
        <v>630</v>
      </c>
      <c r="AU639" s="11">
        <v>-2.7642030000000002</v>
      </c>
      <c r="AV639" s="11">
        <v>-3.211141</v>
      </c>
      <c r="AW639" s="11">
        <v>0.446938</v>
      </c>
      <c r="AX639" s="11">
        <v>16.168800999999998</v>
      </c>
    </row>
    <row r="640" spans="21:50" x14ac:dyDescent="0.35">
      <c r="U640" s="11" t="s">
        <v>76</v>
      </c>
      <c r="V640" s="11">
        <v>904</v>
      </c>
      <c r="W640" s="11">
        <v>-6.8680719999999997</v>
      </c>
      <c r="X640" s="11">
        <v>-9.8029130000000002</v>
      </c>
      <c r="Y640" s="11">
        <v>2.934841</v>
      </c>
      <c r="Z640" s="18">
        <f t="shared" si="19"/>
        <v>0.42731657443311605</v>
      </c>
      <c r="AA640" s="11">
        <v>42.731665</v>
      </c>
      <c r="AS640" s="11" t="s">
        <v>76</v>
      </c>
      <c r="AT640" s="11">
        <v>631</v>
      </c>
      <c r="AU640" s="11">
        <v>-9.4263619999999992</v>
      </c>
      <c r="AV640" s="11">
        <v>-7.4937639999999996</v>
      </c>
      <c r="AW640" s="11">
        <v>1.932598</v>
      </c>
      <c r="AX640" s="11">
        <v>20.502058999999999</v>
      </c>
    </row>
    <row r="641" spans="21:50" x14ac:dyDescent="0.35">
      <c r="U641" s="11" t="s">
        <v>76</v>
      </c>
      <c r="V641" s="11">
        <v>905</v>
      </c>
      <c r="W641" s="11">
        <v>16.577241000000001</v>
      </c>
      <c r="X641" s="11">
        <v>16.791678999999998</v>
      </c>
      <c r="Y641" s="11">
        <v>0.21443799999999999</v>
      </c>
      <c r="Z641" s="18">
        <f t="shared" si="19"/>
        <v>1.2935686945734817E-2</v>
      </c>
      <c r="AA641" s="11">
        <v>1.2935680000000001</v>
      </c>
      <c r="AS641" s="11" t="s">
        <v>76</v>
      </c>
      <c r="AT641" s="11">
        <v>632</v>
      </c>
      <c r="AU641" s="11">
        <v>-25.13449</v>
      </c>
      <c r="AV641" s="11">
        <v>-24.187533999999999</v>
      </c>
      <c r="AW641" s="11">
        <v>0.94695600000000002</v>
      </c>
      <c r="AX641" s="11">
        <v>3.767557</v>
      </c>
    </row>
    <row r="642" spans="21:50" x14ac:dyDescent="0.35">
      <c r="U642" s="11" t="s">
        <v>76</v>
      </c>
      <c r="V642" s="11">
        <v>907</v>
      </c>
      <c r="W642" s="11">
        <v>-18.239215999999999</v>
      </c>
      <c r="X642" s="11">
        <v>-18.112655</v>
      </c>
      <c r="Y642" s="11">
        <v>0.12656100000000001</v>
      </c>
      <c r="Z642" s="18">
        <f t="shared" si="19"/>
        <v>6.9389495688849789E-3</v>
      </c>
      <c r="AA642" s="11">
        <v>0.69389599999999996</v>
      </c>
      <c r="AS642" s="11" t="s">
        <v>83</v>
      </c>
      <c r="AT642" s="11">
        <v>633</v>
      </c>
      <c r="AU642" s="11">
        <v>-4.0726180000000003</v>
      </c>
      <c r="AV642" s="11">
        <v>-3.2325300000000001</v>
      </c>
      <c r="AW642" s="11">
        <v>0.84008899999999997</v>
      </c>
      <c r="AX642" s="11">
        <v>20.627731000000001</v>
      </c>
    </row>
    <row r="643" spans="21:50" x14ac:dyDescent="0.35">
      <c r="U643" s="11" t="s">
        <v>76</v>
      </c>
      <c r="V643" s="11">
        <v>908</v>
      </c>
      <c r="W643" s="11">
        <v>-24.307653999999999</v>
      </c>
      <c r="X643" s="11">
        <v>-20.462157999999999</v>
      </c>
      <c r="Y643" s="11">
        <v>3.8454959999999998</v>
      </c>
      <c r="Z643" s="18">
        <f t="shared" si="19"/>
        <v>0.15820103412694619</v>
      </c>
      <c r="AA643" s="11">
        <v>15.820104000000001</v>
      </c>
      <c r="AS643" s="11" t="s">
        <v>78</v>
      </c>
      <c r="AT643" s="11">
        <v>634</v>
      </c>
      <c r="AU643" s="11">
        <v>-10.577332999999999</v>
      </c>
      <c r="AV643" s="11">
        <v>-8.9770719999999997</v>
      </c>
      <c r="AW643" s="11">
        <v>1.6002609999999999</v>
      </c>
      <c r="AX643" s="11">
        <v>15.129151999999999</v>
      </c>
    </row>
    <row r="644" spans="21:50" x14ac:dyDescent="0.35">
      <c r="U644" s="11" t="s">
        <v>76</v>
      </c>
      <c r="V644" s="11">
        <v>909</v>
      </c>
      <c r="W644" s="11">
        <v>-21.902661999999999</v>
      </c>
      <c r="X644" s="11">
        <v>-20.816106999999999</v>
      </c>
      <c r="Y644" s="11">
        <v>1.0865549999999999</v>
      </c>
      <c r="Z644" s="18">
        <f t="shared" si="19"/>
        <v>4.960835354168365E-2</v>
      </c>
      <c r="AA644" s="11">
        <v>4.960833</v>
      </c>
      <c r="AS644" s="11" t="s">
        <v>76</v>
      </c>
      <c r="AT644" s="11">
        <v>635</v>
      </c>
      <c r="AU644" s="11">
        <v>-1.781415</v>
      </c>
      <c r="AV644" s="11">
        <v>-3.2202130000000002</v>
      </c>
      <c r="AW644" s="11">
        <v>1.438798</v>
      </c>
      <c r="AX644" s="11">
        <v>80.767123999999995</v>
      </c>
    </row>
    <row r="645" spans="21:50" x14ac:dyDescent="0.35">
      <c r="U645" s="11" t="s">
        <v>76</v>
      </c>
      <c r="V645" s="11">
        <v>911</v>
      </c>
      <c r="W645" s="11">
        <v>-0.66161899999999996</v>
      </c>
      <c r="X645" s="11">
        <v>-0.40984100000000001</v>
      </c>
      <c r="Y645" s="11">
        <v>0.251778</v>
      </c>
      <c r="Z645" s="18">
        <f t="shared" si="19"/>
        <v>0.3805483216171241</v>
      </c>
      <c r="AA645" s="11">
        <v>38.054788000000002</v>
      </c>
      <c r="AS645" s="11" t="s">
        <v>76</v>
      </c>
      <c r="AT645" s="11">
        <v>636</v>
      </c>
      <c r="AU645" s="11">
        <v>32.927084000000001</v>
      </c>
      <c r="AV645" s="11">
        <v>35.014735000000002</v>
      </c>
      <c r="AW645" s="11">
        <v>2.0876510000000001</v>
      </c>
      <c r="AX645" s="11">
        <v>6.3402260000000004</v>
      </c>
    </row>
    <row r="646" spans="21:50" x14ac:dyDescent="0.35">
      <c r="U646" s="11" t="s">
        <v>76</v>
      </c>
      <c r="V646" s="11">
        <v>912</v>
      </c>
      <c r="W646" s="11">
        <v>10.918227999999999</v>
      </c>
      <c r="X646" s="11">
        <v>12.344101</v>
      </c>
      <c r="Y646" s="11">
        <v>1.4258729999999999</v>
      </c>
      <c r="Z646" s="18">
        <f t="shared" si="19"/>
        <v>0.13059564244307775</v>
      </c>
      <c r="AA646" s="11">
        <v>13.059564999999999</v>
      </c>
      <c r="AS646" s="11" t="s">
        <v>76</v>
      </c>
      <c r="AT646" s="11">
        <v>637</v>
      </c>
      <c r="AU646" s="11">
        <v>-19.688047000000001</v>
      </c>
      <c r="AV646" s="11">
        <v>-14.945363</v>
      </c>
      <c r="AW646" s="11">
        <v>4.7426839999999997</v>
      </c>
      <c r="AX646" s="11">
        <v>24.089153</v>
      </c>
    </row>
    <row r="647" spans="21:50" x14ac:dyDescent="0.35">
      <c r="U647" s="11" t="s">
        <v>76</v>
      </c>
      <c r="V647" s="11">
        <v>914</v>
      </c>
      <c r="W647" s="11">
        <v>-4.6714270000000004</v>
      </c>
      <c r="X647" s="11">
        <v>-1.3008459999999999</v>
      </c>
      <c r="Y647" s="11">
        <v>3.370581</v>
      </c>
      <c r="Z647" s="18">
        <f t="shared" si="19"/>
        <v>0.72153134363439686</v>
      </c>
      <c r="AA647" s="11">
        <v>72.153131999999999</v>
      </c>
      <c r="AS647" s="11" t="s">
        <v>83</v>
      </c>
      <c r="AT647" s="11">
        <v>638</v>
      </c>
      <c r="AU647" s="11">
        <v>-22.907430000000002</v>
      </c>
      <c r="AV647" s="11">
        <v>-21.838034</v>
      </c>
      <c r="AW647" s="11">
        <v>1.069396</v>
      </c>
      <c r="AX647" s="11">
        <v>4.6683389999999996</v>
      </c>
    </row>
    <row r="648" spans="21:50" x14ac:dyDescent="0.35">
      <c r="U648" s="11" t="s">
        <v>76</v>
      </c>
      <c r="V648" s="11">
        <v>915</v>
      </c>
      <c r="W648" s="11">
        <v>-0.74564200000000003</v>
      </c>
      <c r="X648" s="11">
        <v>0.63989200000000002</v>
      </c>
      <c r="Y648" s="11">
        <v>1.385535</v>
      </c>
      <c r="Z648" s="18">
        <f t="shared" si="19"/>
        <v>1.8581772485991936</v>
      </c>
      <c r="AA648" s="11" t="s">
        <v>77</v>
      </c>
      <c r="AS648" s="11" t="s">
        <v>76</v>
      </c>
      <c r="AT648" s="11">
        <v>639</v>
      </c>
      <c r="AU648" s="11">
        <v>-12.046519</v>
      </c>
      <c r="AV648" s="11">
        <v>-11.591518000000001</v>
      </c>
      <c r="AW648" s="11">
        <v>0.45500099999999999</v>
      </c>
      <c r="AX648" s="11">
        <v>3.777031</v>
      </c>
    </row>
    <row r="649" spans="21:50" x14ac:dyDescent="0.35">
      <c r="U649" s="11" t="s">
        <v>76</v>
      </c>
      <c r="V649" s="11">
        <v>916</v>
      </c>
      <c r="W649" s="11">
        <v>-3.9477340000000001</v>
      </c>
      <c r="X649" s="11">
        <v>-6.3835920000000002</v>
      </c>
      <c r="Y649" s="11">
        <v>2.4358580000000001</v>
      </c>
      <c r="Z649" s="18">
        <f t="shared" ref="Z649:Z712" si="20">ABS(Y649/W649)</f>
        <v>0.61702688175039155</v>
      </c>
      <c r="AA649" s="11">
        <v>61.702677000000001</v>
      </c>
      <c r="AS649" s="11" t="s">
        <v>76</v>
      </c>
      <c r="AT649" s="11">
        <v>640</v>
      </c>
      <c r="AU649" s="11">
        <v>-6.4205759999999996</v>
      </c>
      <c r="AV649" s="11">
        <v>-6.2568950000000001</v>
      </c>
      <c r="AW649" s="11">
        <v>0.16367999999999999</v>
      </c>
      <c r="AX649" s="11">
        <v>2.549312</v>
      </c>
    </row>
    <row r="650" spans="21:50" x14ac:dyDescent="0.35">
      <c r="U650" s="11" t="s">
        <v>76</v>
      </c>
      <c r="V650" s="11">
        <v>917</v>
      </c>
      <c r="W650" s="11">
        <v>31.329253999999999</v>
      </c>
      <c r="X650" s="11">
        <v>32.594653999999998</v>
      </c>
      <c r="Y650" s="11">
        <v>1.2654000000000001</v>
      </c>
      <c r="Z650" s="18">
        <f t="shared" si="20"/>
        <v>4.0390364864736329E-2</v>
      </c>
      <c r="AA650" s="11">
        <v>4.0390350000000002</v>
      </c>
      <c r="AS650" s="11" t="s">
        <v>78</v>
      </c>
      <c r="AT650" s="11">
        <v>641</v>
      </c>
      <c r="AU650" s="11">
        <v>-5.3152309999999998</v>
      </c>
      <c r="AV650" s="11">
        <v>-6.7670490000000001</v>
      </c>
      <c r="AW650" s="11">
        <v>1.451819</v>
      </c>
      <c r="AX650" s="11">
        <v>27.314312000000001</v>
      </c>
    </row>
    <row r="651" spans="21:50" x14ac:dyDescent="0.35">
      <c r="U651" s="11" t="s">
        <v>76</v>
      </c>
      <c r="V651" s="11">
        <v>918</v>
      </c>
      <c r="W651" s="11">
        <v>13.316681000000001</v>
      </c>
      <c r="X651" s="11">
        <v>15.783645</v>
      </c>
      <c r="Y651" s="11">
        <v>2.4669639999999999</v>
      </c>
      <c r="Z651" s="18">
        <f t="shared" si="20"/>
        <v>0.18525366793722847</v>
      </c>
      <c r="AA651" s="11">
        <v>18.525366000000002</v>
      </c>
      <c r="AS651" s="11" t="s">
        <v>76</v>
      </c>
      <c r="AT651" s="11">
        <v>642</v>
      </c>
      <c r="AU651" s="11">
        <v>10.043388999999999</v>
      </c>
      <c r="AV651" s="11">
        <v>12.134861000000001</v>
      </c>
      <c r="AW651" s="11">
        <v>2.091472</v>
      </c>
      <c r="AX651" s="11">
        <v>20.824363000000002</v>
      </c>
    </row>
    <row r="652" spans="21:50" x14ac:dyDescent="0.35">
      <c r="U652" s="11" t="s">
        <v>76</v>
      </c>
      <c r="V652" s="11">
        <v>922</v>
      </c>
      <c r="W652" s="11">
        <v>-23.082205999999999</v>
      </c>
      <c r="X652" s="11">
        <v>-20.820709999999998</v>
      </c>
      <c r="Y652" s="11">
        <v>2.2614960000000002</v>
      </c>
      <c r="Z652" s="18">
        <f t="shared" si="20"/>
        <v>9.7975730742546882E-2</v>
      </c>
      <c r="AA652" s="11">
        <v>9.7975720000000006</v>
      </c>
      <c r="AS652" s="11" t="s">
        <v>76</v>
      </c>
      <c r="AT652" s="11">
        <v>643</v>
      </c>
      <c r="AU652" s="11">
        <v>-29.054089999999999</v>
      </c>
      <c r="AV652" s="11">
        <v>-27.107157999999998</v>
      </c>
      <c r="AW652" s="11">
        <v>1.9469320000000001</v>
      </c>
      <c r="AX652" s="11">
        <v>6.7010589999999999</v>
      </c>
    </row>
    <row r="653" spans="21:50" x14ac:dyDescent="0.35">
      <c r="U653" s="11" t="s">
        <v>76</v>
      </c>
      <c r="V653" s="11">
        <v>923</v>
      </c>
      <c r="W653" s="11">
        <v>-1.691119</v>
      </c>
      <c r="X653" s="11">
        <v>-3.7906080000000002</v>
      </c>
      <c r="Y653" s="11">
        <v>2.0994890000000002</v>
      </c>
      <c r="Z653" s="18">
        <f t="shared" si="20"/>
        <v>1.2414791626136306</v>
      </c>
      <c r="AA653" s="11" t="s">
        <v>77</v>
      </c>
      <c r="AS653" s="11" t="s">
        <v>76</v>
      </c>
      <c r="AT653" s="11">
        <v>644</v>
      </c>
      <c r="AU653" s="11">
        <v>21.350950999999998</v>
      </c>
      <c r="AV653" s="11">
        <v>23.277946</v>
      </c>
      <c r="AW653" s="11">
        <v>1.926995</v>
      </c>
      <c r="AX653" s="11">
        <v>9.0253370000000004</v>
      </c>
    </row>
    <row r="654" spans="21:50" x14ac:dyDescent="0.35">
      <c r="U654" s="11" t="s">
        <v>76</v>
      </c>
      <c r="V654" s="11">
        <v>925</v>
      </c>
      <c r="W654" s="11">
        <v>-17.212962000000001</v>
      </c>
      <c r="X654" s="11">
        <v>-18.698077000000001</v>
      </c>
      <c r="Y654" s="11">
        <v>1.485115</v>
      </c>
      <c r="Z654" s="18">
        <f t="shared" si="20"/>
        <v>8.6278875187199039E-2</v>
      </c>
      <c r="AA654" s="11">
        <v>8.6278860000000002</v>
      </c>
      <c r="AS654" s="11" t="s">
        <v>83</v>
      </c>
      <c r="AT654" s="11">
        <v>645</v>
      </c>
      <c r="AU654" s="11">
        <v>4.2325939999999997</v>
      </c>
      <c r="AV654" s="11">
        <v>1.4670829999999999</v>
      </c>
      <c r="AW654" s="11">
        <v>2.7655110000000001</v>
      </c>
      <c r="AX654" s="11">
        <v>65.338432999999995</v>
      </c>
    </row>
    <row r="655" spans="21:50" x14ac:dyDescent="0.35">
      <c r="U655" s="11" t="s">
        <v>76</v>
      </c>
      <c r="V655" s="11">
        <v>927</v>
      </c>
      <c r="W655" s="11">
        <v>30.636996</v>
      </c>
      <c r="X655" s="11">
        <v>35.181516999999999</v>
      </c>
      <c r="Y655" s="11">
        <v>4.5445209999999996</v>
      </c>
      <c r="Z655" s="18">
        <f t="shared" si="20"/>
        <v>0.14833441894890739</v>
      </c>
      <c r="AA655" s="11">
        <v>14.833442</v>
      </c>
      <c r="AS655" s="11" t="s">
        <v>78</v>
      </c>
      <c r="AT655" s="11">
        <v>646</v>
      </c>
      <c r="AU655" s="11">
        <v>6.1561409999999999</v>
      </c>
      <c r="AV655" s="11">
        <v>11.632600999999999</v>
      </c>
      <c r="AW655" s="11">
        <v>5.4764600000000003</v>
      </c>
      <c r="AX655" s="11">
        <v>88.959304000000003</v>
      </c>
    </row>
    <row r="656" spans="21:50" x14ac:dyDescent="0.35">
      <c r="U656" s="11" t="s">
        <v>76</v>
      </c>
      <c r="V656" s="11">
        <v>928</v>
      </c>
      <c r="W656" s="11">
        <v>-8.1890649999999994</v>
      </c>
      <c r="X656" s="11">
        <v>-2.6649500000000002</v>
      </c>
      <c r="Y656" s="11">
        <v>5.524114</v>
      </c>
      <c r="Z656" s="18">
        <f t="shared" si="20"/>
        <v>0.67457200547315233</v>
      </c>
      <c r="AA656" s="11">
        <v>67.457205999999999</v>
      </c>
      <c r="AS656" s="11" t="s">
        <v>76</v>
      </c>
      <c r="AT656" s="11">
        <v>647</v>
      </c>
      <c r="AU656" s="11">
        <v>-0.1221</v>
      </c>
      <c r="AV656" s="11">
        <v>-1.5712999999999999</v>
      </c>
      <c r="AW656" s="11">
        <v>1.449201</v>
      </c>
      <c r="AX656" s="11" t="s">
        <v>77</v>
      </c>
    </row>
    <row r="657" spans="21:50" x14ac:dyDescent="0.35">
      <c r="U657" s="11" t="s">
        <v>76</v>
      </c>
      <c r="V657" s="11">
        <v>929</v>
      </c>
      <c r="W657" s="11">
        <v>-20.870856</v>
      </c>
      <c r="X657" s="11">
        <v>-16.880713</v>
      </c>
      <c r="Y657" s="11">
        <v>3.9901430000000002</v>
      </c>
      <c r="Z657" s="18">
        <f t="shared" si="20"/>
        <v>0.19118252744401093</v>
      </c>
      <c r="AA657" s="11">
        <v>19.118251999999998</v>
      </c>
      <c r="AS657" s="11" t="s">
        <v>76</v>
      </c>
      <c r="AT657" s="11">
        <v>648</v>
      </c>
      <c r="AU657" s="11">
        <v>-18.278704000000001</v>
      </c>
      <c r="AV657" s="11">
        <v>-17.042891999999998</v>
      </c>
      <c r="AW657" s="11">
        <v>1.2358119999999999</v>
      </c>
      <c r="AX657" s="11">
        <v>6.7609380000000003</v>
      </c>
    </row>
    <row r="658" spans="21:50" x14ac:dyDescent="0.35">
      <c r="U658" s="11" t="s">
        <v>76</v>
      </c>
      <c r="V658" s="11">
        <v>931</v>
      </c>
      <c r="W658" s="11">
        <v>13.633937</v>
      </c>
      <c r="X658" s="11">
        <v>14.578992</v>
      </c>
      <c r="Y658" s="11">
        <v>0.94505499999999998</v>
      </c>
      <c r="Z658" s="18">
        <f t="shared" si="20"/>
        <v>6.9316368412146834E-2</v>
      </c>
      <c r="AA658" s="11">
        <v>6.9316360000000001</v>
      </c>
      <c r="AS658" s="11" t="s">
        <v>76</v>
      </c>
      <c r="AT658" s="11">
        <v>649</v>
      </c>
      <c r="AU658" s="11">
        <v>23.610534000000001</v>
      </c>
      <c r="AV658" s="11">
        <v>20.844003000000001</v>
      </c>
      <c r="AW658" s="11">
        <v>2.7665310000000001</v>
      </c>
      <c r="AX658" s="11">
        <v>11.717358000000001</v>
      </c>
    </row>
    <row r="659" spans="21:50" x14ac:dyDescent="0.35">
      <c r="U659" s="11" t="s">
        <v>76</v>
      </c>
      <c r="V659" s="11">
        <v>932</v>
      </c>
      <c r="W659" s="11">
        <v>-11.842280000000001</v>
      </c>
      <c r="X659" s="11">
        <v>-11.069049</v>
      </c>
      <c r="Y659" s="11">
        <v>0.773231</v>
      </c>
      <c r="Z659" s="18">
        <f t="shared" si="20"/>
        <v>6.5294098771520342E-2</v>
      </c>
      <c r="AA659" s="11">
        <v>6.5294119999999998</v>
      </c>
      <c r="AS659" s="11" t="s">
        <v>76</v>
      </c>
      <c r="AT659" s="11">
        <v>650</v>
      </c>
      <c r="AU659" s="11">
        <v>2.8589159999999998</v>
      </c>
      <c r="AV659" s="11">
        <v>0.88407599999999997</v>
      </c>
      <c r="AW659" s="11">
        <v>1.9748399999999999</v>
      </c>
      <c r="AX659" s="11">
        <v>69.076547000000005</v>
      </c>
    </row>
    <row r="660" spans="21:50" x14ac:dyDescent="0.35">
      <c r="U660" s="11" t="s">
        <v>76</v>
      </c>
      <c r="V660" s="11">
        <v>935</v>
      </c>
      <c r="W660" s="11">
        <v>-2.4412219999999998</v>
      </c>
      <c r="X660" s="11">
        <v>0.66178700000000001</v>
      </c>
      <c r="Y660" s="11">
        <v>3.1030090000000001</v>
      </c>
      <c r="Z660" s="18">
        <f t="shared" si="20"/>
        <v>1.2710884139172924</v>
      </c>
      <c r="AA660" s="11" t="s">
        <v>77</v>
      </c>
      <c r="AS660" s="11" t="s">
        <v>83</v>
      </c>
      <c r="AT660" s="11">
        <v>651</v>
      </c>
      <c r="AU660" s="11">
        <v>-15.3911</v>
      </c>
      <c r="AV660" s="11">
        <v>-16.633635000000002</v>
      </c>
      <c r="AW660" s="11">
        <v>1.2425349999999999</v>
      </c>
      <c r="AX660" s="11">
        <v>8.0730730000000008</v>
      </c>
    </row>
    <row r="661" spans="21:50" x14ac:dyDescent="0.35">
      <c r="U661" s="11" t="s">
        <v>76</v>
      </c>
      <c r="V661" s="11">
        <v>936</v>
      </c>
      <c r="W661" s="11">
        <v>-17.339645000000001</v>
      </c>
      <c r="X661" s="11">
        <v>-20.510352000000001</v>
      </c>
      <c r="Y661" s="11">
        <v>3.1707070000000002</v>
      </c>
      <c r="Z661" s="18">
        <f t="shared" si="20"/>
        <v>0.18285881862056577</v>
      </c>
      <c r="AA661" s="11">
        <v>18.285883999999999</v>
      </c>
      <c r="AS661" s="11" t="s">
        <v>78</v>
      </c>
      <c r="AT661" s="11">
        <v>652</v>
      </c>
      <c r="AU661" s="11">
        <v>-8.8518349999999995</v>
      </c>
      <c r="AV661" s="11">
        <v>-8.7246190000000006</v>
      </c>
      <c r="AW661" s="11">
        <v>0.12721499999999999</v>
      </c>
      <c r="AX661" s="11">
        <v>1.437163</v>
      </c>
    </row>
    <row r="662" spans="21:50" x14ac:dyDescent="0.35">
      <c r="U662" s="11" t="s">
        <v>76</v>
      </c>
      <c r="V662" s="11">
        <v>937</v>
      </c>
      <c r="W662" s="11">
        <v>14.384328999999999</v>
      </c>
      <c r="X662" s="11">
        <v>13.876128</v>
      </c>
      <c r="Y662" s="11">
        <v>0.50820100000000001</v>
      </c>
      <c r="Z662" s="18">
        <f t="shared" si="20"/>
        <v>3.5330184675280998E-2</v>
      </c>
      <c r="AA662" s="11">
        <v>3.5330189999999999</v>
      </c>
      <c r="AS662" s="11" t="s">
        <v>76</v>
      </c>
      <c r="AT662" s="11">
        <v>653</v>
      </c>
      <c r="AU662" s="11">
        <v>-8.191675</v>
      </c>
      <c r="AV662" s="11">
        <v>-5.677943</v>
      </c>
      <c r="AW662" s="11">
        <v>2.5137320000000001</v>
      </c>
      <c r="AX662" s="11">
        <v>30.686425</v>
      </c>
    </row>
    <row r="663" spans="21:50" x14ac:dyDescent="0.35">
      <c r="U663" s="11" t="s">
        <v>76</v>
      </c>
      <c r="V663" s="11">
        <v>938</v>
      </c>
      <c r="W663" s="11">
        <v>15.276172000000001</v>
      </c>
      <c r="X663" s="11">
        <v>13.850364000000001</v>
      </c>
      <c r="Y663" s="11">
        <v>1.425808</v>
      </c>
      <c r="Z663" s="18">
        <f t="shared" si="20"/>
        <v>9.3335424607683126E-2</v>
      </c>
      <c r="AA663" s="11">
        <v>9.3335410000000003</v>
      </c>
      <c r="AS663" s="11" t="s">
        <v>76</v>
      </c>
      <c r="AT663" s="11">
        <v>654</v>
      </c>
      <c r="AU663" s="11">
        <v>-26.967115</v>
      </c>
      <c r="AV663" s="11">
        <v>-26.512896000000001</v>
      </c>
      <c r="AW663" s="11">
        <v>0.45421899999999998</v>
      </c>
      <c r="AX663" s="11">
        <v>1.6843429999999999</v>
      </c>
    </row>
    <row r="664" spans="21:50" x14ac:dyDescent="0.35">
      <c r="U664" s="11" t="s">
        <v>76</v>
      </c>
      <c r="V664" s="11">
        <v>939</v>
      </c>
      <c r="W664" s="11">
        <v>-20.396999000000001</v>
      </c>
      <c r="X664" s="11">
        <v>-23.855384999999998</v>
      </c>
      <c r="Y664" s="11">
        <v>3.458386</v>
      </c>
      <c r="Z664" s="18">
        <f t="shared" si="20"/>
        <v>0.16955366816461578</v>
      </c>
      <c r="AA664" s="11">
        <v>16.955365</v>
      </c>
      <c r="AS664" s="11" t="s">
        <v>76</v>
      </c>
      <c r="AT664" s="11">
        <v>655</v>
      </c>
      <c r="AU664" s="11">
        <v>39.393399000000002</v>
      </c>
      <c r="AV664" s="11">
        <v>39.951619999999998</v>
      </c>
      <c r="AW664" s="11">
        <v>0.55822099999999997</v>
      </c>
      <c r="AX664" s="11">
        <v>1.4170430000000001</v>
      </c>
    </row>
    <row r="665" spans="21:50" x14ac:dyDescent="0.35">
      <c r="U665" s="11" t="s">
        <v>76</v>
      </c>
      <c r="V665" s="11">
        <v>942</v>
      </c>
      <c r="W665" s="11">
        <v>-9.0206859999999995</v>
      </c>
      <c r="X665" s="11">
        <v>-10.339159</v>
      </c>
      <c r="Y665" s="11">
        <v>1.318473</v>
      </c>
      <c r="Z665" s="18">
        <f t="shared" si="20"/>
        <v>0.1461610569307035</v>
      </c>
      <c r="AA665" s="11">
        <v>14.616104</v>
      </c>
      <c r="AS665" s="11" t="s">
        <v>76</v>
      </c>
      <c r="AT665" s="11">
        <v>656</v>
      </c>
      <c r="AU665" s="11">
        <v>29.606225999999999</v>
      </c>
      <c r="AV665" s="11">
        <v>27.535965999999998</v>
      </c>
      <c r="AW665" s="11">
        <v>2.0702600000000002</v>
      </c>
      <c r="AX665" s="11">
        <v>6.9926500000000003</v>
      </c>
    </row>
    <row r="666" spans="21:50" x14ac:dyDescent="0.35">
      <c r="U666" s="11" t="s">
        <v>76</v>
      </c>
      <c r="V666" s="11">
        <v>943</v>
      </c>
      <c r="W666" s="11">
        <v>-24.767499000000001</v>
      </c>
      <c r="X666" s="11">
        <v>-24.190919999999998</v>
      </c>
      <c r="Y666" s="11">
        <v>0.57657899999999995</v>
      </c>
      <c r="Z666" s="18">
        <f t="shared" si="20"/>
        <v>2.3279661785794357E-2</v>
      </c>
      <c r="AA666" s="11">
        <v>2.3279649999999998</v>
      </c>
      <c r="AS666" s="11" t="s">
        <v>76</v>
      </c>
      <c r="AT666" s="11">
        <v>657</v>
      </c>
      <c r="AU666" s="11">
        <v>21.383324000000002</v>
      </c>
      <c r="AV666" s="11">
        <v>17.71142</v>
      </c>
      <c r="AW666" s="11">
        <v>3.6719040000000001</v>
      </c>
      <c r="AX666" s="11">
        <v>17.171811000000002</v>
      </c>
    </row>
    <row r="667" spans="21:50" x14ac:dyDescent="0.35">
      <c r="U667" s="11" t="s">
        <v>76</v>
      </c>
      <c r="V667" s="11">
        <v>944</v>
      </c>
      <c r="W667" s="11">
        <v>-18.093394</v>
      </c>
      <c r="X667" s="11">
        <v>-16.039978999999999</v>
      </c>
      <c r="Y667" s="11">
        <v>2.0534150000000002</v>
      </c>
      <c r="Z667" s="18">
        <f t="shared" si="20"/>
        <v>0.11348976316991717</v>
      </c>
      <c r="AA667" s="11">
        <v>11.348974999999999</v>
      </c>
      <c r="AS667" s="11" t="s">
        <v>83</v>
      </c>
      <c r="AT667" s="11">
        <v>658</v>
      </c>
      <c r="AU667" s="11">
        <v>-5.6130930000000001</v>
      </c>
      <c r="AV667" s="11">
        <v>-2.1391559999999998</v>
      </c>
      <c r="AW667" s="11">
        <v>3.4739360000000001</v>
      </c>
      <c r="AX667" s="11">
        <v>61.889884000000002</v>
      </c>
    </row>
    <row r="668" spans="21:50" x14ac:dyDescent="0.35">
      <c r="U668" s="11" t="s">
        <v>76</v>
      </c>
      <c r="V668" s="11">
        <v>945</v>
      </c>
      <c r="W668" s="11">
        <v>37.089582999999998</v>
      </c>
      <c r="X668" s="11">
        <v>35.705720999999997</v>
      </c>
      <c r="Y668" s="11">
        <v>1.3838619999999999</v>
      </c>
      <c r="Z668" s="18">
        <f t="shared" si="20"/>
        <v>3.7311338873774885E-2</v>
      </c>
      <c r="AA668" s="11">
        <v>3.7311329999999998</v>
      </c>
      <c r="AS668" s="11" t="s">
        <v>76</v>
      </c>
      <c r="AT668" s="11">
        <v>659</v>
      </c>
      <c r="AU668" s="11">
        <v>-0.98538800000000004</v>
      </c>
      <c r="AV668" s="11">
        <v>-1.5892999999999999</v>
      </c>
      <c r="AW668" s="11">
        <v>0.603912</v>
      </c>
      <c r="AX668" s="11">
        <v>61.286721</v>
      </c>
    </row>
    <row r="669" spans="21:50" x14ac:dyDescent="0.35">
      <c r="U669" s="11" t="s">
        <v>76</v>
      </c>
      <c r="V669" s="11">
        <v>946</v>
      </c>
      <c r="W669" s="11">
        <v>-18.944627000000001</v>
      </c>
      <c r="X669" s="11">
        <v>-16.279160000000001</v>
      </c>
      <c r="Y669" s="11">
        <v>2.665467</v>
      </c>
      <c r="Z669" s="18">
        <f t="shared" si="20"/>
        <v>0.1406977820149217</v>
      </c>
      <c r="AA669" s="11">
        <v>14.069775999999999</v>
      </c>
      <c r="AS669" s="11" t="s">
        <v>76</v>
      </c>
      <c r="AT669" s="11">
        <v>660</v>
      </c>
      <c r="AU669" s="11">
        <v>-5.0124180000000003</v>
      </c>
      <c r="AV669" s="11">
        <v>-6.7146470000000003</v>
      </c>
      <c r="AW669" s="11">
        <v>1.702229</v>
      </c>
      <c r="AX669" s="11">
        <v>33.960242999999998</v>
      </c>
    </row>
    <row r="670" spans="21:50" x14ac:dyDescent="0.35">
      <c r="U670" s="11" t="s">
        <v>76</v>
      </c>
      <c r="V670" s="11">
        <v>947</v>
      </c>
      <c r="W670" s="11">
        <v>6.8856520000000003</v>
      </c>
      <c r="X670" s="11">
        <v>8.4153909999999996</v>
      </c>
      <c r="Y670" s="11">
        <v>1.529739</v>
      </c>
      <c r="Z670" s="18">
        <f t="shared" si="20"/>
        <v>0.22216327516987497</v>
      </c>
      <c r="AA670" s="11">
        <v>22.216321000000001</v>
      </c>
      <c r="AS670" s="11" t="s">
        <v>78</v>
      </c>
      <c r="AT670" s="11">
        <v>661</v>
      </c>
      <c r="AU670" s="11">
        <v>13.313891999999999</v>
      </c>
      <c r="AV670" s="11">
        <v>9.7842979999999997</v>
      </c>
      <c r="AW670" s="11">
        <v>3.5295939999999999</v>
      </c>
      <c r="AX670" s="11">
        <v>26.510611000000001</v>
      </c>
    </row>
    <row r="671" spans="21:50" x14ac:dyDescent="0.35">
      <c r="U671" s="11" t="s">
        <v>76</v>
      </c>
      <c r="V671" s="11">
        <v>950</v>
      </c>
      <c r="W671" s="11">
        <v>-12.240748</v>
      </c>
      <c r="X671" s="11">
        <v>-9.4899179999999994</v>
      </c>
      <c r="Y671" s="11">
        <v>2.7508300000000001</v>
      </c>
      <c r="Z671" s="18">
        <f t="shared" si="20"/>
        <v>0.22472727973813367</v>
      </c>
      <c r="AA671" s="11">
        <v>22.472731</v>
      </c>
      <c r="AS671" s="11" t="s">
        <v>76</v>
      </c>
      <c r="AT671" s="11">
        <v>662</v>
      </c>
      <c r="AU671" s="11">
        <v>-8.7720319999999994</v>
      </c>
      <c r="AV671" s="11">
        <v>-8.5656870000000005</v>
      </c>
      <c r="AW671" s="11">
        <v>0.206346</v>
      </c>
      <c r="AX671" s="11">
        <v>2.352312</v>
      </c>
    </row>
    <row r="672" spans="21:50" x14ac:dyDescent="0.35">
      <c r="U672" s="11" t="s">
        <v>76</v>
      </c>
      <c r="V672" s="11">
        <v>951</v>
      </c>
      <c r="W672" s="11">
        <v>22.125095999999999</v>
      </c>
      <c r="X672" s="11">
        <v>23.331344000000001</v>
      </c>
      <c r="Y672" s="11">
        <v>1.206248</v>
      </c>
      <c r="Z672" s="18">
        <f t="shared" si="20"/>
        <v>5.4519447056862493E-2</v>
      </c>
      <c r="AA672" s="11">
        <v>5.4519460000000004</v>
      </c>
      <c r="AS672" s="11" t="s">
        <v>76</v>
      </c>
      <c r="AT672" s="11">
        <v>663</v>
      </c>
      <c r="AU672" s="11">
        <v>-17.600328000000001</v>
      </c>
      <c r="AV672" s="11">
        <v>-18.418479999999999</v>
      </c>
      <c r="AW672" s="11">
        <v>0.81815199999999999</v>
      </c>
      <c r="AX672" s="11">
        <v>4.6485029999999998</v>
      </c>
    </row>
    <row r="673" spans="21:50" x14ac:dyDescent="0.35">
      <c r="U673" s="11" t="s">
        <v>76</v>
      </c>
      <c r="V673" s="11">
        <v>953</v>
      </c>
      <c r="W673" s="11">
        <v>25.470216000000001</v>
      </c>
      <c r="X673" s="11">
        <v>25.481663999999999</v>
      </c>
      <c r="Y673" s="11">
        <v>1.1448E-2</v>
      </c>
      <c r="Z673" s="18">
        <f t="shared" si="20"/>
        <v>4.4946615293721892E-4</v>
      </c>
      <c r="AA673" s="11">
        <v>4.4947000000000001E-2</v>
      </c>
      <c r="AS673" s="11" t="s">
        <v>78</v>
      </c>
      <c r="AT673" s="11">
        <v>664</v>
      </c>
      <c r="AU673" s="11">
        <v>-17.016824</v>
      </c>
      <c r="AV673" s="11">
        <v>-14.508087</v>
      </c>
      <c r="AW673" s="11">
        <v>2.508737</v>
      </c>
      <c r="AX673" s="11">
        <v>14.742685</v>
      </c>
    </row>
    <row r="674" spans="21:50" x14ac:dyDescent="0.35">
      <c r="U674" s="11" t="s">
        <v>76</v>
      </c>
      <c r="V674" s="11">
        <v>955</v>
      </c>
      <c r="W674" s="11">
        <v>37.406750000000002</v>
      </c>
      <c r="X674" s="11">
        <v>38.164383999999998</v>
      </c>
      <c r="Y674" s="11">
        <v>0.75763400000000003</v>
      </c>
      <c r="Z674" s="18">
        <f t="shared" si="20"/>
        <v>2.0253938126140337E-2</v>
      </c>
      <c r="AA674" s="11">
        <v>2.0253950000000001</v>
      </c>
      <c r="AS674" s="11" t="s">
        <v>83</v>
      </c>
      <c r="AT674" s="11">
        <v>665</v>
      </c>
      <c r="AU674" s="11">
        <v>-7.4242160000000004</v>
      </c>
      <c r="AV674" s="11">
        <v>-7.2621330000000004</v>
      </c>
      <c r="AW674" s="11">
        <v>0.162083</v>
      </c>
      <c r="AX674" s="11">
        <v>2.1831649999999998</v>
      </c>
    </row>
    <row r="675" spans="21:50" x14ac:dyDescent="0.35">
      <c r="U675" s="11" t="s">
        <v>76</v>
      </c>
      <c r="V675" s="11">
        <v>958</v>
      </c>
      <c r="W675" s="11">
        <v>-8.4013390000000001</v>
      </c>
      <c r="X675" s="11">
        <v>-8.0768339999999998</v>
      </c>
      <c r="Y675" s="11">
        <v>0.32450499999999999</v>
      </c>
      <c r="Z675" s="18">
        <f t="shared" si="20"/>
        <v>3.8625390547863854E-2</v>
      </c>
      <c r="AA675" s="11">
        <v>3.8625349999999998</v>
      </c>
      <c r="AS675" s="11" t="s">
        <v>76</v>
      </c>
      <c r="AT675" s="11">
        <v>666</v>
      </c>
      <c r="AU675" s="11">
        <v>1.0132509999999999</v>
      </c>
      <c r="AV675" s="11">
        <v>-0.38936500000000002</v>
      </c>
      <c r="AW675" s="11">
        <v>1.4026160000000001</v>
      </c>
      <c r="AX675" s="11" t="s">
        <v>77</v>
      </c>
    </row>
    <row r="676" spans="21:50" x14ac:dyDescent="0.35">
      <c r="U676" s="11" t="s">
        <v>76</v>
      </c>
      <c r="V676" s="11">
        <v>959</v>
      </c>
      <c r="W676" s="11">
        <v>-19.740331000000001</v>
      </c>
      <c r="X676" s="11">
        <v>-19.832417</v>
      </c>
      <c r="Y676" s="11">
        <v>9.2086000000000001E-2</v>
      </c>
      <c r="Z676" s="18">
        <f t="shared" si="20"/>
        <v>4.6648660551841812E-3</v>
      </c>
      <c r="AA676" s="11">
        <v>0.46648499999999998</v>
      </c>
      <c r="AS676" s="11" t="s">
        <v>76</v>
      </c>
      <c r="AT676" s="11">
        <v>667</v>
      </c>
      <c r="AU676" s="11">
        <v>-9.6069169999999993</v>
      </c>
      <c r="AV676" s="11">
        <v>-8.9173620000000007</v>
      </c>
      <c r="AW676" s="11">
        <v>0.68955500000000003</v>
      </c>
      <c r="AX676" s="11">
        <v>7.1776939999999998</v>
      </c>
    </row>
    <row r="677" spans="21:50" x14ac:dyDescent="0.35">
      <c r="U677" s="11" t="s">
        <v>76</v>
      </c>
      <c r="V677" s="11">
        <v>960</v>
      </c>
      <c r="W677" s="11">
        <v>-9.7875709999999998</v>
      </c>
      <c r="X677" s="11">
        <v>-12.404066</v>
      </c>
      <c r="Y677" s="11">
        <v>2.6164939999999999</v>
      </c>
      <c r="Z677" s="18">
        <f t="shared" si="20"/>
        <v>0.26732822678885293</v>
      </c>
      <c r="AA677" s="11">
        <v>26.732827</v>
      </c>
      <c r="AS677" s="11" t="s">
        <v>76</v>
      </c>
      <c r="AT677" s="11">
        <v>668</v>
      </c>
      <c r="AU677" s="11">
        <v>-8.6453089999999992</v>
      </c>
      <c r="AV677" s="11">
        <v>-4.3567770000000001</v>
      </c>
      <c r="AW677" s="11">
        <v>4.288532</v>
      </c>
      <c r="AX677" s="11">
        <v>49.605303999999997</v>
      </c>
    </row>
    <row r="678" spans="21:50" x14ac:dyDescent="0.35">
      <c r="U678" s="11" t="s">
        <v>76</v>
      </c>
      <c r="V678" s="11">
        <v>961</v>
      </c>
      <c r="W678" s="11">
        <v>27.219177999999999</v>
      </c>
      <c r="X678" s="11">
        <v>22.583656000000001</v>
      </c>
      <c r="Y678" s="11">
        <v>4.6355219999999999</v>
      </c>
      <c r="Z678" s="18">
        <f t="shared" si="20"/>
        <v>0.17030352643272328</v>
      </c>
      <c r="AA678" s="11">
        <v>17.030351</v>
      </c>
      <c r="AS678" s="11" t="s">
        <v>76</v>
      </c>
      <c r="AT678" s="11">
        <v>669</v>
      </c>
      <c r="AU678" s="11">
        <v>0.41817599999999999</v>
      </c>
      <c r="AV678" s="11">
        <v>0.24140200000000001</v>
      </c>
      <c r="AW678" s="11">
        <v>0.17677399999999999</v>
      </c>
      <c r="AX678" s="11">
        <v>42.272621999999998</v>
      </c>
    </row>
    <row r="679" spans="21:50" x14ac:dyDescent="0.35">
      <c r="U679" s="11" t="s">
        <v>76</v>
      </c>
      <c r="V679" s="11">
        <v>962</v>
      </c>
      <c r="W679" s="11">
        <v>28.379968999999999</v>
      </c>
      <c r="X679" s="11">
        <v>27.702788000000002</v>
      </c>
      <c r="Y679" s="11">
        <v>0.67718100000000003</v>
      </c>
      <c r="Z679" s="18">
        <f t="shared" si="20"/>
        <v>2.3861231138060796E-2</v>
      </c>
      <c r="AA679" s="11">
        <v>2.386123</v>
      </c>
      <c r="AS679" s="11" t="s">
        <v>76</v>
      </c>
      <c r="AT679" s="11">
        <v>670</v>
      </c>
      <c r="AU679" s="11">
        <v>-6.9346909999999999</v>
      </c>
      <c r="AV679" s="11">
        <v>-7.3893060000000004</v>
      </c>
      <c r="AW679" s="11">
        <v>0.45461499999999999</v>
      </c>
      <c r="AX679" s="11">
        <v>6.5556650000000003</v>
      </c>
    </row>
    <row r="680" spans="21:50" x14ac:dyDescent="0.35">
      <c r="U680" s="11" t="s">
        <v>76</v>
      </c>
      <c r="V680" s="11">
        <v>964</v>
      </c>
      <c r="W680" s="11">
        <v>12.360830999999999</v>
      </c>
      <c r="X680" s="11">
        <v>18.840029000000001</v>
      </c>
      <c r="Y680" s="11">
        <v>6.4791980000000002</v>
      </c>
      <c r="Z680" s="18">
        <f t="shared" si="20"/>
        <v>0.52417171628671244</v>
      </c>
      <c r="AA680" s="11">
        <v>52.417172000000001</v>
      </c>
      <c r="AS680" s="11" t="s">
        <v>76</v>
      </c>
      <c r="AT680" s="11">
        <v>671</v>
      </c>
      <c r="AU680" s="11">
        <v>-1.246294</v>
      </c>
      <c r="AV680" s="11">
        <v>0.43907099999999999</v>
      </c>
      <c r="AW680" s="11">
        <v>1.685365</v>
      </c>
      <c r="AX680" s="11" t="s">
        <v>77</v>
      </c>
    </row>
    <row r="681" spans="21:50" x14ac:dyDescent="0.35">
      <c r="U681" s="11" t="s">
        <v>76</v>
      </c>
      <c r="V681" s="11">
        <v>965</v>
      </c>
      <c r="W681" s="11">
        <v>12.274279</v>
      </c>
      <c r="X681" s="11">
        <v>14.135439999999999</v>
      </c>
      <c r="Y681" s="11">
        <v>1.8611610000000001</v>
      </c>
      <c r="Z681" s="18">
        <f t="shared" si="20"/>
        <v>0.151630983783243</v>
      </c>
      <c r="AA681" s="11">
        <v>15.163100999999999</v>
      </c>
      <c r="AS681" s="11" t="s">
        <v>83</v>
      </c>
      <c r="AT681" s="11">
        <v>672</v>
      </c>
      <c r="AU681" s="11">
        <v>0.11627700000000001</v>
      </c>
      <c r="AV681" s="11">
        <v>2.2991790000000001</v>
      </c>
      <c r="AW681" s="11">
        <v>2.1829019999999999</v>
      </c>
      <c r="AX681" s="11" t="s">
        <v>77</v>
      </c>
    </row>
    <row r="682" spans="21:50" x14ac:dyDescent="0.35">
      <c r="U682" s="11" t="s">
        <v>76</v>
      </c>
      <c r="V682" s="11">
        <v>967</v>
      </c>
      <c r="W682" s="11">
        <v>-15.518644</v>
      </c>
      <c r="X682" s="11">
        <v>-17.644943999999999</v>
      </c>
      <c r="Y682" s="11">
        <v>2.1263000000000001</v>
      </c>
      <c r="Z682" s="18">
        <f t="shared" si="20"/>
        <v>0.13701583720845714</v>
      </c>
      <c r="AA682" s="11">
        <v>13.701586000000001</v>
      </c>
      <c r="AS682" s="11" t="s">
        <v>78</v>
      </c>
      <c r="AT682" s="11">
        <v>673</v>
      </c>
      <c r="AU682" s="11">
        <v>-6.264119</v>
      </c>
      <c r="AV682" s="11">
        <v>-1.051866</v>
      </c>
      <c r="AW682" s="11">
        <v>5.2122520000000003</v>
      </c>
      <c r="AX682" s="11">
        <v>83.208076000000005</v>
      </c>
    </row>
    <row r="683" spans="21:50" x14ac:dyDescent="0.35">
      <c r="U683" s="11" t="s">
        <v>76</v>
      </c>
      <c r="V683" s="11">
        <v>969</v>
      </c>
      <c r="W683" s="11">
        <v>5.3228330000000001</v>
      </c>
      <c r="X683" s="11">
        <v>5.3841020000000004</v>
      </c>
      <c r="Y683" s="11">
        <v>6.1268999999999997E-2</v>
      </c>
      <c r="Z683" s="18">
        <f t="shared" si="20"/>
        <v>1.1510599712596655E-2</v>
      </c>
      <c r="AA683" s="11">
        <v>1.151054</v>
      </c>
      <c r="AS683" s="11" t="s">
        <v>78</v>
      </c>
      <c r="AT683" s="11">
        <v>674</v>
      </c>
      <c r="AU683" s="11">
        <v>35.626826000000001</v>
      </c>
      <c r="AV683" s="11">
        <v>13.088794999999999</v>
      </c>
      <c r="AW683" s="11">
        <v>22.538031</v>
      </c>
      <c r="AX683" s="11">
        <v>63.261405000000003</v>
      </c>
    </row>
    <row r="684" spans="21:50" x14ac:dyDescent="0.35">
      <c r="U684" s="11" t="s">
        <v>76</v>
      </c>
      <c r="V684" s="11">
        <v>971</v>
      </c>
      <c r="W684" s="11">
        <v>22.053471999999999</v>
      </c>
      <c r="X684" s="11">
        <v>21.542968999999999</v>
      </c>
      <c r="Y684" s="11">
        <v>0.51050300000000004</v>
      </c>
      <c r="Z684" s="18">
        <f t="shared" si="20"/>
        <v>2.3148418534732311E-2</v>
      </c>
      <c r="AA684" s="11">
        <v>2.3148420000000001</v>
      </c>
      <c r="AS684" s="11" t="s">
        <v>76</v>
      </c>
      <c r="AT684" s="11">
        <v>675</v>
      </c>
      <c r="AU684" s="11">
        <v>-18.946076999999999</v>
      </c>
      <c r="AV684" s="11">
        <v>-14.502678</v>
      </c>
      <c r="AW684" s="11">
        <v>4.4433990000000003</v>
      </c>
      <c r="AX684" s="11">
        <v>23.452871999999999</v>
      </c>
    </row>
    <row r="685" spans="21:50" x14ac:dyDescent="0.35">
      <c r="U685" s="11" t="s">
        <v>76</v>
      </c>
      <c r="V685" s="11">
        <v>972</v>
      </c>
      <c r="W685" s="11">
        <v>29.983926</v>
      </c>
      <c r="X685" s="11">
        <v>29.678951000000001</v>
      </c>
      <c r="Y685" s="11">
        <v>0.304975</v>
      </c>
      <c r="Z685" s="18">
        <f t="shared" si="20"/>
        <v>1.0171283106821968E-2</v>
      </c>
      <c r="AA685" s="11">
        <v>1.0171289999999999</v>
      </c>
      <c r="AS685" s="11" t="s">
        <v>83</v>
      </c>
      <c r="AT685" s="11">
        <v>676</v>
      </c>
      <c r="AU685" s="11">
        <v>-18.403492</v>
      </c>
      <c r="AV685" s="11">
        <v>-17.414286000000001</v>
      </c>
      <c r="AW685" s="11">
        <v>0.98920600000000003</v>
      </c>
      <c r="AX685" s="11">
        <v>5.3750970000000002</v>
      </c>
    </row>
    <row r="686" spans="21:50" x14ac:dyDescent="0.35">
      <c r="U686" s="11" t="s">
        <v>76</v>
      </c>
      <c r="V686" s="11">
        <v>973</v>
      </c>
      <c r="W686" s="11">
        <v>-5.6446000000000003E-2</v>
      </c>
      <c r="X686" s="11">
        <v>-2.266527</v>
      </c>
      <c r="Y686" s="11">
        <v>2.2100810000000002</v>
      </c>
      <c r="Z686" s="18">
        <f t="shared" si="20"/>
        <v>39.153899301987742</v>
      </c>
      <c r="AA686" s="11" t="s">
        <v>77</v>
      </c>
      <c r="AS686" s="11" t="s">
        <v>76</v>
      </c>
      <c r="AT686" s="11">
        <v>677</v>
      </c>
      <c r="AU686" s="11">
        <v>-17.668794999999999</v>
      </c>
      <c r="AV686" s="11">
        <v>-16.717704999999999</v>
      </c>
      <c r="AW686" s="11">
        <v>0.95108999999999999</v>
      </c>
      <c r="AX686" s="11">
        <v>5.382879</v>
      </c>
    </row>
    <row r="687" spans="21:50" x14ac:dyDescent="0.35">
      <c r="U687" s="11" t="s">
        <v>76</v>
      </c>
      <c r="V687" s="11">
        <v>975</v>
      </c>
      <c r="W687" s="11">
        <v>12.629984</v>
      </c>
      <c r="X687" s="11">
        <v>10.185093999999999</v>
      </c>
      <c r="Y687" s="11">
        <v>2.44489</v>
      </c>
      <c r="Z687" s="18">
        <f t="shared" si="20"/>
        <v>0.19357823414503136</v>
      </c>
      <c r="AA687" s="11">
        <v>19.357824000000001</v>
      </c>
      <c r="AS687" s="11" t="s">
        <v>76</v>
      </c>
      <c r="AT687" s="11">
        <v>678</v>
      </c>
      <c r="AU687" s="11">
        <v>-27.227307</v>
      </c>
      <c r="AV687" s="11">
        <v>-26.765352</v>
      </c>
      <c r="AW687" s="11">
        <v>0.461955</v>
      </c>
      <c r="AX687" s="11">
        <v>1.6966619999999999</v>
      </c>
    </row>
    <row r="688" spans="21:50" x14ac:dyDescent="0.35">
      <c r="U688" s="11" t="s">
        <v>76</v>
      </c>
      <c r="V688" s="11">
        <v>976</v>
      </c>
      <c r="W688" s="11">
        <v>-3.775074</v>
      </c>
      <c r="X688" s="11">
        <v>-4.0011169999999998</v>
      </c>
      <c r="Y688" s="11">
        <v>0.22604199999999999</v>
      </c>
      <c r="Z688" s="18">
        <f t="shared" si="20"/>
        <v>5.9877501739038753E-2</v>
      </c>
      <c r="AA688" s="11">
        <v>5.9877549999999999</v>
      </c>
      <c r="AS688" s="11" t="s">
        <v>76</v>
      </c>
      <c r="AT688" s="11">
        <v>679</v>
      </c>
      <c r="AU688" s="11">
        <v>37.485396000000001</v>
      </c>
      <c r="AV688" s="11">
        <v>35.941505999999997</v>
      </c>
      <c r="AW688" s="11">
        <v>1.54389</v>
      </c>
      <c r="AX688" s="11">
        <v>4.1186439999999997</v>
      </c>
    </row>
    <row r="689" spans="21:50" x14ac:dyDescent="0.35">
      <c r="U689" s="11" t="s">
        <v>76</v>
      </c>
      <c r="V689" s="11">
        <v>977</v>
      </c>
      <c r="W689" s="11">
        <v>27.639247000000001</v>
      </c>
      <c r="X689" s="11">
        <v>29.125484</v>
      </c>
      <c r="Y689" s="11">
        <v>1.486237</v>
      </c>
      <c r="Z689" s="18">
        <f t="shared" si="20"/>
        <v>5.3772702273690742E-2</v>
      </c>
      <c r="AA689" s="11">
        <v>5.3772690000000001</v>
      </c>
      <c r="AS689" s="11" t="s">
        <v>78</v>
      </c>
      <c r="AT689" s="11">
        <v>680</v>
      </c>
      <c r="AU689" s="11">
        <v>2.545191</v>
      </c>
      <c r="AV689" s="11">
        <v>0.32893899999999998</v>
      </c>
      <c r="AW689" s="11">
        <v>2.2162519999999999</v>
      </c>
      <c r="AX689" s="11">
        <v>87.076053000000002</v>
      </c>
    </row>
    <row r="690" spans="21:50" x14ac:dyDescent="0.35">
      <c r="U690" s="11" t="s">
        <v>76</v>
      </c>
      <c r="V690" s="11">
        <v>978</v>
      </c>
      <c r="W690" s="11">
        <v>-13.025335</v>
      </c>
      <c r="X690" s="11">
        <v>-8.2378699999999991</v>
      </c>
      <c r="Y690" s="11">
        <v>4.7874650000000001</v>
      </c>
      <c r="Z690" s="18">
        <f t="shared" si="20"/>
        <v>0.36755023959076677</v>
      </c>
      <c r="AA690" s="11">
        <v>36.755026999999998</v>
      </c>
      <c r="AS690" s="11" t="s">
        <v>76</v>
      </c>
      <c r="AT690" s="11">
        <v>681</v>
      </c>
      <c r="AU690" s="11">
        <v>7.7477819999999999</v>
      </c>
      <c r="AV690" s="11">
        <v>8.9236699999999995</v>
      </c>
      <c r="AW690" s="11">
        <v>1.1758869999999999</v>
      </c>
      <c r="AX690" s="11">
        <v>15.177084000000001</v>
      </c>
    </row>
    <row r="691" spans="21:50" x14ac:dyDescent="0.35">
      <c r="U691" s="11" t="s">
        <v>76</v>
      </c>
      <c r="V691" s="11">
        <v>980</v>
      </c>
      <c r="W691" s="11">
        <v>9.2317219999999995</v>
      </c>
      <c r="X691" s="11">
        <v>9.0057449999999992</v>
      </c>
      <c r="Y691" s="11">
        <v>0.22597700000000001</v>
      </c>
      <c r="Z691" s="18">
        <f t="shared" si="20"/>
        <v>2.4478315096576785E-2</v>
      </c>
      <c r="AA691" s="11">
        <v>2.447832</v>
      </c>
      <c r="AS691" s="11" t="s">
        <v>76</v>
      </c>
      <c r="AT691" s="11">
        <v>682</v>
      </c>
      <c r="AU691" s="11">
        <v>-22.522328000000002</v>
      </c>
      <c r="AV691" s="11">
        <v>-26.268118999999999</v>
      </c>
      <c r="AW691" s="11">
        <v>3.7457910000000001</v>
      </c>
      <c r="AX691" s="11">
        <v>16.631456</v>
      </c>
    </row>
    <row r="692" spans="21:50" x14ac:dyDescent="0.35">
      <c r="U692" s="11" t="s">
        <v>76</v>
      </c>
      <c r="V692" s="11">
        <v>981</v>
      </c>
      <c r="W692" s="11">
        <v>-13.933895</v>
      </c>
      <c r="X692" s="11">
        <v>-14.127996</v>
      </c>
      <c r="Y692" s="11">
        <v>0.194101</v>
      </c>
      <c r="Z692" s="18">
        <f t="shared" si="20"/>
        <v>1.3930132242276837E-2</v>
      </c>
      <c r="AA692" s="11">
        <v>1.3930130000000001</v>
      </c>
      <c r="AS692" s="11" t="s">
        <v>76</v>
      </c>
      <c r="AT692" s="11">
        <v>683</v>
      </c>
      <c r="AU692" s="11">
        <v>28.263811</v>
      </c>
      <c r="AV692" s="11">
        <v>31.682523</v>
      </c>
      <c r="AW692" s="11">
        <v>3.4187120000000002</v>
      </c>
      <c r="AX692" s="11">
        <v>12.095720999999999</v>
      </c>
    </row>
    <row r="693" spans="21:50" x14ac:dyDescent="0.35">
      <c r="U693" s="11" t="s">
        <v>76</v>
      </c>
      <c r="V693" s="11">
        <v>984</v>
      </c>
      <c r="W693" s="11">
        <v>8.6264079999999996</v>
      </c>
      <c r="X693" s="11">
        <v>10.677261</v>
      </c>
      <c r="Y693" s="11">
        <v>2.0508519999999999</v>
      </c>
      <c r="Z693" s="18">
        <f t="shared" si="20"/>
        <v>0.23774113165062447</v>
      </c>
      <c r="AA693" s="11">
        <v>23.774113</v>
      </c>
      <c r="AS693" s="11" t="s">
        <v>76</v>
      </c>
      <c r="AT693" s="11">
        <v>684</v>
      </c>
      <c r="AU693" s="11">
        <v>-3.3841770000000002</v>
      </c>
      <c r="AV693" s="11">
        <v>-0.11243599999999999</v>
      </c>
      <c r="AW693" s="11">
        <v>3.271741</v>
      </c>
      <c r="AX693" s="11">
        <v>96.677600999999996</v>
      </c>
    </row>
    <row r="694" spans="21:50" x14ac:dyDescent="0.35">
      <c r="U694" s="11" t="s">
        <v>76</v>
      </c>
      <c r="V694" s="11">
        <v>985</v>
      </c>
      <c r="W694" s="11">
        <v>-1.833882</v>
      </c>
      <c r="X694" s="11">
        <v>-2.8924820000000002</v>
      </c>
      <c r="Y694" s="11">
        <v>1.0586009999999999</v>
      </c>
      <c r="Z694" s="18">
        <f t="shared" si="20"/>
        <v>0.5772459732959917</v>
      </c>
      <c r="AA694" s="11">
        <v>57.724595000000001</v>
      </c>
      <c r="AS694" s="11" t="s">
        <v>83</v>
      </c>
      <c r="AT694" s="11">
        <v>685</v>
      </c>
      <c r="AU694" s="11">
        <v>-16.195879999999999</v>
      </c>
      <c r="AV694" s="11">
        <v>-13.689083</v>
      </c>
      <c r="AW694" s="11">
        <v>2.5067970000000002</v>
      </c>
      <c r="AX694" s="11">
        <v>15.477994000000001</v>
      </c>
    </row>
    <row r="695" spans="21:50" x14ac:dyDescent="0.35">
      <c r="U695" s="11" t="s">
        <v>76</v>
      </c>
      <c r="V695" s="11">
        <v>986</v>
      </c>
      <c r="W695" s="11">
        <v>-21.066096999999999</v>
      </c>
      <c r="X695" s="11">
        <v>-19.390642</v>
      </c>
      <c r="Y695" s="11">
        <v>1.6754549999999999</v>
      </c>
      <c r="Z695" s="18">
        <f t="shared" si="20"/>
        <v>7.953324244163501E-2</v>
      </c>
      <c r="AA695" s="11">
        <v>7.9533240000000003</v>
      </c>
      <c r="AS695" s="11" t="s">
        <v>76</v>
      </c>
      <c r="AT695" s="11">
        <v>686</v>
      </c>
      <c r="AU695" s="11">
        <v>-7.9184279999999996</v>
      </c>
      <c r="AV695" s="11">
        <v>-9.8515669999999993</v>
      </c>
      <c r="AW695" s="11">
        <v>1.9331389999999999</v>
      </c>
      <c r="AX695" s="11">
        <v>24.413160000000001</v>
      </c>
    </row>
    <row r="696" spans="21:50" x14ac:dyDescent="0.35">
      <c r="U696" s="11" t="s">
        <v>76</v>
      </c>
      <c r="V696" s="11">
        <v>987</v>
      </c>
      <c r="W696" s="11">
        <v>-20.655255</v>
      </c>
      <c r="X696" s="11">
        <v>-19.073840000000001</v>
      </c>
      <c r="Y696" s="11">
        <v>1.581415</v>
      </c>
      <c r="Z696" s="18">
        <f t="shared" si="20"/>
        <v>7.6562356649675839E-2</v>
      </c>
      <c r="AA696" s="11">
        <v>7.6562359999999998</v>
      </c>
      <c r="AS696" s="11" t="s">
        <v>83</v>
      </c>
      <c r="AT696" s="11">
        <v>687</v>
      </c>
      <c r="AU696" s="11">
        <v>-7.5391380000000003</v>
      </c>
      <c r="AV696" s="11">
        <v>-6.4989730000000003</v>
      </c>
      <c r="AW696" s="11">
        <v>1.040165</v>
      </c>
      <c r="AX696" s="11">
        <v>13.79687</v>
      </c>
    </row>
    <row r="697" spans="21:50" x14ac:dyDescent="0.35">
      <c r="U697" s="11" t="s">
        <v>76</v>
      </c>
      <c r="V697" s="11">
        <v>988</v>
      </c>
      <c r="W697" s="11">
        <v>-16.415742000000002</v>
      </c>
      <c r="X697" s="11">
        <v>-17.677516000000001</v>
      </c>
      <c r="Y697" s="11">
        <v>1.261774</v>
      </c>
      <c r="Z697" s="18">
        <f t="shared" si="20"/>
        <v>7.6863659285093533E-2</v>
      </c>
      <c r="AA697" s="11">
        <v>7.686369</v>
      </c>
      <c r="AS697" s="11" t="s">
        <v>76</v>
      </c>
      <c r="AT697" s="11">
        <v>688</v>
      </c>
      <c r="AU697" s="11">
        <v>-12.830443000000001</v>
      </c>
      <c r="AV697" s="11">
        <v>-10.473008999999999</v>
      </c>
      <c r="AW697" s="11">
        <v>2.357434</v>
      </c>
      <c r="AX697" s="11">
        <v>18.373753000000001</v>
      </c>
    </row>
    <row r="698" spans="21:50" x14ac:dyDescent="0.35">
      <c r="U698" s="11" t="s">
        <v>76</v>
      </c>
      <c r="V698" s="11">
        <v>990</v>
      </c>
      <c r="W698" s="11">
        <v>26.393155</v>
      </c>
      <c r="X698" s="11">
        <v>23.094498999999999</v>
      </c>
      <c r="Y698" s="11">
        <v>3.2986559999999998</v>
      </c>
      <c r="Z698" s="18">
        <f t="shared" si="20"/>
        <v>0.12498149614928566</v>
      </c>
      <c r="AA698" s="11">
        <v>12.498150000000001</v>
      </c>
      <c r="AS698" s="11" t="s">
        <v>78</v>
      </c>
      <c r="AT698" s="11">
        <v>689</v>
      </c>
      <c r="AU698" s="11">
        <v>10.730327000000001</v>
      </c>
      <c r="AV698" s="11">
        <v>12.470610000000001</v>
      </c>
      <c r="AW698" s="11">
        <v>1.740283</v>
      </c>
      <c r="AX698" s="11">
        <v>16.218357000000001</v>
      </c>
    </row>
    <row r="699" spans="21:50" x14ac:dyDescent="0.35">
      <c r="U699" s="11" t="s">
        <v>76</v>
      </c>
      <c r="V699" s="11">
        <v>993</v>
      </c>
      <c r="W699" s="11">
        <v>-12.128253000000001</v>
      </c>
      <c r="X699" s="11">
        <v>-12.398728999999999</v>
      </c>
      <c r="Y699" s="11">
        <v>0.27047599999999999</v>
      </c>
      <c r="Z699" s="18">
        <f t="shared" si="20"/>
        <v>2.2301315778950191E-2</v>
      </c>
      <c r="AA699" s="11">
        <v>2.2301289999999998</v>
      </c>
      <c r="AS699" s="11" t="s">
        <v>76</v>
      </c>
      <c r="AT699" s="11">
        <v>690</v>
      </c>
      <c r="AU699" s="11">
        <v>-19.051501999999999</v>
      </c>
      <c r="AV699" s="11">
        <v>-19.363599000000001</v>
      </c>
      <c r="AW699" s="11">
        <v>0.31209700000000001</v>
      </c>
      <c r="AX699" s="11">
        <v>1.638177</v>
      </c>
    </row>
    <row r="700" spans="21:50" x14ac:dyDescent="0.35">
      <c r="U700" s="11" t="s">
        <v>76</v>
      </c>
      <c r="V700" s="11">
        <v>994</v>
      </c>
      <c r="W700" s="11">
        <v>-27.238406999999999</v>
      </c>
      <c r="X700" s="11">
        <v>-24.590873999999999</v>
      </c>
      <c r="Y700" s="11">
        <v>2.6475330000000001</v>
      </c>
      <c r="Z700" s="18">
        <f t="shared" si="20"/>
        <v>9.7198525596596017E-2</v>
      </c>
      <c r="AA700" s="11">
        <v>9.7198530000000005</v>
      </c>
      <c r="AS700" s="11" t="s">
        <v>76</v>
      </c>
      <c r="AT700" s="11">
        <v>691</v>
      </c>
      <c r="AU700" s="11">
        <v>7.6749020000000003</v>
      </c>
      <c r="AV700" s="11">
        <v>6.6943929999999998</v>
      </c>
      <c r="AW700" s="11">
        <v>0.98050899999999996</v>
      </c>
      <c r="AX700" s="11">
        <v>12.77552</v>
      </c>
    </row>
    <row r="701" spans="21:50" x14ac:dyDescent="0.35">
      <c r="U701" s="11" t="s">
        <v>76</v>
      </c>
      <c r="V701" s="11">
        <v>995</v>
      </c>
      <c r="W701" s="11">
        <v>-16.310855</v>
      </c>
      <c r="X701" s="11">
        <v>-17.160634999999999</v>
      </c>
      <c r="Y701" s="11">
        <v>0.84977999999999998</v>
      </c>
      <c r="Z701" s="18">
        <f t="shared" si="20"/>
        <v>5.2099046923046032E-2</v>
      </c>
      <c r="AA701" s="11">
        <v>5.209905</v>
      </c>
      <c r="AS701" s="11" t="s">
        <v>76</v>
      </c>
      <c r="AT701" s="11">
        <v>692</v>
      </c>
      <c r="AU701" s="11">
        <v>26.354596000000001</v>
      </c>
      <c r="AV701" s="11">
        <v>21.828921999999999</v>
      </c>
      <c r="AW701" s="11">
        <v>4.5256740000000004</v>
      </c>
      <c r="AX701" s="11">
        <v>17.172238</v>
      </c>
    </row>
    <row r="702" spans="21:50" x14ac:dyDescent="0.35">
      <c r="U702" s="11" t="s">
        <v>76</v>
      </c>
      <c r="V702" s="11">
        <v>997</v>
      </c>
      <c r="W702" s="11">
        <v>5.8279810000000003</v>
      </c>
      <c r="X702" s="11">
        <v>6.550084</v>
      </c>
      <c r="Y702" s="11">
        <v>0.72210300000000005</v>
      </c>
      <c r="Z702" s="18">
        <f t="shared" si="20"/>
        <v>0.12390277181754711</v>
      </c>
      <c r="AA702" s="11">
        <v>12.390272</v>
      </c>
      <c r="AS702" s="11" t="s">
        <v>83</v>
      </c>
      <c r="AT702" s="11">
        <v>693</v>
      </c>
      <c r="AU702" s="11">
        <v>-13.462645</v>
      </c>
      <c r="AV702" s="11">
        <v>-11.156841</v>
      </c>
      <c r="AW702" s="11">
        <v>2.3058040000000002</v>
      </c>
      <c r="AX702" s="11">
        <v>17.127424000000001</v>
      </c>
    </row>
    <row r="703" spans="21:50" x14ac:dyDescent="0.35">
      <c r="U703" s="11" t="s">
        <v>76</v>
      </c>
      <c r="V703" s="11">
        <v>999</v>
      </c>
      <c r="W703" s="11">
        <v>-13.472823</v>
      </c>
      <c r="X703" s="11">
        <v>-13.221036</v>
      </c>
      <c r="Y703" s="11">
        <v>0.25178699999999998</v>
      </c>
      <c r="Z703" s="18">
        <f t="shared" si="20"/>
        <v>1.8688510937908111E-2</v>
      </c>
      <c r="AA703" s="11">
        <v>1.8688469999999999</v>
      </c>
      <c r="AS703" s="11" t="s">
        <v>76</v>
      </c>
      <c r="AT703" s="11">
        <v>694</v>
      </c>
      <c r="AU703" s="11">
        <v>-5.909694</v>
      </c>
      <c r="AV703" s="11">
        <v>-7.1234700000000002</v>
      </c>
      <c r="AW703" s="11">
        <v>1.213776</v>
      </c>
      <c r="AX703" s="11">
        <v>20.538724999999999</v>
      </c>
    </row>
    <row r="704" spans="21:50" x14ac:dyDescent="0.35">
      <c r="U704" s="11" t="s">
        <v>76</v>
      </c>
      <c r="V704" s="11">
        <v>1000</v>
      </c>
      <c r="W704" s="11">
        <v>-10.024046</v>
      </c>
      <c r="X704" s="11">
        <v>-10.596811000000001</v>
      </c>
      <c r="Y704" s="11">
        <v>0.57276499999999997</v>
      </c>
      <c r="Z704" s="18">
        <f t="shared" si="20"/>
        <v>5.7139103312175539E-2</v>
      </c>
      <c r="AA704" s="11">
        <v>5.7139119999999997</v>
      </c>
      <c r="AS704" s="11" t="s">
        <v>76</v>
      </c>
      <c r="AT704" s="11">
        <v>695</v>
      </c>
      <c r="AU704" s="11">
        <v>-10.411270999999999</v>
      </c>
      <c r="AV704" s="11">
        <v>-11.76313</v>
      </c>
      <c r="AW704" s="11">
        <v>1.3518589999999999</v>
      </c>
      <c r="AX704" s="11">
        <v>12.984572999999999</v>
      </c>
    </row>
    <row r="705" spans="21:50" x14ac:dyDescent="0.35">
      <c r="U705" s="11" t="s">
        <v>76</v>
      </c>
      <c r="V705" s="11">
        <v>1001</v>
      </c>
      <c r="W705" s="11">
        <v>-9.7593460000000007</v>
      </c>
      <c r="X705" s="11">
        <v>-12.370054</v>
      </c>
      <c r="Y705" s="11">
        <v>2.6107079999999998</v>
      </c>
      <c r="Z705" s="18">
        <f t="shared" si="20"/>
        <v>0.26750849903261958</v>
      </c>
      <c r="AA705" s="11">
        <v>26.75085</v>
      </c>
      <c r="AS705" s="11" t="s">
        <v>78</v>
      </c>
      <c r="AT705" s="11">
        <v>696</v>
      </c>
      <c r="AU705" s="11">
        <v>-11.672682999999999</v>
      </c>
      <c r="AV705" s="11">
        <v>-14.160572</v>
      </c>
      <c r="AW705" s="11">
        <v>2.487889</v>
      </c>
      <c r="AX705" s="11">
        <v>21.313775</v>
      </c>
    </row>
    <row r="706" spans="21:50" x14ac:dyDescent="0.35">
      <c r="U706" s="11" t="s">
        <v>76</v>
      </c>
      <c r="V706" s="11">
        <v>1003</v>
      </c>
      <c r="W706" s="11">
        <v>-15.19575</v>
      </c>
      <c r="X706" s="11">
        <v>-13.431884999999999</v>
      </c>
      <c r="Y706" s="11">
        <v>1.763865</v>
      </c>
      <c r="Z706" s="18">
        <f t="shared" si="20"/>
        <v>0.11607620551799022</v>
      </c>
      <c r="AA706" s="11">
        <v>11.607620000000001</v>
      </c>
      <c r="AS706" s="11" t="s">
        <v>76</v>
      </c>
      <c r="AT706" s="11">
        <v>697</v>
      </c>
      <c r="AU706" s="11">
        <v>8.4495570000000004</v>
      </c>
      <c r="AV706" s="11">
        <v>7.1937939999999996</v>
      </c>
      <c r="AW706" s="11">
        <v>1.255763</v>
      </c>
      <c r="AX706" s="11">
        <v>14.861877</v>
      </c>
    </row>
    <row r="707" spans="21:50" x14ac:dyDescent="0.35">
      <c r="U707" s="11" t="s">
        <v>76</v>
      </c>
      <c r="V707" s="11">
        <v>1004</v>
      </c>
      <c r="W707" s="11">
        <v>31.569828999999999</v>
      </c>
      <c r="X707" s="11">
        <v>30.657162</v>
      </c>
      <c r="Y707" s="11">
        <v>0.91266700000000001</v>
      </c>
      <c r="Z707" s="18">
        <f t="shared" si="20"/>
        <v>2.8909469227723725E-2</v>
      </c>
      <c r="AA707" s="11">
        <v>2.890946</v>
      </c>
      <c r="AS707" s="11" t="s">
        <v>76</v>
      </c>
      <c r="AT707" s="11">
        <v>698</v>
      </c>
      <c r="AU707" s="11">
        <v>-12.353956</v>
      </c>
      <c r="AV707" s="11">
        <v>-14.779375</v>
      </c>
      <c r="AW707" s="11">
        <v>2.4254190000000002</v>
      </c>
      <c r="AX707" s="11">
        <v>19.632732000000001</v>
      </c>
    </row>
    <row r="708" spans="21:50" x14ac:dyDescent="0.35">
      <c r="U708" s="11" t="s">
        <v>76</v>
      </c>
      <c r="V708" s="11">
        <v>1005</v>
      </c>
      <c r="W708" s="11">
        <v>-8.1904149999999998</v>
      </c>
      <c r="X708" s="11">
        <v>-5.6147460000000002</v>
      </c>
      <c r="Y708" s="11">
        <v>2.575669</v>
      </c>
      <c r="Z708" s="18">
        <f t="shared" si="20"/>
        <v>0.31447356452633962</v>
      </c>
      <c r="AA708" s="11">
        <v>31.447354000000001</v>
      </c>
      <c r="AS708" s="11" t="s">
        <v>76</v>
      </c>
      <c r="AT708" s="11">
        <v>699</v>
      </c>
      <c r="AU708" s="11">
        <v>-12.690378000000001</v>
      </c>
      <c r="AV708" s="11">
        <v>-17.540212</v>
      </c>
      <c r="AW708" s="11">
        <v>4.8498340000000004</v>
      </c>
      <c r="AX708" s="11">
        <v>38.216625000000001</v>
      </c>
    </row>
    <row r="709" spans="21:50" x14ac:dyDescent="0.35">
      <c r="U709" s="11" t="s">
        <v>76</v>
      </c>
      <c r="V709" s="11">
        <v>1007</v>
      </c>
      <c r="W709" s="11">
        <v>15.568035</v>
      </c>
      <c r="X709" s="11">
        <v>14.09845</v>
      </c>
      <c r="Y709" s="11">
        <v>1.4695849999999999</v>
      </c>
      <c r="Z709" s="18">
        <f t="shared" si="20"/>
        <v>9.4397590961222785E-2</v>
      </c>
      <c r="AA709" s="11">
        <v>9.4397559999999991</v>
      </c>
      <c r="AS709" s="11" t="s">
        <v>83</v>
      </c>
      <c r="AT709" s="11">
        <v>700</v>
      </c>
      <c r="AU709" s="11">
        <v>11.922304</v>
      </c>
      <c r="AV709" s="11">
        <v>11.514839</v>
      </c>
      <c r="AW709" s="11">
        <v>0.40746500000000002</v>
      </c>
      <c r="AX709" s="11">
        <v>3.4176679999999999</v>
      </c>
    </row>
    <row r="710" spans="21:50" x14ac:dyDescent="0.35">
      <c r="U710" s="11" t="s">
        <v>76</v>
      </c>
      <c r="V710" s="11">
        <v>1008</v>
      </c>
      <c r="W710" s="11">
        <v>-6.1615859999999998</v>
      </c>
      <c r="X710" s="11">
        <v>-8.9263490000000001</v>
      </c>
      <c r="Y710" s="11">
        <v>2.7647629999999999</v>
      </c>
      <c r="Z710" s="18">
        <f t="shared" si="20"/>
        <v>0.44870963417535681</v>
      </c>
      <c r="AA710" s="11">
        <v>44.870964000000001</v>
      </c>
      <c r="AS710" s="11" t="s">
        <v>78</v>
      </c>
      <c r="AT710" s="11">
        <v>701</v>
      </c>
      <c r="AU710" s="11">
        <v>12.316955</v>
      </c>
      <c r="AV710" s="11">
        <v>21.766206</v>
      </c>
      <c r="AW710" s="11">
        <v>9.4492510000000003</v>
      </c>
      <c r="AX710" s="11">
        <v>76.717431000000005</v>
      </c>
    </row>
    <row r="711" spans="21:50" x14ac:dyDescent="0.35">
      <c r="U711" s="11" t="s">
        <v>76</v>
      </c>
      <c r="V711" s="11">
        <v>1010</v>
      </c>
      <c r="W711" s="11">
        <v>-7.5066160000000002</v>
      </c>
      <c r="X711" s="11">
        <v>-7.5639710000000004</v>
      </c>
      <c r="Y711" s="11">
        <v>5.7355000000000003E-2</v>
      </c>
      <c r="Z711" s="18">
        <f t="shared" si="20"/>
        <v>7.6405933112870033E-3</v>
      </c>
      <c r="AA711" s="11">
        <v>0.76406200000000002</v>
      </c>
      <c r="AS711" s="11" t="s">
        <v>76</v>
      </c>
      <c r="AT711" s="11">
        <v>702</v>
      </c>
      <c r="AU711" s="11">
        <v>-3.6279590000000002</v>
      </c>
      <c r="AV711" s="11">
        <v>-2.9655130000000001</v>
      </c>
      <c r="AW711" s="11">
        <v>0.66244499999999995</v>
      </c>
      <c r="AX711" s="11">
        <v>18.259453000000001</v>
      </c>
    </row>
    <row r="712" spans="21:50" x14ac:dyDescent="0.35">
      <c r="U712" s="11" t="s">
        <v>76</v>
      </c>
      <c r="V712" s="11">
        <v>1013</v>
      </c>
      <c r="W712" s="11">
        <v>-16.072665000000001</v>
      </c>
      <c r="X712" s="11">
        <v>-14.899210999999999</v>
      </c>
      <c r="Y712" s="11">
        <v>1.173454</v>
      </c>
      <c r="Z712" s="18">
        <f t="shared" si="20"/>
        <v>7.300929870684171E-2</v>
      </c>
      <c r="AA712" s="11">
        <v>7.3009310000000003</v>
      </c>
      <c r="AS712" s="11" t="s">
        <v>76</v>
      </c>
      <c r="AT712" s="11">
        <v>703</v>
      </c>
      <c r="AU712" s="11">
        <v>-13.046918</v>
      </c>
      <c r="AV712" s="11">
        <v>-11.563022</v>
      </c>
      <c r="AW712" s="11">
        <v>1.4838960000000001</v>
      </c>
      <c r="AX712" s="11">
        <v>11.373536</v>
      </c>
    </row>
    <row r="713" spans="21:50" x14ac:dyDescent="0.35">
      <c r="U713" s="11" t="s">
        <v>76</v>
      </c>
      <c r="V713" s="11">
        <v>1014</v>
      </c>
      <c r="W713" s="11">
        <v>30.575558000000001</v>
      </c>
      <c r="X713" s="11">
        <v>32.7973</v>
      </c>
      <c r="Y713" s="11">
        <v>2.2217419999999999</v>
      </c>
      <c r="Z713" s="18">
        <f t="shared" ref="Z713:Z776" si="21">ABS(Y713/W713)</f>
        <v>7.2663988667026114E-2</v>
      </c>
      <c r="AA713" s="11">
        <v>7.2664</v>
      </c>
      <c r="AS713" s="11" t="s">
        <v>76</v>
      </c>
      <c r="AT713" s="11">
        <v>704</v>
      </c>
      <c r="AU713" s="11">
        <v>-16.747789999999998</v>
      </c>
      <c r="AV713" s="11">
        <v>-16.267443</v>
      </c>
      <c r="AW713" s="11">
        <v>0.48034700000000002</v>
      </c>
      <c r="AX713" s="11">
        <v>2.8681239999999999</v>
      </c>
    </row>
    <row r="714" spans="21:50" x14ac:dyDescent="0.35">
      <c r="U714" s="11" t="s">
        <v>76</v>
      </c>
      <c r="V714" s="11">
        <v>1015</v>
      </c>
      <c r="W714" s="11">
        <v>-11.662924</v>
      </c>
      <c r="X714" s="11">
        <v>-11.652545</v>
      </c>
      <c r="Y714" s="11">
        <v>1.0378999999999999E-2</v>
      </c>
      <c r="Z714" s="18">
        <f t="shared" si="21"/>
        <v>8.8991405585769055E-4</v>
      </c>
      <c r="AA714" s="11">
        <v>8.8986999999999997E-2</v>
      </c>
      <c r="AS714" s="11" t="s">
        <v>83</v>
      </c>
      <c r="AT714" s="11">
        <v>705</v>
      </c>
      <c r="AU714" s="11">
        <v>-26.013273999999999</v>
      </c>
      <c r="AV714" s="11">
        <v>-23.264797000000002</v>
      </c>
      <c r="AW714" s="11">
        <v>2.7484769999999998</v>
      </c>
      <c r="AX714" s="11">
        <v>10.565671999999999</v>
      </c>
    </row>
    <row r="715" spans="21:50" x14ac:dyDescent="0.35">
      <c r="U715" s="11" t="s">
        <v>76</v>
      </c>
      <c r="V715" s="11">
        <v>1016</v>
      </c>
      <c r="W715" s="11">
        <v>12.362726</v>
      </c>
      <c r="X715" s="11">
        <v>7.1207260000000003</v>
      </c>
      <c r="Y715" s="11">
        <v>5.242</v>
      </c>
      <c r="Z715" s="18">
        <f t="shared" si="21"/>
        <v>0.42401651545136565</v>
      </c>
      <c r="AA715" s="11">
        <v>42.401648000000002</v>
      </c>
      <c r="AS715" s="11" t="s">
        <v>76</v>
      </c>
      <c r="AT715" s="11">
        <v>706</v>
      </c>
      <c r="AU715" s="11">
        <v>1.2031890000000001</v>
      </c>
      <c r="AV715" s="11">
        <v>1.7156450000000001</v>
      </c>
      <c r="AW715" s="11">
        <v>0.51245600000000002</v>
      </c>
      <c r="AX715" s="11">
        <v>42.591453999999999</v>
      </c>
    </row>
    <row r="716" spans="21:50" x14ac:dyDescent="0.35">
      <c r="U716" s="11" t="s">
        <v>76</v>
      </c>
      <c r="V716" s="11">
        <v>1017</v>
      </c>
      <c r="W716" s="11">
        <v>-16.981542000000001</v>
      </c>
      <c r="X716" s="11">
        <v>-15.155720000000001</v>
      </c>
      <c r="Y716" s="11">
        <v>1.8258220000000001</v>
      </c>
      <c r="Z716" s="18">
        <f t="shared" si="21"/>
        <v>0.10751803340356253</v>
      </c>
      <c r="AA716" s="11">
        <v>10.751804999999999</v>
      </c>
      <c r="AS716" s="11" t="s">
        <v>76</v>
      </c>
      <c r="AT716" s="11">
        <v>707</v>
      </c>
      <c r="AU716" s="11">
        <v>-18.241633</v>
      </c>
      <c r="AV716" s="11">
        <v>-18.990736999999999</v>
      </c>
      <c r="AW716" s="11">
        <v>0.74910399999999999</v>
      </c>
      <c r="AX716" s="11">
        <v>4.1065630000000004</v>
      </c>
    </row>
    <row r="717" spans="21:50" x14ac:dyDescent="0.35">
      <c r="U717" s="11" t="s">
        <v>76</v>
      </c>
      <c r="V717" s="11">
        <v>1018</v>
      </c>
      <c r="W717" s="11">
        <v>-8.7149020000000004</v>
      </c>
      <c r="X717" s="11">
        <v>-8.4857130000000005</v>
      </c>
      <c r="Y717" s="11">
        <v>0.22919</v>
      </c>
      <c r="Z717" s="18">
        <f t="shared" si="21"/>
        <v>2.6298631929538623E-2</v>
      </c>
      <c r="AA717" s="11">
        <v>2.6298620000000001</v>
      </c>
      <c r="AS717" s="11" t="s">
        <v>76</v>
      </c>
      <c r="AT717" s="11">
        <v>708</v>
      </c>
      <c r="AU717" s="11">
        <v>26.828123000000001</v>
      </c>
      <c r="AV717" s="11">
        <v>26.441811999999999</v>
      </c>
      <c r="AW717" s="11">
        <v>0.38631100000000002</v>
      </c>
      <c r="AX717" s="11">
        <v>1.4399500000000001</v>
      </c>
    </row>
    <row r="718" spans="21:50" x14ac:dyDescent="0.35">
      <c r="U718" s="11" t="s">
        <v>76</v>
      </c>
      <c r="V718" s="11">
        <v>1019</v>
      </c>
      <c r="W718" s="11">
        <v>34.305469000000002</v>
      </c>
      <c r="X718" s="11">
        <v>31.034127000000002</v>
      </c>
      <c r="Y718" s="11">
        <v>3.2713420000000002</v>
      </c>
      <c r="Z718" s="18">
        <f t="shared" si="21"/>
        <v>9.5359197683611327E-2</v>
      </c>
      <c r="AA718" s="11">
        <v>9.5359189999999998</v>
      </c>
      <c r="AS718" s="11" t="s">
        <v>78</v>
      </c>
      <c r="AT718" s="11">
        <v>709</v>
      </c>
      <c r="AU718" s="11">
        <v>10.062447000000001</v>
      </c>
      <c r="AV718" s="11">
        <v>15.788679999999999</v>
      </c>
      <c r="AW718" s="11">
        <v>5.7262329999999997</v>
      </c>
      <c r="AX718" s="11">
        <v>56.906965</v>
      </c>
    </row>
    <row r="719" spans="21:50" x14ac:dyDescent="0.35">
      <c r="U719" s="11" t="s">
        <v>76</v>
      </c>
      <c r="V719" s="11">
        <v>1022</v>
      </c>
      <c r="W719" s="11">
        <v>-10.812118</v>
      </c>
      <c r="X719" s="11">
        <v>-10.252051</v>
      </c>
      <c r="Y719" s="11">
        <v>0.56006699999999998</v>
      </c>
      <c r="Z719" s="18">
        <f t="shared" si="21"/>
        <v>5.1799934110966971E-2</v>
      </c>
      <c r="AA719" s="11">
        <v>5.1799939999999998</v>
      </c>
      <c r="AS719" s="11" t="s">
        <v>76</v>
      </c>
      <c r="AT719" s="11">
        <v>710</v>
      </c>
      <c r="AU719" s="11">
        <v>24.600055999999999</v>
      </c>
      <c r="AV719" s="11">
        <v>25.546669000000001</v>
      </c>
      <c r="AW719" s="11">
        <v>0.94661300000000004</v>
      </c>
      <c r="AX719" s="11">
        <v>3.8480110000000001</v>
      </c>
    </row>
    <row r="720" spans="21:50" x14ac:dyDescent="0.35">
      <c r="U720" s="11" t="s">
        <v>76</v>
      </c>
      <c r="V720" s="11">
        <v>1023</v>
      </c>
      <c r="W720" s="11">
        <v>-7.5886310000000003</v>
      </c>
      <c r="X720" s="11">
        <v>-6.3758239999999997</v>
      </c>
      <c r="Y720" s="11">
        <v>1.212807</v>
      </c>
      <c r="Z720" s="18">
        <f t="shared" si="21"/>
        <v>0.15981894494540583</v>
      </c>
      <c r="AA720" s="11">
        <v>15.98189</v>
      </c>
      <c r="AS720" s="11" t="s">
        <v>78</v>
      </c>
      <c r="AT720" s="11">
        <v>711</v>
      </c>
      <c r="AU720" s="11">
        <v>24.786024999999999</v>
      </c>
      <c r="AV720" s="11">
        <v>29.731300999999998</v>
      </c>
      <c r="AW720" s="11">
        <v>4.9452759999999998</v>
      </c>
      <c r="AX720" s="11">
        <v>19.951872999999999</v>
      </c>
    </row>
    <row r="721" spans="21:50" x14ac:dyDescent="0.35">
      <c r="U721" s="11" t="s">
        <v>76</v>
      </c>
      <c r="V721" s="11">
        <v>1026</v>
      </c>
      <c r="W721" s="11">
        <v>-5.2688600000000001</v>
      </c>
      <c r="X721" s="11">
        <v>-2.628555</v>
      </c>
      <c r="Y721" s="11">
        <v>2.640304</v>
      </c>
      <c r="Z721" s="18">
        <f t="shared" si="21"/>
        <v>0.50111485216915996</v>
      </c>
      <c r="AA721" s="11">
        <v>50.111496000000002</v>
      </c>
      <c r="AS721" s="11" t="s">
        <v>76</v>
      </c>
      <c r="AT721" s="11">
        <v>712</v>
      </c>
      <c r="AU721" s="11">
        <v>-4.8615449999999996</v>
      </c>
      <c r="AV721" s="11">
        <v>-6.6963739999999996</v>
      </c>
      <c r="AW721" s="11">
        <v>1.834829</v>
      </c>
      <c r="AX721" s="11">
        <v>37.741672000000001</v>
      </c>
    </row>
    <row r="722" spans="21:50" x14ac:dyDescent="0.35">
      <c r="U722" s="11" t="s">
        <v>76</v>
      </c>
      <c r="V722" s="11">
        <v>1027</v>
      </c>
      <c r="W722" s="11">
        <v>27.873349000000001</v>
      </c>
      <c r="X722" s="11">
        <v>29.14161</v>
      </c>
      <c r="Y722" s="11">
        <v>1.2682610000000001</v>
      </c>
      <c r="Z722" s="18">
        <f t="shared" si="21"/>
        <v>4.5500847422389037E-2</v>
      </c>
      <c r="AA722" s="11">
        <v>4.5500860000000003</v>
      </c>
      <c r="AS722" s="11" t="s">
        <v>76</v>
      </c>
      <c r="AT722" s="11">
        <v>713</v>
      </c>
      <c r="AU722" s="11">
        <v>45.650072999999999</v>
      </c>
      <c r="AV722" s="11">
        <v>45.400666999999999</v>
      </c>
      <c r="AW722" s="11">
        <v>0.24940599999999999</v>
      </c>
      <c r="AX722" s="11">
        <v>0.54634300000000002</v>
      </c>
    </row>
    <row r="723" spans="21:50" x14ac:dyDescent="0.35">
      <c r="U723" s="11" t="s">
        <v>76</v>
      </c>
      <c r="V723" s="11">
        <v>1029</v>
      </c>
      <c r="W723" s="11">
        <v>-6.4848439999999998</v>
      </c>
      <c r="X723" s="11">
        <v>-4.0001939999999996</v>
      </c>
      <c r="Y723" s="11">
        <v>2.4846509999999999</v>
      </c>
      <c r="Z723" s="18">
        <f t="shared" si="21"/>
        <v>0.38314738180286217</v>
      </c>
      <c r="AA723" s="11">
        <v>38.314731000000002</v>
      </c>
      <c r="AS723" s="11" t="s">
        <v>76</v>
      </c>
      <c r="AT723" s="11">
        <v>714</v>
      </c>
      <c r="AU723" s="11">
        <v>48.997293999999997</v>
      </c>
      <c r="AV723" s="11">
        <v>46.003577999999997</v>
      </c>
      <c r="AW723" s="11">
        <v>2.993716</v>
      </c>
      <c r="AX723" s="11">
        <v>6.1099620000000003</v>
      </c>
    </row>
    <row r="724" spans="21:50" x14ac:dyDescent="0.35">
      <c r="U724" s="11" t="s">
        <v>76</v>
      </c>
      <c r="V724" s="11">
        <v>1030</v>
      </c>
      <c r="W724" s="11">
        <v>-0.18998000000000001</v>
      </c>
      <c r="X724" s="11">
        <v>-2.1190289999999998</v>
      </c>
      <c r="Y724" s="11">
        <v>1.9290499999999999</v>
      </c>
      <c r="Z724" s="18">
        <f t="shared" si="21"/>
        <v>10.153963575113169</v>
      </c>
      <c r="AA724" s="11" t="s">
        <v>77</v>
      </c>
      <c r="AS724" s="11" t="s">
        <v>83</v>
      </c>
      <c r="AT724" s="11">
        <v>715</v>
      </c>
      <c r="AU724" s="11">
        <v>48.818221000000001</v>
      </c>
      <c r="AV724" s="11">
        <v>39.252606</v>
      </c>
      <c r="AW724" s="11">
        <v>9.5656149999999993</v>
      </c>
      <c r="AX724" s="11">
        <v>19.594355</v>
      </c>
    </row>
    <row r="725" spans="21:50" x14ac:dyDescent="0.35">
      <c r="U725" s="11" t="s">
        <v>76</v>
      </c>
      <c r="V725" s="11">
        <v>1031</v>
      </c>
      <c r="W725" s="11">
        <v>-2.0798420000000002</v>
      </c>
      <c r="X725" s="11">
        <v>-3.7459020000000001</v>
      </c>
      <c r="Y725" s="11">
        <v>1.6660600000000001</v>
      </c>
      <c r="Z725" s="18">
        <f t="shared" si="21"/>
        <v>0.80105123369948295</v>
      </c>
      <c r="AA725" s="11">
        <v>80.105159</v>
      </c>
      <c r="AS725" s="11" t="s">
        <v>76</v>
      </c>
      <c r="AT725" s="11">
        <v>716</v>
      </c>
      <c r="AU725" s="11">
        <v>41.418585</v>
      </c>
      <c r="AV725" s="11">
        <v>37.970967999999999</v>
      </c>
      <c r="AW725" s="11">
        <v>3.4476170000000002</v>
      </c>
      <c r="AX725" s="11">
        <v>8.3238400000000006</v>
      </c>
    </row>
    <row r="726" spans="21:50" x14ac:dyDescent="0.35">
      <c r="U726" s="11" t="s">
        <v>76</v>
      </c>
      <c r="V726" s="11">
        <v>1033</v>
      </c>
      <c r="W726" s="11">
        <v>8.9560890000000004</v>
      </c>
      <c r="X726" s="11">
        <v>8.9931079999999994</v>
      </c>
      <c r="Y726" s="11">
        <v>3.7019000000000003E-2</v>
      </c>
      <c r="Z726" s="18">
        <f t="shared" si="21"/>
        <v>4.1333890272863523E-3</v>
      </c>
      <c r="AA726" s="11">
        <v>0.41333599999999998</v>
      </c>
      <c r="AS726" s="11" t="s">
        <v>76</v>
      </c>
      <c r="AT726" s="11">
        <v>717</v>
      </c>
      <c r="AU726" s="11">
        <v>-11.395823999999999</v>
      </c>
      <c r="AV726" s="11">
        <v>-11.042735</v>
      </c>
      <c r="AW726" s="11">
        <v>0.35308899999999999</v>
      </c>
      <c r="AX726" s="11">
        <v>3.0984039999999999</v>
      </c>
    </row>
    <row r="727" spans="21:50" x14ac:dyDescent="0.35">
      <c r="U727" s="11" t="s">
        <v>76</v>
      </c>
      <c r="V727" s="11">
        <v>1035</v>
      </c>
      <c r="W727" s="11">
        <v>-25.330157</v>
      </c>
      <c r="X727" s="11">
        <v>-23.309656</v>
      </c>
      <c r="Y727" s="11">
        <v>2.0205009999999999</v>
      </c>
      <c r="Z727" s="18">
        <f t="shared" si="21"/>
        <v>7.9766619685776127E-2</v>
      </c>
      <c r="AA727" s="11">
        <v>7.9766630000000003</v>
      </c>
      <c r="AS727" s="11" t="s">
        <v>78</v>
      </c>
      <c r="AT727" s="11">
        <v>718</v>
      </c>
      <c r="AU727" s="11">
        <v>-28.223452999999999</v>
      </c>
      <c r="AV727" s="11">
        <v>-26.776965000000001</v>
      </c>
      <c r="AW727" s="11">
        <v>1.446488</v>
      </c>
      <c r="AX727" s="11">
        <v>5.1251280000000001</v>
      </c>
    </row>
    <row r="728" spans="21:50" x14ac:dyDescent="0.35">
      <c r="U728" s="11" t="s">
        <v>76</v>
      </c>
      <c r="V728" s="11">
        <v>1037</v>
      </c>
      <c r="W728" s="11">
        <v>-8.028181</v>
      </c>
      <c r="X728" s="11">
        <v>-9.1948910000000001</v>
      </c>
      <c r="Y728" s="11">
        <v>1.166709</v>
      </c>
      <c r="Z728" s="18">
        <f t="shared" si="21"/>
        <v>0.14532669355611191</v>
      </c>
      <c r="AA728" s="11">
        <v>14.532669</v>
      </c>
      <c r="AS728" s="11" t="s">
        <v>76</v>
      </c>
      <c r="AT728" s="11">
        <v>719</v>
      </c>
      <c r="AU728" s="11">
        <v>-4.7453120000000002</v>
      </c>
      <c r="AV728" s="11">
        <v>-6.8151380000000001</v>
      </c>
      <c r="AW728" s="11">
        <v>2.0698259999999999</v>
      </c>
      <c r="AX728" s="11">
        <v>43.618346000000003</v>
      </c>
    </row>
    <row r="729" spans="21:50" x14ac:dyDescent="0.35">
      <c r="U729" s="11" t="s">
        <v>76</v>
      </c>
      <c r="V729" s="11">
        <v>1038</v>
      </c>
      <c r="W729" s="11">
        <v>-0.80344899999999997</v>
      </c>
      <c r="X729" s="11">
        <v>-3.0597799999999999</v>
      </c>
      <c r="Y729" s="11">
        <v>2.2563309999999999</v>
      </c>
      <c r="Z729" s="18">
        <f t="shared" si="21"/>
        <v>2.8083064388654413</v>
      </c>
      <c r="AA729" s="11" t="s">
        <v>77</v>
      </c>
      <c r="AS729" s="11" t="s">
        <v>76</v>
      </c>
      <c r="AT729" s="11">
        <v>720</v>
      </c>
      <c r="AU729" s="11">
        <v>-6.498621</v>
      </c>
      <c r="AV729" s="11">
        <v>-0.93403999999999998</v>
      </c>
      <c r="AW729" s="11">
        <v>5.5645810000000004</v>
      </c>
      <c r="AX729" s="11">
        <v>85.627109000000004</v>
      </c>
    </row>
    <row r="730" spans="21:50" x14ac:dyDescent="0.35">
      <c r="U730" s="11" t="s">
        <v>76</v>
      </c>
      <c r="V730" s="11">
        <v>1039</v>
      </c>
      <c r="W730" s="11">
        <v>6.7242100000000002</v>
      </c>
      <c r="X730" s="11">
        <v>8.2964070000000003</v>
      </c>
      <c r="Y730" s="11">
        <v>1.5721970000000001</v>
      </c>
      <c r="Z730" s="18">
        <f t="shared" si="21"/>
        <v>0.23381140684184462</v>
      </c>
      <c r="AA730" s="11">
        <v>23.381149000000001</v>
      </c>
      <c r="AS730" s="11" t="s">
        <v>83</v>
      </c>
      <c r="AT730" s="11">
        <v>721</v>
      </c>
      <c r="AU730" s="11">
        <v>22.653604000000001</v>
      </c>
      <c r="AV730" s="11">
        <v>23.502091</v>
      </c>
      <c r="AW730" s="11">
        <v>0.84848699999999999</v>
      </c>
      <c r="AX730" s="11">
        <v>3.7454809999999998</v>
      </c>
    </row>
    <row r="731" spans="21:50" x14ac:dyDescent="0.35">
      <c r="U731" s="11" t="s">
        <v>76</v>
      </c>
      <c r="V731" s="11">
        <v>1040</v>
      </c>
      <c r="W731" s="11">
        <v>47.233372000000003</v>
      </c>
      <c r="X731" s="11">
        <v>39.785718000000003</v>
      </c>
      <c r="Y731" s="11">
        <v>7.447654</v>
      </c>
      <c r="Z731" s="18">
        <f t="shared" si="21"/>
        <v>0.1576777961141542</v>
      </c>
      <c r="AA731" s="11">
        <v>15.76778</v>
      </c>
      <c r="AS731" s="11" t="s">
        <v>76</v>
      </c>
      <c r="AT731" s="11">
        <v>722</v>
      </c>
      <c r="AU731" s="11">
        <v>15.520875</v>
      </c>
      <c r="AV731" s="11">
        <v>16.765094000000001</v>
      </c>
      <c r="AW731" s="11">
        <v>1.244219</v>
      </c>
      <c r="AX731" s="11">
        <v>8.0164249999999999</v>
      </c>
    </row>
    <row r="732" spans="21:50" x14ac:dyDescent="0.35">
      <c r="U732" s="11" t="s">
        <v>76</v>
      </c>
      <c r="V732" s="11">
        <v>1041</v>
      </c>
      <c r="W732" s="11">
        <v>14.731196000000001</v>
      </c>
      <c r="X732" s="11">
        <v>19.651581</v>
      </c>
      <c r="Y732" s="11">
        <v>4.9203849999999996</v>
      </c>
      <c r="Z732" s="18">
        <f t="shared" si="21"/>
        <v>0.33401123710525604</v>
      </c>
      <c r="AA732" s="11">
        <v>33.401121000000003</v>
      </c>
      <c r="AS732" s="11" t="s">
        <v>76</v>
      </c>
      <c r="AT732" s="11">
        <v>723</v>
      </c>
      <c r="AU732" s="11">
        <v>9.0961300000000005</v>
      </c>
      <c r="AV732" s="11">
        <v>11.027844999999999</v>
      </c>
      <c r="AW732" s="11">
        <v>1.9317150000000001</v>
      </c>
      <c r="AX732" s="11">
        <v>21.236666</v>
      </c>
    </row>
    <row r="733" spans="21:50" x14ac:dyDescent="0.35">
      <c r="U733" s="11" t="s">
        <v>76</v>
      </c>
      <c r="V733" s="11">
        <v>1042</v>
      </c>
      <c r="W733" s="11">
        <v>-5.5408499999999998</v>
      </c>
      <c r="X733" s="11">
        <v>-5.417567</v>
      </c>
      <c r="Y733" s="11">
        <v>0.123283</v>
      </c>
      <c r="Z733" s="18">
        <f t="shared" si="21"/>
        <v>2.2249835314076361E-2</v>
      </c>
      <c r="AA733" s="11">
        <v>2.2249840000000001</v>
      </c>
      <c r="AS733" s="11" t="s">
        <v>83</v>
      </c>
      <c r="AT733" s="11">
        <v>724</v>
      </c>
      <c r="AU733" s="11">
        <v>19.502376000000002</v>
      </c>
      <c r="AV733" s="11">
        <v>16.415617999999998</v>
      </c>
      <c r="AW733" s="11">
        <v>3.0867580000000001</v>
      </c>
      <c r="AX733" s="11">
        <v>15.827598999999999</v>
      </c>
    </row>
    <row r="734" spans="21:50" x14ac:dyDescent="0.35">
      <c r="U734" s="11" t="s">
        <v>76</v>
      </c>
      <c r="V734" s="11">
        <v>1043</v>
      </c>
      <c r="W734" s="11">
        <v>-2.9978229999999999</v>
      </c>
      <c r="X734" s="11">
        <v>0.25901299999999999</v>
      </c>
      <c r="Y734" s="11">
        <v>3.2568350000000001</v>
      </c>
      <c r="Z734" s="18">
        <f t="shared" si="21"/>
        <v>1.0864000309557971</v>
      </c>
      <c r="AA734" s="11" t="s">
        <v>77</v>
      </c>
      <c r="AS734" s="11" t="s">
        <v>76</v>
      </c>
      <c r="AT734" s="11">
        <v>725</v>
      </c>
      <c r="AU734" s="11">
        <v>-12.716108999999999</v>
      </c>
      <c r="AV734" s="11">
        <v>-12.068242</v>
      </c>
      <c r="AW734" s="11">
        <v>0.64786699999999997</v>
      </c>
      <c r="AX734" s="11">
        <v>5.094849</v>
      </c>
    </row>
    <row r="735" spans="21:50" x14ac:dyDescent="0.35">
      <c r="U735" s="11" t="s">
        <v>76</v>
      </c>
      <c r="V735" s="11">
        <v>1046</v>
      </c>
      <c r="W735" s="11">
        <v>-3.0021300000000002</v>
      </c>
      <c r="X735" s="11">
        <v>-0.89462600000000003</v>
      </c>
      <c r="Y735" s="11">
        <v>2.107504</v>
      </c>
      <c r="Z735" s="18">
        <f t="shared" si="21"/>
        <v>0.70200291126633418</v>
      </c>
      <c r="AA735" s="11">
        <v>70.200294999999997</v>
      </c>
      <c r="AS735" s="11" t="s">
        <v>76</v>
      </c>
      <c r="AT735" s="11">
        <v>726</v>
      </c>
      <c r="AU735" s="11">
        <v>1.7376339999999999</v>
      </c>
      <c r="AV735" s="11">
        <v>0.64411499999999999</v>
      </c>
      <c r="AW735" s="11">
        <v>1.0935189999999999</v>
      </c>
      <c r="AX735" s="11">
        <v>62.931486</v>
      </c>
    </row>
    <row r="736" spans="21:50" x14ac:dyDescent="0.35">
      <c r="U736" s="11" t="s">
        <v>76</v>
      </c>
      <c r="V736" s="11">
        <v>1048</v>
      </c>
      <c r="W736" s="11">
        <v>-2.1295839999999999</v>
      </c>
      <c r="X736" s="11">
        <v>0.207451</v>
      </c>
      <c r="Y736" s="11">
        <v>2.3370350000000002</v>
      </c>
      <c r="Z736" s="18">
        <f t="shared" si="21"/>
        <v>1.0974138611109026</v>
      </c>
      <c r="AA736" s="11" t="s">
        <v>77</v>
      </c>
      <c r="AS736" s="11" t="s">
        <v>78</v>
      </c>
      <c r="AT736" s="11">
        <v>727</v>
      </c>
      <c r="AU736" s="11">
        <v>-19.001384000000002</v>
      </c>
      <c r="AV736" s="11">
        <v>-19.446064</v>
      </c>
      <c r="AW736" s="11">
        <v>0.44468000000000002</v>
      </c>
      <c r="AX736" s="11">
        <v>2.340249</v>
      </c>
    </row>
    <row r="737" spans="21:50" x14ac:dyDescent="0.35">
      <c r="U737" s="11" t="s">
        <v>76</v>
      </c>
      <c r="V737" s="11">
        <v>1049</v>
      </c>
      <c r="W737" s="11">
        <v>3.9783879999999998</v>
      </c>
      <c r="X737" s="11">
        <v>3.1307049999999998</v>
      </c>
      <c r="Y737" s="11">
        <v>0.84768299999999996</v>
      </c>
      <c r="Z737" s="18">
        <f t="shared" si="21"/>
        <v>0.2130719778965752</v>
      </c>
      <c r="AA737" s="11">
        <v>21.307205</v>
      </c>
      <c r="AS737" s="11" t="s">
        <v>76</v>
      </c>
      <c r="AT737" s="11">
        <v>728</v>
      </c>
      <c r="AU737" s="11">
        <v>-24.105212000000002</v>
      </c>
      <c r="AV737" s="11">
        <v>-26.407594</v>
      </c>
      <c r="AW737" s="11">
        <v>2.3023820000000002</v>
      </c>
      <c r="AX737" s="11">
        <v>9.5513860000000008</v>
      </c>
    </row>
    <row r="738" spans="21:50" x14ac:dyDescent="0.35">
      <c r="U738" s="11" t="s">
        <v>76</v>
      </c>
      <c r="V738" s="11">
        <v>1050</v>
      </c>
      <c r="W738" s="11">
        <v>1.668914</v>
      </c>
      <c r="X738" s="11">
        <v>2.1830970000000001</v>
      </c>
      <c r="Y738" s="11">
        <v>0.51418399999999997</v>
      </c>
      <c r="Z738" s="18">
        <f t="shared" si="21"/>
        <v>0.30809496474953174</v>
      </c>
      <c r="AA738" s="11">
        <v>30.809488000000002</v>
      </c>
      <c r="AS738" s="11" t="s">
        <v>83</v>
      </c>
      <c r="AT738" s="11">
        <v>729</v>
      </c>
      <c r="AU738" s="11">
        <v>-15.751951</v>
      </c>
      <c r="AV738" s="11">
        <v>-14.674293</v>
      </c>
      <c r="AW738" s="11">
        <v>1.077658</v>
      </c>
      <c r="AX738" s="11">
        <v>6.8414239999999999</v>
      </c>
    </row>
    <row r="739" spans="21:50" x14ac:dyDescent="0.35">
      <c r="U739" s="11" t="s">
        <v>76</v>
      </c>
      <c r="V739" s="11">
        <v>1052</v>
      </c>
      <c r="W739" s="11">
        <v>-9.4178099999999993</v>
      </c>
      <c r="X739" s="11">
        <v>-3.4165230000000002</v>
      </c>
      <c r="Y739" s="11">
        <v>6.0012869999999996</v>
      </c>
      <c r="Z739" s="18">
        <f t="shared" si="21"/>
        <v>0.63722744459699232</v>
      </c>
      <c r="AA739" s="11">
        <v>63.722743999999999</v>
      </c>
      <c r="AS739" s="11" t="s">
        <v>78</v>
      </c>
      <c r="AT739" s="11">
        <v>730</v>
      </c>
      <c r="AU739" s="11">
        <v>6.7156750000000001</v>
      </c>
      <c r="AV739" s="11">
        <v>-4.056063</v>
      </c>
      <c r="AW739" s="11">
        <v>10.771739</v>
      </c>
      <c r="AX739" s="11" t="s">
        <v>77</v>
      </c>
    </row>
    <row r="740" spans="21:50" x14ac:dyDescent="0.35">
      <c r="U740" s="11" t="s">
        <v>76</v>
      </c>
      <c r="V740" s="11">
        <v>1053</v>
      </c>
      <c r="W740" s="11">
        <v>-12.589878000000001</v>
      </c>
      <c r="X740" s="11">
        <v>-12.094605</v>
      </c>
      <c r="Y740" s="11">
        <v>0.49527300000000002</v>
      </c>
      <c r="Z740" s="18">
        <f t="shared" si="21"/>
        <v>3.9338983268940336E-2</v>
      </c>
      <c r="AA740" s="11">
        <v>3.9339010000000001</v>
      </c>
      <c r="AS740" s="11" t="s">
        <v>76</v>
      </c>
      <c r="AT740" s="11">
        <v>731</v>
      </c>
      <c r="AU740" s="11">
        <v>-10.102693</v>
      </c>
      <c r="AV740" s="11">
        <v>-10.076419</v>
      </c>
      <c r="AW740" s="11">
        <v>2.6273999999999999E-2</v>
      </c>
      <c r="AX740" s="11">
        <v>0.26006699999999999</v>
      </c>
    </row>
    <row r="741" spans="21:50" x14ac:dyDescent="0.35">
      <c r="U741" s="11" t="s">
        <v>76</v>
      </c>
      <c r="V741" s="11">
        <v>1055</v>
      </c>
      <c r="W741" s="11">
        <v>-6.6043139999999996</v>
      </c>
      <c r="X741" s="11">
        <v>-7.3673929999999999</v>
      </c>
      <c r="Y741" s="11">
        <v>0.76307899999999995</v>
      </c>
      <c r="Z741" s="18">
        <f t="shared" si="21"/>
        <v>0.11554250751857044</v>
      </c>
      <c r="AA741" s="11">
        <v>11.554245</v>
      </c>
      <c r="AS741" s="11" t="s">
        <v>76</v>
      </c>
      <c r="AT741" s="11">
        <v>732</v>
      </c>
      <c r="AU741" s="11">
        <v>39.852576999999997</v>
      </c>
      <c r="AV741" s="11">
        <v>43.014648999999999</v>
      </c>
      <c r="AW741" s="11">
        <v>3.1620720000000002</v>
      </c>
      <c r="AX741" s="11">
        <v>7.9344229999999998</v>
      </c>
    </row>
    <row r="742" spans="21:50" x14ac:dyDescent="0.35">
      <c r="U742" s="11" t="s">
        <v>76</v>
      </c>
      <c r="V742" s="11">
        <v>1056</v>
      </c>
      <c r="W742" s="11">
        <v>3.546233</v>
      </c>
      <c r="X742" s="11">
        <v>4.4901369999999998</v>
      </c>
      <c r="Y742" s="11">
        <v>0.94390399999999997</v>
      </c>
      <c r="Z742" s="18">
        <f t="shared" si="21"/>
        <v>0.2661708917603553</v>
      </c>
      <c r="AA742" s="11">
        <v>26.617096</v>
      </c>
      <c r="AS742" s="11" t="s">
        <v>76</v>
      </c>
      <c r="AT742" s="11">
        <v>733</v>
      </c>
      <c r="AU742" s="11">
        <v>-4.3792220000000004</v>
      </c>
      <c r="AV742" s="11">
        <v>-3.5455269999999999</v>
      </c>
      <c r="AW742" s="11">
        <v>0.83369499999999996</v>
      </c>
      <c r="AX742" s="11">
        <v>19.037504999999999</v>
      </c>
    </row>
    <row r="743" spans="21:50" x14ac:dyDescent="0.35">
      <c r="U743" s="11" t="s">
        <v>76</v>
      </c>
      <c r="V743" s="11">
        <v>1059</v>
      </c>
      <c r="W743" s="11">
        <v>6.4671110000000001</v>
      </c>
      <c r="X743" s="11">
        <v>6.3698090000000001</v>
      </c>
      <c r="Y743" s="11">
        <v>9.7303000000000001E-2</v>
      </c>
      <c r="Z743" s="18">
        <f t="shared" si="21"/>
        <v>1.5045821851519172E-2</v>
      </c>
      <c r="AA743" s="11">
        <v>1.504575</v>
      </c>
      <c r="AS743" s="11" t="s">
        <v>76</v>
      </c>
      <c r="AT743" s="11">
        <v>734</v>
      </c>
      <c r="AU743" s="11">
        <v>-10.189691</v>
      </c>
      <c r="AV743" s="11">
        <v>-6.913767</v>
      </c>
      <c r="AW743" s="11">
        <v>3.2759239999999998</v>
      </c>
      <c r="AX743" s="11">
        <v>32.149397999999998</v>
      </c>
    </row>
    <row r="744" spans="21:50" x14ac:dyDescent="0.35">
      <c r="U744" s="11" t="s">
        <v>76</v>
      </c>
      <c r="V744" s="11">
        <v>1060</v>
      </c>
      <c r="W744" s="11">
        <v>-1.96976</v>
      </c>
      <c r="X744" s="11">
        <v>0.63343499999999997</v>
      </c>
      <c r="Y744" s="11">
        <v>2.6031939999999998</v>
      </c>
      <c r="Z744" s="18">
        <f t="shared" si="21"/>
        <v>1.3215792786938509</v>
      </c>
      <c r="AA744" s="11" t="s">
        <v>77</v>
      </c>
      <c r="AS744" s="11" t="s">
        <v>76</v>
      </c>
      <c r="AT744" s="11">
        <v>735</v>
      </c>
      <c r="AU744" s="11">
        <v>1.8570139999999999</v>
      </c>
      <c r="AV744" s="11">
        <v>4.2636940000000001</v>
      </c>
      <c r="AW744" s="11">
        <v>2.406679</v>
      </c>
      <c r="AX744" s="11" t="s">
        <v>77</v>
      </c>
    </row>
    <row r="745" spans="21:50" x14ac:dyDescent="0.35">
      <c r="U745" s="11" t="s">
        <v>76</v>
      </c>
      <c r="V745" s="11">
        <v>1061</v>
      </c>
      <c r="W745" s="11">
        <v>-2.8768090000000002</v>
      </c>
      <c r="X745" s="11">
        <v>-1.724197</v>
      </c>
      <c r="Y745" s="11">
        <v>1.1526130000000001</v>
      </c>
      <c r="Z745" s="18">
        <f t="shared" si="21"/>
        <v>0.40065676935799355</v>
      </c>
      <c r="AA745" s="11">
        <v>40.065658999999997</v>
      </c>
      <c r="AS745" s="11" t="s">
        <v>83</v>
      </c>
      <c r="AT745" s="11">
        <v>736</v>
      </c>
      <c r="AU745" s="11">
        <v>4.0392849999999996</v>
      </c>
      <c r="AV745" s="11">
        <v>-1.44855</v>
      </c>
      <c r="AW745" s="11">
        <v>5.4878340000000003</v>
      </c>
      <c r="AX745" s="11" t="s">
        <v>77</v>
      </c>
    </row>
    <row r="746" spans="21:50" x14ac:dyDescent="0.35">
      <c r="U746" s="11" t="s">
        <v>76</v>
      </c>
      <c r="V746" s="11">
        <v>1062</v>
      </c>
      <c r="W746" s="11">
        <v>27.757629999999999</v>
      </c>
      <c r="X746" s="11">
        <v>27.440279</v>
      </c>
      <c r="Y746" s="11">
        <v>0.31735099999999999</v>
      </c>
      <c r="Z746" s="18">
        <f t="shared" si="21"/>
        <v>1.143292853172263E-2</v>
      </c>
      <c r="AA746" s="11">
        <v>1.1432929999999999</v>
      </c>
      <c r="AS746" s="11" t="s">
        <v>76</v>
      </c>
      <c r="AT746" s="11">
        <v>737</v>
      </c>
      <c r="AU746" s="11">
        <v>34.584670000000003</v>
      </c>
      <c r="AV746" s="11">
        <v>32.026107000000003</v>
      </c>
      <c r="AW746" s="11">
        <v>2.5585629999999999</v>
      </c>
      <c r="AX746" s="11">
        <v>7.3979689999999998</v>
      </c>
    </row>
    <row r="747" spans="21:50" x14ac:dyDescent="0.35">
      <c r="U747" s="11" t="s">
        <v>76</v>
      </c>
      <c r="V747" s="11">
        <v>1065</v>
      </c>
      <c r="W747" s="11">
        <v>-10.279309</v>
      </c>
      <c r="X747" s="11">
        <v>-9.8259279999999993</v>
      </c>
      <c r="Y747" s="11">
        <v>0.45338099999999998</v>
      </c>
      <c r="Z747" s="18">
        <f t="shared" si="21"/>
        <v>4.4106174841129886E-2</v>
      </c>
      <c r="AA747" s="11">
        <v>4.4106139999999998</v>
      </c>
      <c r="AS747" s="11" t="s">
        <v>76</v>
      </c>
      <c r="AT747" s="11">
        <v>738</v>
      </c>
      <c r="AU747" s="11">
        <v>-4.637715</v>
      </c>
      <c r="AV747" s="11">
        <v>-6.3549889999999998</v>
      </c>
      <c r="AW747" s="11">
        <v>1.717274</v>
      </c>
      <c r="AX747" s="11">
        <v>37.028449999999999</v>
      </c>
    </row>
    <row r="748" spans="21:50" x14ac:dyDescent="0.35">
      <c r="U748" s="11" t="s">
        <v>76</v>
      </c>
      <c r="V748" s="11">
        <v>1066</v>
      </c>
      <c r="W748" s="11">
        <v>5.2134689999999999</v>
      </c>
      <c r="X748" s="11">
        <v>2.2741289999999998</v>
      </c>
      <c r="Y748" s="11">
        <v>2.9393389999999999</v>
      </c>
      <c r="Z748" s="18">
        <f t="shared" si="21"/>
        <v>0.56379715694099264</v>
      </c>
      <c r="AA748" s="11">
        <v>56.379725000000001</v>
      </c>
      <c r="AS748" s="11" t="s">
        <v>78</v>
      </c>
      <c r="AT748" s="11">
        <v>739</v>
      </c>
      <c r="AU748" s="11">
        <v>9.6410440000000008</v>
      </c>
      <c r="AV748" s="11">
        <v>18.425189</v>
      </c>
      <c r="AW748" s="11">
        <v>8.7841450000000005</v>
      </c>
      <c r="AX748" s="11">
        <v>91.111964999999998</v>
      </c>
    </row>
    <row r="749" spans="21:50" x14ac:dyDescent="0.35">
      <c r="U749" s="11" t="s">
        <v>76</v>
      </c>
      <c r="V749" s="11">
        <v>1067</v>
      </c>
      <c r="W749" s="11">
        <v>-16.248009</v>
      </c>
      <c r="X749" s="11">
        <v>-13.924911</v>
      </c>
      <c r="Y749" s="11">
        <v>2.3230979999999999</v>
      </c>
      <c r="Z749" s="18">
        <f t="shared" si="21"/>
        <v>0.14297739495343706</v>
      </c>
      <c r="AA749" s="11">
        <v>14.297738000000001</v>
      </c>
      <c r="AS749" s="11" t="s">
        <v>78</v>
      </c>
      <c r="AT749" s="11">
        <v>740</v>
      </c>
      <c r="AU749" s="11">
        <v>17.133282000000001</v>
      </c>
      <c r="AV749" s="11">
        <v>23.019454</v>
      </c>
      <c r="AW749" s="11">
        <v>5.8861720000000002</v>
      </c>
      <c r="AX749" s="11">
        <v>34.355190999999998</v>
      </c>
    </row>
    <row r="750" spans="21:50" x14ac:dyDescent="0.35">
      <c r="U750" s="11" t="s">
        <v>76</v>
      </c>
      <c r="V750" s="11">
        <v>1069</v>
      </c>
      <c r="W750" s="11">
        <v>-16.135645</v>
      </c>
      <c r="X750" s="11">
        <v>-16.963045000000001</v>
      </c>
      <c r="Y750" s="11">
        <v>0.82740000000000002</v>
      </c>
      <c r="Z750" s="18">
        <f t="shared" si="21"/>
        <v>5.1277776624361782E-2</v>
      </c>
      <c r="AA750" s="11">
        <v>5.1277799999999996</v>
      </c>
      <c r="AS750" s="11" t="s">
        <v>76</v>
      </c>
      <c r="AT750" s="11">
        <v>741</v>
      </c>
      <c r="AU750" s="11">
        <v>-12.803478</v>
      </c>
      <c r="AV750" s="11">
        <v>-11.981418</v>
      </c>
      <c r="AW750" s="11">
        <v>0.82206000000000001</v>
      </c>
      <c r="AX750" s="11">
        <v>6.4205969999999999</v>
      </c>
    </row>
    <row r="751" spans="21:50" x14ac:dyDescent="0.35">
      <c r="U751" s="11" t="s">
        <v>76</v>
      </c>
      <c r="V751" s="11">
        <v>1072</v>
      </c>
      <c r="W751" s="11">
        <v>8.3410539999999997</v>
      </c>
      <c r="X751" s="11">
        <v>7.3923160000000001</v>
      </c>
      <c r="Y751" s="11">
        <v>0.94873799999999997</v>
      </c>
      <c r="Z751" s="18">
        <f t="shared" si="21"/>
        <v>0.11374317921931688</v>
      </c>
      <c r="AA751" s="11">
        <v>11.374314999999999</v>
      </c>
      <c r="AS751" s="11" t="s">
        <v>83</v>
      </c>
      <c r="AT751" s="11">
        <v>742</v>
      </c>
      <c r="AU751" s="11">
        <v>2.9993340000000002</v>
      </c>
      <c r="AV751" s="11">
        <v>1.3830100000000001</v>
      </c>
      <c r="AW751" s="11">
        <v>1.6163240000000001</v>
      </c>
      <c r="AX751" s="11">
        <v>53.889420999999999</v>
      </c>
    </row>
    <row r="752" spans="21:50" x14ac:dyDescent="0.35">
      <c r="U752" s="11" t="s">
        <v>76</v>
      </c>
      <c r="V752" s="11">
        <v>1073</v>
      </c>
      <c r="W752" s="11">
        <v>-7.9943E-2</v>
      </c>
      <c r="X752" s="11">
        <v>0.51667600000000002</v>
      </c>
      <c r="Y752" s="11">
        <v>0.59661900000000001</v>
      </c>
      <c r="Z752" s="18">
        <f t="shared" si="21"/>
        <v>7.4630549266352277</v>
      </c>
      <c r="AA752" s="11" t="s">
        <v>77</v>
      </c>
      <c r="AS752" s="11" t="s">
        <v>76</v>
      </c>
      <c r="AT752" s="11">
        <v>743</v>
      </c>
      <c r="AU752" s="11">
        <v>-14.174966</v>
      </c>
      <c r="AV752" s="11">
        <v>-11.926435</v>
      </c>
      <c r="AW752" s="11">
        <v>2.2485309999999998</v>
      </c>
      <c r="AX752" s="11">
        <v>15.862691</v>
      </c>
    </row>
    <row r="753" spans="21:50" x14ac:dyDescent="0.35">
      <c r="U753" s="11" t="s">
        <v>76</v>
      </c>
      <c r="V753" s="11">
        <v>1074</v>
      </c>
      <c r="W753" s="11">
        <v>7.4526370000000002</v>
      </c>
      <c r="X753" s="11">
        <v>5.9229950000000002</v>
      </c>
      <c r="Y753" s="11">
        <v>1.5296419999999999</v>
      </c>
      <c r="Z753" s="18">
        <f t="shared" si="21"/>
        <v>0.20524842414839203</v>
      </c>
      <c r="AA753" s="11">
        <v>20.524837999999999</v>
      </c>
      <c r="AS753" s="11" t="s">
        <v>76</v>
      </c>
      <c r="AT753" s="11">
        <v>744</v>
      </c>
      <c r="AU753" s="11">
        <v>1.216045</v>
      </c>
      <c r="AV753" s="11">
        <v>0.67039599999999999</v>
      </c>
      <c r="AW753" s="11">
        <v>0.54564900000000005</v>
      </c>
      <c r="AX753" s="11">
        <v>44.870795999999999</v>
      </c>
    </row>
    <row r="754" spans="21:50" x14ac:dyDescent="0.35">
      <c r="U754" s="11" t="s">
        <v>76</v>
      </c>
      <c r="V754" s="11">
        <v>1075</v>
      </c>
      <c r="W754" s="11">
        <v>10.459894999999999</v>
      </c>
      <c r="X754" s="11">
        <v>11.949026</v>
      </c>
      <c r="Y754" s="11">
        <v>1.489131</v>
      </c>
      <c r="Z754" s="18">
        <f t="shared" si="21"/>
        <v>0.14236576944606041</v>
      </c>
      <c r="AA754" s="11">
        <v>14.236575</v>
      </c>
      <c r="AS754" s="11" t="s">
        <v>76</v>
      </c>
      <c r="AT754" s="11">
        <v>745</v>
      </c>
      <c r="AU754" s="11">
        <v>32.245919999999998</v>
      </c>
      <c r="AV754" s="11">
        <v>27.495304999999998</v>
      </c>
      <c r="AW754" s="11">
        <v>4.7506149999999998</v>
      </c>
      <c r="AX754" s="11">
        <v>14.732454000000001</v>
      </c>
    </row>
    <row r="755" spans="21:50" x14ac:dyDescent="0.35">
      <c r="U755" s="11" t="s">
        <v>76</v>
      </c>
      <c r="V755" s="11">
        <v>1076</v>
      </c>
      <c r="W755" s="11">
        <v>6.8157199999999998</v>
      </c>
      <c r="X755" s="11">
        <v>8.6763250000000003</v>
      </c>
      <c r="Y755" s="11">
        <v>1.8606050000000001</v>
      </c>
      <c r="Z755" s="18">
        <f t="shared" si="21"/>
        <v>0.27298729994776783</v>
      </c>
      <c r="AA755" s="11">
        <v>27.298727</v>
      </c>
      <c r="AS755" s="11" t="s">
        <v>83</v>
      </c>
      <c r="AT755" s="11">
        <v>746</v>
      </c>
      <c r="AU755" s="11">
        <v>-11.038322000000001</v>
      </c>
      <c r="AV755" s="11">
        <v>-8.8543289999999999</v>
      </c>
      <c r="AW755" s="11">
        <v>2.1839930000000001</v>
      </c>
      <c r="AX755" s="11">
        <v>19.785550000000001</v>
      </c>
    </row>
    <row r="756" spans="21:50" x14ac:dyDescent="0.35">
      <c r="U756" s="11" t="s">
        <v>76</v>
      </c>
      <c r="V756" s="11">
        <v>1078</v>
      </c>
      <c r="W756" s="11">
        <v>-5.8072330000000001</v>
      </c>
      <c r="X756" s="11">
        <v>-1.002623</v>
      </c>
      <c r="Y756" s="11">
        <v>4.8046090000000001</v>
      </c>
      <c r="Z756" s="18">
        <f t="shared" si="21"/>
        <v>0.82734910068185663</v>
      </c>
      <c r="AA756" s="11">
        <v>82.734924000000007</v>
      </c>
      <c r="AS756" s="11" t="s">
        <v>78</v>
      </c>
      <c r="AT756" s="11">
        <v>747</v>
      </c>
      <c r="AU756" s="11">
        <v>0.65207400000000004</v>
      </c>
      <c r="AV756" s="11">
        <v>-1.5430060000000001</v>
      </c>
      <c r="AW756" s="11">
        <v>2.1950799999999999</v>
      </c>
      <c r="AX756" s="11" t="s">
        <v>77</v>
      </c>
    </row>
    <row r="757" spans="21:50" x14ac:dyDescent="0.35">
      <c r="U757" s="11" t="s">
        <v>76</v>
      </c>
      <c r="V757" s="11">
        <v>1079</v>
      </c>
      <c r="W757" s="11">
        <v>-10.835003</v>
      </c>
      <c r="X757" s="11">
        <v>-9.6096749999999993</v>
      </c>
      <c r="Y757" s="11">
        <v>1.225328</v>
      </c>
      <c r="Z757" s="18">
        <f t="shared" si="21"/>
        <v>0.11308977025663952</v>
      </c>
      <c r="AA757" s="11">
        <v>11.30898</v>
      </c>
      <c r="AS757" s="11" t="s">
        <v>76</v>
      </c>
      <c r="AT757" s="11">
        <v>748</v>
      </c>
      <c r="AU757" s="11">
        <v>-15.56762</v>
      </c>
      <c r="AV757" s="11">
        <v>-17.895598</v>
      </c>
      <c r="AW757" s="11">
        <v>2.3279779999999999</v>
      </c>
      <c r="AX757" s="11">
        <v>14.953975</v>
      </c>
    </row>
    <row r="758" spans="21:50" x14ac:dyDescent="0.35">
      <c r="U758" s="11" t="s">
        <v>76</v>
      </c>
      <c r="V758" s="11">
        <v>1080</v>
      </c>
      <c r="W758" s="11">
        <v>10.658227</v>
      </c>
      <c r="X758" s="11">
        <v>8.1851789999999998</v>
      </c>
      <c r="Y758" s="11">
        <v>2.4730479999999999</v>
      </c>
      <c r="Z758" s="18">
        <f t="shared" si="21"/>
        <v>0.2320318379407757</v>
      </c>
      <c r="AA758" s="11">
        <v>23.203184</v>
      </c>
      <c r="AS758" s="11" t="s">
        <v>76</v>
      </c>
      <c r="AT758" s="11">
        <v>749</v>
      </c>
      <c r="AU758" s="11">
        <v>-1.7510049999999999</v>
      </c>
      <c r="AV758" s="11">
        <v>-6.8923880000000004</v>
      </c>
      <c r="AW758" s="11">
        <v>5.1413820000000001</v>
      </c>
      <c r="AX758" s="11" t="s">
        <v>77</v>
      </c>
    </row>
    <row r="759" spans="21:50" x14ac:dyDescent="0.35">
      <c r="U759" s="11" t="s">
        <v>76</v>
      </c>
      <c r="V759" s="11">
        <v>1082</v>
      </c>
      <c r="W759" s="11">
        <v>-9.9748730000000005</v>
      </c>
      <c r="X759" s="11">
        <v>-11.470731000000001</v>
      </c>
      <c r="Y759" s="11">
        <v>1.495857</v>
      </c>
      <c r="Z759" s="18">
        <f t="shared" si="21"/>
        <v>0.14996251080088938</v>
      </c>
      <c r="AA759" s="11">
        <v>14.996252</v>
      </c>
      <c r="AS759" s="11" t="s">
        <v>76</v>
      </c>
      <c r="AT759" s="11">
        <v>750</v>
      </c>
      <c r="AU759" s="11">
        <v>-9.7752890000000008</v>
      </c>
      <c r="AV759" s="11">
        <v>-15.155388</v>
      </c>
      <c r="AW759" s="11">
        <v>5.3800990000000004</v>
      </c>
      <c r="AX759" s="11">
        <v>55.037750000000003</v>
      </c>
    </row>
    <row r="760" spans="21:50" x14ac:dyDescent="0.35">
      <c r="U760" s="11" t="s">
        <v>76</v>
      </c>
      <c r="V760" s="11">
        <v>1083</v>
      </c>
      <c r="W760" s="11">
        <v>-12.467699</v>
      </c>
      <c r="X760" s="11">
        <v>-11.891222000000001</v>
      </c>
      <c r="Y760" s="11">
        <v>0.57647700000000002</v>
      </c>
      <c r="Z760" s="18">
        <f t="shared" si="21"/>
        <v>4.6237641765332967E-2</v>
      </c>
      <c r="AA760" s="11">
        <v>4.6237640000000004</v>
      </c>
      <c r="AS760" s="11" t="s">
        <v>76</v>
      </c>
      <c r="AT760" s="11">
        <v>751</v>
      </c>
      <c r="AU760" s="11">
        <v>-19.718264999999999</v>
      </c>
      <c r="AV760" s="11">
        <v>-17.567678999999998</v>
      </c>
      <c r="AW760" s="11">
        <v>2.1505860000000001</v>
      </c>
      <c r="AX760" s="11">
        <v>10.90657</v>
      </c>
    </row>
    <row r="761" spans="21:50" x14ac:dyDescent="0.35">
      <c r="U761" s="11" t="s">
        <v>76</v>
      </c>
      <c r="V761" s="11">
        <v>1084</v>
      </c>
      <c r="W761" s="11">
        <v>24.778679</v>
      </c>
      <c r="X761" s="11">
        <v>23.898882</v>
      </c>
      <c r="Y761" s="11">
        <v>0.87979700000000005</v>
      </c>
      <c r="Z761" s="18">
        <f t="shared" si="21"/>
        <v>3.5506210803247423E-2</v>
      </c>
      <c r="AA761" s="11">
        <v>3.550621</v>
      </c>
      <c r="AS761" s="11" t="s">
        <v>76</v>
      </c>
      <c r="AT761" s="11">
        <v>752</v>
      </c>
      <c r="AU761" s="11">
        <v>11.028451</v>
      </c>
      <c r="AV761" s="11">
        <v>10.325272</v>
      </c>
      <c r="AW761" s="11">
        <v>0.703179</v>
      </c>
      <c r="AX761" s="11">
        <v>6.3760430000000001</v>
      </c>
    </row>
    <row r="762" spans="21:50" x14ac:dyDescent="0.35">
      <c r="U762" s="11" t="s">
        <v>76</v>
      </c>
      <c r="V762" s="11">
        <v>1085</v>
      </c>
      <c r="W762" s="11">
        <v>5.8876289999999996</v>
      </c>
      <c r="X762" s="11">
        <v>6.3484480000000003</v>
      </c>
      <c r="Y762" s="11">
        <v>0.46081899999999998</v>
      </c>
      <c r="Z762" s="18">
        <f t="shared" si="21"/>
        <v>7.8269028160571935E-2</v>
      </c>
      <c r="AA762" s="11">
        <v>7.8269070000000003</v>
      </c>
      <c r="AS762" s="11" t="s">
        <v>83</v>
      </c>
      <c r="AT762" s="11">
        <v>753</v>
      </c>
      <c r="AU762" s="11">
        <v>4.8074469999999998</v>
      </c>
      <c r="AV762" s="11">
        <v>9.5927959999999999</v>
      </c>
      <c r="AW762" s="11">
        <v>4.7853490000000001</v>
      </c>
      <c r="AX762" s="11">
        <v>99.540350000000004</v>
      </c>
    </row>
    <row r="763" spans="21:50" x14ac:dyDescent="0.35">
      <c r="U763" s="11" t="s">
        <v>76</v>
      </c>
      <c r="V763" s="11">
        <v>1088</v>
      </c>
      <c r="W763" s="11">
        <v>-12.619147999999999</v>
      </c>
      <c r="X763" s="11">
        <v>-12.227429000000001</v>
      </c>
      <c r="Y763" s="11">
        <v>0.39171899999999998</v>
      </c>
      <c r="Z763" s="18">
        <f t="shared" si="21"/>
        <v>3.1041636091438188E-2</v>
      </c>
      <c r="AA763" s="11">
        <v>3.1041620000000001</v>
      </c>
      <c r="AS763" s="11" t="s">
        <v>78</v>
      </c>
      <c r="AT763" s="11">
        <v>754</v>
      </c>
      <c r="AU763" s="11">
        <v>4.664555</v>
      </c>
      <c r="AV763" s="11">
        <v>1.5819209999999999</v>
      </c>
      <c r="AW763" s="11">
        <v>3.0826340000000001</v>
      </c>
      <c r="AX763" s="11">
        <v>66.086347000000004</v>
      </c>
    </row>
    <row r="764" spans="21:50" x14ac:dyDescent="0.35">
      <c r="U764" s="11" t="s">
        <v>76</v>
      </c>
      <c r="V764" s="11">
        <v>1090</v>
      </c>
      <c r="W764" s="11">
        <v>23.973821999999998</v>
      </c>
      <c r="X764" s="11">
        <v>27.317764</v>
      </c>
      <c r="Y764" s="11">
        <v>3.3439420000000002</v>
      </c>
      <c r="Z764" s="18">
        <f t="shared" si="21"/>
        <v>0.13948305781197509</v>
      </c>
      <c r="AA764" s="11">
        <v>13.948307</v>
      </c>
      <c r="AS764" s="11" t="s">
        <v>76</v>
      </c>
      <c r="AT764" s="11">
        <v>755</v>
      </c>
      <c r="AU764" s="11">
        <v>-10.221741</v>
      </c>
      <c r="AV764" s="11">
        <v>-8.1856950000000008</v>
      </c>
      <c r="AW764" s="11">
        <v>2.0360459999999998</v>
      </c>
      <c r="AX764" s="11">
        <v>19.918776999999999</v>
      </c>
    </row>
    <row r="765" spans="21:50" x14ac:dyDescent="0.35">
      <c r="U765" s="11" t="s">
        <v>76</v>
      </c>
      <c r="V765" s="11">
        <v>1092</v>
      </c>
      <c r="W765" s="11">
        <v>21.981404000000001</v>
      </c>
      <c r="X765" s="11">
        <v>23.915202000000001</v>
      </c>
      <c r="Y765" s="11">
        <v>1.9337979999999999</v>
      </c>
      <c r="Z765" s="18">
        <f t="shared" si="21"/>
        <v>8.797427134317716E-2</v>
      </c>
      <c r="AA765" s="11">
        <v>8.7974270000000008</v>
      </c>
      <c r="AS765" s="11" t="s">
        <v>76</v>
      </c>
      <c r="AT765" s="11">
        <v>756</v>
      </c>
      <c r="AU765" s="11">
        <v>-5.257695</v>
      </c>
      <c r="AV765" s="11">
        <v>-5.7840579999999999</v>
      </c>
      <c r="AW765" s="11">
        <v>0.52636400000000005</v>
      </c>
      <c r="AX765" s="11">
        <v>10.011301</v>
      </c>
    </row>
    <row r="766" spans="21:50" x14ac:dyDescent="0.35">
      <c r="U766" s="11" t="s">
        <v>76</v>
      </c>
      <c r="V766" s="11">
        <v>1093</v>
      </c>
      <c r="W766" s="11">
        <v>7.0432399999999999</v>
      </c>
      <c r="X766" s="11">
        <v>2.433649</v>
      </c>
      <c r="Y766" s="11">
        <v>4.609591</v>
      </c>
      <c r="Z766" s="18">
        <f t="shared" si="21"/>
        <v>0.65447024380824737</v>
      </c>
      <c r="AA766" s="11">
        <v>65.447029000000001</v>
      </c>
      <c r="AS766" s="11" t="s">
        <v>76</v>
      </c>
      <c r="AT766" s="11">
        <v>757</v>
      </c>
      <c r="AU766" s="11">
        <v>-11.286854</v>
      </c>
      <c r="AV766" s="11">
        <v>-11.401726</v>
      </c>
      <c r="AW766" s="11">
        <v>0.114872</v>
      </c>
      <c r="AX766" s="11">
        <v>1.0177529999999999</v>
      </c>
    </row>
    <row r="767" spans="21:50" x14ac:dyDescent="0.35">
      <c r="U767" s="11" t="s">
        <v>76</v>
      </c>
      <c r="V767" s="11">
        <v>1094</v>
      </c>
      <c r="W767" s="11">
        <v>-6.4077739999999999</v>
      </c>
      <c r="X767" s="11">
        <v>-5.4957649999999996</v>
      </c>
      <c r="Y767" s="11">
        <v>0.91200899999999996</v>
      </c>
      <c r="Z767" s="18">
        <f t="shared" si="21"/>
        <v>0.14232852157395065</v>
      </c>
      <c r="AA767" s="11">
        <v>14.232858</v>
      </c>
      <c r="AS767" s="11" t="s">
        <v>76</v>
      </c>
      <c r="AT767" s="11">
        <v>758</v>
      </c>
      <c r="AU767" s="11">
        <v>-5.959041</v>
      </c>
      <c r="AV767" s="11">
        <v>-6.8831860000000002</v>
      </c>
      <c r="AW767" s="11">
        <v>0.92414499999999999</v>
      </c>
      <c r="AX767" s="11">
        <v>15.508292000000001</v>
      </c>
    </row>
    <row r="768" spans="21:50" x14ac:dyDescent="0.35">
      <c r="U768" s="11" t="s">
        <v>76</v>
      </c>
      <c r="V768" s="11">
        <v>1096</v>
      </c>
      <c r="W768" s="11">
        <v>4.13422</v>
      </c>
      <c r="X768" s="11">
        <v>3.7672439999999998</v>
      </c>
      <c r="Y768" s="11">
        <v>0.366975</v>
      </c>
      <c r="Z768" s="18">
        <f t="shared" si="21"/>
        <v>8.876523261945421E-2</v>
      </c>
      <c r="AA768" s="11">
        <v>8.8765269999999994</v>
      </c>
      <c r="AS768" s="11" t="s">
        <v>76</v>
      </c>
      <c r="AT768" s="11">
        <v>759</v>
      </c>
      <c r="AU768" s="11">
        <v>-0.15624099999999999</v>
      </c>
      <c r="AV768" s="11">
        <v>-3.3903089999999998</v>
      </c>
      <c r="AW768" s="11">
        <v>3.234067</v>
      </c>
      <c r="AX768" s="11" t="s">
        <v>77</v>
      </c>
    </row>
    <row r="769" spans="21:50" x14ac:dyDescent="0.35">
      <c r="U769" s="11" t="s">
        <v>76</v>
      </c>
      <c r="V769" s="11">
        <v>1098</v>
      </c>
      <c r="W769" s="11">
        <v>-1.531757</v>
      </c>
      <c r="X769" s="11">
        <v>-0.32316299999999998</v>
      </c>
      <c r="Y769" s="11">
        <v>1.2085939999999999</v>
      </c>
      <c r="Z769" s="18">
        <f t="shared" si="21"/>
        <v>0.78902462988581079</v>
      </c>
      <c r="AA769" s="11">
        <v>78.902455000000003</v>
      </c>
      <c r="AS769" s="11" t="s">
        <v>76</v>
      </c>
      <c r="AT769" s="11">
        <v>760</v>
      </c>
      <c r="AU769" s="11">
        <v>-11.539306</v>
      </c>
      <c r="AV769" s="11">
        <v>-12.087729</v>
      </c>
      <c r="AW769" s="11">
        <v>0.54842299999999999</v>
      </c>
      <c r="AX769" s="11">
        <v>4.75265</v>
      </c>
    </row>
    <row r="770" spans="21:50" x14ac:dyDescent="0.35">
      <c r="U770" s="11" t="s">
        <v>76</v>
      </c>
      <c r="V770" s="11">
        <v>1099</v>
      </c>
      <c r="W770" s="11">
        <v>-5.6243819999999998</v>
      </c>
      <c r="X770" s="11">
        <v>-3.8118249999999998</v>
      </c>
      <c r="Y770" s="11">
        <v>1.812557</v>
      </c>
      <c r="Z770" s="18">
        <f t="shared" si="21"/>
        <v>0.32226776204034507</v>
      </c>
      <c r="AA770" s="11">
        <v>32.226779000000001</v>
      </c>
      <c r="AS770" s="11" t="s">
        <v>76</v>
      </c>
      <c r="AT770" s="11">
        <v>761</v>
      </c>
      <c r="AU770" s="11">
        <v>-11.10754</v>
      </c>
      <c r="AV770" s="11">
        <v>-10.535009000000001</v>
      </c>
      <c r="AW770" s="11">
        <v>0.57253100000000001</v>
      </c>
      <c r="AX770" s="11">
        <v>5.1544340000000002</v>
      </c>
    </row>
    <row r="771" spans="21:50" x14ac:dyDescent="0.35">
      <c r="U771" s="11" t="s">
        <v>76</v>
      </c>
      <c r="V771" s="11">
        <v>1100</v>
      </c>
      <c r="W771" s="11">
        <v>-23.902922</v>
      </c>
      <c r="X771" s="11">
        <v>-22.186171000000002</v>
      </c>
      <c r="Y771" s="11">
        <v>1.7167509999999999</v>
      </c>
      <c r="Z771" s="18">
        <f t="shared" si="21"/>
        <v>7.1821804882265014E-2</v>
      </c>
      <c r="AA771" s="11">
        <v>7.1821799999999998</v>
      </c>
      <c r="AS771" s="11" t="s">
        <v>76</v>
      </c>
      <c r="AT771" s="11">
        <v>762</v>
      </c>
      <c r="AU771" s="11">
        <v>-21.895123999999999</v>
      </c>
      <c r="AV771" s="11">
        <v>-19.306108999999999</v>
      </c>
      <c r="AW771" s="11">
        <v>2.5890149999999998</v>
      </c>
      <c r="AX771" s="11">
        <v>11.824619</v>
      </c>
    </row>
    <row r="772" spans="21:50" x14ac:dyDescent="0.35">
      <c r="U772" s="11" t="s">
        <v>76</v>
      </c>
      <c r="V772" s="11">
        <v>1101</v>
      </c>
      <c r="W772" s="11">
        <v>-25.204312000000002</v>
      </c>
      <c r="X772" s="11">
        <v>-25.1815</v>
      </c>
      <c r="Y772" s="11">
        <v>2.2811999999999999E-2</v>
      </c>
      <c r="Z772" s="18">
        <f t="shared" si="21"/>
        <v>9.0508322544174177E-4</v>
      </c>
      <c r="AA772" s="11">
        <v>9.0509999999999993E-2</v>
      </c>
      <c r="AS772" s="11" t="s">
        <v>83</v>
      </c>
      <c r="AT772" s="11">
        <v>763</v>
      </c>
      <c r="AU772" s="11">
        <v>1.7712129999999999</v>
      </c>
      <c r="AV772" s="11">
        <v>1.6463300000000001</v>
      </c>
      <c r="AW772" s="11">
        <v>0.12488299999999999</v>
      </c>
      <c r="AX772" s="11">
        <v>7.0507270000000002</v>
      </c>
    </row>
    <row r="773" spans="21:50" x14ac:dyDescent="0.35">
      <c r="U773" s="11" t="s">
        <v>76</v>
      </c>
      <c r="V773" s="11">
        <v>1103</v>
      </c>
      <c r="W773" s="11">
        <v>-11.97133</v>
      </c>
      <c r="X773" s="11">
        <v>-9.9031500000000001</v>
      </c>
      <c r="Y773" s="11">
        <v>2.0681799999999999</v>
      </c>
      <c r="Z773" s="18">
        <f t="shared" si="21"/>
        <v>0.17276108836695672</v>
      </c>
      <c r="AA773" s="11">
        <v>17.276105999999999</v>
      </c>
      <c r="AS773" s="11" t="s">
        <v>78</v>
      </c>
      <c r="AT773" s="11">
        <v>764</v>
      </c>
      <c r="AU773" s="11">
        <v>10.034041</v>
      </c>
      <c r="AV773" s="11">
        <v>-4.9389469999999998</v>
      </c>
      <c r="AW773" s="11">
        <v>14.972988000000001</v>
      </c>
      <c r="AX773" s="11" t="s">
        <v>77</v>
      </c>
    </row>
    <row r="774" spans="21:50" x14ac:dyDescent="0.35">
      <c r="U774" s="11" t="s">
        <v>76</v>
      </c>
      <c r="V774" s="11">
        <v>1105</v>
      </c>
      <c r="W774" s="11">
        <v>-5.067475</v>
      </c>
      <c r="X774" s="11">
        <v>-7.7382270000000002</v>
      </c>
      <c r="Y774" s="11">
        <v>2.6707519999999998</v>
      </c>
      <c r="Z774" s="18">
        <f t="shared" si="21"/>
        <v>0.52703802189453319</v>
      </c>
      <c r="AA774" s="11">
        <v>52.703792999999997</v>
      </c>
      <c r="AS774" s="11" t="s">
        <v>76</v>
      </c>
      <c r="AT774" s="11">
        <v>765</v>
      </c>
      <c r="AU774" s="11">
        <v>-17.038761999999998</v>
      </c>
      <c r="AV774" s="11">
        <v>-15.49686</v>
      </c>
      <c r="AW774" s="11">
        <v>1.5419020000000001</v>
      </c>
      <c r="AX774" s="11">
        <v>9.0493799999999993</v>
      </c>
    </row>
    <row r="775" spans="21:50" x14ac:dyDescent="0.35">
      <c r="U775" s="11" t="s">
        <v>76</v>
      </c>
      <c r="V775" s="11">
        <v>1106</v>
      </c>
      <c r="W775" s="11">
        <v>-5.3260040000000002</v>
      </c>
      <c r="X775" s="11">
        <v>-3.9725570000000001</v>
      </c>
      <c r="Y775" s="11">
        <v>1.353448</v>
      </c>
      <c r="Z775" s="18">
        <f t="shared" si="21"/>
        <v>0.2541207254068904</v>
      </c>
      <c r="AA775" s="11">
        <v>25.412064000000001</v>
      </c>
      <c r="AS775" s="11" t="s">
        <v>83</v>
      </c>
      <c r="AT775" s="11">
        <v>766</v>
      </c>
      <c r="AU775" s="11">
        <v>-0.194129</v>
      </c>
      <c r="AV775" s="11">
        <v>2.6729820000000002</v>
      </c>
      <c r="AW775" s="11">
        <v>2.867111</v>
      </c>
      <c r="AX775" s="11" t="s">
        <v>77</v>
      </c>
    </row>
    <row r="776" spans="21:50" x14ac:dyDescent="0.35">
      <c r="U776" s="11" t="s">
        <v>76</v>
      </c>
      <c r="V776" s="11">
        <v>1107</v>
      </c>
      <c r="W776" s="11">
        <v>36.919364999999999</v>
      </c>
      <c r="X776" s="11">
        <v>33.064365000000002</v>
      </c>
      <c r="Y776" s="11">
        <v>3.855</v>
      </c>
      <c r="Z776" s="18">
        <f t="shared" si="21"/>
        <v>0.10441674714611153</v>
      </c>
      <c r="AA776" s="11">
        <v>10.441674000000001</v>
      </c>
      <c r="AS776" s="11" t="s">
        <v>78</v>
      </c>
      <c r="AT776" s="11">
        <v>767</v>
      </c>
      <c r="AU776" s="11">
        <v>-13.279930999999999</v>
      </c>
      <c r="AV776" s="11">
        <v>-13.882326000000001</v>
      </c>
      <c r="AW776" s="11">
        <v>0.60239500000000001</v>
      </c>
      <c r="AX776" s="11">
        <v>4.5361330000000004</v>
      </c>
    </row>
    <row r="777" spans="21:50" x14ac:dyDescent="0.35">
      <c r="U777" s="11" t="s">
        <v>76</v>
      </c>
      <c r="V777" s="11">
        <v>1109</v>
      </c>
      <c r="W777" s="11">
        <v>30.254759</v>
      </c>
      <c r="X777" s="11">
        <v>29.618948</v>
      </c>
      <c r="Y777" s="11">
        <v>0.63581100000000002</v>
      </c>
      <c r="Z777" s="18">
        <f t="shared" ref="Z777:Z840" si="22">ABS(Y777/W777)</f>
        <v>2.1015239288470287E-2</v>
      </c>
      <c r="AA777" s="11">
        <v>2.1015250000000001</v>
      </c>
      <c r="AS777" s="11" t="s">
        <v>76</v>
      </c>
      <c r="AT777" s="11">
        <v>768</v>
      </c>
      <c r="AU777" s="11">
        <v>5.8172030000000001</v>
      </c>
      <c r="AV777" s="11">
        <v>0.86207</v>
      </c>
      <c r="AW777" s="11">
        <v>4.955133</v>
      </c>
      <c r="AX777" s="11">
        <v>85.180684999999997</v>
      </c>
    </row>
    <row r="778" spans="21:50" x14ac:dyDescent="0.35">
      <c r="U778" s="11" t="s">
        <v>76</v>
      </c>
      <c r="V778" s="11">
        <v>1110</v>
      </c>
      <c r="W778" s="11">
        <v>-4.1752219999999998</v>
      </c>
      <c r="X778" s="11">
        <v>-8.1320630000000005</v>
      </c>
      <c r="Y778" s="11">
        <v>3.9568409999999998</v>
      </c>
      <c r="Z778" s="18">
        <f t="shared" si="22"/>
        <v>0.94769595484982594</v>
      </c>
      <c r="AA778" s="11">
        <v>94.769592000000003</v>
      </c>
      <c r="AS778" s="11" t="s">
        <v>76</v>
      </c>
      <c r="AT778" s="11">
        <v>769</v>
      </c>
      <c r="AU778" s="11">
        <v>-18.837057999999999</v>
      </c>
      <c r="AV778" s="11">
        <v>-19.409956999999999</v>
      </c>
      <c r="AW778" s="11">
        <v>0.57289900000000005</v>
      </c>
      <c r="AX778" s="11">
        <v>3.0413380000000001</v>
      </c>
    </row>
    <row r="779" spans="21:50" x14ac:dyDescent="0.35">
      <c r="U779" s="11" t="s">
        <v>76</v>
      </c>
      <c r="V779" s="11">
        <v>1112</v>
      </c>
      <c r="W779" s="11">
        <v>-17.969702999999999</v>
      </c>
      <c r="X779" s="11">
        <v>-17.157741999999999</v>
      </c>
      <c r="Y779" s="11">
        <v>0.81196100000000004</v>
      </c>
      <c r="Z779" s="18">
        <f t="shared" si="22"/>
        <v>4.5184998327462624E-2</v>
      </c>
      <c r="AA779" s="11">
        <v>4.5184990000000003</v>
      </c>
      <c r="AS779" s="11" t="s">
        <v>78</v>
      </c>
      <c r="AT779" s="11">
        <v>770</v>
      </c>
      <c r="AU779" s="11">
        <v>-5.9730600000000003</v>
      </c>
      <c r="AV779" s="11">
        <v>-9.1258330000000001</v>
      </c>
      <c r="AW779" s="11">
        <v>3.1527729999999998</v>
      </c>
      <c r="AX779" s="11">
        <v>52.783214000000001</v>
      </c>
    </row>
    <row r="780" spans="21:50" x14ac:dyDescent="0.35">
      <c r="U780" s="11" t="s">
        <v>76</v>
      </c>
      <c r="V780" s="11">
        <v>1113</v>
      </c>
      <c r="W780" s="11">
        <v>-14.592263000000001</v>
      </c>
      <c r="X780" s="11">
        <v>-12.815757</v>
      </c>
      <c r="Y780" s="11">
        <v>1.7765059999999999</v>
      </c>
      <c r="Z780" s="18">
        <f t="shared" si="22"/>
        <v>0.12174300860668423</v>
      </c>
      <c r="AA780" s="11">
        <v>12.174299</v>
      </c>
      <c r="AS780" s="11" t="s">
        <v>76</v>
      </c>
      <c r="AT780" s="11">
        <v>771</v>
      </c>
      <c r="AU780" s="11">
        <v>-15.474961</v>
      </c>
      <c r="AV780" s="11">
        <v>-11.888140999999999</v>
      </c>
      <c r="AW780" s="11">
        <v>3.5868199999999999</v>
      </c>
      <c r="AX780" s="11">
        <v>23.178215999999999</v>
      </c>
    </row>
    <row r="781" spans="21:50" x14ac:dyDescent="0.35">
      <c r="U781" s="11" t="s">
        <v>76</v>
      </c>
      <c r="V781" s="11">
        <v>1115</v>
      </c>
      <c r="W781" s="11">
        <v>21.666499999999999</v>
      </c>
      <c r="X781" s="11">
        <v>20.198682000000002</v>
      </c>
      <c r="Y781" s="11">
        <v>1.4678180000000001</v>
      </c>
      <c r="Z781" s="18">
        <f t="shared" si="22"/>
        <v>6.7745967276671371E-2</v>
      </c>
      <c r="AA781" s="11">
        <v>6.774597</v>
      </c>
      <c r="AS781" s="11" t="s">
        <v>76</v>
      </c>
      <c r="AT781" s="11">
        <v>772</v>
      </c>
      <c r="AU781" s="11">
        <v>-25.116714999999999</v>
      </c>
      <c r="AV781" s="11">
        <v>-24.545362000000001</v>
      </c>
      <c r="AW781" s="11">
        <v>0.571353</v>
      </c>
      <c r="AX781" s="11">
        <v>2.2747920000000001</v>
      </c>
    </row>
    <row r="782" spans="21:50" x14ac:dyDescent="0.35">
      <c r="U782" s="11" t="s">
        <v>76</v>
      </c>
      <c r="V782" s="11">
        <v>1117</v>
      </c>
      <c r="W782" s="11">
        <v>26.223718000000002</v>
      </c>
      <c r="X782" s="11">
        <v>25.075222</v>
      </c>
      <c r="Y782" s="11">
        <v>1.148496</v>
      </c>
      <c r="Z782" s="18">
        <f t="shared" si="22"/>
        <v>4.3796078038972196E-2</v>
      </c>
      <c r="AA782" s="11">
        <v>4.3796080000000002</v>
      </c>
      <c r="AS782" s="11" t="s">
        <v>76</v>
      </c>
      <c r="AT782" s="11">
        <v>773</v>
      </c>
      <c r="AU782" s="11">
        <v>13.397643</v>
      </c>
      <c r="AV782" s="11">
        <v>13.071966</v>
      </c>
      <c r="AW782" s="11">
        <v>0.32567699999999999</v>
      </c>
      <c r="AX782" s="11">
        <v>2.43085</v>
      </c>
    </row>
    <row r="783" spans="21:50" x14ac:dyDescent="0.35">
      <c r="U783" s="11" t="s">
        <v>76</v>
      </c>
      <c r="V783" s="11">
        <v>1118</v>
      </c>
      <c r="W783" s="11">
        <v>43.824809999999999</v>
      </c>
      <c r="X783" s="11">
        <v>44.394644999999997</v>
      </c>
      <c r="Y783" s="11">
        <v>0.56983499999999998</v>
      </c>
      <c r="Z783" s="18">
        <f t="shared" si="22"/>
        <v>1.3002566354537531E-2</v>
      </c>
      <c r="AA783" s="11">
        <v>1.3002560000000001</v>
      </c>
      <c r="AS783" s="11" t="s">
        <v>76</v>
      </c>
      <c r="AT783" s="11">
        <v>774</v>
      </c>
      <c r="AU783" s="11">
        <v>5.5394670000000001</v>
      </c>
      <c r="AV783" s="11">
        <v>5.5174459999999996</v>
      </c>
      <c r="AW783" s="11">
        <v>2.2020999999999999E-2</v>
      </c>
      <c r="AX783" s="11">
        <v>0.39753100000000002</v>
      </c>
    </row>
    <row r="784" spans="21:50" x14ac:dyDescent="0.35">
      <c r="U784" s="11" t="s">
        <v>76</v>
      </c>
      <c r="V784" s="11">
        <v>1120</v>
      </c>
      <c r="W784" s="11">
        <v>8.0351210000000002</v>
      </c>
      <c r="X784" s="11">
        <v>5.5807440000000001</v>
      </c>
      <c r="Y784" s="11">
        <v>2.454377</v>
      </c>
      <c r="Z784" s="18">
        <f t="shared" si="22"/>
        <v>0.30545613438801977</v>
      </c>
      <c r="AA784" s="11">
        <v>30.545615999999999</v>
      </c>
      <c r="AS784" s="11" t="s">
        <v>83</v>
      </c>
      <c r="AT784" s="11">
        <v>775</v>
      </c>
      <c r="AU784" s="11">
        <v>-8.5656569999999999</v>
      </c>
      <c r="AV784" s="11">
        <v>-5.2780310000000004</v>
      </c>
      <c r="AW784" s="11">
        <v>3.2876259999999999</v>
      </c>
      <c r="AX784" s="11">
        <v>38.381484</v>
      </c>
    </row>
    <row r="785" spans="21:50" x14ac:dyDescent="0.35">
      <c r="U785" s="11" t="s">
        <v>76</v>
      </c>
      <c r="V785" s="11">
        <v>1121</v>
      </c>
      <c r="W785" s="11">
        <v>11.461130000000001</v>
      </c>
      <c r="X785" s="11">
        <v>10.951643000000001</v>
      </c>
      <c r="Y785" s="11">
        <v>0.50948700000000002</v>
      </c>
      <c r="Z785" s="18">
        <f t="shared" si="22"/>
        <v>4.4453470120310999E-2</v>
      </c>
      <c r="AA785" s="11">
        <v>4.4453469999999999</v>
      </c>
      <c r="AS785" s="11" t="s">
        <v>76</v>
      </c>
      <c r="AT785" s="11">
        <v>776</v>
      </c>
      <c r="AU785" s="11">
        <v>-7.6970090000000004</v>
      </c>
      <c r="AV785" s="11">
        <v>-8.3672090000000008</v>
      </c>
      <c r="AW785" s="11">
        <v>0.67020000000000002</v>
      </c>
      <c r="AX785" s="11">
        <v>8.7072839999999996</v>
      </c>
    </row>
    <row r="786" spans="21:50" x14ac:dyDescent="0.35">
      <c r="U786" s="11" t="s">
        <v>76</v>
      </c>
      <c r="V786" s="11">
        <v>1122</v>
      </c>
      <c r="W786" s="11">
        <v>17.985365999999999</v>
      </c>
      <c r="X786" s="11">
        <v>17.8186</v>
      </c>
      <c r="Y786" s="11">
        <v>0.166766</v>
      </c>
      <c r="Z786" s="18">
        <f t="shared" si="22"/>
        <v>9.2723161708246592E-3</v>
      </c>
      <c r="AA786" s="11">
        <v>0.92723199999999995</v>
      </c>
      <c r="AS786" s="11" t="s">
        <v>76</v>
      </c>
      <c r="AT786" s="11">
        <v>777</v>
      </c>
      <c r="AU786" s="11">
        <v>-3.0578340000000002</v>
      </c>
      <c r="AV786" s="11">
        <v>-3.542106</v>
      </c>
      <c r="AW786" s="11">
        <v>0.48427199999999998</v>
      </c>
      <c r="AX786" s="11">
        <v>15.837088</v>
      </c>
    </row>
    <row r="787" spans="21:50" x14ac:dyDescent="0.35">
      <c r="U787" s="11" t="s">
        <v>76</v>
      </c>
      <c r="V787" s="11">
        <v>1124</v>
      </c>
      <c r="W787" s="11">
        <v>-16.802802</v>
      </c>
      <c r="X787" s="11">
        <v>-17.818833999999999</v>
      </c>
      <c r="Y787" s="11">
        <v>1.016032</v>
      </c>
      <c r="Z787" s="18">
        <f t="shared" si="22"/>
        <v>6.0468010037849643E-2</v>
      </c>
      <c r="AA787" s="11">
        <v>6.0468000000000002</v>
      </c>
      <c r="AS787" s="11" t="s">
        <v>76</v>
      </c>
      <c r="AT787" s="11">
        <v>778</v>
      </c>
      <c r="AU787" s="11">
        <v>-5.6808529999999999</v>
      </c>
      <c r="AV787" s="11">
        <v>-6.4092169999999999</v>
      </c>
      <c r="AW787" s="11">
        <v>0.72836400000000001</v>
      </c>
      <c r="AX787" s="11">
        <v>12.821381000000001</v>
      </c>
    </row>
    <row r="788" spans="21:50" x14ac:dyDescent="0.35">
      <c r="U788" s="11" t="s">
        <v>76</v>
      </c>
      <c r="V788" s="11">
        <v>1125</v>
      </c>
      <c r="W788" s="11">
        <v>-15.826691</v>
      </c>
      <c r="X788" s="11">
        <v>-14.697787</v>
      </c>
      <c r="Y788" s="11">
        <v>1.1289039999999999</v>
      </c>
      <c r="Z788" s="18">
        <f t="shared" si="22"/>
        <v>7.1329123693638793E-2</v>
      </c>
      <c r="AA788" s="11">
        <v>7.1329120000000001</v>
      </c>
      <c r="AS788" s="11" t="s">
        <v>78</v>
      </c>
      <c r="AT788" s="11">
        <v>779</v>
      </c>
      <c r="AU788" s="11">
        <v>18.007321000000001</v>
      </c>
      <c r="AV788" s="11">
        <v>16.878145</v>
      </c>
      <c r="AW788" s="11">
        <v>1.129176</v>
      </c>
      <c r="AX788" s="11">
        <v>6.2706480000000004</v>
      </c>
    </row>
    <row r="789" spans="21:50" x14ac:dyDescent="0.35">
      <c r="U789" s="11" t="s">
        <v>76</v>
      </c>
      <c r="V789" s="11">
        <v>1126</v>
      </c>
      <c r="W789" s="11">
        <v>4.2672040000000004</v>
      </c>
      <c r="X789" s="11">
        <v>-1.411465</v>
      </c>
      <c r="Y789" s="11">
        <v>5.6786700000000003</v>
      </c>
      <c r="Z789" s="18">
        <f t="shared" si="22"/>
        <v>1.3307706873165661</v>
      </c>
      <c r="AA789" s="11" t="s">
        <v>77</v>
      </c>
      <c r="AS789" s="11" t="s">
        <v>83</v>
      </c>
      <c r="AT789" s="11">
        <v>780</v>
      </c>
      <c r="AU789" s="11">
        <v>4.2446419999999998</v>
      </c>
      <c r="AV789" s="11">
        <v>6.6690699999999996</v>
      </c>
      <c r="AW789" s="11">
        <v>2.4244279999999998</v>
      </c>
      <c r="AX789" s="11">
        <v>57.117372000000003</v>
      </c>
    </row>
    <row r="790" spans="21:50" x14ac:dyDescent="0.35">
      <c r="U790" s="11" t="s">
        <v>76</v>
      </c>
      <c r="V790" s="11">
        <v>1127</v>
      </c>
      <c r="W790" s="11">
        <v>7.573277</v>
      </c>
      <c r="X790" s="11">
        <v>6.8333300000000001</v>
      </c>
      <c r="Y790" s="11">
        <v>0.73994700000000002</v>
      </c>
      <c r="Z790" s="18">
        <f t="shared" si="22"/>
        <v>9.7704996133113842E-2</v>
      </c>
      <c r="AA790" s="11">
        <v>9.7705000000000002</v>
      </c>
      <c r="AS790" s="11" t="s">
        <v>76</v>
      </c>
      <c r="AT790" s="11">
        <v>781</v>
      </c>
      <c r="AU790" s="11">
        <v>11.558484</v>
      </c>
      <c r="AV790" s="11">
        <v>9.9666519999999998</v>
      </c>
      <c r="AW790" s="11">
        <v>1.5918319999999999</v>
      </c>
      <c r="AX790" s="11">
        <v>13.771983000000001</v>
      </c>
    </row>
    <row r="791" spans="21:50" x14ac:dyDescent="0.35">
      <c r="U791" s="11" t="s">
        <v>76</v>
      </c>
      <c r="V791" s="11">
        <v>1130</v>
      </c>
      <c r="W791" s="11">
        <v>-11.572654</v>
      </c>
      <c r="X791" s="11">
        <v>-11.822846</v>
      </c>
      <c r="Y791" s="11">
        <v>0.25019200000000003</v>
      </c>
      <c r="Z791" s="18">
        <f t="shared" si="22"/>
        <v>2.1619241359847104E-2</v>
      </c>
      <c r="AA791" s="11">
        <v>2.161921</v>
      </c>
      <c r="AS791" s="11" t="s">
        <v>76</v>
      </c>
      <c r="AT791" s="11">
        <v>782</v>
      </c>
      <c r="AU791" s="11">
        <v>-19.422274000000002</v>
      </c>
      <c r="AV791" s="11">
        <v>-18.933233000000001</v>
      </c>
      <c r="AW791" s="11">
        <v>0.489041</v>
      </c>
      <c r="AX791" s="11">
        <v>2.5179369999999999</v>
      </c>
    </row>
    <row r="792" spans="21:50" x14ac:dyDescent="0.35">
      <c r="U792" s="11" t="s">
        <v>76</v>
      </c>
      <c r="V792" s="11">
        <v>1132</v>
      </c>
      <c r="W792" s="11">
        <v>-13.538414</v>
      </c>
      <c r="X792" s="11">
        <v>-15.314216999999999</v>
      </c>
      <c r="Y792" s="11">
        <v>1.775803</v>
      </c>
      <c r="Z792" s="18">
        <f t="shared" si="22"/>
        <v>0.1311677276230436</v>
      </c>
      <c r="AA792" s="11">
        <v>13.116775000000001</v>
      </c>
      <c r="AS792" s="11" t="s">
        <v>76</v>
      </c>
      <c r="AT792" s="11">
        <v>783</v>
      </c>
      <c r="AU792" s="11">
        <v>-8.6999929999999992</v>
      </c>
      <c r="AV792" s="11">
        <v>-9.5332249999999998</v>
      </c>
      <c r="AW792" s="11">
        <v>0.833233</v>
      </c>
      <c r="AX792" s="11">
        <v>9.577394</v>
      </c>
    </row>
    <row r="793" spans="21:50" x14ac:dyDescent="0.35">
      <c r="U793" s="11" t="s">
        <v>76</v>
      </c>
      <c r="V793" s="11">
        <v>1133</v>
      </c>
      <c r="W793" s="11">
        <v>-9.1571650000000009</v>
      </c>
      <c r="X793" s="11">
        <v>-7.3703719999999997</v>
      </c>
      <c r="Y793" s="11">
        <v>1.7867930000000001</v>
      </c>
      <c r="Z793" s="18">
        <f t="shared" si="22"/>
        <v>0.19512512879259028</v>
      </c>
      <c r="AA793" s="11">
        <v>19.512508</v>
      </c>
      <c r="AS793" s="11" t="s">
        <v>76</v>
      </c>
      <c r="AT793" s="11">
        <v>784</v>
      </c>
      <c r="AU793" s="11">
        <v>20.559449000000001</v>
      </c>
      <c r="AV793" s="11">
        <v>22.126383000000001</v>
      </c>
      <c r="AW793" s="11">
        <v>1.566934</v>
      </c>
      <c r="AX793" s="11">
        <v>7.6214789999999999</v>
      </c>
    </row>
    <row r="794" spans="21:50" x14ac:dyDescent="0.35">
      <c r="U794" s="11" t="s">
        <v>76</v>
      </c>
      <c r="V794" s="11">
        <v>1134</v>
      </c>
      <c r="W794" s="11">
        <v>21.676873000000001</v>
      </c>
      <c r="X794" s="11">
        <v>20.509339000000001</v>
      </c>
      <c r="Y794" s="11">
        <v>1.1675340000000001</v>
      </c>
      <c r="Z794" s="18">
        <f t="shared" si="22"/>
        <v>5.3860812858016929E-2</v>
      </c>
      <c r="AA794" s="11">
        <v>5.386082</v>
      </c>
      <c r="AS794" s="11" t="s">
        <v>78</v>
      </c>
      <c r="AT794" s="11">
        <v>785</v>
      </c>
      <c r="AU794" s="11">
        <v>29.473136</v>
      </c>
      <c r="AV794" s="11">
        <v>36.098439999999997</v>
      </c>
      <c r="AW794" s="11">
        <v>6.6253039999999999</v>
      </c>
      <c r="AX794" s="11">
        <v>22.479129</v>
      </c>
    </row>
    <row r="795" spans="21:50" x14ac:dyDescent="0.35">
      <c r="U795" s="11" t="s">
        <v>76</v>
      </c>
      <c r="V795" s="11">
        <v>1136</v>
      </c>
      <c r="W795" s="11">
        <v>-2.3808630000000002</v>
      </c>
      <c r="X795" s="11">
        <v>-1.0127740000000001</v>
      </c>
      <c r="Y795" s="11">
        <v>1.3680890000000001</v>
      </c>
      <c r="Z795" s="18">
        <f t="shared" si="22"/>
        <v>0.57461895119542783</v>
      </c>
      <c r="AA795" s="11">
        <v>57.461879000000003</v>
      </c>
      <c r="AS795" s="11" t="s">
        <v>83</v>
      </c>
      <c r="AT795" s="11">
        <v>786</v>
      </c>
      <c r="AU795" s="11">
        <v>17.388366999999999</v>
      </c>
      <c r="AV795" s="11">
        <v>17.784154999999998</v>
      </c>
      <c r="AW795" s="11">
        <v>0.39578799999999997</v>
      </c>
      <c r="AX795" s="11">
        <v>2.2761650000000002</v>
      </c>
    </row>
    <row r="796" spans="21:50" x14ac:dyDescent="0.35">
      <c r="U796" s="11" t="s">
        <v>76</v>
      </c>
      <c r="V796" s="11">
        <v>1137</v>
      </c>
      <c r="W796" s="11">
        <v>-3.356611</v>
      </c>
      <c r="X796" s="11">
        <v>-4.0129809999999999</v>
      </c>
      <c r="Y796" s="11">
        <v>0.65637000000000001</v>
      </c>
      <c r="Z796" s="18">
        <f t="shared" si="22"/>
        <v>0.19554544747663641</v>
      </c>
      <c r="AA796" s="11">
        <v>19.554532999999999</v>
      </c>
      <c r="AS796" s="11" t="s">
        <v>76</v>
      </c>
      <c r="AT796" s="11">
        <v>787</v>
      </c>
      <c r="AU796" s="11">
        <v>-5.5799589999999997</v>
      </c>
      <c r="AV796" s="11">
        <v>-6.8587030000000002</v>
      </c>
      <c r="AW796" s="11">
        <v>1.2787440000000001</v>
      </c>
      <c r="AX796" s="11">
        <v>22.916720999999999</v>
      </c>
    </row>
    <row r="797" spans="21:50" x14ac:dyDescent="0.35">
      <c r="U797" s="11" t="s">
        <v>76</v>
      </c>
      <c r="V797" s="11">
        <v>1139</v>
      </c>
      <c r="W797" s="11">
        <v>-13.355866000000001</v>
      </c>
      <c r="X797" s="11">
        <v>-14.177783</v>
      </c>
      <c r="Y797" s="11">
        <v>0.82191700000000001</v>
      </c>
      <c r="Z797" s="18">
        <f t="shared" si="22"/>
        <v>6.1539775855792504E-2</v>
      </c>
      <c r="AA797" s="11">
        <v>6.1539799999999998</v>
      </c>
      <c r="AS797" s="11" t="s">
        <v>76</v>
      </c>
      <c r="AT797" s="11">
        <v>788</v>
      </c>
      <c r="AU797" s="11">
        <v>25.687415999999999</v>
      </c>
      <c r="AV797" s="11">
        <v>25.704397</v>
      </c>
      <c r="AW797" s="11">
        <v>1.6981E-2</v>
      </c>
      <c r="AX797" s="11">
        <v>6.6105999999999998E-2</v>
      </c>
    </row>
    <row r="798" spans="21:50" x14ac:dyDescent="0.35">
      <c r="U798" s="11" t="s">
        <v>76</v>
      </c>
      <c r="V798" s="11">
        <v>1141</v>
      </c>
      <c r="W798" s="11">
        <v>-9.2761960000000006</v>
      </c>
      <c r="X798" s="11">
        <v>-10.937360999999999</v>
      </c>
      <c r="Y798" s="11">
        <v>1.661165</v>
      </c>
      <c r="Z798" s="18">
        <f t="shared" si="22"/>
        <v>0.17907825578502221</v>
      </c>
      <c r="AA798" s="11">
        <v>17.907827999999999</v>
      </c>
      <c r="AS798" s="11" t="s">
        <v>78</v>
      </c>
      <c r="AT798" s="11">
        <v>789</v>
      </c>
      <c r="AU798" s="11">
        <v>26.609825000000001</v>
      </c>
      <c r="AV798" s="11">
        <v>31.566033000000001</v>
      </c>
      <c r="AW798" s="11">
        <v>4.9562080000000002</v>
      </c>
      <c r="AX798" s="11">
        <v>18.625482999999999</v>
      </c>
    </row>
    <row r="799" spans="21:50" x14ac:dyDescent="0.35">
      <c r="U799" s="11" t="s">
        <v>76</v>
      </c>
      <c r="V799" s="11">
        <v>1143</v>
      </c>
      <c r="W799" s="11">
        <v>-18.372823</v>
      </c>
      <c r="X799" s="11">
        <v>-11.781269999999999</v>
      </c>
      <c r="Y799" s="11">
        <v>6.5915530000000002</v>
      </c>
      <c r="Z799" s="18">
        <f t="shared" si="22"/>
        <v>0.35876647807470852</v>
      </c>
      <c r="AA799" s="11">
        <v>35.876649</v>
      </c>
      <c r="AS799" s="11" t="s">
        <v>76</v>
      </c>
      <c r="AT799" s="11">
        <v>790</v>
      </c>
      <c r="AU799" s="11">
        <v>17.376539999999999</v>
      </c>
      <c r="AV799" s="11">
        <v>11.163819</v>
      </c>
      <c r="AW799" s="11">
        <v>6.2127210000000002</v>
      </c>
      <c r="AX799" s="11">
        <v>35.753498</v>
      </c>
    </row>
    <row r="800" spans="21:50" x14ac:dyDescent="0.35">
      <c r="U800" s="11" t="s">
        <v>76</v>
      </c>
      <c r="V800" s="11">
        <v>1145</v>
      </c>
      <c r="W800" s="11">
        <v>-8.3315649999999994</v>
      </c>
      <c r="X800" s="11">
        <v>-8.5500349999999994</v>
      </c>
      <c r="Y800" s="11">
        <v>0.218471</v>
      </c>
      <c r="Z800" s="18">
        <f t="shared" si="22"/>
        <v>2.622208432629404E-2</v>
      </c>
      <c r="AA800" s="11">
        <v>2.6222029999999998</v>
      </c>
      <c r="AS800" s="11" t="s">
        <v>83</v>
      </c>
      <c r="AT800" s="11">
        <v>791</v>
      </c>
      <c r="AU800" s="11">
        <v>-9.2600169999999995</v>
      </c>
      <c r="AV800" s="11">
        <v>-8.9958659999999995</v>
      </c>
      <c r="AW800" s="11">
        <v>0.264152</v>
      </c>
      <c r="AX800" s="11">
        <v>2.8526039999999999</v>
      </c>
    </row>
    <row r="801" spans="21:50" x14ac:dyDescent="0.35">
      <c r="U801" s="11" t="s">
        <v>76</v>
      </c>
      <c r="V801" s="11">
        <v>1146</v>
      </c>
      <c r="W801" s="11">
        <v>5.7335219999999998</v>
      </c>
      <c r="X801" s="11">
        <v>3.0786760000000002</v>
      </c>
      <c r="Y801" s="11">
        <v>2.6548449999999999</v>
      </c>
      <c r="Z801" s="18">
        <f t="shared" si="22"/>
        <v>0.46303912324745594</v>
      </c>
      <c r="AA801" s="11">
        <v>46.303919999999998</v>
      </c>
      <c r="AS801" s="11" t="s">
        <v>76</v>
      </c>
      <c r="AT801" s="11">
        <v>792</v>
      </c>
      <c r="AU801" s="11">
        <v>-6.1966760000000001</v>
      </c>
      <c r="AV801" s="11">
        <v>-6.291372</v>
      </c>
      <c r="AW801" s="11">
        <v>9.4696000000000002E-2</v>
      </c>
      <c r="AX801" s="11">
        <v>1.5281800000000001</v>
      </c>
    </row>
    <row r="802" spans="21:50" x14ac:dyDescent="0.35">
      <c r="U802" s="11" t="s">
        <v>76</v>
      </c>
      <c r="V802" s="11">
        <v>1147</v>
      </c>
      <c r="W802" s="11">
        <v>4.3138439999999996</v>
      </c>
      <c r="X802" s="11">
        <v>2.8268629999999999</v>
      </c>
      <c r="Y802" s="11">
        <v>1.48698</v>
      </c>
      <c r="Z802" s="18">
        <f t="shared" si="22"/>
        <v>0.34469953016381683</v>
      </c>
      <c r="AA802" s="11">
        <v>34.469968000000001</v>
      </c>
      <c r="AS802" s="11" t="s">
        <v>76</v>
      </c>
      <c r="AT802" s="11">
        <v>793</v>
      </c>
      <c r="AU802" s="11">
        <v>-12.257956999999999</v>
      </c>
      <c r="AV802" s="11">
        <v>-12.347807</v>
      </c>
      <c r="AW802" s="11">
        <v>8.9849999999999999E-2</v>
      </c>
      <c r="AX802" s="11">
        <v>0.73299000000000003</v>
      </c>
    </row>
    <row r="803" spans="21:50" x14ac:dyDescent="0.35">
      <c r="U803" s="11" t="s">
        <v>76</v>
      </c>
      <c r="V803" s="11">
        <v>1148</v>
      </c>
      <c r="W803" s="11">
        <v>12.063094</v>
      </c>
      <c r="X803" s="11">
        <v>9.8637300000000003</v>
      </c>
      <c r="Y803" s="11">
        <v>2.1993640000000001</v>
      </c>
      <c r="Z803" s="18">
        <f t="shared" si="22"/>
        <v>0.18232171613683854</v>
      </c>
      <c r="AA803" s="11">
        <v>18.232171000000001</v>
      </c>
      <c r="AS803" s="11" t="s">
        <v>76</v>
      </c>
      <c r="AT803" s="11">
        <v>794</v>
      </c>
      <c r="AU803" s="11">
        <v>-6.1838769999999998</v>
      </c>
      <c r="AV803" s="11">
        <v>-4.6387210000000003</v>
      </c>
      <c r="AW803" s="11">
        <v>1.5451550000000001</v>
      </c>
      <c r="AX803" s="11">
        <v>24.986840999999998</v>
      </c>
    </row>
    <row r="804" spans="21:50" x14ac:dyDescent="0.35">
      <c r="U804" s="11" t="s">
        <v>76</v>
      </c>
      <c r="V804" s="11">
        <v>1149</v>
      </c>
      <c r="W804" s="11">
        <v>-14.498925</v>
      </c>
      <c r="X804" s="11">
        <v>-13.280791000000001</v>
      </c>
      <c r="Y804" s="11">
        <v>1.2181340000000001</v>
      </c>
      <c r="Z804" s="18">
        <f t="shared" si="22"/>
        <v>8.4015470112439372E-2</v>
      </c>
      <c r="AA804" s="11">
        <v>8.4015470000000008</v>
      </c>
      <c r="AS804" s="11" t="s">
        <v>83</v>
      </c>
      <c r="AT804" s="11">
        <v>795</v>
      </c>
      <c r="AU804" s="11">
        <v>-13.743442</v>
      </c>
      <c r="AV804" s="11">
        <v>-13.189454</v>
      </c>
      <c r="AW804" s="11">
        <v>0.55398800000000004</v>
      </c>
      <c r="AX804" s="11">
        <v>4.0309290000000004</v>
      </c>
    </row>
    <row r="805" spans="21:50" x14ac:dyDescent="0.35">
      <c r="U805" s="11" t="s">
        <v>76</v>
      </c>
      <c r="V805" s="11">
        <v>1152</v>
      </c>
      <c r="W805" s="11">
        <v>-9.8198109999999996</v>
      </c>
      <c r="X805" s="11">
        <v>-10.616336</v>
      </c>
      <c r="Y805" s="11">
        <v>0.79652500000000004</v>
      </c>
      <c r="Z805" s="18">
        <f t="shared" si="22"/>
        <v>8.1114086615312664E-2</v>
      </c>
      <c r="AA805" s="11">
        <v>8.1114130000000007</v>
      </c>
      <c r="AS805" s="11" t="s">
        <v>76</v>
      </c>
      <c r="AT805" s="11">
        <v>796</v>
      </c>
      <c r="AU805" s="11">
        <v>30.242431</v>
      </c>
      <c r="AV805" s="11">
        <v>31.746570999999999</v>
      </c>
      <c r="AW805" s="11">
        <v>1.50414</v>
      </c>
      <c r="AX805" s="11">
        <v>4.9736099999999999</v>
      </c>
    </row>
    <row r="806" spans="21:50" x14ac:dyDescent="0.35">
      <c r="U806" s="11" t="s">
        <v>76</v>
      </c>
      <c r="V806" s="11">
        <v>1153</v>
      </c>
      <c r="W806" s="11">
        <v>2.1910829999999999</v>
      </c>
      <c r="X806" s="11">
        <v>-2.7723000000000001E-2</v>
      </c>
      <c r="Y806" s="11">
        <v>2.2188050000000001</v>
      </c>
      <c r="Z806" s="18">
        <f t="shared" si="22"/>
        <v>1.0126521907202968</v>
      </c>
      <c r="AA806" s="11" t="s">
        <v>77</v>
      </c>
      <c r="AS806" s="11" t="s">
        <v>78</v>
      </c>
      <c r="AT806" s="11">
        <v>797</v>
      </c>
      <c r="AU806" s="11">
        <v>-14.489373000000001</v>
      </c>
      <c r="AV806" s="11">
        <v>-9.4415940000000003</v>
      </c>
      <c r="AW806" s="11">
        <v>5.0477790000000002</v>
      </c>
      <c r="AX806" s="11">
        <v>34.837802000000003</v>
      </c>
    </row>
    <row r="807" spans="21:50" x14ac:dyDescent="0.35">
      <c r="U807" s="11" t="s">
        <v>76</v>
      </c>
      <c r="V807" s="11">
        <v>1154</v>
      </c>
      <c r="W807" s="11">
        <v>-11.697361000000001</v>
      </c>
      <c r="X807" s="11">
        <v>-10.867037</v>
      </c>
      <c r="Y807" s="11">
        <v>0.83032399999999995</v>
      </c>
      <c r="Z807" s="18">
        <f t="shared" si="22"/>
        <v>7.0983874055011206E-2</v>
      </c>
      <c r="AA807" s="11">
        <v>7.0983850000000004</v>
      </c>
      <c r="AS807" s="11" t="s">
        <v>76</v>
      </c>
      <c r="AT807" s="11">
        <v>798</v>
      </c>
      <c r="AU807" s="11">
        <v>-1.8017019999999999</v>
      </c>
      <c r="AV807" s="11">
        <v>-0.15560499999999999</v>
      </c>
      <c r="AW807" s="11">
        <v>1.6460969999999999</v>
      </c>
      <c r="AX807" s="11">
        <v>91.363449000000003</v>
      </c>
    </row>
    <row r="808" spans="21:50" x14ac:dyDescent="0.35">
      <c r="U808" s="11" t="s">
        <v>76</v>
      </c>
      <c r="V808" s="11">
        <v>1155</v>
      </c>
      <c r="W808" s="11">
        <v>3.1768019999999999</v>
      </c>
      <c r="X808" s="11">
        <v>5.3973570000000004</v>
      </c>
      <c r="Y808" s="11">
        <v>2.2205550000000001</v>
      </c>
      <c r="Z808" s="18">
        <f t="shared" si="22"/>
        <v>0.69899068308317613</v>
      </c>
      <c r="AA808" s="11">
        <v>69.899069999999995</v>
      </c>
      <c r="AS808" s="11" t="s">
        <v>76</v>
      </c>
      <c r="AT808" s="11">
        <v>799</v>
      </c>
      <c r="AU808" s="11">
        <v>-15.587773</v>
      </c>
      <c r="AV808" s="11">
        <v>-15.794833000000001</v>
      </c>
      <c r="AW808" s="11">
        <v>0.20705999999999999</v>
      </c>
      <c r="AX808" s="11">
        <v>1.328349</v>
      </c>
    </row>
    <row r="809" spans="21:50" x14ac:dyDescent="0.35">
      <c r="U809" s="11" t="s">
        <v>76</v>
      </c>
      <c r="V809" s="11">
        <v>1156</v>
      </c>
      <c r="W809" s="11">
        <v>-0.70452199999999998</v>
      </c>
      <c r="X809" s="11">
        <v>0.249774</v>
      </c>
      <c r="Y809" s="11">
        <v>0.95429600000000003</v>
      </c>
      <c r="Z809" s="18">
        <f t="shared" si="22"/>
        <v>1.35452973789321</v>
      </c>
      <c r="AA809" s="11" t="s">
        <v>77</v>
      </c>
      <c r="AS809" s="11" t="s">
        <v>76</v>
      </c>
      <c r="AT809" s="11">
        <v>800</v>
      </c>
      <c r="AU809" s="11">
        <v>-9.0817700000000006</v>
      </c>
      <c r="AV809" s="11">
        <v>-9.5812790000000003</v>
      </c>
      <c r="AW809" s="11">
        <v>0.49950899999999998</v>
      </c>
      <c r="AX809" s="11">
        <v>5.5001230000000003</v>
      </c>
    </row>
    <row r="810" spans="21:50" x14ac:dyDescent="0.35">
      <c r="U810" s="11" t="s">
        <v>76</v>
      </c>
      <c r="V810" s="11">
        <v>1157</v>
      </c>
      <c r="W810" s="11">
        <v>19.085457000000002</v>
      </c>
      <c r="X810" s="11">
        <v>11.218626</v>
      </c>
      <c r="Y810" s="11">
        <v>7.8668310000000004</v>
      </c>
      <c r="Z810" s="18">
        <f t="shared" si="22"/>
        <v>0.41218981552288736</v>
      </c>
      <c r="AA810" s="11">
        <v>41.218981999999997</v>
      </c>
      <c r="AS810" s="11" t="s">
        <v>83</v>
      </c>
      <c r="AT810" s="11">
        <v>801</v>
      </c>
      <c r="AU810" s="11">
        <v>8.958081</v>
      </c>
      <c r="AV810" s="11">
        <v>3.8334440000000001</v>
      </c>
      <c r="AW810" s="11">
        <v>5.1246369999999999</v>
      </c>
      <c r="AX810" s="11">
        <v>57.206861000000004</v>
      </c>
    </row>
    <row r="811" spans="21:50" x14ac:dyDescent="0.35">
      <c r="U811" s="11" t="s">
        <v>76</v>
      </c>
      <c r="V811" s="11">
        <v>1162</v>
      </c>
      <c r="W811" s="11">
        <v>7.9328940000000001</v>
      </c>
      <c r="X811" s="11">
        <v>8.8194820000000007</v>
      </c>
      <c r="Y811" s="11">
        <v>0.88658800000000004</v>
      </c>
      <c r="Z811" s="18">
        <f t="shared" si="22"/>
        <v>0.11176097903236827</v>
      </c>
      <c r="AA811" s="11">
        <v>11.176100999999999</v>
      </c>
      <c r="AS811" s="11" t="s">
        <v>78</v>
      </c>
      <c r="AT811" s="11">
        <v>802</v>
      </c>
      <c r="AU811" s="11">
        <v>-4.9272549999999997</v>
      </c>
      <c r="AV811" s="11">
        <v>-4.2531230000000004</v>
      </c>
      <c r="AW811" s="11">
        <v>0.67413199999999995</v>
      </c>
      <c r="AX811" s="11">
        <v>13.681687999999999</v>
      </c>
    </row>
    <row r="812" spans="21:50" x14ac:dyDescent="0.35">
      <c r="U812" s="11" t="s">
        <v>76</v>
      </c>
      <c r="V812" s="11">
        <v>1163</v>
      </c>
      <c r="W812" s="11">
        <v>0.25838800000000001</v>
      </c>
      <c r="X812" s="11">
        <v>-3.1633960000000001</v>
      </c>
      <c r="Y812" s="11">
        <v>3.4217840000000002</v>
      </c>
      <c r="Z812" s="18">
        <f t="shared" si="22"/>
        <v>13.242813133736862</v>
      </c>
      <c r="AA812" s="11" t="s">
        <v>77</v>
      </c>
      <c r="AS812" s="11" t="s">
        <v>76</v>
      </c>
      <c r="AT812" s="11">
        <v>803</v>
      </c>
      <c r="AU812" s="11">
        <v>-18.615248999999999</v>
      </c>
      <c r="AV812" s="11">
        <v>-21.649930000000001</v>
      </c>
      <c r="AW812" s="11">
        <v>3.034681</v>
      </c>
      <c r="AX812" s="11">
        <v>16.302122000000001</v>
      </c>
    </row>
    <row r="813" spans="21:50" x14ac:dyDescent="0.35">
      <c r="U813" s="11" t="s">
        <v>76</v>
      </c>
      <c r="V813" s="11">
        <v>1164</v>
      </c>
      <c r="W813" s="11">
        <v>-21.350065000000001</v>
      </c>
      <c r="X813" s="11">
        <v>-22.208219</v>
      </c>
      <c r="Y813" s="11">
        <v>0.85815399999999997</v>
      </c>
      <c r="Z813" s="18">
        <f t="shared" si="22"/>
        <v>4.0194444372885982E-2</v>
      </c>
      <c r="AA813" s="11">
        <v>4.0194450000000002</v>
      </c>
      <c r="AS813" s="11" t="s">
        <v>76</v>
      </c>
      <c r="AT813" s="11">
        <v>804</v>
      </c>
      <c r="AU813" s="11">
        <v>-7.773657</v>
      </c>
      <c r="AV813" s="11">
        <v>-9.2386280000000003</v>
      </c>
      <c r="AW813" s="11">
        <v>1.464971</v>
      </c>
      <c r="AX813" s="11">
        <v>18.845327999999999</v>
      </c>
    </row>
    <row r="814" spans="21:50" x14ac:dyDescent="0.35">
      <c r="U814" s="11" t="s">
        <v>76</v>
      </c>
      <c r="V814" s="11">
        <v>1165</v>
      </c>
      <c r="W814" s="11">
        <v>-20.926828</v>
      </c>
      <c r="X814" s="11">
        <v>-26.284825999999999</v>
      </c>
      <c r="Y814" s="11">
        <v>5.3579980000000003</v>
      </c>
      <c r="Z814" s="18">
        <f t="shared" si="22"/>
        <v>0.25603488498113525</v>
      </c>
      <c r="AA814" s="11">
        <v>25.603487000000001</v>
      </c>
      <c r="AS814" s="11" t="s">
        <v>76</v>
      </c>
      <c r="AT814" s="11">
        <v>805</v>
      </c>
      <c r="AU814" s="11">
        <v>8.1136479999999995</v>
      </c>
      <c r="AV814" s="11">
        <v>8.9187049999999992</v>
      </c>
      <c r="AW814" s="11">
        <v>0.80505800000000005</v>
      </c>
      <c r="AX814" s="11">
        <v>9.9222660000000005</v>
      </c>
    </row>
    <row r="815" spans="21:50" x14ac:dyDescent="0.35">
      <c r="U815" s="11" t="s">
        <v>76</v>
      </c>
      <c r="V815" s="11">
        <v>1166</v>
      </c>
      <c r="W815" s="11">
        <v>14.037858</v>
      </c>
      <c r="X815" s="11">
        <v>12.382472</v>
      </c>
      <c r="Y815" s="11">
        <v>1.655386</v>
      </c>
      <c r="Z815" s="18">
        <f t="shared" si="22"/>
        <v>0.11792297656807756</v>
      </c>
      <c r="AA815" s="11">
        <v>11.792296</v>
      </c>
      <c r="AS815" s="11" t="s">
        <v>83</v>
      </c>
      <c r="AT815" s="11">
        <v>806</v>
      </c>
      <c r="AU815" s="11">
        <v>9.5665530000000008</v>
      </c>
      <c r="AV815" s="11">
        <v>7.4002179999999997</v>
      </c>
      <c r="AW815" s="11">
        <v>2.166334</v>
      </c>
      <c r="AX815" s="11">
        <v>22.644877000000001</v>
      </c>
    </row>
    <row r="816" spans="21:50" x14ac:dyDescent="0.35">
      <c r="U816" s="11" t="s">
        <v>76</v>
      </c>
      <c r="V816" s="11">
        <v>1167</v>
      </c>
      <c r="W816" s="11">
        <v>12.959906999999999</v>
      </c>
      <c r="X816" s="11">
        <v>13.260289</v>
      </c>
      <c r="Y816" s="11">
        <v>0.30038199999999998</v>
      </c>
      <c r="Z816" s="18">
        <f t="shared" si="22"/>
        <v>2.3177789778892705E-2</v>
      </c>
      <c r="AA816" s="11">
        <v>2.3177810000000001</v>
      </c>
      <c r="AS816" s="11" t="s">
        <v>76</v>
      </c>
      <c r="AT816" s="11">
        <v>807</v>
      </c>
      <c r="AU816" s="11">
        <v>13.480463</v>
      </c>
      <c r="AV816" s="11">
        <v>11.343548</v>
      </c>
      <c r="AW816" s="11">
        <v>2.1369150000000001</v>
      </c>
      <c r="AX816" s="11">
        <v>15.851941</v>
      </c>
    </row>
    <row r="817" spans="21:50" x14ac:dyDescent="0.35">
      <c r="U817" s="11" t="s">
        <v>76</v>
      </c>
      <c r="V817" s="11">
        <v>1169</v>
      </c>
      <c r="W817" s="11">
        <v>-6.1181770000000002</v>
      </c>
      <c r="X817" s="11">
        <v>-1.4926820000000001</v>
      </c>
      <c r="Y817" s="11">
        <v>4.6254949999999999</v>
      </c>
      <c r="Z817" s="18">
        <f t="shared" si="22"/>
        <v>0.75602503817722166</v>
      </c>
      <c r="AA817" s="11">
        <v>75.602506000000005</v>
      </c>
      <c r="AS817" s="11" t="s">
        <v>76</v>
      </c>
      <c r="AT817" s="11">
        <v>808</v>
      </c>
      <c r="AU817" s="11">
        <v>13.586995999999999</v>
      </c>
      <c r="AV817" s="11">
        <v>9.8384</v>
      </c>
      <c r="AW817" s="11">
        <v>3.748596</v>
      </c>
      <c r="AX817" s="11">
        <v>27.589587999999999</v>
      </c>
    </row>
    <row r="818" spans="21:50" x14ac:dyDescent="0.35">
      <c r="U818" s="11" t="s">
        <v>76</v>
      </c>
      <c r="V818" s="11">
        <v>1171</v>
      </c>
      <c r="W818" s="11">
        <v>-28.296658999999998</v>
      </c>
      <c r="X818" s="11">
        <v>-25.304084</v>
      </c>
      <c r="Y818" s="11">
        <v>2.992575</v>
      </c>
      <c r="Z818" s="18">
        <f t="shared" si="22"/>
        <v>0.10575718497367481</v>
      </c>
      <c r="AA818" s="11">
        <v>10.57572</v>
      </c>
      <c r="AS818" s="11" t="s">
        <v>78</v>
      </c>
      <c r="AT818" s="11">
        <v>809</v>
      </c>
      <c r="AU818" s="11">
        <v>14.49053</v>
      </c>
      <c r="AV818" s="11">
        <v>11.070235</v>
      </c>
      <c r="AW818" s="11">
        <v>3.4202949999999999</v>
      </c>
      <c r="AX818" s="11">
        <v>23.603659</v>
      </c>
    </row>
    <row r="819" spans="21:50" x14ac:dyDescent="0.35">
      <c r="U819" s="11" t="s">
        <v>76</v>
      </c>
      <c r="V819" s="11">
        <v>1174</v>
      </c>
      <c r="W819" s="11">
        <v>41.406489999999998</v>
      </c>
      <c r="X819" s="11">
        <v>34.710478999999999</v>
      </c>
      <c r="Y819" s="11">
        <v>6.6960110000000004</v>
      </c>
      <c r="Z819" s="18">
        <f t="shared" si="22"/>
        <v>0.16171404531028832</v>
      </c>
      <c r="AA819" s="11">
        <v>16.171403999999999</v>
      </c>
      <c r="AS819" s="11" t="s">
        <v>76</v>
      </c>
      <c r="AT819" s="11">
        <v>810</v>
      </c>
      <c r="AU819" s="11">
        <v>-21.355909</v>
      </c>
      <c r="AV819" s="11">
        <v>-19.456199000000002</v>
      </c>
      <c r="AW819" s="11">
        <v>1.89971</v>
      </c>
      <c r="AX819" s="11">
        <v>8.8954760000000004</v>
      </c>
    </row>
    <row r="820" spans="21:50" x14ac:dyDescent="0.35">
      <c r="U820" s="11" t="s">
        <v>76</v>
      </c>
      <c r="V820" s="11">
        <v>1175</v>
      </c>
      <c r="W820" s="11">
        <v>-11.847426</v>
      </c>
      <c r="X820" s="11">
        <v>-11.714304</v>
      </c>
      <c r="Y820" s="11">
        <v>0.13312199999999999</v>
      </c>
      <c r="Z820" s="18">
        <f t="shared" si="22"/>
        <v>1.1236364759737683E-2</v>
      </c>
      <c r="AA820" s="11">
        <v>1.1236360000000001</v>
      </c>
      <c r="AS820" s="11" t="s">
        <v>76</v>
      </c>
      <c r="AT820" s="11">
        <v>811</v>
      </c>
      <c r="AU820" s="11">
        <v>16.27026</v>
      </c>
      <c r="AV820" s="11">
        <v>12.277558000000001</v>
      </c>
      <c r="AW820" s="11">
        <v>3.992702</v>
      </c>
      <c r="AX820" s="11">
        <v>24.539876</v>
      </c>
    </row>
    <row r="821" spans="21:50" x14ac:dyDescent="0.35">
      <c r="U821" s="11" t="s">
        <v>76</v>
      </c>
      <c r="V821" s="11">
        <v>1176</v>
      </c>
      <c r="W821" s="11">
        <v>-7.9300560000000004</v>
      </c>
      <c r="X821" s="11">
        <v>-8.2895369999999993</v>
      </c>
      <c r="Y821" s="11">
        <v>0.35948000000000002</v>
      </c>
      <c r="Z821" s="18">
        <f t="shared" si="22"/>
        <v>4.5331331834226642E-2</v>
      </c>
      <c r="AA821" s="11">
        <v>4.5331390000000003</v>
      </c>
      <c r="AS821" s="11" t="s">
        <v>76</v>
      </c>
      <c r="AT821" s="11">
        <v>812</v>
      </c>
      <c r="AU821" s="11">
        <v>-22.279333000000001</v>
      </c>
      <c r="AV821" s="11">
        <v>-22.581305</v>
      </c>
      <c r="AW821" s="11">
        <v>0.30197200000000002</v>
      </c>
      <c r="AX821" s="11">
        <v>1.355391</v>
      </c>
    </row>
    <row r="822" spans="21:50" x14ac:dyDescent="0.35">
      <c r="U822" s="11" t="s">
        <v>76</v>
      </c>
      <c r="V822" s="11">
        <v>1177</v>
      </c>
      <c r="W822" s="11">
        <v>7.6221319999999997</v>
      </c>
      <c r="X822" s="11">
        <v>8.5109870000000001</v>
      </c>
      <c r="Y822" s="11">
        <v>0.88885499999999995</v>
      </c>
      <c r="Z822" s="18">
        <f t="shared" si="22"/>
        <v>0.11661501007854495</v>
      </c>
      <c r="AA822" s="11">
        <v>11.661503</v>
      </c>
      <c r="AS822" s="11" t="s">
        <v>76</v>
      </c>
      <c r="AT822" s="11">
        <v>813</v>
      </c>
      <c r="AU822" s="11">
        <v>-8.3119460000000007</v>
      </c>
      <c r="AV822" s="11">
        <v>-7.829688</v>
      </c>
      <c r="AW822" s="11">
        <v>0.48225800000000002</v>
      </c>
      <c r="AX822" s="11">
        <v>5.8019829999999999</v>
      </c>
    </row>
    <row r="823" spans="21:50" x14ac:dyDescent="0.35">
      <c r="U823" s="11" t="s">
        <v>76</v>
      </c>
      <c r="V823" s="11">
        <v>1178</v>
      </c>
      <c r="W823" s="11">
        <v>-15.098373</v>
      </c>
      <c r="X823" s="11">
        <v>-15.354749999999999</v>
      </c>
      <c r="Y823" s="11">
        <v>0.25637700000000002</v>
      </c>
      <c r="Z823" s="18">
        <f t="shared" si="22"/>
        <v>1.6980438885699806E-2</v>
      </c>
      <c r="AA823" s="11">
        <v>1.6980470000000001</v>
      </c>
      <c r="AS823" s="11" t="s">
        <v>76</v>
      </c>
      <c r="AT823" s="11">
        <v>814</v>
      </c>
      <c r="AU823" s="11">
        <v>-3.63551</v>
      </c>
      <c r="AV823" s="11">
        <v>-2.347693</v>
      </c>
      <c r="AW823" s="11">
        <v>1.287817</v>
      </c>
      <c r="AX823" s="11">
        <v>35.423287000000002</v>
      </c>
    </row>
    <row r="824" spans="21:50" x14ac:dyDescent="0.35">
      <c r="U824" s="11" t="s">
        <v>76</v>
      </c>
      <c r="V824" s="11">
        <v>1179</v>
      </c>
      <c r="W824" s="11">
        <v>20.645831999999999</v>
      </c>
      <c r="X824" s="11">
        <v>19.963194999999999</v>
      </c>
      <c r="Y824" s="11">
        <v>0.68263700000000005</v>
      </c>
      <c r="Z824" s="18">
        <f t="shared" si="22"/>
        <v>3.3064155515747685E-2</v>
      </c>
      <c r="AA824" s="11">
        <v>3.3064140000000002</v>
      </c>
      <c r="AS824" s="11" t="s">
        <v>76</v>
      </c>
      <c r="AT824" s="11">
        <v>815</v>
      </c>
      <c r="AU824" s="11">
        <v>-10.118214</v>
      </c>
      <c r="AV824" s="11">
        <v>-10.755822999999999</v>
      </c>
      <c r="AW824" s="11">
        <v>0.63760899999999998</v>
      </c>
      <c r="AX824" s="11">
        <v>6.3015999999999996</v>
      </c>
    </row>
    <row r="825" spans="21:50" x14ac:dyDescent="0.35">
      <c r="U825" s="11" t="s">
        <v>76</v>
      </c>
      <c r="V825" s="11">
        <v>1181</v>
      </c>
      <c r="W825" s="11">
        <v>6.6176849999999998</v>
      </c>
      <c r="X825" s="11">
        <v>4.6233310000000003</v>
      </c>
      <c r="Y825" s="11">
        <v>1.994354</v>
      </c>
      <c r="Z825" s="18">
        <f t="shared" si="22"/>
        <v>0.30136732104958153</v>
      </c>
      <c r="AA825" s="11">
        <v>30.136734000000001</v>
      </c>
      <c r="AS825" s="11" t="s">
        <v>83</v>
      </c>
      <c r="AT825" s="11">
        <v>816</v>
      </c>
      <c r="AU825" s="11">
        <v>4.8989630000000002</v>
      </c>
      <c r="AV825" s="11">
        <v>2.4575130000000001</v>
      </c>
      <c r="AW825" s="11">
        <v>2.4414500000000001</v>
      </c>
      <c r="AX825" s="11">
        <v>49.836061000000001</v>
      </c>
    </row>
    <row r="826" spans="21:50" x14ac:dyDescent="0.35">
      <c r="U826" s="11" t="s">
        <v>76</v>
      </c>
      <c r="V826" s="11">
        <v>1182</v>
      </c>
      <c r="W826" s="11">
        <v>31.286000000000001</v>
      </c>
      <c r="X826" s="11">
        <v>37.457861000000001</v>
      </c>
      <c r="Y826" s="11">
        <v>6.1718609999999998</v>
      </c>
      <c r="Z826" s="18">
        <f t="shared" si="22"/>
        <v>0.19727229431694687</v>
      </c>
      <c r="AA826" s="11">
        <v>19.727231</v>
      </c>
      <c r="AS826" s="11" t="s">
        <v>78</v>
      </c>
      <c r="AT826" s="11">
        <v>817</v>
      </c>
      <c r="AU826" s="11">
        <v>-21.288270000000001</v>
      </c>
      <c r="AV826" s="11">
        <v>-16.617609000000002</v>
      </c>
      <c r="AW826" s="11">
        <v>4.670661</v>
      </c>
      <c r="AX826" s="11">
        <v>21.940068</v>
      </c>
    </row>
    <row r="827" spans="21:50" x14ac:dyDescent="0.35">
      <c r="U827" s="11" t="s">
        <v>76</v>
      </c>
      <c r="V827" s="11">
        <v>1185</v>
      </c>
      <c r="W827" s="11">
        <v>-5.8112320000000004</v>
      </c>
      <c r="X827" s="11">
        <v>-6.9157789999999997</v>
      </c>
      <c r="Y827" s="11">
        <v>1.1045469999999999</v>
      </c>
      <c r="Z827" s="18">
        <f t="shared" si="22"/>
        <v>0.19007105550079567</v>
      </c>
      <c r="AA827" s="11">
        <v>19.007102</v>
      </c>
      <c r="AS827" s="11" t="s">
        <v>76</v>
      </c>
      <c r="AT827" s="11">
        <v>818</v>
      </c>
      <c r="AU827" s="11">
        <v>-30.285026999999999</v>
      </c>
      <c r="AV827" s="11">
        <v>-27.139247000000001</v>
      </c>
      <c r="AW827" s="11">
        <v>3.1457799999999998</v>
      </c>
      <c r="AX827" s="11">
        <v>10.387245999999999</v>
      </c>
    </row>
    <row r="828" spans="21:50" x14ac:dyDescent="0.35">
      <c r="U828" s="11" t="s">
        <v>76</v>
      </c>
      <c r="V828" s="11">
        <v>1186</v>
      </c>
      <c r="W828" s="11">
        <v>-4.6562979999999996</v>
      </c>
      <c r="X828" s="11">
        <v>-3.9101029999999999</v>
      </c>
      <c r="Y828" s="11">
        <v>0.74619400000000002</v>
      </c>
      <c r="Z828" s="18">
        <f t="shared" si="22"/>
        <v>0.16025477750779699</v>
      </c>
      <c r="AA828" s="11">
        <v>16.025486000000001</v>
      </c>
      <c r="AS828" s="11" t="s">
        <v>83</v>
      </c>
      <c r="AT828" s="11">
        <v>819</v>
      </c>
      <c r="AU828" s="11">
        <v>7.6541730000000001</v>
      </c>
      <c r="AV828" s="11">
        <v>4.9841790000000001</v>
      </c>
      <c r="AW828" s="11">
        <v>2.6699950000000001</v>
      </c>
      <c r="AX828" s="11">
        <v>34.882860000000001</v>
      </c>
    </row>
    <row r="829" spans="21:50" x14ac:dyDescent="0.35">
      <c r="U829" s="11" t="s">
        <v>76</v>
      </c>
      <c r="V829" s="11">
        <v>1187</v>
      </c>
      <c r="W829" s="11">
        <v>37.740758999999997</v>
      </c>
      <c r="X829" s="11">
        <v>33.517997999999999</v>
      </c>
      <c r="Y829" s="11">
        <v>4.2227610000000002</v>
      </c>
      <c r="Z829" s="18">
        <f t="shared" si="22"/>
        <v>0.11188860828156637</v>
      </c>
      <c r="AA829" s="11">
        <v>11.188860999999999</v>
      </c>
      <c r="AS829" s="11" t="s">
        <v>78</v>
      </c>
      <c r="AT829" s="11">
        <v>820</v>
      </c>
      <c r="AU829" s="11">
        <v>31.279501</v>
      </c>
      <c r="AV829" s="11">
        <v>37.584603999999999</v>
      </c>
      <c r="AW829" s="11">
        <v>6.3051029999999999</v>
      </c>
      <c r="AX829" s="11">
        <v>20.157298999999998</v>
      </c>
    </row>
    <row r="830" spans="21:50" x14ac:dyDescent="0.35">
      <c r="U830" s="11" t="s">
        <v>76</v>
      </c>
      <c r="V830" s="11">
        <v>1188</v>
      </c>
      <c r="W830" s="11">
        <v>-7.8469360000000004</v>
      </c>
      <c r="X830" s="11">
        <v>-13.61031</v>
      </c>
      <c r="Y830" s="11">
        <v>5.7633739999999998</v>
      </c>
      <c r="Z830" s="18">
        <f t="shared" si="22"/>
        <v>0.73447444964505881</v>
      </c>
      <c r="AA830" s="11">
        <v>73.447438000000005</v>
      </c>
      <c r="AS830" s="11" t="s">
        <v>76</v>
      </c>
      <c r="AT830" s="11">
        <v>821</v>
      </c>
      <c r="AU830" s="11">
        <v>2.7791030000000001</v>
      </c>
      <c r="AV830" s="11">
        <v>3.875156</v>
      </c>
      <c r="AW830" s="11">
        <v>1.096052</v>
      </c>
      <c r="AX830" s="11">
        <v>39.439072000000003</v>
      </c>
    </row>
    <row r="831" spans="21:50" x14ac:dyDescent="0.35">
      <c r="U831" s="11" t="s">
        <v>76</v>
      </c>
      <c r="V831" s="11">
        <v>1190</v>
      </c>
      <c r="W831" s="11">
        <v>-1.1922820000000001</v>
      </c>
      <c r="X831" s="11">
        <v>0.22589999999999999</v>
      </c>
      <c r="Y831" s="11">
        <v>1.4181820000000001</v>
      </c>
      <c r="Z831" s="18">
        <f t="shared" si="22"/>
        <v>1.1894685988717435</v>
      </c>
      <c r="AA831" s="11" t="s">
        <v>77</v>
      </c>
      <c r="AS831" s="11" t="s">
        <v>76</v>
      </c>
      <c r="AT831" s="11">
        <v>822</v>
      </c>
      <c r="AU831" s="11">
        <v>29.96228</v>
      </c>
      <c r="AV831" s="11">
        <v>26.903326</v>
      </c>
      <c r="AW831" s="11">
        <v>3.058954</v>
      </c>
      <c r="AX831" s="11">
        <v>10.209349</v>
      </c>
    </row>
    <row r="832" spans="21:50" x14ac:dyDescent="0.35">
      <c r="U832" s="11" t="s">
        <v>76</v>
      </c>
      <c r="V832" s="11">
        <v>1192</v>
      </c>
      <c r="W832" s="11">
        <v>11.802277999999999</v>
      </c>
      <c r="X832" s="11">
        <v>11.142944</v>
      </c>
      <c r="Y832" s="11">
        <v>0.65933399999999998</v>
      </c>
      <c r="Z832" s="18">
        <f t="shared" si="22"/>
        <v>5.5864977930531717E-2</v>
      </c>
      <c r="AA832" s="11">
        <v>5.5864960000000004</v>
      </c>
      <c r="AS832" s="11" t="s">
        <v>76</v>
      </c>
      <c r="AT832" s="11">
        <v>823</v>
      </c>
      <c r="AU832" s="11">
        <v>3.9377399999999998</v>
      </c>
      <c r="AV832" s="11">
        <v>3.4006210000000001</v>
      </c>
      <c r="AW832" s="11">
        <v>0.53711799999999998</v>
      </c>
      <c r="AX832" s="11">
        <v>13.640267</v>
      </c>
    </row>
    <row r="833" spans="21:50" x14ac:dyDescent="0.35">
      <c r="U833" s="11" t="s">
        <v>76</v>
      </c>
      <c r="V833" s="11">
        <v>1193</v>
      </c>
      <c r="W833" s="11">
        <v>0.58506599999999997</v>
      </c>
      <c r="X833" s="11">
        <v>4.179087</v>
      </c>
      <c r="Y833" s="11">
        <v>3.5940210000000001</v>
      </c>
      <c r="Z833" s="18">
        <f t="shared" si="22"/>
        <v>6.1429325922203653</v>
      </c>
      <c r="AA833" s="11" t="s">
        <v>77</v>
      </c>
      <c r="AS833" s="11" t="s">
        <v>83</v>
      </c>
      <c r="AT833" s="11">
        <v>824</v>
      </c>
      <c r="AU833" s="11">
        <v>-17.202959</v>
      </c>
      <c r="AV833" s="11">
        <v>-20.575514999999999</v>
      </c>
      <c r="AW833" s="11">
        <v>3.3725559999999999</v>
      </c>
      <c r="AX833" s="11">
        <v>19.604514000000002</v>
      </c>
    </row>
    <row r="834" spans="21:50" x14ac:dyDescent="0.35">
      <c r="U834" s="11" t="s">
        <v>76</v>
      </c>
      <c r="V834" s="11">
        <v>1194</v>
      </c>
      <c r="W834" s="11">
        <v>-1.896576</v>
      </c>
      <c r="X834" s="11">
        <v>-1.2199009999999999</v>
      </c>
      <c r="Y834" s="11">
        <v>0.67667500000000003</v>
      </c>
      <c r="Z834" s="18">
        <f t="shared" si="22"/>
        <v>0.35678770584463793</v>
      </c>
      <c r="AA834" s="11">
        <v>35.678756</v>
      </c>
      <c r="AS834" s="11" t="s">
        <v>78</v>
      </c>
      <c r="AT834" s="11">
        <v>825</v>
      </c>
      <c r="AU834" s="11">
        <v>4.6083360000000004</v>
      </c>
      <c r="AV834" s="11">
        <v>-0.44342300000000001</v>
      </c>
      <c r="AW834" s="11">
        <v>5.0517599999999998</v>
      </c>
      <c r="AX834" s="11" t="s">
        <v>77</v>
      </c>
    </row>
    <row r="835" spans="21:50" x14ac:dyDescent="0.35">
      <c r="U835" s="11" t="s">
        <v>76</v>
      </c>
      <c r="V835" s="11">
        <v>1196</v>
      </c>
      <c r="W835" s="11">
        <v>30.315048999999998</v>
      </c>
      <c r="X835" s="11">
        <v>31.039448</v>
      </c>
      <c r="Y835" s="11">
        <v>0.72439900000000002</v>
      </c>
      <c r="Z835" s="18">
        <f t="shared" si="22"/>
        <v>2.3895689563292476E-2</v>
      </c>
      <c r="AA835" s="11">
        <v>2.3895680000000001</v>
      </c>
      <c r="AS835" s="11" t="s">
        <v>76</v>
      </c>
      <c r="AT835" s="11">
        <v>826</v>
      </c>
      <c r="AU835" s="11">
        <v>-5.0810779999999998</v>
      </c>
      <c r="AV835" s="11">
        <v>-6.85717</v>
      </c>
      <c r="AW835" s="11">
        <v>1.776092</v>
      </c>
      <c r="AX835" s="11">
        <v>34.955018000000003</v>
      </c>
    </row>
    <row r="836" spans="21:50" x14ac:dyDescent="0.35">
      <c r="U836" s="11" t="s">
        <v>76</v>
      </c>
      <c r="V836" s="11">
        <v>1197</v>
      </c>
      <c r="W836" s="11">
        <v>-8.6990230000000004</v>
      </c>
      <c r="X836" s="11">
        <v>-8.4615489999999998</v>
      </c>
      <c r="Y836" s="11">
        <v>0.23747399999999999</v>
      </c>
      <c r="Z836" s="18">
        <f t="shared" si="22"/>
        <v>2.7298927707168952E-2</v>
      </c>
      <c r="AA836" s="11">
        <v>2.7298960000000001</v>
      </c>
      <c r="AS836" s="11" t="s">
        <v>76</v>
      </c>
      <c r="AT836" s="11">
        <v>827</v>
      </c>
      <c r="AU836" s="11">
        <v>-4.119434</v>
      </c>
      <c r="AV836" s="11">
        <v>-2.4023870000000001</v>
      </c>
      <c r="AW836" s="11">
        <v>1.717047</v>
      </c>
      <c r="AX836" s="11">
        <v>41.681618999999998</v>
      </c>
    </row>
    <row r="837" spans="21:50" x14ac:dyDescent="0.35">
      <c r="U837" s="11" t="s">
        <v>76</v>
      </c>
      <c r="V837" s="11">
        <v>1200</v>
      </c>
      <c r="W837" s="11">
        <v>33.402850999999998</v>
      </c>
      <c r="X837" s="11">
        <v>33.578625000000002</v>
      </c>
      <c r="Y837" s="11">
        <v>0.17577400000000001</v>
      </c>
      <c r="Z837" s="18">
        <f t="shared" si="22"/>
        <v>5.2622454292898541E-3</v>
      </c>
      <c r="AA837" s="11">
        <v>0.52622500000000005</v>
      </c>
      <c r="AS837" s="11" t="s">
        <v>76</v>
      </c>
      <c r="AT837" s="11">
        <v>828</v>
      </c>
      <c r="AU837" s="11">
        <v>-1.450142</v>
      </c>
      <c r="AV837" s="11">
        <v>-3.2889949999999999</v>
      </c>
      <c r="AW837" s="11">
        <v>1.8388530000000001</v>
      </c>
      <c r="AX837" s="11" t="s">
        <v>77</v>
      </c>
    </row>
    <row r="838" spans="21:50" x14ac:dyDescent="0.35">
      <c r="U838" s="11" t="s">
        <v>76</v>
      </c>
      <c r="V838" s="11">
        <v>1201</v>
      </c>
      <c r="W838" s="11">
        <v>-18.441842000000001</v>
      </c>
      <c r="X838" s="11">
        <v>-21.334423000000001</v>
      </c>
      <c r="Y838" s="11">
        <v>2.8925809999999998</v>
      </c>
      <c r="Z838" s="18">
        <f t="shared" si="22"/>
        <v>0.15684881152327407</v>
      </c>
      <c r="AA838" s="11">
        <v>15.684879</v>
      </c>
      <c r="AS838" s="11" t="s">
        <v>76</v>
      </c>
      <c r="AT838" s="11">
        <v>829</v>
      </c>
      <c r="AU838" s="11">
        <v>-9.3745960000000004</v>
      </c>
      <c r="AV838" s="11">
        <v>-8.5919139999999992</v>
      </c>
      <c r="AW838" s="11">
        <v>0.78268199999999999</v>
      </c>
      <c r="AX838" s="11">
        <v>8.3489719999999998</v>
      </c>
    </row>
    <row r="839" spans="21:50" x14ac:dyDescent="0.35">
      <c r="U839" s="11" t="s">
        <v>76</v>
      </c>
      <c r="V839" s="11">
        <v>1202</v>
      </c>
      <c r="W839" s="11">
        <v>-4.5438070000000002</v>
      </c>
      <c r="X839" s="11">
        <v>-3.8034669999999999</v>
      </c>
      <c r="Y839" s="11">
        <v>0.74034</v>
      </c>
      <c r="Z839" s="18">
        <f t="shared" si="22"/>
        <v>0.16293385700581031</v>
      </c>
      <c r="AA839" s="11">
        <v>16.293386000000002</v>
      </c>
      <c r="AS839" s="11" t="s">
        <v>76</v>
      </c>
      <c r="AT839" s="11">
        <v>830</v>
      </c>
      <c r="AU839" s="11">
        <v>2.5237940000000001</v>
      </c>
      <c r="AV839" s="11">
        <v>8.1196830000000002</v>
      </c>
      <c r="AW839" s="11">
        <v>5.5958889999999997</v>
      </c>
      <c r="AX839" s="11" t="s">
        <v>77</v>
      </c>
    </row>
    <row r="840" spans="21:50" x14ac:dyDescent="0.35">
      <c r="U840" s="11" t="s">
        <v>76</v>
      </c>
      <c r="V840" s="11">
        <v>1203</v>
      </c>
      <c r="W840" s="11">
        <v>16.083303000000001</v>
      </c>
      <c r="X840" s="11">
        <v>14.225066999999999</v>
      </c>
      <c r="Y840" s="11">
        <v>1.858236</v>
      </c>
      <c r="Z840" s="18">
        <f t="shared" si="22"/>
        <v>0.11553820754356241</v>
      </c>
      <c r="AA840" s="11">
        <v>11.553823</v>
      </c>
      <c r="AS840" s="11" t="s">
        <v>78</v>
      </c>
      <c r="AT840" s="11">
        <v>831</v>
      </c>
      <c r="AU840" s="11">
        <v>-16.860576999999999</v>
      </c>
      <c r="AV840" s="11">
        <v>-17.254954999999999</v>
      </c>
      <c r="AW840" s="11">
        <v>0.39437800000000001</v>
      </c>
      <c r="AX840" s="11">
        <v>2.3390520000000001</v>
      </c>
    </row>
    <row r="841" spans="21:50" x14ac:dyDescent="0.35">
      <c r="U841" s="11" t="s">
        <v>76</v>
      </c>
      <c r="V841" s="11">
        <v>1204</v>
      </c>
      <c r="W841" s="11">
        <v>-13.401287999999999</v>
      </c>
      <c r="X841" s="11">
        <v>-15.240563</v>
      </c>
      <c r="Y841" s="11">
        <v>1.839275</v>
      </c>
      <c r="Z841" s="18">
        <f t="shared" ref="Z841:Z904" si="23">ABS(Y841/W841)</f>
        <v>0.1372461363415218</v>
      </c>
      <c r="AA841" s="11">
        <v>13.724610999999999</v>
      </c>
      <c r="AS841" s="11" t="s">
        <v>83</v>
      </c>
      <c r="AT841" s="11">
        <v>832</v>
      </c>
      <c r="AU841" s="11">
        <v>-15.159317</v>
      </c>
      <c r="AV841" s="11">
        <v>-16.591063999999999</v>
      </c>
      <c r="AW841" s="11">
        <v>1.4317470000000001</v>
      </c>
      <c r="AX841" s="11">
        <v>9.4446700000000003</v>
      </c>
    </row>
    <row r="842" spans="21:50" x14ac:dyDescent="0.35">
      <c r="U842" s="11" t="s">
        <v>76</v>
      </c>
      <c r="V842" s="11">
        <v>1205</v>
      </c>
      <c r="W842" s="11">
        <v>12.780072000000001</v>
      </c>
      <c r="X842" s="11">
        <v>11.493684</v>
      </c>
      <c r="Y842" s="11">
        <v>1.2863880000000001</v>
      </c>
      <c r="Z842" s="18">
        <f t="shared" si="23"/>
        <v>0.10065577095340308</v>
      </c>
      <c r="AA842" s="11">
        <v>10.065576</v>
      </c>
      <c r="AS842" s="11" t="s">
        <v>76</v>
      </c>
      <c r="AT842" s="11">
        <v>833</v>
      </c>
      <c r="AU842" s="11">
        <v>-11.010816999999999</v>
      </c>
      <c r="AV842" s="11">
        <v>-6.2842390000000004</v>
      </c>
      <c r="AW842" s="11">
        <v>4.7265779999999999</v>
      </c>
      <c r="AX842" s="11">
        <v>42.926681000000002</v>
      </c>
    </row>
    <row r="843" spans="21:50" x14ac:dyDescent="0.35">
      <c r="U843" s="11" t="s">
        <v>76</v>
      </c>
      <c r="V843" s="11">
        <v>1208</v>
      </c>
      <c r="W843" s="11">
        <v>14.593864</v>
      </c>
      <c r="X843" s="11">
        <v>13.249136</v>
      </c>
      <c r="Y843" s="11">
        <v>1.3447279999999999</v>
      </c>
      <c r="Z843" s="18">
        <f t="shared" si="23"/>
        <v>9.2143382999868975E-2</v>
      </c>
      <c r="AA843" s="11">
        <v>9.2143409999999992</v>
      </c>
      <c r="AS843" s="11" t="s">
        <v>76</v>
      </c>
      <c r="AT843" s="11">
        <v>834</v>
      </c>
      <c r="AU843" s="11">
        <v>-20.096969000000001</v>
      </c>
      <c r="AV843" s="11">
        <v>-21.939297</v>
      </c>
      <c r="AW843" s="11">
        <v>1.842328</v>
      </c>
      <c r="AX843" s="11">
        <v>9.167192</v>
      </c>
    </row>
    <row r="844" spans="21:50" x14ac:dyDescent="0.35">
      <c r="U844" s="11" t="s">
        <v>76</v>
      </c>
      <c r="V844" s="11">
        <v>1209</v>
      </c>
      <c r="W844" s="11">
        <v>35.33464</v>
      </c>
      <c r="X844" s="11">
        <v>34.496133</v>
      </c>
      <c r="Y844" s="11">
        <v>0.838507</v>
      </c>
      <c r="Z844" s="18">
        <f t="shared" si="23"/>
        <v>2.3730452609677075E-2</v>
      </c>
      <c r="AA844" s="11">
        <v>2.3730440000000002</v>
      </c>
      <c r="AS844" s="11" t="s">
        <v>76</v>
      </c>
      <c r="AT844" s="11">
        <v>835</v>
      </c>
      <c r="AU844" s="11">
        <v>-15.656525999999999</v>
      </c>
      <c r="AV844" s="11">
        <v>-18.579243999999999</v>
      </c>
      <c r="AW844" s="11">
        <v>2.9227180000000001</v>
      </c>
      <c r="AX844" s="11">
        <v>18.667726999999999</v>
      </c>
    </row>
    <row r="845" spans="21:50" x14ac:dyDescent="0.35">
      <c r="U845" s="11" t="s">
        <v>76</v>
      </c>
      <c r="V845" s="11">
        <v>1210</v>
      </c>
      <c r="W845" s="11">
        <v>-19.324119</v>
      </c>
      <c r="X845" s="11">
        <v>-20.321905999999998</v>
      </c>
      <c r="Y845" s="11">
        <v>0.99778699999999998</v>
      </c>
      <c r="Z845" s="18">
        <f t="shared" si="23"/>
        <v>5.1634281490400676E-2</v>
      </c>
      <c r="AA845" s="11">
        <v>5.1634270000000004</v>
      </c>
      <c r="AS845" s="11" t="s">
        <v>83</v>
      </c>
      <c r="AT845" s="11">
        <v>836</v>
      </c>
      <c r="AU845" s="11">
        <v>-19.318007999999999</v>
      </c>
      <c r="AV845" s="11">
        <v>-20.003257999999999</v>
      </c>
      <c r="AW845" s="11">
        <v>0.68525000000000003</v>
      </c>
      <c r="AX845" s="11">
        <v>3.5472100000000002</v>
      </c>
    </row>
    <row r="846" spans="21:50" x14ac:dyDescent="0.35">
      <c r="U846" s="11" t="s">
        <v>76</v>
      </c>
      <c r="V846" s="11">
        <v>1212</v>
      </c>
      <c r="W846" s="11">
        <v>18.850667999999999</v>
      </c>
      <c r="X846" s="11">
        <v>21.007514</v>
      </c>
      <c r="Y846" s="11">
        <v>2.1568459999999998</v>
      </c>
      <c r="Z846" s="18">
        <f t="shared" si="23"/>
        <v>0.11441748377298884</v>
      </c>
      <c r="AA846" s="11">
        <v>11.441750000000001</v>
      </c>
      <c r="AS846" s="11" t="s">
        <v>76</v>
      </c>
      <c r="AT846" s="11">
        <v>837</v>
      </c>
      <c r="AU846" s="11">
        <v>-8.1258809999999997</v>
      </c>
      <c r="AV846" s="11">
        <v>-9.2309780000000003</v>
      </c>
      <c r="AW846" s="11">
        <v>1.105097</v>
      </c>
      <c r="AX846" s="11">
        <v>13.599717999999999</v>
      </c>
    </row>
    <row r="847" spans="21:50" x14ac:dyDescent="0.35">
      <c r="U847" s="11" t="s">
        <v>76</v>
      </c>
      <c r="V847" s="11">
        <v>1214</v>
      </c>
      <c r="W847" s="11">
        <v>-3.4259019999999998</v>
      </c>
      <c r="X847" s="11">
        <v>-3.8956940000000002</v>
      </c>
      <c r="Y847" s="11">
        <v>0.46979100000000001</v>
      </c>
      <c r="Z847" s="18">
        <f t="shared" si="23"/>
        <v>0.13712914146405825</v>
      </c>
      <c r="AA847" s="11">
        <v>13.712918</v>
      </c>
      <c r="AS847" s="11" t="s">
        <v>76</v>
      </c>
      <c r="AT847" s="11">
        <v>838</v>
      </c>
      <c r="AU847" s="11">
        <v>-9.2411239999999992</v>
      </c>
      <c r="AV847" s="11">
        <v>-7.961805</v>
      </c>
      <c r="AW847" s="11">
        <v>1.2793190000000001</v>
      </c>
      <c r="AX847" s="11">
        <v>13.843757999999999</v>
      </c>
    </row>
    <row r="848" spans="21:50" x14ac:dyDescent="0.35">
      <c r="U848" s="11" t="s">
        <v>76</v>
      </c>
      <c r="V848" s="11">
        <v>1216</v>
      </c>
      <c r="W848" s="11">
        <v>8.5059149999999999</v>
      </c>
      <c r="X848" s="11">
        <v>7.7473380000000001</v>
      </c>
      <c r="Y848" s="11">
        <v>0.75857699999999995</v>
      </c>
      <c r="Z848" s="18">
        <f t="shared" si="23"/>
        <v>8.9182292557590803E-2</v>
      </c>
      <c r="AA848" s="11">
        <v>8.9182290000000002</v>
      </c>
      <c r="AS848" s="11" t="s">
        <v>78</v>
      </c>
      <c r="AT848" s="11">
        <v>839</v>
      </c>
      <c r="AU848" s="11">
        <v>-10.479873</v>
      </c>
      <c r="AV848" s="11">
        <v>-9.7020330000000001</v>
      </c>
      <c r="AW848" s="11">
        <v>0.77783999999999998</v>
      </c>
      <c r="AX848" s="11">
        <v>7.4222320000000002</v>
      </c>
    </row>
    <row r="849" spans="21:50" x14ac:dyDescent="0.35">
      <c r="U849" s="11" t="s">
        <v>76</v>
      </c>
      <c r="V849" s="11">
        <v>1217</v>
      </c>
      <c r="W849" s="11">
        <v>22.297920999999999</v>
      </c>
      <c r="X849" s="11">
        <v>28.390934999999999</v>
      </c>
      <c r="Y849" s="11">
        <v>6.0930140000000002</v>
      </c>
      <c r="Z849" s="18">
        <f t="shared" si="23"/>
        <v>0.27325480254414752</v>
      </c>
      <c r="AA849" s="11">
        <v>27.325481</v>
      </c>
      <c r="AS849" s="11" t="s">
        <v>76</v>
      </c>
      <c r="AT849" s="11">
        <v>840</v>
      </c>
      <c r="AU849" s="11">
        <v>-25.932133</v>
      </c>
      <c r="AV849" s="11">
        <v>-22.978691999999999</v>
      </c>
      <c r="AW849" s="11">
        <v>2.9534410000000002</v>
      </c>
      <c r="AX849" s="11">
        <v>11.389116</v>
      </c>
    </row>
    <row r="850" spans="21:50" x14ac:dyDescent="0.35">
      <c r="U850" s="11" t="s">
        <v>76</v>
      </c>
      <c r="V850" s="11">
        <v>1218</v>
      </c>
      <c r="W850" s="11">
        <v>-15.417584</v>
      </c>
      <c r="X850" s="11">
        <v>-15.7944</v>
      </c>
      <c r="Y850" s="11">
        <v>0.37681599999999998</v>
      </c>
      <c r="Z850" s="18">
        <f t="shared" si="23"/>
        <v>2.4440664633317385E-2</v>
      </c>
      <c r="AA850" s="11">
        <v>2.4440650000000002</v>
      </c>
      <c r="AS850" s="11" t="s">
        <v>76</v>
      </c>
      <c r="AT850" s="11">
        <v>841</v>
      </c>
      <c r="AU850" s="11">
        <v>-2.9891999999999998E-2</v>
      </c>
      <c r="AV850" s="11">
        <v>-0.85601300000000002</v>
      </c>
      <c r="AW850" s="11">
        <v>0.82612099999999999</v>
      </c>
      <c r="AX850" s="11" t="s">
        <v>77</v>
      </c>
    </row>
    <row r="851" spans="21:50" x14ac:dyDescent="0.35">
      <c r="U851" s="11" t="s">
        <v>76</v>
      </c>
      <c r="V851" s="11">
        <v>1220</v>
      </c>
      <c r="W851" s="11">
        <v>-8.6154700000000002</v>
      </c>
      <c r="X851" s="11">
        <v>-15.769227000000001</v>
      </c>
      <c r="Y851" s="11">
        <v>7.1537569999999997</v>
      </c>
      <c r="Z851" s="18">
        <f t="shared" si="23"/>
        <v>0.83033856539457507</v>
      </c>
      <c r="AA851" s="11">
        <v>83.033856999999998</v>
      </c>
      <c r="AS851" s="11" t="s">
        <v>83</v>
      </c>
      <c r="AT851" s="11">
        <v>842</v>
      </c>
      <c r="AU851" s="11">
        <v>-13.250294999999999</v>
      </c>
      <c r="AV851" s="11">
        <v>-12.730226999999999</v>
      </c>
      <c r="AW851" s="11">
        <v>0.52006799999999997</v>
      </c>
      <c r="AX851" s="11">
        <v>3.9249559999999999</v>
      </c>
    </row>
    <row r="852" spans="21:50" x14ac:dyDescent="0.35">
      <c r="U852" s="11" t="s">
        <v>76</v>
      </c>
      <c r="V852" s="11">
        <v>1221</v>
      </c>
      <c r="W852" s="11">
        <v>2.4415619999999998</v>
      </c>
      <c r="X852" s="11">
        <v>-1.069917</v>
      </c>
      <c r="Y852" s="11">
        <v>3.511479</v>
      </c>
      <c r="Z852" s="18">
        <f t="shared" si="23"/>
        <v>1.4382100475023778</v>
      </c>
      <c r="AA852" s="11" t="s">
        <v>77</v>
      </c>
      <c r="AS852" s="11" t="s">
        <v>76</v>
      </c>
      <c r="AT852" s="11">
        <v>843</v>
      </c>
      <c r="AU852" s="11">
        <v>10.310010999999999</v>
      </c>
      <c r="AV852" s="11">
        <v>10.378399999999999</v>
      </c>
      <c r="AW852" s="11">
        <v>6.8389000000000005E-2</v>
      </c>
      <c r="AX852" s="11">
        <v>0.66332599999999997</v>
      </c>
    </row>
    <row r="853" spans="21:50" x14ac:dyDescent="0.35">
      <c r="U853" s="11" t="s">
        <v>76</v>
      </c>
      <c r="V853" s="11">
        <v>1222</v>
      </c>
      <c r="W853" s="11">
        <v>1.0537510000000001</v>
      </c>
      <c r="X853" s="11">
        <v>-3.556476</v>
      </c>
      <c r="Y853" s="11">
        <v>4.6102270000000001</v>
      </c>
      <c r="Z853" s="18">
        <f t="shared" si="23"/>
        <v>4.3750629892640669</v>
      </c>
      <c r="AA853" s="11" t="s">
        <v>77</v>
      </c>
      <c r="AS853" s="11" t="s">
        <v>76</v>
      </c>
      <c r="AT853" s="11">
        <v>844</v>
      </c>
      <c r="AU853" s="11">
        <v>7.046125</v>
      </c>
      <c r="AV853" s="11">
        <v>8.1500140000000005</v>
      </c>
      <c r="AW853" s="11">
        <v>1.1038889999999999</v>
      </c>
      <c r="AX853" s="11">
        <v>15.666613999999999</v>
      </c>
    </row>
    <row r="854" spans="21:50" x14ac:dyDescent="0.35">
      <c r="U854" s="11" t="s">
        <v>76</v>
      </c>
      <c r="V854" s="11">
        <v>1223</v>
      </c>
      <c r="W854" s="11">
        <v>-17.420549000000001</v>
      </c>
      <c r="X854" s="11">
        <v>-14.530085</v>
      </c>
      <c r="Y854" s="11">
        <v>2.8904640000000001</v>
      </c>
      <c r="Z854" s="18">
        <f t="shared" si="23"/>
        <v>0.16592266983089912</v>
      </c>
      <c r="AA854" s="11">
        <v>16.592265000000001</v>
      </c>
      <c r="AS854" s="11" t="s">
        <v>78</v>
      </c>
      <c r="AT854" s="11">
        <v>845</v>
      </c>
      <c r="AU854" s="11">
        <v>-6.5137679999999998</v>
      </c>
      <c r="AV854" s="11">
        <v>-5.3217600000000003</v>
      </c>
      <c r="AW854" s="11">
        <v>1.192008</v>
      </c>
      <c r="AX854" s="11">
        <v>18.29982</v>
      </c>
    </row>
    <row r="855" spans="21:50" x14ac:dyDescent="0.35">
      <c r="U855" s="11" t="s">
        <v>76</v>
      </c>
      <c r="V855" s="11">
        <v>1227</v>
      </c>
      <c r="W855" s="11">
        <v>-23.401848999999999</v>
      </c>
      <c r="X855" s="11">
        <v>-19.777877</v>
      </c>
      <c r="Y855" s="11">
        <v>3.6239720000000002</v>
      </c>
      <c r="Z855" s="18">
        <f t="shared" si="23"/>
        <v>0.15485836183286203</v>
      </c>
      <c r="AA855" s="11">
        <v>15.485837</v>
      </c>
      <c r="AS855" s="11" t="s">
        <v>76</v>
      </c>
      <c r="AT855" s="11">
        <v>846</v>
      </c>
      <c r="AU855" s="11">
        <v>15.022055999999999</v>
      </c>
      <c r="AV855" s="11">
        <v>15.491523000000001</v>
      </c>
      <c r="AW855" s="11">
        <v>0.46946700000000002</v>
      </c>
      <c r="AX855" s="11">
        <v>3.1251820000000001</v>
      </c>
    </row>
    <row r="856" spans="21:50" x14ac:dyDescent="0.35">
      <c r="U856" s="11" t="s">
        <v>76</v>
      </c>
      <c r="V856" s="11">
        <v>1228</v>
      </c>
      <c r="W856" s="11">
        <v>11.534846999999999</v>
      </c>
      <c r="X856" s="11">
        <v>11.402518000000001</v>
      </c>
      <c r="Y856" s="11">
        <v>0.132329</v>
      </c>
      <c r="Z856" s="18">
        <f t="shared" si="23"/>
        <v>1.1472107085598969E-2</v>
      </c>
      <c r="AA856" s="11">
        <v>1.1472070000000001</v>
      </c>
      <c r="AS856" s="11" t="s">
        <v>76</v>
      </c>
      <c r="AT856" s="11">
        <v>847</v>
      </c>
      <c r="AU856" s="11">
        <v>-1.754535</v>
      </c>
      <c r="AV856" s="11">
        <v>-3.3208679999999999</v>
      </c>
      <c r="AW856" s="11">
        <v>1.566333</v>
      </c>
      <c r="AX856" s="11">
        <v>89.273376999999996</v>
      </c>
    </row>
    <row r="857" spans="21:50" x14ac:dyDescent="0.35">
      <c r="U857" s="11" t="s">
        <v>76</v>
      </c>
      <c r="V857" s="11">
        <v>1230</v>
      </c>
      <c r="W857" s="11">
        <v>25.835730999999999</v>
      </c>
      <c r="X857" s="11">
        <v>25.450234999999999</v>
      </c>
      <c r="Y857" s="11">
        <v>0.38549600000000001</v>
      </c>
      <c r="Z857" s="18">
        <f t="shared" si="23"/>
        <v>1.4921040941322699E-2</v>
      </c>
      <c r="AA857" s="11">
        <v>1.492105</v>
      </c>
      <c r="AS857" s="11" t="s">
        <v>76</v>
      </c>
      <c r="AT857" s="11">
        <v>848</v>
      </c>
      <c r="AU857" s="11">
        <v>-3.5617459999999999</v>
      </c>
      <c r="AV857" s="11">
        <v>-2.938679</v>
      </c>
      <c r="AW857" s="11">
        <v>0.62306700000000004</v>
      </c>
      <c r="AX857" s="11">
        <v>17.493314000000002</v>
      </c>
    </row>
    <row r="858" spans="21:50" x14ac:dyDescent="0.35">
      <c r="U858" s="11" t="s">
        <v>76</v>
      </c>
      <c r="V858" s="11">
        <v>1231</v>
      </c>
      <c r="W858" s="11">
        <v>5.8267389999999999</v>
      </c>
      <c r="X858" s="11">
        <v>11.468584999999999</v>
      </c>
      <c r="Y858" s="11">
        <v>5.6418460000000001</v>
      </c>
      <c r="Z858" s="18">
        <f t="shared" si="23"/>
        <v>0.96826818568671091</v>
      </c>
      <c r="AA858" s="11">
        <v>96.826812000000004</v>
      </c>
      <c r="AS858" s="11" t="s">
        <v>78</v>
      </c>
      <c r="AT858" s="11">
        <v>849</v>
      </c>
      <c r="AU858" s="11">
        <v>25.39293</v>
      </c>
      <c r="AV858" s="11">
        <v>25.179853000000001</v>
      </c>
      <c r="AW858" s="11">
        <v>0.21307699999999999</v>
      </c>
      <c r="AX858" s="11">
        <v>0.83912100000000001</v>
      </c>
    </row>
    <row r="859" spans="21:50" x14ac:dyDescent="0.35">
      <c r="U859" s="11" t="s">
        <v>76</v>
      </c>
      <c r="V859" s="11">
        <v>1232</v>
      </c>
      <c r="W859" s="11">
        <v>-12.074767</v>
      </c>
      <c r="X859" s="11">
        <v>-9.8069869999999995</v>
      </c>
      <c r="Y859" s="11">
        <v>2.2677800000000001</v>
      </c>
      <c r="Z859" s="18">
        <f t="shared" si="23"/>
        <v>0.18781149151780735</v>
      </c>
      <c r="AA859" s="11">
        <v>18.781148000000002</v>
      </c>
      <c r="AS859" s="11" t="s">
        <v>76</v>
      </c>
      <c r="AT859" s="11">
        <v>850</v>
      </c>
      <c r="AU859" s="11">
        <v>23.531098</v>
      </c>
      <c r="AV859" s="11">
        <v>22.871365999999998</v>
      </c>
      <c r="AW859" s="11">
        <v>0.65973199999999999</v>
      </c>
      <c r="AX859" s="11">
        <v>2.8036590000000001</v>
      </c>
    </row>
    <row r="860" spans="21:50" x14ac:dyDescent="0.35">
      <c r="U860" s="11" t="s">
        <v>76</v>
      </c>
      <c r="V860" s="11">
        <v>1234</v>
      </c>
      <c r="W860" s="11">
        <v>14.154163</v>
      </c>
      <c r="X860" s="11">
        <v>7.6241510000000003</v>
      </c>
      <c r="Y860" s="11">
        <v>6.5300120000000001</v>
      </c>
      <c r="Z860" s="18">
        <f t="shared" si="23"/>
        <v>0.46134921577489252</v>
      </c>
      <c r="AA860" s="11">
        <v>46.134920999999999</v>
      </c>
      <c r="AS860" s="11" t="s">
        <v>83</v>
      </c>
      <c r="AT860" s="11">
        <v>851</v>
      </c>
      <c r="AU860" s="11">
        <v>7.0027080000000002</v>
      </c>
      <c r="AV860" s="11">
        <v>11.316795000000001</v>
      </c>
      <c r="AW860" s="11">
        <v>4.3140869999999998</v>
      </c>
      <c r="AX860" s="11">
        <v>61.605970999999997</v>
      </c>
    </row>
    <row r="861" spans="21:50" x14ac:dyDescent="0.35">
      <c r="U861" s="11" t="s">
        <v>76</v>
      </c>
      <c r="V861" s="11">
        <v>1235</v>
      </c>
      <c r="W861" s="11">
        <v>-25.007536999999999</v>
      </c>
      <c r="X861" s="11">
        <v>-23.276613000000001</v>
      </c>
      <c r="Y861" s="11">
        <v>1.7309239999999999</v>
      </c>
      <c r="Z861" s="18">
        <f t="shared" si="23"/>
        <v>6.9216092732363052E-2</v>
      </c>
      <c r="AA861" s="11">
        <v>6.921608</v>
      </c>
      <c r="AS861" s="11" t="s">
        <v>76</v>
      </c>
      <c r="AT861" s="11">
        <v>852</v>
      </c>
      <c r="AU861" s="11">
        <v>-9.6236560000000004</v>
      </c>
      <c r="AV861" s="11">
        <v>-9.2323690000000003</v>
      </c>
      <c r="AW861" s="11">
        <v>0.391287</v>
      </c>
      <c r="AX861" s="11">
        <v>4.0658830000000004</v>
      </c>
    </row>
    <row r="862" spans="21:50" x14ac:dyDescent="0.35">
      <c r="U862" s="11" t="s">
        <v>76</v>
      </c>
      <c r="V862" s="11">
        <v>1236</v>
      </c>
      <c r="W862" s="11">
        <v>-14.229499000000001</v>
      </c>
      <c r="X862" s="11">
        <v>-14.061317000000001</v>
      </c>
      <c r="Y862" s="11">
        <v>0.168182</v>
      </c>
      <c r="Z862" s="18">
        <f t="shared" si="23"/>
        <v>1.1819249574422824E-2</v>
      </c>
      <c r="AA862" s="11">
        <v>1.1819280000000001</v>
      </c>
      <c r="AS862" s="11" t="s">
        <v>76</v>
      </c>
      <c r="AT862" s="11">
        <v>853</v>
      </c>
      <c r="AU862" s="11">
        <v>-17.540330000000001</v>
      </c>
      <c r="AV862" s="11">
        <v>-20.474954</v>
      </c>
      <c r="AW862" s="11">
        <v>2.9346239999999999</v>
      </c>
      <c r="AX862" s="11">
        <v>16.730720000000002</v>
      </c>
    </row>
    <row r="863" spans="21:50" x14ac:dyDescent="0.35">
      <c r="U863" s="11" t="s">
        <v>76</v>
      </c>
      <c r="V863" s="11">
        <v>1239</v>
      </c>
      <c r="W863" s="11">
        <v>-11.540345</v>
      </c>
      <c r="X863" s="11">
        <v>-11.163074999999999</v>
      </c>
      <c r="Y863" s="11">
        <v>0.37726999999999999</v>
      </c>
      <c r="Z863" s="18">
        <f t="shared" si="23"/>
        <v>3.269139700762845E-2</v>
      </c>
      <c r="AA863" s="11">
        <v>3.269136</v>
      </c>
      <c r="AS863" s="11" t="s">
        <v>76</v>
      </c>
      <c r="AT863" s="11">
        <v>854</v>
      </c>
      <c r="AU863" s="11">
        <v>1.426892</v>
      </c>
      <c r="AV863" s="11">
        <v>2.6483539999999999</v>
      </c>
      <c r="AW863" s="11">
        <v>1.221462</v>
      </c>
      <c r="AX863" s="11">
        <v>85.602956000000006</v>
      </c>
    </row>
    <row r="864" spans="21:50" x14ac:dyDescent="0.35">
      <c r="U864" s="11" t="s">
        <v>76</v>
      </c>
      <c r="V864" s="11">
        <v>1241</v>
      </c>
      <c r="W864" s="11">
        <v>14.075144999999999</v>
      </c>
      <c r="X864" s="11">
        <v>17.917818</v>
      </c>
      <c r="Y864" s="11">
        <v>3.842673</v>
      </c>
      <c r="Z864" s="18">
        <f t="shared" si="23"/>
        <v>0.27301125494621903</v>
      </c>
      <c r="AA864" s="11">
        <v>27.301126</v>
      </c>
      <c r="AS864" s="11" t="s">
        <v>78</v>
      </c>
      <c r="AT864" s="11">
        <v>855</v>
      </c>
      <c r="AU864" s="11">
        <v>-4.3566269999999996</v>
      </c>
      <c r="AV864" s="11">
        <v>-4.6460869999999996</v>
      </c>
      <c r="AW864" s="11">
        <v>0.28945900000000002</v>
      </c>
      <c r="AX864" s="11">
        <v>6.6441119999999998</v>
      </c>
    </row>
    <row r="865" spans="21:50" x14ac:dyDescent="0.35">
      <c r="U865" s="11" t="s">
        <v>76</v>
      </c>
      <c r="V865" s="11">
        <v>1242</v>
      </c>
      <c r="W865" s="11">
        <v>-4.7601100000000001</v>
      </c>
      <c r="X865" s="11">
        <v>-7.1142779999999997</v>
      </c>
      <c r="Y865" s="11">
        <v>2.354168</v>
      </c>
      <c r="Z865" s="18">
        <f t="shared" si="23"/>
        <v>0.49456168029730407</v>
      </c>
      <c r="AA865" s="11">
        <v>49.456167999999998</v>
      </c>
      <c r="AS865" s="11" t="s">
        <v>76</v>
      </c>
      <c r="AT865" s="11">
        <v>856</v>
      </c>
      <c r="AU865" s="11">
        <v>1.0771710000000001</v>
      </c>
      <c r="AV865" s="11">
        <v>-0.71815499999999999</v>
      </c>
      <c r="AW865" s="11">
        <v>1.795326</v>
      </c>
      <c r="AX865" s="11" t="s">
        <v>77</v>
      </c>
    </row>
    <row r="866" spans="21:50" x14ac:dyDescent="0.35">
      <c r="U866" s="11" t="s">
        <v>76</v>
      </c>
      <c r="V866" s="11">
        <v>1243</v>
      </c>
      <c r="W866" s="11">
        <v>-6.7840689999999997</v>
      </c>
      <c r="X866" s="11">
        <v>-5.0110669999999997</v>
      </c>
      <c r="Y866" s="11">
        <v>1.773002</v>
      </c>
      <c r="Z866" s="18">
        <f t="shared" si="23"/>
        <v>0.26134787249363178</v>
      </c>
      <c r="AA866" s="11">
        <v>26.134789000000001</v>
      </c>
      <c r="AS866" s="11" t="s">
        <v>76</v>
      </c>
      <c r="AT866" s="11">
        <v>857</v>
      </c>
      <c r="AU866" s="11">
        <v>-13.384446000000001</v>
      </c>
      <c r="AV866" s="11">
        <v>-8.5959850000000007</v>
      </c>
      <c r="AW866" s="11">
        <v>4.7884609999999999</v>
      </c>
      <c r="AX866" s="11">
        <v>35.776308</v>
      </c>
    </row>
    <row r="867" spans="21:50" x14ac:dyDescent="0.35">
      <c r="U867" s="11" t="s">
        <v>76</v>
      </c>
      <c r="V867" s="11">
        <v>1244</v>
      </c>
      <c r="W867" s="11">
        <v>-19.562863</v>
      </c>
      <c r="X867" s="11">
        <v>-19.128036000000002</v>
      </c>
      <c r="Y867" s="11">
        <v>0.43482700000000002</v>
      </c>
      <c r="Z867" s="18">
        <f t="shared" si="23"/>
        <v>2.2227165829459626E-2</v>
      </c>
      <c r="AA867" s="11">
        <v>2.2227190000000001</v>
      </c>
      <c r="AS867" s="11" t="s">
        <v>83</v>
      </c>
      <c r="AT867" s="11">
        <v>858</v>
      </c>
      <c r="AU867" s="11">
        <v>8.7597780000000007</v>
      </c>
      <c r="AV867" s="11">
        <v>-1.5355719999999999</v>
      </c>
      <c r="AW867" s="11">
        <v>10.295349999999999</v>
      </c>
      <c r="AX867" s="11" t="s">
        <v>77</v>
      </c>
    </row>
    <row r="868" spans="21:50" x14ac:dyDescent="0.35">
      <c r="U868" s="11" t="s">
        <v>76</v>
      </c>
      <c r="V868" s="11">
        <v>1247</v>
      </c>
      <c r="W868" s="11">
        <v>25.534343</v>
      </c>
      <c r="X868" s="11">
        <v>26.781229</v>
      </c>
      <c r="Y868" s="11">
        <v>1.2468859999999999</v>
      </c>
      <c r="Z868" s="18">
        <f t="shared" si="23"/>
        <v>4.88317243956502E-2</v>
      </c>
      <c r="AA868" s="11">
        <v>4.8831720000000001</v>
      </c>
      <c r="AS868" s="11" t="s">
        <v>76</v>
      </c>
      <c r="AT868" s="11">
        <v>859</v>
      </c>
      <c r="AU868" s="11">
        <v>-2.9280629999999999</v>
      </c>
      <c r="AV868" s="11">
        <v>-2.7892860000000002</v>
      </c>
      <c r="AW868" s="11">
        <v>0.13877600000000001</v>
      </c>
      <c r="AX868" s="11">
        <v>4.7395300000000002</v>
      </c>
    </row>
    <row r="869" spans="21:50" x14ac:dyDescent="0.35">
      <c r="U869" s="11" t="s">
        <v>76</v>
      </c>
      <c r="V869" s="11">
        <v>1248</v>
      </c>
      <c r="W869" s="11">
        <v>4.1342790000000003</v>
      </c>
      <c r="X869" s="11">
        <v>4.3021820000000002</v>
      </c>
      <c r="Y869" s="11">
        <v>0.167903</v>
      </c>
      <c r="Z869" s="18">
        <f t="shared" si="23"/>
        <v>4.0612401823873032E-2</v>
      </c>
      <c r="AA869" s="11">
        <v>4.0612370000000002</v>
      </c>
      <c r="AS869" s="11" t="s">
        <v>83</v>
      </c>
      <c r="AT869" s="11">
        <v>860</v>
      </c>
      <c r="AU869" s="11">
        <v>6.2019659999999996</v>
      </c>
      <c r="AV869" s="11">
        <v>3.9579019999999998</v>
      </c>
      <c r="AW869" s="11">
        <v>2.2440630000000001</v>
      </c>
      <c r="AX869" s="11">
        <v>36.183095999999999</v>
      </c>
    </row>
    <row r="870" spans="21:50" x14ac:dyDescent="0.35">
      <c r="U870" s="11" t="s">
        <v>76</v>
      </c>
      <c r="V870" s="11">
        <v>1249</v>
      </c>
      <c r="W870" s="11">
        <v>23.924025</v>
      </c>
      <c r="X870" s="11">
        <v>26.665196999999999</v>
      </c>
      <c r="Y870" s="11">
        <v>2.7411720000000002</v>
      </c>
      <c r="Z870" s="18">
        <f t="shared" si="23"/>
        <v>0.11457821165125852</v>
      </c>
      <c r="AA870" s="11">
        <v>11.45782</v>
      </c>
      <c r="AS870" s="11" t="s">
        <v>76</v>
      </c>
      <c r="AT870" s="11">
        <v>861</v>
      </c>
      <c r="AU870" s="11">
        <v>-9.9817409999999995</v>
      </c>
      <c r="AV870" s="11">
        <v>-8.4828580000000002</v>
      </c>
      <c r="AW870" s="11">
        <v>1.498883</v>
      </c>
      <c r="AX870" s="11">
        <v>15.016247</v>
      </c>
    </row>
    <row r="871" spans="21:50" x14ac:dyDescent="0.35">
      <c r="U871" s="11" t="s">
        <v>76</v>
      </c>
      <c r="V871" s="11">
        <v>1250</v>
      </c>
      <c r="W871" s="11">
        <v>-4.4401539999999997</v>
      </c>
      <c r="X871" s="11">
        <v>-6.312227</v>
      </c>
      <c r="Y871" s="11">
        <v>1.8720730000000001</v>
      </c>
      <c r="Z871" s="18">
        <f t="shared" si="23"/>
        <v>0.42162343918701922</v>
      </c>
      <c r="AA871" s="11">
        <v>42.162357999999998</v>
      </c>
      <c r="AS871" s="11" t="s">
        <v>76</v>
      </c>
      <c r="AT871" s="11">
        <v>862</v>
      </c>
      <c r="AU871" s="11">
        <v>27.679849000000001</v>
      </c>
      <c r="AV871" s="11">
        <v>33.459341999999999</v>
      </c>
      <c r="AW871" s="11">
        <v>5.7794930000000004</v>
      </c>
      <c r="AX871" s="11">
        <v>20.879784000000001</v>
      </c>
    </row>
    <row r="872" spans="21:50" x14ac:dyDescent="0.35">
      <c r="U872" s="11" t="s">
        <v>76</v>
      </c>
      <c r="V872" s="11">
        <v>1253</v>
      </c>
      <c r="W872" s="11">
        <v>-22.901309999999999</v>
      </c>
      <c r="X872" s="11">
        <v>-19.465052</v>
      </c>
      <c r="Y872" s="11">
        <v>3.436258</v>
      </c>
      <c r="Z872" s="18">
        <f t="shared" si="23"/>
        <v>0.15004635106026687</v>
      </c>
      <c r="AA872" s="11">
        <v>15.004635</v>
      </c>
      <c r="AS872" s="11" t="s">
        <v>78</v>
      </c>
      <c r="AT872" s="11">
        <v>863</v>
      </c>
      <c r="AU872" s="11">
        <v>-14.413042000000001</v>
      </c>
      <c r="AV872" s="11">
        <v>-6.8954519999999997</v>
      </c>
      <c r="AW872" s="11">
        <v>7.5175900000000002</v>
      </c>
      <c r="AX872" s="11">
        <v>52.158245000000001</v>
      </c>
    </row>
    <row r="873" spans="21:50" x14ac:dyDescent="0.35">
      <c r="U873" s="11" t="s">
        <v>76</v>
      </c>
      <c r="V873" s="11">
        <v>1254</v>
      </c>
      <c r="W873" s="11">
        <v>-6.844805</v>
      </c>
      <c r="X873" s="11">
        <v>-5.7805419999999996</v>
      </c>
      <c r="Y873" s="11">
        <v>1.0642640000000001</v>
      </c>
      <c r="Z873" s="18">
        <f t="shared" si="23"/>
        <v>0.15548492615932816</v>
      </c>
      <c r="AA873" s="11">
        <v>15.548489</v>
      </c>
      <c r="AS873" s="11" t="s">
        <v>76</v>
      </c>
      <c r="AT873" s="11">
        <v>864</v>
      </c>
      <c r="AU873" s="11">
        <v>2.5460699999999998</v>
      </c>
      <c r="AV873" s="11">
        <v>3.6487050000000001</v>
      </c>
      <c r="AW873" s="11">
        <v>1.1026339999999999</v>
      </c>
      <c r="AX873" s="11">
        <v>43.307299</v>
      </c>
    </row>
    <row r="874" spans="21:50" x14ac:dyDescent="0.35">
      <c r="U874" s="11" t="s">
        <v>76</v>
      </c>
      <c r="V874" s="11">
        <v>1255</v>
      </c>
      <c r="W874" s="11">
        <v>36.828719</v>
      </c>
      <c r="X874" s="11">
        <v>34.678770999999998</v>
      </c>
      <c r="Y874" s="11">
        <v>2.1499480000000002</v>
      </c>
      <c r="Z874" s="18">
        <f t="shared" si="23"/>
        <v>5.8376942190142431E-2</v>
      </c>
      <c r="AA874" s="11">
        <v>5.8376939999999999</v>
      </c>
      <c r="AS874" s="11" t="s">
        <v>76</v>
      </c>
      <c r="AT874" s="11">
        <v>865</v>
      </c>
      <c r="AU874" s="11">
        <v>-6.3121169999999998</v>
      </c>
      <c r="AV874" s="11">
        <v>-7.6187300000000002</v>
      </c>
      <c r="AW874" s="11">
        <v>1.306613</v>
      </c>
      <c r="AX874" s="11">
        <v>20.700075999999999</v>
      </c>
    </row>
    <row r="875" spans="21:50" x14ac:dyDescent="0.35">
      <c r="U875" s="11" t="s">
        <v>76</v>
      </c>
      <c r="V875" s="11">
        <v>1256</v>
      </c>
      <c r="W875" s="11">
        <v>-15.266681999999999</v>
      </c>
      <c r="X875" s="11">
        <v>-14.635465999999999</v>
      </c>
      <c r="Y875" s="11">
        <v>0.631216</v>
      </c>
      <c r="Z875" s="18">
        <f t="shared" si="23"/>
        <v>4.1345984674338539E-2</v>
      </c>
      <c r="AA875" s="11">
        <v>4.1345970000000003</v>
      </c>
      <c r="AS875" s="11" t="s">
        <v>76</v>
      </c>
      <c r="AT875" s="11">
        <v>866</v>
      </c>
      <c r="AU875" s="11">
        <v>-19.712467</v>
      </c>
      <c r="AV875" s="11">
        <v>-18.614236999999999</v>
      </c>
      <c r="AW875" s="11">
        <v>1.09823</v>
      </c>
      <c r="AX875" s="11">
        <v>5.5712440000000001</v>
      </c>
    </row>
    <row r="876" spans="21:50" x14ac:dyDescent="0.35">
      <c r="U876" s="11" t="s">
        <v>76</v>
      </c>
      <c r="V876" s="11">
        <v>1258</v>
      </c>
      <c r="W876" s="11">
        <v>-8.2108229999999995</v>
      </c>
      <c r="X876" s="11">
        <v>-5.2513810000000003</v>
      </c>
      <c r="Y876" s="11">
        <v>2.9594420000000001</v>
      </c>
      <c r="Z876" s="18">
        <f t="shared" si="23"/>
        <v>0.36043183490863223</v>
      </c>
      <c r="AA876" s="11">
        <v>36.043179000000002</v>
      </c>
      <c r="AS876" s="11" t="s">
        <v>76</v>
      </c>
      <c r="AT876" s="11">
        <v>867</v>
      </c>
      <c r="AU876" s="11">
        <v>-3.4596369999999999</v>
      </c>
      <c r="AV876" s="11">
        <v>-2.762632</v>
      </c>
      <c r="AW876" s="11">
        <v>0.69700499999999999</v>
      </c>
      <c r="AX876" s="11">
        <v>20.146775000000002</v>
      </c>
    </row>
    <row r="877" spans="21:50" x14ac:dyDescent="0.35">
      <c r="U877" s="11" t="s">
        <v>76</v>
      </c>
      <c r="V877" s="11">
        <v>1259</v>
      </c>
      <c r="W877" s="11">
        <v>-21.613568999999998</v>
      </c>
      <c r="X877" s="11">
        <v>-21.651754</v>
      </c>
      <c r="Y877" s="11">
        <v>3.8184999999999997E-2</v>
      </c>
      <c r="Z877" s="18">
        <f t="shared" si="23"/>
        <v>1.7667142340073497E-3</v>
      </c>
      <c r="AA877" s="11">
        <v>0.17667099999999999</v>
      </c>
      <c r="AS877" s="11" t="s">
        <v>76</v>
      </c>
      <c r="AT877" s="11">
        <v>868</v>
      </c>
      <c r="AU877" s="11">
        <v>17.911434</v>
      </c>
      <c r="AV877" s="11">
        <v>16.104942999999999</v>
      </c>
      <c r="AW877" s="11">
        <v>1.8064910000000001</v>
      </c>
      <c r="AX877" s="11">
        <v>10.085687</v>
      </c>
    </row>
    <row r="878" spans="21:50" x14ac:dyDescent="0.35">
      <c r="U878" s="11" t="s">
        <v>76</v>
      </c>
      <c r="V878" s="11">
        <v>1260</v>
      </c>
      <c r="W878" s="11">
        <v>2.9351699999999998</v>
      </c>
      <c r="X878" s="11">
        <v>4.5893129999999998</v>
      </c>
      <c r="Y878" s="11">
        <v>1.6541429999999999</v>
      </c>
      <c r="Z878" s="18">
        <f t="shared" si="23"/>
        <v>0.56355952125430553</v>
      </c>
      <c r="AA878" s="11">
        <v>56.35595</v>
      </c>
      <c r="AS878" s="11" t="s">
        <v>76</v>
      </c>
      <c r="AT878" s="11">
        <v>869</v>
      </c>
      <c r="AU878" s="11">
        <v>12.335264</v>
      </c>
      <c r="AV878" s="11">
        <v>10.73222</v>
      </c>
      <c r="AW878" s="11">
        <v>1.6030439999999999</v>
      </c>
      <c r="AX878" s="11">
        <v>12.995616</v>
      </c>
    </row>
    <row r="879" spans="21:50" x14ac:dyDescent="0.35">
      <c r="U879" s="11" t="s">
        <v>76</v>
      </c>
      <c r="V879" s="11">
        <v>1262</v>
      </c>
      <c r="W879" s="11">
        <v>-17.515461999999999</v>
      </c>
      <c r="X879" s="11">
        <v>-15.300433</v>
      </c>
      <c r="Y879" s="11">
        <v>2.2150289999999999</v>
      </c>
      <c r="Z879" s="18">
        <f t="shared" si="23"/>
        <v>0.12646135169029513</v>
      </c>
      <c r="AA879" s="11">
        <v>12.646133000000001</v>
      </c>
      <c r="AS879" s="11" t="s">
        <v>76</v>
      </c>
      <c r="AT879" s="11">
        <v>870</v>
      </c>
      <c r="AU879" s="11">
        <v>4.3257180000000002</v>
      </c>
      <c r="AV879" s="11">
        <v>2.91405</v>
      </c>
      <c r="AW879" s="11">
        <v>1.4116679999999999</v>
      </c>
      <c r="AX879" s="11">
        <v>32.634304</v>
      </c>
    </row>
    <row r="880" spans="21:50" x14ac:dyDescent="0.35">
      <c r="U880" s="11" t="s">
        <v>76</v>
      </c>
      <c r="V880" s="11">
        <v>1264</v>
      </c>
      <c r="W880" s="11">
        <v>-13.464435</v>
      </c>
      <c r="X880" s="11">
        <v>-10.269983999999999</v>
      </c>
      <c r="Y880" s="11">
        <v>3.1944509999999999</v>
      </c>
      <c r="Z880" s="18">
        <f t="shared" si="23"/>
        <v>0.23725102464381165</v>
      </c>
      <c r="AA880" s="11">
        <v>23.725099</v>
      </c>
      <c r="AS880" s="11" t="s">
        <v>83</v>
      </c>
      <c r="AT880" s="11">
        <v>871</v>
      </c>
      <c r="AU880" s="11">
        <v>-5.4778520000000004</v>
      </c>
      <c r="AV880" s="11">
        <v>-1.328001</v>
      </c>
      <c r="AW880" s="11">
        <v>4.149851</v>
      </c>
      <c r="AX880" s="11">
        <v>75.756902999999994</v>
      </c>
    </row>
    <row r="881" spans="21:50" x14ac:dyDescent="0.35">
      <c r="U881" s="11" t="s">
        <v>76</v>
      </c>
      <c r="V881" s="11">
        <v>1265</v>
      </c>
      <c r="W881" s="11">
        <v>-10.955279000000001</v>
      </c>
      <c r="X881" s="11">
        <v>-12.037209000000001</v>
      </c>
      <c r="Y881" s="11">
        <v>1.0819300000000001</v>
      </c>
      <c r="Z881" s="18">
        <f t="shared" si="23"/>
        <v>9.8758781040628907E-2</v>
      </c>
      <c r="AA881" s="11">
        <v>9.8758780000000002</v>
      </c>
      <c r="AS881" s="11" t="s">
        <v>83</v>
      </c>
      <c r="AT881" s="11">
        <v>872</v>
      </c>
      <c r="AU881" s="11">
        <v>30.155498999999999</v>
      </c>
      <c r="AV881" s="11">
        <v>23.759879000000002</v>
      </c>
      <c r="AW881" s="11">
        <v>6.3956200000000001</v>
      </c>
      <c r="AX881" s="11">
        <v>21.208803</v>
      </c>
    </row>
    <row r="882" spans="21:50" x14ac:dyDescent="0.35">
      <c r="U882" s="11" t="s">
        <v>76</v>
      </c>
      <c r="V882" s="11">
        <v>1266</v>
      </c>
      <c r="W882" s="11">
        <v>-0.46665899999999999</v>
      </c>
      <c r="X882" s="11">
        <v>-2.0856629999999998</v>
      </c>
      <c r="Y882" s="11">
        <v>1.6190040000000001</v>
      </c>
      <c r="Z882" s="18">
        <f t="shared" si="23"/>
        <v>3.4693512821996366</v>
      </c>
      <c r="AA882" s="11" t="s">
        <v>77</v>
      </c>
      <c r="AS882" s="11" t="s">
        <v>78</v>
      </c>
      <c r="AT882" s="11">
        <v>873</v>
      </c>
      <c r="AU882" s="11">
        <v>-8.9497769999999992</v>
      </c>
      <c r="AV882" s="11">
        <v>-6.3838800000000004</v>
      </c>
      <c r="AW882" s="11">
        <v>2.5658970000000001</v>
      </c>
      <c r="AX882" s="11">
        <v>28.669954000000001</v>
      </c>
    </row>
    <row r="883" spans="21:50" x14ac:dyDescent="0.35">
      <c r="U883" s="11" t="s">
        <v>76</v>
      </c>
      <c r="V883" s="11">
        <v>1268</v>
      </c>
      <c r="W883" s="11">
        <v>-1.1241000000000001</v>
      </c>
      <c r="X883" s="11">
        <v>-1.1779900000000001</v>
      </c>
      <c r="Y883" s="11">
        <v>5.389E-2</v>
      </c>
      <c r="Z883" s="18">
        <f t="shared" si="23"/>
        <v>4.7940574681967794E-2</v>
      </c>
      <c r="AA883" s="11">
        <v>4.7940379999999996</v>
      </c>
      <c r="AS883" s="11" t="s">
        <v>76</v>
      </c>
      <c r="AT883" s="11">
        <v>874</v>
      </c>
      <c r="AU883" s="11">
        <v>-19.999858</v>
      </c>
      <c r="AV883" s="11">
        <v>-19.659388</v>
      </c>
      <c r="AW883" s="11">
        <v>0.34046999999999999</v>
      </c>
      <c r="AX883" s="11">
        <v>1.7023600000000001</v>
      </c>
    </row>
    <row r="884" spans="21:50" x14ac:dyDescent="0.35">
      <c r="U884" s="11" t="s">
        <v>76</v>
      </c>
      <c r="V884" s="11">
        <v>1270</v>
      </c>
      <c r="W884" s="11">
        <v>5.4542479999999998</v>
      </c>
      <c r="X884" s="11">
        <v>5.9579079999999998</v>
      </c>
      <c r="Y884" s="11">
        <v>0.50366</v>
      </c>
      <c r="Z884" s="18">
        <f t="shared" si="23"/>
        <v>9.234270242203875E-2</v>
      </c>
      <c r="AA884" s="11">
        <v>9.2342720000000007</v>
      </c>
      <c r="AS884" s="11" t="s">
        <v>78</v>
      </c>
      <c r="AT884" s="11">
        <v>875</v>
      </c>
      <c r="AU884" s="11">
        <v>27.701103</v>
      </c>
      <c r="AV884" s="11">
        <v>18.950523</v>
      </c>
      <c r="AW884" s="11">
        <v>8.7505799999999994</v>
      </c>
      <c r="AX884" s="11">
        <v>31.589285</v>
      </c>
    </row>
    <row r="885" spans="21:50" x14ac:dyDescent="0.35">
      <c r="U885" s="11" t="s">
        <v>76</v>
      </c>
      <c r="V885" s="11">
        <v>1272</v>
      </c>
      <c r="W885" s="11">
        <v>18.773036999999999</v>
      </c>
      <c r="X885" s="11">
        <v>22.523933</v>
      </c>
      <c r="Y885" s="11">
        <v>3.750896</v>
      </c>
      <c r="Z885" s="18">
        <f t="shared" si="23"/>
        <v>0.19980230156686957</v>
      </c>
      <c r="AA885" s="11">
        <v>19.980231</v>
      </c>
      <c r="AS885" s="11" t="s">
        <v>76</v>
      </c>
      <c r="AT885" s="11">
        <v>876</v>
      </c>
      <c r="AU885" s="11">
        <v>-1.771323</v>
      </c>
      <c r="AV885" s="11">
        <v>0.28859899999999999</v>
      </c>
      <c r="AW885" s="11">
        <v>2.0599219999999998</v>
      </c>
      <c r="AX885" s="11" t="s">
        <v>77</v>
      </c>
    </row>
    <row r="886" spans="21:50" x14ac:dyDescent="0.35">
      <c r="U886" s="11" t="s">
        <v>76</v>
      </c>
      <c r="V886" s="11">
        <v>1273</v>
      </c>
      <c r="W886" s="11">
        <v>-23.918742000000002</v>
      </c>
      <c r="X886" s="11">
        <v>-22.440844999999999</v>
      </c>
      <c r="Y886" s="11">
        <v>1.477897</v>
      </c>
      <c r="Z886" s="18">
        <f t="shared" si="23"/>
        <v>6.1788241204324204E-2</v>
      </c>
      <c r="AA886" s="11">
        <v>6.1788249999999998</v>
      </c>
      <c r="AS886" s="11" t="s">
        <v>76</v>
      </c>
      <c r="AT886" s="11">
        <v>877</v>
      </c>
      <c r="AU886" s="11">
        <v>-26.224972000000001</v>
      </c>
      <c r="AV886" s="11">
        <v>-25.271934999999999</v>
      </c>
      <c r="AW886" s="11">
        <v>0.95303700000000002</v>
      </c>
      <c r="AX886" s="11">
        <v>3.6340819999999998</v>
      </c>
    </row>
    <row r="887" spans="21:50" x14ac:dyDescent="0.35">
      <c r="U887" s="11" t="s">
        <v>76</v>
      </c>
      <c r="V887" s="11">
        <v>1274</v>
      </c>
      <c r="W887" s="11">
        <v>-11.256475999999999</v>
      </c>
      <c r="X887" s="11">
        <v>-10.493836999999999</v>
      </c>
      <c r="Y887" s="11">
        <v>0.76263899999999996</v>
      </c>
      <c r="Z887" s="18">
        <f t="shared" si="23"/>
        <v>6.775113277014938E-2</v>
      </c>
      <c r="AA887" s="11">
        <v>6.7751159999999997</v>
      </c>
      <c r="AS887" s="11" t="s">
        <v>76</v>
      </c>
      <c r="AT887" s="11">
        <v>878</v>
      </c>
      <c r="AU887" s="11">
        <v>-0.74763199999999996</v>
      </c>
      <c r="AV887" s="11">
        <v>-1.118668</v>
      </c>
      <c r="AW887" s="11">
        <v>0.37103700000000001</v>
      </c>
      <c r="AX887" s="11">
        <v>49.628307999999997</v>
      </c>
    </row>
    <row r="888" spans="21:50" x14ac:dyDescent="0.35">
      <c r="U888" s="11" t="s">
        <v>76</v>
      </c>
      <c r="V888" s="11">
        <v>1275</v>
      </c>
      <c r="W888" s="11">
        <v>-11.426055</v>
      </c>
      <c r="X888" s="11">
        <v>-9.7716410000000007</v>
      </c>
      <c r="Y888" s="11">
        <v>1.6544140000000001</v>
      </c>
      <c r="Z888" s="18">
        <f t="shared" si="23"/>
        <v>0.14479310663216657</v>
      </c>
      <c r="AA888" s="11">
        <v>14.479312</v>
      </c>
      <c r="AS888" s="11" t="s">
        <v>78</v>
      </c>
      <c r="AT888" s="11">
        <v>879</v>
      </c>
      <c r="AU888" s="11">
        <v>-10.332667000000001</v>
      </c>
      <c r="AV888" s="11">
        <v>-8.5976470000000003</v>
      </c>
      <c r="AW888" s="11">
        <v>1.73502</v>
      </c>
      <c r="AX888" s="11">
        <v>16.791602999999999</v>
      </c>
    </row>
    <row r="889" spans="21:50" x14ac:dyDescent="0.35">
      <c r="U889" s="11" t="s">
        <v>76</v>
      </c>
      <c r="V889" s="11">
        <v>1276</v>
      </c>
      <c r="W889" s="11">
        <v>-10.197459</v>
      </c>
      <c r="X889" s="11">
        <v>-10.5313</v>
      </c>
      <c r="Y889" s="11">
        <v>0.333841</v>
      </c>
      <c r="Z889" s="18">
        <f t="shared" si="23"/>
        <v>3.2737665334079791E-2</v>
      </c>
      <c r="AA889" s="11">
        <v>3.2737620000000001</v>
      </c>
      <c r="AS889" s="11" t="s">
        <v>76</v>
      </c>
      <c r="AT889" s="11">
        <v>880</v>
      </c>
      <c r="AU889" s="11">
        <v>0.48798999999999998</v>
      </c>
      <c r="AV889" s="11">
        <v>-0.51245700000000005</v>
      </c>
      <c r="AW889" s="11">
        <v>1.0004470000000001</v>
      </c>
      <c r="AX889" s="11" t="s">
        <v>77</v>
      </c>
    </row>
    <row r="890" spans="21:50" x14ac:dyDescent="0.35">
      <c r="U890" s="11" t="s">
        <v>76</v>
      </c>
      <c r="V890" s="11">
        <v>1279</v>
      </c>
      <c r="W890" s="11">
        <v>0.86477099999999996</v>
      </c>
      <c r="X890" s="11">
        <v>-0.52192899999999998</v>
      </c>
      <c r="Y890" s="11">
        <v>1.3867</v>
      </c>
      <c r="Z890" s="18">
        <f t="shared" si="23"/>
        <v>1.6035459098420277</v>
      </c>
      <c r="AA890" s="11" t="s">
        <v>77</v>
      </c>
      <c r="AS890" s="11" t="s">
        <v>83</v>
      </c>
      <c r="AT890" s="11">
        <v>881</v>
      </c>
      <c r="AU890" s="11">
        <v>-19.010232999999999</v>
      </c>
      <c r="AV890" s="11">
        <v>-17.807067</v>
      </c>
      <c r="AW890" s="11">
        <v>1.203166</v>
      </c>
      <c r="AX890" s="11">
        <v>6.3290459999999999</v>
      </c>
    </row>
    <row r="891" spans="21:50" x14ac:dyDescent="0.35">
      <c r="U891" s="11" t="s">
        <v>76</v>
      </c>
      <c r="V891" s="11">
        <v>1280</v>
      </c>
      <c r="W891" s="11">
        <v>5.2878400000000001</v>
      </c>
      <c r="X891" s="11">
        <v>6.5588050000000004</v>
      </c>
      <c r="Y891" s="11">
        <v>1.270964</v>
      </c>
      <c r="Z891" s="18">
        <f t="shared" si="23"/>
        <v>0.24035598656540288</v>
      </c>
      <c r="AA891" s="11">
        <v>24.035602000000001</v>
      </c>
      <c r="AS891" s="11" t="s">
        <v>76</v>
      </c>
      <c r="AT891" s="11">
        <v>882</v>
      </c>
      <c r="AU891" s="11">
        <v>-7.0861609999999997</v>
      </c>
      <c r="AV891" s="11">
        <v>-7.4948600000000001</v>
      </c>
      <c r="AW891" s="11">
        <v>0.40869899999999998</v>
      </c>
      <c r="AX891" s="11">
        <v>5.7675669999999997</v>
      </c>
    </row>
    <row r="892" spans="21:50" x14ac:dyDescent="0.35">
      <c r="U892" s="11" t="s">
        <v>76</v>
      </c>
      <c r="V892" s="11">
        <v>1283</v>
      </c>
      <c r="W892" s="11">
        <v>-15.281950999999999</v>
      </c>
      <c r="X892" s="11">
        <v>-13.599117</v>
      </c>
      <c r="Y892" s="11">
        <v>1.6828339999999999</v>
      </c>
      <c r="Z892" s="18">
        <f t="shared" si="23"/>
        <v>0.11011905482487151</v>
      </c>
      <c r="AA892" s="11">
        <v>11.011908999999999</v>
      </c>
      <c r="AS892" s="11" t="s">
        <v>76</v>
      </c>
      <c r="AT892" s="11">
        <v>883</v>
      </c>
      <c r="AU892" s="11">
        <v>-0.123303</v>
      </c>
      <c r="AV892" s="11">
        <v>0.45554299999999998</v>
      </c>
      <c r="AW892" s="11">
        <v>0.578847</v>
      </c>
      <c r="AX892" s="11" t="s">
        <v>77</v>
      </c>
    </row>
    <row r="893" spans="21:50" x14ac:dyDescent="0.35">
      <c r="U893" s="11" t="s">
        <v>76</v>
      </c>
      <c r="V893" s="11">
        <v>1284</v>
      </c>
      <c r="W893" s="11">
        <v>-17.514285000000001</v>
      </c>
      <c r="X893" s="11">
        <v>-16.340736</v>
      </c>
      <c r="Y893" s="11">
        <v>1.173549</v>
      </c>
      <c r="Z893" s="18">
        <f t="shared" si="23"/>
        <v>6.7005247430882847E-2</v>
      </c>
      <c r="AA893" s="11">
        <v>6.7005239999999997</v>
      </c>
      <c r="AS893" s="11" t="s">
        <v>76</v>
      </c>
      <c r="AT893" s="11">
        <v>884</v>
      </c>
      <c r="AU893" s="11">
        <v>-6.6377290000000002</v>
      </c>
      <c r="AV893" s="11">
        <v>-5.5103070000000001</v>
      </c>
      <c r="AW893" s="11">
        <v>1.1274219999999999</v>
      </c>
      <c r="AX893" s="11">
        <v>16.985057000000001</v>
      </c>
    </row>
    <row r="894" spans="21:50" x14ac:dyDescent="0.35">
      <c r="U894" s="11" t="s">
        <v>76</v>
      </c>
      <c r="V894" s="11">
        <v>1285</v>
      </c>
      <c r="W894" s="11">
        <v>2.2345410000000001</v>
      </c>
      <c r="X894" s="11">
        <v>3.901732</v>
      </c>
      <c r="Y894" s="11">
        <v>1.6671899999999999</v>
      </c>
      <c r="Z894" s="18">
        <f t="shared" si="23"/>
        <v>0.74609953453528033</v>
      </c>
      <c r="AA894" s="11">
        <v>74.609954000000002</v>
      </c>
      <c r="AS894" s="11" t="s">
        <v>76</v>
      </c>
      <c r="AT894" s="11">
        <v>885</v>
      </c>
      <c r="AU894" s="11">
        <v>-5.8119240000000003</v>
      </c>
      <c r="AV894" s="11">
        <v>-6.9362839999999997</v>
      </c>
      <c r="AW894" s="11">
        <v>1.12436</v>
      </c>
      <c r="AX894" s="11">
        <v>19.345739999999999</v>
      </c>
    </row>
    <row r="895" spans="21:50" x14ac:dyDescent="0.35">
      <c r="U895" s="11" t="s">
        <v>76</v>
      </c>
      <c r="V895" s="11">
        <v>1287</v>
      </c>
      <c r="W895" s="11">
        <v>27.826832</v>
      </c>
      <c r="X895" s="11">
        <v>25.604959000000001</v>
      </c>
      <c r="Y895" s="11">
        <v>2.221873</v>
      </c>
      <c r="Z895" s="18">
        <f t="shared" si="23"/>
        <v>7.9846423049522844E-2</v>
      </c>
      <c r="AA895" s="11">
        <v>7.9846440000000003</v>
      </c>
      <c r="AS895" s="11" t="s">
        <v>83</v>
      </c>
      <c r="AT895" s="11">
        <v>886</v>
      </c>
      <c r="AU895" s="11">
        <v>29.60519</v>
      </c>
      <c r="AV895" s="11">
        <v>24.843444000000002</v>
      </c>
      <c r="AW895" s="11">
        <v>4.7617459999999996</v>
      </c>
      <c r="AX895" s="11">
        <v>16.084157999999999</v>
      </c>
    </row>
    <row r="896" spans="21:50" x14ac:dyDescent="0.35">
      <c r="U896" s="11" t="s">
        <v>76</v>
      </c>
      <c r="V896" s="11">
        <v>1288</v>
      </c>
      <c r="W896" s="11">
        <v>-9.7835540000000005</v>
      </c>
      <c r="X896" s="11">
        <v>-10.104869000000001</v>
      </c>
      <c r="Y896" s="11">
        <v>0.32131500000000002</v>
      </c>
      <c r="Z896" s="18">
        <f t="shared" si="23"/>
        <v>3.2842359739620186E-2</v>
      </c>
      <c r="AA896" s="11">
        <v>3.2842340000000001</v>
      </c>
      <c r="AS896" s="11" t="s">
        <v>78</v>
      </c>
      <c r="AT896" s="11">
        <v>887</v>
      </c>
      <c r="AU896" s="11">
        <v>5.1872189999999998</v>
      </c>
      <c r="AV896" s="11">
        <v>7.1671680000000002</v>
      </c>
      <c r="AW896" s="11">
        <v>1.979949</v>
      </c>
      <c r="AX896" s="11">
        <v>38.169753</v>
      </c>
    </row>
    <row r="897" spans="21:50" x14ac:dyDescent="0.35">
      <c r="U897" s="11" t="s">
        <v>76</v>
      </c>
      <c r="V897" s="11">
        <v>1289</v>
      </c>
      <c r="W897" s="11">
        <v>-6.0442039999999997</v>
      </c>
      <c r="X897" s="11">
        <v>-2.6034639999999998</v>
      </c>
      <c r="Y897" s="11">
        <v>3.4407399999999999</v>
      </c>
      <c r="Z897" s="18">
        <f t="shared" si="23"/>
        <v>0.56926271846549192</v>
      </c>
      <c r="AA897" s="11">
        <v>56.926270000000002</v>
      </c>
      <c r="AS897" s="11" t="s">
        <v>76</v>
      </c>
      <c r="AT897" s="11">
        <v>888</v>
      </c>
      <c r="AU897" s="11">
        <v>-9.2189949999999996</v>
      </c>
      <c r="AV897" s="11">
        <v>-10.426322000000001</v>
      </c>
      <c r="AW897" s="11">
        <v>1.207327</v>
      </c>
      <c r="AX897" s="11">
        <v>13.096076999999999</v>
      </c>
    </row>
    <row r="898" spans="21:50" x14ac:dyDescent="0.35">
      <c r="U898" s="11" t="s">
        <v>76</v>
      </c>
      <c r="V898" s="11">
        <v>1290</v>
      </c>
      <c r="W898" s="11">
        <v>-14.383488</v>
      </c>
      <c r="X898" s="11">
        <v>-16.426278</v>
      </c>
      <c r="Y898" s="11">
        <v>2.0427900000000001</v>
      </c>
      <c r="Z898" s="18">
        <f t="shared" si="23"/>
        <v>0.14202327001628534</v>
      </c>
      <c r="AA898" s="11">
        <v>14.202325</v>
      </c>
      <c r="AS898" s="11" t="s">
        <v>76</v>
      </c>
      <c r="AT898" s="11">
        <v>889</v>
      </c>
      <c r="AU898" s="11">
        <v>-14.960792</v>
      </c>
      <c r="AV898" s="11">
        <v>-17.249634</v>
      </c>
      <c r="AW898" s="11">
        <v>2.2888419999999998</v>
      </c>
      <c r="AX898" s="11">
        <v>15.298938</v>
      </c>
    </row>
    <row r="899" spans="21:50" x14ac:dyDescent="0.35">
      <c r="U899" s="11" t="s">
        <v>76</v>
      </c>
      <c r="V899" s="11">
        <v>1292</v>
      </c>
      <c r="W899" s="11">
        <v>-12.730677999999999</v>
      </c>
      <c r="X899" s="11">
        <v>-10.491847999999999</v>
      </c>
      <c r="Y899" s="11">
        <v>2.2388300000000001</v>
      </c>
      <c r="Z899" s="18">
        <f t="shared" si="23"/>
        <v>0.17586101855690642</v>
      </c>
      <c r="AA899" s="11">
        <v>17.586099999999998</v>
      </c>
      <c r="AS899" s="11" t="s">
        <v>76</v>
      </c>
      <c r="AT899" s="11">
        <v>890</v>
      </c>
      <c r="AU899" s="11">
        <v>0.43968299999999999</v>
      </c>
      <c r="AV899" s="11">
        <v>4.2864529999999998</v>
      </c>
      <c r="AW899" s="11">
        <v>3.8467699999999998</v>
      </c>
      <c r="AX899" s="11" t="s">
        <v>77</v>
      </c>
    </row>
    <row r="900" spans="21:50" x14ac:dyDescent="0.35">
      <c r="U900" s="11" t="s">
        <v>76</v>
      </c>
      <c r="V900" s="11">
        <v>1293</v>
      </c>
      <c r="W900" s="11">
        <v>-16.119572999999999</v>
      </c>
      <c r="X900" s="11">
        <v>-17.913321</v>
      </c>
      <c r="Y900" s="11">
        <v>1.7937479999999999</v>
      </c>
      <c r="Z900" s="18">
        <f t="shared" si="23"/>
        <v>0.11127763744114065</v>
      </c>
      <c r="AA900" s="11">
        <v>11.127762000000001</v>
      </c>
      <c r="AS900" s="11" t="s">
        <v>83</v>
      </c>
      <c r="AT900" s="11">
        <v>891</v>
      </c>
      <c r="AU900" s="11">
        <v>-7.4775470000000004</v>
      </c>
      <c r="AV900" s="11">
        <v>-11.206061999999999</v>
      </c>
      <c r="AW900" s="11">
        <v>3.7285159999999999</v>
      </c>
      <c r="AX900" s="11">
        <v>49.862820999999997</v>
      </c>
    </row>
    <row r="901" spans="21:50" x14ac:dyDescent="0.35">
      <c r="U901" s="11" t="s">
        <v>76</v>
      </c>
      <c r="V901" s="11">
        <v>1294</v>
      </c>
      <c r="W901" s="11">
        <v>1.5019929999999999</v>
      </c>
      <c r="X901" s="11">
        <v>4.5287439999999997</v>
      </c>
      <c r="Y901" s="11">
        <v>3.026751</v>
      </c>
      <c r="Z901" s="18">
        <f t="shared" si="23"/>
        <v>2.0151565286922111</v>
      </c>
      <c r="AA901" s="11" t="s">
        <v>77</v>
      </c>
      <c r="AS901" s="11" t="s">
        <v>76</v>
      </c>
      <c r="AT901" s="11">
        <v>892</v>
      </c>
      <c r="AU901" s="11">
        <v>-8.9022500000000004</v>
      </c>
      <c r="AV901" s="11">
        <v>-7.9099459999999997</v>
      </c>
      <c r="AW901" s="11">
        <v>0.99230399999999996</v>
      </c>
      <c r="AX901" s="11">
        <v>11.146667000000001</v>
      </c>
    </row>
    <row r="902" spans="21:50" x14ac:dyDescent="0.35">
      <c r="U902" s="11" t="s">
        <v>76</v>
      </c>
      <c r="V902" s="11">
        <v>1296</v>
      </c>
      <c r="W902" s="11">
        <v>5.9529779999999999</v>
      </c>
      <c r="X902" s="11">
        <v>6.3325760000000004</v>
      </c>
      <c r="Y902" s="11">
        <v>0.37959799999999999</v>
      </c>
      <c r="Z902" s="18">
        <f t="shared" si="23"/>
        <v>6.3766068008314497E-2</v>
      </c>
      <c r="AA902" s="11">
        <v>6.3766040000000004</v>
      </c>
      <c r="AS902" s="11" t="s">
        <v>76</v>
      </c>
      <c r="AT902" s="11">
        <v>893</v>
      </c>
      <c r="AU902" s="11">
        <v>3.831029</v>
      </c>
      <c r="AV902" s="11">
        <v>5.7617310000000002</v>
      </c>
      <c r="AW902" s="11">
        <v>1.9307019999999999</v>
      </c>
      <c r="AX902" s="11">
        <v>50.396425000000001</v>
      </c>
    </row>
    <row r="903" spans="21:50" x14ac:dyDescent="0.35">
      <c r="U903" s="11" t="s">
        <v>76</v>
      </c>
      <c r="V903" s="11">
        <v>1298</v>
      </c>
      <c r="W903" s="11">
        <v>12.558573000000001</v>
      </c>
      <c r="X903" s="11">
        <v>13.578967</v>
      </c>
      <c r="Y903" s="11">
        <v>1.020394</v>
      </c>
      <c r="Z903" s="18">
        <f t="shared" si="23"/>
        <v>8.1250791789799687E-2</v>
      </c>
      <c r="AA903" s="11">
        <v>8.1250800000000005</v>
      </c>
      <c r="AS903" s="11" t="s">
        <v>78</v>
      </c>
      <c r="AT903" s="11">
        <v>894</v>
      </c>
      <c r="AU903" s="11">
        <v>-8.9655710000000006</v>
      </c>
      <c r="AV903" s="11">
        <v>-12.80029</v>
      </c>
      <c r="AW903" s="11">
        <v>3.8347180000000001</v>
      </c>
      <c r="AX903" s="11">
        <v>42.771599999999999</v>
      </c>
    </row>
    <row r="904" spans="21:50" x14ac:dyDescent="0.35">
      <c r="U904" s="11" t="s">
        <v>76</v>
      </c>
      <c r="V904" s="11">
        <v>1300</v>
      </c>
      <c r="W904" s="11">
        <v>1.4040509999999999</v>
      </c>
      <c r="X904" s="11">
        <v>0.78354199999999996</v>
      </c>
      <c r="Y904" s="11">
        <v>0.62051000000000001</v>
      </c>
      <c r="Z904" s="18">
        <f t="shared" si="23"/>
        <v>0.44194263598686945</v>
      </c>
      <c r="AA904" s="11">
        <v>44.194214000000002</v>
      </c>
      <c r="AS904" s="11" t="s">
        <v>76</v>
      </c>
      <c r="AT904" s="11">
        <v>895</v>
      </c>
      <c r="AU904" s="11">
        <v>-6.8172969999999999</v>
      </c>
      <c r="AV904" s="11">
        <v>-3.238029</v>
      </c>
      <c r="AW904" s="11">
        <v>3.5792679999999999</v>
      </c>
      <c r="AX904" s="11">
        <v>52.502741999999998</v>
      </c>
    </row>
    <row r="905" spans="21:50" x14ac:dyDescent="0.35">
      <c r="U905" s="11" t="s">
        <v>76</v>
      </c>
      <c r="V905" s="11">
        <v>1302</v>
      </c>
      <c r="W905" s="11">
        <v>-13.003596999999999</v>
      </c>
      <c r="X905" s="11">
        <v>-14.954197000000001</v>
      </c>
      <c r="Y905" s="11">
        <v>1.9505999999999999</v>
      </c>
      <c r="Z905" s="18">
        <f t="shared" ref="Z905:Z968" si="24">ABS(Y905/W905)</f>
        <v>0.15000464871373667</v>
      </c>
      <c r="AA905" s="11">
        <v>15.000468</v>
      </c>
      <c r="AS905" s="11" t="s">
        <v>76</v>
      </c>
      <c r="AT905" s="11">
        <v>896</v>
      </c>
      <c r="AU905" s="11">
        <v>-9.150525</v>
      </c>
      <c r="AV905" s="11">
        <v>-8.4157519999999995</v>
      </c>
      <c r="AW905" s="11">
        <v>0.73477300000000001</v>
      </c>
      <c r="AX905" s="11">
        <v>8.0298490000000005</v>
      </c>
    </row>
    <row r="906" spans="21:50" x14ac:dyDescent="0.35">
      <c r="U906" s="11" t="s">
        <v>76</v>
      </c>
      <c r="V906" s="11">
        <v>1303</v>
      </c>
      <c r="W906" s="11">
        <v>-26.108346000000001</v>
      </c>
      <c r="X906" s="11">
        <v>-24.105986000000001</v>
      </c>
      <c r="Y906" s="11">
        <v>2.0023599999999999</v>
      </c>
      <c r="Z906" s="18">
        <f t="shared" si="24"/>
        <v>7.6694249417408517E-2</v>
      </c>
      <c r="AA906" s="11">
        <v>7.6694259999999996</v>
      </c>
      <c r="AS906" s="11" t="s">
        <v>76</v>
      </c>
      <c r="AT906" s="11">
        <v>897</v>
      </c>
      <c r="AU906" s="11">
        <v>-15.563293</v>
      </c>
      <c r="AV906" s="11">
        <v>-18.080693</v>
      </c>
      <c r="AW906" s="11">
        <v>2.5173999999999999</v>
      </c>
      <c r="AX906" s="11">
        <v>16.175236999999999</v>
      </c>
    </row>
    <row r="907" spans="21:50" x14ac:dyDescent="0.35">
      <c r="U907" s="11" t="s">
        <v>76</v>
      </c>
      <c r="V907" s="11">
        <v>1304</v>
      </c>
      <c r="W907" s="11">
        <v>3.8293520000000001</v>
      </c>
      <c r="X907" s="11">
        <v>6.5806430000000002</v>
      </c>
      <c r="Y907" s="11">
        <v>2.7512910000000002</v>
      </c>
      <c r="Z907" s="18">
        <f t="shared" si="24"/>
        <v>0.71847430061274076</v>
      </c>
      <c r="AA907" s="11">
        <v>71.847432999999995</v>
      </c>
      <c r="AS907" s="11" t="s">
        <v>76</v>
      </c>
      <c r="AT907" s="11">
        <v>898</v>
      </c>
      <c r="AU907" s="11">
        <v>-16.803801</v>
      </c>
      <c r="AV907" s="11">
        <v>-16.104904000000001</v>
      </c>
      <c r="AW907" s="11">
        <v>0.69889699999999999</v>
      </c>
      <c r="AX907" s="11">
        <v>4.1591589999999998</v>
      </c>
    </row>
    <row r="908" spans="21:50" x14ac:dyDescent="0.35">
      <c r="U908" s="11" t="s">
        <v>76</v>
      </c>
      <c r="V908" s="11">
        <v>1305</v>
      </c>
      <c r="W908" s="11">
        <v>16.984902000000002</v>
      </c>
      <c r="X908" s="11">
        <v>14.343073</v>
      </c>
      <c r="Y908" s="11">
        <v>2.641829</v>
      </c>
      <c r="Z908" s="18">
        <f t="shared" si="24"/>
        <v>0.15553984356224132</v>
      </c>
      <c r="AA908" s="11">
        <v>15.553982</v>
      </c>
      <c r="AS908" s="11" t="s">
        <v>78</v>
      </c>
      <c r="AT908" s="11">
        <v>899</v>
      </c>
      <c r="AU908" s="11">
        <v>-8.8777100000000004</v>
      </c>
      <c r="AV908" s="11">
        <v>-9.8099679999999996</v>
      </c>
      <c r="AW908" s="11">
        <v>0.932257</v>
      </c>
      <c r="AX908" s="11">
        <v>10.501101999999999</v>
      </c>
    </row>
    <row r="909" spans="21:50" x14ac:dyDescent="0.35">
      <c r="U909" s="11" t="s">
        <v>76</v>
      </c>
      <c r="V909" s="11">
        <v>1308</v>
      </c>
      <c r="W909" s="11">
        <v>24.702645</v>
      </c>
      <c r="X909" s="11">
        <v>20.137917000000002</v>
      </c>
      <c r="Y909" s="11">
        <v>4.5647279999999997</v>
      </c>
      <c r="Z909" s="18">
        <f t="shared" si="24"/>
        <v>0.18478701369833067</v>
      </c>
      <c r="AA909" s="11">
        <v>18.4787</v>
      </c>
      <c r="AS909" s="11" t="s">
        <v>76</v>
      </c>
      <c r="AT909" s="11">
        <v>900</v>
      </c>
      <c r="AU909" s="11">
        <v>-7.0997050000000002</v>
      </c>
      <c r="AV909" s="11">
        <v>-3.75597</v>
      </c>
      <c r="AW909" s="11">
        <v>3.3437359999999998</v>
      </c>
      <c r="AX909" s="11">
        <v>47.096823000000001</v>
      </c>
    </row>
    <row r="910" spans="21:50" x14ac:dyDescent="0.35">
      <c r="U910" s="11" t="s">
        <v>76</v>
      </c>
      <c r="V910" s="11">
        <v>1309</v>
      </c>
      <c r="W910" s="11">
        <v>-13.668151999999999</v>
      </c>
      <c r="X910" s="11">
        <v>-14.742562</v>
      </c>
      <c r="Y910" s="11">
        <v>1.0744100000000001</v>
      </c>
      <c r="Z910" s="18">
        <f t="shared" si="24"/>
        <v>7.8606822634105927E-2</v>
      </c>
      <c r="AA910" s="11">
        <v>7.8606829999999999</v>
      </c>
      <c r="AS910" s="11" t="s">
        <v>83</v>
      </c>
      <c r="AT910" s="11">
        <v>901</v>
      </c>
      <c r="AU910" s="11">
        <v>-14.427849999999999</v>
      </c>
      <c r="AV910" s="11">
        <v>-15.517927999999999</v>
      </c>
      <c r="AW910" s="11">
        <v>1.0900780000000001</v>
      </c>
      <c r="AX910" s="11">
        <v>7.5553759999999999</v>
      </c>
    </row>
    <row r="911" spans="21:50" x14ac:dyDescent="0.35">
      <c r="U911" s="11" t="s">
        <v>76</v>
      </c>
      <c r="V911" s="11">
        <v>1310</v>
      </c>
      <c r="W911" s="11">
        <v>-8.1100510000000003</v>
      </c>
      <c r="X911" s="11">
        <v>-6.1247319999999998</v>
      </c>
      <c r="Y911" s="11">
        <v>1.9853190000000001</v>
      </c>
      <c r="Z911" s="18">
        <f t="shared" si="24"/>
        <v>0.24479735084279988</v>
      </c>
      <c r="AA911" s="11">
        <v>24.479737</v>
      </c>
      <c r="AS911" s="11" t="s">
        <v>83</v>
      </c>
      <c r="AT911" s="11">
        <v>902</v>
      </c>
      <c r="AU911" s="11">
        <v>-6.2279720000000003</v>
      </c>
      <c r="AV911" s="11">
        <v>-5.4150970000000003</v>
      </c>
      <c r="AW911" s="11">
        <v>0.81287500000000001</v>
      </c>
      <c r="AX911" s="11">
        <v>13.052008000000001</v>
      </c>
    </row>
    <row r="912" spans="21:50" x14ac:dyDescent="0.35">
      <c r="U912" s="11" t="s">
        <v>76</v>
      </c>
      <c r="V912" s="11">
        <v>1311</v>
      </c>
      <c r="W912" s="11">
        <v>-9.9336769999999994</v>
      </c>
      <c r="X912" s="11">
        <v>-6.8424060000000004</v>
      </c>
      <c r="Y912" s="11">
        <v>3.0912700000000002</v>
      </c>
      <c r="Z912" s="18">
        <f t="shared" si="24"/>
        <v>0.31119091148222361</v>
      </c>
      <c r="AA912" s="11">
        <v>31.119092999999999</v>
      </c>
      <c r="AS912" s="11" t="s">
        <v>76</v>
      </c>
      <c r="AT912" s="11">
        <v>903</v>
      </c>
      <c r="AU912" s="11">
        <v>-20.317782999999999</v>
      </c>
      <c r="AV912" s="11">
        <v>-20.775765</v>
      </c>
      <c r="AW912" s="11">
        <v>0.457982</v>
      </c>
      <c r="AX912" s="11">
        <v>2.2540930000000001</v>
      </c>
    </row>
    <row r="913" spans="21:50" x14ac:dyDescent="0.35">
      <c r="U913" s="11" t="s">
        <v>76</v>
      </c>
      <c r="V913" s="11">
        <v>1314</v>
      </c>
      <c r="W913" s="11">
        <v>-18.083649999999999</v>
      </c>
      <c r="X913" s="11">
        <v>-15.195702000000001</v>
      </c>
      <c r="Y913" s="11">
        <v>2.8879480000000002</v>
      </c>
      <c r="Z913" s="18">
        <f t="shared" si="24"/>
        <v>0.15969939696908536</v>
      </c>
      <c r="AA913" s="11">
        <v>15.969942</v>
      </c>
      <c r="AS913" s="11" t="s">
        <v>76</v>
      </c>
      <c r="AT913" s="11">
        <v>904</v>
      </c>
      <c r="AU913" s="11">
        <v>-6.8680719999999997</v>
      </c>
      <c r="AV913" s="11">
        <v>-9.8029130000000002</v>
      </c>
      <c r="AW913" s="11">
        <v>2.934841</v>
      </c>
      <c r="AX913" s="11">
        <v>42.731665</v>
      </c>
    </row>
    <row r="914" spans="21:50" x14ac:dyDescent="0.35">
      <c r="U914" s="11" t="s">
        <v>76</v>
      </c>
      <c r="V914" s="11">
        <v>1315</v>
      </c>
      <c r="W914" s="11">
        <v>-19.656798999999999</v>
      </c>
      <c r="X914" s="11">
        <v>-20.17662</v>
      </c>
      <c r="Y914" s="11">
        <v>0.51982099999999998</v>
      </c>
      <c r="Z914" s="18">
        <f t="shared" si="24"/>
        <v>2.6444844860040537E-2</v>
      </c>
      <c r="AA914" s="11">
        <v>2.6444830000000001</v>
      </c>
      <c r="AS914" s="11" t="s">
        <v>76</v>
      </c>
      <c r="AT914" s="11">
        <v>905</v>
      </c>
      <c r="AU914" s="11">
        <v>16.577241000000001</v>
      </c>
      <c r="AV914" s="11">
        <v>16.791678999999998</v>
      </c>
      <c r="AW914" s="11">
        <v>0.21443799999999999</v>
      </c>
      <c r="AX914" s="11">
        <v>1.2935680000000001</v>
      </c>
    </row>
    <row r="915" spans="21:50" x14ac:dyDescent="0.35">
      <c r="U915" s="11" t="s">
        <v>76</v>
      </c>
      <c r="V915" s="11">
        <v>1317</v>
      </c>
      <c r="W915" s="11">
        <v>15.739401000000001</v>
      </c>
      <c r="X915" s="11">
        <v>15.906480999999999</v>
      </c>
      <c r="Y915" s="11">
        <v>0.16708000000000001</v>
      </c>
      <c r="Z915" s="18">
        <f t="shared" si="24"/>
        <v>1.0615397625360712E-2</v>
      </c>
      <c r="AA915" s="11">
        <v>1.061539</v>
      </c>
      <c r="AS915" s="11" t="s">
        <v>78</v>
      </c>
      <c r="AT915" s="11">
        <v>906</v>
      </c>
      <c r="AU915" s="11">
        <v>22.055074000000001</v>
      </c>
      <c r="AV915" s="11">
        <v>24.553387000000001</v>
      </c>
      <c r="AW915" s="11">
        <v>2.498313</v>
      </c>
      <c r="AX915" s="11">
        <v>11.327609000000001</v>
      </c>
    </row>
    <row r="916" spans="21:50" x14ac:dyDescent="0.35">
      <c r="U916" s="11" t="s">
        <v>76</v>
      </c>
      <c r="V916" s="11">
        <v>1319</v>
      </c>
      <c r="W916" s="11">
        <v>-3.7535249999999998</v>
      </c>
      <c r="X916" s="11">
        <v>-6.7869409999999997</v>
      </c>
      <c r="Y916" s="11">
        <v>3.0334159999999999</v>
      </c>
      <c r="Z916" s="18">
        <f t="shared" si="24"/>
        <v>0.80815127113846319</v>
      </c>
      <c r="AA916" s="11">
        <v>80.815145000000001</v>
      </c>
      <c r="AS916" s="11" t="s">
        <v>76</v>
      </c>
      <c r="AT916" s="11">
        <v>907</v>
      </c>
      <c r="AU916" s="11">
        <v>-18.239215999999999</v>
      </c>
      <c r="AV916" s="11">
        <v>-18.112655</v>
      </c>
      <c r="AW916" s="11">
        <v>0.12656100000000001</v>
      </c>
      <c r="AX916" s="11">
        <v>0.69389599999999996</v>
      </c>
    </row>
    <row r="917" spans="21:50" x14ac:dyDescent="0.35">
      <c r="U917" s="11" t="s">
        <v>76</v>
      </c>
      <c r="V917" s="11">
        <v>1320</v>
      </c>
      <c r="W917" s="11">
        <v>-18.013950999999999</v>
      </c>
      <c r="X917" s="11">
        <v>-14.875521000000001</v>
      </c>
      <c r="Y917" s="11">
        <v>3.1384300000000001</v>
      </c>
      <c r="Z917" s="18">
        <f t="shared" si="24"/>
        <v>0.17422219034569375</v>
      </c>
      <c r="AA917" s="11">
        <v>17.422218000000001</v>
      </c>
      <c r="AS917" s="11" t="s">
        <v>76</v>
      </c>
      <c r="AT917" s="11">
        <v>908</v>
      </c>
      <c r="AU917" s="11">
        <v>-24.307653999999999</v>
      </c>
      <c r="AV917" s="11">
        <v>-20.462157999999999</v>
      </c>
      <c r="AW917" s="11">
        <v>3.8454959999999998</v>
      </c>
      <c r="AX917" s="11">
        <v>15.820104000000001</v>
      </c>
    </row>
    <row r="918" spans="21:50" x14ac:dyDescent="0.35">
      <c r="U918" s="11" t="s">
        <v>76</v>
      </c>
      <c r="V918" s="11">
        <v>1321</v>
      </c>
      <c r="W918" s="11">
        <v>-5.0065949999999999</v>
      </c>
      <c r="X918" s="11">
        <v>-3.3380390000000002</v>
      </c>
      <c r="Y918" s="11">
        <v>1.6685559999999999</v>
      </c>
      <c r="Z918" s="18">
        <f t="shared" si="24"/>
        <v>0.33327161474015771</v>
      </c>
      <c r="AA918" s="11">
        <v>33.327157999999997</v>
      </c>
      <c r="AS918" s="11" t="s">
        <v>76</v>
      </c>
      <c r="AT918" s="11">
        <v>909</v>
      </c>
      <c r="AU918" s="11">
        <v>-21.902661999999999</v>
      </c>
      <c r="AV918" s="11">
        <v>-20.816106999999999</v>
      </c>
      <c r="AW918" s="11">
        <v>1.0865549999999999</v>
      </c>
      <c r="AX918" s="11">
        <v>4.960833</v>
      </c>
    </row>
    <row r="919" spans="21:50" x14ac:dyDescent="0.35">
      <c r="U919" s="11" t="s">
        <v>76</v>
      </c>
      <c r="V919" s="11">
        <v>1323</v>
      </c>
      <c r="W919" s="11">
        <v>-8.7702849999999994</v>
      </c>
      <c r="X919" s="11">
        <v>-7.8171840000000001</v>
      </c>
      <c r="Y919" s="11">
        <v>0.95310099999999998</v>
      </c>
      <c r="Z919" s="18">
        <f t="shared" si="24"/>
        <v>0.10867389144138417</v>
      </c>
      <c r="AA919" s="11">
        <v>10.867391</v>
      </c>
      <c r="AS919" s="11" t="s">
        <v>83</v>
      </c>
      <c r="AT919" s="11">
        <v>910</v>
      </c>
      <c r="AU919" s="11">
        <v>-2.5028959999999998</v>
      </c>
      <c r="AV919" s="11">
        <v>-5.5977800000000002</v>
      </c>
      <c r="AW919" s="11">
        <v>3.094884</v>
      </c>
      <c r="AX919" s="11" t="s">
        <v>77</v>
      </c>
    </row>
    <row r="920" spans="21:50" x14ac:dyDescent="0.35">
      <c r="U920" s="11" t="s">
        <v>76</v>
      </c>
      <c r="V920" s="11">
        <v>1324</v>
      </c>
      <c r="W920" s="11">
        <v>-5.1396930000000003</v>
      </c>
      <c r="X920" s="11">
        <v>-4.0788140000000004</v>
      </c>
      <c r="Y920" s="11">
        <v>1.0608789999999999</v>
      </c>
      <c r="Z920" s="18">
        <f t="shared" si="24"/>
        <v>0.20640902092790364</v>
      </c>
      <c r="AA920" s="11">
        <v>20.640896999999999</v>
      </c>
      <c r="AS920" s="11" t="s">
        <v>76</v>
      </c>
      <c r="AT920" s="11">
        <v>911</v>
      </c>
      <c r="AU920" s="11">
        <v>-0.66161899999999996</v>
      </c>
      <c r="AV920" s="11">
        <v>-0.40984100000000001</v>
      </c>
      <c r="AW920" s="11">
        <v>0.251778</v>
      </c>
      <c r="AX920" s="11">
        <v>38.054788000000002</v>
      </c>
    </row>
    <row r="921" spans="21:50" x14ac:dyDescent="0.35">
      <c r="U921" s="11" t="s">
        <v>76</v>
      </c>
      <c r="V921" s="11">
        <v>1325</v>
      </c>
      <c r="W921" s="11">
        <v>-0.34906900000000002</v>
      </c>
      <c r="X921" s="11">
        <v>-0.23444300000000001</v>
      </c>
      <c r="Y921" s="11">
        <v>0.11462600000000001</v>
      </c>
      <c r="Z921" s="18">
        <f t="shared" si="24"/>
        <v>0.32837633820247575</v>
      </c>
      <c r="AA921" s="11">
        <v>32.837665999999999</v>
      </c>
      <c r="AS921" s="11" t="s">
        <v>76</v>
      </c>
      <c r="AT921" s="11">
        <v>912</v>
      </c>
      <c r="AU921" s="11">
        <v>10.918227999999999</v>
      </c>
      <c r="AV921" s="11">
        <v>12.344101</v>
      </c>
      <c r="AW921" s="11">
        <v>1.4258729999999999</v>
      </c>
      <c r="AX921" s="11">
        <v>13.059564999999999</v>
      </c>
    </row>
    <row r="922" spans="21:50" x14ac:dyDescent="0.35">
      <c r="U922" s="11" t="s">
        <v>76</v>
      </c>
      <c r="V922" s="11">
        <v>1326</v>
      </c>
      <c r="W922" s="11">
        <v>-15.016733</v>
      </c>
      <c r="X922" s="11">
        <v>-17.990599</v>
      </c>
      <c r="Y922" s="11">
        <v>2.9738660000000001</v>
      </c>
      <c r="Z922" s="18">
        <f t="shared" si="24"/>
        <v>0.1980368166631184</v>
      </c>
      <c r="AA922" s="11">
        <v>19.803681000000001</v>
      </c>
      <c r="AS922" s="11" t="s">
        <v>78</v>
      </c>
      <c r="AT922" s="11">
        <v>913</v>
      </c>
      <c r="AU922" s="11">
        <v>-6.0412489999999996</v>
      </c>
      <c r="AV922" s="11">
        <v>-7.7328989999999997</v>
      </c>
      <c r="AW922" s="11">
        <v>1.6916500000000001</v>
      </c>
      <c r="AX922" s="11">
        <v>28.001660999999999</v>
      </c>
    </row>
    <row r="923" spans="21:50" x14ac:dyDescent="0.35">
      <c r="U923" s="11" t="s">
        <v>76</v>
      </c>
      <c r="V923" s="11">
        <v>1328</v>
      </c>
      <c r="W923" s="11">
        <v>14.300799</v>
      </c>
      <c r="X923" s="11">
        <v>19.126927999999999</v>
      </c>
      <c r="Y923" s="11">
        <v>4.8261289999999999</v>
      </c>
      <c r="Z923" s="18">
        <f t="shared" si="24"/>
        <v>0.33747268247039902</v>
      </c>
      <c r="AA923" s="11">
        <v>33.747266000000003</v>
      </c>
      <c r="AS923" s="11" t="s">
        <v>76</v>
      </c>
      <c r="AT923" s="11">
        <v>914</v>
      </c>
      <c r="AU923" s="11">
        <v>-4.6714270000000004</v>
      </c>
      <c r="AV923" s="11">
        <v>-1.3008459999999999</v>
      </c>
      <c r="AW923" s="11">
        <v>3.370581</v>
      </c>
      <c r="AX923" s="11">
        <v>72.153131999999999</v>
      </c>
    </row>
    <row r="924" spans="21:50" x14ac:dyDescent="0.35">
      <c r="U924" s="11" t="s">
        <v>76</v>
      </c>
      <c r="V924" s="11">
        <v>1329</v>
      </c>
      <c r="W924" s="11">
        <v>4.7412679999999998</v>
      </c>
      <c r="X924" s="11">
        <v>5.8499020000000002</v>
      </c>
      <c r="Y924" s="11">
        <v>1.108635</v>
      </c>
      <c r="Z924" s="18">
        <f t="shared" si="24"/>
        <v>0.23382668940038825</v>
      </c>
      <c r="AA924" s="11">
        <v>23.382669</v>
      </c>
      <c r="AS924" s="11" t="s">
        <v>76</v>
      </c>
      <c r="AT924" s="11">
        <v>915</v>
      </c>
      <c r="AU924" s="11">
        <v>-0.74564200000000003</v>
      </c>
      <c r="AV924" s="11">
        <v>0.63989200000000002</v>
      </c>
      <c r="AW924" s="11">
        <v>1.385535</v>
      </c>
      <c r="AX924" s="11" t="s">
        <v>77</v>
      </c>
    </row>
    <row r="925" spans="21:50" x14ac:dyDescent="0.35">
      <c r="U925" s="11" t="s">
        <v>76</v>
      </c>
      <c r="V925" s="11">
        <v>1330</v>
      </c>
      <c r="W925" s="11">
        <v>-4.6138789999999998</v>
      </c>
      <c r="X925" s="11">
        <v>-7.3768289999999999</v>
      </c>
      <c r="Y925" s="11">
        <v>2.76295</v>
      </c>
      <c r="Z925" s="18">
        <f t="shared" si="24"/>
        <v>0.59883451646651331</v>
      </c>
      <c r="AA925" s="11">
        <v>59.883457</v>
      </c>
      <c r="AS925" s="11" t="s">
        <v>76</v>
      </c>
      <c r="AT925" s="11">
        <v>916</v>
      </c>
      <c r="AU925" s="11">
        <v>-3.9477340000000001</v>
      </c>
      <c r="AV925" s="11">
        <v>-6.3835920000000002</v>
      </c>
      <c r="AW925" s="11">
        <v>2.4358580000000001</v>
      </c>
      <c r="AX925" s="11">
        <v>61.702677000000001</v>
      </c>
    </row>
    <row r="926" spans="21:50" x14ac:dyDescent="0.35">
      <c r="U926" s="11" t="s">
        <v>76</v>
      </c>
      <c r="V926" s="11">
        <v>1331</v>
      </c>
      <c r="W926" s="11">
        <v>2.0413670000000002</v>
      </c>
      <c r="X926" s="11">
        <v>1.807396</v>
      </c>
      <c r="Y926" s="11">
        <v>0.23397100000000001</v>
      </c>
      <c r="Z926" s="18">
        <f t="shared" si="24"/>
        <v>0.11461486347138951</v>
      </c>
      <c r="AA926" s="11">
        <v>11.461486000000001</v>
      </c>
      <c r="AS926" s="11" t="s">
        <v>76</v>
      </c>
      <c r="AT926" s="11">
        <v>917</v>
      </c>
      <c r="AU926" s="11">
        <v>31.329253999999999</v>
      </c>
      <c r="AV926" s="11">
        <v>32.594653999999998</v>
      </c>
      <c r="AW926" s="11">
        <v>1.2654000000000001</v>
      </c>
      <c r="AX926" s="11">
        <v>4.0390350000000002</v>
      </c>
    </row>
    <row r="927" spans="21:50" x14ac:dyDescent="0.35">
      <c r="U927" s="11" t="s">
        <v>76</v>
      </c>
      <c r="V927" s="11">
        <v>1332</v>
      </c>
      <c r="W927" s="11">
        <v>-10.556689</v>
      </c>
      <c r="X927" s="11">
        <v>-10.493103</v>
      </c>
      <c r="Y927" s="11">
        <v>6.3586000000000004E-2</v>
      </c>
      <c r="Z927" s="18">
        <f t="shared" si="24"/>
        <v>6.0232900675581142E-3</v>
      </c>
      <c r="AA927" s="11">
        <v>0.602325</v>
      </c>
      <c r="AS927" s="11" t="s">
        <v>76</v>
      </c>
      <c r="AT927" s="11">
        <v>918</v>
      </c>
      <c r="AU927" s="11">
        <v>13.316681000000001</v>
      </c>
      <c r="AV927" s="11">
        <v>15.783645</v>
      </c>
      <c r="AW927" s="11">
        <v>2.4669639999999999</v>
      </c>
      <c r="AX927" s="11">
        <v>18.525366000000002</v>
      </c>
    </row>
    <row r="928" spans="21:50" x14ac:dyDescent="0.35">
      <c r="U928" s="11" t="s">
        <v>76</v>
      </c>
      <c r="V928" s="11">
        <v>1336</v>
      </c>
      <c r="W928" s="11">
        <v>32.170324999999998</v>
      </c>
      <c r="X928" s="11">
        <v>36.000402999999999</v>
      </c>
      <c r="Y928" s="11">
        <v>3.8300779999999999</v>
      </c>
      <c r="Z928" s="18">
        <f t="shared" si="24"/>
        <v>0.11905624204915555</v>
      </c>
      <c r="AA928" s="11">
        <v>11.905623</v>
      </c>
      <c r="AS928" s="11" t="s">
        <v>83</v>
      </c>
      <c r="AT928" s="11">
        <v>919</v>
      </c>
      <c r="AU928" s="11">
        <v>4.0798889999999997</v>
      </c>
      <c r="AV928" s="11">
        <v>6.187608</v>
      </c>
      <c r="AW928" s="11">
        <v>2.1077180000000002</v>
      </c>
      <c r="AX928" s="11">
        <v>51.661155000000001</v>
      </c>
    </row>
    <row r="929" spans="21:50" x14ac:dyDescent="0.35">
      <c r="U929" s="11" t="s">
        <v>76</v>
      </c>
      <c r="V929" s="11">
        <v>1337</v>
      </c>
      <c r="W929" s="11">
        <v>-16.191589</v>
      </c>
      <c r="X929" s="11">
        <v>-17.904606999999999</v>
      </c>
      <c r="Y929" s="11">
        <v>1.7130179999999999</v>
      </c>
      <c r="Z929" s="18">
        <f t="shared" si="24"/>
        <v>0.10579678127946553</v>
      </c>
      <c r="AA929" s="11">
        <v>10.579675999999999</v>
      </c>
      <c r="AS929" s="11" t="s">
        <v>83</v>
      </c>
      <c r="AT929" s="11">
        <v>920</v>
      </c>
      <c r="AU929" s="11">
        <v>15.589166000000001</v>
      </c>
      <c r="AV929" s="11">
        <v>15.35613</v>
      </c>
      <c r="AW929" s="11">
        <v>0.23303599999999999</v>
      </c>
      <c r="AX929" s="11">
        <v>1.494861</v>
      </c>
    </row>
    <row r="930" spans="21:50" x14ac:dyDescent="0.35">
      <c r="U930" s="11" t="s">
        <v>76</v>
      </c>
      <c r="V930" s="11">
        <v>1339</v>
      </c>
      <c r="W930" s="11">
        <v>-9.1443259999999995</v>
      </c>
      <c r="X930" s="11">
        <v>-9.7496279999999995</v>
      </c>
      <c r="Y930" s="11">
        <v>0.60530200000000001</v>
      </c>
      <c r="Z930" s="18">
        <f t="shared" si="24"/>
        <v>6.6194271726532944E-2</v>
      </c>
      <c r="AA930" s="11">
        <v>6.6194240000000004</v>
      </c>
      <c r="AS930" s="11" t="s">
        <v>78</v>
      </c>
      <c r="AT930" s="11">
        <v>921</v>
      </c>
      <c r="AU930" s="11">
        <v>-4.6801430000000002</v>
      </c>
      <c r="AV930" s="11">
        <v>-3.9906220000000001</v>
      </c>
      <c r="AW930" s="11">
        <v>0.68952100000000005</v>
      </c>
      <c r="AX930" s="11">
        <v>14.732913999999999</v>
      </c>
    </row>
    <row r="931" spans="21:50" x14ac:dyDescent="0.35">
      <c r="U931" s="11" t="s">
        <v>76</v>
      </c>
      <c r="V931" s="11">
        <v>1340</v>
      </c>
      <c r="W931" s="11">
        <v>-15.874499999999999</v>
      </c>
      <c r="X931" s="11">
        <v>-15.092110999999999</v>
      </c>
      <c r="Y931" s="11">
        <v>0.782389</v>
      </c>
      <c r="Z931" s="18">
        <f t="shared" si="24"/>
        <v>4.9285898768465147E-2</v>
      </c>
      <c r="AA931" s="11">
        <v>4.9285880000000004</v>
      </c>
      <c r="AS931" s="11" t="s">
        <v>76</v>
      </c>
      <c r="AT931" s="11">
        <v>922</v>
      </c>
      <c r="AU931" s="11">
        <v>-23.082205999999999</v>
      </c>
      <c r="AV931" s="11">
        <v>-20.820709999999998</v>
      </c>
      <c r="AW931" s="11">
        <v>2.2614960000000002</v>
      </c>
      <c r="AX931" s="11">
        <v>9.7975720000000006</v>
      </c>
    </row>
    <row r="932" spans="21:50" x14ac:dyDescent="0.35">
      <c r="U932" s="11" t="s">
        <v>76</v>
      </c>
      <c r="V932" s="11">
        <v>1342</v>
      </c>
      <c r="W932" s="11">
        <v>-26.515508000000001</v>
      </c>
      <c r="X932" s="11">
        <v>-23.331019000000001</v>
      </c>
      <c r="Y932" s="11">
        <v>3.1844890000000001</v>
      </c>
      <c r="Z932" s="18">
        <f t="shared" si="24"/>
        <v>0.12009911331889248</v>
      </c>
      <c r="AA932" s="11">
        <v>12.009911000000001</v>
      </c>
      <c r="AS932" s="11" t="s">
        <v>76</v>
      </c>
      <c r="AT932" s="11">
        <v>923</v>
      </c>
      <c r="AU932" s="11">
        <v>-1.691119</v>
      </c>
      <c r="AV932" s="11">
        <v>-3.7906080000000002</v>
      </c>
      <c r="AW932" s="11">
        <v>2.0994890000000002</v>
      </c>
      <c r="AX932" s="11" t="s">
        <v>77</v>
      </c>
    </row>
    <row r="933" spans="21:50" x14ac:dyDescent="0.35">
      <c r="U933" s="11" t="s">
        <v>76</v>
      </c>
      <c r="V933" s="11">
        <v>1344</v>
      </c>
      <c r="W933" s="11">
        <v>-19.204602999999999</v>
      </c>
      <c r="X933" s="11">
        <v>-20.387537999999999</v>
      </c>
      <c r="Y933" s="11">
        <v>1.1829350000000001</v>
      </c>
      <c r="Z933" s="18">
        <f t="shared" si="24"/>
        <v>6.15964308140085E-2</v>
      </c>
      <c r="AA933" s="11">
        <v>6.1596450000000003</v>
      </c>
      <c r="AS933" s="11" t="s">
        <v>78</v>
      </c>
      <c r="AT933" s="11">
        <v>924</v>
      </c>
      <c r="AU933" s="11">
        <v>26.638171</v>
      </c>
      <c r="AV933" s="11">
        <v>24.687844999999999</v>
      </c>
      <c r="AW933" s="11">
        <v>1.950326</v>
      </c>
      <c r="AX933" s="11">
        <v>7.3215440000000003</v>
      </c>
    </row>
    <row r="934" spans="21:50" x14ac:dyDescent="0.35">
      <c r="U934" s="11" t="s">
        <v>76</v>
      </c>
      <c r="V934" s="11">
        <v>1345</v>
      </c>
      <c r="W934" s="11">
        <v>-19.456046000000001</v>
      </c>
      <c r="X934" s="11">
        <v>-20.634035000000001</v>
      </c>
      <c r="Y934" s="11">
        <v>1.177989</v>
      </c>
      <c r="Z934" s="18">
        <f t="shared" si="24"/>
        <v>6.0546166471851473E-2</v>
      </c>
      <c r="AA934" s="11">
        <v>6.0546150000000001</v>
      </c>
      <c r="AS934" s="11" t="s">
        <v>76</v>
      </c>
      <c r="AT934" s="11">
        <v>925</v>
      </c>
      <c r="AU934" s="11">
        <v>-17.212962000000001</v>
      </c>
      <c r="AV934" s="11">
        <v>-18.698077000000001</v>
      </c>
      <c r="AW934" s="11">
        <v>1.485115</v>
      </c>
      <c r="AX934" s="11">
        <v>8.6278860000000002</v>
      </c>
    </row>
    <row r="935" spans="21:50" x14ac:dyDescent="0.35">
      <c r="U935" s="11" t="s">
        <v>76</v>
      </c>
      <c r="V935" s="11">
        <v>1347</v>
      </c>
      <c r="W935" s="11">
        <v>0.85675599999999996</v>
      </c>
      <c r="X935" s="11">
        <v>1.5542229999999999</v>
      </c>
      <c r="Y935" s="11">
        <v>0.69746699999999995</v>
      </c>
      <c r="Z935" s="18">
        <f t="shared" si="24"/>
        <v>0.81407892095299006</v>
      </c>
      <c r="AA935" s="11">
        <v>81.407842000000002</v>
      </c>
      <c r="AS935" s="11" t="s">
        <v>83</v>
      </c>
      <c r="AT935" s="11">
        <v>926</v>
      </c>
      <c r="AU935" s="11">
        <v>-0.80939300000000003</v>
      </c>
      <c r="AV935" s="11">
        <v>0.371971</v>
      </c>
      <c r="AW935" s="11">
        <v>1.1813640000000001</v>
      </c>
      <c r="AX935" s="11" t="s">
        <v>77</v>
      </c>
    </row>
    <row r="936" spans="21:50" x14ac:dyDescent="0.35">
      <c r="U936" s="11" t="s">
        <v>76</v>
      </c>
      <c r="V936" s="11">
        <v>1348</v>
      </c>
      <c r="W936" s="11">
        <v>-6.824808</v>
      </c>
      <c r="X936" s="11">
        <v>-7.4446389999999996</v>
      </c>
      <c r="Y936" s="11">
        <v>0.61983100000000002</v>
      </c>
      <c r="Z936" s="18">
        <f t="shared" si="24"/>
        <v>9.0820283881978811E-2</v>
      </c>
      <c r="AA936" s="11">
        <v>9.0820290000000004</v>
      </c>
      <c r="AS936" s="11" t="s">
        <v>76</v>
      </c>
      <c r="AT936" s="11">
        <v>927</v>
      </c>
      <c r="AU936" s="11">
        <v>30.636996</v>
      </c>
      <c r="AV936" s="11">
        <v>35.181516999999999</v>
      </c>
      <c r="AW936" s="11">
        <v>4.5445209999999996</v>
      </c>
      <c r="AX936" s="11">
        <v>14.833442</v>
      </c>
    </row>
    <row r="937" spans="21:50" x14ac:dyDescent="0.35">
      <c r="U937" s="11" t="s">
        <v>76</v>
      </c>
      <c r="V937" s="11">
        <v>1349</v>
      </c>
      <c r="W937" s="11">
        <v>-14.376818999999999</v>
      </c>
      <c r="X937" s="11">
        <v>-13.828143000000001</v>
      </c>
      <c r="Y937" s="11">
        <v>0.54867600000000005</v>
      </c>
      <c r="Z937" s="18">
        <f t="shared" si="24"/>
        <v>3.8163935986117656E-2</v>
      </c>
      <c r="AA937" s="11">
        <v>3.816392</v>
      </c>
      <c r="AS937" s="11" t="s">
        <v>76</v>
      </c>
      <c r="AT937" s="11">
        <v>928</v>
      </c>
      <c r="AU937" s="11">
        <v>-8.1890649999999994</v>
      </c>
      <c r="AV937" s="11">
        <v>-2.6649500000000002</v>
      </c>
      <c r="AW937" s="11">
        <v>5.524114</v>
      </c>
      <c r="AX937" s="11">
        <v>67.457205999999999</v>
      </c>
    </row>
    <row r="938" spans="21:50" x14ac:dyDescent="0.35">
      <c r="U938" s="11" t="s">
        <v>76</v>
      </c>
      <c r="V938" s="11">
        <v>1350</v>
      </c>
      <c r="W938" s="11">
        <v>-23.243677000000002</v>
      </c>
      <c r="X938" s="11">
        <v>-22.832287000000001</v>
      </c>
      <c r="Y938" s="11">
        <v>0.41138999999999998</v>
      </c>
      <c r="Z938" s="18">
        <f t="shared" si="24"/>
        <v>1.7699006917020914E-2</v>
      </c>
      <c r="AA938" s="11">
        <v>1.7699020000000001</v>
      </c>
      <c r="AS938" s="11" t="s">
        <v>76</v>
      </c>
      <c r="AT938" s="11">
        <v>929</v>
      </c>
      <c r="AU938" s="11">
        <v>-20.870856</v>
      </c>
      <c r="AV938" s="11">
        <v>-16.880713</v>
      </c>
      <c r="AW938" s="11">
        <v>3.9901430000000002</v>
      </c>
      <c r="AX938" s="11">
        <v>19.118251999999998</v>
      </c>
    </row>
    <row r="939" spans="21:50" x14ac:dyDescent="0.35">
      <c r="U939" s="11" t="s">
        <v>76</v>
      </c>
      <c r="V939" s="11">
        <v>1353</v>
      </c>
      <c r="W939" s="11">
        <v>-25.701060999999999</v>
      </c>
      <c r="X939" s="11">
        <v>-23.880956000000001</v>
      </c>
      <c r="Y939" s="11">
        <v>1.8201050000000001</v>
      </c>
      <c r="Z939" s="18">
        <f t="shared" si="24"/>
        <v>7.0818282560397031E-2</v>
      </c>
      <c r="AA939" s="11">
        <v>7.0818279999999998</v>
      </c>
      <c r="AS939" s="11" t="s">
        <v>78</v>
      </c>
      <c r="AT939" s="11">
        <v>930</v>
      </c>
      <c r="AU939" s="11">
        <v>-6.8420639999999997</v>
      </c>
      <c r="AV939" s="11">
        <v>-15.338918</v>
      </c>
      <c r="AW939" s="11">
        <v>8.4968540000000008</v>
      </c>
      <c r="AX939" s="11" t="s">
        <v>77</v>
      </c>
    </row>
    <row r="940" spans="21:50" x14ac:dyDescent="0.35">
      <c r="U940" s="11" t="s">
        <v>76</v>
      </c>
      <c r="V940" s="11">
        <v>1354</v>
      </c>
      <c r="W940" s="11">
        <v>37.911704999999998</v>
      </c>
      <c r="X940" s="11">
        <v>34.623078999999997</v>
      </c>
      <c r="Y940" s="11">
        <v>3.2886259999999998</v>
      </c>
      <c r="Z940" s="18">
        <f t="shared" si="24"/>
        <v>8.6744344523676797E-2</v>
      </c>
      <c r="AA940" s="11">
        <v>8.6744339999999998</v>
      </c>
      <c r="AS940" s="11" t="s">
        <v>76</v>
      </c>
      <c r="AT940" s="11">
        <v>931</v>
      </c>
      <c r="AU940" s="11">
        <v>13.633937</v>
      </c>
      <c r="AV940" s="11">
        <v>14.578992</v>
      </c>
      <c r="AW940" s="11">
        <v>0.94505499999999998</v>
      </c>
      <c r="AX940" s="11">
        <v>6.9316360000000001</v>
      </c>
    </row>
    <row r="941" spans="21:50" x14ac:dyDescent="0.35">
      <c r="U941" s="11" t="s">
        <v>76</v>
      </c>
      <c r="V941" s="11">
        <v>1355</v>
      </c>
      <c r="W941" s="11">
        <v>-10.364585</v>
      </c>
      <c r="X941" s="11">
        <v>-13.365990999999999</v>
      </c>
      <c r="Y941" s="11">
        <v>3.0014059999999998</v>
      </c>
      <c r="Z941" s="18">
        <f t="shared" si="24"/>
        <v>0.28958284388617583</v>
      </c>
      <c r="AA941" s="11">
        <v>28.958282000000001</v>
      </c>
      <c r="AS941" s="11" t="s">
        <v>76</v>
      </c>
      <c r="AT941" s="11">
        <v>932</v>
      </c>
      <c r="AU941" s="11">
        <v>-11.842280000000001</v>
      </c>
      <c r="AV941" s="11">
        <v>-11.069049</v>
      </c>
      <c r="AW941" s="11">
        <v>0.773231</v>
      </c>
      <c r="AX941" s="11">
        <v>6.5294119999999998</v>
      </c>
    </row>
    <row r="942" spans="21:50" x14ac:dyDescent="0.35">
      <c r="U942" s="11" t="s">
        <v>76</v>
      </c>
      <c r="V942" s="11">
        <v>1356</v>
      </c>
      <c r="W942" s="11">
        <v>-11.321251999999999</v>
      </c>
      <c r="X942" s="11">
        <v>-4.4958460000000002</v>
      </c>
      <c r="Y942" s="11">
        <v>6.8254060000000001</v>
      </c>
      <c r="Z942" s="18">
        <f t="shared" si="24"/>
        <v>0.60288438063210681</v>
      </c>
      <c r="AA942" s="11">
        <v>60.288438999999997</v>
      </c>
      <c r="AS942" s="11" t="s">
        <v>78</v>
      </c>
      <c r="AT942" s="11">
        <v>933</v>
      </c>
      <c r="AU942" s="11">
        <v>9.0118880000000008</v>
      </c>
      <c r="AV942" s="11">
        <v>6.1740909999999998</v>
      </c>
      <c r="AW942" s="11">
        <v>2.8377970000000001</v>
      </c>
      <c r="AX942" s="11">
        <v>31.489487</v>
      </c>
    </row>
    <row r="943" spans="21:50" x14ac:dyDescent="0.35">
      <c r="U943" s="11" t="s">
        <v>76</v>
      </c>
      <c r="V943" s="11">
        <v>1358</v>
      </c>
      <c r="W943" s="11">
        <v>-3.326749</v>
      </c>
      <c r="X943" s="11">
        <v>1.6116140000000001</v>
      </c>
      <c r="Y943" s="11">
        <v>4.9383629999999998</v>
      </c>
      <c r="Z943" s="18">
        <f t="shared" si="24"/>
        <v>1.4844411165374964</v>
      </c>
      <c r="AA943" s="11" t="s">
        <v>77</v>
      </c>
      <c r="AS943" s="11" t="s">
        <v>83</v>
      </c>
      <c r="AT943" s="11">
        <v>934</v>
      </c>
      <c r="AU943" s="11">
        <v>-12.08924</v>
      </c>
      <c r="AV943" s="11">
        <v>-16.138372</v>
      </c>
      <c r="AW943" s="11">
        <v>4.0491320000000002</v>
      </c>
      <c r="AX943" s="11">
        <v>33.493682</v>
      </c>
    </row>
    <row r="944" spans="21:50" x14ac:dyDescent="0.35">
      <c r="U944" s="11" t="s">
        <v>76</v>
      </c>
      <c r="V944" s="11">
        <v>1359</v>
      </c>
      <c r="W944" s="11">
        <v>-15.007154999999999</v>
      </c>
      <c r="X944" s="11">
        <v>-14.819518</v>
      </c>
      <c r="Y944" s="11">
        <v>0.187637</v>
      </c>
      <c r="Z944" s="18">
        <f t="shared" si="24"/>
        <v>1.2503169321566946E-2</v>
      </c>
      <c r="AA944" s="11">
        <v>1.2503139999999999</v>
      </c>
      <c r="AS944" s="11" t="s">
        <v>76</v>
      </c>
      <c r="AT944" s="11">
        <v>935</v>
      </c>
      <c r="AU944" s="11">
        <v>-2.4412219999999998</v>
      </c>
      <c r="AV944" s="11">
        <v>0.66178700000000001</v>
      </c>
      <c r="AW944" s="11">
        <v>3.1030090000000001</v>
      </c>
      <c r="AX944" s="11" t="s">
        <v>77</v>
      </c>
    </row>
    <row r="945" spans="21:50" x14ac:dyDescent="0.35">
      <c r="U945" s="11" t="s">
        <v>76</v>
      </c>
      <c r="V945" s="11">
        <v>1360</v>
      </c>
      <c r="W945" s="11">
        <v>-3.1510400000000001</v>
      </c>
      <c r="X945" s="11">
        <v>-3.1642899999999998</v>
      </c>
      <c r="Y945" s="11">
        <v>1.325E-2</v>
      </c>
      <c r="Z945" s="18">
        <f t="shared" si="24"/>
        <v>4.2049609017975019E-3</v>
      </c>
      <c r="AA945" s="11">
        <v>0.42048999999999997</v>
      </c>
      <c r="AS945" s="11" t="s">
        <v>76</v>
      </c>
      <c r="AT945" s="11">
        <v>936</v>
      </c>
      <c r="AU945" s="11">
        <v>-17.339645000000001</v>
      </c>
      <c r="AV945" s="11">
        <v>-20.510352000000001</v>
      </c>
      <c r="AW945" s="11">
        <v>3.1707070000000002</v>
      </c>
      <c r="AX945" s="11">
        <v>18.285883999999999</v>
      </c>
    </row>
    <row r="946" spans="21:50" x14ac:dyDescent="0.35">
      <c r="U946" s="11" t="s">
        <v>76</v>
      </c>
      <c r="V946" s="11">
        <v>1362</v>
      </c>
      <c r="W946" s="11">
        <v>3.9972000000000001E-2</v>
      </c>
      <c r="X946" s="11">
        <v>-0.82167000000000001</v>
      </c>
      <c r="Y946" s="11">
        <v>0.86164200000000002</v>
      </c>
      <c r="Z946" s="18">
        <f t="shared" si="24"/>
        <v>21.556139297508256</v>
      </c>
      <c r="AA946" s="11" t="s">
        <v>77</v>
      </c>
      <c r="AS946" s="11" t="s">
        <v>76</v>
      </c>
      <c r="AT946" s="11">
        <v>937</v>
      </c>
      <c r="AU946" s="11">
        <v>14.384328999999999</v>
      </c>
      <c r="AV946" s="11">
        <v>13.876128</v>
      </c>
      <c r="AW946" s="11">
        <v>0.50820100000000001</v>
      </c>
      <c r="AX946" s="11">
        <v>3.5330189999999999</v>
      </c>
    </row>
    <row r="947" spans="21:50" x14ac:dyDescent="0.35">
      <c r="U947" s="11" t="s">
        <v>76</v>
      </c>
      <c r="V947" s="11">
        <v>1364</v>
      </c>
      <c r="W947" s="11">
        <v>-25.319174</v>
      </c>
      <c r="X947" s="11">
        <v>-22.304766999999998</v>
      </c>
      <c r="Y947" s="11">
        <v>3.0144069999999998</v>
      </c>
      <c r="Z947" s="18">
        <f t="shared" si="24"/>
        <v>0.11905629306864433</v>
      </c>
      <c r="AA947" s="11">
        <v>11.90563</v>
      </c>
      <c r="AS947" s="11" t="s">
        <v>76</v>
      </c>
      <c r="AT947" s="11">
        <v>938</v>
      </c>
      <c r="AU947" s="11">
        <v>15.276172000000001</v>
      </c>
      <c r="AV947" s="11">
        <v>13.850364000000001</v>
      </c>
      <c r="AW947" s="11">
        <v>1.425808</v>
      </c>
      <c r="AX947" s="11">
        <v>9.3335410000000003</v>
      </c>
    </row>
    <row r="948" spans="21:50" x14ac:dyDescent="0.35">
      <c r="U948" s="11" t="s">
        <v>76</v>
      </c>
      <c r="V948" s="11">
        <v>1365</v>
      </c>
      <c r="W948" s="11">
        <v>-10.743319</v>
      </c>
      <c r="X948" s="11">
        <v>-9.8002300000000009</v>
      </c>
      <c r="Y948" s="11">
        <v>0.94308899999999996</v>
      </c>
      <c r="Z948" s="18">
        <f t="shared" si="24"/>
        <v>8.7783765892086044E-2</v>
      </c>
      <c r="AA948" s="11">
        <v>8.7783739999999995</v>
      </c>
      <c r="AS948" s="11" t="s">
        <v>76</v>
      </c>
      <c r="AT948" s="11">
        <v>939</v>
      </c>
      <c r="AU948" s="11">
        <v>-20.396999000000001</v>
      </c>
      <c r="AV948" s="11">
        <v>-23.855384999999998</v>
      </c>
      <c r="AW948" s="11">
        <v>3.458386</v>
      </c>
      <c r="AX948" s="11">
        <v>16.955365</v>
      </c>
    </row>
    <row r="949" spans="21:50" x14ac:dyDescent="0.35">
      <c r="U949" s="11" t="s">
        <v>76</v>
      </c>
      <c r="V949" s="11">
        <v>1366</v>
      </c>
      <c r="W949" s="11">
        <v>14.188017</v>
      </c>
      <c r="X949" s="11">
        <v>14.842603</v>
      </c>
      <c r="Y949" s="11">
        <v>0.654586</v>
      </c>
      <c r="Z949" s="18">
        <f t="shared" si="24"/>
        <v>4.6136539024445769E-2</v>
      </c>
      <c r="AA949" s="11">
        <v>4.6136549999999996</v>
      </c>
      <c r="AS949" s="11" t="s">
        <v>78</v>
      </c>
      <c r="AT949" s="11">
        <v>940</v>
      </c>
      <c r="AU949" s="11">
        <v>14.810426</v>
      </c>
      <c r="AV949" s="11">
        <v>18.406606</v>
      </c>
      <c r="AW949" s="11">
        <v>3.5961799999999999</v>
      </c>
      <c r="AX949" s="11">
        <v>24.281407000000002</v>
      </c>
    </row>
    <row r="950" spans="21:50" x14ac:dyDescent="0.35">
      <c r="U950" s="11" t="s">
        <v>76</v>
      </c>
      <c r="V950" s="11">
        <v>1367</v>
      </c>
      <c r="W950" s="11">
        <v>3.209822</v>
      </c>
      <c r="X950" s="11">
        <v>6.5410149999999998</v>
      </c>
      <c r="Y950" s="11">
        <v>3.3311929999999998</v>
      </c>
      <c r="Z950" s="18">
        <f t="shared" si="24"/>
        <v>1.0378123771349315</v>
      </c>
      <c r="AA950" s="11" t="s">
        <v>77</v>
      </c>
      <c r="AS950" s="11" t="s">
        <v>83</v>
      </c>
      <c r="AT950" s="11">
        <v>941</v>
      </c>
      <c r="AU950" s="11">
        <v>-13.030965</v>
      </c>
      <c r="AV950" s="11">
        <v>-15.066737</v>
      </c>
      <c r="AW950" s="11">
        <v>2.0357720000000001</v>
      </c>
      <c r="AX950" s="11">
        <v>15.622574999999999</v>
      </c>
    </row>
    <row r="951" spans="21:50" x14ac:dyDescent="0.35">
      <c r="U951" s="11" t="s">
        <v>76</v>
      </c>
      <c r="V951" s="11">
        <v>1370</v>
      </c>
      <c r="W951" s="11">
        <v>24.356359999999999</v>
      </c>
      <c r="X951" s="11">
        <v>20.820820999999999</v>
      </c>
      <c r="Y951" s="11">
        <v>3.535539</v>
      </c>
      <c r="Z951" s="18">
        <f t="shared" si="24"/>
        <v>0.14515875935484612</v>
      </c>
      <c r="AA951" s="11">
        <v>14.515874999999999</v>
      </c>
      <c r="AS951" s="11" t="s">
        <v>76</v>
      </c>
      <c r="AT951" s="11">
        <v>942</v>
      </c>
      <c r="AU951" s="11">
        <v>-9.0206859999999995</v>
      </c>
      <c r="AV951" s="11">
        <v>-10.339159</v>
      </c>
      <c r="AW951" s="11">
        <v>1.318473</v>
      </c>
      <c r="AX951" s="11">
        <v>14.616104</v>
      </c>
    </row>
    <row r="952" spans="21:50" x14ac:dyDescent="0.35">
      <c r="U952" s="11" t="s">
        <v>76</v>
      </c>
      <c r="V952" s="11">
        <v>1371</v>
      </c>
      <c r="W952" s="11">
        <v>-5.0097269999999998</v>
      </c>
      <c r="X952" s="11">
        <v>-2.0829559999999998</v>
      </c>
      <c r="Y952" s="11">
        <v>2.926771</v>
      </c>
      <c r="Z952" s="18">
        <f t="shared" si="24"/>
        <v>0.58421766295848054</v>
      </c>
      <c r="AA952" s="11">
        <v>58.421759999999999</v>
      </c>
      <c r="AS952" s="11" t="s">
        <v>76</v>
      </c>
      <c r="AT952" s="11">
        <v>943</v>
      </c>
      <c r="AU952" s="11">
        <v>-24.767499000000001</v>
      </c>
      <c r="AV952" s="11">
        <v>-24.190919999999998</v>
      </c>
      <c r="AW952" s="11">
        <v>0.57657899999999995</v>
      </c>
      <c r="AX952" s="11">
        <v>2.3279649999999998</v>
      </c>
    </row>
    <row r="953" spans="21:50" x14ac:dyDescent="0.35">
      <c r="U953" s="11" t="s">
        <v>76</v>
      </c>
      <c r="V953" s="11">
        <v>1374</v>
      </c>
      <c r="W953" s="11">
        <v>-7.3941629999999998</v>
      </c>
      <c r="X953" s="11">
        <v>1.0043869999999999</v>
      </c>
      <c r="Y953" s="11">
        <v>8.3985500000000002</v>
      </c>
      <c r="Z953" s="18">
        <f t="shared" si="24"/>
        <v>1.135835117510934</v>
      </c>
      <c r="AA953" s="11" t="s">
        <v>77</v>
      </c>
      <c r="AS953" s="11" t="s">
        <v>76</v>
      </c>
      <c r="AT953" s="11">
        <v>944</v>
      </c>
      <c r="AU953" s="11">
        <v>-18.093394</v>
      </c>
      <c r="AV953" s="11">
        <v>-16.039978999999999</v>
      </c>
      <c r="AW953" s="11">
        <v>2.0534150000000002</v>
      </c>
      <c r="AX953" s="11">
        <v>11.348974999999999</v>
      </c>
    </row>
    <row r="954" spans="21:50" x14ac:dyDescent="0.35">
      <c r="U954" s="11" t="s">
        <v>76</v>
      </c>
      <c r="V954" s="11">
        <v>1375</v>
      </c>
      <c r="W954" s="11">
        <v>11.833553</v>
      </c>
      <c r="X954" s="11">
        <v>10.071002</v>
      </c>
      <c r="Y954" s="11">
        <v>1.762551</v>
      </c>
      <c r="Z954" s="18">
        <f t="shared" si="24"/>
        <v>0.148945206904469</v>
      </c>
      <c r="AA954" s="11">
        <v>14.894522</v>
      </c>
      <c r="AS954" s="11" t="s">
        <v>76</v>
      </c>
      <c r="AT954" s="11">
        <v>945</v>
      </c>
      <c r="AU954" s="11">
        <v>37.089582999999998</v>
      </c>
      <c r="AV954" s="11">
        <v>35.705720999999997</v>
      </c>
      <c r="AW954" s="11">
        <v>1.3838619999999999</v>
      </c>
      <c r="AX954" s="11">
        <v>3.7311329999999998</v>
      </c>
    </row>
    <row r="955" spans="21:50" x14ac:dyDescent="0.35">
      <c r="U955" s="11" t="s">
        <v>76</v>
      </c>
      <c r="V955" s="11">
        <v>1376</v>
      </c>
      <c r="W955" s="11">
        <v>-20.426867999999999</v>
      </c>
      <c r="X955" s="11">
        <v>-22.201499999999999</v>
      </c>
      <c r="Y955" s="11">
        <v>1.774632</v>
      </c>
      <c r="Z955" s="18">
        <f t="shared" si="24"/>
        <v>8.6877342135857544E-2</v>
      </c>
      <c r="AA955" s="11">
        <v>8.6877359999999992</v>
      </c>
      <c r="AS955" s="11" t="s">
        <v>76</v>
      </c>
      <c r="AT955" s="11">
        <v>946</v>
      </c>
      <c r="AU955" s="11">
        <v>-18.944627000000001</v>
      </c>
      <c r="AV955" s="11">
        <v>-16.279160000000001</v>
      </c>
      <c r="AW955" s="11">
        <v>2.665467</v>
      </c>
      <c r="AX955" s="11">
        <v>14.069775999999999</v>
      </c>
    </row>
    <row r="956" spans="21:50" x14ac:dyDescent="0.35">
      <c r="U956" s="11" t="s">
        <v>76</v>
      </c>
      <c r="V956" s="11">
        <v>1378</v>
      </c>
      <c r="W956" s="11">
        <v>-20.94416</v>
      </c>
      <c r="X956" s="11">
        <v>-20.171265999999999</v>
      </c>
      <c r="Y956" s="11">
        <v>0.77289399999999997</v>
      </c>
      <c r="Z956" s="18">
        <f t="shared" si="24"/>
        <v>3.6902601966371532E-2</v>
      </c>
      <c r="AA956" s="11">
        <v>3.6902620000000002</v>
      </c>
      <c r="AS956" s="11" t="s">
        <v>76</v>
      </c>
      <c r="AT956" s="11">
        <v>947</v>
      </c>
      <c r="AU956" s="11">
        <v>6.8856520000000003</v>
      </c>
      <c r="AV956" s="11">
        <v>8.4153909999999996</v>
      </c>
      <c r="AW956" s="11">
        <v>1.529739</v>
      </c>
      <c r="AX956" s="11">
        <v>22.216321000000001</v>
      </c>
    </row>
    <row r="957" spans="21:50" x14ac:dyDescent="0.35">
      <c r="U957" s="11" t="s">
        <v>76</v>
      </c>
      <c r="V957" s="11">
        <v>1379</v>
      </c>
      <c r="W957" s="11">
        <v>22.49887</v>
      </c>
      <c r="X957" s="11">
        <v>22.377775</v>
      </c>
      <c r="Y957" s="11">
        <v>0.12109499999999999</v>
      </c>
      <c r="Z957" s="18">
        <f t="shared" si="24"/>
        <v>5.3822703095755473E-3</v>
      </c>
      <c r="AA957" s="11">
        <v>0.53822899999999996</v>
      </c>
      <c r="AS957" s="11" t="s">
        <v>83</v>
      </c>
      <c r="AT957" s="11">
        <v>948</v>
      </c>
      <c r="AU957" s="11">
        <v>23.199404000000001</v>
      </c>
      <c r="AV957" s="11">
        <v>27.359048999999999</v>
      </c>
      <c r="AW957" s="11">
        <v>4.1596450000000003</v>
      </c>
      <c r="AX957" s="11">
        <v>17.929963000000001</v>
      </c>
    </row>
    <row r="958" spans="21:50" x14ac:dyDescent="0.35">
      <c r="U958" s="11" t="s">
        <v>76</v>
      </c>
      <c r="V958" s="11">
        <v>1381</v>
      </c>
      <c r="W958" s="11">
        <v>4.396471</v>
      </c>
      <c r="X958" s="11">
        <v>1.1845870000000001</v>
      </c>
      <c r="Y958" s="11">
        <v>3.211884</v>
      </c>
      <c r="Z958" s="18">
        <f t="shared" si="24"/>
        <v>0.73055957835272878</v>
      </c>
      <c r="AA958" s="11">
        <v>73.055957000000006</v>
      </c>
      <c r="AS958" s="11" t="s">
        <v>78</v>
      </c>
      <c r="AT958" s="11">
        <v>949</v>
      </c>
      <c r="AU958" s="11">
        <v>-4.7622439999999999</v>
      </c>
      <c r="AV958" s="11">
        <v>-4.6559400000000002</v>
      </c>
      <c r="AW958" s="11">
        <v>0.10630299999999999</v>
      </c>
      <c r="AX958" s="11">
        <v>2.2322109999999999</v>
      </c>
    </row>
    <row r="959" spans="21:50" x14ac:dyDescent="0.35">
      <c r="U959" s="11" t="s">
        <v>76</v>
      </c>
      <c r="V959" s="11">
        <v>1382</v>
      </c>
      <c r="W959" s="11">
        <v>-15.819603000000001</v>
      </c>
      <c r="X959" s="11">
        <v>-16.723023000000001</v>
      </c>
      <c r="Y959" s="11">
        <v>0.90342</v>
      </c>
      <c r="Z959" s="18">
        <f t="shared" si="24"/>
        <v>5.7107627795716487E-2</v>
      </c>
      <c r="AA959" s="11">
        <v>5.7107650000000003</v>
      </c>
      <c r="AS959" s="11" t="s">
        <v>76</v>
      </c>
      <c r="AT959" s="11">
        <v>950</v>
      </c>
      <c r="AU959" s="11">
        <v>-12.240748</v>
      </c>
      <c r="AV959" s="11">
        <v>-9.4899179999999994</v>
      </c>
      <c r="AW959" s="11">
        <v>2.7508300000000001</v>
      </c>
      <c r="AX959" s="11">
        <v>22.472731</v>
      </c>
    </row>
    <row r="960" spans="21:50" x14ac:dyDescent="0.35">
      <c r="U960" s="11" t="s">
        <v>76</v>
      </c>
      <c r="V960" s="11">
        <v>1383</v>
      </c>
      <c r="W960" s="11">
        <v>-13.250168</v>
      </c>
      <c r="X960" s="11">
        <v>-13.351646000000001</v>
      </c>
      <c r="Y960" s="11">
        <v>0.101478</v>
      </c>
      <c r="Z960" s="18">
        <f t="shared" si="24"/>
        <v>7.6586198756121429E-3</v>
      </c>
      <c r="AA960" s="11">
        <v>0.76586200000000004</v>
      </c>
      <c r="AS960" s="11" t="s">
        <v>76</v>
      </c>
      <c r="AT960" s="11">
        <v>951</v>
      </c>
      <c r="AU960" s="11">
        <v>22.125095999999999</v>
      </c>
      <c r="AV960" s="11">
        <v>23.331344000000001</v>
      </c>
      <c r="AW960" s="11">
        <v>1.206248</v>
      </c>
      <c r="AX960" s="11">
        <v>5.4519460000000004</v>
      </c>
    </row>
    <row r="961" spans="21:50" x14ac:dyDescent="0.35">
      <c r="U961" s="11" t="s">
        <v>76</v>
      </c>
      <c r="V961" s="11">
        <v>1385</v>
      </c>
      <c r="W961" s="11">
        <v>-8.8324549999999995</v>
      </c>
      <c r="X961" s="11">
        <v>-6.4464680000000003</v>
      </c>
      <c r="Y961" s="11">
        <v>2.3859870000000001</v>
      </c>
      <c r="Z961" s="18">
        <f t="shared" si="24"/>
        <v>0.27013859680009694</v>
      </c>
      <c r="AA961" s="11">
        <v>27.013856000000001</v>
      </c>
      <c r="AS961" s="11" t="s">
        <v>78</v>
      </c>
      <c r="AT961" s="11">
        <v>952</v>
      </c>
      <c r="AU961" s="11">
        <v>48.901096000000003</v>
      </c>
      <c r="AV961" s="11">
        <v>39.166977000000003</v>
      </c>
      <c r="AW961" s="11">
        <v>9.7341189999999997</v>
      </c>
      <c r="AX961" s="11">
        <v>19.905728</v>
      </c>
    </row>
    <row r="962" spans="21:50" x14ac:dyDescent="0.35">
      <c r="U962" s="11" t="s">
        <v>76</v>
      </c>
      <c r="V962" s="11">
        <v>1387</v>
      </c>
      <c r="W962" s="11">
        <v>-8.8282489999999996</v>
      </c>
      <c r="X962" s="11">
        <v>-12.069502</v>
      </c>
      <c r="Y962" s="11">
        <v>3.2412529999999999</v>
      </c>
      <c r="Z962" s="18">
        <f t="shared" si="24"/>
        <v>0.3671456253669329</v>
      </c>
      <c r="AA962" s="11">
        <v>36.714565</v>
      </c>
      <c r="AS962" s="11" t="s">
        <v>76</v>
      </c>
      <c r="AT962" s="11">
        <v>953</v>
      </c>
      <c r="AU962" s="11">
        <v>25.470216000000001</v>
      </c>
      <c r="AV962" s="11">
        <v>25.481663999999999</v>
      </c>
      <c r="AW962" s="11">
        <v>1.1448E-2</v>
      </c>
      <c r="AX962" s="11">
        <v>4.4947000000000001E-2</v>
      </c>
    </row>
    <row r="963" spans="21:50" x14ac:dyDescent="0.35">
      <c r="U963" s="11" t="s">
        <v>76</v>
      </c>
      <c r="V963" s="11">
        <v>1388</v>
      </c>
      <c r="W963" s="11">
        <v>0.72424999999999995</v>
      </c>
      <c r="X963" s="11">
        <v>-1.6228800000000001</v>
      </c>
      <c r="Y963" s="11">
        <v>2.3471310000000001</v>
      </c>
      <c r="Z963" s="18">
        <f t="shared" si="24"/>
        <v>3.2407745944080086</v>
      </c>
      <c r="AA963" s="11" t="s">
        <v>77</v>
      </c>
      <c r="AS963" s="11" t="s">
        <v>83</v>
      </c>
      <c r="AT963" s="11">
        <v>954</v>
      </c>
      <c r="AU963" s="11">
        <v>38.655316999999997</v>
      </c>
      <c r="AV963" s="11">
        <v>34.056595999999999</v>
      </c>
      <c r="AW963" s="11">
        <v>4.5987210000000003</v>
      </c>
      <c r="AX963" s="11">
        <v>11.896737</v>
      </c>
    </row>
    <row r="964" spans="21:50" x14ac:dyDescent="0.35">
      <c r="U964" s="11" t="s">
        <v>76</v>
      </c>
      <c r="V964" s="11">
        <v>1389</v>
      </c>
      <c r="W964" s="11">
        <v>-16.163703999999999</v>
      </c>
      <c r="X964" s="11">
        <v>-14.553977</v>
      </c>
      <c r="Y964" s="11">
        <v>1.6097269999999999</v>
      </c>
      <c r="Z964" s="18">
        <f t="shared" si="24"/>
        <v>9.9588992720975336E-2</v>
      </c>
      <c r="AA964" s="11">
        <v>9.9588970000000003</v>
      </c>
      <c r="AS964" s="11" t="s">
        <v>76</v>
      </c>
      <c r="AT964" s="11">
        <v>955</v>
      </c>
      <c r="AU964" s="11">
        <v>37.406750000000002</v>
      </c>
      <c r="AV964" s="11">
        <v>38.164383999999998</v>
      </c>
      <c r="AW964" s="11">
        <v>0.75763400000000003</v>
      </c>
      <c r="AX964" s="11">
        <v>2.0253950000000001</v>
      </c>
    </row>
    <row r="965" spans="21:50" x14ac:dyDescent="0.35">
      <c r="U965" s="11" t="s">
        <v>76</v>
      </c>
      <c r="V965" s="11">
        <v>1392</v>
      </c>
      <c r="W965" s="11">
        <v>-20.838056999999999</v>
      </c>
      <c r="X965" s="11">
        <v>-21.157143999999999</v>
      </c>
      <c r="Y965" s="11">
        <v>0.31908700000000001</v>
      </c>
      <c r="Z965" s="18">
        <f t="shared" si="24"/>
        <v>1.531270405873254E-2</v>
      </c>
      <c r="AA965" s="11">
        <v>1.5312680000000001</v>
      </c>
      <c r="AS965" s="11" t="s">
        <v>78</v>
      </c>
      <c r="AT965" s="11">
        <v>956</v>
      </c>
      <c r="AU965" s="11">
        <v>28.770201</v>
      </c>
      <c r="AV965" s="11">
        <v>24.553737000000002</v>
      </c>
      <c r="AW965" s="11">
        <v>4.2164640000000002</v>
      </c>
      <c r="AX965" s="11">
        <v>14.655663000000001</v>
      </c>
    </row>
    <row r="966" spans="21:50" x14ac:dyDescent="0.35">
      <c r="U966" s="11" t="s">
        <v>76</v>
      </c>
      <c r="V966" s="11">
        <v>1393</v>
      </c>
      <c r="W966" s="11">
        <v>-7.3566799999999999</v>
      </c>
      <c r="X966" s="11">
        <v>-6.8037729999999996</v>
      </c>
      <c r="Y966" s="11">
        <v>0.55290700000000004</v>
      </c>
      <c r="Z966" s="18">
        <f t="shared" si="24"/>
        <v>7.5157136099436167E-2</v>
      </c>
      <c r="AA966" s="11">
        <v>7.5157100000000003</v>
      </c>
      <c r="AS966" s="11" t="s">
        <v>83</v>
      </c>
      <c r="AT966" s="11">
        <v>957</v>
      </c>
      <c r="AU966" s="11">
        <v>-18.210629999999998</v>
      </c>
      <c r="AV966" s="11">
        <v>-16.803652</v>
      </c>
      <c r="AW966" s="11">
        <v>1.4069780000000001</v>
      </c>
      <c r="AX966" s="11">
        <v>7.7261369999999996</v>
      </c>
    </row>
    <row r="967" spans="21:50" x14ac:dyDescent="0.35">
      <c r="U967" s="11" t="s">
        <v>76</v>
      </c>
      <c r="V967" s="11">
        <v>1394</v>
      </c>
      <c r="W967" s="11">
        <v>-18.642958</v>
      </c>
      <c r="X967" s="11">
        <v>-17.702380999999999</v>
      </c>
      <c r="Y967" s="11">
        <v>0.940577</v>
      </c>
      <c r="Z967" s="18">
        <f t="shared" si="24"/>
        <v>5.0452133186160694E-2</v>
      </c>
      <c r="AA967" s="11">
        <v>5.0452159999999999</v>
      </c>
      <c r="AS967" s="11" t="s">
        <v>76</v>
      </c>
      <c r="AT967" s="11">
        <v>958</v>
      </c>
      <c r="AU967" s="11">
        <v>-8.4013390000000001</v>
      </c>
      <c r="AV967" s="11">
        <v>-8.0768339999999998</v>
      </c>
      <c r="AW967" s="11">
        <v>0.32450499999999999</v>
      </c>
      <c r="AX967" s="11">
        <v>3.8625349999999998</v>
      </c>
    </row>
    <row r="968" spans="21:50" x14ac:dyDescent="0.35">
      <c r="U968" s="11" t="s">
        <v>76</v>
      </c>
      <c r="V968" s="11">
        <v>1395</v>
      </c>
      <c r="W968" s="11">
        <v>-3.0397660000000002</v>
      </c>
      <c r="X968" s="11">
        <v>-3.0714760000000001</v>
      </c>
      <c r="Y968" s="11">
        <v>3.1710000000000002E-2</v>
      </c>
      <c r="Z968" s="18">
        <f t="shared" si="24"/>
        <v>1.0431724020862131E-2</v>
      </c>
      <c r="AA968" s="11">
        <v>1.043167</v>
      </c>
      <c r="AS968" s="11" t="s">
        <v>76</v>
      </c>
      <c r="AT968" s="11">
        <v>959</v>
      </c>
      <c r="AU968" s="11">
        <v>-19.740331000000001</v>
      </c>
      <c r="AV968" s="11">
        <v>-19.832417</v>
      </c>
      <c r="AW968" s="11">
        <v>9.2086000000000001E-2</v>
      </c>
      <c r="AX968" s="11">
        <v>0.46648499999999998</v>
      </c>
    </row>
    <row r="969" spans="21:50" x14ac:dyDescent="0.35">
      <c r="U969" s="11" t="s">
        <v>76</v>
      </c>
      <c r="V969" s="11">
        <v>1396</v>
      </c>
      <c r="W969" s="11">
        <v>-15.74084</v>
      </c>
      <c r="X969" s="11">
        <v>-16.209938999999999</v>
      </c>
      <c r="Y969" s="11">
        <v>0.46909899999999999</v>
      </c>
      <c r="Z969" s="18">
        <f t="shared" ref="Z969:Z1032" si="25">ABS(Y969/W969)</f>
        <v>2.9801395605317124E-2</v>
      </c>
      <c r="AA969" s="11">
        <v>2.9801389999999999</v>
      </c>
      <c r="AS969" s="11" t="s">
        <v>76</v>
      </c>
      <c r="AT969" s="11">
        <v>960</v>
      </c>
      <c r="AU969" s="11">
        <v>-9.7875709999999998</v>
      </c>
      <c r="AV969" s="11">
        <v>-12.404066</v>
      </c>
      <c r="AW969" s="11">
        <v>2.6164939999999999</v>
      </c>
      <c r="AX969" s="11">
        <v>26.732827</v>
      </c>
    </row>
    <row r="970" spans="21:50" x14ac:dyDescent="0.35">
      <c r="U970" s="11" t="s">
        <v>76</v>
      </c>
      <c r="V970" s="11">
        <v>1399</v>
      </c>
      <c r="W970" s="11">
        <v>-9.2777349999999998</v>
      </c>
      <c r="X970" s="11">
        <v>-9.7687340000000003</v>
      </c>
      <c r="Y970" s="11">
        <v>0.49099999999999999</v>
      </c>
      <c r="Z970" s="18">
        <f t="shared" si="25"/>
        <v>5.2922399702082457E-2</v>
      </c>
      <c r="AA970" s="11">
        <v>5.2922349999999998</v>
      </c>
      <c r="AS970" s="11" t="s">
        <v>76</v>
      </c>
      <c r="AT970" s="11">
        <v>961</v>
      </c>
      <c r="AU970" s="11">
        <v>27.219177999999999</v>
      </c>
      <c r="AV970" s="11">
        <v>22.583656000000001</v>
      </c>
      <c r="AW970" s="11">
        <v>4.6355219999999999</v>
      </c>
      <c r="AX970" s="11">
        <v>17.030351</v>
      </c>
    </row>
    <row r="971" spans="21:50" x14ac:dyDescent="0.35">
      <c r="U971" s="11" t="s">
        <v>76</v>
      </c>
      <c r="V971" s="11">
        <v>1400</v>
      </c>
      <c r="W971" s="11">
        <v>-18.638497000000001</v>
      </c>
      <c r="X971" s="11">
        <v>-19.227343000000001</v>
      </c>
      <c r="Y971" s="11">
        <v>0.58884599999999998</v>
      </c>
      <c r="Z971" s="18">
        <f t="shared" si="25"/>
        <v>3.1592998083482801E-2</v>
      </c>
      <c r="AA971" s="11">
        <v>3.1593010000000001</v>
      </c>
      <c r="AS971" s="11" t="s">
        <v>76</v>
      </c>
      <c r="AT971" s="11">
        <v>962</v>
      </c>
      <c r="AU971" s="11">
        <v>28.379968999999999</v>
      </c>
      <c r="AV971" s="11">
        <v>27.702788000000002</v>
      </c>
      <c r="AW971" s="11">
        <v>0.67718100000000003</v>
      </c>
      <c r="AX971" s="11">
        <v>2.386123</v>
      </c>
    </row>
    <row r="972" spans="21:50" x14ac:dyDescent="0.35">
      <c r="U972" s="11" t="s">
        <v>76</v>
      </c>
      <c r="V972" s="11">
        <v>1401</v>
      </c>
      <c r="W972" s="11">
        <v>-16.700526</v>
      </c>
      <c r="X972" s="11">
        <v>-19.596451999999999</v>
      </c>
      <c r="Y972" s="11">
        <v>2.8959260000000002</v>
      </c>
      <c r="Z972" s="18">
        <f t="shared" si="25"/>
        <v>0.1734032808307954</v>
      </c>
      <c r="AA972" s="11">
        <v>17.340328</v>
      </c>
      <c r="AS972" s="11" t="s">
        <v>78</v>
      </c>
      <c r="AT972" s="11">
        <v>963</v>
      </c>
      <c r="AU972" s="11">
        <v>37.718144000000002</v>
      </c>
      <c r="AV972" s="11">
        <v>24.761223999999999</v>
      </c>
      <c r="AW972" s="11">
        <v>12.95692</v>
      </c>
      <c r="AX972" s="11">
        <v>34.351953999999999</v>
      </c>
    </row>
    <row r="973" spans="21:50" x14ac:dyDescent="0.35">
      <c r="U973" s="11" t="s">
        <v>76</v>
      </c>
      <c r="V973" s="11">
        <v>1402</v>
      </c>
      <c r="W973" s="11">
        <v>-4.4042029999999999</v>
      </c>
      <c r="X973" s="11">
        <v>-2.859912</v>
      </c>
      <c r="Y973" s="11">
        <v>1.5442910000000001</v>
      </c>
      <c r="Z973" s="18">
        <f t="shared" si="25"/>
        <v>0.35064028610851955</v>
      </c>
      <c r="AA973" s="11">
        <v>35.064033999999999</v>
      </c>
      <c r="AS973" s="11" t="s">
        <v>76</v>
      </c>
      <c r="AT973" s="11">
        <v>964</v>
      </c>
      <c r="AU973" s="11">
        <v>12.360830999999999</v>
      </c>
      <c r="AV973" s="11">
        <v>18.840029000000001</v>
      </c>
      <c r="AW973" s="11">
        <v>6.4791980000000002</v>
      </c>
      <c r="AX973" s="11">
        <v>52.417172000000001</v>
      </c>
    </row>
    <row r="974" spans="21:50" x14ac:dyDescent="0.35">
      <c r="U974" s="11" t="s">
        <v>76</v>
      </c>
      <c r="V974" s="11">
        <v>1403</v>
      </c>
      <c r="W974" s="11">
        <v>-9.9956530000000008</v>
      </c>
      <c r="X974" s="11">
        <v>-9.9244909999999997</v>
      </c>
      <c r="Y974" s="11">
        <v>7.1163000000000004E-2</v>
      </c>
      <c r="Z974" s="18">
        <f t="shared" si="25"/>
        <v>7.1193948009199599E-3</v>
      </c>
      <c r="AA974" s="11">
        <v>0.71193600000000001</v>
      </c>
      <c r="AS974" s="11" t="s">
        <v>76</v>
      </c>
      <c r="AT974" s="11">
        <v>965</v>
      </c>
      <c r="AU974" s="11">
        <v>12.274279</v>
      </c>
      <c r="AV974" s="11">
        <v>14.135439999999999</v>
      </c>
      <c r="AW974" s="11">
        <v>1.8611610000000001</v>
      </c>
      <c r="AX974" s="11">
        <v>15.163100999999999</v>
      </c>
    </row>
    <row r="975" spans="21:50" x14ac:dyDescent="0.35">
      <c r="U975" s="11" t="s">
        <v>76</v>
      </c>
      <c r="V975" s="11">
        <v>1406</v>
      </c>
      <c r="W975" s="11">
        <v>-8.4624109999999995</v>
      </c>
      <c r="X975" s="11">
        <v>-8.3408909999999992</v>
      </c>
      <c r="Y975" s="11">
        <v>0.12152</v>
      </c>
      <c r="Z975" s="18">
        <f t="shared" si="25"/>
        <v>1.4359973771068317E-2</v>
      </c>
      <c r="AA975" s="11">
        <v>1.4359960000000001</v>
      </c>
      <c r="AS975" s="11" t="s">
        <v>83</v>
      </c>
      <c r="AT975" s="11">
        <v>966</v>
      </c>
      <c r="AU975" s="11">
        <v>-7.7862780000000003</v>
      </c>
      <c r="AV975" s="11">
        <v>-7.5102180000000001</v>
      </c>
      <c r="AW975" s="11">
        <v>0.27606000000000003</v>
      </c>
      <c r="AX975" s="11">
        <v>3.5454620000000001</v>
      </c>
    </row>
    <row r="976" spans="21:50" x14ac:dyDescent="0.35">
      <c r="U976" s="11" t="s">
        <v>76</v>
      </c>
      <c r="V976" s="11">
        <v>1407</v>
      </c>
      <c r="W976" s="11">
        <v>-6.78979</v>
      </c>
      <c r="X976" s="11">
        <v>-7.1665510000000001</v>
      </c>
      <c r="Y976" s="11">
        <v>0.37675999999999998</v>
      </c>
      <c r="Z976" s="18">
        <f t="shared" si="25"/>
        <v>5.5489197751329565E-2</v>
      </c>
      <c r="AA976" s="11">
        <v>5.5489249999999997</v>
      </c>
      <c r="AS976" s="11" t="s">
        <v>76</v>
      </c>
      <c r="AT976" s="11">
        <v>967</v>
      </c>
      <c r="AU976" s="11">
        <v>-15.518644</v>
      </c>
      <c r="AV976" s="11">
        <v>-17.644943999999999</v>
      </c>
      <c r="AW976" s="11">
        <v>2.1263000000000001</v>
      </c>
      <c r="AX976" s="11">
        <v>13.701586000000001</v>
      </c>
    </row>
    <row r="977" spans="21:50" x14ac:dyDescent="0.35">
      <c r="U977" s="11" t="s">
        <v>76</v>
      </c>
      <c r="V977" s="11">
        <v>1408</v>
      </c>
      <c r="W977" s="11">
        <v>41.704087000000001</v>
      </c>
      <c r="X977" s="11">
        <v>39.506740000000001</v>
      </c>
      <c r="Y977" s="11">
        <v>2.1973470000000002</v>
      </c>
      <c r="Z977" s="18">
        <f t="shared" si="25"/>
        <v>5.2689008633614254E-2</v>
      </c>
      <c r="AA977" s="11">
        <v>5.2689009999999996</v>
      </c>
      <c r="AS977" s="11" t="s">
        <v>78</v>
      </c>
      <c r="AT977" s="11">
        <v>968</v>
      </c>
      <c r="AU977" s="11">
        <v>-10.617815</v>
      </c>
      <c r="AV977" s="11">
        <v>-10.945614000000001</v>
      </c>
      <c r="AW977" s="11">
        <v>0.32779900000000001</v>
      </c>
      <c r="AX977" s="11">
        <v>3.0872540000000002</v>
      </c>
    </row>
    <row r="978" spans="21:50" x14ac:dyDescent="0.35">
      <c r="U978" s="11" t="s">
        <v>76</v>
      </c>
      <c r="V978" s="11">
        <v>1409</v>
      </c>
      <c r="W978" s="11">
        <v>-12.923295</v>
      </c>
      <c r="X978" s="11">
        <v>-12.583295</v>
      </c>
      <c r="Y978" s="11">
        <v>0.34</v>
      </c>
      <c r="Z978" s="18">
        <f t="shared" si="25"/>
        <v>2.6309079843801448E-2</v>
      </c>
      <c r="AA978" s="11">
        <v>2.6309049999999998</v>
      </c>
      <c r="AS978" s="11" t="s">
        <v>76</v>
      </c>
      <c r="AT978" s="11">
        <v>969</v>
      </c>
      <c r="AU978" s="11">
        <v>5.3228330000000001</v>
      </c>
      <c r="AV978" s="11">
        <v>5.3841020000000004</v>
      </c>
      <c r="AW978" s="11">
        <v>6.1268999999999997E-2</v>
      </c>
      <c r="AX978" s="11">
        <v>1.151054</v>
      </c>
    </row>
    <row r="979" spans="21:50" x14ac:dyDescent="0.35">
      <c r="U979" s="11" t="s">
        <v>76</v>
      </c>
      <c r="V979" s="11">
        <v>1413</v>
      </c>
      <c r="W979" s="11">
        <v>-29.100663000000001</v>
      </c>
      <c r="X979" s="11">
        <v>-26.336577999999999</v>
      </c>
      <c r="Y979" s="11">
        <v>2.7640850000000001</v>
      </c>
      <c r="Z979" s="18">
        <f t="shared" si="25"/>
        <v>9.4983574772849674E-2</v>
      </c>
      <c r="AA979" s="11">
        <v>9.4983579999999996</v>
      </c>
      <c r="AS979" s="11" t="s">
        <v>83</v>
      </c>
      <c r="AT979" s="11">
        <v>970</v>
      </c>
      <c r="AU979" s="11">
        <v>-0.58572400000000002</v>
      </c>
      <c r="AV979" s="11">
        <v>-3.8004829999999998</v>
      </c>
      <c r="AW979" s="11">
        <v>3.2147589999999999</v>
      </c>
      <c r="AX979" s="11" t="s">
        <v>77</v>
      </c>
    </row>
    <row r="980" spans="21:50" x14ac:dyDescent="0.35">
      <c r="U980" s="11" t="s">
        <v>76</v>
      </c>
      <c r="V980" s="11">
        <v>1414</v>
      </c>
      <c r="W980" s="11">
        <v>-14.881698</v>
      </c>
      <c r="X980" s="11">
        <v>-19.196826000000001</v>
      </c>
      <c r="Y980" s="11">
        <v>4.3151279999999996</v>
      </c>
      <c r="Z980" s="18">
        <f t="shared" si="25"/>
        <v>0.28996207287636128</v>
      </c>
      <c r="AA980" s="11">
        <v>28.996206000000001</v>
      </c>
      <c r="AS980" s="11" t="s">
        <v>76</v>
      </c>
      <c r="AT980" s="11">
        <v>971</v>
      </c>
      <c r="AU980" s="11">
        <v>22.053471999999999</v>
      </c>
      <c r="AV980" s="11">
        <v>21.542968999999999</v>
      </c>
      <c r="AW980" s="11">
        <v>0.51050300000000004</v>
      </c>
      <c r="AX980" s="11">
        <v>2.3148420000000001</v>
      </c>
    </row>
    <row r="981" spans="21:50" x14ac:dyDescent="0.35">
      <c r="U981" s="11" t="s">
        <v>76</v>
      </c>
      <c r="V981" s="11">
        <v>1415</v>
      </c>
      <c r="W981" s="11">
        <v>-20.253602000000001</v>
      </c>
      <c r="X981" s="11">
        <v>-22.308302000000001</v>
      </c>
      <c r="Y981" s="11">
        <v>2.0547</v>
      </c>
      <c r="Z981" s="18">
        <f t="shared" si="25"/>
        <v>0.1014486213365899</v>
      </c>
      <c r="AA981" s="11">
        <v>10.144863000000001</v>
      </c>
      <c r="AS981" s="11" t="s">
        <v>76</v>
      </c>
      <c r="AT981" s="11">
        <v>972</v>
      </c>
      <c r="AU981" s="11">
        <v>29.983926</v>
      </c>
      <c r="AV981" s="11">
        <v>29.678951000000001</v>
      </c>
      <c r="AW981" s="11">
        <v>0.304975</v>
      </c>
      <c r="AX981" s="11">
        <v>1.0171289999999999</v>
      </c>
    </row>
    <row r="982" spans="21:50" x14ac:dyDescent="0.35">
      <c r="U982" s="11" t="s">
        <v>76</v>
      </c>
      <c r="V982" s="11">
        <v>1416</v>
      </c>
      <c r="W982" s="11">
        <v>-9.34389</v>
      </c>
      <c r="X982" s="11">
        <v>-9.4418559999999996</v>
      </c>
      <c r="Y982" s="11">
        <v>9.7965999999999998E-2</v>
      </c>
      <c r="Z982" s="18">
        <f t="shared" si="25"/>
        <v>1.0484498426244316E-2</v>
      </c>
      <c r="AA982" s="11">
        <v>1.048448</v>
      </c>
      <c r="AS982" s="11" t="s">
        <v>76</v>
      </c>
      <c r="AT982" s="11">
        <v>973</v>
      </c>
      <c r="AU982" s="11">
        <v>-5.6446000000000003E-2</v>
      </c>
      <c r="AV982" s="11">
        <v>-2.266527</v>
      </c>
      <c r="AW982" s="11">
        <v>2.2100810000000002</v>
      </c>
      <c r="AX982" s="11" t="s">
        <v>77</v>
      </c>
    </row>
    <row r="983" spans="21:50" x14ac:dyDescent="0.35">
      <c r="U983" s="11" t="s">
        <v>76</v>
      </c>
      <c r="V983" s="11">
        <v>1419</v>
      </c>
      <c r="W983" s="11">
        <v>2.733622</v>
      </c>
      <c r="X983" s="11">
        <v>1.636334</v>
      </c>
      <c r="Y983" s="11">
        <v>1.097288</v>
      </c>
      <c r="Z983" s="18">
        <f t="shared" si="25"/>
        <v>0.40140443704360007</v>
      </c>
      <c r="AA983" s="11">
        <v>40.140441000000003</v>
      </c>
      <c r="AS983" s="11" t="s">
        <v>83</v>
      </c>
      <c r="AT983" s="11">
        <v>974</v>
      </c>
      <c r="AU983" s="11">
        <v>-5.0156470000000004</v>
      </c>
      <c r="AV983" s="11">
        <v>-5.7699179999999997</v>
      </c>
      <c r="AW983" s="11">
        <v>0.75427100000000002</v>
      </c>
      <c r="AX983" s="11">
        <v>15.038360000000001</v>
      </c>
    </row>
    <row r="984" spans="21:50" x14ac:dyDescent="0.35">
      <c r="U984" s="11" t="s">
        <v>76</v>
      </c>
      <c r="V984" s="11">
        <v>1420</v>
      </c>
      <c r="W984" s="11">
        <v>-13.636967</v>
      </c>
      <c r="X984" s="11">
        <v>-13.302198000000001</v>
      </c>
      <c r="Y984" s="11">
        <v>0.33476899999999998</v>
      </c>
      <c r="Z984" s="18">
        <f t="shared" si="25"/>
        <v>2.4548640471154619E-2</v>
      </c>
      <c r="AA984" s="11">
        <v>2.4548619999999999</v>
      </c>
      <c r="AS984" s="11" t="s">
        <v>76</v>
      </c>
      <c r="AT984" s="11">
        <v>975</v>
      </c>
      <c r="AU984" s="11">
        <v>12.629984</v>
      </c>
      <c r="AV984" s="11">
        <v>10.185093999999999</v>
      </c>
      <c r="AW984" s="11">
        <v>2.44489</v>
      </c>
      <c r="AX984" s="11">
        <v>19.357824000000001</v>
      </c>
    </row>
    <row r="985" spans="21:50" x14ac:dyDescent="0.35">
      <c r="U985" s="11" t="s">
        <v>76</v>
      </c>
      <c r="V985" s="11">
        <v>1421</v>
      </c>
      <c r="W985" s="11">
        <v>-2.112492</v>
      </c>
      <c r="X985" s="11">
        <v>-3.7657539999999998</v>
      </c>
      <c r="Y985" s="11">
        <v>1.653262</v>
      </c>
      <c r="Z985" s="18">
        <f t="shared" si="25"/>
        <v>0.78261219450771879</v>
      </c>
      <c r="AA985" s="11">
        <v>78.261199000000005</v>
      </c>
      <c r="AS985" s="11" t="s">
        <v>76</v>
      </c>
      <c r="AT985" s="11">
        <v>976</v>
      </c>
      <c r="AU985" s="11">
        <v>-3.775074</v>
      </c>
      <c r="AV985" s="11">
        <v>-4.0011169999999998</v>
      </c>
      <c r="AW985" s="11">
        <v>0.22604199999999999</v>
      </c>
      <c r="AX985" s="11">
        <v>5.9877549999999999</v>
      </c>
    </row>
    <row r="986" spans="21:50" x14ac:dyDescent="0.35">
      <c r="U986" s="11" t="s">
        <v>76</v>
      </c>
      <c r="V986" s="11">
        <v>1423</v>
      </c>
      <c r="W986" s="11">
        <v>1.312557</v>
      </c>
      <c r="X986" s="11">
        <v>4.493798</v>
      </c>
      <c r="Y986" s="11">
        <v>3.181241</v>
      </c>
      <c r="Z986" s="18">
        <f t="shared" si="25"/>
        <v>2.4236974089506207</v>
      </c>
      <c r="AA986" s="11" t="s">
        <v>77</v>
      </c>
      <c r="AS986" s="11" t="s">
        <v>76</v>
      </c>
      <c r="AT986" s="11">
        <v>977</v>
      </c>
      <c r="AU986" s="11">
        <v>27.639247000000001</v>
      </c>
      <c r="AV986" s="11">
        <v>29.125484</v>
      </c>
      <c r="AW986" s="11">
        <v>1.486237</v>
      </c>
      <c r="AX986" s="11">
        <v>5.3772690000000001</v>
      </c>
    </row>
    <row r="987" spans="21:50" x14ac:dyDescent="0.35">
      <c r="U987" s="11" t="s">
        <v>76</v>
      </c>
      <c r="V987" s="11">
        <v>1424</v>
      </c>
      <c r="W987" s="11">
        <v>1.3200909999999999</v>
      </c>
      <c r="X987" s="11">
        <v>3.7324489999999999</v>
      </c>
      <c r="Y987" s="11">
        <v>2.4123570000000001</v>
      </c>
      <c r="Z987" s="18">
        <f t="shared" si="25"/>
        <v>1.8274172007838856</v>
      </c>
      <c r="AA987" s="11" t="s">
        <v>77</v>
      </c>
      <c r="AS987" s="11" t="s">
        <v>76</v>
      </c>
      <c r="AT987" s="11">
        <v>978</v>
      </c>
      <c r="AU987" s="11">
        <v>-13.025335</v>
      </c>
      <c r="AV987" s="11">
        <v>-8.2378699999999991</v>
      </c>
      <c r="AW987" s="11">
        <v>4.7874650000000001</v>
      </c>
      <c r="AX987" s="11">
        <v>36.755026999999998</v>
      </c>
    </row>
    <row r="988" spans="21:50" x14ac:dyDescent="0.35">
      <c r="U988" s="11" t="s">
        <v>76</v>
      </c>
      <c r="V988" s="11">
        <v>1425</v>
      </c>
      <c r="W988" s="11">
        <v>8.7466659999999994</v>
      </c>
      <c r="X988" s="11">
        <v>11.506845</v>
      </c>
      <c r="Y988" s="11">
        <v>2.7601789999999999</v>
      </c>
      <c r="Z988" s="18">
        <f t="shared" si="25"/>
        <v>0.31556926947936509</v>
      </c>
      <c r="AA988" s="11">
        <v>31.556920000000002</v>
      </c>
      <c r="AS988" s="11" t="s">
        <v>78</v>
      </c>
      <c r="AT988" s="11">
        <v>979</v>
      </c>
      <c r="AU988" s="11">
        <v>2.6167099999999999</v>
      </c>
      <c r="AV988" s="11">
        <v>-4.4023180000000002</v>
      </c>
      <c r="AW988" s="11">
        <v>7.0190279999999996</v>
      </c>
      <c r="AX988" s="11" t="s">
        <v>77</v>
      </c>
    </row>
    <row r="989" spans="21:50" x14ac:dyDescent="0.35">
      <c r="U989" s="11" t="s">
        <v>76</v>
      </c>
      <c r="V989" s="11">
        <v>1427</v>
      </c>
      <c r="W989" s="11">
        <v>26.602125999999998</v>
      </c>
      <c r="X989" s="11">
        <v>27.283954000000001</v>
      </c>
      <c r="Y989" s="11">
        <v>0.68182799999999999</v>
      </c>
      <c r="Z989" s="18">
        <f t="shared" si="25"/>
        <v>2.5630583059414125E-2</v>
      </c>
      <c r="AA989" s="11">
        <v>2.563059</v>
      </c>
      <c r="AS989" s="11" t="s">
        <v>76</v>
      </c>
      <c r="AT989" s="11">
        <v>980</v>
      </c>
      <c r="AU989" s="11">
        <v>9.2317219999999995</v>
      </c>
      <c r="AV989" s="11">
        <v>9.0057449999999992</v>
      </c>
      <c r="AW989" s="11">
        <v>0.22597700000000001</v>
      </c>
      <c r="AX989" s="11">
        <v>2.447832</v>
      </c>
    </row>
    <row r="990" spans="21:50" x14ac:dyDescent="0.35">
      <c r="U990" s="11" t="s">
        <v>76</v>
      </c>
      <c r="V990" s="11">
        <v>1429</v>
      </c>
      <c r="W990" s="11">
        <v>6.869129</v>
      </c>
      <c r="X990" s="11">
        <v>7.7437120000000004</v>
      </c>
      <c r="Y990" s="11">
        <v>0.874583</v>
      </c>
      <c r="Z990" s="18">
        <f t="shared" si="25"/>
        <v>0.12732080006067728</v>
      </c>
      <c r="AA990" s="11">
        <v>12.732082</v>
      </c>
      <c r="AS990" s="11" t="s">
        <v>76</v>
      </c>
      <c r="AT990" s="11">
        <v>981</v>
      </c>
      <c r="AU990" s="11">
        <v>-13.933895</v>
      </c>
      <c r="AV990" s="11">
        <v>-14.127996</v>
      </c>
      <c r="AW990" s="11">
        <v>0.194101</v>
      </c>
      <c r="AX990" s="11">
        <v>1.3930130000000001</v>
      </c>
    </row>
    <row r="991" spans="21:50" x14ac:dyDescent="0.35">
      <c r="U991" s="11" t="s">
        <v>76</v>
      </c>
      <c r="V991" s="11">
        <v>1431</v>
      </c>
      <c r="W991" s="11">
        <v>0.93180499999999999</v>
      </c>
      <c r="X991" s="11">
        <v>-1.0779890000000001</v>
      </c>
      <c r="Y991" s="11">
        <v>2.0097939999999999</v>
      </c>
      <c r="Z991" s="18">
        <f t="shared" si="25"/>
        <v>2.1568826095588669</v>
      </c>
      <c r="AA991" s="11" t="s">
        <v>77</v>
      </c>
      <c r="AS991" s="11" t="s">
        <v>83</v>
      </c>
      <c r="AT991" s="11">
        <v>982</v>
      </c>
      <c r="AU991" s="11">
        <v>37.645380000000003</v>
      </c>
      <c r="AV991" s="11">
        <v>34.663497999999997</v>
      </c>
      <c r="AW991" s="11">
        <v>2.9818820000000001</v>
      </c>
      <c r="AX991" s="11">
        <v>7.9209769999999997</v>
      </c>
    </row>
    <row r="992" spans="21:50" x14ac:dyDescent="0.35">
      <c r="U992" s="11" t="s">
        <v>76</v>
      </c>
      <c r="V992" s="11">
        <v>1432</v>
      </c>
      <c r="W992" s="11">
        <v>-6.5449070000000003</v>
      </c>
      <c r="X992" s="11">
        <v>-1.5486800000000001</v>
      </c>
      <c r="Y992" s="11">
        <v>4.9962270000000002</v>
      </c>
      <c r="Z992" s="18">
        <f t="shared" si="25"/>
        <v>0.76337631688273033</v>
      </c>
      <c r="AA992" s="11">
        <v>76.337632999999997</v>
      </c>
      <c r="AS992" s="11" t="s">
        <v>78</v>
      </c>
      <c r="AT992" s="11">
        <v>983</v>
      </c>
      <c r="AU992" s="11">
        <v>43.170541999999998</v>
      </c>
      <c r="AV992" s="11">
        <v>44.019536000000002</v>
      </c>
      <c r="AW992" s="11">
        <v>0.84899400000000003</v>
      </c>
      <c r="AX992" s="11">
        <v>1.9666049999999999</v>
      </c>
    </row>
    <row r="993" spans="21:50" x14ac:dyDescent="0.35">
      <c r="U993" s="11" t="s">
        <v>76</v>
      </c>
      <c r="V993" s="11">
        <v>1434</v>
      </c>
      <c r="W993" s="11">
        <v>13.917489</v>
      </c>
      <c r="X993" s="11">
        <v>12.460148</v>
      </c>
      <c r="Y993" s="11">
        <v>1.457341</v>
      </c>
      <c r="Z993" s="18">
        <f t="shared" si="25"/>
        <v>0.10471292630445046</v>
      </c>
      <c r="AA993" s="11">
        <v>10.471291000000001</v>
      </c>
      <c r="AS993" s="11" t="s">
        <v>76</v>
      </c>
      <c r="AT993" s="11">
        <v>984</v>
      </c>
      <c r="AU993" s="11">
        <v>8.6264079999999996</v>
      </c>
      <c r="AV993" s="11">
        <v>10.677261</v>
      </c>
      <c r="AW993" s="11">
        <v>2.0508519999999999</v>
      </c>
      <c r="AX993" s="11">
        <v>23.774113</v>
      </c>
    </row>
    <row r="994" spans="21:50" x14ac:dyDescent="0.35">
      <c r="U994" s="11" t="s">
        <v>76</v>
      </c>
      <c r="V994" s="11">
        <v>1435</v>
      </c>
      <c r="W994" s="11">
        <v>-2.9018730000000001</v>
      </c>
      <c r="X994" s="11">
        <v>-3.4039899999999998</v>
      </c>
      <c r="Y994" s="11">
        <v>0.50211700000000004</v>
      </c>
      <c r="Z994" s="18">
        <f t="shared" si="25"/>
        <v>0.17303203827321181</v>
      </c>
      <c r="AA994" s="11">
        <v>17.303215999999999</v>
      </c>
      <c r="AS994" s="11" t="s">
        <v>76</v>
      </c>
      <c r="AT994" s="11">
        <v>985</v>
      </c>
      <c r="AU994" s="11">
        <v>-1.833882</v>
      </c>
      <c r="AV994" s="11">
        <v>-2.8924820000000002</v>
      </c>
      <c r="AW994" s="11">
        <v>1.0586009999999999</v>
      </c>
      <c r="AX994" s="11">
        <v>57.724595000000001</v>
      </c>
    </row>
    <row r="995" spans="21:50" x14ac:dyDescent="0.35">
      <c r="U995" s="11" t="s">
        <v>76</v>
      </c>
      <c r="V995" s="11">
        <v>1436</v>
      </c>
      <c r="W995" s="11">
        <v>33.684379</v>
      </c>
      <c r="X995" s="11">
        <v>36.488933000000003</v>
      </c>
      <c r="Y995" s="11">
        <v>2.804554</v>
      </c>
      <c r="Z995" s="18">
        <f t="shared" si="25"/>
        <v>8.3259780446004364E-2</v>
      </c>
      <c r="AA995" s="11">
        <v>8.3259779999999992</v>
      </c>
      <c r="AS995" s="11" t="s">
        <v>76</v>
      </c>
      <c r="AT995" s="11">
        <v>986</v>
      </c>
      <c r="AU995" s="11">
        <v>-21.066096999999999</v>
      </c>
      <c r="AV995" s="11">
        <v>-19.390642</v>
      </c>
      <c r="AW995" s="11">
        <v>1.6754549999999999</v>
      </c>
      <c r="AX995" s="11">
        <v>7.9533240000000003</v>
      </c>
    </row>
    <row r="996" spans="21:50" x14ac:dyDescent="0.35">
      <c r="U996" s="11" t="s">
        <v>76</v>
      </c>
      <c r="V996" s="11">
        <v>1437</v>
      </c>
      <c r="W996" s="11">
        <v>3.5238990000000001</v>
      </c>
      <c r="X996" s="11">
        <v>3.3702100000000002</v>
      </c>
      <c r="Y996" s="11">
        <v>0.15368999999999999</v>
      </c>
      <c r="Z996" s="18">
        <f t="shared" si="25"/>
        <v>4.3613622297347339E-2</v>
      </c>
      <c r="AA996" s="11">
        <v>4.3613499999999998</v>
      </c>
      <c r="AS996" s="11" t="s">
        <v>76</v>
      </c>
      <c r="AT996" s="11">
        <v>987</v>
      </c>
      <c r="AU996" s="11">
        <v>-20.655255</v>
      </c>
      <c r="AV996" s="11">
        <v>-19.073840000000001</v>
      </c>
      <c r="AW996" s="11">
        <v>1.581415</v>
      </c>
      <c r="AX996" s="11">
        <v>7.6562359999999998</v>
      </c>
    </row>
    <row r="997" spans="21:50" x14ac:dyDescent="0.35">
      <c r="U997" s="11" t="s">
        <v>76</v>
      </c>
      <c r="V997" s="11">
        <v>1438</v>
      </c>
      <c r="W997" s="11">
        <v>0.146422</v>
      </c>
      <c r="X997" s="11">
        <v>-0.35297800000000001</v>
      </c>
      <c r="Y997" s="11">
        <v>0.49940000000000001</v>
      </c>
      <c r="Z997" s="18">
        <f t="shared" si="25"/>
        <v>3.4106896504623623</v>
      </c>
      <c r="AA997" s="11" t="s">
        <v>77</v>
      </c>
      <c r="AS997" s="11" t="s">
        <v>76</v>
      </c>
      <c r="AT997" s="11">
        <v>988</v>
      </c>
      <c r="AU997" s="11">
        <v>-16.415742000000002</v>
      </c>
      <c r="AV997" s="11">
        <v>-17.677516000000001</v>
      </c>
      <c r="AW997" s="11">
        <v>1.261774</v>
      </c>
      <c r="AX997" s="11">
        <v>7.686369</v>
      </c>
    </row>
    <row r="998" spans="21:50" x14ac:dyDescent="0.35">
      <c r="U998" s="11" t="s">
        <v>76</v>
      </c>
      <c r="V998" s="11">
        <v>1441</v>
      </c>
      <c r="W998" s="11">
        <v>29.374611000000002</v>
      </c>
      <c r="X998" s="11">
        <v>31.061184000000001</v>
      </c>
      <c r="Y998" s="11">
        <v>1.6865730000000001</v>
      </c>
      <c r="Z998" s="18">
        <f t="shared" si="25"/>
        <v>5.7416011398414776E-2</v>
      </c>
      <c r="AA998" s="11">
        <v>5.7416</v>
      </c>
      <c r="AS998" s="11" t="s">
        <v>83</v>
      </c>
      <c r="AT998" s="11">
        <v>989</v>
      </c>
      <c r="AU998" s="11">
        <v>-1.777792</v>
      </c>
      <c r="AV998" s="11">
        <v>1.6695000000000002E-2</v>
      </c>
      <c r="AW998" s="11">
        <v>1.7944880000000001</v>
      </c>
      <c r="AX998" s="11" t="s">
        <v>77</v>
      </c>
    </row>
    <row r="999" spans="21:50" x14ac:dyDescent="0.35">
      <c r="U999" s="11" t="s">
        <v>76</v>
      </c>
      <c r="V999" s="11">
        <v>1442</v>
      </c>
      <c r="W999" s="11">
        <v>-23.752347</v>
      </c>
      <c r="X999" s="11">
        <v>-24.924016999999999</v>
      </c>
      <c r="Y999" s="11">
        <v>1.17167</v>
      </c>
      <c r="Z999" s="18">
        <f t="shared" si="25"/>
        <v>4.9328598980134468E-2</v>
      </c>
      <c r="AA999" s="11">
        <v>4.9328589999999997</v>
      </c>
      <c r="AS999" s="11" t="s">
        <v>76</v>
      </c>
      <c r="AT999" s="11">
        <v>990</v>
      </c>
      <c r="AU999" s="11">
        <v>26.393155</v>
      </c>
      <c r="AV999" s="11">
        <v>23.094498999999999</v>
      </c>
      <c r="AW999" s="11">
        <v>3.2986559999999998</v>
      </c>
      <c r="AX999" s="11">
        <v>12.498150000000001</v>
      </c>
    </row>
    <row r="1000" spans="21:50" x14ac:dyDescent="0.35">
      <c r="U1000" s="11" t="s">
        <v>76</v>
      </c>
      <c r="V1000" s="11">
        <v>1443</v>
      </c>
      <c r="W1000" s="11">
        <v>-0.415188</v>
      </c>
      <c r="X1000" s="11">
        <v>-0.105202</v>
      </c>
      <c r="Y1000" s="11">
        <v>0.30998599999999998</v>
      </c>
      <c r="Z1000" s="18">
        <f t="shared" si="25"/>
        <v>0.74661599082825125</v>
      </c>
      <c r="AA1000" s="11">
        <v>74.661557999999999</v>
      </c>
      <c r="AS1000" s="11" t="s">
        <v>78</v>
      </c>
      <c r="AT1000" s="11">
        <v>991</v>
      </c>
      <c r="AU1000" s="11">
        <v>18.909905999999999</v>
      </c>
      <c r="AV1000" s="11">
        <v>25.123303</v>
      </c>
      <c r="AW1000" s="11">
        <v>6.2133969999999996</v>
      </c>
      <c r="AX1000" s="11">
        <v>32.857894999999999</v>
      </c>
    </row>
    <row r="1001" spans="21:50" x14ac:dyDescent="0.35">
      <c r="U1001" s="11" t="s">
        <v>76</v>
      </c>
      <c r="V1001" s="11">
        <v>1445</v>
      </c>
      <c r="W1001" s="11">
        <v>5.5579599999999996</v>
      </c>
      <c r="X1001" s="11">
        <v>14.848155</v>
      </c>
      <c r="Y1001" s="11">
        <v>9.2901950000000006</v>
      </c>
      <c r="Z1001" s="18">
        <f t="shared" si="25"/>
        <v>1.6715116697493326</v>
      </c>
      <c r="AA1001" s="11" t="s">
        <v>77</v>
      </c>
      <c r="AS1001" s="11" t="s">
        <v>83</v>
      </c>
      <c r="AT1001" s="11">
        <v>992</v>
      </c>
      <c r="AU1001" s="11">
        <v>-21.713092</v>
      </c>
      <c r="AV1001" s="11">
        <v>-22.380120000000002</v>
      </c>
      <c r="AW1001" s="11">
        <v>0.66702799999999995</v>
      </c>
      <c r="AX1001" s="11">
        <v>3.0720100000000001</v>
      </c>
    </row>
    <row r="1002" spans="21:50" x14ac:dyDescent="0.35">
      <c r="U1002" s="11" t="s">
        <v>76</v>
      </c>
      <c r="V1002" s="11">
        <v>1447</v>
      </c>
      <c r="W1002" s="11">
        <v>4.9811940000000003</v>
      </c>
      <c r="X1002" s="11">
        <v>6.1549199999999997</v>
      </c>
      <c r="Y1002" s="11">
        <v>1.173726</v>
      </c>
      <c r="Z1002" s="18">
        <f t="shared" si="25"/>
        <v>0.23563145703620456</v>
      </c>
      <c r="AA1002" s="11">
        <v>23.563140000000001</v>
      </c>
      <c r="AS1002" s="11" t="s">
        <v>76</v>
      </c>
      <c r="AT1002" s="11">
        <v>993</v>
      </c>
      <c r="AU1002" s="11">
        <v>-12.128253000000001</v>
      </c>
      <c r="AV1002" s="11">
        <v>-12.398728999999999</v>
      </c>
      <c r="AW1002" s="11">
        <v>0.27047599999999999</v>
      </c>
      <c r="AX1002" s="11">
        <v>2.2301289999999998</v>
      </c>
    </row>
    <row r="1003" spans="21:50" x14ac:dyDescent="0.35">
      <c r="U1003" s="11" t="s">
        <v>76</v>
      </c>
      <c r="V1003" s="11">
        <v>1448</v>
      </c>
      <c r="W1003" s="11">
        <v>-17.230046000000002</v>
      </c>
      <c r="X1003" s="11">
        <v>-14.561757999999999</v>
      </c>
      <c r="Y1003" s="11">
        <v>2.668288</v>
      </c>
      <c r="Z1003" s="18">
        <f t="shared" si="25"/>
        <v>0.15486250007690053</v>
      </c>
      <c r="AA1003" s="11">
        <v>15.486248</v>
      </c>
      <c r="AS1003" s="11" t="s">
        <v>76</v>
      </c>
      <c r="AT1003" s="11">
        <v>994</v>
      </c>
      <c r="AU1003" s="11">
        <v>-27.238406999999999</v>
      </c>
      <c r="AV1003" s="11">
        <v>-24.590873999999999</v>
      </c>
      <c r="AW1003" s="11">
        <v>2.6475330000000001</v>
      </c>
      <c r="AX1003" s="11">
        <v>9.7198530000000005</v>
      </c>
    </row>
    <row r="1004" spans="21:50" x14ac:dyDescent="0.35">
      <c r="U1004" s="11" t="s">
        <v>76</v>
      </c>
      <c r="V1004" s="11">
        <v>1449</v>
      </c>
      <c r="W1004" s="11">
        <v>7.3566000000000006E-2</v>
      </c>
      <c r="X1004" s="11">
        <v>-3.2721439999999999</v>
      </c>
      <c r="Y1004" s="11">
        <v>3.34571</v>
      </c>
      <c r="Z1004" s="18">
        <f t="shared" si="25"/>
        <v>45.479025636843105</v>
      </c>
      <c r="AA1004" s="11" t="s">
        <v>77</v>
      </c>
      <c r="AS1004" s="11" t="s">
        <v>76</v>
      </c>
      <c r="AT1004" s="11">
        <v>995</v>
      </c>
      <c r="AU1004" s="11">
        <v>-16.310855</v>
      </c>
      <c r="AV1004" s="11">
        <v>-17.160634999999999</v>
      </c>
      <c r="AW1004" s="11">
        <v>0.84977999999999998</v>
      </c>
      <c r="AX1004" s="11">
        <v>5.209905</v>
      </c>
    </row>
    <row r="1005" spans="21:50" x14ac:dyDescent="0.35">
      <c r="U1005" s="11" t="s">
        <v>76</v>
      </c>
      <c r="V1005" s="11">
        <v>1450</v>
      </c>
      <c r="W1005" s="11">
        <v>2.6886109999999999</v>
      </c>
      <c r="X1005" s="11">
        <v>8.5775360000000003</v>
      </c>
      <c r="Y1005" s="11">
        <v>5.8889259999999997</v>
      </c>
      <c r="Z1005" s="18">
        <f t="shared" si="25"/>
        <v>2.190322809807741</v>
      </c>
      <c r="AA1005" s="11" t="s">
        <v>77</v>
      </c>
      <c r="AS1005" s="11" t="s">
        <v>78</v>
      </c>
      <c r="AT1005" s="11">
        <v>996</v>
      </c>
      <c r="AU1005" s="11">
        <v>-6.8249469999999999</v>
      </c>
      <c r="AV1005" s="11">
        <v>-7.6105679999999998</v>
      </c>
      <c r="AW1005" s="11">
        <v>0.78562100000000001</v>
      </c>
      <c r="AX1005" s="11">
        <v>11.511015</v>
      </c>
    </row>
    <row r="1006" spans="21:50" x14ac:dyDescent="0.35">
      <c r="U1006" s="11" t="s">
        <v>76</v>
      </c>
      <c r="V1006" s="11">
        <v>1451</v>
      </c>
      <c r="W1006" s="11">
        <v>14.819335000000001</v>
      </c>
      <c r="X1006" s="11">
        <v>15.038043999999999</v>
      </c>
      <c r="Y1006" s="11">
        <v>0.21870899999999999</v>
      </c>
      <c r="Z1006" s="18">
        <f t="shared" si="25"/>
        <v>1.475835454154994E-2</v>
      </c>
      <c r="AA1006" s="11">
        <v>1.4758340000000001</v>
      </c>
      <c r="AS1006" s="11" t="s">
        <v>76</v>
      </c>
      <c r="AT1006" s="11">
        <v>997</v>
      </c>
      <c r="AU1006" s="11">
        <v>5.8279810000000003</v>
      </c>
      <c r="AV1006" s="11">
        <v>6.550084</v>
      </c>
      <c r="AW1006" s="11">
        <v>0.72210300000000005</v>
      </c>
      <c r="AX1006" s="11">
        <v>12.390272</v>
      </c>
    </row>
    <row r="1007" spans="21:50" x14ac:dyDescent="0.35">
      <c r="U1007" s="11" t="s">
        <v>76</v>
      </c>
      <c r="V1007" s="11">
        <v>1454</v>
      </c>
      <c r="W1007" s="11">
        <v>-19.889271000000001</v>
      </c>
      <c r="X1007" s="11">
        <v>-16.604600999999999</v>
      </c>
      <c r="Y1007" s="11">
        <v>3.2846700000000002</v>
      </c>
      <c r="Z1007" s="18">
        <f t="shared" si="25"/>
        <v>0.1651478327184541</v>
      </c>
      <c r="AA1007" s="11">
        <v>16.514785</v>
      </c>
      <c r="AS1007" s="11" t="s">
        <v>78</v>
      </c>
      <c r="AT1007" s="11">
        <v>998</v>
      </c>
      <c r="AU1007" s="11">
        <v>-6.7058540000000004</v>
      </c>
      <c r="AV1007" s="11">
        <v>-4.7289110000000001</v>
      </c>
      <c r="AW1007" s="11">
        <v>1.9769429999999999</v>
      </c>
      <c r="AX1007" s="11">
        <v>29.480854999999998</v>
      </c>
    </row>
    <row r="1008" spans="21:50" x14ac:dyDescent="0.35">
      <c r="U1008" s="11" t="s">
        <v>76</v>
      </c>
      <c r="V1008" s="11">
        <v>1457</v>
      </c>
      <c r="W1008" s="11">
        <v>-0.40947600000000001</v>
      </c>
      <c r="X1008" s="11">
        <v>-3.175592</v>
      </c>
      <c r="Y1008" s="11">
        <v>2.7661169999999999</v>
      </c>
      <c r="Z1008" s="18">
        <f t="shared" si="25"/>
        <v>6.7552603815608236</v>
      </c>
      <c r="AA1008" s="11" t="s">
        <v>77</v>
      </c>
      <c r="AS1008" s="11" t="s">
        <v>76</v>
      </c>
      <c r="AT1008" s="11">
        <v>999</v>
      </c>
      <c r="AU1008" s="11">
        <v>-13.472823</v>
      </c>
      <c r="AV1008" s="11">
        <v>-13.221036</v>
      </c>
      <c r="AW1008" s="11">
        <v>0.25178699999999998</v>
      </c>
      <c r="AX1008" s="11">
        <v>1.8688469999999999</v>
      </c>
    </row>
    <row r="1009" spans="21:50" x14ac:dyDescent="0.35">
      <c r="U1009" s="11" t="s">
        <v>76</v>
      </c>
      <c r="V1009" s="11">
        <v>1458</v>
      </c>
      <c r="W1009" s="11">
        <v>19.438842999999999</v>
      </c>
      <c r="X1009" s="11">
        <v>18.294727000000002</v>
      </c>
      <c r="Y1009" s="11">
        <v>1.1441159999999999</v>
      </c>
      <c r="Z1009" s="18">
        <f t="shared" si="25"/>
        <v>5.8857206676343851E-2</v>
      </c>
      <c r="AA1009" s="11">
        <v>5.8857210000000002</v>
      </c>
      <c r="AS1009" s="11" t="s">
        <v>76</v>
      </c>
      <c r="AT1009" s="11">
        <v>1000</v>
      </c>
      <c r="AU1009" s="11">
        <v>-10.024046</v>
      </c>
      <c r="AV1009" s="11">
        <v>-10.596811000000001</v>
      </c>
      <c r="AW1009" s="11">
        <v>0.57276499999999997</v>
      </c>
      <c r="AX1009" s="11">
        <v>5.7139119999999997</v>
      </c>
    </row>
    <row r="1010" spans="21:50" x14ac:dyDescent="0.35">
      <c r="U1010" s="11" t="s">
        <v>76</v>
      </c>
      <c r="V1010" s="11">
        <v>1459</v>
      </c>
      <c r="W1010" s="11">
        <v>-26.759551999999999</v>
      </c>
      <c r="X1010" s="11">
        <v>-22.530995000000001</v>
      </c>
      <c r="Y1010" s="11">
        <v>4.2285570000000003</v>
      </c>
      <c r="Z1010" s="18">
        <f t="shared" si="25"/>
        <v>0.15802047059681718</v>
      </c>
      <c r="AA1010" s="11">
        <v>15.802047</v>
      </c>
      <c r="AS1010" s="11" t="s">
        <v>76</v>
      </c>
      <c r="AT1010" s="11">
        <v>1001</v>
      </c>
      <c r="AU1010" s="11">
        <v>-9.7593460000000007</v>
      </c>
      <c r="AV1010" s="11">
        <v>-12.370054</v>
      </c>
      <c r="AW1010" s="11">
        <v>2.6107079999999998</v>
      </c>
      <c r="AX1010" s="11">
        <v>26.75085</v>
      </c>
    </row>
    <row r="1011" spans="21:50" x14ac:dyDescent="0.35">
      <c r="U1011" s="11" t="s">
        <v>76</v>
      </c>
      <c r="V1011" s="11">
        <v>1460</v>
      </c>
      <c r="W1011" s="11">
        <v>-3.5710999999999999</v>
      </c>
      <c r="X1011" s="11">
        <v>-3.9024190000000001</v>
      </c>
      <c r="Y1011" s="11">
        <v>0.33132</v>
      </c>
      <c r="Z1011" s="18">
        <f t="shared" si="25"/>
        <v>9.2778135588474142E-2</v>
      </c>
      <c r="AA1011" s="11">
        <v>9.2778039999999997</v>
      </c>
      <c r="AS1011" s="11" t="s">
        <v>83</v>
      </c>
      <c r="AT1011" s="11">
        <v>1002</v>
      </c>
      <c r="AU1011" s="11">
        <v>18.711029</v>
      </c>
      <c r="AV1011" s="11">
        <v>8.9431379999999994</v>
      </c>
      <c r="AW1011" s="11">
        <v>9.7678910000000005</v>
      </c>
      <c r="AX1011" s="11">
        <v>52.203921999999999</v>
      </c>
    </row>
    <row r="1012" spans="21:50" x14ac:dyDescent="0.35">
      <c r="U1012" s="11" t="s">
        <v>76</v>
      </c>
      <c r="V1012" s="11">
        <v>1461</v>
      </c>
      <c r="W1012" s="11">
        <v>38.134411</v>
      </c>
      <c r="X1012" s="11">
        <v>43.872051999999996</v>
      </c>
      <c r="Y1012" s="11">
        <v>5.737641</v>
      </c>
      <c r="Z1012" s="18">
        <f t="shared" si="25"/>
        <v>0.15045836160941362</v>
      </c>
      <c r="AA1012" s="11">
        <v>15.045837000000001</v>
      </c>
      <c r="AS1012" s="11" t="s">
        <v>76</v>
      </c>
      <c r="AT1012" s="11">
        <v>1003</v>
      </c>
      <c r="AU1012" s="11">
        <v>-15.19575</v>
      </c>
      <c r="AV1012" s="11">
        <v>-13.431884999999999</v>
      </c>
      <c r="AW1012" s="11">
        <v>1.763865</v>
      </c>
      <c r="AX1012" s="11">
        <v>11.607620000000001</v>
      </c>
    </row>
    <row r="1013" spans="21:50" x14ac:dyDescent="0.35">
      <c r="U1013" s="11" t="s">
        <v>76</v>
      </c>
      <c r="V1013" s="11">
        <v>1463</v>
      </c>
      <c r="W1013" s="11">
        <v>21.830151000000001</v>
      </c>
      <c r="X1013" s="11">
        <v>22.552537999999998</v>
      </c>
      <c r="Y1013" s="11">
        <v>0.722387</v>
      </c>
      <c r="Z1013" s="18">
        <f t="shared" si="25"/>
        <v>3.3091250720162217E-2</v>
      </c>
      <c r="AA1013" s="11">
        <v>3.3091270000000002</v>
      </c>
      <c r="AS1013" s="11" t="s">
        <v>76</v>
      </c>
      <c r="AT1013" s="11">
        <v>1004</v>
      </c>
      <c r="AU1013" s="11">
        <v>31.569828999999999</v>
      </c>
      <c r="AV1013" s="11">
        <v>30.657162</v>
      </c>
      <c r="AW1013" s="11">
        <v>0.91266700000000001</v>
      </c>
      <c r="AX1013" s="11">
        <v>2.890946</v>
      </c>
    </row>
    <row r="1014" spans="21:50" x14ac:dyDescent="0.35">
      <c r="U1014" s="11" t="s">
        <v>76</v>
      </c>
      <c r="V1014" s="11">
        <v>1464</v>
      </c>
      <c r="W1014" s="11">
        <v>2.3102299999999998</v>
      </c>
      <c r="X1014" s="11">
        <v>4.7946929999999996</v>
      </c>
      <c r="Y1014" s="11">
        <v>2.4844629999999999</v>
      </c>
      <c r="Z1014" s="18">
        <f t="shared" si="25"/>
        <v>1.0754180319708428</v>
      </c>
      <c r="AA1014" s="11" t="s">
        <v>77</v>
      </c>
      <c r="AS1014" s="11" t="s">
        <v>76</v>
      </c>
      <c r="AT1014" s="11">
        <v>1005</v>
      </c>
      <c r="AU1014" s="11">
        <v>-8.1904149999999998</v>
      </c>
      <c r="AV1014" s="11">
        <v>-5.6147460000000002</v>
      </c>
      <c r="AW1014" s="11">
        <v>2.575669</v>
      </c>
      <c r="AX1014" s="11">
        <v>31.447354000000001</v>
      </c>
    </row>
    <row r="1015" spans="21:50" x14ac:dyDescent="0.35">
      <c r="U1015" s="11" t="s">
        <v>76</v>
      </c>
      <c r="V1015" s="11">
        <v>1467</v>
      </c>
      <c r="W1015" s="11">
        <v>-21.144386000000001</v>
      </c>
      <c r="X1015" s="11">
        <v>-21.519507999999998</v>
      </c>
      <c r="Y1015" s="11">
        <v>0.37512200000000001</v>
      </c>
      <c r="Z1015" s="18">
        <f t="shared" si="25"/>
        <v>1.7740973892550013E-2</v>
      </c>
      <c r="AA1015" s="11">
        <v>1.7740990000000001</v>
      </c>
      <c r="AS1015" s="11" t="s">
        <v>78</v>
      </c>
      <c r="AT1015" s="11">
        <v>1006</v>
      </c>
      <c r="AU1015" s="11">
        <v>5.5271280000000003</v>
      </c>
      <c r="AV1015" s="11">
        <v>3.8269319999999998</v>
      </c>
      <c r="AW1015" s="11">
        <v>1.700197</v>
      </c>
      <c r="AX1015" s="11">
        <v>30.760940000000002</v>
      </c>
    </row>
    <row r="1016" spans="21:50" x14ac:dyDescent="0.35">
      <c r="U1016" s="11" t="s">
        <v>76</v>
      </c>
      <c r="V1016" s="11">
        <v>1469</v>
      </c>
      <c r="W1016" s="11">
        <v>-4.8649630000000004</v>
      </c>
      <c r="X1016" s="11">
        <v>-5.7652809999999999</v>
      </c>
      <c r="Y1016" s="11">
        <v>0.90031799999999995</v>
      </c>
      <c r="Z1016" s="18">
        <f t="shared" si="25"/>
        <v>0.18506163356226962</v>
      </c>
      <c r="AA1016" s="11">
        <v>18.506160999999999</v>
      </c>
      <c r="AS1016" s="11" t="s">
        <v>76</v>
      </c>
      <c r="AT1016" s="11">
        <v>1007</v>
      </c>
      <c r="AU1016" s="11">
        <v>15.568035</v>
      </c>
      <c r="AV1016" s="11">
        <v>14.09845</v>
      </c>
      <c r="AW1016" s="11">
        <v>1.4695849999999999</v>
      </c>
      <c r="AX1016" s="11">
        <v>9.4397559999999991</v>
      </c>
    </row>
    <row r="1017" spans="21:50" x14ac:dyDescent="0.35">
      <c r="U1017" s="11" t="s">
        <v>76</v>
      </c>
      <c r="V1017" s="11">
        <v>1470</v>
      </c>
      <c r="W1017" s="11">
        <v>-7.738988</v>
      </c>
      <c r="X1017" s="11">
        <v>-7.9655469999999999</v>
      </c>
      <c r="Y1017" s="11">
        <v>0.22655800000000001</v>
      </c>
      <c r="Z1017" s="18">
        <f t="shared" si="25"/>
        <v>2.9274887104101983E-2</v>
      </c>
      <c r="AA1017" s="11">
        <v>2.9274939999999998</v>
      </c>
      <c r="AS1017" s="11" t="s">
        <v>76</v>
      </c>
      <c r="AT1017" s="11">
        <v>1008</v>
      </c>
      <c r="AU1017" s="11">
        <v>-6.1615859999999998</v>
      </c>
      <c r="AV1017" s="11">
        <v>-8.9263490000000001</v>
      </c>
      <c r="AW1017" s="11">
        <v>2.7647629999999999</v>
      </c>
      <c r="AX1017" s="11">
        <v>44.870964000000001</v>
      </c>
    </row>
    <row r="1018" spans="21:50" x14ac:dyDescent="0.35">
      <c r="U1018" s="11" t="s">
        <v>76</v>
      </c>
      <c r="V1018" s="11">
        <v>1471</v>
      </c>
      <c r="W1018" s="11">
        <v>46.955219</v>
      </c>
      <c r="X1018" s="11">
        <v>44.999035999999997</v>
      </c>
      <c r="Y1018" s="11">
        <v>1.956183</v>
      </c>
      <c r="Z1018" s="18">
        <f t="shared" si="25"/>
        <v>4.1660608589643676E-2</v>
      </c>
      <c r="AA1018" s="11">
        <v>4.1660620000000002</v>
      </c>
      <c r="AS1018" s="11" t="s">
        <v>83</v>
      </c>
      <c r="AT1018" s="11">
        <v>1009</v>
      </c>
      <c r="AU1018" s="11">
        <v>-3.9731100000000001</v>
      </c>
      <c r="AV1018" s="11">
        <v>-7.4946780000000004</v>
      </c>
      <c r="AW1018" s="11">
        <v>3.5215679999999998</v>
      </c>
      <c r="AX1018" s="11">
        <v>88.635054999999994</v>
      </c>
    </row>
    <row r="1019" spans="21:50" x14ac:dyDescent="0.35">
      <c r="U1019" s="11" t="s">
        <v>76</v>
      </c>
      <c r="V1019" s="11">
        <v>1473</v>
      </c>
      <c r="W1019" s="11">
        <v>46.349921000000002</v>
      </c>
      <c r="X1019" s="11">
        <v>43.396213000000003</v>
      </c>
      <c r="Y1019" s="11">
        <v>2.9537079999999998</v>
      </c>
      <c r="Z1019" s="18">
        <f t="shared" si="25"/>
        <v>6.3726279058814353E-2</v>
      </c>
      <c r="AA1019" s="11">
        <v>6.3726279999999997</v>
      </c>
      <c r="AS1019" s="11" t="s">
        <v>76</v>
      </c>
      <c r="AT1019" s="11">
        <v>1010</v>
      </c>
      <c r="AU1019" s="11">
        <v>-7.5066160000000002</v>
      </c>
      <c r="AV1019" s="11">
        <v>-7.5639710000000004</v>
      </c>
      <c r="AW1019" s="11">
        <v>5.7355000000000003E-2</v>
      </c>
      <c r="AX1019" s="11">
        <v>0.76406200000000002</v>
      </c>
    </row>
    <row r="1020" spans="21:50" x14ac:dyDescent="0.35">
      <c r="U1020" s="11" t="s">
        <v>76</v>
      </c>
      <c r="V1020" s="11">
        <v>1474</v>
      </c>
      <c r="W1020" s="11">
        <v>-0.52178599999999997</v>
      </c>
      <c r="X1020" s="11">
        <v>-1.556149</v>
      </c>
      <c r="Y1020" s="11">
        <v>1.034362</v>
      </c>
      <c r="Z1020" s="18">
        <f t="shared" si="25"/>
        <v>1.9823490856404735</v>
      </c>
      <c r="AA1020" s="11" t="s">
        <v>77</v>
      </c>
      <c r="AS1020" s="11" t="s">
        <v>83</v>
      </c>
      <c r="AT1020" s="11">
        <v>1011</v>
      </c>
      <c r="AU1020" s="11">
        <v>20.584267000000001</v>
      </c>
      <c r="AV1020" s="11">
        <v>12.672257</v>
      </c>
      <c r="AW1020" s="11">
        <v>7.9120100000000004</v>
      </c>
      <c r="AX1020" s="11">
        <v>38.437170999999999</v>
      </c>
    </row>
    <row r="1021" spans="21:50" x14ac:dyDescent="0.35">
      <c r="U1021" s="11" t="s">
        <v>76</v>
      </c>
      <c r="V1021" s="11">
        <v>1475</v>
      </c>
      <c r="W1021" s="11">
        <v>-14.034008</v>
      </c>
      <c r="X1021" s="11">
        <v>-11.605407</v>
      </c>
      <c r="Y1021" s="11">
        <v>2.428601</v>
      </c>
      <c r="Z1021" s="18">
        <f t="shared" si="25"/>
        <v>0.17305113407374428</v>
      </c>
      <c r="AA1021" s="11">
        <v>17.305116000000002</v>
      </c>
      <c r="AS1021" s="11" t="s">
        <v>78</v>
      </c>
      <c r="AT1021" s="11">
        <v>1012</v>
      </c>
      <c r="AU1021" s="11">
        <v>-12.394145999999999</v>
      </c>
      <c r="AV1021" s="11">
        <v>-11.992112000000001</v>
      </c>
      <c r="AW1021" s="11">
        <v>0.402034</v>
      </c>
      <c r="AX1021" s="11">
        <v>3.2437420000000001</v>
      </c>
    </row>
    <row r="1022" spans="21:50" x14ac:dyDescent="0.35">
      <c r="U1022" s="11" t="s">
        <v>76</v>
      </c>
      <c r="V1022" s="11">
        <v>1477</v>
      </c>
      <c r="W1022" s="11">
        <v>1.4354910000000001</v>
      </c>
      <c r="X1022" s="11">
        <v>-0.423653</v>
      </c>
      <c r="Y1022" s="11">
        <v>1.859143</v>
      </c>
      <c r="Z1022" s="18">
        <f t="shared" si="25"/>
        <v>1.29512689386419</v>
      </c>
      <c r="AA1022" s="11" t="s">
        <v>77</v>
      </c>
      <c r="AS1022" s="11" t="s">
        <v>76</v>
      </c>
      <c r="AT1022" s="11">
        <v>1013</v>
      </c>
      <c r="AU1022" s="11">
        <v>-16.072665000000001</v>
      </c>
      <c r="AV1022" s="11">
        <v>-14.899210999999999</v>
      </c>
      <c r="AW1022" s="11">
        <v>1.173454</v>
      </c>
      <c r="AX1022" s="11">
        <v>7.3009310000000003</v>
      </c>
    </row>
    <row r="1023" spans="21:50" x14ac:dyDescent="0.35">
      <c r="U1023" s="11" t="s">
        <v>76</v>
      </c>
      <c r="V1023" s="11">
        <v>1478</v>
      </c>
      <c r="W1023" s="11">
        <v>-10.909363000000001</v>
      </c>
      <c r="X1023" s="11">
        <v>-12.695561</v>
      </c>
      <c r="Y1023" s="11">
        <v>1.786198</v>
      </c>
      <c r="Z1023" s="18">
        <f t="shared" si="25"/>
        <v>0.16373073294930235</v>
      </c>
      <c r="AA1023" s="11">
        <v>16.373073999999999</v>
      </c>
      <c r="AS1023" s="11" t="s">
        <v>76</v>
      </c>
      <c r="AT1023" s="11">
        <v>1014</v>
      </c>
      <c r="AU1023" s="11">
        <v>30.575558000000001</v>
      </c>
      <c r="AV1023" s="11">
        <v>32.7973</v>
      </c>
      <c r="AW1023" s="11">
        <v>2.2217419999999999</v>
      </c>
      <c r="AX1023" s="11">
        <v>7.2664</v>
      </c>
    </row>
    <row r="1024" spans="21:50" x14ac:dyDescent="0.35">
      <c r="U1024" s="11" t="s">
        <v>76</v>
      </c>
      <c r="V1024" s="11">
        <v>1481</v>
      </c>
      <c r="W1024" s="11">
        <v>-27.033837999999999</v>
      </c>
      <c r="X1024" s="11">
        <v>-25.267154000000001</v>
      </c>
      <c r="Y1024" s="11">
        <v>1.7666839999999999</v>
      </c>
      <c r="Z1024" s="18">
        <f t="shared" si="25"/>
        <v>6.535083919641746E-2</v>
      </c>
      <c r="AA1024" s="11">
        <v>6.5350830000000002</v>
      </c>
      <c r="AS1024" s="11" t="s">
        <v>76</v>
      </c>
      <c r="AT1024" s="11">
        <v>1015</v>
      </c>
      <c r="AU1024" s="11">
        <v>-11.662924</v>
      </c>
      <c r="AV1024" s="11">
        <v>-11.652545</v>
      </c>
      <c r="AW1024" s="11">
        <v>1.0378999999999999E-2</v>
      </c>
      <c r="AX1024" s="11">
        <v>8.8986999999999997E-2</v>
      </c>
    </row>
    <row r="1025" spans="21:50" x14ac:dyDescent="0.35">
      <c r="U1025" s="11" t="s">
        <v>76</v>
      </c>
      <c r="V1025" s="11">
        <v>1482</v>
      </c>
      <c r="W1025" s="11">
        <v>-15.848221000000001</v>
      </c>
      <c r="X1025" s="11">
        <v>-16.880762000000001</v>
      </c>
      <c r="Y1025" s="11">
        <v>1.0325409999999999</v>
      </c>
      <c r="Z1025" s="18">
        <f t="shared" si="25"/>
        <v>6.5151855214537951E-2</v>
      </c>
      <c r="AA1025" s="11">
        <v>6.5151830000000004</v>
      </c>
      <c r="AS1025" s="11" t="s">
        <v>76</v>
      </c>
      <c r="AT1025" s="11">
        <v>1016</v>
      </c>
      <c r="AU1025" s="11">
        <v>12.362726</v>
      </c>
      <c r="AV1025" s="11">
        <v>7.1207260000000003</v>
      </c>
      <c r="AW1025" s="11">
        <v>5.242</v>
      </c>
      <c r="AX1025" s="11">
        <v>42.401648000000002</v>
      </c>
    </row>
    <row r="1026" spans="21:50" x14ac:dyDescent="0.35">
      <c r="U1026" s="11" t="s">
        <v>76</v>
      </c>
      <c r="V1026" s="11">
        <v>1483</v>
      </c>
      <c r="W1026" s="11">
        <v>-1.4200919999999999</v>
      </c>
      <c r="X1026" s="11">
        <v>-3.4614669999999998</v>
      </c>
      <c r="Y1026" s="11">
        <v>2.0413749999999999</v>
      </c>
      <c r="Z1026" s="18">
        <f t="shared" si="25"/>
        <v>1.4374948946969635</v>
      </c>
      <c r="AA1026" s="11" t="s">
        <v>77</v>
      </c>
      <c r="AS1026" s="11" t="s">
        <v>76</v>
      </c>
      <c r="AT1026" s="11">
        <v>1017</v>
      </c>
      <c r="AU1026" s="11">
        <v>-16.981542000000001</v>
      </c>
      <c r="AV1026" s="11">
        <v>-15.155720000000001</v>
      </c>
      <c r="AW1026" s="11">
        <v>1.8258220000000001</v>
      </c>
      <c r="AX1026" s="11">
        <v>10.751804999999999</v>
      </c>
    </row>
    <row r="1027" spans="21:50" x14ac:dyDescent="0.35">
      <c r="U1027" s="11" t="s">
        <v>76</v>
      </c>
      <c r="V1027" s="11">
        <v>1485</v>
      </c>
      <c r="W1027" s="11">
        <v>20.227347000000002</v>
      </c>
      <c r="X1027" s="11">
        <v>15.591281</v>
      </c>
      <c r="Y1027" s="11">
        <v>4.6360659999999996</v>
      </c>
      <c r="Z1027" s="18">
        <f t="shared" si="25"/>
        <v>0.22919792694514013</v>
      </c>
      <c r="AA1027" s="11">
        <v>22.919791</v>
      </c>
      <c r="AS1027" s="11" t="s">
        <v>76</v>
      </c>
      <c r="AT1027" s="11">
        <v>1018</v>
      </c>
      <c r="AU1027" s="11">
        <v>-8.7149020000000004</v>
      </c>
      <c r="AV1027" s="11">
        <v>-8.4857130000000005</v>
      </c>
      <c r="AW1027" s="11">
        <v>0.22919</v>
      </c>
      <c r="AX1027" s="11">
        <v>2.6298620000000001</v>
      </c>
    </row>
    <row r="1028" spans="21:50" x14ac:dyDescent="0.35">
      <c r="U1028" s="11" t="s">
        <v>76</v>
      </c>
      <c r="V1028" s="11">
        <v>1486</v>
      </c>
      <c r="W1028" s="11">
        <v>-4.7934830000000002</v>
      </c>
      <c r="X1028" s="11">
        <v>-5.2018870000000001</v>
      </c>
      <c r="Y1028" s="11">
        <v>0.40840300000000002</v>
      </c>
      <c r="Z1028" s="18">
        <f t="shared" si="25"/>
        <v>8.5199634587209347E-2</v>
      </c>
      <c r="AA1028" s="11">
        <v>8.5199660000000002</v>
      </c>
      <c r="AS1028" s="11" t="s">
        <v>76</v>
      </c>
      <c r="AT1028" s="11">
        <v>1019</v>
      </c>
      <c r="AU1028" s="11">
        <v>34.305469000000002</v>
      </c>
      <c r="AV1028" s="11">
        <v>31.034127000000002</v>
      </c>
      <c r="AW1028" s="11">
        <v>3.2713420000000002</v>
      </c>
      <c r="AX1028" s="11">
        <v>9.5359189999999998</v>
      </c>
    </row>
    <row r="1029" spans="21:50" x14ac:dyDescent="0.35">
      <c r="U1029" s="11" t="s">
        <v>76</v>
      </c>
      <c r="V1029" s="11">
        <v>1487</v>
      </c>
      <c r="W1029" s="11">
        <v>-11.244493</v>
      </c>
      <c r="X1029" s="11">
        <v>-8.1877030000000008</v>
      </c>
      <c r="Y1029" s="11">
        <v>3.0567899999999999</v>
      </c>
      <c r="Z1029" s="18">
        <f t="shared" si="25"/>
        <v>0.27184773915551369</v>
      </c>
      <c r="AA1029" s="11">
        <v>27.184777</v>
      </c>
      <c r="AS1029" s="11" t="s">
        <v>83</v>
      </c>
      <c r="AT1029" s="11">
        <v>1020</v>
      </c>
      <c r="AU1029" s="11">
        <v>-0.82812600000000003</v>
      </c>
      <c r="AV1029" s="11">
        <v>1.7583409999999999</v>
      </c>
      <c r="AW1029" s="11">
        <v>2.5864669999999998</v>
      </c>
      <c r="AX1029" s="11" t="s">
        <v>77</v>
      </c>
    </row>
    <row r="1030" spans="21:50" x14ac:dyDescent="0.35">
      <c r="U1030" s="11" t="s">
        <v>76</v>
      </c>
      <c r="V1030" s="11">
        <v>1489</v>
      </c>
      <c r="W1030" s="11">
        <v>-9.106973</v>
      </c>
      <c r="X1030" s="11">
        <v>-8.4085800000000006</v>
      </c>
      <c r="Y1030" s="11">
        <v>0.69839300000000004</v>
      </c>
      <c r="Z1030" s="18">
        <f t="shared" si="25"/>
        <v>7.6687720497249756E-2</v>
      </c>
      <c r="AA1030" s="11">
        <v>7.6687719999999997</v>
      </c>
      <c r="AS1030" s="11" t="s">
        <v>78</v>
      </c>
      <c r="AT1030" s="11">
        <v>1021</v>
      </c>
      <c r="AU1030" s="11">
        <v>-8.4216680000000004</v>
      </c>
      <c r="AV1030" s="11">
        <v>-3.7987479999999998</v>
      </c>
      <c r="AW1030" s="11">
        <v>4.6229199999999997</v>
      </c>
      <c r="AX1030" s="11">
        <v>54.893166999999998</v>
      </c>
    </row>
    <row r="1031" spans="21:50" x14ac:dyDescent="0.35">
      <c r="U1031" s="11" t="s">
        <v>76</v>
      </c>
      <c r="V1031" s="11">
        <v>1492</v>
      </c>
      <c r="W1031" s="11">
        <v>-6.1878000000000002E-2</v>
      </c>
      <c r="X1031" s="11">
        <v>0.14684700000000001</v>
      </c>
      <c r="Y1031" s="11">
        <v>0.20872499999999999</v>
      </c>
      <c r="Z1031" s="18">
        <f t="shared" si="25"/>
        <v>3.3731697857073595</v>
      </c>
      <c r="AA1031" s="11" t="s">
        <v>77</v>
      </c>
      <c r="AS1031" s="11" t="s">
        <v>76</v>
      </c>
      <c r="AT1031" s="11">
        <v>1022</v>
      </c>
      <c r="AU1031" s="11">
        <v>-10.812118</v>
      </c>
      <c r="AV1031" s="11">
        <v>-10.252051</v>
      </c>
      <c r="AW1031" s="11">
        <v>0.56006699999999998</v>
      </c>
      <c r="AX1031" s="11">
        <v>5.1799939999999998</v>
      </c>
    </row>
    <row r="1032" spans="21:50" x14ac:dyDescent="0.35">
      <c r="U1032" s="11" t="s">
        <v>76</v>
      </c>
      <c r="V1032" s="11">
        <v>1493</v>
      </c>
      <c r="W1032" s="11">
        <v>-9.8359009999999998</v>
      </c>
      <c r="X1032" s="11">
        <v>-8.4768000000000008</v>
      </c>
      <c r="Y1032" s="11">
        <v>1.3591009999999999</v>
      </c>
      <c r="Z1032" s="18">
        <f t="shared" si="25"/>
        <v>0.1381775802745473</v>
      </c>
      <c r="AA1032" s="11">
        <v>13.817757</v>
      </c>
      <c r="AS1032" s="11" t="s">
        <v>76</v>
      </c>
      <c r="AT1032" s="11">
        <v>1023</v>
      </c>
      <c r="AU1032" s="11">
        <v>-7.5886310000000003</v>
      </c>
      <c r="AV1032" s="11">
        <v>-6.3758239999999997</v>
      </c>
      <c r="AW1032" s="11">
        <v>1.212807</v>
      </c>
      <c r="AX1032" s="11">
        <v>15.98189</v>
      </c>
    </row>
    <row r="1033" spans="21:50" x14ac:dyDescent="0.35">
      <c r="U1033" s="11" t="s">
        <v>76</v>
      </c>
      <c r="V1033" s="11">
        <v>1494</v>
      </c>
      <c r="W1033" s="11">
        <v>15.880636000000001</v>
      </c>
      <c r="X1033" s="11">
        <v>17.606521999999998</v>
      </c>
      <c r="Y1033" s="11">
        <v>1.725886</v>
      </c>
      <c r="Z1033" s="18">
        <f t="shared" ref="Z1033:Z1096" si="26">ABS(Y1033/W1033)</f>
        <v>0.1086786448603192</v>
      </c>
      <c r="AA1033" s="11">
        <v>10.867862000000001</v>
      </c>
      <c r="AS1033" s="11" t="s">
        <v>83</v>
      </c>
      <c r="AT1033" s="11">
        <v>1024</v>
      </c>
      <c r="AU1033" s="11">
        <v>-9.1610019999999999</v>
      </c>
      <c r="AV1033" s="11">
        <v>-10.338521999999999</v>
      </c>
      <c r="AW1033" s="11">
        <v>1.177521</v>
      </c>
      <c r="AX1033" s="11">
        <v>12.853624999999999</v>
      </c>
    </row>
    <row r="1034" spans="21:50" x14ac:dyDescent="0.35">
      <c r="U1034" s="11" t="s">
        <v>76</v>
      </c>
      <c r="V1034" s="11">
        <v>1495</v>
      </c>
      <c r="W1034" s="11">
        <v>5.6009080000000004</v>
      </c>
      <c r="X1034" s="11">
        <v>4.7406180000000004</v>
      </c>
      <c r="Y1034" s="11">
        <v>0.86029</v>
      </c>
      <c r="Z1034" s="18">
        <f t="shared" si="26"/>
        <v>0.15359830941697308</v>
      </c>
      <c r="AA1034" s="11">
        <v>15.359829</v>
      </c>
      <c r="AS1034" s="11" t="s">
        <v>78</v>
      </c>
      <c r="AT1034" s="11">
        <v>1025</v>
      </c>
      <c r="AU1034" s="11">
        <v>37.293084</v>
      </c>
      <c r="AV1034" s="11">
        <v>39.297293000000003</v>
      </c>
      <c r="AW1034" s="11">
        <v>2.0042089999999999</v>
      </c>
      <c r="AX1034" s="11">
        <v>5.3742109999999998</v>
      </c>
    </row>
    <row r="1035" spans="21:50" x14ac:dyDescent="0.35">
      <c r="U1035" s="11" t="s">
        <v>76</v>
      </c>
      <c r="V1035" s="11">
        <v>1496</v>
      </c>
      <c r="W1035" s="11">
        <v>-7.3825960000000004</v>
      </c>
      <c r="X1035" s="11">
        <v>-9.3618330000000007</v>
      </c>
      <c r="Y1035" s="11">
        <v>1.9792369999999999</v>
      </c>
      <c r="Z1035" s="18">
        <f t="shared" si="26"/>
        <v>0.26809498989244429</v>
      </c>
      <c r="AA1035" s="11">
        <v>26.809502999999999</v>
      </c>
      <c r="AS1035" s="11" t="s">
        <v>76</v>
      </c>
      <c r="AT1035" s="11">
        <v>1026</v>
      </c>
      <c r="AU1035" s="11">
        <v>-5.2688600000000001</v>
      </c>
      <c r="AV1035" s="11">
        <v>-2.628555</v>
      </c>
      <c r="AW1035" s="11">
        <v>2.640304</v>
      </c>
      <c r="AX1035" s="11">
        <v>50.111496000000002</v>
      </c>
    </row>
    <row r="1036" spans="21:50" x14ac:dyDescent="0.35">
      <c r="U1036" s="11" t="s">
        <v>76</v>
      </c>
      <c r="V1036" s="11">
        <v>1497</v>
      </c>
      <c r="W1036" s="11">
        <v>13.32802</v>
      </c>
      <c r="X1036" s="11">
        <v>11.649132</v>
      </c>
      <c r="Y1036" s="11">
        <v>1.6788879999999999</v>
      </c>
      <c r="Z1036" s="18">
        <f t="shared" si="26"/>
        <v>0.1259667977689109</v>
      </c>
      <c r="AA1036" s="11">
        <v>12.596677</v>
      </c>
      <c r="AS1036" s="11" t="s">
        <v>76</v>
      </c>
      <c r="AT1036" s="11">
        <v>1027</v>
      </c>
      <c r="AU1036" s="11">
        <v>27.873349000000001</v>
      </c>
      <c r="AV1036" s="11">
        <v>29.14161</v>
      </c>
      <c r="AW1036" s="11">
        <v>1.2682610000000001</v>
      </c>
      <c r="AX1036" s="11">
        <v>4.5500860000000003</v>
      </c>
    </row>
    <row r="1037" spans="21:50" x14ac:dyDescent="0.35">
      <c r="U1037" s="11" t="s">
        <v>76</v>
      </c>
      <c r="V1037" s="11">
        <v>1498</v>
      </c>
      <c r="W1037" s="11">
        <v>-20.407700999999999</v>
      </c>
      <c r="X1037" s="11">
        <v>-22.067736</v>
      </c>
      <c r="Y1037" s="11">
        <v>1.6600349999999999</v>
      </c>
      <c r="Z1037" s="18">
        <f t="shared" si="26"/>
        <v>8.134355751292123E-2</v>
      </c>
      <c r="AA1037" s="11">
        <v>8.1343549999999993</v>
      </c>
      <c r="AS1037" s="11" t="s">
        <v>83</v>
      </c>
      <c r="AT1037" s="11">
        <v>1028</v>
      </c>
      <c r="AU1037" s="11">
        <v>-21.385762</v>
      </c>
      <c r="AV1037" s="11">
        <v>-23.496863999999999</v>
      </c>
      <c r="AW1037" s="11">
        <v>2.1111019999999998</v>
      </c>
      <c r="AX1037" s="11">
        <v>9.8715299999999999</v>
      </c>
    </row>
    <row r="1038" spans="21:50" x14ac:dyDescent="0.35">
      <c r="U1038" s="11" t="s">
        <v>76</v>
      </c>
      <c r="V1038" s="11">
        <v>1499</v>
      </c>
      <c r="W1038" s="11">
        <v>9.9298350000000006</v>
      </c>
      <c r="X1038" s="11">
        <v>13.619303</v>
      </c>
      <c r="Y1038" s="11">
        <v>3.6894680000000002</v>
      </c>
      <c r="Z1038" s="18">
        <f t="shared" si="26"/>
        <v>0.37155380728884213</v>
      </c>
      <c r="AA1038" s="11">
        <v>37.155382000000003</v>
      </c>
      <c r="AS1038" s="11" t="s">
        <v>76</v>
      </c>
      <c r="AT1038" s="11">
        <v>1029</v>
      </c>
      <c r="AU1038" s="11">
        <v>-6.4848439999999998</v>
      </c>
      <c r="AV1038" s="11">
        <v>-4.0001939999999996</v>
      </c>
      <c r="AW1038" s="11">
        <v>2.4846509999999999</v>
      </c>
      <c r="AX1038" s="11">
        <v>38.314731000000002</v>
      </c>
    </row>
    <row r="1039" spans="21:50" x14ac:dyDescent="0.35">
      <c r="U1039" s="11" t="s">
        <v>76</v>
      </c>
      <c r="V1039" s="11">
        <v>1502</v>
      </c>
      <c r="W1039" s="11">
        <v>14.557454</v>
      </c>
      <c r="X1039" s="11">
        <v>12.906018</v>
      </c>
      <c r="Y1039" s="11">
        <v>1.6514359999999999</v>
      </c>
      <c r="Z1039" s="18">
        <f t="shared" si="26"/>
        <v>0.11344263907686054</v>
      </c>
      <c r="AA1039" s="11">
        <v>11.344264000000001</v>
      </c>
      <c r="AS1039" s="11" t="s">
        <v>76</v>
      </c>
      <c r="AT1039" s="11">
        <v>1030</v>
      </c>
      <c r="AU1039" s="11">
        <v>-0.18998000000000001</v>
      </c>
      <c r="AV1039" s="11">
        <v>-2.1190289999999998</v>
      </c>
      <c r="AW1039" s="11">
        <v>1.9290499999999999</v>
      </c>
      <c r="AX1039" s="11" t="s">
        <v>77</v>
      </c>
    </row>
    <row r="1040" spans="21:50" x14ac:dyDescent="0.35">
      <c r="U1040" s="11" t="s">
        <v>76</v>
      </c>
      <c r="V1040" s="11">
        <v>1503</v>
      </c>
      <c r="W1040" s="11">
        <v>5.9400060000000003</v>
      </c>
      <c r="X1040" s="11">
        <v>0.616039</v>
      </c>
      <c r="Y1040" s="11">
        <v>5.3239669999999997</v>
      </c>
      <c r="Z1040" s="18">
        <f t="shared" si="26"/>
        <v>0.89628983539747253</v>
      </c>
      <c r="AA1040" s="11">
        <v>89.628988000000007</v>
      </c>
      <c r="AS1040" s="11" t="s">
        <v>76</v>
      </c>
      <c r="AT1040" s="11">
        <v>1031</v>
      </c>
      <c r="AU1040" s="11">
        <v>-2.0798420000000002</v>
      </c>
      <c r="AV1040" s="11">
        <v>-3.7459020000000001</v>
      </c>
      <c r="AW1040" s="11">
        <v>1.6660600000000001</v>
      </c>
      <c r="AX1040" s="11">
        <v>80.105159</v>
      </c>
    </row>
    <row r="1041" spans="21:50" x14ac:dyDescent="0.35">
      <c r="U1041" s="11" t="s">
        <v>76</v>
      </c>
      <c r="V1041" s="11">
        <v>1505</v>
      </c>
      <c r="W1041" s="11">
        <v>9.0887709999999995</v>
      </c>
      <c r="X1041" s="11">
        <v>6.2858669999999996</v>
      </c>
      <c r="Y1041" s="11">
        <v>2.8029030000000001</v>
      </c>
      <c r="Z1041" s="18">
        <f t="shared" si="26"/>
        <v>0.30839186068171376</v>
      </c>
      <c r="AA1041" s="11">
        <v>30.839192000000001</v>
      </c>
      <c r="AS1041" s="11" t="s">
        <v>78</v>
      </c>
      <c r="AT1041" s="11">
        <v>1032</v>
      </c>
      <c r="AU1041" s="11">
        <v>-5.3019819999999998</v>
      </c>
      <c r="AV1041" s="11">
        <v>-5.1970359999999998</v>
      </c>
      <c r="AW1041" s="11">
        <v>0.104946</v>
      </c>
      <c r="AX1041" s="11">
        <v>1.979376</v>
      </c>
    </row>
    <row r="1042" spans="21:50" x14ac:dyDescent="0.35">
      <c r="U1042" s="11" t="s">
        <v>76</v>
      </c>
      <c r="V1042" s="11">
        <v>1506</v>
      </c>
      <c r="W1042" s="11">
        <v>23.73931</v>
      </c>
      <c r="X1042" s="11">
        <v>27.517320999999999</v>
      </c>
      <c r="Y1042" s="11">
        <v>3.7780109999999998</v>
      </c>
      <c r="Z1042" s="18">
        <f t="shared" si="26"/>
        <v>0.15914577972148305</v>
      </c>
      <c r="AA1042" s="11">
        <v>15.914578000000001</v>
      </c>
      <c r="AS1042" s="11" t="s">
        <v>76</v>
      </c>
      <c r="AT1042" s="11">
        <v>1033</v>
      </c>
      <c r="AU1042" s="11">
        <v>8.9560890000000004</v>
      </c>
      <c r="AV1042" s="11">
        <v>8.9931079999999994</v>
      </c>
      <c r="AW1042" s="11">
        <v>3.7019000000000003E-2</v>
      </c>
      <c r="AX1042" s="11">
        <v>0.41333599999999998</v>
      </c>
    </row>
    <row r="1043" spans="21:50" x14ac:dyDescent="0.35">
      <c r="U1043" s="11" t="s">
        <v>76</v>
      </c>
      <c r="V1043" s="11">
        <v>1508</v>
      </c>
      <c r="W1043" s="11">
        <v>10.347977</v>
      </c>
      <c r="X1043" s="11">
        <v>12.758827999999999</v>
      </c>
      <c r="Y1043" s="11">
        <v>2.4108510000000001</v>
      </c>
      <c r="Z1043" s="18">
        <f t="shared" si="26"/>
        <v>0.23297800140066025</v>
      </c>
      <c r="AA1043" s="11">
        <v>23.297796000000002</v>
      </c>
      <c r="AS1043" s="11" t="s">
        <v>83</v>
      </c>
      <c r="AT1043" s="11">
        <v>1034</v>
      </c>
      <c r="AU1043" s="11">
        <v>-1.599858</v>
      </c>
      <c r="AV1043" s="11">
        <v>-4.4060689999999996</v>
      </c>
      <c r="AW1043" s="11">
        <v>2.8062109999999998</v>
      </c>
      <c r="AX1043" s="11" t="s">
        <v>77</v>
      </c>
    </row>
    <row r="1044" spans="21:50" x14ac:dyDescent="0.35">
      <c r="U1044" s="11" t="s">
        <v>76</v>
      </c>
      <c r="V1044" s="11">
        <v>1509</v>
      </c>
      <c r="W1044" s="11">
        <v>-2.520251</v>
      </c>
      <c r="X1044" s="11">
        <v>-3.2439680000000002</v>
      </c>
      <c r="Y1044" s="11">
        <v>0.72371700000000005</v>
      </c>
      <c r="Z1044" s="18">
        <f t="shared" si="26"/>
        <v>0.2871606835985781</v>
      </c>
      <c r="AA1044" s="11">
        <v>28.716052000000001</v>
      </c>
      <c r="AS1044" s="11" t="s">
        <v>76</v>
      </c>
      <c r="AT1044" s="11">
        <v>1035</v>
      </c>
      <c r="AU1044" s="11">
        <v>-25.330157</v>
      </c>
      <c r="AV1044" s="11">
        <v>-23.309656</v>
      </c>
      <c r="AW1044" s="11">
        <v>2.0205009999999999</v>
      </c>
      <c r="AX1044" s="11">
        <v>7.9766630000000003</v>
      </c>
    </row>
    <row r="1045" spans="21:50" x14ac:dyDescent="0.35">
      <c r="U1045" s="11" t="s">
        <v>76</v>
      </c>
      <c r="V1045" s="11">
        <v>1510</v>
      </c>
      <c r="W1045" s="11">
        <v>-10.909022999999999</v>
      </c>
      <c r="X1045" s="11">
        <v>-8.2373060000000002</v>
      </c>
      <c r="Y1045" s="11">
        <v>2.6717170000000001</v>
      </c>
      <c r="Z1045" s="18">
        <f t="shared" si="26"/>
        <v>0.24490891622467018</v>
      </c>
      <c r="AA1045" s="11">
        <v>24.490891999999999</v>
      </c>
      <c r="AS1045" s="11" t="s">
        <v>78</v>
      </c>
      <c r="AT1045" s="11">
        <v>1036</v>
      </c>
      <c r="AU1045" s="11">
        <v>-9.6237209999999997</v>
      </c>
      <c r="AV1045" s="11">
        <v>-10.004082</v>
      </c>
      <c r="AW1045" s="11">
        <v>0.380361</v>
      </c>
      <c r="AX1045" s="11">
        <v>3.9523269999999999</v>
      </c>
    </row>
    <row r="1046" spans="21:50" x14ac:dyDescent="0.35">
      <c r="U1046" s="11" t="s">
        <v>76</v>
      </c>
      <c r="V1046" s="11">
        <v>1513</v>
      </c>
      <c r="W1046" s="11">
        <v>-14.144403000000001</v>
      </c>
      <c r="X1046" s="11">
        <v>-13.419847000000001</v>
      </c>
      <c r="Y1046" s="11">
        <v>0.72455599999999998</v>
      </c>
      <c r="Z1046" s="18">
        <f t="shared" si="26"/>
        <v>5.1225633206293683E-2</v>
      </c>
      <c r="AA1046" s="11">
        <v>5.122566</v>
      </c>
      <c r="AS1046" s="11" t="s">
        <v>76</v>
      </c>
      <c r="AT1046" s="11">
        <v>1037</v>
      </c>
      <c r="AU1046" s="11">
        <v>-8.028181</v>
      </c>
      <c r="AV1046" s="11">
        <v>-9.1948910000000001</v>
      </c>
      <c r="AW1046" s="11">
        <v>1.166709</v>
      </c>
      <c r="AX1046" s="11">
        <v>14.532669</v>
      </c>
    </row>
    <row r="1047" spans="21:50" x14ac:dyDescent="0.35">
      <c r="U1047" s="11" t="s">
        <v>76</v>
      </c>
      <c r="V1047" s="11">
        <v>1514</v>
      </c>
      <c r="W1047" s="11">
        <v>-2.2930199999999998</v>
      </c>
      <c r="X1047" s="11">
        <v>-2.4681099999999998</v>
      </c>
      <c r="Y1047" s="11">
        <v>0.17509</v>
      </c>
      <c r="Z1047" s="18">
        <f t="shared" si="26"/>
        <v>7.6357816329556655E-2</v>
      </c>
      <c r="AA1047" s="11">
        <v>7.6357739999999996</v>
      </c>
      <c r="AS1047" s="11" t="s">
        <v>76</v>
      </c>
      <c r="AT1047" s="11">
        <v>1038</v>
      </c>
      <c r="AU1047" s="11">
        <v>-0.80344899999999997</v>
      </c>
      <c r="AV1047" s="11">
        <v>-3.0597799999999999</v>
      </c>
      <c r="AW1047" s="11">
        <v>2.2563309999999999</v>
      </c>
      <c r="AX1047" s="11" t="s">
        <v>77</v>
      </c>
    </row>
    <row r="1048" spans="21:50" x14ac:dyDescent="0.35">
      <c r="U1048" s="11" t="s">
        <v>76</v>
      </c>
      <c r="V1048" s="11">
        <v>1516</v>
      </c>
      <c r="W1048" s="11">
        <v>12.685231</v>
      </c>
      <c r="X1048" s="11">
        <v>10.482849</v>
      </c>
      <c r="Y1048" s="11">
        <v>2.2023820000000001</v>
      </c>
      <c r="Z1048" s="18">
        <f t="shared" si="26"/>
        <v>0.17361780798473439</v>
      </c>
      <c r="AA1048" s="11">
        <v>17.361784</v>
      </c>
      <c r="AS1048" s="11" t="s">
        <v>76</v>
      </c>
      <c r="AT1048" s="11">
        <v>1039</v>
      </c>
      <c r="AU1048" s="11">
        <v>6.7242100000000002</v>
      </c>
      <c r="AV1048" s="11">
        <v>8.2964070000000003</v>
      </c>
      <c r="AW1048" s="11">
        <v>1.5721970000000001</v>
      </c>
      <c r="AX1048" s="11">
        <v>23.381149000000001</v>
      </c>
    </row>
    <row r="1049" spans="21:50" x14ac:dyDescent="0.35">
      <c r="U1049" s="11" t="s">
        <v>76</v>
      </c>
      <c r="V1049" s="11">
        <v>1517</v>
      </c>
      <c r="W1049" s="11">
        <v>20.656659999999999</v>
      </c>
      <c r="X1049" s="11">
        <v>22.962605</v>
      </c>
      <c r="Y1049" s="11">
        <v>2.3059449999999999</v>
      </c>
      <c r="Z1049" s="18">
        <f t="shared" si="26"/>
        <v>0.11163203538229317</v>
      </c>
      <c r="AA1049" s="11">
        <v>11.163205</v>
      </c>
      <c r="AS1049" s="11" t="s">
        <v>76</v>
      </c>
      <c r="AT1049" s="11">
        <v>1040</v>
      </c>
      <c r="AU1049" s="11">
        <v>47.233372000000003</v>
      </c>
      <c r="AV1049" s="11">
        <v>39.785718000000003</v>
      </c>
      <c r="AW1049" s="11">
        <v>7.447654</v>
      </c>
      <c r="AX1049" s="11">
        <v>15.76778</v>
      </c>
    </row>
    <row r="1050" spans="21:50" x14ac:dyDescent="0.35">
      <c r="U1050" s="11" t="s">
        <v>76</v>
      </c>
      <c r="V1050" s="11">
        <v>1519</v>
      </c>
      <c r="W1050" s="11">
        <v>-28.134461000000002</v>
      </c>
      <c r="X1050" s="11">
        <v>-26.195034</v>
      </c>
      <c r="Y1050" s="11">
        <v>1.939427</v>
      </c>
      <c r="Z1050" s="18">
        <f t="shared" si="26"/>
        <v>6.8934215587069539E-2</v>
      </c>
      <c r="AA1050" s="11">
        <v>6.8934230000000003</v>
      </c>
      <c r="AS1050" s="11" t="s">
        <v>76</v>
      </c>
      <c r="AT1050" s="11">
        <v>1041</v>
      </c>
      <c r="AU1050" s="11">
        <v>14.731196000000001</v>
      </c>
      <c r="AV1050" s="11">
        <v>19.651581</v>
      </c>
      <c r="AW1050" s="11">
        <v>4.9203849999999996</v>
      </c>
      <c r="AX1050" s="11">
        <v>33.401121000000003</v>
      </c>
    </row>
    <row r="1051" spans="21:50" x14ac:dyDescent="0.35">
      <c r="U1051" s="11" t="s">
        <v>76</v>
      </c>
      <c r="V1051" s="11">
        <v>1520</v>
      </c>
      <c r="W1051" s="11">
        <v>-4.8866079999999998</v>
      </c>
      <c r="X1051" s="11">
        <v>-5.566046</v>
      </c>
      <c r="Y1051" s="11">
        <v>0.67943699999999996</v>
      </c>
      <c r="Z1051" s="18">
        <f t="shared" si="26"/>
        <v>0.1390406187686837</v>
      </c>
      <c r="AA1051" s="11">
        <v>13.904064999999999</v>
      </c>
      <c r="AS1051" s="11" t="s">
        <v>76</v>
      </c>
      <c r="AT1051" s="11">
        <v>1042</v>
      </c>
      <c r="AU1051" s="11">
        <v>-5.5408499999999998</v>
      </c>
      <c r="AV1051" s="11">
        <v>-5.417567</v>
      </c>
      <c r="AW1051" s="11">
        <v>0.123283</v>
      </c>
      <c r="AX1051" s="11">
        <v>2.2249840000000001</v>
      </c>
    </row>
    <row r="1052" spans="21:50" x14ac:dyDescent="0.35">
      <c r="U1052" s="11" t="s">
        <v>76</v>
      </c>
      <c r="V1052" s="11">
        <v>1521</v>
      </c>
      <c r="W1052" s="11">
        <v>-30.526683999999999</v>
      </c>
      <c r="X1052" s="11">
        <v>-28.276671</v>
      </c>
      <c r="Y1052" s="11">
        <v>2.250013</v>
      </c>
      <c r="Z1052" s="18">
        <f t="shared" si="26"/>
        <v>7.3706433361710691E-2</v>
      </c>
      <c r="AA1052" s="11">
        <v>7.3706430000000003</v>
      </c>
      <c r="AS1052" s="11" t="s">
        <v>76</v>
      </c>
      <c r="AT1052" s="11">
        <v>1043</v>
      </c>
      <c r="AU1052" s="11">
        <v>-2.9978229999999999</v>
      </c>
      <c r="AV1052" s="11">
        <v>0.25901299999999999</v>
      </c>
      <c r="AW1052" s="11">
        <v>3.2568350000000001</v>
      </c>
      <c r="AX1052" s="11" t="s">
        <v>77</v>
      </c>
    </row>
    <row r="1053" spans="21:50" x14ac:dyDescent="0.35">
      <c r="U1053" s="11" t="s">
        <v>76</v>
      </c>
      <c r="V1053" s="11">
        <v>1524</v>
      </c>
      <c r="W1053" s="11">
        <v>-1.201425</v>
      </c>
      <c r="X1053" s="11">
        <v>0.91179299999999996</v>
      </c>
      <c r="Y1053" s="11">
        <v>2.1132179999999998</v>
      </c>
      <c r="Z1053" s="18">
        <f t="shared" si="26"/>
        <v>1.7589262750483798</v>
      </c>
      <c r="AA1053" s="11" t="s">
        <v>77</v>
      </c>
      <c r="AS1053" s="11" t="s">
        <v>83</v>
      </c>
      <c r="AT1053" s="11">
        <v>1044</v>
      </c>
      <c r="AU1053" s="11">
        <v>-23.423966</v>
      </c>
      <c r="AV1053" s="11">
        <v>-22.439744999999998</v>
      </c>
      <c r="AW1053" s="11">
        <v>0.98422100000000001</v>
      </c>
      <c r="AX1053" s="11">
        <v>4.2017689999999996</v>
      </c>
    </row>
    <row r="1054" spans="21:50" x14ac:dyDescent="0.35">
      <c r="U1054" s="11" t="s">
        <v>76</v>
      </c>
      <c r="V1054" s="11">
        <v>1525</v>
      </c>
      <c r="W1054" s="11">
        <v>-29.157157999999999</v>
      </c>
      <c r="X1054" s="11">
        <v>-24.062562</v>
      </c>
      <c r="Y1054" s="11">
        <v>5.0945960000000001</v>
      </c>
      <c r="Z1054" s="18">
        <f t="shared" si="26"/>
        <v>0.17472882645146692</v>
      </c>
      <c r="AA1054" s="11">
        <v>17.472881999999998</v>
      </c>
      <c r="AS1054" s="11" t="s">
        <v>78</v>
      </c>
      <c r="AT1054" s="11">
        <v>1045</v>
      </c>
      <c r="AU1054" s="11">
        <v>-18.102039999999999</v>
      </c>
      <c r="AV1054" s="11">
        <v>-18.704169</v>
      </c>
      <c r="AW1054" s="11">
        <v>0.60212900000000003</v>
      </c>
      <c r="AX1054" s="11">
        <v>3.3263050000000001</v>
      </c>
    </row>
    <row r="1055" spans="21:50" x14ac:dyDescent="0.35">
      <c r="U1055" s="11" t="s">
        <v>76</v>
      </c>
      <c r="V1055" s="11">
        <v>1526</v>
      </c>
      <c r="W1055" s="11">
        <v>-11.353173999999999</v>
      </c>
      <c r="X1055" s="11">
        <v>-13.772365000000001</v>
      </c>
      <c r="Y1055" s="11">
        <v>2.4191910000000001</v>
      </c>
      <c r="Z1055" s="18">
        <f t="shared" si="26"/>
        <v>0.21308499279584725</v>
      </c>
      <c r="AA1055" s="11">
        <v>21.308503000000002</v>
      </c>
      <c r="AS1055" s="11" t="s">
        <v>76</v>
      </c>
      <c r="AT1055" s="11">
        <v>1046</v>
      </c>
      <c r="AU1055" s="11">
        <v>-3.0021300000000002</v>
      </c>
      <c r="AV1055" s="11">
        <v>-0.89462600000000003</v>
      </c>
      <c r="AW1055" s="11">
        <v>2.107504</v>
      </c>
      <c r="AX1055" s="11">
        <v>70.200294999999997</v>
      </c>
    </row>
    <row r="1056" spans="21:50" x14ac:dyDescent="0.35">
      <c r="U1056" s="11" t="s">
        <v>76</v>
      </c>
      <c r="V1056" s="11">
        <v>1528</v>
      </c>
      <c r="W1056" s="11">
        <v>30.874569999999999</v>
      </c>
      <c r="X1056" s="11">
        <v>29.476970000000001</v>
      </c>
      <c r="Y1056" s="11">
        <v>1.3976</v>
      </c>
      <c r="Z1056" s="18">
        <f t="shared" si="26"/>
        <v>4.5267027200702713E-2</v>
      </c>
      <c r="AA1056" s="11">
        <v>4.5267010000000001</v>
      </c>
      <c r="AS1056" s="11" t="s">
        <v>78</v>
      </c>
      <c r="AT1056" s="11">
        <v>1047</v>
      </c>
      <c r="AU1056" s="11">
        <v>1.868039</v>
      </c>
      <c r="AV1056" s="11">
        <v>1.6142190000000001</v>
      </c>
      <c r="AW1056" s="11">
        <v>0.25381999999999999</v>
      </c>
      <c r="AX1056" s="11">
        <v>13.587512</v>
      </c>
    </row>
    <row r="1057" spans="21:50" x14ac:dyDescent="0.35">
      <c r="U1057" s="11" t="s">
        <v>76</v>
      </c>
      <c r="V1057" s="11">
        <v>1530</v>
      </c>
      <c r="W1057" s="11">
        <v>30.780380999999998</v>
      </c>
      <c r="X1057" s="11">
        <v>36.570084000000001</v>
      </c>
      <c r="Y1057" s="11">
        <v>5.7897030000000003</v>
      </c>
      <c r="Z1057" s="18">
        <f t="shared" si="26"/>
        <v>0.18809718437208431</v>
      </c>
      <c r="AA1057" s="11">
        <v>18.809718</v>
      </c>
      <c r="AS1057" s="11" t="s">
        <v>76</v>
      </c>
      <c r="AT1057" s="11">
        <v>1048</v>
      </c>
      <c r="AU1057" s="11">
        <v>-2.1295839999999999</v>
      </c>
      <c r="AV1057" s="11">
        <v>0.207451</v>
      </c>
      <c r="AW1057" s="11">
        <v>2.3370350000000002</v>
      </c>
      <c r="AX1057" s="11" t="s">
        <v>77</v>
      </c>
    </row>
    <row r="1058" spans="21:50" x14ac:dyDescent="0.35">
      <c r="U1058" s="11" t="s">
        <v>76</v>
      </c>
      <c r="V1058" s="11">
        <v>1531</v>
      </c>
      <c r="W1058" s="11">
        <v>-3.5739640000000001</v>
      </c>
      <c r="X1058" s="11">
        <v>-1.0279879999999999</v>
      </c>
      <c r="Y1058" s="11">
        <v>2.5459749999999999</v>
      </c>
      <c r="Z1058" s="18">
        <f t="shared" si="26"/>
        <v>0.71236727622326357</v>
      </c>
      <c r="AA1058" s="11">
        <v>71.236739</v>
      </c>
      <c r="AS1058" s="11" t="s">
        <v>76</v>
      </c>
      <c r="AT1058" s="11">
        <v>1049</v>
      </c>
      <c r="AU1058" s="11">
        <v>3.9783879999999998</v>
      </c>
      <c r="AV1058" s="11">
        <v>3.1307049999999998</v>
      </c>
      <c r="AW1058" s="11">
        <v>0.84768299999999996</v>
      </c>
      <c r="AX1058" s="11">
        <v>21.307205</v>
      </c>
    </row>
    <row r="1059" spans="21:50" x14ac:dyDescent="0.35">
      <c r="U1059" s="11" t="s">
        <v>76</v>
      </c>
      <c r="V1059" s="11">
        <v>1532</v>
      </c>
      <c r="W1059" s="11">
        <v>13.738139</v>
      </c>
      <c r="X1059" s="11">
        <v>16.027611</v>
      </c>
      <c r="Y1059" s="11">
        <v>2.289472</v>
      </c>
      <c r="Z1059" s="18">
        <f t="shared" si="26"/>
        <v>0.16665081056466235</v>
      </c>
      <c r="AA1059" s="11">
        <v>16.665084</v>
      </c>
      <c r="AS1059" s="11" t="s">
        <v>76</v>
      </c>
      <c r="AT1059" s="11">
        <v>1050</v>
      </c>
      <c r="AU1059" s="11">
        <v>1.668914</v>
      </c>
      <c r="AV1059" s="11">
        <v>2.1830970000000001</v>
      </c>
      <c r="AW1059" s="11">
        <v>0.51418399999999997</v>
      </c>
      <c r="AX1059" s="11">
        <v>30.809488000000002</v>
      </c>
    </row>
    <row r="1060" spans="21:50" x14ac:dyDescent="0.35">
      <c r="U1060" s="11" t="s">
        <v>76</v>
      </c>
      <c r="V1060" s="11">
        <v>1533</v>
      </c>
      <c r="W1060" s="11">
        <v>16.942847</v>
      </c>
      <c r="X1060" s="11">
        <v>19.108335</v>
      </c>
      <c r="Y1060" s="11">
        <v>2.1654879999999999</v>
      </c>
      <c r="Z1060" s="18">
        <f t="shared" si="26"/>
        <v>0.1278113412698586</v>
      </c>
      <c r="AA1060" s="11">
        <v>12.781135000000001</v>
      </c>
      <c r="AS1060" s="11" t="s">
        <v>83</v>
      </c>
      <c r="AT1060" s="11">
        <v>1051</v>
      </c>
      <c r="AU1060" s="11">
        <v>2.1582309999999998</v>
      </c>
      <c r="AV1060" s="11">
        <v>-1.2341390000000001</v>
      </c>
      <c r="AW1060" s="11">
        <v>3.3923700000000001</v>
      </c>
      <c r="AX1060" s="11" t="s">
        <v>77</v>
      </c>
    </row>
    <row r="1061" spans="21:50" x14ac:dyDescent="0.35">
      <c r="U1061" s="11" t="s">
        <v>76</v>
      </c>
      <c r="V1061" s="11">
        <v>1535</v>
      </c>
      <c r="W1061" s="11">
        <v>0.58257099999999995</v>
      </c>
      <c r="X1061" s="11">
        <v>0.74929199999999996</v>
      </c>
      <c r="Y1061" s="11">
        <v>0.16672100000000001</v>
      </c>
      <c r="Z1061" s="18">
        <f t="shared" si="26"/>
        <v>0.28618142681321251</v>
      </c>
      <c r="AA1061" s="11">
        <v>28.618148999999999</v>
      </c>
      <c r="AS1061" s="11" t="s">
        <v>76</v>
      </c>
      <c r="AT1061" s="11">
        <v>1052</v>
      </c>
      <c r="AU1061" s="11">
        <v>-9.4178099999999993</v>
      </c>
      <c r="AV1061" s="11">
        <v>-3.4165230000000002</v>
      </c>
      <c r="AW1061" s="11">
        <v>6.0012869999999996</v>
      </c>
      <c r="AX1061" s="11">
        <v>63.722743999999999</v>
      </c>
    </row>
    <row r="1062" spans="21:50" x14ac:dyDescent="0.35">
      <c r="U1062" s="11" t="s">
        <v>76</v>
      </c>
      <c r="V1062" s="11">
        <v>1536</v>
      </c>
      <c r="W1062" s="11">
        <v>-12.625397</v>
      </c>
      <c r="X1062" s="11">
        <v>-8.0020229999999994</v>
      </c>
      <c r="Y1062" s="11">
        <v>4.6233740000000001</v>
      </c>
      <c r="Z1062" s="18">
        <f t="shared" si="26"/>
        <v>0.36619632634126281</v>
      </c>
      <c r="AA1062" s="11">
        <v>36.619629000000003</v>
      </c>
      <c r="AS1062" s="11" t="s">
        <v>76</v>
      </c>
      <c r="AT1062" s="11">
        <v>1053</v>
      </c>
      <c r="AU1062" s="11">
        <v>-12.589878000000001</v>
      </c>
      <c r="AV1062" s="11">
        <v>-12.094605</v>
      </c>
      <c r="AW1062" s="11">
        <v>0.49527300000000002</v>
      </c>
      <c r="AX1062" s="11">
        <v>3.9339010000000001</v>
      </c>
    </row>
    <row r="1063" spans="21:50" x14ac:dyDescent="0.35">
      <c r="U1063" s="11" t="s">
        <v>76</v>
      </c>
      <c r="V1063" s="11">
        <v>1538</v>
      </c>
      <c r="W1063" s="11">
        <v>-11.651303</v>
      </c>
      <c r="X1063" s="11">
        <v>-12.829214</v>
      </c>
      <c r="Y1063" s="11">
        <v>1.1779109999999999</v>
      </c>
      <c r="Z1063" s="18">
        <f t="shared" si="26"/>
        <v>0.10109693310696666</v>
      </c>
      <c r="AA1063" s="11">
        <v>10.109692000000001</v>
      </c>
      <c r="AS1063" s="11" t="s">
        <v>83</v>
      </c>
      <c r="AT1063" s="11">
        <v>1054</v>
      </c>
      <c r="AU1063" s="11">
        <v>0.69762999999999997</v>
      </c>
      <c r="AV1063" s="11">
        <v>1.8003450000000001</v>
      </c>
      <c r="AW1063" s="11">
        <v>1.1027149999999999</v>
      </c>
      <c r="AX1063" s="11" t="s">
        <v>77</v>
      </c>
    </row>
    <row r="1064" spans="21:50" x14ac:dyDescent="0.35">
      <c r="U1064" s="11" t="s">
        <v>76</v>
      </c>
      <c r="V1064" s="11">
        <v>1539</v>
      </c>
      <c r="W1064" s="11">
        <v>-2.9120140000000001</v>
      </c>
      <c r="X1064" s="11">
        <v>-3.125445</v>
      </c>
      <c r="Y1064" s="11">
        <v>0.21343100000000001</v>
      </c>
      <c r="Z1064" s="18">
        <f t="shared" si="26"/>
        <v>7.329326026591905E-2</v>
      </c>
      <c r="AA1064" s="11">
        <v>7.3293200000000001</v>
      </c>
      <c r="AS1064" s="11" t="s">
        <v>76</v>
      </c>
      <c r="AT1064" s="11">
        <v>1055</v>
      </c>
      <c r="AU1064" s="11">
        <v>-6.6043139999999996</v>
      </c>
      <c r="AV1064" s="11">
        <v>-7.3673929999999999</v>
      </c>
      <c r="AW1064" s="11">
        <v>0.76307899999999995</v>
      </c>
      <c r="AX1064" s="11">
        <v>11.554245</v>
      </c>
    </row>
    <row r="1065" spans="21:50" x14ac:dyDescent="0.35">
      <c r="U1065" s="11" t="s">
        <v>76</v>
      </c>
      <c r="V1065" s="11">
        <v>1541</v>
      </c>
      <c r="W1065" s="11">
        <v>-10.921115</v>
      </c>
      <c r="X1065" s="11">
        <v>-9.5096589999999992</v>
      </c>
      <c r="Y1065" s="11">
        <v>1.411456</v>
      </c>
      <c r="Z1065" s="18">
        <f t="shared" si="26"/>
        <v>0.12924101614166686</v>
      </c>
      <c r="AA1065" s="11">
        <v>12.924097</v>
      </c>
      <c r="AS1065" s="11" t="s">
        <v>76</v>
      </c>
      <c r="AT1065" s="11">
        <v>1056</v>
      </c>
      <c r="AU1065" s="11">
        <v>3.546233</v>
      </c>
      <c r="AV1065" s="11">
        <v>4.4901369999999998</v>
      </c>
      <c r="AW1065" s="11">
        <v>0.94390399999999997</v>
      </c>
      <c r="AX1065" s="11">
        <v>26.617096</v>
      </c>
    </row>
    <row r="1066" spans="21:50" x14ac:dyDescent="0.35">
      <c r="U1066" s="11" t="s">
        <v>76</v>
      </c>
      <c r="V1066" s="11">
        <v>1542</v>
      </c>
      <c r="W1066" s="11">
        <v>9.2922720000000005</v>
      </c>
      <c r="X1066" s="11">
        <v>10.433612999999999</v>
      </c>
      <c r="Y1066" s="11">
        <v>1.1413409999999999</v>
      </c>
      <c r="Z1066" s="18">
        <f t="shared" si="26"/>
        <v>0.122826903904664</v>
      </c>
      <c r="AA1066" s="11">
        <v>12.282689</v>
      </c>
      <c r="AS1066" s="11" t="s">
        <v>78</v>
      </c>
      <c r="AT1066" s="11">
        <v>1057</v>
      </c>
      <c r="AU1066" s="11">
        <v>-11.181679000000001</v>
      </c>
      <c r="AV1066" s="11">
        <v>-9.6717239999999993</v>
      </c>
      <c r="AW1066" s="11">
        <v>1.5099549999999999</v>
      </c>
      <c r="AX1066" s="11">
        <v>13.503828</v>
      </c>
    </row>
    <row r="1067" spans="21:50" x14ac:dyDescent="0.35">
      <c r="U1067" s="11" t="s">
        <v>76</v>
      </c>
      <c r="V1067" s="11">
        <v>1544</v>
      </c>
      <c r="W1067" s="11">
        <v>-10.978559000000001</v>
      </c>
      <c r="X1067" s="11">
        <v>-9.2884620000000009</v>
      </c>
      <c r="Y1067" s="11">
        <v>1.690097</v>
      </c>
      <c r="Z1067" s="18">
        <f t="shared" si="26"/>
        <v>0.15394524909872051</v>
      </c>
      <c r="AA1067" s="11">
        <v>15.394520999999999</v>
      </c>
      <c r="AS1067" s="11" t="s">
        <v>83</v>
      </c>
      <c r="AT1067" s="11">
        <v>1058</v>
      </c>
      <c r="AU1067" s="11">
        <v>-11.920985999999999</v>
      </c>
      <c r="AV1067" s="11">
        <v>-12.944988</v>
      </c>
      <c r="AW1067" s="11">
        <v>1.0240020000000001</v>
      </c>
      <c r="AX1067" s="11">
        <v>8.5899079999999994</v>
      </c>
    </row>
    <row r="1068" spans="21:50" x14ac:dyDescent="0.35">
      <c r="U1068" s="11" t="s">
        <v>76</v>
      </c>
      <c r="V1068" s="11">
        <v>1545</v>
      </c>
      <c r="W1068" s="11">
        <v>5.3525109999999998</v>
      </c>
      <c r="X1068" s="11">
        <v>2.6033439999999999</v>
      </c>
      <c r="Y1068" s="11">
        <v>2.7491660000000002</v>
      </c>
      <c r="Z1068" s="18">
        <f t="shared" si="26"/>
        <v>0.51362173753589679</v>
      </c>
      <c r="AA1068" s="11">
        <v>51.362181999999997</v>
      </c>
      <c r="AS1068" s="11" t="s">
        <v>76</v>
      </c>
      <c r="AT1068" s="11">
        <v>1059</v>
      </c>
      <c r="AU1068" s="11">
        <v>6.4671110000000001</v>
      </c>
      <c r="AV1068" s="11">
        <v>6.3698090000000001</v>
      </c>
      <c r="AW1068" s="11">
        <v>9.7303000000000001E-2</v>
      </c>
      <c r="AX1068" s="11">
        <v>1.504575</v>
      </c>
    </row>
    <row r="1069" spans="21:50" x14ac:dyDescent="0.35">
      <c r="U1069" s="11" t="s">
        <v>76</v>
      </c>
      <c r="V1069" s="11">
        <v>1548</v>
      </c>
      <c r="W1069" s="11">
        <v>33.963259000000001</v>
      </c>
      <c r="X1069" s="11">
        <v>34.838281000000002</v>
      </c>
      <c r="Y1069" s="11">
        <v>0.87502199999999997</v>
      </c>
      <c r="Z1069" s="18">
        <f t="shared" si="26"/>
        <v>2.5763781973926588E-2</v>
      </c>
      <c r="AA1069" s="11">
        <v>2.5763780000000001</v>
      </c>
      <c r="AS1069" s="11" t="s">
        <v>76</v>
      </c>
      <c r="AT1069" s="11">
        <v>1060</v>
      </c>
      <c r="AU1069" s="11">
        <v>-1.96976</v>
      </c>
      <c r="AV1069" s="11">
        <v>0.63343499999999997</v>
      </c>
      <c r="AW1069" s="11">
        <v>2.6031939999999998</v>
      </c>
      <c r="AX1069" s="11" t="s">
        <v>77</v>
      </c>
    </row>
    <row r="1070" spans="21:50" x14ac:dyDescent="0.35">
      <c r="U1070" s="11" t="s">
        <v>76</v>
      </c>
      <c r="V1070" s="11">
        <v>1549</v>
      </c>
      <c r="W1070" s="11">
        <v>11.070080000000001</v>
      </c>
      <c r="X1070" s="11">
        <v>13.237577999999999</v>
      </c>
      <c r="Y1070" s="11">
        <v>2.1674980000000001</v>
      </c>
      <c r="Z1070" s="18">
        <f t="shared" si="26"/>
        <v>0.19579786234607158</v>
      </c>
      <c r="AA1070" s="11">
        <v>19.579788000000001</v>
      </c>
      <c r="AS1070" s="11" t="s">
        <v>76</v>
      </c>
      <c r="AT1070" s="11">
        <v>1061</v>
      </c>
      <c r="AU1070" s="11">
        <v>-2.8768090000000002</v>
      </c>
      <c r="AV1070" s="11">
        <v>-1.724197</v>
      </c>
      <c r="AW1070" s="11">
        <v>1.1526130000000001</v>
      </c>
      <c r="AX1070" s="11">
        <v>40.065658999999997</v>
      </c>
    </row>
    <row r="1071" spans="21:50" x14ac:dyDescent="0.35">
      <c r="U1071" s="11" t="s">
        <v>76</v>
      </c>
      <c r="V1071" s="11">
        <v>1550</v>
      </c>
      <c r="W1071" s="11">
        <v>12.298308</v>
      </c>
      <c r="X1071" s="11">
        <v>13.345333999999999</v>
      </c>
      <c r="Y1071" s="11">
        <v>1.047026</v>
      </c>
      <c r="Z1071" s="18">
        <f t="shared" si="26"/>
        <v>8.5135776401111432E-2</v>
      </c>
      <c r="AA1071" s="11">
        <v>8.5135780000000008</v>
      </c>
      <c r="AS1071" s="11" t="s">
        <v>76</v>
      </c>
      <c r="AT1071" s="11">
        <v>1062</v>
      </c>
      <c r="AU1071" s="11">
        <v>27.757629999999999</v>
      </c>
      <c r="AV1071" s="11">
        <v>27.440279</v>
      </c>
      <c r="AW1071" s="11">
        <v>0.31735099999999999</v>
      </c>
      <c r="AX1071" s="11">
        <v>1.1432929999999999</v>
      </c>
    </row>
    <row r="1072" spans="21:50" x14ac:dyDescent="0.35">
      <c r="U1072" s="11" t="s">
        <v>76</v>
      </c>
      <c r="V1072" s="11">
        <v>1551</v>
      </c>
      <c r="W1072" s="11">
        <v>-16.997057999999999</v>
      </c>
      <c r="X1072" s="11">
        <v>-20.637207</v>
      </c>
      <c r="Y1072" s="11">
        <v>3.6401490000000001</v>
      </c>
      <c r="Z1072" s="18">
        <f t="shared" si="26"/>
        <v>0.21416347464367069</v>
      </c>
      <c r="AA1072" s="11">
        <v>21.416346999999998</v>
      </c>
      <c r="AS1072" s="11" t="s">
        <v>78</v>
      </c>
      <c r="AT1072" s="11">
        <v>1063</v>
      </c>
      <c r="AU1072" s="11">
        <v>-4.0682869999999998</v>
      </c>
      <c r="AV1072" s="11">
        <v>-2.5614729999999999</v>
      </c>
      <c r="AW1072" s="11">
        <v>1.5068140000000001</v>
      </c>
      <c r="AX1072" s="11">
        <v>37.038040000000002</v>
      </c>
    </row>
    <row r="1073" spans="21:50" x14ac:dyDescent="0.35">
      <c r="U1073" s="11" t="s">
        <v>76</v>
      </c>
      <c r="V1073" s="11">
        <v>1553</v>
      </c>
      <c r="W1073" s="11">
        <v>-2.0539550000000002</v>
      </c>
      <c r="X1073" s="11">
        <v>-4.3238120000000002</v>
      </c>
      <c r="Y1073" s="11">
        <v>2.2698580000000002</v>
      </c>
      <c r="Z1073" s="18">
        <f t="shared" si="26"/>
        <v>1.1051157401208886</v>
      </c>
      <c r="AA1073" s="11" t="s">
        <v>77</v>
      </c>
      <c r="AS1073" s="11" t="s">
        <v>83</v>
      </c>
      <c r="AT1073" s="11">
        <v>1064</v>
      </c>
      <c r="AU1073" s="11">
        <v>-9.5921079999999996</v>
      </c>
      <c r="AV1073" s="11">
        <v>-10.208564000000001</v>
      </c>
      <c r="AW1073" s="11">
        <v>0.616456</v>
      </c>
      <c r="AX1073" s="11">
        <v>6.4266959999999997</v>
      </c>
    </row>
    <row r="1074" spans="21:50" x14ac:dyDescent="0.35">
      <c r="U1074" s="11" t="s">
        <v>76</v>
      </c>
      <c r="V1074" s="11">
        <v>1554</v>
      </c>
      <c r="W1074" s="11">
        <v>19.850719999999999</v>
      </c>
      <c r="X1074" s="11">
        <v>21.116631999999999</v>
      </c>
      <c r="Y1074" s="11">
        <v>1.2659119999999999</v>
      </c>
      <c r="Z1074" s="18">
        <f t="shared" si="26"/>
        <v>6.3771591156391305E-2</v>
      </c>
      <c r="AA1074" s="11">
        <v>6.3771570000000004</v>
      </c>
      <c r="AS1074" s="11" t="s">
        <v>76</v>
      </c>
      <c r="AT1074" s="11">
        <v>1065</v>
      </c>
      <c r="AU1074" s="11">
        <v>-10.279309</v>
      </c>
      <c r="AV1074" s="11">
        <v>-9.8259279999999993</v>
      </c>
      <c r="AW1074" s="11">
        <v>0.45338099999999998</v>
      </c>
      <c r="AX1074" s="11">
        <v>4.4106139999999998</v>
      </c>
    </row>
    <row r="1075" spans="21:50" x14ac:dyDescent="0.35">
      <c r="U1075" s="11" t="s">
        <v>76</v>
      </c>
      <c r="V1075" s="11">
        <v>1556</v>
      </c>
      <c r="W1075" s="11">
        <v>2.0318909999999999</v>
      </c>
      <c r="X1075" s="11">
        <v>-0.45312000000000002</v>
      </c>
      <c r="Y1075" s="11">
        <v>2.4850110000000001</v>
      </c>
      <c r="Z1075" s="18">
        <f t="shared" si="26"/>
        <v>1.2230040883098554</v>
      </c>
      <c r="AA1075" s="11" t="s">
        <v>77</v>
      </c>
      <c r="AS1075" s="11" t="s">
        <v>76</v>
      </c>
      <c r="AT1075" s="11">
        <v>1066</v>
      </c>
      <c r="AU1075" s="11">
        <v>5.2134689999999999</v>
      </c>
      <c r="AV1075" s="11">
        <v>2.2741289999999998</v>
      </c>
      <c r="AW1075" s="11">
        <v>2.9393389999999999</v>
      </c>
      <c r="AX1075" s="11">
        <v>56.379725000000001</v>
      </c>
    </row>
    <row r="1076" spans="21:50" x14ac:dyDescent="0.35">
      <c r="U1076" s="11" t="s">
        <v>76</v>
      </c>
      <c r="V1076" s="11">
        <v>1558</v>
      </c>
      <c r="W1076" s="11">
        <v>7.0534749999999997</v>
      </c>
      <c r="X1076" s="11">
        <v>7.4640069999999996</v>
      </c>
      <c r="Y1076" s="11">
        <v>0.41053200000000001</v>
      </c>
      <c r="Z1076" s="18">
        <f t="shared" si="26"/>
        <v>5.8202800747149459E-2</v>
      </c>
      <c r="AA1076" s="11">
        <v>5.8202740000000004</v>
      </c>
      <c r="AS1076" s="11" t="s">
        <v>76</v>
      </c>
      <c r="AT1076" s="11">
        <v>1067</v>
      </c>
      <c r="AU1076" s="11">
        <v>-16.248009</v>
      </c>
      <c r="AV1076" s="11">
        <v>-13.924911</v>
      </c>
      <c r="AW1076" s="11">
        <v>2.3230979999999999</v>
      </c>
      <c r="AX1076" s="11">
        <v>14.297738000000001</v>
      </c>
    </row>
    <row r="1077" spans="21:50" x14ac:dyDescent="0.35">
      <c r="U1077" s="11" t="s">
        <v>76</v>
      </c>
      <c r="V1077" s="11">
        <v>1559</v>
      </c>
      <c r="W1077" s="11">
        <v>-5.1436289999999998</v>
      </c>
      <c r="X1077" s="11">
        <v>-5.8210990000000002</v>
      </c>
      <c r="Y1077" s="11">
        <v>0.67747000000000002</v>
      </c>
      <c r="Z1077" s="18">
        <f t="shared" si="26"/>
        <v>0.13171051022536812</v>
      </c>
      <c r="AA1077" s="11">
        <v>13.171061</v>
      </c>
      <c r="AS1077" s="11" t="s">
        <v>78</v>
      </c>
      <c r="AT1077" s="11">
        <v>1068</v>
      </c>
      <c r="AU1077" s="11">
        <v>15.894474000000001</v>
      </c>
      <c r="AV1077" s="11">
        <v>29.575536</v>
      </c>
      <c r="AW1077" s="11">
        <v>13.681062000000001</v>
      </c>
      <c r="AX1077" s="11">
        <v>86.074331999999998</v>
      </c>
    </row>
    <row r="1078" spans="21:50" x14ac:dyDescent="0.35">
      <c r="U1078" s="11" t="s">
        <v>76</v>
      </c>
      <c r="V1078" s="11">
        <v>1561</v>
      </c>
      <c r="W1078" s="11">
        <v>2.413808</v>
      </c>
      <c r="X1078" s="11">
        <v>2.1911239999999998</v>
      </c>
      <c r="Y1078" s="11">
        <v>0.22268399999999999</v>
      </c>
      <c r="Z1078" s="18">
        <f t="shared" si="26"/>
        <v>9.2254230659605072E-2</v>
      </c>
      <c r="AA1078" s="11">
        <v>9.2254050000000003</v>
      </c>
      <c r="AS1078" s="11" t="s">
        <v>76</v>
      </c>
      <c r="AT1078" s="11">
        <v>1069</v>
      </c>
      <c r="AU1078" s="11">
        <v>-16.135645</v>
      </c>
      <c r="AV1078" s="11">
        <v>-16.963045000000001</v>
      </c>
      <c r="AW1078" s="11">
        <v>0.82740000000000002</v>
      </c>
      <c r="AX1078" s="11">
        <v>5.1277799999999996</v>
      </c>
    </row>
    <row r="1079" spans="21:50" x14ac:dyDescent="0.35">
      <c r="U1079" s="11" t="s">
        <v>76</v>
      </c>
      <c r="V1079" s="11">
        <v>1562</v>
      </c>
      <c r="W1079" s="11">
        <v>7.6774969999999998</v>
      </c>
      <c r="X1079" s="11">
        <v>11.409879</v>
      </c>
      <c r="Y1079" s="11">
        <v>3.7323819999999999</v>
      </c>
      <c r="Z1079" s="18">
        <f t="shared" si="26"/>
        <v>0.48614568003087466</v>
      </c>
      <c r="AA1079" s="11">
        <v>48.614570999999998</v>
      </c>
      <c r="AS1079" s="11" t="s">
        <v>83</v>
      </c>
      <c r="AT1079" s="11">
        <v>1070</v>
      </c>
      <c r="AU1079" s="11">
        <v>-12.282280999999999</v>
      </c>
      <c r="AV1079" s="11">
        <v>-12.668400999999999</v>
      </c>
      <c r="AW1079" s="11">
        <v>0.38612000000000002</v>
      </c>
      <c r="AX1079" s="11">
        <v>3.143713</v>
      </c>
    </row>
    <row r="1080" spans="21:50" x14ac:dyDescent="0.35">
      <c r="U1080" s="11" t="s">
        <v>76</v>
      </c>
      <c r="V1080" s="11">
        <v>1563</v>
      </c>
      <c r="W1080" s="11">
        <v>-18.109634</v>
      </c>
      <c r="X1080" s="11">
        <v>-18.471211</v>
      </c>
      <c r="Y1080" s="11">
        <v>0.36157699999999998</v>
      </c>
      <c r="Z1080" s="18">
        <f t="shared" si="26"/>
        <v>1.9966002626005584E-2</v>
      </c>
      <c r="AA1080" s="11">
        <v>1.996599</v>
      </c>
      <c r="AS1080" s="11" t="s">
        <v>78</v>
      </c>
      <c r="AT1080" s="11">
        <v>1071</v>
      </c>
      <c r="AU1080" s="11">
        <v>3.9924400000000002</v>
      </c>
      <c r="AV1080" s="11">
        <v>3.6909800000000001</v>
      </c>
      <c r="AW1080" s="11">
        <v>0.30146000000000001</v>
      </c>
      <c r="AX1080" s="11">
        <v>7.5507650000000002</v>
      </c>
    </row>
    <row r="1081" spans="21:50" x14ac:dyDescent="0.35">
      <c r="U1081" s="11" t="s">
        <v>76</v>
      </c>
      <c r="V1081" s="11">
        <v>1565</v>
      </c>
      <c r="W1081" s="11">
        <v>-1.866579</v>
      </c>
      <c r="X1081" s="11">
        <v>4.1209629999999997</v>
      </c>
      <c r="Y1081" s="11">
        <v>5.9875410000000002</v>
      </c>
      <c r="Z1081" s="18">
        <f t="shared" si="26"/>
        <v>3.2077619002463869</v>
      </c>
      <c r="AA1081" s="11" t="s">
        <v>77</v>
      </c>
      <c r="AS1081" s="11" t="s">
        <v>76</v>
      </c>
      <c r="AT1081" s="11">
        <v>1072</v>
      </c>
      <c r="AU1081" s="11">
        <v>8.3410539999999997</v>
      </c>
      <c r="AV1081" s="11">
        <v>7.3923160000000001</v>
      </c>
      <c r="AW1081" s="11">
        <v>0.94873799999999997</v>
      </c>
      <c r="AX1081" s="11">
        <v>11.374314999999999</v>
      </c>
    </row>
    <row r="1082" spans="21:50" x14ac:dyDescent="0.35">
      <c r="U1082" s="11" t="s">
        <v>76</v>
      </c>
      <c r="V1082" s="11">
        <v>1567</v>
      </c>
      <c r="W1082" s="11">
        <v>3.1826180000000002</v>
      </c>
      <c r="X1082" s="11">
        <v>2.6935660000000001</v>
      </c>
      <c r="Y1082" s="11">
        <v>0.48905100000000001</v>
      </c>
      <c r="Z1082" s="18">
        <f t="shared" si="26"/>
        <v>0.15366311634006971</v>
      </c>
      <c r="AA1082" s="11">
        <v>15.366327</v>
      </c>
      <c r="AS1082" s="11" t="s">
        <v>76</v>
      </c>
      <c r="AT1082" s="11">
        <v>1073</v>
      </c>
      <c r="AU1082" s="11">
        <v>-7.9943E-2</v>
      </c>
      <c r="AV1082" s="11">
        <v>0.51667600000000002</v>
      </c>
      <c r="AW1082" s="11">
        <v>0.59661900000000001</v>
      </c>
      <c r="AX1082" s="11" t="s">
        <v>77</v>
      </c>
    </row>
    <row r="1083" spans="21:50" x14ac:dyDescent="0.35">
      <c r="U1083" s="11" t="s">
        <v>76</v>
      </c>
      <c r="V1083" s="11">
        <v>1568</v>
      </c>
      <c r="W1083" s="11">
        <v>-11.210952000000001</v>
      </c>
      <c r="X1083" s="11">
        <v>-11.988104</v>
      </c>
      <c r="Y1083" s="11">
        <v>0.77715199999999995</v>
      </c>
      <c r="Z1083" s="18">
        <f t="shared" si="26"/>
        <v>6.9320785603220844E-2</v>
      </c>
      <c r="AA1083" s="11">
        <v>6.9320769999999996</v>
      </c>
      <c r="AS1083" s="11" t="s">
        <v>76</v>
      </c>
      <c r="AT1083" s="11">
        <v>1074</v>
      </c>
      <c r="AU1083" s="11">
        <v>7.4526370000000002</v>
      </c>
      <c r="AV1083" s="11">
        <v>5.9229950000000002</v>
      </c>
      <c r="AW1083" s="11">
        <v>1.5296419999999999</v>
      </c>
      <c r="AX1083" s="11">
        <v>20.524837999999999</v>
      </c>
    </row>
    <row r="1084" spans="21:50" x14ac:dyDescent="0.35">
      <c r="U1084" s="11" t="s">
        <v>76</v>
      </c>
      <c r="V1084" s="11">
        <v>1569</v>
      </c>
      <c r="W1084" s="11">
        <v>15.728334</v>
      </c>
      <c r="X1084" s="11">
        <v>17.953707999999999</v>
      </c>
      <c r="Y1084" s="11">
        <v>2.225374</v>
      </c>
      <c r="Z1084" s="18">
        <f t="shared" si="26"/>
        <v>0.14148822119367505</v>
      </c>
      <c r="AA1084" s="11">
        <v>14.148825</v>
      </c>
      <c r="AS1084" s="11" t="s">
        <v>76</v>
      </c>
      <c r="AT1084" s="11">
        <v>1075</v>
      </c>
      <c r="AU1084" s="11">
        <v>10.459894999999999</v>
      </c>
      <c r="AV1084" s="11">
        <v>11.949026</v>
      </c>
      <c r="AW1084" s="11">
        <v>1.489131</v>
      </c>
      <c r="AX1084" s="11">
        <v>14.236575</v>
      </c>
    </row>
    <row r="1085" spans="21:50" x14ac:dyDescent="0.35">
      <c r="U1085" s="11" t="s">
        <v>76</v>
      </c>
      <c r="V1085" s="11">
        <v>1571</v>
      </c>
      <c r="W1085" s="11">
        <v>35.730252999999998</v>
      </c>
      <c r="X1085" s="11">
        <v>33.627040000000001</v>
      </c>
      <c r="Y1085" s="11">
        <v>2.1032130000000002</v>
      </c>
      <c r="Z1085" s="18">
        <f t="shared" si="26"/>
        <v>5.8863647005242319E-2</v>
      </c>
      <c r="AA1085" s="11">
        <v>5.8863649999999996</v>
      </c>
      <c r="AS1085" s="11" t="s">
        <v>76</v>
      </c>
      <c r="AT1085" s="11">
        <v>1076</v>
      </c>
      <c r="AU1085" s="11">
        <v>6.8157199999999998</v>
      </c>
      <c r="AV1085" s="11">
        <v>8.6763250000000003</v>
      </c>
      <c r="AW1085" s="11">
        <v>1.8606050000000001</v>
      </c>
      <c r="AX1085" s="11">
        <v>27.298727</v>
      </c>
    </row>
    <row r="1086" spans="21:50" x14ac:dyDescent="0.35">
      <c r="U1086" s="11" t="s">
        <v>76</v>
      </c>
      <c r="V1086" s="11">
        <v>1573</v>
      </c>
      <c r="W1086" s="11">
        <v>-8.3610570000000006</v>
      </c>
      <c r="X1086" s="11">
        <v>-8.6703849999999996</v>
      </c>
      <c r="Y1086" s="11">
        <v>0.30932799999999999</v>
      </c>
      <c r="Z1086" s="18">
        <f t="shared" si="26"/>
        <v>3.6996279298179641E-2</v>
      </c>
      <c r="AA1086" s="11">
        <v>3.6996229999999999</v>
      </c>
      <c r="AS1086" s="11" t="s">
        <v>78</v>
      </c>
      <c r="AT1086" s="11">
        <v>1077</v>
      </c>
      <c r="AU1086" s="11">
        <v>-1.0630980000000001</v>
      </c>
      <c r="AV1086" s="11">
        <v>0.49727199999999999</v>
      </c>
      <c r="AW1086" s="11">
        <v>1.56037</v>
      </c>
      <c r="AX1086" s="11" t="s">
        <v>77</v>
      </c>
    </row>
    <row r="1087" spans="21:50" x14ac:dyDescent="0.35">
      <c r="U1087" s="11" t="s">
        <v>76</v>
      </c>
      <c r="V1087" s="11">
        <v>1574</v>
      </c>
      <c r="W1087" s="11">
        <v>-18.344044</v>
      </c>
      <c r="X1087" s="11">
        <v>-18.647894000000001</v>
      </c>
      <c r="Y1087" s="11">
        <v>0.30385000000000001</v>
      </c>
      <c r="Z1087" s="18">
        <f t="shared" si="26"/>
        <v>1.656395939739351E-2</v>
      </c>
      <c r="AA1087" s="11">
        <v>1.6563969999999999</v>
      </c>
      <c r="AS1087" s="11" t="s">
        <v>76</v>
      </c>
      <c r="AT1087" s="11">
        <v>1078</v>
      </c>
      <c r="AU1087" s="11">
        <v>-5.8072330000000001</v>
      </c>
      <c r="AV1087" s="11">
        <v>-1.002623</v>
      </c>
      <c r="AW1087" s="11">
        <v>4.8046090000000001</v>
      </c>
      <c r="AX1087" s="11">
        <v>82.734924000000007</v>
      </c>
    </row>
    <row r="1088" spans="21:50" x14ac:dyDescent="0.35">
      <c r="U1088" s="11" t="s">
        <v>76</v>
      </c>
      <c r="V1088" s="11">
        <v>1575</v>
      </c>
      <c r="W1088" s="11">
        <v>9.3602460000000001</v>
      </c>
      <c r="X1088" s="11">
        <v>5.7465330000000003</v>
      </c>
      <c r="Y1088" s="11">
        <v>3.6137139999999999</v>
      </c>
      <c r="Z1088" s="18">
        <f t="shared" si="26"/>
        <v>0.38607040883327209</v>
      </c>
      <c r="AA1088" s="11">
        <v>38.607036999999998</v>
      </c>
      <c r="AS1088" s="11" t="s">
        <v>76</v>
      </c>
      <c r="AT1088" s="11">
        <v>1079</v>
      </c>
      <c r="AU1088" s="11">
        <v>-10.835003</v>
      </c>
      <c r="AV1088" s="11">
        <v>-9.6096749999999993</v>
      </c>
      <c r="AW1088" s="11">
        <v>1.225328</v>
      </c>
      <c r="AX1088" s="11">
        <v>11.30898</v>
      </c>
    </row>
    <row r="1089" spans="21:50" x14ac:dyDescent="0.35">
      <c r="U1089" s="11" t="s">
        <v>76</v>
      </c>
      <c r="V1089" s="11">
        <v>1576</v>
      </c>
      <c r="W1089" s="11">
        <v>-18.475017999999999</v>
      </c>
      <c r="X1089" s="11">
        <v>-17.291585000000001</v>
      </c>
      <c r="Y1089" s="11">
        <v>1.183433</v>
      </c>
      <c r="Z1089" s="18">
        <f t="shared" si="26"/>
        <v>6.4055850987533552E-2</v>
      </c>
      <c r="AA1089" s="11">
        <v>6.4055859999999996</v>
      </c>
      <c r="AS1089" s="11" t="s">
        <v>76</v>
      </c>
      <c r="AT1089" s="11">
        <v>1080</v>
      </c>
      <c r="AU1089" s="11">
        <v>10.658227</v>
      </c>
      <c r="AV1089" s="11">
        <v>8.1851789999999998</v>
      </c>
      <c r="AW1089" s="11">
        <v>2.4730479999999999</v>
      </c>
      <c r="AX1089" s="11">
        <v>23.203184</v>
      </c>
    </row>
    <row r="1090" spans="21:50" x14ac:dyDescent="0.35">
      <c r="U1090" s="11" t="s">
        <v>76</v>
      </c>
      <c r="V1090" s="11">
        <v>1577</v>
      </c>
      <c r="W1090" s="11">
        <v>8.0701389999999993</v>
      </c>
      <c r="X1090" s="11">
        <v>4.7555170000000002</v>
      </c>
      <c r="Y1090" s="11">
        <v>3.314622</v>
      </c>
      <c r="Z1090" s="18">
        <f t="shared" si="26"/>
        <v>0.4107267545205851</v>
      </c>
      <c r="AA1090" s="11">
        <v>41.072676999999999</v>
      </c>
      <c r="AS1090" s="11" t="s">
        <v>83</v>
      </c>
      <c r="AT1090" s="11">
        <v>1081</v>
      </c>
      <c r="AU1090" s="11">
        <v>4.7317239999999998</v>
      </c>
      <c r="AV1090" s="11">
        <v>3.7486570000000001</v>
      </c>
      <c r="AW1090" s="11">
        <v>0.98306700000000002</v>
      </c>
      <c r="AX1090" s="11">
        <v>20.776087</v>
      </c>
    </row>
    <row r="1091" spans="21:50" x14ac:dyDescent="0.35">
      <c r="U1091" s="11" t="s">
        <v>76</v>
      </c>
      <c r="V1091" s="11">
        <v>1578</v>
      </c>
      <c r="W1091" s="11">
        <v>-11.779344999999999</v>
      </c>
      <c r="X1091" s="11">
        <v>-8.0705439999999999</v>
      </c>
      <c r="Y1091" s="11">
        <v>3.7088009999999998</v>
      </c>
      <c r="Z1091" s="18">
        <f t="shared" si="26"/>
        <v>0.31485630143271975</v>
      </c>
      <c r="AA1091" s="11">
        <v>31.485633</v>
      </c>
      <c r="AS1091" s="11" t="s">
        <v>76</v>
      </c>
      <c r="AT1091" s="11">
        <v>1082</v>
      </c>
      <c r="AU1091" s="11">
        <v>-9.9748730000000005</v>
      </c>
      <c r="AV1091" s="11">
        <v>-11.470731000000001</v>
      </c>
      <c r="AW1091" s="11">
        <v>1.495857</v>
      </c>
      <c r="AX1091" s="11">
        <v>14.996252</v>
      </c>
    </row>
    <row r="1092" spans="21:50" x14ac:dyDescent="0.35">
      <c r="U1092" s="11" t="s">
        <v>76</v>
      </c>
      <c r="V1092" s="11">
        <v>1581</v>
      </c>
      <c r="W1092" s="11">
        <v>-20.672340999999999</v>
      </c>
      <c r="X1092" s="11">
        <v>-19.265799000000001</v>
      </c>
      <c r="Y1092" s="11">
        <v>1.406542</v>
      </c>
      <c r="Z1092" s="18">
        <f t="shared" si="26"/>
        <v>6.8039802555501572E-2</v>
      </c>
      <c r="AA1092" s="11">
        <v>6.8039800000000001</v>
      </c>
      <c r="AS1092" s="11" t="s">
        <v>76</v>
      </c>
      <c r="AT1092" s="11">
        <v>1083</v>
      </c>
      <c r="AU1092" s="11">
        <v>-12.467699</v>
      </c>
      <c r="AV1092" s="11">
        <v>-11.891222000000001</v>
      </c>
      <c r="AW1092" s="11">
        <v>0.57647700000000002</v>
      </c>
      <c r="AX1092" s="11">
        <v>4.6237640000000004</v>
      </c>
    </row>
    <row r="1093" spans="21:50" x14ac:dyDescent="0.35">
      <c r="U1093" s="11" t="s">
        <v>76</v>
      </c>
      <c r="V1093" s="11">
        <v>1583</v>
      </c>
      <c r="W1093" s="11">
        <v>-9.7294689999999999</v>
      </c>
      <c r="X1093" s="11">
        <v>-9.8404740000000004</v>
      </c>
      <c r="Y1093" s="11">
        <v>0.11100500000000001</v>
      </c>
      <c r="Z1093" s="18">
        <f t="shared" si="26"/>
        <v>1.1409152955829348E-2</v>
      </c>
      <c r="AA1093" s="11">
        <v>1.140917</v>
      </c>
      <c r="AS1093" s="11" t="s">
        <v>76</v>
      </c>
      <c r="AT1093" s="11">
        <v>1084</v>
      </c>
      <c r="AU1093" s="11">
        <v>24.778679</v>
      </c>
      <c r="AV1093" s="11">
        <v>23.898882</v>
      </c>
      <c r="AW1093" s="11">
        <v>0.87979700000000005</v>
      </c>
      <c r="AX1093" s="11">
        <v>3.550621</v>
      </c>
    </row>
    <row r="1094" spans="21:50" x14ac:dyDescent="0.35">
      <c r="U1094" s="11" t="s">
        <v>76</v>
      </c>
      <c r="V1094" s="11">
        <v>1585</v>
      </c>
      <c r="W1094" s="11">
        <v>7.7610210000000004</v>
      </c>
      <c r="X1094" s="11">
        <v>9.6151970000000002</v>
      </c>
      <c r="Y1094" s="11">
        <v>1.854176</v>
      </c>
      <c r="Z1094" s="18">
        <f t="shared" si="26"/>
        <v>0.23890877244115175</v>
      </c>
      <c r="AA1094" s="11">
        <v>23.890877</v>
      </c>
      <c r="AS1094" s="11" t="s">
        <v>76</v>
      </c>
      <c r="AT1094" s="11">
        <v>1085</v>
      </c>
      <c r="AU1094" s="11">
        <v>5.8876289999999996</v>
      </c>
      <c r="AV1094" s="11">
        <v>6.3484480000000003</v>
      </c>
      <c r="AW1094" s="11">
        <v>0.46081899999999998</v>
      </c>
      <c r="AX1094" s="11">
        <v>7.8269070000000003</v>
      </c>
    </row>
    <row r="1095" spans="21:50" x14ac:dyDescent="0.35">
      <c r="U1095" s="11" t="s">
        <v>76</v>
      </c>
      <c r="V1095" s="11">
        <v>1587</v>
      </c>
      <c r="W1095" s="11">
        <v>5.84666</v>
      </c>
      <c r="X1095" s="11">
        <v>5.5311539999999999</v>
      </c>
      <c r="Y1095" s="11">
        <v>0.31550600000000001</v>
      </c>
      <c r="Z1095" s="18">
        <f t="shared" si="26"/>
        <v>5.3963459479429279E-2</v>
      </c>
      <c r="AA1095" s="11">
        <v>5.39635</v>
      </c>
      <c r="AS1095" s="11" t="s">
        <v>83</v>
      </c>
      <c r="AT1095" s="11">
        <v>1086</v>
      </c>
      <c r="AU1095" s="11">
        <v>-12.163249</v>
      </c>
      <c r="AV1095" s="11">
        <v>-10.41869</v>
      </c>
      <c r="AW1095" s="11">
        <v>1.744559</v>
      </c>
      <c r="AX1095" s="11">
        <v>14.34287</v>
      </c>
    </row>
    <row r="1096" spans="21:50" x14ac:dyDescent="0.35">
      <c r="U1096" s="11" t="s">
        <v>76</v>
      </c>
      <c r="V1096" s="11">
        <v>1588</v>
      </c>
      <c r="W1096" s="11">
        <v>10.282937</v>
      </c>
      <c r="X1096" s="11">
        <v>10.726998999999999</v>
      </c>
      <c r="Y1096" s="11">
        <v>0.44406200000000001</v>
      </c>
      <c r="Z1096" s="18">
        <f t="shared" si="26"/>
        <v>4.318435482002856E-2</v>
      </c>
      <c r="AA1096" s="11">
        <v>4.3184310000000004</v>
      </c>
      <c r="AS1096" s="11" t="s">
        <v>78</v>
      </c>
      <c r="AT1096" s="11">
        <v>1087</v>
      </c>
      <c r="AU1096" s="11">
        <v>22.654101000000001</v>
      </c>
      <c r="AV1096" s="11">
        <v>30.349516999999999</v>
      </c>
      <c r="AW1096" s="11">
        <v>7.6954159999999998</v>
      </c>
      <c r="AX1096" s="11">
        <v>33.969197000000001</v>
      </c>
    </row>
    <row r="1097" spans="21:50" x14ac:dyDescent="0.35">
      <c r="U1097" s="11" t="s">
        <v>76</v>
      </c>
      <c r="V1097" s="11">
        <v>1589</v>
      </c>
      <c r="W1097" s="11">
        <v>0.33733400000000002</v>
      </c>
      <c r="X1097" s="11">
        <v>-0.33443200000000001</v>
      </c>
      <c r="Y1097" s="11">
        <v>0.67176599999999997</v>
      </c>
      <c r="Z1097" s="18">
        <f t="shared" ref="Z1097:Z1160" si="27">ABS(Y1097/W1097)</f>
        <v>1.9913972502030626</v>
      </c>
      <c r="AA1097" s="11" t="s">
        <v>77</v>
      </c>
      <c r="AS1097" s="11" t="s">
        <v>76</v>
      </c>
      <c r="AT1097" s="11">
        <v>1088</v>
      </c>
      <c r="AU1097" s="11">
        <v>-12.619147999999999</v>
      </c>
      <c r="AV1097" s="11">
        <v>-12.227429000000001</v>
      </c>
      <c r="AW1097" s="11">
        <v>0.39171899999999998</v>
      </c>
      <c r="AX1097" s="11">
        <v>3.1041620000000001</v>
      </c>
    </row>
    <row r="1098" spans="21:50" x14ac:dyDescent="0.35">
      <c r="U1098" s="11" t="s">
        <v>76</v>
      </c>
      <c r="V1098" s="11">
        <v>1590</v>
      </c>
      <c r="W1098" s="11">
        <v>-19.962730000000001</v>
      </c>
      <c r="X1098" s="11">
        <v>-20.281307000000002</v>
      </c>
      <c r="Y1098" s="11">
        <v>0.318577</v>
      </c>
      <c r="Z1098" s="18">
        <f t="shared" si="27"/>
        <v>1.5958588830285236E-2</v>
      </c>
      <c r="AA1098" s="11">
        <v>1.5958570000000001</v>
      </c>
      <c r="AS1098" s="11" t="s">
        <v>78</v>
      </c>
      <c r="AT1098" s="11">
        <v>1089</v>
      </c>
      <c r="AU1098" s="11">
        <v>-8.1780209999999993</v>
      </c>
      <c r="AV1098" s="11">
        <v>-5.8988909999999999</v>
      </c>
      <c r="AW1098" s="11">
        <v>2.2791299999999999</v>
      </c>
      <c r="AX1098" s="11">
        <v>27.868962</v>
      </c>
    </row>
    <row r="1099" spans="21:50" x14ac:dyDescent="0.35">
      <c r="U1099" s="11" t="s">
        <v>76</v>
      </c>
      <c r="V1099" s="11">
        <v>1592</v>
      </c>
      <c r="W1099" s="11">
        <v>-20.224131</v>
      </c>
      <c r="X1099" s="11">
        <v>-21.918274</v>
      </c>
      <c r="Y1099" s="11">
        <v>1.694143</v>
      </c>
      <c r="Z1099" s="18">
        <f t="shared" si="27"/>
        <v>8.3768395289765471E-2</v>
      </c>
      <c r="AA1099" s="11">
        <v>8.3768410000000006</v>
      </c>
      <c r="AS1099" s="11" t="s">
        <v>76</v>
      </c>
      <c r="AT1099" s="11">
        <v>1090</v>
      </c>
      <c r="AU1099" s="11">
        <v>23.973821999999998</v>
      </c>
      <c r="AV1099" s="11">
        <v>27.317764</v>
      </c>
      <c r="AW1099" s="11">
        <v>3.3439420000000002</v>
      </c>
      <c r="AX1099" s="11">
        <v>13.948307</v>
      </c>
    </row>
    <row r="1100" spans="21:50" x14ac:dyDescent="0.35">
      <c r="U1100" s="11" t="s">
        <v>76</v>
      </c>
      <c r="V1100" s="11">
        <v>1593</v>
      </c>
      <c r="W1100" s="11">
        <v>4.9451919999999996</v>
      </c>
      <c r="X1100" s="11">
        <v>4.6152889999999998</v>
      </c>
      <c r="Y1100" s="11">
        <v>0.329903</v>
      </c>
      <c r="Z1100" s="18">
        <f t="shared" si="27"/>
        <v>6.6711868821271253E-2</v>
      </c>
      <c r="AA1100" s="11">
        <v>6.6711869999999998</v>
      </c>
      <c r="AS1100" s="11" t="s">
        <v>83</v>
      </c>
      <c r="AT1100" s="11">
        <v>1091</v>
      </c>
      <c r="AU1100" s="11">
        <v>-3.3830300000000002</v>
      </c>
      <c r="AV1100" s="11">
        <v>-6.2087399999999997</v>
      </c>
      <c r="AW1100" s="11">
        <v>2.8257099999999999</v>
      </c>
      <c r="AX1100" s="11">
        <v>83.526019000000005</v>
      </c>
    </row>
    <row r="1101" spans="21:50" x14ac:dyDescent="0.35">
      <c r="U1101" s="11" t="s">
        <v>76</v>
      </c>
      <c r="V1101" s="11">
        <v>1595</v>
      </c>
      <c r="W1101" s="11">
        <v>15.398835999999999</v>
      </c>
      <c r="X1101" s="11">
        <v>13.373663000000001</v>
      </c>
      <c r="Y1101" s="11">
        <v>2.0251730000000001</v>
      </c>
      <c r="Z1101" s="18">
        <f t="shared" si="27"/>
        <v>0.13151468072002326</v>
      </c>
      <c r="AA1101" s="11">
        <v>13.15147</v>
      </c>
      <c r="AS1101" s="11" t="s">
        <v>76</v>
      </c>
      <c r="AT1101" s="11">
        <v>1092</v>
      </c>
      <c r="AU1101" s="11">
        <v>21.981404000000001</v>
      </c>
      <c r="AV1101" s="11">
        <v>23.915202000000001</v>
      </c>
      <c r="AW1101" s="11">
        <v>1.9337979999999999</v>
      </c>
      <c r="AX1101" s="11">
        <v>8.7974270000000008</v>
      </c>
    </row>
    <row r="1102" spans="21:50" x14ac:dyDescent="0.35">
      <c r="U1102" s="11" t="s">
        <v>76</v>
      </c>
      <c r="V1102" s="11">
        <v>1597</v>
      </c>
      <c r="W1102" s="11">
        <v>-0.87268100000000004</v>
      </c>
      <c r="X1102" s="11">
        <v>-1.186315</v>
      </c>
      <c r="Y1102" s="11">
        <v>0.313635</v>
      </c>
      <c r="Z1102" s="18">
        <f t="shared" si="27"/>
        <v>0.35939249278946145</v>
      </c>
      <c r="AA1102" s="11">
        <v>35.939217999999997</v>
      </c>
      <c r="AS1102" s="11" t="s">
        <v>76</v>
      </c>
      <c r="AT1102" s="11">
        <v>1093</v>
      </c>
      <c r="AU1102" s="11">
        <v>7.0432399999999999</v>
      </c>
      <c r="AV1102" s="11">
        <v>2.433649</v>
      </c>
      <c r="AW1102" s="11">
        <v>4.609591</v>
      </c>
      <c r="AX1102" s="11">
        <v>65.447029000000001</v>
      </c>
    </row>
    <row r="1103" spans="21:50" x14ac:dyDescent="0.35">
      <c r="U1103" s="11" t="s">
        <v>76</v>
      </c>
      <c r="V1103" s="11">
        <v>1599</v>
      </c>
      <c r="W1103" s="11">
        <v>4.5630040000000003</v>
      </c>
      <c r="X1103" s="11">
        <v>11.357125</v>
      </c>
      <c r="Y1103" s="11">
        <v>6.7941209999999996</v>
      </c>
      <c r="Z1103" s="18">
        <f t="shared" si="27"/>
        <v>1.4889579320991171</v>
      </c>
      <c r="AA1103" s="11" t="s">
        <v>77</v>
      </c>
      <c r="AS1103" s="11" t="s">
        <v>76</v>
      </c>
      <c r="AT1103" s="11">
        <v>1094</v>
      </c>
      <c r="AU1103" s="11">
        <v>-6.4077739999999999</v>
      </c>
      <c r="AV1103" s="11">
        <v>-5.4957649999999996</v>
      </c>
      <c r="AW1103" s="11">
        <v>0.91200899999999996</v>
      </c>
      <c r="AX1103" s="11">
        <v>14.232858</v>
      </c>
    </row>
    <row r="1104" spans="21:50" x14ac:dyDescent="0.35">
      <c r="U1104" s="11" t="s">
        <v>76</v>
      </c>
      <c r="V1104" s="11">
        <v>1601</v>
      </c>
      <c r="W1104" s="11">
        <v>-7.1092690000000003</v>
      </c>
      <c r="X1104" s="11">
        <v>-4.7880070000000003</v>
      </c>
      <c r="Y1104" s="11">
        <v>2.3212609999999998</v>
      </c>
      <c r="Z1104" s="18">
        <f t="shared" si="27"/>
        <v>0.32651191001493962</v>
      </c>
      <c r="AA1104" s="11">
        <v>32.651200000000003</v>
      </c>
      <c r="AS1104" s="11" t="s">
        <v>83</v>
      </c>
      <c r="AT1104" s="11">
        <v>1095</v>
      </c>
      <c r="AU1104" s="11">
        <v>2.2029380000000001</v>
      </c>
      <c r="AV1104" s="11">
        <v>-5.6645000000000001E-2</v>
      </c>
      <c r="AW1104" s="11">
        <v>2.2595830000000001</v>
      </c>
      <c r="AX1104" s="11" t="s">
        <v>77</v>
      </c>
    </row>
    <row r="1105" spans="21:50" x14ac:dyDescent="0.35">
      <c r="U1105" s="11" t="s">
        <v>76</v>
      </c>
      <c r="V1105" s="11">
        <v>1602</v>
      </c>
      <c r="W1105" s="11">
        <v>-8.1371690000000001</v>
      </c>
      <c r="X1105" s="11">
        <v>-9.6935179999999992</v>
      </c>
      <c r="Y1105" s="11">
        <v>1.556349</v>
      </c>
      <c r="Z1105" s="18">
        <f t="shared" si="27"/>
        <v>0.19126418536962916</v>
      </c>
      <c r="AA1105" s="11">
        <v>19.12642</v>
      </c>
      <c r="AS1105" s="11" t="s">
        <v>76</v>
      </c>
      <c r="AT1105" s="11">
        <v>1096</v>
      </c>
      <c r="AU1105" s="11">
        <v>4.13422</v>
      </c>
      <c r="AV1105" s="11">
        <v>3.7672439999999998</v>
      </c>
      <c r="AW1105" s="11">
        <v>0.366975</v>
      </c>
      <c r="AX1105" s="11">
        <v>8.8765269999999994</v>
      </c>
    </row>
    <row r="1106" spans="21:50" x14ac:dyDescent="0.35">
      <c r="U1106" s="11" t="s">
        <v>76</v>
      </c>
      <c r="V1106" s="11">
        <v>1603</v>
      </c>
      <c r="W1106" s="11">
        <v>-10.576282000000001</v>
      </c>
      <c r="X1106" s="11">
        <v>-17.097197999999999</v>
      </c>
      <c r="Y1106" s="11">
        <v>6.5209159999999997</v>
      </c>
      <c r="Z1106" s="18">
        <f t="shared" si="27"/>
        <v>0.61656033755529582</v>
      </c>
      <c r="AA1106" s="11">
        <v>61.656036999999998</v>
      </c>
      <c r="AS1106" s="11" t="s">
        <v>78</v>
      </c>
      <c r="AT1106" s="11">
        <v>1097</v>
      </c>
      <c r="AU1106" s="11">
        <v>-10.450424</v>
      </c>
      <c r="AV1106" s="11">
        <v>-10.887732</v>
      </c>
      <c r="AW1106" s="11">
        <v>0.43730799999999997</v>
      </c>
      <c r="AX1106" s="11">
        <v>4.1845980000000003</v>
      </c>
    </row>
    <row r="1107" spans="21:50" x14ac:dyDescent="0.35">
      <c r="U1107" s="11" t="s">
        <v>76</v>
      </c>
      <c r="V1107" s="11">
        <v>1605</v>
      </c>
      <c r="W1107" s="11">
        <v>-9.3770640000000007</v>
      </c>
      <c r="X1107" s="11">
        <v>-6.3597169999999998</v>
      </c>
      <c r="Y1107" s="11">
        <v>3.017347</v>
      </c>
      <c r="Z1107" s="18">
        <f t="shared" si="27"/>
        <v>0.32177950369113401</v>
      </c>
      <c r="AA1107" s="11">
        <v>32.177953000000002</v>
      </c>
      <c r="AS1107" s="11" t="s">
        <v>76</v>
      </c>
      <c r="AT1107" s="11">
        <v>1098</v>
      </c>
      <c r="AU1107" s="11">
        <v>-1.531757</v>
      </c>
      <c r="AV1107" s="11">
        <v>-0.32316299999999998</v>
      </c>
      <c r="AW1107" s="11">
        <v>1.2085939999999999</v>
      </c>
      <c r="AX1107" s="11">
        <v>78.902455000000003</v>
      </c>
    </row>
    <row r="1108" spans="21:50" x14ac:dyDescent="0.35">
      <c r="U1108" s="11" t="s">
        <v>76</v>
      </c>
      <c r="V1108" s="11">
        <v>1606</v>
      </c>
      <c r="W1108" s="11">
        <v>-2.2154769999999999</v>
      </c>
      <c r="X1108" s="11">
        <v>-5.6525829999999999</v>
      </c>
      <c r="Y1108" s="11">
        <v>3.4371070000000001</v>
      </c>
      <c r="Z1108" s="18">
        <f t="shared" si="27"/>
        <v>1.551407213886671</v>
      </c>
      <c r="AA1108" s="11" t="s">
        <v>77</v>
      </c>
      <c r="AS1108" s="11" t="s">
        <v>76</v>
      </c>
      <c r="AT1108" s="11">
        <v>1099</v>
      </c>
      <c r="AU1108" s="11">
        <v>-5.6243819999999998</v>
      </c>
      <c r="AV1108" s="11">
        <v>-3.8118249999999998</v>
      </c>
      <c r="AW1108" s="11">
        <v>1.812557</v>
      </c>
      <c r="AX1108" s="11">
        <v>32.226779000000001</v>
      </c>
    </row>
    <row r="1109" spans="21:50" x14ac:dyDescent="0.35">
      <c r="U1109" s="11" t="s">
        <v>76</v>
      </c>
      <c r="V1109" s="11">
        <v>1607</v>
      </c>
      <c r="W1109" s="11">
        <v>1.702998</v>
      </c>
      <c r="X1109" s="11">
        <v>0.35420600000000002</v>
      </c>
      <c r="Y1109" s="11">
        <v>1.348792</v>
      </c>
      <c r="Z1109" s="18">
        <f t="shared" si="27"/>
        <v>0.79201032532040549</v>
      </c>
      <c r="AA1109" s="11">
        <v>79.201023000000006</v>
      </c>
      <c r="AS1109" s="11" t="s">
        <v>76</v>
      </c>
      <c r="AT1109" s="11">
        <v>1100</v>
      </c>
      <c r="AU1109" s="11">
        <v>-23.902922</v>
      </c>
      <c r="AV1109" s="11">
        <v>-22.186171000000002</v>
      </c>
      <c r="AW1109" s="11">
        <v>1.7167509999999999</v>
      </c>
      <c r="AX1109" s="11">
        <v>7.1821799999999998</v>
      </c>
    </row>
    <row r="1110" spans="21:50" x14ac:dyDescent="0.35">
      <c r="U1110" s="11" t="s">
        <v>76</v>
      </c>
      <c r="V1110" s="11">
        <v>1608</v>
      </c>
      <c r="W1110" s="11">
        <v>-8.5048069999999996</v>
      </c>
      <c r="X1110" s="11">
        <v>-10.627317</v>
      </c>
      <c r="Y1110" s="11">
        <v>2.1225100000000001</v>
      </c>
      <c r="Z1110" s="18">
        <f t="shared" si="27"/>
        <v>0.24956592195449001</v>
      </c>
      <c r="AA1110" s="11">
        <v>24.956596000000001</v>
      </c>
      <c r="AS1110" s="11" t="s">
        <v>76</v>
      </c>
      <c r="AT1110" s="11">
        <v>1101</v>
      </c>
      <c r="AU1110" s="11">
        <v>-25.204312000000002</v>
      </c>
      <c r="AV1110" s="11">
        <v>-25.1815</v>
      </c>
      <c r="AW1110" s="11">
        <v>2.2811999999999999E-2</v>
      </c>
      <c r="AX1110" s="11">
        <v>9.0509999999999993E-2</v>
      </c>
    </row>
    <row r="1111" spans="21:50" x14ac:dyDescent="0.35">
      <c r="U1111" s="11" t="s">
        <v>76</v>
      </c>
      <c r="V1111" s="11">
        <v>1610</v>
      </c>
      <c r="W1111" s="11">
        <v>-7.5035400000000001</v>
      </c>
      <c r="X1111" s="11">
        <v>-7.0886589999999998</v>
      </c>
      <c r="Y1111" s="11">
        <v>0.41488199999999997</v>
      </c>
      <c r="Z1111" s="18">
        <f t="shared" si="27"/>
        <v>5.5291502410862066E-2</v>
      </c>
      <c r="AA1111" s="11">
        <v>5.5291480000000002</v>
      </c>
      <c r="AS1111" s="11" t="s">
        <v>83</v>
      </c>
      <c r="AT1111" s="11">
        <v>1102</v>
      </c>
      <c r="AU1111" s="11">
        <v>-21.135755</v>
      </c>
      <c r="AV1111" s="11">
        <v>-21.293209999999998</v>
      </c>
      <c r="AW1111" s="11">
        <v>0.15745500000000001</v>
      </c>
      <c r="AX1111" s="11">
        <v>0.74497100000000005</v>
      </c>
    </row>
    <row r="1112" spans="21:50" x14ac:dyDescent="0.35">
      <c r="U1112" s="11" t="s">
        <v>76</v>
      </c>
      <c r="V1112" s="11">
        <v>1612</v>
      </c>
      <c r="W1112" s="11">
        <v>7.3144460000000002</v>
      </c>
      <c r="X1112" s="11">
        <v>4.983231</v>
      </c>
      <c r="Y1112" s="11">
        <v>2.3312149999999998</v>
      </c>
      <c r="Z1112" s="18">
        <f t="shared" si="27"/>
        <v>0.31871381646675628</v>
      </c>
      <c r="AA1112" s="11">
        <v>31.871382000000001</v>
      </c>
      <c r="AS1112" s="11" t="s">
        <v>76</v>
      </c>
      <c r="AT1112" s="11">
        <v>1103</v>
      </c>
      <c r="AU1112" s="11">
        <v>-11.97133</v>
      </c>
      <c r="AV1112" s="11">
        <v>-9.9031500000000001</v>
      </c>
      <c r="AW1112" s="11">
        <v>2.0681799999999999</v>
      </c>
      <c r="AX1112" s="11">
        <v>17.276105999999999</v>
      </c>
    </row>
    <row r="1113" spans="21:50" x14ac:dyDescent="0.35">
      <c r="U1113" s="11" t="s">
        <v>76</v>
      </c>
      <c r="V1113" s="11">
        <v>1613</v>
      </c>
      <c r="W1113" s="11">
        <v>-9.1645869999999992</v>
      </c>
      <c r="X1113" s="11">
        <v>-13.510130999999999</v>
      </c>
      <c r="Y1113" s="11">
        <v>4.3455440000000003</v>
      </c>
      <c r="Z1113" s="18">
        <f t="shared" si="27"/>
        <v>0.47416692099709468</v>
      </c>
      <c r="AA1113" s="11">
        <v>47.416688000000001</v>
      </c>
      <c r="AS1113" s="11" t="s">
        <v>78</v>
      </c>
      <c r="AT1113" s="11">
        <v>1104</v>
      </c>
      <c r="AU1113" s="11">
        <v>-12.509368</v>
      </c>
      <c r="AV1113" s="11">
        <v>-12.097094</v>
      </c>
      <c r="AW1113" s="11">
        <v>0.41227399999999997</v>
      </c>
      <c r="AX1113" s="11">
        <v>3.2957239999999999</v>
      </c>
    </row>
    <row r="1114" spans="21:50" x14ac:dyDescent="0.35">
      <c r="U1114" s="11" t="s">
        <v>76</v>
      </c>
      <c r="V1114" s="11">
        <v>1615</v>
      </c>
      <c r="W1114" s="11">
        <v>-20.738748000000001</v>
      </c>
      <c r="X1114" s="11">
        <v>-22.584852000000001</v>
      </c>
      <c r="Y1114" s="11">
        <v>1.846104</v>
      </c>
      <c r="Z1114" s="18">
        <f t="shared" si="27"/>
        <v>8.9017138353771397E-2</v>
      </c>
      <c r="AA1114" s="11">
        <v>8.9017130000000009</v>
      </c>
      <c r="AS1114" s="11" t="s">
        <v>76</v>
      </c>
      <c r="AT1114" s="11">
        <v>1105</v>
      </c>
      <c r="AU1114" s="11">
        <v>-5.067475</v>
      </c>
      <c r="AV1114" s="11">
        <v>-7.7382270000000002</v>
      </c>
      <c r="AW1114" s="11">
        <v>2.6707519999999998</v>
      </c>
      <c r="AX1114" s="11">
        <v>52.703792999999997</v>
      </c>
    </row>
    <row r="1115" spans="21:50" x14ac:dyDescent="0.35">
      <c r="U1115" s="11" t="s">
        <v>76</v>
      </c>
      <c r="V1115" s="11">
        <v>1616</v>
      </c>
      <c r="W1115" s="11">
        <v>-20.475821</v>
      </c>
      <c r="X1115" s="11">
        <v>-22.433969000000001</v>
      </c>
      <c r="Y1115" s="11">
        <v>1.958148</v>
      </c>
      <c r="Z1115" s="18">
        <f t="shared" si="27"/>
        <v>9.5632209326307352E-2</v>
      </c>
      <c r="AA1115" s="11">
        <v>9.5632219999999997</v>
      </c>
      <c r="AS1115" s="11" t="s">
        <v>76</v>
      </c>
      <c r="AT1115" s="11">
        <v>1106</v>
      </c>
      <c r="AU1115" s="11">
        <v>-5.3260040000000002</v>
      </c>
      <c r="AV1115" s="11">
        <v>-3.9725570000000001</v>
      </c>
      <c r="AW1115" s="11">
        <v>1.353448</v>
      </c>
      <c r="AX1115" s="11">
        <v>25.412064000000001</v>
      </c>
    </row>
    <row r="1116" spans="21:50" x14ac:dyDescent="0.35">
      <c r="U1116" s="11" t="s">
        <v>76</v>
      </c>
      <c r="V1116" s="11">
        <v>1617</v>
      </c>
      <c r="W1116" s="11">
        <v>25.235136000000001</v>
      </c>
      <c r="X1116" s="11">
        <v>19.419906000000001</v>
      </c>
      <c r="Y1116" s="11">
        <v>5.8152299999999997</v>
      </c>
      <c r="Z1116" s="18">
        <f t="shared" si="27"/>
        <v>0.23044179353739166</v>
      </c>
      <c r="AA1116" s="11">
        <v>23.044179</v>
      </c>
      <c r="AS1116" s="11" t="s">
        <v>76</v>
      </c>
      <c r="AT1116" s="11">
        <v>1107</v>
      </c>
      <c r="AU1116" s="11">
        <v>36.919364999999999</v>
      </c>
      <c r="AV1116" s="11">
        <v>33.064365000000002</v>
      </c>
      <c r="AW1116" s="11">
        <v>3.855</v>
      </c>
      <c r="AX1116" s="11">
        <v>10.441674000000001</v>
      </c>
    </row>
    <row r="1117" spans="21:50" x14ac:dyDescent="0.35">
      <c r="U1117" s="11" t="s">
        <v>76</v>
      </c>
      <c r="V1117" s="11">
        <v>1619</v>
      </c>
      <c r="W1117" s="11">
        <v>-13.271007000000001</v>
      </c>
      <c r="X1117" s="11">
        <v>-15.369066</v>
      </c>
      <c r="Y1117" s="11">
        <v>2.0980590000000001</v>
      </c>
      <c r="Z1117" s="18">
        <f t="shared" si="27"/>
        <v>0.15809342878049873</v>
      </c>
      <c r="AA1117" s="11">
        <v>15.809341</v>
      </c>
      <c r="AS1117" s="11" t="s">
        <v>83</v>
      </c>
      <c r="AT1117" s="11">
        <v>1108</v>
      </c>
      <c r="AU1117" s="11">
        <v>1.9223060000000001</v>
      </c>
      <c r="AV1117" s="11">
        <v>2.8172799999999998</v>
      </c>
      <c r="AW1117" s="11">
        <v>0.89497400000000005</v>
      </c>
      <c r="AX1117" s="11">
        <v>46.557296999999998</v>
      </c>
    </row>
    <row r="1118" spans="21:50" x14ac:dyDescent="0.35">
      <c r="U1118" s="11" t="s">
        <v>76</v>
      </c>
      <c r="V1118" s="11">
        <v>1621</v>
      </c>
      <c r="W1118" s="11">
        <v>-13.210388999999999</v>
      </c>
      <c r="X1118" s="11">
        <v>-12.802711</v>
      </c>
      <c r="Y1118" s="11">
        <v>0.40767799999999998</v>
      </c>
      <c r="Z1118" s="18">
        <f t="shared" si="27"/>
        <v>3.086040842552025E-2</v>
      </c>
      <c r="AA1118" s="11">
        <v>3.086042</v>
      </c>
      <c r="AS1118" s="11" t="s">
        <v>76</v>
      </c>
      <c r="AT1118" s="11">
        <v>1109</v>
      </c>
      <c r="AU1118" s="11">
        <v>30.254759</v>
      </c>
      <c r="AV1118" s="11">
        <v>29.618948</v>
      </c>
      <c r="AW1118" s="11">
        <v>0.63581100000000002</v>
      </c>
      <c r="AX1118" s="11">
        <v>2.1015250000000001</v>
      </c>
    </row>
    <row r="1119" spans="21:50" x14ac:dyDescent="0.35">
      <c r="U1119" s="11" t="s">
        <v>76</v>
      </c>
      <c r="V1119" s="11">
        <v>1622</v>
      </c>
      <c r="W1119" s="11">
        <v>36.011535000000002</v>
      </c>
      <c r="X1119" s="11">
        <v>36.076166999999998</v>
      </c>
      <c r="Y1119" s="11">
        <v>6.4631999999999995E-2</v>
      </c>
      <c r="Z1119" s="18">
        <f t="shared" si="27"/>
        <v>1.7947582628732707E-3</v>
      </c>
      <c r="AA1119" s="11">
        <v>0.179477</v>
      </c>
      <c r="AS1119" s="11" t="s">
        <v>76</v>
      </c>
      <c r="AT1119" s="11">
        <v>1110</v>
      </c>
      <c r="AU1119" s="11">
        <v>-4.1752219999999998</v>
      </c>
      <c r="AV1119" s="11">
        <v>-8.1320630000000005</v>
      </c>
      <c r="AW1119" s="11">
        <v>3.9568409999999998</v>
      </c>
      <c r="AX1119" s="11">
        <v>94.769592000000003</v>
      </c>
    </row>
    <row r="1120" spans="21:50" x14ac:dyDescent="0.35">
      <c r="U1120" s="11" t="s">
        <v>76</v>
      </c>
      <c r="V1120" s="11">
        <v>1623</v>
      </c>
      <c r="W1120" s="11">
        <v>5.971311</v>
      </c>
      <c r="X1120" s="11">
        <v>3.9216690000000001</v>
      </c>
      <c r="Y1120" s="11">
        <v>2.049642</v>
      </c>
      <c r="Z1120" s="18">
        <f t="shared" si="27"/>
        <v>0.3432482414665724</v>
      </c>
      <c r="AA1120" s="11">
        <v>34.324826999999999</v>
      </c>
      <c r="AS1120" s="11" t="s">
        <v>78</v>
      </c>
      <c r="AT1120" s="11">
        <v>1111</v>
      </c>
      <c r="AU1120" s="11">
        <v>0.62615600000000005</v>
      </c>
      <c r="AV1120" s="11">
        <v>2.3582079999999999</v>
      </c>
      <c r="AW1120" s="11">
        <v>1.7320519999999999</v>
      </c>
      <c r="AX1120" s="11" t="s">
        <v>77</v>
      </c>
    </row>
    <row r="1121" spans="21:50" x14ac:dyDescent="0.35">
      <c r="U1121" s="11" t="s">
        <v>76</v>
      </c>
      <c r="V1121" s="11">
        <v>1626</v>
      </c>
      <c r="W1121" s="11">
        <v>-21.321724</v>
      </c>
      <c r="X1121" s="11">
        <v>-20.602623999999999</v>
      </c>
      <c r="Y1121" s="11">
        <v>0.71909999999999996</v>
      </c>
      <c r="Z1121" s="18">
        <f t="shared" si="27"/>
        <v>3.3726165857882788E-2</v>
      </c>
      <c r="AA1121" s="11">
        <v>3.3726189999999998</v>
      </c>
      <c r="AS1121" s="11" t="s">
        <v>76</v>
      </c>
      <c r="AT1121" s="11">
        <v>1112</v>
      </c>
      <c r="AU1121" s="11">
        <v>-17.969702999999999</v>
      </c>
      <c r="AV1121" s="11">
        <v>-17.157741999999999</v>
      </c>
      <c r="AW1121" s="11">
        <v>0.81196100000000004</v>
      </c>
      <c r="AX1121" s="11">
        <v>4.5184990000000003</v>
      </c>
    </row>
    <row r="1122" spans="21:50" x14ac:dyDescent="0.35">
      <c r="U1122" s="11" t="s">
        <v>76</v>
      </c>
      <c r="V1122" s="11">
        <v>1627</v>
      </c>
      <c r="W1122" s="11">
        <v>-6.1785059999999996</v>
      </c>
      <c r="X1122" s="11">
        <v>-5.0818709999999996</v>
      </c>
      <c r="Y1122" s="11">
        <v>1.096635</v>
      </c>
      <c r="Z1122" s="18">
        <f t="shared" si="27"/>
        <v>0.17749193737126745</v>
      </c>
      <c r="AA1122" s="11">
        <v>17.749191</v>
      </c>
      <c r="AS1122" s="11" t="s">
        <v>76</v>
      </c>
      <c r="AT1122" s="11">
        <v>1113</v>
      </c>
      <c r="AU1122" s="11">
        <v>-14.592263000000001</v>
      </c>
      <c r="AV1122" s="11">
        <v>-12.815757</v>
      </c>
      <c r="AW1122" s="11">
        <v>1.7765059999999999</v>
      </c>
      <c r="AX1122" s="11">
        <v>12.174299</v>
      </c>
    </row>
    <row r="1123" spans="21:50" x14ac:dyDescent="0.35">
      <c r="U1123" s="11" t="s">
        <v>76</v>
      </c>
      <c r="V1123" s="11">
        <v>1628</v>
      </c>
      <c r="W1123" s="11">
        <v>-15.143903999999999</v>
      </c>
      <c r="X1123" s="11">
        <v>-12.985374999999999</v>
      </c>
      <c r="Y1123" s="11">
        <v>2.1585290000000001</v>
      </c>
      <c r="Z1123" s="18">
        <f t="shared" si="27"/>
        <v>0.14253451421773411</v>
      </c>
      <c r="AA1123" s="11">
        <v>14.253451999999999</v>
      </c>
      <c r="AS1123" s="11" t="s">
        <v>78</v>
      </c>
      <c r="AT1123" s="11">
        <v>1114</v>
      </c>
      <c r="AU1123" s="11">
        <v>-13.603337</v>
      </c>
      <c r="AV1123" s="11">
        <v>-17.457888000000001</v>
      </c>
      <c r="AW1123" s="11">
        <v>3.8545509999999998</v>
      </c>
      <c r="AX1123" s="11">
        <v>28.335332000000001</v>
      </c>
    </row>
    <row r="1124" spans="21:50" x14ac:dyDescent="0.35">
      <c r="U1124" s="11" t="s">
        <v>76</v>
      </c>
      <c r="V1124" s="11">
        <v>1629</v>
      </c>
      <c r="W1124" s="11">
        <v>-20.290991000000002</v>
      </c>
      <c r="X1124" s="11">
        <v>-20.403438999999999</v>
      </c>
      <c r="Y1124" s="11">
        <v>0.11244800000000001</v>
      </c>
      <c r="Z1124" s="18">
        <f t="shared" si="27"/>
        <v>5.5417697440208807E-3</v>
      </c>
      <c r="AA1124" s="11">
        <v>0.55417700000000003</v>
      </c>
      <c r="AS1124" s="11" t="s">
        <v>76</v>
      </c>
      <c r="AT1124" s="11">
        <v>1115</v>
      </c>
      <c r="AU1124" s="11">
        <v>21.666499999999999</v>
      </c>
      <c r="AV1124" s="11">
        <v>20.198682000000002</v>
      </c>
      <c r="AW1124" s="11">
        <v>1.4678180000000001</v>
      </c>
      <c r="AX1124" s="11">
        <v>6.774597</v>
      </c>
    </row>
    <row r="1125" spans="21:50" x14ac:dyDescent="0.35">
      <c r="U1125" s="11" t="s">
        <v>76</v>
      </c>
      <c r="V1125" s="11">
        <v>1630</v>
      </c>
      <c r="W1125" s="11">
        <v>-7.041887</v>
      </c>
      <c r="X1125" s="11">
        <v>-2.0324279999999999</v>
      </c>
      <c r="Y1125" s="11">
        <v>5.0094589999999997</v>
      </c>
      <c r="Z1125" s="18">
        <f t="shared" si="27"/>
        <v>0.71138020249401901</v>
      </c>
      <c r="AA1125" s="11">
        <v>71.138023000000004</v>
      </c>
      <c r="AS1125" s="11" t="s">
        <v>83</v>
      </c>
      <c r="AT1125" s="11">
        <v>1116</v>
      </c>
      <c r="AU1125" s="11">
        <v>-13.412872999999999</v>
      </c>
      <c r="AV1125" s="11">
        <v>-13.776395000000001</v>
      </c>
      <c r="AW1125" s="11">
        <v>0.36352200000000001</v>
      </c>
      <c r="AX1125" s="11">
        <v>2.7102490000000001</v>
      </c>
    </row>
    <row r="1126" spans="21:50" x14ac:dyDescent="0.35">
      <c r="U1126" s="11" t="s">
        <v>76</v>
      </c>
      <c r="V1126" s="11">
        <v>1631</v>
      </c>
      <c r="W1126" s="11">
        <v>1.073299</v>
      </c>
      <c r="X1126" s="11">
        <v>0.19100200000000001</v>
      </c>
      <c r="Y1126" s="11">
        <v>0.882297</v>
      </c>
      <c r="Z1126" s="18">
        <f t="shared" si="27"/>
        <v>0.82204213364588996</v>
      </c>
      <c r="AA1126" s="11">
        <v>82.204221000000004</v>
      </c>
      <c r="AS1126" s="11" t="s">
        <v>76</v>
      </c>
      <c r="AT1126" s="11">
        <v>1117</v>
      </c>
      <c r="AU1126" s="11">
        <v>26.223718000000002</v>
      </c>
      <c r="AV1126" s="11">
        <v>25.075222</v>
      </c>
      <c r="AW1126" s="11">
        <v>1.148496</v>
      </c>
      <c r="AX1126" s="11">
        <v>4.3796080000000002</v>
      </c>
    </row>
    <row r="1127" spans="21:50" x14ac:dyDescent="0.35">
      <c r="U1127" s="11" t="s">
        <v>76</v>
      </c>
      <c r="V1127" s="11">
        <v>1636</v>
      </c>
      <c r="W1127" s="11">
        <v>22.733093</v>
      </c>
      <c r="X1127" s="11">
        <v>22.281533</v>
      </c>
      <c r="Y1127" s="11">
        <v>0.45156000000000002</v>
      </c>
      <c r="Z1127" s="18">
        <f t="shared" si="27"/>
        <v>1.9863553102958759E-2</v>
      </c>
      <c r="AA1127" s="11">
        <v>1.9863569999999999</v>
      </c>
      <c r="AS1127" s="11" t="s">
        <v>76</v>
      </c>
      <c r="AT1127" s="11">
        <v>1118</v>
      </c>
      <c r="AU1127" s="11">
        <v>43.824809999999999</v>
      </c>
      <c r="AV1127" s="11">
        <v>44.394644999999997</v>
      </c>
      <c r="AW1127" s="11">
        <v>0.56983499999999998</v>
      </c>
      <c r="AX1127" s="11">
        <v>1.3002560000000001</v>
      </c>
    </row>
    <row r="1128" spans="21:50" x14ac:dyDescent="0.35">
      <c r="U1128" s="11" t="s">
        <v>76</v>
      </c>
      <c r="V1128" s="11">
        <v>1637</v>
      </c>
      <c r="W1128" s="11">
        <v>17.925319999999999</v>
      </c>
      <c r="X1128" s="11">
        <v>19.725352000000001</v>
      </c>
      <c r="Y1128" s="11">
        <v>1.8000320000000001</v>
      </c>
      <c r="Z1128" s="18">
        <f t="shared" si="27"/>
        <v>0.1004184025724506</v>
      </c>
      <c r="AA1128" s="11">
        <v>10.041842000000001</v>
      </c>
      <c r="AS1128" s="11" t="s">
        <v>78</v>
      </c>
      <c r="AT1128" s="11">
        <v>1119</v>
      </c>
      <c r="AU1128" s="11">
        <v>-9.2873959999999993</v>
      </c>
      <c r="AV1128" s="11">
        <v>-7.3330159999999998</v>
      </c>
      <c r="AW1128" s="11">
        <v>1.95438</v>
      </c>
      <c r="AX1128" s="11">
        <v>21.043354999999998</v>
      </c>
    </row>
    <row r="1129" spans="21:50" x14ac:dyDescent="0.35">
      <c r="U1129" s="11" t="s">
        <v>76</v>
      </c>
      <c r="V1129" s="11">
        <v>1638</v>
      </c>
      <c r="W1129" s="11">
        <v>-12.001920999999999</v>
      </c>
      <c r="X1129" s="11">
        <v>-12.373381</v>
      </c>
      <c r="Y1129" s="11">
        <v>0.37146000000000001</v>
      </c>
      <c r="Z1129" s="18">
        <f t="shared" si="27"/>
        <v>3.095004541356338E-2</v>
      </c>
      <c r="AA1129" s="11">
        <v>3.0950060000000001</v>
      </c>
      <c r="AS1129" s="11" t="s">
        <v>76</v>
      </c>
      <c r="AT1129" s="11">
        <v>1120</v>
      </c>
      <c r="AU1129" s="11">
        <v>8.0351210000000002</v>
      </c>
      <c r="AV1129" s="11">
        <v>5.5807440000000001</v>
      </c>
      <c r="AW1129" s="11">
        <v>2.454377</v>
      </c>
      <c r="AX1129" s="11">
        <v>30.545615999999999</v>
      </c>
    </row>
    <row r="1130" spans="21:50" x14ac:dyDescent="0.35">
      <c r="U1130" s="11" t="s">
        <v>76</v>
      </c>
      <c r="V1130" s="11">
        <v>1639</v>
      </c>
      <c r="W1130" s="11">
        <v>-12.042488000000001</v>
      </c>
      <c r="X1130" s="11">
        <v>-11.501526999999999</v>
      </c>
      <c r="Y1130" s="11">
        <v>0.54096100000000003</v>
      </c>
      <c r="Z1130" s="18">
        <f t="shared" si="27"/>
        <v>4.4921032929407946E-2</v>
      </c>
      <c r="AA1130" s="11">
        <v>4.4920989999999996</v>
      </c>
      <c r="AS1130" s="11" t="s">
        <v>76</v>
      </c>
      <c r="AT1130" s="11">
        <v>1121</v>
      </c>
      <c r="AU1130" s="11">
        <v>11.461130000000001</v>
      </c>
      <c r="AV1130" s="11">
        <v>10.951643000000001</v>
      </c>
      <c r="AW1130" s="11">
        <v>0.50948700000000002</v>
      </c>
      <c r="AX1130" s="11">
        <v>4.4453469999999999</v>
      </c>
    </row>
    <row r="1131" spans="21:50" x14ac:dyDescent="0.35">
      <c r="U1131" s="11" t="s">
        <v>76</v>
      </c>
      <c r="V1131" s="11">
        <v>1640</v>
      </c>
      <c r="W1131" s="11">
        <v>6.3721800000000002</v>
      </c>
      <c r="X1131" s="11">
        <v>6.2756829999999999</v>
      </c>
      <c r="Y1131" s="11">
        <v>9.6495999999999998E-2</v>
      </c>
      <c r="Z1131" s="18">
        <f t="shared" si="27"/>
        <v>1.5143326145840198E-2</v>
      </c>
      <c r="AA1131" s="11">
        <v>1.514335</v>
      </c>
      <c r="AS1131" s="11" t="s">
        <v>76</v>
      </c>
      <c r="AT1131" s="11">
        <v>1122</v>
      </c>
      <c r="AU1131" s="11">
        <v>17.985365999999999</v>
      </c>
      <c r="AV1131" s="11">
        <v>17.8186</v>
      </c>
      <c r="AW1131" s="11">
        <v>0.166766</v>
      </c>
      <c r="AX1131" s="11">
        <v>0.92723199999999995</v>
      </c>
    </row>
    <row r="1132" spans="21:50" x14ac:dyDescent="0.35">
      <c r="U1132" s="11" t="s">
        <v>76</v>
      </c>
      <c r="V1132" s="11">
        <v>1642</v>
      </c>
      <c r="W1132" s="11">
        <v>-26.460478999999999</v>
      </c>
      <c r="X1132" s="11">
        <v>-24.780843999999998</v>
      </c>
      <c r="Y1132" s="11">
        <v>1.679635</v>
      </c>
      <c r="Z1132" s="18">
        <f t="shared" si="27"/>
        <v>6.3477119972015619E-2</v>
      </c>
      <c r="AA1132" s="11">
        <v>6.3477100000000002</v>
      </c>
      <c r="AS1132" s="11" t="s">
        <v>83</v>
      </c>
      <c r="AT1132" s="11">
        <v>1123</v>
      </c>
      <c r="AU1132" s="11">
        <v>21.015284999999999</v>
      </c>
      <c r="AV1132" s="11">
        <v>-5.8599170000000003</v>
      </c>
      <c r="AW1132" s="11">
        <v>26.875202000000002</v>
      </c>
      <c r="AX1132" s="11" t="s">
        <v>77</v>
      </c>
    </row>
    <row r="1133" spans="21:50" x14ac:dyDescent="0.35">
      <c r="U1133" s="11" t="s">
        <v>76</v>
      </c>
      <c r="V1133" s="11">
        <v>1643</v>
      </c>
      <c r="W1133" s="11">
        <v>-6.4463660000000003</v>
      </c>
      <c r="X1133" s="11">
        <v>-7.796246</v>
      </c>
      <c r="Y1133" s="11">
        <v>1.34988</v>
      </c>
      <c r="Z1133" s="18">
        <f t="shared" si="27"/>
        <v>0.20940170012065712</v>
      </c>
      <c r="AA1133" s="11">
        <v>20.940179000000001</v>
      </c>
      <c r="AS1133" s="11" t="s">
        <v>76</v>
      </c>
      <c r="AT1133" s="11">
        <v>1124</v>
      </c>
      <c r="AU1133" s="11">
        <v>-16.802802</v>
      </c>
      <c r="AV1133" s="11">
        <v>-17.818833999999999</v>
      </c>
      <c r="AW1133" s="11">
        <v>1.016032</v>
      </c>
      <c r="AX1133" s="11">
        <v>6.0468000000000002</v>
      </c>
    </row>
    <row r="1134" spans="21:50" x14ac:dyDescent="0.35">
      <c r="U1134" s="11" t="s">
        <v>76</v>
      </c>
      <c r="V1134" s="11">
        <v>1644</v>
      </c>
      <c r="W1134" s="11">
        <v>22.787638000000001</v>
      </c>
      <c r="X1134" s="11">
        <v>24.211703</v>
      </c>
      <c r="Y1134" s="11">
        <v>1.4240649999999999</v>
      </c>
      <c r="Z1134" s="18">
        <f t="shared" si="27"/>
        <v>6.249287442603748E-2</v>
      </c>
      <c r="AA1134" s="11">
        <v>6.2492890000000001</v>
      </c>
      <c r="AS1134" s="11" t="s">
        <v>76</v>
      </c>
      <c r="AT1134" s="11">
        <v>1125</v>
      </c>
      <c r="AU1134" s="11">
        <v>-15.826691</v>
      </c>
      <c r="AV1134" s="11">
        <v>-14.697787</v>
      </c>
      <c r="AW1134" s="11">
        <v>1.1289039999999999</v>
      </c>
      <c r="AX1134" s="11">
        <v>7.1329120000000001</v>
      </c>
    </row>
    <row r="1135" spans="21:50" x14ac:dyDescent="0.35">
      <c r="U1135" s="11" t="s">
        <v>76</v>
      </c>
      <c r="V1135" s="11">
        <v>1646</v>
      </c>
      <c r="W1135" s="11">
        <v>-14.823651999999999</v>
      </c>
      <c r="X1135" s="11">
        <v>-15.777777</v>
      </c>
      <c r="Y1135" s="11">
        <v>0.954125</v>
      </c>
      <c r="Z1135" s="18">
        <f t="shared" si="27"/>
        <v>6.4365043108135567E-2</v>
      </c>
      <c r="AA1135" s="11">
        <v>6.4365040000000002</v>
      </c>
      <c r="AS1135" s="11" t="s">
        <v>76</v>
      </c>
      <c r="AT1135" s="11">
        <v>1126</v>
      </c>
      <c r="AU1135" s="11">
        <v>4.2672040000000004</v>
      </c>
      <c r="AV1135" s="11">
        <v>-1.411465</v>
      </c>
      <c r="AW1135" s="11">
        <v>5.6786700000000003</v>
      </c>
      <c r="AX1135" s="11" t="s">
        <v>77</v>
      </c>
    </row>
    <row r="1136" spans="21:50" x14ac:dyDescent="0.35">
      <c r="U1136" s="11" t="s">
        <v>76</v>
      </c>
      <c r="V1136" s="11">
        <v>1647</v>
      </c>
      <c r="W1136" s="11">
        <v>2.5716779999999999</v>
      </c>
      <c r="X1136" s="11">
        <v>3.223039</v>
      </c>
      <c r="Y1136" s="11">
        <v>0.65136099999999997</v>
      </c>
      <c r="Z1136" s="18">
        <f t="shared" si="27"/>
        <v>0.25328248715430157</v>
      </c>
      <c r="AA1136" s="11">
        <v>25.328257000000001</v>
      </c>
      <c r="AS1136" s="11" t="s">
        <v>76</v>
      </c>
      <c r="AT1136" s="11">
        <v>1127</v>
      </c>
      <c r="AU1136" s="11">
        <v>7.573277</v>
      </c>
      <c r="AV1136" s="11">
        <v>6.8333300000000001</v>
      </c>
      <c r="AW1136" s="11">
        <v>0.73994700000000002</v>
      </c>
      <c r="AX1136" s="11">
        <v>9.7705000000000002</v>
      </c>
    </row>
    <row r="1137" spans="21:50" x14ac:dyDescent="0.35">
      <c r="U1137" s="11" t="s">
        <v>76</v>
      </c>
      <c r="V1137" s="11">
        <v>1649</v>
      </c>
      <c r="W1137" s="11">
        <v>32.156198000000003</v>
      </c>
      <c r="X1137" s="11">
        <v>32.125000999999997</v>
      </c>
      <c r="Y1137" s="11">
        <v>3.1196999999999999E-2</v>
      </c>
      <c r="Z1137" s="18">
        <f t="shared" si="27"/>
        <v>9.701706650767605E-4</v>
      </c>
      <c r="AA1137" s="11">
        <v>9.7016000000000005E-2</v>
      </c>
      <c r="AS1137" s="11" t="s">
        <v>83</v>
      </c>
      <c r="AT1137" s="11">
        <v>1128</v>
      </c>
      <c r="AU1137" s="11">
        <v>-10.191409</v>
      </c>
      <c r="AV1137" s="11">
        <v>-11.27997</v>
      </c>
      <c r="AW1137" s="11">
        <v>1.0885609999999999</v>
      </c>
      <c r="AX1137" s="11">
        <v>10.681165</v>
      </c>
    </row>
    <row r="1138" spans="21:50" x14ac:dyDescent="0.35">
      <c r="U1138" s="11" t="s">
        <v>76</v>
      </c>
      <c r="V1138" s="11">
        <v>1650</v>
      </c>
      <c r="W1138" s="11">
        <v>-9.4627549999999996</v>
      </c>
      <c r="X1138" s="11">
        <v>-7.1337760000000001</v>
      </c>
      <c r="Y1138" s="11">
        <v>2.3289789999999999</v>
      </c>
      <c r="Z1138" s="18">
        <f t="shared" si="27"/>
        <v>0.24612060652526668</v>
      </c>
      <c r="AA1138" s="11">
        <v>24.612064</v>
      </c>
      <c r="AS1138" s="11" t="s">
        <v>78</v>
      </c>
      <c r="AT1138" s="11">
        <v>1129</v>
      </c>
      <c r="AU1138" s="11">
        <v>-28.851116000000001</v>
      </c>
      <c r="AV1138" s="11">
        <v>-28.358062</v>
      </c>
      <c r="AW1138" s="11">
        <v>0.49305399999999999</v>
      </c>
      <c r="AX1138" s="11">
        <v>1.70896</v>
      </c>
    </row>
    <row r="1139" spans="21:50" x14ac:dyDescent="0.35">
      <c r="U1139" s="11" t="s">
        <v>76</v>
      </c>
      <c r="V1139" s="11">
        <v>1652</v>
      </c>
      <c r="W1139" s="11">
        <v>5.1112039999999999</v>
      </c>
      <c r="X1139" s="11">
        <v>3.7475969999999998</v>
      </c>
      <c r="Y1139" s="11">
        <v>1.363607</v>
      </c>
      <c r="Z1139" s="18">
        <f t="shared" si="27"/>
        <v>0.26678782533430478</v>
      </c>
      <c r="AA1139" s="11">
        <v>26.67878</v>
      </c>
      <c r="AS1139" s="11" t="s">
        <v>76</v>
      </c>
      <c r="AT1139" s="11">
        <v>1130</v>
      </c>
      <c r="AU1139" s="11">
        <v>-11.572654</v>
      </c>
      <c r="AV1139" s="11">
        <v>-11.822846</v>
      </c>
      <c r="AW1139" s="11">
        <v>0.25019200000000003</v>
      </c>
      <c r="AX1139" s="11">
        <v>2.161921</v>
      </c>
    </row>
    <row r="1140" spans="21:50" x14ac:dyDescent="0.35">
      <c r="U1140" s="11" t="s">
        <v>76</v>
      </c>
      <c r="V1140" s="11">
        <v>1654</v>
      </c>
      <c r="W1140" s="11">
        <v>-24.627389999999998</v>
      </c>
      <c r="X1140" s="11">
        <v>-22.441129</v>
      </c>
      <c r="Y1140" s="11">
        <v>2.186261</v>
      </c>
      <c r="Z1140" s="18">
        <f t="shared" si="27"/>
        <v>8.8773556596943484E-2</v>
      </c>
      <c r="AA1140" s="11">
        <v>8.8773569999999999</v>
      </c>
      <c r="AS1140" s="11" t="s">
        <v>83</v>
      </c>
      <c r="AT1140" s="11">
        <v>1131</v>
      </c>
      <c r="AU1140" s="11">
        <v>8.7397109999999998</v>
      </c>
      <c r="AV1140" s="11">
        <v>7.690982</v>
      </c>
      <c r="AW1140" s="11">
        <v>1.048729</v>
      </c>
      <c r="AX1140" s="11">
        <v>11.99958</v>
      </c>
    </row>
    <row r="1141" spans="21:50" x14ac:dyDescent="0.35">
      <c r="U1141" s="11" t="s">
        <v>76</v>
      </c>
      <c r="V1141" s="11">
        <v>1655</v>
      </c>
      <c r="W1141" s="11">
        <v>-5.7012010000000002</v>
      </c>
      <c r="X1141" s="11">
        <v>-6.1444390000000002</v>
      </c>
      <c r="Y1141" s="11">
        <v>0.44323800000000002</v>
      </c>
      <c r="Z1141" s="18">
        <f t="shared" si="27"/>
        <v>7.7744671692859105E-2</v>
      </c>
      <c r="AA1141" s="11">
        <v>7.7744629999999999</v>
      </c>
      <c r="AS1141" s="11" t="s">
        <v>76</v>
      </c>
      <c r="AT1141" s="11">
        <v>1132</v>
      </c>
      <c r="AU1141" s="11">
        <v>-13.538414</v>
      </c>
      <c r="AV1141" s="11">
        <v>-15.314216999999999</v>
      </c>
      <c r="AW1141" s="11">
        <v>1.775803</v>
      </c>
      <c r="AX1141" s="11">
        <v>13.116775000000001</v>
      </c>
    </row>
    <row r="1142" spans="21:50" x14ac:dyDescent="0.35">
      <c r="U1142" s="11" t="s">
        <v>76</v>
      </c>
      <c r="V1142" s="11">
        <v>1656</v>
      </c>
      <c r="W1142" s="11">
        <v>-12.032601</v>
      </c>
      <c r="X1142" s="11">
        <v>-5.0612589999999997</v>
      </c>
      <c r="Y1142" s="11">
        <v>6.9713419999999999</v>
      </c>
      <c r="Z1142" s="18">
        <f t="shared" si="27"/>
        <v>0.57937116006755318</v>
      </c>
      <c r="AA1142" s="11">
        <v>57.937117000000001</v>
      </c>
      <c r="AS1142" s="11" t="s">
        <v>76</v>
      </c>
      <c r="AT1142" s="11">
        <v>1133</v>
      </c>
      <c r="AU1142" s="11">
        <v>-9.1571650000000009</v>
      </c>
      <c r="AV1142" s="11">
        <v>-7.3703719999999997</v>
      </c>
      <c r="AW1142" s="11">
        <v>1.7867930000000001</v>
      </c>
      <c r="AX1142" s="11">
        <v>19.512508</v>
      </c>
    </row>
    <row r="1143" spans="21:50" x14ac:dyDescent="0.35">
      <c r="U1143" s="11" t="s">
        <v>76</v>
      </c>
      <c r="V1143" s="11">
        <v>1659</v>
      </c>
      <c r="W1143" s="11">
        <v>-4.7795180000000004</v>
      </c>
      <c r="X1143" s="11">
        <v>-3.2265799999999998</v>
      </c>
      <c r="Y1143" s="11">
        <v>1.5529379999999999</v>
      </c>
      <c r="Z1143" s="18">
        <f t="shared" si="27"/>
        <v>0.32491519019281856</v>
      </c>
      <c r="AA1143" s="11">
        <v>32.491523000000001</v>
      </c>
      <c r="AS1143" s="11" t="s">
        <v>76</v>
      </c>
      <c r="AT1143" s="11">
        <v>1134</v>
      </c>
      <c r="AU1143" s="11">
        <v>21.676873000000001</v>
      </c>
      <c r="AV1143" s="11">
        <v>20.509339000000001</v>
      </c>
      <c r="AW1143" s="11">
        <v>1.1675340000000001</v>
      </c>
      <c r="AX1143" s="11">
        <v>5.386082</v>
      </c>
    </row>
    <row r="1144" spans="21:50" x14ac:dyDescent="0.35">
      <c r="U1144" s="11" t="s">
        <v>76</v>
      </c>
      <c r="V1144" s="11">
        <v>1660</v>
      </c>
      <c r="W1144" s="11">
        <v>4.6349090000000004</v>
      </c>
      <c r="X1144" s="11">
        <v>2.5787170000000001</v>
      </c>
      <c r="Y1144" s="11">
        <v>2.0561919999999998</v>
      </c>
      <c r="Z1144" s="18">
        <f t="shared" si="27"/>
        <v>0.44363157939023173</v>
      </c>
      <c r="AA1144" s="11">
        <v>44.363155999999996</v>
      </c>
      <c r="AS1144" s="11" t="s">
        <v>78</v>
      </c>
      <c r="AT1144" s="11">
        <v>1135</v>
      </c>
      <c r="AU1144" s="11">
        <v>34.382533000000002</v>
      </c>
      <c r="AV1144" s="11">
        <v>36.703890999999999</v>
      </c>
      <c r="AW1144" s="11">
        <v>2.321358</v>
      </c>
      <c r="AX1144" s="11">
        <v>6.7515609999999997</v>
      </c>
    </row>
    <row r="1145" spans="21:50" x14ac:dyDescent="0.35">
      <c r="U1145" s="11" t="s">
        <v>76</v>
      </c>
      <c r="V1145" s="11">
        <v>1661</v>
      </c>
      <c r="W1145" s="11">
        <v>-15.251924000000001</v>
      </c>
      <c r="X1145" s="11">
        <v>-11.761267999999999</v>
      </c>
      <c r="Y1145" s="11">
        <v>3.490656</v>
      </c>
      <c r="Z1145" s="18">
        <f t="shared" si="27"/>
        <v>0.22886660069903311</v>
      </c>
      <c r="AA1145" s="11">
        <v>22.886657</v>
      </c>
      <c r="AS1145" s="11" t="s">
        <v>76</v>
      </c>
      <c r="AT1145" s="11">
        <v>1136</v>
      </c>
      <c r="AU1145" s="11">
        <v>-2.3808630000000002</v>
      </c>
      <c r="AV1145" s="11">
        <v>-1.0127740000000001</v>
      </c>
      <c r="AW1145" s="11">
        <v>1.3680890000000001</v>
      </c>
      <c r="AX1145" s="11">
        <v>57.461879000000003</v>
      </c>
    </row>
    <row r="1146" spans="21:50" x14ac:dyDescent="0.35">
      <c r="U1146" s="11" t="s">
        <v>76</v>
      </c>
      <c r="V1146" s="11">
        <v>1662</v>
      </c>
      <c r="W1146" s="11">
        <v>37.714677999999999</v>
      </c>
      <c r="X1146" s="11">
        <v>35.919732000000003</v>
      </c>
      <c r="Y1146" s="11">
        <v>1.7949459999999999</v>
      </c>
      <c r="Z1146" s="18">
        <f t="shared" si="27"/>
        <v>4.7592770114595701E-2</v>
      </c>
      <c r="AA1146" s="11">
        <v>4.7592759999999998</v>
      </c>
      <c r="AS1146" s="11" t="s">
        <v>76</v>
      </c>
      <c r="AT1146" s="11">
        <v>1137</v>
      </c>
      <c r="AU1146" s="11">
        <v>-3.356611</v>
      </c>
      <c r="AV1146" s="11">
        <v>-4.0129809999999999</v>
      </c>
      <c r="AW1146" s="11">
        <v>0.65637000000000001</v>
      </c>
      <c r="AX1146" s="11">
        <v>19.554532999999999</v>
      </c>
    </row>
    <row r="1147" spans="21:50" x14ac:dyDescent="0.35">
      <c r="U1147" s="11" t="s">
        <v>76</v>
      </c>
      <c r="V1147" s="11">
        <v>1664</v>
      </c>
      <c r="W1147" s="11">
        <v>-2.4655900000000002</v>
      </c>
      <c r="X1147" s="11">
        <v>-0.90859299999999998</v>
      </c>
      <c r="Y1147" s="11">
        <v>1.556997</v>
      </c>
      <c r="Z1147" s="18">
        <f t="shared" si="27"/>
        <v>0.63149063712944964</v>
      </c>
      <c r="AA1147" s="11">
        <v>63.149068999999997</v>
      </c>
      <c r="AS1147" s="11" t="s">
        <v>83</v>
      </c>
      <c r="AT1147" s="11">
        <v>1138</v>
      </c>
      <c r="AU1147" s="11">
        <v>-9.2660739999999997</v>
      </c>
      <c r="AV1147" s="11">
        <v>-6.5844449999999997</v>
      </c>
      <c r="AW1147" s="11">
        <v>2.6816279999999999</v>
      </c>
      <c r="AX1147" s="11">
        <v>28.940289</v>
      </c>
    </row>
    <row r="1148" spans="21:50" x14ac:dyDescent="0.35">
      <c r="U1148" s="11" t="s">
        <v>76</v>
      </c>
      <c r="V1148" s="11">
        <v>1665</v>
      </c>
      <c r="W1148" s="11">
        <v>-20.544692999999999</v>
      </c>
      <c r="X1148" s="11">
        <v>-20.936561000000001</v>
      </c>
      <c r="Y1148" s="11">
        <v>0.39186799999999999</v>
      </c>
      <c r="Z1148" s="18">
        <f t="shared" si="27"/>
        <v>1.9073928240251631E-2</v>
      </c>
      <c r="AA1148" s="11">
        <v>1.907392</v>
      </c>
      <c r="AS1148" s="11" t="s">
        <v>76</v>
      </c>
      <c r="AT1148" s="11">
        <v>1139</v>
      </c>
      <c r="AU1148" s="11">
        <v>-13.355866000000001</v>
      </c>
      <c r="AV1148" s="11">
        <v>-14.177783</v>
      </c>
      <c r="AW1148" s="11">
        <v>0.82191700000000001</v>
      </c>
      <c r="AX1148" s="11">
        <v>6.1539799999999998</v>
      </c>
    </row>
    <row r="1149" spans="21:50" x14ac:dyDescent="0.35">
      <c r="U1149" s="11" t="s">
        <v>76</v>
      </c>
      <c r="V1149" s="11">
        <v>1666</v>
      </c>
      <c r="W1149" s="11">
        <v>0.24315800000000001</v>
      </c>
      <c r="X1149" s="11">
        <v>-0.17244899999999999</v>
      </c>
      <c r="Y1149" s="11">
        <v>0.415607</v>
      </c>
      <c r="Z1149" s="18">
        <f t="shared" si="27"/>
        <v>1.70920553714046</v>
      </c>
      <c r="AA1149" s="11" t="s">
        <v>77</v>
      </c>
      <c r="AS1149" s="11" t="s">
        <v>78</v>
      </c>
      <c r="AT1149" s="11">
        <v>1140</v>
      </c>
      <c r="AU1149" s="11">
        <v>5.2795969999999999</v>
      </c>
      <c r="AV1149" s="11">
        <v>3.68987</v>
      </c>
      <c r="AW1149" s="11">
        <v>1.5897269999999999</v>
      </c>
      <c r="AX1149" s="11">
        <v>30.110771</v>
      </c>
    </row>
    <row r="1150" spans="21:50" x14ac:dyDescent="0.35">
      <c r="U1150" s="11" t="s">
        <v>76</v>
      </c>
      <c r="V1150" s="11">
        <v>1667</v>
      </c>
      <c r="W1150" s="11">
        <v>-16.560274</v>
      </c>
      <c r="X1150" s="11">
        <v>-13.172914</v>
      </c>
      <c r="Y1150" s="11">
        <v>3.3873600000000001</v>
      </c>
      <c r="Z1150" s="18">
        <f t="shared" si="27"/>
        <v>0.20454734021912924</v>
      </c>
      <c r="AA1150" s="11">
        <v>20.454736</v>
      </c>
      <c r="AS1150" s="11" t="s">
        <v>76</v>
      </c>
      <c r="AT1150" s="11">
        <v>1141</v>
      </c>
      <c r="AU1150" s="11">
        <v>-9.2761960000000006</v>
      </c>
      <c r="AV1150" s="11">
        <v>-10.937360999999999</v>
      </c>
      <c r="AW1150" s="11">
        <v>1.661165</v>
      </c>
      <c r="AX1150" s="11">
        <v>17.907827999999999</v>
      </c>
    </row>
    <row r="1151" spans="21:50" x14ac:dyDescent="0.35">
      <c r="U1151" s="11" t="s">
        <v>76</v>
      </c>
      <c r="V1151" s="11">
        <v>1668</v>
      </c>
      <c r="W1151" s="11">
        <v>-10.531147000000001</v>
      </c>
      <c r="X1151" s="11">
        <v>-10.031891999999999</v>
      </c>
      <c r="Y1151" s="11">
        <v>0.499255</v>
      </c>
      <c r="Z1151" s="18">
        <f t="shared" si="27"/>
        <v>4.7407466632077205E-2</v>
      </c>
      <c r="AA1151" s="11">
        <v>4.7407469999999998</v>
      </c>
      <c r="AS1151" s="11" t="s">
        <v>83</v>
      </c>
      <c r="AT1151" s="11">
        <v>1142</v>
      </c>
      <c r="AU1151" s="11">
        <v>-8.1794309999999992</v>
      </c>
      <c r="AV1151" s="11">
        <v>12.867314</v>
      </c>
      <c r="AW1151" s="11">
        <v>21.046745000000001</v>
      </c>
      <c r="AX1151" s="11" t="s">
        <v>77</v>
      </c>
    </row>
    <row r="1152" spans="21:50" x14ac:dyDescent="0.35">
      <c r="U1152" s="11" t="s">
        <v>76</v>
      </c>
      <c r="V1152" s="11">
        <v>1673</v>
      </c>
      <c r="W1152" s="11">
        <v>-15.653617000000001</v>
      </c>
      <c r="X1152" s="11">
        <v>-15.085006999999999</v>
      </c>
      <c r="Y1152" s="11">
        <v>0.56860999999999995</v>
      </c>
      <c r="Z1152" s="18">
        <f t="shared" si="27"/>
        <v>3.6324512091997649E-2</v>
      </c>
      <c r="AA1152" s="11">
        <v>3.6324529999999999</v>
      </c>
      <c r="AS1152" s="11" t="s">
        <v>76</v>
      </c>
      <c r="AT1152" s="11">
        <v>1143</v>
      </c>
      <c r="AU1152" s="11">
        <v>-18.372823</v>
      </c>
      <c r="AV1152" s="11">
        <v>-11.781269999999999</v>
      </c>
      <c r="AW1152" s="11">
        <v>6.5915530000000002</v>
      </c>
      <c r="AX1152" s="11">
        <v>35.876649</v>
      </c>
    </row>
    <row r="1153" spans="21:50" x14ac:dyDescent="0.35">
      <c r="U1153" s="11" t="s">
        <v>76</v>
      </c>
      <c r="V1153" s="11">
        <v>1674</v>
      </c>
      <c r="W1153" s="11">
        <v>-8.4437920000000002</v>
      </c>
      <c r="X1153" s="11">
        <v>-5.8387799999999999</v>
      </c>
      <c r="Y1153" s="11">
        <v>2.6050119999999999</v>
      </c>
      <c r="Z1153" s="18">
        <f t="shared" si="27"/>
        <v>0.30851209977697225</v>
      </c>
      <c r="AA1153" s="11">
        <v>30.851213999999999</v>
      </c>
      <c r="AS1153" s="11" t="s">
        <v>78</v>
      </c>
      <c r="AT1153" s="11">
        <v>1144</v>
      </c>
      <c r="AU1153" s="11">
        <v>-17.850989999999999</v>
      </c>
      <c r="AV1153" s="11">
        <v>-17.453742999999999</v>
      </c>
      <c r="AW1153" s="11">
        <v>0.39724700000000002</v>
      </c>
      <c r="AX1153" s="11">
        <v>2.2253500000000002</v>
      </c>
    </row>
    <row r="1154" spans="21:50" x14ac:dyDescent="0.35">
      <c r="U1154" s="11" t="s">
        <v>76</v>
      </c>
      <c r="V1154" s="11">
        <v>1675</v>
      </c>
      <c r="W1154" s="11">
        <v>-1.7440009999999999</v>
      </c>
      <c r="X1154" s="11">
        <v>-1.242685</v>
      </c>
      <c r="Y1154" s="11">
        <v>0.50131599999999998</v>
      </c>
      <c r="Z1154" s="18">
        <f t="shared" si="27"/>
        <v>0.28745167003918004</v>
      </c>
      <c r="AA1154" s="11">
        <v>28.745177999999999</v>
      </c>
      <c r="AS1154" s="11" t="s">
        <v>76</v>
      </c>
      <c r="AT1154" s="11">
        <v>1145</v>
      </c>
      <c r="AU1154" s="11">
        <v>-8.3315649999999994</v>
      </c>
      <c r="AV1154" s="11">
        <v>-8.5500349999999994</v>
      </c>
      <c r="AW1154" s="11">
        <v>0.218471</v>
      </c>
      <c r="AX1154" s="11">
        <v>2.6222029999999998</v>
      </c>
    </row>
    <row r="1155" spans="21:50" x14ac:dyDescent="0.35">
      <c r="U1155" s="11" t="s">
        <v>76</v>
      </c>
      <c r="V1155" s="11">
        <v>1676</v>
      </c>
      <c r="W1155" s="11">
        <v>-6.0711789999999999</v>
      </c>
      <c r="X1155" s="11">
        <v>-6.3867789999999998</v>
      </c>
      <c r="Y1155" s="11">
        <v>0.31559999999999999</v>
      </c>
      <c r="Z1155" s="18">
        <f t="shared" si="27"/>
        <v>5.1983313290548672E-2</v>
      </c>
      <c r="AA1155" s="11">
        <v>5.1983350000000002</v>
      </c>
      <c r="AS1155" s="11" t="s">
        <v>76</v>
      </c>
      <c r="AT1155" s="11">
        <v>1146</v>
      </c>
      <c r="AU1155" s="11">
        <v>5.7335219999999998</v>
      </c>
      <c r="AV1155" s="11">
        <v>3.0786760000000002</v>
      </c>
      <c r="AW1155" s="11">
        <v>2.6548449999999999</v>
      </c>
      <c r="AX1155" s="11">
        <v>46.303919999999998</v>
      </c>
    </row>
    <row r="1156" spans="21:50" x14ac:dyDescent="0.35">
      <c r="U1156" s="11" t="s">
        <v>76</v>
      </c>
      <c r="V1156" s="11">
        <v>1678</v>
      </c>
      <c r="W1156" s="11">
        <v>-5.5184999999999998E-2</v>
      </c>
      <c r="X1156" s="11">
        <v>1.234532</v>
      </c>
      <c r="Y1156" s="11">
        <v>1.289717</v>
      </c>
      <c r="Z1156" s="18">
        <f t="shared" si="27"/>
        <v>23.370789163722026</v>
      </c>
      <c r="AA1156" s="11" t="s">
        <v>77</v>
      </c>
      <c r="AS1156" s="11" t="s">
        <v>76</v>
      </c>
      <c r="AT1156" s="11">
        <v>1147</v>
      </c>
      <c r="AU1156" s="11">
        <v>4.3138439999999996</v>
      </c>
      <c r="AV1156" s="11">
        <v>2.8268629999999999</v>
      </c>
      <c r="AW1156" s="11">
        <v>1.48698</v>
      </c>
      <c r="AX1156" s="11">
        <v>34.469968000000001</v>
      </c>
    </row>
    <row r="1157" spans="21:50" x14ac:dyDescent="0.35">
      <c r="U1157" s="11" t="s">
        <v>76</v>
      </c>
      <c r="V1157" s="11">
        <v>1679</v>
      </c>
      <c r="W1157" s="11">
        <v>-3.2667820000000001</v>
      </c>
      <c r="X1157" s="11">
        <v>-3.9989180000000002</v>
      </c>
      <c r="Y1157" s="11">
        <v>0.73213499999999998</v>
      </c>
      <c r="Z1157" s="18">
        <f t="shared" si="27"/>
        <v>0.2241150465503973</v>
      </c>
      <c r="AA1157" s="11">
        <v>22.411515999999999</v>
      </c>
      <c r="AS1157" s="11" t="s">
        <v>76</v>
      </c>
      <c r="AT1157" s="11">
        <v>1148</v>
      </c>
      <c r="AU1157" s="11">
        <v>12.063094</v>
      </c>
      <c r="AV1157" s="11">
        <v>9.8637300000000003</v>
      </c>
      <c r="AW1157" s="11">
        <v>2.1993640000000001</v>
      </c>
      <c r="AX1157" s="11">
        <v>18.232171000000001</v>
      </c>
    </row>
    <row r="1158" spans="21:50" x14ac:dyDescent="0.35">
      <c r="U1158" s="11" t="s">
        <v>76</v>
      </c>
      <c r="V1158" s="11">
        <v>1680</v>
      </c>
      <c r="W1158" s="11">
        <v>-12.494465999999999</v>
      </c>
      <c r="X1158" s="11">
        <v>-11.162785</v>
      </c>
      <c r="Y1158" s="11">
        <v>1.3316809999999999</v>
      </c>
      <c r="Z1158" s="18">
        <f t="shared" si="27"/>
        <v>0.10658166583509851</v>
      </c>
      <c r="AA1158" s="11">
        <v>10.658167000000001</v>
      </c>
      <c r="AS1158" s="11" t="s">
        <v>76</v>
      </c>
      <c r="AT1158" s="11">
        <v>1149</v>
      </c>
      <c r="AU1158" s="11">
        <v>-14.498925</v>
      </c>
      <c r="AV1158" s="11">
        <v>-13.280791000000001</v>
      </c>
      <c r="AW1158" s="11">
        <v>1.2181340000000001</v>
      </c>
      <c r="AX1158" s="11">
        <v>8.4015470000000008</v>
      </c>
    </row>
    <row r="1159" spans="21:50" x14ac:dyDescent="0.35">
      <c r="U1159" s="11" t="s">
        <v>76</v>
      </c>
      <c r="V1159" s="11">
        <v>1682</v>
      </c>
      <c r="W1159" s="11">
        <v>-1.32263</v>
      </c>
      <c r="X1159" s="11">
        <v>-1.3775219999999999</v>
      </c>
      <c r="Y1159" s="11">
        <v>5.4892000000000003E-2</v>
      </c>
      <c r="Z1159" s="18">
        <f t="shared" si="27"/>
        <v>4.1502158577984775E-2</v>
      </c>
      <c r="AA1159" s="11">
        <v>4.15022</v>
      </c>
      <c r="AS1159" s="11" t="s">
        <v>83</v>
      </c>
      <c r="AT1159" s="11">
        <v>1150</v>
      </c>
      <c r="AU1159" s="11">
        <v>20.488709</v>
      </c>
      <c r="AV1159" s="11">
        <v>12.284393</v>
      </c>
      <c r="AW1159" s="11">
        <v>8.2043160000000004</v>
      </c>
      <c r="AX1159" s="11">
        <v>40.043109999999999</v>
      </c>
    </row>
    <row r="1160" spans="21:50" x14ac:dyDescent="0.35">
      <c r="U1160" s="11" t="s">
        <v>76</v>
      </c>
      <c r="V1160" s="11">
        <v>1683</v>
      </c>
      <c r="W1160" s="11">
        <v>-2.9820259999999998</v>
      </c>
      <c r="X1160" s="11">
        <v>-1.3775839999999999</v>
      </c>
      <c r="Y1160" s="11">
        <v>1.6044419999999999</v>
      </c>
      <c r="Z1160" s="18">
        <f t="shared" si="27"/>
        <v>0.53803756238208522</v>
      </c>
      <c r="AA1160" s="11">
        <v>53.803756999999997</v>
      </c>
      <c r="AS1160" s="11" t="s">
        <v>78</v>
      </c>
      <c r="AT1160" s="11">
        <v>1151</v>
      </c>
      <c r="AU1160" s="11">
        <v>-9.6034579999999998</v>
      </c>
      <c r="AV1160" s="11">
        <v>-9.3515669999999993</v>
      </c>
      <c r="AW1160" s="11">
        <v>0.25189099999999998</v>
      </c>
      <c r="AX1160" s="11">
        <v>2.6229200000000001</v>
      </c>
    </row>
    <row r="1161" spans="21:50" x14ac:dyDescent="0.35">
      <c r="U1161" s="11" t="s">
        <v>76</v>
      </c>
      <c r="V1161" s="11">
        <v>1684</v>
      </c>
      <c r="W1161" s="11">
        <v>-4.3130430000000004</v>
      </c>
      <c r="X1161" s="11">
        <v>-5.2518750000000001</v>
      </c>
      <c r="Y1161" s="11">
        <v>0.938832</v>
      </c>
      <c r="Z1161" s="18">
        <f t="shared" ref="Z1161:Z1224" si="28">ABS(Y1161/W1161)</f>
        <v>0.21767276607258493</v>
      </c>
      <c r="AA1161" s="11">
        <v>21.767274</v>
      </c>
      <c r="AS1161" s="11" t="s">
        <v>76</v>
      </c>
      <c r="AT1161" s="11">
        <v>1152</v>
      </c>
      <c r="AU1161" s="11">
        <v>-9.8198109999999996</v>
      </c>
      <c r="AV1161" s="11">
        <v>-10.616336</v>
      </c>
      <c r="AW1161" s="11">
        <v>0.79652500000000004</v>
      </c>
      <c r="AX1161" s="11">
        <v>8.1114130000000007</v>
      </c>
    </row>
    <row r="1162" spans="21:50" x14ac:dyDescent="0.35">
      <c r="U1162" s="11" t="s">
        <v>76</v>
      </c>
      <c r="V1162" s="11">
        <v>1687</v>
      </c>
      <c r="W1162" s="11">
        <v>3.3932899999999999</v>
      </c>
      <c r="X1162" s="11">
        <v>1.5688230000000001</v>
      </c>
      <c r="Y1162" s="11">
        <v>1.8244670000000001</v>
      </c>
      <c r="Z1162" s="18">
        <f t="shared" si="28"/>
        <v>0.53766904685423289</v>
      </c>
      <c r="AA1162" s="11">
        <v>53.7669</v>
      </c>
      <c r="AS1162" s="11" t="s">
        <v>76</v>
      </c>
      <c r="AT1162" s="11">
        <v>1153</v>
      </c>
      <c r="AU1162" s="11">
        <v>2.1910829999999999</v>
      </c>
      <c r="AV1162" s="11">
        <v>-2.7723000000000001E-2</v>
      </c>
      <c r="AW1162" s="11">
        <v>2.2188050000000001</v>
      </c>
      <c r="AX1162" s="11" t="s">
        <v>77</v>
      </c>
    </row>
    <row r="1163" spans="21:50" x14ac:dyDescent="0.35">
      <c r="U1163" s="11" t="s">
        <v>76</v>
      </c>
      <c r="V1163" s="11">
        <v>1688</v>
      </c>
      <c r="W1163" s="11">
        <v>18.804463999999999</v>
      </c>
      <c r="X1163" s="11">
        <v>21.101065999999999</v>
      </c>
      <c r="Y1163" s="11">
        <v>2.296602</v>
      </c>
      <c r="Z1163" s="18">
        <f t="shared" si="28"/>
        <v>0.12213068131056541</v>
      </c>
      <c r="AA1163" s="11">
        <v>12.21307</v>
      </c>
      <c r="AS1163" s="11" t="s">
        <v>76</v>
      </c>
      <c r="AT1163" s="11">
        <v>1154</v>
      </c>
      <c r="AU1163" s="11">
        <v>-11.697361000000001</v>
      </c>
      <c r="AV1163" s="11">
        <v>-10.867037</v>
      </c>
      <c r="AW1163" s="11">
        <v>0.83032399999999995</v>
      </c>
      <c r="AX1163" s="11">
        <v>7.0983850000000004</v>
      </c>
    </row>
    <row r="1164" spans="21:50" x14ac:dyDescent="0.35">
      <c r="U1164" s="11" t="s">
        <v>76</v>
      </c>
      <c r="V1164" s="11">
        <v>1689</v>
      </c>
      <c r="W1164" s="11">
        <v>-19.110284</v>
      </c>
      <c r="X1164" s="11">
        <v>-19.008348000000002</v>
      </c>
      <c r="Y1164" s="11">
        <v>0.101936</v>
      </c>
      <c r="Z1164" s="18">
        <f t="shared" si="28"/>
        <v>5.3340913196266472E-3</v>
      </c>
      <c r="AA1164" s="11">
        <v>0.53341000000000005</v>
      </c>
      <c r="AS1164" s="11" t="s">
        <v>76</v>
      </c>
      <c r="AT1164" s="11">
        <v>1155</v>
      </c>
      <c r="AU1164" s="11">
        <v>3.1768019999999999</v>
      </c>
      <c r="AV1164" s="11">
        <v>5.3973570000000004</v>
      </c>
      <c r="AW1164" s="11">
        <v>2.2205550000000001</v>
      </c>
      <c r="AX1164" s="11">
        <v>69.899069999999995</v>
      </c>
    </row>
    <row r="1165" spans="21:50" x14ac:dyDescent="0.35">
      <c r="U1165" s="11" t="s">
        <v>76</v>
      </c>
      <c r="V1165" s="11">
        <v>1690</v>
      </c>
      <c r="W1165" s="11">
        <v>-17.613098999999998</v>
      </c>
      <c r="X1165" s="11">
        <v>-18.522396000000001</v>
      </c>
      <c r="Y1165" s="11">
        <v>0.90929700000000002</v>
      </c>
      <c r="Z1165" s="18">
        <f t="shared" si="28"/>
        <v>5.1626178902418031E-2</v>
      </c>
      <c r="AA1165" s="11">
        <v>5.1626190000000003</v>
      </c>
      <c r="AS1165" s="11" t="s">
        <v>76</v>
      </c>
      <c r="AT1165" s="11">
        <v>1156</v>
      </c>
      <c r="AU1165" s="11">
        <v>-0.70452199999999998</v>
      </c>
      <c r="AV1165" s="11">
        <v>0.249774</v>
      </c>
      <c r="AW1165" s="11">
        <v>0.95429600000000003</v>
      </c>
      <c r="AX1165" s="11" t="s">
        <v>77</v>
      </c>
    </row>
    <row r="1166" spans="21:50" x14ac:dyDescent="0.35">
      <c r="U1166" s="11" t="s">
        <v>76</v>
      </c>
      <c r="V1166" s="11">
        <v>1692</v>
      </c>
      <c r="W1166" s="11">
        <v>-3.8939360000000001</v>
      </c>
      <c r="X1166" s="11">
        <v>1.329135</v>
      </c>
      <c r="Y1166" s="11">
        <v>5.223071</v>
      </c>
      <c r="Z1166" s="18">
        <f t="shared" si="28"/>
        <v>1.3413345776612662</v>
      </c>
      <c r="AA1166" s="11" t="s">
        <v>77</v>
      </c>
      <c r="AS1166" s="11" t="s">
        <v>76</v>
      </c>
      <c r="AT1166" s="11">
        <v>1157</v>
      </c>
      <c r="AU1166" s="11">
        <v>19.085457000000002</v>
      </c>
      <c r="AV1166" s="11">
        <v>11.218626</v>
      </c>
      <c r="AW1166" s="11">
        <v>7.8668310000000004</v>
      </c>
      <c r="AX1166" s="11">
        <v>41.218981999999997</v>
      </c>
    </row>
    <row r="1167" spans="21:50" x14ac:dyDescent="0.35">
      <c r="U1167" s="11" t="s">
        <v>76</v>
      </c>
      <c r="V1167" s="11">
        <v>1694</v>
      </c>
      <c r="W1167" s="11">
        <v>-9.5663040000000006</v>
      </c>
      <c r="X1167" s="11">
        <v>-7.3772950000000002</v>
      </c>
      <c r="Y1167" s="11">
        <v>2.189009</v>
      </c>
      <c r="Z1167" s="18">
        <f t="shared" si="28"/>
        <v>0.22882494639518039</v>
      </c>
      <c r="AA1167" s="11">
        <v>22.882491999999999</v>
      </c>
      <c r="AS1167" s="11" t="s">
        <v>83</v>
      </c>
      <c r="AT1167" s="11">
        <v>1158</v>
      </c>
      <c r="AU1167" s="11">
        <v>5.449147</v>
      </c>
      <c r="AV1167" s="11">
        <v>-1.308548</v>
      </c>
      <c r="AW1167" s="11">
        <v>6.757695</v>
      </c>
      <c r="AX1167" s="11" t="s">
        <v>77</v>
      </c>
    </row>
    <row r="1168" spans="21:50" x14ac:dyDescent="0.35">
      <c r="U1168" s="11" t="s">
        <v>76</v>
      </c>
      <c r="V1168" s="11">
        <v>1696</v>
      </c>
      <c r="W1168" s="11">
        <v>-6.1274480000000002</v>
      </c>
      <c r="X1168" s="11">
        <v>-7.4151210000000001</v>
      </c>
      <c r="Y1168" s="11">
        <v>1.287674</v>
      </c>
      <c r="Z1168" s="18">
        <f t="shared" si="28"/>
        <v>0.21014849901622992</v>
      </c>
      <c r="AA1168" s="11">
        <v>21.014845000000001</v>
      </c>
      <c r="AS1168" s="11" t="s">
        <v>78</v>
      </c>
      <c r="AT1168" s="11">
        <v>1159</v>
      </c>
      <c r="AU1168" s="11">
        <v>-13.330742000000001</v>
      </c>
      <c r="AV1168" s="11">
        <v>-12.892580000000001</v>
      </c>
      <c r="AW1168" s="11">
        <v>0.438162</v>
      </c>
      <c r="AX1168" s="11">
        <v>3.2868569999999999</v>
      </c>
    </row>
    <row r="1169" spans="21:50" x14ac:dyDescent="0.35">
      <c r="U1169" s="11" t="s">
        <v>76</v>
      </c>
      <c r="V1169" s="11">
        <v>1697</v>
      </c>
      <c r="W1169" s="11">
        <v>-18.248612000000001</v>
      </c>
      <c r="X1169" s="11">
        <v>-18.634415000000001</v>
      </c>
      <c r="Y1169" s="11">
        <v>0.38580300000000001</v>
      </c>
      <c r="Z1169" s="18">
        <f t="shared" si="28"/>
        <v>2.1141498323269736E-2</v>
      </c>
      <c r="AA1169" s="11">
        <v>2.11415</v>
      </c>
      <c r="AS1169" s="11" t="s">
        <v>83</v>
      </c>
      <c r="AT1169" s="11">
        <v>1160</v>
      </c>
      <c r="AU1169" s="11">
        <v>-11.332292000000001</v>
      </c>
      <c r="AV1169" s="11">
        <v>-9.4398990000000005</v>
      </c>
      <c r="AW1169" s="11">
        <v>1.892393</v>
      </c>
      <c r="AX1169" s="11">
        <v>16.699117000000001</v>
      </c>
    </row>
    <row r="1170" spans="21:50" x14ac:dyDescent="0.35">
      <c r="U1170" s="11" t="s">
        <v>76</v>
      </c>
      <c r="V1170" s="11">
        <v>1699</v>
      </c>
      <c r="W1170" s="11">
        <v>-4.2328130000000002</v>
      </c>
      <c r="X1170" s="11">
        <v>-2.2871589999999999</v>
      </c>
      <c r="Y1170" s="11">
        <v>1.945654</v>
      </c>
      <c r="Z1170" s="18">
        <f t="shared" si="28"/>
        <v>0.45965980542962798</v>
      </c>
      <c r="AA1170" s="11">
        <v>45.965986000000001</v>
      </c>
      <c r="AS1170" s="11" t="s">
        <v>78</v>
      </c>
      <c r="AT1170" s="11">
        <v>1161</v>
      </c>
      <c r="AU1170" s="11">
        <v>15.84313</v>
      </c>
      <c r="AV1170" s="11">
        <v>12.348519</v>
      </c>
      <c r="AW1170" s="11">
        <v>3.4946109999999999</v>
      </c>
      <c r="AX1170" s="11">
        <v>22.057582</v>
      </c>
    </row>
    <row r="1171" spans="21:50" x14ac:dyDescent="0.35">
      <c r="U1171" s="11" t="s">
        <v>76</v>
      </c>
      <c r="V1171" s="11">
        <v>1701</v>
      </c>
      <c r="W1171" s="11">
        <v>8.8608689999999992</v>
      </c>
      <c r="X1171" s="11">
        <v>9.4061450000000004</v>
      </c>
      <c r="Y1171" s="11">
        <v>0.54527499999999995</v>
      </c>
      <c r="Z1171" s="18">
        <f t="shared" si="28"/>
        <v>6.1537418056851985E-2</v>
      </c>
      <c r="AA1171" s="11">
        <v>6.1537449999999998</v>
      </c>
      <c r="AS1171" s="11" t="s">
        <v>76</v>
      </c>
      <c r="AT1171" s="11">
        <v>1162</v>
      </c>
      <c r="AU1171" s="11">
        <v>7.9328940000000001</v>
      </c>
      <c r="AV1171" s="11">
        <v>8.8194820000000007</v>
      </c>
      <c r="AW1171" s="11">
        <v>0.88658800000000004</v>
      </c>
      <c r="AX1171" s="11">
        <v>11.176100999999999</v>
      </c>
    </row>
    <row r="1172" spans="21:50" x14ac:dyDescent="0.35">
      <c r="U1172" s="11" t="s">
        <v>76</v>
      </c>
      <c r="V1172" s="11">
        <v>1702</v>
      </c>
      <c r="W1172" s="11">
        <v>-4.7604059999999997</v>
      </c>
      <c r="X1172" s="11">
        <v>-5.1659090000000001</v>
      </c>
      <c r="Y1172" s="11">
        <v>0.405503</v>
      </c>
      <c r="Z1172" s="18">
        <f t="shared" si="28"/>
        <v>8.518244032126672E-2</v>
      </c>
      <c r="AA1172" s="11">
        <v>8.5182479999999998</v>
      </c>
      <c r="AS1172" s="11" t="s">
        <v>76</v>
      </c>
      <c r="AT1172" s="11">
        <v>1163</v>
      </c>
      <c r="AU1172" s="11">
        <v>0.25838800000000001</v>
      </c>
      <c r="AV1172" s="11">
        <v>-3.1633960000000001</v>
      </c>
      <c r="AW1172" s="11">
        <v>3.4217840000000002</v>
      </c>
      <c r="AX1172" s="11" t="s">
        <v>77</v>
      </c>
    </row>
    <row r="1173" spans="21:50" x14ac:dyDescent="0.35">
      <c r="U1173" s="11" t="s">
        <v>76</v>
      </c>
      <c r="V1173" s="11">
        <v>1703</v>
      </c>
      <c r="W1173" s="11">
        <v>-0.72483200000000003</v>
      </c>
      <c r="X1173" s="11">
        <v>-2.1109710000000002</v>
      </c>
      <c r="Y1173" s="11">
        <v>1.386139</v>
      </c>
      <c r="Z1173" s="18">
        <f t="shared" si="28"/>
        <v>1.9123590018100745</v>
      </c>
      <c r="AA1173" s="11" t="s">
        <v>77</v>
      </c>
      <c r="AS1173" s="11" t="s">
        <v>76</v>
      </c>
      <c r="AT1173" s="11">
        <v>1164</v>
      </c>
      <c r="AU1173" s="11">
        <v>-21.350065000000001</v>
      </c>
      <c r="AV1173" s="11">
        <v>-22.208219</v>
      </c>
      <c r="AW1173" s="11">
        <v>0.85815399999999997</v>
      </c>
      <c r="AX1173" s="11">
        <v>4.0194450000000002</v>
      </c>
    </row>
    <row r="1174" spans="21:50" x14ac:dyDescent="0.35">
      <c r="U1174" s="11" t="s">
        <v>76</v>
      </c>
      <c r="V1174" s="11">
        <v>1704</v>
      </c>
      <c r="W1174" s="11">
        <v>-9.7190689999999993</v>
      </c>
      <c r="X1174" s="11">
        <v>-11.908083</v>
      </c>
      <c r="Y1174" s="11">
        <v>2.1890130000000001</v>
      </c>
      <c r="Z1174" s="18">
        <f t="shared" si="28"/>
        <v>0.22522867159395621</v>
      </c>
      <c r="AA1174" s="11">
        <v>22.522869</v>
      </c>
      <c r="AS1174" s="11" t="s">
        <v>76</v>
      </c>
      <c r="AT1174" s="11">
        <v>1165</v>
      </c>
      <c r="AU1174" s="11">
        <v>-20.926828</v>
      </c>
      <c r="AV1174" s="11">
        <v>-26.284825999999999</v>
      </c>
      <c r="AW1174" s="11">
        <v>5.3579980000000003</v>
      </c>
      <c r="AX1174" s="11">
        <v>25.603487000000001</v>
      </c>
    </row>
    <row r="1175" spans="21:50" x14ac:dyDescent="0.35">
      <c r="U1175" s="11" t="s">
        <v>76</v>
      </c>
      <c r="V1175" s="11">
        <v>1706</v>
      </c>
      <c r="W1175" s="11">
        <v>6.0908179999999996</v>
      </c>
      <c r="X1175" s="11">
        <v>5.0874509999999997</v>
      </c>
      <c r="Y1175" s="11">
        <v>1.0033669999999999</v>
      </c>
      <c r="Z1175" s="18">
        <f t="shared" si="28"/>
        <v>0.16473435916161014</v>
      </c>
      <c r="AA1175" s="11">
        <v>16.473431999999999</v>
      </c>
      <c r="AS1175" s="11" t="s">
        <v>76</v>
      </c>
      <c r="AT1175" s="11">
        <v>1166</v>
      </c>
      <c r="AU1175" s="11">
        <v>14.037858</v>
      </c>
      <c r="AV1175" s="11">
        <v>12.382472</v>
      </c>
      <c r="AW1175" s="11">
        <v>1.655386</v>
      </c>
      <c r="AX1175" s="11">
        <v>11.792296</v>
      </c>
    </row>
    <row r="1176" spans="21:50" x14ac:dyDescent="0.35">
      <c r="U1176" s="11" t="s">
        <v>76</v>
      </c>
      <c r="V1176" s="11">
        <v>1708</v>
      </c>
      <c r="W1176" s="11">
        <v>-5.6738030000000004</v>
      </c>
      <c r="X1176" s="11">
        <v>-5.7709250000000001</v>
      </c>
      <c r="Y1176" s="11">
        <v>9.7122E-2</v>
      </c>
      <c r="Z1176" s="18">
        <f t="shared" si="28"/>
        <v>1.7117619346318509E-2</v>
      </c>
      <c r="AA1176" s="11">
        <v>1.711757</v>
      </c>
      <c r="AS1176" s="11" t="s">
        <v>76</v>
      </c>
      <c r="AT1176" s="11">
        <v>1167</v>
      </c>
      <c r="AU1176" s="11">
        <v>12.959906999999999</v>
      </c>
      <c r="AV1176" s="11">
        <v>13.260289</v>
      </c>
      <c r="AW1176" s="11">
        <v>0.30038199999999998</v>
      </c>
      <c r="AX1176" s="11">
        <v>2.3177810000000001</v>
      </c>
    </row>
    <row r="1177" spans="21:50" x14ac:dyDescent="0.35">
      <c r="U1177" s="11" t="s">
        <v>76</v>
      </c>
      <c r="V1177" s="11">
        <v>1710</v>
      </c>
      <c r="W1177" s="11">
        <v>-11.849648999999999</v>
      </c>
      <c r="X1177" s="11">
        <v>-14.264587000000001</v>
      </c>
      <c r="Y1177" s="11">
        <v>2.4149379999999998</v>
      </c>
      <c r="Z1177" s="18">
        <f t="shared" si="28"/>
        <v>0.20379827284335594</v>
      </c>
      <c r="AA1177" s="11">
        <v>20.379823999999999</v>
      </c>
      <c r="AS1177" s="11" t="s">
        <v>78</v>
      </c>
      <c r="AT1177" s="11">
        <v>1168</v>
      </c>
      <c r="AU1177" s="11">
        <v>3.191039</v>
      </c>
      <c r="AV1177" s="11">
        <v>1.7240219999999999</v>
      </c>
      <c r="AW1177" s="11">
        <v>1.4670179999999999</v>
      </c>
      <c r="AX1177" s="11">
        <v>45.973033999999998</v>
      </c>
    </row>
    <row r="1178" spans="21:50" x14ac:dyDescent="0.35">
      <c r="U1178" s="11" t="s">
        <v>76</v>
      </c>
      <c r="V1178" s="11">
        <v>1711</v>
      </c>
      <c r="W1178" s="11">
        <v>0.35682199999999997</v>
      </c>
      <c r="X1178" s="11">
        <v>2.936464</v>
      </c>
      <c r="Y1178" s="11">
        <v>2.5796410000000001</v>
      </c>
      <c r="Z1178" s="18">
        <f t="shared" si="28"/>
        <v>7.229489773612614</v>
      </c>
      <c r="AA1178" s="11" t="s">
        <v>77</v>
      </c>
      <c r="AS1178" s="11" t="s">
        <v>76</v>
      </c>
      <c r="AT1178" s="11">
        <v>1169</v>
      </c>
      <c r="AU1178" s="11">
        <v>-6.1181770000000002</v>
      </c>
      <c r="AV1178" s="11">
        <v>-1.4926820000000001</v>
      </c>
      <c r="AW1178" s="11">
        <v>4.6254949999999999</v>
      </c>
      <c r="AX1178" s="11">
        <v>75.602506000000005</v>
      </c>
    </row>
    <row r="1179" spans="21:50" x14ac:dyDescent="0.35">
      <c r="U1179" s="11" t="s">
        <v>76</v>
      </c>
      <c r="V1179" s="11">
        <v>1714</v>
      </c>
      <c r="W1179" s="11">
        <v>-11.330550000000001</v>
      </c>
      <c r="X1179" s="11">
        <v>-12.064189000000001</v>
      </c>
      <c r="Y1179" s="11">
        <v>0.73363900000000004</v>
      </c>
      <c r="Z1179" s="18">
        <f t="shared" si="28"/>
        <v>6.4748754473525114E-2</v>
      </c>
      <c r="AA1179" s="11">
        <v>6.4748749999999999</v>
      </c>
      <c r="AS1179" s="11" t="s">
        <v>83</v>
      </c>
      <c r="AT1179" s="11">
        <v>1170</v>
      </c>
      <c r="AU1179" s="11">
        <v>15.336318</v>
      </c>
      <c r="AV1179" s="11">
        <v>13.009819</v>
      </c>
      <c r="AW1179" s="11">
        <v>2.3264990000000001</v>
      </c>
      <c r="AX1179" s="11">
        <v>15.169867</v>
      </c>
    </row>
    <row r="1180" spans="21:50" x14ac:dyDescent="0.35">
      <c r="U1180" s="11" t="s">
        <v>76</v>
      </c>
      <c r="V1180" s="11">
        <v>1715</v>
      </c>
      <c r="W1180" s="11">
        <v>-8.2100000000000001E-4</v>
      </c>
      <c r="X1180" s="11">
        <v>-1.286842</v>
      </c>
      <c r="Y1180" s="11">
        <v>1.2860199999999999</v>
      </c>
      <c r="Z1180" s="18">
        <f t="shared" si="28"/>
        <v>1566.4068209500608</v>
      </c>
      <c r="AA1180" s="11" t="s">
        <v>77</v>
      </c>
      <c r="AS1180" s="11" t="s">
        <v>76</v>
      </c>
      <c r="AT1180" s="11">
        <v>1171</v>
      </c>
      <c r="AU1180" s="11">
        <v>-28.296658999999998</v>
      </c>
      <c r="AV1180" s="11">
        <v>-25.304084</v>
      </c>
      <c r="AW1180" s="11">
        <v>2.992575</v>
      </c>
      <c r="AX1180" s="11">
        <v>10.57572</v>
      </c>
    </row>
    <row r="1181" spans="21:50" x14ac:dyDescent="0.35">
      <c r="U1181" s="11" t="s">
        <v>76</v>
      </c>
      <c r="V1181" s="11">
        <v>1716</v>
      </c>
      <c r="W1181" s="11">
        <v>-4.5597539999999999</v>
      </c>
      <c r="X1181" s="11">
        <v>-7.3237819999999996</v>
      </c>
      <c r="Y1181" s="11">
        <v>2.7640280000000002</v>
      </c>
      <c r="Z1181" s="18">
        <f t="shared" si="28"/>
        <v>0.60617919300032419</v>
      </c>
      <c r="AA1181" s="11">
        <v>60.617904000000003</v>
      </c>
      <c r="AS1181" s="11" t="s">
        <v>78</v>
      </c>
      <c r="AT1181" s="11">
        <v>1172</v>
      </c>
      <c r="AU1181" s="11">
        <v>-10.167123</v>
      </c>
      <c r="AV1181" s="11">
        <v>-9.5762870000000007</v>
      </c>
      <c r="AW1181" s="11">
        <v>0.59083600000000003</v>
      </c>
      <c r="AX1181" s="11">
        <v>5.8112450000000004</v>
      </c>
    </row>
    <row r="1182" spans="21:50" x14ac:dyDescent="0.35">
      <c r="U1182" s="11" t="s">
        <v>76</v>
      </c>
      <c r="V1182" s="11">
        <v>1717</v>
      </c>
      <c r="W1182" s="11">
        <v>13.009983</v>
      </c>
      <c r="X1182" s="11">
        <v>13.735405</v>
      </c>
      <c r="Y1182" s="11">
        <v>0.72542200000000001</v>
      </c>
      <c r="Z1182" s="18">
        <f t="shared" si="28"/>
        <v>5.5758873781772043E-2</v>
      </c>
      <c r="AA1182" s="11">
        <v>5.5758869999999998</v>
      </c>
      <c r="AS1182" s="11" t="s">
        <v>83</v>
      </c>
      <c r="AT1182" s="11">
        <v>1173</v>
      </c>
      <c r="AU1182" s="11">
        <v>3.7422939999999998</v>
      </c>
      <c r="AV1182" s="11">
        <v>4.6950149999999997</v>
      </c>
      <c r="AW1182" s="11">
        <v>0.95272100000000004</v>
      </c>
      <c r="AX1182" s="11">
        <v>25.458209</v>
      </c>
    </row>
    <row r="1183" spans="21:50" x14ac:dyDescent="0.35">
      <c r="U1183" s="11" t="s">
        <v>76</v>
      </c>
      <c r="V1183" s="11">
        <v>1719</v>
      </c>
      <c r="W1183" s="11">
        <v>-1.9679469999999999</v>
      </c>
      <c r="X1183" s="11">
        <v>-1.022251</v>
      </c>
      <c r="Y1183" s="11">
        <v>0.94569599999999998</v>
      </c>
      <c r="Z1183" s="18">
        <f t="shared" si="28"/>
        <v>0.48054952699437536</v>
      </c>
      <c r="AA1183" s="11">
        <v>48.054955</v>
      </c>
      <c r="AS1183" s="11" t="s">
        <v>76</v>
      </c>
      <c r="AT1183" s="11">
        <v>1174</v>
      </c>
      <c r="AU1183" s="11">
        <v>41.406489999999998</v>
      </c>
      <c r="AV1183" s="11">
        <v>34.710478999999999</v>
      </c>
      <c r="AW1183" s="11">
        <v>6.6960110000000004</v>
      </c>
      <c r="AX1183" s="11">
        <v>16.171403999999999</v>
      </c>
    </row>
    <row r="1184" spans="21:50" x14ac:dyDescent="0.35">
      <c r="U1184" s="11" t="s">
        <v>76</v>
      </c>
      <c r="V1184" s="11">
        <v>1720</v>
      </c>
      <c r="W1184" s="11">
        <v>9.1286430000000003</v>
      </c>
      <c r="X1184" s="11">
        <v>14.217943</v>
      </c>
      <c r="Y1184" s="11">
        <v>5.0892999999999997</v>
      </c>
      <c r="Z1184" s="18">
        <f t="shared" si="28"/>
        <v>0.55750893095501708</v>
      </c>
      <c r="AA1184" s="11">
        <v>55.750892</v>
      </c>
      <c r="AS1184" s="11" t="s">
        <v>76</v>
      </c>
      <c r="AT1184" s="11">
        <v>1175</v>
      </c>
      <c r="AU1184" s="11">
        <v>-11.847426</v>
      </c>
      <c r="AV1184" s="11">
        <v>-11.714304</v>
      </c>
      <c r="AW1184" s="11">
        <v>0.13312199999999999</v>
      </c>
      <c r="AX1184" s="11">
        <v>1.1236360000000001</v>
      </c>
    </row>
    <row r="1185" spans="21:50" x14ac:dyDescent="0.35">
      <c r="U1185" s="11" t="s">
        <v>76</v>
      </c>
      <c r="V1185" s="11">
        <v>1721</v>
      </c>
      <c r="W1185" s="11">
        <v>17.428149000000001</v>
      </c>
      <c r="X1185" s="11">
        <v>18.697648000000001</v>
      </c>
      <c r="Y1185" s="11">
        <v>1.2694989999999999</v>
      </c>
      <c r="Z1185" s="18">
        <f t="shared" si="28"/>
        <v>7.2841872077178127E-2</v>
      </c>
      <c r="AA1185" s="11">
        <v>7.2841880000000003</v>
      </c>
      <c r="AS1185" s="11" t="s">
        <v>76</v>
      </c>
      <c r="AT1185" s="11">
        <v>1176</v>
      </c>
      <c r="AU1185" s="11">
        <v>-7.9300560000000004</v>
      </c>
      <c r="AV1185" s="11">
        <v>-8.2895369999999993</v>
      </c>
      <c r="AW1185" s="11">
        <v>0.35948000000000002</v>
      </c>
      <c r="AX1185" s="11">
        <v>4.5331390000000003</v>
      </c>
    </row>
    <row r="1186" spans="21:50" x14ac:dyDescent="0.35">
      <c r="U1186" s="11" t="s">
        <v>76</v>
      </c>
      <c r="V1186" s="11">
        <v>1722</v>
      </c>
      <c r="W1186" s="11">
        <v>-20.824458</v>
      </c>
      <c r="X1186" s="11">
        <v>-20.043227999999999</v>
      </c>
      <c r="Y1186" s="11">
        <v>0.78122999999999998</v>
      </c>
      <c r="Z1186" s="18">
        <f t="shared" si="28"/>
        <v>3.7515021999612187E-2</v>
      </c>
      <c r="AA1186" s="11">
        <v>3.751503</v>
      </c>
      <c r="AS1186" s="11" t="s">
        <v>76</v>
      </c>
      <c r="AT1186" s="11">
        <v>1177</v>
      </c>
      <c r="AU1186" s="11">
        <v>7.6221319999999997</v>
      </c>
      <c r="AV1186" s="11">
        <v>8.5109870000000001</v>
      </c>
      <c r="AW1186" s="11">
        <v>0.88885499999999995</v>
      </c>
      <c r="AX1186" s="11">
        <v>11.661503</v>
      </c>
    </row>
    <row r="1187" spans="21:50" x14ac:dyDescent="0.35">
      <c r="U1187" s="11" t="s">
        <v>76</v>
      </c>
      <c r="V1187" s="11">
        <v>1724</v>
      </c>
      <c r="W1187" s="11">
        <v>-4.8544900000000002</v>
      </c>
      <c r="X1187" s="11">
        <v>-4.3641930000000002</v>
      </c>
      <c r="Y1187" s="11">
        <v>0.49029699999999998</v>
      </c>
      <c r="Z1187" s="18">
        <f t="shared" si="28"/>
        <v>0.10099866309334245</v>
      </c>
      <c r="AA1187" s="11">
        <v>10.099862999999999</v>
      </c>
      <c r="AS1187" s="11" t="s">
        <v>76</v>
      </c>
      <c r="AT1187" s="11">
        <v>1178</v>
      </c>
      <c r="AU1187" s="11">
        <v>-15.098373</v>
      </c>
      <c r="AV1187" s="11">
        <v>-15.354749999999999</v>
      </c>
      <c r="AW1187" s="11">
        <v>0.25637700000000002</v>
      </c>
      <c r="AX1187" s="11">
        <v>1.6980470000000001</v>
      </c>
    </row>
    <row r="1188" spans="21:50" x14ac:dyDescent="0.35">
      <c r="U1188" s="11" t="s">
        <v>76</v>
      </c>
      <c r="V1188" s="11">
        <v>1726</v>
      </c>
      <c r="W1188" s="11">
        <v>-5.8735099999999996</v>
      </c>
      <c r="X1188" s="11">
        <v>-10.243717999999999</v>
      </c>
      <c r="Y1188" s="11">
        <v>4.3702079999999999</v>
      </c>
      <c r="Z1188" s="18">
        <f t="shared" si="28"/>
        <v>0.74405389622219087</v>
      </c>
      <c r="AA1188" s="11">
        <v>74.405395999999996</v>
      </c>
      <c r="AS1188" s="11" t="s">
        <v>76</v>
      </c>
      <c r="AT1188" s="11">
        <v>1179</v>
      </c>
      <c r="AU1188" s="11">
        <v>20.645831999999999</v>
      </c>
      <c r="AV1188" s="11">
        <v>19.963194999999999</v>
      </c>
      <c r="AW1188" s="11">
        <v>0.68263700000000005</v>
      </c>
      <c r="AX1188" s="11">
        <v>3.3064140000000002</v>
      </c>
    </row>
    <row r="1189" spans="21:50" x14ac:dyDescent="0.35">
      <c r="U1189" s="11" t="s">
        <v>76</v>
      </c>
      <c r="V1189" s="11">
        <v>1728</v>
      </c>
      <c r="W1189" s="11">
        <v>-20.419782999999999</v>
      </c>
      <c r="X1189" s="11">
        <v>-20.866942999999999</v>
      </c>
      <c r="Y1189" s="11">
        <v>0.44716</v>
      </c>
      <c r="Z1189" s="18">
        <f t="shared" si="28"/>
        <v>2.1898371789749186E-2</v>
      </c>
      <c r="AA1189" s="11">
        <v>2.1898390000000001</v>
      </c>
      <c r="AS1189" s="11" t="s">
        <v>83</v>
      </c>
      <c r="AT1189" s="11">
        <v>1180</v>
      </c>
      <c r="AU1189" s="11">
        <v>0.71074800000000005</v>
      </c>
      <c r="AV1189" s="11">
        <v>2.9880279999999999</v>
      </c>
      <c r="AW1189" s="11">
        <v>2.2772800000000002</v>
      </c>
      <c r="AX1189" s="11" t="s">
        <v>77</v>
      </c>
    </row>
    <row r="1190" spans="21:50" x14ac:dyDescent="0.35">
      <c r="U1190" s="11" t="s">
        <v>76</v>
      </c>
      <c r="V1190" s="11">
        <v>1729</v>
      </c>
      <c r="W1190" s="11">
        <v>5.0396989999999997</v>
      </c>
      <c r="X1190" s="11">
        <v>5.3557920000000001</v>
      </c>
      <c r="Y1190" s="11">
        <v>0.31609300000000001</v>
      </c>
      <c r="Z1190" s="18">
        <f t="shared" si="28"/>
        <v>6.2720610893626794E-2</v>
      </c>
      <c r="AA1190" s="11">
        <v>6.2720580000000004</v>
      </c>
      <c r="AS1190" s="11" t="s">
        <v>76</v>
      </c>
      <c r="AT1190" s="11">
        <v>1181</v>
      </c>
      <c r="AU1190" s="11">
        <v>6.6176849999999998</v>
      </c>
      <c r="AV1190" s="11">
        <v>4.6233310000000003</v>
      </c>
      <c r="AW1190" s="11">
        <v>1.994354</v>
      </c>
      <c r="AX1190" s="11">
        <v>30.136734000000001</v>
      </c>
    </row>
    <row r="1191" spans="21:50" x14ac:dyDescent="0.35">
      <c r="U1191" s="11" t="s">
        <v>76</v>
      </c>
      <c r="V1191" s="11">
        <v>1730</v>
      </c>
      <c r="W1191" s="11">
        <v>14.855515</v>
      </c>
      <c r="X1191" s="11">
        <v>11.719493</v>
      </c>
      <c r="Y1191" s="11">
        <v>3.1360220000000001</v>
      </c>
      <c r="Z1191" s="18">
        <f t="shared" si="28"/>
        <v>0.21110153367284809</v>
      </c>
      <c r="AA1191" s="11">
        <v>21.110154000000001</v>
      </c>
      <c r="AS1191" s="11" t="s">
        <v>76</v>
      </c>
      <c r="AT1191" s="11">
        <v>1182</v>
      </c>
      <c r="AU1191" s="11">
        <v>31.286000000000001</v>
      </c>
      <c r="AV1191" s="11">
        <v>37.457861000000001</v>
      </c>
      <c r="AW1191" s="11">
        <v>6.1718609999999998</v>
      </c>
      <c r="AX1191" s="11">
        <v>19.727231</v>
      </c>
    </row>
    <row r="1192" spans="21:50" x14ac:dyDescent="0.35">
      <c r="U1192" s="11" t="s">
        <v>76</v>
      </c>
      <c r="V1192" s="11">
        <v>1731</v>
      </c>
      <c r="W1192" s="11">
        <v>14.395465</v>
      </c>
      <c r="X1192" s="11">
        <v>14.887384000000001</v>
      </c>
      <c r="Y1192" s="11">
        <v>0.491919</v>
      </c>
      <c r="Z1192" s="18">
        <f t="shared" si="28"/>
        <v>3.4171803411699446E-2</v>
      </c>
      <c r="AA1192" s="11">
        <v>3.4171800000000001</v>
      </c>
      <c r="AS1192" s="11" t="s">
        <v>78</v>
      </c>
      <c r="AT1192" s="11">
        <v>1183</v>
      </c>
      <c r="AU1192" s="11">
        <v>-18.644424000000001</v>
      </c>
      <c r="AV1192" s="11">
        <v>-17.186136000000001</v>
      </c>
      <c r="AW1192" s="11">
        <v>1.458288</v>
      </c>
      <c r="AX1192" s="11">
        <v>7.82158</v>
      </c>
    </row>
    <row r="1193" spans="21:50" x14ac:dyDescent="0.35">
      <c r="U1193" s="11" t="s">
        <v>76</v>
      </c>
      <c r="V1193" s="11">
        <v>1734</v>
      </c>
      <c r="W1193" s="11">
        <v>-0.66788099999999995</v>
      </c>
      <c r="X1193" s="11">
        <v>-1.5756239999999999</v>
      </c>
      <c r="Y1193" s="11">
        <v>0.90774200000000005</v>
      </c>
      <c r="Z1193" s="18">
        <f t="shared" si="28"/>
        <v>1.3591373313509445</v>
      </c>
      <c r="AA1193" s="11" t="s">
        <v>77</v>
      </c>
      <c r="AS1193" s="11" t="s">
        <v>83</v>
      </c>
      <c r="AT1193" s="11">
        <v>1184</v>
      </c>
      <c r="AU1193" s="11">
        <v>17.223655999999998</v>
      </c>
      <c r="AV1193" s="11">
        <v>19.113800000000001</v>
      </c>
      <c r="AW1193" s="11">
        <v>1.890144</v>
      </c>
      <c r="AX1193" s="11">
        <v>10.974114999999999</v>
      </c>
    </row>
    <row r="1194" spans="21:50" x14ac:dyDescent="0.35">
      <c r="U1194" s="11" t="s">
        <v>76</v>
      </c>
      <c r="V1194" s="11">
        <v>1735</v>
      </c>
      <c r="W1194" s="11">
        <v>19.658035999999999</v>
      </c>
      <c r="X1194" s="11">
        <v>19.483401000000001</v>
      </c>
      <c r="Y1194" s="11">
        <v>0.17463500000000001</v>
      </c>
      <c r="Z1194" s="18">
        <f t="shared" si="28"/>
        <v>8.8836443274394258E-3</v>
      </c>
      <c r="AA1194" s="11">
        <v>0.88836700000000002</v>
      </c>
      <c r="AS1194" s="11" t="s">
        <v>76</v>
      </c>
      <c r="AT1194" s="11">
        <v>1185</v>
      </c>
      <c r="AU1194" s="11">
        <v>-5.8112320000000004</v>
      </c>
      <c r="AV1194" s="11">
        <v>-6.9157789999999997</v>
      </c>
      <c r="AW1194" s="11">
        <v>1.1045469999999999</v>
      </c>
      <c r="AX1194" s="11">
        <v>19.007102</v>
      </c>
    </row>
    <row r="1195" spans="21:50" x14ac:dyDescent="0.35">
      <c r="U1195" s="11" t="s">
        <v>76</v>
      </c>
      <c r="V1195" s="11">
        <v>1737</v>
      </c>
      <c r="W1195" s="11">
        <v>21.226156</v>
      </c>
      <c r="X1195" s="11">
        <v>21.615849000000001</v>
      </c>
      <c r="Y1195" s="11">
        <v>0.38969300000000001</v>
      </c>
      <c r="Z1195" s="18">
        <f t="shared" si="28"/>
        <v>1.835909431740726E-2</v>
      </c>
      <c r="AA1195" s="11">
        <v>1.8359110000000001</v>
      </c>
      <c r="AS1195" s="11" t="s">
        <v>76</v>
      </c>
      <c r="AT1195" s="11">
        <v>1186</v>
      </c>
      <c r="AU1195" s="11">
        <v>-4.6562979999999996</v>
      </c>
      <c r="AV1195" s="11">
        <v>-3.9101029999999999</v>
      </c>
      <c r="AW1195" s="11">
        <v>0.74619400000000002</v>
      </c>
      <c r="AX1195" s="11">
        <v>16.025486000000001</v>
      </c>
    </row>
    <row r="1196" spans="21:50" x14ac:dyDescent="0.35">
      <c r="U1196" s="11" t="s">
        <v>76</v>
      </c>
      <c r="V1196" s="11">
        <v>1738</v>
      </c>
      <c r="W1196" s="11">
        <v>5.195462</v>
      </c>
      <c r="X1196" s="11">
        <v>2.9440940000000002</v>
      </c>
      <c r="Y1196" s="11">
        <v>2.2513679999999998</v>
      </c>
      <c r="Z1196" s="18">
        <f t="shared" si="28"/>
        <v>0.43333355147241953</v>
      </c>
      <c r="AA1196" s="11">
        <v>43.333354999999997</v>
      </c>
      <c r="AS1196" s="11" t="s">
        <v>76</v>
      </c>
      <c r="AT1196" s="11">
        <v>1187</v>
      </c>
      <c r="AU1196" s="11">
        <v>37.740758999999997</v>
      </c>
      <c r="AV1196" s="11">
        <v>33.517997999999999</v>
      </c>
      <c r="AW1196" s="11">
        <v>4.2227610000000002</v>
      </c>
      <c r="AX1196" s="11">
        <v>11.188860999999999</v>
      </c>
    </row>
    <row r="1197" spans="21:50" x14ac:dyDescent="0.35">
      <c r="U1197" s="11" t="s">
        <v>76</v>
      </c>
      <c r="V1197" s="11">
        <v>1739</v>
      </c>
      <c r="W1197" s="11">
        <v>-7.8348589999999998</v>
      </c>
      <c r="X1197" s="11">
        <v>-10.775758</v>
      </c>
      <c r="Y1197" s="11">
        <v>2.9408979999999998</v>
      </c>
      <c r="Z1197" s="18">
        <f t="shared" si="28"/>
        <v>0.37536067975186277</v>
      </c>
      <c r="AA1197" s="11">
        <v>37.536070000000002</v>
      </c>
      <c r="AS1197" s="11" t="s">
        <v>76</v>
      </c>
      <c r="AT1197" s="11">
        <v>1188</v>
      </c>
      <c r="AU1197" s="11">
        <v>-7.8469360000000004</v>
      </c>
      <c r="AV1197" s="11">
        <v>-13.61031</v>
      </c>
      <c r="AW1197" s="11">
        <v>5.7633739999999998</v>
      </c>
      <c r="AX1197" s="11">
        <v>73.447438000000005</v>
      </c>
    </row>
    <row r="1198" spans="21:50" x14ac:dyDescent="0.35">
      <c r="U1198" s="11" t="s">
        <v>76</v>
      </c>
      <c r="V1198" s="11">
        <v>1740</v>
      </c>
      <c r="W1198" s="11">
        <v>-3.974208</v>
      </c>
      <c r="X1198" s="11">
        <v>3.2556000000000002E-2</v>
      </c>
      <c r="Y1198" s="11">
        <v>4.0067630000000003</v>
      </c>
      <c r="Z1198" s="18">
        <f t="shared" si="28"/>
        <v>1.0081915692384495</v>
      </c>
      <c r="AA1198" s="11" t="s">
        <v>77</v>
      </c>
      <c r="AS1198" s="11" t="s">
        <v>83</v>
      </c>
      <c r="AT1198" s="11">
        <v>1189</v>
      </c>
      <c r="AU1198" s="11">
        <v>-5.1347719999999999</v>
      </c>
      <c r="AV1198" s="11">
        <v>-8.7360769999999999</v>
      </c>
      <c r="AW1198" s="11">
        <v>3.601305</v>
      </c>
      <c r="AX1198" s="11">
        <v>70.135633999999996</v>
      </c>
    </row>
    <row r="1199" spans="21:50" x14ac:dyDescent="0.35">
      <c r="U1199" s="11" t="s">
        <v>76</v>
      </c>
      <c r="V1199" s="11">
        <v>1743</v>
      </c>
      <c r="W1199" s="11">
        <v>14.570966</v>
      </c>
      <c r="X1199" s="11">
        <v>15.441979999999999</v>
      </c>
      <c r="Y1199" s="11">
        <v>0.87101399999999995</v>
      </c>
      <c r="Z1199" s="18">
        <f t="shared" si="28"/>
        <v>5.9777368226650168E-2</v>
      </c>
      <c r="AA1199" s="11">
        <v>5.977735</v>
      </c>
      <c r="AS1199" s="11" t="s">
        <v>76</v>
      </c>
      <c r="AT1199" s="11">
        <v>1190</v>
      </c>
      <c r="AU1199" s="11">
        <v>-1.1922820000000001</v>
      </c>
      <c r="AV1199" s="11">
        <v>0.22589999999999999</v>
      </c>
      <c r="AW1199" s="11">
        <v>1.4181820000000001</v>
      </c>
      <c r="AX1199" s="11" t="s">
        <v>77</v>
      </c>
    </row>
    <row r="1200" spans="21:50" x14ac:dyDescent="0.35">
      <c r="U1200" s="11" t="s">
        <v>76</v>
      </c>
      <c r="V1200" s="11">
        <v>1744</v>
      </c>
      <c r="W1200" s="11">
        <v>1.2373479999999999</v>
      </c>
      <c r="X1200" s="11">
        <v>1.275809</v>
      </c>
      <c r="Y1200" s="11">
        <v>3.8461000000000002E-2</v>
      </c>
      <c r="Z1200" s="18">
        <f t="shared" si="28"/>
        <v>3.1083413881947526E-2</v>
      </c>
      <c r="AA1200" s="11">
        <v>3.10832</v>
      </c>
      <c r="AS1200" s="11" t="s">
        <v>78</v>
      </c>
      <c r="AT1200" s="11">
        <v>1191</v>
      </c>
      <c r="AU1200" s="11">
        <v>-9.8920250000000003</v>
      </c>
      <c r="AV1200" s="11">
        <v>-6.3475450000000002</v>
      </c>
      <c r="AW1200" s="11">
        <v>3.5444800000000001</v>
      </c>
      <c r="AX1200" s="11">
        <v>35.831695000000003</v>
      </c>
    </row>
    <row r="1201" spans="21:50" x14ac:dyDescent="0.35">
      <c r="U1201" s="11" t="s">
        <v>76</v>
      </c>
      <c r="V1201" s="11">
        <v>1745</v>
      </c>
      <c r="W1201" s="11">
        <v>12.089608999999999</v>
      </c>
      <c r="X1201" s="11">
        <v>9.225244</v>
      </c>
      <c r="Y1201" s="11">
        <v>2.8643649999999998</v>
      </c>
      <c r="Z1201" s="18">
        <f t="shared" si="28"/>
        <v>0.23692784439926881</v>
      </c>
      <c r="AA1201" s="11">
        <v>23.692782999999999</v>
      </c>
      <c r="AS1201" s="11" t="s">
        <v>76</v>
      </c>
      <c r="AT1201" s="11">
        <v>1192</v>
      </c>
      <c r="AU1201" s="11">
        <v>11.802277999999999</v>
      </c>
      <c r="AV1201" s="11">
        <v>11.142944</v>
      </c>
      <c r="AW1201" s="11">
        <v>0.65933399999999998</v>
      </c>
      <c r="AX1201" s="11">
        <v>5.5864960000000004</v>
      </c>
    </row>
    <row r="1202" spans="21:50" x14ac:dyDescent="0.35">
      <c r="U1202" s="11" t="s">
        <v>76</v>
      </c>
      <c r="V1202" s="11">
        <v>1746</v>
      </c>
      <c r="W1202" s="11">
        <v>4.0560960000000001</v>
      </c>
      <c r="X1202" s="11">
        <v>6.8018720000000004</v>
      </c>
      <c r="Y1202" s="11">
        <v>2.7457760000000002</v>
      </c>
      <c r="Z1202" s="18">
        <f t="shared" si="28"/>
        <v>0.6769504469322225</v>
      </c>
      <c r="AA1202" s="11">
        <v>67.695060999999995</v>
      </c>
      <c r="AS1202" s="11" t="s">
        <v>76</v>
      </c>
      <c r="AT1202" s="11">
        <v>1193</v>
      </c>
      <c r="AU1202" s="11">
        <v>0.58506599999999997</v>
      </c>
      <c r="AV1202" s="11">
        <v>4.179087</v>
      </c>
      <c r="AW1202" s="11">
        <v>3.5940210000000001</v>
      </c>
      <c r="AX1202" s="11" t="s">
        <v>77</v>
      </c>
    </row>
    <row r="1203" spans="21:50" x14ac:dyDescent="0.35">
      <c r="U1203" s="11" t="s">
        <v>76</v>
      </c>
      <c r="V1203" s="11">
        <v>1748</v>
      </c>
      <c r="W1203" s="11">
        <v>23.517835999999999</v>
      </c>
      <c r="X1203" s="11">
        <v>23.406946999999999</v>
      </c>
      <c r="Y1203" s="11">
        <v>0.110889</v>
      </c>
      <c r="Z1203" s="18">
        <f t="shared" si="28"/>
        <v>4.7151021888238356E-3</v>
      </c>
      <c r="AA1203" s="11">
        <v>0.47150900000000001</v>
      </c>
      <c r="AS1203" s="11" t="s">
        <v>76</v>
      </c>
      <c r="AT1203" s="11">
        <v>1194</v>
      </c>
      <c r="AU1203" s="11">
        <v>-1.896576</v>
      </c>
      <c r="AV1203" s="11">
        <v>-1.2199009999999999</v>
      </c>
      <c r="AW1203" s="11">
        <v>0.67667500000000003</v>
      </c>
      <c r="AX1203" s="11">
        <v>35.678756</v>
      </c>
    </row>
    <row r="1204" spans="21:50" x14ac:dyDescent="0.35">
      <c r="U1204" s="11" t="s">
        <v>76</v>
      </c>
      <c r="V1204" s="11">
        <v>1751</v>
      </c>
      <c r="W1204" s="11">
        <v>-0.27221499999999998</v>
      </c>
      <c r="X1204" s="11">
        <v>-5.2924119999999997</v>
      </c>
      <c r="Y1204" s="11">
        <v>5.0201969999999996</v>
      </c>
      <c r="Z1204" s="18">
        <f t="shared" si="28"/>
        <v>18.442029278327791</v>
      </c>
      <c r="AA1204" s="11" t="s">
        <v>77</v>
      </c>
      <c r="AS1204" s="11" t="s">
        <v>78</v>
      </c>
      <c r="AT1204" s="11">
        <v>1195</v>
      </c>
      <c r="AU1204" s="11">
        <v>-10.957143</v>
      </c>
      <c r="AV1204" s="11">
        <v>-9.5532369999999993</v>
      </c>
      <c r="AW1204" s="11">
        <v>1.4039060000000001</v>
      </c>
      <c r="AX1204" s="11">
        <v>12.812699</v>
      </c>
    </row>
    <row r="1205" spans="21:50" x14ac:dyDescent="0.35">
      <c r="U1205" s="11" t="s">
        <v>76</v>
      </c>
      <c r="V1205" s="11">
        <v>1752</v>
      </c>
      <c r="W1205" s="11">
        <v>-13.864324</v>
      </c>
      <c r="X1205" s="11">
        <v>-15.195921</v>
      </c>
      <c r="Y1205" s="11">
        <v>1.3315969999999999</v>
      </c>
      <c r="Z1205" s="18">
        <f t="shared" si="28"/>
        <v>9.6044855847281119E-2</v>
      </c>
      <c r="AA1205" s="11">
        <v>9.6044889999999992</v>
      </c>
      <c r="AS1205" s="11" t="s">
        <v>76</v>
      </c>
      <c r="AT1205" s="11">
        <v>1196</v>
      </c>
      <c r="AU1205" s="11">
        <v>30.315048999999998</v>
      </c>
      <c r="AV1205" s="11">
        <v>31.039448</v>
      </c>
      <c r="AW1205" s="11">
        <v>0.72439900000000002</v>
      </c>
      <c r="AX1205" s="11">
        <v>2.3895680000000001</v>
      </c>
    </row>
    <row r="1206" spans="21:50" x14ac:dyDescent="0.35">
      <c r="U1206" s="11" t="s">
        <v>76</v>
      </c>
      <c r="V1206" s="11">
        <v>1753</v>
      </c>
      <c r="W1206" s="11">
        <v>-21.038817999999999</v>
      </c>
      <c r="X1206" s="11">
        <v>-18.976762000000001</v>
      </c>
      <c r="Y1206" s="11">
        <v>2.0620560000000001</v>
      </c>
      <c r="Z1206" s="18">
        <f t="shared" si="28"/>
        <v>9.8011970064097717E-2</v>
      </c>
      <c r="AA1206" s="11">
        <v>9.8011970000000002</v>
      </c>
      <c r="AS1206" s="11" t="s">
        <v>76</v>
      </c>
      <c r="AT1206" s="11">
        <v>1197</v>
      </c>
      <c r="AU1206" s="11">
        <v>-8.6990230000000004</v>
      </c>
      <c r="AV1206" s="11">
        <v>-8.4615489999999998</v>
      </c>
      <c r="AW1206" s="11">
        <v>0.23747399999999999</v>
      </c>
      <c r="AX1206" s="11">
        <v>2.7298960000000001</v>
      </c>
    </row>
    <row r="1207" spans="21:50" x14ac:dyDescent="0.35">
      <c r="U1207" s="11" t="s">
        <v>76</v>
      </c>
      <c r="V1207" s="11">
        <v>1754</v>
      </c>
      <c r="W1207" s="11">
        <v>-4.5263660000000003</v>
      </c>
      <c r="X1207" s="11">
        <v>-3.2875830000000001</v>
      </c>
      <c r="Y1207" s="11">
        <v>1.2387840000000001</v>
      </c>
      <c r="Z1207" s="18">
        <f t="shared" si="28"/>
        <v>0.27368180125071634</v>
      </c>
      <c r="AA1207" s="11">
        <v>27.368172000000001</v>
      </c>
      <c r="AS1207" s="11" t="s">
        <v>83</v>
      </c>
      <c r="AT1207" s="11">
        <v>1198</v>
      </c>
      <c r="AU1207" s="11">
        <v>-13.887762</v>
      </c>
      <c r="AV1207" s="11">
        <v>-13.802165</v>
      </c>
      <c r="AW1207" s="11">
        <v>8.5597000000000006E-2</v>
      </c>
      <c r="AX1207" s="11">
        <v>0.61634999999999995</v>
      </c>
    </row>
    <row r="1208" spans="21:50" x14ac:dyDescent="0.35">
      <c r="U1208" s="11" t="s">
        <v>76</v>
      </c>
      <c r="V1208" s="11">
        <v>1755</v>
      </c>
      <c r="W1208" s="11">
        <v>-11.68599</v>
      </c>
      <c r="X1208" s="11">
        <v>-9.9954719999999995</v>
      </c>
      <c r="Y1208" s="11">
        <v>1.690518</v>
      </c>
      <c r="Z1208" s="18">
        <f t="shared" si="28"/>
        <v>0.14466194135028354</v>
      </c>
      <c r="AA1208" s="11">
        <v>14.466196999999999</v>
      </c>
      <c r="AS1208" s="11" t="s">
        <v>78</v>
      </c>
      <c r="AT1208" s="11">
        <v>1199</v>
      </c>
      <c r="AU1208" s="11">
        <v>-12.434934</v>
      </c>
      <c r="AV1208" s="11">
        <v>-14.730881999999999</v>
      </c>
      <c r="AW1208" s="11">
        <v>2.2959480000000001</v>
      </c>
      <c r="AX1208" s="11">
        <v>18.463692999999999</v>
      </c>
    </row>
    <row r="1209" spans="21:50" x14ac:dyDescent="0.35">
      <c r="U1209" s="11" t="s">
        <v>76</v>
      </c>
      <c r="V1209" s="11">
        <v>1756</v>
      </c>
      <c r="W1209" s="11">
        <v>-8.666563</v>
      </c>
      <c r="X1209" s="11">
        <v>-8.4753790000000002</v>
      </c>
      <c r="Y1209" s="11">
        <v>0.19118399999999999</v>
      </c>
      <c r="Z1209" s="18">
        <f t="shared" si="28"/>
        <v>2.2059956178706597E-2</v>
      </c>
      <c r="AA1209" s="11">
        <v>2.205997</v>
      </c>
      <c r="AS1209" s="11" t="s">
        <v>76</v>
      </c>
      <c r="AT1209" s="11">
        <v>1200</v>
      </c>
      <c r="AU1209" s="11">
        <v>33.402850999999998</v>
      </c>
      <c r="AV1209" s="11">
        <v>33.578625000000002</v>
      </c>
      <c r="AW1209" s="11">
        <v>0.17577400000000001</v>
      </c>
      <c r="AX1209" s="11">
        <v>0.52622500000000005</v>
      </c>
    </row>
    <row r="1210" spans="21:50" x14ac:dyDescent="0.35">
      <c r="U1210" s="11" t="s">
        <v>76</v>
      </c>
      <c r="V1210" s="11">
        <v>1757</v>
      </c>
      <c r="W1210" s="11">
        <v>14.634366</v>
      </c>
      <c r="X1210" s="11">
        <v>15.538652000000001</v>
      </c>
      <c r="Y1210" s="11">
        <v>0.90428600000000003</v>
      </c>
      <c r="Z1210" s="18">
        <f t="shared" si="28"/>
        <v>6.1791949169509634E-2</v>
      </c>
      <c r="AA1210" s="11">
        <v>6.1791980000000004</v>
      </c>
      <c r="AS1210" s="11" t="s">
        <v>76</v>
      </c>
      <c r="AT1210" s="11">
        <v>1201</v>
      </c>
      <c r="AU1210" s="11">
        <v>-18.441842000000001</v>
      </c>
      <c r="AV1210" s="11">
        <v>-21.334423000000001</v>
      </c>
      <c r="AW1210" s="11">
        <v>2.8925809999999998</v>
      </c>
      <c r="AX1210" s="11">
        <v>15.684879</v>
      </c>
    </row>
    <row r="1211" spans="21:50" x14ac:dyDescent="0.35">
      <c r="U1211" s="11" t="s">
        <v>76</v>
      </c>
      <c r="V1211" s="11">
        <v>1761</v>
      </c>
      <c r="W1211" s="11">
        <v>-7.7367569999999999</v>
      </c>
      <c r="X1211" s="11">
        <v>-8.4087829999999997</v>
      </c>
      <c r="Y1211" s="11">
        <v>0.67202600000000001</v>
      </c>
      <c r="Z1211" s="18">
        <f t="shared" si="28"/>
        <v>8.6861458877408204E-2</v>
      </c>
      <c r="AA1211" s="11">
        <v>8.6861460000000008</v>
      </c>
      <c r="AS1211" s="11" t="s">
        <v>76</v>
      </c>
      <c r="AT1211" s="11">
        <v>1202</v>
      </c>
      <c r="AU1211" s="11">
        <v>-4.5438070000000002</v>
      </c>
      <c r="AV1211" s="11">
        <v>-3.8034669999999999</v>
      </c>
      <c r="AW1211" s="11">
        <v>0.74034</v>
      </c>
      <c r="AX1211" s="11">
        <v>16.293386000000002</v>
      </c>
    </row>
    <row r="1212" spans="21:50" x14ac:dyDescent="0.35">
      <c r="U1212" s="11" t="s">
        <v>76</v>
      </c>
      <c r="V1212" s="11">
        <v>1762</v>
      </c>
      <c r="W1212" s="11">
        <v>-2.4120949999999999</v>
      </c>
      <c r="X1212" s="11">
        <v>-7.1534009999999997</v>
      </c>
      <c r="Y1212" s="11">
        <v>4.7413059999999998</v>
      </c>
      <c r="Z1212" s="18">
        <f t="shared" si="28"/>
        <v>1.9656381693092519</v>
      </c>
      <c r="AA1212" s="11" t="s">
        <v>77</v>
      </c>
      <c r="AS1212" s="11" t="s">
        <v>76</v>
      </c>
      <c r="AT1212" s="11">
        <v>1203</v>
      </c>
      <c r="AU1212" s="11">
        <v>16.083303000000001</v>
      </c>
      <c r="AV1212" s="11">
        <v>14.225066999999999</v>
      </c>
      <c r="AW1212" s="11">
        <v>1.858236</v>
      </c>
      <c r="AX1212" s="11">
        <v>11.553823</v>
      </c>
    </row>
    <row r="1213" spans="21:50" x14ac:dyDescent="0.35">
      <c r="U1213" s="11" t="s">
        <v>76</v>
      </c>
      <c r="V1213" s="11">
        <v>1763</v>
      </c>
      <c r="W1213" s="11">
        <v>24.463175</v>
      </c>
      <c r="X1213" s="11">
        <v>28.245963</v>
      </c>
      <c r="Y1213" s="11">
        <v>3.782788</v>
      </c>
      <c r="Z1213" s="18">
        <f t="shared" si="28"/>
        <v>0.15463193146433363</v>
      </c>
      <c r="AA1213" s="11">
        <v>15.463191999999999</v>
      </c>
      <c r="AS1213" s="11" t="s">
        <v>76</v>
      </c>
      <c r="AT1213" s="11">
        <v>1204</v>
      </c>
      <c r="AU1213" s="11">
        <v>-13.401287999999999</v>
      </c>
      <c r="AV1213" s="11">
        <v>-15.240563</v>
      </c>
      <c r="AW1213" s="11">
        <v>1.839275</v>
      </c>
      <c r="AX1213" s="11">
        <v>13.724610999999999</v>
      </c>
    </row>
    <row r="1214" spans="21:50" x14ac:dyDescent="0.35">
      <c r="U1214" s="11" t="s">
        <v>76</v>
      </c>
      <c r="V1214" s="11">
        <v>1765</v>
      </c>
      <c r="W1214" s="11">
        <v>-3.9140600000000001</v>
      </c>
      <c r="X1214" s="11">
        <v>-2.4857960000000001</v>
      </c>
      <c r="Y1214" s="11">
        <v>1.428264</v>
      </c>
      <c r="Z1214" s="18">
        <f t="shared" si="28"/>
        <v>0.36490600552878594</v>
      </c>
      <c r="AA1214" s="11">
        <v>36.490589999999997</v>
      </c>
      <c r="AS1214" s="11" t="s">
        <v>76</v>
      </c>
      <c r="AT1214" s="11">
        <v>1205</v>
      </c>
      <c r="AU1214" s="11">
        <v>12.780072000000001</v>
      </c>
      <c r="AV1214" s="11">
        <v>11.493684</v>
      </c>
      <c r="AW1214" s="11">
        <v>1.2863880000000001</v>
      </c>
      <c r="AX1214" s="11">
        <v>10.065576</v>
      </c>
    </row>
    <row r="1215" spans="21:50" x14ac:dyDescent="0.35">
      <c r="U1215" s="11" t="s">
        <v>76</v>
      </c>
      <c r="V1215" s="11">
        <v>1766</v>
      </c>
      <c r="W1215" s="11">
        <v>-18.836124000000002</v>
      </c>
      <c r="X1215" s="11">
        <v>-15.822566</v>
      </c>
      <c r="Y1215" s="11">
        <v>3.0135580000000002</v>
      </c>
      <c r="Z1215" s="18">
        <f t="shared" si="28"/>
        <v>0.15998822263009099</v>
      </c>
      <c r="AA1215" s="11">
        <v>15.998822000000001</v>
      </c>
      <c r="AS1215" s="11" t="s">
        <v>78</v>
      </c>
      <c r="AT1215" s="11">
        <v>1206</v>
      </c>
      <c r="AU1215" s="11">
        <v>-2.5827279999999999</v>
      </c>
      <c r="AV1215" s="11">
        <v>-5.2850020000000004</v>
      </c>
      <c r="AW1215" s="11">
        <v>2.7022740000000001</v>
      </c>
      <c r="AX1215" s="11" t="s">
        <v>77</v>
      </c>
    </row>
    <row r="1216" spans="21:50" x14ac:dyDescent="0.35">
      <c r="U1216" s="11" t="s">
        <v>76</v>
      </c>
      <c r="V1216" s="11">
        <v>1767</v>
      </c>
      <c r="W1216" s="11">
        <v>42.291584</v>
      </c>
      <c r="X1216" s="11">
        <v>41.044817999999999</v>
      </c>
      <c r="Y1216" s="11">
        <v>1.246766</v>
      </c>
      <c r="Z1216" s="18">
        <f t="shared" si="28"/>
        <v>2.9480238905215752E-2</v>
      </c>
      <c r="AA1216" s="11">
        <v>2.9480230000000001</v>
      </c>
      <c r="AS1216" s="11" t="s">
        <v>83</v>
      </c>
      <c r="AT1216" s="11">
        <v>1207</v>
      </c>
      <c r="AU1216" s="11">
        <v>27.255738999999998</v>
      </c>
      <c r="AV1216" s="11">
        <v>29.363513000000001</v>
      </c>
      <c r="AW1216" s="11">
        <v>2.107774</v>
      </c>
      <c r="AX1216" s="11">
        <v>7.73332</v>
      </c>
    </row>
    <row r="1217" spans="21:50" x14ac:dyDescent="0.35">
      <c r="U1217" s="11" t="s">
        <v>76</v>
      </c>
      <c r="V1217" s="11">
        <v>1769</v>
      </c>
      <c r="W1217" s="11">
        <v>15.810777</v>
      </c>
      <c r="X1217" s="11">
        <v>16.234245999999999</v>
      </c>
      <c r="Y1217" s="11">
        <v>0.42346899999999998</v>
      </c>
      <c r="Z1217" s="18">
        <f t="shared" si="28"/>
        <v>2.6783566677336602E-2</v>
      </c>
      <c r="AA1217" s="11">
        <v>2.6783570000000001</v>
      </c>
      <c r="AS1217" s="11" t="s">
        <v>76</v>
      </c>
      <c r="AT1217" s="11">
        <v>1208</v>
      </c>
      <c r="AU1217" s="11">
        <v>14.593864</v>
      </c>
      <c r="AV1217" s="11">
        <v>13.249136</v>
      </c>
      <c r="AW1217" s="11">
        <v>1.3447279999999999</v>
      </c>
      <c r="AX1217" s="11">
        <v>9.2143409999999992</v>
      </c>
    </row>
    <row r="1218" spans="21:50" x14ac:dyDescent="0.35">
      <c r="U1218" s="11" t="s">
        <v>76</v>
      </c>
      <c r="V1218" s="11">
        <v>1771</v>
      </c>
      <c r="W1218" s="11">
        <v>8.8007089999999994</v>
      </c>
      <c r="X1218" s="11">
        <v>5.6288239999999998</v>
      </c>
      <c r="Y1218" s="11">
        <v>3.1718850000000001</v>
      </c>
      <c r="Z1218" s="18">
        <f t="shared" si="28"/>
        <v>0.3604124394977723</v>
      </c>
      <c r="AA1218" s="11">
        <v>36.041243999999999</v>
      </c>
      <c r="AS1218" s="11" t="s">
        <v>76</v>
      </c>
      <c r="AT1218" s="11">
        <v>1209</v>
      </c>
      <c r="AU1218" s="11">
        <v>35.33464</v>
      </c>
      <c r="AV1218" s="11">
        <v>34.496133</v>
      </c>
      <c r="AW1218" s="11">
        <v>0.838507</v>
      </c>
      <c r="AX1218" s="11">
        <v>2.3730440000000002</v>
      </c>
    </row>
    <row r="1219" spans="21:50" x14ac:dyDescent="0.35">
      <c r="U1219" s="11" t="s">
        <v>76</v>
      </c>
      <c r="V1219" s="11">
        <v>1772</v>
      </c>
      <c r="W1219" s="11">
        <v>-17.264388</v>
      </c>
      <c r="X1219" s="11">
        <v>-16.696403</v>
      </c>
      <c r="Y1219" s="11">
        <v>0.56798499999999996</v>
      </c>
      <c r="Z1219" s="18">
        <f t="shared" si="28"/>
        <v>3.289922585150426E-2</v>
      </c>
      <c r="AA1219" s="11">
        <v>3.2899240000000001</v>
      </c>
      <c r="AS1219" s="11" t="s">
        <v>76</v>
      </c>
      <c r="AT1219" s="11">
        <v>1210</v>
      </c>
      <c r="AU1219" s="11">
        <v>-19.324119</v>
      </c>
      <c r="AV1219" s="11">
        <v>-20.321905999999998</v>
      </c>
      <c r="AW1219" s="11">
        <v>0.99778699999999998</v>
      </c>
      <c r="AX1219" s="11">
        <v>5.1634270000000004</v>
      </c>
    </row>
    <row r="1220" spans="21:50" x14ac:dyDescent="0.35">
      <c r="U1220" s="11" t="s">
        <v>76</v>
      </c>
      <c r="V1220" s="11">
        <v>1773</v>
      </c>
      <c r="W1220" s="11">
        <v>-14.228161999999999</v>
      </c>
      <c r="X1220" s="11">
        <v>-10.416168000000001</v>
      </c>
      <c r="Y1220" s="11">
        <v>3.8119939999999999</v>
      </c>
      <c r="Z1220" s="18">
        <f t="shared" si="28"/>
        <v>0.26791893429383218</v>
      </c>
      <c r="AA1220" s="11">
        <v>26.791893999999999</v>
      </c>
      <c r="AS1220" s="11" t="s">
        <v>83</v>
      </c>
      <c r="AT1220" s="11">
        <v>1211</v>
      </c>
      <c r="AU1220" s="11">
        <v>1.14934</v>
      </c>
      <c r="AV1220" s="11">
        <v>1.940132</v>
      </c>
      <c r="AW1220" s="11">
        <v>0.79079299999999997</v>
      </c>
      <c r="AX1220" s="11">
        <v>68.804084000000003</v>
      </c>
    </row>
    <row r="1221" spans="21:50" x14ac:dyDescent="0.35">
      <c r="U1221" s="11" t="s">
        <v>76</v>
      </c>
      <c r="V1221" s="11">
        <v>1774</v>
      </c>
      <c r="W1221" s="11">
        <v>-18.751031999999999</v>
      </c>
      <c r="X1221" s="11">
        <v>-18.522245000000002</v>
      </c>
      <c r="Y1221" s="11">
        <v>0.22878699999999999</v>
      </c>
      <c r="Z1221" s="18">
        <f t="shared" si="28"/>
        <v>1.220130177368371E-2</v>
      </c>
      <c r="AA1221" s="11">
        <v>1.2201310000000001</v>
      </c>
      <c r="AS1221" s="11" t="s">
        <v>76</v>
      </c>
      <c r="AT1221" s="11">
        <v>1212</v>
      </c>
      <c r="AU1221" s="11">
        <v>18.850667999999999</v>
      </c>
      <c r="AV1221" s="11">
        <v>21.007514</v>
      </c>
      <c r="AW1221" s="11">
        <v>2.1568459999999998</v>
      </c>
      <c r="AX1221" s="11">
        <v>11.441750000000001</v>
      </c>
    </row>
    <row r="1222" spans="21:50" x14ac:dyDescent="0.35">
      <c r="U1222" s="11" t="s">
        <v>76</v>
      </c>
      <c r="V1222" s="11">
        <v>1777</v>
      </c>
      <c r="W1222" s="11">
        <v>-12.903846</v>
      </c>
      <c r="X1222" s="11">
        <v>-14.076466999999999</v>
      </c>
      <c r="Y1222" s="11">
        <v>1.1726209999999999</v>
      </c>
      <c r="Z1222" s="18">
        <f t="shared" si="28"/>
        <v>9.0873759652742289E-2</v>
      </c>
      <c r="AA1222" s="11">
        <v>9.0873720000000002</v>
      </c>
      <c r="AS1222" s="11" t="s">
        <v>78</v>
      </c>
      <c r="AT1222" s="11">
        <v>1213</v>
      </c>
      <c r="AU1222" s="11">
        <v>-2.694499</v>
      </c>
      <c r="AV1222" s="11">
        <v>-3.8228620000000002</v>
      </c>
      <c r="AW1222" s="11">
        <v>1.128363</v>
      </c>
      <c r="AX1222" s="11">
        <v>41.876544000000003</v>
      </c>
    </row>
    <row r="1223" spans="21:50" x14ac:dyDescent="0.35">
      <c r="U1223" s="11" t="s">
        <v>76</v>
      </c>
      <c r="V1223" s="11">
        <v>1778</v>
      </c>
      <c r="W1223" s="11">
        <v>4.2265550000000003</v>
      </c>
      <c r="X1223" s="11">
        <v>2.441662</v>
      </c>
      <c r="Y1223" s="11">
        <v>1.784894</v>
      </c>
      <c r="Z1223" s="18">
        <f t="shared" si="28"/>
        <v>0.42230469022643735</v>
      </c>
      <c r="AA1223" s="11">
        <v>42.230457999999999</v>
      </c>
      <c r="AS1223" s="11" t="s">
        <v>76</v>
      </c>
      <c r="AT1223" s="11">
        <v>1214</v>
      </c>
      <c r="AU1223" s="11">
        <v>-3.4259019999999998</v>
      </c>
      <c r="AV1223" s="11">
        <v>-3.8956940000000002</v>
      </c>
      <c r="AW1223" s="11">
        <v>0.46979100000000001</v>
      </c>
      <c r="AX1223" s="11">
        <v>13.712918</v>
      </c>
    </row>
    <row r="1224" spans="21:50" x14ac:dyDescent="0.35">
      <c r="U1224" s="11" t="s">
        <v>76</v>
      </c>
      <c r="V1224" s="11">
        <v>1779</v>
      </c>
      <c r="W1224" s="11">
        <v>27.166101999999999</v>
      </c>
      <c r="X1224" s="11">
        <v>26.156863999999999</v>
      </c>
      <c r="Y1224" s="11">
        <v>1.0092380000000001</v>
      </c>
      <c r="Z1224" s="18">
        <f t="shared" si="28"/>
        <v>3.7150637216925714E-2</v>
      </c>
      <c r="AA1224" s="11">
        <v>3.7150639999999999</v>
      </c>
      <c r="AS1224" s="11" t="s">
        <v>78</v>
      </c>
      <c r="AT1224" s="11">
        <v>1215</v>
      </c>
      <c r="AU1224" s="11">
        <v>-0.89038600000000001</v>
      </c>
      <c r="AV1224" s="11">
        <v>2.8607490000000002</v>
      </c>
      <c r="AW1224" s="11">
        <v>3.751134</v>
      </c>
      <c r="AX1224" s="11" t="s">
        <v>77</v>
      </c>
    </row>
    <row r="1225" spans="21:50" x14ac:dyDescent="0.35">
      <c r="U1225" s="11" t="s">
        <v>76</v>
      </c>
      <c r="V1225" s="11">
        <v>1781</v>
      </c>
      <c r="W1225" s="11">
        <v>19.092552000000001</v>
      </c>
      <c r="X1225" s="11">
        <v>20.644977000000001</v>
      </c>
      <c r="Y1225" s="11">
        <v>1.5524249999999999</v>
      </c>
      <c r="Z1225" s="18">
        <f t="shared" ref="Z1225:Z1288" si="29">ABS(Y1225/W1225)</f>
        <v>8.1310502650457611E-2</v>
      </c>
      <c r="AA1225" s="11">
        <v>8.1310520000000004</v>
      </c>
      <c r="AS1225" s="11" t="s">
        <v>76</v>
      </c>
      <c r="AT1225" s="11">
        <v>1216</v>
      </c>
      <c r="AU1225" s="11">
        <v>8.5059149999999999</v>
      </c>
      <c r="AV1225" s="11">
        <v>7.7473380000000001</v>
      </c>
      <c r="AW1225" s="11">
        <v>0.75857699999999995</v>
      </c>
      <c r="AX1225" s="11">
        <v>8.9182290000000002</v>
      </c>
    </row>
    <row r="1226" spans="21:50" x14ac:dyDescent="0.35">
      <c r="U1226" s="11" t="s">
        <v>76</v>
      </c>
      <c r="V1226" s="11">
        <v>1782</v>
      </c>
      <c r="W1226" s="11">
        <v>-5.4410879999999997</v>
      </c>
      <c r="X1226" s="11">
        <v>-5.2344160000000004</v>
      </c>
      <c r="Y1226" s="11">
        <v>0.20667199999999999</v>
      </c>
      <c r="Z1226" s="18">
        <f t="shared" si="29"/>
        <v>3.7983579754637307E-2</v>
      </c>
      <c r="AA1226" s="11">
        <v>3.7983560000000001</v>
      </c>
      <c r="AS1226" s="11" t="s">
        <v>76</v>
      </c>
      <c r="AT1226" s="11">
        <v>1217</v>
      </c>
      <c r="AU1226" s="11">
        <v>22.297920999999999</v>
      </c>
      <c r="AV1226" s="11">
        <v>28.390934999999999</v>
      </c>
      <c r="AW1226" s="11">
        <v>6.0930140000000002</v>
      </c>
      <c r="AX1226" s="11">
        <v>27.325481</v>
      </c>
    </row>
    <row r="1227" spans="21:50" x14ac:dyDescent="0.35">
      <c r="U1227" s="11" t="s">
        <v>76</v>
      </c>
      <c r="V1227" s="11">
        <v>1785</v>
      </c>
      <c r="W1227" s="11">
        <v>0.70515099999999997</v>
      </c>
      <c r="X1227" s="11">
        <v>2.0956670000000002</v>
      </c>
      <c r="Y1227" s="11">
        <v>1.390517</v>
      </c>
      <c r="Z1227" s="18">
        <f t="shared" si="29"/>
        <v>1.9719421797600798</v>
      </c>
      <c r="AA1227" s="11" t="s">
        <v>77</v>
      </c>
      <c r="AS1227" s="11" t="s">
        <v>76</v>
      </c>
      <c r="AT1227" s="11">
        <v>1218</v>
      </c>
      <c r="AU1227" s="11">
        <v>-15.417584</v>
      </c>
      <c r="AV1227" s="11">
        <v>-15.7944</v>
      </c>
      <c r="AW1227" s="11">
        <v>0.37681599999999998</v>
      </c>
      <c r="AX1227" s="11">
        <v>2.4440650000000002</v>
      </c>
    </row>
    <row r="1228" spans="21:50" x14ac:dyDescent="0.35">
      <c r="U1228" s="11" t="s">
        <v>76</v>
      </c>
      <c r="V1228" s="11">
        <v>1786</v>
      </c>
      <c r="W1228" s="11">
        <v>11.58441</v>
      </c>
      <c r="X1228" s="11">
        <v>11.65935</v>
      </c>
      <c r="Y1228" s="11">
        <v>7.4940000000000007E-2</v>
      </c>
      <c r="Z1228" s="18">
        <f t="shared" si="29"/>
        <v>6.4690389929223848E-3</v>
      </c>
      <c r="AA1228" s="11">
        <v>0.64690199999999998</v>
      </c>
      <c r="AS1228" s="11" t="s">
        <v>83</v>
      </c>
      <c r="AT1228" s="11">
        <v>1219</v>
      </c>
      <c r="AU1228" s="11">
        <v>-5.302886</v>
      </c>
      <c r="AV1228" s="11">
        <v>-4.4070559999999999</v>
      </c>
      <c r="AW1228" s="11">
        <v>0.89583000000000002</v>
      </c>
      <c r="AX1228" s="11">
        <v>16.893263000000001</v>
      </c>
    </row>
    <row r="1229" spans="21:50" x14ac:dyDescent="0.35">
      <c r="U1229" s="11" t="s">
        <v>76</v>
      </c>
      <c r="V1229" s="11">
        <v>1788</v>
      </c>
      <c r="W1229" s="11">
        <v>-12.193865000000001</v>
      </c>
      <c r="X1229" s="11">
        <v>-12.479566</v>
      </c>
      <c r="Y1229" s="11">
        <v>0.28570099999999998</v>
      </c>
      <c r="Z1229" s="18">
        <f t="shared" si="29"/>
        <v>2.3429896919475487E-2</v>
      </c>
      <c r="AA1229" s="11">
        <v>2.3429920000000002</v>
      </c>
      <c r="AS1229" s="11" t="s">
        <v>76</v>
      </c>
      <c r="AT1229" s="11">
        <v>1220</v>
      </c>
      <c r="AU1229" s="11">
        <v>-8.6154700000000002</v>
      </c>
      <c r="AV1229" s="11">
        <v>-15.769227000000001</v>
      </c>
      <c r="AW1229" s="11">
        <v>7.1537569999999997</v>
      </c>
      <c r="AX1229" s="11">
        <v>83.033856999999998</v>
      </c>
    </row>
    <row r="1230" spans="21:50" x14ac:dyDescent="0.35">
      <c r="U1230" s="11" t="s">
        <v>76</v>
      </c>
      <c r="V1230" s="11">
        <v>1789</v>
      </c>
      <c r="W1230" s="11">
        <v>-8.0469790000000003</v>
      </c>
      <c r="X1230" s="11">
        <v>-12.114499</v>
      </c>
      <c r="Y1230" s="11">
        <v>4.06752</v>
      </c>
      <c r="Z1230" s="18">
        <f t="shared" si="29"/>
        <v>0.50547168073882132</v>
      </c>
      <c r="AA1230" s="11">
        <v>50.547167999999999</v>
      </c>
      <c r="AS1230" s="11" t="s">
        <v>76</v>
      </c>
      <c r="AT1230" s="11">
        <v>1221</v>
      </c>
      <c r="AU1230" s="11">
        <v>2.4415619999999998</v>
      </c>
      <c r="AV1230" s="11">
        <v>-1.069917</v>
      </c>
      <c r="AW1230" s="11">
        <v>3.511479</v>
      </c>
      <c r="AX1230" s="11" t="s">
        <v>77</v>
      </c>
    </row>
    <row r="1231" spans="21:50" x14ac:dyDescent="0.35">
      <c r="U1231" s="11" t="s">
        <v>76</v>
      </c>
      <c r="V1231" s="11">
        <v>1790</v>
      </c>
      <c r="W1231" s="11">
        <v>7.8350689999999998</v>
      </c>
      <c r="X1231" s="11">
        <v>9.9957480000000007</v>
      </c>
      <c r="Y1231" s="11">
        <v>2.160679</v>
      </c>
      <c r="Z1231" s="18">
        <f t="shared" si="29"/>
        <v>0.27577025805388566</v>
      </c>
      <c r="AA1231" s="11">
        <v>27.577033</v>
      </c>
      <c r="AS1231" s="11" t="s">
        <v>76</v>
      </c>
      <c r="AT1231" s="11">
        <v>1222</v>
      </c>
      <c r="AU1231" s="11">
        <v>1.0537510000000001</v>
      </c>
      <c r="AV1231" s="11">
        <v>-3.556476</v>
      </c>
      <c r="AW1231" s="11">
        <v>4.6102270000000001</v>
      </c>
      <c r="AX1231" s="11" t="s">
        <v>77</v>
      </c>
    </row>
    <row r="1232" spans="21:50" x14ac:dyDescent="0.35">
      <c r="U1232" s="11" t="s">
        <v>76</v>
      </c>
      <c r="V1232" s="11">
        <v>1792</v>
      </c>
      <c r="W1232" s="11">
        <v>17.308555999999999</v>
      </c>
      <c r="X1232" s="11">
        <v>13.776725000000001</v>
      </c>
      <c r="Y1232" s="11">
        <v>3.5318309999999999</v>
      </c>
      <c r="Z1232" s="18">
        <f t="shared" si="29"/>
        <v>0.20405116406013304</v>
      </c>
      <c r="AA1232" s="11">
        <v>20.405116</v>
      </c>
      <c r="AS1232" s="11" t="s">
        <v>76</v>
      </c>
      <c r="AT1232" s="11">
        <v>1223</v>
      </c>
      <c r="AU1232" s="11">
        <v>-17.420549000000001</v>
      </c>
      <c r="AV1232" s="11">
        <v>-14.530085</v>
      </c>
      <c r="AW1232" s="11">
        <v>2.8904640000000001</v>
      </c>
      <c r="AX1232" s="11">
        <v>16.592265000000001</v>
      </c>
    </row>
    <row r="1233" spans="21:50" x14ac:dyDescent="0.35">
      <c r="U1233" s="11" t="s">
        <v>76</v>
      </c>
      <c r="V1233" s="11">
        <v>1793</v>
      </c>
      <c r="W1233" s="11">
        <v>19.978717</v>
      </c>
      <c r="X1233" s="11">
        <v>20.198979000000001</v>
      </c>
      <c r="Y1233" s="11">
        <v>0.22026200000000001</v>
      </c>
      <c r="Z1233" s="18">
        <f t="shared" si="29"/>
        <v>1.1024832075052669E-2</v>
      </c>
      <c r="AA1233" s="11">
        <v>1.1024830000000001</v>
      </c>
      <c r="AS1233" s="11" t="s">
        <v>83</v>
      </c>
      <c r="AT1233" s="11">
        <v>1224</v>
      </c>
      <c r="AU1233" s="11">
        <v>-18.452383999999999</v>
      </c>
      <c r="AV1233" s="11">
        <v>-16.678885000000001</v>
      </c>
      <c r="AW1233" s="11">
        <v>1.7734989999999999</v>
      </c>
      <c r="AX1233" s="11">
        <v>9.6112179999999992</v>
      </c>
    </row>
    <row r="1234" spans="21:50" x14ac:dyDescent="0.35">
      <c r="U1234" s="11" t="s">
        <v>76</v>
      </c>
      <c r="V1234" s="11">
        <v>1795</v>
      </c>
      <c r="W1234" s="11">
        <v>9.2764199999999999</v>
      </c>
      <c r="X1234" s="11">
        <v>11.880013999999999</v>
      </c>
      <c r="Y1234" s="11">
        <v>2.6035940000000002</v>
      </c>
      <c r="Z1234" s="18">
        <f t="shared" si="29"/>
        <v>0.28066797320518044</v>
      </c>
      <c r="AA1234" s="11">
        <v>28.066794000000002</v>
      </c>
      <c r="AS1234" s="11" t="s">
        <v>78</v>
      </c>
      <c r="AT1234" s="11">
        <v>1225</v>
      </c>
      <c r="AU1234" s="11">
        <v>-7.3973959999999996</v>
      </c>
      <c r="AV1234" s="11">
        <v>-9.2170369999999995</v>
      </c>
      <c r="AW1234" s="11">
        <v>1.8196410000000001</v>
      </c>
      <c r="AX1234" s="11">
        <v>24.598398</v>
      </c>
    </row>
    <row r="1235" spans="21:50" x14ac:dyDescent="0.35">
      <c r="U1235" s="11" t="s">
        <v>76</v>
      </c>
      <c r="V1235" s="11">
        <v>1796</v>
      </c>
      <c r="W1235" s="11">
        <v>27.346737999999998</v>
      </c>
      <c r="X1235" s="11">
        <v>22.974153000000001</v>
      </c>
      <c r="Y1235" s="11">
        <v>4.3725849999999999</v>
      </c>
      <c r="Z1235" s="18">
        <f t="shared" si="29"/>
        <v>0.15989420749195024</v>
      </c>
      <c r="AA1235" s="11">
        <v>15.989421999999999</v>
      </c>
      <c r="AS1235" s="11" t="s">
        <v>78</v>
      </c>
      <c r="AT1235" s="11">
        <v>1226</v>
      </c>
      <c r="AU1235" s="11">
        <v>-13.632192</v>
      </c>
      <c r="AV1235" s="11">
        <v>-12.598117</v>
      </c>
      <c r="AW1235" s="11">
        <v>1.0340750000000001</v>
      </c>
      <c r="AX1235" s="11">
        <v>7.585534</v>
      </c>
    </row>
    <row r="1236" spans="21:50" x14ac:dyDescent="0.35">
      <c r="U1236" s="11" t="s">
        <v>76</v>
      </c>
      <c r="V1236" s="11">
        <v>1797</v>
      </c>
      <c r="W1236" s="11">
        <v>16.247941999999998</v>
      </c>
      <c r="X1236" s="11">
        <v>16.039812999999999</v>
      </c>
      <c r="Y1236" s="11">
        <v>0.20812900000000001</v>
      </c>
      <c r="Z1236" s="18">
        <f t="shared" si="29"/>
        <v>1.2809560743139041E-2</v>
      </c>
      <c r="AA1236" s="11">
        <v>1.2809550000000001</v>
      </c>
      <c r="AS1236" s="11" t="s">
        <v>76</v>
      </c>
      <c r="AT1236" s="11">
        <v>1227</v>
      </c>
      <c r="AU1236" s="11">
        <v>-23.401848999999999</v>
      </c>
      <c r="AV1236" s="11">
        <v>-19.777877</v>
      </c>
      <c r="AW1236" s="11">
        <v>3.6239720000000002</v>
      </c>
      <c r="AX1236" s="11">
        <v>15.485837</v>
      </c>
    </row>
    <row r="1237" spans="21:50" x14ac:dyDescent="0.35">
      <c r="U1237" s="11" t="s">
        <v>76</v>
      </c>
      <c r="V1237" s="11">
        <v>1798</v>
      </c>
      <c r="W1237" s="11">
        <v>0.51191299999999995</v>
      </c>
      <c r="X1237" s="11">
        <v>1.4913289999999999</v>
      </c>
      <c r="Y1237" s="11">
        <v>0.97941599999999995</v>
      </c>
      <c r="Z1237" s="18">
        <f t="shared" si="29"/>
        <v>1.9132469775137573</v>
      </c>
      <c r="AA1237" s="11" t="s">
        <v>77</v>
      </c>
      <c r="AS1237" s="11" t="s">
        <v>76</v>
      </c>
      <c r="AT1237" s="11">
        <v>1228</v>
      </c>
      <c r="AU1237" s="11">
        <v>11.534846999999999</v>
      </c>
      <c r="AV1237" s="11">
        <v>11.402518000000001</v>
      </c>
      <c r="AW1237" s="11">
        <v>0.132329</v>
      </c>
      <c r="AX1237" s="11">
        <v>1.1472070000000001</v>
      </c>
    </row>
    <row r="1238" spans="21:50" x14ac:dyDescent="0.35">
      <c r="U1238" s="11" t="s">
        <v>76</v>
      </c>
      <c r="V1238" s="11">
        <v>1800</v>
      </c>
      <c r="W1238" s="11">
        <v>26.072903</v>
      </c>
      <c r="X1238" s="11">
        <v>24.166879000000002</v>
      </c>
      <c r="Y1238" s="11">
        <v>1.9060239999999999</v>
      </c>
      <c r="Z1238" s="18">
        <f t="shared" si="29"/>
        <v>7.3103635602065481E-2</v>
      </c>
      <c r="AA1238" s="11">
        <v>7.3103619999999996</v>
      </c>
      <c r="AS1238" s="11" t="s">
        <v>83</v>
      </c>
      <c r="AT1238" s="11">
        <v>1229</v>
      </c>
      <c r="AU1238" s="11">
        <v>-9.7927759999999999</v>
      </c>
      <c r="AV1238" s="11">
        <v>-10.715083</v>
      </c>
      <c r="AW1238" s="11">
        <v>0.92230699999999999</v>
      </c>
      <c r="AX1238" s="11">
        <v>9.4182430000000004</v>
      </c>
    </row>
    <row r="1239" spans="21:50" x14ac:dyDescent="0.35">
      <c r="U1239" s="11" t="s">
        <v>76</v>
      </c>
      <c r="V1239" s="11">
        <v>1802</v>
      </c>
      <c r="W1239" s="11">
        <v>8.6810919999999996</v>
      </c>
      <c r="X1239" s="11">
        <v>7.8040250000000002</v>
      </c>
      <c r="Y1239" s="11">
        <v>0.87706799999999996</v>
      </c>
      <c r="Z1239" s="18">
        <f t="shared" si="29"/>
        <v>0.10103198998467013</v>
      </c>
      <c r="AA1239" s="11">
        <v>10.103197</v>
      </c>
      <c r="AS1239" s="11" t="s">
        <v>76</v>
      </c>
      <c r="AT1239" s="11">
        <v>1230</v>
      </c>
      <c r="AU1239" s="11">
        <v>25.835730999999999</v>
      </c>
      <c r="AV1239" s="11">
        <v>25.450234999999999</v>
      </c>
      <c r="AW1239" s="11">
        <v>0.38549600000000001</v>
      </c>
      <c r="AX1239" s="11">
        <v>1.492105</v>
      </c>
    </row>
    <row r="1240" spans="21:50" x14ac:dyDescent="0.35">
      <c r="U1240" s="11" t="s">
        <v>76</v>
      </c>
      <c r="V1240" s="11">
        <v>1804</v>
      </c>
      <c r="W1240" s="11">
        <v>-6.8928969999999996</v>
      </c>
      <c r="X1240" s="11">
        <v>-7.8050230000000003</v>
      </c>
      <c r="Y1240" s="11">
        <v>0.91212700000000002</v>
      </c>
      <c r="Z1240" s="18">
        <f t="shared" si="29"/>
        <v>0.13232854052512319</v>
      </c>
      <c r="AA1240" s="11">
        <v>13.232849</v>
      </c>
      <c r="AS1240" s="11" t="s">
        <v>76</v>
      </c>
      <c r="AT1240" s="11">
        <v>1231</v>
      </c>
      <c r="AU1240" s="11">
        <v>5.8267389999999999</v>
      </c>
      <c r="AV1240" s="11">
        <v>11.468584999999999</v>
      </c>
      <c r="AW1240" s="11">
        <v>5.6418460000000001</v>
      </c>
      <c r="AX1240" s="11">
        <v>96.826812000000004</v>
      </c>
    </row>
    <row r="1241" spans="21:50" x14ac:dyDescent="0.35">
      <c r="U1241" s="11" t="s">
        <v>76</v>
      </c>
      <c r="V1241" s="11">
        <v>1806</v>
      </c>
      <c r="W1241" s="11">
        <v>-10.263312000000001</v>
      </c>
      <c r="X1241" s="11">
        <v>-0.70025400000000004</v>
      </c>
      <c r="Y1241" s="11">
        <v>9.5630579999999998</v>
      </c>
      <c r="Z1241" s="18">
        <f t="shared" si="29"/>
        <v>0.93177114755938428</v>
      </c>
      <c r="AA1241" s="11">
        <v>93.177111999999994</v>
      </c>
      <c r="AS1241" s="11" t="s">
        <v>76</v>
      </c>
      <c r="AT1241" s="11">
        <v>1232</v>
      </c>
      <c r="AU1241" s="11">
        <v>-12.074767</v>
      </c>
      <c r="AV1241" s="11">
        <v>-9.8069869999999995</v>
      </c>
      <c r="AW1241" s="11">
        <v>2.2677800000000001</v>
      </c>
      <c r="AX1241" s="11">
        <v>18.781148000000002</v>
      </c>
    </row>
    <row r="1242" spans="21:50" x14ac:dyDescent="0.35">
      <c r="U1242" s="11" t="s">
        <v>76</v>
      </c>
      <c r="V1242" s="11">
        <v>1807</v>
      </c>
      <c r="W1242" s="11">
        <v>-19.449774999999999</v>
      </c>
      <c r="X1242" s="11">
        <v>-21.250177999999998</v>
      </c>
      <c r="Y1242" s="11">
        <v>1.800403</v>
      </c>
      <c r="Z1242" s="18">
        <f t="shared" si="29"/>
        <v>9.2566777764781338E-2</v>
      </c>
      <c r="AA1242" s="11">
        <v>9.2566749999999995</v>
      </c>
      <c r="AS1242" s="11" t="s">
        <v>78</v>
      </c>
      <c r="AT1242" s="11">
        <v>1233</v>
      </c>
      <c r="AU1242" s="11">
        <v>-11.694118</v>
      </c>
      <c r="AV1242" s="11">
        <v>-7.1236170000000003</v>
      </c>
      <c r="AW1242" s="11">
        <v>4.5705010000000001</v>
      </c>
      <c r="AX1242" s="11">
        <v>39.083758000000003</v>
      </c>
    </row>
    <row r="1243" spans="21:50" x14ac:dyDescent="0.35">
      <c r="U1243" s="11" t="s">
        <v>76</v>
      </c>
      <c r="V1243" s="11">
        <v>1808</v>
      </c>
      <c r="W1243" s="11">
        <v>42.245238999999998</v>
      </c>
      <c r="X1243" s="11">
        <v>42.323157000000002</v>
      </c>
      <c r="Y1243" s="11">
        <v>7.7918000000000001E-2</v>
      </c>
      <c r="Z1243" s="18">
        <f t="shared" si="29"/>
        <v>1.8444208588806897E-3</v>
      </c>
      <c r="AA1243" s="11">
        <v>0.184443</v>
      </c>
      <c r="AS1243" s="11" t="s">
        <v>76</v>
      </c>
      <c r="AT1243" s="11">
        <v>1234</v>
      </c>
      <c r="AU1243" s="11">
        <v>14.154163</v>
      </c>
      <c r="AV1243" s="11">
        <v>7.6241510000000003</v>
      </c>
      <c r="AW1243" s="11">
        <v>6.5300120000000001</v>
      </c>
      <c r="AX1243" s="11">
        <v>46.134920999999999</v>
      </c>
    </row>
    <row r="1244" spans="21:50" x14ac:dyDescent="0.35">
      <c r="U1244" s="11" t="s">
        <v>76</v>
      </c>
      <c r="V1244" s="11">
        <v>1809</v>
      </c>
      <c r="W1244" s="11">
        <v>38.982227000000002</v>
      </c>
      <c r="X1244" s="11">
        <v>41.456845999999999</v>
      </c>
      <c r="Y1244" s="11">
        <v>2.4746190000000001</v>
      </c>
      <c r="Z1244" s="18">
        <f t="shared" si="29"/>
        <v>6.3480698524483986E-2</v>
      </c>
      <c r="AA1244" s="11">
        <v>6.3480699999999999</v>
      </c>
      <c r="AS1244" s="11" t="s">
        <v>76</v>
      </c>
      <c r="AT1244" s="11">
        <v>1235</v>
      </c>
      <c r="AU1244" s="11">
        <v>-25.007536999999999</v>
      </c>
      <c r="AV1244" s="11">
        <v>-23.276613000000001</v>
      </c>
      <c r="AW1244" s="11">
        <v>1.7309239999999999</v>
      </c>
      <c r="AX1244" s="11">
        <v>6.921608</v>
      </c>
    </row>
    <row r="1245" spans="21:50" x14ac:dyDescent="0.35">
      <c r="U1245" s="11" t="s">
        <v>76</v>
      </c>
      <c r="V1245" s="11">
        <v>1812</v>
      </c>
      <c r="W1245" s="11">
        <v>-3.061096</v>
      </c>
      <c r="X1245" s="11">
        <v>-9.9205129999999997</v>
      </c>
      <c r="Y1245" s="11">
        <v>6.8594169999999997</v>
      </c>
      <c r="Z1245" s="18">
        <f t="shared" si="29"/>
        <v>2.2408369420625815</v>
      </c>
      <c r="AA1245" s="11" t="s">
        <v>77</v>
      </c>
      <c r="AS1245" s="11" t="s">
        <v>76</v>
      </c>
      <c r="AT1245" s="11">
        <v>1236</v>
      </c>
      <c r="AU1245" s="11">
        <v>-14.229499000000001</v>
      </c>
      <c r="AV1245" s="11">
        <v>-14.061317000000001</v>
      </c>
      <c r="AW1245" s="11">
        <v>0.168182</v>
      </c>
      <c r="AX1245" s="11">
        <v>1.1819280000000001</v>
      </c>
    </row>
    <row r="1246" spans="21:50" x14ac:dyDescent="0.35">
      <c r="U1246" s="11" t="s">
        <v>76</v>
      </c>
      <c r="V1246" s="11">
        <v>1813</v>
      </c>
      <c r="W1246" s="11">
        <v>33.484366999999999</v>
      </c>
      <c r="X1246" s="11">
        <v>33.842086999999999</v>
      </c>
      <c r="Y1246" s="11">
        <v>0.35771999999999998</v>
      </c>
      <c r="Z1246" s="18">
        <f t="shared" si="29"/>
        <v>1.068319433961526E-2</v>
      </c>
      <c r="AA1246" s="11">
        <v>1.0683210000000001</v>
      </c>
      <c r="AS1246" s="11" t="s">
        <v>83</v>
      </c>
      <c r="AT1246" s="11">
        <v>1237</v>
      </c>
      <c r="AU1246" s="11">
        <v>17.077780000000001</v>
      </c>
      <c r="AV1246" s="11">
        <v>12.590318999999999</v>
      </c>
      <c r="AW1246" s="11">
        <v>4.4874609999999997</v>
      </c>
      <c r="AX1246" s="11">
        <v>26.276608</v>
      </c>
    </row>
    <row r="1247" spans="21:50" x14ac:dyDescent="0.35">
      <c r="U1247" s="11" t="s">
        <v>76</v>
      </c>
      <c r="V1247" s="11">
        <v>1814</v>
      </c>
      <c r="W1247" s="11">
        <v>-8.0737939999999995</v>
      </c>
      <c r="X1247" s="11">
        <v>-8.7451089999999994</v>
      </c>
      <c r="Y1247" s="11">
        <v>0.671315</v>
      </c>
      <c r="Z1247" s="18">
        <f t="shared" si="29"/>
        <v>8.3147402571826831E-2</v>
      </c>
      <c r="AA1247" s="11">
        <v>8.3147439999999992</v>
      </c>
      <c r="AS1247" s="11" t="s">
        <v>83</v>
      </c>
      <c r="AT1247" s="11">
        <v>1238</v>
      </c>
      <c r="AU1247" s="11">
        <v>-22.745646000000001</v>
      </c>
      <c r="AV1247" s="11">
        <v>-21.966760000000001</v>
      </c>
      <c r="AW1247" s="11">
        <v>0.77888599999999997</v>
      </c>
      <c r="AX1247" s="11">
        <v>3.424331</v>
      </c>
    </row>
    <row r="1248" spans="21:50" x14ac:dyDescent="0.35">
      <c r="U1248" s="11" t="s">
        <v>76</v>
      </c>
      <c r="V1248" s="11">
        <v>1815</v>
      </c>
      <c r="W1248" s="11">
        <v>-18.200831000000001</v>
      </c>
      <c r="X1248" s="11">
        <v>-19.403936000000002</v>
      </c>
      <c r="Y1248" s="11">
        <v>1.2031050000000001</v>
      </c>
      <c r="Z1248" s="18">
        <f t="shared" si="29"/>
        <v>6.610165217181567E-2</v>
      </c>
      <c r="AA1248" s="11">
        <v>6.6101669999999997</v>
      </c>
      <c r="AS1248" s="11" t="s">
        <v>76</v>
      </c>
      <c r="AT1248" s="11">
        <v>1239</v>
      </c>
      <c r="AU1248" s="11">
        <v>-11.540345</v>
      </c>
      <c r="AV1248" s="11">
        <v>-11.163074999999999</v>
      </c>
      <c r="AW1248" s="11">
        <v>0.37726999999999999</v>
      </c>
      <c r="AX1248" s="11">
        <v>3.269136</v>
      </c>
    </row>
    <row r="1249" spans="21:50" x14ac:dyDescent="0.35">
      <c r="U1249" s="11" t="s">
        <v>76</v>
      </c>
      <c r="V1249" s="11">
        <v>1818</v>
      </c>
      <c r="W1249" s="11">
        <v>-9.2372610000000002</v>
      </c>
      <c r="X1249" s="11">
        <v>-10.506318</v>
      </c>
      <c r="Y1249" s="11">
        <v>1.2690570000000001</v>
      </c>
      <c r="Z1249" s="18">
        <f t="shared" si="29"/>
        <v>0.13738455587646597</v>
      </c>
      <c r="AA1249" s="11">
        <v>13.738454000000001</v>
      </c>
      <c r="AS1249" s="11" t="s">
        <v>78</v>
      </c>
      <c r="AT1249" s="11">
        <v>1240</v>
      </c>
      <c r="AU1249" s="11">
        <v>-21.095502</v>
      </c>
      <c r="AV1249" s="11">
        <v>-19.850570999999999</v>
      </c>
      <c r="AW1249" s="11">
        <v>1.244931</v>
      </c>
      <c r="AX1249" s="11">
        <v>5.9014059999999997</v>
      </c>
    </row>
    <row r="1250" spans="21:50" x14ac:dyDescent="0.35">
      <c r="U1250" s="11" t="s">
        <v>76</v>
      </c>
      <c r="V1250" s="11">
        <v>1819</v>
      </c>
      <c r="W1250" s="11">
        <v>-18.79767</v>
      </c>
      <c r="X1250" s="11">
        <v>-19.156009999999998</v>
      </c>
      <c r="Y1250" s="11">
        <v>0.35833999999999999</v>
      </c>
      <c r="Z1250" s="18">
        <f t="shared" si="29"/>
        <v>1.9063000893195806E-2</v>
      </c>
      <c r="AA1250" s="11">
        <v>1.9062969999999999</v>
      </c>
      <c r="AS1250" s="11" t="s">
        <v>76</v>
      </c>
      <c r="AT1250" s="11">
        <v>1241</v>
      </c>
      <c r="AU1250" s="11">
        <v>14.075144999999999</v>
      </c>
      <c r="AV1250" s="11">
        <v>17.917818</v>
      </c>
      <c r="AW1250" s="11">
        <v>3.842673</v>
      </c>
      <c r="AX1250" s="11">
        <v>27.301126</v>
      </c>
    </row>
    <row r="1251" spans="21:50" x14ac:dyDescent="0.35">
      <c r="U1251" s="11" t="s">
        <v>76</v>
      </c>
      <c r="V1251" s="11">
        <v>1820</v>
      </c>
      <c r="W1251" s="11">
        <v>-13.148720000000001</v>
      </c>
      <c r="X1251" s="11">
        <v>-12.603889000000001</v>
      </c>
      <c r="Y1251" s="11">
        <v>0.54483099999999995</v>
      </c>
      <c r="Z1251" s="18">
        <f t="shared" si="29"/>
        <v>4.1436048527917539E-2</v>
      </c>
      <c r="AA1251" s="11">
        <v>4.1436070000000003</v>
      </c>
      <c r="AS1251" s="11" t="s">
        <v>76</v>
      </c>
      <c r="AT1251" s="11">
        <v>1242</v>
      </c>
      <c r="AU1251" s="11">
        <v>-4.7601100000000001</v>
      </c>
      <c r="AV1251" s="11">
        <v>-7.1142779999999997</v>
      </c>
      <c r="AW1251" s="11">
        <v>2.354168</v>
      </c>
      <c r="AX1251" s="11">
        <v>49.456167999999998</v>
      </c>
    </row>
    <row r="1252" spans="21:50" x14ac:dyDescent="0.35">
      <c r="U1252" s="11" t="s">
        <v>76</v>
      </c>
      <c r="V1252" s="11">
        <v>1821</v>
      </c>
      <c r="W1252" s="11">
        <v>-11.576311</v>
      </c>
      <c r="X1252" s="11">
        <v>-5.2852249999999996</v>
      </c>
      <c r="Y1252" s="11">
        <v>6.291086</v>
      </c>
      <c r="Z1252" s="18">
        <f t="shared" si="29"/>
        <v>0.54344479860639539</v>
      </c>
      <c r="AA1252" s="11">
        <v>54.344481000000002</v>
      </c>
      <c r="AS1252" s="11" t="s">
        <v>76</v>
      </c>
      <c r="AT1252" s="11">
        <v>1243</v>
      </c>
      <c r="AU1252" s="11">
        <v>-6.7840689999999997</v>
      </c>
      <c r="AV1252" s="11">
        <v>-5.0110669999999997</v>
      </c>
      <c r="AW1252" s="11">
        <v>1.773002</v>
      </c>
      <c r="AX1252" s="11">
        <v>26.134789000000001</v>
      </c>
    </row>
    <row r="1253" spans="21:50" x14ac:dyDescent="0.35">
      <c r="U1253" s="11" t="s">
        <v>76</v>
      </c>
      <c r="V1253" s="11">
        <v>1822</v>
      </c>
      <c r="W1253" s="11">
        <v>-12.680218999999999</v>
      </c>
      <c r="X1253" s="11">
        <v>-10.582217999999999</v>
      </c>
      <c r="Y1253" s="11">
        <v>2.098001</v>
      </c>
      <c r="Z1253" s="18">
        <f t="shared" si="29"/>
        <v>0.16545463449803194</v>
      </c>
      <c r="AA1253" s="11">
        <v>16.545466999999999</v>
      </c>
      <c r="AS1253" s="11" t="s">
        <v>76</v>
      </c>
      <c r="AT1253" s="11">
        <v>1244</v>
      </c>
      <c r="AU1253" s="11">
        <v>-19.562863</v>
      </c>
      <c r="AV1253" s="11">
        <v>-19.128036000000002</v>
      </c>
      <c r="AW1253" s="11">
        <v>0.43482700000000002</v>
      </c>
      <c r="AX1253" s="11">
        <v>2.2227190000000001</v>
      </c>
    </row>
    <row r="1254" spans="21:50" x14ac:dyDescent="0.35">
      <c r="U1254" s="11" t="s">
        <v>76</v>
      </c>
      <c r="V1254" s="11">
        <v>1825</v>
      </c>
      <c r="W1254" s="11">
        <v>-15.421521</v>
      </c>
      <c r="X1254" s="11">
        <v>-16.253567</v>
      </c>
      <c r="Y1254" s="11">
        <v>0.83204599999999995</v>
      </c>
      <c r="Z1254" s="18">
        <f t="shared" si="29"/>
        <v>5.3953562686845216E-2</v>
      </c>
      <c r="AA1254" s="11">
        <v>5.3953540000000002</v>
      </c>
      <c r="AS1254" s="11" t="s">
        <v>78</v>
      </c>
      <c r="AT1254" s="11">
        <v>1245</v>
      </c>
      <c r="AU1254" s="11">
        <v>1.2641039999999999</v>
      </c>
      <c r="AV1254" s="11">
        <v>-0.27544099999999999</v>
      </c>
      <c r="AW1254" s="11">
        <v>1.539544</v>
      </c>
      <c r="AX1254" s="11" t="s">
        <v>77</v>
      </c>
    </row>
    <row r="1255" spans="21:50" x14ac:dyDescent="0.35">
      <c r="U1255" s="11" t="s">
        <v>76</v>
      </c>
      <c r="V1255" s="11">
        <v>1826</v>
      </c>
      <c r="W1255" s="11">
        <v>13.867461</v>
      </c>
      <c r="X1255" s="11">
        <v>14.219341</v>
      </c>
      <c r="Y1255" s="11">
        <v>0.35188000000000003</v>
      </c>
      <c r="Z1255" s="18">
        <f t="shared" si="29"/>
        <v>2.53745079939291E-2</v>
      </c>
      <c r="AA1255" s="11">
        <v>2.5374509999999999</v>
      </c>
      <c r="AS1255" s="11" t="s">
        <v>83</v>
      </c>
      <c r="AT1255" s="11">
        <v>1246</v>
      </c>
      <c r="AU1255" s="11">
        <v>-1.381529</v>
      </c>
      <c r="AV1255" s="11">
        <v>-2.269495</v>
      </c>
      <c r="AW1255" s="11">
        <v>0.88796600000000003</v>
      </c>
      <c r="AX1255" s="11">
        <v>64.274184000000005</v>
      </c>
    </row>
    <row r="1256" spans="21:50" x14ac:dyDescent="0.35">
      <c r="U1256" s="11" t="s">
        <v>76</v>
      </c>
      <c r="V1256" s="11">
        <v>1827</v>
      </c>
      <c r="W1256" s="11">
        <v>-8.9382760000000001</v>
      </c>
      <c r="X1256" s="11">
        <v>-8.0554380000000005</v>
      </c>
      <c r="Y1256" s="11">
        <v>0.88283699999999998</v>
      </c>
      <c r="Z1256" s="18">
        <f t="shared" si="29"/>
        <v>9.8770389278648368E-2</v>
      </c>
      <c r="AA1256" s="11">
        <v>9.8770439999999997</v>
      </c>
      <c r="AS1256" s="11" t="s">
        <v>76</v>
      </c>
      <c r="AT1256" s="11">
        <v>1247</v>
      </c>
      <c r="AU1256" s="11">
        <v>25.534343</v>
      </c>
      <c r="AV1256" s="11">
        <v>26.781229</v>
      </c>
      <c r="AW1256" s="11">
        <v>1.2468859999999999</v>
      </c>
      <c r="AX1256" s="11">
        <v>4.8831720000000001</v>
      </c>
    </row>
    <row r="1257" spans="21:50" x14ac:dyDescent="0.35">
      <c r="U1257" s="11" t="s">
        <v>76</v>
      </c>
      <c r="V1257" s="11">
        <v>1828</v>
      </c>
      <c r="W1257" s="11">
        <v>-16.02468</v>
      </c>
      <c r="X1257" s="11">
        <v>-18.328344000000001</v>
      </c>
      <c r="Y1257" s="11">
        <v>2.3036639999999999</v>
      </c>
      <c r="Z1257" s="18">
        <f t="shared" si="29"/>
        <v>0.14375725443503395</v>
      </c>
      <c r="AA1257" s="11">
        <v>14.375724999999999</v>
      </c>
      <c r="AS1257" s="11" t="s">
        <v>76</v>
      </c>
      <c r="AT1257" s="11">
        <v>1248</v>
      </c>
      <c r="AU1257" s="11">
        <v>4.1342790000000003</v>
      </c>
      <c r="AV1257" s="11">
        <v>4.3021820000000002</v>
      </c>
      <c r="AW1257" s="11">
        <v>0.167903</v>
      </c>
      <c r="AX1257" s="11">
        <v>4.0612370000000002</v>
      </c>
    </row>
    <row r="1258" spans="21:50" x14ac:dyDescent="0.35">
      <c r="U1258" s="11" t="s">
        <v>76</v>
      </c>
      <c r="V1258" s="11">
        <v>1830</v>
      </c>
      <c r="W1258" s="11">
        <v>25.298259999999999</v>
      </c>
      <c r="X1258" s="11">
        <v>20.975949</v>
      </c>
      <c r="Y1258" s="11">
        <v>4.322311</v>
      </c>
      <c r="Z1258" s="18">
        <f t="shared" si="29"/>
        <v>0.17085408245468267</v>
      </c>
      <c r="AA1258" s="11">
        <v>17.085408000000001</v>
      </c>
      <c r="AS1258" s="11" t="s">
        <v>76</v>
      </c>
      <c r="AT1258" s="11">
        <v>1249</v>
      </c>
      <c r="AU1258" s="11">
        <v>23.924025</v>
      </c>
      <c r="AV1258" s="11">
        <v>26.665196999999999</v>
      </c>
      <c r="AW1258" s="11">
        <v>2.7411720000000002</v>
      </c>
      <c r="AX1258" s="11">
        <v>11.45782</v>
      </c>
    </row>
    <row r="1259" spans="21:50" x14ac:dyDescent="0.35">
      <c r="U1259" s="11" t="s">
        <v>76</v>
      </c>
      <c r="V1259" s="11">
        <v>1832</v>
      </c>
      <c r="W1259" s="11">
        <v>12.291209</v>
      </c>
      <c r="X1259" s="11">
        <v>15.067259999999999</v>
      </c>
      <c r="Y1259" s="11">
        <v>2.7760509999999998</v>
      </c>
      <c r="Z1259" s="18">
        <f t="shared" si="29"/>
        <v>0.22585662647181409</v>
      </c>
      <c r="AA1259" s="11">
        <v>22.585664999999999</v>
      </c>
      <c r="AS1259" s="11" t="s">
        <v>76</v>
      </c>
      <c r="AT1259" s="11">
        <v>1250</v>
      </c>
      <c r="AU1259" s="11">
        <v>-4.4401539999999997</v>
      </c>
      <c r="AV1259" s="11">
        <v>-6.312227</v>
      </c>
      <c r="AW1259" s="11">
        <v>1.8720730000000001</v>
      </c>
      <c r="AX1259" s="11">
        <v>42.162357999999998</v>
      </c>
    </row>
    <row r="1260" spans="21:50" x14ac:dyDescent="0.35">
      <c r="U1260" s="11" t="s">
        <v>76</v>
      </c>
      <c r="V1260" s="11">
        <v>1833</v>
      </c>
      <c r="W1260" s="11">
        <v>9.9490580000000008</v>
      </c>
      <c r="X1260" s="11">
        <v>10.765784999999999</v>
      </c>
      <c r="Y1260" s="11">
        <v>0.81672699999999998</v>
      </c>
      <c r="Z1260" s="18">
        <f t="shared" si="29"/>
        <v>8.2090887398585874E-2</v>
      </c>
      <c r="AA1260" s="11">
        <v>8.2090890000000005</v>
      </c>
      <c r="AS1260" s="11" t="s">
        <v>78</v>
      </c>
      <c r="AT1260" s="11">
        <v>1251</v>
      </c>
      <c r="AU1260" s="11">
        <v>-6.9154739999999997</v>
      </c>
      <c r="AV1260" s="11">
        <v>-11.680680000000001</v>
      </c>
      <c r="AW1260" s="11">
        <v>4.7652060000000001</v>
      </c>
      <c r="AX1260" s="11">
        <v>68.906428000000005</v>
      </c>
    </row>
    <row r="1261" spans="21:50" x14ac:dyDescent="0.35">
      <c r="U1261" s="11" t="s">
        <v>76</v>
      </c>
      <c r="V1261" s="11">
        <v>1835</v>
      </c>
      <c r="W1261" s="11">
        <v>-6.117496</v>
      </c>
      <c r="X1261" s="11">
        <v>-9.2618240000000007</v>
      </c>
      <c r="Y1261" s="11">
        <v>3.1443279999999998</v>
      </c>
      <c r="Z1261" s="18">
        <f t="shared" si="29"/>
        <v>0.51398938389170989</v>
      </c>
      <c r="AA1261" s="11">
        <v>51.398933</v>
      </c>
      <c r="AS1261" s="11" t="s">
        <v>83</v>
      </c>
      <c r="AT1261" s="11">
        <v>1252</v>
      </c>
      <c r="AU1261" s="11">
        <v>-20.842856999999999</v>
      </c>
      <c r="AV1261" s="11">
        <v>-14.662188</v>
      </c>
      <c r="AW1261" s="11">
        <v>6.180669</v>
      </c>
      <c r="AX1261" s="11">
        <v>29.653656000000002</v>
      </c>
    </row>
    <row r="1262" spans="21:50" x14ac:dyDescent="0.35">
      <c r="U1262" s="11" t="s">
        <v>76</v>
      </c>
      <c r="V1262" s="11">
        <v>1836</v>
      </c>
      <c r="W1262" s="11">
        <v>-0.313969</v>
      </c>
      <c r="X1262" s="11">
        <v>1.9011400000000001</v>
      </c>
      <c r="Y1262" s="11">
        <v>2.215109</v>
      </c>
      <c r="Z1262" s="18">
        <f t="shared" si="29"/>
        <v>7.055183792030423</v>
      </c>
      <c r="AA1262" s="11" t="s">
        <v>77</v>
      </c>
      <c r="AS1262" s="11" t="s">
        <v>76</v>
      </c>
      <c r="AT1262" s="11">
        <v>1253</v>
      </c>
      <c r="AU1262" s="11">
        <v>-22.901309999999999</v>
      </c>
      <c r="AV1262" s="11">
        <v>-19.465052</v>
      </c>
      <c r="AW1262" s="11">
        <v>3.436258</v>
      </c>
      <c r="AX1262" s="11">
        <v>15.004635</v>
      </c>
    </row>
    <row r="1263" spans="21:50" x14ac:dyDescent="0.35">
      <c r="U1263" s="11" t="s">
        <v>76</v>
      </c>
      <c r="V1263" s="11">
        <v>1838</v>
      </c>
      <c r="W1263" s="11">
        <v>-18.597579</v>
      </c>
      <c r="X1263" s="11">
        <v>-16.089699</v>
      </c>
      <c r="Y1263" s="11">
        <v>2.5078800000000001</v>
      </c>
      <c r="Z1263" s="18">
        <f t="shared" si="29"/>
        <v>0.13484981028982321</v>
      </c>
      <c r="AA1263" s="11">
        <v>13.484982</v>
      </c>
      <c r="AS1263" s="11" t="s">
        <v>76</v>
      </c>
      <c r="AT1263" s="11">
        <v>1254</v>
      </c>
      <c r="AU1263" s="11">
        <v>-6.844805</v>
      </c>
      <c r="AV1263" s="11">
        <v>-5.7805419999999996</v>
      </c>
      <c r="AW1263" s="11">
        <v>1.0642640000000001</v>
      </c>
      <c r="AX1263" s="11">
        <v>15.548489</v>
      </c>
    </row>
    <row r="1264" spans="21:50" x14ac:dyDescent="0.35">
      <c r="U1264" s="11" t="s">
        <v>76</v>
      </c>
      <c r="V1264" s="11">
        <v>1839</v>
      </c>
      <c r="W1264" s="11">
        <v>3.7416710000000002</v>
      </c>
      <c r="X1264" s="11">
        <v>2.3684620000000001</v>
      </c>
      <c r="Y1264" s="11">
        <v>1.3732089999999999</v>
      </c>
      <c r="Z1264" s="18">
        <f t="shared" si="29"/>
        <v>0.36700420747842338</v>
      </c>
      <c r="AA1264" s="11">
        <v>36.700429999999997</v>
      </c>
      <c r="AS1264" s="11" t="s">
        <v>76</v>
      </c>
      <c r="AT1264" s="11">
        <v>1255</v>
      </c>
      <c r="AU1264" s="11">
        <v>36.828719</v>
      </c>
      <c r="AV1264" s="11">
        <v>34.678770999999998</v>
      </c>
      <c r="AW1264" s="11">
        <v>2.1499480000000002</v>
      </c>
      <c r="AX1264" s="11">
        <v>5.8376939999999999</v>
      </c>
    </row>
    <row r="1265" spans="21:50" x14ac:dyDescent="0.35">
      <c r="U1265" s="11" t="s">
        <v>76</v>
      </c>
      <c r="V1265" s="11">
        <v>1840</v>
      </c>
      <c r="W1265" s="11">
        <v>6.7693700000000003</v>
      </c>
      <c r="X1265" s="11">
        <v>5.4946489999999999</v>
      </c>
      <c r="Y1265" s="11">
        <v>1.274721</v>
      </c>
      <c r="Z1265" s="18">
        <f t="shared" si="29"/>
        <v>0.18830718368179017</v>
      </c>
      <c r="AA1265" s="11">
        <v>18.830721</v>
      </c>
      <c r="AS1265" s="11" t="s">
        <v>76</v>
      </c>
      <c r="AT1265" s="11">
        <v>1256</v>
      </c>
      <c r="AU1265" s="11">
        <v>-15.266681999999999</v>
      </c>
      <c r="AV1265" s="11">
        <v>-14.635465999999999</v>
      </c>
      <c r="AW1265" s="11">
        <v>0.631216</v>
      </c>
      <c r="AX1265" s="11">
        <v>4.1345970000000003</v>
      </c>
    </row>
    <row r="1266" spans="21:50" x14ac:dyDescent="0.35">
      <c r="U1266" s="11" t="s">
        <v>76</v>
      </c>
      <c r="V1266" s="11">
        <v>1843</v>
      </c>
      <c r="W1266" s="11">
        <v>-20.699871000000002</v>
      </c>
      <c r="X1266" s="11">
        <v>-22.309287999999999</v>
      </c>
      <c r="Y1266" s="11">
        <v>1.6094170000000001</v>
      </c>
      <c r="Z1266" s="18">
        <f t="shared" si="29"/>
        <v>7.7750098056166631E-2</v>
      </c>
      <c r="AA1266" s="11">
        <v>7.7750079999999997</v>
      </c>
      <c r="AS1266" s="11" t="s">
        <v>83</v>
      </c>
      <c r="AT1266" s="11">
        <v>1257</v>
      </c>
      <c r="AU1266" s="11">
        <v>5.533995</v>
      </c>
      <c r="AV1266" s="11">
        <v>1.1626099999999999</v>
      </c>
      <c r="AW1266" s="11">
        <v>4.3713850000000001</v>
      </c>
      <c r="AX1266" s="11">
        <v>78.991495</v>
      </c>
    </row>
    <row r="1267" spans="21:50" x14ac:dyDescent="0.35">
      <c r="U1267" s="11" t="s">
        <v>76</v>
      </c>
      <c r="V1267" s="11">
        <v>1844</v>
      </c>
      <c r="W1267" s="11">
        <v>-29.764097</v>
      </c>
      <c r="X1267" s="11">
        <v>-26.709893000000001</v>
      </c>
      <c r="Y1267" s="11">
        <v>3.0542039999999999</v>
      </c>
      <c r="Z1267" s="18">
        <f t="shared" si="29"/>
        <v>0.10261369595724674</v>
      </c>
      <c r="AA1267" s="11">
        <v>10.261371</v>
      </c>
      <c r="AS1267" s="11" t="s">
        <v>76</v>
      </c>
      <c r="AT1267" s="11">
        <v>1258</v>
      </c>
      <c r="AU1267" s="11">
        <v>-8.2108229999999995</v>
      </c>
      <c r="AV1267" s="11">
        <v>-5.2513810000000003</v>
      </c>
      <c r="AW1267" s="11">
        <v>2.9594420000000001</v>
      </c>
      <c r="AX1267" s="11">
        <v>36.043179000000002</v>
      </c>
    </row>
    <row r="1268" spans="21:50" x14ac:dyDescent="0.35">
      <c r="U1268" s="11" t="s">
        <v>76</v>
      </c>
      <c r="V1268" s="11">
        <v>1846</v>
      </c>
      <c r="W1268" s="11">
        <v>-0.59752099999999997</v>
      </c>
      <c r="X1268" s="11">
        <v>3.851016</v>
      </c>
      <c r="Y1268" s="11">
        <v>4.448537</v>
      </c>
      <c r="Z1268" s="18">
        <f t="shared" si="29"/>
        <v>7.4449885443356809</v>
      </c>
      <c r="AA1268" s="11" t="s">
        <v>77</v>
      </c>
      <c r="AS1268" s="11" t="s">
        <v>76</v>
      </c>
      <c r="AT1268" s="11">
        <v>1259</v>
      </c>
      <c r="AU1268" s="11">
        <v>-21.613568999999998</v>
      </c>
      <c r="AV1268" s="11">
        <v>-21.651754</v>
      </c>
      <c r="AW1268" s="11">
        <v>3.8184999999999997E-2</v>
      </c>
      <c r="AX1268" s="11">
        <v>0.17667099999999999</v>
      </c>
    </row>
    <row r="1269" spans="21:50" x14ac:dyDescent="0.35">
      <c r="U1269" s="11" t="s">
        <v>76</v>
      </c>
      <c r="V1269" s="11">
        <v>1847</v>
      </c>
      <c r="W1269" s="11">
        <v>-15.862169</v>
      </c>
      <c r="X1269" s="11">
        <v>-13.917505</v>
      </c>
      <c r="Y1269" s="11">
        <v>1.9446639999999999</v>
      </c>
      <c r="Z1269" s="18">
        <f t="shared" si="29"/>
        <v>0.12259760944420653</v>
      </c>
      <c r="AA1269" s="11">
        <v>12.259758</v>
      </c>
      <c r="AS1269" s="11" t="s">
        <v>76</v>
      </c>
      <c r="AT1269" s="11">
        <v>1260</v>
      </c>
      <c r="AU1269" s="11">
        <v>2.9351699999999998</v>
      </c>
      <c r="AV1269" s="11">
        <v>4.5893129999999998</v>
      </c>
      <c r="AW1269" s="11">
        <v>1.6541429999999999</v>
      </c>
      <c r="AX1269" s="11">
        <v>56.35595</v>
      </c>
    </row>
    <row r="1270" spans="21:50" x14ac:dyDescent="0.35">
      <c r="U1270" s="11" t="s">
        <v>76</v>
      </c>
      <c r="V1270" s="11">
        <v>1848</v>
      </c>
      <c r="W1270" s="11">
        <v>-18.785699999999999</v>
      </c>
      <c r="X1270" s="11">
        <v>-17.270902</v>
      </c>
      <c r="Y1270" s="11">
        <v>1.5147980000000001</v>
      </c>
      <c r="Z1270" s="18">
        <f t="shared" si="29"/>
        <v>8.0635696300909748E-2</v>
      </c>
      <c r="AA1270" s="11">
        <v>8.0635670000000008</v>
      </c>
      <c r="AS1270" s="11" t="s">
        <v>78</v>
      </c>
      <c r="AT1270" s="11">
        <v>1261</v>
      </c>
      <c r="AU1270" s="11">
        <v>12.568462999999999</v>
      </c>
      <c r="AV1270" s="11">
        <v>25.653569999999998</v>
      </c>
      <c r="AW1270" s="11">
        <v>13.085107000000001</v>
      </c>
      <c r="AX1270" s="11" t="s">
        <v>77</v>
      </c>
    </row>
    <row r="1271" spans="21:50" x14ac:dyDescent="0.35">
      <c r="U1271" s="11" t="s">
        <v>76</v>
      </c>
      <c r="V1271" s="11">
        <v>1850</v>
      </c>
      <c r="W1271" s="11">
        <v>-1.2067319999999999</v>
      </c>
      <c r="X1271" s="11">
        <v>-1.248454</v>
      </c>
      <c r="Y1271" s="11">
        <v>4.1721000000000001E-2</v>
      </c>
      <c r="Z1271" s="18">
        <f t="shared" si="29"/>
        <v>3.457354242698462E-2</v>
      </c>
      <c r="AA1271" s="11">
        <v>3.4573700000000001</v>
      </c>
      <c r="AS1271" s="11" t="s">
        <v>76</v>
      </c>
      <c r="AT1271" s="11">
        <v>1262</v>
      </c>
      <c r="AU1271" s="11">
        <v>-17.515461999999999</v>
      </c>
      <c r="AV1271" s="11">
        <v>-15.300433</v>
      </c>
      <c r="AW1271" s="11">
        <v>2.2150289999999999</v>
      </c>
      <c r="AX1271" s="11">
        <v>12.646133000000001</v>
      </c>
    </row>
    <row r="1272" spans="21:50" x14ac:dyDescent="0.35">
      <c r="U1272" s="11" t="s">
        <v>76</v>
      </c>
      <c r="V1272" s="11">
        <v>1851</v>
      </c>
      <c r="W1272" s="11">
        <v>-13.103956</v>
      </c>
      <c r="X1272" s="11">
        <v>-13.108019000000001</v>
      </c>
      <c r="Y1272" s="11">
        <v>4.0629999999999998E-3</v>
      </c>
      <c r="Z1272" s="18">
        <f t="shared" si="29"/>
        <v>3.1005903865977569E-4</v>
      </c>
      <c r="AA1272" s="11">
        <v>3.1005000000000001E-2</v>
      </c>
      <c r="AS1272" s="11" t="s">
        <v>78</v>
      </c>
      <c r="AT1272" s="11">
        <v>1263</v>
      </c>
      <c r="AU1272" s="11">
        <v>-5.8034379999999999</v>
      </c>
      <c r="AV1272" s="11">
        <v>-7.2811630000000003</v>
      </c>
      <c r="AW1272" s="11">
        <v>1.477725</v>
      </c>
      <c r="AX1272" s="11">
        <v>25.462914000000001</v>
      </c>
    </row>
    <row r="1273" spans="21:50" x14ac:dyDescent="0.35">
      <c r="U1273" s="11" t="s">
        <v>76</v>
      </c>
      <c r="V1273" s="11">
        <v>1852</v>
      </c>
      <c r="W1273" s="11">
        <v>36.893872000000002</v>
      </c>
      <c r="X1273" s="11">
        <v>36.741612000000003</v>
      </c>
      <c r="Y1273" s="11">
        <v>0.15226000000000001</v>
      </c>
      <c r="Z1273" s="18">
        <f t="shared" si="29"/>
        <v>4.126972631118794E-3</v>
      </c>
      <c r="AA1273" s="11">
        <v>0.41269600000000001</v>
      </c>
      <c r="AS1273" s="11" t="s">
        <v>76</v>
      </c>
      <c r="AT1273" s="11">
        <v>1264</v>
      </c>
      <c r="AU1273" s="11">
        <v>-13.464435</v>
      </c>
      <c r="AV1273" s="11">
        <v>-10.269983999999999</v>
      </c>
      <c r="AW1273" s="11">
        <v>3.1944509999999999</v>
      </c>
      <c r="AX1273" s="11">
        <v>23.725099</v>
      </c>
    </row>
    <row r="1274" spans="21:50" x14ac:dyDescent="0.35">
      <c r="U1274" s="11" t="s">
        <v>76</v>
      </c>
      <c r="V1274" s="11">
        <v>1853</v>
      </c>
      <c r="W1274" s="11">
        <v>-18.022458</v>
      </c>
      <c r="X1274" s="11">
        <v>-18.390066000000001</v>
      </c>
      <c r="Y1274" s="11">
        <v>0.36760799999999999</v>
      </c>
      <c r="Z1274" s="18">
        <f t="shared" si="29"/>
        <v>2.0397217738002217E-2</v>
      </c>
      <c r="AA1274" s="11">
        <v>2.039723</v>
      </c>
      <c r="AS1274" s="11" t="s">
        <v>76</v>
      </c>
      <c r="AT1274" s="11">
        <v>1265</v>
      </c>
      <c r="AU1274" s="11">
        <v>-10.955279000000001</v>
      </c>
      <c r="AV1274" s="11">
        <v>-12.037209000000001</v>
      </c>
      <c r="AW1274" s="11">
        <v>1.0819300000000001</v>
      </c>
      <c r="AX1274" s="11">
        <v>9.8758780000000002</v>
      </c>
    </row>
    <row r="1275" spans="21:50" x14ac:dyDescent="0.35">
      <c r="U1275" s="11" t="s">
        <v>76</v>
      </c>
      <c r="V1275" s="11">
        <v>1856</v>
      </c>
      <c r="W1275" s="11">
        <v>9.0836249999999996</v>
      </c>
      <c r="X1275" s="11">
        <v>8.5282730000000004</v>
      </c>
      <c r="Y1275" s="11">
        <v>0.55535199999999996</v>
      </c>
      <c r="Z1275" s="18">
        <f t="shared" si="29"/>
        <v>6.1137706587403154E-2</v>
      </c>
      <c r="AA1275" s="11">
        <v>6.1137750000000004</v>
      </c>
      <c r="AS1275" s="11" t="s">
        <v>76</v>
      </c>
      <c r="AT1275" s="11">
        <v>1266</v>
      </c>
      <c r="AU1275" s="11">
        <v>-0.46665899999999999</v>
      </c>
      <c r="AV1275" s="11">
        <v>-2.0856629999999998</v>
      </c>
      <c r="AW1275" s="11">
        <v>1.6190040000000001</v>
      </c>
      <c r="AX1275" s="11" t="s">
        <v>77</v>
      </c>
    </row>
    <row r="1276" spans="21:50" x14ac:dyDescent="0.35">
      <c r="U1276" s="11" t="s">
        <v>76</v>
      </c>
      <c r="V1276" s="11">
        <v>1858</v>
      </c>
      <c r="W1276" s="11">
        <v>-17.451079</v>
      </c>
      <c r="X1276" s="11">
        <v>-14.384790000000001</v>
      </c>
      <c r="Y1276" s="11">
        <v>3.0662889999999998</v>
      </c>
      <c r="Z1276" s="18">
        <f t="shared" si="29"/>
        <v>0.17570770265838576</v>
      </c>
      <c r="AA1276" s="11">
        <v>17.570768000000001</v>
      </c>
      <c r="AS1276" s="11" t="s">
        <v>83</v>
      </c>
      <c r="AT1276" s="11">
        <v>1267</v>
      </c>
      <c r="AU1276" s="11">
        <v>-12.162307</v>
      </c>
      <c r="AV1276" s="11">
        <v>-2.6109789999999999</v>
      </c>
      <c r="AW1276" s="11">
        <v>9.5513279999999998</v>
      </c>
      <c r="AX1276" s="11">
        <v>78.532210000000006</v>
      </c>
    </row>
    <row r="1277" spans="21:50" x14ac:dyDescent="0.35">
      <c r="U1277" s="11" t="s">
        <v>76</v>
      </c>
      <c r="V1277" s="11">
        <v>1859</v>
      </c>
      <c r="W1277" s="11">
        <v>6.9422839999999999</v>
      </c>
      <c r="X1277" s="11">
        <v>7.4708300000000003</v>
      </c>
      <c r="Y1277" s="11">
        <v>0.52854699999999999</v>
      </c>
      <c r="Z1277" s="18">
        <f t="shared" si="29"/>
        <v>7.6134453733094173E-2</v>
      </c>
      <c r="AA1277" s="11">
        <v>7.6134389999999996</v>
      </c>
      <c r="AS1277" s="11" t="s">
        <v>76</v>
      </c>
      <c r="AT1277" s="11">
        <v>1268</v>
      </c>
      <c r="AU1277" s="11">
        <v>-1.1241000000000001</v>
      </c>
      <c r="AV1277" s="11">
        <v>-1.1779900000000001</v>
      </c>
      <c r="AW1277" s="11">
        <v>5.389E-2</v>
      </c>
      <c r="AX1277" s="11">
        <v>4.7940379999999996</v>
      </c>
    </row>
    <row r="1278" spans="21:50" x14ac:dyDescent="0.35">
      <c r="U1278" s="11" t="s">
        <v>76</v>
      </c>
      <c r="V1278" s="11">
        <v>1860</v>
      </c>
      <c r="W1278" s="11">
        <v>-7.8921939999999999</v>
      </c>
      <c r="X1278" s="11">
        <v>-3.7858269999999998</v>
      </c>
      <c r="Y1278" s="11">
        <v>4.1063669999999997</v>
      </c>
      <c r="Z1278" s="18">
        <f t="shared" si="29"/>
        <v>0.52030740754725491</v>
      </c>
      <c r="AA1278" s="11">
        <v>52.030743999999999</v>
      </c>
      <c r="AS1278" s="11" t="s">
        <v>83</v>
      </c>
      <c r="AT1278" s="11">
        <v>1269</v>
      </c>
      <c r="AU1278" s="11">
        <v>-9.4414339999999992</v>
      </c>
      <c r="AV1278" s="11">
        <v>-10.831224000000001</v>
      </c>
      <c r="AW1278" s="11">
        <v>1.3897900000000001</v>
      </c>
      <c r="AX1278" s="11">
        <v>14.720114000000001</v>
      </c>
    </row>
    <row r="1279" spans="21:50" x14ac:dyDescent="0.35">
      <c r="U1279" s="11" t="s">
        <v>76</v>
      </c>
      <c r="V1279" s="11">
        <v>1862</v>
      </c>
      <c r="W1279" s="11">
        <v>-1.610547</v>
      </c>
      <c r="X1279" s="11">
        <v>-4.4426819999999996</v>
      </c>
      <c r="Y1279" s="11">
        <v>2.8321350000000001</v>
      </c>
      <c r="Z1279" s="18">
        <f t="shared" si="29"/>
        <v>1.7584926115164601</v>
      </c>
      <c r="AA1279" s="11" t="s">
        <v>77</v>
      </c>
      <c r="AS1279" s="11" t="s">
        <v>76</v>
      </c>
      <c r="AT1279" s="11">
        <v>1270</v>
      </c>
      <c r="AU1279" s="11">
        <v>5.4542479999999998</v>
      </c>
      <c r="AV1279" s="11">
        <v>5.9579079999999998</v>
      </c>
      <c r="AW1279" s="11">
        <v>0.50366</v>
      </c>
      <c r="AX1279" s="11">
        <v>9.2342720000000007</v>
      </c>
    </row>
    <row r="1280" spans="21:50" x14ac:dyDescent="0.35">
      <c r="U1280" s="11" t="s">
        <v>76</v>
      </c>
      <c r="V1280" s="11">
        <v>1863</v>
      </c>
      <c r="W1280" s="11">
        <v>14.585025</v>
      </c>
      <c r="X1280" s="11">
        <v>11.420980999999999</v>
      </c>
      <c r="Y1280" s="11">
        <v>3.1640440000000001</v>
      </c>
      <c r="Z1280" s="18">
        <f t="shared" si="29"/>
        <v>0.21693785235198432</v>
      </c>
      <c r="AA1280" s="11">
        <v>21.693785999999999</v>
      </c>
      <c r="AS1280" s="11" t="s">
        <v>78</v>
      </c>
      <c r="AT1280" s="11">
        <v>1271</v>
      </c>
      <c r="AU1280" s="11">
        <v>-0.41512900000000003</v>
      </c>
      <c r="AV1280" s="11">
        <v>-1.1903079999999999</v>
      </c>
      <c r="AW1280" s="11">
        <v>0.77517899999999995</v>
      </c>
      <c r="AX1280" s="11" t="s">
        <v>77</v>
      </c>
    </row>
    <row r="1281" spans="21:50" x14ac:dyDescent="0.35">
      <c r="U1281" s="11" t="s">
        <v>76</v>
      </c>
      <c r="V1281" s="11">
        <v>1865</v>
      </c>
      <c r="W1281" s="11">
        <v>1.128395</v>
      </c>
      <c r="X1281" s="11">
        <v>-1.892755</v>
      </c>
      <c r="Y1281" s="11">
        <v>3.02115</v>
      </c>
      <c r="Z1281" s="18">
        <f t="shared" si="29"/>
        <v>2.6773869079533319</v>
      </c>
      <c r="AA1281" s="11" t="s">
        <v>77</v>
      </c>
      <c r="AS1281" s="11" t="s">
        <v>76</v>
      </c>
      <c r="AT1281" s="11">
        <v>1272</v>
      </c>
      <c r="AU1281" s="11">
        <v>18.773036999999999</v>
      </c>
      <c r="AV1281" s="11">
        <v>22.523933</v>
      </c>
      <c r="AW1281" s="11">
        <v>3.750896</v>
      </c>
      <c r="AX1281" s="11">
        <v>19.980231</v>
      </c>
    </row>
    <row r="1282" spans="21:50" x14ac:dyDescent="0.35">
      <c r="U1282" s="11" t="s">
        <v>76</v>
      </c>
      <c r="V1282" s="11">
        <v>1866</v>
      </c>
      <c r="W1282" s="11">
        <v>22.361521</v>
      </c>
      <c r="X1282" s="11">
        <v>21.924994000000002</v>
      </c>
      <c r="Y1282" s="11">
        <v>0.436527</v>
      </c>
      <c r="Z1282" s="18">
        <f t="shared" si="29"/>
        <v>1.952134651305696E-2</v>
      </c>
      <c r="AA1282" s="11">
        <v>1.952135</v>
      </c>
      <c r="AS1282" s="11" t="s">
        <v>76</v>
      </c>
      <c r="AT1282" s="11">
        <v>1273</v>
      </c>
      <c r="AU1282" s="11">
        <v>-23.918742000000002</v>
      </c>
      <c r="AV1282" s="11">
        <v>-22.440844999999999</v>
      </c>
      <c r="AW1282" s="11">
        <v>1.477897</v>
      </c>
      <c r="AX1282" s="11">
        <v>6.1788249999999998</v>
      </c>
    </row>
    <row r="1283" spans="21:50" x14ac:dyDescent="0.35">
      <c r="U1283" s="11" t="s">
        <v>76</v>
      </c>
      <c r="V1283" s="11">
        <v>1868</v>
      </c>
      <c r="W1283" s="11">
        <v>-11.334228</v>
      </c>
      <c r="X1283" s="11">
        <v>-17.041083</v>
      </c>
      <c r="Y1283" s="11">
        <v>5.706855</v>
      </c>
      <c r="Z1283" s="18">
        <f t="shared" si="29"/>
        <v>0.50350628203350067</v>
      </c>
      <c r="AA1283" s="11">
        <v>50.350628999999998</v>
      </c>
      <c r="AS1283" s="11" t="s">
        <v>76</v>
      </c>
      <c r="AT1283" s="11">
        <v>1274</v>
      </c>
      <c r="AU1283" s="11">
        <v>-11.256475999999999</v>
      </c>
      <c r="AV1283" s="11">
        <v>-10.493836999999999</v>
      </c>
      <c r="AW1283" s="11">
        <v>0.76263899999999996</v>
      </c>
      <c r="AX1283" s="11">
        <v>6.7751159999999997</v>
      </c>
    </row>
    <row r="1284" spans="21:50" x14ac:dyDescent="0.35">
      <c r="U1284" s="11" t="s">
        <v>76</v>
      </c>
      <c r="V1284" s="11">
        <v>1869</v>
      </c>
      <c r="W1284" s="11">
        <v>38.623854999999999</v>
      </c>
      <c r="X1284" s="11">
        <v>35.813583999999999</v>
      </c>
      <c r="Y1284" s="11">
        <v>2.8102710000000002</v>
      </c>
      <c r="Z1284" s="18">
        <f t="shared" si="29"/>
        <v>7.2759982140570903E-2</v>
      </c>
      <c r="AA1284" s="11">
        <v>7.2759989999999997</v>
      </c>
      <c r="AS1284" s="11" t="s">
        <v>76</v>
      </c>
      <c r="AT1284" s="11">
        <v>1275</v>
      </c>
      <c r="AU1284" s="11">
        <v>-11.426055</v>
      </c>
      <c r="AV1284" s="11">
        <v>-9.7716410000000007</v>
      </c>
      <c r="AW1284" s="11">
        <v>1.6544140000000001</v>
      </c>
      <c r="AX1284" s="11">
        <v>14.479312</v>
      </c>
    </row>
    <row r="1285" spans="21:50" x14ac:dyDescent="0.35">
      <c r="U1285" s="11" t="s">
        <v>76</v>
      </c>
      <c r="V1285" s="11">
        <v>1870</v>
      </c>
      <c r="W1285" s="11">
        <v>-7.3033489999999999</v>
      </c>
      <c r="X1285" s="11">
        <v>-5.2800060000000002</v>
      </c>
      <c r="Y1285" s="11">
        <v>2.023342</v>
      </c>
      <c r="Z1285" s="18">
        <f t="shared" si="29"/>
        <v>0.27704303874838787</v>
      </c>
      <c r="AA1285" s="11">
        <v>27.704307</v>
      </c>
      <c r="AS1285" s="11" t="s">
        <v>76</v>
      </c>
      <c r="AT1285" s="11">
        <v>1276</v>
      </c>
      <c r="AU1285" s="11">
        <v>-10.197459</v>
      </c>
      <c r="AV1285" s="11">
        <v>-10.5313</v>
      </c>
      <c r="AW1285" s="11">
        <v>0.333841</v>
      </c>
      <c r="AX1285" s="11">
        <v>3.2737620000000001</v>
      </c>
    </row>
    <row r="1286" spans="21:50" x14ac:dyDescent="0.35">
      <c r="U1286" s="11" t="s">
        <v>76</v>
      </c>
      <c r="V1286" s="11">
        <v>1871</v>
      </c>
      <c r="W1286" s="11">
        <v>13.445914999999999</v>
      </c>
      <c r="X1286" s="11">
        <v>15.626013</v>
      </c>
      <c r="Y1286" s="11">
        <v>2.1800980000000001</v>
      </c>
      <c r="Z1286" s="18">
        <f t="shared" si="29"/>
        <v>0.16213831487109656</v>
      </c>
      <c r="AA1286" s="11">
        <v>16.213833000000001</v>
      </c>
      <c r="AS1286" s="11" t="s">
        <v>83</v>
      </c>
      <c r="AT1286" s="11">
        <v>1277</v>
      </c>
      <c r="AU1286" s="11">
        <v>24.561672000000002</v>
      </c>
      <c r="AV1286" s="11">
        <v>20.485726</v>
      </c>
      <c r="AW1286" s="11">
        <v>4.0759460000000001</v>
      </c>
      <c r="AX1286" s="11">
        <v>16.594740999999999</v>
      </c>
    </row>
    <row r="1287" spans="21:50" x14ac:dyDescent="0.35">
      <c r="U1287" s="11" t="s">
        <v>76</v>
      </c>
      <c r="V1287" s="11">
        <v>1875</v>
      </c>
      <c r="W1287" s="11">
        <v>29.803644999999999</v>
      </c>
      <c r="X1287" s="11">
        <v>28.191884000000002</v>
      </c>
      <c r="Y1287" s="11">
        <v>1.611761</v>
      </c>
      <c r="Z1287" s="18">
        <f t="shared" si="29"/>
        <v>5.4079324861103402E-2</v>
      </c>
      <c r="AA1287" s="11">
        <v>5.407934</v>
      </c>
      <c r="AS1287" s="11" t="s">
        <v>78</v>
      </c>
      <c r="AT1287" s="11">
        <v>1278</v>
      </c>
      <c r="AU1287" s="11">
        <v>-1.717492</v>
      </c>
      <c r="AV1287" s="11">
        <v>-4.1575379999999997</v>
      </c>
      <c r="AW1287" s="11">
        <v>2.4400460000000002</v>
      </c>
      <c r="AX1287" s="11" t="s">
        <v>77</v>
      </c>
    </row>
    <row r="1288" spans="21:50" x14ac:dyDescent="0.35">
      <c r="U1288" s="11" t="s">
        <v>76</v>
      </c>
      <c r="V1288" s="11">
        <v>1876</v>
      </c>
      <c r="W1288" s="11">
        <v>-4.0344199999999999</v>
      </c>
      <c r="X1288" s="11">
        <v>0.25317099999999998</v>
      </c>
      <c r="Y1288" s="11">
        <v>4.2875909999999999</v>
      </c>
      <c r="Z1288" s="18">
        <f t="shared" si="29"/>
        <v>1.0627527624788693</v>
      </c>
      <c r="AA1288" s="11" t="s">
        <v>77</v>
      </c>
      <c r="AS1288" s="11" t="s">
        <v>76</v>
      </c>
      <c r="AT1288" s="11">
        <v>1279</v>
      </c>
      <c r="AU1288" s="11">
        <v>0.86477099999999996</v>
      </c>
      <c r="AV1288" s="11">
        <v>-0.52192899999999998</v>
      </c>
      <c r="AW1288" s="11">
        <v>1.3867</v>
      </c>
      <c r="AX1288" s="11" t="s">
        <v>77</v>
      </c>
    </row>
    <row r="1289" spans="21:50" x14ac:dyDescent="0.35">
      <c r="U1289" s="11" t="s">
        <v>76</v>
      </c>
      <c r="V1289" s="11">
        <v>1877</v>
      </c>
      <c r="W1289" s="11">
        <v>-5.9216579999999999</v>
      </c>
      <c r="X1289" s="11">
        <v>-5.2939400000000001</v>
      </c>
      <c r="Y1289" s="11">
        <v>0.627718</v>
      </c>
      <c r="Z1289" s="18">
        <f t="shared" ref="Z1289:Z1352" si="30">ABS(Y1289/W1289)</f>
        <v>0.1060037577313651</v>
      </c>
      <c r="AA1289" s="11">
        <v>10.600368</v>
      </c>
      <c r="AS1289" s="11" t="s">
        <v>76</v>
      </c>
      <c r="AT1289" s="11">
        <v>1280</v>
      </c>
      <c r="AU1289" s="11">
        <v>5.2878400000000001</v>
      </c>
      <c r="AV1289" s="11">
        <v>6.5588050000000004</v>
      </c>
      <c r="AW1289" s="11">
        <v>1.270964</v>
      </c>
      <c r="AX1289" s="11">
        <v>24.035602000000001</v>
      </c>
    </row>
    <row r="1290" spans="21:50" x14ac:dyDescent="0.35">
      <c r="U1290" s="11" t="s">
        <v>76</v>
      </c>
      <c r="V1290" s="11">
        <v>1879</v>
      </c>
      <c r="W1290" s="11">
        <v>-11.538916</v>
      </c>
      <c r="X1290" s="11">
        <v>-12.076608</v>
      </c>
      <c r="Y1290" s="11">
        <v>0.53769199999999995</v>
      </c>
      <c r="Z1290" s="18">
        <f t="shared" si="30"/>
        <v>4.6598137988005106E-2</v>
      </c>
      <c r="AA1290" s="11">
        <v>4.6598170000000003</v>
      </c>
      <c r="AS1290" s="11" t="s">
        <v>78</v>
      </c>
      <c r="AT1290" s="11">
        <v>1281</v>
      </c>
      <c r="AU1290" s="11">
        <v>6.0765690000000001</v>
      </c>
      <c r="AV1290" s="11">
        <v>9.4052469999999992</v>
      </c>
      <c r="AW1290" s="11">
        <v>3.3286790000000002</v>
      </c>
      <c r="AX1290" s="11">
        <v>54.778920999999997</v>
      </c>
    </row>
    <row r="1291" spans="21:50" x14ac:dyDescent="0.35">
      <c r="U1291" s="11" t="s">
        <v>76</v>
      </c>
      <c r="V1291" s="11">
        <v>1880</v>
      </c>
      <c r="W1291" s="11">
        <v>-25.467860000000002</v>
      </c>
      <c r="X1291" s="11">
        <v>-24.116133000000001</v>
      </c>
      <c r="Y1291" s="11">
        <v>1.3517269999999999</v>
      </c>
      <c r="Z1291" s="18">
        <f t="shared" si="30"/>
        <v>5.3075798280656478E-2</v>
      </c>
      <c r="AA1291" s="11">
        <v>5.3075789999999996</v>
      </c>
      <c r="AS1291" s="11" t="s">
        <v>83</v>
      </c>
      <c r="AT1291" s="11">
        <v>1282</v>
      </c>
      <c r="AU1291" s="11">
        <v>-11.412687999999999</v>
      </c>
      <c r="AV1291" s="11">
        <v>-10.700932</v>
      </c>
      <c r="AW1291" s="11">
        <v>0.71175600000000006</v>
      </c>
      <c r="AX1291" s="11">
        <v>6.2365360000000001</v>
      </c>
    </row>
    <row r="1292" spans="21:50" x14ac:dyDescent="0.35">
      <c r="U1292" s="11" t="s">
        <v>76</v>
      </c>
      <c r="V1292" s="11">
        <v>1881</v>
      </c>
      <c r="W1292" s="11">
        <v>12.769204999999999</v>
      </c>
      <c r="X1292" s="11">
        <v>13.858677</v>
      </c>
      <c r="Y1292" s="11">
        <v>1.089472</v>
      </c>
      <c r="Z1292" s="18">
        <f t="shared" si="30"/>
        <v>8.5320268568011878E-2</v>
      </c>
      <c r="AA1292" s="11">
        <v>8.5320239999999998</v>
      </c>
      <c r="AS1292" s="11" t="s">
        <v>76</v>
      </c>
      <c r="AT1292" s="11">
        <v>1283</v>
      </c>
      <c r="AU1292" s="11">
        <v>-15.281950999999999</v>
      </c>
      <c r="AV1292" s="11">
        <v>-13.599117</v>
      </c>
      <c r="AW1292" s="11">
        <v>1.6828339999999999</v>
      </c>
      <c r="AX1292" s="11">
        <v>11.011908999999999</v>
      </c>
    </row>
    <row r="1293" spans="21:50" x14ac:dyDescent="0.35">
      <c r="U1293" s="11" t="s">
        <v>76</v>
      </c>
      <c r="V1293" s="11">
        <v>1883</v>
      </c>
      <c r="W1293" s="11">
        <v>-12.737233</v>
      </c>
      <c r="X1293" s="11">
        <v>-11.635161999999999</v>
      </c>
      <c r="Y1293" s="11">
        <v>1.102071</v>
      </c>
      <c r="Z1293" s="18">
        <f t="shared" si="30"/>
        <v>8.6523580121365448E-2</v>
      </c>
      <c r="AA1293" s="11">
        <v>8.6523559999999993</v>
      </c>
      <c r="AS1293" s="11" t="s">
        <v>76</v>
      </c>
      <c r="AT1293" s="11">
        <v>1284</v>
      </c>
      <c r="AU1293" s="11">
        <v>-17.514285000000001</v>
      </c>
      <c r="AV1293" s="11">
        <v>-16.340736</v>
      </c>
      <c r="AW1293" s="11">
        <v>1.173549</v>
      </c>
      <c r="AX1293" s="11">
        <v>6.7005239999999997</v>
      </c>
    </row>
    <row r="1294" spans="21:50" x14ac:dyDescent="0.35">
      <c r="U1294" s="11" t="s">
        <v>76</v>
      </c>
      <c r="V1294" s="11">
        <v>1884</v>
      </c>
      <c r="W1294" s="11">
        <v>22.004512999999999</v>
      </c>
      <c r="X1294" s="11">
        <v>20.446622000000001</v>
      </c>
      <c r="Y1294" s="11">
        <v>1.5578909999999999</v>
      </c>
      <c r="Z1294" s="18">
        <f t="shared" si="30"/>
        <v>7.0798703884062328E-2</v>
      </c>
      <c r="AA1294" s="11">
        <v>7.0798699999999997</v>
      </c>
      <c r="AS1294" s="11" t="s">
        <v>76</v>
      </c>
      <c r="AT1294" s="11">
        <v>1285</v>
      </c>
      <c r="AU1294" s="11">
        <v>2.2345410000000001</v>
      </c>
      <c r="AV1294" s="11">
        <v>3.901732</v>
      </c>
      <c r="AW1294" s="11">
        <v>1.6671899999999999</v>
      </c>
      <c r="AX1294" s="11">
        <v>74.609954000000002</v>
      </c>
    </row>
    <row r="1295" spans="21:50" x14ac:dyDescent="0.35">
      <c r="U1295" s="11" t="s">
        <v>76</v>
      </c>
      <c r="V1295" s="11">
        <v>1888</v>
      </c>
      <c r="W1295" s="11">
        <v>-13.168409</v>
      </c>
      <c r="X1295" s="11">
        <v>-11.514398</v>
      </c>
      <c r="Y1295" s="11">
        <v>1.6540109999999999</v>
      </c>
      <c r="Z1295" s="18">
        <f t="shared" si="30"/>
        <v>0.12560446747970844</v>
      </c>
      <c r="AA1295" s="11">
        <v>12.560447</v>
      </c>
      <c r="AS1295" s="11" t="s">
        <v>78</v>
      </c>
      <c r="AT1295" s="11">
        <v>1286</v>
      </c>
      <c r="AU1295" s="11">
        <v>-21.253205000000001</v>
      </c>
      <c r="AV1295" s="11">
        <v>-20.077914</v>
      </c>
      <c r="AW1295" s="11">
        <v>1.1752910000000001</v>
      </c>
      <c r="AX1295" s="11">
        <v>5.5299490000000002</v>
      </c>
    </row>
    <row r="1296" spans="21:50" x14ac:dyDescent="0.35">
      <c r="U1296" s="11" t="s">
        <v>76</v>
      </c>
      <c r="V1296" s="11">
        <v>1889</v>
      </c>
      <c r="W1296" s="11">
        <v>33.104588999999997</v>
      </c>
      <c r="X1296" s="11">
        <v>32.072975</v>
      </c>
      <c r="Y1296" s="11">
        <v>1.031614</v>
      </c>
      <c r="Z1296" s="18">
        <f t="shared" si="30"/>
        <v>3.1162265751131971E-2</v>
      </c>
      <c r="AA1296" s="11">
        <v>3.1162269999999999</v>
      </c>
      <c r="AS1296" s="11" t="s">
        <v>76</v>
      </c>
      <c r="AT1296" s="11">
        <v>1287</v>
      </c>
      <c r="AU1296" s="11">
        <v>27.826832</v>
      </c>
      <c r="AV1296" s="11">
        <v>25.604959000000001</v>
      </c>
      <c r="AW1296" s="11">
        <v>2.221873</v>
      </c>
      <c r="AX1296" s="11">
        <v>7.9846440000000003</v>
      </c>
    </row>
    <row r="1297" spans="21:50" x14ac:dyDescent="0.35">
      <c r="U1297" s="11" t="s">
        <v>76</v>
      </c>
      <c r="V1297" s="11">
        <v>1890</v>
      </c>
      <c r="W1297" s="11">
        <v>-11.116978</v>
      </c>
      <c r="X1297" s="11">
        <v>-10.573798</v>
      </c>
      <c r="Y1297" s="11">
        <v>0.54318</v>
      </c>
      <c r="Z1297" s="18">
        <f t="shared" si="30"/>
        <v>4.8860400731205914E-2</v>
      </c>
      <c r="AA1297" s="11">
        <v>4.8860440000000001</v>
      </c>
      <c r="AS1297" s="11" t="s">
        <v>76</v>
      </c>
      <c r="AT1297" s="11">
        <v>1288</v>
      </c>
      <c r="AU1297" s="11">
        <v>-9.7835540000000005</v>
      </c>
      <c r="AV1297" s="11">
        <v>-10.104869000000001</v>
      </c>
      <c r="AW1297" s="11">
        <v>0.32131500000000002</v>
      </c>
      <c r="AX1297" s="11">
        <v>3.2842340000000001</v>
      </c>
    </row>
    <row r="1298" spans="21:50" x14ac:dyDescent="0.35">
      <c r="U1298" s="11" t="s">
        <v>76</v>
      </c>
      <c r="V1298" s="11">
        <v>1891</v>
      </c>
      <c r="W1298" s="11">
        <v>26.588000999999998</v>
      </c>
      <c r="X1298" s="11">
        <v>22.894677000000001</v>
      </c>
      <c r="Y1298" s="11">
        <v>3.6933240000000001</v>
      </c>
      <c r="Z1298" s="18">
        <f t="shared" si="30"/>
        <v>0.13890942760232333</v>
      </c>
      <c r="AA1298" s="11">
        <v>13.890942000000001</v>
      </c>
      <c r="AS1298" s="11" t="s">
        <v>76</v>
      </c>
      <c r="AT1298" s="11">
        <v>1289</v>
      </c>
      <c r="AU1298" s="11">
        <v>-6.0442039999999997</v>
      </c>
      <c r="AV1298" s="11">
        <v>-2.6034639999999998</v>
      </c>
      <c r="AW1298" s="11">
        <v>3.4407399999999999</v>
      </c>
      <c r="AX1298" s="11">
        <v>56.926270000000002</v>
      </c>
    </row>
    <row r="1299" spans="21:50" x14ac:dyDescent="0.35">
      <c r="U1299" s="11" t="s">
        <v>76</v>
      </c>
      <c r="V1299" s="11">
        <v>1892</v>
      </c>
      <c r="W1299" s="11">
        <v>-11.648057</v>
      </c>
      <c r="X1299" s="11">
        <v>-10.496062</v>
      </c>
      <c r="Y1299" s="11">
        <v>1.1519950000000001</v>
      </c>
      <c r="Z1299" s="18">
        <f t="shared" si="30"/>
        <v>9.8900185670451321E-2</v>
      </c>
      <c r="AA1299" s="11">
        <v>9.8900140000000007</v>
      </c>
      <c r="AS1299" s="11" t="s">
        <v>76</v>
      </c>
      <c r="AT1299" s="11">
        <v>1290</v>
      </c>
      <c r="AU1299" s="11">
        <v>-14.383488</v>
      </c>
      <c r="AV1299" s="11">
        <v>-16.426278</v>
      </c>
      <c r="AW1299" s="11">
        <v>2.0427900000000001</v>
      </c>
      <c r="AX1299" s="11">
        <v>14.202325</v>
      </c>
    </row>
    <row r="1300" spans="21:50" x14ac:dyDescent="0.35">
      <c r="U1300" s="11" t="s">
        <v>76</v>
      </c>
      <c r="V1300" s="11">
        <v>1893</v>
      </c>
      <c r="W1300" s="11">
        <v>-1.2165220000000001</v>
      </c>
      <c r="X1300" s="11">
        <v>-4.1996450000000003</v>
      </c>
      <c r="Y1300" s="11">
        <v>2.9831219999999998</v>
      </c>
      <c r="Z1300" s="18">
        <f t="shared" si="30"/>
        <v>2.452172669298212</v>
      </c>
      <c r="AA1300" s="11" t="s">
        <v>77</v>
      </c>
      <c r="AS1300" s="11" t="s">
        <v>83</v>
      </c>
      <c r="AT1300" s="11">
        <v>1291</v>
      </c>
      <c r="AU1300" s="11">
        <v>-12.760534</v>
      </c>
      <c r="AV1300" s="11">
        <v>-12.097322</v>
      </c>
      <c r="AW1300" s="11">
        <v>0.66321200000000002</v>
      </c>
      <c r="AX1300" s="11">
        <v>5.197368</v>
      </c>
    </row>
    <row r="1301" spans="21:50" x14ac:dyDescent="0.35">
      <c r="U1301" s="11" t="s">
        <v>76</v>
      </c>
      <c r="V1301" s="11">
        <v>1894</v>
      </c>
      <c r="W1301" s="11">
        <v>7.925338</v>
      </c>
      <c r="X1301" s="11">
        <v>10.24663</v>
      </c>
      <c r="Y1301" s="11">
        <v>2.3212920000000001</v>
      </c>
      <c r="Z1301" s="18">
        <f t="shared" si="30"/>
        <v>0.29289501596020262</v>
      </c>
      <c r="AA1301" s="11">
        <v>29.289494999999999</v>
      </c>
      <c r="AS1301" s="11" t="s">
        <v>76</v>
      </c>
      <c r="AT1301" s="11">
        <v>1292</v>
      </c>
      <c r="AU1301" s="11">
        <v>-12.730677999999999</v>
      </c>
      <c r="AV1301" s="11">
        <v>-10.491847999999999</v>
      </c>
      <c r="AW1301" s="11">
        <v>2.2388300000000001</v>
      </c>
      <c r="AX1301" s="11">
        <v>17.586099999999998</v>
      </c>
    </row>
    <row r="1302" spans="21:50" x14ac:dyDescent="0.35">
      <c r="U1302" s="11" t="s">
        <v>76</v>
      </c>
      <c r="V1302" s="11">
        <v>1897</v>
      </c>
      <c r="W1302" s="11">
        <v>12.529078</v>
      </c>
      <c r="X1302" s="11">
        <v>12.174602999999999</v>
      </c>
      <c r="Y1302" s="11">
        <v>0.35447499999999998</v>
      </c>
      <c r="Z1302" s="18">
        <f t="shared" si="30"/>
        <v>2.8292185586201953E-2</v>
      </c>
      <c r="AA1302" s="11">
        <v>2.829218</v>
      </c>
      <c r="AS1302" s="11" t="s">
        <v>76</v>
      </c>
      <c r="AT1302" s="11">
        <v>1293</v>
      </c>
      <c r="AU1302" s="11">
        <v>-16.119572999999999</v>
      </c>
      <c r="AV1302" s="11">
        <v>-17.913321</v>
      </c>
      <c r="AW1302" s="11">
        <v>1.7937479999999999</v>
      </c>
      <c r="AX1302" s="11">
        <v>11.127762000000001</v>
      </c>
    </row>
    <row r="1303" spans="21:50" x14ac:dyDescent="0.35">
      <c r="U1303" s="11" t="s">
        <v>76</v>
      </c>
      <c r="V1303" s="11">
        <v>1899</v>
      </c>
      <c r="W1303" s="11">
        <v>10.543494000000001</v>
      </c>
      <c r="X1303" s="11">
        <v>10.660997</v>
      </c>
      <c r="Y1303" s="11">
        <v>0.117503</v>
      </c>
      <c r="Z1303" s="18">
        <f t="shared" si="30"/>
        <v>1.1144597796517927E-2</v>
      </c>
      <c r="AA1303" s="11">
        <v>1.1144590000000001</v>
      </c>
      <c r="AS1303" s="11" t="s">
        <v>76</v>
      </c>
      <c r="AT1303" s="11">
        <v>1294</v>
      </c>
      <c r="AU1303" s="11">
        <v>1.5019929999999999</v>
      </c>
      <c r="AV1303" s="11">
        <v>4.5287439999999997</v>
      </c>
      <c r="AW1303" s="11">
        <v>3.026751</v>
      </c>
      <c r="AX1303" s="11" t="s">
        <v>77</v>
      </c>
    </row>
    <row r="1304" spans="21:50" x14ac:dyDescent="0.35">
      <c r="U1304" s="11" t="s">
        <v>76</v>
      </c>
      <c r="V1304" s="11">
        <v>1901</v>
      </c>
      <c r="W1304" s="11">
        <v>-7.4220249999999997</v>
      </c>
      <c r="X1304" s="11">
        <v>-7.736815</v>
      </c>
      <c r="Y1304" s="11">
        <v>0.31479000000000001</v>
      </c>
      <c r="Z1304" s="18">
        <f t="shared" si="30"/>
        <v>4.2412953338206223E-2</v>
      </c>
      <c r="AA1304" s="11">
        <v>4.2412960000000002</v>
      </c>
      <c r="AS1304" s="11" t="s">
        <v>78</v>
      </c>
      <c r="AT1304" s="11">
        <v>1295</v>
      </c>
      <c r="AU1304" s="11">
        <v>7.3212299999999999</v>
      </c>
      <c r="AV1304" s="11">
        <v>15.563060999999999</v>
      </c>
      <c r="AW1304" s="11">
        <v>8.2418309999999995</v>
      </c>
      <c r="AX1304" s="11" t="s">
        <v>77</v>
      </c>
    </row>
    <row r="1305" spans="21:50" x14ac:dyDescent="0.35">
      <c r="U1305" s="11" t="s">
        <v>76</v>
      </c>
      <c r="V1305" s="11">
        <v>1902</v>
      </c>
      <c r="W1305" s="11">
        <v>-11.398172000000001</v>
      </c>
      <c r="X1305" s="11">
        <v>-15.696529999999999</v>
      </c>
      <c r="Y1305" s="11">
        <v>4.2983580000000003</v>
      </c>
      <c r="Z1305" s="18">
        <f t="shared" si="30"/>
        <v>0.37710941719426588</v>
      </c>
      <c r="AA1305" s="11">
        <v>37.710942000000003</v>
      </c>
      <c r="AS1305" s="11" t="s">
        <v>76</v>
      </c>
      <c r="AT1305" s="11">
        <v>1296</v>
      </c>
      <c r="AU1305" s="11">
        <v>5.9529779999999999</v>
      </c>
      <c r="AV1305" s="11">
        <v>6.3325760000000004</v>
      </c>
      <c r="AW1305" s="11">
        <v>0.37959799999999999</v>
      </c>
      <c r="AX1305" s="11">
        <v>6.3766040000000004</v>
      </c>
    </row>
    <row r="1306" spans="21:50" x14ac:dyDescent="0.35">
      <c r="U1306" s="11" t="s">
        <v>76</v>
      </c>
      <c r="V1306" s="11">
        <v>1903</v>
      </c>
      <c r="W1306" s="11">
        <v>19.796137000000002</v>
      </c>
      <c r="X1306" s="11">
        <v>20.195805</v>
      </c>
      <c r="Y1306" s="11">
        <v>0.39966800000000002</v>
      </c>
      <c r="Z1306" s="18">
        <f t="shared" si="30"/>
        <v>2.0189191456898889E-2</v>
      </c>
      <c r="AA1306" s="11">
        <v>2.0189180000000002</v>
      </c>
      <c r="AS1306" s="11" t="s">
        <v>83</v>
      </c>
      <c r="AT1306" s="11">
        <v>1297</v>
      </c>
      <c r="AU1306" s="11">
        <v>-2.4130769999999999</v>
      </c>
      <c r="AV1306" s="11">
        <v>-2.9792079999999999</v>
      </c>
      <c r="AW1306" s="11">
        <v>0.56613100000000005</v>
      </c>
      <c r="AX1306" s="11">
        <v>23.460954000000001</v>
      </c>
    </row>
    <row r="1307" spans="21:50" x14ac:dyDescent="0.35">
      <c r="U1307" s="11" t="s">
        <v>76</v>
      </c>
      <c r="V1307" s="11">
        <v>1904</v>
      </c>
      <c r="W1307" s="11">
        <v>6.5978659999999998</v>
      </c>
      <c r="X1307" s="11">
        <v>1.6258319999999999</v>
      </c>
      <c r="Y1307" s="11">
        <v>4.9720339999999998</v>
      </c>
      <c r="Z1307" s="18">
        <f t="shared" si="30"/>
        <v>0.75358214307474569</v>
      </c>
      <c r="AA1307" s="11">
        <v>75.358214000000004</v>
      </c>
      <c r="AS1307" s="11" t="s">
        <v>76</v>
      </c>
      <c r="AT1307" s="11">
        <v>1298</v>
      </c>
      <c r="AU1307" s="11">
        <v>12.558573000000001</v>
      </c>
      <c r="AV1307" s="11">
        <v>13.578967</v>
      </c>
      <c r="AW1307" s="11">
        <v>1.020394</v>
      </c>
      <c r="AX1307" s="11">
        <v>8.1250800000000005</v>
      </c>
    </row>
    <row r="1308" spans="21:50" x14ac:dyDescent="0.35">
      <c r="U1308" s="11" t="s">
        <v>76</v>
      </c>
      <c r="V1308" s="11">
        <v>1905</v>
      </c>
      <c r="W1308" s="11">
        <v>16.271135000000001</v>
      </c>
      <c r="X1308" s="11">
        <v>12.421777000000001</v>
      </c>
      <c r="Y1308" s="11">
        <v>3.8493580000000001</v>
      </c>
      <c r="Z1308" s="18">
        <f t="shared" si="30"/>
        <v>0.23657587500810484</v>
      </c>
      <c r="AA1308" s="11">
        <v>23.657585000000001</v>
      </c>
      <c r="AS1308" s="11" t="s">
        <v>78</v>
      </c>
      <c r="AT1308" s="11">
        <v>1299</v>
      </c>
      <c r="AU1308" s="11">
        <v>13.196581</v>
      </c>
      <c r="AV1308" s="11">
        <v>9.4802510000000009</v>
      </c>
      <c r="AW1308" s="11">
        <v>3.7163300000000001</v>
      </c>
      <c r="AX1308" s="11">
        <v>28.161311000000001</v>
      </c>
    </row>
    <row r="1309" spans="21:50" x14ac:dyDescent="0.35">
      <c r="U1309" s="11" t="s">
        <v>76</v>
      </c>
      <c r="V1309" s="11">
        <v>1908</v>
      </c>
      <c r="W1309" s="11">
        <v>17.814699000000001</v>
      </c>
      <c r="X1309" s="11">
        <v>15.525942000000001</v>
      </c>
      <c r="Y1309" s="11">
        <v>2.2887569999999999</v>
      </c>
      <c r="Z1309" s="18">
        <f t="shared" si="30"/>
        <v>0.12847576038191832</v>
      </c>
      <c r="AA1309" s="11">
        <v>12.847578</v>
      </c>
      <c r="AS1309" s="11" t="s">
        <v>76</v>
      </c>
      <c r="AT1309" s="11">
        <v>1300</v>
      </c>
      <c r="AU1309" s="11">
        <v>1.4040509999999999</v>
      </c>
      <c r="AV1309" s="11">
        <v>0.78354199999999996</v>
      </c>
      <c r="AW1309" s="11">
        <v>0.62051000000000001</v>
      </c>
      <c r="AX1309" s="11">
        <v>44.194214000000002</v>
      </c>
    </row>
    <row r="1310" spans="21:50" x14ac:dyDescent="0.35">
      <c r="U1310" s="11" t="s">
        <v>76</v>
      </c>
      <c r="V1310" s="11">
        <v>1909</v>
      </c>
      <c r="W1310" s="11">
        <v>14.180707</v>
      </c>
      <c r="X1310" s="11">
        <v>16.111011999999999</v>
      </c>
      <c r="Y1310" s="11">
        <v>1.9303049999999999</v>
      </c>
      <c r="Z1310" s="18">
        <f t="shared" si="30"/>
        <v>0.13612191550111005</v>
      </c>
      <c r="AA1310" s="11">
        <v>13.612195</v>
      </c>
      <c r="AS1310" s="11" t="s">
        <v>83</v>
      </c>
      <c r="AT1310" s="11">
        <v>1301</v>
      </c>
      <c r="AU1310" s="11">
        <v>17.988032</v>
      </c>
      <c r="AV1310" s="11">
        <v>12.618999000000001</v>
      </c>
      <c r="AW1310" s="11">
        <v>5.3690329999999999</v>
      </c>
      <c r="AX1310" s="11">
        <v>29.847809000000002</v>
      </c>
    </row>
    <row r="1311" spans="21:50" x14ac:dyDescent="0.35">
      <c r="U1311" s="11" t="s">
        <v>76</v>
      </c>
      <c r="V1311" s="11">
        <v>1910</v>
      </c>
      <c r="W1311" s="11">
        <v>-1.998302</v>
      </c>
      <c r="X1311" s="11">
        <v>-0.980522</v>
      </c>
      <c r="Y1311" s="11">
        <v>1.0177799999999999</v>
      </c>
      <c r="Z1311" s="18">
        <f t="shared" si="30"/>
        <v>0.50932241473010575</v>
      </c>
      <c r="AA1311" s="11">
        <v>50.932236000000003</v>
      </c>
      <c r="AS1311" s="11" t="s">
        <v>76</v>
      </c>
      <c r="AT1311" s="11">
        <v>1302</v>
      </c>
      <c r="AU1311" s="11">
        <v>-13.003596999999999</v>
      </c>
      <c r="AV1311" s="11">
        <v>-14.954197000000001</v>
      </c>
      <c r="AW1311" s="11">
        <v>1.9505999999999999</v>
      </c>
      <c r="AX1311" s="11">
        <v>15.000468</v>
      </c>
    </row>
    <row r="1312" spans="21:50" x14ac:dyDescent="0.35">
      <c r="U1312" s="11" t="s">
        <v>76</v>
      </c>
      <c r="V1312" s="11">
        <v>1911</v>
      </c>
      <c r="W1312" s="11">
        <v>5.3193820000000001</v>
      </c>
      <c r="X1312" s="11">
        <v>5.6261960000000002</v>
      </c>
      <c r="Y1312" s="11">
        <v>0.30681399999999998</v>
      </c>
      <c r="Z1312" s="18">
        <f t="shared" si="30"/>
        <v>5.7678504758635493E-2</v>
      </c>
      <c r="AA1312" s="11">
        <v>5.7678510000000003</v>
      </c>
      <c r="AS1312" s="11" t="s">
        <v>76</v>
      </c>
      <c r="AT1312" s="11">
        <v>1303</v>
      </c>
      <c r="AU1312" s="11">
        <v>-26.108346000000001</v>
      </c>
      <c r="AV1312" s="11">
        <v>-24.105986000000001</v>
      </c>
      <c r="AW1312" s="11">
        <v>2.0023599999999999</v>
      </c>
      <c r="AX1312" s="11">
        <v>7.6694259999999996</v>
      </c>
    </row>
    <row r="1313" spans="21:50" x14ac:dyDescent="0.35">
      <c r="U1313" s="11" t="s">
        <v>76</v>
      </c>
      <c r="V1313" s="11">
        <v>1912</v>
      </c>
      <c r="W1313" s="11">
        <v>-4.2248289999999997</v>
      </c>
      <c r="X1313" s="11">
        <v>-6.395918</v>
      </c>
      <c r="Y1313" s="11">
        <v>2.1710889999999998</v>
      </c>
      <c r="Z1313" s="18">
        <f t="shared" si="30"/>
        <v>0.51388801771621995</v>
      </c>
      <c r="AA1313" s="11">
        <v>51.388803000000003</v>
      </c>
      <c r="AS1313" s="11" t="s">
        <v>76</v>
      </c>
      <c r="AT1313" s="11">
        <v>1304</v>
      </c>
      <c r="AU1313" s="11">
        <v>3.8293520000000001</v>
      </c>
      <c r="AV1313" s="11">
        <v>6.5806430000000002</v>
      </c>
      <c r="AW1313" s="11">
        <v>2.7512910000000002</v>
      </c>
      <c r="AX1313" s="11">
        <v>71.847432999999995</v>
      </c>
    </row>
    <row r="1314" spans="21:50" x14ac:dyDescent="0.35">
      <c r="U1314" s="11" t="s">
        <v>76</v>
      </c>
      <c r="V1314" s="11">
        <v>1913</v>
      </c>
      <c r="W1314" s="11">
        <v>-3.76505</v>
      </c>
      <c r="X1314" s="11">
        <v>-3.553512</v>
      </c>
      <c r="Y1314" s="11">
        <v>0.211538</v>
      </c>
      <c r="Z1314" s="18">
        <f t="shared" si="30"/>
        <v>5.6184645622236094E-2</v>
      </c>
      <c r="AA1314" s="11">
        <v>5.6184599999999998</v>
      </c>
      <c r="AS1314" s="11" t="s">
        <v>76</v>
      </c>
      <c r="AT1314" s="11">
        <v>1305</v>
      </c>
      <c r="AU1314" s="11">
        <v>16.984902000000002</v>
      </c>
      <c r="AV1314" s="11">
        <v>14.343073</v>
      </c>
      <c r="AW1314" s="11">
        <v>2.641829</v>
      </c>
      <c r="AX1314" s="11">
        <v>15.553982</v>
      </c>
    </row>
    <row r="1315" spans="21:50" x14ac:dyDescent="0.35">
      <c r="U1315" s="11" t="s">
        <v>76</v>
      </c>
      <c r="V1315" s="11">
        <v>1917</v>
      </c>
      <c r="W1315" s="11">
        <v>-2.6907809999999999</v>
      </c>
      <c r="X1315" s="11">
        <v>-5.969487</v>
      </c>
      <c r="Y1315" s="11">
        <v>3.2787060000000001</v>
      </c>
      <c r="Z1315" s="18">
        <f t="shared" si="30"/>
        <v>1.2184960425987845</v>
      </c>
      <c r="AA1315" s="11" t="s">
        <v>77</v>
      </c>
      <c r="AS1315" s="11" t="s">
        <v>83</v>
      </c>
      <c r="AT1315" s="11">
        <v>1306</v>
      </c>
      <c r="AU1315" s="11">
        <v>-9.2469610000000007</v>
      </c>
      <c r="AV1315" s="11">
        <v>-5.9638159999999996</v>
      </c>
      <c r="AW1315" s="11">
        <v>3.2831459999999999</v>
      </c>
      <c r="AX1315" s="11">
        <v>35.505132000000003</v>
      </c>
    </row>
    <row r="1316" spans="21:50" x14ac:dyDescent="0.35">
      <c r="U1316" s="11" t="s">
        <v>76</v>
      </c>
      <c r="V1316" s="11">
        <v>1918</v>
      </c>
      <c r="W1316" s="11">
        <v>49.875287</v>
      </c>
      <c r="X1316" s="11">
        <v>45.454475000000002</v>
      </c>
      <c r="Y1316" s="11">
        <v>4.4208119999999997</v>
      </c>
      <c r="Z1316" s="18">
        <f t="shared" si="30"/>
        <v>8.8637324533089895E-2</v>
      </c>
      <c r="AA1316" s="11">
        <v>8.8637329999999999</v>
      </c>
      <c r="AS1316" s="11" t="s">
        <v>78</v>
      </c>
      <c r="AT1316" s="11">
        <v>1307</v>
      </c>
      <c r="AU1316" s="11">
        <v>-8.6030270000000009</v>
      </c>
      <c r="AV1316" s="11">
        <v>-7.7111919999999996</v>
      </c>
      <c r="AW1316" s="11">
        <v>0.89183500000000004</v>
      </c>
      <c r="AX1316" s="11">
        <v>10.366529999999999</v>
      </c>
    </row>
    <row r="1317" spans="21:50" x14ac:dyDescent="0.35">
      <c r="U1317" s="11" t="s">
        <v>76</v>
      </c>
      <c r="V1317" s="11">
        <v>1920</v>
      </c>
      <c r="W1317" s="11">
        <v>-1.575221</v>
      </c>
      <c r="X1317" s="11">
        <v>2.8776290000000002</v>
      </c>
      <c r="Y1317" s="11">
        <v>4.4528499999999998</v>
      </c>
      <c r="Z1317" s="18">
        <f t="shared" si="30"/>
        <v>2.8268096984486619</v>
      </c>
      <c r="AA1317" s="11" t="s">
        <v>77</v>
      </c>
      <c r="AS1317" s="11" t="s">
        <v>76</v>
      </c>
      <c r="AT1317" s="11">
        <v>1308</v>
      </c>
      <c r="AU1317" s="11">
        <v>24.702645</v>
      </c>
      <c r="AV1317" s="11">
        <v>20.137917000000002</v>
      </c>
      <c r="AW1317" s="11">
        <v>4.5647279999999997</v>
      </c>
      <c r="AX1317" s="11">
        <v>18.4787</v>
      </c>
    </row>
    <row r="1318" spans="21:50" x14ac:dyDescent="0.35">
      <c r="U1318" s="11" t="s">
        <v>76</v>
      </c>
      <c r="V1318" s="11">
        <v>1921</v>
      </c>
      <c r="W1318" s="11">
        <v>-9.2085439999999998</v>
      </c>
      <c r="X1318" s="11">
        <v>-7.7642629999999997</v>
      </c>
      <c r="Y1318" s="11">
        <v>1.44428</v>
      </c>
      <c r="Z1318" s="18">
        <f t="shared" si="30"/>
        <v>0.15684129868956481</v>
      </c>
      <c r="AA1318" s="11">
        <v>15.684134</v>
      </c>
      <c r="AS1318" s="11" t="s">
        <v>76</v>
      </c>
      <c r="AT1318" s="11">
        <v>1309</v>
      </c>
      <c r="AU1318" s="11">
        <v>-13.668151999999999</v>
      </c>
      <c r="AV1318" s="11">
        <v>-14.742562</v>
      </c>
      <c r="AW1318" s="11">
        <v>1.0744100000000001</v>
      </c>
      <c r="AX1318" s="11">
        <v>7.8606829999999999</v>
      </c>
    </row>
    <row r="1319" spans="21:50" x14ac:dyDescent="0.35">
      <c r="U1319" s="11" t="s">
        <v>76</v>
      </c>
      <c r="V1319" s="11">
        <v>1924</v>
      </c>
      <c r="W1319" s="11">
        <v>13.834104</v>
      </c>
      <c r="X1319" s="11">
        <v>15.912564</v>
      </c>
      <c r="Y1319" s="11">
        <v>2.0784600000000002</v>
      </c>
      <c r="Z1319" s="18">
        <f t="shared" si="30"/>
        <v>0.15024175038730375</v>
      </c>
      <c r="AA1319" s="11">
        <v>15.024172999999999</v>
      </c>
      <c r="AS1319" s="11" t="s">
        <v>76</v>
      </c>
      <c r="AT1319" s="11">
        <v>1310</v>
      </c>
      <c r="AU1319" s="11">
        <v>-8.1100510000000003</v>
      </c>
      <c r="AV1319" s="11">
        <v>-6.1247319999999998</v>
      </c>
      <c r="AW1319" s="11">
        <v>1.9853190000000001</v>
      </c>
      <c r="AX1319" s="11">
        <v>24.479737</v>
      </c>
    </row>
    <row r="1320" spans="21:50" x14ac:dyDescent="0.35">
      <c r="U1320" s="11" t="s">
        <v>76</v>
      </c>
      <c r="V1320" s="11">
        <v>1925</v>
      </c>
      <c r="W1320" s="11">
        <v>-4.1211900000000004</v>
      </c>
      <c r="X1320" s="11">
        <v>-6.5289960000000002</v>
      </c>
      <c r="Y1320" s="11">
        <v>2.4078059999999999</v>
      </c>
      <c r="Z1320" s="18">
        <f t="shared" si="30"/>
        <v>0.58425018016640817</v>
      </c>
      <c r="AA1320" s="11">
        <v>58.42503</v>
      </c>
      <c r="AS1320" s="11" t="s">
        <v>76</v>
      </c>
      <c r="AT1320" s="11">
        <v>1311</v>
      </c>
      <c r="AU1320" s="11">
        <v>-9.9336769999999994</v>
      </c>
      <c r="AV1320" s="11">
        <v>-6.8424060000000004</v>
      </c>
      <c r="AW1320" s="11">
        <v>3.0912700000000002</v>
      </c>
      <c r="AX1320" s="11">
        <v>31.119092999999999</v>
      </c>
    </row>
    <row r="1321" spans="21:50" x14ac:dyDescent="0.35">
      <c r="U1321" s="11" t="s">
        <v>76</v>
      </c>
      <c r="V1321" s="11">
        <v>1926</v>
      </c>
      <c r="W1321" s="11">
        <v>-5.4489390000000002</v>
      </c>
      <c r="X1321" s="11">
        <v>-11.657826999999999</v>
      </c>
      <c r="Y1321" s="11">
        <v>6.208888</v>
      </c>
      <c r="Z1321" s="18">
        <f t="shared" si="30"/>
        <v>1.1394673348334419</v>
      </c>
      <c r="AA1321" s="11" t="s">
        <v>77</v>
      </c>
      <c r="AS1321" s="11" t="s">
        <v>83</v>
      </c>
      <c r="AT1321" s="11">
        <v>1312</v>
      </c>
      <c r="AU1321" s="11">
        <v>-26.416118999999998</v>
      </c>
      <c r="AV1321" s="11">
        <v>-28.046402</v>
      </c>
      <c r="AW1321" s="11">
        <v>1.6302829999999999</v>
      </c>
      <c r="AX1321" s="11">
        <v>6.1715460000000002</v>
      </c>
    </row>
    <row r="1322" spans="21:50" x14ac:dyDescent="0.35">
      <c r="U1322" s="11" t="s">
        <v>76</v>
      </c>
      <c r="V1322" s="11">
        <v>1927</v>
      </c>
      <c r="W1322" s="11">
        <v>41.262534000000002</v>
      </c>
      <c r="X1322" s="11">
        <v>39.618960000000001</v>
      </c>
      <c r="Y1322" s="11">
        <v>1.6435740000000001</v>
      </c>
      <c r="Z1322" s="18">
        <f t="shared" si="30"/>
        <v>3.9832115012616527E-2</v>
      </c>
      <c r="AA1322" s="11">
        <v>3.983212</v>
      </c>
      <c r="AS1322" s="11" t="s">
        <v>78</v>
      </c>
      <c r="AT1322" s="11">
        <v>1313</v>
      </c>
      <c r="AU1322" s="11">
        <v>-20.393013</v>
      </c>
      <c r="AV1322" s="11">
        <v>-16.430204</v>
      </c>
      <c r="AW1322" s="11">
        <v>3.962809</v>
      </c>
      <c r="AX1322" s="11">
        <v>19.432192000000001</v>
      </c>
    </row>
    <row r="1323" spans="21:50" x14ac:dyDescent="0.35">
      <c r="U1323" s="11" t="s">
        <v>76</v>
      </c>
      <c r="V1323" s="11">
        <v>1928</v>
      </c>
      <c r="W1323" s="11">
        <v>-22.621590999999999</v>
      </c>
      <c r="X1323" s="11">
        <v>-20.992235000000001</v>
      </c>
      <c r="Y1323" s="11">
        <v>1.629356</v>
      </c>
      <c r="Z1323" s="18">
        <f t="shared" si="30"/>
        <v>7.2026587343038781E-2</v>
      </c>
      <c r="AA1323" s="11">
        <v>7.202661</v>
      </c>
      <c r="AS1323" s="11" t="s">
        <v>76</v>
      </c>
      <c r="AT1323" s="11">
        <v>1314</v>
      </c>
      <c r="AU1323" s="11">
        <v>-18.083649999999999</v>
      </c>
      <c r="AV1323" s="11">
        <v>-15.195702000000001</v>
      </c>
      <c r="AW1323" s="11">
        <v>2.8879480000000002</v>
      </c>
      <c r="AX1323" s="11">
        <v>15.969942</v>
      </c>
    </row>
    <row r="1324" spans="21:50" x14ac:dyDescent="0.35">
      <c r="U1324" s="11" t="s">
        <v>76</v>
      </c>
      <c r="V1324" s="11">
        <v>1929</v>
      </c>
      <c r="W1324" s="11">
        <v>-14.98338</v>
      </c>
      <c r="X1324" s="11">
        <v>-12.537020999999999</v>
      </c>
      <c r="Y1324" s="11">
        <v>2.4463590000000002</v>
      </c>
      <c r="Z1324" s="18">
        <f t="shared" si="30"/>
        <v>0.1632715048273487</v>
      </c>
      <c r="AA1324" s="11">
        <v>16.327148999999999</v>
      </c>
      <c r="AS1324" s="11" t="s">
        <v>76</v>
      </c>
      <c r="AT1324" s="11">
        <v>1315</v>
      </c>
      <c r="AU1324" s="11">
        <v>-19.656798999999999</v>
      </c>
      <c r="AV1324" s="11">
        <v>-20.17662</v>
      </c>
      <c r="AW1324" s="11">
        <v>0.51982099999999998</v>
      </c>
      <c r="AX1324" s="11">
        <v>2.6444830000000001</v>
      </c>
    </row>
    <row r="1325" spans="21:50" x14ac:dyDescent="0.35">
      <c r="U1325" s="11" t="s">
        <v>76</v>
      </c>
      <c r="V1325" s="11">
        <v>1931</v>
      </c>
      <c r="W1325" s="11">
        <v>-17.142714000000002</v>
      </c>
      <c r="X1325" s="11">
        <v>-15.399642999999999</v>
      </c>
      <c r="Y1325" s="11">
        <v>1.743071</v>
      </c>
      <c r="Z1325" s="18">
        <f t="shared" si="30"/>
        <v>0.10167999069458895</v>
      </c>
      <c r="AA1325" s="11">
        <v>10.167996</v>
      </c>
      <c r="AS1325" s="11" t="s">
        <v>83</v>
      </c>
      <c r="AT1325" s="11">
        <v>1316</v>
      </c>
      <c r="AU1325" s="11">
        <v>-4.8622519999999998</v>
      </c>
      <c r="AV1325" s="11">
        <v>-6.7162800000000002</v>
      </c>
      <c r="AW1325" s="11">
        <v>1.8540289999999999</v>
      </c>
      <c r="AX1325" s="11">
        <v>38.131076</v>
      </c>
    </row>
    <row r="1326" spans="21:50" x14ac:dyDescent="0.35">
      <c r="U1326" s="11" t="s">
        <v>76</v>
      </c>
      <c r="V1326" s="11">
        <v>1933</v>
      </c>
      <c r="W1326" s="11">
        <v>40.645640999999998</v>
      </c>
      <c r="X1326" s="11">
        <v>36.644871000000002</v>
      </c>
      <c r="Y1326" s="11">
        <v>4.0007700000000002</v>
      </c>
      <c r="Z1326" s="18">
        <f t="shared" si="30"/>
        <v>9.8430481143107096E-2</v>
      </c>
      <c r="AA1326" s="11">
        <v>9.8430490000000006</v>
      </c>
      <c r="AS1326" s="11" t="s">
        <v>76</v>
      </c>
      <c r="AT1326" s="11">
        <v>1317</v>
      </c>
      <c r="AU1326" s="11">
        <v>15.739401000000001</v>
      </c>
      <c r="AV1326" s="11">
        <v>15.906480999999999</v>
      </c>
      <c r="AW1326" s="11">
        <v>0.16708000000000001</v>
      </c>
      <c r="AX1326" s="11">
        <v>1.061539</v>
      </c>
    </row>
    <row r="1327" spans="21:50" x14ac:dyDescent="0.35">
      <c r="U1327" s="11" t="s">
        <v>76</v>
      </c>
      <c r="V1327" s="11">
        <v>1934</v>
      </c>
      <c r="W1327" s="11">
        <v>14.750671000000001</v>
      </c>
      <c r="X1327" s="11">
        <v>8.1224539999999994</v>
      </c>
      <c r="Y1327" s="11">
        <v>6.6282170000000002</v>
      </c>
      <c r="Z1327" s="18">
        <f t="shared" si="30"/>
        <v>0.44935020244163809</v>
      </c>
      <c r="AA1327" s="11">
        <v>44.935018999999997</v>
      </c>
      <c r="AS1327" s="11" t="s">
        <v>78</v>
      </c>
      <c r="AT1327" s="11">
        <v>1318</v>
      </c>
      <c r="AU1327" s="11">
        <v>7.7318800000000003</v>
      </c>
      <c r="AV1327" s="11">
        <v>12.470556</v>
      </c>
      <c r="AW1327" s="11">
        <v>4.7386759999999999</v>
      </c>
      <c r="AX1327" s="11">
        <v>61.287505000000003</v>
      </c>
    </row>
    <row r="1328" spans="21:50" x14ac:dyDescent="0.35">
      <c r="U1328" s="11" t="s">
        <v>76</v>
      </c>
      <c r="V1328" s="11">
        <v>1936</v>
      </c>
      <c r="W1328" s="11">
        <v>-18.346171999999999</v>
      </c>
      <c r="X1328" s="11">
        <v>-17.180503000000002</v>
      </c>
      <c r="Y1328" s="11">
        <v>1.1656690000000001</v>
      </c>
      <c r="Z1328" s="18">
        <f t="shared" si="30"/>
        <v>6.3537450755394645E-2</v>
      </c>
      <c r="AA1328" s="11">
        <v>6.3537439999999998</v>
      </c>
      <c r="AS1328" s="11" t="s">
        <v>76</v>
      </c>
      <c r="AT1328" s="11">
        <v>1319</v>
      </c>
      <c r="AU1328" s="11">
        <v>-3.7535249999999998</v>
      </c>
      <c r="AV1328" s="11">
        <v>-6.7869409999999997</v>
      </c>
      <c r="AW1328" s="11">
        <v>3.0334159999999999</v>
      </c>
      <c r="AX1328" s="11">
        <v>80.815145000000001</v>
      </c>
    </row>
    <row r="1329" spans="21:50" x14ac:dyDescent="0.35">
      <c r="U1329" s="11" t="s">
        <v>76</v>
      </c>
      <c r="V1329" s="11">
        <v>1938</v>
      </c>
      <c r="W1329" s="11">
        <v>6.69665</v>
      </c>
      <c r="X1329" s="11">
        <v>6.9769540000000001</v>
      </c>
      <c r="Y1329" s="11">
        <v>0.280304</v>
      </c>
      <c r="Z1329" s="18">
        <f t="shared" si="30"/>
        <v>4.185734658373963E-2</v>
      </c>
      <c r="AA1329" s="11">
        <v>4.1857379999999997</v>
      </c>
      <c r="AS1329" s="11" t="s">
        <v>76</v>
      </c>
      <c r="AT1329" s="11">
        <v>1320</v>
      </c>
      <c r="AU1329" s="11">
        <v>-18.013950999999999</v>
      </c>
      <c r="AV1329" s="11">
        <v>-14.875521000000001</v>
      </c>
      <c r="AW1329" s="11">
        <v>3.1384300000000001</v>
      </c>
      <c r="AX1329" s="11">
        <v>17.422218000000001</v>
      </c>
    </row>
    <row r="1330" spans="21:50" x14ac:dyDescent="0.35">
      <c r="U1330" s="11" t="s">
        <v>76</v>
      </c>
      <c r="V1330" s="11">
        <v>1939</v>
      </c>
      <c r="W1330" s="11">
        <v>-11.492127</v>
      </c>
      <c r="X1330" s="11">
        <v>-7.7713929999999998</v>
      </c>
      <c r="Y1330" s="11">
        <v>3.7207340000000002</v>
      </c>
      <c r="Z1330" s="18">
        <f t="shared" si="30"/>
        <v>0.32376373842718587</v>
      </c>
      <c r="AA1330" s="11">
        <v>32.376370999999999</v>
      </c>
      <c r="AS1330" s="11" t="s">
        <v>76</v>
      </c>
      <c r="AT1330" s="11">
        <v>1321</v>
      </c>
      <c r="AU1330" s="11">
        <v>-5.0065949999999999</v>
      </c>
      <c r="AV1330" s="11">
        <v>-3.3380390000000002</v>
      </c>
      <c r="AW1330" s="11">
        <v>1.6685559999999999</v>
      </c>
      <c r="AX1330" s="11">
        <v>33.327157999999997</v>
      </c>
    </row>
    <row r="1331" spans="21:50" x14ac:dyDescent="0.35">
      <c r="U1331" s="11" t="s">
        <v>76</v>
      </c>
      <c r="V1331" s="11">
        <v>1940</v>
      </c>
      <c r="W1331" s="11">
        <v>1.6738</v>
      </c>
      <c r="X1331" s="11">
        <v>2.0745420000000001</v>
      </c>
      <c r="Y1331" s="11">
        <v>0.40074100000000001</v>
      </c>
      <c r="Z1331" s="18">
        <f t="shared" si="30"/>
        <v>0.23941988290118296</v>
      </c>
      <c r="AA1331" s="11">
        <v>23.942011000000001</v>
      </c>
      <c r="AS1331" s="11" t="s">
        <v>83</v>
      </c>
      <c r="AT1331" s="11">
        <v>1322</v>
      </c>
      <c r="AU1331" s="11">
        <v>6.5329009999999998</v>
      </c>
      <c r="AV1331" s="11">
        <v>3.9840239999999998</v>
      </c>
      <c r="AW1331" s="11">
        <v>2.5488770000000001</v>
      </c>
      <c r="AX1331" s="11">
        <v>39.016001000000003</v>
      </c>
    </row>
    <row r="1332" spans="21:50" x14ac:dyDescent="0.35">
      <c r="U1332" s="11" t="s">
        <v>76</v>
      </c>
      <c r="V1332" s="11">
        <v>1942</v>
      </c>
      <c r="W1332" s="11">
        <v>4.3818239999999999</v>
      </c>
      <c r="X1332" s="11">
        <v>2.6489410000000002</v>
      </c>
      <c r="Y1332" s="11">
        <v>1.732883</v>
      </c>
      <c r="Z1332" s="18">
        <f t="shared" si="30"/>
        <v>0.39547069896006776</v>
      </c>
      <c r="AA1332" s="11">
        <v>39.547069</v>
      </c>
      <c r="AS1332" s="11" t="s">
        <v>76</v>
      </c>
      <c r="AT1332" s="11">
        <v>1323</v>
      </c>
      <c r="AU1332" s="11">
        <v>-8.7702849999999994</v>
      </c>
      <c r="AV1332" s="11">
        <v>-7.8171840000000001</v>
      </c>
      <c r="AW1332" s="11">
        <v>0.95310099999999998</v>
      </c>
      <c r="AX1332" s="11">
        <v>10.867391</v>
      </c>
    </row>
    <row r="1333" spans="21:50" x14ac:dyDescent="0.35">
      <c r="U1333" s="11" t="s">
        <v>76</v>
      </c>
      <c r="V1333" s="11">
        <v>1944</v>
      </c>
      <c r="W1333" s="11">
        <v>8.7176799999999997</v>
      </c>
      <c r="X1333" s="11">
        <v>8.3348490000000002</v>
      </c>
      <c r="Y1333" s="11">
        <v>0.38283099999999998</v>
      </c>
      <c r="Z1333" s="18">
        <f t="shared" si="30"/>
        <v>4.3914321241431208E-2</v>
      </c>
      <c r="AA1333" s="11">
        <v>4.3914270000000002</v>
      </c>
      <c r="AS1333" s="11" t="s">
        <v>76</v>
      </c>
      <c r="AT1333" s="11">
        <v>1324</v>
      </c>
      <c r="AU1333" s="11">
        <v>-5.1396930000000003</v>
      </c>
      <c r="AV1333" s="11">
        <v>-4.0788140000000004</v>
      </c>
      <c r="AW1333" s="11">
        <v>1.0608789999999999</v>
      </c>
      <c r="AX1333" s="11">
        <v>20.640896999999999</v>
      </c>
    </row>
    <row r="1334" spans="21:50" x14ac:dyDescent="0.35">
      <c r="U1334" s="11" t="s">
        <v>76</v>
      </c>
      <c r="V1334" s="11">
        <v>1945</v>
      </c>
      <c r="W1334" s="11">
        <v>5.8811070000000001</v>
      </c>
      <c r="X1334" s="11">
        <v>4.1820170000000001</v>
      </c>
      <c r="Y1334" s="11">
        <v>1.6990909999999999</v>
      </c>
      <c r="Z1334" s="18">
        <f t="shared" si="30"/>
        <v>0.28890666332035786</v>
      </c>
      <c r="AA1334" s="11">
        <v>28.890657999999998</v>
      </c>
      <c r="AS1334" s="11" t="s">
        <v>76</v>
      </c>
      <c r="AT1334" s="11">
        <v>1325</v>
      </c>
      <c r="AU1334" s="11">
        <v>-0.34906900000000002</v>
      </c>
      <c r="AV1334" s="11">
        <v>-0.23444300000000001</v>
      </c>
      <c r="AW1334" s="11">
        <v>0.11462600000000001</v>
      </c>
      <c r="AX1334" s="11">
        <v>32.837665999999999</v>
      </c>
    </row>
    <row r="1335" spans="21:50" x14ac:dyDescent="0.35">
      <c r="U1335" s="11" t="s">
        <v>76</v>
      </c>
      <c r="V1335" s="11">
        <v>1946</v>
      </c>
      <c r="W1335" s="11">
        <v>-9.0448409999999999</v>
      </c>
      <c r="X1335" s="11">
        <v>-8.4166799999999995</v>
      </c>
      <c r="Y1335" s="11">
        <v>0.62816000000000005</v>
      </c>
      <c r="Z1335" s="18">
        <f t="shared" si="30"/>
        <v>6.9449534823221332E-2</v>
      </c>
      <c r="AA1335" s="11">
        <v>6.9449589999999999</v>
      </c>
      <c r="AS1335" s="11" t="s">
        <v>76</v>
      </c>
      <c r="AT1335" s="11">
        <v>1326</v>
      </c>
      <c r="AU1335" s="11">
        <v>-15.016733</v>
      </c>
      <c r="AV1335" s="11">
        <v>-17.990599</v>
      </c>
      <c r="AW1335" s="11">
        <v>2.9738660000000001</v>
      </c>
      <c r="AX1335" s="11">
        <v>19.803681000000001</v>
      </c>
    </row>
    <row r="1336" spans="21:50" x14ac:dyDescent="0.35">
      <c r="U1336" s="11" t="s">
        <v>76</v>
      </c>
      <c r="V1336" s="11">
        <v>1947</v>
      </c>
      <c r="W1336" s="11">
        <v>-0.631104</v>
      </c>
      <c r="X1336" s="11">
        <v>-1.879902</v>
      </c>
      <c r="Y1336" s="11">
        <v>1.2487980000000001</v>
      </c>
      <c r="Z1336" s="18">
        <f t="shared" si="30"/>
        <v>1.9787515211439004</v>
      </c>
      <c r="AA1336" s="11" t="s">
        <v>77</v>
      </c>
      <c r="AS1336" s="11" t="s">
        <v>78</v>
      </c>
      <c r="AT1336" s="11">
        <v>1327</v>
      </c>
      <c r="AU1336" s="11">
        <v>-0.78739999999999999</v>
      </c>
      <c r="AV1336" s="11">
        <v>-0.83384199999999997</v>
      </c>
      <c r="AW1336" s="11">
        <v>4.6441999999999997E-2</v>
      </c>
      <c r="AX1336" s="11">
        <v>5.8981459999999997</v>
      </c>
    </row>
    <row r="1337" spans="21:50" x14ac:dyDescent="0.35">
      <c r="U1337" s="11" t="s">
        <v>76</v>
      </c>
      <c r="V1337" s="11">
        <v>1948</v>
      </c>
      <c r="W1337" s="11">
        <v>-3.8710840000000002</v>
      </c>
      <c r="X1337" s="11">
        <v>-7.0327630000000001</v>
      </c>
      <c r="Y1337" s="11">
        <v>3.1616789999999999</v>
      </c>
      <c r="Z1337" s="18">
        <f t="shared" si="30"/>
        <v>0.81674254549888348</v>
      </c>
      <c r="AA1337" s="11">
        <v>81.674250999999998</v>
      </c>
      <c r="AS1337" s="11" t="s">
        <v>76</v>
      </c>
      <c r="AT1337" s="11">
        <v>1328</v>
      </c>
      <c r="AU1337" s="11">
        <v>14.300799</v>
      </c>
      <c r="AV1337" s="11">
        <v>19.126927999999999</v>
      </c>
      <c r="AW1337" s="11">
        <v>4.8261289999999999</v>
      </c>
      <c r="AX1337" s="11">
        <v>33.747266000000003</v>
      </c>
    </row>
    <row r="1338" spans="21:50" x14ac:dyDescent="0.35">
      <c r="U1338" s="11" t="s">
        <v>76</v>
      </c>
      <c r="V1338" s="11">
        <v>1949</v>
      </c>
      <c r="W1338" s="11">
        <v>-9.4442889999999995</v>
      </c>
      <c r="X1338" s="11">
        <v>-8.7109620000000003</v>
      </c>
      <c r="Y1338" s="11">
        <v>0.73332699999999995</v>
      </c>
      <c r="Z1338" s="18">
        <f t="shared" si="30"/>
        <v>7.7647666224529982E-2</v>
      </c>
      <c r="AA1338" s="11">
        <v>7.7647680000000001</v>
      </c>
      <c r="AS1338" s="11" t="s">
        <v>76</v>
      </c>
      <c r="AT1338" s="11">
        <v>1329</v>
      </c>
      <c r="AU1338" s="11">
        <v>4.7412679999999998</v>
      </c>
      <c r="AV1338" s="11">
        <v>5.8499020000000002</v>
      </c>
      <c r="AW1338" s="11">
        <v>1.108635</v>
      </c>
      <c r="AX1338" s="11">
        <v>23.382669</v>
      </c>
    </row>
    <row r="1339" spans="21:50" x14ac:dyDescent="0.35">
      <c r="U1339" s="11" t="s">
        <v>76</v>
      </c>
      <c r="V1339" s="11">
        <v>1952</v>
      </c>
      <c r="W1339" s="11">
        <v>7.997649</v>
      </c>
      <c r="X1339" s="11">
        <v>2.6929880000000002</v>
      </c>
      <c r="Y1339" s="11">
        <v>5.3046610000000003</v>
      </c>
      <c r="Z1339" s="18">
        <f t="shared" si="30"/>
        <v>0.66327754568873931</v>
      </c>
      <c r="AA1339" s="11">
        <v>66.327759</v>
      </c>
      <c r="AS1339" s="11" t="s">
        <v>76</v>
      </c>
      <c r="AT1339" s="11">
        <v>1330</v>
      </c>
      <c r="AU1339" s="11">
        <v>-4.6138789999999998</v>
      </c>
      <c r="AV1339" s="11">
        <v>-7.3768289999999999</v>
      </c>
      <c r="AW1339" s="11">
        <v>2.76295</v>
      </c>
      <c r="AX1339" s="11">
        <v>59.883457</v>
      </c>
    </row>
    <row r="1340" spans="21:50" x14ac:dyDescent="0.35">
      <c r="U1340" s="11" t="s">
        <v>76</v>
      </c>
      <c r="V1340" s="11">
        <v>1954</v>
      </c>
      <c r="W1340" s="11">
        <v>-4.1368299999999998</v>
      </c>
      <c r="X1340" s="11">
        <v>-5.7728950000000001</v>
      </c>
      <c r="Y1340" s="11">
        <v>1.6360650000000001</v>
      </c>
      <c r="Z1340" s="18">
        <f t="shared" si="30"/>
        <v>0.39548760766093849</v>
      </c>
      <c r="AA1340" s="11">
        <v>39.548768000000003</v>
      </c>
      <c r="AS1340" s="11" t="s">
        <v>76</v>
      </c>
      <c r="AT1340" s="11">
        <v>1331</v>
      </c>
      <c r="AU1340" s="11">
        <v>2.0413670000000002</v>
      </c>
      <c r="AV1340" s="11">
        <v>1.807396</v>
      </c>
      <c r="AW1340" s="11">
        <v>0.23397100000000001</v>
      </c>
      <c r="AX1340" s="11">
        <v>11.461486000000001</v>
      </c>
    </row>
    <row r="1341" spans="21:50" x14ac:dyDescent="0.35">
      <c r="U1341" s="11" t="s">
        <v>76</v>
      </c>
      <c r="V1341" s="11">
        <v>1955</v>
      </c>
      <c r="W1341" s="11">
        <v>1.7783800000000001</v>
      </c>
      <c r="X1341" s="11">
        <v>-4.1728149999999999</v>
      </c>
      <c r="Y1341" s="11">
        <v>5.9511950000000002</v>
      </c>
      <c r="Z1341" s="18">
        <f t="shared" si="30"/>
        <v>3.3464135898964225</v>
      </c>
      <c r="AA1341" s="11" t="s">
        <v>77</v>
      </c>
      <c r="AS1341" s="11" t="s">
        <v>76</v>
      </c>
      <c r="AT1341" s="11">
        <v>1332</v>
      </c>
      <c r="AU1341" s="11">
        <v>-10.556689</v>
      </c>
      <c r="AV1341" s="11">
        <v>-10.493103</v>
      </c>
      <c r="AW1341" s="11">
        <v>6.3586000000000004E-2</v>
      </c>
      <c r="AX1341" s="11">
        <v>0.602325</v>
      </c>
    </row>
    <row r="1342" spans="21:50" x14ac:dyDescent="0.35">
      <c r="U1342" s="11" t="s">
        <v>76</v>
      </c>
      <c r="V1342" s="11">
        <v>1956</v>
      </c>
      <c r="W1342" s="11">
        <v>10.378347</v>
      </c>
      <c r="X1342" s="11">
        <v>14.869863</v>
      </c>
      <c r="Y1342" s="11">
        <v>4.4915159999999998</v>
      </c>
      <c r="Z1342" s="18">
        <f t="shared" si="30"/>
        <v>0.43277758972599395</v>
      </c>
      <c r="AA1342" s="11">
        <v>43.277757999999999</v>
      </c>
      <c r="AS1342" s="11" t="s">
        <v>83</v>
      </c>
      <c r="AT1342" s="11">
        <v>1333</v>
      </c>
      <c r="AU1342" s="11">
        <v>5.5070490000000003</v>
      </c>
      <c r="AV1342" s="11">
        <v>-6.083564</v>
      </c>
      <c r="AW1342" s="11">
        <v>11.590614</v>
      </c>
      <c r="AX1342" s="11" t="s">
        <v>77</v>
      </c>
    </row>
    <row r="1343" spans="21:50" x14ac:dyDescent="0.35">
      <c r="U1343" s="11" t="s">
        <v>76</v>
      </c>
      <c r="V1343" s="11">
        <v>1960</v>
      </c>
      <c r="W1343" s="11">
        <v>-0.40360000000000001</v>
      </c>
      <c r="X1343" s="11">
        <v>-3.3103959999999999</v>
      </c>
      <c r="Y1343" s="11">
        <v>2.9067959999999999</v>
      </c>
      <c r="Z1343" s="18">
        <f t="shared" si="30"/>
        <v>7.2021704658077299</v>
      </c>
      <c r="AA1343" s="11" t="s">
        <v>77</v>
      </c>
      <c r="AS1343" s="11" t="s">
        <v>83</v>
      </c>
      <c r="AT1343" s="11">
        <v>1334</v>
      </c>
      <c r="AU1343" s="11">
        <v>3.2140629999999999</v>
      </c>
      <c r="AV1343" s="11">
        <v>6.0686450000000001</v>
      </c>
      <c r="AW1343" s="11">
        <v>2.8545820000000002</v>
      </c>
      <c r="AX1343" s="11">
        <v>88.815382999999997</v>
      </c>
    </row>
    <row r="1344" spans="21:50" x14ac:dyDescent="0.35">
      <c r="U1344" s="11" t="s">
        <v>76</v>
      </c>
      <c r="V1344" s="11">
        <v>1961</v>
      </c>
      <c r="W1344" s="11">
        <v>7.5394420000000002</v>
      </c>
      <c r="X1344" s="11">
        <v>8.5982219999999998</v>
      </c>
      <c r="Y1344" s="11">
        <v>1.0587789999999999</v>
      </c>
      <c r="Z1344" s="18">
        <f t="shared" si="30"/>
        <v>0.14043201075092823</v>
      </c>
      <c r="AA1344" s="11">
        <v>14.043206</v>
      </c>
      <c r="AS1344" s="11" t="s">
        <v>78</v>
      </c>
      <c r="AT1344" s="11">
        <v>1335</v>
      </c>
      <c r="AU1344" s="11">
        <v>-2.288481</v>
      </c>
      <c r="AV1344" s="11">
        <v>-2.0470579999999998</v>
      </c>
      <c r="AW1344" s="11">
        <v>0.241423</v>
      </c>
      <c r="AX1344" s="11">
        <v>10.549493</v>
      </c>
    </row>
    <row r="1345" spans="21:50" x14ac:dyDescent="0.35">
      <c r="U1345" s="11" t="s">
        <v>76</v>
      </c>
      <c r="V1345" s="11">
        <v>1962</v>
      </c>
      <c r="W1345" s="11">
        <v>-12.838825999999999</v>
      </c>
      <c r="X1345" s="11">
        <v>-14.787103</v>
      </c>
      <c r="Y1345" s="11">
        <v>1.948277</v>
      </c>
      <c r="Z1345" s="18">
        <f t="shared" si="30"/>
        <v>0.15174884370268746</v>
      </c>
      <c r="AA1345" s="11">
        <v>15.174882999999999</v>
      </c>
      <c r="AS1345" s="11" t="s">
        <v>76</v>
      </c>
      <c r="AT1345" s="11">
        <v>1336</v>
      </c>
      <c r="AU1345" s="11">
        <v>32.170324999999998</v>
      </c>
      <c r="AV1345" s="11">
        <v>36.000402999999999</v>
      </c>
      <c r="AW1345" s="11">
        <v>3.8300779999999999</v>
      </c>
      <c r="AX1345" s="11">
        <v>11.905623</v>
      </c>
    </row>
    <row r="1346" spans="21:50" x14ac:dyDescent="0.35">
      <c r="U1346" s="11" t="s">
        <v>76</v>
      </c>
      <c r="V1346" s="11">
        <v>1963</v>
      </c>
      <c r="W1346" s="11">
        <v>3.1214140000000001</v>
      </c>
      <c r="X1346" s="11">
        <v>0.95996000000000004</v>
      </c>
      <c r="Y1346" s="11">
        <v>2.161454</v>
      </c>
      <c r="Z1346" s="18">
        <f t="shared" si="30"/>
        <v>0.69245989157477983</v>
      </c>
      <c r="AA1346" s="11">
        <v>69.245982999999995</v>
      </c>
      <c r="AS1346" s="11" t="s">
        <v>76</v>
      </c>
      <c r="AT1346" s="11">
        <v>1337</v>
      </c>
      <c r="AU1346" s="11">
        <v>-16.191589</v>
      </c>
      <c r="AV1346" s="11">
        <v>-17.904606999999999</v>
      </c>
      <c r="AW1346" s="11">
        <v>1.7130179999999999</v>
      </c>
      <c r="AX1346" s="11">
        <v>10.579675999999999</v>
      </c>
    </row>
    <row r="1347" spans="21:50" x14ac:dyDescent="0.35">
      <c r="U1347" s="11" t="s">
        <v>76</v>
      </c>
      <c r="V1347" s="11">
        <v>1964</v>
      </c>
      <c r="W1347" s="11">
        <v>-19.679680999999999</v>
      </c>
      <c r="X1347" s="11">
        <v>-20.468440999999999</v>
      </c>
      <c r="Y1347" s="11">
        <v>0.78876000000000002</v>
      </c>
      <c r="Z1347" s="18">
        <f t="shared" si="30"/>
        <v>4.0079917962084856E-2</v>
      </c>
      <c r="AA1347" s="11">
        <v>4.0079909999999996</v>
      </c>
      <c r="AS1347" s="11" t="s">
        <v>78</v>
      </c>
      <c r="AT1347" s="11">
        <v>1338</v>
      </c>
      <c r="AU1347" s="11">
        <v>-3.7306170000000001</v>
      </c>
      <c r="AV1347" s="11">
        <v>-3.759004</v>
      </c>
      <c r="AW1347" s="11">
        <v>2.8386000000000002E-2</v>
      </c>
      <c r="AX1347" s="11">
        <v>0.76089899999999999</v>
      </c>
    </row>
    <row r="1348" spans="21:50" x14ac:dyDescent="0.35">
      <c r="U1348" s="11" t="s">
        <v>76</v>
      </c>
      <c r="V1348" s="11">
        <v>1965</v>
      </c>
      <c r="W1348" s="11">
        <v>-24.417867999999999</v>
      </c>
      <c r="X1348" s="11">
        <v>-23.625786000000002</v>
      </c>
      <c r="Y1348" s="11">
        <v>0.79208199999999995</v>
      </c>
      <c r="Z1348" s="18">
        <f t="shared" si="30"/>
        <v>3.2438622405526966E-2</v>
      </c>
      <c r="AA1348" s="11">
        <v>3.2438600000000002</v>
      </c>
      <c r="AS1348" s="11" t="s">
        <v>76</v>
      </c>
      <c r="AT1348" s="11">
        <v>1339</v>
      </c>
      <c r="AU1348" s="11">
        <v>-9.1443259999999995</v>
      </c>
      <c r="AV1348" s="11">
        <v>-9.7496279999999995</v>
      </c>
      <c r="AW1348" s="11">
        <v>0.60530200000000001</v>
      </c>
      <c r="AX1348" s="11">
        <v>6.6194240000000004</v>
      </c>
    </row>
    <row r="1349" spans="21:50" x14ac:dyDescent="0.35">
      <c r="U1349" s="11" t="s">
        <v>76</v>
      </c>
      <c r="V1349" s="11">
        <v>1967</v>
      </c>
      <c r="W1349" s="11">
        <v>-13.137775</v>
      </c>
      <c r="X1349" s="11">
        <v>-15.796500999999999</v>
      </c>
      <c r="Y1349" s="11">
        <v>2.6587260000000001</v>
      </c>
      <c r="Z1349" s="18">
        <f t="shared" si="30"/>
        <v>0.20237262397932682</v>
      </c>
      <c r="AA1349" s="11">
        <v>20.237262999999999</v>
      </c>
      <c r="AS1349" s="11" t="s">
        <v>76</v>
      </c>
      <c r="AT1349" s="11">
        <v>1340</v>
      </c>
      <c r="AU1349" s="11">
        <v>-15.874499999999999</v>
      </c>
      <c r="AV1349" s="11">
        <v>-15.092110999999999</v>
      </c>
      <c r="AW1349" s="11">
        <v>0.782389</v>
      </c>
      <c r="AX1349" s="11">
        <v>4.9285880000000004</v>
      </c>
    </row>
    <row r="1350" spans="21:50" x14ac:dyDescent="0.35">
      <c r="U1350" s="11" t="s">
        <v>76</v>
      </c>
      <c r="V1350" s="11">
        <v>1968</v>
      </c>
      <c r="W1350" s="11">
        <v>-5.8723619999999999</v>
      </c>
      <c r="X1350" s="11">
        <v>-7.7578009999999997</v>
      </c>
      <c r="Y1350" s="11">
        <v>1.88544</v>
      </c>
      <c r="Z1350" s="18">
        <f t="shared" si="30"/>
        <v>0.32107012476410685</v>
      </c>
      <c r="AA1350" s="11">
        <v>32.107005000000001</v>
      </c>
      <c r="AS1350" s="11" t="s">
        <v>78</v>
      </c>
      <c r="AT1350" s="11">
        <v>1341</v>
      </c>
      <c r="AU1350" s="11">
        <v>-19.623595999999999</v>
      </c>
      <c r="AV1350" s="11">
        <v>-20.847456999999999</v>
      </c>
      <c r="AW1350" s="11">
        <v>1.2238610000000001</v>
      </c>
      <c r="AX1350" s="11">
        <v>6.2366789999999996</v>
      </c>
    </row>
    <row r="1351" spans="21:50" x14ac:dyDescent="0.35">
      <c r="U1351" s="11" t="s">
        <v>76</v>
      </c>
      <c r="V1351" s="11">
        <v>1971</v>
      </c>
      <c r="W1351" s="11">
        <v>7.6998680000000004</v>
      </c>
      <c r="X1351" s="11">
        <v>4.8663429999999996</v>
      </c>
      <c r="Y1351" s="11">
        <v>2.833526</v>
      </c>
      <c r="Z1351" s="18">
        <f t="shared" si="30"/>
        <v>0.36799669812521457</v>
      </c>
      <c r="AA1351" s="11">
        <v>36.799666999999999</v>
      </c>
      <c r="AS1351" s="11" t="s">
        <v>76</v>
      </c>
      <c r="AT1351" s="11">
        <v>1342</v>
      </c>
      <c r="AU1351" s="11">
        <v>-26.515508000000001</v>
      </c>
      <c r="AV1351" s="11">
        <v>-23.331019000000001</v>
      </c>
      <c r="AW1351" s="11">
        <v>3.1844890000000001</v>
      </c>
      <c r="AX1351" s="11">
        <v>12.009911000000001</v>
      </c>
    </row>
    <row r="1352" spans="21:50" x14ac:dyDescent="0.35">
      <c r="U1352" s="11" t="s">
        <v>76</v>
      </c>
      <c r="V1352" s="11">
        <v>1972</v>
      </c>
      <c r="W1352" s="11">
        <v>22.024466</v>
      </c>
      <c r="X1352" s="11">
        <v>21.933012999999999</v>
      </c>
      <c r="Y1352" s="11">
        <v>9.1453000000000007E-2</v>
      </c>
      <c r="Z1352" s="18">
        <f t="shared" si="30"/>
        <v>4.1523367694817209E-3</v>
      </c>
      <c r="AA1352" s="11">
        <v>0.41523399999999999</v>
      </c>
      <c r="AS1352" s="11" t="s">
        <v>83</v>
      </c>
      <c r="AT1352" s="11">
        <v>1343</v>
      </c>
      <c r="AU1352" s="11">
        <v>5.0742139999999996</v>
      </c>
      <c r="AV1352" s="11">
        <v>8.0678750000000008</v>
      </c>
      <c r="AW1352" s="11">
        <v>2.9936609999999999</v>
      </c>
      <c r="AX1352" s="11">
        <v>58.997523999999999</v>
      </c>
    </row>
    <row r="1353" spans="21:50" x14ac:dyDescent="0.35">
      <c r="U1353" s="11" t="s">
        <v>76</v>
      </c>
      <c r="V1353" s="11">
        <v>1973</v>
      </c>
      <c r="W1353" s="11">
        <v>-5.8232549999999996</v>
      </c>
      <c r="X1353" s="11">
        <v>-5.7884039999999999</v>
      </c>
      <c r="Y1353" s="11">
        <v>3.4851E-2</v>
      </c>
      <c r="Z1353" s="18">
        <f t="shared" ref="Z1353:Z1370" si="31">ABS(Y1353/W1353)</f>
        <v>5.9847971624117447E-3</v>
      </c>
      <c r="AA1353" s="11">
        <v>0.59848500000000004</v>
      </c>
      <c r="AS1353" s="11" t="s">
        <v>76</v>
      </c>
      <c r="AT1353" s="11">
        <v>1344</v>
      </c>
      <c r="AU1353" s="11">
        <v>-19.204602999999999</v>
      </c>
      <c r="AV1353" s="11">
        <v>-20.387537999999999</v>
      </c>
      <c r="AW1353" s="11">
        <v>1.1829350000000001</v>
      </c>
      <c r="AX1353" s="11">
        <v>6.1596450000000003</v>
      </c>
    </row>
    <row r="1354" spans="21:50" x14ac:dyDescent="0.35">
      <c r="U1354" s="11" t="s">
        <v>76</v>
      </c>
      <c r="V1354" s="11">
        <v>1974</v>
      </c>
      <c r="W1354" s="11">
        <v>8.8369239999999998</v>
      </c>
      <c r="X1354" s="11">
        <v>9.3950750000000003</v>
      </c>
      <c r="Y1354" s="11">
        <v>0.55815000000000003</v>
      </c>
      <c r="Z1354" s="18">
        <f t="shared" si="31"/>
        <v>6.3161118054200771E-2</v>
      </c>
      <c r="AA1354" s="11">
        <v>6.3161160000000001</v>
      </c>
      <c r="AS1354" s="11" t="s">
        <v>76</v>
      </c>
      <c r="AT1354" s="11">
        <v>1345</v>
      </c>
      <c r="AU1354" s="11">
        <v>-19.456046000000001</v>
      </c>
      <c r="AV1354" s="11">
        <v>-20.634035000000001</v>
      </c>
      <c r="AW1354" s="11">
        <v>1.177989</v>
      </c>
      <c r="AX1354" s="11">
        <v>6.0546150000000001</v>
      </c>
    </row>
    <row r="1355" spans="21:50" x14ac:dyDescent="0.35">
      <c r="U1355" s="11" t="s">
        <v>76</v>
      </c>
      <c r="V1355" s="11">
        <v>1976</v>
      </c>
      <c r="W1355" s="11">
        <v>1.1207290000000001</v>
      </c>
      <c r="X1355" s="11">
        <v>1.524241</v>
      </c>
      <c r="Y1355" s="11">
        <v>0.40351100000000001</v>
      </c>
      <c r="Z1355" s="18">
        <f t="shared" si="31"/>
        <v>0.36004332894035934</v>
      </c>
      <c r="AA1355" s="11">
        <v>36.004348999999998</v>
      </c>
      <c r="AS1355" s="11" t="s">
        <v>78</v>
      </c>
      <c r="AT1355" s="11">
        <v>1346</v>
      </c>
      <c r="AU1355" s="11">
        <v>-10.227789</v>
      </c>
      <c r="AV1355" s="11">
        <v>-11.13406</v>
      </c>
      <c r="AW1355" s="11">
        <v>0.90627100000000005</v>
      </c>
      <c r="AX1355" s="11">
        <v>8.8608650000000004</v>
      </c>
    </row>
    <row r="1356" spans="21:50" x14ac:dyDescent="0.35">
      <c r="U1356" s="11" t="s">
        <v>76</v>
      </c>
      <c r="V1356" s="11">
        <v>1978</v>
      </c>
      <c r="W1356" s="11">
        <v>24.601794999999999</v>
      </c>
      <c r="X1356" s="11">
        <v>26.741437999999999</v>
      </c>
      <c r="Y1356" s="11">
        <v>2.139643</v>
      </c>
      <c r="Z1356" s="18">
        <f t="shared" si="31"/>
        <v>8.6971011668051046E-2</v>
      </c>
      <c r="AA1356" s="11">
        <v>8.697101</v>
      </c>
      <c r="AS1356" s="11" t="s">
        <v>76</v>
      </c>
      <c r="AT1356" s="11">
        <v>1347</v>
      </c>
      <c r="AU1356" s="11">
        <v>0.85675599999999996</v>
      </c>
      <c r="AV1356" s="11">
        <v>1.5542229999999999</v>
      </c>
      <c r="AW1356" s="11">
        <v>0.69746699999999995</v>
      </c>
      <c r="AX1356" s="11">
        <v>81.407842000000002</v>
      </c>
    </row>
    <row r="1357" spans="21:50" x14ac:dyDescent="0.35">
      <c r="U1357" s="11" t="s">
        <v>76</v>
      </c>
      <c r="V1357" s="11">
        <v>1979</v>
      </c>
      <c r="W1357" s="11">
        <v>-7.475733</v>
      </c>
      <c r="X1357" s="11">
        <v>-6.7156539999999998</v>
      </c>
      <c r="Y1357" s="11">
        <v>0.76007899999999995</v>
      </c>
      <c r="Z1357" s="18">
        <f t="shared" si="31"/>
        <v>0.10167283930552361</v>
      </c>
      <c r="AA1357" s="11">
        <v>10.167286000000001</v>
      </c>
      <c r="AS1357" s="11" t="s">
        <v>76</v>
      </c>
      <c r="AT1357" s="11">
        <v>1348</v>
      </c>
      <c r="AU1357" s="11">
        <v>-6.824808</v>
      </c>
      <c r="AV1357" s="11">
        <v>-7.4446389999999996</v>
      </c>
      <c r="AW1357" s="11">
        <v>0.61983100000000002</v>
      </c>
      <c r="AX1357" s="11">
        <v>9.0820290000000004</v>
      </c>
    </row>
    <row r="1358" spans="21:50" x14ac:dyDescent="0.35">
      <c r="U1358" s="11" t="s">
        <v>76</v>
      </c>
      <c r="V1358" s="11">
        <v>1980</v>
      </c>
      <c r="W1358" s="11">
        <v>33.124006000000001</v>
      </c>
      <c r="X1358" s="11">
        <v>31.869655999999999</v>
      </c>
      <c r="Y1358" s="11">
        <v>1.2543500000000001</v>
      </c>
      <c r="Z1358" s="18">
        <f t="shared" si="31"/>
        <v>3.7868306146303682E-2</v>
      </c>
      <c r="AA1358" s="11">
        <v>3.7868309999999998</v>
      </c>
      <c r="AS1358" s="11" t="s">
        <v>76</v>
      </c>
      <c r="AT1358" s="11">
        <v>1349</v>
      </c>
      <c r="AU1358" s="11">
        <v>-14.376818999999999</v>
      </c>
      <c r="AV1358" s="11">
        <v>-13.828143000000001</v>
      </c>
      <c r="AW1358" s="11">
        <v>0.54867600000000005</v>
      </c>
      <c r="AX1358" s="11">
        <v>3.816392</v>
      </c>
    </row>
    <row r="1359" spans="21:50" x14ac:dyDescent="0.35">
      <c r="U1359" s="11" t="s">
        <v>76</v>
      </c>
      <c r="V1359" s="11">
        <v>1983</v>
      </c>
      <c r="W1359" s="11">
        <v>-9.2337369999999996</v>
      </c>
      <c r="X1359" s="11">
        <v>-6.9564389999999996</v>
      </c>
      <c r="Y1359" s="11">
        <v>2.277298</v>
      </c>
      <c r="Z1359" s="18">
        <f t="shared" si="31"/>
        <v>0.2466279903791932</v>
      </c>
      <c r="AA1359" s="11">
        <v>24.662796</v>
      </c>
      <c r="AS1359" s="11" t="s">
        <v>76</v>
      </c>
      <c r="AT1359" s="11">
        <v>1350</v>
      </c>
      <c r="AU1359" s="11">
        <v>-23.243677000000002</v>
      </c>
      <c r="AV1359" s="11">
        <v>-22.832287000000001</v>
      </c>
      <c r="AW1359" s="11">
        <v>0.41138999999999998</v>
      </c>
      <c r="AX1359" s="11">
        <v>1.7699020000000001</v>
      </c>
    </row>
    <row r="1360" spans="21:50" x14ac:dyDescent="0.35">
      <c r="U1360" s="11" t="s">
        <v>76</v>
      </c>
      <c r="V1360" s="11">
        <v>1984</v>
      </c>
      <c r="W1360" s="11">
        <v>1.5523370000000001</v>
      </c>
      <c r="X1360" s="11">
        <v>-1.1966270000000001</v>
      </c>
      <c r="Y1360" s="11">
        <v>2.748964</v>
      </c>
      <c r="Z1360" s="18">
        <f t="shared" si="31"/>
        <v>1.7708551686908189</v>
      </c>
      <c r="AA1360" s="11" t="s">
        <v>77</v>
      </c>
      <c r="AS1360" s="11" t="s">
        <v>83</v>
      </c>
      <c r="AT1360" s="11">
        <v>1351</v>
      </c>
      <c r="AU1360" s="11">
        <v>-6.3737000000000004</v>
      </c>
      <c r="AV1360" s="11">
        <v>-8.0599129999999999</v>
      </c>
      <c r="AW1360" s="11">
        <v>1.686212</v>
      </c>
      <c r="AX1360" s="11">
        <v>26.455784999999999</v>
      </c>
    </row>
    <row r="1361" spans="21:50" x14ac:dyDescent="0.35">
      <c r="U1361" s="11" t="s">
        <v>76</v>
      </c>
      <c r="V1361" s="11">
        <v>1985</v>
      </c>
      <c r="W1361" s="11">
        <v>-0.57325700000000002</v>
      </c>
      <c r="X1361" s="11">
        <v>-0.59986399999999995</v>
      </c>
      <c r="Y1361" s="11">
        <v>2.6606999999999999E-2</v>
      </c>
      <c r="Z1361" s="18">
        <f t="shared" si="31"/>
        <v>4.6413737642976884E-2</v>
      </c>
      <c r="AA1361" s="11">
        <v>4.6413549999999999</v>
      </c>
      <c r="AS1361" s="11" t="s">
        <v>78</v>
      </c>
      <c r="AT1361" s="11">
        <v>1352</v>
      </c>
      <c r="AU1361" s="11">
        <v>-15.510429</v>
      </c>
      <c r="AV1361" s="11">
        <v>-11.512013</v>
      </c>
      <c r="AW1361" s="11">
        <v>3.9984160000000002</v>
      </c>
      <c r="AX1361" s="11">
        <v>25.778884000000001</v>
      </c>
    </row>
    <row r="1362" spans="21:50" x14ac:dyDescent="0.35">
      <c r="U1362" s="11" t="s">
        <v>76</v>
      </c>
      <c r="V1362" s="11">
        <v>1986</v>
      </c>
      <c r="W1362" s="11">
        <v>-7.7216389999999997</v>
      </c>
      <c r="X1362" s="11">
        <v>-7.1009060000000002</v>
      </c>
      <c r="Y1362" s="11">
        <v>0.62073299999999998</v>
      </c>
      <c r="Z1362" s="18">
        <f t="shared" si="31"/>
        <v>8.0388762023192228E-2</v>
      </c>
      <c r="AA1362" s="11">
        <v>8.0388769999999994</v>
      </c>
      <c r="AS1362" s="11" t="s">
        <v>76</v>
      </c>
      <c r="AT1362" s="11">
        <v>1353</v>
      </c>
      <c r="AU1362" s="11">
        <v>-25.701060999999999</v>
      </c>
      <c r="AV1362" s="11">
        <v>-23.880956000000001</v>
      </c>
      <c r="AW1362" s="11">
        <v>1.8201050000000001</v>
      </c>
      <c r="AX1362" s="11">
        <v>7.0818279999999998</v>
      </c>
    </row>
    <row r="1363" spans="21:50" x14ac:dyDescent="0.35">
      <c r="U1363" s="11" t="s">
        <v>76</v>
      </c>
      <c r="V1363" s="11">
        <v>1988</v>
      </c>
      <c r="W1363" s="11">
        <v>-4.3057220000000003</v>
      </c>
      <c r="X1363" s="11">
        <v>-3.189136</v>
      </c>
      <c r="Y1363" s="11">
        <v>1.1165849999999999</v>
      </c>
      <c r="Z1363" s="18">
        <f t="shared" si="31"/>
        <v>0.25932584593245916</v>
      </c>
      <c r="AA1363" s="11">
        <v>25.932593000000001</v>
      </c>
      <c r="AS1363" s="11" t="s">
        <v>76</v>
      </c>
      <c r="AT1363" s="11">
        <v>1354</v>
      </c>
      <c r="AU1363" s="11">
        <v>37.911704999999998</v>
      </c>
      <c r="AV1363" s="11">
        <v>34.623078999999997</v>
      </c>
      <c r="AW1363" s="11">
        <v>3.2886259999999998</v>
      </c>
      <c r="AX1363" s="11">
        <v>8.6744339999999998</v>
      </c>
    </row>
    <row r="1364" spans="21:50" x14ac:dyDescent="0.35">
      <c r="U1364" s="11" t="s">
        <v>76</v>
      </c>
      <c r="V1364" s="11">
        <v>1989</v>
      </c>
      <c r="W1364" s="11">
        <v>-12.513852</v>
      </c>
      <c r="X1364" s="11">
        <v>-10.023339</v>
      </c>
      <c r="Y1364" s="11">
        <v>2.490513</v>
      </c>
      <c r="Z1364" s="18">
        <f t="shared" si="31"/>
        <v>0.19902049344997846</v>
      </c>
      <c r="AA1364" s="11">
        <v>19.902045999999999</v>
      </c>
      <c r="AS1364" s="11" t="s">
        <v>76</v>
      </c>
      <c r="AT1364" s="11">
        <v>1355</v>
      </c>
      <c r="AU1364" s="11">
        <v>-10.364585</v>
      </c>
      <c r="AV1364" s="11">
        <v>-13.365990999999999</v>
      </c>
      <c r="AW1364" s="11">
        <v>3.0014059999999998</v>
      </c>
      <c r="AX1364" s="11">
        <v>28.958282000000001</v>
      </c>
    </row>
    <row r="1365" spans="21:50" x14ac:dyDescent="0.35">
      <c r="U1365" s="11" t="s">
        <v>76</v>
      </c>
      <c r="V1365" s="11">
        <v>1990</v>
      </c>
      <c r="W1365" s="11">
        <v>-10.070976</v>
      </c>
      <c r="X1365" s="11">
        <v>-9.1464359999999996</v>
      </c>
      <c r="Y1365" s="11">
        <v>0.92454000000000003</v>
      </c>
      <c r="Z1365" s="18">
        <f t="shared" si="31"/>
        <v>9.1802423121651766E-2</v>
      </c>
      <c r="AA1365" s="11">
        <v>9.1802419999999998</v>
      </c>
      <c r="AS1365" s="11" t="s">
        <v>76</v>
      </c>
      <c r="AT1365" s="11">
        <v>1356</v>
      </c>
      <c r="AU1365" s="11">
        <v>-11.321251999999999</v>
      </c>
      <c r="AV1365" s="11">
        <v>-4.4958460000000002</v>
      </c>
      <c r="AW1365" s="11">
        <v>6.8254060000000001</v>
      </c>
      <c r="AX1365" s="11">
        <v>60.288438999999997</v>
      </c>
    </row>
    <row r="1366" spans="21:50" x14ac:dyDescent="0.35">
      <c r="U1366" s="11" t="s">
        <v>76</v>
      </c>
      <c r="V1366" s="11">
        <v>1993</v>
      </c>
      <c r="W1366" s="11">
        <v>7.6300999999999997</v>
      </c>
      <c r="X1366" s="11">
        <v>7.7598029999999998</v>
      </c>
      <c r="Y1366" s="11">
        <v>0.12970300000000001</v>
      </c>
      <c r="Z1366" s="18">
        <f t="shared" si="31"/>
        <v>1.6998859779033041E-2</v>
      </c>
      <c r="AA1366" s="11">
        <v>1.699883</v>
      </c>
      <c r="AS1366" s="11" t="s">
        <v>83</v>
      </c>
      <c r="AT1366" s="11">
        <v>1357</v>
      </c>
      <c r="AU1366" s="11">
        <v>26.994292999999999</v>
      </c>
      <c r="AV1366" s="11">
        <v>33.391657000000002</v>
      </c>
      <c r="AW1366" s="11">
        <v>6.3973639999999996</v>
      </c>
      <c r="AX1366" s="11">
        <v>23.698951000000001</v>
      </c>
    </row>
    <row r="1367" spans="21:50" x14ac:dyDescent="0.35">
      <c r="U1367" s="11" t="s">
        <v>76</v>
      </c>
      <c r="V1367" s="11">
        <v>1996</v>
      </c>
      <c r="W1367" s="11">
        <v>2.0596510000000001</v>
      </c>
      <c r="X1367" s="11">
        <v>2.2502399999999998</v>
      </c>
      <c r="Y1367" s="11">
        <v>0.19058900000000001</v>
      </c>
      <c r="Z1367" s="18">
        <f t="shared" si="31"/>
        <v>9.2534609018712397E-2</v>
      </c>
      <c r="AA1367" s="11">
        <v>9.2534740000000006</v>
      </c>
      <c r="AS1367" s="11" t="s">
        <v>76</v>
      </c>
      <c r="AT1367" s="11">
        <v>1358</v>
      </c>
      <c r="AU1367" s="11">
        <v>-3.326749</v>
      </c>
      <c r="AV1367" s="11">
        <v>1.6116140000000001</v>
      </c>
      <c r="AW1367" s="11">
        <v>4.9383629999999998</v>
      </c>
      <c r="AX1367" s="11" t="s">
        <v>77</v>
      </c>
    </row>
    <row r="1368" spans="21:50" x14ac:dyDescent="0.35">
      <c r="U1368" s="11" t="s">
        <v>76</v>
      </c>
      <c r="V1368" s="11">
        <v>1997</v>
      </c>
      <c r="W1368" s="11">
        <v>-3.4201779999999999</v>
      </c>
      <c r="X1368" s="11">
        <v>-4.0835619999999997</v>
      </c>
      <c r="Y1368" s="11">
        <v>0.66338399999999997</v>
      </c>
      <c r="Z1368" s="18">
        <f t="shared" si="31"/>
        <v>0.19396183473491729</v>
      </c>
      <c r="AA1368" s="11">
        <v>19.396180000000001</v>
      </c>
      <c r="AS1368" s="11" t="s">
        <v>76</v>
      </c>
      <c r="AT1368" s="11">
        <v>1359</v>
      </c>
      <c r="AU1368" s="11">
        <v>-15.007154999999999</v>
      </c>
      <c r="AV1368" s="11">
        <v>-14.819518</v>
      </c>
      <c r="AW1368" s="11">
        <v>0.187637</v>
      </c>
      <c r="AX1368" s="11">
        <v>1.2503139999999999</v>
      </c>
    </row>
    <row r="1369" spans="21:50" x14ac:dyDescent="0.35">
      <c r="U1369" s="11" t="s">
        <v>76</v>
      </c>
      <c r="V1369" s="11">
        <v>1998</v>
      </c>
      <c r="W1369" s="11">
        <v>-13.441962</v>
      </c>
      <c r="X1369" s="11">
        <v>-13.166430999999999</v>
      </c>
      <c r="Y1369" s="11">
        <v>0.27553100000000003</v>
      </c>
      <c r="Z1369" s="18">
        <f t="shared" si="31"/>
        <v>2.0497826135797738E-2</v>
      </c>
      <c r="AA1369" s="11">
        <v>2.0497809999999999</v>
      </c>
      <c r="AS1369" s="11" t="s">
        <v>76</v>
      </c>
      <c r="AT1369" s="11">
        <v>1360</v>
      </c>
      <c r="AU1369" s="11">
        <v>-3.1510400000000001</v>
      </c>
      <c r="AV1369" s="11">
        <v>-3.1642899999999998</v>
      </c>
      <c r="AW1369" s="11">
        <v>1.325E-2</v>
      </c>
      <c r="AX1369" s="11">
        <v>0.42048999999999997</v>
      </c>
    </row>
    <row r="1370" spans="21:50" x14ac:dyDescent="0.35">
      <c r="U1370" s="11" t="s">
        <v>76</v>
      </c>
      <c r="V1370" s="11">
        <v>1999</v>
      </c>
      <c r="W1370" s="11">
        <v>-12.394021</v>
      </c>
      <c r="X1370" s="11">
        <v>-12.780390000000001</v>
      </c>
      <c r="Y1370" s="11">
        <v>0.38636900000000002</v>
      </c>
      <c r="Z1370" s="18">
        <f t="shared" si="31"/>
        <v>3.1173821635448254E-2</v>
      </c>
      <c r="AA1370" s="11">
        <v>3.1173839999999999</v>
      </c>
      <c r="AS1370" s="11" t="s">
        <v>83</v>
      </c>
      <c r="AT1370" s="11">
        <v>1361</v>
      </c>
      <c r="AU1370" s="11">
        <v>4.2915419999999997</v>
      </c>
      <c r="AV1370" s="11">
        <v>-5.3263829999999999</v>
      </c>
      <c r="AW1370" s="11">
        <v>9.6179249999999996</v>
      </c>
      <c r="AX1370" s="11" t="s">
        <v>77</v>
      </c>
    </row>
    <row r="1371" spans="21:50" x14ac:dyDescent="0.35">
      <c r="AS1371" s="11" t="s">
        <v>76</v>
      </c>
      <c r="AT1371" s="11">
        <v>1362</v>
      </c>
      <c r="AU1371" s="11">
        <v>3.9972000000000001E-2</v>
      </c>
      <c r="AV1371" s="11">
        <v>-0.82167000000000001</v>
      </c>
      <c r="AW1371" s="11">
        <v>0.86164200000000002</v>
      </c>
      <c r="AX1371" s="11" t="s">
        <v>77</v>
      </c>
    </row>
    <row r="1372" spans="21:50" x14ac:dyDescent="0.35">
      <c r="AS1372" s="11" t="s">
        <v>78</v>
      </c>
      <c r="AT1372" s="11">
        <v>1363</v>
      </c>
      <c r="AU1372" s="11">
        <v>-2.8863660000000002</v>
      </c>
      <c r="AV1372" s="11">
        <v>-2.086897</v>
      </c>
      <c r="AW1372" s="11">
        <v>0.79946899999999999</v>
      </c>
      <c r="AX1372" s="11">
        <v>27.698125000000001</v>
      </c>
    </row>
    <row r="1373" spans="21:50" x14ac:dyDescent="0.35">
      <c r="AS1373" s="11" t="s">
        <v>76</v>
      </c>
      <c r="AT1373" s="11">
        <v>1364</v>
      </c>
      <c r="AU1373" s="11">
        <v>-25.319174</v>
      </c>
      <c r="AV1373" s="11">
        <v>-22.304766999999998</v>
      </c>
      <c r="AW1373" s="11">
        <v>3.0144069999999998</v>
      </c>
      <c r="AX1373" s="11">
        <v>11.90563</v>
      </c>
    </row>
    <row r="1374" spans="21:50" x14ac:dyDescent="0.35">
      <c r="AS1374" s="11" t="s">
        <v>76</v>
      </c>
      <c r="AT1374" s="11">
        <v>1365</v>
      </c>
      <c r="AU1374" s="11">
        <v>-10.743319</v>
      </c>
      <c r="AV1374" s="11">
        <v>-9.8002300000000009</v>
      </c>
      <c r="AW1374" s="11">
        <v>0.94308899999999996</v>
      </c>
      <c r="AX1374" s="11">
        <v>8.7783739999999995</v>
      </c>
    </row>
    <row r="1375" spans="21:50" x14ac:dyDescent="0.35">
      <c r="AS1375" s="11" t="s">
        <v>76</v>
      </c>
      <c r="AT1375" s="11">
        <v>1366</v>
      </c>
      <c r="AU1375" s="11">
        <v>14.188017</v>
      </c>
      <c r="AV1375" s="11">
        <v>14.842603</v>
      </c>
      <c r="AW1375" s="11">
        <v>0.654586</v>
      </c>
      <c r="AX1375" s="11">
        <v>4.6136549999999996</v>
      </c>
    </row>
    <row r="1376" spans="21:50" x14ac:dyDescent="0.35">
      <c r="AS1376" s="11" t="s">
        <v>76</v>
      </c>
      <c r="AT1376" s="11">
        <v>1367</v>
      </c>
      <c r="AU1376" s="11">
        <v>3.209822</v>
      </c>
      <c r="AV1376" s="11">
        <v>6.5410149999999998</v>
      </c>
      <c r="AW1376" s="11">
        <v>3.3311929999999998</v>
      </c>
      <c r="AX1376" s="11" t="s">
        <v>77</v>
      </c>
    </row>
    <row r="1377" spans="45:50" x14ac:dyDescent="0.35">
      <c r="AS1377" s="11" t="s">
        <v>78</v>
      </c>
      <c r="AT1377" s="11">
        <v>1368</v>
      </c>
      <c r="AU1377" s="11">
        <v>7.3769770000000001</v>
      </c>
      <c r="AV1377" s="11">
        <v>0.87426999999999999</v>
      </c>
      <c r="AW1377" s="11">
        <v>6.502707</v>
      </c>
      <c r="AX1377" s="11">
        <v>88.148668999999998</v>
      </c>
    </row>
    <row r="1378" spans="45:50" x14ac:dyDescent="0.35">
      <c r="AS1378" s="11" t="s">
        <v>83</v>
      </c>
      <c r="AT1378" s="11">
        <v>1369</v>
      </c>
      <c r="AU1378" s="11">
        <v>-2.9870030000000001</v>
      </c>
      <c r="AV1378" s="11">
        <v>-2.5928110000000002</v>
      </c>
      <c r="AW1378" s="11">
        <v>0.39419300000000002</v>
      </c>
      <c r="AX1378" s="11">
        <v>13.19693</v>
      </c>
    </row>
    <row r="1379" spans="45:50" x14ac:dyDescent="0.35">
      <c r="AS1379" s="11" t="s">
        <v>76</v>
      </c>
      <c r="AT1379" s="11">
        <v>1370</v>
      </c>
      <c r="AU1379" s="11">
        <v>24.356359999999999</v>
      </c>
      <c r="AV1379" s="11">
        <v>20.820820999999999</v>
      </c>
      <c r="AW1379" s="11">
        <v>3.535539</v>
      </c>
      <c r="AX1379" s="11">
        <v>14.515874999999999</v>
      </c>
    </row>
    <row r="1380" spans="45:50" x14ac:dyDescent="0.35">
      <c r="AS1380" s="11" t="s">
        <v>76</v>
      </c>
      <c r="AT1380" s="11">
        <v>1371</v>
      </c>
      <c r="AU1380" s="11">
        <v>-5.0097269999999998</v>
      </c>
      <c r="AV1380" s="11">
        <v>-2.0829559999999998</v>
      </c>
      <c r="AW1380" s="11">
        <v>2.926771</v>
      </c>
      <c r="AX1380" s="11">
        <v>58.421759999999999</v>
      </c>
    </row>
    <row r="1381" spans="45:50" x14ac:dyDescent="0.35">
      <c r="AS1381" s="11" t="s">
        <v>83</v>
      </c>
      <c r="AT1381" s="11">
        <v>1372</v>
      </c>
      <c r="AU1381" s="11">
        <v>-10.657935999999999</v>
      </c>
      <c r="AV1381" s="11">
        <v>-6.5643229999999999</v>
      </c>
      <c r="AW1381" s="11">
        <v>4.0936130000000004</v>
      </c>
      <c r="AX1381" s="11">
        <v>38.409056999999997</v>
      </c>
    </row>
    <row r="1382" spans="45:50" x14ac:dyDescent="0.35">
      <c r="AS1382" s="11" t="s">
        <v>78</v>
      </c>
      <c r="AT1382" s="11">
        <v>1373</v>
      </c>
      <c r="AU1382" s="11">
        <v>-21.006336999999998</v>
      </c>
      <c r="AV1382" s="11">
        <v>-21.504297999999999</v>
      </c>
      <c r="AW1382" s="11">
        <v>0.49796099999999999</v>
      </c>
      <c r="AX1382" s="11">
        <v>2.3705289999999999</v>
      </c>
    </row>
    <row r="1383" spans="45:50" x14ac:dyDescent="0.35">
      <c r="AS1383" s="11" t="s">
        <v>76</v>
      </c>
      <c r="AT1383" s="11">
        <v>1374</v>
      </c>
      <c r="AU1383" s="11">
        <v>-7.3941629999999998</v>
      </c>
      <c r="AV1383" s="11">
        <v>1.0043869999999999</v>
      </c>
      <c r="AW1383" s="11">
        <v>8.3985500000000002</v>
      </c>
      <c r="AX1383" s="11" t="s">
        <v>77</v>
      </c>
    </row>
    <row r="1384" spans="45:50" x14ac:dyDescent="0.35">
      <c r="AS1384" s="11" t="s">
        <v>76</v>
      </c>
      <c r="AT1384" s="11">
        <v>1375</v>
      </c>
      <c r="AU1384" s="11">
        <v>11.833553</v>
      </c>
      <c r="AV1384" s="11">
        <v>10.071002</v>
      </c>
      <c r="AW1384" s="11">
        <v>1.762551</v>
      </c>
      <c r="AX1384" s="11">
        <v>14.894522</v>
      </c>
    </row>
    <row r="1385" spans="45:50" x14ac:dyDescent="0.35">
      <c r="AS1385" s="11" t="s">
        <v>76</v>
      </c>
      <c r="AT1385" s="11">
        <v>1376</v>
      </c>
      <c r="AU1385" s="11">
        <v>-20.426867999999999</v>
      </c>
      <c r="AV1385" s="11">
        <v>-22.201499999999999</v>
      </c>
      <c r="AW1385" s="11">
        <v>1.774632</v>
      </c>
      <c r="AX1385" s="11">
        <v>8.6877359999999992</v>
      </c>
    </row>
    <row r="1386" spans="45:50" x14ac:dyDescent="0.35">
      <c r="AS1386" s="11" t="s">
        <v>78</v>
      </c>
      <c r="AT1386" s="11">
        <v>1377</v>
      </c>
      <c r="AU1386" s="11">
        <v>4.3333000000000004</v>
      </c>
      <c r="AV1386" s="11">
        <v>6.1783950000000001</v>
      </c>
      <c r="AW1386" s="11">
        <v>1.8450949999999999</v>
      </c>
      <c r="AX1386" s="11">
        <v>42.579430000000002</v>
      </c>
    </row>
    <row r="1387" spans="45:50" x14ac:dyDescent="0.35">
      <c r="AS1387" s="11" t="s">
        <v>76</v>
      </c>
      <c r="AT1387" s="11">
        <v>1378</v>
      </c>
      <c r="AU1387" s="11">
        <v>-20.94416</v>
      </c>
      <c r="AV1387" s="11">
        <v>-20.171265999999999</v>
      </c>
      <c r="AW1387" s="11">
        <v>0.77289399999999997</v>
      </c>
      <c r="AX1387" s="11">
        <v>3.6902620000000002</v>
      </c>
    </row>
    <row r="1388" spans="45:50" x14ac:dyDescent="0.35">
      <c r="AS1388" s="11" t="s">
        <v>76</v>
      </c>
      <c r="AT1388" s="11">
        <v>1379</v>
      </c>
      <c r="AU1388" s="11">
        <v>22.49887</v>
      </c>
      <c r="AV1388" s="11">
        <v>22.377775</v>
      </c>
      <c r="AW1388" s="11">
        <v>0.12109499999999999</v>
      </c>
      <c r="AX1388" s="11">
        <v>0.53822899999999996</v>
      </c>
    </row>
    <row r="1389" spans="45:50" x14ac:dyDescent="0.35">
      <c r="AS1389" s="11" t="s">
        <v>83</v>
      </c>
      <c r="AT1389" s="11">
        <v>1380</v>
      </c>
      <c r="AU1389" s="11">
        <v>-19.789777999999998</v>
      </c>
      <c r="AV1389" s="11">
        <v>-19.318936999999998</v>
      </c>
      <c r="AW1389" s="11">
        <v>0.47084100000000001</v>
      </c>
      <c r="AX1389" s="11">
        <v>2.3792149999999999</v>
      </c>
    </row>
    <row r="1390" spans="45:50" x14ac:dyDescent="0.35">
      <c r="AS1390" s="11" t="s">
        <v>76</v>
      </c>
      <c r="AT1390" s="11">
        <v>1381</v>
      </c>
      <c r="AU1390" s="11">
        <v>4.396471</v>
      </c>
      <c r="AV1390" s="11">
        <v>1.1845870000000001</v>
      </c>
      <c r="AW1390" s="11">
        <v>3.211884</v>
      </c>
      <c r="AX1390" s="11">
        <v>73.055957000000006</v>
      </c>
    </row>
    <row r="1391" spans="45:50" x14ac:dyDescent="0.35">
      <c r="AS1391" s="11" t="s">
        <v>76</v>
      </c>
      <c r="AT1391" s="11">
        <v>1382</v>
      </c>
      <c r="AU1391" s="11">
        <v>-15.819603000000001</v>
      </c>
      <c r="AV1391" s="11">
        <v>-16.723023000000001</v>
      </c>
      <c r="AW1391" s="11">
        <v>0.90342</v>
      </c>
      <c r="AX1391" s="11">
        <v>5.7107650000000003</v>
      </c>
    </row>
    <row r="1392" spans="45:50" x14ac:dyDescent="0.35">
      <c r="AS1392" s="11" t="s">
        <v>76</v>
      </c>
      <c r="AT1392" s="11">
        <v>1383</v>
      </c>
      <c r="AU1392" s="11">
        <v>-13.250168</v>
      </c>
      <c r="AV1392" s="11">
        <v>-13.351646000000001</v>
      </c>
      <c r="AW1392" s="11">
        <v>0.101478</v>
      </c>
      <c r="AX1392" s="11">
        <v>0.76586200000000004</v>
      </c>
    </row>
    <row r="1393" spans="45:50" x14ac:dyDescent="0.35">
      <c r="AS1393" s="11" t="s">
        <v>78</v>
      </c>
      <c r="AT1393" s="11">
        <v>1384</v>
      </c>
      <c r="AU1393" s="11">
        <v>13.805554000000001</v>
      </c>
      <c r="AV1393" s="11">
        <v>18.975192</v>
      </c>
      <c r="AW1393" s="11">
        <v>5.169638</v>
      </c>
      <c r="AX1393" s="11">
        <v>37.446072000000001</v>
      </c>
    </row>
    <row r="1394" spans="45:50" x14ac:dyDescent="0.35">
      <c r="AS1394" s="11" t="s">
        <v>76</v>
      </c>
      <c r="AT1394" s="11">
        <v>1385</v>
      </c>
      <c r="AU1394" s="11">
        <v>-8.8324549999999995</v>
      </c>
      <c r="AV1394" s="11">
        <v>-6.4464680000000003</v>
      </c>
      <c r="AW1394" s="11">
        <v>2.3859870000000001</v>
      </c>
      <c r="AX1394" s="11">
        <v>27.013856000000001</v>
      </c>
    </row>
    <row r="1395" spans="45:50" x14ac:dyDescent="0.35">
      <c r="AS1395" s="11" t="s">
        <v>83</v>
      </c>
      <c r="AT1395" s="11">
        <v>1386</v>
      </c>
      <c r="AU1395" s="11">
        <v>-2.92422</v>
      </c>
      <c r="AV1395" s="11">
        <v>-0.63757299999999995</v>
      </c>
      <c r="AW1395" s="11">
        <v>2.2866469999999999</v>
      </c>
      <c r="AX1395" s="11">
        <v>78.196826999999999</v>
      </c>
    </row>
    <row r="1396" spans="45:50" x14ac:dyDescent="0.35">
      <c r="AS1396" s="11" t="s">
        <v>76</v>
      </c>
      <c r="AT1396" s="11">
        <v>1387</v>
      </c>
      <c r="AU1396" s="11">
        <v>-8.8282489999999996</v>
      </c>
      <c r="AV1396" s="11">
        <v>-12.069502</v>
      </c>
      <c r="AW1396" s="11">
        <v>3.2412529999999999</v>
      </c>
      <c r="AX1396" s="11">
        <v>36.714565</v>
      </c>
    </row>
    <row r="1397" spans="45:50" x14ac:dyDescent="0.35">
      <c r="AS1397" s="11" t="s">
        <v>76</v>
      </c>
      <c r="AT1397" s="11">
        <v>1388</v>
      </c>
      <c r="AU1397" s="11">
        <v>0.72424999999999995</v>
      </c>
      <c r="AV1397" s="11">
        <v>-1.6228800000000001</v>
      </c>
      <c r="AW1397" s="11">
        <v>2.3471310000000001</v>
      </c>
      <c r="AX1397" s="11" t="s">
        <v>77</v>
      </c>
    </row>
    <row r="1398" spans="45:50" x14ac:dyDescent="0.35">
      <c r="AS1398" s="11" t="s">
        <v>76</v>
      </c>
      <c r="AT1398" s="11">
        <v>1389</v>
      </c>
      <c r="AU1398" s="11">
        <v>-16.163703999999999</v>
      </c>
      <c r="AV1398" s="11">
        <v>-14.553977</v>
      </c>
      <c r="AW1398" s="11">
        <v>1.6097269999999999</v>
      </c>
      <c r="AX1398" s="11">
        <v>9.9588970000000003</v>
      </c>
    </row>
    <row r="1399" spans="45:50" x14ac:dyDescent="0.35">
      <c r="AS1399" s="11" t="s">
        <v>83</v>
      </c>
      <c r="AT1399" s="11">
        <v>1390</v>
      </c>
      <c r="AU1399" s="11">
        <v>-14.780421</v>
      </c>
      <c r="AV1399" s="11">
        <v>-16.060773999999999</v>
      </c>
      <c r="AW1399" s="11">
        <v>1.2803530000000001</v>
      </c>
      <c r="AX1399" s="11">
        <v>8.6624940000000006</v>
      </c>
    </row>
    <row r="1400" spans="45:50" x14ac:dyDescent="0.35">
      <c r="AS1400" s="11" t="s">
        <v>78</v>
      </c>
      <c r="AT1400" s="11">
        <v>1391</v>
      </c>
      <c r="AU1400" s="11">
        <v>9.1883219999999994</v>
      </c>
      <c r="AV1400" s="11">
        <v>5.0994520000000003</v>
      </c>
      <c r="AW1400" s="11">
        <v>4.08887</v>
      </c>
      <c r="AX1400" s="11">
        <v>44.500729999999997</v>
      </c>
    </row>
    <row r="1401" spans="45:50" x14ac:dyDescent="0.35">
      <c r="AS1401" s="11" t="s">
        <v>76</v>
      </c>
      <c r="AT1401" s="11">
        <v>1392</v>
      </c>
      <c r="AU1401" s="11">
        <v>-20.838056999999999</v>
      </c>
      <c r="AV1401" s="11">
        <v>-21.157143999999999</v>
      </c>
      <c r="AW1401" s="11">
        <v>0.31908700000000001</v>
      </c>
      <c r="AX1401" s="11">
        <v>1.5312680000000001</v>
      </c>
    </row>
    <row r="1402" spans="45:50" x14ac:dyDescent="0.35">
      <c r="AS1402" s="11" t="s">
        <v>76</v>
      </c>
      <c r="AT1402" s="11">
        <v>1393</v>
      </c>
      <c r="AU1402" s="11">
        <v>-7.3566799999999999</v>
      </c>
      <c r="AV1402" s="11">
        <v>-6.8037729999999996</v>
      </c>
      <c r="AW1402" s="11">
        <v>0.55290700000000004</v>
      </c>
      <c r="AX1402" s="11">
        <v>7.5157100000000003</v>
      </c>
    </row>
    <row r="1403" spans="45:50" x14ac:dyDescent="0.35">
      <c r="AS1403" s="11" t="s">
        <v>76</v>
      </c>
      <c r="AT1403" s="11">
        <v>1394</v>
      </c>
      <c r="AU1403" s="11">
        <v>-18.642958</v>
      </c>
      <c r="AV1403" s="11">
        <v>-17.702380999999999</v>
      </c>
      <c r="AW1403" s="11">
        <v>0.940577</v>
      </c>
      <c r="AX1403" s="11">
        <v>5.0452159999999999</v>
      </c>
    </row>
    <row r="1404" spans="45:50" x14ac:dyDescent="0.35">
      <c r="AS1404" s="11" t="s">
        <v>76</v>
      </c>
      <c r="AT1404" s="11">
        <v>1395</v>
      </c>
      <c r="AU1404" s="11">
        <v>-3.0397660000000002</v>
      </c>
      <c r="AV1404" s="11">
        <v>-3.0714760000000001</v>
      </c>
      <c r="AW1404" s="11">
        <v>3.1710000000000002E-2</v>
      </c>
      <c r="AX1404" s="11">
        <v>1.043167</v>
      </c>
    </row>
    <row r="1405" spans="45:50" x14ac:dyDescent="0.35">
      <c r="AS1405" s="11" t="s">
        <v>76</v>
      </c>
      <c r="AT1405" s="11">
        <v>1396</v>
      </c>
      <c r="AU1405" s="11">
        <v>-15.74084</v>
      </c>
      <c r="AV1405" s="11">
        <v>-16.209938999999999</v>
      </c>
      <c r="AW1405" s="11">
        <v>0.46909899999999999</v>
      </c>
      <c r="AX1405" s="11">
        <v>2.9801389999999999</v>
      </c>
    </row>
    <row r="1406" spans="45:50" x14ac:dyDescent="0.35">
      <c r="AS1406" s="11" t="s">
        <v>78</v>
      </c>
      <c r="AT1406" s="11">
        <v>1397</v>
      </c>
      <c r="AU1406" s="11">
        <v>21.046094</v>
      </c>
      <c r="AV1406" s="11">
        <v>34.114733000000001</v>
      </c>
      <c r="AW1406" s="11">
        <v>13.068638999999999</v>
      </c>
      <c r="AX1406" s="11">
        <v>62.095317999999999</v>
      </c>
    </row>
    <row r="1407" spans="45:50" x14ac:dyDescent="0.35">
      <c r="AS1407" s="11" t="s">
        <v>83</v>
      </c>
      <c r="AT1407" s="11">
        <v>1398</v>
      </c>
      <c r="AU1407" s="11">
        <v>-16.903936999999999</v>
      </c>
      <c r="AV1407" s="11">
        <v>-12.238705</v>
      </c>
      <c r="AW1407" s="11">
        <v>4.6652319999999996</v>
      </c>
      <c r="AX1407" s="11">
        <v>27.598493000000001</v>
      </c>
    </row>
    <row r="1408" spans="45:50" x14ac:dyDescent="0.35">
      <c r="AS1408" s="11" t="s">
        <v>76</v>
      </c>
      <c r="AT1408" s="11">
        <v>1399</v>
      </c>
      <c r="AU1408" s="11">
        <v>-9.2777349999999998</v>
      </c>
      <c r="AV1408" s="11">
        <v>-9.7687340000000003</v>
      </c>
      <c r="AW1408" s="11">
        <v>0.49099999999999999</v>
      </c>
      <c r="AX1408" s="11">
        <v>5.2922349999999998</v>
      </c>
    </row>
    <row r="1409" spans="45:50" x14ac:dyDescent="0.35">
      <c r="AS1409" s="11" t="s">
        <v>76</v>
      </c>
      <c r="AT1409" s="11">
        <v>1400</v>
      </c>
      <c r="AU1409" s="11">
        <v>-18.638497000000001</v>
      </c>
      <c r="AV1409" s="11">
        <v>-19.227343000000001</v>
      </c>
      <c r="AW1409" s="11">
        <v>0.58884599999999998</v>
      </c>
      <c r="AX1409" s="11">
        <v>3.1593010000000001</v>
      </c>
    </row>
    <row r="1410" spans="45:50" x14ac:dyDescent="0.35">
      <c r="AS1410" s="11" t="s">
        <v>76</v>
      </c>
      <c r="AT1410" s="11">
        <v>1401</v>
      </c>
      <c r="AU1410" s="11">
        <v>-16.700526</v>
      </c>
      <c r="AV1410" s="11">
        <v>-19.596451999999999</v>
      </c>
      <c r="AW1410" s="11">
        <v>2.8959260000000002</v>
      </c>
      <c r="AX1410" s="11">
        <v>17.340328</v>
      </c>
    </row>
    <row r="1411" spans="45:50" x14ac:dyDescent="0.35">
      <c r="AS1411" s="11" t="s">
        <v>76</v>
      </c>
      <c r="AT1411" s="11">
        <v>1402</v>
      </c>
      <c r="AU1411" s="11">
        <v>-4.4042029999999999</v>
      </c>
      <c r="AV1411" s="11">
        <v>-2.859912</v>
      </c>
      <c r="AW1411" s="11">
        <v>1.5442910000000001</v>
      </c>
      <c r="AX1411" s="11">
        <v>35.064033999999999</v>
      </c>
    </row>
    <row r="1412" spans="45:50" x14ac:dyDescent="0.35">
      <c r="AS1412" s="11" t="s">
        <v>76</v>
      </c>
      <c r="AT1412" s="11">
        <v>1403</v>
      </c>
      <c r="AU1412" s="11">
        <v>-9.9956530000000008</v>
      </c>
      <c r="AV1412" s="11">
        <v>-9.9244909999999997</v>
      </c>
      <c r="AW1412" s="11">
        <v>7.1163000000000004E-2</v>
      </c>
      <c r="AX1412" s="11">
        <v>0.71193600000000001</v>
      </c>
    </row>
    <row r="1413" spans="45:50" x14ac:dyDescent="0.35">
      <c r="AS1413" s="11" t="s">
        <v>83</v>
      </c>
      <c r="AT1413" s="11">
        <v>1404</v>
      </c>
      <c r="AU1413" s="11">
        <v>-3.3330799999999998</v>
      </c>
      <c r="AV1413" s="11">
        <v>-3.9929809999999999</v>
      </c>
      <c r="AW1413" s="11">
        <v>0.65990199999999999</v>
      </c>
      <c r="AX1413" s="11">
        <v>19.798558</v>
      </c>
    </row>
    <row r="1414" spans="45:50" x14ac:dyDescent="0.35">
      <c r="AS1414" s="11" t="s">
        <v>78</v>
      </c>
      <c r="AT1414" s="11">
        <v>1405</v>
      </c>
      <c r="AU1414" s="11">
        <v>-7.8150529999999998</v>
      </c>
      <c r="AV1414" s="11">
        <v>-9.2122259999999994</v>
      </c>
      <c r="AW1414" s="11">
        <v>1.397173</v>
      </c>
      <c r="AX1414" s="11">
        <v>17.877970999999999</v>
      </c>
    </row>
    <row r="1415" spans="45:50" x14ac:dyDescent="0.35">
      <c r="AS1415" s="11" t="s">
        <v>76</v>
      </c>
      <c r="AT1415" s="11">
        <v>1406</v>
      </c>
      <c r="AU1415" s="11">
        <v>-8.4624109999999995</v>
      </c>
      <c r="AV1415" s="11">
        <v>-8.3408909999999992</v>
      </c>
      <c r="AW1415" s="11">
        <v>0.12152</v>
      </c>
      <c r="AX1415" s="11">
        <v>1.4359960000000001</v>
      </c>
    </row>
    <row r="1416" spans="45:50" x14ac:dyDescent="0.35">
      <c r="AS1416" s="11" t="s">
        <v>76</v>
      </c>
      <c r="AT1416" s="11">
        <v>1407</v>
      </c>
      <c r="AU1416" s="11">
        <v>-6.78979</v>
      </c>
      <c r="AV1416" s="11">
        <v>-7.1665510000000001</v>
      </c>
      <c r="AW1416" s="11">
        <v>0.37675999999999998</v>
      </c>
      <c r="AX1416" s="11">
        <v>5.5489249999999997</v>
      </c>
    </row>
    <row r="1417" spans="45:50" x14ac:dyDescent="0.35">
      <c r="AS1417" s="11" t="s">
        <v>76</v>
      </c>
      <c r="AT1417" s="11">
        <v>1408</v>
      </c>
      <c r="AU1417" s="11">
        <v>41.704087000000001</v>
      </c>
      <c r="AV1417" s="11">
        <v>39.506740000000001</v>
      </c>
      <c r="AW1417" s="11">
        <v>2.1973470000000002</v>
      </c>
      <c r="AX1417" s="11">
        <v>5.2689009999999996</v>
      </c>
    </row>
    <row r="1418" spans="45:50" x14ac:dyDescent="0.35">
      <c r="AS1418" s="11" t="s">
        <v>76</v>
      </c>
      <c r="AT1418" s="11">
        <v>1409</v>
      </c>
      <c r="AU1418" s="11">
        <v>-12.923295</v>
      </c>
      <c r="AV1418" s="11">
        <v>-12.583295</v>
      </c>
      <c r="AW1418" s="11">
        <v>0.34</v>
      </c>
      <c r="AX1418" s="11">
        <v>2.6309049999999998</v>
      </c>
    </row>
    <row r="1419" spans="45:50" x14ac:dyDescent="0.35">
      <c r="AS1419" s="11" t="s">
        <v>78</v>
      </c>
      <c r="AT1419" s="11">
        <v>1410</v>
      </c>
      <c r="AU1419" s="11">
        <v>-1.491088</v>
      </c>
      <c r="AV1419" s="11">
        <v>-0.11092</v>
      </c>
      <c r="AW1419" s="11">
        <v>1.3801680000000001</v>
      </c>
      <c r="AX1419" s="11">
        <v>92.561143000000001</v>
      </c>
    </row>
    <row r="1420" spans="45:50" x14ac:dyDescent="0.35">
      <c r="AS1420" s="11" t="s">
        <v>83</v>
      </c>
      <c r="AT1420" s="11">
        <v>1411</v>
      </c>
      <c r="AU1420" s="11">
        <v>10.210421999999999</v>
      </c>
      <c r="AV1420" s="11">
        <v>11.077574</v>
      </c>
      <c r="AW1420" s="11">
        <v>0.86715200000000003</v>
      </c>
      <c r="AX1420" s="11">
        <v>8.4928089999999994</v>
      </c>
    </row>
    <row r="1421" spans="45:50" x14ac:dyDescent="0.35">
      <c r="AS1421" s="11" t="s">
        <v>83</v>
      </c>
      <c r="AT1421" s="11">
        <v>1412</v>
      </c>
      <c r="AU1421" s="11">
        <v>-23.848081000000001</v>
      </c>
      <c r="AV1421" s="11">
        <v>-16.439575000000001</v>
      </c>
      <c r="AW1421" s="11">
        <v>7.408506</v>
      </c>
      <c r="AX1421" s="11">
        <v>31.06542</v>
      </c>
    </row>
    <row r="1422" spans="45:50" x14ac:dyDescent="0.35">
      <c r="AS1422" s="11" t="s">
        <v>76</v>
      </c>
      <c r="AT1422" s="11">
        <v>1413</v>
      </c>
      <c r="AU1422" s="11">
        <v>-29.100663000000001</v>
      </c>
      <c r="AV1422" s="11">
        <v>-26.336577999999999</v>
      </c>
      <c r="AW1422" s="11">
        <v>2.7640850000000001</v>
      </c>
      <c r="AX1422" s="11">
        <v>9.4983579999999996</v>
      </c>
    </row>
    <row r="1423" spans="45:50" x14ac:dyDescent="0.35">
      <c r="AS1423" s="11" t="s">
        <v>76</v>
      </c>
      <c r="AT1423" s="11">
        <v>1414</v>
      </c>
      <c r="AU1423" s="11">
        <v>-14.881698</v>
      </c>
      <c r="AV1423" s="11">
        <v>-19.196826000000001</v>
      </c>
      <c r="AW1423" s="11">
        <v>4.3151279999999996</v>
      </c>
      <c r="AX1423" s="11">
        <v>28.996206000000001</v>
      </c>
    </row>
    <row r="1424" spans="45:50" x14ac:dyDescent="0.35">
      <c r="AS1424" s="11" t="s">
        <v>76</v>
      </c>
      <c r="AT1424" s="11">
        <v>1415</v>
      </c>
      <c r="AU1424" s="11">
        <v>-20.253602000000001</v>
      </c>
      <c r="AV1424" s="11">
        <v>-22.308302000000001</v>
      </c>
      <c r="AW1424" s="11">
        <v>2.0547</v>
      </c>
      <c r="AX1424" s="11">
        <v>10.144863000000001</v>
      </c>
    </row>
    <row r="1425" spans="45:50" x14ac:dyDescent="0.35">
      <c r="AS1425" s="11" t="s">
        <v>76</v>
      </c>
      <c r="AT1425" s="11">
        <v>1416</v>
      </c>
      <c r="AU1425" s="11">
        <v>-9.34389</v>
      </c>
      <c r="AV1425" s="11">
        <v>-9.4418559999999996</v>
      </c>
      <c r="AW1425" s="11">
        <v>9.7965999999999998E-2</v>
      </c>
      <c r="AX1425" s="11">
        <v>1.048448</v>
      </c>
    </row>
    <row r="1426" spans="45:50" x14ac:dyDescent="0.35">
      <c r="AS1426" s="11" t="s">
        <v>78</v>
      </c>
      <c r="AT1426" s="11">
        <v>1417</v>
      </c>
      <c r="AU1426" s="11">
        <v>-12.461755999999999</v>
      </c>
      <c r="AV1426" s="11">
        <v>-12.523923999999999</v>
      </c>
      <c r="AW1426" s="11">
        <v>6.2168000000000001E-2</v>
      </c>
      <c r="AX1426" s="11">
        <v>0.49887199999999998</v>
      </c>
    </row>
    <row r="1427" spans="45:50" x14ac:dyDescent="0.35">
      <c r="AS1427" s="11" t="s">
        <v>83</v>
      </c>
      <c r="AT1427" s="11">
        <v>1418</v>
      </c>
      <c r="AU1427" s="11">
        <v>-0.57384999999999997</v>
      </c>
      <c r="AV1427" s="11">
        <v>-1.448186</v>
      </c>
      <c r="AW1427" s="11">
        <v>0.874336</v>
      </c>
      <c r="AX1427" s="11" t="s">
        <v>77</v>
      </c>
    </row>
    <row r="1428" spans="45:50" x14ac:dyDescent="0.35">
      <c r="AS1428" s="11" t="s">
        <v>76</v>
      </c>
      <c r="AT1428" s="11">
        <v>1419</v>
      </c>
      <c r="AU1428" s="11">
        <v>2.733622</v>
      </c>
      <c r="AV1428" s="11">
        <v>1.636334</v>
      </c>
      <c r="AW1428" s="11">
        <v>1.097288</v>
      </c>
      <c r="AX1428" s="11">
        <v>40.140441000000003</v>
      </c>
    </row>
    <row r="1429" spans="45:50" x14ac:dyDescent="0.35">
      <c r="AS1429" s="11" t="s">
        <v>76</v>
      </c>
      <c r="AT1429" s="11">
        <v>1420</v>
      </c>
      <c r="AU1429" s="11">
        <v>-13.636967</v>
      </c>
      <c r="AV1429" s="11">
        <v>-13.302198000000001</v>
      </c>
      <c r="AW1429" s="11">
        <v>0.33476899999999998</v>
      </c>
      <c r="AX1429" s="11">
        <v>2.4548619999999999</v>
      </c>
    </row>
    <row r="1430" spans="45:50" x14ac:dyDescent="0.35">
      <c r="AS1430" s="11" t="s">
        <v>76</v>
      </c>
      <c r="AT1430" s="11">
        <v>1421</v>
      </c>
      <c r="AU1430" s="11">
        <v>-2.112492</v>
      </c>
      <c r="AV1430" s="11">
        <v>-3.7657539999999998</v>
      </c>
      <c r="AW1430" s="11">
        <v>1.653262</v>
      </c>
      <c r="AX1430" s="11">
        <v>78.261199000000005</v>
      </c>
    </row>
    <row r="1431" spans="45:50" x14ac:dyDescent="0.35">
      <c r="AS1431" s="11" t="s">
        <v>78</v>
      </c>
      <c r="AT1431" s="11">
        <v>1422</v>
      </c>
      <c r="AU1431" s="11">
        <v>-3.1006619999999998</v>
      </c>
      <c r="AV1431" s="11">
        <v>-3.218556</v>
      </c>
      <c r="AW1431" s="11">
        <v>0.117894</v>
      </c>
      <c r="AX1431" s="11">
        <v>3.8022170000000002</v>
      </c>
    </row>
    <row r="1432" spans="45:50" x14ac:dyDescent="0.35">
      <c r="AS1432" s="11" t="s">
        <v>76</v>
      </c>
      <c r="AT1432" s="11">
        <v>1423</v>
      </c>
      <c r="AU1432" s="11">
        <v>1.312557</v>
      </c>
      <c r="AV1432" s="11">
        <v>4.493798</v>
      </c>
      <c r="AW1432" s="11">
        <v>3.181241</v>
      </c>
      <c r="AX1432" s="11" t="s">
        <v>77</v>
      </c>
    </row>
    <row r="1433" spans="45:50" x14ac:dyDescent="0.35">
      <c r="AS1433" s="11" t="s">
        <v>76</v>
      </c>
      <c r="AT1433" s="11">
        <v>1424</v>
      </c>
      <c r="AU1433" s="11">
        <v>1.3200909999999999</v>
      </c>
      <c r="AV1433" s="11">
        <v>3.7324489999999999</v>
      </c>
      <c r="AW1433" s="11">
        <v>2.4123570000000001</v>
      </c>
      <c r="AX1433" s="11" t="s">
        <v>77</v>
      </c>
    </row>
    <row r="1434" spans="45:50" x14ac:dyDescent="0.35">
      <c r="AS1434" s="11" t="s">
        <v>76</v>
      </c>
      <c r="AT1434" s="11">
        <v>1425</v>
      </c>
      <c r="AU1434" s="11">
        <v>8.7466659999999994</v>
      </c>
      <c r="AV1434" s="11">
        <v>11.506845</v>
      </c>
      <c r="AW1434" s="11">
        <v>2.7601789999999999</v>
      </c>
      <c r="AX1434" s="11">
        <v>31.556920000000002</v>
      </c>
    </row>
    <row r="1435" spans="45:50" x14ac:dyDescent="0.35">
      <c r="AS1435" s="11" t="s">
        <v>78</v>
      </c>
      <c r="AT1435" s="11">
        <v>1426</v>
      </c>
      <c r="AU1435" s="11">
        <v>14.301386000000001</v>
      </c>
      <c r="AV1435" s="11">
        <v>15.457117</v>
      </c>
      <c r="AW1435" s="11">
        <v>1.1557310000000001</v>
      </c>
      <c r="AX1435" s="11">
        <v>8.081251</v>
      </c>
    </row>
    <row r="1436" spans="45:50" x14ac:dyDescent="0.35">
      <c r="AS1436" s="11" t="s">
        <v>76</v>
      </c>
      <c r="AT1436" s="11">
        <v>1427</v>
      </c>
      <c r="AU1436" s="11">
        <v>26.602125999999998</v>
      </c>
      <c r="AV1436" s="11">
        <v>27.283954000000001</v>
      </c>
      <c r="AW1436" s="11">
        <v>0.68182799999999999</v>
      </c>
      <c r="AX1436" s="11">
        <v>2.563059</v>
      </c>
    </row>
    <row r="1437" spans="45:50" x14ac:dyDescent="0.35">
      <c r="AS1437" s="11" t="s">
        <v>83</v>
      </c>
      <c r="AT1437" s="11">
        <v>1428</v>
      </c>
      <c r="AU1437" s="11">
        <v>-13.906898</v>
      </c>
      <c r="AV1437" s="11">
        <v>-13.323525999999999</v>
      </c>
      <c r="AW1437" s="11">
        <v>0.583372</v>
      </c>
      <c r="AX1437" s="11">
        <v>4.1948400000000001</v>
      </c>
    </row>
    <row r="1438" spans="45:50" x14ac:dyDescent="0.35">
      <c r="AS1438" s="11" t="s">
        <v>76</v>
      </c>
      <c r="AT1438" s="11">
        <v>1429</v>
      </c>
      <c r="AU1438" s="11">
        <v>6.869129</v>
      </c>
      <c r="AV1438" s="11">
        <v>7.7437120000000004</v>
      </c>
      <c r="AW1438" s="11">
        <v>0.874583</v>
      </c>
      <c r="AX1438" s="11">
        <v>12.732082</v>
      </c>
    </row>
    <row r="1439" spans="45:50" x14ac:dyDescent="0.35">
      <c r="AS1439" s="11" t="s">
        <v>78</v>
      </c>
      <c r="AT1439" s="11">
        <v>1430</v>
      </c>
      <c r="AU1439" s="11">
        <v>41.626705999999999</v>
      </c>
      <c r="AV1439" s="11">
        <v>38.632354999999997</v>
      </c>
      <c r="AW1439" s="11">
        <v>2.994351</v>
      </c>
      <c r="AX1439" s="11">
        <v>7.1933410000000002</v>
      </c>
    </row>
    <row r="1440" spans="45:50" x14ac:dyDescent="0.35">
      <c r="AS1440" s="11" t="s">
        <v>76</v>
      </c>
      <c r="AT1440" s="11">
        <v>1431</v>
      </c>
      <c r="AU1440" s="11">
        <v>0.93180499999999999</v>
      </c>
      <c r="AV1440" s="11">
        <v>-1.0779890000000001</v>
      </c>
      <c r="AW1440" s="11">
        <v>2.0097939999999999</v>
      </c>
      <c r="AX1440" s="11" t="s">
        <v>77</v>
      </c>
    </row>
    <row r="1441" spans="45:50" x14ac:dyDescent="0.35">
      <c r="AS1441" s="11" t="s">
        <v>76</v>
      </c>
      <c r="AT1441" s="11">
        <v>1432</v>
      </c>
      <c r="AU1441" s="11">
        <v>-6.5449070000000003</v>
      </c>
      <c r="AV1441" s="11">
        <v>-1.5486800000000001</v>
      </c>
      <c r="AW1441" s="11">
        <v>4.9962270000000002</v>
      </c>
      <c r="AX1441" s="11">
        <v>76.337632999999997</v>
      </c>
    </row>
    <row r="1442" spans="45:50" x14ac:dyDescent="0.35">
      <c r="AS1442" s="11" t="s">
        <v>83</v>
      </c>
      <c r="AT1442" s="11">
        <v>1433</v>
      </c>
      <c r="AU1442" s="11">
        <v>10.173617</v>
      </c>
      <c r="AV1442" s="11">
        <v>0.81700799999999996</v>
      </c>
      <c r="AW1442" s="11">
        <v>9.3566090000000006</v>
      </c>
      <c r="AX1442" s="11">
        <v>91.969344000000007</v>
      </c>
    </row>
    <row r="1443" spans="45:50" x14ac:dyDescent="0.35">
      <c r="AS1443" s="11" t="s">
        <v>76</v>
      </c>
      <c r="AT1443" s="11">
        <v>1434</v>
      </c>
      <c r="AU1443" s="11">
        <v>13.917489</v>
      </c>
      <c r="AV1443" s="11">
        <v>12.460148</v>
      </c>
      <c r="AW1443" s="11">
        <v>1.457341</v>
      </c>
      <c r="AX1443" s="11">
        <v>10.471291000000001</v>
      </c>
    </row>
    <row r="1444" spans="45:50" x14ac:dyDescent="0.35">
      <c r="AS1444" s="11" t="s">
        <v>76</v>
      </c>
      <c r="AT1444" s="11">
        <v>1435</v>
      </c>
      <c r="AU1444" s="11">
        <v>-2.9018730000000001</v>
      </c>
      <c r="AV1444" s="11">
        <v>-3.4039899999999998</v>
      </c>
      <c r="AW1444" s="11">
        <v>0.50211700000000004</v>
      </c>
      <c r="AX1444" s="11">
        <v>17.303215999999999</v>
      </c>
    </row>
    <row r="1445" spans="45:50" x14ac:dyDescent="0.35">
      <c r="AS1445" s="11" t="s">
        <v>76</v>
      </c>
      <c r="AT1445" s="11">
        <v>1436</v>
      </c>
      <c r="AU1445" s="11">
        <v>33.684379</v>
      </c>
      <c r="AV1445" s="11">
        <v>36.488933000000003</v>
      </c>
      <c r="AW1445" s="11">
        <v>2.804554</v>
      </c>
      <c r="AX1445" s="11">
        <v>8.3259779999999992</v>
      </c>
    </row>
    <row r="1446" spans="45:50" x14ac:dyDescent="0.35">
      <c r="AS1446" s="11" t="s">
        <v>76</v>
      </c>
      <c r="AT1446" s="11">
        <v>1437</v>
      </c>
      <c r="AU1446" s="11">
        <v>3.5238990000000001</v>
      </c>
      <c r="AV1446" s="11">
        <v>3.3702100000000002</v>
      </c>
      <c r="AW1446" s="11">
        <v>0.15368999999999999</v>
      </c>
      <c r="AX1446" s="11">
        <v>4.3613499999999998</v>
      </c>
    </row>
    <row r="1447" spans="45:50" x14ac:dyDescent="0.35">
      <c r="AS1447" s="11" t="s">
        <v>76</v>
      </c>
      <c r="AT1447" s="11">
        <v>1438</v>
      </c>
      <c r="AU1447" s="11">
        <v>0.146422</v>
      </c>
      <c r="AV1447" s="11">
        <v>-0.35297800000000001</v>
      </c>
      <c r="AW1447" s="11">
        <v>0.49940000000000001</v>
      </c>
      <c r="AX1447" s="11" t="s">
        <v>77</v>
      </c>
    </row>
    <row r="1448" spans="45:50" x14ac:dyDescent="0.35">
      <c r="AS1448" s="11" t="s">
        <v>83</v>
      </c>
      <c r="AT1448" s="11">
        <v>1439</v>
      </c>
      <c r="AU1448" s="11">
        <v>35.853558999999997</v>
      </c>
      <c r="AV1448" s="11">
        <v>28.318664999999999</v>
      </c>
      <c r="AW1448" s="11">
        <v>7.5348940000000004</v>
      </c>
      <c r="AX1448" s="11">
        <v>21.015749</v>
      </c>
    </row>
    <row r="1449" spans="45:50" x14ac:dyDescent="0.35">
      <c r="AS1449" s="11" t="s">
        <v>78</v>
      </c>
      <c r="AT1449" s="11">
        <v>1440</v>
      </c>
      <c r="AU1449" s="11">
        <v>-4.0728540000000004</v>
      </c>
      <c r="AV1449" s="11">
        <v>-3.3736229999999998</v>
      </c>
      <c r="AW1449" s="11">
        <v>0.69923000000000002</v>
      </c>
      <c r="AX1449" s="11">
        <v>17.16807</v>
      </c>
    </row>
    <row r="1450" spans="45:50" x14ac:dyDescent="0.35">
      <c r="AS1450" s="11" t="s">
        <v>76</v>
      </c>
      <c r="AT1450" s="11">
        <v>1441</v>
      </c>
      <c r="AU1450" s="11">
        <v>29.374611000000002</v>
      </c>
      <c r="AV1450" s="11">
        <v>31.061184000000001</v>
      </c>
      <c r="AW1450" s="11">
        <v>1.6865730000000001</v>
      </c>
      <c r="AX1450" s="11">
        <v>5.7416</v>
      </c>
    </row>
    <row r="1451" spans="45:50" x14ac:dyDescent="0.35">
      <c r="AS1451" s="11" t="s">
        <v>76</v>
      </c>
      <c r="AT1451" s="11">
        <v>1442</v>
      </c>
      <c r="AU1451" s="11">
        <v>-23.752347</v>
      </c>
      <c r="AV1451" s="11">
        <v>-24.924016999999999</v>
      </c>
      <c r="AW1451" s="11">
        <v>1.17167</v>
      </c>
      <c r="AX1451" s="11">
        <v>4.9328589999999997</v>
      </c>
    </row>
    <row r="1452" spans="45:50" x14ac:dyDescent="0.35">
      <c r="AS1452" s="11" t="s">
        <v>76</v>
      </c>
      <c r="AT1452" s="11">
        <v>1443</v>
      </c>
      <c r="AU1452" s="11">
        <v>-0.415188</v>
      </c>
      <c r="AV1452" s="11">
        <v>-0.105202</v>
      </c>
      <c r="AW1452" s="11">
        <v>0.30998599999999998</v>
      </c>
      <c r="AX1452" s="11">
        <v>74.661557999999999</v>
      </c>
    </row>
    <row r="1453" spans="45:50" x14ac:dyDescent="0.35">
      <c r="AS1453" s="11" t="s">
        <v>83</v>
      </c>
      <c r="AT1453" s="11">
        <v>1444</v>
      </c>
      <c r="AU1453" s="11">
        <v>0.25998900000000003</v>
      </c>
      <c r="AV1453" s="11">
        <v>0.53214899999999998</v>
      </c>
      <c r="AW1453" s="11">
        <v>0.27215899999999998</v>
      </c>
      <c r="AX1453" s="11" t="s">
        <v>77</v>
      </c>
    </row>
    <row r="1454" spans="45:50" x14ac:dyDescent="0.35">
      <c r="AS1454" s="11" t="s">
        <v>76</v>
      </c>
      <c r="AT1454" s="11">
        <v>1445</v>
      </c>
      <c r="AU1454" s="11">
        <v>5.5579599999999996</v>
      </c>
      <c r="AV1454" s="11">
        <v>14.848155</v>
      </c>
      <c r="AW1454" s="11">
        <v>9.2901950000000006</v>
      </c>
      <c r="AX1454" s="11" t="s">
        <v>77</v>
      </c>
    </row>
    <row r="1455" spans="45:50" x14ac:dyDescent="0.35">
      <c r="AS1455" s="11" t="s">
        <v>78</v>
      </c>
      <c r="AT1455" s="11">
        <v>1446</v>
      </c>
      <c r="AU1455" s="11">
        <v>-3.7783600000000002</v>
      </c>
      <c r="AV1455" s="11">
        <v>3.7905660000000001</v>
      </c>
      <c r="AW1455" s="11">
        <v>7.5689260000000003</v>
      </c>
      <c r="AX1455" s="11" t="s">
        <v>77</v>
      </c>
    </row>
    <row r="1456" spans="45:50" x14ac:dyDescent="0.35">
      <c r="AS1456" s="11" t="s">
        <v>76</v>
      </c>
      <c r="AT1456" s="11">
        <v>1447</v>
      </c>
      <c r="AU1456" s="11">
        <v>4.9811940000000003</v>
      </c>
      <c r="AV1456" s="11">
        <v>6.1549199999999997</v>
      </c>
      <c r="AW1456" s="11">
        <v>1.173726</v>
      </c>
      <c r="AX1456" s="11">
        <v>23.563140000000001</v>
      </c>
    </row>
    <row r="1457" spans="45:50" x14ac:dyDescent="0.35">
      <c r="AS1457" s="11" t="s">
        <v>76</v>
      </c>
      <c r="AT1457" s="11">
        <v>1448</v>
      </c>
      <c r="AU1457" s="11">
        <v>-17.230046000000002</v>
      </c>
      <c r="AV1457" s="11">
        <v>-14.561757999999999</v>
      </c>
      <c r="AW1457" s="11">
        <v>2.668288</v>
      </c>
      <c r="AX1457" s="11">
        <v>15.486248</v>
      </c>
    </row>
    <row r="1458" spans="45:50" x14ac:dyDescent="0.35">
      <c r="AS1458" s="11" t="s">
        <v>76</v>
      </c>
      <c r="AT1458" s="11">
        <v>1449</v>
      </c>
      <c r="AU1458" s="11">
        <v>7.3566000000000006E-2</v>
      </c>
      <c r="AV1458" s="11">
        <v>-3.2721439999999999</v>
      </c>
      <c r="AW1458" s="11">
        <v>3.34571</v>
      </c>
      <c r="AX1458" s="11" t="s">
        <v>77</v>
      </c>
    </row>
    <row r="1459" spans="45:50" x14ac:dyDescent="0.35">
      <c r="AS1459" s="11" t="s">
        <v>76</v>
      </c>
      <c r="AT1459" s="11">
        <v>1450</v>
      </c>
      <c r="AU1459" s="11">
        <v>2.6886109999999999</v>
      </c>
      <c r="AV1459" s="11">
        <v>8.5775360000000003</v>
      </c>
      <c r="AW1459" s="11">
        <v>5.8889259999999997</v>
      </c>
      <c r="AX1459" s="11" t="s">
        <v>77</v>
      </c>
    </row>
    <row r="1460" spans="45:50" x14ac:dyDescent="0.35">
      <c r="AS1460" s="11" t="s">
        <v>76</v>
      </c>
      <c r="AT1460" s="11">
        <v>1451</v>
      </c>
      <c r="AU1460" s="11">
        <v>14.819335000000001</v>
      </c>
      <c r="AV1460" s="11">
        <v>15.038043999999999</v>
      </c>
      <c r="AW1460" s="11">
        <v>0.21870899999999999</v>
      </c>
      <c r="AX1460" s="11">
        <v>1.4758340000000001</v>
      </c>
    </row>
    <row r="1461" spans="45:50" x14ac:dyDescent="0.35">
      <c r="AS1461" s="11" t="s">
        <v>83</v>
      </c>
      <c r="AT1461" s="11">
        <v>1452</v>
      </c>
      <c r="AU1461" s="11">
        <v>12.259676000000001</v>
      </c>
      <c r="AV1461" s="11">
        <v>10.825811</v>
      </c>
      <c r="AW1461" s="11">
        <v>1.4338649999999999</v>
      </c>
      <c r="AX1461" s="11">
        <v>11.695781</v>
      </c>
    </row>
    <row r="1462" spans="45:50" x14ac:dyDescent="0.35">
      <c r="AS1462" s="11" t="s">
        <v>78</v>
      </c>
      <c r="AT1462" s="11">
        <v>1453</v>
      </c>
      <c r="AU1462" s="11">
        <v>-12.340266</v>
      </c>
      <c r="AV1462" s="11">
        <v>-11.497659000000001</v>
      </c>
      <c r="AW1462" s="11">
        <v>0.84260699999999999</v>
      </c>
      <c r="AX1462" s="11">
        <v>6.8281130000000001</v>
      </c>
    </row>
    <row r="1463" spans="45:50" x14ac:dyDescent="0.35">
      <c r="AS1463" s="11" t="s">
        <v>76</v>
      </c>
      <c r="AT1463" s="11">
        <v>1454</v>
      </c>
      <c r="AU1463" s="11">
        <v>-19.889271000000001</v>
      </c>
      <c r="AV1463" s="11">
        <v>-16.604600999999999</v>
      </c>
      <c r="AW1463" s="11">
        <v>3.2846700000000002</v>
      </c>
      <c r="AX1463" s="11">
        <v>16.514785</v>
      </c>
    </row>
    <row r="1464" spans="45:50" x14ac:dyDescent="0.35">
      <c r="AS1464" s="11" t="s">
        <v>83</v>
      </c>
      <c r="AT1464" s="11">
        <v>1455</v>
      </c>
      <c r="AU1464" s="11">
        <v>12.757087</v>
      </c>
      <c r="AV1464" s="11">
        <v>35.952736999999999</v>
      </c>
      <c r="AW1464" s="11">
        <v>23.195650000000001</v>
      </c>
      <c r="AX1464" s="11" t="s">
        <v>77</v>
      </c>
    </row>
    <row r="1465" spans="45:50" x14ac:dyDescent="0.35">
      <c r="AS1465" s="11" t="s">
        <v>78</v>
      </c>
      <c r="AT1465" s="11">
        <v>1456</v>
      </c>
      <c r="AU1465" s="11">
        <v>-3.9585499999999998</v>
      </c>
      <c r="AV1465" s="11">
        <v>-5.2874309999999998</v>
      </c>
      <c r="AW1465" s="11">
        <v>1.3288800000000001</v>
      </c>
      <c r="AX1465" s="11">
        <v>33.569873999999999</v>
      </c>
    </row>
    <row r="1466" spans="45:50" x14ac:dyDescent="0.35">
      <c r="AS1466" s="11" t="s">
        <v>76</v>
      </c>
      <c r="AT1466" s="11">
        <v>1457</v>
      </c>
      <c r="AU1466" s="11">
        <v>-0.40947600000000001</v>
      </c>
      <c r="AV1466" s="11">
        <v>-3.175592</v>
      </c>
      <c r="AW1466" s="11">
        <v>2.7661169999999999</v>
      </c>
      <c r="AX1466" s="11" t="s">
        <v>77</v>
      </c>
    </row>
    <row r="1467" spans="45:50" x14ac:dyDescent="0.35">
      <c r="AS1467" s="11" t="s">
        <v>76</v>
      </c>
      <c r="AT1467" s="11">
        <v>1458</v>
      </c>
      <c r="AU1467" s="11">
        <v>19.438842999999999</v>
      </c>
      <c r="AV1467" s="11">
        <v>18.294727000000002</v>
      </c>
      <c r="AW1467" s="11">
        <v>1.1441159999999999</v>
      </c>
      <c r="AX1467" s="11">
        <v>5.8857210000000002</v>
      </c>
    </row>
    <row r="1468" spans="45:50" x14ac:dyDescent="0.35">
      <c r="AS1468" s="11" t="s">
        <v>76</v>
      </c>
      <c r="AT1468" s="11">
        <v>1459</v>
      </c>
      <c r="AU1468" s="11">
        <v>-26.759551999999999</v>
      </c>
      <c r="AV1468" s="11">
        <v>-22.530995000000001</v>
      </c>
      <c r="AW1468" s="11">
        <v>4.2285570000000003</v>
      </c>
      <c r="AX1468" s="11">
        <v>15.802047</v>
      </c>
    </row>
    <row r="1469" spans="45:50" x14ac:dyDescent="0.35">
      <c r="AS1469" s="11" t="s">
        <v>76</v>
      </c>
      <c r="AT1469" s="11">
        <v>1460</v>
      </c>
      <c r="AU1469" s="11">
        <v>-3.5710999999999999</v>
      </c>
      <c r="AV1469" s="11">
        <v>-3.9024190000000001</v>
      </c>
      <c r="AW1469" s="11">
        <v>0.33132</v>
      </c>
      <c r="AX1469" s="11">
        <v>9.2778039999999997</v>
      </c>
    </row>
    <row r="1470" spans="45:50" x14ac:dyDescent="0.35">
      <c r="AS1470" s="11" t="s">
        <v>76</v>
      </c>
      <c r="AT1470" s="11">
        <v>1461</v>
      </c>
      <c r="AU1470" s="11">
        <v>38.134411</v>
      </c>
      <c r="AV1470" s="11">
        <v>43.872051999999996</v>
      </c>
      <c r="AW1470" s="11">
        <v>5.737641</v>
      </c>
      <c r="AX1470" s="11">
        <v>15.045837000000001</v>
      </c>
    </row>
    <row r="1471" spans="45:50" x14ac:dyDescent="0.35">
      <c r="AS1471" s="11" t="s">
        <v>83</v>
      </c>
      <c r="AT1471" s="11">
        <v>1462</v>
      </c>
      <c r="AU1471" s="11">
        <v>-10.427460999999999</v>
      </c>
      <c r="AV1471" s="11">
        <v>-14.211342</v>
      </c>
      <c r="AW1471" s="11">
        <v>3.783881</v>
      </c>
      <c r="AX1471" s="11">
        <v>36.287650999999997</v>
      </c>
    </row>
    <row r="1472" spans="45:50" x14ac:dyDescent="0.35">
      <c r="AS1472" s="11" t="s">
        <v>76</v>
      </c>
      <c r="AT1472" s="11">
        <v>1463</v>
      </c>
      <c r="AU1472" s="11">
        <v>21.830151000000001</v>
      </c>
      <c r="AV1472" s="11">
        <v>22.552537999999998</v>
      </c>
      <c r="AW1472" s="11">
        <v>0.722387</v>
      </c>
      <c r="AX1472" s="11">
        <v>3.3091270000000002</v>
      </c>
    </row>
    <row r="1473" spans="45:50" x14ac:dyDescent="0.35">
      <c r="AS1473" s="11" t="s">
        <v>76</v>
      </c>
      <c r="AT1473" s="11">
        <v>1464</v>
      </c>
      <c r="AU1473" s="11">
        <v>2.3102299999999998</v>
      </c>
      <c r="AV1473" s="11">
        <v>4.7946929999999996</v>
      </c>
      <c r="AW1473" s="11">
        <v>2.4844629999999999</v>
      </c>
      <c r="AX1473" s="11" t="s">
        <v>77</v>
      </c>
    </row>
    <row r="1474" spans="45:50" x14ac:dyDescent="0.35">
      <c r="AS1474" s="11" t="s">
        <v>78</v>
      </c>
      <c r="AT1474" s="11">
        <v>1465</v>
      </c>
      <c r="AU1474" s="11">
        <v>-26.664486</v>
      </c>
      <c r="AV1474" s="11">
        <v>-23.064063000000001</v>
      </c>
      <c r="AW1474" s="11">
        <v>3.6004230000000002</v>
      </c>
      <c r="AX1474" s="11">
        <v>13.502691</v>
      </c>
    </row>
    <row r="1475" spans="45:50" x14ac:dyDescent="0.35">
      <c r="AS1475" s="11" t="s">
        <v>83</v>
      </c>
      <c r="AT1475" s="11">
        <v>1466</v>
      </c>
      <c r="AU1475" s="11">
        <v>-24.910792000000001</v>
      </c>
      <c r="AV1475" s="11">
        <v>-23.052633</v>
      </c>
      <c r="AW1475" s="11">
        <v>1.8581589999999999</v>
      </c>
      <c r="AX1475" s="11">
        <v>7.4592530000000004</v>
      </c>
    </row>
    <row r="1476" spans="45:50" x14ac:dyDescent="0.35">
      <c r="AS1476" s="11" t="s">
        <v>76</v>
      </c>
      <c r="AT1476" s="11">
        <v>1467</v>
      </c>
      <c r="AU1476" s="11">
        <v>-21.144386000000001</v>
      </c>
      <c r="AV1476" s="11">
        <v>-21.519507999999998</v>
      </c>
      <c r="AW1476" s="11">
        <v>0.37512200000000001</v>
      </c>
      <c r="AX1476" s="11">
        <v>1.7740990000000001</v>
      </c>
    </row>
    <row r="1477" spans="45:50" x14ac:dyDescent="0.35">
      <c r="AS1477" s="11" t="s">
        <v>78</v>
      </c>
      <c r="AT1477" s="11">
        <v>1468</v>
      </c>
      <c r="AU1477" s="11">
        <v>-10.913588000000001</v>
      </c>
      <c r="AV1477" s="11">
        <v>-9.8040850000000006</v>
      </c>
      <c r="AW1477" s="11">
        <v>1.1095029999999999</v>
      </c>
      <c r="AX1477" s="11">
        <v>10.166251000000001</v>
      </c>
    </row>
    <row r="1478" spans="45:50" x14ac:dyDescent="0.35">
      <c r="AS1478" s="11" t="s">
        <v>76</v>
      </c>
      <c r="AT1478" s="11">
        <v>1469</v>
      </c>
      <c r="AU1478" s="11">
        <v>-4.8649630000000004</v>
      </c>
      <c r="AV1478" s="11">
        <v>-5.7652809999999999</v>
      </c>
      <c r="AW1478" s="11">
        <v>0.90031799999999995</v>
      </c>
      <c r="AX1478" s="11">
        <v>18.506160999999999</v>
      </c>
    </row>
    <row r="1479" spans="45:50" x14ac:dyDescent="0.35">
      <c r="AS1479" s="11" t="s">
        <v>76</v>
      </c>
      <c r="AT1479" s="11">
        <v>1470</v>
      </c>
      <c r="AU1479" s="11">
        <v>-7.738988</v>
      </c>
      <c r="AV1479" s="11">
        <v>-7.9655469999999999</v>
      </c>
      <c r="AW1479" s="11">
        <v>0.22655800000000001</v>
      </c>
      <c r="AX1479" s="11">
        <v>2.9274939999999998</v>
      </c>
    </row>
    <row r="1480" spans="45:50" x14ac:dyDescent="0.35">
      <c r="AS1480" s="11" t="s">
        <v>76</v>
      </c>
      <c r="AT1480" s="11">
        <v>1471</v>
      </c>
      <c r="AU1480" s="11">
        <v>46.955219</v>
      </c>
      <c r="AV1480" s="11">
        <v>44.999035999999997</v>
      </c>
      <c r="AW1480" s="11">
        <v>1.956183</v>
      </c>
      <c r="AX1480" s="11">
        <v>4.1660620000000002</v>
      </c>
    </row>
    <row r="1481" spans="45:50" x14ac:dyDescent="0.35">
      <c r="AS1481" s="11" t="s">
        <v>78</v>
      </c>
      <c r="AT1481" s="11">
        <v>1472</v>
      </c>
      <c r="AU1481" s="11">
        <v>12.191333</v>
      </c>
      <c r="AV1481" s="11">
        <v>11.273611000000001</v>
      </c>
      <c r="AW1481" s="11">
        <v>0.91772200000000004</v>
      </c>
      <c r="AX1481" s="11">
        <v>7.5276560000000003</v>
      </c>
    </row>
    <row r="1482" spans="45:50" x14ac:dyDescent="0.35">
      <c r="AS1482" s="11" t="s">
        <v>76</v>
      </c>
      <c r="AT1482" s="11">
        <v>1473</v>
      </c>
      <c r="AU1482" s="11">
        <v>46.349921000000002</v>
      </c>
      <c r="AV1482" s="11">
        <v>43.396213000000003</v>
      </c>
      <c r="AW1482" s="11">
        <v>2.9537079999999998</v>
      </c>
      <c r="AX1482" s="11">
        <v>6.3726279999999997</v>
      </c>
    </row>
    <row r="1483" spans="45:50" x14ac:dyDescent="0.35">
      <c r="AS1483" s="11" t="s">
        <v>76</v>
      </c>
      <c r="AT1483" s="11">
        <v>1474</v>
      </c>
      <c r="AU1483" s="11">
        <v>-0.52178599999999997</v>
      </c>
      <c r="AV1483" s="11">
        <v>-1.556149</v>
      </c>
      <c r="AW1483" s="11">
        <v>1.034362</v>
      </c>
      <c r="AX1483" s="11" t="s">
        <v>77</v>
      </c>
    </row>
    <row r="1484" spans="45:50" x14ac:dyDescent="0.35">
      <c r="AS1484" s="11" t="s">
        <v>76</v>
      </c>
      <c r="AT1484" s="11">
        <v>1475</v>
      </c>
      <c r="AU1484" s="11">
        <v>-14.034008</v>
      </c>
      <c r="AV1484" s="11">
        <v>-11.605407</v>
      </c>
      <c r="AW1484" s="11">
        <v>2.428601</v>
      </c>
      <c r="AX1484" s="11">
        <v>17.305116000000002</v>
      </c>
    </row>
    <row r="1485" spans="45:50" x14ac:dyDescent="0.35">
      <c r="AS1485" s="11" t="s">
        <v>83</v>
      </c>
      <c r="AT1485" s="11">
        <v>1476</v>
      </c>
      <c r="AU1485" s="11">
        <v>-12.837885</v>
      </c>
      <c r="AV1485" s="11">
        <v>-11.041548000000001</v>
      </c>
      <c r="AW1485" s="11">
        <v>1.7963370000000001</v>
      </c>
      <c r="AX1485" s="11">
        <v>13.992464999999999</v>
      </c>
    </row>
    <row r="1486" spans="45:50" x14ac:dyDescent="0.35">
      <c r="AS1486" s="11" t="s">
        <v>76</v>
      </c>
      <c r="AT1486" s="11">
        <v>1477</v>
      </c>
      <c r="AU1486" s="11">
        <v>1.4354910000000001</v>
      </c>
      <c r="AV1486" s="11">
        <v>-0.423653</v>
      </c>
      <c r="AW1486" s="11">
        <v>1.859143</v>
      </c>
      <c r="AX1486" s="11" t="s">
        <v>77</v>
      </c>
    </row>
    <row r="1487" spans="45:50" x14ac:dyDescent="0.35">
      <c r="AS1487" s="11" t="s">
        <v>76</v>
      </c>
      <c r="AT1487" s="11">
        <v>1478</v>
      </c>
      <c r="AU1487" s="11">
        <v>-10.909363000000001</v>
      </c>
      <c r="AV1487" s="11">
        <v>-12.695561</v>
      </c>
      <c r="AW1487" s="11">
        <v>1.786198</v>
      </c>
      <c r="AX1487" s="11">
        <v>16.373073999999999</v>
      </c>
    </row>
    <row r="1488" spans="45:50" x14ac:dyDescent="0.35">
      <c r="AS1488" s="11" t="s">
        <v>83</v>
      </c>
      <c r="AT1488" s="11">
        <v>1479</v>
      </c>
      <c r="AU1488" s="11">
        <v>0.78847100000000003</v>
      </c>
      <c r="AV1488" s="11">
        <v>1.797396</v>
      </c>
      <c r="AW1488" s="11">
        <v>1.0089250000000001</v>
      </c>
      <c r="AX1488" s="11" t="s">
        <v>77</v>
      </c>
    </row>
    <row r="1489" spans="45:50" x14ac:dyDescent="0.35">
      <c r="AS1489" s="11" t="s">
        <v>78</v>
      </c>
      <c r="AT1489" s="11">
        <v>1480</v>
      </c>
      <c r="AU1489" s="11">
        <v>11.956543</v>
      </c>
      <c r="AV1489" s="11">
        <v>10.691952000000001</v>
      </c>
      <c r="AW1489" s="11">
        <v>1.264591</v>
      </c>
      <c r="AX1489" s="11">
        <v>10.576561</v>
      </c>
    </row>
    <row r="1490" spans="45:50" x14ac:dyDescent="0.35">
      <c r="AS1490" s="11" t="s">
        <v>76</v>
      </c>
      <c r="AT1490" s="11">
        <v>1481</v>
      </c>
      <c r="AU1490" s="11">
        <v>-27.033837999999999</v>
      </c>
      <c r="AV1490" s="11">
        <v>-25.267154000000001</v>
      </c>
      <c r="AW1490" s="11">
        <v>1.7666839999999999</v>
      </c>
      <c r="AX1490" s="11">
        <v>6.5350830000000002</v>
      </c>
    </row>
    <row r="1491" spans="45:50" x14ac:dyDescent="0.35">
      <c r="AS1491" s="11" t="s">
        <v>76</v>
      </c>
      <c r="AT1491" s="11">
        <v>1482</v>
      </c>
      <c r="AU1491" s="11">
        <v>-15.848221000000001</v>
      </c>
      <c r="AV1491" s="11">
        <v>-16.880762000000001</v>
      </c>
      <c r="AW1491" s="11">
        <v>1.0325409999999999</v>
      </c>
      <c r="AX1491" s="11">
        <v>6.5151830000000004</v>
      </c>
    </row>
    <row r="1492" spans="45:50" x14ac:dyDescent="0.35">
      <c r="AS1492" s="11" t="s">
        <v>76</v>
      </c>
      <c r="AT1492" s="11">
        <v>1483</v>
      </c>
      <c r="AU1492" s="11">
        <v>-1.4200919999999999</v>
      </c>
      <c r="AV1492" s="11">
        <v>-3.4614669999999998</v>
      </c>
      <c r="AW1492" s="11">
        <v>2.0413749999999999</v>
      </c>
      <c r="AX1492" s="11" t="s">
        <v>77</v>
      </c>
    </row>
    <row r="1493" spans="45:50" x14ac:dyDescent="0.35">
      <c r="AS1493" s="11" t="s">
        <v>78</v>
      </c>
      <c r="AT1493" s="11">
        <v>1484</v>
      </c>
      <c r="AU1493" s="11">
        <v>11.514931000000001</v>
      </c>
      <c r="AV1493" s="11">
        <v>16.716024000000001</v>
      </c>
      <c r="AW1493" s="11">
        <v>5.2010930000000002</v>
      </c>
      <c r="AX1493" s="11">
        <v>45.168247999999998</v>
      </c>
    </row>
    <row r="1494" spans="45:50" x14ac:dyDescent="0.35">
      <c r="AS1494" s="11" t="s">
        <v>76</v>
      </c>
      <c r="AT1494" s="11">
        <v>1485</v>
      </c>
      <c r="AU1494" s="11">
        <v>20.227347000000002</v>
      </c>
      <c r="AV1494" s="11">
        <v>15.591281</v>
      </c>
      <c r="AW1494" s="11">
        <v>4.6360659999999996</v>
      </c>
      <c r="AX1494" s="11">
        <v>22.919791</v>
      </c>
    </row>
    <row r="1495" spans="45:50" x14ac:dyDescent="0.35">
      <c r="AS1495" s="11" t="s">
        <v>76</v>
      </c>
      <c r="AT1495" s="11">
        <v>1486</v>
      </c>
      <c r="AU1495" s="11">
        <v>-4.7934830000000002</v>
      </c>
      <c r="AV1495" s="11">
        <v>-5.2018870000000001</v>
      </c>
      <c r="AW1495" s="11">
        <v>0.40840300000000002</v>
      </c>
      <c r="AX1495" s="11">
        <v>8.5199660000000002</v>
      </c>
    </row>
    <row r="1496" spans="45:50" x14ac:dyDescent="0.35">
      <c r="AS1496" s="11" t="s">
        <v>76</v>
      </c>
      <c r="AT1496" s="11">
        <v>1487</v>
      </c>
      <c r="AU1496" s="11">
        <v>-11.244493</v>
      </c>
      <c r="AV1496" s="11">
        <v>-8.1877030000000008</v>
      </c>
      <c r="AW1496" s="11">
        <v>3.0567899999999999</v>
      </c>
      <c r="AX1496" s="11">
        <v>27.184777</v>
      </c>
    </row>
    <row r="1497" spans="45:50" x14ac:dyDescent="0.35">
      <c r="AS1497" s="11" t="s">
        <v>83</v>
      </c>
      <c r="AT1497" s="11">
        <v>1488</v>
      </c>
      <c r="AU1497" s="11">
        <v>21.184045000000001</v>
      </c>
      <c r="AV1497" s="11">
        <v>12.410416</v>
      </c>
      <c r="AW1497" s="11">
        <v>8.7736289999999997</v>
      </c>
      <c r="AX1497" s="11">
        <v>41.416210999999997</v>
      </c>
    </row>
    <row r="1498" spans="45:50" x14ac:dyDescent="0.35">
      <c r="AS1498" s="11" t="s">
        <v>76</v>
      </c>
      <c r="AT1498" s="11">
        <v>1489</v>
      </c>
      <c r="AU1498" s="11">
        <v>-9.106973</v>
      </c>
      <c r="AV1498" s="11">
        <v>-8.4085800000000006</v>
      </c>
      <c r="AW1498" s="11">
        <v>0.69839300000000004</v>
      </c>
      <c r="AX1498" s="11">
        <v>7.6687719999999997</v>
      </c>
    </row>
    <row r="1499" spans="45:50" x14ac:dyDescent="0.35">
      <c r="AS1499" s="11" t="s">
        <v>78</v>
      </c>
      <c r="AT1499" s="11">
        <v>1490</v>
      </c>
      <c r="AU1499" s="11">
        <v>14.743252999999999</v>
      </c>
      <c r="AV1499" s="11">
        <v>13.803933000000001</v>
      </c>
      <c r="AW1499" s="11">
        <v>0.93932000000000004</v>
      </c>
      <c r="AX1499" s="11">
        <v>6.3711830000000003</v>
      </c>
    </row>
    <row r="1500" spans="45:50" x14ac:dyDescent="0.35">
      <c r="AS1500" s="11" t="s">
        <v>83</v>
      </c>
      <c r="AT1500" s="11">
        <v>1491</v>
      </c>
      <c r="AU1500" s="11">
        <v>-9.5091999999999996E-2</v>
      </c>
      <c r="AV1500" s="11">
        <v>-1.084014</v>
      </c>
      <c r="AW1500" s="11">
        <v>0.988923</v>
      </c>
      <c r="AX1500" s="11" t="s">
        <v>77</v>
      </c>
    </row>
    <row r="1501" spans="45:50" x14ac:dyDescent="0.35">
      <c r="AS1501" s="11" t="s">
        <v>76</v>
      </c>
      <c r="AT1501" s="11">
        <v>1492</v>
      </c>
      <c r="AU1501" s="11">
        <v>-6.1878000000000002E-2</v>
      </c>
      <c r="AV1501" s="11">
        <v>0.14684700000000001</v>
      </c>
      <c r="AW1501" s="11">
        <v>0.20872499999999999</v>
      </c>
      <c r="AX1501" s="11" t="s">
        <v>77</v>
      </c>
    </row>
    <row r="1502" spans="45:50" x14ac:dyDescent="0.35">
      <c r="AS1502" s="11" t="s">
        <v>76</v>
      </c>
      <c r="AT1502" s="11">
        <v>1493</v>
      </c>
      <c r="AU1502" s="11">
        <v>-9.8359009999999998</v>
      </c>
      <c r="AV1502" s="11">
        <v>-8.4768000000000008</v>
      </c>
      <c r="AW1502" s="11">
        <v>1.3591009999999999</v>
      </c>
      <c r="AX1502" s="11">
        <v>13.817757</v>
      </c>
    </row>
    <row r="1503" spans="45:50" x14ac:dyDescent="0.35">
      <c r="AS1503" s="11" t="s">
        <v>76</v>
      </c>
      <c r="AT1503" s="11">
        <v>1494</v>
      </c>
      <c r="AU1503" s="11">
        <v>15.880636000000001</v>
      </c>
      <c r="AV1503" s="11">
        <v>17.606521999999998</v>
      </c>
      <c r="AW1503" s="11">
        <v>1.725886</v>
      </c>
      <c r="AX1503" s="11">
        <v>10.867862000000001</v>
      </c>
    </row>
    <row r="1504" spans="45:50" x14ac:dyDescent="0.35">
      <c r="AS1504" s="11" t="s">
        <v>76</v>
      </c>
      <c r="AT1504" s="11">
        <v>1495</v>
      </c>
      <c r="AU1504" s="11">
        <v>5.6009080000000004</v>
      </c>
      <c r="AV1504" s="11">
        <v>4.7406180000000004</v>
      </c>
      <c r="AW1504" s="11">
        <v>0.86029</v>
      </c>
      <c r="AX1504" s="11">
        <v>15.359829</v>
      </c>
    </row>
    <row r="1505" spans="45:50" x14ac:dyDescent="0.35">
      <c r="AS1505" s="11" t="s">
        <v>76</v>
      </c>
      <c r="AT1505" s="11">
        <v>1496</v>
      </c>
      <c r="AU1505" s="11">
        <v>-7.3825960000000004</v>
      </c>
      <c r="AV1505" s="11">
        <v>-9.3618330000000007</v>
      </c>
      <c r="AW1505" s="11">
        <v>1.9792369999999999</v>
      </c>
      <c r="AX1505" s="11">
        <v>26.809502999999999</v>
      </c>
    </row>
    <row r="1506" spans="45:50" x14ac:dyDescent="0.35">
      <c r="AS1506" s="11" t="s">
        <v>76</v>
      </c>
      <c r="AT1506" s="11">
        <v>1497</v>
      </c>
      <c r="AU1506" s="11">
        <v>13.32802</v>
      </c>
      <c r="AV1506" s="11">
        <v>11.649132</v>
      </c>
      <c r="AW1506" s="11">
        <v>1.6788879999999999</v>
      </c>
      <c r="AX1506" s="11">
        <v>12.596677</v>
      </c>
    </row>
    <row r="1507" spans="45:50" x14ac:dyDescent="0.35">
      <c r="AS1507" s="11" t="s">
        <v>76</v>
      </c>
      <c r="AT1507" s="11">
        <v>1498</v>
      </c>
      <c r="AU1507" s="11">
        <v>-20.407700999999999</v>
      </c>
      <c r="AV1507" s="11">
        <v>-22.067736</v>
      </c>
      <c r="AW1507" s="11">
        <v>1.6600349999999999</v>
      </c>
      <c r="AX1507" s="11">
        <v>8.1343549999999993</v>
      </c>
    </row>
    <row r="1508" spans="45:50" x14ac:dyDescent="0.35">
      <c r="AS1508" s="11" t="s">
        <v>76</v>
      </c>
      <c r="AT1508" s="11">
        <v>1499</v>
      </c>
      <c r="AU1508" s="11">
        <v>9.9298350000000006</v>
      </c>
      <c r="AV1508" s="11">
        <v>13.619303</v>
      </c>
      <c r="AW1508" s="11">
        <v>3.6894680000000002</v>
      </c>
      <c r="AX1508" s="11">
        <v>37.155382000000003</v>
      </c>
    </row>
    <row r="1509" spans="45:50" x14ac:dyDescent="0.35">
      <c r="AS1509" s="11" t="s">
        <v>83</v>
      </c>
      <c r="AT1509" s="11">
        <v>1500</v>
      </c>
      <c r="AU1509" s="11">
        <v>45.798724999999997</v>
      </c>
      <c r="AV1509" s="11">
        <v>36.955514999999998</v>
      </c>
      <c r="AW1509" s="11">
        <v>8.8432099999999991</v>
      </c>
      <c r="AX1509" s="11">
        <v>19.308855000000001</v>
      </c>
    </row>
    <row r="1510" spans="45:50" x14ac:dyDescent="0.35">
      <c r="AS1510" s="11" t="s">
        <v>78</v>
      </c>
      <c r="AT1510" s="11">
        <v>1501</v>
      </c>
      <c r="AU1510" s="11">
        <v>-3.823261</v>
      </c>
      <c r="AV1510" s="11">
        <v>-5.3781309999999998</v>
      </c>
      <c r="AW1510" s="11">
        <v>1.55487</v>
      </c>
      <c r="AX1510" s="11">
        <v>40.668700000000001</v>
      </c>
    </row>
    <row r="1511" spans="45:50" x14ac:dyDescent="0.35">
      <c r="AS1511" s="11" t="s">
        <v>76</v>
      </c>
      <c r="AT1511" s="11">
        <v>1502</v>
      </c>
      <c r="AU1511" s="11">
        <v>14.557454</v>
      </c>
      <c r="AV1511" s="11">
        <v>12.906018</v>
      </c>
      <c r="AW1511" s="11">
        <v>1.6514359999999999</v>
      </c>
      <c r="AX1511" s="11">
        <v>11.344264000000001</v>
      </c>
    </row>
    <row r="1512" spans="45:50" x14ac:dyDescent="0.35">
      <c r="AS1512" s="11" t="s">
        <v>76</v>
      </c>
      <c r="AT1512" s="11">
        <v>1503</v>
      </c>
      <c r="AU1512" s="11">
        <v>5.9400060000000003</v>
      </c>
      <c r="AV1512" s="11">
        <v>0.616039</v>
      </c>
      <c r="AW1512" s="11">
        <v>5.3239669999999997</v>
      </c>
      <c r="AX1512" s="11">
        <v>89.628988000000007</v>
      </c>
    </row>
    <row r="1513" spans="45:50" x14ac:dyDescent="0.35">
      <c r="AS1513" s="11" t="s">
        <v>83</v>
      </c>
      <c r="AT1513" s="11">
        <v>1504</v>
      </c>
      <c r="AU1513" s="11">
        <v>-10.812472</v>
      </c>
      <c r="AV1513" s="11">
        <v>-11.083375999999999</v>
      </c>
      <c r="AW1513" s="11">
        <v>0.27090399999999998</v>
      </c>
      <c r="AX1513" s="11">
        <v>2.5054729999999998</v>
      </c>
    </row>
    <row r="1514" spans="45:50" x14ac:dyDescent="0.35">
      <c r="AS1514" s="11" t="s">
        <v>76</v>
      </c>
      <c r="AT1514" s="11">
        <v>1505</v>
      </c>
      <c r="AU1514" s="11">
        <v>9.0887709999999995</v>
      </c>
      <c r="AV1514" s="11">
        <v>6.2858669999999996</v>
      </c>
      <c r="AW1514" s="11">
        <v>2.8029030000000001</v>
      </c>
      <c r="AX1514" s="11">
        <v>30.839192000000001</v>
      </c>
    </row>
    <row r="1515" spans="45:50" x14ac:dyDescent="0.35">
      <c r="AS1515" s="11" t="s">
        <v>76</v>
      </c>
      <c r="AT1515" s="11">
        <v>1506</v>
      </c>
      <c r="AU1515" s="11">
        <v>23.73931</v>
      </c>
      <c r="AV1515" s="11">
        <v>27.517320999999999</v>
      </c>
      <c r="AW1515" s="11">
        <v>3.7780109999999998</v>
      </c>
      <c r="AX1515" s="11">
        <v>15.914578000000001</v>
      </c>
    </row>
    <row r="1516" spans="45:50" x14ac:dyDescent="0.35">
      <c r="AS1516" s="11" t="s">
        <v>78</v>
      </c>
      <c r="AT1516" s="11">
        <v>1507</v>
      </c>
      <c r="AU1516" s="11">
        <v>-6.8760880000000002</v>
      </c>
      <c r="AV1516" s="11">
        <v>-4.3616450000000002</v>
      </c>
      <c r="AW1516" s="11">
        <v>2.514443</v>
      </c>
      <c r="AX1516" s="11">
        <v>36.567934999999999</v>
      </c>
    </row>
    <row r="1517" spans="45:50" x14ac:dyDescent="0.35">
      <c r="AS1517" s="11" t="s">
        <v>76</v>
      </c>
      <c r="AT1517" s="11">
        <v>1508</v>
      </c>
      <c r="AU1517" s="11">
        <v>10.347977</v>
      </c>
      <c r="AV1517" s="11">
        <v>12.758827999999999</v>
      </c>
      <c r="AW1517" s="11">
        <v>2.4108510000000001</v>
      </c>
      <c r="AX1517" s="11">
        <v>23.297796000000002</v>
      </c>
    </row>
    <row r="1518" spans="45:50" x14ac:dyDescent="0.35">
      <c r="AS1518" s="11" t="s">
        <v>76</v>
      </c>
      <c r="AT1518" s="11">
        <v>1509</v>
      </c>
      <c r="AU1518" s="11">
        <v>-2.520251</v>
      </c>
      <c r="AV1518" s="11">
        <v>-3.2439680000000002</v>
      </c>
      <c r="AW1518" s="11">
        <v>0.72371700000000005</v>
      </c>
      <c r="AX1518" s="11">
        <v>28.716052000000001</v>
      </c>
    </row>
    <row r="1519" spans="45:50" x14ac:dyDescent="0.35">
      <c r="AS1519" s="11" t="s">
        <v>76</v>
      </c>
      <c r="AT1519" s="11">
        <v>1510</v>
      </c>
      <c r="AU1519" s="11">
        <v>-10.909022999999999</v>
      </c>
      <c r="AV1519" s="11">
        <v>-8.2373060000000002</v>
      </c>
      <c r="AW1519" s="11">
        <v>2.6717170000000001</v>
      </c>
      <c r="AX1519" s="11">
        <v>24.490891999999999</v>
      </c>
    </row>
    <row r="1520" spans="45:50" x14ac:dyDescent="0.35">
      <c r="AS1520" s="11" t="s">
        <v>83</v>
      </c>
      <c r="AT1520" s="11">
        <v>1511</v>
      </c>
      <c r="AU1520" s="11">
        <v>-17.201609999999999</v>
      </c>
      <c r="AV1520" s="11">
        <v>-19.975283000000001</v>
      </c>
      <c r="AW1520" s="11">
        <v>2.7736730000000001</v>
      </c>
      <c r="AX1520" s="11">
        <v>16.124497000000002</v>
      </c>
    </row>
    <row r="1521" spans="45:50" x14ac:dyDescent="0.35">
      <c r="AS1521" s="11" t="s">
        <v>78</v>
      </c>
      <c r="AT1521" s="11">
        <v>1512</v>
      </c>
      <c r="AU1521" s="11">
        <v>24.975493</v>
      </c>
      <c r="AV1521" s="11">
        <v>12.785258000000001</v>
      </c>
      <c r="AW1521" s="11">
        <v>12.190234999999999</v>
      </c>
      <c r="AX1521" s="11">
        <v>48.808785999999998</v>
      </c>
    </row>
    <row r="1522" spans="45:50" x14ac:dyDescent="0.35">
      <c r="AS1522" s="11" t="s">
        <v>76</v>
      </c>
      <c r="AT1522" s="11">
        <v>1513</v>
      </c>
      <c r="AU1522" s="11">
        <v>-14.144403000000001</v>
      </c>
      <c r="AV1522" s="11">
        <v>-13.419847000000001</v>
      </c>
      <c r="AW1522" s="11">
        <v>0.72455599999999998</v>
      </c>
      <c r="AX1522" s="11">
        <v>5.122566</v>
      </c>
    </row>
    <row r="1523" spans="45:50" x14ac:dyDescent="0.35">
      <c r="AS1523" s="11" t="s">
        <v>76</v>
      </c>
      <c r="AT1523" s="11">
        <v>1514</v>
      </c>
      <c r="AU1523" s="11">
        <v>-2.2930199999999998</v>
      </c>
      <c r="AV1523" s="11">
        <v>-2.4681099999999998</v>
      </c>
      <c r="AW1523" s="11">
        <v>0.17509</v>
      </c>
      <c r="AX1523" s="11">
        <v>7.6357739999999996</v>
      </c>
    </row>
    <row r="1524" spans="45:50" x14ac:dyDescent="0.35">
      <c r="AS1524" s="11" t="s">
        <v>83</v>
      </c>
      <c r="AT1524" s="11">
        <v>1515</v>
      </c>
      <c r="AU1524" s="11">
        <v>4.7124980000000001</v>
      </c>
      <c r="AV1524" s="11">
        <v>-2.8617279999999998</v>
      </c>
      <c r="AW1524" s="11">
        <v>7.5742269999999996</v>
      </c>
      <c r="AX1524" s="11" t="s">
        <v>77</v>
      </c>
    </row>
    <row r="1525" spans="45:50" x14ac:dyDescent="0.35">
      <c r="AS1525" s="11" t="s">
        <v>76</v>
      </c>
      <c r="AT1525" s="11">
        <v>1516</v>
      </c>
      <c r="AU1525" s="11">
        <v>12.685231</v>
      </c>
      <c r="AV1525" s="11">
        <v>10.482849</v>
      </c>
      <c r="AW1525" s="11">
        <v>2.2023820000000001</v>
      </c>
      <c r="AX1525" s="11">
        <v>17.361784</v>
      </c>
    </row>
    <row r="1526" spans="45:50" x14ac:dyDescent="0.35">
      <c r="AS1526" s="11" t="s">
        <v>76</v>
      </c>
      <c r="AT1526" s="11">
        <v>1517</v>
      </c>
      <c r="AU1526" s="11">
        <v>20.656659999999999</v>
      </c>
      <c r="AV1526" s="11">
        <v>22.962605</v>
      </c>
      <c r="AW1526" s="11">
        <v>2.3059449999999999</v>
      </c>
      <c r="AX1526" s="11">
        <v>11.163205</v>
      </c>
    </row>
    <row r="1527" spans="45:50" x14ac:dyDescent="0.35">
      <c r="AS1527" s="11" t="s">
        <v>78</v>
      </c>
      <c r="AT1527" s="11">
        <v>1518</v>
      </c>
      <c r="AU1527" s="11">
        <v>12.231633</v>
      </c>
      <c r="AV1527" s="11">
        <v>14.578006</v>
      </c>
      <c r="AW1527" s="11">
        <v>2.3463729999999998</v>
      </c>
      <c r="AX1527" s="11">
        <v>19.182829000000002</v>
      </c>
    </row>
    <row r="1528" spans="45:50" x14ac:dyDescent="0.35">
      <c r="AS1528" s="11" t="s">
        <v>76</v>
      </c>
      <c r="AT1528" s="11">
        <v>1519</v>
      </c>
      <c r="AU1528" s="11">
        <v>-28.134461000000002</v>
      </c>
      <c r="AV1528" s="11">
        <v>-26.195034</v>
      </c>
      <c r="AW1528" s="11">
        <v>1.939427</v>
      </c>
      <c r="AX1528" s="11">
        <v>6.8934230000000003</v>
      </c>
    </row>
    <row r="1529" spans="45:50" x14ac:dyDescent="0.35">
      <c r="AS1529" s="11" t="s">
        <v>76</v>
      </c>
      <c r="AT1529" s="11">
        <v>1520</v>
      </c>
      <c r="AU1529" s="11">
        <v>-4.8866079999999998</v>
      </c>
      <c r="AV1529" s="11">
        <v>-5.566046</v>
      </c>
      <c r="AW1529" s="11">
        <v>0.67943699999999996</v>
      </c>
      <c r="AX1529" s="11">
        <v>13.904064999999999</v>
      </c>
    </row>
    <row r="1530" spans="45:50" x14ac:dyDescent="0.35">
      <c r="AS1530" s="11" t="s">
        <v>76</v>
      </c>
      <c r="AT1530" s="11">
        <v>1521</v>
      </c>
      <c r="AU1530" s="11">
        <v>-30.526683999999999</v>
      </c>
      <c r="AV1530" s="11">
        <v>-28.276671</v>
      </c>
      <c r="AW1530" s="11">
        <v>2.250013</v>
      </c>
      <c r="AX1530" s="11">
        <v>7.3706430000000003</v>
      </c>
    </row>
    <row r="1531" spans="45:50" x14ac:dyDescent="0.35">
      <c r="AS1531" s="11" t="s">
        <v>83</v>
      </c>
      <c r="AT1531" s="11">
        <v>1522</v>
      </c>
      <c r="AU1531" s="11">
        <v>12.889227999999999</v>
      </c>
      <c r="AV1531" s="11">
        <v>16.370816000000001</v>
      </c>
      <c r="AW1531" s="11">
        <v>3.4815879999999999</v>
      </c>
      <c r="AX1531" s="11">
        <v>27.011609</v>
      </c>
    </row>
    <row r="1532" spans="45:50" x14ac:dyDescent="0.35">
      <c r="AS1532" s="11" t="s">
        <v>78</v>
      </c>
      <c r="AT1532" s="11">
        <v>1523</v>
      </c>
      <c r="AU1532" s="11">
        <v>14.153031</v>
      </c>
      <c r="AV1532" s="11">
        <v>15.28416</v>
      </c>
      <c r="AW1532" s="11">
        <v>1.1311290000000001</v>
      </c>
      <c r="AX1532" s="11">
        <v>7.9921340000000001</v>
      </c>
    </row>
    <row r="1533" spans="45:50" x14ac:dyDescent="0.35">
      <c r="AS1533" s="11" t="s">
        <v>76</v>
      </c>
      <c r="AT1533" s="11">
        <v>1524</v>
      </c>
      <c r="AU1533" s="11">
        <v>-1.201425</v>
      </c>
      <c r="AV1533" s="11">
        <v>0.91179299999999996</v>
      </c>
      <c r="AW1533" s="11">
        <v>2.1132179999999998</v>
      </c>
      <c r="AX1533" s="11" t="s">
        <v>77</v>
      </c>
    </row>
    <row r="1534" spans="45:50" x14ac:dyDescent="0.35">
      <c r="AS1534" s="11" t="s">
        <v>76</v>
      </c>
      <c r="AT1534" s="11">
        <v>1525</v>
      </c>
      <c r="AU1534" s="11">
        <v>-29.157157999999999</v>
      </c>
      <c r="AV1534" s="11">
        <v>-24.062562</v>
      </c>
      <c r="AW1534" s="11">
        <v>5.0945960000000001</v>
      </c>
      <c r="AX1534" s="11">
        <v>17.472881999999998</v>
      </c>
    </row>
    <row r="1535" spans="45:50" x14ac:dyDescent="0.35">
      <c r="AS1535" s="11" t="s">
        <v>76</v>
      </c>
      <c r="AT1535" s="11">
        <v>1526</v>
      </c>
      <c r="AU1535" s="11">
        <v>-11.353173999999999</v>
      </c>
      <c r="AV1535" s="11">
        <v>-13.772365000000001</v>
      </c>
      <c r="AW1535" s="11">
        <v>2.4191910000000001</v>
      </c>
      <c r="AX1535" s="11">
        <v>21.308503000000002</v>
      </c>
    </row>
    <row r="1536" spans="45:50" x14ac:dyDescent="0.35">
      <c r="AS1536" s="11" t="s">
        <v>78</v>
      </c>
      <c r="AT1536" s="11">
        <v>1527</v>
      </c>
      <c r="AU1536" s="11">
        <v>-11.002973000000001</v>
      </c>
      <c r="AV1536" s="11">
        <v>-11.633508000000001</v>
      </c>
      <c r="AW1536" s="11">
        <v>0.63053499999999996</v>
      </c>
      <c r="AX1536" s="11">
        <v>5.7305849999999996</v>
      </c>
    </row>
    <row r="1537" spans="45:50" x14ac:dyDescent="0.35">
      <c r="AS1537" s="11" t="s">
        <v>76</v>
      </c>
      <c r="AT1537" s="11">
        <v>1528</v>
      </c>
      <c r="AU1537" s="11">
        <v>30.874569999999999</v>
      </c>
      <c r="AV1537" s="11">
        <v>29.476970000000001</v>
      </c>
      <c r="AW1537" s="11">
        <v>1.3976</v>
      </c>
      <c r="AX1537" s="11">
        <v>4.5267010000000001</v>
      </c>
    </row>
    <row r="1538" spans="45:50" x14ac:dyDescent="0.35">
      <c r="AS1538" s="11" t="s">
        <v>83</v>
      </c>
      <c r="AT1538" s="11">
        <v>1529</v>
      </c>
      <c r="AU1538" s="11">
        <v>-16.029064999999999</v>
      </c>
      <c r="AV1538" s="11">
        <v>-15.214543000000001</v>
      </c>
      <c r="AW1538" s="11">
        <v>0.81452199999999997</v>
      </c>
      <c r="AX1538" s="11">
        <v>5.0815289999999997</v>
      </c>
    </row>
    <row r="1539" spans="45:50" x14ac:dyDescent="0.35">
      <c r="AS1539" s="11" t="s">
        <v>76</v>
      </c>
      <c r="AT1539" s="11">
        <v>1530</v>
      </c>
      <c r="AU1539" s="11">
        <v>30.780380999999998</v>
      </c>
      <c r="AV1539" s="11">
        <v>36.570084000000001</v>
      </c>
      <c r="AW1539" s="11">
        <v>5.7897030000000003</v>
      </c>
      <c r="AX1539" s="11">
        <v>18.809718</v>
      </c>
    </row>
    <row r="1540" spans="45:50" x14ac:dyDescent="0.35">
      <c r="AS1540" s="11" t="s">
        <v>76</v>
      </c>
      <c r="AT1540" s="11">
        <v>1531</v>
      </c>
      <c r="AU1540" s="11">
        <v>-3.5739640000000001</v>
      </c>
      <c r="AV1540" s="11">
        <v>-1.0279879999999999</v>
      </c>
      <c r="AW1540" s="11">
        <v>2.5459749999999999</v>
      </c>
      <c r="AX1540" s="11">
        <v>71.236739</v>
      </c>
    </row>
    <row r="1541" spans="45:50" x14ac:dyDescent="0.35">
      <c r="AS1541" s="11" t="s">
        <v>76</v>
      </c>
      <c r="AT1541" s="11">
        <v>1532</v>
      </c>
      <c r="AU1541" s="11">
        <v>13.738139</v>
      </c>
      <c r="AV1541" s="11">
        <v>16.027611</v>
      </c>
      <c r="AW1541" s="11">
        <v>2.289472</v>
      </c>
      <c r="AX1541" s="11">
        <v>16.665084</v>
      </c>
    </row>
    <row r="1542" spans="45:50" x14ac:dyDescent="0.35">
      <c r="AS1542" s="11" t="s">
        <v>76</v>
      </c>
      <c r="AT1542" s="11">
        <v>1533</v>
      </c>
      <c r="AU1542" s="11">
        <v>16.942847</v>
      </c>
      <c r="AV1542" s="11">
        <v>19.108335</v>
      </c>
      <c r="AW1542" s="11">
        <v>2.1654879999999999</v>
      </c>
      <c r="AX1542" s="11">
        <v>12.781135000000001</v>
      </c>
    </row>
    <row r="1543" spans="45:50" x14ac:dyDescent="0.35">
      <c r="AS1543" s="11" t="s">
        <v>83</v>
      </c>
      <c r="AT1543" s="11">
        <v>1534</v>
      </c>
      <c r="AU1543" s="11">
        <v>12.646777999999999</v>
      </c>
      <c r="AV1543" s="11">
        <v>13.008189</v>
      </c>
      <c r="AW1543" s="11">
        <v>0.36141099999999998</v>
      </c>
      <c r="AX1543" s="11">
        <v>2.857729</v>
      </c>
    </row>
    <row r="1544" spans="45:50" x14ac:dyDescent="0.35">
      <c r="AS1544" s="11" t="s">
        <v>76</v>
      </c>
      <c r="AT1544" s="11">
        <v>1535</v>
      </c>
      <c r="AU1544" s="11">
        <v>0.58257099999999995</v>
      </c>
      <c r="AV1544" s="11">
        <v>0.74929199999999996</v>
      </c>
      <c r="AW1544" s="11">
        <v>0.16672100000000001</v>
      </c>
      <c r="AX1544" s="11">
        <v>28.618148999999999</v>
      </c>
    </row>
    <row r="1545" spans="45:50" x14ac:dyDescent="0.35">
      <c r="AS1545" s="11" t="s">
        <v>76</v>
      </c>
      <c r="AT1545" s="11">
        <v>1536</v>
      </c>
      <c r="AU1545" s="11">
        <v>-12.625397</v>
      </c>
      <c r="AV1545" s="11">
        <v>-8.0020229999999994</v>
      </c>
      <c r="AW1545" s="11">
        <v>4.6233740000000001</v>
      </c>
      <c r="AX1545" s="11">
        <v>36.619629000000003</v>
      </c>
    </row>
    <row r="1546" spans="45:50" x14ac:dyDescent="0.35">
      <c r="AS1546" s="11" t="s">
        <v>78</v>
      </c>
      <c r="AT1546" s="11">
        <v>1537</v>
      </c>
      <c r="AU1546" s="11">
        <v>43.136184</v>
      </c>
      <c r="AV1546" s="11">
        <v>28.031649000000002</v>
      </c>
      <c r="AW1546" s="11">
        <v>15.104535</v>
      </c>
      <c r="AX1546" s="11">
        <v>35.015929</v>
      </c>
    </row>
    <row r="1547" spans="45:50" x14ac:dyDescent="0.35">
      <c r="AS1547" s="11" t="s">
        <v>76</v>
      </c>
      <c r="AT1547" s="11">
        <v>1538</v>
      </c>
      <c r="AU1547" s="11">
        <v>-11.651303</v>
      </c>
      <c r="AV1547" s="11">
        <v>-12.829214</v>
      </c>
      <c r="AW1547" s="11">
        <v>1.1779109999999999</v>
      </c>
      <c r="AX1547" s="11">
        <v>10.109692000000001</v>
      </c>
    </row>
    <row r="1548" spans="45:50" x14ac:dyDescent="0.35">
      <c r="AS1548" s="11" t="s">
        <v>76</v>
      </c>
      <c r="AT1548" s="11">
        <v>1539</v>
      </c>
      <c r="AU1548" s="11">
        <v>-2.9120140000000001</v>
      </c>
      <c r="AV1548" s="11">
        <v>-3.125445</v>
      </c>
      <c r="AW1548" s="11">
        <v>0.21343100000000001</v>
      </c>
      <c r="AX1548" s="11">
        <v>7.3293200000000001</v>
      </c>
    </row>
    <row r="1549" spans="45:50" x14ac:dyDescent="0.35">
      <c r="AS1549" s="11" t="s">
        <v>78</v>
      </c>
      <c r="AT1549" s="11">
        <v>1540</v>
      </c>
      <c r="AU1549" s="11">
        <v>8.6756919999999997</v>
      </c>
      <c r="AV1549" s="11">
        <v>6.5150629999999996</v>
      </c>
      <c r="AW1549" s="11">
        <v>2.1606290000000001</v>
      </c>
      <c r="AX1549" s="11">
        <v>24.904402000000001</v>
      </c>
    </row>
    <row r="1550" spans="45:50" x14ac:dyDescent="0.35">
      <c r="AS1550" s="11" t="s">
        <v>76</v>
      </c>
      <c r="AT1550" s="11">
        <v>1541</v>
      </c>
      <c r="AU1550" s="11">
        <v>-10.921115</v>
      </c>
      <c r="AV1550" s="11">
        <v>-9.5096589999999992</v>
      </c>
      <c r="AW1550" s="11">
        <v>1.411456</v>
      </c>
      <c r="AX1550" s="11">
        <v>12.924097</v>
      </c>
    </row>
    <row r="1551" spans="45:50" x14ac:dyDescent="0.35">
      <c r="AS1551" s="11" t="s">
        <v>76</v>
      </c>
      <c r="AT1551" s="11">
        <v>1542</v>
      </c>
      <c r="AU1551" s="11">
        <v>9.2922720000000005</v>
      </c>
      <c r="AV1551" s="11">
        <v>10.433612999999999</v>
      </c>
      <c r="AW1551" s="11">
        <v>1.1413409999999999</v>
      </c>
      <c r="AX1551" s="11">
        <v>12.282689</v>
      </c>
    </row>
    <row r="1552" spans="45:50" x14ac:dyDescent="0.35">
      <c r="AS1552" s="11" t="s">
        <v>83</v>
      </c>
      <c r="AT1552" s="11">
        <v>1543</v>
      </c>
      <c r="AU1552" s="11">
        <v>29.083202</v>
      </c>
      <c r="AV1552" s="11">
        <v>37.505017000000002</v>
      </c>
      <c r="AW1552" s="11">
        <v>8.4218150000000005</v>
      </c>
      <c r="AX1552" s="11">
        <v>28.957661999999999</v>
      </c>
    </row>
    <row r="1553" spans="45:50" x14ac:dyDescent="0.35">
      <c r="AS1553" s="11" t="s">
        <v>76</v>
      </c>
      <c r="AT1553" s="11">
        <v>1544</v>
      </c>
      <c r="AU1553" s="11">
        <v>-10.978559000000001</v>
      </c>
      <c r="AV1553" s="11">
        <v>-9.2884620000000009</v>
      </c>
      <c r="AW1553" s="11">
        <v>1.690097</v>
      </c>
      <c r="AX1553" s="11">
        <v>15.394520999999999</v>
      </c>
    </row>
    <row r="1554" spans="45:50" x14ac:dyDescent="0.35">
      <c r="AS1554" s="11" t="s">
        <v>76</v>
      </c>
      <c r="AT1554" s="11">
        <v>1545</v>
      </c>
      <c r="AU1554" s="11">
        <v>5.3525109999999998</v>
      </c>
      <c r="AV1554" s="11">
        <v>2.6033439999999999</v>
      </c>
      <c r="AW1554" s="11">
        <v>2.7491660000000002</v>
      </c>
      <c r="AX1554" s="11">
        <v>51.362181999999997</v>
      </c>
    </row>
    <row r="1555" spans="45:50" x14ac:dyDescent="0.35">
      <c r="AS1555" s="11" t="s">
        <v>83</v>
      </c>
      <c r="AT1555" s="11">
        <v>1546</v>
      </c>
      <c r="AU1555" s="11">
        <v>-3.5746669999999998</v>
      </c>
      <c r="AV1555" s="11">
        <v>-1.731012</v>
      </c>
      <c r="AW1555" s="11">
        <v>1.843656</v>
      </c>
      <c r="AX1555" s="11">
        <v>51.575583000000002</v>
      </c>
    </row>
    <row r="1556" spans="45:50" x14ac:dyDescent="0.35">
      <c r="AS1556" s="11" t="s">
        <v>78</v>
      </c>
      <c r="AT1556" s="11">
        <v>1547</v>
      </c>
      <c r="AU1556" s="11">
        <v>16.039897</v>
      </c>
      <c r="AV1556" s="11">
        <v>14.509134</v>
      </c>
      <c r="AW1556" s="11">
        <v>1.5307630000000001</v>
      </c>
      <c r="AX1556" s="11">
        <v>9.543469</v>
      </c>
    </row>
    <row r="1557" spans="45:50" x14ac:dyDescent="0.35">
      <c r="AS1557" s="11" t="s">
        <v>76</v>
      </c>
      <c r="AT1557" s="11">
        <v>1548</v>
      </c>
      <c r="AU1557" s="11">
        <v>33.963259000000001</v>
      </c>
      <c r="AV1557" s="11">
        <v>34.838281000000002</v>
      </c>
      <c r="AW1557" s="11">
        <v>0.87502199999999997</v>
      </c>
      <c r="AX1557" s="11">
        <v>2.5763780000000001</v>
      </c>
    </row>
    <row r="1558" spans="45:50" x14ac:dyDescent="0.35">
      <c r="AS1558" s="11" t="s">
        <v>76</v>
      </c>
      <c r="AT1558" s="11">
        <v>1549</v>
      </c>
      <c r="AU1558" s="11">
        <v>11.070080000000001</v>
      </c>
      <c r="AV1558" s="11">
        <v>13.237577999999999</v>
      </c>
      <c r="AW1558" s="11">
        <v>2.1674980000000001</v>
      </c>
      <c r="AX1558" s="11">
        <v>19.579788000000001</v>
      </c>
    </row>
    <row r="1559" spans="45:50" x14ac:dyDescent="0.35">
      <c r="AS1559" s="11" t="s">
        <v>76</v>
      </c>
      <c r="AT1559" s="11">
        <v>1550</v>
      </c>
      <c r="AU1559" s="11">
        <v>12.298308</v>
      </c>
      <c r="AV1559" s="11">
        <v>13.345333999999999</v>
      </c>
      <c r="AW1559" s="11">
        <v>1.047026</v>
      </c>
      <c r="AX1559" s="11">
        <v>8.5135780000000008</v>
      </c>
    </row>
    <row r="1560" spans="45:50" x14ac:dyDescent="0.35">
      <c r="AS1560" s="11" t="s">
        <v>76</v>
      </c>
      <c r="AT1560" s="11">
        <v>1551</v>
      </c>
      <c r="AU1560" s="11">
        <v>-16.997057999999999</v>
      </c>
      <c r="AV1560" s="11">
        <v>-20.637207</v>
      </c>
      <c r="AW1560" s="11">
        <v>3.6401490000000001</v>
      </c>
      <c r="AX1560" s="11">
        <v>21.416346999999998</v>
      </c>
    </row>
    <row r="1561" spans="45:50" x14ac:dyDescent="0.35">
      <c r="AS1561" s="11" t="s">
        <v>78</v>
      </c>
      <c r="AT1561" s="11">
        <v>1552</v>
      </c>
      <c r="AU1561" s="11">
        <v>0.36289300000000002</v>
      </c>
      <c r="AV1561" s="11">
        <v>-3.245225</v>
      </c>
      <c r="AW1561" s="11">
        <v>3.6081180000000002</v>
      </c>
      <c r="AX1561" s="11" t="s">
        <v>77</v>
      </c>
    </row>
    <row r="1562" spans="45:50" x14ac:dyDescent="0.35">
      <c r="AS1562" s="11" t="s">
        <v>76</v>
      </c>
      <c r="AT1562" s="11">
        <v>1553</v>
      </c>
      <c r="AU1562" s="11">
        <v>-2.0539550000000002</v>
      </c>
      <c r="AV1562" s="11">
        <v>-4.3238120000000002</v>
      </c>
      <c r="AW1562" s="11">
        <v>2.2698580000000002</v>
      </c>
      <c r="AX1562" s="11" t="s">
        <v>77</v>
      </c>
    </row>
    <row r="1563" spans="45:50" x14ac:dyDescent="0.35">
      <c r="AS1563" s="11" t="s">
        <v>76</v>
      </c>
      <c r="AT1563" s="11">
        <v>1554</v>
      </c>
      <c r="AU1563" s="11">
        <v>19.850719999999999</v>
      </c>
      <c r="AV1563" s="11">
        <v>21.116631999999999</v>
      </c>
      <c r="AW1563" s="11">
        <v>1.2659119999999999</v>
      </c>
      <c r="AX1563" s="11">
        <v>6.3771570000000004</v>
      </c>
    </row>
    <row r="1564" spans="45:50" x14ac:dyDescent="0.35">
      <c r="AS1564" s="11" t="s">
        <v>83</v>
      </c>
      <c r="AT1564" s="11">
        <v>1555</v>
      </c>
      <c r="AU1564" s="11">
        <v>-12.280227</v>
      </c>
      <c r="AV1564" s="11">
        <v>-10.857305</v>
      </c>
      <c r="AW1564" s="11">
        <v>1.422922</v>
      </c>
      <c r="AX1564" s="11">
        <v>11.587097</v>
      </c>
    </row>
    <row r="1565" spans="45:50" x14ac:dyDescent="0.35">
      <c r="AS1565" s="11" t="s">
        <v>76</v>
      </c>
      <c r="AT1565" s="11">
        <v>1556</v>
      </c>
      <c r="AU1565" s="11">
        <v>2.0318909999999999</v>
      </c>
      <c r="AV1565" s="11">
        <v>-0.45312000000000002</v>
      </c>
      <c r="AW1565" s="11">
        <v>2.4850110000000001</v>
      </c>
      <c r="AX1565" s="11" t="s">
        <v>77</v>
      </c>
    </row>
    <row r="1566" spans="45:50" x14ac:dyDescent="0.35">
      <c r="AS1566" s="11" t="s">
        <v>78</v>
      </c>
      <c r="AT1566" s="11">
        <v>1557</v>
      </c>
      <c r="AU1566" s="11">
        <v>7.4707039999999996</v>
      </c>
      <c r="AV1566" s="11">
        <v>7.6070180000000001</v>
      </c>
      <c r="AW1566" s="11">
        <v>0.13631399999999999</v>
      </c>
      <c r="AX1566" s="11">
        <v>1.8246450000000001</v>
      </c>
    </row>
    <row r="1567" spans="45:50" x14ac:dyDescent="0.35">
      <c r="AS1567" s="11" t="s">
        <v>76</v>
      </c>
      <c r="AT1567" s="11">
        <v>1558</v>
      </c>
      <c r="AU1567" s="11">
        <v>7.0534749999999997</v>
      </c>
      <c r="AV1567" s="11">
        <v>7.4640069999999996</v>
      </c>
      <c r="AW1567" s="11">
        <v>0.41053200000000001</v>
      </c>
      <c r="AX1567" s="11">
        <v>5.8202740000000004</v>
      </c>
    </row>
    <row r="1568" spans="45:50" x14ac:dyDescent="0.35">
      <c r="AS1568" s="11" t="s">
        <v>76</v>
      </c>
      <c r="AT1568" s="11">
        <v>1559</v>
      </c>
      <c r="AU1568" s="11">
        <v>-5.1436289999999998</v>
      </c>
      <c r="AV1568" s="11">
        <v>-5.8210990000000002</v>
      </c>
      <c r="AW1568" s="11">
        <v>0.67747000000000002</v>
      </c>
      <c r="AX1568" s="11">
        <v>13.171061</v>
      </c>
    </row>
    <row r="1569" spans="45:50" x14ac:dyDescent="0.35">
      <c r="AS1569" s="11" t="s">
        <v>83</v>
      </c>
      <c r="AT1569" s="11">
        <v>1560</v>
      </c>
      <c r="AU1569" s="11">
        <v>-4.4061110000000001</v>
      </c>
      <c r="AV1569" s="11">
        <v>-8.7000109999999999</v>
      </c>
      <c r="AW1569" s="11">
        <v>4.2938999999999998</v>
      </c>
      <c r="AX1569" s="11">
        <v>97.453298000000004</v>
      </c>
    </row>
    <row r="1570" spans="45:50" x14ac:dyDescent="0.35">
      <c r="AS1570" s="11" t="s">
        <v>76</v>
      </c>
      <c r="AT1570" s="11">
        <v>1561</v>
      </c>
      <c r="AU1570" s="11">
        <v>2.413808</v>
      </c>
      <c r="AV1570" s="11">
        <v>2.1911239999999998</v>
      </c>
      <c r="AW1570" s="11">
        <v>0.22268399999999999</v>
      </c>
      <c r="AX1570" s="11">
        <v>9.2254050000000003</v>
      </c>
    </row>
    <row r="1571" spans="45:50" x14ac:dyDescent="0.35">
      <c r="AS1571" s="11" t="s">
        <v>76</v>
      </c>
      <c r="AT1571" s="11">
        <v>1562</v>
      </c>
      <c r="AU1571" s="11">
        <v>7.6774969999999998</v>
      </c>
      <c r="AV1571" s="11">
        <v>11.409879</v>
      </c>
      <c r="AW1571" s="11">
        <v>3.7323819999999999</v>
      </c>
      <c r="AX1571" s="11">
        <v>48.614570999999998</v>
      </c>
    </row>
    <row r="1572" spans="45:50" x14ac:dyDescent="0.35">
      <c r="AS1572" s="11" t="s">
        <v>76</v>
      </c>
      <c r="AT1572" s="11">
        <v>1563</v>
      </c>
      <c r="AU1572" s="11">
        <v>-18.109634</v>
      </c>
      <c r="AV1572" s="11">
        <v>-18.471211</v>
      </c>
      <c r="AW1572" s="11">
        <v>0.36157699999999998</v>
      </c>
      <c r="AX1572" s="11">
        <v>1.996599</v>
      </c>
    </row>
    <row r="1573" spans="45:50" x14ac:dyDescent="0.35">
      <c r="AS1573" s="11" t="s">
        <v>78</v>
      </c>
      <c r="AT1573" s="11">
        <v>1564</v>
      </c>
      <c r="AU1573" s="11">
        <v>-14.595962</v>
      </c>
      <c r="AV1573" s="11">
        <v>-11.780635</v>
      </c>
      <c r="AW1573" s="11">
        <v>2.8153269999999999</v>
      </c>
      <c r="AX1573" s="11">
        <v>19.288397</v>
      </c>
    </row>
    <row r="1574" spans="45:50" x14ac:dyDescent="0.35">
      <c r="AS1574" s="11" t="s">
        <v>76</v>
      </c>
      <c r="AT1574" s="11">
        <v>1565</v>
      </c>
      <c r="AU1574" s="11">
        <v>-1.866579</v>
      </c>
      <c r="AV1574" s="11">
        <v>4.1209629999999997</v>
      </c>
      <c r="AW1574" s="11">
        <v>5.9875410000000002</v>
      </c>
      <c r="AX1574" s="11" t="s">
        <v>77</v>
      </c>
    </row>
    <row r="1575" spans="45:50" x14ac:dyDescent="0.35">
      <c r="AS1575" s="11" t="s">
        <v>83</v>
      </c>
      <c r="AT1575" s="11">
        <v>1566</v>
      </c>
      <c r="AU1575" s="11">
        <v>-10.979967</v>
      </c>
      <c r="AV1575" s="11">
        <v>-9.8350220000000004</v>
      </c>
      <c r="AW1575" s="11">
        <v>1.1449450000000001</v>
      </c>
      <c r="AX1575" s="11">
        <v>10.427581999999999</v>
      </c>
    </row>
    <row r="1576" spans="45:50" x14ac:dyDescent="0.35">
      <c r="AS1576" s="11" t="s">
        <v>76</v>
      </c>
      <c r="AT1576" s="11">
        <v>1567</v>
      </c>
      <c r="AU1576" s="11">
        <v>3.1826180000000002</v>
      </c>
      <c r="AV1576" s="11">
        <v>2.6935660000000001</v>
      </c>
      <c r="AW1576" s="11">
        <v>0.48905100000000001</v>
      </c>
      <c r="AX1576" s="11">
        <v>15.366327</v>
      </c>
    </row>
    <row r="1577" spans="45:50" x14ac:dyDescent="0.35">
      <c r="AS1577" s="11" t="s">
        <v>76</v>
      </c>
      <c r="AT1577" s="11">
        <v>1568</v>
      </c>
      <c r="AU1577" s="11">
        <v>-11.210952000000001</v>
      </c>
      <c r="AV1577" s="11">
        <v>-11.988104</v>
      </c>
      <c r="AW1577" s="11">
        <v>0.77715199999999995</v>
      </c>
      <c r="AX1577" s="11">
        <v>6.9320769999999996</v>
      </c>
    </row>
    <row r="1578" spans="45:50" x14ac:dyDescent="0.35">
      <c r="AS1578" s="11" t="s">
        <v>76</v>
      </c>
      <c r="AT1578" s="11">
        <v>1569</v>
      </c>
      <c r="AU1578" s="11">
        <v>15.728334</v>
      </c>
      <c r="AV1578" s="11">
        <v>17.953707999999999</v>
      </c>
      <c r="AW1578" s="11">
        <v>2.225374</v>
      </c>
      <c r="AX1578" s="11">
        <v>14.148825</v>
      </c>
    </row>
    <row r="1579" spans="45:50" x14ac:dyDescent="0.35">
      <c r="AS1579" s="11" t="s">
        <v>83</v>
      </c>
      <c r="AT1579" s="11">
        <v>1570</v>
      </c>
      <c r="AU1579" s="11">
        <v>-18.673973</v>
      </c>
      <c r="AV1579" s="11">
        <v>-17.021238</v>
      </c>
      <c r="AW1579" s="11">
        <v>1.6527350000000001</v>
      </c>
      <c r="AX1579" s="11">
        <v>8.8504729999999991</v>
      </c>
    </row>
    <row r="1580" spans="45:50" x14ac:dyDescent="0.35">
      <c r="AS1580" s="11" t="s">
        <v>76</v>
      </c>
      <c r="AT1580" s="11">
        <v>1571</v>
      </c>
      <c r="AU1580" s="11">
        <v>35.730252999999998</v>
      </c>
      <c r="AV1580" s="11">
        <v>33.627040000000001</v>
      </c>
      <c r="AW1580" s="11">
        <v>2.1032130000000002</v>
      </c>
      <c r="AX1580" s="11">
        <v>5.8863649999999996</v>
      </c>
    </row>
    <row r="1581" spans="45:50" x14ac:dyDescent="0.35">
      <c r="AS1581" s="11" t="s">
        <v>78</v>
      </c>
      <c r="AT1581" s="11">
        <v>1572</v>
      </c>
      <c r="AU1581" s="11">
        <v>-0.75429999999999997</v>
      </c>
      <c r="AV1581" s="11">
        <v>1.1097809999999999</v>
      </c>
      <c r="AW1581" s="11">
        <v>1.8640810000000001</v>
      </c>
      <c r="AX1581" s="11" t="s">
        <v>77</v>
      </c>
    </row>
    <row r="1582" spans="45:50" x14ac:dyDescent="0.35">
      <c r="AS1582" s="11" t="s">
        <v>76</v>
      </c>
      <c r="AT1582" s="11">
        <v>1573</v>
      </c>
      <c r="AU1582" s="11">
        <v>-8.3610570000000006</v>
      </c>
      <c r="AV1582" s="11">
        <v>-8.6703849999999996</v>
      </c>
      <c r="AW1582" s="11">
        <v>0.30932799999999999</v>
      </c>
      <c r="AX1582" s="11">
        <v>3.6996229999999999</v>
      </c>
    </row>
    <row r="1583" spans="45:50" x14ac:dyDescent="0.35">
      <c r="AS1583" s="11" t="s">
        <v>76</v>
      </c>
      <c r="AT1583" s="11">
        <v>1574</v>
      </c>
      <c r="AU1583" s="11">
        <v>-18.344044</v>
      </c>
      <c r="AV1583" s="11">
        <v>-18.647894000000001</v>
      </c>
      <c r="AW1583" s="11">
        <v>0.30385000000000001</v>
      </c>
      <c r="AX1583" s="11">
        <v>1.6563969999999999</v>
      </c>
    </row>
    <row r="1584" spans="45:50" x14ac:dyDescent="0.35">
      <c r="AS1584" s="11" t="s">
        <v>76</v>
      </c>
      <c r="AT1584" s="11">
        <v>1575</v>
      </c>
      <c r="AU1584" s="11">
        <v>9.3602460000000001</v>
      </c>
      <c r="AV1584" s="11">
        <v>5.7465330000000003</v>
      </c>
      <c r="AW1584" s="11">
        <v>3.6137139999999999</v>
      </c>
      <c r="AX1584" s="11">
        <v>38.607036999999998</v>
      </c>
    </row>
    <row r="1585" spans="45:50" x14ac:dyDescent="0.35">
      <c r="AS1585" s="11" t="s">
        <v>76</v>
      </c>
      <c r="AT1585" s="11">
        <v>1576</v>
      </c>
      <c r="AU1585" s="11">
        <v>-18.475017999999999</v>
      </c>
      <c r="AV1585" s="11">
        <v>-17.291585000000001</v>
      </c>
      <c r="AW1585" s="11">
        <v>1.183433</v>
      </c>
      <c r="AX1585" s="11">
        <v>6.4055859999999996</v>
      </c>
    </row>
    <row r="1586" spans="45:50" x14ac:dyDescent="0.35">
      <c r="AS1586" s="11" t="s">
        <v>76</v>
      </c>
      <c r="AT1586" s="11">
        <v>1577</v>
      </c>
      <c r="AU1586" s="11">
        <v>8.0701389999999993</v>
      </c>
      <c r="AV1586" s="11">
        <v>4.7555170000000002</v>
      </c>
      <c r="AW1586" s="11">
        <v>3.314622</v>
      </c>
      <c r="AX1586" s="11">
        <v>41.072676999999999</v>
      </c>
    </row>
    <row r="1587" spans="45:50" x14ac:dyDescent="0.35">
      <c r="AS1587" s="11" t="s">
        <v>76</v>
      </c>
      <c r="AT1587" s="11">
        <v>1578</v>
      </c>
      <c r="AU1587" s="11">
        <v>-11.779344999999999</v>
      </c>
      <c r="AV1587" s="11">
        <v>-8.0705439999999999</v>
      </c>
      <c r="AW1587" s="11">
        <v>3.7088009999999998</v>
      </c>
      <c r="AX1587" s="11">
        <v>31.485633</v>
      </c>
    </row>
    <row r="1588" spans="45:50" x14ac:dyDescent="0.35">
      <c r="AS1588" s="11" t="s">
        <v>83</v>
      </c>
      <c r="AT1588" s="11">
        <v>1579</v>
      </c>
      <c r="AU1588" s="11">
        <v>25.267153</v>
      </c>
      <c r="AV1588" s="11">
        <v>24.966351</v>
      </c>
      <c r="AW1588" s="11">
        <v>0.30080200000000001</v>
      </c>
      <c r="AX1588" s="11">
        <v>1.190488</v>
      </c>
    </row>
    <row r="1589" spans="45:50" x14ac:dyDescent="0.35">
      <c r="AS1589" s="11" t="s">
        <v>78</v>
      </c>
      <c r="AT1589" s="11">
        <v>1580</v>
      </c>
      <c r="AU1589" s="11">
        <v>-0.47786299999999998</v>
      </c>
      <c r="AV1589" s="11">
        <v>1.3845769999999999</v>
      </c>
      <c r="AW1589" s="11">
        <v>1.8624400000000001</v>
      </c>
      <c r="AX1589" s="11" t="s">
        <v>77</v>
      </c>
    </row>
    <row r="1590" spans="45:50" x14ac:dyDescent="0.35">
      <c r="AS1590" s="11" t="s">
        <v>76</v>
      </c>
      <c r="AT1590" s="11">
        <v>1581</v>
      </c>
      <c r="AU1590" s="11">
        <v>-20.672340999999999</v>
      </c>
      <c r="AV1590" s="11">
        <v>-19.265799000000001</v>
      </c>
      <c r="AW1590" s="11">
        <v>1.406542</v>
      </c>
      <c r="AX1590" s="11">
        <v>6.8039800000000001</v>
      </c>
    </row>
    <row r="1591" spans="45:50" x14ac:dyDescent="0.35">
      <c r="AS1591" s="11" t="s">
        <v>78</v>
      </c>
      <c r="AT1591" s="11">
        <v>1582</v>
      </c>
      <c r="AU1591" s="11">
        <v>22.824611000000001</v>
      </c>
      <c r="AV1591" s="11">
        <v>16.456239</v>
      </c>
      <c r="AW1591" s="11">
        <v>6.3683719999999999</v>
      </c>
      <c r="AX1591" s="11">
        <v>27.901337999999999</v>
      </c>
    </row>
    <row r="1592" spans="45:50" x14ac:dyDescent="0.35">
      <c r="AS1592" s="11" t="s">
        <v>76</v>
      </c>
      <c r="AT1592" s="11">
        <v>1583</v>
      </c>
      <c r="AU1592" s="11">
        <v>-9.7294689999999999</v>
      </c>
      <c r="AV1592" s="11">
        <v>-9.8404740000000004</v>
      </c>
      <c r="AW1592" s="11">
        <v>0.11100500000000001</v>
      </c>
      <c r="AX1592" s="11">
        <v>1.140917</v>
      </c>
    </row>
    <row r="1593" spans="45:50" x14ac:dyDescent="0.35">
      <c r="AS1593" s="11" t="s">
        <v>83</v>
      </c>
      <c r="AT1593" s="11">
        <v>1584</v>
      </c>
      <c r="AU1593" s="11">
        <v>8.7058780000000002</v>
      </c>
      <c r="AV1593" s="11">
        <v>-1.231922</v>
      </c>
      <c r="AW1593" s="11">
        <v>9.9377999999999993</v>
      </c>
      <c r="AX1593" s="11" t="s">
        <v>77</v>
      </c>
    </row>
    <row r="1594" spans="45:50" x14ac:dyDescent="0.35">
      <c r="AS1594" s="11" t="s">
        <v>76</v>
      </c>
      <c r="AT1594" s="11">
        <v>1585</v>
      </c>
      <c r="AU1594" s="11">
        <v>7.7610210000000004</v>
      </c>
      <c r="AV1594" s="11">
        <v>9.6151970000000002</v>
      </c>
      <c r="AW1594" s="11">
        <v>1.854176</v>
      </c>
      <c r="AX1594" s="11">
        <v>23.890877</v>
      </c>
    </row>
    <row r="1595" spans="45:50" x14ac:dyDescent="0.35">
      <c r="AS1595" s="11" t="s">
        <v>83</v>
      </c>
      <c r="AT1595" s="11">
        <v>1586</v>
      </c>
      <c r="AU1595" s="11">
        <v>3.1144250000000002</v>
      </c>
      <c r="AV1595" s="11">
        <v>2.536794</v>
      </c>
      <c r="AW1595" s="11">
        <v>0.57763100000000001</v>
      </c>
      <c r="AX1595" s="11">
        <v>18.546958</v>
      </c>
    </row>
    <row r="1596" spans="45:50" x14ac:dyDescent="0.35">
      <c r="AS1596" s="11" t="s">
        <v>76</v>
      </c>
      <c r="AT1596" s="11">
        <v>1587</v>
      </c>
      <c r="AU1596" s="11">
        <v>5.84666</v>
      </c>
      <c r="AV1596" s="11">
        <v>5.5311539999999999</v>
      </c>
      <c r="AW1596" s="11">
        <v>0.31550600000000001</v>
      </c>
      <c r="AX1596" s="11">
        <v>5.39635</v>
      </c>
    </row>
    <row r="1597" spans="45:50" x14ac:dyDescent="0.35">
      <c r="AS1597" s="11" t="s">
        <v>76</v>
      </c>
      <c r="AT1597" s="11">
        <v>1588</v>
      </c>
      <c r="AU1597" s="11">
        <v>10.282937</v>
      </c>
      <c r="AV1597" s="11">
        <v>10.726998999999999</v>
      </c>
      <c r="AW1597" s="11">
        <v>0.44406200000000001</v>
      </c>
      <c r="AX1597" s="11">
        <v>4.3184310000000004</v>
      </c>
    </row>
    <row r="1598" spans="45:50" x14ac:dyDescent="0.35">
      <c r="AS1598" s="11" t="s">
        <v>76</v>
      </c>
      <c r="AT1598" s="11">
        <v>1589</v>
      </c>
      <c r="AU1598" s="11">
        <v>0.33733400000000002</v>
      </c>
      <c r="AV1598" s="11">
        <v>-0.33443200000000001</v>
      </c>
      <c r="AW1598" s="11">
        <v>0.67176599999999997</v>
      </c>
      <c r="AX1598" s="11" t="s">
        <v>77</v>
      </c>
    </row>
    <row r="1599" spans="45:50" x14ac:dyDescent="0.35">
      <c r="AS1599" s="11" t="s">
        <v>76</v>
      </c>
      <c r="AT1599" s="11">
        <v>1590</v>
      </c>
      <c r="AU1599" s="11">
        <v>-19.962730000000001</v>
      </c>
      <c r="AV1599" s="11">
        <v>-20.281307000000002</v>
      </c>
      <c r="AW1599" s="11">
        <v>0.318577</v>
      </c>
      <c r="AX1599" s="11">
        <v>1.5958570000000001</v>
      </c>
    </row>
    <row r="1600" spans="45:50" x14ac:dyDescent="0.35">
      <c r="AS1600" s="11" t="s">
        <v>78</v>
      </c>
      <c r="AT1600" s="11">
        <v>1591</v>
      </c>
      <c r="AU1600" s="11">
        <v>-7.1119260000000004</v>
      </c>
      <c r="AV1600" s="11">
        <v>-3.5058379999999998</v>
      </c>
      <c r="AW1600" s="11">
        <v>3.606087</v>
      </c>
      <c r="AX1600" s="11">
        <v>50.704796999999999</v>
      </c>
    </row>
    <row r="1601" spans="45:50" x14ac:dyDescent="0.35">
      <c r="AS1601" s="11" t="s">
        <v>76</v>
      </c>
      <c r="AT1601" s="11">
        <v>1592</v>
      </c>
      <c r="AU1601" s="11">
        <v>-20.224131</v>
      </c>
      <c r="AV1601" s="11">
        <v>-21.918274</v>
      </c>
      <c r="AW1601" s="11">
        <v>1.694143</v>
      </c>
      <c r="AX1601" s="11">
        <v>8.3768410000000006</v>
      </c>
    </row>
    <row r="1602" spans="45:50" x14ac:dyDescent="0.35">
      <c r="AS1602" s="11" t="s">
        <v>76</v>
      </c>
      <c r="AT1602" s="11">
        <v>1593</v>
      </c>
      <c r="AU1602" s="11">
        <v>4.9451919999999996</v>
      </c>
      <c r="AV1602" s="11">
        <v>4.6152889999999998</v>
      </c>
      <c r="AW1602" s="11">
        <v>0.329903</v>
      </c>
      <c r="AX1602" s="11">
        <v>6.6711869999999998</v>
      </c>
    </row>
    <row r="1603" spans="45:50" x14ac:dyDescent="0.35">
      <c r="AS1603" s="11" t="s">
        <v>83</v>
      </c>
      <c r="AT1603" s="11">
        <v>1594</v>
      </c>
      <c r="AU1603" s="11">
        <v>25.538381000000001</v>
      </c>
      <c r="AV1603" s="11">
        <v>27.237043</v>
      </c>
      <c r="AW1603" s="11">
        <v>1.6986619999999999</v>
      </c>
      <c r="AX1603" s="11">
        <v>6.6514090000000001</v>
      </c>
    </row>
    <row r="1604" spans="45:50" x14ac:dyDescent="0.35">
      <c r="AS1604" s="11" t="s">
        <v>76</v>
      </c>
      <c r="AT1604" s="11">
        <v>1595</v>
      </c>
      <c r="AU1604" s="11">
        <v>15.398835999999999</v>
      </c>
      <c r="AV1604" s="11">
        <v>13.373663000000001</v>
      </c>
      <c r="AW1604" s="11">
        <v>2.0251730000000001</v>
      </c>
      <c r="AX1604" s="11">
        <v>13.15147</v>
      </c>
    </row>
    <row r="1605" spans="45:50" x14ac:dyDescent="0.35">
      <c r="AS1605" s="11" t="s">
        <v>78</v>
      </c>
      <c r="AT1605" s="11">
        <v>1596</v>
      </c>
      <c r="AU1605" s="11">
        <v>10.801996000000001</v>
      </c>
      <c r="AV1605" s="11">
        <v>4.2667200000000003</v>
      </c>
      <c r="AW1605" s="11">
        <v>6.5352759999999996</v>
      </c>
      <c r="AX1605" s="11">
        <v>60.500632000000003</v>
      </c>
    </row>
    <row r="1606" spans="45:50" x14ac:dyDescent="0.35">
      <c r="AS1606" s="11" t="s">
        <v>76</v>
      </c>
      <c r="AT1606" s="11">
        <v>1597</v>
      </c>
      <c r="AU1606" s="11">
        <v>-0.87268100000000004</v>
      </c>
      <c r="AV1606" s="11">
        <v>-1.186315</v>
      </c>
      <c r="AW1606" s="11">
        <v>0.313635</v>
      </c>
      <c r="AX1606" s="11">
        <v>35.939217999999997</v>
      </c>
    </row>
    <row r="1607" spans="45:50" x14ac:dyDescent="0.35">
      <c r="AS1607" s="11" t="s">
        <v>83</v>
      </c>
      <c r="AT1607" s="11">
        <v>1598</v>
      </c>
      <c r="AU1607" s="11">
        <v>35.569457</v>
      </c>
      <c r="AV1607" s="11">
        <v>31.901427000000002</v>
      </c>
      <c r="AW1607" s="11">
        <v>3.6680299999999999</v>
      </c>
      <c r="AX1607" s="11">
        <v>10.312302000000001</v>
      </c>
    </row>
    <row r="1608" spans="45:50" x14ac:dyDescent="0.35">
      <c r="AS1608" s="11" t="s">
        <v>76</v>
      </c>
      <c r="AT1608" s="11">
        <v>1599</v>
      </c>
      <c r="AU1608" s="11">
        <v>4.5630040000000003</v>
      </c>
      <c r="AV1608" s="11">
        <v>11.357125</v>
      </c>
      <c r="AW1608" s="11">
        <v>6.7941209999999996</v>
      </c>
      <c r="AX1608" s="11" t="s">
        <v>77</v>
      </c>
    </row>
    <row r="1609" spans="45:50" x14ac:dyDescent="0.35">
      <c r="AS1609" s="11" t="s">
        <v>78</v>
      </c>
      <c r="AT1609" s="11">
        <v>1600</v>
      </c>
      <c r="AU1609" s="11">
        <v>24.107109999999999</v>
      </c>
      <c r="AV1609" s="11">
        <v>26.251995999999998</v>
      </c>
      <c r="AW1609" s="11">
        <v>2.1448860000000001</v>
      </c>
      <c r="AX1609" s="11">
        <v>8.897316</v>
      </c>
    </row>
    <row r="1610" spans="45:50" x14ac:dyDescent="0.35">
      <c r="AS1610" s="11" t="s">
        <v>76</v>
      </c>
      <c r="AT1610" s="11">
        <v>1601</v>
      </c>
      <c r="AU1610" s="11">
        <v>-7.1092690000000003</v>
      </c>
      <c r="AV1610" s="11">
        <v>-4.7880070000000003</v>
      </c>
      <c r="AW1610" s="11">
        <v>2.3212609999999998</v>
      </c>
      <c r="AX1610" s="11">
        <v>32.651200000000003</v>
      </c>
    </row>
    <row r="1611" spans="45:50" x14ac:dyDescent="0.35">
      <c r="AS1611" s="11" t="s">
        <v>76</v>
      </c>
      <c r="AT1611" s="11">
        <v>1602</v>
      </c>
      <c r="AU1611" s="11">
        <v>-8.1371690000000001</v>
      </c>
      <c r="AV1611" s="11">
        <v>-9.6935179999999992</v>
      </c>
      <c r="AW1611" s="11">
        <v>1.556349</v>
      </c>
      <c r="AX1611" s="11">
        <v>19.12642</v>
      </c>
    </row>
    <row r="1612" spans="45:50" x14ac:dyDescent="0.35">
      <c r="AS1612" s="11" t="s">
        <v>76</v>
      </c>
      <c r="AT1612" s="11">
        <v>1603</v>
      </c>
      <c r="AU1612" s="11">
        <v>-10.576282000000001</v>
      </c>
      <c r="AV1612" s="11">
        <v>-17.097197999999999</v>
      </c>
      <c r="AW1612" s="11">
        <v>6.5209159999999997</v>
      </c>
      <c r="AX1612" s="11">
        <v>61.656036999999998</v>
      </c>
    </row>
    <row r="1613" spans="45:50" x14ac:dyDescent="0.35">
      <c r="AS1613" s="11" t="s">
        <v>83</v>
      </c>
      <c r="AT1613" s="11">
        <v>1604</v>
      </c>
      <c r="AU1613" s="11">
        <v>-0.52748300000000004</v>
      </c>
      <c r="AV1613" s="11">
        <v>0.16106899999999999</v>
      </c>
      <c r="AW1613" s="11">
        <v>0.68855200000000005</v>
      </c>
      <c r="AX1613" s="11" t="s">
        <v>77</v>
      </c>
    </row>
    <row r="1614" spans="45:50" x14ac:dyDescent="0.35">
      <c r="AS1614" s="11" t="s">
        <v>76</v>
      </c>
      <c r="AT1614" s="11">
        <v>1605</v>
      </c>
      <c r="AU1614" s="11">
        <v>-9.3770640000000007</v>
      </c>
      <c r="AV1614" s="11">
        <v>-6.3597169999999998</v>
      </c>
      <c r="AW1614" s="11">
        <v>3.017347</v>
      </c>
      <c r="AX1614" s="11">
        <v>32.177953000000002</v>
      </c>
    </row>
    <row r="1615" spans="45:50" x14ac:dyDescent="0.35">
      <c r="AS1615" s="11" t="s">
        <v>76</v>
      </c>
      <c r="AT1615" s="11">
        <v>1606</v>
      </c>
      <c r="AU1615" s="11">
        <v>-2.2154769999999999</v>
      </c>
      <c r="AV1615" s="11">
        <v>-5.6525829999999999</v>
      </c>
      <c r="AW1615" s="11">
        <v>3.4371070000000001</v>
      </c>
      <c r="AX1615" s="11" t="s">
        <v>77</v>
      </c>
    </row>
    <row r="1616" spans="45:50" x14ac:dyDescent="0.35">
      <c r="AS1616" s="11" t="s">
        <v>76</v>
      </c>
      <c r="AT1616" s="11">
        <v>1607</v>
      </c>
      <c r="AU1616" s="11">
        <v>1.702998</v>
      </c>
      <c r="AV1616" s="11">
        <v>0.35420600000000002</v>
      </c>
      <c r="AW1616" s="11">
        <v>1.348792</v>
      </c>
      <c r="AX1616" s="11">
        <v>79.201023000000006</v>
      </c>
    </row>
    <row r="1617" spans="45:50" x14ac:dyDescent="0.35">
      <c r="AS1617" s="11" t="s">
        <v>76</v>
      </c>
      <c r="AT1617" s="11">
        <v>1608</v>
      </c>
      <c r="AU1617" s="11">
        <v>-8.5048069999999996</v>
      </c>
      <c r="AV1617" s="11">
        <v>-10.627317</v>
      </c>
      <c r="AW1617" s="11">
        <v>2.1225100000000001</v>
      </c>
      <c r="AX1617" s="11">
        <v>24.956596000000001</v>
      </c>
    </row>
    <row r="1618" spans="45:50" x14ac:dyDescent="0.35">
      <c r="AS1618" s="11" t="s">
        <v>78</v>
      </c>
      <c r="AT1618" s="11">
        <v>1609</v>
      </c>
      <c r="AU1618" s="11">
        <v>2.3844609999999999</v>
      </c>
      <c r="AV1618" s="11">
        <v>29.689247999999999</v>
      </c>
      <c r="AW1618" s="11">
        <v>27.304787000000001</v>
      </c>
      <c r="AX1618" s="11" t="s">
        <v>77</v>
      </c>
    </row>
    <row r="1619" spans="45:50" x14ac:dyDescent="0.35">
      <c r="AS1619" s="11" t="s">
        <v>76</v>
      </c>
      <c r="AT1619" s="11">
        <v>1610</v>
      </c>
      <c r="AU1619" s="11">
        <v>-7.5035400000000001</v>
      </c>
      <c r="AV1619" s="11">
        <v>-7.0886589999999998</v>
      </c>
      <c r="AW1619" s="11">
        <v>0.41488199999999997</v>
      </c>
      <c r="AX1619" s="11">
        <v>5.5291480000000002</v>
      </c>
    </row>
    <row r="1620" spans="45:50" x14ac:dyDescent="0.35">
      <c r="AS1620" s="11" t="s">
        <v>78</v>
      </c>
      <c r="AT1620" s="11">
        <v>1611</v>
      </c>
      <c r="AU1620" s="11">
        <v>9.0632190000000001</v>
      </c>
      <c r="AV1620" s="11">
        <v>-0.49857499999999999</v>
      </c>
      <c r="AW1620" s="11">
        <v>9.5617940000000008</v>
      </c>
      <c r="AX1620" s="11" t="s">
        <v>77</v>
      </c>
    </row>
    <row r="1621" spans="45:50" x14ac:dyDescent="0.35">
      <c r="AS1621" s="11" t="s">
        <v>76</v>
      </c>
      <c r="AT1621" s="11">
        <v>1612</v>
      </c>
      <c r="AU1621" s="11">
        <v>7.3144460000000002</v>
      </c>
      <c r="AV1621" s="11">
        <v>4.983231</v>
      </c>
      <c r="AW1621" s="11">
        <v>2.3312149999999998</v>
      </c>
      <c r="AX1621" s="11">
        <v>31.871382000000001</v>
      </c>
    </row>
    <row r="1622" spans="45:50" x14ac:dyDescent="0.35">
      <c r="AS1622" s="11" t="s">
        <v>76</v>
      </c>
      <c r="AT1622" s="11">
        <v>1613</v>
      </c>
      <c r="AU1622" s="11">
        <v>-9.1645869999999992</v>
      </c>
      <c r="AV1622" s="11">
        <v>-13.510130999999999</v>
      </c>
      <c r="AW1622" s="11">
        <v>4.3455440000000003</v>
      </c>
      <c r="AX1622" s="11">
        <v>47.416688000000001</v>
      </c>
    </row>
    <row r="1623" spans="45:50" x14ac:dyDescent="0.35">
      <c r="AS1623" s="11" t="s">
        <v>83</v>
      </c>
      <c r="AT1623" s="11">
        <v>1614</v>
      </c>
      <c r="AU1623" s="11">
        <v>24.028863999999999</v>
      </c>
      <c r="AV1623" s="11">
        <v>17.516273000000002</v>
      </c>
      <c r="AW1623" s="11">
        <v>6.5125909999999996</v>
      </c>
      <c r="AX1623" s="11">
        <v>27.103200999999999</v>
      </c>
    </row>
    <row r="1624" spans="45:50" x14ac:dyDescent="0.35">
      <c r="AS1624" s="11" t="s">
        <v>76</v>
      </c>
      <c r="AT1624" s="11">
        <v>1615</v>
      </c>
      <c r="AU1624" s="11">
        <v>-20.738748000000001</v>
      </c>
      <c r="AV1624" s="11">
        <v>-22.584852000000001</v>
      </c>
      <c r="AW1624" s="11">
        <v>1.846104</v>
      </c>
      <c r="AX1624" s="11">
        <v>8.9017130000000009</v>
      </c>
    </row>
    <row r="1625" spans="45:50" x14ac:dyDescent="0.35">
      <c r="AS1625" s="11" t="s">
        <v>76</v>
      </c>
      <c r="AT1625" s="11">
        <v>1616</v>
      </c>
      <c r="AU1625" s="11">
        <v>-20.475821</v>
      </c>
      <c r="AV1625" s="11">
        <v>-22.433969000000001</v>
      </c>
      <c r="AW1625" s="11">
        <v>1.958148</v>
      </c>
      <c r="AX1625" s="11">
        <v>9.5632219999999997</v>
      </c>
    </row>
    <row r="1626" spans="45:50" x14ac:dyDescent="0.35">
      <c r="AS1626" s="11" t="s">
        <v>76</v>
      </c>
      <c r="AT1626" s="11">
        <v>1617</v>
      </c>
      <c r="AU1626" s="11">
        <v>25.235136000000001</v>
      </c>
      <c r="AV1626" s="11">
        <v>19.419906000000001</v>
      </c>
      <c r="AW1626" s="11">
        <v>5.8152299999999997</v>
      </c>
      <c r="AX1626" s="11">
        <v>23.044179</v>
      </c>
    </row>
    <row r="1627" spans="45:50" x14ac:dyDescent="0.35">
      <c r="AS1627" s="11" t="s">
        <v>83</v>
      </c>
      <c r="AT1627" s="11">
        <v>1618</v>
      </c>
      <c r="AU1627" s="11">
        <v>-8.9960159999999991</v>
      </c>
      <c r="AV1627" s="11">
        <v>-14.115729999999999</v>
      </c>
      <c r="AW1627" s="11">
        <v>5.1197140000000001</v>
      </c>
      <c r="AX1627" s="11">
        <v>56.910904000000002</v>
      </c>
    </row>
    <row r="1628" spans="45:50" x14ac:dyDescent="0.35">
      <c r="AS1628" s="11" t="s">
        <v>76</v>
      </c>
      <c r="AT1628" s="11">
        <v>1619</v>
      </c>
      <c r="AU1628" s="11">
        <v>-13.271007000000001</v>
      </c>
      <c r="AV1628" s="11">
        <v>-15.369066</v>
      </c>
      <c r="AW1628" s="11">
        <v>2.0980590000000001</v>
      </c>
      <c r="AX1628" s="11">
        <v>15.809341</v>
      </c>
    </row>
    <row r="1629" spans="45:50" x14ac:dyDescent="0.35">
      <c r="AS1629" s="11" t="s">
        <v>78</v>
      </c>
      <c r="AT1629" s="11">
        <v>1620</v>
      </c>
      <c r="AU1629" s="11">
        <v>-9.4063370000000006</v>
      </c>
      <c r="AV1629" s="11">
        <v>-8.7324579999999994</v>
      </c>
      <c r="AW1629" s="11">
        <v>0.67388000000000003</v>
      </c>
      <c r="AX1629" s="11">
        <v>7.1641009999999996</v>
      </c>
    </row>
    <row r="1630" spans="45:50" x14ac:dyDescent="0.35">
      <c r="AS1630" s="11" t="s">
        <v>76</v>
      </c>
      <c r="AT1630" s="11">
        <v>1621</v>
      </c>
      <c r="AU1630" s="11">
        <v>-13.210388999999999</v>
      </c>
      <c r="AV1630" s="11">
        <v>-12.802711</v>
      </c>
      <c r="AW1630" s="11">
        <v>0.40767799999999998</v>
      </c>
      <c r="AX1630" s="11">
        <v>3.086042</v>
      </c>
    </row>
    <row r="1631" spans="45:50" x14ac:dyDescent="0.35">
      <c r="AS1631" s="11" t="s">
        <v>76</v>
      </c>
      <c r="AT1631" s="11">
        <v>1622</v>
      </c>
      <c r="AU1631" s="11">
        <v>36.011535000000002</v>
      </c>
      <c r="AV1631" s="11">
        <v>36.076166999999998</v>
      </c>
      <c r="AW1631" s="11">
        <v>6.4631999999999995E-2</v>
      </c>
      <c r="AX1631" s="11">
        <v>0.179477</v>
      </c>
    </row>
    <row r="1632" spans="45:50" x14ac:dyDescent="0.35">
      <c r="AS1632" s="11" t="s">
        <v>76</v>
      </c>
      <c r="AT1632" s="11">
        <v>1623</v>
      </c>
      <c r="AU1632" s="11">
        <v>5.971311</v>
      </c>
      <c r="AV1632" s="11">
        <v>3.9216690000000001</v>
      </c>
      <c r="AW1632" s="11">
        <v>2.049642</v>
      </c>
      <c r="AX1632" s="11">
        <v>34.324826999999999</v>
      </c>
    </row>
    <row r="1633" spans="45:50" x14ac:dyDescent="0.35">
      <c r="AS1633" s="11" t="s">
        <v>83</v>
      </c>
      <c r="AT1633" s="11">
        <v>1624</v>
      </c>
      <c r="AU1633" s="11">
        <v>3.236936</v>
      </c>
      <c r="AV1633" s="11">
        <v>0.82039099999999998</v>
      </c>
      <c r="AW1633" s="11">
        <v>2.4165459999999999</v>
      </c>
      <c r="AX1633" s="11">
        <v>74.655328999999995</v>
      </c>
    </row>
    <row r="1634" spans="45:50" x14ac:dyDescent="0.35">
      <c r="AS1634" s="11" t="s">
        <v>78</v>
      </c>
      <c r="AT1634" s="11">
        <v>1625</v>
      </c>
      <c r="AU1634" s="11">
        <v>-17.980584</v>
      </c>
      <c r="AV1634" s="11">
        <v>-17.946009</v>
      </c>
      <c r="AW1634" s="11">
        <v>3.4575000000000002E-2</v>
      </c>
      <c r="AX1634" s="11">
        <v>0.19229199999999999</v>
      </c>
    </row>
    <row r="1635" spans="45:50" x14ac:dyDescent="0.35">
      <c r="AS1635" s="11" t="s">
        <v>76</v>
      </c>
      <c r="AT1635" s="11">
        <v>1626</v>
      </c>
      <c r="AU1635" s="11">
        <v>-21.321724</v>
      </c>
      <c r="AV1635" s="11">
        <v>-20.602623999999999</v>
      </c>
      <c r="AW1635" s="11">
        <v>0.71909999999999996</v>
      </c>
      <c r="AX1635" s="11">
        <v>3.3726189999999998</v>
      </c>
    </row>
    <row r="1636" spans="45:50" x14ac:dyDescent="0.35">
      <c r="AS1636" s="11" t="s">
        <v>76</v>
      </c>
      <c r="AT1636" s="11">
        <v>1627</v>
      </c>
      <c r="AU1636" s="11">
        <v>-6.1785059999999996</v>
      </c>
      <c r="AV1636" s="11">
        <v>-5.0818709999999996</v>
      </c>
      <c r="AW1636" s="11">
        <v>1.096635</v>
      </c>
      <c r="AX1636" s="11">
        <v>17.749191</v>
      </c>
    </row>
    <row r="1637" spans="45:50" x14ac:dyDescent="0.35">
      <c r="AS1637" s="11" t="s">
        <v>76</v>
      </c>
      <c r="AT1637" s="11">
        <v>1628</v>
      </c>
      <c r="AU1637" s="11">
        <v>-15.143903999999999</v>
      </c>
      <c r="AV1637" s="11">
        <v>-12.985374999999999</v>
      </c>
      <c r="AW1637" s="11">
        <v>2.1585290000000001</v>
      </c>
      <c r="AX1637" s="11">
        <v>14.253451999999999</v>
      </c>
    </row>
    <row r="1638" spans="45:50" x14ac:dyDescent="0.35">
      <c r="AS1638" s="11" t="s">
        <v>76</v>
      </c>
      <c r="AT1638" s="11">
        <v>1629</v>
      </c>
      <c r="AU1638" s="11">
        <v>-20.290991000000002</v>
      </c>
      <c r="AV1638" s="11">
        <v>-20.403438999999999</v>
      </c>
      <c r="AW1638" s="11">
        <v>0.11244800000000001</v>
      </c>
      <c r="AX1638" s="11">
        <v>0.55417700000000003</v>
      </c>
    </row>
    <row r="1639" spans="45:50" x14ac:dyDescent="0.35">
      <c r="AS1639" s="11" t="s">
        <v>76</v>
      </c>
      <c r="AT1639" s="11">
        <v>1630</v>
      </c>
      <c r="AU1639" s="11">
        <v>-7.041887</v>
      </c>
      <c r="AV1639" s="11">
        <v>-2.0324279999999999</v>
      </c>
      <c r="AW1639" s="11">
        <v>5.0094589999999997</v>
      </c>
      <c r="AX1639" s="11">
        <v>71.138023000000004</v>
      </c>
    </row>
    <row r="1640" spans="45:50" x14ac:dyDescent="0.35">
      <c r="AS1640" s="11" t="s">
        <v>76</v>
      </c>
      <c r="AT1640" s="11">
        <v>1631</v>
      </c>
      <c r="AU1640" s="11">
        <v>1.073299</v>
      </c>
      <c r="AV1640" s="11">
        <v>0.19100200000000001</v>
      </c>
      <c r="AW1640" s="11">
        <v>0.882297</v>
      </c>
      <c r="AX1640" s="11">
        <v>82.204221000000004</v>
      </c>
    </row>
    <row r="1641" spans="45:50" x14ac:dyDescent="0.35">
      <c r="AS1641" s="11" t="s">
        <v>83</v>
      </c>
      <c r="AT1641" s="11">
        <v>1632</v>
      </c>
      <c r="AU1641" s="11">
        <v>-7.1628999999999998E-2</v>
      </c>
      <c r="AV1641" s="11">
        <v>-3.2411140000000001</v>
      </c>
      <c r="AW1641" s="11">
        <v>3.169486</v>
      </c>
      <c r="AX1641" s="11" t="s">
        <v>77</v>
      </c>
    </row>
    <row r="1642" spans="45:50" x14ac:dyDescent="0.35">
      <c r="AS1642" s="11" t="s">
        <v>78</v>
      </c>
      <c r="AT1642" s="11">
        <v>1633</v>
      </c>
      <c r="AU1642" s="11">
        <v>38.760128999999999</v>
      </c>
      <c r="AV1642" s="11">
        <v>30.452228999999999</v>
      </c>
      <c r="AW1642" s="11">
        <v>8.3079000000000001</v>
      </c>
      <c r="AX1642" s="11">
        <v>21.434138999999998</v>
      </c>
    </row>
    <row r="1643" spans="45:50" x14ac:dyDescent="0.35">
      <c r="AS1643" s="11" t="s">
        <v>83</v>
      </c>
      <c r="AT1643" s="11">
        <v>1634</v>
      </c>
      <c r="AU1643" s="11">
        <v>34.745418000000001</v>
      </c>
      <c r="AV1643" s="11">
        <v>28.650621000000001</v>
      </c>
      <c r="AW1643" s="11">
        <v>6.0947969999999998</v>
      </c>
      <c r="AX1643" s="11">
        <v>17.541297</v>
      </c>
    </row>
    <row r="1644" spans="45:50" x14ac:dyDescent="0.35">
      <c r="AS1644" s="11" t="s">
        <v>78</v>
      </c>
      <c r="AT1644" s="11">
        <v>1635</v>
      </c>
      <c r="AU1644" s="11">
        <v>-12.322274</v>
      </c>
      <c r="AV1644" s="11">
        <v>-9.5657350000000001</v>
      </c>
      <c r="AW1644" s="11">
        <v>2.7565390000000001</v>
      </c>
      <c r="AX1644" s="11">
        <v>22.370376</v>
      </c>
    </row>
    <row r="1645" spans="45:50" x14ac:dyDescent="0.35">
      <c r="AS1645" s="11" t="s">
        <v>76</v>
      </c>
      <c r="AT1645" s="11">
        <v>1636</v>
      </c>
      <c r="AU1645" s="11">
        <v>22.733093</v>
      </c>
      <c r="AV1645" s="11">
        <v>22.281533</v>
      </c>
      <c r="AW1645" s="11">
        <v>0.45156000000000002</v>
      </c>
      <c r="AX1645" s="11">
        <v>1.9863569999999999</v>
      </c>
    </row>
    <row r="1646" spans="45:50" x14ac:dyDescent="0.35">
      <c r="AS1646" s="11" t="s">
        <v>76</v>
      </c>
      <c r="AT1646" s="11">
        <v>1637</v>
      </c>
      <c r="AU1646" s="11">
        <v>17.925319999999999</v>
      </c>
      <c r="AV1646" s="11">
        <v>19.725352000000001</v>
      </c>
      <c r="AW1646" s="11">
        <v>1.8000320000000001</v>
      </c>
      <c r="AX1646" s="11">
        <v>10.041842000000001</v>
      </c>
    </row>
    <row r="1647" spans="45:50" x14ac:dyDescent="0.35">
      <c r="AS1647" s="11" t="s">
        <v>76</v>
      </c>
      <c r="AT1647" s="11">
        <v>1638</v>
      </c>
      <c r="AU1647" s="11">
        <v>-12.001920999999999</v>
      </c>
      <c r="AV1647" s="11">
        <v>-12.373381</v>
      </c>
      <c r="AW1647" s="11">
        <v>0.37146000000000001</v>
      </c>
      <c r="AX1647" s="11">
        <v>3.0950060000000001</v>
      </c>
    </row>
    <row r="1648" spans="45:50" x14ac:dyDescent="0.35">
      <c r="AS1648" s="11" t="s">
        <v>76</v>
      </c>
      <c r="AT1648" s="11">
        <v>1639</v>
      </c>
      <c r="AU1648" s="11">
        <v>-12.042488000000001</v>
      </c>
      <c r="AV1648" s="11">
        <v>-11.501526999999999</v>
      </c>
      <c r="AW1648" s="11">
        <v>0.54096100000000003</v>
      </c>
      <c r="AX1648" s="11">
        <v>4.4920989999999996</v>
      </c>
    </row>
    <row r="1649" spans="45:50" x14ac:dyDescent="0.35">
      <c r="AS1649" s="11" t="s">
        <v>76</v>
      </c>
      <c r="AT1649" s="11">
        <v>1640</v>
      </c>
      <c r="AU1649" s="11">
        <v>6.3721800000000002</v>
      </c>
      <c r="AV1649" s="11">
        <v>6.2756829999999999</v>
      </c>
      <c r="AW1649" s="11">
        <v>9.6495999999999998E-2</v>
      </c>
      <c r="AX1649" s="11">
        <v>1.514335</v>
      </c>
    </row>
    <row r="1650" spans="45:50" x14ac:dyDescent="0.35">
      <c r="AS1650" s="11" t="s">
        <v>83</v>
      </c>
      <c r="AT1650" s="11">
        <v>1641</v>
      </c>
      <c r="AU1650" s="11">
        <v>-21.170612999999999</v>
      </c>
      <c r="AV1650" s="11">
        <v>-19.464047999999998</v>
      </c>
      <c r="AW1650" s="11">
        <v>1.7065650000000001</v>
      </c>
      <c r="AX1650" s="11">
        <v>8.0610079999999993</v>
      </c>
    </row>
    <row r="1651" spans="45:50" x14ac:dyDescent="0.35">
      <c r="AS1651" s="11" t="s">
        <v>76</v>
      </c>
      <c r="AT1651" s="11">
        <v>1642</v>
      </c>
      <c r="AU1651" s="11">
        <v>-26.460478999999999</v>
      </c>
      <c r="AV1651" s="11">
        <v>-24.780843999999998</v>
      </c>
      <c r="AW1651" s="11">
        <v>1.679635</v>
      </c>
      <c r="AX1651" s="11">
        <v>6.3477100000000002</v>
      </c>
    </row>
    <row r="1652" spans="45:50" x14ac:dyDescent="0.35">
      <c r="AS1652" s="11" t="s">
        <v>76</v>
      </c>
      <c r="AT1652" s="11">
        <v>1643</v>
      </c>
      <c r="AU1652" s="11">
        <v>-6.4463660000000003</v>
      </c>
      <c r="AV1652" s="11">
        <v>-7.796246</v>
      </c>
      <c r="AW1652" s="11">
        <v>1.34988</v>
      </c>
      <c r="AX1652" s="11">
        <v>20.940179000000001</v>
      </c>
    </row>
    <row r="1653" spans="45:50" x14ac:dyDescent="0.35">
      <c r="AS1653" s="11" t="s">
        <v>76</v>
      </c>
      <c r="AT1653" s="11">
        <v>1644</v>
      </c>
      <c r="AU1653" s="11">
        <v>22.787638000000001</v>
      </c>
      <c r="AV1653" s="11">
        <v>24.211703</v>
      </c>
      <c r="AW1653" s="11">
        <v>1.4240649999999999</v>
      </c>
      <c r="AX1653" s="11">
        <v>6.2492890000000001</v>
      </c>
    </row>
    <row r="1654" spans="45:50" x14ac:dyDescent="0.35">
      <c r="AS1654" s="11" t="s">
        <v>78</v>
      </c>
      <c r="AT1654" s="11">
        <v>1645</v>
      </c>
      <c r="AU1654" s="11">
        <v>8.4634579999999993</v>
      </c>
      <c r="AV1654" s="11">
        <v>12.636649</v>
      </c>
      <c r="AW1654" s="11">
        <v>4.1731920000000002</v>
      </c>
      <c r="AX1654" s="11">
        <v>49.308354000000001</v>
      </c>
    </row>
    <row r="1655" spans="45:50" x14ac:dyDescent="0.35">
      <c r="AS1655" s="11" t="s">
        <v>76</v>
      </c>
      <c r="AT1655" s="11">
        <v>1646</v>
      </c>
      <c r="AU1655" s="11">
        <v>-14.823651999999999</v>
      </c>
      <c r="AV1655" s="11">
        <v>-15.777777</v>
      </c>
      <c r="AW1655" s="11">
        <v>0.954125</v>
      </c>
      <c r="AX1655" s="11">
        <v>6.4365040000000002</v>
      </c>
    </row>
    <row r="1656" spans="45:50" x14ac:dyDescent="0.35">
      <c r="AS1656" s="11" t="s">
        <v>76</v>
      </c>
      <c r="AT1656" s="11">
        <v>1647</v>
      </c>
      <c r="AU1656" s="11">
        <v>2.5716779999999999</v>
      </c>
      <c r="AV1656" s="11">
        <v>3.223039</v>
      </c>
      <c r="AW1656" s="11">
        <v>0.65136099999999997</v>
      </c>
      <c r="AX1656" s="11">
        <v>25.328257000000001</v>
      </c>
    </row>
    <row r="1657" spans="45:50" x14ac:dyDescent="0.35">
      <c r="AS1657" s="11" t="s">
        <v>78</v>
      </c>
      <c r="AT1657" s="11">
        <v>1648</v>
      </c>
      <c r="AU1657" s="11">
        <v>-15.443396999999999</v>
      </c>
      <c r="AV1657" s="11">
        <v>-16.762070000000001</v>
      </c>
      <c r="AW1657" s="11">
        <v>1.318673</v>
      </c>
      <c r="AX1657" s="11">
        <v>8.538748</v>
      </c>
    </row>
    <row r="1658" spans="45:50" x14ac:dyDescent="0.35">
      <c r="AS1658" s="11" t="s">
        <v>76</v>
      </c>
      <c r="AT1658" s="11">
        <v>1649</v>
      </c>
      <c r="AU1658" s="11">
        <v>32.156198000000003</v>
      </c>
      <c r="AV1658" s="11">
        <v>32.125000999999997</v>
      </c>
      <c r="AW1658" s="11">
        <v>3.1196999999999999E-2</v>
      </c>
      <c r="AX1658" s="11">
        <v>9.7016000000000005E-2</v>
      </c>
    </row>
    <row r="1659" spans="45:50" x14ac:dyDescent="0.35">
      <c r="AS1659" s="11" t="s">
        <v>76</v>
      </c>
      <c r="AT1659" s="11">
        <v>1650</v>
      </c>
      <c r="AU1659" s="11">
        <v>-9.4627549999999996</v>
      </c>
      <c r="AV1659" s="11">
        <v>-7.1337760000000001</v>
      </c>
      <c r="AW1659" s="11">
        <v>2.3289789999999999</v>
      </c>
      <c r="AX1659" s="11">
        <v>24.612064</v>
      </c>
    </row>
    <row r="1660" spans="45:50" x14ac:dyDescent="0.35">
      <c r="AS1660" s="11" t="s">
        <v>83</v>
      </c>
      <c r="AT1660" s="11">
        <v>1651</v>
      </c>
      <c r="AU1660" s="11">
        <v>7.4554549999999997</v>
      </c>
      <c r="AV1660" s="11">
        <v>6.2200550000000003</v>
      </c>
      <c r="AW1660" s="11">
        <v>1.235401</v>
      </c>
      <c r="AX1660" s="11">
        <v>16.570426999999999</v>
      </c>
    </row>
    <row r="1661" spans="45:50" x14ac:dyDescent="0.35">
      <c r="AS1661" s="11" t="s">
        <v>76</v>
      </c>
      <c r="AT1661" s="11">
        <v>1652</v>
      </c>
      <c r="AU1661" s="11">
        <v>5.1112039999999999</v>
      </c>
      <c r="AV1661" s="11">
        <v>3.7475969999999998</v>
      </c>
      <c r="AW1661" s="11">
        <v>1.363607</v>
      </c>
      <c r="AX1661" s="11">
        <v>26.67878</v>
      </c>
    </row>
    <row r="1662" spans="45:50" x14ac:dyDescent="0.35">
      <c r="AS1662" s="11" t="s">
        <v>78</v>
      </c>
      <c r="AT1662" s="11">
        <v>1653</v>
      </c>
      <c r="AU1662" s="11">
        <v>-2.8853399999999998</v>
      </c>
      <c r="AV1662" s="11">
        <v>-6.9522170000000001</v>
      </c>
      <c r="AW1662" s="11">
        <v>4.0668769999999999</v>
      </c>
      <c r="AX1662" s="11" t="s">
        <v>77</v>
      </c>
    </row>
    <row r="1663" spans="45:50" x14ac:dyDescent="0.35">
      <c r="AS1663" s="11" t="s">
        <v>76</v>
      </c>
      <c r="AT1663" s="11">
        <v>1654</v>
      </c>
      <c r="AU1663" s="11">
        <v>-24.627389999999998</v>
      </c>
      <c r="AV1663" s="11">
        <v>-22.441129</v>
      </c>
      <c r="AW1663" s="11">
        <v>2.186261</v>
      </c>
      <c r="AX1663" s="11">
        <v>8.8773569999999999</v>
      </c>
    </row>
    <row r="1664" spans="45:50" x14ac:dyDescent="0.35">
      <c r="AS1664" s="11" t="s">
        <v>76</v>
      </c>
      <c r="AT1664" s="11">
        <v>1655</v>
      </c>
      <c r="AU1664" s="11">
        <v>-5.7012010000000002</v>
      </c>
      <c r="AV1664" s="11">
        <v>-6.1444390000000002</v>
      </c>
      <c r="AW1664" s="11">
        <v>0.44323800000000002</v>
      </c>
      <c r="AX1664" s="11">
        <v>7.7744629999999999</v>
      </c>
    </row>
    <row r="1665" spans="45:50" x14ac:dyDescent="0.35">
      <c r="AS1665" s="11" t="s">
        <v>76</v>
      </c>
      <c r="AT1665" s="11">
        <v>1656</v>
      </c>
      <c r="AU1665" s="11">
        <v>-12.032601</v>
      </c>
      <c r="AV1665" s="11">
        <v>-5.0612589999999997</v>
      </c>
      <c r="AW1665" s="11">
        <v>6.9713419999999999</v>
      </c>
      <c r="AX1665" s="11">
        <v>57.937117000000001</v>
      </c>
    </row>
    <row r="1666" spans="45:50" x14ac:dyDescent="0.35">
      <c r="AS1666" s="11" t="s">
        <v>83</v>
      </c>
      <c r="AT1666" s="11">
        <v>1657</v>
      </c>
      <c r="AU1666" s="11">
        <v>-11.739518</v>
      </c>
      <c r="AV1666" s="11">
        <v>-17.010214999999999</v>
      </c>
      <c r="AW1666" s="11">
        <v>5.2706970000000002</v>
      </c>
      <c r="AX1666" s="11">
        <v>44.897047000000001</v>
      </c>
    </row>
    <row r="1667" spans="45:50" x14ac:dyDescent="0.35">
      <c r="AS1667" s="11" t="s">
        <v>83</v>
      </c>
      <c r="AT1667" s="11">
        <v>1658</v>
      </c>
      <c r="AU1667" s="11">
        <v>9.4367429999999999</v>
      </c>
      <c r="AV1667" s="11">
        <v>15.302555</v>
      </c>
      <c r="AW1667" s="11">
        <v>5.8658130000000002</v>
      </c>
      <c r="AX1667" s="11">
        <v>62.159292999999998</v>
      </c>
    </row>
    <row r="1668" spans="45:50" x14ac:dyDescent="0.35">
      <c r="AS1668" s="11" t="s">
        <v>76</v>
      </c>
      <c r="AT1668" s="11">
        <v>1659</v>
      </c>
      <c r="AU1668" s="11">
        <v>-4.7795180000000004</v>
      </c>
      <c r="AV1668" s="11">
        <v>-3.2265799999999998</v>
      </c>
      <c r="AW1668" s="11">
        <v>1.5529379999999999</v>
      </c>
      <c r="AX1668" s="11">
        <v>32.491523000000001</v>
      </c>
    </row>
    <row r="1669" spans="45:50" x14ac:dyDescent="0.35">
      <c r="AS1669" s="11" t="s">
        <v>76</v>
      </c>
      <c r="AT1669" s="11">
        <v>1660</v>
      </c>
      <c r="AU1669" s="11">
        <v>4.6349090000000004</v>
      </c>
      <c r="AV1669" s="11">
        <v>2.5787170000000001</v>
      </c>
      <c r="AW1669" s="11">
        <v>2.0561919999999998</v>
      </c>
      <c r="AX1669" s="11">
        <v>44.363155999999996</v>
      </c>
    </row>
    <row r="1670" spans="45:50" x14ac:dyDescent="0.35">
      <c r="AS1670" s="11" t="s">
        <v>76</v>
      </c>
      <c r="AT1670" s="11">
        <v>1661</v>
      </c>
      <c r="AU1670" s="11">
        <v>-15.251924000000001</v>
      </c>
      <c r="AV1670" s="11">
        <v>-11.761267999999999</v>
      </c>
      <c r="AW1670" s="11">
        <v>3.490656</v>
      </c>
      <c r="AX1670" s="11">
        <v>22.886657</v>
      </c>
    </row>
    <row r="1671" spans="45:50" x14ac:dyDescent="0.35">
      <c r="AS1671" s="11" t="s">
        <v>76</v>
      </c>
      <c r="AT1671" s="11">
        <v>1662</v>
      </c>
      <c r="AU1671" s="11">
        <v>37.714677999999999</v>
      </c>
      <c r="AV1671" s="11">
        <v>35.919732000000003</v>
      </c>
      <c r="AW1671" s="11">
        <v>1.7949459999999999</v>
      </c>
      <c r="AX1671" s="11">
        <v>4.7592759999999998</v>
      </c>
    </row>
    <row r="1672" spans="45:50" x14ac:dyDescent="0.35">
      <c r="AS1672" s="11" t="s">
        <v>78</v>
      </c>
      <c r="AT1672" s="11">
        <v>1663</v>
      </c>
      <c r="AU1672" s="11">
        <v>41.882987</v>
      </c>
      <c r="AV1672" s="11">
        <v>40.642592</v>
      </c>
      <c r="AW1672" s="11">
        <v>1.2403949999999999</v>
      </c>
      <c r="AX1672" s="11">
        <v>2.9615719999999999</v>
      </c>
    </row>
    <row r="1673" spans="45:50" x14ac:dyDescent="0.35">
      <c r="AS1673" s="11" t="s">
        <v>76</v>
      </c>
      <c r="AT1673" s="11">
        <v>1664</v>
      </c>
      <c r="AU1673" s="11">
        <v>-2.4655900000000002</v>
      </c>
      <c r="AV1673" s="11">
        <v>-0.90859299999999998</v>
      </c>
      <c r="AW1673" s="11">
        <v>1.556997</v>
      </c>
      <c r="AX1673" s="11">
        <v>63.149068999999997</v>
      </c>
    </row>
    <row r="1674" spans="45:50" x14ac:dyDescent="0.35">
      <c r="AS1674" s="11" t="s">
        <v>76</v>
      </c>
      <c r="AT1674" s="11">
        <v>1665</v>
      </c>
      <c r="AU1674" s="11">
        <v>-20.544692999999999</v>
      </c>
      <c r="AV1674" s="11">
        <v>-20.936561000000001</v>
      </c>
      <c r="AW1674" s="11">
        <v>0.39186799999999999</v>
      </c>
      <c r="AX1674" s="11">
        <v>1.907392</v>
      </c>
    </row>
    <row r="1675" spans="45:50" x14ac:dyDescent="0.35">
      <c r="AS1675" s="11" t="s">
        <v>76</v>
      </c>
      <c r="AT1675" s="11">
        <v>1666</v>
      </c>
      <c r="AU1675" s="11">
        <v>0.24315800000000001</v>
      </c>
      <c r="AV1675" s="11">
        <v>-0.17244899999999999</v>
      </c>
      <c r="AW1675" s="11">
        <v>0.415607</v>
      </c>
      <c r="AX1675" s="11" t="s">
        <v>77</v>
      </c>
    </row>
    <row r="1676" spans="45:50" x14ac:dyDescent="0.35">
      <c r="AS1676" s="11" t="s">
        <v>76</v>
      </c>
      <c r="AT1676" s="11">
        <v>1667</v>
      </c>
      <c r="AU1676" s="11">
        <v>-16.560274</v>
      </c>
      <c r="AV1676" s="11">
        <v>-13.172914</v>
      </c>
      <c r="AW1676" s="11">
        <v>3.3873600000000001</v>
      </c>
      <c r="AX1676" s="11">
        <v>20.454736</v>
      </c>
    </row>
    <row r="1677" spans="45:50" x14ac:dyDescent="0.35">
      <c r="AS1677" s="11" t="s">
        <v>76</v>
      </c>
      <c r="AT1677" s="11">
        <v>1668</v>
      </c>
      <c r="AU1677" s="11">
        <v>-10.531147000000001</v>
      </c>
      <c r="AV1677" s="11">
        <v>-10.031891999999999</v>
      </c>
      <c r="AW1677" s="11">
        <v>0.499255</v>
      </c>
      <c r="AX1677" s="11">
        <v>4.7407469999999998</v>
      </c>
    </row>
    <row r="1678" spans="45:50" x14ac:dyDescent="0.35">
      <c r="AS1678" s="11" t="s">
        <v>83</v>
      </c>
      <c r="AT1678" s="11">
        <v>1669</v>
      </c>
      <c r="AU1678" s="11">
        <v>43.395587999999996</v>
      </c>
      <c r="AV1678" s="11">
        <v>44.665601000000002</v>
      </c>
      <c r="AW1678" s="11">
        <v>1.2700130000000001</v>
      </c>
      <c r="AX1678" s="11">
        <v>2.9265949999999998</v>
      </c>
    </row>
    <row r="1679" spans="45:50" x14ac:dyDescent="0.35">
      <c r="AS1679" s="11" t="s">
        <v>83</v>
      </c>
      <c r="AT1679" s="11">
        <v>1670</v>
      </c>
      <c r="AU1679" s="11">
        <v>30.525887000000001</v>
      </c>
      <c r="AV1679" s="11">
        <v>16.304105</v>
      </c>
      <c r="AW1679" s="11">
        <v>14.221781999999999</v>
      </c>
      <c r="AX1679" s="11">
        <v>46.58925</v>
      </c>
    </row>
    <row r="1680" spans="45:50" x14ac:dyDescent="0.35">
      <c r="AS1680" s="11" t="s">
        <v>78</v>
      </c>
      <c r="AT1680" s="11">
        <v>1671</v>
      </c>
      <c r="AU1680" s="11">
        <v>-4.9985559999999998</v>
      </c>
      <c r="AV1680" s="11">
        <v>-4.9350620000000003</v>
      </c>
      <c r="AW1680" s="11">
        <v>6.3494999999999996E-2</v>
      </c>
      <c r="AX1680" s="11">
        <v>1.270259</v>
      </c>
    </row>
    <row r="1681" spans="45:50" x14ac:dyDescent="0.35">
      <c r="AS1681" s="11" t="s">
        <v>78</v>
      </c>
      <c r="AT1681" s="11">
        <v>1672</v>
      </c>
      <c r="AU1681" s="11">
        <v>33.158093000000001</v>
      </c>
      <c r="AV1681" s="11">
        <v>34.463307</v>
      </c>
      <c r="AW1681" s="11">
        <v>1.3052140000000001</v>
      </c>
      <c r="AX1681" s="11">
        <v>3.9363359999999998</v>
      </c>
    </row>
    <row r="1682" spans="45:50" x14ac:dyDescent="0.35">
      <c r="AS1682" s="11" t="s">
        <v>76</v>
      </c>
      <c r="AT1682" s="11">
        <v>1673</v>
      </c>
      <c r="AU1682" s="11">
        <v>-15.653617000000001</v>
      </c>
      <c r="AV1682" s="11">
        <v>-15.085006999999999</v>
      </c>
      <c r="AW1682" s="11">
        <v>0.56860999999999995</v>
      </c>
      <c r="AX1682" s="11">
        <v>3.6324529999999999</v>
      </c>
    </row>
    <row r="1683" spans="45:50" x14ac:dyDescent="0.35">
      <c r="AS1683" s="11" t="s">
        <v>76</v>
      </c>
      <c r="AT1683" s="11">
        <v>1674</v>
      </c>
      <c r="AU1683" s="11">
        <v>-8.4437920000000002</v>
      </c>
      <c r="AV1683" s="11">
        <v>-5.8387799999999999</v>
      </c>
      <c r="AW1683" s="11">
        <v>2.6050119999999999</v>
      </c>
      <c r="AX1683" s="11">
        <v>30.851213999999999</v>
      </c>
    </row>
    <row r="1684" spans="45:50" x14ac:dyDescent="0.35">
      <c r="AS1684" s="11" t="s">
        <v>76</v>
      </c>
      <c r="AT1684" s="11">
        <v>1675</v>
      </c>
      <c r="AU1684" s="11">
        <v>-1.7440009999999999</v>
      </c>
      <c r="AV1684" s="11">
        <v>-1.242685</v>
      </c>
      <c r="AW1684" s="11">
        <v>0.50131599999999998</v>
      </c>
      <c r="AX1684" s="11">
        <v>28.745177999999999</v>
      </c>
    </row>
    <row r="1685" spans="45:50" x14ac:dyDescent="0.35">
      <c r="AS1685" s="11" t="s">
        <v>76</v>
      </c>
      <c r="AT1685" s="11">
        <v>1676</v>
      </c>
      <c r="AU1685" s="11">
        <v>-6.0711789999999999</v>
      </c>
      <c r="AV1685" s="11">
        <v>-6.3867789999999998</v>
      </c>
      <c r="AW1685" s="11">
        <v>0.31559999999999999</v>
      </c>
      <c r="AX1685" s="11">
        <v>5.1983350000000002</v>
      </c>
    </row>
    <row r="1686" spans="45:50" x14ac:dyDescent="0.35">
      <c r="AS1686" s="11" t="s">
        <v>78</v>
      </c>
      <c r="AT1686" s="11">
        <v>1677</v>
      </c>
      <c r="AU1686" s="11">
        <v>-11.606952</v>
      </c>
      <c r="AV1686" s="11">
        <v>-11.096973999999999</v>
      </c>
      <c r="AW1686" s="11">
        <v>0.50997800000000004</v>
      </c>
      <c r="AX1686" s="11">
        <v>4.393732</v>
      </c>
    </row>
    <row r="1687" spans="45:50" x14ac:dyDescent="0.35">
      <c r="AS1687" s="11" t="s">
        <v>76</v>
      </c>
      <c r="AT1687" s="11">
        <v>1678</v>
      </c>
      <c r="AU1687" s="11">
        <v>-5.5184999999999998E-2</v>
      </c>
      <c r="AV1687" s="11">
        <v>1.234532</v>
      </c>
      <c r="AW1687" s="11">
        <v>1.289717</v>
      </c>
      <c r="AX1687" s="11" t="s">
        <v>77</v>
      </c>
    </row>
    <row r="1688" spans="45:50" x14ac:dyDescent="0.35">
      <c r="AS1688" s="11" t="s">
        <v>76</v>
      </c>
      <c r="AT1688" s="11">
        <v>1679</v>
      </c>
      <c r="AU1688" s="11">
        <v>-3.2667820000000001</v>
      </c>
      <c r="AV1688" s="11">
        <v>-3.9989180000000002</v>
      </c>
      <c r="AW1688" s="11">
        <v>0.73213499999999998</v>
      </c>
      <c r="AX1688" s="11">
        <v>22.411515999999999</v>
      </c>
    </row>
    <row r="1689" spans="45:50" x14ac:dyDescent="0.35">
      <c r="AS1689" s="11" t="s">
        <v>76</v>
      </c>
      <c r="AT1689" s="11">
        <v>1680</v>
      </c>
      <c r="AU1689" s="11">
        <v>-12.494465999999999</v>
      </c>
      <c r="AV1689" s="11">
        <v>-11.162785</v>
      </c>
      <c r="AW1689" s="11">
        <v>1.3316809999999999</v>
      </c>
      <c r="AX1689" s="11">
        <v>10.658167000000001</v>
      </c>
    </row>
    <row r="1690" spans="45:50" x14ac:dyDescent="0.35">
      <c r="AS1690" s="11" t="s">
        <v>83</v>
      </c>
      <c r="AT1690" s="11">
        <v>1681</v>
      </c>
      <c r="AU1690" s="11">
        <v>-8.6520580000000002</v>
      </c>
      <c r="AV1690" s="11">
        <v>-4.9138799999999998</v>
      </c>
      <c r="AW1690" s="11">
        <v>3.738178</v>
      </c>
      <c r="AX1690" s="11">
        <v>43.205652000000001</v>
      </c>
    </row>
    <row r="1691" spans="45:50" x14ac:dyDescent="0.35">
      <c r="AS1691" s="11" t="s">
        <v>76</v>
      </c>
      <c r="AT1691" s="11">
        <v>1682</v>
      </c>
      <c r="AU1691" s="11">
        <v>-1.32263</v>
      </c>
      <c r="AV1691" s="11">
        <v>-1.3775219999999999</v>
      </c>
      <c r="AW1691" s="11">
        <v>5.4892000000000003E-2</v>
      </c>
      <c r="AX1691" s="11">
        <v>4.15022</v>
      </c>
    </row>
    <row r="1692" spans="45:50" x14ac:dyDescent="0.35">
      <c r="AS1692" s="11" t="s">
        <v>76</v>
      </c>
      <c r="AT1692" s="11">
        <v>1683</v>
      </c>
      <c r="AU1692" s="11">
        <v>-2.9820259999999998</v>
      </c>
      <c r="AV1692" s="11">
        <v>-1.3775839999999999</v>
      </c>
      <c r="AW1692" s="11">
        <v>1.6044419999999999</v>
      </c>
      <c r="AX1692" s="11">
        <v>53.803756999999997</v>
      </c>
    </row>
    <row r="1693" spans="45:50" x14ac:dyDescent="0.35">
      <c r="AS1693" s="11" t="s">
        <v>76</v>
      </c>
      <c r="AT1693" s="11">
        <v>1684</v>
      </c>
      <c r="AU1693" s="11">
        <v>-4.3130430000000004</v>
      </c>
      <c r="AV1693" s="11">
        <v>-5.2518750000000001</v>
      </c>
      <c r="AW1693" s="11">
        <v>0.938832</v>
      </c>
      <c r="AX1693" s="11">
        <v>21.767274</v>
      </c>
    </row>
    <row r="1694" spans="45:50" x14ac:dyDescent="0.35">
      <c r="AS1694" s="11" t="s">
        <v>83</v>
      </c>
      <c r="AT1694" s="11">
        <v>1685</v>
      </c>
      <c r="AU1694" s="11">
        <v>26.301145000000002</v>
      </c>
      <c r="AV1694" s="11">
        <v>10.924033</v>
      </c>
      <c r="AW1694" s="11">
        <v>15.377112</v>
      </c>
      <c r="AX1694" s="11">
        <v>58.465561000000001</v>
      </c>
    </row>
    <row r="1695" spans="45:50" x14ac:dyDescent="0.35">
      <c r="AS1695" s="11" t="s">
        <v>78</v>
      </c>
      <c r="AT1695" s="11">
        <v>1686</v>
      </c>
      <c r="AU1695" s="11">
        <v>-4.9769779999999999</v>
      </c>
      <c r="AV1695" s="11">
        <v>-2.927082</v>
      </c>
      <c r="AW1695" s="11">
        <v>2.0498959999999999</v>
      </c>
      <c r="AX1695" s="11">
        <v>41.187559999999998</v>
      </c>
    </row>
    <row r="1696" spans="45:50" x14ac:dyDescent="0.35">
      <c r="AS1696" s="11" t="s">
        <v>76</v>
      </c>
      <c r="AT1696" s="11">
        <v>1687</v>
      </c>
      <c r="AU1696" s="11">
        <v>3.3932899999999999</v>
      </c>
      <c r="AV1696" s="11">
        <v>1.5688230000000001</v>
      </c>
      <c r="AW1696" s="11">
        <v>1.8244670000000001</v>
      </c>
      <c r="AX1696" s="11">
        <v>53.7669</v>
      </c>
    </row>
    <row r="1697" spans="45:50" x14ac:dyDescent="0.35">
      <c r="AS1697" s="11" t="s">
        <v>76</v>
      </c>
      <c r="AT1697" s="11">
        <v>1688</v>
      </c>
      <c r="AU1697" s="11">
        <v>18.804463999999999</v>
      </c>
      <c r="AV1697" s="11">
        <v>21.101065999999999</v>
      </c>
      <c r="AW1697" s="11">
        <v>2.296602</v>
      </c>
      <c r="AX1697" s="11">
        <v>12.21307</v>
      </c>
    </row>
    <row r="1698" spans="45:50" x14ac:dyDescent="0.35">
      <c r="AS1698" s="11" t="s">
        <v>76</v>
      </c>
      <c r="AT1698" s="11">
        <v>1689</v>
      </c>
      <c r="AU1698" s="11">
        <v>-19.110284</v>
      </c>
      <c r="AV1698" s="11">
        <v>-19.008348000000002</v>
      </c>
      <c r="AW1698" s="11">
        <v>0.101936</v>
      </c>
      <c r="AX1698" s="11">
        <v>0.53341000000000005</v>
      </c>
    </row>
    <row r="1699" spans="45:50" x14ac:dyDescent="0.35">
      <c r="AS1699" s="11" t="s">
        <v>76</v>
      </c>
      <c r="AT1699" s="11">
        <v>1690</v>
      </c>
      <c r="AU1699" s="11">
        <v>-17.613098999999998</v>
      </c>
      <c r="AV1699" s="11">
        <v>-18.522396000000001</v>
      </c>
      <c r="AW1699" s="11">
        <v>0.90929700000000002</v>
      </c>
      <c r="AX1699" s="11">
        <v>5.1626190000000003</v>
      </c>
    </row>
    <row r="1700" spans="45:50" x14ac:dyDescent="0.35">
      <c r="AS1700" s="11" t="s">
        <v>83</v>
      </c>
      <c r="AT1700" s="11">
        <v>1691</v>
      </c>
      <c r="AU1700" s="11">
        <v>8.4942320000000002</v>
      </c>
      <c r="AV1700" s="11">
        <v>4.2601990000000001</v>
      </c>
      <c r="AW1700" s="11">
        <v>4.2340330000000002</v>
      </c>
      <c r="AX1700" s="11">
        <v>49.845976999999998</v>
      </c>
    </row>
    <row r="1701" spans="45:50" x14ac:dyDescent="0.35">
      <c r="AS1701" s="11" t="s">
        <v>76</v>
      </c>
      <c r="AT1701" s="11">
        <v>1692</v>
      </c>
      <c r="AU1701" s="11">
        <v>-3.8939360000000001</v>
      </c>
      <c r="AV1701" s="11">
        <v>1.329135</v>
      </c>
      <c r="AW1701" s="11">
        <v>5.223071</v>
      </c>
      <c r="AX1701" s="11" t="s">
        <v>77</v>
      </c>
    </row>
    <row r="1702" spans="45:50" x14ac:dyDescent="0.35">
      <c r="AS1702" s="11" t="s">
        <v>78</v>
      </c>
      <c r="AT1702" s="11">
        <v>1693</v>
      </c>
      <c r="AU1702" s="11">
        <v>7.8257659999999998</v>
      </c>
      <c r="AV1702" s="11">
        <v>14.553749</v>
      </c>
      <c r="AW1702" s="11">
        <v>6.727983</v>
      </c>
      <c r="AX1702" s="11">
        <v>85.972200999999998</v>
      </c>
    </row>
    <row r="1703" spans="45:50" x14ac:dyDescent="0.35">
      <c r="AS1703" s="11" t="s">
        <v>76</v>
      </c>
      <c r="AT1703" s="11">
        <v>1694</v>
      </c>
      <c r="AU1703" s="11">
        <v>-9.5663040000000006</v>
      </c>
      <c r="AV1703" s="11">
        <v>-7.3772950000000002</v>
      </c>
      <c r="AW1703" s="11">
        <v>2.189009</v>
      </c>
      <c r="AX1703" s="11">
        <v>22.882491999999999</v>
      </c>
    </row>
    <row r="1704" spans="45:50" x14ac:dyDescent="0.35">
      <c r="AS1704" s="11" t="s">
        <v>78</v>
      </c>
      <c r="AT1704" s="11">
        <v>1695</v>
      </c>
      <c r="AU1704" s="11">
        <v>-4.7035799999999997</v>
      </c>
      <c r="AV1704" s="11">
        <v>-3.2112099999999999</v>
      </c>
      <c r="AW1704" s="11">
        <v>1.49237</v>
      </c>
      <c r="AX1704" s="11">
        <v>31.728389</v>
      </c>
    </row>
    <row r="1705" spans="45:50" x14ac:dyDescent="0.35">
      <c r="AS1705" s="11" t="s">
        <v>76</v>
      </c>
      <c r="AT1705" s="11">
        <v>1696</v>
      </c>
      <c r="AU1705" s="11">
        <v>-6.1274480000000002</v>
      </c>
      <c r="AV1705" s="11">
        <v>-7.4151210000000001</v>
      </c>
      <c r="AW1705" s="11">
        <v>1.287674</v>
      </c>
      <c r="AX1705" s="11">
        <v>21.014845000000001</v>
      </c>
    </row>
    <row r="1706" spans="45:50" x14ac:dyDescent="0.35">
      <c r="AS1706" s="11" t="s">
        <v>76</v>
      </c>
      <c r="AT1706" s="11">
        <v>1697</v>
      </c>
      <c r="AU1706" s="11">
        <v>-18.248612000000001</v>
      </c>
      <c r="AV1706" s="11">
        <v>-18.634415000000001</v>
      </c>
      <c r="AW1706" s="11">
        <v>0.38580300000000001</v>
      </c>
      <c r="AX1706" s="11">
        <v>2.11415</v>
      </c>
    </row>
    <row r="1707" spans="45:50" x14ac:dyDescent="0.35">
      <c r="AS1707" s="11" t="s">
        <v>83</v>
      </c>
      <c r="AT1707" s="11">
        <v>1698</v>
      </c>
      <c r="AU1707" s="11">
        <v>-23.657959000000002</v>
      </c>
      <c r="AV1707" s="11">
        <v>-23.941644</v>
      </c>
      <c r="AW1707" s="11">
        <v>0.28368500000000002</v>
      </c>
      <c r="AX1707" s="11">
        <v>1.199112</v>
      </c>
    </row>
    <row r="1708" spans="45:50" x14ac:dyDescent="0.35">
      <c r="AS1708" s="11" t="s">
        <v>76</v>
      </c>
      <c r="AT1708" s="11">
        <v>1699</v>
      </c>
      <c r="AU1708" s="11">
        <v>-4.2328130000000002</v>
      </c>
      <c r="AV1708" s="11">
        <v>-2.2871589999999999</v>
      </c>
      <c r="AW1708" s="11">
        <v>1.945654</v>
      </c>
      <c r="AX1708" s="11">
        <v>45.965986000000001</v>
      </c>
    </row>
    <row r="1709" spans="45:50" x14ac:dyDescent="0.35">
      <c r="AS1709" s="11" t="s">
        <v>78</v>
      </c>
      <c r="AT1709" s="11">
        <v>1700</v>
      </c>
      <c r="AU1709" s="11">
        <v>-3.1172759999999999</v>
      </c>
      <c r="AV1709" s="11">
        <v>3.3073579999999998</v>
      </c>
      <c r="AW1709" s="11">
        <v>6.4246350000000003</v>
      </c>
      <c r="AX1709" s="11" t="s">
        <v>77</v>
      </c>
    </row>
    <row r="1710" spans="45:50" x14ac:dyDescent="0.35">
      <c r="AS1710" s="11" t="s">
        <v>76</v>
      </c>
      <c r="AT1710" s="11">
        <v>1701</v>
      </c>
      <c r="AU1710" s="11">
        <v>8.8608689999999992</v>
      </c>
      <c r="AV1710" s="11">
        <v>9.4061450000000004</v>
      </c>
      <c r="AW1710" s="11">
        <v>0.54527499999999995</v>
      </c>
      <c r="AX1710" s="11">
        <v>6.1537449999999998</v>
      </c>
    </row>
    <row r="1711" spans="45:50" x14ac:dyDescent="0.35">
      <c r="AS1711" s="11" t="s">
        <v>76</v>
      </c>
      <c r="AT1711" s="11">
        <v>1702</v>
      </c>
      <c r="AU1711" s="11">
        <v>-4.7604059999999997</v>
      </c>
      <c r="AV1711" s="11">
        <v>-5.1659090000000001</v>
      </c>
      <c r="AW1711" s="11">
        <v>0.405503</v>
      </c>
      <c r="AX1711" s="11">
        <v>8.5182479999999998</v>
      </c>
    </row>
    <row r="1712" spans="45:50" x14ac:dyDescent="0.35">
      <c r="AS1712" s="11" t="s">
        <v>76</v>
      </c>
      <c r="AT1712" s="11">
        <v>1703</v>
      </c>
      <c r="AU1712" s="11">
        <v>-0.72483200000000003</v>
      </c>
      <c r="AV1712" s="11">
        <v>-2.1109710000000002</v>
      </c>
      <c r="AW1712" s="11">
        <v>1.386139</v>
      </c>
      <c r="AX1712" s="11" t="s">
        <v>77</v>
      </c>
    </row>
    <row r="1713" spans="45:50" x14ac:dyDescent="0.35">
      <c r="AS1713" s="11" t="s">
        <v>76</v>
      </c>
      <c r="AT1713" s="11">
        <v>1704</v>
      </c>
      <c r="AU1713" s="11">
        <v>-9.7190689999999993</v>
      </c>
      <c r="AV1713" s="11">
        <v>-11.908083</v>
      </c>
      <c r="AW1713" s="11">
        <v>2.1890130000000001</v>
      </c>
      <c r="AX1713" s="11">
        <v>22.522869</v>
      </c>
    </row>
    <row r="1714" spans="45:50" x14ac:dyDescent="0.35">
      <c r="AS1714" s="11" t="s">
        <v>83</v>
      </c>
      <c r="AT1714" s="11">
        <v>1705</v>
      </c>
      <c r="AU1714" s="11">
        <v>-18.589818999999999</v>
      </c>
      <c r="AV1714" s="11">
        <v>-20.153638999999998</v>
      </c>
      <c r="AW1714" s="11">
        <v>1.56382</v>
      </c>
      <c r="AX1714" s="11">
        <v>8.4122400000000006</v>
      </c>
    </row>
    <row r="1715" spans="45:50" x14ac:dyDescent="0.35">
      <c r="AS1715" s="11" t="s">
        <v>76</v>
      </c>
      <c r="AT1715" s="11">
        <v>1706</v>
      </c>
      <c r="AU1715" s="11">
        <v>6.0908179999999996</v>
      </c>
      <c r="AV1715" s="11">
        <v>5.0874509999999997</v>
      </c>
      <c r="AW1715" s="11">
        <v>1.0033669999999999</v>
      </c>
      <c r="AX1715" s="11">
        <v>16.473431999999999</v>
      </c>
    </row>
    <row r="1716" spans="45:50" x14ac:dyDescent="0.35">
      <c r="AS1716" s="11" t="s">
        <v>78</v>
      </c>
      <c r="AT1716" s="11">
        <v>1707</v>
      </c>
      <c r="AU1716" s="11">
        <v>8.0140080000000005</v>
      </c>
      <c r="AV1716" s="11">
        <v>5.1011959999999998</v>
      </c>
      <c r="AW1716" s="11">
        <v>2.9128120000000002</v>
      </c>
      <c r="AX1716" s="11">
        <v>36.346505000000001</v>
      </c>
    </row>
    <row r="1717" spans="45:50" x14ac:dyDescent="0.35">
      <c r="AS1717" s="11" t="s">
        <v>76</v>
      </c>
      <c r="AT1717" s="11">
        <v>1708</v>
      </c>
      <c r="AU1717" s="11">
        <v>-5.6738030000000004</v>
      </c>
      <c r="AV1717" s="11">
        <v>-5.7709250000000001</v>
      </c>
      <c r="AW1717" s="11">
        <v>9.7122E-2</v>
      </c>
      <c r="AX1717" s="11">
        <v>1.711757</v>
      </c>
    </row>
    <row r="1718" spans="45:50" x14ac:dyDescent="0.35">
      <c r="AS1718" s="11" t="s">
        <v>83</v>
      </c>
      <c r="AT1718" s="11">
        <v>1709</v>
      </c>
      <c r="AU1718" s="11">
        <v>25.161337</v>
      </c>
      <c r="AV1718" s="11">
        <v>16.063253</v>
      </c>
      <c r="AW1718" s="11">
        <v>9.0980840000000001</v>
      </c>
      <c r="AX1718" s="11">
        <v>36.158985999999999</v>
      </c>
    </row>
    <row r="1719" spans="45:50" x14ac:dyDescent="0.35">
      <c r="AS1719" s="11" t="s">
        <v>76</v>
      </c>
      <c r="AT1719" s="11">
        <v>1710</v>
      </c>
      <c r="AU1719" s="11">
        <v>-11.849648999999999</v>
      </c>
      <c r="AV1719" s="11">
        <v>-14.264587000000001</v>
      </c>
      <c r="AW1719" s="11">
        <v>2.4149379999999998</v>
      </c>
      <c r="AX1719" s="11">
        <v>20.379823999999999</v>
      </c>
    </row>
    <row r="1720" spans="45:50" x14ac:dyDescent="0.35">
      <c r="AS1720" s="11" t="s">
        <v>76</v>
      </c>
      <c r="AT1720" s="11">
        <v>1711</v>
      </c>
      <c r="AU1720" s="11">
        <v>0.35682199999999997</v>
      </c>
      <c r="AV1720" s="11">
        <v>2.936464</v>
      </c>
      <c r="AW1720" s="11">
        <v>2.5796410000000001</v>
      </c>
      <c r="AX1720" s="11" t="s">
        <v>77</v>
      </c>
    </row>
    <row r="1721" spans="45:50" x14ac:dyDescent="0.35">
      <c r="AS1721" s="11" t="s">
        <v>78</v>
      </c>
      <c r="AT1721" s="11">
        <v>1712</v>
      </c>
      <c r="AU1721" s="11">
        <v>-7.9691939999999999</v>
      </c>
      <c r="AV1721" s="11">
        <v>-13.138775000000001</v>
      </c>
      <c r="AW1721" s="11">
        <v>5.169581</v>
      </c>
      <c r="AX1721" s="11">
        <v>64.869567000000004</v>
      </c>
    </row>
    <row r="1722" spans="45:50" x14ac:dyDescent="0.35">
      <c r="AS1722" s="11" t="s">
        <v>83</v>
      </c>
      <c r="AT1722" s="11">
        <v>1713</v>
      </c>
      <c r="AU1722" s="11">
        <v>2.8803649999999998</v>
      </c>
      <c r="AV1722" s="11">
        <v>3.5607959999999999</v>
      </c>
      <c r="AW1722" s="11">
        <v>0.68043100000000001</v>
      </c>
      <c r="AX1722" s="11">
        <v>23.623089</v>
      </c>
    </row>
    <row r="1723" spans="45:50" x14ac:dyDescent="0.35">
      <c r="AS1723" s="11" t="s">
        <v>76</v>
      </c>
      <c r="AT1723" s="11">
        <v>1714</v>
      </c>
      <c r="AU1723" s="11">
        <v>-11.330550000000001</v>
      </c>
      <c r="AV1723" s="11">
        <v>-12.064189000000001</v>
      </c>
      <c r="AW1723" s="11">
        <v>0.73363900000000004</v>
      </c>
      <c r="AX1723" s="11">
        <v>6.4748749999999999</v>
      </c>
    </row>
    <row r="1724" spans="45:50" x14ac:dyDescent="0.35">
      <c r="AS1724" s="11" t="s">
        <v>76</v>
      </c>
      <c r="AT1724" s="11">
        <v>1715</v>
      </c>
      <c r="AU1724" s="11">
        <v>-8.2100000000000001E-4</v>
      </c>
      <c r="AV1724" s="11">
        <v>-1.286842</v>
      </c>
      <c r="AW1724" s="11">
        <v>1.2860199999999999</v>
      </c>
      <c r="AX1724" s="11" t="s">
        <v>77</v>
      </c>
    </row>
    <row r="1725" spans="45:50" x14ac:dyDescent="0.35">
      <c r="AS1725" s="11" t="s">
        <v>76</v>
      </c>
      <c r="AT1725" s="11">
        <v>1716</v>
      </c>
      <c r="AU1725" s="11">
        <v>-4.5597539999999999</v>
      </c>
      <c r="AV1725" s="11">
        <v>-7.3237819999999996</v>
      </c>
      <c r="AW1725" s="11">
        <v>2.7640280000000002</v>
      </c>
      <c r="AX1725" s="11">
        <v>60.617904000000003</v>
      </c>
    </row>
    <row r="1726" spans="45:50" x14ac:dyDescent="0.35">
      <c r="AS1726" s="11" t="s">
        <v>76</v>
      </c>
      <c r="AT1726" s="11">
        <v>1717</v>
      </c>
      <c r="AU1726" s="11">
        <v>13.009983</v>
      </c>
      <c r="AV1726" s="11">
        <v>13.735405</v>
      </c>
      <c r="AW1726" s="11">
        <v>0.72542200000000001</v>
      </c>
      <c r="AX1726" s="11">
        <v>5.5758869999999998</v>
      </c>
    </row>
    <row r="1727" spans="45:50" x14ac:dyDescent="0.35">
      <c r="AS1727" s="11" t="s">
        <v>78</v>
      </c>
      <c r="AT1727" s="11">
        <v>1718</v>
      </c>
      <c r="AU1727" s="11">
        <v>-12.596774999999999</v>
      </c>
      <c r="AV1727" s="11">
        <v>-9.0052789999999998</v>
      </c>
      <c r="AW1727" s="11">
        <v>3.5914959999999998</v>
      </c>
      <c r="AX1727" s="11">
        <v>28.511234000000002</v>
      </c>
    </row>
    <row r="1728" spans="45:50" x14ac:dyDescent="0.35">
      <c r="AS1728" s="11" t="s">
        <v>76</v>
      </c>
      <c r="AT1728" s="11">
        <v>1719</v>
      </c>
      <c r="AU1728" s="11">
        <v>-1.9679469999999999</v>
      </c>
      <c r="AV1728" s="11">
        <v>-1.022251</v>
      </c>
      <c r="AW1728" s="11">
        <v>0.94569599999999998</v>
      </c>
      <c r="AX1728" s="11">
        <v>48.054955</v>
      </c>
    </row>
    <row r="1729" spans="45:50" x14ac:dyDescent="0.35">
      <c r="AS1729" s="11" t="s">
        <v>76</v>
      </c>
      <c r="AT1729" s="11">
        <v>1720</v>
      </c>
      <c r="AU1729" s="11">
        <v>9.1286430000000003</v>
      </c>
      <c r="AV1729" s="11">
        <v>14.217943</v>
      </c>
      <c r="AW1729" s="11">
        <v>5.0892999999999997</v>
      </c>
      <c r="AX1729" s="11">
        <v>55.750892</v>
      </c>
    </row>
    <row r="1730" spans="45:50" x14ac:dyDescent="0.35">
      <c r="AS1730" s="11" t="s">
        <v>76</v>
      </c>
      <c r="AT1730" s="11">
        <v>1721</v>
      </c>
      <c r="AU1730" s="11">
        <v>17.428149000000001</v>
      </c>
      <c r="AV1730" s="11">
        <v>18.697648000000001</v>
      </c>
      <c r="AW1730" s="11">
        <v>1.2694989999999999</v>
      </c>
      <c r="AX1730" s="11">
        <v>7.2841880000000003</v>
      </c>
    </row>
    <row r="1731" spans="45:50" x14ac:dyDescent="0.35">
      <c r="AS1731" s="11" t="s">
        <v>76</v>
      </c>
      <c r="AT1731" s="11">
        <v>1722</v>
      </c>
      <c r="AU1731" s="11">
        <v>-20.824458</v>
      </c>
      <c r="AV1731" s="11">
        <v>-20.043227999999999</v>
      </c>
      <c r="AW1731" s="11">
        <v>0.78122999999999998</v>
      </c>
      <c r="AX1731" s="11">
        <v>3.751503</v>
      </c>
    </row>
    <row r="1732" spans="45:50" x14ac:dyDescent="0.35">
      <c r="AS1732" s="11" t="s">
        <v>83</v>
      </c>
      <c r="AT1732" s="11">
        <v>1723</v>
      </c>
      <c r="AU1732" s="11">
        <v>2.6067520000000002</v>
      </c>
      <c r="AV1732" s="11">
        <v>1.9025939999999999</v>
      </c>
      <c r="AW1732" s="11">
        <v>0.70415799999999995</v>
      </c>
      <c r="AX1732" s="11">
        <v>27.01286</v>
      </c>
    </row>
    <row r="1733" spans="45:50" x14ac:dyDescent="0.35">
      <c r="AS1733" s="11" t="s">
        <v>76</v>
      </c>
      <c r="AT1733" s="11">
        <v>1724</v>
      </c>
      <c r="AU1733" s="11">
        <v>-4.8544900000000002</v>
      </c>
      <c r="AV1733" s="11">
        <v>-4.3641930000000002</v>
      </c>
      <c r="AW1733" s="11">
        <v>0.49029699999999998</v>
      </c>
      <c r="AX1733" s="11">
        <v>10.099862999999999</v>
      </c>
    </row>
    <row r="1734" spans="45:50" x14ac:dyDescent="0.35">
      <c r="AS1734" s="11" t="s">
        <v>83</v>
      </c>
      <c r="AT1734" s="11">
        <v>1725</v>
      </c>
      <c r="AU1734" s="11">
        <v>-10.846218</v>
      </c>
      <c r="AV1734" s="11">
        <v>-11.127644999999999</v>
      </c>
      <c r="AW1734" s="11">
        <v>0.28142699999999998</v>
      </c>
      <c r="AX1734" s="11">
        <v>2.5946989999999999</v>
      </c>
    </row>
    <row r="1735" spans="45:50" x14ac:dyDescent="0.35">
      <c r="AS1735" s="11" t="s">
        <v>76</v>
      </c>
      <c r="AT1735" s="11">
        <v>1726</v>
      </c>
      <c r="AU1735" s="11">
        <v>-5.8735099999999996</v>
      </c>
      <c r="AV1735" s="11">
        <v>-10.243717999999999</v>
      </c>
      <c r="AW1735" s="11">
        <v>4.3702079999999999</v>
      </c>
      <c r="AX1735" s="11">
        <v>74.405395999999996</v>
      </c>
    </row>
    <row r="1736" spans="45:50" x14ac:dyDescent="0.35">
      <c r="AS1736" s="11" t="s">
        <v>78</v>
      </c>
      <c r="AT1736" s="11">
        <v>1727</v>
      </c>
      <c r="AU1736" s="11">
        <v>-9.5262119999999992</v>
      </c>
      <c r="AV1736" s="11">
        <v>-4.6824279999999998</v>
      </c>
      <c r="AW1736" s="11">
        <v>4.8437840000000003</v>
      </c>
      <c r="AX1736" s="11">
        <v>50.846910000000001</v>
      </c>
    </row>
    <row r="1737" spans="45:50" x14ac:dyDescent="0.35">
      <c r="AS1737" s="11" t="s">
        <v>76</v>
      </c>
      <c r="AT1737" s="11">
        <v>1728</v>
      </c>
      <c r="AU1737" s="11">
        <v>-20.419782999999999</v>
      </c>
      <c r="AV1737" s="11">
        <v>-20.866942999999999</v>
      </c>
      <c r="AW1737" s="11">
        <v>0.44716</v>
      </c>
      <c r="AX1737" s="11">
        <v>2.1898390000000001</v>
      </c>
    </row>
    <row r="1738" spans="45:50" x14ac:dyDescent="0.35">
      <c r="AS1738" s="11" t="s">
        <v>76</v>
      </c>
      <c r="AT1738" s="11">
        <v>1729</v>
      </c>
      <c r="AU1738" s="11">
        <v>5.0396989999999997</v>
      </c>
      <c r="AV1738" s="11">
        <v>5.3557920000000001</v>
      </c>
      <c r="AW1738" s="11">
        <v>0.31609300000000001</v>
      </c>
      <c r="AX1738" s="11">
        <v>6.2720580000000004</v>
      </c>
    </row>
    <row r="1739" spans="45:50" x14ac:dyDescent="0.35">
      <c r="AS1739" s="11" t="s">
        <v>76</v>
      </c>
      <c r="AT1739" s="11">
        <v>1730</v>
      </c>
      <c r="AU1739" s="11">
        <v>14.855515</v>
      </c>
      <c r="AV1739" s="11">
        <v>11.719493</v>
      </c>
      <c r="AW1739" s="11">
        <v>3.1360220000000001</v>
      </c>
      <c r="AX1739" s="11">
        <v>21.110154000000001</v>
      </c>
    </row>
    <row r="1740" spans="45:50" x14ac:dyDescent="0.35">
      <c r="AS1740" s="11" t="s">
        <v>76</v>
      </c>
      <c r="AT1740" s="11">
        <v>1731</v>
      </c>
      <c r="AU1740" s="11">
        <v>14.395465</v>
      </c>
      <c r="AV1740" s="11">
        <v>14.887384000000001</v>
      </c>
      <c r="AW1740" s="11">
        <v>0.491919</v>
      </c>
      <c r="AX1740" s="11">
        <v>3.4171800000000001</v>
      </c>
    </row>
    <row r="1741" spans="45:50" x14ac:dyDescent="0.35">
      <c r="AS1741" s="11" t="s">
        <v>78</v>
      </c>
      <c r="AT1741" s="11">
        <v>1732</v>
      </c>
      <c r="AU1741" s="11">
        <v>0.45885500000000001</v>
      </c>
      <c r="AV1741" s="11">
        <v>0.97443900000000006</v>
      </c>
      <c r="AW1741" s="11">
        <v>0.51558400000000004</v>
      </c>
      <c r="AX1741" s="11" t="s">
        <v>77</v>
      </c>
    </row>
    <row r="1742" spans="45:50" x14ac:dyDescent="0.35">
      <c r="AS1742" s="11" t="s">
        <v>83</v>
      </c>
      <c r="AT1742" s="11">
        <v>1733</v>
      </c>
      <c r="AU1742" s="11">
        <v>-11.964361</v>
      </c>
      <c r="AV1742" s="11">
        <v>-13.688955999999999</v>
      </c>
      <c r="AW1742" s="11">
        <v>1.7245950000000001</v>
      </c>
      <c r="AX1742" s="11">
        <v>14.414436</v>
      </c>
    </row>
    <row r="1743" spans="45:50" x14ac:dyDescent="0.35">
      <c r="AS1743" s="11" t="s">
        <v>76</v>
      </c>
      <c r="AT1743" s="11">
        <v>1734</v>
      </c>
      <c r="AU1743" s="11">
        <v>-0.66788099999999995</v>
      </c>
      <c r="AV1743" s="11">
        <v>-1.5756239999999999</v>
      </c>
      <c r="AW1743" s="11">
        <v>0.90774200000000005</v>
      </c>
      <c r="AX1743" s="11" t="s">
        <v>77</v>
      </c>
    </row>
    <row r="1744" spans="45:50" x14ac:dyDescent="0.35">
      <c r="AS1744" s="11" t="s">
        <v>76</v>
      </c>
      <c r="AT1744" s="11">
        <v>1735</v>
      </c>
      <c r="AU1744" s="11">
        <v>19.658035999999999</v>
      </c>
      <c r="AV1744" s="11">
        <v>19.483401000000001</v>
      </c>
      <c r="AW1744" s="11">
        <v>0.17463500000000001</v>
      </c>
      <c r="AX1744" s="11">
        <v>0.88836700000000002</v>
      </c>
    </row>
    <row r="1745" spans="45:50" x14ac:dyDescent="0.35">
      <c r="AS1745" s="11" t="s">
        <v>78</v>
      </c>
      <c r="AT1745" s="11">
        <v>1736</v>
      </c>
      <c r="AU1745" s="11">
        <v>-4.8031360000000003</v>
      </c>
      <c r="AV1745" s="11">
        <v>-4.8719089999999996</v>
      </c>
      <c r="AW1745" s="11">
        <v>6.8774000000000002E-2</v>
      </c>
      <c r="AX1745" s="11">
        <v>1.4318519999999999</v>
      </c>
    </row>
    <row r="1746" spans="45:50" x14ac:dyDescent="0.35">
      <c r="AS1746" s="11" t="s">
        <v>76</v>
      </c>
      <c r="AT1746" s="11">
        <v>1737</v>
      </c>
      <c r="AU1746" s="11">
        <v>21.226156</v>
      </c>
      <c r="AV1746" s="11">
        <v>21.615849000000001</v>
      </c>
      <c r="AW1746" s="11">
        <v>0.38969300000000001</v>
      </c>
      <c r="AX1746" s="11">
        <v>1.8359110000000001</v>
      </c>
    </row>
    <row r="1747" spans="45:50" x14ac:dyDescent="0.35">
      <c r="AS1747" s="11" t="s">
        <v>76</v>
      </c>
      <c r="AT1747" s="11">
        <v>1738</v>
      </c>
      <c r="AU1747" s="11">
        <v>5.195462</v>
      </c>
      <c r="AV1747" s="11">
        <v>2.9440940000000002</v>
      </c>
      <c r="AW1747" s="11">
        <v>2.2513679999999998</v>
      </c>
      <c r="AX1747" s="11">
        <v>43.333354999999997</v>
      </c>
    </row>
    <row r="1748" spans="45:50" x14ac:dyDescent="0.35">
      <c r="AS1748" s="11" t="s">
        <v>76</v>
      </c>
      <c r="AT1748" s="11">
        <v>1739</v>
      </c>
      <c r="AU1748" s="11">
        <v>-7.8348589999999998</v>
      </c>
      <c r="AV1748" s="11">
        <v>-10.775758</v>
      </c>
      <c r="AW1748" s="11">
        <v>2.9408979999999998</v>
      </c>
      <c r="AX1748" s="11">
        <v>37.536070000000002</v>
      </c>
    </row>
    <row r="1749" spans="45:50" x14ac:dyDescent="0.35">
      <c r="AS1749" s="11" t="s">
        <v>76</v>
      </c>
      <c r="AT1749" s="11">
        <v>1740</v>
      </c>
      <c r="AU1749" s="11">
        <v>-3.974208</v>
      </c>
      <c r="AV1749" s="11">
        <v>3.2556000000000002E-2</v>
      </c>
      <c r="AW1749" s="11">
        <v>4.0067630000000003</v>
      </c>
      <c r="AX1749" s="11" t="s">
        <v>77</v>
      </c>
    </row>
    <row r="1750" spans="45:50" x14ac:dyDescent="0.35">
      <c r="AS1750" s="11" t="s">
        <v>83</v>
      </c>
      <c r="AT1750" s="11">
        <v>1741</v>
      </c>
      <c r="AU1750" s="11">
        <v>-14.788133999999999</v>
      </c>
      <c r="AV1750" s="11">
        <v>-17.884157999999999</v>
      </c>
      <c r="AW1750" s="11">
        <v>3.0960239999999999</v>
      </c>
      <c r="AX1750" s="11">
        <v>20.935867999999999</v>
      </c>
    </row>
    <row r="1751" spans="45:50" x14ac:dyDescent="0.35">
      <c r="AS1751" s="11" t="s">
        <v>83</v>
      </c>
      <c r="AT1751" s="11">
        <v>1742</v>
      </c>
      <c r="AU1751" s="11">
        <v>47.679496</v>
      </c>
      <c r="AV1751" s="11">
        <v>45.658890999999997</v>
      </c>
      <c r="AW1751" s="11">
        <v>2.0206050000000002</v>
      </c>
      <c r="AX1751" s="11">
        <v>4.2378900000000002</v>
      </c>
    </row>
    <row r="1752" spans="45:50" x14ac:dyDescent="0.35">
      <c r="AS1752" s="11" t="s">
        <v>76</v>
      </c>
      <c r="AT1752" s="11">
        <v>1743</v>
      </c>
      <c r="AU1752" s="11">
        <v>14.570966</v>
      </c>
      <c r="AV1752" s="11">
        <v>15.441979999999999</v>
      </c>
      <c r="AW1752" s="11">
        <v>0.87101399999999995</v>
      </c>
      <c r="AX1752" s="11">
        <v>5.977735</v>
      </c>
    </row>
    <row r="1753" spans="45:50" x14ac:dyDescent="0.35">
      <c r="AS1753" s="11" t="s">
        <v>76</v>
      </c>
      <c r="AT1753" s="11">
        <v>1744</v>
      </c>
      <c r="AU1753" s="11">
        <v>1.2373479999999999</v>
      </c>
      <c r="AV1753" s="11">
        <v>1.275809</v>
      </c>
      <c r="AW1753" s="11">
        <v>3.8461000000000002E-2</v>
      </c>
      <c r="AX1753" s="11">
        <v>3.10832</v>
      </c>
    </row>
    <row r="1754" spans="45:50" x14ac:dyDescent="0.35">
      <c r="AS1754" s="11" t="s">
        <v>76</v>
      </c>
      <c r="AT1754" s="11">
        <v>1745</v>
      </c>
      <c r="AU1754" s="11">
        <v>12.089608999999999</v>
      </c>
      <c r="AV1754" s="11">
        <v>9.225244</v>
      </c>
      <c r="AW1754" s="11">
        <v>2.8643649999999998</v>
      </c>
      <c r="AX1754" s="11">
        <v>23.692782999999999</v>
      </c>
    </row>
    <row r="1755" spans="45:50" x14ac:dyDescent="0.35">
      <c r="AS1755" s="11" t="s">
        <v>76</v>
      </c>
      <c r="AT1755" s="11">
        <v>1746</v>
      </c>
      <c r="AU1755" s="11">
        <v>4.0560960000000001</v>
      </c>
      <c r="AV1755" s="11">
        <v>6.8018720000000004</v>
      </c>
      <c r="AW1755" s="11">
        <v>2.7457760000000002</v>
      </c>
      <c r="AX1755" s="11">
        <v>67.695060999999995</v>
      </c>
    </row>
    <row r="1756" spans="45:50" x14ac:dyDescent="0.35">
      <c r="AS1756" s="11" t="s">
        <v>78</v>
      </c>
      <c r="AT1756" s="11">
        <v>1747</v>
      </c>
      <c r="AU1756" s="11">
        <v>11.723834999999999</v>
      </c>
      <c r="AV1756" s="11">
        <v>8.5745330000000006</v>
      </c>
      <c r="AW1756" s="11">
        <v>3.149302</v>
      </c>
      <c r="AX1756" s="11">
        <v>26.862386999999998</v>
      </c>
    </row>
    <row r="1757" spans="45:50" x14ac:dyDescent="0.35">
      <c r="AS1757" s="11" t="s">
        <v>76</v>
      </c>
      <c r="AT1757" s="11">
        <v>1748</v>
      </c>
      <c r="AU1757" s="11">
        <v>23.517835999999999</v>
      </c>
      <c r="AV1757" s="11">
        <v>23.406946999999999</v>
      </c>
      <c r="AW1757" s="11">
        <v>0.110889</v>
      </c>
      <c r="AX1757" s="11">
        <v>0.47150900000000001</v>
      </c>
    </row>
    <row r="1758" spans="45:50" x14ac:dyDescent="0.35">
      <c r="AS1758" s="11" t="s">
        <v>78</v>
      </c>
      <c r="AT1758" s="11">
        <v>1749</v>
      </c>
      <c r="AU1758" s="11">
        <v>-11.949434999999999</v>
      </c>
      <c r="AV1758" s="11">
        <v>-13.090498999999999</v>
      </c>
      <c r="AW1758" s="11">
        <v>1.1410640000000001</v>
      </c>
      <c r="AX1758" s="11">
        <v>9.5491010000000003</v>
      </c>
    </row>
    <row r="1759" spans="45:50" x14ac:dyDescent="0.35">
      <c r="AS1759" s="11" t="s">
        <v>83</v>
      </c>
      <c r="AT1759" s="11">
        <v>1750</v>
      </c>
      <c r="AU1759" s="11">
        <v>-10.51057</v>
      </c>
      <c r="AV1759" s="11">
        <v>-8.9959910000000001</v>
      </c>
      <c r="AW1759" s="11">
        <v>1.5145789999999999</v>
      </c>
      <c r="AX1759" s="11">
        <v>14.410057999999999</v>
      </c>
    </row>
    <row r="1760" spans="45:50" x14ac:dyDescent="0.35">
      <c r="AS1760" s="11" t="s">
        <v>76</v>
      </c>
      <c r="AT1760" s="11">
        <v>1751</v>
      </c>
      <c r="AU1760" s="11">
        <v>-0.27221499999999998</v>
      </c>
      <c r="AV1760" s="11">
        <v>-5.2924119999999997</v>
      </c>
      <c r="AW1760" s="11">
        <v>5.0201969999999996</v>
      </c>
      <c r="AX1760" s="11" t="s">
        <v>77</v>
      </c>
    </row>
    <row r="1761" spans="45:50" x14ac:dyDescent="0.35">
      <c r="AS1761" s="11" t="s">
        <v>76</v>
      </c>
      <c r="AT1761" s="11">
        <v>1752</v>
      </c>
      <c r="AU1761" s="11">
        <v>-13.864324</v>
      </c>
      <c r="AV1761" s="11">
        <v>-15.195921</v>
      </c>
      <c r="AW1761" s="11">
        <v>1.3315969999999999</v>
      </c>
      <c r="AX1761" s="11">
        <v>9.6044889999999992</v>
      </c>
    </row>
    <row r="1762" spans="45:50" x14ac:dyDescent="0.35">
      <c r="AS1762" s="11" t="s">
        <v>76</v>
      </c>
      <c r="AT1762" s="11">
        <v>1753</v>
      </c>
      <c r="AU1762" s="11">
        <v>-21.038817999999999</v>
      </c>
      <c r="AV1762" s="11">
        <v>-18.976762000000001</v>
      </c>
      <c r="AW1762" s="11">
        <v>2.0620560000000001</v>
      </c>
      <c r="AX1762" s="11">
        <v>9.8011970000000002</v>
      </c>
    </row>
    <row r="1763" spans="45:50" x14ac:dyDescent="0.35">
      <c r="AS1763" s="11" t="s">
        <v>76</v>
      </c>
      <c r="AT1763" s="11">
        <v>1754</v>
      </c>
      <c r="AU1763" s="11">
        <v>-4.5263660000000003</v>
      </c>
      <c r="AV1763" s="11">
        <v>-3.2875830000000001</v>
      </c>
      <c r="AW1763" s="11">
        <v>1.2387840000000001</v>
      </c>
      <c r="AX1763" s="11">
        <v>27.368172000000001</v>
      </c>
    </row>
    <row r="1764" spans="45:50" x14ac:dyDescent="0.35">
      <c r="AS1764" s="11" t="s">
        <v>76</v>
      </c>
      <c r="AT1764" s="11">
        <v>1755</v>
      </c>
      <c r="AU1764" s="11">
        <v>-11.68599</v>
      </c>
      <c r="AV1764" s="11">
        <v>-9.9954719999999995</v>
      </c>
      <c r="AW1764" s="11">
        <v>1.690518</v>
      </c>
      <c r="AX1764" s="11">
        <v>14.466196999999999</v>
      </c>
    </row>
    <row r="1765" spans="45:50" x14ac:dyDescent="0.35">
      <c r="AS1765" s="11" t="s">
        <v>76</v>
      </c>
      <c r="AT1765" s="11">
        <v>1756</v>
      </c>
      <c r="AU1765" s="11">
        <v>-8.666563</v>
      </c>
      <c r="AV1765" s="11">
        <v>-8.4753790000000002</v>
      </c>
      <c r="AW1765" s="11">
        <v>0.19118399999999999</v>
      </c>
      <c r="AX1765" s="11">
        <v>2.205997</v>
      </c>
    </row>
    <row r="1766" spans="45:50" x14ac:dyDescent="0.35">
      <c r="AS1766" s="11" t="s">
        <v>76</v>
      </c>
      <c r="AT1766" s="11">
        <v>1757</v>
      </c>
      <c r="AU1766" s="11">
        <v>14.634366</v>
      </c>
      <c r="AV1766" s="11">
        <v>15.538652000000001</v>
      </c>
      <c r="AW1766" s="11">
        <v>0.90428600000000003</v>
      </c>
      <c r="AX1766" s="11">
        <v>6.1791980000000004</v>
      </c>
    </row>
    <row r="1767" spans="45:50" x14ac:dyDescent="0.35">
      <c r="AS1767" s="11" t="s">
        <v>83</v>
      </c>
      <c r="AT1767" s="11">
        <v>1758</v>
      </c>
      <c r="AU1767" s="11">
        <v>12.926606</v>
      </c>
      <c r="AV1767" s="11">
        <v>18.24314</v>
      </c>
      <c r="AW1767" s="11">
        <v>5.3165339999999999</v>
      </c>
      <c r="AX1767" s="11">
        <v>41.128611999999997</v>
      </c>
    </row>
    <row r="1768" spans="45:50" x14ac:dyDescent="0.35">
      <c r="AS1768" s="11" t="s">
        <v>78</v>
      </c>
      <c r="AT1768" s="11">
        <v>1759</v>
      </c>
      <c r="AU1768" s="11">
        <v>-4.0186820000000001</v>
      </c>
      <c r="AV1768" s="11">
        <v>-5.6718510000000002</v>
      </c>
      <c r="AW1768" s="11">
        <v>1.653168</v>
      </c>
      <c r="AX1768" s="11">
        <v>41.137075000000003</v>
      </c>
    </row>
    <row r="1769" spans="45:50" x14ac:dyDescent="0.35">
      <c r="AS1769" s="11" t="s">
        <v>78</v>
      </c>
      <c r="AT1769" s="11">
        <v>1760</v>
      </c>
      <c r="AU1769" s="11">
        <v>-7.5361099999999999</v>
      </c>
      <c r="AV1769" s="11">
        <v>-7.064603</v>
      </c>
      <c r="AW1769" s="11">
        <v>0.47150700000000001</v>
      </c>
      <c r="AX1769" s="11">
        <v>6.2566309999999996</v>
      </c>
    </row>
    <row r="1770" spans="45:50" x14ac:dyDescent="0.35">
      <c r="AS1770" s="11" t="s">
        <v>76</v>
      </c>
      <c r="AT1770" s="11">
        <v>1761</v>
      </c>
      <c r="AU1770" s="11">
        <v>-7.7367569999999999</v>
      </c>
      <c r="AV1770" s="11">
        <v>-8.4087829999999997</v>
      </c>
      <c r="AW1770" s="11">
        <v>0.67202600000000001</v>
      </c>
      <c r="AX1770" s="11">
        <v>8.6861460000000008</v>
      </c>
    </row>
    <row r="1771" spans="45:50" x14ac:dyDescent="0.35">
      <c r="AS1771" s="11" t="s">
        <v>76</v>
      </c>
      <c r="AT1771" s="11">
        <v>1762</v>
      </c>
      <c r="AU1771" s="11">
        <v>-2.4120949999999999</v>
      </c>
      <c r="AV1771" s="11">
        <v>-7.1534009999999997</v>
      </c>
      <c r="AW1771" s="11">
        <v>4.7413059999999998</v>
      </c>
      <c r="AX1771" s="11" t="s">
        <v>77</v>
      </c>
    </row>
    <row r="1772" spans="45:50" x14ac:dyDescent="0.35">
      <c r="AS1772" s="11" t="s">
        <v>76</v>
      </c>
      <c r="AT1772" s="11">
        <v>1763</v>
      </c>
      <c r="AU1772" s="11">
        <v>24.463175</v>
      </c>
      <c r="AV1772" s="11">
        <v>28.245963</v>
      </c>
      <c r="AW1772" s="11">
        <v>3.782788</v>
      </c>
      <c r="AX1772" s="11">
        <v>15.463191999999999</v>
      </c>
    </row>
    <row r="1773" spans="45:50" x14ac:dyDescent="0.35">
      <c r="AS1773" s="11" t="s">
        <v>83</v>
      </c>
      <c r="AT1773" s="11">
        <v>1764</v>
      </c>
      <c r="AU1773" s="11">
        <v>15.303818</v>
      </c>
      <c r="AV1773" s="11">
        <v>15.907137000000001</v>
      </c>
      <c r="AW1773" s="11">
        <v>0.60331900000000005</v>
      </c>
      <c r="AX1773" s="11">
        <v>3.9422769999999998</v>
      </c>
    </row>
    <row r="1774" spans="45:50" x14ac:dyDescent="0.35">
      <c r="AS1774" s="11" t="s">
        <v>76</v>
      </c>
      <c r="AT1774" s="11">
        <v>1765</v>
      </c>
      <c r="AU1774" s="11">
        <v>-3.9140600000000001</v>
      </c>
      <c r="AV1774" s="11">
        <v>-2.4857960000000001</v>
      </c>
      <c r="AW1774" s="11">
        <v>1.428264</v>
      </c>
      <c r="AX1774" s="11">
        <v>36.490589999999997</v>
      </c>
    </row>
    <row r="1775" spans="45:50" x14ac:dyDescent="0.35">
      <c r="AS1775" s="11" t="s">
        <v>76</v>
      </c>
      <c r="AT1775" s="11">
        <v>1766</v>
      </c>
      <c r="AU1775" s="11">
        <v>-18.836124000000002</v>
      </c>
      <c r="AV1775" s="11">
        <v>-15.822566</v>
      </c>
      <c r="AW1775" s="11">
        <v>3.0135580000000002</v>
      </c>
      <c r="AX1775" s="11">
        <v>15.998822000000001</v>
      </c>
    </row>
    <row r="1776" spans="45:50" x14ac:dyDescent="0.35">
      <c r="AS1776" s="11" t="s">
        <v>76</v>
      </c>
      <c r="AT1776" s="11">
        <v>1767</v>
      </c>
      <c r="AU1776" s="11">
        <v>42.291584</v>
      </c>
      <c r="AV1776" s="11">
        <v>41.044817999999999</v>
      </c>
      <c r="AW1776" s="11">
        <v>1.246766</v>
      </c>
      <c r="AX1776" s="11">
        <v>2.9480230000000001</v>
      </c>
    </row>
    <row r="1777" spans="45:50" x14ac:dyDescent="0.35">
      <c r="AS1777" s="11" t="s">
        <v>83</v>
      </c>
      <c r="AT1777" s="11">
        <v>1768</v>
      </c>
      <c r="AU1777" s="11">
        <v>-10.335276</v>
      </c>
      <c r="AV1777" s="11">
        <v>-6.9674670000000001</v>
      </c>
      <c r="AW1777" s="11">
        <v>3.3678089999999998</v>
      </c>
      <c r="AX1777" s="11">
        <v>32.585579000000003</v>
      </c>
    </row>
    <row r="1778" spans="45:50" x14ac:dyDescent="0.35">
      <c r="AS1778" s="11" t="s">
        <v>76</v>
      </c>
      <c r="AT1778" s="11">
        <v>1769</v>
      </c>
      <c r="AU1778" s="11">
        <v>15.810777</v>
      </c>
      <c r="AV1778" s="11">
        <v>16.234245999999999</v>
      </c>
      <c r="AW1778" s="11">
        <v>0.42346899999999998</v>
      </c>
      <c r="AX1778" s="11">
        <v>2.6783570000000001</v>
      </c>
    </row>
    <row r="1779" spans="45:50" x14ac:dyDescent="0.35">
      <c r="AS1779" s="11" t="s">
        <v>78</v>
      </c>
      <c r="AT1779" s="11">
        <v>1770</v>
      </c>
      <c r="AU1779" s="11">
        <v>-14.800044</v>
      </c>
      <c r="AV1779" s="11">
        <v>-15.859419000000001</v>
      </c>
      <c r="AW1779" s="11">
        <v>1.059375</v>
      </c>
      <c r="AX1779" s="11">
        <v>7.1579160000000002</v>
      </c>
    </row>
    <row r="1780" spans="45:50" x14ac:dyDescent="0.35">
      <c r="AS1780" s="11" t="s">
        <v>76</v>
      </c>
      <c r="AT1780" s="11">
        <v>1771</v>
      </c>
      <c r="AU1780" s="11">
        <v>8.8007089999999994</v>
      </c>
      <c r="AV1780" s="11">
        <v>5.6288239999999998</v>
      </c>
      <c r="AW1780" s="11">
        <v>3.1718850000000001</v>
      </c>
      <c r="AX1780" s="11">
        <v>36.041243999999999</v>
      </c>
    </row>
    <row r="1781" spans="45:50" x14ac:dyDescent="0.35">
      <c r="AS1781" s="11" t="s">
        <v>76</v>
      </c>
      <c r="AT1781" s="11">
        <v>1772</v>
      </c>
      <c r="AU1781" s="11">
        <v>-17.264388</v>
      </c>
      <c r="AV1781" s="11">
        <v>-16.696403</v>
      </c>
      <c r="AW1781" s="11">
        <v>0.56798499999999996</v>
      </c>
      <c r="AX1781" s="11">
        <v>3.2899240000000001</v>
      </c>
    </row>
    <row r="1782" spans="45:50" x14ac:dyDescent="0.35">
      <c r="AS1782" s="11" t="s">
        <v>76</v>
      </c>
      <c r="AT1782" s="11">
        <v>1773</v>
      </c>
      <c r="AU1782" s="11">
        <v>-14.228161999999999</v>
      </c>
      <c r="AV1782" s="11">
        <v>-10.416168000000001</v>
      </c>
      <c r="AW1782" s="11">
        <v>3.8119939999999999</v>
      </c>
      <c r="AX1782" s="11">
        <v>26.791893999999999</v>
      </c>
    </row>
    <row r="1783" spans="45:50" x14ac:dyDescent="0.35">
      <c r="AS1783" s="11" t="s">
        <v>76</v>
      </c>
      <c r="AT1783" s="11">
        <v>1774</v>
      </c>
      <c r="AU1783" s="11">
        <v>-18.751031999999999</v>
      </c>
      <c r="AV1783" s="11">
        <v>-18.522245000000002</v>
      </c>
      <c r="AW1783" s="11">
        <v>0.22878699999999999</v>
      </c>
      <c r="AX1783" s="11">
        <v>1.2201310000000001</v>
      </c>
    </row>
    <row r="1784" spans="45:50" x14ac:dyDescent="0.35">
      <c r="AS1784" s="11" t="s">
        <v>78</v>
      </c>
      <c r="AT1784" s="11">
        <v>1775</v>
      </c>
      <c r="AU1784" s="11">
        <v>2.4497200000000001</v>
      </c>
      <c r="AV1784" s="11">
        <v>6.5912670000000002</v>
      </c>
      <c r="AW1784" s="11">
        <v>4.1415470000000001</v>
      </c>
      <c r="AX1784" s="11" t="s">
        <v>77</v>
      </c>
    </row>
    <row r="1785" spans="45:50" x14ac:dyDescent="0.35">
      <c r="AS1785" s="11" t="s">
        <v>83</v>
      </c>
      <c r="AT1785" s="11">
        <v>1776</v>
      </c>
      <c r="AU1785" s="11">
        <v>25.868099000000001</v>
      </c>
      <c r="AV1785" s="11">
        <v>15.241614999999999</v>
      </c>
      <c r="AW1785" s="11">
        <v>10.626484</v>
      </c>
      <c r="AX1785" s="11">
        <v>41.079492000000002</v>
      </c>
    </row>
    <row r="1786" spans="45:50" x14ac:dyDescent="0.35">
      <c r="AS1786" s="11" t="s">
        <v>76</v>
      </c>
      <c r="AT1786" s="11">
        <v>1777</v>
      </c>
      <c r="AU1786" s="11">
        <v>-12.903846</v>
      </c>
      <c r="AV1786" s="11">
        <v>-14.076466999999999</v>
      </c>
      <c r="AW1786" s="11">
        <v>1.1726209999999999</v>
      </c>
      <c r="AX1786" s="11">
        <v>9.0873720000000002</v>
      </c>
    </row>
    <row r="1787" spans="45:50" x14ac:dyDescent="0.35">
      <c r="AS1787" s="11" t="s">
        <v>76</v>
      </c>
      <c r="AT1787" s="11">
        <v>1778</v>
      </c>
      <c r="AU1787" s="11">
        <v>4.2265550000000003</v>
      </c>
      <c r="AV1787" s="11">
        <v>2.441662</v>
      </c>
      <c r="AW1787" s="11">
        <v>1.784894</v>
      </c>
      <c r="AX1787" s="11">
        <v>42.230457999999999</v>
      </c>
    </row>
    <row r="1788" spans="45:50" x14ac:dyDescent="0.35">
      <c r="AS1788" s="11" t="s">
        <v>76</v>
      </c>
      <c r="AT1788" s="11">
        <v>1779</v>
      </c>
      <c r="AU1788" s="11">
        <v>27.166101999999999</v>
      </c>
      <c r="AV1788" s="11">
        <v>26.156863999999999</v>
      </c>
      <c r="AW1788" s="11">
        <v>1.0092380000000001</v>
      </c>
      <c r="AX1788" s="11">
        <v>3.7150639999999999</v>
      </c>
    </row>
    <row r="1789" spans="45:50" x14ac:dyDescent="0.35">
      <c r="AS1789" s="11" t="s">
        <v>78</v>
      </c>
      <c r="AT1789" s="11">
        <v>1780</v>
      </c>
      <c r="AU1789" s="11">
        <v>6.1529059999999998</v>
      </c>
      <c r="AV1789" s="11">
        <v>5.6741270000000004</v>
      </c>
      <c r="AW1789" s="11">
        <v>0.47877900000000001</v>
      </c>
      <c r="AX1789" s="11">
        <v>7.7813460000000001</v>
      </c>
    </row>
    <row r="1790" spans="45:50" x14ac:dyDescent="0.35">
      <c r="AS1790" s="11" t="s">
        <v>76</v>
      </c>
      <c r="AT1790" s="11">
        <v>1781</v>
      </c>
      <c r="AU1790" s="11">
        <v>19.092552000000001</v>
      </c>
      <c r="AV1790" s="11">
        <v>20.644977000000001</v>
      </c>
      <c r="AW1790" s="11">
        <v>1.5524249999999999</v>
      </c>
      <c r="AX1790" s="11">
        <v>8.1310520000000004</v>
      </c>
    </row>
    <row r="1791" spans="45:50" x14ac:dyDescent="0.35">
      <c r="AS1791" s="11" t="s">
        <v>76</v>
      </c>
      <c r="AT1791" s="11">
        <v>1782</v>
      </c>
      <c r="AU1791" s="11">
        <v>-5.4410879999999997</v>
      </c>
      <c r="AV1791" s="11">
        <v>-5.2344160000000004</v>
      </c>
      <c r="AW1791" s="11">
        <v>0.20667199999999999</v>
      </c>
      <c r="AX1791" s="11">
        <v>3.7983560000000001</v>
      </c>
    </row>
    <row r="1792" spans="45:50" x14ac:dyDescent="0.35">
      <c r="AS1792" s="11" t="s">
        <v>83</v>
      </c>
      <c r="AT1792" s="11">
        <v>1783</v>
      </c>
      <c r="AU1792" s="11">
        <v>2.915003</v>
      </c>
      <c r="AV1792" s="11">
        <v>-1.0613459999999999</v>
      </c>
      <c r="AW1792" s="11">
        <v>3.9763489999999999</v>
      </c>
      <c r="AX1792" s="11" t="s">
        <v>77</v>
      </c>
    </row>
    <row r="1793" spans="45:50" x14ac:dyDescent="0.35">
      <c r="AS1793" s="11" t="s">
        <v>83</v>
      </c>
      <c r="AT1793" s="11">
        <v>1784</v>
      </c>
      <c r="AU1793" s="11">
        <v>-8.4482330000000001</v>
      </c>
      <c r="AV1793" s="11">
        <v>-9.0998059999999992</v>
      </c>
      <c r="AW1793" s="11">
        <v>0.65157399999999999</v>
      </c>
      <c r="AX1793" s="11">
        <v>7.712542</v>
      </c>
    </row>
    <row r="1794" spans="45:50" x14ac:dyDescent="0.35">
      <c r="AS1794" s="11" t="s">
        <v>76</v>
      </c>
      <c r="AT1794" s="11">
        <v>1785</v>
      </c>
      <c r="AU1794" s="11">
        <v>0.70515099999999997</v>
      </c>
      <c r="AV1794" s="11">
        <v>2.0956670000000002</v>
      </c>
      <c r="AW1794" s="11">
        <v>1.390517</v>
      </c>
      <c r="AX1794" s="11" t="s">
        <v>77</v>
      </c>
    </row>
    <row r="1795" spans="45:50" x14ac:dyDescent="0.35">
      <c r="AS1795" s="11" t="s">
        <v>76</v>
      </c>
      <c r="AT1795" s="11">
        <v>1786</v>
      </c>
      <c r="AU1795" s="11">
        <v>11.58441</v>
      </c>
      <c r="AV1795" s="11">
        <v>11.65935</v>
      </c>
      <c r="AW1795" s="11">
        <v>7.4940000000000007E-2</v>
      </c>
      <c r="AX1795" s="11">
        <v>0.64690199999999998</v>
      </c>
    </row>
    <row r="1796" spans="45:50" x14ac:dyDescent="0.35">
      <c r="AS1796" s="11" t="s">
        <v>78</v>
      </c>
      <c r="AT1796" s="11">
        <v>1787</v>
      </c>
      <c r="AU1796" s="11">
        <v>-2.355953</v>
      </c>
      <c r="AV1796" s="11">
        <v>-4.8775620000000002</v>
      </c>
      <c r="AW1796" s="11">
        <v>2.5216090000000002</v>
      </c>
      <c r="AX1796" s="11" t="s">
        <v>77</v>
      </c>
    </row>
    <row r="1797" spans="45:50" x14ac:dyDescent="0.35">
      <c r="AS1797" s="11" t="s">
        <v>76</v>
      </c>
      <c r="AT1797" s="11">
        <v>1788</v>
      </c>
      <c r="AU1797" s="11">
        <v>-12.193865000000001</v>
      </c>
      <c r="AV1797" s="11">
        <v>-12.479566</v>
      </c>
      <c r="AW1797" s="11">
        <v>0.28570099999999998</v>
      </c>
      <c r="AX1797" s="11">
        <v>2.3429920000000002</v>
      </c>
    </row>
    <row r="1798" spans="45:50" x14ac:dyDescent="0.35">
      <c r="AS1798" s="11" t="s">
        <v>76</v>
      </c>
      <c r="AT1798" s="11">
        <v>1789</v>
      </c>
      <c r="AU1798" s="11">
        <v>-8.0469790000000003</v>
      </c>
      <c r="AV1798" s="11">
        <v>-12.114499</v>
      </c>
      <c r="AW1798" s="11">
        <v>4.06752</v>
      </c>
      <c r="AX1798" s="11">
        <v>50.547167999999999</v>
      </c>
    </row>
    <row r="1799" spans="45:50" x14ac:dyDescent="0.35">
      <c r="AS1799" s="11" t="s">
        <v>76</v>
      </c>
      <c r="AT1799" s="11">
        <v>1790</v>
      </c>
      <c r="AU1799" s="11">
        <v>7.8350689999999998</v>
      </c>
      <c r="AV1799" s="11">
        <v>9.9957480000000007</v>
      </c>
      <c r="AW1799" s="11">
        <v>2.160679</v>
      </c>
      <c r="AX1799" s="11">
        <v>27.577033</v>
      </c>
    </row>
    <row r="1800" spans="45:50" x14ac:dyDescent="0.35">
      <c r="AS1800" s="11" t="s">
        <v>83</v>
      </c>
      <c r="AT1800" s="11">
        <v>1791</v>
      </c>
      <c r="AU1800" s="11">
        <v>-9.1349400000000003</v>
      </c>
      <c r="AV1800" s="11">
        <v>-9.2447219999999994</v>
      </c>
      <c r="AW1800" s="11">
        <v>0.109782</v>
      </c>
      <c r="AX1800" s="11">
        <v>1.2017850000000001</v>
      </c>
    </row>
    <row r="1801" spans="45:50" x14ac:dyDescent="0.35">
      <c r="AS1801" s="11" t="s">
        <v>76</v>
      </c>
      <c r="AT1801" s="11">
        <v>1792</v>
      </c>
      <c r="AU1801" s="11">
        <v>17.308555999999999</v>
      </c>
      <c r="AV1801" s="11">
        <v>13.776725000000001</v>
      </c>
      <c r="AW1801" s="11">
        <v>3.5318309999999999</v>
      </c>
      <c r="AX1801" s="11">
        <v>20.405116</v>
      </c>
    </row>
    <row r="1802" spans="45:50" x14ac:dyDescent="0.35">
      <c r="AS1802" s="11" t="s">
        <v>76</v>
      </c>
      <c r="AT1802" s="11">
        <v>1793</v>
      </c>
      <c r="AU1802" s="11">
        <v>19.978717</v>
      </c>
      <c r="AV1802" s="11">
        <v>20.198979000000001</v>
      </c>
      <c r="AW1802" s="11">
        <v>0.22026200000000001</v>
      </c>
      <c r="AX1802" s="11">
        <v>1.1024830000000001</v>
      </c>
    </row>
    <row r="1803" spans="45:50" x14ac:dyDescent="0.35">
      <c r="AS1803" s="11" t="s">
        <v>78</v>
      </c>
      <c r="AT1803" s="11">
        <v>1794</v>
      </c>
      <c r="AU1803" s="11">
        <v>-2.5333049999999999</v>
      </c>
      <c r="AV1803" s="11">
        <v>-5.9469060000000002</v>
      </c>
      <c r="AW1803" s="11">
        <v>3.4136009999999999</v>
      </c>
      <c r="AX1803" s="11" t="s">
        <v>77</v>
      </c>
    </row>
    <row r="1804" spans="45:50" x14ac:dyDescent="0.35">
      <c r="AS1804" s="11" t="s">
        <v>76</v>
      </c>
      <c r="AT1804" s="11">
        <v>1795</v>
      </c>
      <c r="AU1804" s="11">
        <v>9.2764199999999999</v>
      </c>
      <c r="AV1804" s="11">
        <v>11.880013999999999</v>
      </c>
      <c r="AW1804" s="11">
        <v>2.6035940000000002</v>
      </c>
      <c r="AX1804" s="11">
        <v>28.066794000000002</v>
      </c>
    </row>
    <row r="1805" spans="45:50" x14ac:dyDescent="0.35">
      <c r="AS1805" s="11" t="s">
        <v>76</v>
      </c>
      <c r="AT1805" s="11">
        <v>1796</v>
      </c>
      <c r="AU1805" s="11">
        <v>27.346737999999998</v>
      </c>
      <c r="AV1805" s="11">
        <v>22.974153000000001</v>
      </c>
      <c r="AW1805" s="11">
        <v>4.3725849999999999</v>
      </c>
      <c r="AX1805" s="11">
        <v>15.989421999999999</v>
      </c>
    </row>
    <row r="1806" spans="45:50" x14ac:dyDescent="0.35">
      <c r="AS1806" s="11" t="s">
        <v>76</v>
      </c>
      <c r="AT1806" s="11">
        <v>1797</v>
      </c>
      <c r="AU1806" s="11">
        <v>16.247941999999998</v>
      </c>
      <c r="AV1806" s="11">
        <v>16.039812999999999</v>
      </c>
      <c r="AW1806" s="11">
        <v>0.20812900000000001</v>
      </c>
      <c r="AX1806" s="11">
        <v>1.2809550000000001</v>
      </c>
    </row>
    <row r="1807" spans="45:50" x14ac:dyDescent="0.35">
      <c r="AS1807" s="11" t="s">
        <v>76</v>
      </c>
      <c r="AT1807" s="11">
        <v>1798</v>
      </c>
      <c r="AU1807" s="11">
        <v>0.51191299999999995</v>
      </c>
      <c r="AV1807" s="11">
        <v>1.4913289999999999</v>
      </c>
      <c r="AW1807" s="11">
        <v>0.97941599999999995</v>
      </c>
      <c r="AX1807" s="11" t="s">
        <v>77</v>
      </c>
    </row>
    <row r="1808" spans="45:50" x14ac:dyDescent="0.35">
      <c r="AS1808" s="11" t="s">
        <v>83</v>
      </c>
      <c r="AT1808" s="11">
        <v>1799</v>
      </c>
      <c r="AU1808" s="11">
        <v>-18.287030000000001</v>
      </c>
      <c r="AV1808" s="11">
        <v>-20.296253</v>
      </c>
      <c r="AW1808" s="11">
        <v>2.009223</v>
      </c>
      <c r="AX1808" s="11">
        <v>10.987147999999999</v>
      </c>
    </row>
    <row r="1809" spans="45:50" x14ac:dyDescent="0.35">
      <c r="AS1809" s="11" t="s">
        <v>76</v>
      </c>
      <c r="AT1809" s="11">
        <v>1800</v>
      </c>
      <c r="AU1809" s="11">
        <v>26.072903</v>
      </c>
      <c r="AV1809" s="11">
        <v>24.166879000000002</v>
      </c>
      <c r="AW1809" s="11">
        <v>1.9060239999999999</v>
      </c>
      <c r="AX1809" s="11">
        <v>7.3103619999999996</v>
      </c>
    </row>
    <row r="1810" spans="45:50" x14ac:dyDescent="0.35">
      <c r="AS1810" s="11" t="s">
        <v>78</v>
      </c>
      <c r="AT1810" s="11">
        <v>1801</v>
      </c>
      <c r="AU1810" s="11">
        <v>1.2632570000000001</v>
      </c>
      <c r="AV1810" s="11">
        <v>2.5163180000000001</v>
      </c>
      <c r="AW1810" s="11">
        <v>1.2530600000000001</v>
      </c>
      <c r="AX1810" s="11">
        <v>99.192790000000002</v>
      </c>
    </row>
    <row r="1811" spans="45:50" x14ac:dyDescent="0.35">
      <c r="AS1811" s="11" t="s">
        <v>76</v>
      </c>
      <c r="AT1811" s="11">
        <v>1802</v>
      </c>
      <c r="AU1811" s="11">
        <v>8.6810919999999996</v>
      </c>
      <c r="AV1811" s="11">
        <v>7.8040250000000002</v>
      </c>
      <c r="AW1811" s="11">
        <v>0.87706799999999996</v>
      </c>
      <c r="AX1811" s="11">
        <v>10.103197</v>
      </c>
    </row>
    <row r="1812" spans="45:50" x14ac:dyDescent="0.35">
      <c r="AS1812" s="11" t="s">
        <v>78</v>
      </c>
      <c r="AT1812" s="11">
        <v>1803</v>
      </c>
      <c r="AU1812" s="11">
        <v>-28.906991999999999</v>
      </c>
      <c r="AV1812" s="11">
        <v>-21.503672999999999</v>
      </c>
      <c r="AW1812" s="11">
        <v>7.4033189999999998</v>
      </c>
      <c r="AX1812" s="11">
        <v>25.610824999999998</v>
      </c>
    </row>
    <row r="1813" spans="45:50" x14ac:dyDescent="0.35">
      <c r="AS1813" s="11" t="s">
        <v>76</v>
      </c>
      <c r="AT1813" s="11">
        <v>1804</v>
      </c>
      <c r="AU1813" s="11">
        <v>-6.8928969999999996</v>
      </c>
      <c r="AV1813" s="11">
        <v>-7.8050230000000003</v>
      </c>
      <c r="AW1813" s="11">
        <v>0.91212700000000002</v>
      </c>
      <c r="AX1813" s="11">
        <v>13.232849</v>
      </c>
    </row>
    <row r="1814" spans="45:50" x14ac:dyDescent="0.35">
      <c r="AS1814" s="11" t="s">
        <v>83</v>
      </c>
      <c r="AT1814" s="11">
        <v>1805</v>
      </c>
      <c r="AU1814" s="11">
        <v>-15.068179000000001</v>
      </c>
      <c r="AV1814" s="11">
        <v>-16.805803000000001</v>
      </c>
      <c r="AW1814" s="11">
        <v>1.7376240000000001</v>
      </c>
      <c r="AX1814" s="11">
        <v>11.531744</v>
      </c>
    </row>
    <row r="1815" spans="45:50" x14ac:dyDescent="0.35">
      <c r="AS1815" s="11" t="s">
        <v>76</v>
      </c>
      <c r="AT1815" s="11">
        <v>1806</v>
      </c>
      <c r="AU1815" s="11">
        <v>-10.263312000000001</v>
      </c>
      <c r="AV1815" s="11">
        <v>-0.70025400000000004</v>
      </c>
      <c r="AW1815" s="11">
        <v>9.5630579999999998</v>
      </c>
      <c r="AX1815" s="11">
        <v>93.177111999999994</v>
      </c>
    </row>
    <row r="1816" spans="45:50" x14ac:dyDescent="0.35">
      <c r="AS1816" s="11" t="s">
        <v>76</v>
      </c>
      <c r="AT1816" s="11">
        <v>1807</v>
      </c>
      <c r="AU1816" s="11">
        <v>-19.449774999999999</v>
      </c>
      <c r="AV1816" s="11">
        <v>-21.250177999999998</v>
      </c>
      <c r="AW1816" s="11">
        <v>1.800403</v>
      </c>
      <c r="AX1816" s="11">
        <v>9.2566749999999995</v>
      </c>
    </row>
    <row r="1817" spans="45:50" x14ac:dyDescent="0.35">
      <c r="AS1817" s="11" t="s">
        <v>76</v>
      </c>
      <c r="AT1817" s="11">
        <v>1808</v>
      </c>
      <c r="AU1817" s="11">
        <v>42.245238999999998</v>
      </c>
      <c r="AV1817" s="11">
        <v>42.323157000000002</v>
      </c>
      <c r="AW1817" s="11">
        <v>7.7918000000000001E-2</v>
      </c>
      <c r="AX1817" s="11">
        <v>0.184443</v>
      </c>
    </row>
    <row r="1818" spans="45:50" x14ac:dyDescent="0.35">
      <c r="AS1818" s="11" t="s">
        <v>76</v>
      </c>
      <c r="AT1818" s="11">
        <v>1809</v>
      </c>
      <c r="AU1818" s="11">
        <v>38.982227000000002</v>
      </c>
      <c r="AV1818" s="11">
        <v>41.456845999999999</v>
      </c>
      <c r="AW1818" s="11">
        <v>2.4746190000000001</v>
      </c>
      <c r="AX1818" s="11">
        <v>6.3480699999999999</v>
      </c>
    </row>
    <row r="1819" spans="45:50" x14ac:dyDescent="0.35">
      <c r="AS1819" s="11" t="s">
        <v>83</v>
      </c>
      <c r="AT1819" s="11">
        <v>1810</v>
      </c>
      <c r="AU1819" s="11">
        <v>41.324029000000003</v>
      </c>
      <c r="AV1819" s="11">
        <v>47.334352000000003</v>
      </c>
      <c r="AW1819" s="11">
        <v>6.0103229999999996</v>
      </c>
      <c r="AX1819" s="11">
        <v>14.544377000000001</v>
      </c>
    </row>
    <row r="1820" spans="45:50" x14ac:dyDescent="0.35">
      <c r="AS1820" s="11" t="s">
        <v>78</v>
      </c>
      <c r="AT1820" s="11">
        <v>1811</v>
      </c>
      <c r="AU1820" s="11">
        <v>-4.3958649999999997</v>
      </c>
      <c r="AV1820" s="11">
        <v>-3.8785669999999999</v>
      </c>
      <c r="AW1820" s="11">
        <v>0.51729800000000004</v>
      </c>
      <c r="AX1820" s="11">
        <v>11.767833</v>
      </c>
    </row>
    <row r="1821" spans="45:50" x14ac:dyDescent="0.35">
      <c r="AS1821" s="11" t="s">
        <v>76</v>
      </c>
      <c r="AT1821" s="11">
        <v>1812</v>
      </c>
      <c r="AU1821" s="11">
        <v>-3.061096</v>
      </c>
      <c r="AV1821" s="11">
        <v>-9.9205129999999997</v>
      </c>
      <c r="AW1821" s="11">
        <v>6.8594169999999997</v>
      </c>
      <c r="AX1821" s="11" t="s">
        <v>77</v>
      </c>
    </row>
    <row r="1822" spans="45:50" x14ac:dyDescent="0.35">
      <c r="AS1822" s="11" t="s">
        <v>76</v>
      </c>
      <c r="AT1822" s="11">
        <v>1813</v>
      </c>
      <c r="AU1822" s="11">
        <v>33.484366999999999</v>
      </c>
      <c r="AV1822" s="11">
        <v>33.842086999999999</v>
      </c>
      <c r="AW1822" s="11">
        <v>0.35771999999999998</v>
      </c>
      <c r="AX1822" s="11">
        <v>1.0683210000000001</v>
      </c>
    </row>
    <row r="1823" spans="45:50" x14ac:dyDescent="0.35">
      <c r="AS1823" s="11" t="s">
        <v>76</v>
      </c>
      <c r="AT1823" s="11">
        <v>1814</v>
      </c>
      <c r="AU1823" s="11">
        <v>-8.0737939999999995</v>
      </c>
      <c r="AV1823" s="11">
        <v>-8.7451089999999994</v>
      </c>
      <c r="AW1823" s="11">
        <v>0.671315</v>
      </c>
      <c r="AX1823" s="11">
        <v>8.3147439999999992</v>
      </c>
    </row>
    <row r="1824" spans="45:50" x14ac:dyDescent="0.35">
      <c r="AS1824" s="11" t="s">
        <v>76</v>
      </c>
      <c r="AT1824" s="11">
        <v>1815</v>
      </c>
      <c r="AU1824" s="11">
        <v>-18.200831000000001</v>
      </c>
      <c r="AV1824" s="11">
        <v>-19.403936000000002</v>
      </c>
      <c r="AW1824" s="11">
        <v>1.2031050000000001</v>
      </c>
      <c r="AX1824" s="11">
        <v>6.6101669999999997</v>
      </c>
    </row>
    <row r="1825" spans="45:50" x14ac:dyDescent="0.35">
      <c r="AS1825" s="11" t="s">
        <v>83</v>
      </c>
      <c r="AT1825" s="11">
        <v>1816</v>
      </c>
      <c r="AU1825" s="11">
        <v>-25.735498</v>
      </c>
      <c r="AV1825" s="11">
        <v>-21.705587000000001</v>
      </c>
      <c r="AW1825" s="11">
        <v>4.0299110000000002</v>
      </c>
      <c r="AX1825" s="11">
        <v>15.658958</v>
      </c>
    </row>
    <row r="1826" spans="45:50" x14ac:dyDescent="0.35">
      <c r="AS1826" s="11" t="s">
        <v>78</v>
      </c>
      <c r="AT1826" s="11">
        <v>1817</v>
      </c>
      <c r="AU1826" s="11">
        <v>-24.855931000000002</v>
      </c>
      <c r="AV1826" s="11">
        <v>-24.173266000000002</v>
      </c>
      <c r="AW1826" s="11">
        <v>0.68266499999999997</v>
      </c>
      <c r="AX1826" s="11">
        <v>2.746486</v>
      </c>
    </row>
    <row r="1827" spans="45:50" x14ac:dyDescent="0.35">
      <c r="AS1827" s="11" t="s">
        <v>76</v>
      </c>
      <c r="AT1827" s="11">
        <v>1818</v>
      </c>
      <c r="AU1827" s="11">
        <v>-9.2372610000000002</v>
      </c>
      <c r="AV1827" s="11">
        <v>-10.506318</v>
      </c>
      <c r="AW1827" s="11">
        <v>1.2690570000000001</v>
      </c>
      <c r="AX1827" s="11">
        <v>13.738454000000001</v>
      </c>
    </row>
    <row r="1828" spans="45:50" x14ac:dyDescent="0.35">
      <c r="AS1828" s="11" t="s">
        <v>76</v>
      </c>
      <c r="AT1828" s="11">
        <v>1819</v>
      </c>
      <c r="AU1828" s="11">
        <v>-18.79767</v>
      </c>
      <c r="AV1828" s="11">
        <v>-19.156009999999998</v>
      </c>
      <c r="AW1828" s="11">
        <v>0.35833999999999999</v>
      </c>
      <c r="AX1828" s="11">
        <v>1.9062969999999999</v>
      </c>
    </row>
    <row r="1829" spans="45:50" x14ac:dyDescent="0.35">
      <c r="AS1829" s="11" t="s">
        <v>76</v>
      </c>
      <c r="AT1829" s="11">
        <v>1820</v>
      </c>
      <c r="AU1829" s="11">
        <v>-13.148720000000001</v>
      </c>
      <c r="AV1829" s="11">
        <v>-12.603889000000001</v>
      </c>
      <c r="AW1829" s="11">
        <v>0.54483099999999995</v>
      </c>
      <c r="AX1829" s="11">
        <v>4.1436070000000003</v>
      </c>
    </row>
    <row r="1830" spans="45:50" x14ac:dyDescent="0.35">
      <c r="AS1830" s="11" t="s">
        <v>76</v>
      </c>
      <c r="AT1830" s="11">
        <v>1821</v>
      </c>
      <c r="AU1830" s="11">
        <v>-11.576311</v>
      </c>
      <c r="AV1830" s="11">
        <v>-5.2852249999999996</v>
      </c>
      <c r="AW1830" s="11">
        <v>6.291086</v>
      </c>
      <c r="AX1830" s="11">
        <v>54.344481000000002</v>
      </c>
    </row>
    <row r="1831" spans="45:50" x14ac:dyDescent="0.35">
      <c r="AS1831" s="11" t="s">
        <v>76</v>
      </c>
      <c r="AT1831" s="11">
        <v>1822</v>
      </c>
      <c r="AU1831" s="11">
        <v>-12.680218999999999</v>
      </c>
      <c r="AV1831" s="11">
        <v>-10.582217999999999</v>
      </c>
      <c r="AW1831" s="11">
        <v>2.098001</v>
      </c>
      <c r="AX1831" s="11">
        <v>16.545466999999999</v>
      </c>
    </row>
    <row r="1832" spans="45:50" x14ac:dyDescent="0.35">
      <c r="AS1832" s="11" t="s">
        <v>83</v>
      </c>
      <c r="AT1832" s="11">
        <v>1823</v>
      </c>
      <c r="AU1832" s="11">
        <v>-22.035346000000001</v>
      </c>
      <c r="AV1832" s="11">
        <v>-17.516083999999999</v>
      </c>
      <c r="AW1832" s="11">
        <v>4.5192620000000003</v>
      </c>
      <c r="AX1832" s="11">
        <v>20.509148</v>
      </c>
    </row>
    <row r="1833" spans="45:50" x14ac:dyDescent="0.35">
      <c r="AS1833" s="11" t="s">
        <v>78</v>
      </c>
      <c r="AT1833" s="11">
        <v>1824</v>
      </c>
      <c r="AU1833" s="11">
        <v>28.326957</v>
      </c>
      <c r="AV1833" s="11">
        <v>24.815719999999999</v>
      </c>
      <c r="AW1833" s="11">
        <v>3.5112369999999999</v>
      </c>
      <c r="AX1833" s="11">
        <v>12.395391999999999</v>
      </c>
    </row>
    <row r="1834" spans="45:50" x14ac:dyDescent="0.35">
      <c r="AS1834" s="11" t="s">
        <v>76</v>
      </c>
      <c r="AT1834" s="11">
        <v>1825</v>
      </c>
      <c r="AU1834" s="11">
        <v>-15.421521</v>
      </c>
      <c r="AV1834" s="11">
        <v>-16.253567</v>
      </c>
      <c r="AW1834" s="11">
        <v>0.83204599999999995</v>
      </c>
      <c r="AX1834" s="11">
        <v>5.3953540000000002</v>
      </c>
    </row>
    <row r="1835" spans="45:50" x14ac:dyDescent="0.35">
      <c r="AS1835" s="11" t="s">
        <v>76</v>
      </c>
      <c r="AT1835" s="11">
        <v>1826</v>
      </c>
      <c r="AU1835" s="11">
        <v>13.867461</v>
      </c>
      <c r="AV1835" s="11">
        <v>14.219341</v>
      </c>
      <c r="AW1835" s="11">
        <v>0.35188000000000003</v>
      </c>
      <c r="AX1835" s="11">
        <v>2.5374509999999999</v>
      </c>
    </row>
    <row r="1836" spans="45:50" x14ac:dyDescent="0.35">
      <c r="AS1836" s="11" t="s">
        <v>76</v>
      </c>
      <c r="AT1836" s="11">
        <v>1827</v>
      </c>
      <c r="AU1836" s="11">
        <v>-8.9382760000000001</v>
      </c>
      <c r="AV1836" s="11">
        <v>-8.0554380000000005</v>
      </c>
      <c r="AW1836" s="11">
        <v>0.88283699999999998</v>
      </c>
      <c r="AX1836" s="11">
        <v>9.8770439999999997</v>
      </c>
    </row>
    <row r="1837" spans="45:50" x14ac:dyDescent="0.35">
      <c r="AS1837" s="11" t="s">
        <v>76</v>
      </c>
      <c r="AT1837" s="11">
        <v>1828</v>
      </c>
      <c r="AU1837" s="11">
        <v>-16.02468</v>
      </c>
      <c r="AV1837" s="11">
        <v>-18.328344000000001</v>
      </c>
      <c r="AW1837" s="11">
        <v>2.3036639999999999</v>
      </c>
      <c r="AX1837" s="11">
        <v>14.375724999999999</v>
      </c>
    </row>
    <row r="1838" spans="45:50" x14ac:dyDescent="0.35">
      <c r="AS1838" s="11" t="s">
        <v>78</v>
      </c>
      <c r="AT1838" s="11">
        <v>1829</v>
      </c>
      <c r="AU1838" s="11">
        <v>10.012454999999999</v>
      </c>
      <c r="AV1838" s="11">
        <v>7.2067230000000002</v>
      </c>
      <c r="AW1838" s="11">
        <v>2.8057319999999999</v>
      </c>
      <c r="AX1838" s="11">
        <v>28.02242</v>
      </c>
    </row>
    <row r="1839" spans="45:50" x14ac:dyDescent="0.35">
      <c r="AS1839" s="11" t="s">
        <v>76</v>
      </c>
      <c r="AT1839" s="11">
        <v>1830</v>
      </c>
      <c r="AU1839" s="11">
        <v>25.298259999999999</v>
      </c>
      <c r="AV1839" s="11">
        <v>20.975949</v>
      </c>
      <c r="AW1839" s="11">
        <v>4.322311</v>
      </c>
      <c r="AX1839" s="11">
        <v>17.085408000000001</v>
      </c>
    </row>
    <row r="1840" spans="45:50" x14ac:dyDescent="0.35">
      <c r="AS1840" s="11" t="s">
        <v>83</v>
      </c>
      <c r="AT1840" s="11">
        <v>1831</v>
      </c>
      <c r="AU1840" s="11">
        <v>-21.262605000000001</v>
      </c>
      <c r="AV1840" s="11">
        <v>-21.953434999999999</v>
      </c>
      <c r="AW1840" s="11">
        <v>0.69083000000000006</v>
      </c>
      <c r="AX1840" s="11">
        <v>3.249037</v>
      </c>
    </row>
    <row r="1841" spans="45:50" x14ac:dyDescent="0.35">
      <c r="AS1841" s="11" t="s">
        <v>76</v>
      </c>
      <c r="AT1841" s="11">
        <v>1832</v>
      </c>
      <c r="AU1841" s="11">
        <v>12.291209</v>
      </c>
      <c r="AV1841" s="11">
        <v>15.067259999999999</v>
      </c>
      <c r="AW1841" s="11">
        <v>2.7760509999999998</v>
      </c>
      <c r="AX1841" s="11">
        <v>22.585664999999999</v>
      </c>
    </row>
    <row r="1842" spans="45:50" x14ac:dyDescent="0.35">
      <c r="AS1842" s="11" t="s">
        <v>76</v>
      </c>
      <c r="AT1842" s="11">
        <v>1833</v>
      </c>
      <c r="AU1842" s="11">
        <v>9.9490580000000008</v>
      </c>
      <c r="AV1842" s="11">
        <v>10.765784999999999</v>
      </c>
      <c r="AW1842" s="11">
        <v>0.81672699999999998</v>
      </c>
      <c r="AX1842" s="11">
        <v>8.2090890000000005</v>
      </c>
    </row>
    <row r="1843" spans="45:50" x14ac:dyDescent="0.35">
      <c r="AS1843" s="11" t="s">
        <v>78</v>
      </c>
      <c r="AT1843" s="11">
        <v>1834</v>
      </c>
      <c r="AU1843" s="11">
        <v>-7.0437380000000003</v>
      </c>
      <c r="AV1843" s="11">
        <v>-7.715497</v>
      </c>
      <c r="AW1843" s="11">
        <v>0.671759</v>
      </c>
      <c r="AX1843" s="11">
        <v>9.5369740000000007</v>
      </c>
    </row>
    <row r="1844" spans="45:50" x14ac:dyDescent="0.35">
      <c r="AS1844" s="11" t="s">
        <v>76</v>
      </c>
      <c r="AT1844" s="11">
        <v>1835</v>
      </c>
      <c r="AU1844" s="11">
        <v>-6.117496</v>
      </c>
      <c r="AV1844" s="11">
        <v>-9.2618240000000007</v>
      </c>
      <c r="AW1844" s="11">
        <v>3.1443279999999998</v>
      </c>
      <c r="AX1844" s="11">
        <v>51.398933</v>
      </c>
    </row>
    <row r="1845" spans="45:50" x14ac:dyDescent="0.35">
      <c r="AS1845" s="11" t="s">
        <v>76</v>
      </c>
      <c r="AT1845" s="11">
        <v>1836</v>
      </c>
      <c r="AU1845" s="11">
        <v>-0.313969</v>
      </c>
      <c r="AV1845" s="11">
        <v>1.9011400000000001</v>
      </c>
      <c r="AW1845" s="11">
        <v>2.215109</v>
      </c>
      <c r="AX1845" s="11" t="s">
        <v>77</v>
      </c>
    </row>
    <row r="1846" spans="45:50" x14ac:dyDescent="0.35">
      <c r="AS1846" s="11" t="s">
        <v>83</v>
      </c>
      <c r="AT1846" s="11">
        <v>1837</v>
      </c>
      <c r="AU1846" s="11">
        <v>4.5034190000000001</v>
      </c>
      <c r="AV1846" s="11">
        <v>4.4145620000000001</v>
      </c>
      <c r="AW1846" s="11">
        <v>8.8857000000000005E-2</v>
      </c>
      <c r="AX1846" s="11">
        <v>1.973104</v>
      </c>
    </row>
    <row r="1847" spans="45:50" x14ac:dyDescent="0.35">
      <c r="AS1847" s="11" t="s">
        <v>76</v>
      </c>
      <c r="AT1847" s="11">
        <v>1838</v>
      </c>
      <c r="AU1847" s="11">
        <v>-18.597579</v>
      </c>
      <c r="AV1847" s="11">
        <v>-16.089699</v>
      </c>
      <c r="AW1847" s="11">
        <v>2.5078800000000001</v>
      </c>
      <c r="AX1847" s="11">
        <v>13.484982</v>
      </c>
    </row>
    <row r="1848" spans="45:50" x14ac:dyDescent="0.35">
      <c r="AS1848" s="11" t="s">
        <v>76</v>
      </c>
      <c r="AT1848" s="11">
        <v>1839</v>
      </c>
      <c r="AU1848" s="11">
        <v>3.7416710000000002</v>
      </c>
      <c r="AV1848" s="11">
        <v>2.3684620000000001</v>
      </c>
      <c r="AW1848" s="11">
        <v>1.3732089999999999</v>
      </c>
      <c r="AX1848" s="11">
        <v>36.700429999999997</v>
      </c>
    </row>
    <row r="1849" spans="45:50" x14ac:dyDescent="0.35">
      <c r="AS1849" s="11" t="s">
        <v>76</v>
      </c>
      <c r="AT1849" s="11">
        <v>1840</v>
      </c>
      <c r="AU1849" s="11">
        <v>6.7693700000000003</v>
      </c>
      <c r="AV1849" s="11">
        <v>5.4946489999999999</v>
      </c>
      <c r="AW1849" s="11">
        <v>1.274721</v>
      </c>
      <c r="AX1849" s="11">
        <v>18.830721</v>
      </c>
    </row>
    <row r="1850" spans="45:50" x14ac:dyDescent="0.35">
      <c r="AS1850" s="11" t="s">
        <v>78</v>
      </c>
      <c r="AT1850" s="11">
        <v>1841</v>
      </c>
      <c r="AU1850" s="11">
        <v>-14.990496</v>
      </c>
      <c r="AV1850" s="11">
        <v>-16.037834</v>
      </c>
      <c r="AW1850" s="11">
        <v>1.0473380000000001</v>
      </c>
      <c r="AX1850" s="11">
        <v>6.9866789999999996</v>
      </c>
    </row>
    <row r="1851" spans="45:50" x14ac:dyDescent="0.35">
      <c r="AS1851" s="11" t="s">
        <v>83</v>
      </c>
      <c r="AT1851" s="11">
        <v>1842</v>
      </c>
      <c r="AU1851" s="11">
        <v>-27.707556</v>
      </c>
      <c r="AV1851" s="11">
        <v>-24.915607000000001</v>
      </c>
      <c r="AW1851" s="11">
        <v>2.7919489999999998</v>
      </c>
      <c r="AX1851" s="11">
        <v>10.076489</v>
      </c>
    </row>
    <row r="1852" spans="45:50" x14ac:dyDescent="0.35">
      <c r="AS1852" s="11" t="s">
        <v>76</v>
      </c>
      <c r="AT1852" s="11">
        <v>1843</v>
      </c>
      <c r="AU1852" s="11">
        <v>-20.699871000000002</v>
      </c>
      <c r="AV1852" s="11">
        <v>-22.309287999999999</v>
      </c>
      <c r="AW1852" s="11">
        <v>1.6094170000000001</v>
      </c>
      <c r="AX1852" s="11">
        <v>7.7750079999999997</v>
      </c>
    </row>
    <row r="1853" spans="45:50" x14ac:dyDescent="0.35">
      <c r="AS1853" s="11" t="s">
        <v>76</v>
      </c>
      <c r="AT1853" s="11">
        <v>1844</v>
      </c>
      <c r="AU1853" s="11">
        <v>-29.764097</v>
      </c>
      <c r="AV1853" s="11">
        <v>-26.709893000000001</v>
      </c>
      <c r="AW1853" s="11">
        <v>3.0542039999999999</v>
      </c>
      <c r="AX1853" s="11">
        <v>10.261371</v>
      </c>
    </row>
    <row r="1854" spans="45:50" x14ac:dyDescent="0.35">
      <c r="AS1854" s="11" t="s">
        <v>83</v>
      </c>
      <c r="AT1854" s="11">
        <v>1845</v>
      </c>
      <c r="AU1854" s="11">
        <v>-10.22175</v>
      </c>
      <c r="AV1854" s="11">
        <v>-6.9110860000000001</v>
      </c>
      <c r="AW1854" s="11">
        <v>3.3106640000000001</v>
      </c>
      <c r="AX1854" s="11">
        <v>32.388430999999997</v>
      </c>
    </row>
    <row r="1855" spans="45:50" x14ac:dyDescent="0.35">
      <c r="AS1855" s="11" t="s">
        <v>76</v>
      </c>
      <c r="AT1855" s="11">
        <v>1846</v>
      </c>
      <c r="AU1855" s="11">
        <v>-0.59752099999999997</v>
      </c>
      <c r="AV1855" s="11">
        <v>3.851016</v>
      </c>
      <c r="AW1855" s="11">
        <v>4.448537</v>
      </c>
      <c r="AX1855" s="11" t="s">
        <v>77</v>
      </c>
    </row>
    <row r="1856" spans="45:50" x14ac:dyDescent="0.35">
      <c r="AS1856" s="11" t="s">
        <v>76</v>
      </c>
      <c r="AT1856" s="11">
        <v>1847</v>
      </c>
      <c r="AU1856" s="11">
        <v>-15.862169</v>
      </c>
      <c r="AV1856" s="11">
        <v>-13.917505</v>
      </c>
      <c r="AW1856" s="11">
        <v>1.9446639999999999</v>
      </c>
      <c r="AX1856" s="11">
        <v>12.259758</v>
      </c>
    </row>
    <row r="1857" spans="45:50" x14ac:dyDescent="0.35">
      <c r="AS1857" s="11" t="s">
        <v>76</v>
      </c>
      <c r="AT1857" s="11">
        <v>1848</v>
      </c>
      <c r="AU1857" s="11">
        <v>-18.785699999999999</v>
      </c>
      <c r="AV1857" s="11">
        <v>-17.270902</v>
      </c>
      <c r="AW1857" s="11">
        <v>1.5147980000000001</v>
      </c>
      <c r="AX1857" s="11">
        <v>8.0635670000000008</v>
      </c>
    </row>
    <row r="1858" spans="45:50" x14ac:dyDescent="0.35">
      <c r="AS1858" s="11" t="s">
        <v>78</v>
      </c>
      <c r="AT1858" s="11">
        <v>1849</v>
      </c>
      <c r="AU1858" s="11">
        <v>-14.128329000000001</v>
      </c>
      <c r="AV1858" s="11">
        <v>-15.601519</v>
      </c>
      <c r="AW1858" s="11">
        <v>1.47319</v>
      </c>
      <c r="AX1858" s="11">
        <v>10.427206999999999</v>
      </c>
    </row>
    <row r="1859" spans="45:50" x14ac:dyDescent="0.35">
      <c r="AS1859" s="11" t="s">
        <v>76</v>
      </c>
      <c r="AT1859" s="11">
        <v>1850</v>
      </c>
      <c r="AU1859" s="11">
        <v>-1.2067319999999999</v>
      </c>
      <c r="AV1859" s="11">
        <v>-1.248454</v>
      </c>
      <c r="AW1859" s="11">
        <v>4.1721000000000001E-2</v>
      </c>
      <c r="AX1859" s="11">
        <v>3.4573700000000001</v>
      </c>
    </row>
    <row r="1860" spans="45:50" x14ac:dyDescent="0.35">
      <c r="AS1860" s="11" t="s">
        <v>76</v>
      </c>
      <c r="AT1860" s="11">
        <v>1851</v>
      </c>
      <c r="AU1860" s="11">
        <v>-13.103956</v>
      </c>
      <c r="AV1860" s="11">
        <v>-13.108019000000001</v>
      </c>
      <c r="AW1860" s="11">
        <v>4.0629999999999998E-3</v>
      </c>
      <c r="AX1860" s="11">
        <v>3.1005000000000001E-2</v>
      </c>
    </row>
    <row r="1861" spans="45:50" x14ac:dyDescent="0.35">
      <c r="AS1861" s="11" t="s">
        <v>76</v>
      </c>
      <c r="AT1861" s="11">
        <v>1852</v>
      </c>
      <c r="AU1861" s="11">
        <v>36.893872000000002</v>
      </c>
      <c r="AV1861" s="11">
        <v>36.741612000000003</v>
      </c>
      <c r="AW1861" s="11">
        <v>0.15226000000000001</v>
      </c>
      <c r="AX1861" s="11">
        <v>0.41269600000000001</v>
      </c>
    </row>
    <row r="1862" spans="45:50" x14ac:dyDescent="0.35">
      <c r="AS1862" s="11" t="s">
        <v>76</v>
      </c>
      <c r="AT1862" s="11">
        <v>1853</v>
      </c>
      <c r="AU1862" s="11">
        <v>-18.022458</v>
      </c>
      <c r="AV1862" s="11">
        <v>-18.390066000000001</v>
      </c>
      <c r="AW1862" s="11">
        <v>0.36760799999999999</v>
      </c>
      <c r="AX1862" s="11">
        <v>2.039723</v>
      </c>
    </row>
    <row r="1863" spans="45:50" x14ac:dyDescent="0.35">
      <c r="AS1863" s="11" t="s">
        <v>78</v>
      </c>
      <c r="AT1863" s="11">
        <v>1854</v>
      </c>
      <c r="AU1863" s="11">
        <v>14.515995</v>
      </c>
      <c r="AV1863" s="11">
        <v>8.6997199999999992</v>
      </c>
      <c r="AW1863" s="11">
        <v>5.8162750000000001</v>
      </c>
      <c r="AX1863" s="11">
        <v>40.068038999999999</v>
      </c>
    </row>
    <row r="1864" spans="45:50" x14ac:dyDescent="0.35">
      <c r="AS1864" s="11" t="s">
        <v>83</v>
      </c>
      <c r="AT1864" s="11">
        <v>1855</v>
      </c>
      <c r="AU1864" s="11">
        <v>8.2267209999999995</v>
      </c>
      <c r="AV1864" s="11">
        <v>9.6586370000000006</v>
      </c>
      <c r="AW1864" s="11">
        <v>1.431916</v>
      </c>
      <c r="AX1864" s="11">
        <v>17.405674000000001</v>
      </c>
    </row>
    <row r="1865" spans="45:50" x14ac:dyDescent="0.35">
      <c r="AS1865" s="11" t="s">
        <v>76</v>
      </c>
      <c r="AT1865" s="11">
        <v>1856</v>
      </c>
      <c r="AU1865" s="11">
        <v>9.0836249999999996</v>
      </c>
      <c r="AV1865" s="11">
        <v>8.5282730000000004</v>
      </c>
      <c r="AW1865" s="11">
        <v>0.55535199999999996</v>
      </c>
      <c r="AX1865" s="11">
        <v>6.1137750000000004</v>
      </c>
    </row>
    <row r="1866" spans="45:50" x14ac:dyDescent="0.35">
      <c r="AS1866" s="11" t="s">
        <v>83</v>
      </c>
      <c r="AT1866" s="11">
        <v>1857</v>
      </c>
      <c r="AU1866" s="11">
        <v>-20.715015000000001</v>
      </c>
      <c r="AV1866" s="11">
        <v>-20.657512000000001</v>
      </c>
      <c r="AW1866" s="11">
        <v>5.7502999999999999E-2</v>
      </c>
      <c r="AX1866" s="11">
        <v>0.27759</v>
      </c>
    </row>
    <row r="1867" spans="45:50" x14ac:dyDescent="0.35">
      <c r="AS1867" s="11" t="s">
        <v>76</v>
      </c>
      <c r="AT1867" s="11">
        <v>1858</v>
      </c>
      <c r="AU1867" s="11">
        <v>-17.451079</v>
      </c>
      <c r="AV1867" s="11">
        <v>-14.384790000000001</v>
      </c>
      <c r="AW1867" s="11">
        <v>3.0662889999999998</v>
      </c>
      <c r="AX1867" s="11">
        <v>17.570768000000001</v>
      </c>
    </row>
    <row r="1868" spans="45:50" x14ac:dyDescent="0.35">
      <c r="AS1868" s="11" t="s">
        <v>76</v>
      </c>
      <c r="AT1868" s="11">
        <v>1859</v>
      </c>
      <c r="AU1868" s="11">
        <v>6.9422839999999999</v>
      </c>
      <c r="AV1868" s="11">
        <v>7.4708300000000003</v>
      </c>
      <c r="AW1868" s="11">
        <v>0.52854699999999999</v>
      </c>
      <c r="AX1868" s="11">
        <v>7.6134389999999996</v>
      </c>
    </row>
    <row r="1869" spans="45:50" x14ac:dyDescent="0.35">
      <c r="AS1869" s="11" t="s">
        <v>76</v>
      </c>
      <c r="AT1869" s="11">
        <v>1860</v>
      </c>
      <c r="AU1869" s="11">
        <v>-7.8921939999999999</v>
      </c>
      <c r="AV1869" s="11">
        <v>-3.7858269999999998</v>
      </c>
      <c r="AW1869" s="11">
        <v>4.1063669999999997</v>
      </c>
      <c r="AX1869" s="11">
        <v>52.030743999999999</v>
      </c>
    </row>
    <row r="1870" spans="45:50" x14ac:dyDescent="0.35">
      <c r="AS1870" s="11" t="s">
        <v>78</v>
      </c>
      <c r="AT1870" s="11">
        <v>1861</v>
      </c>
      <c r="AU1870" s="11">
        <v>1.200215</v>
      </c>
      <c r="AV1870" s="11">
        <v>-1.662917</v>
      </c>
      <c r="AW1870" s="11">
        <v>2.8631319999999998</v>
      </c>
      <c r="AX1870" s="11" t="s">
        <v>77</v>
      </c>
    </row>
    <row r="1871" spans="45:50" x14ac:dyDescent="0.35">
      <c r="AS1871" s="11" t="s">
        <v>76</v>
      </c>
      <c r="AT1871" s="11">
        <v>1862</v>
      </c>
      <c r="AU1871" s="11">
        <v>-1.610547</v>
      </c>
      <c r="AV1871" s="11">
        <v>-4.4426819999999996</v>
      </c>
      <c r="AW1871" s="11">
        <v>2.8321350000000001</v>
      </c>
      <c r="AX1871" s="11" t="s">
        <v>77</v>
      </c>
    </row>
    <row r="1872" spans="45:50" x14ac:dyDescent="0.35">
      <c r="AS1872" s="11" t="s">
        <v>76</v>
      </c>
      <c r="AT1872" s="11">
        <v>1863</v>
      </c>
      <c r="AU1872" s="11">
        <v>14.585025</v>
      </c>
      <c r="AV1872" s="11">
        <v>11.420980999999999</v>
      </c>
      <c r="AW1872" s="11">
        <v>3.1640440000000001</v>
      </c>
      <c r="AX1872" s="11">
        <v>21.693785999999999</v>
      </c>
    </row>
    <row r="1873" spans="45:50" x14ac:dyDescent="0.35">
      <c r="AS1873" s="11" t="s">
        <v>78</v>
      </c>
      <c r="AT1873" s="11">
        <v>1864</v>
      </c>
      <c r="AU1873" s="11">
        <v>19.837990999999999</v>
      </c>
      <c r="AV1873" s="11">
        <v>18.193940999999999</v>
      </c>
      <c r="AW1873" s="11">
        <v>1.64405</v>
      </c>
      <c r="AX1873" s="11">
        <v>8.2873789999999996</v>
      </c>
    </row>
    <row r="1874" spans="45:50" x14ac:dyDescent="0.35">
      <c r="AS1874" s="11" t="s">
        <v>76</v>
      </c>
      <c r="AT1874" s="11">
        <v>1865</v>
      </c>
      <c r="AU1874" s="11">
        <v>1.128395</v>
      </c>
      <c r="AV1874" s="11">
        <v>-1.892755</v>
      </c>
      <c r="AW1874" s="11">
        <v>3.02115</v>
      </c>
      <c r="AX1874" s="11" t="s">
        <v>77</v>
      </c>
    </row>
    <row r="1875" spans="45:50" x14ac:dyDescent="0.35">
      <c r="AS1875" s="11" t="s">
        <v>76</v>
      </c>
      <c r="AT1875" s="11">
        <v>1866</v>
      </c>
      <c r="AU1875" s="11">
        <v>22.361521</v>
      </c>
      <c r="AV1875" s="11">
        <v>21.924994000000002</v>
      </c>
      <c r="AW1875" s="11">
        <v>0.436527</v>
      </c>
      <c r="AX1875" s="11">
        <v>1.952135</v>
      </c>
    </row>
    <row r="1876" spans="45:50" x14ac:dyDescent="0.35">
      <c r="AS1876" s="11" t="s">
        <v>83</v>
      </c>
      <c r="AT1876" s="11">
        <v>1867</v>
      </c>
      <c r="AU1876" s="11">
        <v>3.0119560000000001</v>
      </c>
      <c r="AV1876" s="11">
        <v>0.31287700000000002</v>
      </c>
      <c r="AW1876" s="11">
        <v>2.6990789999999998</v>
      </c>
      <c r="AX1876" s="11">
        <v>89.612182000000004</v>
      </c>
    </row>
    <row r="1877" spans="45:50" x14ac:dyDescent="0.35">
      <c r="AS1877" s="11" t="s">
        <v>76</v>
      </c>
      <c r="AT1877" s="11">
        <v>1868</v>
      </c>
      <c r="AU1877" s="11">
        <v>-11.334228</v>
      </c>
      <c r="AV1877" s="11">
        <v>-17.041083</v>
      </c>
      <c r="AW1877" s="11">
        <v>5.706855</v>
      </c>
      <c r="AX1877" s="11">
        <v>50.350628999999998</v>
      </c>
    </row>
    <row r="1878" spans="45:50" x14ac:dyDescent="0.35">
      <c r="AS1878" s="11" t="s">
        <v>76</v>
      </c>
      <c r="AT1878" s="11">
        <v>1869</v>
      </c>
      <c r="AU1878" s="11">
        <v>38.623854999999999</v>
      </c>
      <c r="AV1878" s="11">
        <v>35.813583999999999</v>
      </c>
      <c r="AW1878" s="11">
        <v>2.8102710000000002</v>
      </c>
      <c r="AX1878" s="11">
        <v>7.2759989999999997</v>
      </c>
    </row>
    <row r="1879" spans="45:50" x14ac:dyDescent="0.35">
      <c r="AS1879" s="11" t="s">
        <v>76</v>
      </c>
      <c r="AT1879" s="11">
        <v>1870</v>
      </c>
      <c r="AU1879" s="11">
        <v>-7.3033489999999999</v>
      </c>
      <c r="AV1879" s="11">
        <v>-5.2800060000000002</v>
      </c>
      <c r="AW1879" s="11">
        <v>2.023342</v>
      </c>
      <c r="AX1879" s="11">
        <v>27.704307</v>
      </c>
    </row>
    <row r="1880" spans="45:50" x14ac:dyDescent="0.35">
      <c r="AS1880" s="11" t="s">
        <v>76</v>
      </c>
      <c r="AT1880" s="11">
        <v>1871</v>
      </c>
      <c r="AU1880" s="11">
        <v>13.445914999999999</v>
      </c>
      <c r="AV1880" s="11">
        <v>15.626013</v>
      </c>
      <c r="AW1880" s="11">
        <v>2.1800980000000001</v>
      </c>
      <c r="AX1880" s="11">
        <v>16.213833000000001</v>
      </c>
    </row>
    <row r="1881" spans="45:50" x14ac:dyDescent="0.35">
      <c r="AS1881" s="11" t="s">
        <v>83</v>
      </c>
      <c r="AT1881" s="11">
        <v>1872</v>
      </c>
      <c r="AU1881" s="11">
        <v>7.460934</v>
      </c>
      <c r="AV1881" s="11">
        <v>6.494218</v>
      </c>
      <c r="AW1881" s="11">
        <v>0.96671499999999999</v>
      </c>
      <c r="AX1881" s="11">
        <v>12.957029</v>
      </c>
    </row>
    <row r="1882" spans="45:50" x14ac:dyDescent="0.35">
      <c r="AS1882" s="11" t="s">
        <v>78</v>
      </c>
      <c r="AT1882" s="11">
        <v>1873</v>
      </c>
      <c r="AU1882" s="11">
        <v>9.0774310000000007</v>
      </c>
      <c r="AV1882" s="11">
        <v>13.684459</v>
      </c>
      <c r="AW1882" s="11">
        <v>4.6070289999999998</v>
      </c>
      <c r="AX1882" s="11">
        <v>50.752560000000003</v>
      </c>
    </row>
    <row r="1883" spans="45:50" x14ac:dyDescent="0.35">
      <c r="AS1883" s="11" t="s">
        <v>83</v>
      </c>
      <c r="AT1883" s="11">
        <v>1874</v>
      </c>
      <c r="AU1883" s="11">
        <v>-2.919438</v>
      </c>
      <c r="AV1883" s="11">
        <v>0.91637400000000002</v>
      </c>
      <c r="AW1883" s="11">
        <v>3.8358120000000002</v>
      </c>
      <c r="AX1883" s="11" t="s">
        <v>77</v>
      </c>
    </row>
    <row r="1884" spans="45:50" x14ac:dyDescent="0.35">
      <c r="AS1884" s="11" t="s">
        <v>76</v>
      </c>
      <c r="AT1884" s="11">
        <v>1875</v>
      </c>
      <c r="AU1884" s="11">
        <v>29.803644999999999</v>
      </c>
      <c r="AV1884" s="11">
        <v>28.191884000000002</v>
      </c>
      <c r="AW1884" s="11">
        <v>1.611761</v>
      </c>
      <c r="AX1884" s="11">
        <v>5.407934</v>
      </c>
    </row>
    <row r="1885" spans="45:50" x14ac:dyDescent="0.35">
      <c r="AS1885" s="11" t="s">
        <v>76</v>
      </c>
      <c r="AT1885" s="11">
        <v>1876</v>
      </c>
      <c r="AU1885" s="11">
        <v>-4.0344199999999999</v>
      </c>
      <c r="AV1885" s="11">
        <v>0.25317099999999998</v>
      </c>
      <c r="AW1885" s="11">
        <v>4.2875909999999999</v>
      </c>
      <c r="AX1885" s="11" t="s">
        <v>77</v>
      </c>
    </row>
    <row r="1886" spans="45:50" x14ac:dyDescent="0.35">
      <c r="AS1886" s="11" t="s">
        <v>76</v>
      </c>
      <c r="AT1886" s="11">
        <v>1877</v>
      </c>
      <c r="AU1886" s="11">
        <v>-5.9216579999999999</v>
      </c>
      <c r="AV1886" s="11">
        <v>-5.2939400000000001</v>
      </c>
      <c r="AW1886" s="11">
        <v>0.627718</v>
      </c>
      <c r="AX1886" s="11">
        <v>10.600368</v>
      </c>
    </row>
    <row r="1887" spans="45:50" x14ac:dyDescent="0.35">
      <c r="AS1887" s="11" t="s">
        <v>78</v>
      </c>
      <c r="AT1887" s="11">
        <v>1878</v>
      </c>
      <c r="AU1887" s="11">
        <v>-11.669279</v>
      </c>
      <c r="AV1887" s="11">
        <v>-10.554015</v>
      </c>
      <c r="AW1887" s="11">
        <v>1.115264</v>
      </c>
      <c r="AX1887" s="11">
        <v>9.5572630000000007</v>
      </c>
    </row>
    <row r="1888" spans="45:50" x14ac:dyDescent="0.35">
      <c r="AS1888" s="11" t="s">
        <v>76</v>
      </c>
      <c r="AT1888" s="11">
        <v>1879</v>
      </c>
      <c r="AU1888" s="11">
        <v>-11.538916</v>
      </c>
      <c r="AV1888" s="11">
        <v>-12.076608</v>
      </c>
      <c r="AW1888" s="11">
        <v>0.53769199999999995</v>
      </c>
      <c r="AX1888" s="11">
        <v>4.6598170000000003</v>
      </c>
    </row>
    <row r="1889" spans="45:50" x14ac:dyDescent="0.35">
      <c r="AS1889" s="11" t="s">
        <v>76</v>
      </c>
      <c r="AT1889" s="11">
        <v>1880</v>
      </c>
      <c r="AU1889" s="11">
        <v>-25.467860000000002</v>
      </c>
      <c r="AV1889" s="11">
        <v>-24.116133000000001</v>
      </c>
      <c r="AW1889" s="11">
        <v>1.3517269999999999</v>
      </c>
      <c r="AX1889" s="11">
        <v>5.3075789999999996</v>
      </c>
    </row>
    <row r="1890" spans="45:50" x14ac:dyDescent="0.35">
      <c r="AS1890" s="11" t="s">
        <v>76</v>
      </c>
      <c r="AT1890" s="11">
        <v>1881</v>
      </c>
      <c r="AU1890" s="11">
        <v>12.769204999999999</v>
      </c>
      <c r="AV1890" s="11">
        <v>13.858677</v>
      </c>
      <c r="AW1890" s="11">
        <v>1.089472</v>
      </c>
      <c r="AX1890" s="11">
        <v>8.5320239999999998</v>
      </c>
    </row>
    <row r="1891" spans="45:50" x14ac:dyDescent="0.35">
      <c r="AS1891" s="11" t="s">
        <v>83</v>
      </c>
      <c r="AT1891" s="11">
        <v>1882</v>
      </c>
      <c r="AU1891" s="11">
        <v>-8.3482079999999996</v>
      </c>
      <c r="AV1891" s="11">
        <v>-11.197831000000001</v>
      </c>
      <c r="AW1891" s="11">
        <v>2.8496229999999998</v>
      </c>
      <c r="AX1891" s="11">
        <v>34.134543999999998</v>
      </c>
    </row>
    <row r="1892" spans="45:50" x14ac:dyDescent="0.35">
      <c r="AS1892" s="11" t="s">
        <v>76</v>
      </c>
      <c r="AT1892" s="11">
        <v>1883</v>
      </c>
      <c r="AU1892" s="11">
        <v>-12.737233</v>
      </c>
      <c r="AV1892" s="11">
        <v>-11.635161999999999</v>
      </c>
      <c r="AW1892" s="11">
        <v>1.102071</v>
      </c>
      <c r="AX1892" s="11">
        <v>8.6523559999999993</v>
      </c>
    </row>
    <row r="1893" spans="45:50" x14ac:dyDescent="0.35">
      <c r="AS1893" s="11" t="s">
        <v>76</v>
      </c>
      <c r="AT1893" s="11">
        <v>1884</v>
      </c>
      <c r="AU1893" s="11">
        <v>22.004512999999999</v>
      </c>
      <c r="AV1893" s="11">
        <v>20.446622000000001</v>
      </c>
      <c r="AW1893" s="11">
        <v>1.5578909999999999</v>
      </c>
      <c r="AX1893" s="11">
        <v>7.0798699999999997</v>
      </c>
    </row>
    <row r="1894" spans="45:50" x14ac:dyDescent="0.35">
      <c r="AS1894" s="11" t="s">
        <v>78</v>
      </c>
      <c r="AT1894" s="11">
        <v>1885</v>
      </c>
      <c r="AU1894" s="11">
        <v>12.413751</v>
      </c>
      <c r="AV1894" s="11">
        <v>6.2131319999999999</v>
      </c>
      <c r="AW1894" s="11">
        <v>6.2006189999999997</v>
      </c>
      <c r="AX1894" s="11">
        <v>49.949596999999997</v>
      </c>
    </row>
    <row r="1895" spans="45:50" x14ac:dyDescent="0.35">
      <c r="AS1895" s="11" t="s">
        <v>78</v>
      </c>
      <c r="AT1895" s="11">
        <v>1886</v>
      </c>
      <c r="AU1895" s="11">
        <v>14.666193</v>
      </c>
      <c r="AV1895" s="11">
        <v>13.194381999999999</v>
      </c>
      <c r="AW1895" s="11">
        <v>1.471811</v>
      </c>
      <c r="AX1895" s="11">
        <v>10.035399</v>
      </c>
    </row>
    <row r="1896" spans="45:50" x14ac:dyDescent="0.35">
      <c r="AS1896" s="11" t="s">
        <v>83</v>
      </c>
      <c r="AT1896" s="11">
        <v>1887</v>
      </c>
      <c r="AU1896" s="11">
        <v>0.48729099999999997</v>
      </c>
      <c r="AV1896" s="11">
        <v>-12.665112000000001</v>
      </c>
      <c r="AW1896" s="11">
        <v>13.152404000000001</v>
      </c>
      <c r="AX1896" s="11" t="s">
        <v>77</v>
      </c>
    </row>
    <row r="1897" spans="45:50" x14ac:dyDescent="0.35">
      <c r="AS1897" s="11" t="s">
        <v>76</v>
      </c>
      <c r="AT1897" s="11">
        <v>1888</v>
      </c>
      <c r="AU1897" s="11">
        <v>-13.168409</v>
      </c>
      <c r="AV1897" s="11">
        <v>-11.514398</v>
      </c>
      <c r="AW1897" s="11">
        <v>1.6540109999999999</v>
      </c>
      <c r="AX1897" s="11">
        <v>12.560447</v>
      </c>
    </row>
    <row r="1898" spans="45:50" x14ac:dyDescent="0.35">
      <c r="AS1898" s="11" t="s">
        <v>76</v>
      </c>
      <c r="AT1898" s="11">
        <v>1889</v>
      </c>
      <c r="AU1898" s="11">
        <v>33.104588999999997</v>
      </c>
      <c r="AV1898" s="11">
        <v>32.072975</v>
      </c>
      <c r="AW1898" s="11">
        <v>1.031614</v>
      </c>
      <c r="AX1898" s="11">
        <v>3.1162269999999999</v>
      </c>
    </row>
    <row r="1899" spans="45:50" x14ac:dyDescent="0.35">
      <c r="AS1899" s="11" t="s">
        <v>76</v>
      </c>
      <c r="AT1899" s="11">
        <v>1890</v>
      </c>
      <c r="AU1899" s="11">
        <v>-11.116978</v>
      </c>
      <c r="AV1899" s="11">
        <v>-10.573798</v>
      </c>
      <c r="AW1899" s="11">
        <v>0.54318</v>
      </c>
      <c r="AX1899" s="11">
        <v>4.8860440000000001</v>
      </c>
    </row>
    <row r="1900" spans="45:50" x14ac:dyDescent="0.35">
      <c r="AS1900" s="11" t="s">
        <v>76</v>
      </c>
      <c r="AT1900" s="11">
        <v>1891</v>
      </c>
      <c r="AU1900" s="11">
        <v>26.588000999999998</v>
      </c>
      <c r="AV1900" s="11">
        <v>22.894677000000001</v>
      </c>
      <c r="AW1900" s="11">
        <v>3.6933240000000001</v>
      </c>
      <c r="AX1900" s="11">
        <v>13.890942000000001</v>
      </c>
    </row>
    <row r="1901" spans="45:50" x14ac:dyDescent="0.35">
      <c r="AS1901" s="11" t="s">
        <v>76</v>
      </c>
      <c r="AT1901" s="11">
        <v>1892</v>
      </c>
      <c r="AU1901" s="11">
        <v>-11.648057</v>
      </c>
      <c r="AV1901" s="11">
        <v>-10.496062</v>
      </c>
      <c r="AW1901" s="11">
        <v>1.1519950000000001</v>
      </c>
      <c r="AX1901" s="11">
        <v>9.8900140000000007</v>
      </c>
    </row>
    <row r="1902" spans="45:50" x14ac:dyDescent="0.35">
      <c r="AS1902" s="11" t="s">
        <v>76</v>
      </c>
      <c r="AT1902" s="11">
        <v>1893</v>
      </c>
      <c r="AU1902" s="11">
        <v>-1.2165220000000001</v>
      </c>
      <c r="AV1902" s="11">
        <v>-4.1996450000000003</v>
      </c>
      <c r="AW1902" s="11">
        <v>2.9831219999999998</v>
      </c>
      <c r="AX1902" s="11" t="s">
        <v>77</v>
      </c>
    </row>
    <row r="1903" spans="45:50" x14ac:dyDescent="0.35">
      <c r="AS1903" s="11" t="s">
        <v>76</v>
      </c>
      <c r="AT1903" s="11">
        <v>1894</v>
      </c>
      <c r="AU1903" s="11">
        <v>7.925338</v>
      </c>
      <c r="AV1903" s="11">
        <v>10.24663</v>
      </c>
      <c r="AW1903" s="11">
        <v>2.3212920000000001</v>
      </c>
      <c r="AX1903" s="11">
        <v>29.289494999999999</v>
      </c>
    </row>
    <row r="1904" spans="45:50" x14ac:dyDescent="0.35">
      <c r="AS1904" s="11" t="s">
        <v>83</v>
      </c>
      <c r="AT1904" s="11">
        <v>1895</v>
      </c>
      <c r="AU1904" s="11">
        <v>5.283652</v>
      </c>
      <c r="AV1904" s="11">
        <v>2.667551</v>
      </c>
      <c r="AW1904" s="11">
        <v>2.6160999999999999</v>
      </c>
      <c r="AX1904" s="11">
        <v>49.513111000000002</v>
      </c>
    </row>
    <row r="1905" spans="45:50" x14ac:dyDescent="0.35">
      <c r="AS1905" s="11" t="s">
        <v>78</v>
      </c>
      <c r="AT1905" s="11">
        <v>1896</v>
      </c>
      <c r="AU1905" s="11">
        <v>-6.1262860000000003</v>
      </c>
      <c r="AV1905" s="11">
        <v>-6.3066620000000002</v>
      </c>
      <c r="AW1905" s="11">
        <v>0.18037600000000001</v>
      </c>
      <c r="AX1905" s="11">
        <v>2.9442879999999998</v>
      </c>
    </row>
    <row r="1906" spans="45:50" x14ac:dyDescent="0.35">
      <c r="AS1906" s="11" t="s">
        <v>76</v>
      </c>
      <c r="AT1906" s="11">
        <v>1897</v>
      </c>
      <c r="AU1906" s="11">
        <v>12.529078</v>
      </c>
      <c r="AV1906" s="11">
        <v>12.174602999999999</v>
      </c>
      <c r="AW1906" s="11">
        <v>0.35447499999999998</v>
      </c>
      <c r="AX1906" s="11">
        <v>2.829218</v>
      </c>
    </row>
    <row r="1907" spans="45:50" x14ac:dyDescent="0.35">
      <c r="AS1907" s="11" t="s">
        <v>83</v>
      </c>
      <c r="AT1907" s="11">
        <v>1898</v>
      </c>
      <c r="AU1907" s="11">
        <v>-29.472549000000001</v>
      </c>
      <c r="AV1907" s="11">
        <v>-26.558672000000001</v>
      </c>
      <c r="AW1907" s="11">
        <v>2.9138769999999998</v>
      </c>
      <c r="AX1907" s="11">
        <v>9.886749</v>
      </c>
    </row>
    <row r="1908" spans="45:50" x14ac:dyDescent="0.35">
      <c r="AS1908" s="11" t="s">
        <v>76</v>
      </c>
      <c r="AT1908" s="11">
        <v>1899</v>
      </c>
      <c r="AU1908" s="11">
        <v>10.543494000000001</v>
      </c>
      <c r="AV1908" s="11">
        <v>10.660997</v>
      </c>
      <c r="AW1908" s="11">
        <v>0.117503</v>
      </c>
      <c r="AX1908" s="11">
        <v>1.1144590000000001</v>
      </c>
    </row>
    <row r="1909" spans="45:50" x14ac:dyDescent="0.35">
      <c r="AS1909" s="11" t="s">
        <v>78</v>
      </c>
      <c r="AT1909" s="11">
        <v>1900</v>
      </c>
      <c r="AU1909" s="11">
        <v>-15.861176</v>
      </c>
      <c r="AV1909" s="11">
        <v>-14.576534000000001</v>
      </c>
      <c r="AW1909" s="11">
        <v>1.2846420000000001</v>
      </c>
      <c r="AX1909" s="11">
        <v>8.0992850000000001</v>
      </c>
    </row>
    <row r="1910" spans="45:50" x14ac:dyDescent="0.35">
      <c r="AS1910" s="11" t="s">
        <v>76</v>
      </c>
      <c r="AT1910" s="11">
        <v>1901</v>
      </c>
      <c r="AU1910" s="11">
        <v>-7.4220249999999997</v>
      </c>
      <c r="AV1910" s="11">
        <v>-7.736815</v>
      </c>
      <c r="AW1910" s="11">
        <v>0.31479000000000001</v>
      </c>
      <c r="AX1910" s="11">
        <v>4.2412960000000002</v>
      </c>
    </row>
    <row r="1911" spans="45:50" x14ac:dyDescent="0.35">
      <c r="AS1911" s="11" t="s">
        <v>76</v>
      </c>
      <c r="AT1911" s="11">
        <v>1902</v>
      </c>
      <c r="AU1911" s="11">
        <v>-11.398172000000001</v>
      </c>
      <c r="AV1911" s="11">
        <v>-15.696529999999999</v>
      </c>
      <c r="AW1911" s="11">
        <v>4.2983580000000003</v>
      </c>
      <c r="AX1911" s="11">
        <v>37.710942000000003</v>
      </c>
    </row>
    <row r="1912" spans="45:50" x14ac:dyDescent="0.35">
      <c r="AS1912" s="11" t="s">
        <v>76</v>
      </c>
      <c r="AT1912" s="11">
        <v>1903</v>
      </c>
      <c r="AU1912" s="11">
        <v>19.796137000000002</v>
      </c>
      <c r="AV1912" s="11">
        <v>20.195805</v>
      </c>
      <c r="AW1912" s="11">
        <v>0.39966800000000002</v>
      </c>
      <c r="AX1912" s="11">
        <v>2.0189180000000002</v>
      </c>
    </row>
    <row r="1913" spans="45:50" x14ac:dyDescent="0.35">
      <c r="AS1913" s="11" t="s">
        <v>76</v>
      </c>
      <c r="AT1913" s="11">
        <v>1904</v>
      </c>
      <c r="AU1913" s="11">
        <v>6.5978659999999998</v>
      </c>
      <c r="AV1913" s="11">
        <v>1.6258319999999999</v>
      </c>
      <c r="AW1913" s="11">
        <v>4.9720339999999998</v>
      </c>
      <c r="AX1913" s="11">
        <v>75.358214000000004</v>
      </c>
    </row>
    <row r="1914" spans="45:50" x14ac:dyDescent="0.35">
      <c r="AS1914" s="11" t="s">
        <v>76</v>
      </c>
      <c r="AT1914" s="11">
        <v>1905</v>
      </c>
      <c r="AU1914" s="11">
        <v>16.271135000000001</v>
      </c>
      <c r="AV1914" s="11">
        <v>12.421777000000001</v>
      </c>
      <c r="AW1914" s="11">
        <v>3.8493580000000001</v>
      </c>
      <c r="AX1914" s="11">
        <v>23.657585000000001</v>
      </c>
    </row>
    <row r="1915" spans="45:50" x14ac:dyDescent="0.35">
      <c r="AS1915" s="11" t="s">
        <v>78</v>
      </c>
      <c r="AT1915" s="11">
        <v>1906</v>
      </c>
      <c r="AU1915" s="11">
        <v>11.460782</v>
      </c>
      <c r="AV1915" s="11">
        <v>12.566644999999999</v>
      </c>
      <c r="AW1915" s="11">
        <v>1.105863</v>
      </c>
      <c r="AX1915" s="11">
        <v>9.6491019999999992</v>
      </c>
    </row>
    <row r="1916" spans="45:50" x14ac:dyDescent="0.35">
      <c r="AS1916" s="11" t="s">
        <v>83</v>
      </c>
      <c r="AT1916" s="11">
        <v>1907</v>
      </c>
      <c r="AU1916" s="11">
        <v>-8.2440060000000006</v>
      </c>
      <c r="AV1916" s="11">
        <v>-7.151389</v>
      </c>
      <c r="AW1916" s="11">
        <v>1.0926169999999999</v>
      </c>
      <c r="AX1916" s="11">
        <v>13.253468</v>
      </c>
    </row>
    <row r="1917" spans="45:50" x14ac:dyDescent="0.35">
      <c r="AS1917" s="11" t="s">
        <v>76</v>
      </c>
      <c r="AT1917" s="11">
        <v>1908</v>
      </c>
      <c r="AU1917" s="11">
        <v>17.814699000000001</v>
      </c>
      <c r="AV1917" s="11">
        <v>15.525942000000001</v>
      </c>
      <c r="AW1917" s="11">
        <v>2.2887569999999999</v>
      </c>
      <c r="AX1917" s="11">
        <v>12.847578</v>
      </c>
    </row>
    <row r="1918" spans="45:50" x14ac:dyDescent="0.35">
      <c r="AS1918" s="11" t="s">
        <v>76</v>
      </c>
      <c r="AT1918" s="11">
        <v>1909</v>
      </c>
      <c r="AU1918" s="11">
        <v>14.180707</v>
      </c>
      <c r="AV1918" s="11">
        <v>16.111011999999999</v>
      </c>
      <c r="AW1918" s="11">
        <v>1.9303049999999999</v>
      </c>
      <c r="AX1918" s="11">
        <v>13.612195</v>
      </c>
    </row>
    <row r="1919" spans="45:50" x14ac:dyDescent="0.35">
      <c r="AS1919" s="11" t="s">
        <v>76</v>
      </c>
      <c r="AT1919" s="11">
        <v>1910</v>
      </c>
      <c r="AU1919" s="11">
        <v>-1.998302</v>
      </c>
      <c r="AV1919" s="11">
        <v>-0.980522</v>
      </c>
      <c r="AW1919" s="11">
        <v>1.0177799999999999</v>
      </c>
      <c r="AX1919" s="11">
        <v>50.932236000000003</v>
      </c>
    </row>
    <row r="1920" spans="45:50" x14ac:dyDescent="0.35">
      <c r="AS1920" s="11" t="s">
        <v>76</v>
      </c>
      <c r="AT1920" s="11">
        <v>1911</v>
      </c>
      <c r="AU1920" s="11">
        <v>5.3193820000000001</v>
      </c>
      <c r="AV1920" s="11">
        <v>5.6261960000000002</v>
      </c>
      <c r="AW1920" s="11">
        <v>0.30681399999999998</v>
      </c>
      <c r="AX1920" s="11">
        <v>5.7678510000000003</v>
      </c>
    </row>
    <row r="1921" spans="45:50" x14ac:dyDescent="0.35">
      <c r="AS1921" s="11" t="s">
        <v>76</v>
      </c>
      <c r="AT1921" s="11">
        <v>1912</v>
      </c>
      <c r="AU1921" s="11">
        <v>-4.2248289999999997</v>
      </c>
      <c r="AV1921" s="11">
        <v>-6.395918</v>
      </c>
      <c r="AW1921" s="11">
        <v>2.1710889999999998</v>
      </c>
      <c r="AX1921" s="11">
        <v>51.388803000000003</v>
      </c>
    </row>
    <row r="1922" spans="45:50" x14ac:dyDescent="0.35">
      <c r="AS1922" s="11" t="s">
        <v>76</v>
      </c>
      <c r="AT1922" s="11">
        <v>1913</v>
      </c>
      <c r="AU1922" s="11">
        <v>-3.76505</v>
      </c>
      <c r="AV1922" s="11">
        <v>-3.553512</v>
      </c>
      <c r="AW1922" s="11">
        <v>0.211538</v>
      </c>
      <c r="AX1922" s="11">
        <v>5.6184599999999998</v>
      </c>
    </row>
    <row r="1923" spans="45:50" x14ac:dyDescent="0.35">
      <c r="AS1923" s="11" t="s">
        <v>83</v>
      </c>
      <c r="AT1923" s="11">
        <v>1914</v>
      </c>
      <c r="AU1923" s="11">
        <v>-24.594124000000001</v>
      </c>
      <c r="AV1923" s="11">
        <v>-22.876079000000001</v>
      </c>
      <c r="AW1923" s="11">
        <v>1.718045</v>
      </c>
      <c r="AX1923" s="11">
        <v>6.9855929999999997</v>
      </c>
    </row>
    <row r="1924" spans="45:50" x14ac:dyDescent="0.35">
      <c r="AS1924" s="11" t="s">
        <v>78</v>
      </c>
      <c r="AT1924" s="11">
        <v>1915</v>
      </c>
      <c r="AU1924" s="11">
        <v>1.370382</v>
      </c>
      <c r="AV1924" s="11">
        <v>-0.271646</v>
      </c>
      <c r="AW1924" s="11">
        <v>1.642028</v>
      </c>
      <c r="AX1924" s="11" t="s">
        <v>77</v>
      </c>
    </row>
    <row r="1925" spans="45:50" x14ac:dyDescent="0.35">
      <c r="AS1925" s="11" t="s">
        <v>83</v>
      </c>
      <c r="AT1925" s="11">
        <v>1916</v>
      </c>
      <c r="AU1925" s="11">
        <v>25.389837</v>
      </c>
      <c r="AV1925" s="11">
        <v>18.455798000000001</v>
      </c>
      <c r="AW1925" s="11">
        <v>6.9340390000000003</v>
      </c>
      <c r="AX1925" s="11">
        <v>27.310295</v>
      </c>
    </row>
    <row r="1926" spans="45:50" x14ac:dyDescent="0.35">
      <c r="AS1926" s="11" t="s">
        <v>76</v>
      </c>
      <c r="AT1926" s="11">
        <v>1917</v>
      </c>
      <c r="AU1926" s="11">
        <v>-2.6907809999999999</v>
      </c>
      <c r="AV1926" s="11">
        <v>-5.969487</v>
      </c>
      <c r="AW1926" s="11">
        <v>3.2787060000000001</v>
      </c>
      <c r="AX1926" s="11" t="s">
        <v>77</v>
      </c>
    </row>
    <row r="1927" spans="45:50" x14ac:dyDescent="0.35">
      <c r="AS1927" s="11" t="s">
        <v>76</v>
      </c>
      <c r="AT1927" s="11">
        <v>1918</v>
      </c>
      <c r="AU1927" s="11">
        <v>49.875287</v>
      </c>
      <c r="AV1927" s="11">
        <v>45.454475000000002</v>
      </c>
      <c r="AW1927" s="11">
        <v>4.4208119999999997</v>
      </c>
      <c r="AX1927" s="11">
        <v>8.8637329999999999</v>
      </c>
    </row>
    <row r="1928" spans="45:50" x14ac:dyDescent="0.35">
      <c r="AS1928" s="11" t="s">
        <v>78</v>
      </c>
      <c r="AT1928" s="11">
        <v>1919</v>
      </c>
      <c r="AU1928" s="11">
        <v>27.147182000000001</v>
      </c>
      <c r="AV1928" s="11">
        <v>26.078814000000001</v>
      </c>
      <c r="AW1928" s="11">
        <v>1.068368</v>
      </c>
      <c r="AX1928" s="11">
        <v>3.935467</v>
      </c>
    </row>
    <row r="1929" spans="45:50" x14ac:dyDescent="0.35">
      <c r="AS1929" s="11" t="s">
        <v>76</v>
      </c>
      <c r="AT1929" s="11">
        <v>1920</v>
      </c>
      <c r="AU1929" s="11">
        <v>-1.575221</v>
      </c>
      <c r="AV1929" s="11">
        <v>2.8776290000000002</v>
      </c>
      <c r="AW1929" s="11">
        <v>4.4528499999999998</v>
      </c>
      <c r="AX1929" s="11" t="s">
        <v>77</v>
      </c>
    </row>
    <row r="1930" spans="45:50" x14ac:dyDescent="0.35">
      <c r="AS1930" s="11" t="s">
        <v>76</v>
      </c>
      <c r="AT1930" s="11">
        <v>1921</v>
      </c>
      <c r="AU1930" s="11">
        <v>-9.2085439999999998</v>
      </c>
      <c r="AV1930" s="11">
        <v>-7.7642629999999997</v>
      </c>
      <c r="AW1930" s="11">
        <v>1.44428</v>
      </c>
      <c r="AX1930" s="11">
        <v>15.684134</v>
      </c>
    </row>
    <row r="1931" spans="45:50" x14ac:dyDescent="0.35">
      <c r="AS1931" s="11" t="s">
        <v>83</v>
      </c>
      <c r="AT1931" s="11">
        <v>1922</v>
      </c>
      <c r="AU1931" s="11">
        <v>-3.425284</v>
      </c>
      <c r="AV1931" s="11">
        <v>-4.522475</v>
      </c>
      <c r="AW1931" s="11">
        <v>1.097191</v>
      </c>
      <c r="AX1931" s="11">
        <v>32.032119999999999</v>
      </c>
    </row>
    <row r="1932" spans="45:50" x14ac:dyDescent="0.35">
      <c r="AS1932" s="11" t="s">
        <v>78</v>
      </c>
      <c r="AT1932" s="11">
        <v>1923</v>
      </c>
      <c r="AU1932" s="11">
        <v>-6.8380200000000002</v>
      </c>
      <c r="AV1932" s="11">
        <v>12.747139000000001</v>
      </c>
      <c r="AW1932" s="11">
        <v>19.585158</v>
      </c>
      <c r="AX1932" s="11" t="s">
        <v>77</v>
      </c>
    </row>
    <row r="1933" spans="45:50" x14ac:dyDescent="0.35">
      <c r="AS1933" s="11" t="s">
        <v>76</v>
      </c>
      <c r="AT1933" s="11">
        <v>1924</v>
      </c>
      <c r="AU1933" s="11">
        <v>13.834104</v>
      </c>
      <c r="AV1933" s="11">
        <v>15.912564</v>
      </c>
      <c r="AW1933" s="11">
        <v>2.0784600000000002</v>
      </c>
      <c r="AX1933" s="11">
        <v>15.024172999999999</v>
      </c>
    </row>
    <row r="1934" spans="45:50" x14ac:dyDescent="0.35">
      <c r="AS1934" s="11" t="s">
        <v>76</v>
      </c>
      <c r="AT1934" s="11">
        <v>1925</v>
      </c>
      <c r="AU1934" s="11">
        <v>-4.1211900000000004</v>
      </c>
      <c r="AV1934" s="11">
        <v>-6.5289960000000002</v>
      </c>
      <c r="AW1934" s="11">
        <v>2.4078059999999999</v>
      </c>
      <c r="AX1934" s="11">
        <v>58.42503</v>
      </c>
    </row>
    <row r="1935" spans="45:50" x14ac:dyDescent="0.35">
      <c r="AS1935" s="11" t="s">
        <v>76</v>
      </c>
      <c r="AT1935" s="11">
        <v>1926</v>
      </c>
      <c r="AU1935" s="11">
        <v>-5.4489390000000002</v>
      </c>
      <c r="AV1935" s="11">
        <v>-11.657826999999999</v>
      </c>
      <c r="AW1935" s="11">
        <v>6.208888</v>
      </c>
      <c r="AX1935" s="11" t="s">
        <v>77</v>
      </c>
    </row>
    <row r="1936" spans="45:50" x14ac:dyDescent="0.35">
      <c r="AS1936" s="11" t="s">
        <v>76</v>
      </c>
      <c r="AT1936" s="11">
        <v>1927</v>
      </c>
      <c r="AU1936" s="11">
        <v>41.262534000000002</v>
      </c>
      <c r="AV1936" s="11">
        <v>39.618960000000001</v>
      </c>
      <c r="AW1936" s="11">
        <v>1.6435740000000001</v>
      </c>
      <c r="AX1936" s="11">
        <v>3.983212</v>
      </c>
    </row>
    <row r="1937" spans="45:50" x14ac:dyDescent="0.35">
      <c r="AS1937" s="11" t="s">
        <v>76</v>
      </c>
      <c r="AT1937" s="11">
        <v>1928</v>
      </c>
      <c r="AU1937" s="11">
        <v>-22.621590999999999</v>
      </c>
      <c r="AV1937" s="11">
        <v>-20.992235000000001</v>
      </c>
      <c r="AW1937" s="11">
        <v>1.629356</v>
      </c>
      <c r="AX1937" s="11">
        <v>7.202661</v>
      </c>
    </row>
    <row r="1938" spans="45:50" x14ac:dyDescent="0.35">
      <c r="AS1938" s="11" t="s">
        <v>76</v>
      </c>
      <c r="AT1938" s="11">
        <v>1929</v>
      </c>
      <c r="AU1938" s="11">
        <v>-14.98338</v>
      </c>
      <c r="AV1938" s="11">
        <v>-12.537020999999999</v>
      </c>
      <c r="AW1938" s="11">
        <v>2.4463590000000002</v>
      </c>
      <c r="AX1938" s="11">
        <v>16.327148999999999</v>
      </c>
    </row>
    <row r="1939" spans="45:50" x14ac:dyDescent="0.35">
      <c r="AS1939" s="11" t="s">
        <v>83</v>
      </c>
      <c r="AT1939" s="11">
        <v>1930</v>
      </c>
      <c r="AU1939" s="11">
        <v>25.051257</v>
      </c>
      <c r="AV1939" s="11">
        <v>23.989913000000001</v>
      </c>
      <c r="AW1939" s="11">
        <v>1.0613440000000001</v>
      </c>
      <c r="AX1939" s="11">
        <v>4.2366910000000004</v>
      </c>
    </row>
    <row r="1940" spans="45:50" x14ac:dyDescent="0.35">
      <c r="AS1940" s="11" t="s">
        <v>76</v>
      </c>
      <c r="AT1940" s="11">
        <v>1931</v>
      </c>
      <c r="AU1940" s="11">
        <v>-17.142714000000002</v>
      </c>
      <c r="AV1940" s="11">
        <v>-15.399642999999999</v>
      </c>
      <c r="AW1940" s="11">
        <v>1.743071</v>
      </c>
      <c r="AX1940" s="11">
        <v>10.167996</v>
      </c>
    </row>
    <row r="1941" spans="45:50" x14ac:dyDescent="0.35">
      <c r="AS1941" s="11" t="s">
        <v>78</v>
      </c>
      <c r="AT1941" s="11">
        <v>1932</v>
      </c>
      <c r="AU1941" s="11">
        <v>-12.723029</v>
      </c>
      <c r="AV1941" s="11">
        <v>-13.567054000000001</v>
      </c>
      <c r="AW1941" s="11">
        <v>0.84402500000000003</v>
      </c>
      <c r="AX1941" s="11">
        <v>6.6338369999999998</v>
      </c>
    </row>
    <row r="1942" spans="45:50" x14ac:dyDescent="0.35">
      <c r="AS1942" s="11" t="s">
        <v>76</v>
      </c>
      <c r="AT1942" s="11">
        <v>1933</v>
      </c>
      <c r="AU1942" s="11">
        <v>40.645640999999998</v>
      </c>
      <c r="AV1942" s="11">
        <v>36.644871000000002</v>
      </c>
      <c r="AW1942" s="11">
        <v>4.0007700000000002</v>
      </c>
      <c r="AX1942" s="11">
        <v>9.8430490000000006</v>
      </c>
    </row>
    <row r="1943" spans="45:50" x14ac:dyDescent="0.35">
      <c r="AS1943" s="11" t="s">
        <v>76</v>
      </c>
      <c r="AT1943" s="11">
        <v>1934</v>
      </c>
      <c r="AU1943" s="11">
        <v>14.750671000000001</v>
      </c>
      <c r="AV1943" s="11">
        <v>8.1224539999999994</v>
      </c>
      <c r="AW1943" s="11">
        <v>6.6282170000000002</v>
      </c>
      <c r="AX1943" s="11">
        <v>44.935018999999997</v>
      </c>
    </row>
    <row r="1944" spans="45:50" x14ac:dyDescent="0.35">
      <c r="AS1944" s="11" t="s">
        <v>83</v>
      </c>
      <c r="AT1944" s="11">
        <v>1935</v>
      </c>
      <c r="AU1944" s="11">
        <v>1.5908370000000001</v>
      </c>
      <c r="AV1944" s="11">
        <v>-6.7935879999999997</v>
      </c>
      <c r="AW1944" s="11">
        <v>8.3844259999999995</v>
      </c>
      <c r="AX1944" s="11" t="s">
        <v>77</v>
      </c>
    </row>
    <row r="1945" spans="45:50" x14ac:dyDescent="0.35">
      <c r="AS1945" s="11" t="s">
        <v>76</v>
      </c>
      <c r="AT1945" s="11">
        <v>1936</v>
      </c>
      <c r="AU1945" s="11">
        <v>-18.346171999999999</v>
      </c>
      <c r="AV1945" s="11">
        <v>-17.180503000000002</v>
      </c>
      <c r="AW1945" s="11">
        <v>1.1656690000000001</v>
      </c>
      <c r="AX1945" s="11">
        <v>6.3537439999999998</v>
      </c>
    </row>
    <row r="1946" spans="45:50" x14ac:dyDescent="0.35">
      <c r="AS1946" s="11" t="s">
        <v>78</v>
      </c>
      <c r="AT1946" s="11">
        <v>1937</v>
      </c>
      <c r="AU1946" s="11">
        <v>-10.284014000000001</v>
      </c>
      <c r="AV1946" s="11">
        <v>-7.0212950000000003</v>
      </c>
      <c r="AW1946" s="11">
        <v>3.2627190000000001</v>
      </c>
      <c r="AX1946" s="11">
        <v>31.726127999999999</v>
      </c>
    </row>
    <row r="1947" spans="45:50" x14ac:dyDescent="0.35">
      <c r="AS1947" s="11" t="s">
        <v>76</v>
      </c>
      <c r="AT1947" s="11">
        <v>1938</v>
      </c>
      <c r="AU1947" s="11">
        <v>6.69665</v>
      </c>
      <c r="AV1947" s="11">
        <v>6.9769540000000001</v>
      </c>
      <c r="AW1947" s="11">
        <v>0.280304</v>
      </c>
      <c r="AX1947" s="11">
        <v>4.1857379999999997</v>
      </c>
    </row>
    <row r="1948" spans="45:50" x14ac:dyDescent="0.35">
      <c r="AS1948" s="11" t="s">
        <v>76</v>
      </c>
      <c r="AT1948" s="11">
        <v>1939</v>
      </c>
      <c r="AU1948" s="11">
        <v>-11.492127</v>
      </c>
      <c r="AV1948" s="11">
        <v>-7.7713929999999998</v>
      </c>
      <c r="AW1948" s="11">
        <v>3.7207340000000002</v>
      </c>
      <c r="AX1948" s="11">
        <v>32.376370999999999</v>
      </c>
    </row>
    <row r="1949" spans="45:50" x14ac:dyDescent="0.35">
      <c r="AS1949" s="11" t="s">
        <v>76</v>
      </c>
      <c r="AT1949" s="11">
        <v>1940</v>
      </c>
      <c r="AU1949" s="11">
        <v>1.6738</v>
      </c>
      <c r="AV1949" s="11">
        <v>2.0745420000000001</v>
      </c>
      <c r="AW1949" s="11">
        <v>0.40074100000000001</v>
      </c>
      <c r="AX1949" s="11">
        <v>23.942011000000001</v>
      </c>
    </row>
    <row r="1950" spans="45:50" x14ac:dyDescent="0.35">
      <c r="AS1950" s="11" t="s">
        <v>83</v>
      </c>
      <c r="AT1950" s="11">
        <v>1941</v>
      </c>
      <c r="AU1950" s="11">
        <v>-26.070277999999998</v>
      </c>
      <c r="AV1950" s="11">
        <v>-24.475611000000001</v>
      </c>
      <c r="AW1950" s="11">
        <v>1.5946670000000001</v>
      </c>
      <c r="AX1950" s="11">
        <v>6.1168009999999997</v>
      </c>
    </row>
    <row r="1951" spans="45:50" x14ac:dyDescent="0.35">
      <c r="AS1951" s="11" t="s">
        <v>76</v>
      </c>
      <c r="AT1951" s="11">
        <v>1942</v>
      </c>
      <c r="AU1951" s="11">
        <v>4.3818239999999999</v>
      </c>
      <c r="AV1951" s="11">
        <v>2.6489410000000002</v>
      </c>
      <c r="AW1951" s="11">
        <v>1.732883</v>
      </c>
      <c r="AX1951" s="11">
        <v>39.547069</v>
      </c>
    </row>
    <row r="1952" spans="45:50" x14ac:dyDescent="0.35">
      <c r="AS1952" s="11" t="s">
        <v>78</v>
      </c>
      <c r="AT1952" s="11">
        <v>1943</v>
      </c>
      <c r="AU1952" s="11">
        <v>-7.9914339999999999</v>
      </c>
      <c r="AV1952" s="11">
        <v>-10.187965</v>
      </c>
      <c r="AW1952" s="11">
        <v>2.1965319999999999</v>
      </c>
      <c r="AX1952" s="11">
        <v>27.486077000000002</v>
      </c>
    </row>
    <row r="1953" spans="45:50" x14ac:dyDescent="0.35">
      <c r="AS1953" s="11" t="s">
        <v>76</v>
      </c>
      <c r="AT1953" s="11">
        <v>1944</v>
      </c>
      <c r="AU1953" s="11">
        <v>8.7176799999999997</v>
      </c>
      <c r="AV1953" s="11">
        <v>8.3348490000000002</v>
      </c>
      <c r="AW1953" s="11">
        <v>0.38283099999999998</v>
      </c>
      <c r="AX1953" s="11">
        <v>4.3914270000000002</v>
      </c>
    </row>
    <row r="1954" spans="45:50" x14ac:dyDescent="0.35">
      <c r="AS1954" s="11" t="s">
        <v>76</v>
      </c>
      <c r="AT1954" s="11">
        <v>1945</v>
      </c>
      <c r="AU1954" s="11">
        <v>5.8811070000000001</v>
      </c>
      <c r="AV1954" s="11">
        <v>4.1820170000000001</v>
      </c>
      <c r="AW1954" s="11">
        <v>1.6990909999999999</v>
      </c>
      <c r="AX1954" s="11">
        <v>28.890657999999998</v>
      </c>
    </row>
    <row r="1955" spans="45:50" x14ac:dyDescent="0.35">
      <c r="AS1955" s="11" t="s">
        <v>76</v>
      </c>
      <c r="AT1955" s="11">
        <v>1946</v>
      </c>
      <c r="AU1955" s="11">
        <v>-9.0448409999999999</v>
      </c>
      <c r="AV1955" s="11">
        <v>-8.4166799999999995</v>
      </c>
      <c r="AW1955" s="11">
        <v>0.62816000000000005</v>
      </c>
      <c r="AX1955" s="11">
        <v>6.9449589999999999</v>
      </c>
    </row>
    <row r="1956" spans="45:50" x14ac:dyDescent="0.35">
      <c r="AS1956" s="11" t="s">
        <v>76</v>
      </c>
      <c r="AT1956" s="11">
        <v>1947</v>
      </c>
      <c r="AU1956" s="11">
        <v>-0.631104</v>
      </c>
      <c r="AV1956" s="11">
        <v>-1.879902</v>
      </c>
      <c r="AW1956" s="11">
        <v>1.2487980000000001</v>
      </c>
      <c r="AX1956" s="11" t="s">
        <v>77</v>
      </c>
    </row>
    <row r="1957" spans="45:50" x14ac:dyDescent="0.35">
      <c r="AS1957" s="11" t="s">
        <v>76</v>
      </c>
      <c r="AT1957" s="11">
        <v>1948</v>
      </c>
      <c r="AU1957" s="11">
        <v>-3.8710840000000002</v>
      </c>
      <c r="AV1957" s="11">
        <v>-7.0327630000000001</v>
      </c>
      <c r="AW1957" s="11">
        <v>3.1616789999999999</v>
      </c>
      <c r="AX1957" s="11">
        <v>81.674250999999998</v>
      </c>
    </row>
    <row r="1958" spans="45:50" x14ac:dyDescent="0.35">
      <c r="AS1958" s="11" t="s">
        <v>76</v>
      </c>
      <c r="AT1958" s="11">
        <v>1949</v>
      </c>
      <c r="AU1958" s="11">
        <v>-9.4442889999999995</v>
      </c>
      <c r="AV1958" s="11">
        <v>-8.7109620000000003</v>
      </c>
      <c r="AW1958" s="11">
        <v>0.73332699999999995</v>
      </c>
      <c r="AX1958" s="11">
        <v>7.7647680000000001</v>
      </c>
    </row>
    <row r="1959" spans="45:50" x14ac:dyDescent="0.35">
      <c r="AS1959" s="11" t="s">
        <v>78</v>
      </c>
      <c r="AT1959" s="11">
        <v>1950</v>
      </c>
      <c r="AU1959" s="11">
        <v>4.9655649999999998</v>
      </c>
      <c r="AV1959" s="11">
        <v>1.040897</v>
      </c>
      <c r="AW1959" s="11">
        <v>3.924668</v>
      </c>
      <c r="AX1959" s="11">
        <v>79.037699000000003</v>
      </c>
    </row>
    <row r="1960" spans="45:50" x14ac:dyDescent="0.35">
      <c r="AS1960" s="11" t="s">
        <v>83</v>
      </c>
      <c r="AT1960" s="11">
        <v>1951</v>
      </c>
      <c r="AU1960" s="11">
        <v>-12.903975000000001</v>
      </c>
      <c r="AV1960" s="11">
        <v>-15.123276000000001</v>
      </c>
      <c r="AW1960" s="11">
        <v>2.2193010000000002</v>
      </c>
      <c r="AX1960" s="11">
        <v>17.198581999999998</v>
      </c>
    </row>
    <row r="1961" spans="45:50" x14ac:dyDescent="0.35">
      <c r="AS1961" s="11" t="s">
        <v>76</v>
      </c>
      <c r="AT1961" s="11">
        <v>1952</v>
      </c>
      <c r="AU1961" s="11">
        <v>7.997649</v>
      </c>
      <c r="AV1961" s="11">
        <v>2.6929880000000002</v>
      </c>
      <c r="AW1961" s="11">
        <v>5.3046610000000003</v>
      </c>
      <c r="AX1961" s="11">
        <v>66.327759</v>
      </c>
    </row>
    <row r="1962" spans="45:50" x14ac:dyDescent="0.35">
      <c r="AS1962" s="11" t="s">
        <v>78</v>
      </c>
      <c r="AT1962" s="11">
        <v>1953</v>
      </c>
      <c r="AU1962" s="11">
        <v>47.633803</v>
      </c>
      <c r="AV1962" s="11">
        <v>40.798200000000001</v>
      </c>
      <c r="AW1962" s="11">
        <v>6.8356029999999999</v>
      </c>
      <c r="AX1962" s="11">
        <v>14.350319000000001</v>
      </c>
    </row>
    <row r="1963" spans="45:50" x14ac:dyDescent="0.35">
      <c r="AS1963" s="11" t="s">
        <v>76</v>
      </c>
      <c r="AT1963" s="11">
        <v>1954</v>
      </c>
      <c r="AU1963" s="11">
        <v>-4.1368299999999998</v>
      </c>
      <c r="AV1963" s="11">
        <v>-5.7728950000000001</v>
      </c>
      <c r="AW1963" s="11">
        <v>1.6360650000000001</v>
      </c>
      <c r="AX1963" s="11">
        <v>39.548768000000003</v>
      </c>
    </row>
    <row r="1964" spans="45:50" x14ac:dyDescent="0.35">
      <c r="AS1964" s="11" t="s">
        <v>76</v>
      </c>
      <c r="AT1964" s="11">
        <v>1955</v>
      </c>
      <c r="AU1964" s="11">
        <v>1.7783800000000001</v>
      </c>
      <c r="AV1964" s="11">
        <v>-4.1728149999999999</v>
      </c>
      <c r="AW1964" s="11">
        <v>5.9511950000000002</v>
      </c>
      <c r="AX1964" s="11" t="s">
        <v>77</v>
      </c>
    </row>
    <row r="1965" spans="45:50" x14ac:dyDescent="0.35">
      <c r="AS1965" s="11" t="s">
        <v>76</v>
      </c>
      <c r="AT1965" s="11">
        <v>1956</v>
      </c>
      <c r="AU1965" s="11">
        <v>10.378347</v>
      </c>
      <c r="AV1965" s="11">
        <v>14.869863</v>
      </c>
      <c r="AW1965" s="11">
        <v>4.4915159999999998</v>
      </c>
      <c r="AX1965" s="11">
        <v>43.277757999999999</v>
      </c>
    </row>
    <row r="1966" spans="45:50" x14ac:dyDescent="0.35">
      <c r="AS1966" s="11" t="s">
        <v>83</v>
      </c>
      <c r="AT1966" s="11">
        <v>1957</v>
      </c>
      <c r="AU1966" s="11">
        <v>-3.4879920000000002</v>
      </c>
      <c r="AV1966" s="11">
        <v>3.7089089999999998</v>
      </c>
      <c r="AW1966" s="11">
        <v>7.1969019999999997</v>
      </c>
      <c r="AX1966" s="11" t="s">
        <v>77</v>
      </c>
    </row>
    <row r="1967" spans="45:50" x14ac:dyDescent="0.35">
      <c r="AS1967" s="11" t="s">
        <v>83</v>
      </c>
      <c r="AT1967" s="11">
        <v>1958</v>
      </c>
      <c r="AU1967" s="11">
        <v>-5.268688</v>
      </c>
      <c r="AV1967" s="11">
        <v>-10.248006999999999</v>
      </c>
      <c r="AW1967" s="11">
        <v>4.9793180000000001</v>
      </c>
      <c r="AX1967" s="11">
        <v>94.507737000000006</v>
      </c>
    </row>
    <row r="1968" spans="45:50" x14ac:dyDescent="0.35">
      <c r="AS1968" s="11" t="s">
        <v>78</v>
      </c>
      <c r="AT1968" s="11">
        <v>1959</v>
      </c>
      <c r="AU1968" s="11">
        <v>11.629092</v>
      </c>
      <c r="AV1968" s="11">
        <v>13.392849999999999</v>
      </c>
      <c r="AW1968" s="11">
        <v>1.7637579999999999</v>
      </c>
      <c r="AX1968" s="11">
        <v>15.166772</v>
      </c>
    </row>
    <row r="1969" spans="45:50" x14ac:dyDescent="0.35">
      <c r="AS1969" s="11" t="s">
        <v>76</v>
      </c>
      <c r="AT1969" s="11">
        <v>1960</v>
      </c>
      <c r="AU1969" s="11">
        <v>-0.40360000000000001</v>
      </c>
      <c r="AV1969" s="11">
        <v>-3.3103959999999999</v>
      </c>
      <c r="AW1969" s="11">
        <v>2.9067959999999999</v>
      </c>
      <c r="AX1969" s="11" t="s">
        <v>77</v>
      </c>
    </row>
    <row r="1970" spans="45:50" x14ac:dyDescent="0.35">
      <c r="AS1970" s="11" t="s">
        <v>76</v>
      </c>
      <c r="AT1970" s="11">
        <v>1961</v>
      </c>
      <c r="AU1970" s="11">
        <v>7.5394420000000002</v>
      </c>
      <c r="AV1970" s="11">
        <v>8.5982219999999998</v>
      </c>
      <c r="AW1970" s="11">
        <v>1.0587789999999999</v>
      </c>
      <c r="AX1970" s="11">
        <v>14.043206</v>
      </c>
    </row>
    <row r="1971" spans="45:50" x14ac:dyDescent="0.35">
      <c r="AS1971" s="11" t="s">
        <v>76</v>
      </c>
      <c r="AT1971" s="11">
        <v>1962</v>
      </c>
      <c r="AU1971" s="11">
        <v>-12.838825999999999</v>
      </c>
      <c r="AV1971" s="11">
        <v>-14.787103</v>
      </c>
      <c r="AW1971" s="11">
        <v>1.948277</v>
      </c>
      <c r="AX1971" s="11">
        <v>15.174882999999999</v>
      </c>
    </row>
    <row r="1972" spans="45:50" x14ac:dyDescent="0.35">
      <c r="AS1972" s="11" t="s">
        <v>76</v>
      </c>
      <c r="AT1972" s="11">
        <v>1963</v>
      </c>
      <c r="AU1972" s="11">
        <v>3.1214140000000001</v>
      </c>
      <c r="AV1972" s="11">
        <v>0.95996000000000004</v>
      </c>
      <c r="AW1972" s="11">
        <v>2.161454</v>
      </c>
      <c r="AX1972" s="11">
        <v>69.245982999999995</v>
      </c>
    </row>
    <row r="1973" spans="45:50" x14ac:dyDescent="0.35">
      <c r="AS1973" s="11" t="s">
        <v>76</v>
      </c>
      <c r="AT1973" s="11">
        <v>1964</v>
      </c>
      <c r="AU1973" s="11">
        <v>-19.679680999999999</v>
      </c>
      <c r="AV1973" s="11">
        <v>-20.468440999999999</v>
      </c>
      <c r="AW1973" s="11">
        <v>0.78876000000000002</v>
      </c>
      <c r="AX1973" s="11">
        <v>4.0079909999999996</v>
      </c>
    </row>
    <row r="1974" spans="45:50" x14ac:dyDescent="0.35">
      <c r="AS1974" s="11" t="s">
        <v>76</v>
      </c>
      <c r="AT1974" s="11">
        <v>1965</v>
      </c>
      <c r="AU1974" s="11">
        <v>-24.417867999999999</v>
      </c>
      <c r="AV1974" s="11">
        <v>-23.625786000000002</v>
      </c>
      <c r="AW1974" s="11">
        <v>0.79208199999999995</v>
      </c>
      <c r="AX1974" s="11">
        <v>3.2438600000000002</v>
      </c>
    </row>
    <row r="1975" spans="45:50" x14ac:dyDescent="0.35">
      <c r="AS1975" s="11" t="s">
        <v>78</v>
      </c>
      <c r="AT1975" s="11">
        <v>1966</v>
      </c>
      <c r="AU1975" s="11">
        <v>-11.602525999999999</v>
      </c>
      <c r="AV1975" s="11">
        <v>-8.6283239999999992</v>
      </c>
      <c r="AW1975" s="11">
        <v>2.974202</v>
      </c>
      <c r="AX1975" s="11">
        <v>25.634088999999999</v>
      </c>
    </row>
    <row r="1976" spans="45:50" x14ac:dyDescent="0.35">
      <c r="AS1976" s="11" t="s">
        <v>76</v>
      </c>
      <c r="AT1976" s="11">
        <v>1967</v>
      </c>
      <c r="AU1976" s="11">
        <v>-13.137775</v>
      </c>
      <c r="AV1976" s="11">
        <v>-15.796500999999999</v>
      </c>
      <c r="AW1976" s="11">
        <v>2.6587260000000001</v>
      </c>
      <c r="AX1976" s="11">
        <v>20.237262999999999</v>
      </c>
    </row>
    <row r="1977" spans="45:50" x14ac:dyDescent="0.35">
      <c r="AS1977" s="11" t="s">
        <v>76</v>
      </c>
      <c r="AT1977" s="11">
        <v>1968</v>
      </c>
      <c r="AU1977" s="11">
        <v>-5.8723619999999999</v>
      </c>
      <c r="AV1977" s="11">
        <v>-7.7578009999999997</v>
      </c>
      <c r="AW1977" s="11">
        <v>1.88544</v>
      </c>
      <c r="AX1977" s="11">
        <v>32.107005000000001</v>
      </c>
    </row>
    <row r="1978" spans="45:50" x14ac:dyDescent="0.35">
      <c r="AS1978" s="11" t="s">
        <v>83</v>
      </c>
      <c r="AT1978" s="11">
        <v>1969</v>
      </c>
      <c r="AU1978" s="11">
        <v>-22.787990000000001</v>
      </c>
      <c r="AV1978" s="11">
        <v>-21.026145</v>
      </c>
      <c r="AW1978" s="11">
        <v>1.7618450000000001</v>
      </c>
      <c r="AX1978" s="11">
        <v>7.7314610000000004</v>
      </c>
    </row>
    <row r="1979" spans="45:50" x14ac:dyDescent="0.35">
      <c r="AS1979" s="11" t="s">
        <v>83</v>
      </c>
      <c r="AT1979" s="11">
        <v>1970</v>
      </c>
      <c r="AU1979" s="11">
        <v>-17.653438999999999</v>
      </c>
      <c r="AV1979" s="11">
        <v>-11.301425999999999</v>
      </c>
      <c r="AW1979" s="11">
        <v>6.3520130000000004</v>
      </c>
      <c r="AX1979" s="11">
        <v>35.981734000000003</v>
      </c>
    </row>
    <row r="1980" spans="45:50" x14ac:dyDescent="0.35">
      <c r="AS1980" s="11" t="s">
        <v>76</v>
      </c>
      <c r="AT1980" s="11">
        <v>1971</v>
      </c>
      <c r="AU1980" s="11">
        <v>7.6998680000000004</v>
      </c>
      <c r="AV1980" s="11">
        <v>4.8663429999999996</v>
      </c>
      <c r="AW1980" s="11">
        <v>2.833526</v>
      </c>
      <c r="AX1980" s="11">
        <v>36.799666999999999</v>
      </c>
    </row>
    <row r="1981" spans="45:50" x14ac:dyDescent="0.35">
      <c r="AS1981" s="11" t="s">
        <v>76</v>
      </c>
      <c r="AT1981" s="11">
        <v>1972</v>
      </c>
      <c r="AU1981" s="11">
        <v>22.024466</v>
      </c>
      <c r="AV1981" s="11">
        <v>21.933012999999999</v>
      </c>
      <c r="AW1981" s="11">
        <v>9.1453000000000007E-2</v>
      </c>
      <c r="AX1981" s="11">
        <v>0.41523399999999999</v>
      </c>
    </row>
    <row r="1982" spans="45:50" x14ac:dyDescent="0.35">
      <c r="AS1982" s="11" t="s">
        <v>76</v>
      </c>
      <c r="AT1982" s="11">
        <v>1973</v>
      </c>
      <c r="AU1982" s="11">
        <v>-5.8232549999999996</v>
      </c>
      <c r="AV1982" s="11">
        <v>-5.7884039999999999</v>
      </c>
      <c r="AW1982" s="11">
        <v>3.4851E-2</v>
      </c>
      <c r="AX1982" s="11">
        <v>0.59848500000000004</v>
      </c>
    </row>
    <row r="1983" spans="45:50" x14ac:dyDescent="0.35">
      <c r="AS1983" s="11" t="s">
        <v>76</v>
      </c>
      <c r="AT1983" s="11">
        <v>1974</v>
      </c>
      <c r="AU1983" s="11">
        <v>8.8369239999999998</v>
      </c>
      <c r="AV1983" s="11">
        <v>9.3950750000000003</v>
      </c>
      <c r="AW1983" s="11">
        <v>0.55815000000000003</v>
      </c>
      <c r="AX1983" s="11">
        <v>6.3161160000000001</v>
      </c>
    </row>
    <row r="1984" spans="45:50" x14ac:dyDescent="0.35">
      <c r="AS1984" s="11" t="s">
        <v>78</v>
      </c>
      <c r="AT1984" s="11">
        <v>1975</v>
      </c>
      <c r="AU1984" s="11">
        <v>-12.124336</v>
      </c>
      <c r="AV1984" s="11">
        <v>-12.058659</v>
      </c>
      <c r="AW1984" s="11">
        <v>6.5676999999999999E-2</v>
      </c>
      <c r="AX1984" s="11">
        <v>0.54169400000000001</v>
      </c>
    </row>
    <row r="1985" spans="45:50" x14ac:dyDescent="0.35">
      <c r="AS1985" s="11" t="s">
        <v>76</v>
      </c>
      <c r="AT1985" s="11">
        <v>1976</v>
      </c>
      <c r="AU1985" s="11">
        <v>1.1207290000000001</v>
      </c>
      <c r="AV1985" s="11">
        <v>1.524241</v>
      </c>
      <c r="AW1985" s="11">
        <v>0.40351100000000001</v>
      </c>
      <c r="AX1985" s="11">
        <v>36.004348999999998</v>
      </c>
    </row>
    <row r="1986" spans="45:50" x14ac:dyDescent="0.35">
      <c r="AS1986" s="11" t="s">
        <v>78</v>
      </c>
      <c r="AT1986" s="11">
        <v>1977</v>
      </c>
      <c r="AU1986" s="11">
        <v>-12.011922999999999</v>
      </c>
      <c r="AV1986" s="11">
        <v>-10.575479</v>
      </c>
      <c r="AW1986" s="11">
        <v>1.4364440000000001</v>
      </c>
      <c r="AX1986" s="11">
        <v>11.958489</v>
      </c>
    </row>
    <row r="1987" spans="45:50" x14ac:dyDescent="0.35">
      <c r="AS1987" s="11" t="s">
        <v>76</v>
      </c>
      <c r="AT1987" s="11">
        <v>1978</v>
      </c>
      <c r="AU1987" s="11">
        <v>24.601794999999999</v>
      </c>
      <c r="AV1987" s="11">
        <v>26.741437999999999</v>
      </c>
      <c r="AW1987" s="11">
        <v>2.139643</v>
      </c>
      <c r="AX1987" s="11">
        <v>8.697101</v>
      </c>
    </row>
    <row r="1988" spans="45:50" x14ac:dyDescent="0.35">
      <c r="AS1988" s="11" t="s">
        <v>76</v>
      </c>
      <c r="AT1988" s="11">
        <v>1979</v>
      </c>
      <c r="AU1988" s="11">
        <v>-7.475733</v>
      </c>
      <c r="AV1988" s="11">
        <v>-6.7156539999999998</v>
      </c>
      <c r="AW1988" s="11">
        <v>0.76007899999999995</v>
      </c>
      <c r="AX1988" s="11">
        <v>10.167286000000001</v>
      </c>
    </row>
    <row r="1989" spans="45:50" x14ac:dyDescent="0.35">
      <c r="AS1989" s="11" t="s">
        <v>76</v>
      </c>
      <c r="AT1989" s="11">
        <v>1980</v>
      </c>
      <c r="AU1989" s="11">
        <v>33.124006000000001</v>
      </c>
      <c r="AV1989" s="11">
        <v>31.869655999999999</v>
      </c>
      <c r="AW1989" s="11">
        <v>1.2543500000000001</v>
      </c>
      <c r="AX1989" s="11">
        <v>3.7868309999999998</v>
      </c>
    </row>
    <row r="1990" spans="45:50" x14ac:dyDescent="0.35">
      <c r="AS1990" s="11" t="s">
        <v>83</v>
      </c>
      <c r="AT1990" s="11">
        <v>1981</v>
      </c>
      <c r="AU1990" s="11">
        <v>0.71276099999999998</v>
      </c>
      <c r="AV1990" s="11">
        <v>2.7735370000000001</v>
      </c>
      <c r="AW1990" s="11">
        <v>2.0607760000000002</v>
      </c>
      <c r="AX1990" s="11" t="s">
        <v>77</v>
      </c>
    </row>
    <row r="1991" spans="45:50" x14ac:dyDescent="0.35">
      <c r="AS1991" s="11" t="s">
        <v>83</v>
      </c>
      <c r="AT1991" s="11">
        <v>1982</v>
      </c>
      <c r="AU1991" s="11">
        <v>-9.9037070000000007</v>
      </c>
      <c r="AV1991" s="11">
        <v>-10.449275999999999</v>
      </c>
      <c r="AW1991" s="11">
        <v>0.54556899999999997</v>
      </c>
      <c r="AX1991" s="11">
        <v>5.5087339999999996</v>
      </c>
    </row>
    <row r="1992" spans="45:50" x14ac:dyDescent="0.35">
      <c r="AS1992" s="11" t="s">
        <v>76</v>
      </c>
      <c r="AT1992" s="11">
        <v>1983</v>
      </c>
      <c r="AU1992" s="11">
        <v>-9.2337369999999996</v>
      </c>
      <c r="AV1992" s="11">
        <v>-6.9564389999999996</v>
      </c>
      <c r="AW1992" s="11">
        <v>2.277298</v>
      </c>
      <c r="AX1992" s="11">
        <v>24.662796</v>
      </c>
    </row>
    <row r="1993" spans="45:50" x14ac:dyDescent="0.35">
      <c r="AS1993" s="11" t="s">
        <v>76</v>
      </c>
      <c r="AT1993" s="11">
        <v>1984</v>
      </c>
      <c r="AU1993" s="11">
        <v>1.5523370000000001</v>
      </c>
      <c r="AV1993" s="11">
        <v>-1.1966270000000001</v>
      </c>
      <c r="AW1993" s="11">
        <v>2.748964</v>
      </c>
      <c r="AX1993" s="11" t="s">
        <v>77</v>
      </c>
    </row>
    <row r="1994" spans="45:50" x14ac:dyDescent="0.35">
      <c r="AS1994" s="11" t="s">
        <v>76</v>
      </c>
      <c r="AT1994" s="11">
        <v>1985</v>
      </c>
      <c r="AU1994" s="11">
        <v>-0.57325700000000002</v>
      </c>
      <c r="AV1994" s="11">
        <v>-0.59986399999999995</v>
      </c>
      <c r="AW1994" s="11">
        <v>2.6606999999999999E-2</v>
      </c>
      <c r="AX1994" s="11">
        <v>4.6413549999999999</v>
      </c>
    </row>
    <row r="1995" spans="45:50" x14ac:dyDescent="0.35">
      <c r="AS1995" s="11" t="s">
        <v>76</v>
      </c>
      <c r="AT1995" s="11">
        <v>1986</v>
      </c>
      <c r="AU1995" s="11">
        <v>-7.7216389999999997</v>
      </c>
      <c r="AV1995" s="11">
        <v>-7.1009060000000002</v>
      </c>
      <c r="AW1995" s="11">
        <v>0.62073299999999998</v>
      </c>
      <c r="AX1995" s="11">
        <v>8.0388769999999994</v>
      </c>
    </row>
    <row r="1996" spans="45:50" x14ac:dyDescent="0.35">
      <c r="AS1996" s="11" t="s">
        <v>78</v>
      </c>
      <c r="AT1996" s="11">
        <v>1987</v>
      </c>
      <c r="AU1996" s="11">
        <v>-9.0869689999999999</v>
      </c>
      <c r="AV1996" s="11">
        <v>1.2633989999999999</v>
      </c>
      <c r="AW1996" s="11">
        <v>10.350368</v>
      </c>
      <c r="AX1996" s="11" t="s">
        <v>77</v>
      </c>
    </row>
    <row r="1997" spans="45:50" x14ac:dyDescent="0.35">
      <c r="AS1997" s="11" t="s">
        <v>76</v>
      </c>
      <c r="AT1997" s="11">
        <v>1988</v>
      </c>
      <c r="AU1997" s="11">
        <v>-4.3057220000000003</v>
      </c>
      <c r="AV1997" s="11">
        <v>-3.189136</v>
      </c>
      <c r="AW1997" s="11">
        <v>1.1165849999999999</v>
      </c>
      <c r="AX1997" s="11">
        <v>25.932593000000001</v>
      </c>
    </row>
    <row r="1998" spans="45:50" x14ac:dyDescent="0.35">
      <c r="AS1998" s="11" t="s">
        <v>76</v>
      </c>
      <c r="AT1998" s="11">
        <v>1989</v>
      </c>
      <c r="AU1998" s="11">
        <v>-12.513852</v>
      </c>
      <c r="AV1998" s="11">
        <v>-10.023339</v>
      </c>
      <c r="AW1998" s="11">
        <v>2.490513</v>
      </c>
      <c r="AX1998" s="11">
        <v>19.902045999999999</v>
      </c>
    </row>
    <row r="1999" spans="45:50" x14ac:dyDescent="0.35">
      <c r="AS1999" s="11" t="s">
        <v>76</v>
      </c>
      <c r="AT1999" s="11">
        <v>1990</v>
      </c>
      <c r="AU1999" s="11">
        <v>-10.070976</v>
      </c>
      <c r="AV1999" s="11">
        <v>-9.1464359999999996</v>
      </c>
      <c r="AW1999" s="11">
        <v>0.92454000000000003</v>
      </c>
      <c r="AX1999" s="11">
        <v>9.1802419999999998</v>
      </c>
    </row>
    <row r="2000" spans="45:50" x14ac:dyDescent="0.35">
      <c r="AS2000" s="11" t="s">
        <v>83</v>
      </c>
      <c r="AT2000" s="11">
        <v>1991</v>
      </c>
      <c r="AU2000" s="11">
        <v>-1.182609</v>
      </c>
      <c r="AV2000" s="11">
        <v>-1.4624550000000001</v>
      </c>
      <c r="AW2000" s="11">
        <v>0.27984599999999998</v>
      </c>
      <c r="AX2000" s="11">
        <v>23.663425</v>
      </c>
    </row>
    <row r="2001" spans="45:50" x14ac:dyDescent="0.35">
      <c r="AS2001" s="11" t="s">
        <v>78</v>
      </c>
      <c r="AT2001" s="11">
        <v>1992</v>
      </c>
      <c r="AU2001" s="11">
        <v>-3.9372370000000001</v>
      </c>
      <c r="AV2001" s="11">
        <v>-7.6918470000000001</v>
      </c>
      <c r="AW2001" s="11">
        <v>3.75461</v>
      </c>
      <c r="AX2001" s="11">
        <v>95.361545000000007</v>
      </c>
    </row>
    <row r="2002" spans="45:50" x14ac:dyDescent="0.35">
      <c r="AS2002" s="11" t="s">
        <v>76</v>
      </c>
      <c r="AT2002" s="11">
        <v>1993</v>
      </c>
      <c r="AU2002" s="11">
        <v>7.6300999999999997</v>
      </c>
      <c r="AV2002" s="11">
        <v>7.7598029999999998</v>
      </c>
      <c r="AW2002" s="11">
        <v>0.12970300000000001</v>
      </c>
      <c r="AX2002" s="11">
        <v>1.699883</v>
      </c>
    </row>
    <row r="2003" spans="45:50" x14ac:dyDescent="0.35">
      <c r="AS2003" s="11" t="s">
        <v>78</v>
      </c>
      <c r="AT2003" s="11">
        <v>1994</v>
      </c>
      <c r="AU2003" s="11">
        <v>-15.926189000000001</v>
      </c>
      <c r="AV2003" s="11">
        <v>-16.859708000000001</v>
      </c>
      <c r="AW2003" s="11">
        <v>0.93351899999999999</v>
      </c>
      <c r="AX2003" s="11">
        <v>5.8615339999999998</v>
      </c>
    </row>
    <row r="2004" spans="45:50" x14ac:dyDescent="0.35">
      <c r="AS2004" s="11" t="s">
        <v>83</v>
      </c>
      <c r="AT2004" s="11">
        <v>1995</v>
      </c>
      <c r="AU2004" s="11">
        <v>8.9524059999999999</v>
      </c>
      <c r="AV2004" s="11">
        <v>8.2290100000000006</v>
      </c>
      <c r="AW2004" s="11">
        <v>0.72339699999999996</v>
      </c>
      <c r="AX2004" s="11">
        <v>8.0804709999999993</v>
      </c>
    </row>
    <row r="2005" spans="45:50" x14ac:dyDescent="0.35">
      <c r="AS2005" s="11" t="s">
        <v>76</v>
      </c>
      <c r="AT2005" s="11">
        <v>1996</v>
      </c>
      <c r="AU2005" s="11">
        <v>2.0596510000000001</v>
      </c>
      <c r="AV2005" s="11">
        <v>2.2502399999999998</v>
      </c>
      <c r="AW2005" s="11">
        <v>0.19058900000000001</v>
      </c>
      <c r="AX2005" s="11">
        <v>9.2534740000000006</v>
      </c>
    </row>
    <row r="2006" spans="45:50" x14ac:dyDescent="0.35">
      <c r="AS2006" s="11" t="s">
        <v>76</v>
      </c>
      <c r="AT2006" s="11">
        <v>1997</v>
      </c>
      <c r="AU2006" s="11">
        <v>-3.4201779999999999</v>
      </c>
      <c r="AV2006" s="11">
        <v>-4.0835619999999997</v>
      </c>
      <c r="AW2006" s="11">
        <v>0.66338399999999997</v>
      </c>
      <c r="AX2006" s="11">
        <v>19.396180000000001</v>
      </c>
    </row>
    <row r="2007" spans="45:50" x14ac:dyDescent="0.35">
      <c r="AS2007" s="11" t="s">
        <v>76</v>
      </c>
      <c r="AT2007" s="11">
        <v>1998</v>
      </c>
      <c r="AU2007" s="11">
        <v>-13.441962</v>
      </c>
      <c r="AV2007" s="11">
        <v>-13.166430999999999</v>
      </c>
      <c r="AW2007" s="11">
        <v>0.27553100000000003</v>
      </c>
      <c r="AX2007" s="11">
        <v>2.0497809999999999</v>
      </c>
    </row>
    <row r="2008" spans="45:50" x14ac:dyDescent="0.35">
      <c r="AS2008" s="11" t="s">
        <v>76</v>
      </c>
      <c r="AT2008" s="11">
        <v>1999</v>
      </c>
      <c r="AU2008" s="11">
        <v>-12.394021</v>
      </c>
      <c r="AV2008" s="11">
        <v>-12.780390000000001</v>
      </c>
      <c r="AW2008" s="11">
        <v>0.38636900000000002</v>
      </c>
      <c r="AX2008" s="11">
        <v>3.1173839999999999</v>
      </c>
    </row>
  </sheetData>
  <autoFilter ref="U8:AA1370" xr:uid="{10C1FFB5-B1F9-412B-8EA3-655838390C3A}">
    <sortState xmlns:xlrd2="http://schemas.microsoft.com/office/spreadsheetml/2017/richdata2" ref="U9:AA1370">
      <sortCondition descending="1" ref="Z8:Z1370"/>
    </sortState>
  </autoFilter>
  <mergeCells count="4">
    <mergeCell ref="BB39:BB40"/>
    <mergeCell ref="BC39:BN39"/>
    <mergeCell ref="BB64:BB65"/>
    <mergeCell ref="BC64:BI6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03276-7E9A-4724-B254-4BE93A5B5DA3}">
  <dimension ref="B4:AD2669"/>
  <sheetViews>
    <sheetView topLeftCell="Q22" zoomScaleNormal="100" workbookViewId="0">
      <selection activeCell="W46" sqref="W46"/>
    </sheetView>
  </sheetViews>
  <sheetFormatPr defaultRowHeight="14.5" x14ac:dyDescent="0.35"/>
  <cols>
    <col min="2" max="2" width="15.54296875" customWidth="1"/>
    <col min="3" max="3" width="11.90625" bestFit="1" customWidth="1"/>
    <col min="4" max="5" width="10.90625" bestFit="1" customWidth="1"/>
    <col min="6" max="6" width="11.36328125" bestFit="1" customWidth="1"/>
    <col min="7" max="7" width="12" bestFit="1" customWidth="1"/>
    <col min="8" max="8" width="8.54296875" customWidth="1"/>
  </cols>
  <sheetData>
    <row r="4" spans="2:30" x14ac:dyDescent="0.35">
      <c r="J4">
        <v>1362</v>
      </c>
      <c r="K4">
        <v>2663</v>
      </c>
      <c r="L4">
        <f>COUNT(L7:L2669)</f>
        <v>2663</v>
      </c>
      <c r="M4">
        <f t="shared" ref="M4:O4" si="0">COUNT(M7:M2669)</f>
        <v>2663</v>
      </c>
      <c r="N4">
        <f t="shared" si="0"/>
        <v>2490</v>
      </c>
      <c r="O4">
        <f t="shared" si="0"/>
        <v>2490</v>
      </c>
    </row>
    <row r="5" spans="2:30" x14ac:dyDescent="0.35">
      <c r="B5" t="s">
        <v>119</v>
      </c>
      <c r="Y5" t="s">
        <v>111</v>
      </c>
    </row>
    <row r="6" spans="2:30" x14ac:dyDescent="0.35">
      <c r="B6" s="11" t="s">
        <v>120</v>
      </c>
      <c r="C6" s="11" t="s">
        <v>121</v>
      </c>
      <c r="D6" s="11" t="s">
        <v>122</v>
      </c>
      <c r="E6" s="11" t="s">
        <v>123</v>
      </c>
      <c r="F6" s="11" t="s">
        <v>124</v>
      </c>
      <c r="G6" s="11" t="s">
        <v>125</v>
      </c>
      <c r="H6" s="13" t="s">
        <v>126</v>
      </c>
      <c r="J6" t="s">
        <v>137</v>
      </c>
      <c r="K6" t="s">
        <v>134</v>
      </c>
      <c r="L6" t="s">
        <v>135</v>
      </c>
      <c r="M6" t="s">
        <v>136</v>
      </c>
      <c r="N6" t="s">
        <v>141</v>
      </c>
      <c r="O6" t="s">
        <v>142</v>
      </c>
      <c r="Q6" s="11"/>
      <c r="R6" s="11" t="s">
        <v>182</v>
      </c>
      <c r="S6" s="11" t="s">
        <v>149</v>
      </c>
      <c r="T6" s="11" t="s">
        <v>150</v>
      </c>
      <c r="U6" s="11" t="s">
        <v>151</v>
      </c>
      <c r="V6" s="11" t="s">
        <v>152</v>
      </c>
      <c r="W6" s="11" t="s">
        <v>143</v>
      </c>
      <c r="Y6" t="s">
        <v>144</v>
      </c>
      <c r="Z6" t="s">
        <v>145</v>
      </c>
      <c r="AA6" t="s">
        <v>140</v>
      </c>
      <c r="AB6" t="s">
        <v>139</v>
      </c>
      <c r="AC6" t="s">
        <v>138</v>
      </c>
      <c r="AD6" t="s">
        <v>126</v>
      </c>
    </row>
    <row r="7" spans="2:30" x14ac:dyDescent="0.35">
      <c r="B7" s="10" t="s">
        <v>127</v>
      </c>
      <c r="C7" s="22">
        <v>0.51142705675776834</v>
      </c>
      <c r="D7" s="22">
        <v>0.6303473402346782</v>
      </c>
      <c r="E7" s="22">
        <v>0.68008054284729869</v>
      </c>
      <c r="F7" s="22">
        <v>0.81971099999999997</v>
      </c>
      <c r="G7" s="22">
        <v>0.99990000000000001</v>
      </c>
      <c r="H7" s="22">
        <v>0.97670000000000001</v>
      </c>
      <c r="J7">
        <v>3.1603349222705635E-2</v>
      </c>
      <c r="K7">
        <v>0.33884759258869851</v>
      </c>
      <c r="L7">
        <v>6.9948866324585537E-2</v>
      </c>
      <c r="M7">
        <v>0.14571672168911265</v>
      </c>
      <c r="N7">
        <v>0.75505994761304507</v>
      </c>
      <c r="O7">
        <v>0</v>
      </c>
      <c r="Q7" s="11">
        <v>0</v>
      </c>
      <c r="R7" s="11">
        <f>ROUNDUP(COUNTIF(J$7:J$1368,"&lt;0.05")/$J$4*$K$4,0)</f>
        <v>663</v>
      </c>
      <c r="S7" s="11">
        <f>ROUNDUP(COUNTIF(K$7:K$2669,"&lt;0.05"),0)</f>
        <v>87</v>
      </c>
      <c r="T7" s="11">
        <f t="shared" ref="T7:U7" si="1">ROUNDUP(COUNTIF(L$7:L$2669,"&lt;0.05"),0)</f>
        <v>149</v>
      </c>
      <c r="U7" s="11">
        <f t="shared" si="1"/>
        <v>181</v>
      </c>
      <c r="V7" s="11">
        <f>ROUNDUP(COUNTIF(N$7:N$2669,"&lt;0.05")*2663/2490,0)</f>
        <v>189</v>
      </c>
      <c r="W7" s="11">
        <f>ROUNDUP(COUNTIF(O$7:O$2669,"&lt;0.05")*2663/2490,0)</f>
        <v>2663</v>
      </c>
      <c r="Y7">
        <v>72.721665215955596</v>
      </c>
      <c r="Z7">
        <v>107.77579138642901</v>
      </c>
      <c r="AA7">
        <v>0.12745789438184765</v>
      </c>
      <c r="AB7">
        <v>4.9019330913683795E-2</v>
      </c>
      <c r="AC7">
        <v>0.35248534077064181</v>
      </c>
      <c r="AD7">
        <v>0.12183566656868976</v>
      </c>
    </row>
    <row r="8" spans="2:30" x14ac:dyDescent="0.35">
      <c r="B8" s="10" t="s">
        <v>147</v>
      </c>
      <c r="C8" s="47">
        <v>56.692463387532619</v>
      </c>
      <c r="D8" s="47">
        <v>62.256501878854465</v>
      </c>
      <c r="E8" s="47">
        <v>70.073628210514897</v>
      </c>
      <c r="F8" s="47">
        <v>36.765707074385396</v>
      </c>
      <c r="G8" s="49">
        <v>1.2032687664031999E-11</v>
      </c>
      <c r="H8" s="44">
        <v>10.890599999999999</v>
      </c>
      <c r="J8">
        <v>6.9117989078704214E-2</v>
      </c>
      <c r="K8">
        <v>0.56906366370069339</v>
      </c>
      <c r="L8">
        <v>0.33117816068447115</v>
      </c>
      <c r="M8">
        <v>0.25332947607048578</v>
      </c>
      <c r="N8">
        <v>0.54437771494624099</v>
      </c>
      <c r="O8">
        <v>0</v>
      </c>
      <c r="Q8" s="11">
        <v>0.1</v>
      </c>
      <c r="R8" s="11">
        <f>ROUNDUP(COUNTIF(J$7:J$1367,"&lt;=0.1")/$J$4*$K$4-R7,0)</f>
        <v>470</v>
      </c>
      <c r="S8" s="11">
        <f>ROUNDUP(COUNTIF(K$7:K$2669,"&lt;=0.1")-S7,0)</f>
        <v>81</v>
      </c>
      <c r="T8" s="11">
        <f t="shared" ref="T8:U8" si="2">ROUNDUP(COUNTIF(L$7:L$2669,"&lt;=0.1")-T7,0)</f>
        <v>138</v>
      </c>
      <c r="U8" s="11">
        <f t="shared" si="2"/>
        <v>160</v>
      </c>
      <c r="V8" s="11">
        <f>ROUNDUP(COUNTIF(N$7:N$2669,"&lt;=0.1")*2663/2490-V7,0)</f>
        <v>206</v>
      </c>
      <c r="W8" s="11">
        <f>ROUNDUP(COUNTIF(O$7:O$2669,"&lt;=0.1")*2663/2490-W7,0)</f>
        <v>0</v>
      </c>
      <c r="Y8">
        <v>23.3043090952076</v>
      </c>
      <c r="Z8">
        <v>44.083129288851602</v>
      </c>
      <c r="AA8">
        <v>0.21017229619969849</v>
      </c>
      <c r="AB8">
        <v>0.36847899108964105</v>
      </c>
      <c r="AC8">
        <v>0.10476248124563074</v>
      </c>
      <c r="AD8">
        <v>1.7966214303240786</v>
      </c>
    </row>
    <row r="9" spans="2:30" x14ac:dyDescent="0.35">
      <c r="B9" s="10" t="s">
        <v>146</v>
      </c>
      <c r="C9" s="47">
        <v>8.3730981040041748</v>
      </c>
      <c r="D9" s="47">
        <v>6.8146404520757713</v>
      </c>
      <c r="E9" s="47">
        <v>6.1162901415026187</v>
      </c>
      <c r="F9" s="47">
        <v>4.9116166487388977</v>
      </c>
      <c r="G9" s="49">
        <v>2.2519665972012661E-12</v>
      </c>
      <c r="H9" s="44">
        <v>1.8084857011747462</v>
      </c>
      <c r="J9">
        <v>0.2169390270739428</v>
      </c>
      <c r="K9">
        <v>0.34441313388091227</v>
      </c>
      <c r="L9">
        <v>5.7934613274241702E-2</v>
      </c>
      <c r="M9">
        <v>0.13139061748704864</v>
      </c>
      <c r="N9">
        <v>0.14268084852268001</v>
      </c>
      <c r="O9">
        <v>0</v>
      </c>
      <c r="Q9" s="11">
        <v>0.15</v>
      </c>
      <c r="R9" s="11">
        <f>ROUNDUP(COUNTIF(J$7:J$1367,"&lt;=0.15")/$J$4*$K$4-SUM(R7:R8),0)</f>
        <v>316</v>
      </c>
      <c r="S9" s="11">
        <f>ROUNDUP(COUNTIF(K$7:K$2669,"&lt;=0.15")-SUM(S7:S8),0)</f>
        <v>88</v>
      </c>
      <c r="T9" s="11">
        <f t="shared" ref="T9:U9" si="3">ROUNDUP(COUNTIF(L$7:L$2669,"&lt;=0.15")-SUM(T7:T8),0)</f>
        <v>151</v>
      </c>
      <c r="U9" s="11">
        <f t="shared" si="3"/>
        <v>195</v>
      </c>
      <c r="V9" s="11">
        <f>ROUNDUP(COUNTIF(N$7:N$2669,"&lt;=0.15")*2663/2490-SUM(V7:V8),0)</f>
        <v>205</v>
      </c>
      <c r="W9" s="11">
        <f>ROUNDUP(COUNTIF(O$7:O$2669,"&lt;=0.15")*2663/2490-SUM(W7:W8),0)</f>
        <v>0</v>
      </c>
      <c r="Y9">
        <v>7.9393183764443398</v>
      </c>
      <c r="Z9">
        <v>8.4575079702275708</v>
      </c>
      <c r="AA9">
        <v>0.15059449202364006</v>
      </c>
      <c r="AB9">
        <v>7.9066782460943369E-2</v>
      </c>
      <c r="AC9">
        <v>0.37602820066243181</v>
      </c>
      <c r="AD9">
        <v>0.47454052838163902</v>
      </c>
    </row>
    <row r="10" spans="2:30" x14ac:dyDescent="0.35">
      <c r="B10" s="46" t="s">
        <v>128</v>
      </c>
      <c r="C10" s="23">
        <f>QUARTILE([1]!Table24[e linear],1)</f>
        <v>0.36006349280591526</v>
      </c>
      <c r="D10" s="23">
        <f>QUARTILE([1]!Table24[e SQ],1)</f>
        <v>0.2282101519356107</v>
      </c>
      <c r="E10" s="23">
        <f>QUARTILE([1]!Table24[e Q],1)</f>
        <v>0.18670626575089566</v>
      </c>
      <c r="F10" s="23">
        <v>0.16541768379013924</v>
      </c>
      <c r="G10" s="23">
        <v>0</v>
      </c>
      <c r="H10" s="18">
        <v>5.02970659398536E-2</v>
      </c>
      <c r="J10">
        <v>0.52498178220071012</v>
      </c>
      <c r="K10">
        <v>0.20715737922202793</v>
      </c>
      <c r="L10">
        <v>2.6571855152378348E-2</v>
      </c>
      <c r="M10">
        <v>0.13479912977739841</v>
      </c>
      <c r="N10">
        <v>0.28966238291121299</v>
      </c>
      <c r="O10">
        <v>0</v>
      </c>
      <c r="Q10" s="11">
        <v>0.2</v>
      </c>
      <c r="R10" s="11">
        <f>ROUNDUP(COUNTIF(J$7:J$2669,"&lt;=0.2")/$J$4*$K$4-SUM(R$7:R9),0)</f>
        <v>247</v>
      </c>
      <c r="S10" s="11">
        <f>ROUNDUP(COUNTIF(K$7:K$2669,"&lt;=0.2")-SUM(S$7:S9),0)</f>
        <v>91</v>
      </c>
      <c r="T10" s="11">
        <f>ROUNDUP(COUNTIF(L$7:L$2669,"&lt;=0.2")-SUM(T$7:T9),0)</f>
        <v>146</v>
      </c>
      <c r="U10" s="11">
        <f>ROUNDUP(COUNTIF(M$7:M$2669,"&lt;=0.2")-SUM(U$7:U9),0)</f>
        <v>183</v>
      </c>
      <c r="V10" s="11">
        <f>ROUNDUP(COUNTIF(N$7:N$2669,"&lt;=0.2")*2663/2490-SUM(V$7:V9),0)</f>
        <v>202</v>
      </c>
      <c r="W10" s="11">
        <f>ROUNDUP(COUNTIF(O$7:O$2669,"&lt;=0.2")*2663/2490-SUM(W$7:W9),0)</f>
        <v>0</v>
      </c>
      <c r="Y10">
        <v>104.520913141059</v>
      </c>
      <c r="Z10">
        <v>19.6567163408948</v>
      </c>
      <c r="AA10">
        <v>0.16301533718771924</v>
      </c>
      <c r="AB10">
        <v>0.15483191657683981</v>
      </c>
      <c r="AC10">
        <v>0.34754623152679914</v>
      </c>
      <c r="AD10">
        <v>0.34823353365610848</v>
      </c>
    </row>
    <row r="11" spans="2:30" x14ac:dyDescent="0.35">
      <c r="B11" s="46" t="s">
        <v>129</v>
      </c>
      <c r="C11" s="23">
        <f>QUARTILE([1]!Table24[e linear],2)</f>
        <v>0.61261596590981682</v>
      </c>
      <c r="D11" s="23">
        <f>QUARTILE([1]!Table24[e SQ],2)</f>
        <v>0.45871057757606182</v>
      </c>
      <c r="E11" s="23">
        <f>QUARTILE([1]!Table24[e Q],2)</f>
        <v>0.39925685234030306</v>
      </c>
      <c r="F11" s="23">
        <v>0.35631296112459848</v>
      </c>
      <c r="G11" s="23">
        <v>0</v>
      </c>
      <c r="H11" s="18">
        <v>0.13116254225237761</v>
      </c>
      <c r="J11">
        <v>8.3754304867110926E-2</v>
      </c>
      <c r="K11">
        <v>2.7017374192811576E-2</v>
      </c>
      <c r="L11">
        <v>0.21577285753704695</v>
      </c>
      <c r="M11">
        <v>0.15212582913362077</v>
      </c>
      <c r="N11">
        <v>4.5571361572790001E-2</v>
      </c>
      <c r="O11">
        <v>0</v>
      </c>
      <c r="Q11" s="11">
        <v>0.3</v>
      </c>
      <c r="R11" s="11">
        <f>ROUNDUP(COUNTIF(J$7:J$2669,"&lt;=0.3")/$J$4*$K$4-SUM(R$7:R10),0)</f>
        <v>277</v>
      </c>
      <c r="S11" s="11">
        <f>ROUNDUP(COUNTIF(K$7:K$2669,"&lt;=0.3")-SUM(S$7:S10),0)</f>
        <v>193</v>
      </c>
      <c r="T11" s="11">
        <f>ROUNDUP(COUNTIF(L$7:L$2669,"&lt;=0.3")-SUM(T$7:T10),0)</f>
        <v>294</v>
      </c>
      <c r="U11" s="11">
        <f>ROUNDUP(COUNTIF(M$7:M$2669,"&lt;=0.3")-SUM(U$7:U10),0)</f>
        <v>325</v>
      </c>
      <c r="V11" s="11">
        <f>ROUNDUP(COUNTIF(N$7:N$2669,"&lt;=0.3")*2663/2490-SUM(V$7:V10),0)</f>
        <v>363</v>
      </c>
      <c r="W11" s="11">
        <f>ROUNDUP(COUNTIF(O$7:O$2669,"&lt;=0.3")*2663/2490-SUM(W$7:W10),0)</f>
        <v>0</v>
      </c>
      <c r="Y11">
        <v>49.8633407092845</v>
      </c>
      <c r="Z11">
        <v>71.591353188060097</v>
      </c>
      <c r="AA11">
        <v>0.21859496218338545</v>
      </c>
      <c r="AB11">
        <v>5.4624258526463403E-2</v>
      </c>
      <c r="AC11">
        <v>1.3191908514321315E-2</v>
      </c>
      <c r="AD11">
        <v>0.96401805717106803</v>
      </c>
    </row>
    <row r="12" spans="2:30" x14ac:dyDescent="0.35">
      <c r="B12" s="46" t="s">
        <v>130</v>
      </c>
      <c r="C12" s="23">
        <f>QUARTILE([1]!Table24[e linear],3)</f>
        <v>1.0523654545803949</v>
      </c>
      <c r="D12" s="23">
        <f>QUARTILE([1]!Table24[e SQ],3)</f>
        <v>1.0004386512979333</v>
      </c>
      <c r="E12" s="23">
        <f>QUARTILE([1]!Table24[e Q],3)</f>
        <v>0.88986089010220026</v>
      </c>
      <c r="F12" s="23">
        <v>0.73168904200443119</v>
      </c>
      <c r="G12" s="23">
        <v>0</v>
      </c>
      <c r="H12" s="18">
        <v>0.31863749760792665</v>
      </c>
      <c r="J12">
        <v>2.5463661007547482E-4</v>
      </c>
      <c r="K12">
        <v>0.20333713112852767</v>
      </c>
      <c r="L12">
        <v>7.758627002305904E-2</v>
      </c>
      <c r="M12">
        <v>0.11255621200814883</v>
      </c>
      <c r="N12">
        <v>2.9561370192007699</v>
      </c>
      <c r="O12">
        <v>0</v>
      </c>
      <c r="Q12" s="11">
        <v>0.4</v>
      </c>
      <c r="R12" s="11">
        <f>ROUNDUP(COUNTIF(J$7:J$2669,"&lt;=0.4")/$J$4*$K$4-SUM(R$7:R11),0)</f>
        <v>147</v>
      </c>
      <c r="S12" s="11">
        <f>ROUNDUP(COUNTIF(K$7:K$2669,"&lt;=0.4")-SUM(S$7:S11),0)</f>
        <v>228</v>
      </c>
      <c r="T12" s="11">
        <f>ROUNDUP(COUNTIF(L$7:L$2669,"&lt;=0.4")-SUM(T$7:T11),0)</f>
        <v>308</v>
      </c>
      <c r="U12" s="11">
        <f>ROUNDUP(COUNTIF(M$7:M$2669,"&lt;=0.4")-SUM(U$7:U11),0)</f>
        <v>291</v>
      </c>
      <c r="V12" s="11">
        <f>ROUNDUP(COUNTIF(N$7:N$2669,"&lt;=0.4")*2663/2490-SUM(V$7:V11),0)</f>
        <v>293</v>
      </c>
      <c r="W12" s="11">
        <f>ROUNDUP(COUNTIF(O$7:O$2669,"&lt;=0.4")*2663/2490-SUM(W$7:W11),0)</f>
        <v>0</v>
      </c>
      <c r="Y12">
        <v>23.912626912067999</v>
      </c>
      <c r="Z12">
        <v>32.513777846309097</v>
      </c>
      <c r="AA12">
        <v>0.23733912365727053</v>
      </c>
      <c r="AB12">
        <v>0.15252455055317279</v>
      </c>
      <c r="AC12">
        <v>0.10421151517643315</v>
      </c>
      <c r="AD12">
        <v>1.3043341362630982</v>
      </c>
    </row>
    <row r="13" spans="2:30" x14ac:dyDescent="0.35">
      <c r="J13">
        <v>0.13447517471748649</v>
      </c>
      <c r="K13">
        <v>0.84421716141640846</v>
      </c>
      <c r="L13">
        <v>1.0880711461271193</v>
      </c>
      <c r="M13">
        <v>0.76134416011043571</v>
      </c>
      <c r="N13">
        <v>1.1374642270806299</v>
      </c>
      <c r="O13">
        <v>0</v>
      </c>
      <c r="Q13" s="11">
        <v>0.5</v>
      </c>
      <c r="R13" s="11">
        <f>ROUNDUP(COUNTIF(J$7:J$2669,"&lt;=0.5")/$J$4*$K$4-SUM(R$7:R12),0)</f>
        <v>90</v>
      </c>
      <c r="S13" s="11">
        <f>ROUNDUP(COUNTIF(K$7:K$2669,"&lt;=0.5")-SUM(S$7:S12),0)</f>
        <v>249</v>
      </c>
      <c r="T13" s="11">
        <f>ROUNDUP(COUNTIF(L$7:L$2669,"&lt;=0.5")-SUM(T$7:T12),0)</f>
        <v>217</v>
      </c>
      <c r="U13" s="11">
        <f>ROUNDUP(COUNTIF(M$7:M$2669,"&lt;=0.5")-SUM(U$7:U12),0)</f>
        <v>202</v>
      </c>
      <c r="V13" s="11">
        <f>ROUNDUP(COUNTIF(N$7:N$2669,"&lt;=0.5")*2663/2490-SUM(V$7:V12),0)</f>
        <v>225</v>
      </c>
      <c r="W13" s="11">
        <f>ROUNDUP(COUNTIF(O$7:O$2669,"&lt;=0.5")*2663/2490-SUM(W$7:W12),0)</f>
        <v>0</v>
      </c>
      <c r="Y13">
        <v>2.5820210170744202</v>
      </c>
      <c r="Z13">
        <v>35.900459374423399</v>
      </c>
      <c r="AA13">
        <v>0.13590189916136211</v>
      </c>
      <c r="AB13">
        <v>0.14707051480525885</v>
      </c>
      <c r="AC13">
        <v>0.48446191863201221</v>
      </c>
      <c r="AD13">
        <v>0.11069510965751808</v>
      </c>
    </row>
    <row r="14" spans="2:30" x14ac:dyDescent="0.35">
      <c r="J14">
        <v>2.2266746569524924</v>
      </c>
      <c r="K14">
        <v>0.10421084248111065</v>
      </c>
      <c r="L14">
        <v>0.22011401624657781</v>
      </c>
      <c r="M14">
        <v>9.0121933726615838E-2</v>
      </c>
      <c r="N14">
        <v>0.52879373984010203</v>
      </c>
      <c r="O14">
        <v>0</v>
      </c>
      <c r="Q14" s="11">
        <v>0.6</v>
      </c>
      <c r="R14" s="11">
        <f>ROUNDUP(COUNTIF(J$7:J$2669,"&lt;=0.6")/$J$4*$K$4-SUM(R$7:R13),0)</f>
        <v>78</v>
      </c>
      <c r="S14" s="11">
        <f>ROUNDUP(COUNTIF(K$7:K$2669,"&lt;=0.6")-SUM(S$7:S13),0)</f>
        <v>286</v>
      </c>
      <c r="T14" s="11">
        <f>ROUNDUP(COUNTIF(L$7:L$2669,"&lt;=0.6")-SUM(T$7:T13),0)</f>
        <v>207</v>
      </c>
      <c r="U14" s="11">
        <f>ROUNDUP(COUNTIF(M$7:M$2669,"&lt;=0.6")-SUM(U$7:U13),0)</f>
        <v>176</v>
      </c>
      <c r="V14" s="11">
        <f>ROUNDUP(COUNTIF(N$7:N$2669,"&lt;=0.6")*2663/2490-SUM(V$7:V13),0)</f>
        <v>151</v>
      </c>
      <c r="W14" s="11">
        <f>ROUNDUP(COUNTIF(O$7:O$2669,"&lt;=0.6")*2663/2490-SUM(W$7:W13),0)</f>
        <v>0</v>
      </c>
      <c r="Y14">
        <v>84.916143817404503</v>
      </c>
      <c r="Z14">
        <v>59.3267339514234</v>
      </c>
      <c r="AA14">
        <v>0.19393351495553446</v>
      </c>
      <c r="AB14">
        <v>0.27751296321068519</v>
      </c>
      <c r="AC14">
        <v>0.53394701093778096</v>
      </c>
      <c r="AD14">
        <v>0.86586807682319422</v>
      </c>
    </row>
    <row r="15" spans="2:30" x14ac:dyDescent="0.35">
      <c r="B15" t="s">
        <v>97</v>
      </c>
      <c r="J15">
        <v>3.1133923491961109</v>
      </c>
      <c r="K15">
        <v>0.65481746085127202</v>
      </c>
      <c r="L15">
        <v>0.67118718893963714</v>
      </c>
      <c r="M15">
        <v>0.68509578415226102</v>
      </c>
      <c r="N15">
        <v>1.7904278203845502E-2</v>
      </c>
      <c r="O15">
        <v>0</v>
      </c>
      <c r="Q15" s="11">
        <v>0.7</v>
      </c>
      <c r="R15" s="11">
        <f>ROUNDUP(COUNTIF(J$7:J$2669,"&lt;=0.7")/$J$4*$K$4-SUM(R$7:R14),0)</f>
        <v>59</v>
      </c>
      <c r="S15" s="11">
        <f>ROUNDUP(COUNTIF(K$7:K$2669,"&lt;=0.7")-SUM(S$7:S14),0)</f>
        <v>257</v>
      </c>
      <c r="T15" s="11">
        <f>ROUNDUP(COUNTIF(L$7:L$2669,"&lt;=0.7")-SUM(T$7:T14),0)</f>
        <v>132</v>
      </c>
      <c r="U15" s="11">
        <f>ROUNDUP(COUNTIF(M$7:M$2669,"&lt;=0.7")-SUM(U$7:U14),0)</f>
        <v>122</v>
      </c>
      <c r="V15" s="11">
        <f>ROUNDUP(COUNTIF(N$7:N$2669,"&lt;=0.7")*2663/2490-SUM(V$7:V14),0)</f>
        <v>129</v>
      </c>
      <c r="W15" s="11">
        <f>ROUNDUP(COUNTIF(O$7:O$2669,"&lt;=0.7")*2663/2490-SUM(W$7:W14),0)</f>
        <v>0</v>
      </c>
      <c r="Y15">
        <v>1419.6371625018601</v>
      </c>
      <c r="Z15">
        <v>1138.1176414065301</v>
      </c>
      <c r="AA15">
        <v>0.32558940051094198</v>
      </c>
      <c r="AB15">
        <v>0.38428095138467994</v>
      </c>
      <c r="AC15">
        <v>0.6237497409737357</v>
      </c>
      <c r="AD15">
        <v>0.61187857352550579</v>
      </c>
    </row>
    <row r="16" spans="2:30" x14ac:dyDescent="0.35">
      <c r="B16" s="11" t="s">
        <v>120</v>
      </c>
      <c r="C16" s="11" t="s">
        <v>121</v>
      </c>
      <c r="D16" s="11" t="s">
        <v>122</v>
      </c>
      <c r="E16" s="11" t="s">
        <v>123</v>
      </c>
      <c r="F16" s="11" t="s">
        <v>124</v>
      </c>
      <c r="G16" s="11" t="s">
        <v>125</v>
      </c>
      <c r="H16" s="13" t="s">
        <v>126</v>
      </c>
      <c r="J16">
        <v>0.27451949036506701</v>
      </c>
      <c r="K16">
        <v>0.27956875528641578</v>
      </c>
      <c r="L16">
        <v>1.7630778240767784E-2</v>
      </c>
      <c r="M16">
        <v>0.10240020167052005</v>
      </c>
      <c r="N16">
        <v>0.15900012271223501</v>
      </c>
      <c r="O16">
        <v>0</v>
      </c>
      <c r="Q16" s="11">
        <v>0.8</v>
      </c>
      <c r="R16" s="11">
        <f>ROUNDUP(COUNTIF(J$7:J$2669,"&lt;=0.8")/$J$4*$K$4-SUM(R$7:R15),0)</f>
        <v>27</v>
      </c>
      <c r="S16" s="11">
        <f>ROUNDUP(COUNTIF(K$7:K$2669,"&lt;=0.8")-SUM(S$7:S15),0)</f>
        <v>159</v>
      </c>
      <c r="T16" s="11">
        <f>ROUNDUP(COUNTIF(L$7:L$2669,"&lt;=0.8")-SUM(T$7:T15),0)</f>
        <v>115</v>
      </c>
      <c r="U16" s="11">
        <f>ROUNDUP(COUNTIF(M$7:M$2669,"&lt;=0.8")-SUM(U$7:U15),0)</f>
        <v>88</v>
      </c>
      <c r="V16" s="11">
        <f>ROUNDUP(COUNTIF(N$7:N$2669,"&lt;=0.8")*2663/2490-SUM(V$7:V15),0)</f>
        <v>94</v>
      </c>
      <c r="W16" s="11">
        <f>ROUNDUP(COUNTIF(O$7:O$2669,"&lt;=0.8")*2663/2490-SUM(W$7:W15),0)</f>
        <v>0</v>
      </c>
      <c r="Y16">
        <v>56.734506996418702</v>
      </c>
      <c r="Z16">
        <v>38.233229376421598</v>
      </c>
      <c r="AA16">
        <v>0.14259516541650333</v>
      </c>
      <c r="AB16">
        <v>4.5118203794020054E-2</v>
      </c>
      <c r="AC16">
        <v>0.26208684937736415</v>
      </c>
      <c r="AD16">
        <v>0.39301612506907413</v>
      </c>
    </row>
    <row r="17" spans="2:30" x14ac:dyDescent="0.35">
      <c r="B17" s="10" t="s">
        <v>147</v>
      </c>
      <c r="C17" s="45">
        <v>40.803796510200677</v>
      </c>
      <c r="D17" s="45">
        <v>59.301173491872476</v>
      </c>
      <c r="E17" s="45">
        <v>68.124348223984057</v>
      </c>
      <c r="F17" s="47">
        <v>28.598131648275597</v>
      </c>
      <c r="G17" s="47">
        <v>34.547730006218501</v>
      </c>
      <c r="H17" s="45">
        <v>13.762021000000001</v>
      </c>
      <c r="J17">
        <v>0.18091059179726982</v>
      </c>
      <c r="K17">
        <v>0.85824024376938068</v>
      </c>
      <c r="L17">
        <v>0.83139034777883147</v>
      </c>
      <c r="M17">
        <v>0.7472382553293534</v>
      </c>
      <c r="N17">
        <v>0.10191329626622901</v>
      </c>
      <c r="O17">
        <v>0</v>
      </c>
      <c r="Q17" s="11">
        <v>0.9</v>
      </c>
      <c r="R17" s="11">
        <f>ROUNDUP(COUNTIF(J$7:J$2669,"&lt;=0.9")/$J$4*$K$4-SUM(R$7:R16),0)</f>
        <v>29</v>
      </c>
      <c r="S17" s="11">
        <f>ROUNDUP(COUNTIF(K$7:K$2669,"&lt;=0.9")-SUM(S$7:S16),0)</f>
        <v>136</v>
      </c>
      <c r="T17" s="11">
        <f>ROUNDUP(COUNTIF(L$7:L$2669,"&lt;=0.9")-SUM(T$7:T16),0)</f>
        <v>72</v>
      </c>
      <c r="U17" s="11">
        <f>ROUNDUP(COUNTIF(M$7:M$2669,"&lt;=0.9")-SUM(U$7:U16),0)</f>
        <v>79</v>
      </c>
      <c r="V17" s="11">
        <f>ROUNDUP(COUNTIF(N$7:N$2669,"&lt;=0.9")*2663/2490-SUM(V$7:V16),0)</f>
        <v>63</v>
      </c>
      <c r="W17" s="11">
        <f>ROUNDUP(COUNTIF(O$7:O$2669,"&lt;=0.9")*2663/2490-SUM(W$7:W16),0)</f>
        <v>0</v>
      </c>
      <c r="Y17">
        <v>18.987218710480501</v>
      </c>
      <c r="Z17">
        <v>31.279732974340799</v>
      </c>
      <c r="AA17">
        <v>0.97385945218767056</v>
      </c>
      <c r="AB17">
        <v>0.61551347014244362</v>
      </c>
      <c r="AC17">
        <v>1.0587297640527871</v>
      </c>
      <c r="AD17">
        <v>0.16965879753689928</v>
      </c>
    </row>
    <row r="18" spans="2:30" x14ac:dyDescent="0.35">
      <c r="B18" s="10" t="s">
        <v>146</v>
      </c>
      <c r="C18" s="45">
        <v>8.2861873903853311</v>
      </c>
      <c r="D18" s="45">
        <v>6.4727163404772687</v>
      </c>
      <c r="E18" s="45">
        <v>5.9883522939727127</v>
      </c>
      <c r="F18" s="44">
        <v>4.875064008336417</v>
      </c>
      <c r="G18" s="44">
        <v>4.9309275190342099</v>
      </c>
      <c r="H18" s="45">
        <v>2.5680156927899698</v>
      </c>
      <c r="J18">
        <v>0.2328905090024706</v>
      </c>
      <c r="K18">
        <v>1.9530375472131263</v>
      </c>
      <c r="L18">
        <v>2.1297250880363499</v>
      </c>
      <c r="M18">
        <v>2.4140144701259354</v>
      </c>
      <c r="N18">
        <v>1.9728113463366699</v>
      </c>
      <c r="O18">
        <v>0</v>
      </c>
      <c r="Q18" s="11">
        <v>1</v>
      </c>
      <c r="R18" s="11">
        <f>ROUNDUP(COUNTIF(J$7:J$2669,"&lt;=1")/$J$4*$K$4-SUM(R$7:R17),0)</f>
        <v>28</v>
      </c>
      <c r="S18" s="11">
        <f>ROUNDUP(COUNTIF(K$7:K$2669,"&lt;=1")-SUM(S$7:S17),0)</f>
        <v>93</v>
      </c>
      <c r="T18" s="11">
        <f>ROUNDUP(COUNTIF(L$7:L$2669,"&lt;=1")-SUM(T$7:T17),0)</f>
        <v>68</v>
      </c>
      <c r="U18" s="11">
        <f>ROUNDUP(COUNTIF(M$7:M$2669,"&lt;=1")-SUM(U$7:U17),0)</f>
        <v>65</v>
      </c>
      <c r="V18" s="11">
        <f>ROUNDUP(COUNTIF(N$7:N$2669,"&lt;=1")*2663/2490-SUM(V$7:V17),0)</f>
        <v>49</v>
      </c>
      <c r="W18" s="11">
        <f>ROUNDUP(COUNTIF(O$7:O$2669,"&lt;=1")*2663/2490-SUM(W$7:W17),0)</f>
        <v>0</v>
      </c>
      <c r="Y18">
        <v>16.614185374016898</v>
      </c>
      <c r="Z18">
        <v>25.9890725683026</v>
      </c>
      <c r="AA18">
        <v>8.8434542528996435E-2</v>
      </c>
      <c r="AB18">
        <v>3.2008454750007499E-2</v>
      </c>
      <c r="AC18">
        <v>0.25539434746172829</v>
      </c>
      <c r="AD18">
        <v>0.31867286600453931</v>
      </c>
    </row>
    <row r="19" spans="2:30" x14ac:dyDescent="0.35">
      <c r="B19" s="10" t="s">
        <v>128</v>
      </c>
      <c r="C19" s="23">
        <v>0.36713721139722483</v>
      </c>
      <c r="D19" s="23">
        <v>0.21102937891097479</v>
      </c>
      <c r="E19" s="23">
        <v>0.17929372858191994</v>
      </c>
      <c r="F19" s="23">
        <v>0.17453858696484001</v>
      </c>
      <c r="G19" s="23">
        <v>0.16614185374016899</v>
      </c>
      <c r="H19" s="48">
        <v>7.1555350648678129E-2</v>
      </c>
      <c r="J19">
        <v>4.3484178933300983E-2</v>
      </c>
      <c r="K19">
        <v>1.576538612121438</v>
      </c>
      <c r="L19">
        <v>1.8785675131688571</v>
      </c>
      <c r="M19">
        <v>1.8927991140393137</v>
      </c>
      <c r="N19">
        <v>0.38713485798319802</v>
      </c>
      <c r="O19">
        <v>0</v>
      </c>
      <c r="Q19" s="11">
        <v>1.1000000000000001</v>
      </c>
      <c r="R19" s="11">
        <f>ROUNDUP(COUNTIF(J$7:J$2669,"&lt;=1.1")/$J$4*$K$4-SUM(R$7:R18),0)</f>
        <v>25</v>
      </c>
      <c r="S19" s="11">
        <f>ROUNDUP(COUNTIF(K$7:K$2669,"&lt;=1.1")-SUM(S$7:S18),0)</f>
        <v>84</v>
      </c>
      <c r="T19" s="11">
        <f>ROUNDUP(COUNTIF(L$7:L$2669,"&lt;=1.1")-SUM(T$7:T18),0)</f>
        <v>53</v>
      </c>
      <c r="U19" s="11">
        <f>ROUNDUP(COUNTIF(M$7:M$2669,"&lt;=1.1")-SUM(U$7:U18),0)</f>
        <v>51</v>
      </c>
      <c r="V19" s="11">
        <f>ROUNDUP(COUNTIF(N$7:N$2669,"&lt;=1.1")*2663/2490-SUM(V$7:V18),0)</f>
        <v>37</v>
      </c>
      <c r="W19" s="11">
        <f>ROUNDUP(COUNTIF(O$7:O$2669,"&lt;=1.1")*2663/2490-SUM(W$7:W18),0)</f>
        <v>0</v>
      </c>
      <c r="Y19">
        <v>6.80805457490594</v>
      </c>
      <c r="Z19">
        <v>9.6643908048674803</v>
      </c>
      <c r="AA19">
        <v>0.14143333961161711</v>
      </c>
      <c r="AB19">
        <v>0.13179233858770026</v>
      </c>
      <c r="AC19">
        <v>0.38975918249673158</v>
      </c>
      <c r="AD19">
        <v>4.3971358460243117E-2</v>
      </c>
    </row>
    <row r="20" spans="2:30" x14ac:dyDescent="0.35">
      <c r="B20" s="10" t="s">
        <v>129</v>
      </c>
      <c r="C20" s="23">
        <v>0.66724934105721645</v>
      </c>
      <c r="D20" s="23">
        <v>0.49132022623534155</v>
      </c>
      <c r="E20" s="23">
        <v>0.42175907658565209</v>
      </c>
      <c r="F20" s="23">
        <v>0.352935986566702</v>
      </c>
      <c r="G20" s="23">
        <v>0.39254322062523994</v>
      </c>
      <c r="H20" s="48">
        <v>0.18894259280859527</v>
      </c>
      <c r="J20">
        <v>0.32597023841516509</v>
      </c>
      <c r="K20">
        <v>1.36676193510976</v>
      </c>
      <c r="L20">
        <v>1.7426647427834658</v>
      </c>
      <c r="M20">
        <v>1.7993641153873217</v>
      </c>
      <c r="N20">
        <v>4.20901647553251E-2</v>
      </c>
      <c r="O20">
        <v>0</v>
      </c>
      <c r="Q20" s="11">
        <v>1.2</v>
      </c>
      <c r="R20" s="11">
        <f>ROUNDUP(COUNTIF(J$7:J$2669,"&lt;=1.2")/$J$4*$K$4-SUM(R$7:R19),0)</f>
        <v>4</v>
      </c>
      <c r="S20" s="11">
        <f>ROUNDUP(COUNTIF(K$7:K$2669,"&lt;=1.2")-SUM(S$7:S19),0)</f>
        <v>60</v>
      </c>
      <c r="T20" s="11">
        <f>ROUNDUP(COUNTIF(L$7:L$2669,"&lt;=1.2")-SUM(T$7:T19),0)</f>
        <v>51</v>
      </c>
      <c r="U20" s="11">
        <f>ROUNDUP(COUNTIF(M$7:M$2669,"&lt;=1.2")-SUM(U$7:U19),0)</f>
        <v>39</v>
      </c>
      <c r="V20" s="11">
        <f>ROUNDUP(COUNTIF(N$7:N$2669,"&lt;=1.2")*2663/2490-SUM(V$7:V19),0)</f>
        <v>38</v>
      </c>
      <c r="W20" s="11">
        <f>ROUNDUP(COUNTIF(O$7:O$2669,"&lt;=1.2")*2663/2490-SUM(W$7:W19),0)</f>
        <v>0</v>
      </c>
      <c r="Y20">
        <v>9.4620902964816107</v>
      </c>
      <c r="Z20">
        <v>38.442332980105597</v>
      </c>
      <c r="AA20">
        <v>2.3860160132984354E-2</v>
      </c>
      <c r="AB20">
        <v>8.3775873711688376E-3</v>
      </c>
      <c r="AC20">
        <v>0.30108662845566941</v>
      </c>
      <c r="AD20">
        <v>0.25895378834775445</v>
      </c>
    </row>
    <row r="21" spans="2:30" x14ac:dyDescent="0.35">
      <c r="B21" s="10" t="s">
        <v>130</v>
      </c>
      <c r="C21" s="23">
        <v>1.0254658431429213</v>
      </c>
      <c r="D21" s="23">
        <v>1.0596181213494473</v>
      </c>
      <c r="E21" s="23">
        <v>0.95316373899574902</v>
      </c>
      <c r="F21" s="23">
        <v>0.70953595149236093</v>
      </c>
      <c r="G21" s="23">
        <v>0.758736535814725</v>
      </c>
      <c r="H21" s="48">
        <v>0.37792681413996004</v>
      </c>
      <c r="J21">
        <v>0.62038785643241057</v>
      </c>
      <c r="K21">
        <v>1.160085599795901</v>
      </c>
      <c r="L21">
        <v>1.1400991356771339</v>
      </c>
      <c r="M21">
        <v>1.298276600535891</v>
      </c>
      <c r="N21">
        <v>0.21789410480779398</v>
      </c>
      <c r="O21">
        <v>0</v>
      </c>
      <c r="Q21" s="11">
        <v>1.3</v>
      </c>
      <c r="R21" s="11">
        <f>ROUNDUP(COUNTIF(J$7:J$2669,"&lt;=1.3")/$J$4*$K$4-SUM(R$7:R20),0)</f>
        <v>10</v>
      </c>
      <c r="S21" s="11">
        <f>ROUNDUP(COUNTIF(K$7:K$2669,"&lt;=1.3")-SUM(S$7:S20),0)</f>
        <v>53</v>
      </c>
      <c r="T21" s="11">
        <f>ROUNDUP(COUNTIF(L$7:L$2669,"&lt;=1.3")-SUM(T$7:T20),0)</f>
        <v>39</v>
      </c>
      <c r="U21" s="11">
        <f>ROUNDUP(COUNTIF(M$7:M$2669,"&lt;=1.3")-SUM(U$7:U20),0)</f>
        <v>39</v>
      </c>
      <c r="V21" s="11">
        <f>ROUNDUP(COUNTIF(N$7:N$2669,"&lt;=1.3")*2663/2490-SUM(V$7:V20),0)</f>
        <v>25</v>
      </c>
      <c r="W21" s="11">
        <f>ROUNDUP(COUNTIF(O$7:O$2669,"&lt;=1.3")*2663/2490-SUM(W$7:W20),0)</f>
        <v>0</v>
      </c>
      <c r="Y21">
        <v>28.749063456312001</v>
      </c>
      <c r="Z21">
        <v>5.1917156262586497</v>
      </c>
      <c r="AA21">
        <v>0.4749684526269124</v>
      </c>
      <c r="AB21">
        <v>0.17062855835704527</v>
      </c>
      <c r="AC21">
        <v>0.69726959296375579</v>
      </c>
      <c r="AD21">
        <v>0.11543436431928902</v>
      </c>
    </row>
    <row r="22" spans="2:30" x14ac:dyDescent="0.35">
      <c r="J22">
        <v>0.19739903817031224</v>
      </c>
      <c r="K22">
        <v>0.38337775682232705</v>
      </c>
      <c r="L22">
        <v>8.6118819246609538E-2</v>
      </c>
      <c r="M22">
        <v>0.12276237443050785</v>
      </c>
      <c r="N22">
        <v>1.4965354551010399E-2</v>
      </c>
      <c r="O22">
        <v>0</v>
      </c>
      <c r="Q22" s="11">
        <v>1.4</v>
      </c>
      <c r="R22" s="11">
        <f>ROUNDUP(COUNTIF(J$7:J$2669,"&lt;=1.4")/$J$4*$K$4-SUM(R$7:R21),0)</f>
        <v>12</v>
      </c>
      <c r="S22" s="11">
        <f>ROUNDUP(COUNTIF(K$7:K$2669,"&lt;=1.4")-SUM(S$7:S21),0)</f>
        <v>35</v>
      </c>
      <c r="T22" s="11">
        <f>ROUNDUP(COUNTIF(L$7:L$2669,"&lt;=1.4")-SUM(T$7:T21),0)</f>
        <v>54</v>
      </c>
      <c r="U22" s="11">
        <f>ROUNDUP(COUNTIF(M$7:M$2669,"&lt;=1.4")-SUM(U$7:U21),0)</f>
        <v>25</v>
      </c>
      <c r="V22" s="11">
        <f>ROUNDUP(COUNTIF(N$7:N$2669,"&lt;=1.4")*2663/2490-SUM(V$7:V21),0)</f>
        <v>24</v>
      </c>
      <c r="W22" s="11">
        <f>ROUNDUP(COUNTIF(O$7:O$2669,"&lt;=1.4")*2663/2490-SUM(W$7:W21),0)</f>
        <v>0</v>
      </c>
      <c r="Y22">
        <v>33.110137829224698</v>
      </c>
      <c r="Z22">
        <v>102.83419833642201</v>
      </c>
      <c r="AA22">
        <v>0.15017447821481145</v>
      </c>
      <c r="AB22">
        <v>2.1952178813685521E-2</v>
      </c>
      <c r="AC22">
        <v>0.26806210538655717</v>
      </c>
      <c r="AD22">
        <v>0.11364042044315752</v>
      </c>
    </row>
    <row r="23" spans="2:30" x14ac:dyDescent="0.35">
      <c r="J23">
        <v>5.6570125007364226E-2</v>
      </c>
      <c r="K23">
        <v>0.95879703610860079</v>
      </c>
      <c r="L23">
        <v>1.1894606918503776</v>
      </c>
      <c r="M23">
        <v>0.98156066005101628</v>
      </c>
      <c r="N23">
        <v>0.28284101562688502</v>
      </c>
      <c r="O23">
        <v>0</v>
      </c>
      <c r="Q23" s="11">
        <v>1.5</v>
      </c>
      <c r="R23" s="11">
        <f>ROUNDUP(COUNTIF(J$7:J$2669,"&lt;=1.5")/$J$4*$K$4-SUM(R$7:R22),0)</f>
        <v>7</v>
      </c>
      <c r="S23" s="11">
        <f>ROUNDUP(COUNTIF(K$7:K$2669,"&lt;=1.5")-SUM(S$7:S22),0)</f>
        <v>31</v>
      </c>
      <c r="T23" s="11">
        <f>ROUNDUP(COUNTIF(L$7:L$2669,"&lt;=1.5")-SUM(T$7:T22),0)</f>
        <v>30</v>
      </c>
      <c r="U23" s="11">
        <f>ROUNDUP(COUNTIF(M$7:M$2669,"&lt;=1.5")-SUM(U$7:U22),0)</f>
        <v>31</v>
      </c>
      <c r="V23" s="11">
        <f>ROUNDUP(COUNTIF(N$7:N$2669,"&lt;=1.5")*2663/2490-SUM(V$7:V22),0)</f>
        <v>37</v>
      </c>
      <c r="W23" s="11">
        <f>ROUNDUP(COUNTIF(O$7:O$2669,"&lt;=1.5")*2663/2490-SUM(W$7:W22),0)</f>
        <v>0</v>
      </c>
      <c r="Y23">
        <v>26.211242487903402</v>
      </c>
      <c r="Z23">
        <v>18.4299574433762</v>
      </c>
      <c r="AA23">
        <v>0.45251768418495353</v>
      </c>
      <c r="AB23">
        <v>0.43992859851697724</v>
      </c>
      <c r="AC23">
        <v>0.75395137749231023</v>
      </c>
      <c r="AD23">
        <v>0.22296816406767128</v>
      </c>
    </row>
    <row r="24" spans="2:30" x14ac:dyDescent="0.35">
      <c r="B24" s="11"/>
      <c r="C24" s="11" t="s">
        <v>153</v>
      </c>
      <c r="D24" s="10"/>
      <c r="J24">
        <v>0.15827209177271914</v>
      </c>
      <c r="K24">
        <v>1.7302636679476873</v>
      </c>
      <c r="L24">
        <v>1.9125794975048087</v>
      </c>
      <c r="M24">
        <v>2.2308676424155145</v>
      </c>
      <c r="N24">
        <v>4.5678268872109502</v>
      </c>
      <c r="O24">
        <v>2.8321579314097301E-10</v>
      </c>
      <c r="Q24" s="11">
        <v>1.6</v>
      </c>
      <c r="R24" s="11">
        <f>ROUNDUP(COUNTIF(J$7:J$2669,"&lt;=1.6")/$J$4*$K$4-SUM(R$7:R23),0)</f>
        <v>14</v>
      </c>
      <c r="S24" s="11">
        <f>ROUNDUP(COUNTIF(K$7:K$2669,"&lt;=1.6")-SUM(S$7:S23),0)</f>
        <v>27</v>
      </c>
      <c r="T24" s="11">
        <f>ROUNDUP(COUNTIF(L$7:L$2669,"&lt;=1.6")-SUM(T$7:T23),0)</f>
        <v>28</v>
      </c>
      <c r="U24" s="11">
        <f>ROUNDUP(COUNTIF(M$7:M$2669,"&lt;=1.6")-SUM(U$7:U23),0)</f>
        <v>18</v>
      </c>
      <c r="V24" s="11">
        <f>ROUNDUP(COUNTIF(N$7:N$2669,"&lt;=1.6")*2663/2490-SUM(V$7:V23),0)</f>
        <v>24</v>
      </c>
      <c r="W24" s="11">
        <f>ROUNDUP(COUNTIF(O$7:O$2669,"&lt;=1.6")*2663/2490-SUM(W$7:W23),0)</f>
        <v>0</v>
      </c>
      <c r="Y24">
        <v>32.886269644315</v>
      </c>
      <c r="Z24">
        <v>23.5178444571096</v>
      </c>
      <c r="AA24">
        <v>0.26684894323453173</v>
      </c>
      <c r="AB24">
        <v>0.34432047734695181</v>
      </c>
      <c r="AC24">
        <v>0.56797392619849563</v>
      </c>
      <c r="AD24">
        <v>0.47983183191339329</v>
      </c>
    </row>
    <row r="25" spans="2:30" x14ac:dyDescent="0.35">
      <c r="B25" s="11">
        <v>220</v>
      </c>
      <c r="C25" s="11">
        <f>1833.7217+2.2518*B25+0.018*B25^2-103949.93/B25</f>
        <v>2727.8180181818179</v>
      </c>
      <c r="D25" s="10" t="s">
        <v>154</v>
      </c>
      <c r="J25">
        <v>5.6723274883791162E-3</v>
      </c>
      <c r="K25">
        <v>1.0219914811562654</v>
      </c>
      <c r="L25">
        <v>1.0228246524339715</v>
      </c>
      <c r="M25">
        <v>1.0828778980356664</v>
      </c>
      <c r="N25">
        <v>4.8431685771732704</v>
      </c>
      <c r="O25">
        <v>3.54825969991759E-10</v>
      </c>
      <c r="Q25" s="11">
        <v>1.7</v>
      </c>
      <c r="R25" s="11">
        <f>ROUNDUP(COUNTIF(J$7:J$2669,"&lt;=1.7")/$J$4*$K$4-SUM(R$7:R24),0)</f>
        <v>2</v>
      </c>
      <c r="S25" s="11">
        <f>ROUNDUP(COUNTIF(K$7:K$2669,"&lt;=1.7")-SUM(S$7:S24),0)</f>
        <v>28</v>
      </c>
      <c r="T25" s="11">
        <f>ROUNDUP(COUNTIF(L$7:L$2669,"&lt;=1.7")-SUM(T$7:T24),0)</f>
        <v>24</v>
      </c>
      <c r="U25" s="11">
        <f>ROUNDUP(COUNTIF(M$7:M$2669,"&lt;=1.7")-SUM(U$7:U24),0)</f>
        <v>22</v>
      </c>
      <c r="V25" s="11">
        <f>ROUNDUP(COUNTIF(N$7:N$2669,"&lt;=1.7")*2663/2490-SUM(V$7:V24),0)</f>
        <v>25</v>
      </c>
      <c r="W25" s="11">
        <f>ROUNDUP(COUNTIF(O$7:O$2669,"&lt;=1.7")*2663/2490-SUM(W$7:W24),0)</f>
        <v>0</v>
      </c>
      <c r="Y25">
        <v>7.2755026649230299</v>
      </c>
      <c r="Z25">
        <v>10.284559800349999</v>
      </c>
      <c r="AA25">
        <v>0.25940404948110607</v>
      </c>
      <c r="AB25">
        <v>0.34934289625205422</v>
      </c>
      <c r="AC25">
        <v>0.56590787344251514</v>
      </c>
      <c r="AD25">
        <v>0.4293471425785228</v>
      </c>
    </row>
    <row r="26" spans="2:30" x14ac:dyDescent="0.35">
      <c r="J26">
        <v>9.1077121071011222E-2</v>
      </c>
      <c r="K26">
        <v>0.3478334060500784</v>
      </c>
      <c r="L26">
        <v>5.1301885283679308E-2</v>
      </c>
      <c r="M26">
        <v>0.1124850521287247</v>
      </c>
      <c r="N26">
        <v>0.11419082443362999</v>
      </c>
      <c r="O26">
        <v>0</v>
      </c>
      <c r="Q26" s="11">
        <v>1.8</v>
      </c>
      <c r="R26" s="11">
        <f>ROUNDUP(COUNTIF(J$7:J$2669,"&lt;=1.8")/$J$4*$K$4-SUM(R$7:R25),0)</f>
        <v>2</v>
      </c>
      <c r="S26" s="11">
        <f>ROUNDUP(COUNTIF(K$7:K$2669,"&lt;=1.8")-SUM(S$7:S25),0)</f>
        <v>24</v>
      </c>
      <c r="T26" s="11">
        <f>ROUNDUP(COUNTIF(L$7:L$2669,"&lt;=1.8")-SUM(T$7:T25),0)</f>
        <v>22</v>
      </c>
      <c r="U26" s="11">
        <f>ROUNDUP(COUNTIF(M$7:M$2669,"&lt;=1.8")-SUM(U$7:U25),0)</f>
        <v>24</v>
      </c>
      <c r="V26" s="11">
        <f>ROUNDUP(COUNTIF(N$7:N$2669,"&lt;=1.8")*2663/2490-SUM(V$7:V25),0)</f>
        <v>16</v>
      </c>
      <c r="W26" s="11">
        <f>ROUNDUP(COUNTIF(O$7:O$2669,"&lt;=1.8")*2663/2490-SUM(W$7:W25),0)</f>
        <v>0</v>
      </c>
      <c r="Y26">
        <v>71.351164966216999</v>
      </c>
      <c r="Z26">
        <v>38.527582603822196</v>
      </c>
      <c r="AA26">
        <v>0.17624166455609341</v>
      </c>
      <c r="AB26">
        <v>0.24934249953234372</v>
      </c>
      <c r="AC26">
        <v>0.54825366613109705</v>
      </c>
      <c r="AD26">
        <v>0.14702623153679298</v>
      </c>
    </row>
    <row r="27" spans="2:30" x14ac:dyDescent="0.35">
      <c r="J27">
        <v>0.17521043267297573</v>
      </c>
      <c r="K27">
        <v>1.3815834672399812</v>
      </c>
      <c r="L27">
        <v>1.7084600273759849</v>
      </c>
      <c r="M27">
        <v>1.86349425623179</v>
      </c>
      <c r="N27">
        <v>1.5682502931047301E-3</v>
      </c>
      <c r="O27">
        <v>0</v>
      </c>
      <c r="Q27" s="11">
        <v>1.9</v>
      </c>
      <c r="R27" s="11">
        <f>ROUNDUP(COUNTIF(J$7:J$2669,"&lt;=1.9")/$J$4*$K$4-SUM(R$7:R26),0)</f>
        <v>12</v>
      </c>
      <c r="S27" s="11">
        <f>ROUNDUP(COUNTIF(K$7:K$2669,"&lt;=1.9")-SUM(S$7:S26),0)</f>
        <v>19</v>
      </c>
      <c r="T27" s="11">
        <f>ROUNDUP(COUNTIF(L$7:L$2669,"&lt;=1.9")-SUM(T$7:T26),0)</f>
        <v>17</v>
      </c>
      <c r="U27" s="11">
        <f>ROUNDUP(COUNTIF(M$7:M$2669,"&lt;=1.9")-SUM(U$7:U26),0)</f>
        <v>16</v>
      </c>
      <c r="V27" s="11">
        <f>ROUNDUP(COUNTIF(N$7:N$2669,"&lt;=1.9")*2663/2490-SUM(V$7:V26),0)</f>
        <v>16</v>
      </c>
      <c r="W27" s="11">
        <f>ROUNDUP(COUNTIF(O$7:O$2669,"&lt;=1.9")*2663/2490-SUM(W$7:W26),0)</f>
        <v>0</v>
      </c>
      <c r="Y27">
        <v>12.8796487268209</v>
      </c>
      <c r="Z27">
        <v>15.0055072983707</v>
      </c>
      <c r="AA27">
        <v>0.17929372858191994</v>
      </c>
      <c r="AB27">
        <v>0.21102937891097479</v>
      </c>
      <c r="AC27">
        <v>0.46367672184526265</v>
      </c>
      <c r="AD27">
        <v>0.14488126875687621</v>
      </c>
    </row>
    <row r="28" spans="2:30" x14ac:dyDescent="0.35">
      <c r="J28">
        <v>0.10652099352393005</v>
      </c>
      <c r="K28">
        <v>0.77056944348465717</v>
      </c>
      <c r="L28">
        <v>0.66800486657285729</v>
      </c>
      <c r="M28">
        <v>0.60226575171065755</v>
      </c>
      <c r="N28">
        <v>0.63671287123069709</v>
      </c>
      <c r="O28">
        <v>0</v>
      </c>
      <c r="Q28" s="11">
        <v>2</v>
      </c>
      <c r="R28" s="11">
        <f>ROUNDUP(COUNTIF(J$7:J$2669,"&lt;=2")/$J$4*$K$4-SUM(R$7:R27),0)</f>
        <v>8</v>
      </c>
      <c r="S28" s="11">
        <f>ROUNDUP(COUNTIF(K$7:K$2669,"&lt;=2")-SUM(S$7:S27),0)</f>
        <v>19</v>
      </c>
      <c r="T28" s="11">
        <f>ROUNDUP(COUNTIF(L$7:L$2669,"&lt;=2")-SUM(T$7:T27),0)</f>
        <v>17</v>
      </c>
      <c r="U28" s="11">
        <f>ROUNDUP(COUNTIF(M$7:M$2669,"&lt;=2")-SUM(U$7:U27),0)</f>
        <v>15</v>
      </c>
      <c r="V28" s="11">
        <f>ROUNDUP(COUNTIF(N$7:N$2669,"&lt;=2")*2663/2490-SUM(V$7:V27),0)</f>
        <v>25</v>
      </c>
      <c r="W28" s="11">
        <f>ROUNDUP(COUNTIF(O$7:O$2669,"&lt;=2")*2663/2490-SUM(W$7:W27),0)</f>
        <v>0</v>
      </c>
      <c r="Y28">
        <v>31.047372136549001</v>
      </c>
      <c r="Z28">
        <v>10.152521115706399</v>
      </c>
      <c r="AA28">
        <v>2.3620288510444034E-2</v>
      </c>
      <c r="AB28">
        <v>5.4582080856040632E-2</v>
      </c>
      <c r="AC28">
        <v>0.35074746091467468</v>
      </c>
      <c r="AD28">
        <v>0.31295174182327429</v>
      </c>
    </row>
    <row r="29" spans="2:30" x14ac:dyDescent="0.35">
      <c r="J29">
        <v>0.23405150214303139</v>
      </c>
      <c r="K29">
        <v>0.61057657080303973</v>
      </c>
      <c r="L29">
        <v>0.37424521094847679</v>
      </c>
      <c r="M29">
        <v>0.25870673870232597</v>
      </c>
      <c r="N29">
        <v>0.30035153558730898</v>
      </c>
      <c r="O29">
        <v>0</v>
      </c>
      <c r="Q29" s="11" t="s">
        <v>148</v>
      </c>
      <c r="R29" s="11">
        <f>ROUNDUP(COUNTIF(J$7:J$2669,"&gt;2")/$J$4*$K$4,0)</f>
        <v>137</v>
      </c>
      <c r="S29" s="11">
        <f>ROUNDUP(COUNTIF(K$7:K$2669,"&gt;2"),0)</f>
        <v>335</v>
      </c>
      <c r="T29" s="11">
        <f t="shared" ref="T29:U29" si="4">ROUNDUP(COUNTIF(L$7:L$2669,"&gt;2"),0)</f>
        <v>331</v>
      </c>
      <c r="U29" s="11">
        <f t="shared" si="4"/>
        <v>316</v>
      </c>
      <c r="V29" s="11">
        <f>ROUNDUP(COUNTIF(N$7:N$2669,"&gt;2")*2663/2490,0)</f>
        <v>228</v>
      </c>
      <c r="W29" s="11">
        <f>ROUNDUP(COUNTIF(O$7:O$2669,"&gt;2")*2663/2490,0)</f>
        <v>0</v>
      </c>
      <c r="Y29">
        <v>4.9462034420763796</v>
      </c>
      <c r="Z29">
        <v>14.2006354665176</v>
      </c>
      <c r="AA29">
        <v>1.7669187396834152E-2</v>
      </c>
      <c r="AB29">
        <v>0.33063148817984905</v>
      </c>
      <c r="AC29">
        <v>5.063157049855465E-2</v>
      </c>
      <c r="AD29">
        <v>0.11507278241459751</v>
      </c>
    </row>
    <row r="30" spans="2:30" x14ac:dyDescent="0.35">
      <c r="J30">
        <v>2.3617434640947281E-2</v>
      </c>
      <c r="K30">
        <v>0.1269112832701258</v>
      </c>
      <c r="L30">
        <v>6.6490967821640795E-2</v>
      </c>
      <c r="M30">
        <v>0.16010836073627893</v>
      </c>
      <c r="N30">
        <v>6.4869977478207996</v>
      </c>
      <c r="O30">
        <v>0</v>
      </c>
      <c r="R30" s="24">
        <f>SUM(R7:R29)</f>
        <v>2664</v>
      </c>
      <c r="S30" s="24">
        <f t="shared" ref="S30:W30" si="5">SUM(S7:S29)</f>
        <v>2663</v>
      </c>
      <c r="T30" s="24">
        <f t="shared" si="5"/>
        <v>2663</v>
      </c>
      <c r="U30" s="24">
        <f t="shared" si="5"/>
        <v>2663</v>
      </c>
      <c r="V30" s="24">
        <f t="shared" si="5"/>
        <v>2664</v>
      </c>
      <c r="W30" s="24">
        <f t="shared" si="5"/>
        <v>2663</v>
      </c>
      <c r="Y30">
        <v>166.03031191587399</v>
      </c>
      <c r="Z30">
        <v>257.04193718318299</v>
      </c>
      <c r="AA30">
        <v>0.1599209121497823</v>
      </c>
      <c r="AB30">
        <v>0.21287692915850265</v>
      </c>
      <c r="AC30">
        <v>0.49999436994063468</v>
      </c>
      <c r="AD30">
        <v>2.0617928420364908</v>
      </c>
    </row>
    <row r="31" spans="2:30" x14ac:dyDescent="0.35">
      <c r="J31">
        <v>4.1790541963195359E-3</v>
      </c>
      <c r="K31">
        <v>0.29606751822235344</v>
      </c>
      <c r="L31">
        <v>1.3157125658950811E-2</v>
      </c>
      <c r="M31">
        <v>9.0088536986607695E-2</v>
      </c>
      <c r="N31">
        <v>0.289734378993865</v>
      </c>
      <c r="O31">
        <v>0</v>
      </c>
      <c r="Y31">
        <v>2.6350274182754498</v>
      </c>
      <c r="Z31">
        <v>4.4172409335611098</v>
      </c>
      <c r="AA31">
        <v>0.40134212998526531</v>
      </c>
      <c r="AB31">
        <v>0.49600606742945114</v>
      </c>
      <c r="AC31">
        <v>0.76605330310219333</v>
      </c>
      <c r="AD31">
        <v>0.14748401820245549</v>
      </c>
    </row>
    <row r="32" spans="2:30" x14ac:dyDescent="0.35">
      <c r="J32">
        <v>0.18725226556159372</v>
      </c>
      <c r="K32">
        <v>0.43795564945878013</v>
      </c>
      <c r="L32">
        <v>0.13938183832863515</v>
      </c>
      <c r="M32">
        <v>0.1456410723009928</v>
      </c>
      <c r="N32">
        <v>0.140493770050242</v>
      </c>
      <c r="O32">
        <v>0</v>
      </c>
      <c r="R32" s="11" t="s">
        <v>126</v>
      </c>
      <c r="S32" s="11" t="s">
        <v>149</v>
      </c>
      <c r="T32" s="11" t="s">
        <v>150</v>
      </c>
      <c r="U32" s="11" t="s">
        <v>151</v>
      </c>
      <c r="V32" s="11" t="s">
        <v>152</v>
      </c>
      <c r="W32" s="11" t="s">
        <v>143</v>
      </c>
      <c r="Y32">
        <v>8.6341961180746694</v>
      </c>
      <c r="Z32">
        <v>13.263728482147499</v>
      </c>
      <c r="AA32">
        <v>0.17300576820843708</v>
      </c>
      <c r="AB32">
        <v>0.29125380139576051</v>
      </c>
      <c r="AC32">
        <v>0.527244295657602</v>
      </c>
      <c r="AD32">
        <v>0.15294220207305226</v>
      </c>
    </row>
    <row r="33" spans="10:30" x14ac:dyDescent="0.35">
      <c r="J33">
        <v>0.25837600781728226</v>
      </c>
      <c r="K33">
        <v>0.5946820269130324</v>
      </c>
      <c r="L33">
        <v>0.37482992948909027</v>
      </c>
      <c r="M33">
        <v>0.20330297981733775</v>
      </c>
      <c r="N33">
        <v>0.37157584562331797</v>
      </c>
      <c r="O33">
        <v>0</v>
      </c>
      <c r="Q33" s="11">
        <v>0</v>
      </c>
      <c r="R33" s="11">
        <f>SUM(R$7:R7)/2663</f>
        <v>0.24896733007885843</v>
      </c>
      <c r="S33" s="11">
        <f>SUM(S$7:S7)/2663</f>
        <v>3.2669921141569656E-2</v>
      </c>
      <c r="T33" s="11">
        <f>SUM(T$7:T7)/2663</f>
        <v>5.5951933909125048E-2</v>
      </c>
      <c r="U33" s="11">
        <f>SUM(U$7:U7)/2663</f>
        <v>6.7968456627863313E-2</v>
      </c>
      <c r="V33" s="11">
        <f>SUM(V$7:V7)/2663</f>
        <v>7.097258730754788E-2</v>
      </c>
      <c r="Y33">
        <v>54.8448535522678</v>
      </c>
      <c r="Z33">
        <v>29.576047139495401</v>
      </c>
      <c r="AA33">
        <v>0.17093704455061523</v>
      </c>
      <c r="AB33">
        <v>0.22113168884075179</v>
      </c>
      <c r="AC33">
        <v>0.46229968445923542</v>
      </c>
      <c r="AD33">
        <v>2.4014488442518689E-2</v>
      </c>
    </row>
    <row r="34" spans="10:30" x14ac:dyDescent="0.35">
      <c r="J34">
        <v>0.70458836136244951</v>
      </c>
      <c r="K34">
        <v>0.24560796607061847</v>
      </c>
      <c r="L34">
        <v>5.3239203897523499E-2</v>
      </c>
      <c r="M34">
        <v>0.13091341661661646</v>
      </c>
      <c r="N34">
        <v>0.48925840149977701</v>
      </c>
      <c r="O34">
        <v>0</v>
      </c>
      <c r="Q34" s="11">
        <v>0.1</v>
      </c>
      <c r="R34" s="11">
        <f>SUM(R$7:R8)/2663</f>
        <v>0.4254600075103267</v>
      </c>
      <c r="S34" s="11">
        <f>SUM(S$7:S8)/2663</f>
        <v>6.3086744273375892E-2</v>
      </c>
      <c r="T34" s="11">
        <f>SUM(T$7:T8)/2663</f>
        <v>0.10777318813368382</v>
      </c>
      <c r="U34" s="11">
        <f>SUM(U$7:U8)/2663</f>
        <v>0.12805107022155462</v>
      </c>
      <c r="V34" s="11">
        <f>SUM(V$7:V8)/2663</f>
        <v>0.14832895230942547</v>
      </c>
      <c r="Y34">
        <v>172.67358331956501</v>
      </c>
      <c r="Z34">
        <v>310.744977279762</v>
      </c>
      <c r="AA34">
        <v>0.60385842683424451</v>
      </c>
      <c r="AB34">
        <v>0.73053252663522128</v>
      </c>
      <c r="AC34">
        <v>0.81042382198796548</v>
      </c>
      <c r="AD34">
        <v>3.895463273716492</v>
      </c>
    </row>
    <row r="35" spans="10:30" x14ac:dyDescent="0.35">
      <c r="J35">
        <v>0.90480548904903868</v>
      </c>
      <c r="K35">
        <v>0.39386029427876323</v>
      </c>
      <c r="L35">
        <v>0.11937092309938352</v>
      </c>
      <c r="M35">
        <v>0.15173476396787863</v>
      </c>
      <c r="N35">
        <v>0.68441816720925397</v>
      </c>
      <c r="O35">
        <v>0</v>
      </c>
      <c r="Q35" s="11">
        <v>0.15</v>
      </c>
      <c r="R35" s="11">
        <f>SUM(R$7:R9)/2663</f>
        <v>0.54412316935786709</v>
      </c>
      <c r="S35" s="11">
        <f>SUM(S$7:S9)/2663</f>
        <v>9.613218174990612E-2</v>
      </c>
      <c r="T35" s="11">
        <f>SUM(T$7:T9)/2663</f>
        <v>0.16447615471273</v>
      </c>
      <c r="U35" s="11">
        <f>SUM(U$7:U9)/2663</f>
        <v>0.20127675553886595</v>
      </c>
      <c r="V35" s="11">
        <f>SUM(V$7:V9)/2663</f>
        <v>0.22530980097634248</v>
      </c>
      <c r="Y35">
        <v>26.540036813083201</v>
      </c>
      <c r="Z35">
        <v>22.6571976989589</v>
      </c>
      <c r="AA35">
        <v>0.59033446210995566</v>
      </c>
      <c r="AB35">
        <v>0.67256254713412134</v>
      </c>
      <c r="AC35">
        <v>0.86280182393392924</v>
      </c>
      <c r="AD35">
        <v>0.7141508723722052</v>
      </c>
    </row>
    <row r="36" spans="10:30" x14ac:dyDescent="0.35">
      <c r="J36">
        <v>7.4185610298684201E-2</v>
      </c>
      <c r="K36">
        <v>0.82010807176277556</v>
      </c>
      <c r="L36">
        <v>0.76904458208744109</v>
      </c>
      <c r="M36">
        <v>0.68376992171455842</v>
      </c>
      <c r="N36">
        <v>3.1953368653723198</v>
      </c>
      <c r="O36">
        <v>3.4361401404131702E-10</v>
      </c>
      <c r="Q36" s="11">
        <v>0.2</v>
      </c>
      <c r="R36" s="11">
        <f>SUM(R$7:R10)/2663</f>
        <v>0.6368757040931281</v>
      </c>
      <c r="S36" s="11">
        <f>SUM(S$7:S10)/2663</f>
        <v>0.13030416823131807</v>
      </c>
      <c r="T36" s="11">
        <f>SUM(T$7:T10)/2663</f>
        <v>0.21930153961697335</v>
      </c>
      <c r="U36" s="11">
        <f>SUM(U$7:U10)/2663</f>
        <v>0.26999624483665041</v>
      </c>
      <c r="V36" s="11">
        <f>SUM(V$7:V10)/2663</f>
        <v>0.30116410063837779</v>
      </c>
      <c r="Y36">
        <v>8.2115395097324893</v>
      </c>
      <c r="Z36">
        <v>3.49146688331391</v>
      </c>
      <c r="AA36">
        <v>1.0692187956224861</v>
      </c>
      <c r="AB36">
        <v>1.7191592779987925</v>
      </c>
      <c r="AC36">
        <v>1.2829427537552738</v>
      </c>
      <c r="AD36">
        <v>1.5109027295109969</v>
      </c>
    </row>
    <row r="37" spans="10:30" x14ac:dyDescent="0.35">
      <c r="J37">
        <v>0.36235203522361736</v>
      </c>
      <c r="K37">
        <v>1.0581618374228423</v>
      </c>
      <c r="L37">
        <v>1.1145581673080669</v>
      </c>
      <c r="M37">
        <v>1.0470111297019007</v>
      </c>
      <c r="N37">
        <v>5.8546624057612705E-2</v>
      </c>
      <c r="O37">
        <v>0</v>
      </c>
      <c r="Q37" s="11">
        <v>0.3</v>
      </c>
      <c r="R37" s="11">
        <f>SUM(R$7:R11)/2663</f>
        <v>0.74089372887720617</v>
      </c>
      <c r="S37" s="11">
        <f>SUM(S$7:S11)/2663</f>
        <v>0.20277882087870822</v>
      </c>
      <c r="T37" s="11">
        <f>SUM(T$7:T11)/2663</f>
        <v>0.32970334209538116</v>
      </c>
      <c r="U37" s="11">
        <f>SUM(U$7:U11)/2663</f>
        <v>0.3920390536988359</v>
      </c>
      <c r="V37" s="11">
        <f>SUM(V$7:V11)/2663</f>
        <v>0.43747653022906496</v>
      </c>
      <c r="Y37">
        <v>47.181631503339901</v>
      </c>
      <c r="Z37">
        <v>45.076762109971902</v>
      </c>
      <c r="AA37">
        <v>0.35501746844926713</v>
      </c>
      <c r="AB37">
        <v>0.54405044700829919</v>
      </c>
      <c r="AC37">
        <v>0.71035404657455692</v>
      </c>
      <c r="AD37">
        <v>0.1814385583091126</v>
      </c>
    </row>
    <row r="38" spans="10:30" x14ac:dyDescent="0.35">
      <c r="J38">
        <v>0.20541804268008523</v>
      </c>
      <c r="K38">
        <v>0.3630112745053386</v>
      </c>
      <c r="L38">
        <v>0.21761979595951386</v>
      </c>
      <c r="M38">
        <v>0.27034202744953423</v>
      </c>
      <c r="N38">
        <v>0.54482693605811594</v>
      </c>
      <c r="O38">
        <v>0</v>
      </c>
      <c r="Q38" s="11">
        <v>0.4</v>
      </c>
      <c r="R38" s="11">
        <f>SUM(R$7:R12)/2663</f>
        <v>0.79609463011641002</v>
      </c>
      <c r="S38" s="11">
        <f>SUM(S$7:S12)/2663</f>
        <v>0.28839654524971836</v>
      </c>
      <c r="T38" s="11">
        <f>SUM(T$7:T12)/2663</f>
        <v>0.44536237326323697</v>
      </c>
      <c r="U38" s="11">
        <f>SUM(U$7:U12)/2663</f>
        <v>0.50131430717236203</v>
      </c>
      <c r="V38" s="11">
        <f>SUM(V$7:V12)/2663</f>
        <v>0.54750281637251219</v>
      </c>
      <c r="Y38">
        <v>101.368549827075</v>
      </c>
      <c r="Z38">
        <v>0.75895243371913301</v>
      </c>
      <c r="AA38">
        <v>0.46704717100799725</v>
      </c>
      <c r="AB38">
        <v>0.52947203418859012</v>
      </c>
      <c r="AC38">
        <v>0.81112453655505556</v>
      </c>
      <c r="AD38">
        <v>1.2838419207281677</v>
      </c>
    </row>
    <row r="39" spans="10:30" x14ac:dyDescent="0.35">
      <c r="J39">
        <v>2.9795603229118992</v>
      </c>
      <c r="K39">
        <v>0.1999904746542655</v>
      </c>
      <c r="L39">
        <v>2.7586932150518009E-2</v>
      </c>
      <c r="M39">
        <v>0.12260723208396188</v>
      </c>
      <c r="N39">
        <v>9.01482241958381</v>
      </c>
      <c r="O39">
        <v>1.4539950813300799E-9</v>
      </c>
      <c r="Q39" s="11">
        <v>0.5</v>
      </c>
      <c r="R39" s="11">
        <f>SUM(R$7:R13)/2663</f>
        <v>0.82989110026286139</v>
      </c>
      <c r="S39" s="11">
        <f>SUM(S$7:S13)/2663</f>
        <v>0.38190011265490048</v>
      </c>
      <c r="T39" s="11">
        <f>SUM(T$7:T13)/2663</f>
        <v>0.52684941794968077</v>
      </c>
      <c r="U39" s="11">
        <f>SUM(U$7:U13)/2663</f>
        <v>0.5771686068343973</v>
      </c>
      <c r="V39" s="11">
        <f>SUM(V$7:V13)/2663</f>
        <v>0.63199399173864068</v>
      </c>
      <c r="Y39">
        <v>19.774659789287799</v>
      </c>
      <c r="Z39">
        <v>4.6271325695366903</v>
      </c>
      <c r="AA39">
        <v>0.1168860406753832</v>
      </c>
      <c r="AB39">
        <v>0.14160899082022627</v>
      </c>
      <c r="AC39">
        <v>0.47288270227533324</v>
      </c>
      <c r="AD39">
        <v>0.65340076484797371</v>
      </c>
    </row>
    <row r="40" spans="10:30" x14ac:dyDescent="0.35">
      <c r="J40">
        <v>6.8599834800058795E-2</v>
      </c>
      <c r="K40">
        <v>0.3483855273860198</v>
      </c>
      <c r="L40">
        <v>8.8749350123707132E-2</v>
      </c>
      <c r="M40">
        <v>0.1455233836607151</v>
      </c>
      <c r="N40">
        <v>14.4734363137103</v>
      </c>
      <c r="O40">
        <v>5.0556177947122203E-10</v>
      </c>
      <c r="Q40" s="11">
        <v>0.6</v>
      </c>
      <c r="R40" s="11">
        <f>SUM(R$7:R14)/2663</f>
        <v>0.85918137438978592</v>
      </c>
      <c r="S40" s="11">
        <f>SUM(S$7:S14)/2663</f>
        <v>0.48929778445362371</v>
      </c>
      <c r="T40" s="11">
        <f>SUM(T$7:T14)/2663</f>
        <v>0.60458129928651894</v>
      </c>
      <c r="U40" s="11">
        <f>SUM(U$7:U14)/2663</f>
        <v>0.64325948178745773</v>
      </c>
      <c r="V40" s="11">
        <f>SUM(V$7:V14)/2663</f>
        <v>0.68869695831768685</v>
      </c>
      <c r="Y40">
        <v>16.2888308288418</v>
      </c>
      <c r="Z40">
        <v>19.919057813889399</v>
      </c>
      <c r="AA40">
        <v>0.95221474768245618</v>
      </c>
      <c r="AB40">
        <v>1.2171507212167414</v>
      </c>
      <c r="AC40">
        <v>0.81690854292359438</v>
      </c>
      <c r="AD40">
        <v>0.22280299163893719</v>
      </c>
    </row>
    <row r="41" spans="10:30" x14ac:dyDescent="0.35">
      <c r="J41">
        <v>6.1654039249739827E-2</v>
      </c>
      <c r="K41">
        <v>1.6376386902283895</v>
      </c>
      <c r="L41">
        <v>2.1281399501656533</v>
      </c>
      <c r="M41">
        <v>2.3965720067978959</v>
      </c>
      <c r="N41">
        <v>0.42716002397069402</v>
      </c>
      <c r="O41">
        <v>0</v>
      </c>
      <c r="Q41" s="11">
        <v>0.7</v>
      </c>
      <c r="R41" s="11">
        <f>SUM(R$7:R15)/2663</f>
        <v>0.88133683815245967</v>
      </c>
      <c r="S41" s="11">
        <f>SUM(S$7:S15)/2663</f>
        <v>0.58580548253849041</v>
      </c>
      <c r="T41" s="11">
        <f>SUM(T$7:T15)/2663</f>
        <v>0.65414945550131431</v>
      </c>
      <c r="U41" s="11">
        <f>SUM(U$7:U15)/2663</f>
        <v>0.68907247465264743</v>
      </c>
      <c r="V41" s="11">
        <f>SUM(V$7:V15)/2663</f>
        <v>0.73713856552760049</v>
      </c>
      <c r="Y41">
        <v>165.545607160777</v>
      </c>
      <c r="Z41">
        <v>209.98982070762801</v>
      </c>
      <c r="AA41">
        <v>1.424833112172929</v>
      </c>
      <c r="AB41">
        <v>1.9284579712701055</v>
      </c>
      <c r="AC41">
        <v>1.7508846666746545</v>
      </c>
      <c r="AD41">
        <v>8.1627820061079673E-2</v>
      </c>
    </row>
    <row r="42" spans="10:30" x14ac:dyDescent="0.35">
      <c r="J42">
        <v>2.0428873396178972E-2</v>
      </c>
      <c r="K42">
        <v>0.45893365446826123</v>
      </c>
      <c r="L42">
        <v>0.1450068045656927</v>
      </c>
      <c r="M42">
        <v>0.14772731638594025</v>
      </c>
      <c r="N42">
        <v>2.5770916877530099E-2</v>
      </c>
      <c r="O42">
        <v>0</v>
      </c>
      <c r="Q42" s="11">
        <v>0.8</v>
      </c>
      <c r="R42" s="11">
        <f>SUM(R$7:R16)/2663</f>
        <v>0.89147577919639509</v>
      </c>
      <c r="S42" s="11">
        <f>SUM(S$7:S16)/2663</f>
        <v>0.64551257979722121</v>
      </c>
      <c r="T42" s="11">
        <f>SUM(T$7:T16)/2663</f>
        <v>0.69733383402177995</v>
      </c>
      <c r="U42" s="11">
        <f>SUM(U$7:U16)/2663</f>
        <v>0.72211791212917764</v>
      </c>
      <c r="V42" s="11">
        <f>SUM(V$7:V16)/2663</f>
        <v>0.77243710101389407</v>
      </c>
      <c r="Y42">
        <v>147.36694157343101</v>
      </c>
      <c r="Z42">
        <v>229.287954602182</v>
      </c>
      <c r="AA42">
        <v>1.3691572531174514</v>
      </c>
      <c r="AB42">
        <v>1.4909347818486036</v>
      </c>
      <c r="AC42">
        <v>1.3669579561822072</v>
      </c>
      <c r="AD42">
        <v>4.388993680593329E-2</v>
      </c>
    </row>
    <row r="43" spans="10:30" x14ac:dyDescent="0.35">
      <c r="J43">
        <v>0.11384641616692247</v>
      </c>
      <c r="K43">
        <v>0.82181311780389577</v>
      </c>
      <c r="L43">
        <v>0.61097322502946871</v>
      </c>
      <c r="M43">
        <v>0.58938410307899214</v>
      </c>
      <c r="N43">
        <v>0.23788734505876602</v>
      </c>
      <c r="O43">
        <v>0</v>
      </c>
      <c r="Q43" s="11">
        <v>0.9</v>
      </c>
      <c r="R43" s="11">
        <f>SUM(R$7:R17)/2663</f>
        <v>0.90236575291025156</v>
      </c>
      <c r="S43" s="11">
        <f>SUM(S$7:S17)/2663</f>
        <v>0.69658280135185879</v>
      </c>
      <c r="T43" s="11">
        <f>SUM(T$7:T17)/2663</f>
        <v>0.72437101013894101</v>
      </c>
      <c r="U43" s="11">
        <f>SUM(U$7:U17)/2663</f>
        <v>0.75178370259106275</v>
      </c>
      <c r="V43" s="11">
        <f>SUM(V$7:V17)/2663</f>
        <v>0.79609463011641002</v>
      </c>
      <c r="Y43">
        <v>38.8401343739068</v>
      </c>
      <c r="Z43">
        <v>34.481166491546603</v>
      </c>
      <c r="AA43">
        <v>1.4527598080194637</v>
      </c>
      <c r="AB43">
        <v>1.4136596314426526</v>
      </c>
      <c r="AC43">
        <v>1.2488410212113814</v>
      </c>
      <c r="AD43">
        <v>2.6477600787050228E-2</v>
      </c>
    </row>
    <row r="44" spans="10:30" x14ac:dyDescent="0.35">
      <c r="J44">
        <v>1.3172332599930328E-2</v>
      </c>
      <c r="K44">
        <v>0.19370912018636816</v>
      </c>
      <c r="L44">
        <v>8.1130631946334623E-3</v>
      </c>
      <c r="M44">
        <v>6.6535233619431339E-2</v>
      </c>
      <c r="N44">
        <v>0.14581332802352501</v>
      </c>
      <c r="O44">
        <v>0</v>
      </c>
      <c r="Q44" s="11">
        <v>1</v>
      </c>
      <c r="R44" s="11">
        <f>SUM(R$7:R18)/2663</f>
        <v>0.91288021028914756</v>
      </c>
      <c r="S44" s="11">
        <f>SUM(S$7:S18)/2663</f>
        <v>0.73150582050319191</v>
      </c>
      <c r="T44" s="11">
        <f>SUM(T$7:T18)/2663</f>
        <v>0.74990612091625986</v>
      </c>
      <c r="U44" s="11">
        <f>SUM(U$7:U18)/2663</f>
        <v>0.77619226436349986</v>
      </c>
      <c r="V44" s="11">
        <f>SUM(V$7:V18)/2663</f>
        <v>0.81449493052947808</v>
      </c>
      <c r="Y44">
        <v>152.09542778493801</v>
      </c>
      <c r="Z44">
        <v>64.929531756513498</v>
      </c>
      <c r="AA44">
        <v>0.2956426713240996</v>
      </c>
      <c r="AB44">
        <v>0.49692602523772844</v>
      </c>
      <c r="AC44">
        <v>0.66724934105721645</v>
      </c>
      <c r="AD44">
        <v>0.97538225465187567</v>
      </c>
    </row>
    <row r="45" spans="10:30" x14ac:dyDescent="0.35">
      <c r="J45">
        <v>0.59946087603235332</v>
      </c>
      <c r="K45">
        <v>0.38565295990542836</v>
      </c>
      <c r="L45">
        <v>0.19655618363648655</v>
      </c>
      <c r="M45">
        <v>0.20824763242130606</v>
      </c>
      <c r="N45">
        <v>0.90932695960199894</v>
      </c>
      <c r="O45">
        <v>0</v>
      </c>
      <c r="Q45" s="11">
        <v>1.1000000000000001</v>
      </c>
      <c r="R45" s="11">
        <f>SUM(R$7:R19)/2663</f>
        <v>0.92226811866316183</v>
      </c>
      <c r="S45" s="11">
        <f>SUM(S$7:S19)/2663</f>
        <v>0.7630491926398798</v>
      </c>
      <c r="T45" s="11">
        <f>SUM(T$7:T19)/2663</f>
        <v>0.76980848666917012</v>
      </c>
      <c r="U45" s="11">
        <f>SUM(U$7:U19)/2663</f>
        <v>0.79534359744648897</v>
      </c>
      <c r="V45" s="11">
        <f>SUM(V$7:V19)/2663</f>
        <v>0.82838903492301919</v>
      </c>
      <c r="Y45">
        <v>173.655505867334</v>
      </c>
      <c r="Z45">
        <v>111.149299605474</v>
      </c>
      <c r="AA45">
        <v>0.17623285587232596</v>
      </c>
      <c r="AB45">
        <v>0.21711300712115567</v>
      </c>
      <c r="AC45">
        <v>0.48036024403847782</v>
      </c>
      <c r="AD45">
        <v>0.19060062218188495</v>
      </c>
    </row>
    <row r="46" spans="10:30" x14ac:dyDescent="0.35">
      <c r="J46">
        <v>0.25265402247901914</v>
      </c>
      <c r="K46">
        <v>0.25040758662821916</v>
      </c>
      <c r="L46">
        <v>3.1051902551427497E-2</v>
      </c>
      <c r="M46">
        <v>0.10553847145203031</v>
      </c>
      <c r="N46">
        <v>0.31380186414376599</v>
      </c>
      <c r="O46">
        <v>0</v>
      </c>
      <c r="Q46" s="11">
        <v>1.2</v>
      </c>
      <c r="R46" s="11">
        <f>SUM(R$7:R20)/2663</f>
        <v>0.92377018400300415</v>
      </c>
      <c r="S46" s="11">
        <f>SUM(S$7:S20)/2663</f>
        <v>0.78558017273751413</v>
      </c>
      <c r="T46" s="11">
        <f>SUM(T$7:T20)/2663</f>
        <v>0.78895981975215923</v>
      </c>
      <c r="U46" s="11">
        <f>SUM(U$7:U20)/2663</f>
        <v>0.80998873450995124</v>
      </c>
      <c r="V46" s="11">
        <f>SUM(V$7:V20)/2663</f>
        <v>0.84265865565152087</v>
      </c>
      <c r="Y46">
        <v>55.084944282713501</v>
      </c>
      <c r="Z46">
        <v>79.093404249838599</v>
      </c>
      <c r="AA46">
        <v>9.3206851891695766E-2</v>
      </c>
      <c r="AB46">
        <v>1.1605303120463269E-2</v>
      </c>
      <c r="AC46">
        <v>0.283228646895891</v>
      </c>
      <c r="AD46">
        <v>4.4189203334573088E-2</v>
      </c>
    </row>
    <row r="47" spans="10:30" x14ac:dyDescent="0.35">
      <c r="J47">
        <v>2.950423825999611E-2</v>
      </c>
      <c r="K47">
        <v>0.22187590765889753</v>
      </c>
      <c r="L47">
        <v>4.6340373150942568E-2</v>
      </c>
      <c r="M47">
        <v>1.5830288475128889E-2</v>
      </c>
      <c r="N47">
        <v>1.37709904044896</v>
      </c>
      <c r="O47">
        <v>0</v>
      </c>
      <c r="Q47" s="11">
        <v>1.3</v>
      </c>
      <c r="R47" s="11">
        <f>SUM(R$7:R21)/2663</f>
        <v>0.92752534735260983</v>
      </c>
      <c r="S47" s="11">
        <f>SUM(S$7:S21)/2663</f>
        <v>0.80548253849042428</v>
      </c>
      <c r="T47" s="11">
        <f>SUM(T$7:T21)/2663</f>
        <v>0.8036049568156215</v>
      </c>
      <c r="U47" s="11">
        <f>SUM(U$7:U21)/2663</f>
        <v>0.82463387157341339</v>
      </c>
      <c r="V47" s="11">
        <f>SUM(V$7:V21)/2663</f>
        <v>0.85204656402553514</v>
      </c>
      <c r="Y47">
        <v>10.064958534328699</v>
      </c>
      <c r="Z47">
        <v>3.5083816479421901</v>
      </c>
      <c r="AA47">
        <v>8.0465285460265892E-2</v>
      </c>
      <c r="AB47">
        <v>9.1852295176136342E-2</v>
      </c>
      <c r="AC47">
        <v>0.17323353639027003</v>
      </c>
      <c r="AD47">
        <v>0.10735256898031394</v>
      </c>
    </row>
    <row r="48" spans="10:30" x14ac:dyDescent="0.35">
      <c r="J48">
        <v>0.32249910740012155</v>
      </c>
      <c r="K48">
        <v>0.50191327312241651</v>
      </c>
      <c r="L48">
        <v>0.19834198752739979</v>
      </c>
      <c r="M48">
        <v>0.17077640818673123</v>
      </c>
      <c r="N48">
        <v>0.22638804115739097</v>
      </c>
      <c r="O48">
        <v>0</v>
      </c>
      <c r="Q48" s="11">
        <v>1.4</v>
      </c>
      <c r="R48" s="11">
        <f>SUM(R$7:R22)/2663</f>
        <v>0.93203154337213667</v>
      </c>
      <c r="S48" s="11">
        <f>SUM(S$7:S22)/2663</f>
        <v>0.81862561021404434</v>
      </c>
      <c r="T48" s="11">
        <f>SUM(T$7:T22)/2663</f>
        <v>0.82388283890349234</v>
      </c>
      <c r="U48" s="11">
        <f>SUM(U$7:U22)/2663</f>
        <v>0.83402177994742777</v>
      </c>
      <c r="V48" s="11">
        <f>SUM(V$7:V22)/2663</f>
        <v>0.86105895606458882</v>
      </c>
      <c r="Y48">
        <v>16.699139197079699</v>
      </c>
      <c r="Z48">
        <v>67.605324600791803</v>
      </c>
      <c r="AA48">
        <v>0.25941097012463671</v>
      </c>
      <c r="AB48">
        <v>0.31106684416590907</v>
      </c>
      <c r="AC48">
        <v>0.37693739057607295</v>
      </c>
      <c r="AD48">
        <v>2.8083614727860924E-2</v>
      </c>
    </row>
    <row r="49" spans="10:30" x14ac:dyDescent="0.35">
      <c r="J49">
        <v>0.12771059958210437</v>
      </c>
      <c r="K49">
        <v>0.56592098209571973</v>
      </c>
      <c r="L49">
        <v>0.43623870238720591</v>
      </c>
      <c r="M49">
        <v>0.31802911682097113</v>
      </c>
      <c r="N49">
        <v>0.71853763994291897</v>
      </c>
      <c r="O49">
        <v>0</v>
      </c>
      <c r="Q49" s="11">
        <v>1.5</v>
      </c>
      <c r="R49" s="11">
        <f>SUM(R$7:R23)/2663</f>
        <v>0.93466015771686073</v>
      </c>
      <c r="S49" s="11">
        <f>SUM(S$7:S23)/2663</f>
        <v>0.83026661659782197</v>
      </c>
      <c r="T49" s="11">
        <f>SUM(T$7:T23)/2663</f>
        <v>0.83514832895230939</v>
      </c>
      <c r="U49" s="11">
        <f>SUM(U$7:U23)/2663</f>
        <v>0.8456627863312054</v>
      </c>
      <c r="V49" s="11">
        <f>SUM(V$7:V23)/2663</f>
        <v>0.87495306045812993</v>
      </c>
      <c r="Y49">
        <v>36.442184283301799</v>
      </c>
      <c r="Z49">
        <v>9.5292353748126697</v>
      </c>
      <c r="AA49">
        <v>2.5888636984197775</v>
      </c>
      <c r="AB49">
        <v>2.634510907157614</v>
      </c>
      <c r="AC49">
        <v>2.3394124967176508</v>
      </c>
      <c r="AD49">
        <v>5.6964314900948172E-2</v>
      </c>
    </row>
    <row r="50" spans="10:30" x14ac:dyDescent="0.35">
      <c r="J50">
        <v>0.40668753164811472</v>
      </c>
      <c r="K50">
        <v>1.1060305868313107</v>
      </c>
      <c r="L50">
        <v>1.2952418937690056</v>
      </c>
      <c r="M50">
        <v>1.2149043732565237</v>
      </c>
      <c r="N50">
        <v>1.4689373918095101</v>
      </c>
      <c r="O50">
        <v>0</v>
      </c>
      <c r="Q50" s="11">
        <v>1.6</v>
      </c>
      <c r="R50" s="11">
        <f>SUM(R$7:R24)/2663</f>
        <v>0.93991738640630862</v>
      </c>
      <c r="S50" s="11">
        <f>SUM(S$7:S24)/2663</f>
        <v>0.84040555764175739</v>
      </c>
      <c r="T50" s="11">
        <f>SUM(T$7:T24)/2663</f>
        <v>0.8456627863312054</v>
      </c>
      <c r="U50" s="11">
        <f>SUM(U$7:U24)/2663</f>
        <v>0.85242208036049572</v>
      </c>
      <c r="V50" s="11">
        <f>SUM(V$7:V24)/2663</f>
        <v>0.88396545249718361</v>
      </c>
      <c r="Y50">
        <v>2.1801061437349198</v>
      </c>
      <c r="Z50">
        <v>116.183804929974</v>
      </c>
      <c r="AA50">
        <v>0.32649899565538987</v>
      </c>
      <c r="AB50">
        <v>0.56017380832157593</v>
      </c>
      <c r="AC50">
        <v>0.69456114030068927</v>
      </c>
      <c r="AD50">
        <v>8.3890382266395419E-2</v>
      </c>
    </row>
    <row r="51" spans="10:30" x14ac:dyDescent="0.35">
      <c r="J51">
        <v>0.20159011791128581</v>
      </c>
      <c r="K51">
        <v>0.42425602354869141</v>
      </c>
      <c r="L51">
        <v>0.15859179762305239</v>
      </c>
      <c r="M51">
        <v>0.16979471000593555</v>
      </c>
      <c r="N51">
        <v>0.35312343767698701</v>
      </c>
      <c r="O51">
        <v>0</v>
      </c>
      <c r="Q51" s="11">
        <v>1.7</v>
      </c>
      <c r="R51" s="11">
        <f>SUM(R$7:R25)/2663</f>
        <v>0.94066841907622978</v>
      </c>
      <c r="S51" s="11">
        <f>SUM(S$7:S25)/2663</f>
        <v>0.8509200150206534</v>
      </c>
      <c r="T51" s="11">
        <f>SUM(T$7:T25)/2663</f>
        <v>0.85467517837025908</v>
      </c>
      <c r="U51" s="11">
        <f>SUM(U$7:U25)/2663</f>
        <v>0.86068343972962824</v>
      </c>
      <c r="V51" s="11">
        <f>SUM(V$7:V25)/2663</f>
        <v>0.89335336087119788</v>
      </c>
      <c r="Y51">
        <v>65.613512250051699</v>
      </c>
      <c r="Z51">
        <v>109.27571062390599</v>
      </c>
      <c r="AA51">
        <v>8.614541019365303E-2</v>
      </c>
      <c r="AB51">
        <v>3.7474117359713122E-2</v>
      </c>
      <c r="AC51">
        <v>0.28608085783574477</v>
      </c>
      <c r="AD51">
        <v>0.13964763128178245</v>
      </c>
    </row>
    <row r="52" spans="10:30" x14ac:dyDescent="0.35">
      <c r="J52">
        <v>8.3930474121253609E-2</v>
      </c>
      <c r="K52">
        <v>0.45566705038376215</v>
      </c>
      <c r="L52">
        <v>0.18935474996383425</v>
      </c>
      <c r="M52">
        <v>0.17617362776985526</v>
      </c>
      <c r="N52">
        <v>1.14769611998666E-2</v>
      </c>
      <c r="O52">
        <v>0</v>
      </c>
      <c r="Q52" s="11">
        <v>1.8</v>
      </c>
      <c r="R52" s="11">
        <f>SUM(R$7:R26)/2663</f>
        <v>0.94141945174615094</v>
      </c>
      <c r="S52" s="11">
        <f>SUM(S$7:S26)/2663</f>
        <v>0.85993240705970708</v>
      </c>
      <c r="T52" s="11">
        <f>SUM(T$7:T26)/2663</f>
        <v>0.86293653773939172</v>
      </c>
      <c r="U52" s="11">
        <f>SUM(U$7:U26)/2663</f>
        <v>0.86969583176868193</v>
      </c>
      <c r="V52" s="11">
        <f>SUM(V$7:V26)/2663</f>
        <v>0.89936162223056704</v>
      </c>
      <c r="Y52">
        <v>14.602321358085</v>
      </c>
      <c r="Z52">
        <v>35.434477580430503</v>
      </c>
      <c r="AA52">
        <v>0.95824579547444455</v>
      </c>
      <c r="AB52">
        <v>1.0596181213494473</v>
      </c>
      <c r="AC52">
        <v>0.958461654154806</v>
      </c>
      <c r="AD52">
        <v>5.9501074053401527E-2</v>
      </c>
    </row>
    <row r="53" spans="10:30" x14ac:dyDescent="0.35">
      <c r="J53">
        <v>1.0936747852324924</v>
      </c>
      <c r="K53">
        <v>0.55523560788153925</v>
      </c>
      <c r="L53">
        <v>0.27586368357953805</v>
      </c>
      <c r="M53">
        <v>0.3002116162239305</v>
      </c>
      <c r="N53">
        <v>1.4634987603957001</v>
      </c>
      <c r="O53">
        <v>0</v>
      </c>
      <c r="Q53" s="11">
        <v>1.9</v>
      </c>
      <c r="R53" s="11">
        <f>SUM(R$7:R27)/2663</f>
        <v>0.94592564776567778</v>
      </c>
      <c r="S53" s="11">
        <f>SUM(S$7:S27)/2663</f>
        <v>0.86706721742395798</v>
      </c>
      <c r="T53" s="11">
        <f>SUM(T$7:T27)/2663</f>
        <v>0.86932031543372135</v>
      </c>
      <c r="U53" s="11">
        <f>SUM(U$7:U27)/2663</f>
        <v>0.87570409312805109</v>
      </c>
      <c r="V53" s="11">
        <f>SUM(V$7:V27)/2663</f>
        <v>0.9053698835899362</v>
      </c>
      <c r="Y53">
        <v>51.971071255651502</v>
      </c>
      <c r="Z53">
        <v>44.7710980173865</v>
      </c>
      <c r="AA53">
        <v>0.10019588780099087</v>
      </c>
      <c r="AB53">
        <v>0.10001588828413616</v>
      </c>
      <c r="AC53">
        <v>0.30592431954735438</v>
      </c>
      <c r="AD53">
        <v>20.543855237137205</v>
      </c>
    </row>
    <row r="54" spans="10:30" x14ac:dyDescent="0.35">
      <c r="J54">
        <v>5.0216602773426662E-2</v>
      </c>
      <c r="K54">
        <v>4.5229287642494356E-2</v>
      </c>
      <c r="L54">
        <v>4.4579214152997974E-2</v>
      </c>
      <c r="M54">
        <v>0.21878999814585526</v>
      </c>
      <c r="N54">
        <v>0.26351924103816099</v>
      </c>
      <c r="O54">
        <v>0</v>
      </c>
      <c r="Q54" s="11">
        <v>2</v>
      </c>
      <c r="R54" s="11">
        <f>SUM(R$7:R28)/2663</f>
        <v>0.94892977844536242</v>
      </c>
      <c r="S54" s="11">
        <f>SUM(S$7:S28)/2663</f>
        <v>0.87420202778820877</v>
      </c>
      <c r="T54" s="11">
        <f>SUM(T$7:T28)/2663</f>
        <v>0.87570409312805109</v>
      </c>
      <c r="U54" s="11">
        <f>SUM(U$7:U28)/2663</f>
        <v>0.88133683815245967</v>
      </c>
      <c r="V54" s="11">
        <f>SUM(V$7:V28)/2663</f>
        <v>0.91475779196395046</v>
      </c>
      <c r="Y54">
        <v>25.1823067971049</v>
      </c>
      <c r="Z54">
        <v>30.467143388992699</v>
      </c>
      <c r="AA54">
        <v>1.0881885625635308</v>
      </c>
      <c r="AB54">
        <v>1.1669218490856812</v>
      </c>
      <c r="AC54">
        <v>0.96392617054262153</v>
      </c>
      <c r="AD54">
        <v>0.22592402356909844</v>
      </c>
    </row>
    <row r="55" spans="10:30" x14ac:dyDescent="0.35">
      <c r="J55">
        <v>14.907484111285013</v>
      </c>
      <c r="K55">
        <v>0.29815414383153799</v>
      </c>
      <c r="L55">
        <v>4.4814924405255495E-2</v>
      </c>
      <c r="M55">
        <v>0.12478443137926983</v>
      </c>
      <c r="N55">
        <v>0.48382900912548998</v>
      </c>
      <c r="O55">
        <v>0</v>
      </c>
      <c r="Q55" s="11">
        <v>5</v>
      </c>
      <c r="R55" s="11">
        <f>SUM(R$7:R29)/2663</f>
        <v>1.0003755163349606</v>
      </c>
      <c r="S55" s="11">
        <f>SUM(S$7:S29)/2663</f>
        <v>1</v>
      </c>
      <c r="T55" s="11">
        <f>SUM(T$7:T29)/2663</f>
        <v>1</v>
      </c>
      <c r="U55" s="11">
        <f>SUM(U$7:U29)/2663</f>
        <v>1</v>
      </c>
      <c r="V55" s="11">
        <f>SUM(V$7:V29)/2663</f>
        <v>1.0003755163349606</v>
      </c>
      <c r="Y55">
        <v>18.791398967462399</v>
      </c>
      <c r="Z55">
        <v>12.753214246530501</v>
      </c>
      <c r="AA55">
        <v>0.29857300811696308</v>
      </c>
      <c r="AB55">
        <v>0.57986032467401005</v>
      </c>
      <c r="AC55">
        <v>0.71365605341134575</v>
      </c>
      <c r="AD55">
        <v>0.35197230355567743</v>
      </c>
    </row>
    <row r="56" spans="10:30" x14ac:dyDescent="0.35">
      <c r="J56">
        <v>1.3124258069197354E-2</v>
      </c>
      <c r="K56">
        <v>0.4916655428209124</v>
      </c>
      <c r="L56">
        <v>0.17051237272960101</v>
      </c>
      <c r="M56">
        <v>0.15075459712917677</v>
      </c>
      <c r="N56">
        <v>0.288058989748739</v>
      </c>
      <c r="O56">
        <v>0</v>
      </c>
      <c r="Y56">
        <v>64.774118123637606</v>
      </c>
      <c r="Z56">
        <v>60.810137693271201</v>
      </c>
      <c r="AA56">
        <v>0.16339634177001064</v>
      </c>
      <c r="AB56">
        <v>3.7024147702511702E-2</v>
      </c>
      <c r="AC56">
        <v>0.21254850179699261</v>
      </c>
      <c r="AD56">
        <v>0.24804878172329403</v>
      </c>
    </row>
    <row r="57" spans="10:30" x14ac:dyDescent="0.35">
      <c r="J57">
        <v>9.7150616672145806E-2</v>
      </c>
      <c r="K57">
        <v>0.56396511401334093</v>
      </c>
      <c r="L57">
        <v>0.30393533621204388</v>
      </c>
      <c r="M57">
        <v>0.24547878519620472</v>
      </c>
      <c r="N57">
        <v>10.700018527580101</v>
      </c>
      <c r="O57">
        <v>0</v>
      </c>
      <c r="Y57">
        <v>19.950394955239499</v>
      </c>
      <c r="Z57">
        <v>30.535727721692599</v>
      </c>
      <c r="AA57">
        <v>0.42869238966730028</v>
      </c>
      <c r="AB57">
        <v>0.56227046022911165</v>
      </c>
      <c r="AC57">
        <v>0.70861021760148468</v>
      </c>
      <c r="AD57">
        <v>0.49845893007590841</v>
      </c>
    </row>
    <row r="58" spans="10:30" x14ac:dyDescent="0.35">
      <c r="J58">
        <v>7.8132447983460127E-2</v>
      </c>
      <c r="K58">
        <v>0.18643332548698172</v>
      </c>
      <c r="L58">
        <v>0.10326224625094567</v>
      </c>
      <c r="M58">
        <v>8.6389698822730634E-2</v>
      </c>
      <c r="N58">
        <v>13.5821594108781</v>
      </c>
      <c r="O58">
        <v>4.3495492642761903E-10</v>
      </c>
      <c r="Y58">
        <v>190.976294588305</v>
      </c>
      <c r="Z58">
        <v>198.84806175741599</v>
      </c>
      <c r="AA58">
        <v>1.2524806700298341</v>
      </c>
      <c r="AB58">
        <v>1.4949336983119739</v>
      </c>
      <c r="AC58">
        <v>1.4738449728622502</v>
      </c>
      <c r="AD58">
        <v>6.5705629647015424</v>
      </c>
    </row>
    <row r="59" spans="10:30" x14ac:dyDescent="0.35">
      <c r="J59">
        <v>2.9334320847706472E-2</v>
      </c>
      <c r="K59">
        <v>0.16391628320695678</v>
      </c>
      <c r="L59">
        <v>0.31549448879077652</v>
      </c>
      <c r="M59">
        <v>0.28003640567832816</v>
      </c>
      <c r="N59">
        <v>1.92957280416745</v>
      </c>
      <c r="O59">
        <v>0</v>
      </c>
      <c r="Y59">
        <v>36.431489219281097</v>
      </c>
      <c r="Z59">
        <v>25.776047712937999</v>
      </c>
      <c r="AA59">
        <v>0.17176906176065643</v>
      </c>
      <c r="AB59">
        <v>0.27562408513341874</v>
      </c>
      <c r="AC59">
        <v>0.450531180088176</v>
      </c>
      <c r="AD59">
        <v>0.25688717442291692</v>
      </c>
    </row>
    <row r="60" spans="10:30" x14ac:dyDescent="0.35">
      <c r="J60">
        <v>5.0673589663783512E-2</v>
      </c>
      <c r="K60">
        <v>0.52333287178057153</v>
      </c>
      <c r="L60">
        <v>0.26483663951638975</v>
      </c>
      <c r="M60">
        <v>0.18025212602600724</v>
      </c>
      <c r="N60">
        <v>0.26980686635823498</v>
      </c>
      <c r="O60">
        <v>0</v>
      </c>
      <c r="Y60">
        <v>128.27065239938401</v>
      </c>
      <c r="Z60">
        <v>203.92673567905899</v>
      </c>
      <c r="AA60">
        <v>8.3532689028980756E-2</v>
      </c>
      <c r="AB60">
        <v>0.20174675607000125</v>
      </c>
      <c r="AC60">
        <v>0.29439305731119131</v>
      </c>
      <c r="AD60">
        <v>0.33262848167052006</v>
      </c>
    </row>
    <row r="61" spans="10:30" x14ac:dyDescent="0.35">
      <c r="J61">
        <v>0.1561027353392008</v>
      </c>
      <c r="K61">
        <v>0.58773339391471169</v>
      </c>
      <c r="L61">
        <v>0.28630428055098878</v>
      </c>
      <c r="M61">
        <v>0.26975381841819113</v>
      </c>
      <c r="N61">
        <v>0.13247181816981698</v>
      </c>
      <c r="O61">
        <v>0</v>
      </c>
      <c r="Y61">
        <v>9.4076891129682103</v>
      </c>
      <c r="Z61">
        <v>1.6248390968239399</v>
      </c>
      <c r="AA61">
        <v>0.2776702601889558</v>
      </c>
      <c r="AB61">
        <v>0.36119342515110314</v>
      </c>
      <c r="AC61">
        <v>0.63328185760693201</v>
      </c>
      <c r="AD61">
        <v>0.23240666012739172</v>
      </c>
    </row>
    <row r="62" spans="10:30" x14ac:dyDescent="0.35">
      <c r="J62">
        <v>0.15687451206542891</v>
      </c>
      <c r="K62">
        <v>0.48471290269177664</v>
      </c>
      <c r="L62">
        <v>0.18617141613436958</v>
      </c>
      <c r="M62">
        <v>0.20058446789446349</v>
      </c>
      <c r="N62">
        <v>0.44798006525158102</v>
      </c>
      <c r="O62">
        <v>0</v>
      </c>
      <c r="Y62">
        <v>334.85836184910698</v>
      </c>
      <c r="Z62">
        <v>189.581634945193</v>
      </c>
      <c r="AA62">
        <v>0.22904228361384185</v>
      </c>
      <c r="AB62">
        <v>0.39501022033128441</v>
      </c>
      <c r="AC62">
        <v>0.61990540085031676</v>
      </c>
      <c r="AD62">
        <v>0.51758682866039973</v>
      </c>
    </row>
    <row r="63" spans="10:30" x14ac:dyDescent="0.35">
      <c r="J63">
        <v>6.0546031633934044E-2</v>
      </c>
      <c r="K63">
        <v>0.14524053144369153</v>
      </c>
      <c r="L63">
        <v>0.1046941447880425</v>
      </c>
      <c r="M63">
        <v>0.16157455105996887</v>
      </c>
      <c r="N63">
        <v>7.9836582584135299E-2</v>
      </c>
      <c r="O63">
        <v>0</v>
      </c>
      <c r="Y63">
        <v>33.4405286141739</v>
      </c>
      <c r="Z63">
        <v>35.247830386051</v>
      </c>
      <c r="AA63">
        <v>0.17937088469070733</v>
      </c>
      <c r="AB63">
        <v>0.10516535973205995</v>
      </c>
      <c r="AC63">
        <v>0.11518607511600856</v>
      </c>
      <c r="AD63">
        <v>3.9538340516476307</v>
      </c>
    </row>
    <row r="64" spans="10:30" x14ac:dyDescent="0.35">
      <c r="J64">
        <v>0.35216192471376506</v>
      </c>
      <c r="K64">
        <v>0.11888998246276482</v>
      </c>
      <c r="L64">
        <v>0.11469785089623664</v>
      </c>
      <c r="M64">
        <v>3.5209917606801928E-2</v>
      </c>
      <c r="N64">
        <v>7.9913550370988296E-2</v>
      </c>
      <c r="O64">
        <v>0</v>
      </c>
      <c r="Y64">
        <v>50.6980815888178</v>
      </c>
      <c r="Z64">
        <v>54.488025046522999</v>
      </c>
      <c r="AA64">
        <v>3.0691603160647417E-2</v>
      </c>
      <c r="AB64">
        <v>9.261342163574568E-2</v>
      </c>
      <c r="AC64">
        <v>0.42444719143375964</v>
      </c>
      <c r="AD64">
        <v>0.13489423502639269</v>
      </c>
    </row>
    <row r="65" spans="10:30" x14ac:dyDescent="0.35">
      <c r="J65">
        <v>0.24262895918470695</v>
      </c>
      <c r="K65">
        <v>0.44216915546490249</v>
      </c>
      <c r="L65">
        <v>0.15094670325532455</v>
      </c>
      <c r="M65">
        <v>0.11590088754021467</v>
      </c>
      <c r="N65">
        <v>0.71678623350791104</v>
      </c>
      <c r="O65">
        <v>0</v>
      </c>
      <c r="Y65">
        <v>106.342167256205</v>
      </c>
      <c r="Z65">
        <v>185.543966896906</v>
      </c>
      <c r="AA65">
        <v>0.40129904583146064</v>
      </c>
      <c r="AB65">
        <v>0.10818968570402454</v>
      </c>
      <c r="AC65">
        <v>0.76441018071397704</v>
      </c>
      <c r="AD65">
        <v>1.8542431675646492E-2</v>
      </c>
    </row>
    <row r="66" spans="10:30" x14ac:dyDescent="0.35">
      <c r="J66">
        <v>0.35145035075895931</v>
      </c>
      <c r="K66">
        <v>0.48213795439299745</v>
      </c>
      <c r="L66">
        <v>0.17638302507653703</v>
      </c>
      <c r="M66">
        <v>0.15335706049350498</v>
      </c>
      <c r="N66">
        <v>16.462664125520902</v>
      </c>
      <c r="O66">
        <v>3.20450025620342E-10</v>
      </c>
      <c r="Y66">
        <v>2.8046618437247899</v>
      </c>
      <c r="Z66">
        <v>3.8625451069310301</v>
      </c>
      <c r="AA66">
        <v>0.36010082818205008</v>
      </c>
      <c r="AB66">
        <v>0.65065889150110112</v>
      </c>
      <c r="AC66">
        <v>0.71767815923353506</v>
      </c>
      <c r="AD66">
        <v>4.2273237594689962E-2</v>
      </c>
    </row>
    <row r="67" spans="10:30" x14ac:dyDescent="0.35">
      <c r="J67">
        <v>8.9144958508342338</v>
      </c>
      <c r="K67">
        <v>0.39289227470393334</v>
      </c>
      <c r="L67">
        <v>9.6532488139009748E-2</v>
      </c>
      <c r="M67">
        <v>0.12899362790118823</v>
      </c>
      <c r="N67">
        <v>0.64190657944265095</v>
      </c>
      <c r="O67">
        <v>2.21339748865712E-10</v>
      </c>
      <c r="Y67">
        <v>2.0625739903001201</v>
      </c>
      <c r="Z67">
        <v>30.586980443267201</v>
      </c>
      <c r="AA67">
        <v>0.70587314784545874</v>
      </c>
      <c r="AB67">
        <v>0.64961674547976267</v>
      </c>
      <c r="AC67">
        <v>0.98931936223192352</v>
      </c>
      <c r="AD67">
        <v>6.8020693182892694E-2</v>
      </c>
    </row>
    <row r="68" spans="10:30" x14ac:dyDescent="0.35">
      <c r="J68">
        <v>1.0691396799796273E-2</v>
      </c>
      <c r="K68">
        <v>9.7037062506367386E-2</v>
      </c>
      <c r="L68">
        <v>7.2111548985901386E-2</v>
      </c>
      <c r="M68">
        <v>0.17123338969359603</v>
      </c>
      <c r="N68">
        <v>0.48037411889537401</v>
      </c>
      <c r="O68">
        <v>0</v>
      </c>
      <c r="Y68">
        <v>76.188415240047306</v>
      </c>
      <c r="Z68">
        <v>43.941434287745402</v>
      </c>
      <c r="AA68">
        <v>5.6768183875244016E-3</v>
      </c>
      <c r="AB68">
        <v>2.3552372992971367E-2</v>
      </c>
      <c r="AC68">
        <v>0.16809204019246091</v>
      </c>
      <c r="AD68">
        <v>5.2829439468933578E-2</v>
      </c>
    </row>
    <row r="69" spans="10:30" x14ac:dyDescent="0.35">
      <c r="J69">
        <v>9.7658307360624461E-2</v>
      </c>
      <c r="K69">
        <v>0.31112298816391659</v>
      </c>
      <c r="L69">
        <v>0.4352900007088592</v>
      </c>
      <c r="M69">
        <v>0.11460577835764783</v>
      </c>
      <c r="N69">
        <v>0.25520374245759497</v>
      </c>
      <c r="O69">
        <v>0</v>
      </c>
      <c r="Y69">
        <v>25.324883870663399</v>
      </c>
      <c r="Z69">
        <v>198.10655024777901</v>
      </c>
      <c r="AA69">
        <v>0.19277542307062445</v>
      </c>
      <c r="AB69">
        <v>0.24185081083984661</v>
      </c>
      <c r="AC69">
        <v>0.35635976215475973</v>
      </c>
      <c r="AD69">
        <v>6.9861413754369892E-3</v>
      </c>
    </row>
    <row r="70" spans="10:30" x14ac:dyDescent="0.35">
      <c r="J70">
        <v>0.13552809933844126</v>
      </c>
      <c r="K70">
        <v>0.23679373425832745</v>
      </c>
      <c r="L70">
        <v>1.0747578963465948E-2</v>
      </c>
      <c r="M70">
        <v>6.8462339207831069E-2</v>
      </c>
      <c r="N70">
        <v>0.97852283464928203</v>
      </c>
      <c r="O70">
        <v>0</v>
      </c>
      <c r="Y70">
        <v>26.0917016862944</v>
      </c>
      <c r="Z70">
        <v>23.087819042643801</v>
      </c>
      <c r="AA70">
        <v>1.3345591659424842E-2</v>
      </c>
      <c r="AB70">
        <v>0.33753330259983511</v>
      </c>
      <c r="AC70">
        <v>0.57371034868853166</v>
      </c>
      <c r="AD70">
        <v>0.13746716530248643</v>
      </c>
    </row>
    <row r="71" spans="10:30" x14ac:dyDescent="0.35">
      <c r="J71">
        <v>0.47991466604345612</v>
      </c>
      <c r="K71">
        <v>0.30214628161858148</v>
      </c>
      <c r="L71">
        <v>6.6590353508365049E-2</v>
      </c>
      <c r="M71">
        <v>0.1603197771003792</v>
      </c>
      <c r="N71">
        <v>0.117124009854103</v>
      </c>
      <c r="O71">
        <v>0</v>
      </c>
      <c r="Y71">
        <v>63.262838486343398</v>
      </c>
      <c r="Z71">
        <v>54.711281456802901</v>
      </c>
      <c r="AA71">
        <v>0.11652573797682793</v>
      </c>
      <c r="AB71">
        <v>0.14193911446923599</v>
      </c>
      <c r="AC71">
        <v>0.44791709089237264</v>
      </c>
      <c r="AD71">
        <v>3.7006410563382199E-2</v>
      </c>
    </row>
    <row r="72" spans="10:30" x14ac:dyDescent="0.35">
      <c r="J72">
        <v>3.9422209427050589E-2</v>
      </c>
      <c r="K72">
        <v>0.1232671216305006</v>
      </c>
      <c r="L72">
        <v>5.691599747424559E-2</v>
      </c>
      <c r="M72">
        <v>7.3979130233579687E-2</v>
      </c>
      <c r="N72">
        <v>0.77686579909256492</v>
      </c>
      <c r="O72">
        <v>0</v>
      </c>
      <c r="Y72">
        <v>111.705760935963</v>
      </c>
      <c r="Z72">
        <v>130.87769155829</v>
      </c>
      <c r="AA72">
        <v>0.33201773215258978</v>
      </c>
      <c r="AB72">
        <v>0.34753110408398302</v>
      </c>
      <c r="AC72">
        <v>0.49907793507426002</v>
      </c>
      <c r="AD72">
        <v>1.0372291673041147</v>
      </c>
    </row>
    <row r="73" spans="10:30" x14ac:dyDescent="0.35">
      <c r="J73">
        <v>0.98004965072591099</v>
      </c>
      <c r="K73">
        <v>0.76713539909738071</v>
      </c>
      <c r="L73">
        <v>0.65908251219526937</v>
      </c>
      <c r="M73">
        <v>0.5052418343287437</v>
      </c>
      <c r="N73">
        <v>0.29979693830224002</v>
      </c>
      <c r="O73">
        <v>0</v>
      </c>
      <c r="Y73">
        <v>27.574427012610801</v>
      </c>
      <c r="Z73">
        <v>3.47391405089795</v>
      </c>
      <c r="AA73">
        <v>3.8017559930278749E-2</v>
      </c>
      <c r="AB73">
        <v>6.2111163092290096E-2</v>
      </c>
      <c r="AC73">
        <v>0.20263263963513253</v>
      </c>
      <c r="AD73">
        <v>0.61058587695599753</v>
      </c>
    </row>
    <row r="74" spans="10:30" x14ac:dyDescent="0.35">
      <c r="J74">
        <v>0.11830753762481119</v>
      </c>
      <c r="K74">
        <v>0.18872011475310518</v>
      </c>
      <c r="L74">
        <v>0.37346782098687992</v>
      </c>
      <c r="M74">
        <v>0.13749584015495389</v>
      </c>
      <c r="N74">
        <v>0.39865018067235297</v>
      </c>
      <c r="O74">
        <v>0</v>
      </c>
      <c r="Y74">
        <v>109.182671871305</v>
      </c>
      <c r="Z74">
        <v>274.584249827191</v>
      </c>
      <c r="AA74">
        <v>6.660781226476134E-2</v>
      </c>
      <c r="AB74">
        <v>6.7185187012904751E-3</v>
      </c>
      <c r="AC74">
        <v>0.29950289725962242</v>
      </c>
      <c r="AD74">
        <v>0.53935129972401386</v>
      </c>
    </row>
    <row r="75" spans="10:30" x14ac:dyDescent="0.35">
      <c r="J75">
        <v>6.2045447567246698E-2</v>
      </c>
      <c r="K75">
        <v>0.62828484359813574</v>
      </c>
      <c r="L75">
        <v>0.47679084724102155</v>
      </c>
      <c r="M75">
        <v>0.3605508771156774</v>
      </c>
      <c r="N75">
        <v>0.76459881416866493</v>
      </c>
      <c r="O75">
        <v>0</v>
      </c>
      <c r="Y75">
        <v>24.551435885057199</v>
      </c>
      <c r="Z75">
        <v>22.419116505550999</v>
      </c>
      <c r="AA75">
        <v>0.35760176172719443</v>
      </c>
      <c r="AB75">
        <v>0.70025078344182867</v>
      </c>
      <c r="AC75">
        <v>0.79235703277931313</v>
      </c>
      <c r="AD75">
        <v>0.21561120420332289</v>
      </c>
    </row>
    <row r="76" spans="10:30" x14ac:dyDescent="0.35">
      <c r="J76">
        <v>0.30605274859647069</v>
      </c>
      <c r="K76">
        <v>0.75392090176224524</v>
      </c>
      <c r="L76">
        <v>0.8559079636626119</v>
      </c>
      <c r="M76">
        <v>0.65268897785790292</v>
      </c>
      <c r="N76">
        <v>7.3391471858076804E-2</v>
      </c>
      <c r="O76">
        <v>0</v>
      </c>
      <c r="Y76">
        <v>40.256434257774799</v>
      </c>
      <c r="Z76">
        <v>50.387860547849499</v>
      </c>
      <c r="AA76">
        <v>0.28639502494210256</v>
      </c>
      <c r="AB76">
        <v>0.58048558219796087</v>
      </c>
      <c r="AC76">
        <v>1.1524935036047659</v>
      </c>
      <c r="AD76">
        <v>0.47621631891995597</v>
      </c>
    </row>
    <row r="77" spans="10:30" x14ac:dyDescent="0.35">
      <c r="J77">
        <v>0.27295482890368061</v>
      </c>
      <c r="K77">
        <v>0.24379262888888778</v>
      </c>
      <c r="L77">
        <v>7.7119998339705578E-2</v>
      </c>
      <c r="M77">
        <v>2.3052875122238147E-2</v>
      </c>
      <c r="N77">
        <v>6.9791812783674505</v>
      </c>
      <c r="O77">
        <v>1.69820216046758E-10</v>
      </c>
      <c r="Y77">
        <v>17.8290543673189</v>
      </c>
      <c r="Z77">
        <v>42.6390235408983</v>
      </c>
      <c r="AA77">
        <v>3.4986937129634881</v>
      </c>
      <c r="AB77">
        <v>2.9705854555986067</v>
      </c>
      <c r="AC77">
        <v>3.3024702864961482</v>
      </c>
      <c r="AD77">
        <v>8.6410613040618825E-2</v>
      </c>
    </row>
    <row r="78" spans="10:30" x14ac:dyDescent="0.35">
      <c r="J78">
        <v>0.12060531230777041</v>
      </c>
      <c r="K78">
        <v>1.0118766317507399</v>
      </c>
      <c r="L78">
        <v>1.0639967083170438</v>
      </c>
      <c r="M78">
        <v>1.0188481911775664</v>
      </c>
      <c r="N78">
        <v>19.7831136732899</v>
      </c>
      <c r="O78">
        <v>0</v>
      </c>
      <c r="Y78">
        <v>26.278078759873502</v>
      </c>
      <c r="Z78">
        <v>13.192796709905901</v>
      </c>
      <c r="AA78">
        <v>0.24298764310684293</v>
      </c>
      <c r="AB78">
        <v>0.16554950741819974</v>
      </c>
      <c r="AC78">
        <v>0.18000301882754874</v>
      </c>
      <c r="AD78">
        <v>0.39316434347806484</v>
      </c>
    </row>
    <row r="79" spans="10:30" x14ac:dyDescent="0.35">
      <c r="J79">
        <v>0.24918749429640097</v>
      </c>
      <c r="K79">
        <v>0.55202795806203997</v>
      </c>
      <c r="L79">
        <v>0.32013248468309624</v>
      </c>
      <c r="M79">
        <v>0.19966808861703081</v>
      </c>
      <c r="N79">
        <v>2.4714865179280697E-2</v>
      </c>
      <c r="O79">
        <v>0</v>
      </c>
      <c r="Y79">
        <v>52.744037466865201</v>
      </c>
      <c r="Z79">
        <v>27.4065859024061</v>
      </c>
      <c r="AA79">
        <v>0.51616852274573632</v>
      </c>
      <c r="AB79">
        <v>0.99543789389997306</v>
      </c>
      <c r="AC79">
        <v>0.98046144750860786</v>
      </c>
      <c r="AD79">
        <v>6.4976410085933564E-2</v>
      </c>
    </row>
    <row r="80" spans="10:30" x14ac:dyDescent="0.35">
      <c r="J80">
        <v>7.7906940397341556E-2</v>
      </c>
      <c r="K80">
        <v>1.0899794511389023</v>
      </c>
      <c r="L80">
        <v>1.2369381219415179</v>
      </c>
      <c r="M80">
        <v>1.1775462531950927</v>
      </c>
      <c r="N80">
        <v>0.47716272425307404</v>
      </c>
      <c r="O80">
        <v>0</v>
      </c>
      <c r="Y80">
        <v>10.799386316199501</v>
      </c>
      <c r="Z80">
        <v>8.72817706916201</v>
      </c>
      <c r="AA80">
        <v>0.27485717141649363</v>
      </c>
      <c r="AB80">
        <v>0.13142894961279711</v>
      </c>
      <c r="AC80">
        <v>0.52089441427699434</v>
      </c>
      <c r="AD80">
        <v>0.42416662315846931</v>
      </c>
    </row>
    <row r="81" spans="10:30" x14ac:dyDescent="0.35">
      <c r="J81">
        <v>0.26164071370028197</v>
      </c>
      <c r="K81">
        <v>0.11721872229436578</v>
      </c>
      <c r="L81">
        <v>3.770533574428428E-3</v>
      </c>
      <c r="M81">
        <v>0.2180483127799617</v>
      </c>
      <c r="N81">
        <v>0.38022574695281297</v>
      </c>
      <c r="O81">
        <v>0</v>
      </c>
      <c r="Y81">
        <v>61.335549555383601</v>
      </c>
      <c r="Z81">
        <v>41.2253090166625</v>
      </c>
      <c r="AA81">
        <v>0.19762199169228359</v>
      </c>
      <c r="AB81">
        <v>0.42152705684078329</v>
      </c>
      <c r="AC81">
        <v>0.54878240387404986</v>
      </c>
      <c r="AD81">
        <v>6.1317080361402439E-2</v>
      </c>
    </row>
    <row r="82" spans="10:30" x14ac:dyDescent="0.35">
      <c r="J82">
        <v>4.9344333687371365E-2</v>
      </c>
      <c r="K82">
        <v>9.2825925533751033E-2</v>
      </c>
      <c r="L82">
        <v>0.10266783230861638</v>
      </c>
      <c r="M82">
        <v>0.18626779366985879</v>
      </c>
      <c r="N82">
        <v>0.86957675840272197</v>
      </c>
      <c r="O82">
        <v>0</v>
      </c>
      <c r="Y82">
        <v>14.5064737492338</v>
      </c>
      <c r="Z82">
        <v>5.4611532847919904</v>
      </c>
      <c r="AA82">
        <v>0.29984263612156964</v>
      </c>
      <c r="AB82">
        <v>0.45283724094567485</v>
      </c>
      <c r="AC82">
        <v>0.73113018814917285</v>
      </c>
      <c r="AD82">
        <v>1.8834079263863814</v>
      </c>
    </row>
    <row r="83" spans="10:30" x14ac:dyDescent="0.35">
      <c r="J83">
        <v>6.4931807888197177E-2</v>
      </c>
      <c r="K83">
        <v>0.20379186251557752</v>
      </c>
      <c r="L83">
        <v>0.43189715705881881</v>
      </c>
      <c r="M83">
        <v>0.11734561775741477</v>
      </c>
      <c r="N83">
        <v>0.38834136620456</v>
      </c>
      <c r="O83">
        <v>0</v>
      </c>
      <c r="Y83">
        <v>10.4578096713434</v>
      </c>
      <c r="Z83">
        <v>81.617888236008099</v>
      </c>
      <c r="AA83">
        <v>1.1101775457515635</v>
      </c>
      <c r="AB83">
        <v>0.99218880415787858</v>
      </c>
      <c r="AC83">
        <v>0.85272245632878363</v>
      </c>
      <c r="AD83">
        <v>0.65127684821271892</v>
      </c>
    </row>
    <row r="84" spans="10:30" x14ac:dyDescent="0.35">
      <c r="J84">
        <v>2.7502886579231466E-2</v>
      </c>
      <c r="K84">
        <v>0.59251186618098572</v>
      </c>
      <c r="L84">
        <v>0.25447976639646869</v>
      </c>
      <c r="M84">
        <v>0.22278904919980624</v>
      </c>
      <c r="N84">
        <v>0.10984061885027799</v>
      </c>
      <c r="O84">
        <v>0</v>
      </c>
      <c r="Y84">
        <v>14.8105598366856</v>
      </c>
      <c r="Z84">
        <v>137.99531717955</v>
      </c>
      <c r="AA84">
        <v>0.34134468871502704</v>
      </c>
      <c r="AB84">
        <v>3.398703179421024E-2</v>
      </c>
      <c r="AC84">
        <v>0.29530936900438087</v>
      </c>
      <c r="AD84">
        <v>0.29050316381425223</v>
      </c>
    </row>
    <row r="85" spans="10:30" x14ac:dyDescent="0.35">
      <c r="J85">
        <v>0.24454004446545619</v>
      </c>
      <c r="K85">
        <v>0.26132788166689852</v>
      </c>
      <c r="L85">
        <v>4.2299125374658846E-2</v>
      </c>
      <c r="M85">
        <v>4.7169659147738028E-3</v>
      </c>
      <c r="N85">
        <v>0.69346428032361207</v>
      </c>
      <c r="O85">
        <v>0</v>
      </c>
      <c r="Y85">
        <v>44.813695560476702</v>
      </c>
      <c r="Z85">
        <v>40.239397301033399</v>
      </c>
      <c r="AA85">
        <v>2.2063984978083075</v>
      </c>
      <c r="AB85">
        <v>2.4000499395409842</v>
      </c>
      <c r="AC85">
        <v>4.0647656666647087</v>
      </c>
      <c r="AD85">
        <v>1.9725379065669162E-2</v>
      </c>
    </row>
    <row r="86" spans="10:30" x14ac:dyDescent="0.35">
      <c r="J86">
        <v>4.8648070580845944E-4</v>
      </c>
      <c r="K86">
        <v>0.29867044040978485</v>
      </c>
      <c r="L86">
        <v>0.17457357288745473</v>
      </c>
      <c r="M86">
        <v>0.19558655435247366</v>
      </c>
      <c r="N86">
        <v>0.495387423286555</v>
      </c>
      <c r="O86">
        <v>1.49579576011947E-10</v>
      </c>
      <c r="Y86">
        <v>30.284647541113301</v>
      </c>
      <c r="Z86">
        <v>1.8041356939600399</v>
      </c>
      <c r="AA86">
        <v>0.4857214336371023</v>
      </c>
      <c r="AB86">
        <v>1.3595238810545289</v>
      </c>
      <c r="AC86">
        <v>1.8038939437806376</v>
      </c>
      <c r="AD86">
        <v>0.12252116985148</v>
      </c>
    </row>
    <row r="87" spans="10:30" x14ac:dyDescent="0.35">
      <c r="J87">
        <v>6.0106307125680335E-3</v>
      </c>
      <c r="K87">
        <v>0.56500134546681779</v>
      </c>
      <c r="L87">
        <v>0.38433359589597055</v>
      </c>
      <c r="M87">
        <v>0.33932339093277403</v>
      </c>
      <c r="N87">
        <v>0.56060325633194896</v>
      </c>
      <c r="O87">
        <v>0</v>
      </c>
      <c r="Y87">
        <v>177.11742305449599</v>
      </c>
      <c r="Z87">
        <v>220.83630010595701</v>
      </c>
      <c r="AA87">
        <v>0.78748684195286356</v>
      </c>
      <c r="AB87">
        <v>1.284140071465109</v>
      </c>
      <c r="AC87">
        <v>0.95584516338802794</v>
      </c>
      <c r="AD87">
        <v>9.0586507347060793E-2</v>
      </c>
    </row>
    <row r="88" spans="10:30" x14ac:dyDescent="0.35">
      <c r="J88">
        <v>4.0233558084192045E-2</v>
      </c>
      <c r="K88">
        <v>0.45938460762710215</v>
      </c>
      <c r="L88">
        <v>0.16822484341964619</v>
      </c>
      <c r="M88">
        <v>0.16054877413259511</v>
      </c>
      <c r="N88">
        <v>0.27730557909751696</v>
      </c>
      <c r="O88">
        <v>0</v>
      </c>
      <c r="Y88">
        <v>10.7042838325643</v>
      </c>
      <c r="Z88">
        <v>10.255166033008599</v>
      </c>
      <c r="AA88">
        <v>0.45182582059701326</v>
      </c>
      <c r="AB88">
        <v>0.74200099301599398</v>
      </c>
      <c r="AC88">
        <v>0.98966952892896376</v>
      </c>
      <c r="AD88">
        <v>0.10074060026127735</v>
      </c>
    </row>
    <row r="89" spans="10:30" x14ac:dyDescent="0.35">
      <c r="J89">
        <v>1.9999247824423876</v>
      </c>
      <c r="K89">
        <v>3.1512607036027658E-2</v>
      </c>
      <c r="L89">
        <v>0.16729286356176054</v>
      </c>
      <c r="M89">
        <v>0.16175778874355623</v>
      </c>
      <c r="N89">
        <v>9.8992911077106491E-2</v>
      </c>
      <c r="O89">
        <v>0</v>
      </c>
      <c r="Y89">
        <v>123.41801711922599</v>
      </c>
      <c r="Z89">
        <v>419.28956060331899</v>
      </c>
      <c r="AA89">
        <v>0.11478133378719711</v>
      </c>
      <c r="AB89">
        <v>0.37160876875772791</v>
      </c>
      <c r="AC89">
        <v>0.45809810082156227</v>
      </c>
      <c r="AD89">
        <v>0.55534893286469489</v>
      </c>
    </row>
    <row r="90" spans="10:30" x14ac:dyDescent="0.35">
      <c r="J90">
        <v>0.9093927444026364</v>
      </c>
      <c r="K90">
        <v>0.79042487164487529</v>
      </c>
      <c r="L90">
        <v>0.57643644962130425</v>
      </c>
      <c r="M90">
        <v>0.56804417483138481</v>
      </c>
      <c r="N90">
        <v>0.28236525583482597</v>
      </c>
      <c r="O90">
        <v>0</v>
      </c>
      <c r="Y90">
        <v>55.0076622591816</v>
      </c>
      <c r="Z90">
        <v>50.280737632176098</v>
      </c>
      <c r="AA90">
        <v>0.41781371842704895</v>
      </c>
      <c r="AB90">
        <v>6.9599202135158097E-3</v>
      </c>
      <c r="AC90">
        <v>0.77044808052588687</v>
      </c>
      <c r="AD90">
        <v>1.3292361486983424</v>
      </c>
    </row>
    <row r="91" spans="10:30" x14ac:dyDescent="0.35">
      <c r="J91">
        <v>0.31574805808848361</v>
      </c>
      <c r="K91">
        <v>0.51331372880692494</v>
      </c>
      <c r="L91">
        <v>0.23203601392139997</v>
      </c>
      <c r="M91">
        <v>0.16868471105435059</v>
      </c>
      <c r="N91">
        <v>1.4921211908788299</v>
      </c>
      <c r="O91">
        <v>2.02926200134754E-10</v>
      </c>
      <c r="Y91">
        <v>65.174709065402496</v>
      </c>
      <c r="Z91">
        <v>27.8098091029219</v>
      </c>
      <c r="AA91">
        <v>0.55812255029288604</v>
      </c>
      <c r="AB91">
        <v>0.48437407814953792</v>
      </c>
      <c r="AC91">
        <v>8.5473166125415778E-2</v>
      </c>
      <c r="AD91">
        <v>0.47781774982807429</v>
      </c>
    </row>
    <row r="92" spans="10:30" x14ac:dyDescent="0.35">
      <c r="J92">
        <v>0.59799791447523321</v>
      </c>
      <c r="K92">
        <v>0.16009201223944541</v>
      </c>
      <c r="L92">
        <v>6.2401304462568988E-2</v>
      </c>
      <c r="M92">
        <v>0.17872894618540389</v>
      </c>
      <c r="N92">
        <v>1.6199973671350301</v>
      </c>
      <c r="O92">
        <v>0</v>
      </c>
      <c r="Y92">
        <v>43.841675028918502</v>
      </c>
      <c r="Z92">
        <v>31.590472233346102</v>
      </c>
      <c r="AA92">
        <v>0.16820689784477122</v>
      </c>
      <c r="AB92">
        <v>0.20183398067792338</v>
      </c>
      <c r="AC92">
        <v>0.68114902860494575</v>
      </c>
      <c r="AD92">
        <v>4.4178357581942347</v>
      </c>
    </row>
    <row r="93" spans="10:30" x14ac:dyDescent="0.35">
      <c r="J93">
        <v>7.7554710493671587E-3</v>
      </c>
      <c r="K93">
        <v>0.3926522519486636</v>
      </c>
      <c r="L93">
        <v>0.16786781020086111</v>
      </c>
      <c r="M93">
        <v>0.21030485261786028</v>
      </c>
      <c r="N93">
        <v>0.56335690159824803</v>
      </c>
      <c r="O93">
        <v>0</v>
      </c>
      <c r="Y93">
        <v>13.109504570146701</v>
      </c>
      <c r="Z93">
        <v>69.911458757271205</v>
      </c>
      <c r="AA93">
        <v>0.18131777947937447</v>
      </c>
      <c r="AB93">
        <v>1.0694948581866051E-2</v>
      </c>
      <c r="AC93">
        <v>0.2175461168309468</v>
      </c>
      <c r="AD93">
        <v>1.3912455442892126E-2</v>
      </c>
    </row>
    <row r="94" spans="10:30" x14ac:dyDescent="0.35">
      <c r="J94">
        <v>2.2606413034002449E-2</v>
      </c>
      <c r="K94">
        <v>0.69329637002796562</v>
      </c>
      <c r="L94">
        <v>0.77237563374762108</v>
      </c>
      <c r="M94">
        <v>0.55143087043730066</v>
      </c>
      <c r="N94">
        <v>0.60843741321768807</v>
      </c>
      <c r="O94">
        <v>0</v>
      </c>
      <c r="Y94">
        <v>46.559746529065798</v>
      </c>
      <c r="Z94">
        <v>41.835155900705402</v>
      </c>
      <c r="AA94">
        <v>0.10270086672824075</v>
      </c>
      <c r="AB94">
        <v>3.3237331319964224E-2</v>
      </c>
      <c r="AC94">
        <v>6.6749558618276694E-2</v>
      </c>
      <c r="AD94">
        <v>0.49264402311991867</v>
      </c>
    </row>
    <row r="95" spans="10:30" x14ac:dyDescent="0.35">
      <c r="J95">
        <v>9.2840734189657603E-2</v>
      </c>
      <c r="K95">
        <v>0.61261596590981682</v>
      </c>
      <c r="L95">
        <v>0.34902866094485802</v>
      </c>
      <c r="M95">
        <v>0.27903588235950749</v>
      </c>
      <c r="N95">
        <v>0.390135662734994</v>
      </c>
      <c r="O95">
        <v>0</v>
      </c>
      <c r="Y95">
        <v>23.345601055942002</v>
      </c>
      <c r="Z95">
        <v>19.626964774801799</v>
      </c>
      <c r="AA95">
        <v>0.53907747064551237</v>
      </c>
      <c r="AB95">
        <v>0.71411828783034459</v>
      </c>
      <c r="AC95">
        <v>0.7442889310682711</v>
      </c>
      <c r="AD95">
        <v>1.2426017890454695</v>
      </c>
    </row>
    <row r="96" spans="10:30" x14ac:dyDescent="0.35">
      <c r="J96">
        <v>9.7742031840927002E-2</v>
      </c>
      <c r="K96">
        <v>0.34415123963514488</v>
      </c>
      <c r="L96">
        <v>5.4426645108945314E-2</v>
      </c>
      <c r="M96">
        <v>7.5478318113121196E-2</v>
      </c>
      <c r="N96">
        <v>1.92279793145297</v>
      </c>
      <c r="O96">
        <v>6.4578080041634902E-10</v>
      </c>
      <c r="Y96">
        <v>5.9158260921129697</v>
      </c>
      <c r="Z96">
        <v>9.7433702276776106</v>
      </c>
      <c r="AA96">
        <v>0.61519595500159485</v>
      </c>
      <c r="AB96">
        <v>0.72456597973455106</v>
      </c>
      <c r="AC96">
        <v>1.1150004149368782</v>
      </c>
      <c r="AD96">
        <v>0.87884783126649912</v>
      </c>
    </row>
    <row r="97" spans="10:30" x14ac:dyDescent="0.35">
      <c r="J97">
        <v>0.27324942661740503</v>
      </c>
      <c r="K97">
        <v>0.35378685770343243</v>
      </c>
      <c r="L97">
        <v>0.10898242508179476</v>
      </c>
      <c r="M97">
        <v>0.19133860177517631</v>
      </c>
      <c r="N97">
        <v>4.2247198865059996</v>
      </c>
      <c r="O97">
        <v>0</v>
      </c>
      <c r="Y97">
        <v>24.521606978520101</v>
      </c>
      <c r="Z97">
        <v>11.497041658972</v>
      </c>
      <c r="AA97">
        <v>0.38494215893050382</v>
      </c>
      <c r="AB97">
        <v>0.44320977828865493</v>
      </c>
      <c r="AC97">
        <v>0.65249766810914189</v>
      </c>
      <c r="AD97">
        <v>0.34546026796131257</v>
      </c>
    </row>
    <row r="98" spans="10:30" x14ac:dyDescent="0.35">
      <c r="J98">
        <v>0.31928321226345752</v>
      </c>
      <c r="K98">
        <v>0.55011149586956842</v>
      </c>
      <c r="L98">
        <v>0.34313001949967453</v>
      </c>
      <c r="M98">
        <v>0.26531435401770531</v>
      </c>
      <c r="N98">
        <v>0.33430055880877296</v>
      </c>
      <c r="O98">
        <v>0</v>
      </c>
      <c r="Y98">
        <v>55.093339566364797</v>
      </c>
      <c r="Z98">
        <v>123.256851347489</v>
      </c>
      <c r="AA98">
        <v>1.3558230446054895</v>
      </c>
      <c r="AB98">
        <v>1.2543866667476022</v>
      </c>
      <c r="AC98">
        <v>1.1254283296445597</v>
      </c>
      <c r="AD98">
        <v>0.1644781318705989</v>
      </c>
    </row>
    <row r="99" spans="10:30" x14ac:dyDescent="0.35">
      <c r="J99">
        <v>0.1506603798873801</v>
      </c>
      <c r="K99">
        <v>0.62998428767753534</v>
      </c>
      <c r="L99">
        <v>0.41603505487911507</v>
      </c>
      <c r="M99">
        <v>0.30858975255081955</v>
      </c>
      <c r="N99">
        <v>3.3090360233427999E-3</v>
      </c>
      <c r="O99">
        <v>0</v>
      </c>
      <c r="Y99">
        <v>120.05365766196</v>
      </c>
      <c r="Z99">
        <v>79.741378976288701</v>
      </c>
      <c r="AA99">
        <v>1.1962286833406652</v>
      </c>
      <c r="AB99">
        <v>1.2273481747522887</v>
      </c>
      <c r="AC99">
        <v>1.4595036052321151</v>
      </c>
      <c r="AD99">
        <v>8.2471233584264891E-2</v>
      </c>
    </row>
    <row r="100" spans="10:30" x14ac:dyDescent="0.35">
      <c r="J100">
        <v>7.8374351352832688E-2</v>
      </c>
      <c r="K100">
        <v>1.6919531637256235</v>
      </c>
      <c r="L100">
        <v>1.874128773150689</v>
      </c>
      <c r="M100">
        <v>1.9605458357021188</v>
      </c>
      <c r="N100">
        <v>0.80348393954313391</v>
      </c>
      <c r="O100">
        <v>0</v>
      </c>
      <c r="Y100">
        <v>25.832061321550299</v>
      </c>
      <c r="Z100">
        <v>23.725320445206901</v>
      </c>
      <c r="AA100">
        <v>0.54906853519376131</v>
      </c>
      <c r="AB100">
        <v>0.84615583514772141</v>
      </c>
      <c r="AC100">
        <v>0.98979913481473991</v>
      </c>
      <c r="AD100">
        <v>0.27469767167377951</v>
      </c>
    </row>
    <row r="101" spans="10:30" x14ac:dyDescent="0.35">
      <c r="J101">
        <v>5.5692548192585248E-2</v>
      </c>
      <c r="K101">
        <v>0.43479802317267341</v>
      </c>
      <c r="L101">
        <v>0.17692796014698003</v>
      </c>
      <c r="M101">
        <v>0.16644503085646015</v>
      </c>
      <c r="N101">
        <v>0.25456256471185801</v>
      </c>
      <c r="O101">
        <v>0</v>
      </c>
      <c r="Y101">
        <v>26.625067443489399</v>
      </c>
      <c r="Z101">
        <v>55.101858122371098</v>
      </c>
      <c r="AA101">
        <v>0.59149707312879463</v>
      </c>
      <c r="AB101">
        <v>0.90188278705589264</v>
      </c>
      <c r="AC101">
        <v>1.0888813899069929</v>
      </c>
      <c r="AD101">
        <v>0.20665313980948349</v>
      </c>
    </row>
    <row r="102" spans="10:30" x14ac:dyDescent="0.35">
      <c r="J102">
        <v>0.11079104082306909</v>
      </c>
      <c r="K102">
        <v>0.35690776911319416</v>
      </c>
      <c r="L102">
        <v>0.10042056252854489</v>
      </c>
      <c r="M102">
        <v>0.14179035396475692</v>
      </c>
      <c r="N102">
        <v>3.0058987485130802E-2</v>
      </c>
      <c r="O102">
        <v>0</v>
      </c>
      <c r="Y102">
        <v>4.2940785521137599</v>
      </c>
      <c r="Z102">
        <v>27.452114884399698</v>
      </c>
      <c r="AA102">
        <v>2.6176898611272058E-2</v>
      </c>
      <c r="AB102">
        <v>0.1722483174825177</v>
      </c>
      <c r="AC102">
        <v>0.6085772987568312</v>
      </c>
      <c r="AD102">
        <v>0.41598073745586467</v>
      </c>
    </row>
    <row r="103" spans="10:30" x14ac:dyDescent="0.35">
      <c r="J103">
        <v>6.8184891426859504E-2</v>
      </c>
      <c r="K103">
        <v>0.44691959173097306</v>
      </c>
      <c r="L103">
        <v>0.19896995590304434</v>
      </c>
      <c r="M103">
        <v>0.14435106939098302</v>
      </c>
      <c r="N103">
        <v>0.41133569995121699</v>
      </c>
      <c r="O103">
        <v>0</v>
      </c>
      <c r="Y103">
        <v>5.3970276287275203</v>
      </c>
      <c r="Z103">
        <v>12.1333344017972</v>
      </c>
      <c r="AA103">
        <v>2.7503144654877968E-2</v>
      </c>
      <c r="AB103">
        <v>0.42086404789334275</v>
      </c>
      <c r="AC103">
        <v>0.69579629694241218</v>
      </c>
      <c r="AD103">
        <v>8.4778850234394287</v>
      </c>
    </row>
    <row r="104" spans="10:30" x14ac:dyDescent="0.35">
      <c r="J104">
        <v>1.2360361216551146</v>
      </c>
      <c r="K104">
        <v>0.38275702507688419</v>
      </c>
      <c r="L104">
        <v>0.13371002078393057</v>
      </c>
      <c r="M104">
        <v>0.16394783999230061</v>
      </c>
      <c r="N104">
        <v>6.0301372953272397E-2</v>
      </c>
      <c r="O104">
        <v>0</v>
      </c>
      <c r="Y104">
        <v>377.86480662074899</v>
      </c>
      <c r="Z104">
        <v>483.96900961582099</v>
      </c>
      <c r="AA104">
        <v>0.43542032507683964</v>
      </c>
      <c r="AB104">
        <v>0.57990809939820465</v>
      </c>
      <c r="AC104">
        <v>0.8391735099382297</v>
      </c>
      <c r="AD104">
        <v>7.090052977398603</v>
      </c>
    </row>
    <row r="105" spans="10:30" x14ac:dyDescent="0.35">
      <c r="J105">
        <v>0.14637257394074202</v>
      </c>
      <c r="K105">
        <v>1.1586724638661987</v>
      </c>
      <c r="L105">
        <v>1.4828769442347387</v>
      </c>
      <c r="M105">
        <v>1.3479166403683163</v>
      </c>
      <c r="N105">
        <v>9.9120096988247308E-2</v>
      </c>
      <c r="O105">
        <v>0</v>
      </c>
      <c r="Y105">
        <v>17.879739849424599</v>
      </c>
      <c r="Z105">
        <v>14.676723893491801</v>
      </c>
      <c r="AA105">
        <v>0.72073457754534054</v>
      </c>
      <c r="AB105">
        <v>0.68130289005057387</v>
      </c>
      <c r="AC105">
        <v>0.67331083622012511</v>
      </c>
      <c r="AD105">
        <v>0.26184563313245668</v>
      </c>
    </row>
    <row r="106" spans="10:30" x14ac:dyDescent="0.35">
      <c r="J106">
        <v>8.8339742272198651E-2</v>
      </c>
      <c r="K106">
        <v>0.55440059078092296</v>
      </c>
      <c r="L106">
        <v>0.30122388242135517</v>
      </c>
      <c r="M106">
        <v>0.24241218302636869</v>
      </c>
      <c r="N106">
        <v>5.5413816449184097E-2</v>
      </c>
      <c r="O106">
        <v>0</v>
      </c>
      <c r="Y106">
        <v>30.670829339360299</v>
      </c>
      <c r="Z106">
        <v>57.002439966251998</v>
      </c>
      <c r="AA106">
        <v>0.21671653685833561</v>
      </c>
      <c r="AB106">
        <v>0.31596518695708725</v>
      </c>
      <c r="AC106">
        <v>0.5377988266502215</v>
      </c>
      <c r="AD106">
        <v>8.135725059612349E-2</v>
      </c>
    </row>
    <row r="107" spans="10:30" x14ac:dyDescent="0.35">
      <c r="J107">
        <v>0.17715516537786344</v>
      </c>
      <c r="K107">
        <v>0.10734088335596507</v>
      </c>
      <c r="L107">
        <v>8.8833847040000788E-2</v>
      </c>
      <c r="M107">
        <v>1.9876883681220606E-2</v>
      </c>
      <c r="N107">
        <v>0.42673272493245795</v>
      </c>
      <c r="O107">
        <v>0</v>
      </c>
      <c r="Y107">
        <v>27.426828831539598</v>
      </c>
      <c r="Z107">
        <v>6.3055735694311696</v>
      </c>
      <c r="AA107">
        <v>0.21428771514316289</v>
      </c>
      <c r="AB107">
        <v>4.0102137497624174E-2</v>
      </c>
      <c r="AC107">
        <v>0.37463630544710258</v>
      </c>
      <c r="AD107">
        <v>0.31964884971559399</v>
      </c>
    </row>
    <row r="108" spans="10:30" x14ac:dyDescent="0.35">
      <c r="J108">
        <v>2.9109050037852913E-2</v>
      </c>
      <c r="K108">
        <v>0.28199011464686252</v>
      </c>
      <c r="L108">
        <v>4.7698954837968925E-2</v>
      </c>
      <c r="M108">
        <v>0.12367371435794029</v>
      </c>
      <c r="N108">
        <v>0.213649218238113</v>
      </c>
      <c r="O108">
        <v>0</v>
      </c>
      <c r="Y108">
        <v>25.1886743736172</v>
      </c>
      <c r="Z108">
        <v>13.847115282919299</v>
      </c>
      <c r="AA108">
        <v>0.22285437721384463</v>
      </c>
      <c r="AB108">
        <v>0.52439304616576166</v>
      </c>
      <c r="AC108">
        <v>0.57783459392490089</v>
      </c>
      <c r="AD108">
        <v>0.17698483695906236</v>
      </c>
    </row>
    <row r="109" spans="10:30" x14ac:dyDescent="0.35">
      <c r="J109">
        <v>0.28987203467117567</v>
      </c>
      <c r="K109">
        <v>0.27192990246405585</v>
      </c>
      <c r="L109">
        <v>9.234097795605415E-3</v>
      </c>
      <c r="M109">
        <v>3.5155979927339855E-2</v>
      </c>
      <c r="N109">
        <v>1.64876071538115E-2</v>
      </c>
      <c r="O109">
        <v>0</v>
      </c>
      <c r="Y109">
        <v>98.539154780859903</v>
      </c>
      <c r="Z109">
        <v>130.141144126043</v>
      </c>
      <c r="AA109">
        <v>0.31108798879164867</v>
      </c>
      <c r="AB109">
        <v>0.14006479161116961</v>
      </c>
      <c r="AC109">
        <v>0.12504854124089421</v>
      </c>
      <c r="AD109">
        <v>0.25774095900163785</v>
      </c>
    </row>
    <row r="110" spans="10:30" x14ac:dyDescent="0.35">
      <c r="J110">
        <v>7.095547161781135E-2</v>
      </c>
      <c r="K110">
        <v>0.7167874976444234</v>
      </c>
      <c r="L110">
        <v>0.52478623374350486</v>
      </c>
      <c r="M110">
        <v>0.49222026585521167</v>
      </c>
      <c r="N110">
        <v>0.136485347178362</v>
      </c>
      <c r="O110">
        <v>0</v>
      </c>
      <c r="Y110">
        <v>8.1366894520178192</v>
      </c>
      <c r="Z110">
        <v>18.1706367922833</v>
      </c>
      <c r="AA110">
        <v>9.3735225037068395E-2</v>
      </c>
      <c r="AB110">
        <v>2.3692801992590313</v>
      </c>
      <c r="AC110">
        <v>2.6199532076008438</v>
      </c>
      <c r="AD110">
        <v>0.9604241551089292</v>
      </c>
    </row>
    <row r="111" spans="10:30" x14ac:dyDescent="0.35">
      <c r="J111">
        <v>5.7059706366987565E-3</v>
      </c>
      <c r="K111">
        <v>1.6675209815956535</v>
      </c>
      <c r="L111">
        <v>1.9541671488281094</v>
      </c>
      <c r="M111">
        <v>1.8041862040388101</v>
      </c>
      <c r="N111">
        <v>6.2266083206714805E-2</v>
      </c>
      <c r="O111">
        <v>0</v>
      </c>
      <c r="Y111">
        <v>39.786762458478897</v>
      </c>
      <c r="Z111">
        <v>16.5753429552563</v>
      </c>
      <c r="AA111">
        <v>2.1288329982492646</v>
      </c>
      <c r="AB111">
        <v>1.6197763758386972</v>
      </c>
      <c r="AC111">
        <v>1.3984705941491702</v>
      </c>
      <c r="AD111">
        <v>4.6938969991006232E-2</v>
      </c>
    </row>
    <row r="112" spans="10:30" x14ac:dyDescent="0.35">
      <c r="J112">
        <v>0.21799490843283059</v>
      </c>
      <c r="K112">
        <v>0.52299286783147436</v>
      </c>
      <c r="L112">
        <v>0.25439097569520891</v>
      </c>
      <c r="M112">
        <v>0.2270702384061955</v>
      </c>
      <c r="N112">
        <v>0.24560062095207102</v>
      </c>
      <c r="O112">
        <v>0</v>
      </c>
      <c r="Y112">
        <v>40.595153240640798</v>
      </c>
      <c r="Z112">
        <v>14.490267562222099</v>
      </c>
      <c r="AA112">
        <v>1.0765832043098635</v>
      </c>
      <c r="AB112">
        <v>1.1594813846426746</v>
      </c>
      <c r="AC112">
        <v>1.0254658431429213</v>
      </c>
      <c r="AD112">
        <v>0.53058254630787283</v>
      </c>
    </row>
    <row r="113" spans="10:30" x14ac:dyDescent="0.35">
      <c r="J113">
        <v>8.7426218992087551E-2</v>
      </c>
      <c r="K113">
        <v>0.44796819102600244</v>
      </c>
      <c r="L113">
        <v>0.17389862128292513</v>
      </c>
      <c r="M113">
        <v>0.14182975185701974</v>
      </c>
      <c r="N113">
        <v>0.18857078024972002</v>
      </c>
      <c r="O113">
        <v>0</v>
      </c>
      <c r="Y113">
        <v>68.8748346651237</v>
      </c>
      <c r="Z113">
        <v>114.843740822025</v>
      </c>
      <c r="AA113">
        <v>1.6216720301779972</v>
      </c>
      <c r="AB113">
        <v>2.159590850760595</v>
      </c>
      <c r="AC113">
        <v>2.0720133685269642</v>
      </c>
      <c r="AD113">
        <v>0.75262742326634957</v>
      </c>
    </row>
    <row r="114" spans="10:30" x14ac:dyDescent="0.35">
      <c r="J114">
        <v>2.0039557724554471E-2</v>
      </c>
      <c r="K114">
        <v>0.65946053785506775</v>
      </c>
      <c r="L114">
        <v>0.59342245764639256</v>
      </c>
      <c r="M114">
        <v>0.48981930033030413</v>
      </c>
      <c r="N114">
        <v>0.22443785914592801</v>
      </c>
      <c r="O114">
        <v>0</v>
      </c>
      <c r="Y114">
        <v>47.219593622814401</v>
      </c>
      <c r="Z114">
        <v>29.410687077266299</v>
      </c>
      <c r="AA114">
        <v>0.7910325213253292</v>
      </c>
      <c r="AB114">
        <v>0.64819564839490307</v>
      </c>
      <c r="AC114">
        <v>0.66657399278814766</v>
      </c>
      <c r="AD114">
        <v>1.554214044722525</v>
      </c>
    </row>
    <row r="115" spans="10:30" x14ac:dyDescent="0.35">
      <c r="J115">
        <v>8.9742581814351394E-2</v>
      </c>
      <c r="K115">
        <v>0.42143966656372822</v>
      </c>
      <c r="L115">
        <v>0.19635568750803278</v>
      </c>
      <c r="M115">
        <v>0.21623154434970396</v>
      </c>
      <c r="N115">
        <v>0.22287733011741398</v>
      </c>
      <c r="O115">
        <v>0</v>
      </c>
      <c r="Y115">
        <v>0.99602071241393597</v>
      </c>
      <c r="Z115">
        <v>27.758510378040501</v>
      </c>
      <c r="AA115">
        <v>1.3198712500740835</v>
      </c>
      <c r="AB115">
        <v>1.24893433544613</v>
      </c>
      <c r="AC115">
        <v>0.97624983583586333</v>
      </c>
      <c r="AD115">
        <v>0.36228849591896595</v>
      </c>
    </row>
    <row r="116" spans="10:30" x14ac:dyDescent="0.35">
      <c r="J116">
        <v>0.21562391349043622</v>
      </c>
      <c r="K116">
        <v>0.22513038437813798</v>
      </c>
      <c r="L116">
        <v>3.2964986379665183E-2</v>
      </c>
      <c r="M116">
        <v>3.7028585079763025E-2</v>
      </c>
      <c r="N116">
        <v>1.1522550631405302</v>
      </c>
      <c r="O116">
        <v>0</v>
      </c>
      <c r="Y116">
        <v>24.138123131255401</v>
      </c>
      <c r="Z116">
        <v>16.9234679383786</v>
      </c>
      <c r="AA116">
        <v>0.18866925662994416</v>
      </c>
      <c r="AB116">
        <v>7.3135837903746601E-2</v>
      </c>
      <c r="AC116">
        <v>0.22552898916603004</v>
      </c>
      <c r="AD116">
        <v>1.0904144915808969</v>
      </c>
    </row>
    <row r="117" spans="10:30" x14ac:dyDescent="0.35">
      <c r="J117">
        <v>0.44227054094602614</v>
      </c>
      <c r="K117">
        <v>0.38975918249673158</v>
      </c>
      <c r="L117">
        <v>0.13179233858770026</v>
      </c>
      <c r="M117">
        <v>0.14143333961161711</v>
      </c>
      <c r="N117">
        <v>0.32115662589418797</v>
      </c>
      <c r="O117">
        <v>0</v>
      </c>
      <c r="Y117">
        <v>5.6907574693562504</v>
      </c>
      <c r="Z117">
        <v>51.214937164923597</v>
      </c>
      <c r="AA117">
        <v>1.2589075161056718</v>
      </c>
      <c r="AB117">
        <v>1.6327774357365492</v>
      </c>
      <c r="AC117">
        <v>1.6307108635278336</v>
      </c>
      <c r="AD117">
        <v>1.1228287493996312</v>
      </c>
    </row>
    <row r="118" spans="10:30" x14ac:dyDescent="0.35">
      <c r="J118">
        <v>8.9973774383849736E-2</v>
      </c>
      <c r="K118">
        <v>0.65223015959853015</v>
      </c>
      <c r="L118">
        <v>0.24435180048671093</v>
      </c>
      <c r="M118">
        <v>0.28855018268158844</v>
      </c>
      <c r="N118">
        <v>0.94500663380906702</v>
      </c>
      <c r="O118">
        <v>0</v>
      </c>
      <c r="Y118">
        <v>6.0549820896755504</v>
      </c>
      <c r="Z118">
        <v>23.5919979239989</v>
      </c>
      <c r="AA118">
        <v>0.29967292565363068</v>
      </c>
      <c r="AB118">
        <v>0.55499345620299489</v>
      </c>
      <c r="AC118">
        <v>0.6824443180289238</v>
      </c>
      <c r="AD118">
        <v>9.3075310919195742E-2</v>
      </c>
    </row>
    <row r="119" spans="10:30" x14ac:dyDescent="0.35">
      <c r="J119">
        <v>2.8900917454162421E-2</v>
      </c>
      <c r="K119">
        <v>0.44425432883049487</v>
      </c>
      <c r="L119">
        <v>0.22711840102425912</v>
      </c>
      <c r="M119">
        <v>0.2135630971564772</v>
      </c>
      <c r="N119">
        <v>0.22087542769232399</v>
      </c>
      <c r="O119">
        <v>0</v>
      </c>
      <c r="Y119">
        <v>12.370938389099001</v>
      </c>
      <c r="Z119">
        <v>24.487019459460701</v>
      </c>
      <c r="AA119">
        <v>8.7734379579243044E-2</v>
      </c>
      <c r="AB119">
        <v>0.13907928331832151</v>
      </c>
      <c r="AC119">
        <v>0.34107106769714857</v>
      </c>
      <c r="AD119">
        <v>0.11671050087643867</v>
      </c>
    </row>
    <row r="120" spans="10:30" x14ac:dyDescent="0.35">
      <c r="J120">
        <v>7.6532148583894719E-2</v>
      </c>
      <c r="K120">
        <v>0.14097452953593073</v>
      </c>
      <c r="L120">
        <v>5.7321223868355892E-2</v>
      </c>
      <c r="M120">
        <v>0.2341088947726892</v>
      </c>
      <c r="N120">
        <v>0.43919022264278296</v>
      </c>
      <c r="O120">
        <v>0</v>
      </c>
      <c r="Y120">
        <v>210.979662288112</v>
      </c>
      <c r="Z120">
        <v>232.62153568463901</v>
      </c>
      <c r="AA120">
        <v>0.46930877317605724</v>
      </c>
      <c r="AB120">
        <v>0.44960796395788694</v>
      </c>
      <c r="AC120">
        <v>0.1936845980914996</v>
      </c>
      <c r="AD120">
        <v>6.3614330603204037</v>
      </c>
    </row>
    <row r="121" spans="10:30" x14ac:dyDescent="0.35">
      <c r="J121">
        <v>1.4195709116398327</v>
      </c>
      <c r="K121">
        <v>0.30220490946077755</v>
      </c>
      <c r="L121">
        <v>2.7144775546848479E-2</v>
      </c>
      <c r="M121">
        <v>7.4514116903939664E-2</v>
      </c>
      <c r="N121">
        <v>0.366692598328141</v>
      </c>
      <c r="O121">
        <v>0</v>
      </c>
      <c r="Y121">
        <v>27.1685336268451</v>
      </c>
      <c r="Z121">
        <v>44.1811664640434</v>
      </c>
      <c r="AA121">
        <v>0.46506201143575449</v>
      </c>
      <c r="AB121">
        <v>0.78788817130938305</v>
      </c>
      <c r="AC121">
        <v>0.66448297994990313</v>
      </c>
      <c r="AD121">
        <v>0.21843415528430749</v>
      </c>
    </row>
    <row r="122" spans="10:30" x14ac:dyDescent="0.35">
      <c r="J122">
        <v>3.0975701186805052E-2</v>
      </c>
      <c r="K122">
        <v>0.12457739118353917</v>
      </c>
      <c r="L122">
        <v>2.8413931006971184E-3</v>
      </c>
      <c r="M122">
        <v>0.14677767577573456</v>
      </c>
      <c r="N122">
        <v>0.74672112992587403</v>
      </c>
      <c r="O122">
        <v>1.05487567669898E-10</v>
      </c>
      <c r="Y122">
        <v>139.74286027381001</v>
      </c>
      <c r="Z122">
        <v>143.92937176215</v>
      </c>
      <c r="AA122">
        <v>1.2964662507302429</v>
      </c>
      <c r="AB122">
        <v>1.4067733756026599</v>
      </c>
      <c r="AC122">
        <v>1.4569537072292287</v>
      </c>
      <c r="AD122">
        <v>0.17719699866396302</v>
      </c>
    </row>
    <row r="123" spans="10:30" x14ac:dyDescent="0.35">
      <c r="J123">
        <v>0.73801799826382786</v>
      </c>
      <c r="K123">
        <v>0.69822637018058153</v>
      </c>
      <c r="L123">
        <v>0.53822930572538807</v>
      </c>
      <c r="M123">
        <v>0.45583615767594032</v>
      </c>
      <c r="N123">
        <v>0.39204029005586299</v>
      </c>
      <c r="O123">
        <v>0</v>
      </c>
      <c r="Y123">
        <v>30.0427719712706</v>
      </c>
      <c r="Z123">
        <v>20.630872578065301</v>
      </c>
      <c r="AA123">
        <v>1.1318824323868652E-2</v>
      </c>
      <c r="AB123">
        <v>0.31181798938865402</v>
      </c>
      <c r="AC123">
        <v>0.28595055971601779</v>
      </c>
      <c r="AD123">
        <v>0.42373870035231592</v>
      </c>
    </row>
    <row r="124" spans="10:30" x14ac:dyDescent="0.35">
      <c r="J124">
        <v>9.9483061671679571E-2</v>
      </c>
      <c r="K124">
        <v>0.59372808663703902</v>
      </c>
      <c r="L124">
        <v>0.31114792075998182</v>
      </c>
      <c r="M124">
        <v>0.28136738591637039</v>
      </c>
      <c r="N124">
        <v>2.6010823043220701</v>
      </c>
      <c r="O124">
        <v>0</v>
      </c>
      <c r="Y124">
        <v>17.693562371676801</v>
      </c>
      <c r="Z124">
        <v>7.6383961194504799</v>
      </c>
      <c r="AA124">
        <v>0.32496932414850271</v>
      </c>
      <c r="AB124">
        <v>7.1523338995274773E-4</v>
      </c>
      <c r="AC124">
        <v>0.1212819754565775</v>
      </c>
      <c r="AD124">
        <v>8.5238853586363572E-2</v>
      </c>
    </row>
    <row r="125" spans="10:30" x14ac:dyDescent="0.35">
      <c r="J125">
        <v>0.17676366197286172</v>
      </c>
      <c r="K125">
        <v>0.66741418174115752</v>
      </c>
      <c r="L125">
        <v>0.3810484593334853</v>
      </c>
      <c r="M125">
        <v>0.33399424872083</v>
      </c>
      <c r="N125">
        <v>5.4589509776745295</v>
      </c>
      <c r="O125">
        <v>0</v>
      </c>
      <c r="Y125">
        <v>118.69823378763201</v>
      </c>
      <c r="Z125">
        <v>103.383947394503</v>
      </c>
      <c r="AA125">
        <v>3.1282346008592019E-2</v>
      </c>
      <c r="AB125">
        <v>0.20217510357018934</v>
      </c>
      <c r="AC125">
        <v>0.42144141690649578</v>
      </c>
      <c r="AD125">
        <v>0.39163285243636881</v>
      </c>
    </row>
    <row r="126" spans="10:30" x14ac:dyDescent="0.35">
      <c r="J126">
        <v>0.12828441118243328</v>
      </c>
      <c r="K126">
        <v>0.62183898571307483</v>
      </c>
      <c r="L126">
        <v>0.33388902108218799</v>
      </c>
      <c r="M126">
        <v>0.24084856533842677</v>
      </c>
      <c r="N126">
        <v>0.36948745049051501</v>
      </c>
      <c r="O126">
        <v>0</v>
      </c>
      <c r="Y126">
        <v>11.51571029478</v>
      </c>
      <c r="Z126">
        <v>57.353859486540003</v>
      </c>
      <c r="AA126">
        <v>4.6517924900764097E-2</v>
      </c>
      <c r="AB126">
        <v>1.1614894187497873</v>
      </c>
      <c r="AC126">
        <v>1.2651922071343737</v>
      </c>
      <c r="AD126">
        <v>0.17101290856392953</v>
      </c>
    </row>
    <row r="127" spans="10:30" x14ac:dyDescent="0.35">
      <c r="J127">
        <v>0.99350526164431063</v>
      </c>
      <c r="K127">
        <v>0.27942326477750279</v>
      </c>
      <c r="L127">
        <v>2.308611516018336E-2</v>
      </c>
      <c r="M127">
        <v>9.1333352472684013E-3</v>
      </c>
      <c r="N127">
        <v>6.13709166810621E-2</v>
      </c>
      <c r="O127">
        <v>0</v>
      </c>
      <c r="Y127">
        <v>77.393095229447695</v>
      </c>
      <c r="Z127">
        <v>66.986311990819203</v>
      </c>
      <c r="AA127">
        <v>2.1696891686583655</v>
      </c>
      <c r="AB127">
        <v>1.6242292012289312</v>
      </c>
      <c r="AC127">
        <v>1.8190875736306686</v>
      </c>
      <c r="AD127">
        <v>0.16421762241719123</v>
      </c>
    </row>
    <row r="128" spans="10:30" x14ac:dyDescent="0.35">
      <c r="J128">
        <v>0.26025307659472674</v>
      </c>
      <c r="K128">
        <v>0.52036030154190749</v>
      </c>
      <c r="L128">
        <v>0.38704340996155862</v>
      </c>
      <c r="M128">
        <v>0.35861793909300665</v>
      </c>
      <c r="N128">
        <v>0.67270635408795898</v>
      </c>
      <c r="O128">
        <v>0</v>
      </c>
      <c r="Y128">
        <v>7.7829656337483497</v>
      </c>
      <c r="Z128">
        <v>34.298182124054698</v>
      </c>
      <c r="AA128">
        <v>1.1153052517850082</v>
      </c>
      <c r="AB128">
        <v>0.86635510578910069</v>
      </c>
      <c r="AC128">
        <v>1.3775429455423012</v>
      </c>
      <c r="AD128">
        <v>9.7367086738140735E-2</v>
      </c>
    </row>
    <row r="129" spans="10:30" x14ac:dyDescent="0.35">
      <c r="J129">
        <v>0.14478304921394247</v>
      </c>
      <c r="K129">
        <v>0.56978037849634966</v>
      </c>
      <c r="L129">
        <v>0.42182004089456021</v>
      </c>
      <c r="M129">
        <v>0.37911105865933131</v>
      </c>
      <c r="N129">
        <v>0.25094899733818499</v>
      </c>
      <c r="O129">
        <v>0</v>
      </c>
      <c r="Y129">
        <v>85.117962673414794</v>
      </c>
      <c r="Z129">
        <v>37.765183853949701</v>
      </c>
      <c r="AA129">
        <v>0.50480520369693216</v>
      </c>
      <c r="AB129">
        <v>1.3510790710253855</v>
      </c>
      <c r="AC129">
        <v>1.2295293404603636</v>
      </c>
      <c r="AD129">
        <v>0.35799058904845554</v>
      </c>
    </row>
    <row r="130" spans="10:30" x14ac:dyDescent="0.35">
      <c r="J130">
        <v>1.4953559961986957E-2</v>
      </c>
      <c r="K130">
        <v>0.53388797722541759</v>
      </c>
      <c r="L130">
        <v>0.32188010475906964</v>
      </c>
      <c r="M130">
        <v>0.24812995185727207</v>
      </c>
      <c r="N130">
        <v>0.43880835207087898</v>
      </c>
      <c r="O130">
        <v>0</v>
      </c>
      <c r="Y130">
        <v>82.739762029345897</v>
      </c>
      <c r="Z130">
        <v>35.863199322405897</v>
      </c>
      <c r="AA130">
        <v>9.2115850873873695E-3</v>
      </c>
      <c r="AB130">
        <v>0.16085141835363487</v>
      </c>
      <c r="AC130">
        <v>0.19705698003001937</v>
      </c>
      <c r="AD130">
        <v>2.1285162025288522</v>
      </c>
    </row>
    <row r="131" spans="10:30" x14ac:dyDescent="0.35">
      <c r="J131">
        <v>0.17855763802034055</v>
      </c>
      <c r="K131">
        <v>0.18086341006352891</v>
      </c>
      <c r="L131">
        <v>0.11732623925680552</v>
      </c>
      <c r="M131">
        <v>4.8875826549104308E-2</v>
      </c>
      <c r="N131">
        <v>11.232124398126199</v>
      </c>
      <c r="O131">
        <v>1.4680423745302101E-10</v>
      </c>
      <c r="Y131">
        <v>102.30524865355601</v>
      </c>
      <c r="Z131">
        <v>107.162384624686</v>
      </c>
      <c r="AA131">
        <v>0.78518338584480007</v>
      </c>
      <c r="AB131">
        <v>0.66919234958662965</v>
      </c>
      <c r="AC131">
        <v>0.81525924721138587</v>
      </c>
      <c r="AD131">
        <v>0.13121498466934095</v>
      </c>
    </row>
    <row r="132" spans="10:30" x14ac:dyDescent="0.35">
      <c r="J132">
        <v>4.0308466848009275E-2</v>
      </c>
      <c r="K132">
        <v>0.25944961247871862</v>
      </c>
      <c r="L132">
        <v>3.3370710224370312E-2</v>
      </c>
      <c r="M132">
        <v>8.885276601554315E-2</v>
      </c>
      <c r="N132">
        <v>7.3580562896043894E-2</v>
      </c>
      <c r="O132">
        <v>0</v>
      </c>
      <c r="Y132">
        <v>264.00987187144199</v>
      </c>
      <c r="Z132">
        <v>298.30842680112198</v>
      </c>
      <c r="AA132">
        <v>0.15213698445603391</v>
      </c>
      <c r="AB132">
        <v>0.42234230092177039</v>
      </c>
      <c r="AC132">
        <v>0.82746549857874907</v>
      </c>
      <c r="AD132">
        <v>0.3239178620287505</v>
      </c>
    </row>
    <row r="133" spans="10:30" x14ac:dyDescent="0.35">
      <c r="J133">
        <v>4.2214208011086704E-2</v>
      </c>
      <c r="K133">
        <v>0.88740991906571265</v>
      </c>
      <c r="L133">
        <v>0.70292509251040836</v>
      </c>
      <c r="M133">
        <v>0.60239029930962018</v>
      </c>
      <c r="N133">
        <v>0.142955414598333</v>
      </c>
      <c r="O133">
        <v>0</v>
      </c>
      <c r="Y133">
        <v>24.299967047947099</v>
      </c>
      <c r="Z133">
        <v>9.5264907401353494</v>
      </c>
      <c r="AA133">
        <v>0.82548928028325197</v>
      </c>
      <c r="AB133">
        <v>1.2997893804287555</v>
      </c>
      <c r="AC133">
        <v>1.6249402008196787</v>
      </c>
      <c r="AD133">
        <v>0.13129169617326836</v>
      </c>
    </row>
    <row r="134" spans="10:30" x14ac:dyDescent="0.35">
      <c r="J134">
        <v>3.2816862620836558E-2</v>
      </c>
      <c r="K134">
        <v>0.54402447830753209</v>
      </c>
      <c r="L134">
        <v>0.33383343014607447</v>
      </c>
      <c r="M134">
        <v>0.22509258726945086</v>
      </c>
      <c r="N134">
        <v>6.9296243595735399E-2</v>
      </c>
      <c r="O134">
        <v>0</v>
      </c>
      <c r="Y134">
        <v>65.3529480120377</v>
      </c>
      <c r="Z134">
        <v>37.534503405230801</v>
      </c>
      <c r="AA134">
        <v>3.7057223696821673</v>
      </c>
      <c r="AB134">
        <v>2.4117187849154846</v>
      </c>
      <c r="AC134">
        <v>6.1403715812580018</v>
      </c>
      <c r="AD134">
        <v>0.14790642598718154</v>
      </c>
    </row>
    <row r="135" spans="10:30" x14ac:dyDescent="0.35">
      <c r="J135">
        <v>0.34922507225989557</v>
      </c>
      <c r="K135">
        <v>0.35046184642603062</v>
      </c>
      <c r="L135">
        <v>7.6316207772231068E-2</v>
      </c>
      <c r="M135">
        <v>8.8391810527243389E-2</v>
      </c>
      <c r="N135">
        <v>0.14066303460659701</v>
      </c>
      <c r="O135">
        <v>0</v>
      </c>
      <c r="Y135">
        <v>66.686660296877506</v>
      </c>
      <c r="Z135">
        <v>61.8796245672415</v>
      </c>
      <c r="AA135">
        <v>2.3704337440041492</v>
      </c>
      <c r="AB135">
        <v>1.9502376473271354</v>
      </c>
      <c r="AC135">
        <v>1.6409390830115453</v>
      </c>
      <c r="AD135">
        <v>8.9529635501161501E-3</v>
      </c>
    </row>
    <row r="136" spans="10:30" x14ac:dyDescent="0.35">
      <c r="J136">
        <v>9.9513926119769502E-2</v>
      </c>
      <c r="K136">
        <v>0.31000826669484427</v>
      </c>
      <c r="L136">
        <v>5.3808907125128695E-2</v>
      </c>
      <c r="M136">
        <v>0.15003066923485964</v>
      </c>
      <c r="N136">
        <v>1.6272842365495799E-2</v>
      </c>
      <c r="O136">
        <v>0</v>
      </c>
      <c r="Y136">
        <v>63.604501817511903</v>
      </c>
      <c r="Z136">
        <v>32.116141564942097</v>
      </c>
      <c r="AA136">
        <v>0.65692653303343962</v>
      </c>
      <c r="AB136">
        <v>0.4884022734499146</v>
      </c>
      <c r="AC136">
        <v>0.18725264186831603</v>
      </c>
      <c r="AD136">
        <v>0.35282370095716886</v>
      </c>
    </row>
    <row r="137" spans="10:30" x14ac:dyDescent="0.35">
      <c r="J137">
        <v>4.24731342596801E-2</v>
      </c>
      <c r="K137">
        <v>0.5610501940753766</v>
      </c>
      <c r="L137">
        <v>0.25770645991299967</v>
      </c>
      <c r="M137">
        <v>0.26118308828687126</v>
      </c>
      <c r="N137">
        <v>0.30422615942069298</v>
      </c>
      <c r="O137">
        <v>0</v>
      </c>
      <c r="Y137">
        <v>53.928867424542403</v>
      </c>
      <c r="Z137">
        <v>19.144234011279899</v>
      </c>
      <c r="AA137">
        <v>0.24660524330938549</v>
      </c>
      <c r="AB137">
        <v>0.49974349860342576</v>
      </c>
      <c r="AC137">
        <v>0.85187257104582836</v>
      </c>
      <c r="AD137">
        <v>0.39594842237920713</v>
      </c>
    </row>
    <row r="138" spans="10:30" x14ac:dyDescent="0.35">
      <c r="J138">
        <v>4.0046921087441144E-2</v>
      </c>
      <c r="K138">
        <v>1.5726733190919759</v>
      </c>
      <c r="L138">
        <v>1.8656069766009467</v>
      </c>
      <c r="M138">
        <v>1.9159934609643576</v>
      </c>
      <c r="N138">
        <v>8.8618092053965897E-2</v>
      </c>
      <c r="O138">
        <v>0</v>
      </c>
      <c r="Y138">
        <v>74.006928009128202</v>
      </c>
      <c r="Z138">
        <v>59.528378433962203</v>
      </c>
      <c r="AA138">
        <v>1.9689624085523449</v>
      </c>
      <c r="AB138">
        <v>1.5986739420429654</v>
      </c>
      <c r="AC138">
        <v>1.869140550680819</v>
      </c>
      <c r="AD138">
        <v>0.18623659913318666</v>
      </c>
    </row>
    <row r="139" spans="10:30" x14ac:dyDescent="0.35">
      <c r="J139">
        <v>1.250607523700417E-2</v>
      </c>
      <c r="K139">
        <v>0.56809787497250708</v>
      </c>
      <c r="L139">
        <v>0.24372955614513492</v>
      </c>
      <c r="M139">
        <v>0.23120520203589201</v>
      </c>
      <c r="N139">
        <v>0.54493996917974297</v>
      </c>
      <c r="O139">
        <v>0</v>
      </c>
      <c r="Y139">
        <v>54.971173216616997</v>
      </c>
      <c r="Z139">
        <v>5.4784848946935503</v>
      </c>
      <c r="AA139">
        <v>1.2928841589368634</v>
      </c>
      <c r="AB139">
        <v>2.3796734132724713</v>
      </c>
      <c r="AC139">
        <v>1.4822675755996877</v>
      </c>
      <c r="AD139">
        <v>0.16528505185336137</v>
      </c>
    </row>
    <row r="140" spans="10:30" x14ac:dyDescent="0.35">
      <c r="J140">
        <v>6.4210466935001294E-3</v>
      </c>
      <c r="K140">
        <v>0.39344535493335037</v>
      </c>
      <c r="L140">
        <v>0.11178308894344982</v>
      </c>
      <c r="M140">
        <v>5.5788111219175159E-2</v>
      </c>
      <c r="N140">
        <v>0.34460343703247703</v>
      </c>
      <c r="O140">
        <v>0</v>
      </c>
      <c r="Y140">
        <v>5.1612422069530401</v>
      </c>
      <c r="Z140">
        <v>3.48416085631573</v>
      </c>
      <c r="AA140">
        <v>0.30440880858571095</v>
      </c>
      <c r="AB140">
        <v>0.61695382313756075</v>
      </c>
      <c r="AC140">
        <v>0.30176524134104504</v>
      </c>
      <c r="AD140">
        <v>0.34305192070160312</v>
      </c>
    </row>
    <row r="141" spans="10:30" x14ac:dyDescent="0.35">
      <c r="J141">
        <v>1.5614680326584727</v>
      </c>
      <c r="K141">
        <v>0.9514772885797993</v>
      </c>
      <c r="L141">
        <v>1.009618488279266</v>
      </c>
      <c r="M141">
        <v>0.92140712732741392</v>
      </c>
      <c r="N141">
        <v>0.13963202531438801</v>
      </c>
      <c r="O141">
        <v>0</v>
      </c>
      <c r="Y141">
        <v>14.9267361722899</v>
      </c>
      <c r="Z141">
        <v>9.0851563340970305</v>
      </c>
      <c r="AA141">
        <v>0.19024578957175989</v>
      </c>
      <c r="AB141">
        <v>0.3141428255219641</v>
      </c>
      <c r="AC141">
        <v>0.93712480205704352</v>
      </c>
      <c r="AD141">
        <v>0.60013933546732423</v>
      </c>
    </row>
    <row r="142" spans="10:30" x14ac:dyDescent="0.35">
      <c r="J142">
        <v>1.4662538142196143E-2</v>
      </c>
      <c r="K142">
        <v>0.45736964595974755</v>
      </c>
      <c r="L142">
        <v>0.20713047289893058</v>
      </c>
      <c r="M142">
        <v>0.18436889488564984</v>
      </c>
      <c r="N142">
        <v>0.11422460371081901</v>
      </c>
      <c r="O142">
        <v>0</v>
      </c>
      <c r="Y142">
        <v>153.72587454796201</v>
      </c>
      <c r="Z142">
        <v>24.084994505850101</v>
      </c>
      <c r="AA142">
        <v>1.2156318979725087</v>
      </c>
      <c r="AB142">
        <v>1.3460907977911731</v>
      </c>
      <c r="AC142">
        <v>1.3132188923956634</v>
      </c>
      <c r="AD142">
        <v>0.25005401629080626</v>
      </c>
    </row>
    <row r="143" spans="10:30" x14ac:dyDescent="0.35">
      <c r="J143">
        <v>5.1706295116932394E-3</v>
      </c>
      <c r="K143">
        <v>0.29810098249825623</v>
      </c>
      <c r="L143">
        <v>2.3285004019464036E-2</v>
      </c>
      <c r="M143">
        <v>5.5879473034952665E-2</v>
      </c>
      <c r="N143">
        <v>9.9137307080915213E-2</v>
      </c>
      <c r="O143">
        <v>0</v>
      </c>
      <c r="Y143">
        <v>25.966348112434599</v>
      </c>
      <c r="Z143">
        <v>79.314561339008407</v>
      </c>
      <c r="AA143">
        <v>0.49264010664855123</v>
      </c>
      <c r="AB143">
        <v>0.93579804453989468</v>
      </c>
      <c r="AC143">
        <v>1.1787276578323012</v>
      </c>
      <c r="AD143">
        <v>1.8236802634550679E-2</v>
      </c>
    </row>
    <row r="144" spans="10:30" x14ac:dyDescent="0.35">
      <c r="J144">
        <v>9.0757118117651331E-2</v>
      </c>
      <c r="K144">
        <v>0.50118218717429874</v>
      </c>
      <c r="L144">
        <v>0.24646605797057872</v>
      </c>
      <c r="M144">
        <v>0.18192877624630782</v>
      </c>
      <c r="N144">
        <v>1.6018475320997202E-2</v>
      </c>
      <c r="O144">
        <v>0</v>
      </c>
      <c r="Y144">
        <v>24.686139051375601</v>
      </c>
      <c r="Z144">
        <v>29.559033291961399</v>
      </c>
      <c r="AA144">
        <v>0.12863967784182906</v>
      </c>
      <c r="AB144">
        <v>0.53725575192743535</v>
      </c>
      <c r="AC144">
        <v>0.84588184699959323</v>
      </c>
      <c r="AD144">
        <v>0.26369507201164144</v>
      </c>
    </row>
    <row r="145" spans="10:30" x14ac:dyDescent="0.35">
      <c r="J145">
        <v>0.1075172471911751</v>
      </c>
      <c r="K145">
        <v>0.42684138881448519</v>
      </c>
      <c r="L145">
        <v>0.11841335549340859</v>
      </c>
      <c r="M145">
        <v>9.9628114013232516E-2</v>
      </c>
      <c r="N145">
        <v>0.22043425060462599</v>
      </c>
      <c r="O145">
        <v>0</v>
      </c>
      <c r="Y145">
        <v>67.627275725109897</v>
      </c>
      <c r="Z145">
        <v>218.99845154764699</v>
      </c>
      <c r="AA145">
        <v>0.95316373899574902</v>
      </c>
      <c r="AB145">
        <v>0.88533311486055932</v>
      </c>
      <c r="AC145">
        <v>1.4814901660940014</v>
      </c>
      <c r="AD145">
        <v>1.5478916417688713</v>
      </c>
    </row>
    <row r="146" spans="10:30" x14ac:dyDescent="0.35">
      <c r="J146">
        <v>1.1738872273196773E-2</v>
      </c>
      <c r="K146">
        <v>0.4024697222410783</v>
      </c>
      <c r="L146">
        <v>0.16931368282886483</v>
      </c>
      <c r="M146">
        <v>0.17895122115921222</v>
      </c>
      <c r="N146">
        <v>2.1307062322124302</v>
      </c>
      <c r="O146">
        <v>0</v>
      </c>
      <c r="Y146">
        <v>59.4125906723771</v>
      </c>
      <c r="Z146">
        <v>58.233531826260297</v>
      </c>
      <c r="AA146">
        <v>2.3284226451285099</v>
      </c>
      <c r="AB146">
        <v>2.2012890933077252</v>
      </c>
      <c r="AC146">
        <v>2.0449936378549403</v>
      </c>
      <c r="AD146">
        <v>1.0385034542176461</v>
      </c>
    </row>
    <row r="147" spans="10:30" x14ac:dyDescent="0.35">
      <c r="J147">
        <v>2.0793337076304066E-3</v>
      </c>
      <c r="K147">
        <v>0.97716658731265849</v>
      </c>
      <c r="L147">
        <v>1.3861222841239671</v>
      </c>
      <c r="M147">
        <v>0.85476127917233902</v>
      </c>
      <c r="N147">
        <v>1.7183999192154999</v>
      </c>
      <c r="O147">
        <v>0</v>
      </c>
      <c r="Y147">
        <v>144.48329614823999</v>
      </c>
      <c r="Z147">
        <v>96.767162617680597</v>
      </c>
      <c r="AA147">
        <v>4.4881171106590902E-3</v>
      </c>
      <c r="AB147">
        <v>1.4928356760859296</v>
      </c>
      <c r="AC147">
        <v>0.17971727547320329</v>
      </c>
      <c r="AD147">
        <v>2.5496932894322302</v>
      </c>
    </row>
    <row r="148" spans="10:30" x14ac:dyDescent="0.35">
      <c r="J148">
        <v>0.59099317101298954</v>
      </c>
      <c r="K148">
        <v>0.32149304412493035</v>
      </c>
      <c r="L148">
        <v>8.9236054794423758E-2</v>
      </c>
      <c r="M148">
        <v>0.16144718750051912</v>
      </c>
      <c r="N148">
        <v>0.81142938904514195</v>
      </c>
      <c r="O148">
        <v>0</v>
      </c>
      <c r="Y148">
        <v>1.52271081476679</v>
      </c>
      <c r="Z148">
        <v>3.9690704258297398</v>
      </c>
      <c r="AA148">
        <v>0.57362715023807842</v>
      </c>
      <c r="AB148">
        <v>0.62085715976921829</v>
      </c>
      <c r="AC148">
        <v>0.98804652522216829</v>
      </c>
      <c r="AD148">
        <v>0.56352262099900885</v>
      </c>
    </row>
    <row r="149" spans="10:30" x14ac:dyDescent="0.35">
      <c r="J149">
        <v>1.1891324091586265E-2</v>
      </c>
      <c r="K149">
        <v>0.20141369537681561</v>
      </c>
      <c r="L149">
        <v>0.47348985799225479</v>
      </c>
      <c r="M149">
        <v>0.41059953337425864</v>
      </c>
      <c r="N149">
        <v>1.6748412497970699</v>
      </c>
      <c r="O149">
        <v>0</v>
      </c>
      <c r="Y149">
        <v>57.058126619388403</v>
      </c>
      <c r="Z149">
        <v>50.383066747071901</v>
      </c>
      <c r="AA149">
        <v>1.1651968943439999</v>
      </c>
      <c r="AB149">
        <v>1.3068432861932471</v>
      </c>
      <c r="AC149">
        <v>2.2583147414347482</v>
      </c>
      <c r="AD149">
        <v>0.25275488250444011</v>
      </c>
    </row>
    <row r="150" spans="10:30" x14ac:dyDescent="0.35">
      <c r="J150">
        <v>0.10133064535790454</v>
      </c>
      <c r="K150">
        <v>0.4505584436422318</v>
      </c>
      <c r="L150">
        <v>0.21607821260876733</v>
      </c>
      <c r="M150">
        <v>0.19005384450935281</v>
      </c>
      <c r="N150">
        <v>0.35400283624877898</v>
      </c>
      <c r="O150">
        <v>0</v>
      </c>
      <c r="Y150">
        <v>138.14124724889899</v>
      </c>
      <c r="Z150">
        <v>134.924609806364</v>
      </c>
      <c r="AA150">
        <v>2.0818568691795796</v>
      </c>
      <c r="AB150">
        <v>1.4377162057811284</v>
      </c>
      <c r="AC150">
        <v>0.33612034357408405</v>
      </c>
      <c r="AD150">
        <v>1.1383264310021486E-2</v>
      </c>
    </row>
    <row r="151" spans="10:30" x14ac:dyDescent="0.35">
      <c r="J151">
        <v>0.17820386159658891</v>
      </c>
      <c r="K151">
        <v>0.65267845898035182</v>
      </c>
      <c r="L151">
        <v>0.44930944704543757</v>
      </c>
      <c r="M151">
        <v>0.31219921439382547</v>
      </c>
      <c r="N151">
        <v>0.24534886139426199</v>
      </c>
      <c r="O151">
        <v>0</v>
      </c>
      <c r="Y151">
        <v>18.3336593508545</v>
      </c>
      <c r="Z151">
        <v>6.9155844825287902</v>
      </c>
      <c r="AA151">
        <v>0.38973351096839459</v>
      </c>
      <c r="AB151">
        <v>0.45294555016650195</v>
      </c>
      <c r="AC151">
        <v>1.4675406617617524</v>
      </c>
      <c r="AD151">
        <v>2.5373856986790014E-2</v>
      </c>
    </row>
    <row r="152" spans="10:30" x14ac:dyDescent="0.35">
      <c r="J152">
        <v>1.8811513749845707</v>
      </c>
      <c r="K152">
        <v>0.54525317041201571</v>
      </c>
      <c r="L152">
        <v>0.26857130707534516</v>
      </c>
      <c r="M152">
        <v>0.1864727579526673</v>
      </c>
      <c r="N152">
        <v>0.45797483712824699</v>
      </c>
      <c r="O152">
        <v>0</v>
      </c>
      <c r="Y152">
        <v>0.96774832313745496</v>
      </c>
      <c r="Z152">
        <v>23.8669059378669</v>
      </c>
      <c r="AA152">
        <v>0.66849263608448239</v>
      </c>
      <c r="AB152">
        <v>8.3318187709015251E-2</v>
      </c>
      <c r="AC152">
        <v>0.28848319090640989</v>
      </c>
      <c r="AD152">
        <v>6.1977749957931365E-2</v>
      </c>
    </row>
    <row r="153" spans="10:30" x14ac:dyDescent="0.35">
      <c r="J153">
        <v>0.11055464018965681</v>
      </c>
      <c r="K153">
        <v>0.45490212324576595</v>
      </c>
      <c r="L153">
        <v>0.18520527551187596</v>
      </c>
      <c r="M153">
        <v>0.13773239944897989</v>
      </c>
      <c r="N153">
        <v>1.11238011167705</v>
      </c>
      <c r="O153">
        <v>0</v>
      </c>
      <c r="Y153">
        <v>16.853805665470901</v>
      </c>
      <c r="Z153">
        <v>25.782874213225799</v>
      </c>
      <c r="AA153">
        <v>2.547946725139866</v>
      </c>
      <c r="AB153">
        <v>2.9215176461854586</v>
      </c>
      <c r="AC153">
        <v>2.6493616879072275</v>
      </c>
      <c r="AD153">
        <v>0.12295564993213745</v>
      </c>
    </row>
    <row r="154" spans="10:30" x14ac:dyDescent="0.35">
      <c r="J154">
        <v>4.3848763061972253E-2</v>
      </c>
      <c r="K154">
        <v>1.0463363233883807</v>
      </c>
      <c r="L154">
        <v>1.0988871920107965</v>
      </c>
      <c r="M154">
        <v>1.0683866131205133</v>
      </c>
      <c r="N154">
        <v>0.10752740309358699</v>
      </c>
      <c r="O154">
        <v>0</v>
      </c>
      <c r="Y154">
        <v>29.5122690393803</v>
      </c>
      <c r="Z154">
        <v>27.725812374984599</v>
      </c>
      <c r="AA154">
        <v>1.8537901266302734</v>
      </c>
      <c r="AB154">
        <v>1.408046419907329</v>
      </c>
      <c r="AC154">
        <v>1.5444491365237687</v>
      </c>
      <c r="AD154">
        <v>2.3537786142750008E-2</v>
      </c>
    </row>
    <row r="155" spans="10:30" x14ac:dyDescent="0.35">
      <c r="J155">
        <v>5.5850252898986284E-2</v>
      </c>
      <c r="K155">
        <v>0.47708072268422314</v>
      </c>
      <c r="L155">
        <v>0.25252454882234993</v>
      </c>
      <c r="M155">
        <v>0.21108845368700369</v>
      </c>
      <c r="N155">
        <v>0.408126140872972</v>
      </c>
      <c r="O155">
        <v>0</v>
      </c>
      <c r="Y155">
        <v>30.736865176380402</v>
      </c>
      <c r="Z155">
        <v>28.417462490423802</v>
      </c>
      <c r="AA155">
        <v>9.7011617422265189E-2</v>
      </c>
      <c r="AB155">
        <v>1.6476466287840961</v>
      </c>
      <c r="AC155">
        <v>1.6716500964054628</v>
      </c>
      <c r="AD155">
        <v>0.4766830866023174</v>
      </c>
    </row>
    <row r="156" spans="10:30" x14ac:dyDescent="0.35">
      <c r="J156">
        <v>0.86181009223379024</v>
      </c>
      <c r="K156">
        <v>0.31840690361080742</v>
      </c>
      <c r="L156">
        <v>1.6723412831527371E-2</v>
      </c>
      <c r="M156">
        <v>8.1588155155693735E-3</v>
      </c>
      <c r="N156">
        <v>1.36163733785856</v>
      </c>
      <c r="O156">
        <v>0</v>
      </c>
      <c r="Y156">
        <v>10.6493708902346</v>
      </c>
      <c r="Z156">
        <v>18.490638160180701</v>
      </c>
      <c r="AA156">
        <v>1.2720853155502507</v>
      </c>
      <c r="AB156">
        <v>0.33835152979483901</v>
      </c>
      <c r="AC156">
        <v>0.72317287287118726</v>
      </c>
      <c r="AD156">
        <v>3.071966030926352E-2</v>
      </c>
    </row>
    <row r="157" spans="10:30" x14ac:dyDescent="0.35">
      <c r="J157">
        <v>0.19643127379294281</v>
      </c>
      <c r="K157">
        <v>0.71112776925398258</v>
      </c>
      <c r="L157">
        <v>0.46164431255949279</v>
      </c>
      <c r="M157">
        <v>0.39764675830378793</v>
      </c>
      <c r="N157">
        <v>0.35664856959080998</v>
      </c>
      <c r="O157">
        <v>0</v>
      </c>
      <c r="Y157">
        <v>20.935101027433401</v>
      </c>
      <c r="Z157">
        <v>13.099705728321201</v>
      </c>
      <c r="AA157">
        <v>3.2309670907495494</v>
      </c>
      <c r="AB157">
        <v>6.9366415442928284</v>
      </c>
      <c r="AC157">
        <v>6.4194269452628001</v>
      </c>
      <c r="AD157">
        <v>3.5394150642349312E-2</v>
      </c>
    </row>
    <row r="158" spans="10:30" x14ac:dyDescent="0.35">
      <c r="J158">
        <v>6.0065972924385314E-2</v>
      </c>
      <c r="K158">
        <v>0.3434060977758786</v>
      </c>
      <c r="L158">
        <v>0.52745316884702864</v>
      </c>
      <c r="M158">
        <v>0.45249575388410163</v>
      </c>
      <c r="N158">
        <v>0.199338431191382</v>
      </c>
      <c r="O158">
        <v>0</v>
      </c>
      <c r="Y158">
        <v>28.001816854671699</v>
      </c>
      <c r="Z158">
        <v>28.367311026290601</v>
      </c>
      <c r="AA158">
        <v>9.1781926106263132</v>
      </c>
      <c r="AB158">
        <v>4.724093693209845</v>
      </c>
      <c r="AC158">
        <v>6.5120767283498262</v>
      </c>
      <c r="AD158">
        <v>0.10116735474497586</v>
      </c>
    </row>
    <row r="159" spans="10:30" x14ac:dyDescent="0.35">
      <c r="J159">
        <v>2.143786190367343E-2</v>
      </c>
      <c r="K159">
        <v>0.16154580846592961</v>
      </c>
      <c r="L159">
        <v>0.10426093919314816</v>
      </c>
      <c r="M159">
        <v>3.6187964719319933E-2</v>
      </c>
      <c r="N159">
        <v>0.147616992122937</v>
      </c>
      <c r="O159">
        <v>0</v>
      </c>
      <c r="Y159">
        <v>67.467082065297504</v>
      </c>
      <c r="Z159">
        <v>30.5408915327899</v>
      </c>
      <c r="AA159">
        <v>4.8366452189492417</v>
      </c>
      <c r="AB159">
        <v>7.233480778146764</v>
      </c>
      <c r="AC159">
        <v>3.8326969202653176</v>
      </c>
      <c r="AD159">
        <v>0.46418138128848757</v>
      </c>
    </row>
    <row r="160" spans="10:30" x14ac:dyDescent="0.35">
      <c r="J160">
        <v>0.1773671233519358</v>
      </c>
      <c r="K160">
        <v>8.3007891384358504E-2</v>
      </c>
      <c r="L160">
        <v>0.14787068368056283</v>
      </c>
      <c r="M160">
        <v>0.18716297283666639</v>
      </c>
      <c r="N160">
        <v>0.134364393899495</v>
      </c>
      <c r="O160">
        <v>0</v>
      </c>
      <c r="Y160">
        <v>2338.07737424789</v>
      </c>
      <c r="Z160">
        <v>734.343425850784</v>
      </c>
      <c r="AA160">
        <v>4.6850812350300979</v>
      </c>
      <c r="AB160">
        <v>5.9731215498842403</v>
      </c>
      <c r="AC160">
        <v>2.3781066984023935</v>
      </c>
      <c r="AD160">
        <v>0.34702097997432479</v>
      </c>
    </row>
    <row r="161" spans="10:30" x14ac:dyDescent="0.35">
      <c r="J161">
        <v>0.16025484794548539</v>
      </c>
      <c r="K161">
        <v>5.1004428024472866E-2</v>
      </c>
      <c r="L161">
        <v>0.23788909355382859</v>
      </c>
      <c r="M161">
        <v>4.4824155125516386E-2</v>
      </c>
      <c r="N161">
        <v>34.371640877009</v>
      </c>
      <c r="O161">
        <v>5.1591262536838699E-10</v>
      </c>
      <c r="Y161">
        <v>76.193271799738099</v>
      </c>
      <c r="Z161">
        <v>43.799421366669797</v>
      </c>
      <c r="AA161">
        <v>2.4904808928335145</v>
      </c>
      <c r="AB161">
        <v>5.4672634984657353</v>
      </c>
      <c r="AC161">
        <v>5.8917390349230017</v>
      </c>
      <c r="AD161">
        <v>4.681826883227487E-2</v>
      </c>
    </row>
    <row r="162" spans="10:30" x14ac:dyDescent="0.35">
      <c r="J162">
        <v>7.5259313046386084E-2</v>
      </c>
      <c r="K162">
        <v>0.1337483559513836</v>
      </c>
      <c r="L162">
        <v>1.9079288929920824E-2</v>
      </c>
      <c r="M162">
        <v>5.1367475642979263E-2</v>
      </c>
      <c r="N162">
        <v>1.3501475018965901</v>
      </c>
      <c r="O162">
        <v>0</v>
      </c>
      <c r="Y162">
        <v>316.33758111463698</v>
      </c>
      <c r="Z162">
        <v>153.247122201666</v>
      </c>
      <c r="AA162">
        <v>6.380214246652069</v>
      </c>
      <c r="AB162">
        <v>4.5933078477774067</v>
      </c>
      <c r="AC162">
        <v>5.7929284732160733</v>
      </c>
      <c r="AD162">
        <v>9.4719258297011628E-3</v>
      </c>
    </row>
    <row r="163" spans="10:30" x14ac:dyDescent="0.35">
      <c r="J163">
        <v>0.47699565884540773</v>
      </c>
      <c r="K163">
        <v>0.72393615704624015</v>
      </c>
      <c r="L163">
        <v>0.49370401682450932</v>
      </c>
      <c r="M163">
        <v>0.3823691184836116</v>
      </c>
      <c r="N163">
        <v>0.44139212307763104</v>
      </c>
      <c r="O163">
        <v>0</v>
      </c>
      <c r="Y163">
        <v>75.873653581472496</v>
      </c>
      <c r="Z163">
        <v>19.5747088441016</v>
      </c>
      <c r="AA163">
        <v>3.3725137688845632</v>
      </c>
      <c r="AB163">
        <v>0.75940969670980085</v>
      </c>
      <c r="AC163">
        <v>0.90391989027570741</v>
      </c>
      <c r="AD163">
        <v>7.6493156200660273E-2</v>
      </c>
    </row>
    <row r="164" spans="10:30" x14ac:dyDescent="0.35">
      <c r="J164">
        <v>0.37421862059891176</v>
      </c>
      <c r="K164">
        <v>0.36460739170702378</v>
      </c>
      <c r="L164">
        <v>0.10154412062109414</v>
      </c>
      <c r="M164">
        <v>0.10947284708009751</v>
      </c>
      <c r="N164">
        <v>0.75824023468965607</v>
      </c>
      <c r="O164">
        <v>2.27839604916248E-10</v>
      </c>
      <c r="Y164">
        <v>4.23347345364364</v>
      </c>
      <c r="Z164">
        <v>7.3531731463283103</v>
      </c>
      <c r="AA164">
        <v>9.064647019523715</v>
      </c>
      <c r="AB164">
        <v>1.5807105362962746</v>
      </c>
      <c r="AC164">
        <v>12.355466652427522</v>
      </c>
      <c r="AD164">
        <v>0.49031843301208716</v>
      </c>
    </row>
    <row r="165" spans="10:30" x14ac:dyDescent="0.35">
      <c r="J165">
        <v>0.64357628417153212</v>
      </c>
      <c r="K165">
        <v>0.14187154349133649</v>
      </c>
      <c r="L165">
        <v>3.4898069789187032E-2</v>
      </c>
      <c r="M165">
        <v>8.1172805447382521E-2</v>
      </c>
      <c r="N165">
        <v>1.1430337580697201</v>
      </c>
      <c r="O165">
        <v>2.19421182889654E-10</v>
      </c>
      <c r="Y165">
        <v>31.918141542409799</v>
      </c>
      <c r="Z165">
        <v>44.514739872207201</v>
      </c>
      <c r="AA165">
        <v>8.5966660808216204</v>
      </c>
      <c r="AB165">
        <v>4.1696273502106482</v>
      </c>
      <c r="AC165">
        <v>3.7857446722914294</v>
      </c>
      <c r="AD165">
        <v>0.21257950090235858</v>
      </c>
    </row>
    <row r="166" spans="10:30" x14ac:dyDescent="0.35">
      <c r="J166">
        <v>5.6601317920282987</v>
      </c>
      <c r="K166">
        <v>0.49718942234252894</v>
      </c>
      <c r="L166">
        <v>0.15571815970410852</v>
      </c>
      <c r="M166">
        <v>0.14955597544200086</v>
      </c>
      <c r="N166">
        <v>0.98701235780446894</v>
      </c>
      <c r="O166">
        <v>0</v>
      </c>
      <c r="Y166">
        <v>48.290455491126203</v>
      </c>
      <c r="Z166">
        <v>45.3211275702797</v>
      </c>
      <c r="AA166">
        <v>1.5500669743837967</v>
      </c>
      <c r="AB166">
        <v>1.7471954638497422</v>
      </c>
      <c r="AC166">
        <v>3.3862743413129062</v>
      </c>
      <c r="AD166">
        <v>6.8590329216398765E-2</v>
      </c>
    </row>
    <row r="167" spans="10:30" x14ac:dyDescent="0.35">
      <c r="J167">
        <v>0.13499999632586088</v>
      </c>
      <c r="K167">
        <v>0.28443358032043498</v>
      </c>
      <c r="L167">
        <v>7.7448832163322809E-2</v>
      </c>
      <c r="M167">
        <v>0.13734929749843297</v>
      </c>
      <c r="N167">
        <v>6.9995116828175696</v>
      </c>
      <c r="O167">
        <v>1.1744997573308999E-9</v>
      </c>
      <c r="Y167">
        <v>145.80523704099301</v>
      </c>
      <c r="Z167">
        <v>33.8257241638944</v>
      </c>
      <c r="AA167">
        <v>10.680290485549618</v>
      </c>
      <c r="AB167">
        <v>0.77683279916384684</v>
      </c>
      <c r="AC167">
        <v>9.4353786555961623</v>
      </c>
      <c r="AD167">
        <v>4.3148180153097613</v>
      </c>
    </row>
    <row r="168" spans="10:30" x14ac:dyDescent="0.35">
      <c r="J168">
        <v>7.4194869452690879</v>
      </c>
      <c r="K168">
        <v>0.45012395808604433</v>
      </c>
      <c r="L168">
        <v>0.14866019291896032</v>
      </c>
      <c r="M168">
        <v>0.19506214240198297</v>
      </c>
      <c r="N168">
        <v>2.5968942069323999</v>
      </c>
      <c r="O168">
        <v>0</v>
      </c>
      <c r="Y168">
        <v>39.431471629921901</v>
      </c>
      <c r="Z168">
        <v>81.279364202462304</v>
      </c>
      <c r="AA168">
        <v>8.8483622162020605</v>
      </c>
      <c r="AB168">
        <v>3.9323095588367316</v>
      </c>
      <c r="AC168">
        <v>11.501188555956467</v>
      </c>
      <c r="AD168">
        <v>2.5807644787284012</v>
      </c>
    </row>
    <row r="169" spans="10:30" x14ac:dyDescent="0.35">
      <c r="J169">
        <v>7.6673873323581568E-2</v>
      </c>
      <c r="K169">
        <v>0.19122698980694486</v>
      </c>
      <c r="L169">
        <v>9.6489377295467971E-2</v>
      </c>
      <c r="M169">
        <v>4.3181687727253983E-2</v>
      </c>
      <c r="N169">
        <v>3.5083661963470796</v>
      </c>
      <c r="O169">
        <v>2.54760271397993E-10</v>
      </c>
      <c r="Y169">
        <v>59.720649901119501</v>
      </c>
      <c r="Z169">
        <v>8.2472213595875594</v>
      </c>
      <c r="AA169">
        <v>8.5944853932950362</v>
      </c>
      <c r="AB169">
        <v>5.8905403967169123</v>
      </c>
      <c r="AC169">
        <v>1.112029020825553</v>
      </c>
      <c r="AD169">
        <v>0.68071114831278512</v>
      </c>
    </row>
    <row r="170" spans="10:30" x14ac:dyDescent="0.35">
      <c r="J170">
        <v>0.40138837461083027</v>
      </c>
      <c r="K170">
        <v>0.29275464918750566</v>
      </c>
      <c r="L170">
        <v>0.13515338453500031</v>
      </c>
      <c r="M170">
        <v>0.12664524708809738</v>
      </c>
      <c r="N170">
        <v>0.93475934493898394</v>
      </c>
      <c r="O170">
        <v>1.11476721737298E-10</v>
      </c>
      <c r="Y170">
        <v>71.239123971193493</v>
      </c>
      <c r="Z170">
        <v>43.8363984080938</v>
      </c>
      <c r="AA170">
        <v>10.869702927649202</v>
      </c>
      <c r="AB170">
        <v>7.4390547844510504</v>
      </c>
      <c r="AC170">
        <v>4.9821457090181784</v>
      </c>
      <c r="AD170">
        <v>4.8355654048932245E-2</v>
      </c>
    </row>
    <row r="171" spans="10:30" x14ac:dyDescent="0.35">
      <c r="J171">
        <v>0.36939514138875268</v>
      </c>
      <c r="K171">
        <v>0.56813493000853765</v>
      </c>
      <c r="L171">
        <v>0.31555818805044006</v>
      </c>
      <c r="M171">
        <v>0.23140353510750983</v>
      </c>
      <c r="N171">
        <v>0.119801662410325</v>
      </c>
      <c r="O171">
        <v>0</v>
      </c>
      <c r="Y171">
        <v>3.6575316314249502</v>
      </c>
      <c r="Z171">
        <v>17.453858696484001</v>
      </c>
      <c r="AA171">
        <v>0.76031663306936359</v>
      </c>
      <c r="AB171">
        <v>3.3531129319573041</v>
      </c>
      <c r="AC171">
        <v>1.4777495347068181</v>
      </c>
      <c r="AD171">
        <v>1.1818864203901256</v>
      </c>
    </row>
    <row r="172" spans="10:30" x14ac:dyDescent="0.35">
      <c r="J172">
        <v>0.26728041488963655</v>
      </c>
      <c r="K172">
        <v>0.43460524466584277</v>
      </c>
      <c r="L172">
        <v>0.31149542093391136</v>
      </c>
      <c r="M172">
        <v>0.25482078889303078</v>
      </c>
      <c r="N172">
        <v>0.215244004900811</v>
      </c>
      <c r="O172">
        <v>0</v>
      </c>
      <c r="Y172">
        <v>32.042493586526298</v>
      </c>
      <c r="Z172">
        <v>24.5904785591297</v>
      </c>
      <c r="AA172">
        <v>2.6501499319695054</v>
      </c>
      <c r="AB172">
        <v>8.1629821647719369E-2</v>
      </c>
      <c r="AC172">
        <v>1.4059704927324248</v>
      </c>
      <c r="AD172">
        <v>1.2822612685326809</v>
      </c>
    </row>
    <row r="173" spans="10:30" x14ac:dyDescent="0.35">
      <c r="J173">
        <v>3.7644863590739285E-2</v>
      </c>
      <c r="K173">
        <v>4.2888035773577013E-2</v>
      </c>
      <c r="L173">
        <v>0.28877820810868537</v>
      </c>
      <c r="M173">
        <v>1.6938305604701415E-2</v>
      </c>
      <c r="N173">
        <v>0.45372312073786197</v>
      </c>
      <c r="O173">
        <v>0</v>
      </c>
      <c r="Y173">
        <v>5.4102169061886496</v>
      </c>
      <c r="Z173">
        <v>21.339951744378901</v>
      </c>
      <c r="AA173">
        <v>6.2905267939926388E-2</v>
      </c>
      <c r="AB173">
        <v>0.81436345873344473</v>
      </c>
      <c r="AC173">
        <v>2.1429611320877915</v>
      </c>
      <c r="AD173">
        <v>0.40368526342595185</v>
      </c>
    </row>
    <row r="174" spans="10:30" x14ac:dyDescent="0.35">
      <c r="J174">
        <v>2.3473458220817981E-2</v>
      </c>
      <c r="K174">
        <v>3.0961175040517945E-3</v>
      </c>
      <c r="L174">
        <v>0.16338205221281993</v>
      </c>
      <c r="M174">
        <v>3.7998891147579691E-2</v>
      </c>
      <c r="N174">
        <v>0.43433519192201403</v>
      </c>
      <c r="O174">
        <v>0</v>
      </c>
      <c r="Y174">
        <v>5.4185152271517198</v>
      </c>
      <c r="Z174">
        <v>10.4811207813802</v>
      </c>
      <c r="AA174">
        <v>2.8212481832618952</v>
      </c>
      <c r="AB174">
        <v>3.0043221860560805</v>
      </c>
      <c r="AC174">
        <v>16.735200361221452</v>
      </c>
      <c r="AD174">
        <v>0.11651611675208884</v>
      </c>
    </row>
    <row r="175" spans="10:30" x14ac:dyDescent="0.35">
      <c r="J175">
        <v>0.6623842638503199</v>
      </c>
      <c r="K175">
        <v>0.23773145286148495</v>
      </c>
      <c r="L175">
        <v>0.20556880187117213</v>
      </c>
      <c r="M175">
        <v>0.17654614195933224</v>
      </c>
      <c r="N175">
        <v>0.293916296497854</v>
      </c>
      <c r="O175">
        <v>0</v>
      </c>
      <c r="Y175">
        <v>122.493614046082</v>
      </c>
      <c r="Z175">
        <v>96.365427769168903</v>
      </c>
      <c r="AA175">
        <v>3.3027757515560121</v>
      </c>
      <c r="AB175">
        <v>3.2547175559486798</v>
      </c>
      <c r="AC175">
        <v>1.9513745364306971</v>
      </c>
      <c r="AD175">
        <v>5.2325356047753478E-2</v>
      </c>
    </row>
    <row r="176" spans="10:30" x14ac:dyDescent="0.35">
      <c r="J176">
        <v>5.0323655743890479E-2</v>
      </c>
      <c r="K176">
        <v>0.26278701349995348</v>
      </c>
      <c r="L176">
        <v>2.629714361200999E-2</v>
      </c>
      <c r="M176">
        <v>4.0717690195711281E-2</v>
      </c>
      <c r="N176">
        <v>0.20376161454936401</v>
      </c>
      <c r="O176">
        <v>0</v>
      </c>
      <c r="Y176">
        <v>63.023211639274301</v>
      </c>
      <c r="Z176">
        <v>1292.09135016296</v>
      </c>
      <c r="AA176">
        <v>3.1645320587363761</v>
      </c>
      <c r="AB176">
        <v>2.895443571143602</v>
      </c>
      <c r="AC176">
        <v>18.746496671813834</v>
      </c>
      <c r="AD176">
        <v>1.8842818110675012E-2</v>
      </c>
    </row>
    <row r="177" spans="10:30" x14ac:dyDescent="0.35">
      <c r="J177">
        <v>3.1377185425846721E-2</v>
      </c>
      <c r="K177">
        <v>0.56326192289024246</v>
      </c>
      <c r="L177">
        <v>0.34755406643747416</v>
      </c>
      <c r="M177">
        <v>0.26319504386174142</v>
      </c>
      <c r="N177">
        <v>0.14695508673856</v>
      </c>
      <c r="O177">
        <v>0</v>
      </c>
      <c r="Y177">
        <v>23.510235921521801</v>
      </c>
      <c r="Z177">
        <v>4.1944684046166296</v>
      </c>
      <c r="AA177">
        <v>0.34623566490667956</v>
      </c>
      <c r="AB177">
        <v>1.2136585390280348</v>
      </c>
      <c r="AC177">
        <v>0.10086211022520494</v>
      </c>
      <c r="AD177">
        <v>0.15034480675164874</v>
      </c>
    </row>
    <row r="178" spans="10:30" x14ac:dyDescent="0.35">
      <c r="J178">
        <v>0.50404869830710641</v>
      </c>
      <c r="K178">
        <v>0.21664685264448527</v>
      </c>
      <c r="L178">
        <v>4.5196032204203769E-2</v>
      </c>
      <c r="M178">
        <v>3.966849107212219E-2</v>
      </c>
      <c r="N178">
        <v>0.68177422037179403</v>
      </c>
      <c r="O178">
        <v>0</v>
      </c>
      <c r="Y178">
        <v>160.82944820282501</v>
      </c>
      <c r="Z178">
        <v>160.81323843534301</v>
      </c>
      <c r="AA178">
        <v>5.0201208015993029</v>
      </c>
      <c r="AB178">
        <v>6.0683118995615137</v>
      </c>
      <c r="AC178">
        <v>5.5390533885780124</v>
      </c>
      <c r="AD178">
        <v>0.74963355601057569</v>
      </c>
    </row>
    <row r="179" spans="10:30" x14ac:dyDescent="0.35">
      <c r="J179">
        <v>1.0981631401261982E-2</v>
      </c>
      <c r="K179">
        <v>0.16318622979269504</v>
      </c>
      <c r="L179">
        <v>2.4452253903030473E-2</v>
      </c>
      <c r="M179">
        <v>5.4697496222479595E-2</v>
      </c>
      <c r="N179">
        <v>0.39432976062502401</v>
      </c>
      <c r="O179">
        <v>0</v>
      </c>
      <c r="Y179">
        <v>92.872216244335405</v>
      </c>
      <c r="Z179">
        <v>66.753170240071896</v>
      </c>
      <c r="AA179">
        <v>2.6895598570359773</v>
      </c>
      <c r="AB179">
        <v>1.7483268218144334</v>
      </c>
      <c r="AC179">
        <v>2.1670661779272118</v>
      </c>
      <c r="AD179">
        <v>1.2144079285697211</v>
      </c>
    </row>
    <row r="180" spans="10:30" x14ac:dyDescent="0.35">
      <c r="J180">
        <v>0.97099031451326223</v>
      </c>
      <c r="K180">
        <v>0.27044336313723222</v>
      </c>
      <c r="L180">
        <v>2.6004314347324391E-3</v>
      </c>
      <c r="M180">
        <v>2.2500592935708393E-2</v>
      </c>
      <c r="N180">
        <v>0.502524795907205</v>
      </c>
      <c r="O180">
        <v>0</v>
      </c>
      <c r="Y180">
        <v>52.2342626293267</v>
      </c>
      <c r="Z180">
        <v>22.0241543300356</v>
      </c>
      <c r="AA180">
        <v>0.32479061852823271</v>
      </c>
      <c r="AB180">
        <v>0.25779969493417942</v>
      </c>
      <c r="AC180">
        <v>0.82475809786744247</v>
      </c>
      <c r="AD180">
        <v>5.9353652375014349E-3</v>
      </c>
    </row>
    <row r="181" spans="10:30" x14ac:dyDescent="0.35">
      <c r="J181">
        <v>0.4433177369466898</v>
      </c>
      <c r="K181">
        <v>0.44529650420636369</v>
      </c>
      <c r="L181">
        <v>0.1072115907231994</v>
      </c>
      <c r="M181">
        <v>9.5129957808938098E-2</v>
      </c>
      <c r="N181">
        <v>4.6188928824637099</v>
      </c>
      <c r="O181">
        <v>1.6533769410368E-10</v>
      </c>
      <c r="Y181">
        <v>91.067126971354398</v>
      </c>
      <c r="Z181">
        <v>60.644446409388003</v>
      </c>
      <c r="AA181">
        <v>0.82463365700460234</v>
      </c>
      <c r="AB181">
        <v>0.96285624428902672</v>
      </c>
      <c r="AC181">
        <v>0.644013813547755</v>
      </c>
      <c r="AD181">
        <v>0.20587927011773696</v>
      </c>
    </row>
    <row r="182" spans="10:30" x14ac:dyDescent="0.35">
      <c r="J182">
        <v>1.2862306458865351</v>
      </c>
      <c r="K182">
        <v>0.54148508799924988</v>
      </c>
      <c r="L182">
        <v>0.28892787061941927</v>
      </c>
      <c r="M182">
        <v>0.23984090882832501</v>
      </c>
      <c r="N182">
        <v>0.35141104083758001</v>
      </c>
      <c r="O182">
        <v>0</v>
      </c>
      <c r="Y182">
        <v>24.682208328006901</v>
      </c>
      <c r="Z182">
        <v>17.974820259446901</v>
      </c>
      <c r="AA182">
        <v>1.4604239561928363</v>
      </c>
      <c r="AB182">
        <v>0.26560500999019865</v>
      </c>
      <c r="AC182">
        <v>0.71111607616898109</v>
      </c>
      <c r="AD182">
        <v>2.5610699897511923E-2</v>
      </c>
    </row>
    <row r="183" spans="10:30" x14ac:dyDescent="0.35">
      <c r="J183">
        <v>7.3470482205902063E-2</v>
      </c>
      <c r="K183">
        <v>0.62835316455248758</v>
      </c>
      <c r="L183">
        <v>0.33757353065987528</v>
      </c>
      <c r="M183">
        <v>0.33135861648578191</v>
      </c>
      <c r="N183">
        <v>1.1735405475292499E-2</v>
      </c>
      <c r="O183">
        <v>0</v>
      </c>
      <c r="Y183">
        <v>27.4488338616436</v>
      </c>
      <c r="Z183">
        <v>18.757199136958199</v>
      </c>
      <c r="AA183">
        <v>0.31844067408411375</v>
      </c>
      <c r="AB183">
        <v>0.30458624127743084</v>
      </c>
      <c r="AC183">
        <v>0.50060879892309862</v>
      </c>
      <c r="AD183">
        <v>0.25228874610681978</v>
      </c>
    </row>
    <row r="184" spans="10:30" x14ac:dyDescent="0.35">
      <c r="J184">
        <v>0.1423297672339838</v>
      </c>
      <c r="K184">
        <v>0.25192347564743323</v>
      </c>
      <c r="L184">
        <v>4.511232192508146E-2</v>
      </c>
      <c r="M184">
        <v>6.1028188833117072E-2</v>
      </c>
      <c r="N184">
        <v>0.43760569389606502</v>
      </c>
      <c r="O184">
        <v>0</v>
      </c>
      <c r="Y184">
        <v>64.569855637224407</v>
      </c>
      <c r="Z184">
        <v>41.094680103748701</v>
      </c>
      <c r="AA184">
        <v>0.55204606007694024</v>
      </c>
      <c r="AB184">
        <v>0.92249154851810367</v>
      </c>
      <c r="AC184">
        <v>0.24910583044103138</v>
      </c>
      <c r="AD184">
        <v>0.11874539423955713</v>
      </c>
    </row>
    <row r="185" spans="10:30" x14ac:dyDescent="0.35">
      <c r="J185">
        <v>0.15201149356576082</v>
      </c>
      <c r="K185">
        <v>0.55378266954979849</v>
      </c>
      <c r="L185">
        <v>0.40489053157579047</v>
      </c>
      <c r="M185">
        <v>0.33445351844860888</v>
      </c>
      <c r="N185">
        <v>0.56848716115373299</v>
      </c>
      <c r="O185">
        <v>0</v>
      </c>
      <c r="Y185">
        <v>15.778608305647699</v>
      </c>
      <c r="Z185">
        <v>112.694861515068</v>
      </c>
      <c r="AA185">
        <v>0.97358086434735069</v>
      </c>
      <c r="AB185">
        <v>0.80360091151263879</v>
      </c>
      <c r="AC185">
        <v>0.62824063816145836</v>
      </c>
      <c r="AD185">
        <v>0.26652747007839961</v>
      </c>
    </row>
    <row r="186" spans="10:30" x14ac:dyDescent="0.35">
      <c r="J186">
        <v>0.17761113905890466</v>
      </c>
      <c r="K186">
        <v>0.34403056237426599</v>
      </c>
      <c r="L186">
        <v>0.10161787895168704</v>
      </c>
      <c r="M186">
        <v>0.13507843715566253</v>
      </c>
      <c r="N186">
        <v>2.9646856108087798</v>
      </c>
      <c r="O186">
        <v>0</v>
      </c>
      <c r="Y186">
        <v>1.6165348069111301</v>
      </c>
      <c r="Z186">
        <v>16.148074490396201</v>
      </c>
      <c r="AA186">
        <v>1.2070789915580786</v>
      </c>
      <c r="AB186">
        <v>1.5548508575243782</v>
      </c>
      <c r="AC186">
        <v>0.58831827696096162</v>
      </c>
      <c r="AD186">
        <v>0.15123280193815153</v>
      </c>
    </row>
    <row r="187" spans="10:30" x14ac:dyDescent="0.35">
      <c r="J187">
        <v>0.10543900534272078</v>
      </c>
      <c r="K187">
        <v>0.21266480353492143</v>
      </c>
      <c r="L187">
        <v>0.10255371882557904</v>
      </c>
      <c r="M187">
        <v>0.23177929340620346</v>
      </c>
      <c r="N187">
        <v>1.03202361258496</v>
      </c>
      <c r="O187">
        <v>1.76550234027026E-10</v>
      </c>
      <c r="Y187">
        <v>254.548153800607</v>
      </c>
      <c r="Z187">
        <v>717.16386553471</v>
      </c>
      <c r="AA187">
        <v>0.31831843591637216</v>
      </c>
      <c r="AB187">
        <v>0.6137485489836062</v>
      </c>
      <c r="AC187">
        <v>0.13432425057758857</v>
      </c>
      <c r="AD187">
        <v>0.18063440554225987</v>
      </c>
    </row>
    <row r="188" spans="10:30" x14ac:dyDescent="0.35">
      <c r="J188">
        <v>4.608043131459421E-2</v>
      </c>
      <c r="K188">
        <v>9.7542771454579805E-2</v>
      </c>
      <c r="L188">
        <v>0.10932356086700466</v>
      </c>
      <c r="M188">
        <v>4.8139515012413335E-2</v>
      </c>
      <c r="N188">
        <v>3.5143113193943296E-2</v>
      </c>
      <c r="O188">
        <v>0</v>
      </c>
      <c r="Y188">
        <v>36.824774956433501</v>
      </c>
      <c r="Z188">
        <v>82.991260857006594</v>
      </c>
      <c r="AA188">
        <v>0.20990986949463505</v>
      </c>
      <c r="AB188">
        <v>0.88855729252276683</v>
      </c>
      <c r="AC188">
        <v>0.22888463532394038</v>
      </c>
      <c r="AD188">
        <v>0.54744747981531117</v>
      </c>
    </row>
    <row r="189" spans="10:30" x14ac:dyDescent="0.35">
      <c r="J189">
        <v>0.26651370003509134</v>
      </c>
      <c r="K189">
        <v>0.67641134618585008</v>
      </c>
      <c r="L189">
        <v>0.39552570890715616</v>
      </c>
      <c r="M189">
        <v>0.27864374757324106</v>
      </c>
      <c r="N189">
        <v>1.8501759342944399</v>
      </c>
      <c r="O189">
        <v>0</v>
      </c>
      <c r="Y189">
        <v>10.1640184068381</v>
      </c>
      <c r="Z189">
        <v>6.2689609398503503</v>
      </c>
      <c r="AA189">
        <v>1.0599606078305153</v>
      </c>
      <c r="AB189">
        <v>2.220219941374511</v>
      </c>
      <c r="AC189">
        <v>0.47838325835377105</v>
      </c>
      <c r="AD189">
        <v>8.6814127232698921E-2</v>
      </c>
    </row>
    <row r="190" spans="10:30" x14ac:dyDescent="0.35">
      <c r="J190">
        <v>9.7679827454403803E-2</v>
      </c>
      <c r="K190">
        <v>0.44901918018402087</v>
      </c>
      <c r="L190">
        <v>0.21101119496678231</v>
      </c>
      <c r="M190">
        <v>0.16445237017054928</v>
      </c>
      <c r="N190">
        <v>0.63649156897900194</v>
      </c>
      <c r="O190">
        <v>0</v>
      </c>
      <c r="Y190">
        <v>12.780173206026801</v>
      </c>
      <c r="Z190">
        <v>36.742993565155899</v>
      </c>
      <c r="AA190">
        <v>0.44724967210392297</v>
      </c>
      <c r="AB190">
        <v>0.80367162088692434</v>
      </c>
      <c r="AC190">
        <v>4.4319373143910719E-2</v>
      </c>
      <c r="AD190">
        <v>0.17518038990892937</v>
      </c>
    </row>
    <row r="191" spans="10:30" x14ac:dyDescent="0.35">
      <c r="J191">
        <v>0.47890103721823124</v>
      </c>
      <c r="K191">
        <v>0.65339517420661464</v>
      </c>
      <c r="L191">
        <v>0.33415183270715682</v>
      </c>
      <c r="M191">
        <v>0.41422013842796829</v>
      </c>
      <c r="N191">
        <v>0.20621679559356998</v>
      </c>
      <c r="O191">
        <v>0</v>
      </c>
      <c r="Y191">
        <v>15.4212285095534</v>
      </c>
      <c r="Z191">
        <v>29.930438384437799</v>
      </c>
      <c r="AA191">
        <v>0.17217385095093152</v>
      </c>
      <c r="AB191">
        <v>0.22138677567729373</v>
      </c>
      <c r="AC191">
        <v>0.31142346264567311</v>
      </c>
      <c r="AD191">
        <v>3.590043841282593</v>
      </c>
    </row>
    <row r="192" spans="10:30" x14ac:dyDescent="0.35">
      <c r="J192">
        <v>0.42608427490206718</v>
      </c>
      <c r="K192">
        <v>2.2722658216960383E-2</v>
      </c>
      <c r="L192">
        <v>0.14982599030034652</v>
      </c>
      <c r="M192">
        <v>9.6513542082386938E-2</v>
      </c>
      <c r="N192">
        <v>0.57467798418159599</v>
      </c>
      <c r="O192">
        <v>0</v>
      </c>
      <c r="Y192">
        <v>1.8470144959604999</v>
      </c>
      <c r="Z192">
        <v>44.715680894877202</v>
      </c>
      <c r="AA192">
        <v>0.48281143319609199</v>
      </c>
      <c r="AB192">
        <v>1.1073066935498885</v>
      </c>
      <c r="AC192">
        <v>5.2769045452217903E-2</v>
      </c>
      <c r="AD192">
        <v>1.9338973944468252E-2</v>
      </c>
    </row>
    <row r="193" spans="10:30" x14ac:dyDescent="0.35">
      <c r="J193">
        <v>0.12308164756265308</v>
      </c>
      <c r="K193">
        <v>3.6161933414955522E-2</v>
      </c>
      <c r="L193">
        <v>0.24056718368022711</v>
      </c>
      <c r="M193">
        <v>0.17262042216626677</v>
      </c>
      <c r="N193">
        <v>0.46779158570352697</v>
      </c>
      <c r="O193">
        <v>0</v>
      </c>
      <c r="Y193">
        <v>198.24343272170199</v>
      </c>
      <c r="Z193">
        <v>204.30287065432699</v>
      </c>
      <c r="AA193">
        <v>0.76226373982598128</v>
      </c>
      <c r="AB193">
        <v>0.43676404949065933</v>
      </c>
      <c r="AC193">
        <v>0.75472231129494549</v>
      </c>
      <c r="AD193">
        <v>0.36191976294788675</v>
      </c>
    </row>
    <row r="194" spans="10:30" x14ac:dyDescent="0.35">
      <c r="J194">
        <v>5.5049326759249242E-2</v>
      </c>
      <c r="K194">
        <v>0.39021032291001745</v>
      </c>
      <c r="L194">
        <v>0.12881752059278412</v>
      </c>
      <c r="M194">
        <v>0.11520991220584981</v>
      </c>
      <c r="N194">
        <v>1.9740399522902602E-2</v>
      </c>
      <c r="O194">
        <v>0</v>
      </c>
      <c r="Y194">
        <v>52.901958685616499</v>
      </c>
      <c r="Z194">
        <v>35.293598656670198</v>
      </c>
      <c r="AA194">
        <v>2.517112815537093</v>
      </c>
      <c r="AB194">
        <v>2.0303652001727603</v>
      </c>
      <c r="AC194">
        <v>2.0955117582305838</v>
      </c>
      <c r="AD194">
        <v>3.4080648754582471E-2</v>
      </c>
    </row>
    <row r="195" spans="10:30" x14ac:dyDescent="0.35">
      <c r="J195">
        <v>3.2504953431808745E-2</v>
      </c>
      <c r="K195">
        <v>0.90636039772805332</v>
      </c>
      <c r="L195">
        <v>0.90597594793158165</v>
      </c>
      <c r="M195">
        <v>0.74867046935711046</v>
      </c>
      <c r="N195">
        <v>30.759988806401896</v>
      </c>
      <c r="O195">
        <v>2.5754227775192301E-9</v>
      </c>
      <c r="Y195">
        <v>12.941866456912599</v>
      </c>
      <c r="Z195">
        <v>75.648460157696604</v>
      </c>
      <c r="AA195">
        <v>0.56689927390447703</v>
      </c>
      <c r="AB195">
        <v>0.36158099353118034</v>
      </c>
      <c r="AC195">
        <v>0.59725323314292333</v>
      </c>
      <c r="AD195">
        <v>8.0341862583348576</v>
      </c>
    </row>
    <row r="196" spans="10:30" x14ac:dyDescent="0.35">
      <c r="J196">
        <v>1.8002052560916644E-2</v>
      </c>
      <c r="K196">
        <v>0.63752653464540787</v>
      </c>
      <c r="L196">
        <v>0.36223894219735775</v>
      </c>
      <c r="M196">
        <v>0.27902970323768966</v>
      </c>
      <c r="N196">
        <v>0.18429927892206699</v>
      </c>
      <c r="O196">
        <v>0</v>
      </c>
      <c r="Y196">
        <v>30.516630386123602</v>
      </c>
      <c r="Z196">
        <v>63.578470427719502</v>
      </c>
      <c r="AA196">
        <v>1.8557920817995555</v>
      </c>
      <c r="AB196">
        <v>1.4167090405985627</v>
      </c>
      <c r="AC196">
        <v>1.3910099298618981</v>
      </c>
      <c r="AD196">
        <v>0.10222415939695161</v>
      </c>
    </row>
    <row r="197" spans="10:30" x14ac:dyDescent="0.35">
      <c r="J197">
        <v>0.32410895144237795</v>
      </c>
      <c r="K197">
        <v>0.14513213739083453</v>
      </c>
      <c r="L197">
        <v>5.1436567247335724E-2</v>
      </c>
      <c r="M197">
        <v>3.0598928515145694E-2</v>
      </c>
      <c r="N197">
        <v>0.51212747071012799</v>
      </c>
      <c r="O197">
        <v>0</v>
      </c>
      <c r="Y197">
        <v>1.3213954964286501</v>
      </c>
      <c r="Z197">
        <v>44.207691417600898</v>
      </c>
      <c r="AA197">
        <v>0.97245380269190218</v>
      </c>
      <c r="AB197">
        <v>1.115481618935878</v>
      </c>
      <c r="AC197">
        <v>1.5663950402122253</v>
      </c>
      <c r="AD197">
        <v>0.25450316365666054</v>
      </c>
    </row>
    <row r="198" spans="10:30" x14ac:dyDescent="0.35">
      <c r="J198">
        <v>0.84752651052565797</v>
      </c>
      <c r="K198">
        <v>2.0890507991661491</v>
      </c>
      <c r="L198">
        <v>1.7036316724211793</v>
      </c>
      <c r="M198">
        <v>0.64767592885738545</v>
      </c>
      <c r="N198">
        <v>8.8094942925526901E-2</v>
      </c>
      <c r="O198">
        <v>0</v>
      </c>
      <c r="Y198">
        <v>62.745568678390597</v>
      </c>
      <c r="Z198">
        <v>62.6197805001635</v>
      </c>
      <c r="AA198">
        <v>0.59710308236705789</v>
      </c>
      <c r="AB198">
        <v>0.49020316896348665</v>
      </c>
      <c r="AC198">
        <v>0.80952358743398489</v>
      </c>
      <c r="AD198">
        <v>4.5387236536023348E-2</v>
      </c>
    </row>
    <row r="199" spans="10:30" x14ac:dyDescent="0.35">
      <c r="J199">
        <v>1.9220602799860806E-2</v>
      </c>
      <c r="K199">
        <v>0.65859513596343733</v>
      </c>
      <c r="L199">
        <v>0.30099592392699159</v>
      </c>
      <c r="M199">
        <v>0.286904494110655</v>
      </c>
      <c r="N199">
        <v>0.37899937319472699</v>
      </c>
      <c r="O199">
        <v>0</v>
      </c>
      <c r="Y199">
        <v>34.6325541177982</v>
      </c>
      <c r="Z199">
        <v>31.881043217219801</v>
      </c>
      <c r="AA199">
        <v>0.47734043832461165</v>
      </c>
      <c r="AB199">
        <v>1.6529281567648413</v>
      </c>
      <c r="AC199">
        <v>1.4167681477623515</v>
      </c>
      <c r="AD199">
        <v>0.44697579415255267</v>
      </c>
    </row>
    <row r="200" spans="10:30" x14ac:dyDescent="0.35">
      <c r="J200">
        <v>0.27032262842684007</v>
      </c>
      <c r="K200">
        <v>6.3719975771504178E-2</v>
      </c>
      <c r="L200">
        <v>3.3703085712720342E-2</v>
      </c>
      <c r="M200">
        <v>0.16516414105100072</v>
      </c>
      <c r="N200">
        <v>0.60238853257206604</v>
      </c>
      <c r="O200">
        <v>0</v>
      </c>
      <c r="Y200">
        <v>43.734628355357898</v>
      </c>
      <c r="Z200">
        <v>41.642471773752099</v>
      </c>
      <c r="AA200">
        <v>1.435720054471646</v>
      </c>
      <c r="AB200">
        <v>1.058911451815604</v>
      </c>
      <c r="AC200">
        <v>1.3587363405878421</v>
      </c>
      <c r="AD200">
        <v>0.24107891896743541</v>
      </c>
    </row>
    <row r="201" spans="10:30" x14ac:dyDescent="0.35">
      <c r="J201">
        <v>0.46202770332525633</v>
      </c>
      <c r="K201">
        <v>0.30924320855652165</v>
      </c>
      <c r="L201">
        <v>5.86108142954615E-2</v>
      </c>
      <c r="M201">
        <v>9.5855213538379169E-2</v>
      </c>
      <c r="N201">
        <v>0.18589624150331702</v>
      </c>
      <c r="O201">
        <v>0</v>
      </c>
      <c r="Y201">
        <v>11.0766082946958</v>
      </c>
      <c r="Z201">
        <v>39.569393486660402</v>
      </c>
      <c r="AA201">
        <v>0.15019861836682369</v>
      </c>
      <c r="AB201">
        <v>0.40488248986151504</v>
      </c>
      <c r="AC201">
        <v>0.11229078981440366</v>
      </c>
      <c r="AD201">
        <v>0.10305215300342897</v>
      </c>
    </row>
    <row r="202" spans="10:30" x14ac:dyDescent="0.35">
      <c r="J202">
        <v>0.40005992172307253</v>
      </c>
      <c r="K202">
        <v>0.7251442636779174</v>
      </c>
      <c r="L202">
        <v>0.45163751890466736</v>
      </c>
      <c r="M202">
        <v>0.36629078344032606</v>
      </c>
      <c r="N202">
        <v>5.9685384033040696E-2</v>
      </c>
      <c r="O202">
        <v>0</v>
      </c>
      <c r="Y202">
        <v>12.1220864004147</v>
      </c>
      <c r="Z202">
        <v>37.029104380922497</v>
      </c>
      <c r="AA202">
        <v>1.3428137015468018</v>
      </c>
      <c r="AB202">
        <v>1.6132747765177051</v>
      </c>
      <c r="AC202">
        <v>0.21859281334825253</v>
      </c>
      <c r="AD202">
        <v>0.74273580971146347</v>
      </c>
    </row>
    <row r="203" spans="10:30" x14ac:dyDescent="0.35">
      <c r="J203">
        <v>8.1565967224688493E-2</v>
      </c>
      <c r="K203">
        <v>0.69768078170545389</v>
      </c>
      <c r="L203">
        <v>0.47178677398084079</v>
      </c>
      <c r="M203">
        <v>0.33484960498235328</v>
      </c>
      <c r="N203">
        <v>3.4106178425347904E-2</v>
      </c>
      <c r="O203">
        <v>0</v>
      </c>
      <c r="Y203">
        <v>15.6796945429406</v>
      </c>
      <c r="Z203">
        <v>9.0848049558402</v>
      </c>
      <c r="AA203">
        <v>1.4267519318999493</v>
      </c>
      <c r="AB203">
        <v>0.38356305138201302</v>
      </c>
      <c r="AC203">
        <v>4.9441716155554314</v>
      </c>
      <c r="AD203">
        <v>6.1706311530295294E-2</v>
      </c>
    </row>
    <row r="204" spans="10:30" x14ac:dyDescent="0.35">
      <c r="J204">
        <v>0.14233636476803177</v>
      </c>
      <c r="K204">
        <v>6.7337800645102974E-2</v>
      </c>
      <c r="L204">
        <v>0.23216917652531047</v>
      </c>
      <c r="M204">
        <v>8.6613923519966454E-2</v>
      </c>
      <c r="N204">
        <v>3.0596597546965802</v>
      </c>
      <c r="O204">
        <v>2.82785410197407E-10</v>
      </c>
      <c r="Y204">
        <v>37.860640564223701</v>
      </c>
      <c r="Z204">
        <v>65.937433228456996</v>
      </c>
      <c r="AA204">
        <v>0.53665477617037483</v>
      </c>
      <c r="AB204">
        <v>0.1177634737383092</v>
      </c>
      <c r="AC204">
        <v>0.63973457459520033</v>
      </c>
      <c r="AD204">
        <v>1.3358707661760232</v>
      </c>
    </row>
    <row r="205" spans="10:30" x14ac:dyDescent="0.35">
      <c r="J205">
        <v>0.10680131379332207</v>
      </c>
      <c r="K205">
        <v>0.25494744418835608</v>
      </c>
      <c r="L205">
        <v>4.9845875941557927E-2</v>
      </c>
      <c r="M205">
        <v>3.8853817423937426E-2</v>
      </c>
      <c r="N205">
        <v>1.5059547590100499</v>
      </c>
      <c r="O205">
        <v>0</v>
      </c>
      <c r="Y205">
        <v>21.266123211026301</v>
      </c>
      <c r="Z205">
        <v>9.00296091666997</v>
      </c>
      <c r="AA205">
        <v>9.4071916542770431E-2</v>
      </c>
      <c r="AB205">
        <v>0.26522371061472311</v>
      </c>
      <c r="AC205">
        <v>0.20669588101516981</v>
      </c>
      <c r="AD205">
        <v>5.9151073330479691E-2</v>
      </c>
    </row>
    <row r="206" spans="10:30" x14ac:dyDescent="0.35">
      <c r="J206">
        <v>0.49556297762189006</v>
      </c>
      <c r="K206">
        <v>1.0015243237136195</v>
      </c>
      <c r="L206">
        <v>1.0762645365149628</v>
      </c>
      <c r="M206">
        <v>0.92107705216697322</v>
      </c>
      <c r="N206">
        <v>0.48453934965872797</v>
      </c>
      <c r="O206">
        <v>0</v>
      </c>
      <c r="Y206">
        <v>39.254322062523997</v>
      </c>
      <c r="Z206">
        <v>39.4769383845004</v>
      </c>
      <c r="AA206">
        <v>0.65346414742372405</v>
      </c>
      <c r="AB206">
        <v>0.69302591155506543</v>
      </c>
      <c r="AC206">
        <v>0.67208795277493028</v>
      </c>
      <c r="AD206">
        <v>0.28766277686260505</v>
      </c>
    </row>
    <row r="207" spans="10:30" x14ac:dyDescent="0.35">
      <c r="J207">
        <v>8.3717724571064162E-2</v>
      </c>
      <c r="K207">
        <v>1.1621050224758462</v>
      </c>
      <c r="L207">
        <v>1.3843229580114838</v>
      </c>
      <c r="M207">
        <v>1.3653902466717913</v>
      </c>
      <c r="N207">
        <v>1.3431630794935E-2</v>
      </c>
      <c r="O207">
        <v>0</v>
      </c>
      <c r="Y207">
        <v>1.00938796049691</v>
      </c>
      <c r="Z207">
        <v>7.9654333587927404</v>
      </c>
      <c r="AA207">
        <v>1.3428930761825295</v>
      </c>
      <c r="AB207">
        <v>1.2427715888026529</v>
      </c>
      <c r="AC207">
        <v>1.4731976543006347</v>
      </c>
      <c r="AD207">
        <v>0.47781103024115851</v>
      </c>
    </row>
    <row r="208" spans="10:30" x14ac:dyDescent="0.35">
      <c r="J208">
        <v>0.35032292347161303</v>
      </c>
      <c r="K208">
        <v>0.87288912451764689</v>
      </c>
      <c r="L208">
        <v>0.97644549883848486</v>
      </c>
      <c r="M208">
        <v>0.94079686024909914</v>
      </c>
      <c r="N208">
        <v>1.3426476713628099</v>
      </c>
      <c r="O208">
        <v>0</v>
      </c>
      <c r="Y208">
        <v>43.348650446625903</v>
      </c>
      <c r="Z208">
        <v>33.663679011007503</v>
      </c>
      <c r="AA208">
        <v>8.1511017095502902E-2</v>
      </c>
      <c r="AB208">
        <v>2.788117867568889E-2</v>
      </c>
      <c r="AC208">
        <v>0.32096085551835934</v>
      </c>
      <c r="AD208">
        <v>0.52890456141807829</v>
      </c>
    </row>
    <row r="209" spans="10:30" x14ac:dyDescent="0.35">
      <c r="J209">
        <v>0.34288376134479281</v>
      </c>
      <c r="K209">
        <v>7.562029334140101E-2</v>
      </c>
      <c r="L209">
        <v>0.35569540964360546</v>
      </c>
      <c r="M209">
        <v>0.45837200439256126</v>
      </c>
      <c r="N209">
        <v>13.2722810319974</v>
      </c>
      <c r="O209">
        <v>0</v>
      </c>
      <c r="Y209">
        <v>74.028063485249206</v>
      </c>
      <c r="Z209">
        <v>26.343662006218398</v>
      </c>
      <c r="AA209">
        <v>0.89937928641419562</v>
      </c>
      <c r="AB209">
        <v>1.4870056661188888</v>
      </c>
      <c r="AC209">
        <v>1.0807801595590867</v>
      </c>
      <c r="AD209">
        <v>0.60110833344431813</v>
      </c>
    </row>
    <row r="210" spans="10:30" x14ac:dyDescent="0.35">
      <c r="J210">
        <v>1.00707166724277</v>
      </c>
      <c r="K210">
        <v>7.8978740245845419E-2</v>
      </c>
      <c r="L210">
        <v>0.10842462382846331</v>
      </c>
      <c r="M210">
        <v>0.13248700215872944</v>
      </c>
      <c r="N210">
        <v>0.40410780066347302</v>
      </c>
      <c r="O210">
        <v>0</v>
      </c>
      <c r="Y210">
        <v>0.74588698916517004</v>
      </c>
      <c r="Z210">
        <v>21.095225122346999</v>
      </c>
      <c r="AA210">
        <v>0.32635668326059425</v>
      </c>
      <c r="AB210">
        <v>1.2930672888540977</v>
      </c>
      <c r="AC210">
        <v>0.55756468921052682</v>
      </c>
      <c r="AD210">
        <v>4.5759341418303554E-2</v>
      </c>
    </row>
    <row r="211" spans="10:30" x14ac:dyDescent="0.35">
      <c r="J211">
        <v>0.66070611265264956</v>
      </c>
      <c r="K211">
        <v>0.13379496504947924</v>
      </c>
      <c r="L211">
        <v>0.11968330060300944</v>
      </c>
      <c r="M211">
        <v>0.16052093584265059</v>
      </c>
      <c r="N211">
        <v>0.23333899151388698</v>
      </c>
      <c r="O211">
        <v>0</v>
      </c>
      <c r="Y211">
        <v>1241.6062211574299</v>
      </c>
      <c r="Z211">
        <v>824.67933147894996</v>
      </c>
      <c r="AA211">
        <v>1.2294651851668259</v>
      </c>
      <c r="AB211">
        <v>0.88357552751232238</v>
      </c>
      <c r="AC211">
        <v>0.71483190153694864</v>
      </c>
      <c r="AD211">
        <v>6.9011879975013762E-2</v>
      </c>
    </row>
    <row r="212" spans="10:30" x14ac:dyDescent="0.35">
      <c r="J212">
        <v>2.5307799631064557E-2</v>
      </c>
      <c r="K212">
        <v>0.60415452923627955</v>
      </c>
      <c r="L212">
        <v>0.22706821136613814</v>
      </c>
      <c r="M212">
        <v>0.21067923449066192</v>
      </c>
      <c r="N212">
        <v>0.38137896728551096</v>
      </c>
      <c r="O212">
        <v>0</v>
      </c>
      <c r="Y212">
        <v>5.9234030060346097</v>
      </c>
      <c r="Z212">
        <v>46.163481098229198</v>
      </c>
      <c r="AA212">
        <v>0.95699475279932256</v>
      </c>
      <c r="AB212">
        <v>0.79199821821833771</v>
      </c>
      <c r="AC212">
        <v>1.1018532674060084</v>
      </c>
      <c r="AD212">
        <v>0.30831626763057174</v>
      </c>
    </row>
    <row r="213" spans="10:30" x14ac:dyDescent="0.35">
      <c r="J213">
        <v>0.2188409191992168</v>
      </c>
      <c r="K213">
        <v>0.44022474564761749</v>
      </c>
      <c r="L213">
        <v>0.20927513053830923</v>
      </c>
      <c r="M213">
        <v>0.12884888904208325</v>
      </c>
      <c r="N213">
        <v>0.20856720819657501</v>
      </c>
      <c r="O213">
        <v>0</v>
      </c>
      <c r="Y213">
        <v>51.398984797988803</v>
      </c>
      <c r="Z213">
        <v>23.845730464467302</v>
      </c>
      <c r="AA213">
        <v>9.2482715390103276E-2</v>
      </c>
      <c r="AB213">
        <v>1.0449013707781107</v>
      </c>
      <c r="AC213">
        <v>0.21835376985715915</v>
      </c>
      <c r="AD213">
        <v>0.95192368292892537</v>
      </c>
    </row>
    <row r="214" spans="10:30" x14ac:dyDescent="0.35">
      <c r="J214">
        <v>9.6458839868483692E-2</v>
      </c>
      <c r="K214">
        <v>6.1978231785245051E-2</v>
      </c>
      <c r="L214">
        <v>8.0334945426283874E-2</v>
      </c>
      <c r="M214">
        <v>3.1073441137102246E-2</v>
      </c>
      <c r="N214">
        <v>0.965033448675789</v>
      </c>
      <c r="O214">
        <v>1.1637632371809E-10</v>
      </c>
      <c r="Y214">
        <v>48.711168870110697</v>
      </c>
      <c r="Z214">
        <v>14.4632768015707</v>
      </c>
      <c r="AA214">
        <v>0.90589743779825282</v>
      </c>
      <c r="AB214">
        <v>3.9687865750211701E-2</v>
      </c>
      <c r="AC214">
        <v>0.85039663084122197</v>
      </c>
      <c r="AD214">
        <v>0.14293261993782677</v>
      </c>
    </row>
    <row r="215" spans="10:30" x14ac:dyDescent="0.35">
      <c r="J215">
        <v>0.12393562821882925</v>
      </c>
      <c r="K215">
        <v>0.77079616166012754</v>
      </c>
      <c r="L215">
        <v>0.39224176701934277</v>
      </c>
      <c r="M215">
        <v>0.4592106496027078</v>
      </c>
      <c r="N215">
        <v>0.66377122911030195</v>
      </c>
      <c r="O215">
        <v>0</v>
      </c>
      <c r="Y215">
        <v>15.1001134462938</v>
      </c>
      <c r="Z215">
        <v>13.7723264828234</v>
      </c>
      <c r="AA215">
        <v>0.39030644438248907</v>
      </c>
      <c r="AB215">
        <v>0.34172967494026646</v>
      </c>
      <c r="AC215">
        <v>0.47951793047908953</v>
      </c>
      <c r="AD215">
        <v>0.18219598887048263</v>
      </c>
    </row>
    <row r="216" spans="10:30" x14ac:dyDescent="0.35">
      <c r="J216">
        <v>3.3324151379628439</v>
      </c>
      <c r="K216">
        <v>0.54760270162506341</v>
      </c>
      <c r="L216">
        <v>0.29084960173286678</v>
      </c>
      <c r="M216">
        <v>0.21319931503308684</v>
      </c>
      <c r="N216">
        <v>0.60344283014275701</v>
      </c>
      <c r="O216">
        <v>0</v>
      </c>
      <c r="Y216">
        <v>41.582985650907197</v>
      </c>
      <c r="Z216">
        <v>35.795049385978501</v>
      </c>
      <c r="AA216">
        <v>1.1676075136325251E-2</v>
      </c>
      <c r="AB216">
        <v>2.6822385511408219E-2</v>
      </c>
      <c r="AC216">
        <v>6.3942529636245832E-2</v>
      </c>
      <c r="AD216">
        <v>0.23521368354500644</v>
      </c>
    </row>
    <row r="217" spans="10:30" x14ac:dyDescent="0.35">
      <c r="J217">
        <v>0.51629982909836047</v>
      </c>
      <c r="K217">
        <v>0.21940244147955637</v>
      </c>
      <c r="L217">
        <v>3.6312247580137298E-2</v>
      </c>
      <c r="M217">
        <v>2.8583988338305902E-2</v>
      </c>
      <c r="N217">
        <v>0.110823435640307</v>
      </c>
      <c r="O217">
        <v>0</v>
      </c>
      <c r="Y217">
        <v>7.6567419837462101</v>
      </c>
      <c r="Z217">
        <v>19.096771328812899</v>
      </c>
      <c r="AA217">
        <v>0.88980626546839081</v>
      </c>
      <c r="AB217">
        <v>0.50318971246540356</v>
      </c>
      <c r="AC217">
        <v>0.91635004378750362</v>
      </c>
      <c r="AD217">
        <v>0.36317439952924713</v>
      </c>
    </row>
    <row r="218" spans="10:30" x14ac:dyDescent="0.35">
      <c r="J218">
        <v>4.9443373610002581</v>
      </c>
      <c r="K218">
        <v>0.7443874819848737</v>
      </c>
      <c r="L218">
        <v>0.66599916165176276</v>
      </c>
      <c r="M218">
        <v>0.4343360216017576</v>
      </c>
      <c r="N218">
        <v>1.62764888936949</v>
      </c>
      <c r="O218">
        <v>2.6672857312473898E-10</v>
      </c>
      <c r="Y218">
        <v>43.599679444373102</v>
      </c>
      <c r="Z218">
        <v>20.290050337555499</v>
      </c>
      <c r="AA218">
        <v>0.23649505204771781</v>
      </c>
      <c r="AB218">
        <v>1.3010750663224414E-2</v>
      </c>
      <c r="AC218">
        <v>0.43057585747625443</v>
      </c>
      <c r="AD218">
        <v>1.1245268746170369</v>
      </c>
    </row>
    <row r="219" spans="10:30" x14ac:dyDescent="0.35">
      <c r="J219">
        <v>8.6566551821702808E-2</v>
      </c>
      <c r="K219">
        <v>0.53274319876344189</v>
      </c>
      <c r="L219">
        <v>0.21476326074267676</v>
      </c>
      <c r="M219">
        <v>0.15749879010297982</v>
      </c>
      <c r="N219">
        <v>7.9148225257520896E-2</v>
      </c>
      <c r="O219">
        <v>0</v>
      </c>
      <c r="Y219">
        <v>16.585772693258399</v>
      </c>
      <c r="Z219">
        <v>2.2849647113342599</v>
      </c>
      <c r="AA219">
        <v>0.63142965405246154</v>
      </c>
      <c r="AB219">
        <v>0.74134448277427856</v>
      </c>
      <c r="AC219">
        <v>0.73691368695625459</v>
      </c>
      <c r="AD219">
        <v>0.49083906503338731</v>
      </c>
    </row>
    <row r="220" spans="10:30" x14ac:dyDescent="0.35">
      <c r="J220">
        <v>0.13935144632240776</v>
      </c>
      <c r="K220">
        <v>0.40503722929315616</v>
      </c>
      <c r="L220">
        <v>0.18338519587395341</v>
      </c>
      <c r="M220">
        <v>0.16936297696451205</v>
      </c>
      <c r="N220">
        <v>7.6639345681609697E-2</v>
      </c>
      <c r="O220">
        <v>0</v>
      </c>
      <c r="Y220">
        <v>71.422487437468206</v>
      </c>
      <c r="Z220">
        <v>26.507450554390601</v>
      </c>
      <c r="AA220">
        <v>0.88392345701200914</v>
      </c>
      <c r="AB220">
        <v>0.30230111709784468</v>
      </c>
      <c r="AC220">
        <v>0.89286127360380185</v>
      </c>
      <c r="AD220">
        <v>6.2003333677341219E-2</v>
      </c>
    </row>
    <row r="221" spans="10:30" x14ac:dyDescent="0.35">
      <c r="J221">
        <v>0.68047370271666507</v>
      </c>
      <c r="K221">
        <v>8.2659285416798997E-2</v>
      </c>
      <c r="L221">
        <v>2.3411244136881067E-2</v>
      </c>
      <c r="M221">
        <v>0.16883421996728135</v>
      </c>
      <c r="N221">
        <v>0.26722431579297901</v>
      </c>
      <c r="O221">
        <v>0</v>
      </c>
      <c r="Y221">
        <v>168.294360402536</v>
      </c>
      <c r="Z221">
        <v>195.81309260749401</v>
      </c>
      <c r="AA221">
        <v>9.7993128658673836E-2</v>
      </c>
      <c r="AB221">
        <v>1.3758321776341476E-2</v>
      </c>
      <c r="AC221">
        <v>0.38465457312674761</v>
      </c>
      <c r="AD221">
        <v>1.4085742081393683E-3</v>
      </c>
    </row>
    <row r="222" spans="10:30" x14ac:dyDescent="0.35">
      <c r="J222">
        <v>9.3428326060308719E-3</v>
      </c>
      <c r="K222">
        <v>0.42769036931033333</v>
      </c>
      <c r="L222">
        <v>0.21995322868513015</v>
      </c>
      <c r="M222">
        <v>0.20557874061191264</v>
      </c>
      <c r="N222">
        <v>0.11155234763324801</v>
      </c>
      <c r="O222">
        <v>0</v>
      </c>
      <c r="Y222">
        <v>583.26186419181101</v>
      </c>
      <c r="Z222">
        <v>571.72547424958498</v>
      </c>
      <c r="AA222">
        <v>0.41098684978314981</v>
      </c>
      <c r="AB222">
        <v>3.7330416960038672E-2</v>
      </c>
      <c r="AC222">
        <v>0.50448408433095526</v>
      </c>
      <c r="AD222">
        <v>2.7152214491504061E-2</v>
      </c>
    </row>
    <row r="223" spans="10:30" x14ac:dyDescent="0.35">
      <c r="J223">
        <v>6.218084579735933E-2</v>
      </c>
      <c r="K223">
        <v>0.43340838778736596</v>
      </c>
      <c r="L223">
        <v>7.6429510627968655E-2</v>
      </c>
      <c r="M223">
        <v>0.13879418794745971</v>
      </c>
      <c r="N223">
        <v>0.42148946732686704</v>
      </c>
      <c r="O223">
        <v>0</v>
      </c>
      <c r="Y223">
        <v>59.993378159303198</v>
      </c>
      <c r="Z223">
        <v>7.6317605350131101</v>
      </c>
      <c r="AA223">
        <v>1.0654161586267821E-2</v>
      </c>
      <c r="AB223">
        <v>8.7837133916265353E-2</v>
      </c>
      <c r="AC223">
        <v>0.21825071545757543</v>
      </c>
      <c r="AD223">
        <v>0.57213948583034657</v>
      </c>
    </row>
    <row r="224" spans="10:30" x14ac:dyDescent="0.35">
      <c r="J224">
        <v>2.7666880943112305E-2</v>
      </c>
      <c r="K224">
        <v>0.40379396402949125</v>
      </c>
      <c r="L224">
        <v>0.12501995911701635</v>
      </c>
      <c r="M224">
        <v>0.15901862361475252</v>
      </c>
      <c r="N224">
        <v>0.41145424591372803</v>
      </c>
      <c r="O224">
        <v>0</v>
      </c>
      <c r="Y224">
        <v>6.7032406327510996</v>
      </c>
      <c r="Z224">
        <v>16.3582381478192</v>
      </c>
      <c r="AA224">
        <v>1.8741874625293097E-2</v>
      </c>
      <c r="AB224">
        <v>0.36921263695385298</v>
      </c>
      <c r="AC224">
        <v>0.26600009057785995</v>
      </c>
      <c r="AD224">
        <v>4.1573208585116803E-2</v>
      </c>
    </row>
    <row r="225" spans="10:30" x14ac:dyDescent="0.35">
      <c r="J225">
        <v>0.10115164824364715</v>
      </c>
      <c r="K225">
        <v>0.1377545570473947</v>
      </c>
      <c r="L225">
        <v>0.70730094105905561</v>
      </c>
      <c r="M225">
        <v>0.21375733511263345</v>
      </c>
      <c r="N225">
        <v>0.73482517673232195</v>
      </c>
      <c r="O225">
        <v>0</v>
      </c>
      <c r="Y225">
        <v>50.727964103868999</v>
      </c>
      <c r="Z225">
        <v>61.780996212572497</v>
      </c>
      <c r="AA225">
        <v>0.50407603266657464</v>
      </c>
      <c r="AB225">
        <v>0.11739795116163675</v>
      </c>
      <c r="AC225">
        <v>4.6427568465683466E-2</v>
      </c>
      <c r="AD225">
        <v>1.6375986913671686E-2</v>
      </c>
    </row>
    <row r="226" spans="10:30" x14ac:dyDescent="0.35">
      <c r="J226">
        <v>7.6876809011192702</v>
      </c>
      <c r="K226">
        <v>0.15670599486928607</v>
      </c>
      <c r="L226">
        <v>0.13832459750878581</v>
      </c>
      <c r="M226">
        <v>7.9697172071502301E-2</v>
      </c>
      <c r="N226">
        <v>0.16106078770208501</v>
      </c>
      <c r="O226">
        <v>0</v>
      </c>
      <c r="Y226">
        <v>667.29254484528099</v>
      </c>
      <c r="Z226">
        <v>530.02640941752304</v>
      </c>
      <c r="AA226">
        <v>0.45048118519826297</v>
      </c>
      <c r="AB226">
        <v>0.34384092338812611</v>
      </c>
      <c r="AC226">
        <v>0.75056070356791893</v>
      </c>
      <c r="AD226">
        <v>9.1784664383506284E-2</v>
      </c>
    </row>
    <row r="227" spans="10:30" x14ac:dyDescent="0.35">
      <c r="J227">
        <v>0.76827677006098449</v>
      </c>
      <c r="K227">
        <v>0.43847077599555007</v>
      </c>
      <c r="L227">
        <v>0.23731966623010414</v>
      </c>
      <c r="M227">
        <v>0.22105339316076245</v>
      </c>
      <c r="N227">
        <v>4.6958333946122706E-2</v>
      </c>
      <c r="O227">
        <v>0</v>
      </c>
      <c r="Y227">
        <v>52.344596634991298</v>
      </c>
      <c r="Z227">
        <v>59.871071620170397</v>
      </c>
      <c r="AA227">
        <v>0.7441341760936443</v>
      </c>
      <c r="AB227">
        <v>0.92984111525709578</v>
      </c>
      <c r="AC227">
        <v>0.96980899634008488</v>
      </c>
      <c r="AD227">
        <v>0.37137060807865385</v>
      </c>
    </row>
    <row r="228" spans="10:30" x14ac:dyDescent="0.35">
      <c r="J228">
        <v>9.6246012070505191E-3</v>
      </c>
      <c r="K228">
        <v>0.11527107420704387</v>
      </c>
      <c r="L228">
        <v>0.29581608434098489</v>
      </c>
      <c r="M228">
        <v>9.3267380844085104E-2</v>
      </c>
      <c r="N228">
        <v>0.18464990439845499</v>
      </c>
      <c r="O228">
        <v>0</v>
      </c>
      <c r="Y228">
        <v>257.795363102934</v>
      </c>
      <c r="Z228">
        <v>268.984325511544</v>
      </c>
      <c r="AA228">
        <v>0.43152432010204406</v>
      </c>
      <c r="AB228">
        <v>0.37463039793298286</v>
      </c>
      <c r="AC228">
        <v>0.15986911839190385</v>
      </c>
      <c r="AD228">
        <v>5.92979500573073E-2</v>
      </c>
    </row>
    <row r="229" spans="10:30" x14ac:dyDescent="0.35">
      <c r="J229">
        <v>9.2895305557166796E-2</v>
      </c>
      <c r="K229">
        <v>0.54912892077321629</v>
      </c>
      <c r="L229">
        <v>0.18508886498527127</v>
      </c>
      <c r="M229">
        <v>0.25775361393685303</v>
      </c>
      <c r="N229">
        <v>2.5364795302318898E-2</v>
      </c>
      <c r="O229">
        <v>0</v>
      </c>
      <c r="Y229">
        <v>50.768041261061398</v>
      </c>
      <c r="Z229">
        <v>39.147541939024201</v>
      </c>
      <c r="AA229">
        <v>0.36104197979715025</v>
      </c>
      <c r="AB229">
        <v>0.41286371769391961</v>
      </c>
      <c r="AC229">
        <v>0.71521359380840843</v>
      </c>
      <c r="AD229">
        <v>0.23595342808797407</v>
      </c>
    </row>
    <row r="230" spans="10:30" x14ac:dyDescent="0.35">
      <c r="J230">
        <v>3.9560150333247347E-3</v>
      </c>
      <c r="K230">
        <v>0.53233089136946021</v>
      </c>
      <c r="L230">
        <v>0.17920767644018126</v>
      </c>
      <c r="M230">
        <v>0.26123547581071638</v>
      </c>
      <c r="N230">
        <v>0.306756477924437</v>
      </c>
      <c r="O230">
        <v>0</v>
      </c>
      <c r="Y230">
        <v>26.113776252150799</v>
      </c>
      <c r="Z230">
        <v>64.076454820478602</v>
      </c>
      <c r="AA230">
        <v>0.19577162807496298</v>
      </c>
      <c r="AB230">
        <v>0.2017686714898419</v>
      </c>
      <c r="AC230">
        <v>0.30263532583341696</v>
      </c>
      <c r="AD230">
        <v>0.31200447121956892</v>
      </c>
    </row>
    <row r="231" spans="10:30" x14ac:dyDescent="0.35">
      <c r="J231">
        <v>0.17876411256234498</v>
      </c>
      <c r="K231">
        <v>0.41200797518877602</v>
      </c>
      <c r="L231">
        <v>0.13087413307725013</v>
      </c>
      <c r="M231">
        <v>0.15856061955724576</v>
      </c>
      <c r="N231">
        <v>0.379994607567681</v>
      </c>
      <c r="O231">
        <v>0</v>
      </c>
      <c r="Y231">
        <v>19.0606326674313</v>
      </c>
      <c r="Z231">
        <v>7.39209425335953</v>
      </c>
      <c r="AA231">
        <v>0.17007970530535077</v>
      </c>
      <c r="AB231">
        <v>1.1286399458399462E-2</v>
      </c>
      <c r="AC231">
        <v>9.5479701900706149E-2</v>
      </c>
      <c r="AD231">
        <v>1.5518724967911706</v>
      </c>
    </row>
    <row r="232" spans="10:30" x14ac:dyDescent="0.35">
      <c r="J232">
        <v>0.1463408389609902</v>
      </c>
      <c r="K232">
        <v>0.64938331782581649</v>
      </c>
      <c r="L232">
        <v>0.47780665182705567</v>
      </c>
      <c r="M232">
        <v>0.33593971921664595</v>
      </c>
      <c r="N232">
        <v>0.74679892566282902</v>
      </c>
      <c r="O232">
        <v>0</v>
      </c>
      <c r="Y232">
        <v>1040.96714220337</v>
      </c>
      <c r="Z232">
        <v>37.339528295205596</v>
      </c>
      <c r="AA232">
        <v>0.44313180031523558</v>
      </c>
      <c r="AB232">
        <v>0.63764736153963153</v>
      </c>
      <c r="AC232">
        <v>0.39566603834101544</v>
      </c>
      <c r="AD232">
        <v>0.20057284818352059</v>
      </c>
    </row>
    <row r="233" spans="10:30" x14ac:dyDescent="0.35">
      <c r="J233">
        <v>0.14585751555157256</v>
      </c>
      <c r="K233">
        <v>0.52902796996874246</v>
      </c>
      <c r="L233">
        <v>0.19423147376529432</v>
      </c>
      <c r="M233">
        <v>0.14618739827693425</v>
      </c>
      <c r="N233">
        <v>0.27782996674668697</v>
      </c>
      <c r="O233">
        <v>0</v>
      </c>
      <c r="Y233">
        <v>5.8304713416127001</v>
      </c>
      <c r="Z233">
        <v>39.378383731921801</v>
      </c>
      <c r="AA233">
        <v>1.2371482578141442</v>
      </c>
      <c r="AB233">
        <v>4.6550361023190427E-2</v>
      </c>
      <c r="AC233">
        <v>0.92198176949768951</v>
      </c>
      <c r="AD233">
        <v>2.1450260005376069</v>
      </c>
    </row>
    <row r="234" spans="10:30" x14ac:dyDescent="0.35">
      <c r="J234">
        <v>0.50178653584540911</v>
      </c>
      <c r="K234">
        <v>0.62719464275678183</v>
      </c>
      <c r="L234">
        <v>0.42305176565977581</v>
      </c>
      <c r="M234">
        <v>0.38185424246190269</v>
      </c>
      <c r="N234">
        <v>0.115938342089524</v>
      </c>
      <c r="O234">
        <v>0</v>
      </c>
      <c r="Y234">
        <v>62.8381706232379</v>
      </c>
      <c r="Z234">
        <v>70.953595149236094</v>
      </c>
      <c r="AA234">
        <v>0.1091870542716398</v>
      </c>
      <c r="AB234">
        <v>0.19158663150139171</v>
      </c>
      <c r="AC234">
        <v>0.26471055948239325</v>
      </c>
      <c r="AD234">
        <v>7.9160065214775754E-2</v>
      </c>
    </row>
    <row r="235" spans="10:30" x14ac:dyDescent="0.35">
      <c r="J235">
        <v>7.8281956507257416E-2</v>
      </c>
      <c r="K235">
        <v>0.52130599897319696</v>
      </c>
      <c r="L235">
        <v>0.24065330546288816</v>
      </c>
      <c r="M235">
        <v>0.10952795315940012</v>
      </c>
      <c r="N235">
        <v>0.33929504217505296</v>
      </c>
      <c r="O235">
        <v>0</v>
      </c>
      <c r="Y235">
        <v>4.9020630700687704</v>
      </c>
      <c r="Z235">
        <v>3.5071997311531003E-2</v>
      </c>
      <c r="AA235">
        <v>0.14350215806913805</v>
      </c>
      <c r="AB235">
        <v>8.3481698441061403E-2</v>
      </c>
      <c r="AC235">
        <v>9.8342557271887218E-2</v>
      </c>
      <c r="AD235">
        <v>9.3334497419879501</v>
      </c>
    </row>
    <row r="236" spans="10:30" x14ac:dyDescent="0.35">
      <c r="J236">
        <v>0.21391317327287279</v>
      </c>
      <c r="K236">
        <v>0.54907243108698167</v>
      </c>
      <c r="L236">
        <v>0.26586409862942606</v>
      </c>
      <c r="M236">
        <v>0.1772759621933904</v>
      </c>
      <c r="N236">
        <v>0.21651541874465799</v>
      </c>
      <c r="O236">
        <v>0</v>
      </c>
      <c r="Y236">
        <v>109.77552168505299</v>
      </c>
      <c r="Z236">
        <v>2.5903654022590201</v>
      </c>
      <c r="AA236">
        <v>0.73167170996640218</v>
      </c>
      <c r="AB236">
        <v>0.6050592067592433</v>
      </c>
      <c r="AC236">
        <v>0.85488656193574575</v>
      </c>
      <c r="AD236">
        <v>1.458858608711013E-2</v>
      </c>
    </row>
    <row r="237" spans="10:30" x14ac:dyDescent="0.35">
      <c r="J237">
        <v>4.6938306603719662</v>
      </c>
      <c r="K237">
        <v>0.58185335712852704</v>
      </c>
      <c r="L237">
        <v>0.32502597924022786</v>
      </c>
      <c r="M237">
        <v>0.17888225319144904</v>
      </c>
      <c r="N237">
        <v>0.32068834169965299</v>
      </c>
      <c r="O237">
        <v>0</v>
      </c>
      <c r="Y237">
        <v>13.276737887695299</v>
      </c>
      <c r="Z237">
        <v>10.3560004368513</v>
      </c>
      <c r="AA237">
        <v>0.3605460519639711</v>
      </c>
      <c r="AB237">
        <v>0.26131297908732132</v>
      </c>
      <c r="AC237">
        <v>0.18780292137450105</v>
      </c>
      <c r="AD237">
        <v>0.11180028104270416</v>
      </c>
    </row>
    <row r="238" spans="10:30" x14ac:dyDescent="0.35">
      <c r="J238">
        <v>0.95464141864820862</v>
      </c>
      <c r="K238">
        <v>0.46777306798918361</v>
      </c>
      <c r="L238">
        <v>0.24222434420720282</v>
      </c>
      <c r="M238">
        <v>0.16690100281732034</v>
      </c>
      <c r="N238">
        <v>0.68784480115340496</v>
      </c>
      <c r="O238">
        <v>0</v>
      </c>
      <c r="Y238">
        <v>123.10903429616</v>
      </c>
      <c r="Z238">
        <v>169.89106166913101</v>
      </c>
      <c r="AA238">
        <v>0.33274173650174349</v>
      </c>
      <c r="AB238">
        <v>0.10488349417129422</v>
      </c>
      <c r="AC238">
        <v>0.44191174217758677</v>
      </c>
      <c r="AD238">
        <v>10.957519731938223</v>
      </c>
    </row>
    <row r="239" spans="10:30" x14ac:dyDescent="0.35">
      <c r="J239">
        <v>0.11577535431435243</v>
      </c>
      <c r="K239">
        <v>0.40771654850478084</v>
      </c>
      <c r="L239">
        <v>0.47448300484650152</v>
      </c>
      <c r="M239">
        <v>0.34288620128609043</v>
      </c>
      <c r="N239">
        <v>0.628845028727261</v>
      </c>
      <c r="O239">
        <v>0</v>
      </c>
      <c r="Y239">
        <v>58.073328700779399</v>
      </c>
      <c r="Z239">
        <v>86.519425249556093</v>
      </c>
      <c r="AA239">
        <v>0.50063921465048988</v>
      </c>
      <c r="AB239">
        <v>0.49132022623534155</v>
      </c>
      <c r="AC239">
        <v>0.78625475802349398</v>
      </c>
      <c r="AD239">
        <v>2.4455096579451343</v>
      </c>
    </row>
    <row r="240" spans="10:30" x14ac:dyDescent="0.35">
      <c r="J240">
        <v>0.51953166654841776</v>
      </c>
      <c r="K240">
        <v>0.51119383966150767</v>
      </c>
      <c r="L240">
        <v>0.27155838679898753</v>
      </c>
      <c r="M240">
        <v>0.11464026693167088</v>
      </c>
      <c r="N240">
        <v>0.21586164426669502</v>
      </c>
      <c r="O240">
        <v>0</v>
      </c>
      <c r="Y240">
        <v>78.493885017485397</v>
      </c>
      <c r="Z240">
        <v>62.058572251458699</v>
      </c>
      <c r="AA240">
        <v>0.22243078909198916</v>
      </c>
      <c r="AB240">
        <v>0.44664501468987999</v>
      </c>
      <c r="AC240">
        <v>0.70094521529325637</v>
      </c>
      <c r="AD240">
        <v>0.10267283315103386</v>
      </c>
    </row>
    <row r="241" spans="10:30" x14ac:dyDescent="0.35">
      <c r="J241">
        <v>0.10780964191060752</v>
      </c>
      <c r="K241">
        <v>0.30359524900939849</v>
      </c>
      <c r="L241">
        <v>7.1011064090681586E-2</v>
      </c>
      <c r="M241">
        <v>0.1007981906141965</v>
      </c>
      <c r="N241">
        <v>0.150528405733341</v>
      </c>
      <c r="O241">
        <v>0</v>
      </c>
      <c r="Y241">
        <v>50.297149069418801</v>
      </c>
      <c r="Z241">
        <v>87.422719008718204</v>
      </c>
      <c r="AA241">
        <v>0.3511321531922143</v>
      </c>
      <c r="AB241">
        <v>0.35309021827422088</v>
      </c>
      <c r="AC241">
        <v>0.42756177839774301</v>
      </c>
      <c r="AD241">
        <v>7.5431761729207909E-3</v>
      </c>
    </row>
    <row r="242" spans="10:30" x14ac:dyDescent="0.35">
      <c r="J242">
        <v>0.88352392991695028</v>
      </c>
      <c r="K242">
        <v>0.42632500884526342</v>
      </c>
      <c r="L242">
        <v>0.51369145314331943</v>
      </c>
      <c r="M242">
        <v>0.40611243998863</v>
      </c>
      <c r="N242">
        <v>0.67108070954748</v>
      </c>
      <c r="O242">
        <v>0</v>
      </c>
      <c r="Y242">
        <v>32.503346752686298</v>
      </c>
      <c r="Z242">
        <v>30.521797001068599</v>
      </c>
      <c r="AA242">
        <v>0.65927883529846554</v>
      </c>
      <c r="AB242">
        <v>0.5427324957699452</v>
      </c>
      <c r="AC242">
        <v>0.75172132919683365</v>
      </c>
      <c r="AD242">
        <v>0.90868326121345533</v>
      </c>
    </row>
    <row r="243" spans="10:30" x14ac:dyDescent="0.35">
      <c r="J243">
        <v>2.7283393610159044E-2</v>
      </c>
      <c r="K243">
        <v>0.89191044291134136</v>
      </c>
      <c r="L243">
        <v>0.89121883336291918</v>
      </c>
      <c r="M243">
        <v>0.80117415678346904</v>
      </c>
      <c r="N243">
        <v>0.45986598410819096</v>
      </c>
      <c r="O243">
        <v>1.3738327730980299E-10</v>
      </c>
      <c r="Y243">
        <v>20.204141860112902</v>
      </c>
      <c r="Z243">
        <v>0.17876075295186999</v>
      </c>
      <c r="AA243">
        <v>0.64037720875437643</v>
      </c>
      <c r="AB243">
        <v>0.68822154374323019</v>
      </c>
      <c r="AC243">
        <v>0.8230723271489947</v>
      </c>
      <c r="AD243">
        <v>0.23241891511635548</v>
      </c>
    </row>
    <row r="244" spans="10:30" x14ac:dyDescent="0.35">
      <c r="J244">
        <v>0.2508382114830866</v>
      </c>
      <c r="K244">
        <v>3.2900972097105172E-2</v>
      </c>
      <c r="L244">
        <v>8.7373227578122367E-2</v>
      </c>
      <c r="M244">
        <v>0.11272792611620489</v>
      </c>
      <c r="N244">
        <v>0.42812761559275403</v>
      </c>
      <c r="O244">
        <v>0</v>
      </c>
      <c r="Y244">
        <v>162.21453354392</v>
      </c>
      <c r="Z244">
        <v>332.39443524108299</v>
      </c>
      <c r="AA244">
        <v>0.15190716448903413</v>
      </c>
      <c r="AB244">
        <v>0.34646759136579613</v>
      </c>
      <c r="AC244">
        <v>0.10170508093710359</v>
      </c>
      <c r="AD244">
        <v>4.5238355457218569E-2</v>
      </c>
    </row>
    <row r="245" spans="10:30" x14ac:dyDescent="0.35">
      <c r="J245">
        <v>5.9636283317353288E-2</v>
      </c>
      <c r="K245">
        <v>0.33808747729271738</v>
      </c>
      <c r="L245">
        <v>1.635475610724221E-2</v>
      </c>
      <c r="M245">
        <v>0.12314121111818063</v>
      </c>
      <c r="N245">
        <v>0.39189005010481404</v>
      </c>
      <c r="O245">
        <v>0</v>
      </c>
      <c r="Y245">
        <v>49.140109458749102</v>
      </c>
      <c r="Z245">
        <v>31.626169487109401</v>
      </c>
      <c r="AA245">
        <v>0.2282482708763742</v>
      </c>
      <c r="AB245">
        <v>0.14458136817838468</v>
      </c>
      <c r="AC245">
        <v>0.36713721139722483</v>
      </c>
      <c r="AD245">
        <v>0.25361124977701271</v>
      </c>
    </row>
    <row r="246" spans="10:30" x14ac:dyDescent="0.35">
      <c r="J246">
        <v>0.54339337392007181</v>
      </c>
      <c r="K246">
        <v>0.27115899762619988</v>
      </c>
      <c r="L246">
        <v>0.45682216958337252</v>
      </c>
      <c r="M246">
        <v>0.44403321850255978</v>
      </c>
      <c r="N246">
        <v>7.8720988164605099E-2</v>
      </c>
      <c r="O246">
        <v>0</v>
      </c>
      <c r="Y246">
        <v>15.863228240780201</v>
      </c>
      <c r="Z246">
        <v>17.192488389390999</v>
      </c>
      <c r="AA246">
        <v>0.37641677665089934</v>
      </c>
      <c r="AB246">
        <v>0.46232115467669455</v>
      </c>
      <c r="AC246">
        <v>0.47878855048663171</v>
      </c>
      <c r="AD246">
        <v>0.11681636625059638</v>
      </c>
    </row>
    <row r="247" spans="10:30" x14ac:dyDescent="0.35">
      <c r="J247">
        <v>0.16529083895003957</v>
      </c>
      <c r="K247">
        <v>1.0334556157016368</v>
      </c>
      <c r="L247">
        <v>1.1121358879413505</v>
      </c>
      <c r="M247">
        <v>0.95017008367257938</v>
      </c>
      <c r="N247">
        <v>0.33817413580000805</v>
      </c>
      <c r="O247">
        <v>0</v>
      </c>
      <c r="Y247">
        <v>124.33999486062</v>
      </c>
      <c r="Z247">
        <v>46.633475243782399</v>
      </c>
      <c r="AA247">
        <v>0.59203037484788668</v>
      </c>
      <c r="AB247">
        <v>0.61577466762633704</v>
      </c>
      <c r="AC247">
        <v>0.7421392847303474</v>
      </c>
      <c r="AD247">
        <v>4.0357165984759941E-2</v>
      </c>
    </row>
    <row r="248" spans="10:30" x14ac:dyDescent="0.35">
      <c r="J248">
        <v>4.0804928491840397E-3</v>
      </c>
      <c r="K248">
        <v>0.30396645363546176</v>
      </c>
      <c r="L248">
        <v>2.0888254429076526E-2</v>
      </c>
      <c r="M248">
        <v>0.23216222032297074</v>
      </c>
      <c r="N248">
        <v>4.7408345546293196E-2</v>
      </c>
      <c r="O248">
        <v>0</v>
      </c>
      <c r="Y248">
        <v>25.169760480743498</v>
      </c>
      <c r="Z248">
        <v>35.1863418238229</v>
      </c>
      <c r="AA248">
        <v>1.590258563926571E-2</v>
      </c>
      <c r="AB248">
        <v>3.2898009820664792E-2</v>
      </c>
      <c r="AC248">
        <v>0.23917435621395255</v>
      </c>
      <c r="AD248">
        <v>7.5973549953375505E-2</v>
      </c>
    </row>
    <row r="249" spans="10:30" x14ac:dyDescent="0.35">
      <c r="J249">
        <v>2.0325111670387099</v>
      </c>
      <c r="K249">
        <v>0.42188432863586212</v>
      </c>
      <c r="L249">
        <v>0.16719883027132579</v>
      </c>
      <c r="M249">
        <v>9.8231567530665753E-2</v>
      </c>
      <c r="N249">
        <v>0.33419161026824101</v>
      </c>
      <c r="O249">
        <v>0</v>
      </c>
      <c r="Y249">
        <v>32.878088342676897</v>
      </c>
      <c r="Z249">
        <v>31.5548315149573</v>
      </c>
      <c r="AA249">
        <v>0.42175907658565209</v>
      </c>
      <c r="AB249">
        <v>0.40733148115948487</v>
      </c>
      <c r="AC249">
        <v>0.67303690711066255</v>
      </c>
      <c r="AD249">
        <v>5.1970868291932461E-2</v>
      </c>
    </row>
    <row r="250" spans="10:30" x14ac:dyDescent="0.35">
      <c r="J250">
        <v>0.20384607091296669</v>
      </c>
      <c r="K250">
        <v>0.54117096338096504</v>
      </c>
      <c r="L250">
        <v>0.28507456962472477</v>
      </c>
      <c r="M250">
        <v>0.18950642557018962</v>
      </c>
      <c r="N250">
        <v>0.16959756223759001</v>
      </c>
      <c r="O250">
        <v>0</v>
      </c>
      <c r="Y250">
        <v>39.624195127302599</v>
      </c>
      <c r="Z250">
        <v>54.350378016154501</v>
      </c>
      <c r="AA250">
        <v>0.27477912769378554</v>
      </c>
      <c r="AB250">
        <v>0.43202475457825384</v>
      </c>
      <c r="AC250">
        <v>0.65930006545553421</v>
      </c>
      <c r="AD250">
        <v>4.7100406585974579E-2</v>
      </c>
    </row>
    <row r="251" spans="10:30" x14ac:dyDescent="0.35">
      <c r="J251">
        <v>6.0320038651305849E-2</v>
      </c>
      <c r="K251">
        <v>0.38560304677535506</v>
      </c>
      <c r="L251">
        <v>9.2060328895399751E-2</v>
      </c>
      <c r="M251">
        <v>0.2185215412398904</v>
      </c>
      <c r="N251">
        <v>0.40141340854876506</v>
      </c>
      <c r="O251">
        <v>0</v>
      </c>
      <c r="Y251">
        <v>3.2129253211340698</v>
      </c>
      <c r="Z251">
        <v>17.1820755899525</v>
      </c>
      <c r="AA251">
        <v>0.14585874378540048</v>
      </c>
      <c r="AB251">
        <v>0.15440096163586425</v>
      </c>
      <c r="AC251">
        <v>0.51953000045075182</v>
      </c>
      <c r="AD251">
        <v>1.606959600735821E-2</v>
      </c>
    </row>
    <row r="252" spans="10:30" x14ac:dyDescent="0.35">
      <c r="J252">
        <v>0.21114430961917655</v>
      </c>
      <c r="K252">
        <v>0.34133974892979402</v>
      </c>
      <c r="L252">
        <v>3.911645841089563E-2</v>
      </c>
      <c r="M252">
        <v>4.0498693203872759E-3</v>
      </c>
      <c r="N252">
        <v>0.85667100616106895</v>
      </c>
      <c r="O252">
        <v>0</v>
      </c>
      <c r="Y252">
        <v>148.11043741037699</v>
      </c>
      <c r="Z252">
        <v>106.83893708910701</v>
      </c>
      <c r="AA252">
        <v>0.11293004084479043</v>
      </c>
      <c r="AB252">
        <v>0.19723583624599431</v>
      </c>
      <c r="AC252">
        <v>0.57572735449733503</v>
      </c>
      <c r="AD252">
        <v>8.5073887260454367E-2</v>
      </c>
    </row>
    <row r="253" spans="10:30" x14ac:dyDescent="0.35">
      <c r="J253">
        <v>8.0017815540219278E-2</v>
      </c>
      <c r="K253">
        <v>0.21175457057366323</v>
      </c>
      <c r="L253">
        <v>3.6324102770632395E-2</v>
      </c>
      <c r="M253">
        <v>9.8766141200219176E-2</v>
      </c>
      <c r="N253">
        <v>9.37663755785096E-2</v>
      </c>
      <c r="O253">
        <v>0</v>
      </c>
      <c r="Y253">
        <v>1.06941373831304E-2</v>
      </c>
      <c r="Z253">
        <v>1.0961466941306</v>
      </c>
      <c r="AA253">
        <v>0.50520164981748794</v>
      </c>
      <c r="AB253">
        <v>0.49379833917534327</v>
      </c>
      <c r="AC253">
        <v>0.65326159209253387</v>
      </c>
      <c r="AD253">
        <v>2.3944484595096598</v>
      </c>
    </row>
    <row r="254" spans="10:30" x14ac:dyDescent="0.35">
      <c r="J254">
        <v>1.8359790721254817E-2</v>
      </c>
      <c r="K254">
        <v>0.57332267991638841</v>
      </c>
      <c r="L254">
        <v>0.53691801312173826</v>
      </c>
      <c r="M254">
        <v>0.22656939331844417</v>
      </c>
      <c r="N254">
        <v>0.30095365881034697</v>
      </c>
      <c r="O254">
        <v>0</v>
      </c>
      <c r="Y254">
        <v>556.908338033257</v>
      </c>
      <c r="Z254">
        <v>115.141300430218</v>
      </c>
      <c r="AA254">
        <v>0.53063003279368304</v>
      </c>
      <c r="AB254">
        <v>0.53675987049617535</v>
      </c>
      <c r="AC254">
        <v>0.61915359760063593</v>
      </c>
      <c r="AD254">
        <v>0.17883508367698053</v>
      </c>
    </row>
    <row r="255" spans="10:30" x14ac:dyDescent="0.35">
      <c r="J255">
        <v>1.8376764944240886</v>
      </c>
      <c r="K255">
        <v>0.67132640662587872</v>
      </c>
      <c r="L255">
        <v>0.66900712481853963</v>
      </c>
      <c r="M255">
        <v>0.52835029886632734</v>
      </c>
      <c r="N255">
        <v>0.26760819922614798</v>
      </c>
      <c r="O255">
        <v>0</v>
      </c>
      <c r="Y255">
        <v>204.037006829333</v>
      </c>
      <c r="Z255">
        <v>84.358805076535504</v>
      </c>
      <c r="AA255">
        <v>0.37145639134786851</v>
      </c>
      <c r="AB255">
        <v>0.11231066956488435</v>
      </c>
      <c r="AC255">
        <v>0.19778929529940209</v>
      </c>
      <c r="AD255">
        <v>0.44919152800405976</v>
      </c>
    </row>
    <row r="256" spans="10:30" x14ac:dyDescent="0.35">
      <c r="J256">
        <v>0.18798294865964205</v>
      </c>
      <c r="K256">
        <v>0.62492095331753916</v>
      </c>
      <c r="L256">
        <v>0.43948757848835679</v>
      </c>
      <c r="M256">
        <v>0.27541102550977054</v>
      </c>
      <c r="N256">
        <v>0.198569482676305</v>
      </c>
      <c r="O256">
        <v>0</v>
      </c>
      <c r="Y256">
        <v>94.035573055809706</v>
      </c>
      <c r="Z256">
        <v>142.72224989348101</v>
      </c>
      <c r="AA256">
        <v>0.80906623441797765</v>
      </c>
      <c r="AB256">
        <v>0.67134472397585754</v>
      </c>
      <c r="AC256">
        <v>0.91577882262661314</v>
      </c>
      <c r="AD256">
        <v>0.31689310416151051</v>
      </c>
    </row>
    <row r="257" spans="10:30" x14ac:dyDescent="0.35">
      <c r="J257">
        <v>0.14398443746797482</v>
      </c>
      <c r="K257">
        <v>0.26955509194368288</v>
      </c>
      <c r="L257">
        <v>0.42378111058775092</v>
      </c>
      <c r="M257">
        <v>0.10503619549499485</v>
      </c>
      <c r="N257">
        <v>2.6693411692522697</v>
      </c>
      <c r="O257">
        <v>0</v>
      </c>
      <c r="Y257">
        <v>87.377251721759507</v>
      </c>
      <c r="Z257">
        <v>75.434287576340907</v>
      </c>
      <c r="AA257">
        <v>0.54111677131803293</v>
      </c>
      <c r="AB257">
        <v>0.44415435531003572</v>
      </c>
      <c r="AC257">
        <v>0.63439683518175116</v>
      </c>
      <c r="AD257">
        <v>0.10464271747024975</v>
      </c>
    </row>
    <row r="258" spans="10:30" x14ac:dyDescent="0.35">
      <c r="J258">
        <v>5.3361432973913998E-2</v>
      </c>
      <c r="K258">
        <v>0.41615946528287484</v>
      </c>
      <c r="L258">
        <v>0.16099340694058675</v>
      </c>
      <c r="M258">
        <v>6.7508847055335927E-2</v>
      </c>
      <c r="N258">
        <v>8.6865793618407711E-2</v>
      </c>
      <c r="O258">
        <v>0</v>
      </c>
      <c r="Y258">
        <v>90.309021888525095</v>
      </c>
      <c r="Z258">
        <v>34.423436480277601</v>
      </c>
      <c r="AA258">
        <v>0.15490217996599992</v>
      </c>
      <c r="AB258">
        <v>0.21622100711482187</v>
      </c>
      <c r="AC258">
        <v>8.0575801148040901E-2</v>
      </c>
      <c r="AD258">
        <v>0.13710119258878944</v>
      </c>
    </row>
    <row r="259" spans="10:30" x14ac:dyDescent="0.35">
      <c r="J259">
        <v>1.7067198883068686E-2</v>
      </c>
      <c r="K259">
        <v>0.5641781389337398</v>
      </c>
      <c r="L259">
        <v>0.37649597867640516</v>
      </c>
      <c r="M259">
        <v>0.28976363917031017</v>
      </c>
      <c r="N259">
        <v>7.7552654207296401E-2</v>
      </c>
      <c r="O259">
        <v>0</v>
      </c>
      <c r="Y259">
        <v>24.803117205342001</v>
      </c>
      <c r="Z259">
        <v>4.2346567867160596</v>
      </c>
      <c r="AA259">
        <v>0.61894402483657951</v>
      </c>
      <c r="AB259">
        <v>0.71666215002882283</v>
      </c>
      <c r="AC259">
        <v>0.8098394042917807</v>
      </c>
      <c r="AD259">
        <v>2.3286189692976449</v>
      </c>
    </row>
    <row r="260" spans="10:30" x14ac:dyDescent="0.35">
      <c r="J260">
        <v>0.68009707984506873</v>
      </c>
      <c r="K260">
        <v>0.68597912457141685</v>
      </c>
      <c r="L260">
        <v>0.30413100560905643</v>
      </c>
      <c r="M260">
        <v>0.35390586318784634</v>
      </c>
      <c r="N260">
        <v>0.49667114954764002</v>
      </c>
      <c r="O260">
        <v>0</v>
      </c>
      <c r="Y260">
        <v>33.458254695234203</v>
      </c>
      <c r="Z260">
        <v>33.125231706221399</v>
      </c>
      <c r="AA260">
        <v>0.1692091608162051</v>
      </c>
      <c r="AB260">
        <v>0.39015755535629809</v>
      </c>
      <c r="AC260">
        <v>0.56985551732922579</v>
      </c>
      <c r="AD260">
        <v>1.0807631021120749</v>
      </c>
    </row>
    <row r="261" spans="10:30" x14ac:dyDescent="0.35">
      <c r="J261">
        <v>0.10023797038650976</v>
      </c>
      <c r="K261">
        <v>0.74672492137059698</v>
      </c>
      <c r="L261">
        <v>0.55616929778242941</v>
      </c>
      <c r="M261">
        <v>0.40254116903756382</v>
      </c>
      <c r="N261">
        <v>0.29013610104034498</v>
      </c>
      <c r="O261">
        <v>0</v>
      </c>
      <c r="Y261">
        <v>39.4163479840118</v>
      </c>
      <c r="Z261">
        <v>42.661380967429999</v>
      </c>
      <c r="AA261">
        <v>0.67691302932086872</v>
      </c>
      <c r="AB261">
        <v>0.74555992777202806</v>
      </c>
      <c r="AC261">
        <v>0.91975546580256196</v>
      </c>
      <c r="AD261">
        <v>3.503826271676318E-3</v>
      </c>
    </row>
    <row r="262" spans="10:30" x14ac:dyDescent="0.35">
      <c r="J262">
        <v>0.11097118837437474</v>
      </c>
      <c r="K262">
        <v>0.43732525963813856</v>
      </c>
      <c r="L262">
        <v>0.19293708598606746</v>
      </c>
      <c r="M262">
        <v>0.21199523204961737</v>
      </c>
      <c r="N262">
        <v>0.69546948507501793</v>
      </c>
      <c r="O262">
        <v>2.2834453481234901E-10</v>
      </c>
      <c r="Y262">
        <v>23.172557671056101</v>
      </c>
      <c r="Z262">
        <v>27.342751323900401</v>
      </c>
      <c r="AA262">
        <v>0.3596819431174349</v>
      </c>
      <c r="AB262">
        <v>0.36350449276118341</v>
      </c>
      <c r="AC262">
        <v>0.56551393380603032</v>
      </c>
      <c r="AD262">
        <v>0.47018759193279114</v>
      </c>
    </row>
    <row r="263" spans="10:30" x14ac:dyDescent="0.35">
      <c r="J263">
        <v>0.1683612878300785</v>
      </c>
      <c r="K263">
        <v>0.95835533638234172</v>
      </c>
      <c r="L263">
        <v>0.82798110567202465</v>
      </c>
      <c r="M263">
        <v>0.70716911134380633</v>
      </c>
      <c r="N263">
        <v>0.14340819203789701</v>
      </c>
      <c r="O263">
        <v>0</v>
      </c>
      <c r="Y263">
        <v>490.50416782782202</v>
      </c>
      <c r="Z263">
        <v>461.79405848309199</v>
      </c>
      <c r="AA263">
        <v>4.0207884260336176E-2</v>
      </c>
      <c r="AB263">
        <v>5.7639845202156148E-2</v>
      </c>
      <c r="AC263">
        <v>0.33533537809416375</v>
      </c>
      <c r="AD263">
        <v>3.1341866347092941E-2</v>
      </c>
    </row>
    <row r="264" spans="10:30" x14ac:dyDescent="0.35">
      <c r="J264">
        <v>0.42245193216439858</v>
      </c>
      <c r="K264">
        <v>0.37875699284745729</v>
      </c>
      <c r="L264">
        <v>0.21958860041946279</v>
      </c>
      <c r="M264">
        <v>0.20852590949543431</v>
      </c>
      <c r="N264">
        <v>1.3751606339167799</v>
      </c>
      <c r="O264">
        <v>0</v>
      </c>
      <c r="Y264">
        <v>18.464612261710101</v>
      </c>
      <c r="Z264">
        <v>2.7772428831232299</v>
      </c>
      <c r="AA264">
        <v>0.16809733395849555</v>
      </c>
      <c r="AB264">
        <v>2.0125912852718857E-2</v>
      </c>
      <c r="AC264">
        <v>0.40993232166039972</v>
      </c>
      <c r="AD264">
        <v>0.13757522787022891</v>
      </c>
    </row>
    <row r="265" spans="10:30" x14ac:dyDescent="0.35">
      <c r="J265">
        <v>1.0242056442272991</v>
      </c>
      <c r="K265">
        <v>1.8134397541780728E-2</v>
      </c>
      <c r="L265">
        <v>0.17463794106296021</v>
      </c>
      <c r="M265">
        <v>3.1784117406720935E-2</v>
      </c>
      <c r="N265">
        <v>0.32059225416741699</v>
      </c>
      <c r="O265">
        <v>0</v>
      </c>
      <c r="Y265">
        <v>188.406935137613</v>
      </c>
      <c r="Z265">
        <v>3.6671931473497601</v>
      </c>
      <c r="AA265">
        <v>0.64153720363127242</v>
      </c>
      <c r="AB265">
        <v>0.69240075489998221</v>
      </c>
      <c r="AC265">
        <v>0.88800341033334984</v>
      </c>
      <c r="AD265">
        <v>0.7355114111666059</v>
      </c>
    </row>
    <row r="266" spans="10:30" x14ac:dyDescent="0.35">
      <c r="J266">
        <v>0.43260397999165578</v>
      </c>
      <c r="K266">
        <v>0.60806982602284243</v>
      </c>
      <c r="L266">
        <v>0.41590280555791598</v>
      </c>
      <c r="M266">
        <v>0.25996760893081461</v>
      </c>
      <c r="N266">
        <v>0.957336691408323</v>
      </c>
      <c r="O266">
        <v>0</v>
      </c>
      <c r="Y266">
        <v>85.439438335714399</v>
      </c>
      <c r="Z266">
        <v>64.393316907205602</v>
      </c>
      <c r="AA266">
        <v>0.1881725660622888</v>
      </c>
      <c r="AB266">
        <v>8.4665821117536413E-2</v>
      </c>
      <c r="AC266">
        <v>0.43034245876505567</v>
      </c>
      <c r="AD266">
        <v>0.11832984366542226</v>
      </c>
    </row>
    <row r="267" spans="10:30" x14ac:dyDescent="0.35">
      <c r="J267">
        <v>2.3208903807661038E-2</v>
      </c>
      <c r="K267">
        <v>0.59916939581480899</v>
      </c>
      <c r="L267">
        <v>0.56647604852126787</v>
      </c>
      <c r="M267">
        <v>0.21617508953963896</v>
      </c>
      <c r="N267">
        <v>4.1526323731014703</v>
      </c>
      <c r="O267">
        <v>1.2297611314036999E-10</v>
      </c>
      <c r="Y267">
        <v>1.09468830378354</v>
      </c>
      <c r="Z267">
        <v>1.1877789694559101E-3</v>
      </c>
      <c r="AA267">
        <v>0.29432714926656994</v>
      </c>
      <c r="AB267">
        <v>0.36873563938572201</v>
      </c>
      <c r="AC267">
        <v>0.54654833552491877</v>
      </c>
      <c r="AD267">
        <v>0.54639205264116575</v>
      </c>
    </row>
    <row r="268" spans="10:30" x14ac:dyDescent="0.35">
      <c r="J268">
        <v>0.1388164347781338</v>
      </c>
      <c r="K268">
        <v>0.38498554715037081</v>
      </c>
      <c r="L268">
        <v>0.38206610433649452</v>
      </c>
      <c r="M268">
        <v>0.39047017889325114</v>
      </c>
      <c r="N268">
        <v>0.40248191345156203</v>
      </c>
      <c r="O268">
        <v>0</v>
      </c>
      <c r="Y268">
        <v>67.1790426956061</v>
      </c>
      <c r="Z268">
        <v>17.6297485686936</v>
      </c>
      <c r="AA268">
        <v>0.48060752540109658</v>
      </c>
      <c r="AB268">
        <v>0.4630029078561656</v>
      </c>
      <c r="AC268">
        <v>0.45273344461576176</v>
      </c>
      <c r="AD268">
        <v>0.66918726181389776</v>
      </c>
    </row>
    <row r="269" spans="10:30" x14ac:dyDescent="0.35">
      <c r="J269">
        <v>0.15024857471086886</v>
      </c>
      <c r="K269">
        <v>0.2851008474604575</v>
      </c>
      <c r="L269">
        <v>3.9926126384046461E-2</v>
      </c>
      <c r="M269">
        <v>0.16461452196163701</v>
      </c>
      <c r="N269">
        <v>1.8738495900406702</v>
      </c>
      <c r="O269">
        <v>2.9963742627044599E-10</v>
      </c>
      <c r="Y269">
        <v>75.995722695238399</v>
      </c>
      <c r="Z269">
        <v>26.030398566309199</v>
      </c>
      <c r="AA269">
        <v>6.4925566526661677E-2</v>
      </c>
      <c r="AB269">
        <v>0.16707070185988407</v>
      </c>
      <c r="AC269">
        <v>0.41362805853771739</v>
      </c>
      <c r="AD269">
        <v>0.52274276020546828</v>
      </c>
    </row>
    <row r="270" spans="10:30" x14ac:dyDescent="0.35">
      <c r="J270">
        <v>0.21675967649848105</v>
      </c>
      <c r="K270">
        <v>0.50190240653835538</v>
      </c>
      <c r="L270">
        <v>0.57735962595740242</v>
      </c>
      <c r="M270">
        <v>0.38396758340070974</v>
      </c>
      <c r="N270">
        <v>8.5228574601505597E-2</v>
      </c>
      <c r="O270">
        <v>0</v>
      </c>
      <c r="Y270">
        <v>104.696404781941</v>
      </c>
      <c r="Z270">
        <v>88.3800762146859</v>
      </c>
      <c r="AA270">
        <v>0.40413101536181661</v>
      </c>
      <c r="AB270">
        <v>0.49227957796392668</v>
      </c>
      <c r="AC270">
        <v>0.72152231628806818</v>
      </c>
      <c r="AD270">
        <v>6.103320310701022E-3</v>
      </c>
    </row>
    <row r="271" spans="10:30" x14ac:dyDescent="0.35">
      <c r="J271">
        <v>0.10520256188973703</v>
      </c>
      <c r="K271">
        <v>0.42236126494787385</v>
      </c>
      <c r="L271">
        <v>0.25590739561351572</v>
      </c>
      <c r="M271">
        <v>0.13177090170992334</v>
      </c>
      <c r="N271">
        <v>0.37956600124087603</v>
      </c>
      <c r="O271">
        <v>0</v>
      </c>
      <c r="Y271">
        <v>2.0509352205534301</v>
      </c>
      <c r="Z271">
        <v>9.7234115315582503</v>
      </c>
      <c r="AA271">
        <v>0.14053633273225027</v>
      </c>
      <c r="AB271">
        <v>0.45016639817093296</v>
      </c>
      <c r="AC271">
        <v>0.22665099930070007</v>
      </c>
      <c r="AD271">
        <v>0.18306359294715485</v>
      </c>
    </row>
    <row r="272" spans="10:30" x14ac:dyDescent="0.35">
      <c r="J272">
        <v>0.10880656073964835</v>
      </c>
      <c r="K272">
        <v>0.29823921195060982</v>
      </c>
      <c r="L272">
        <v>2.3744439185187267E-2</v>
      </c>
      <c r="M272">
        <v>2.1402634740708748E-2</v>
      </c>
      <c r="N272">
        <v>0.57538584460590902</v>
      </c>
      <c r="O272">
        <v>0</v>
      </c>
      <c r="Y272">
        <v>317.261986047439</v>
      </c>
      <c r="Z272">
        <v>262.62507094807501</v>
      </c>
      <c r="AA272">
        <v>0.21784715243928585</v>
      </c>
      <c r="AB272">
        <v>0.33112398350183231</v>
      </c>
      <c r="AC272">
        <v>0.52613953980302008</v>
      </c>
      <c r="AD272">
        <v>3.9743172841303513E-2</v>
      </c>
    </row>
    <row r="273" spans="10:30" x14ac:dyDescent="0.35">
      <c r="J273">
        <v>0.19759750092528733</v>
      </c>
      <c r="K273">
        <v>0.38399427494247795</v>
      </c>
      <c r="L273">
        <v>0.11535824986992971</v>
      </c>
      <c r="M273">
        <v>6.8773761318651844E-2</v>
      </c>
      <c r="N273">
        <v>0.61469224481782103</v>
      </c>
      <c r="O273">
        <v>0</v>
      </c>
      <c r="Y273">
        <v>50.788268677158896</v>
      </c>
      <c r="Z273">
        <v>43.8380966605067</v>
      </c>
      <c r="AA273">
        <v>0.42229555628827931</v>
      </c>
      <c r="AB273">
        <v>0.44575524560386659</v>
      </c>
      <c r="AC273">
        <v>0.63504607747359276</v>
      </c>
      <c r="AD273">
        <v>1.2153837947129094E-3</v>
      </c>
    </row>
    <row r="274" spans="10:30" x14ac:dyDescent="0.35">
      <c r="J274">
        <v>7.1717379848155816E-3</v>
      </c>
      <c r="K274">
        <v>0.86928630856473155</v>
      </c>
      <c r="L274">
        <v>0.42865646569842558</v>
      </c>
      <c r="M274">
        <v>7.9385420820025462E-2</v>
      </c>
      <c r="N274">
        <v>2.0250931485656802</v>
      </c>
      <c r="O274">
        <v>0</v>
      </c>
      <c r="Y274">
        <v>32.515160131765001</v>
      </c>
      <c r="Z274">
        <v>21.714539319657401</v>
      </c>
      <c r="AA274">
        <v>1.7270608374119374</v>
      </c>
      <c r="AB274">
        <v>1.5033792912579635</v>
      </c>
      <c r="AC274">
        <v>0.10843351977199744</v>
      </c>
      <c r="AD274">
        <v>2.2651833861436609E-2</v>
      </c>
    </row>
    <row r="275" spans="10:30" x14ac:dyDescent="0.35">
      <c r="J275">
        <v>2.1282453269257222</v>
      </c>
      <c r="K275">
        <v>1.282971346139262</v>
      </c>
      <c r="L275">
        <v>1.3744077643473473</v>
      </c>
      <c r="M275">
        <v>1.3364762978463476</v>
      </c>
      <c r="N275">
        <v>3.8073569023959503E-2</v>
      </c>
      <c r="O275">
        <v>0</v>
      </c>
      <c r="Y275">
        <v>40.847683148108104</v>
      </c>
      <c r="Z275">
        <v>34.883819641104097</v>
      </c>
      <c r="AA275">
        <v>0.61116545296380798</v>
      </c>
      <c r="AB275">
        <v>0.62795861835387068</v>
      </c>
      <c r="AC275">
        <v>0.66518294477025186</v>
      </c>
      <c r="AD275">
        <v>0.26442051280042667</v>
      </c>
    </row>
    <row r="276" spans="10:30" x14ac:dyDescent="0.35">
      <c r="J276">
        <v>0.36826601019330363</v>
      </c>
      <c r="K276">
        <v>3.7889112856852696E-2</v>
      </c>
      <c r="L276">
        <v>0.25656640807995656</v>
      </c>
      <c r="M276">
        <v>4.139672580942641E-2</v>
      </c>
      <c r="N276">
        <v>0.18353327282222198</v>
      </c>
      <c r="O276">
        <v>0</v>
      </c>
      <c r="Y276">
        <v>122.891604474473</v>
      </c>
      <c r="Z276">
        <v>75.845262009410007</v>
      </c>
      <c r="AA276">
        <v>0.41059716710054978</v>
      </c>
      <c r="AB276">
        <v>0.48314596810636146</v>
      </c>
      <c r="AC276">
        <v>0.68410726703085145</v>
      </c>
      <c r="AD276">
        <v>1.1291655822010251</v>
      </c>
    </row>
    <row r="277" spans="10:30" x14ac:dyDescent="0.35">
      <c r="J277">
        <v>4.6111103822385417E-2</v>
      </c>
      <c r="K277">
        <v>0.2021121783519256</v>
      </c>
      <c r="L277">
        <v>2.1436000874598168E-2</v>
      </c>
      <c r="M277">
        <v>0.11180546770855192</v>
      </c>
      <c r="N277">
        <v>0.30557638957730698</v>
      </c>
      <c r="O277">
        <v>0</v>
      </c>
      <c r="Y277">
        <v>94.735662136896096</v>
      </c>
      <c r="Z277">
        <v>162.96173080583301</v>
      </c>
      <c r="AA277">
        <v>0.32619526443209096</v>
      </c>
      <c r="AB277">
        <v>0.41282022458633372</v>
      </c>
      <c r="AC277">
        <v>0.58046268197139694</v>
      </c>
      <c r="AD277">
        <v>0.23385225624636646</v>
      </c>
    </row>
    <row r="278" spans="10:30" x14ac:dyDescent="0.35">
      <c r="J278">
        <v>0.17089478465681499</v>
      </c>
      <c r="K278">
        <v>0.61511755981438576</v>
      </c>
      <c r="L278">
        <v>0.28712411006760097</v>
      </c>
      <c r="M278">
        <v>0.27964265113229025</v>
      </c>
      <c r="N278">
        <v>0.13229285577465</v>
      </c>
      <c r="O278">
        <v>0</v>
      </c>
      <c r="Y278">
        <v>27.1192551677042</v>
      </c>
      <c r="Z278">
        <v>5.5202471280196104</v>
      </c>
      <c r="AA278">
        <v>0.4803773289394857</v>
      </c>
      <c r="AB278">
        <v>0.54100538744685378</v>
      </c>
      <c r="AC278">
        <v>0.75258618028205881</v>
      </c>
      <c r="AD278">
        <v>0.14372865938865387</v>
      </c>
    </row>
    <row r="279" spans="10:30" x14ac:dyDescent="0.35">
      <c r="J279">
        <v>0.18752921422683899</v>
      </c>
      <c r="K279">
        <v>0.19133936001872209</v>
      </c>
      <c r="L279">
        <v>0.20113471284473269</v>
      </c>
      <c r="M279">
        <v>0.14914354834151514</v>
      </c>
      <c r="N279">
        <v>1.5954905761943801</v>
      </c>
      <c r="O279">
        <v>2.9970170889295201E-10</v>
      </c>
      <c r="Y279">
        <v>59.771362842735201</v>
      </c>
      <c r="Z279">
        <v>108.681687985313</v>
      </c>
      <c r="AA279">
        <v>0.42818980222148978</v>
      </c>
      <c r="AB279">
        <v>0.59585322413730191</v>
      </c>
      <c r="AC279">
        <v>0.49265349367839384</v>
      </c>
      <c r="AD279">
        <v>3.0458015520107615E-2</v>
      </c>
    </row>
    <row r="280" spans="10:30" x14ac:dyDescent="0.35">
      <c r="J280">
        <v>6.0594898795960112E-2</v>
      </c>
      <c r="K280">
        <v>0.6723685535588857</v>
      </c>
      <c r="L280">
        <v>0.32877639923327845</v>
      </c>
      <c r="M280">
        <v>0.26011443174384546</v>
      </c>
      <c r="N280">
        <v>1.4436907187166401</v>
      </c>
      <c r="O280">
        <v>0</v>
      </c>
      <c r="Y280">
        <v>117.51951091174</v>
      </c>
      <c r="Z280">
        <v>89.955604232098594</v>
      </c>
      <c r="AD280">
        <v>0.43379207362857342</v>
      </c>
    </row>
    <row r="281" spans="10:30" x14ac:dyDescent="0.35">
      <c r="J281">
        <v>9.8510446596967838E-2</v>
      </c>
      <c r="K281">
        <v>8.3010285329448458E-2</v>
      </c>
      <c r="L281">
        <v>0.35704734132584465</v>
      </c>
      <c r="M281">
        <v>0.22299749869315327</v>
      </c>
      <c r="N281">
        <v>0.22987340898342001</v>
      </c>
      <c r="O281">
        <v>0</v>
      </c>
      <c r="Y281">
        <v>55.759702414326</v>
      </c>
      <c r="Z281">
        <v>50.789091782737202</v>
      </c>
      <c r="AD281">
        <v>0.18059140273853161</v>
      </c>
    </row>
    <row r="282" spans="10:30" x14ac:dyDescent="0.35">
      <c r="J282">
        <v>2.0517191610559704E-2</v>
      </c>
      <c r="K282">
        <v>0.57058070898947311</v>
      </c>
      <c r="L282">
        <v>0.25770571430203931</v>
      </c>
      <c r="M282">
        <v>0.27244626554167678</v>
      </c>
      <c r="N282">
        <v>0.53469175355953202</v>
      </c>
      <c r="O282">
        <v>0</v>
      </c>
      <c r="Y282">
        <v>47.077877495576999</v>
      </c>
      <c r="Z282">
        <v>54.130028922693697</v>
      </c>
      <c r="AD282">
        <v>0.23234331939739283</v>
      </c>
    </row>
    <row r="283" spans="10:30" x14ac:dyDescent="0.35">
      <c r="J283">
        <v>8.1998643873336732E-2</v>
      </c>
      <c r="K283">
        <v>0.63905603648815634</v>
      </c>
      <c r="L283">
        <v>0.39972001209391556</v>
      </c>
      <c r="M283">
        <v>0.28082748721124201</v>
      </c>
      <c r="N283">
        <v>0.24872717243876</v>
      </c>
      <c r="O283">
        <v>0</v>
      </c>
      <c r="Y283">
        <v>16.282432211823998</v>
      </c>
      <c r="Z283">
        <v>1.02582196903934</v>
      </c>
      <c r="AD283">
        <v>6.0008828109378118E-2</v>
      </c>
    </row>
    <row r="284" spans="10:30" x14ac:dyDescent="0.35">
      <c r="J284">
        <v>0.41362085384011887</v>
      </c>
      <c r="K284">
        <v>0.79958601084327841</v>
      </c>
      <c r="L284">
        <v>1.2359711767507733</v>
      </c>
      <c r="M284">
        <v>0.80894933050585971</v>
      </c>
      <c r="N284">
        <v>2.9105940729389101</v>
      </c>
      <c r="O284">
        <v>1.7735176609403199E-10</v>
      </c>
      <c r="AD284">
        <v>7.0035742008264816E-3</v>
      </c>
    </row>
    <row r="285" spans="10:30" x14ac:dyDescent="0.35">
      <c r="J285">
        <v>0.15278271908560839</v>
      </c>
      <c r="K285">
        <v>6.1101409629689858E-2</v>
      </c>
      <c r="L285">
        <v>0.14787966750091949</v>
      </c>
      <c r="M285">
        <v>0.13950841736526448</v>
      </c>
      <c r="N285">
        <v>0.111158359342983</v>
      </c>
      <c r="O285">
        <v>0</v>
      </c>
      <c r="AD285">
        <v>7.6572332587964823E-2</v>
      </c>
    </row>
    <row r="286" spans="10:30" x14ac:dyDescent="0.35">
      <c r="J286">
        <v>6.5647534313260985E-3</v>
      </c>
      <c r="K286">
        <v>2.3312969476905809E-2</v>
      </c>
      <c r="L286">
        <v>0.1418904338573625</v>
      </c>
      <c r="M286">
        <v>5.9322131999905922E-2</v>
      </c>
      <c r="N286">
        <v>8.9693578291532697E-2</v>
      </c>
      <c r="O286">
        <v>0</v>
      </c>
      <c r="AD286">
        <v>0.12080745762140262</v>
      </c>
    </row>
    <row r="287" spans="10:30" x14ac:dyDescent="0.35">
      <c r="J287">
        <v>0.17289104101281416</v>
      </c>
      <c r="K287">
        <v>0.51842838960517124</v>
      </c>
      <c r="L287">
        <v>0.3522821608771553</v>
      </c>
      <c r="M287">
        <v>0.22906249225236441</v>
      </c>
      <c r="N287">
        <v>6.1744838168025798E-2</v>
      </c>
      <c r="O287">
        <v>0</v>
      </c>
      <c r="AD287">
        <v>6.1801724564566639E-2</v>
      </c>
    </row>
    <row r="288" spans="10:30" x14ac:dyDescent="0.35">
      <c r="J288">
        <v>2.8891674582506807E-3</v>
      </c>
      <c r="K288">
        <v>0.58757613878963244</v>
      </c>
      <c r="L288">
        <v>0.35595508873131215</v>
      </c>
      <c r="M288">
        <v>0.28010300091281831</v>
      </c>
      <c r="N288">
        <v>0.28207863419935397</v>
      </c>
      <c r="O288">
        <v>0</v>
      </c>
      <c r="AD288">
        <v>0.24715350290376836</v>
      </c>
    </row>
    <row r="289" spans="10:30" x14ac:dyDescent="0.35">
      <c r="J289">
        <v>0.29665485131538066</v>
      </c>
      <c r="K289">
        <v>0.25584877376400667</v>
      </c>
      <c r="L289">
        <v>2.7362096515995402E-2</v>
      </c>
      <c r="M289">
        <v>4.9596045562685563E-2</v>
      </c>
      <c r="N289">
        <v>1.0881005476230701</v>
      </c>
      <c r="O289">
        <v>0</v>
      </c>
      <c r="AD289">
        <v>2.549882930688721</v>
      </c>
    </row>
    <row r="290" spans="10:30" x14ac:dyDescent="0.35">
      <c r="J290">
        <v>0.36558912696894547</v>
      </c>
      <c r="K290">
        <v>0.26227023438112768</v>
      </c>
      <c r="L290">
        <v>8.5726872381951494E-2</v>
      </c>
      <c r="M290">
        <v>0.14209059188901044</v>
      </c>
      <c r="N290">
        <v>0.56024201466538703</v>
      </c>
      <c r="O290">
        <v>0</v>
      </c>
      <c r="AD290">
        <v>0.11363420905189096</v>
      </c>
    </row>
    <row r="291" spans="10:30" x14ac:dyDescent="0.35">
      <c r="J291">
        <v>4.727697399222832E-2</v>
      </c>
      <c r="K291">
        <v>0.68046429080801107</v>
      </c>
      <c r="L291">
        <v>0.34031306337342759</v>
      </c>
      <c r="M291">
        <v>0.33754428745033499</v>
      </c>
      <c r="N291">
        <v>0.83163896679531701</v>
      </c>
      <c r="O291">
        <v>0</v>
      </c>
      <c r="AD291">
        <v>0.50595852928454643</v>
      </c>
    </row>
    <row r="292" spans="10:30" x14ac:dyDescent="0.35">
      <c r="J292">
        <v>0.5275332170162722</v>
      </c>
      <c r="K292">
        <v>0.59347912401092584</v>
      </c>
      <c r="L292">
        <v>0.51338994526062309</v>
      </c>
      <c r="M292">
        <v>0.41321122127631171</v>
      </c>
      <c r="N292">
        <v>0.165350551979421</v>
      </c>
      <c r="O292">
        <v>0</v>
      </c>
      <c r="AD292">
        <v>1.3884458981822385</v>
      </c>
    </row>
    <row r="293" spans="10:30" x14ac:dyDescent="0.35">
      <c r="J293">
        <v>8.9636264805735222E-2</v>
      </c>
      <c r="K293">
        <v>0.60343207821783496</v>
      </c>
      <c r="L293">
        <v>0.39313043977803142</v>
      </c>
      <c r="M293">
        <v>0.36331922854013116</v>
      </c>
      <c r="N293">
        <v>0.37501661643529799</v>
      </c>
      <c r="O293">
        <v>0</v>
      </c>
      <c r="AD293">
        <v>1.61940855773932</v>
      </c>
    </row>
    <row r="294" spans="10:30" x14ac:dyDescent="0.35">
      <c r="J294">
        <v>0.15515100738495061</v>
      </c>
      <c r="K294">
        <v>0.73115268386932786</v>
      </c>
      <c r="L294">
        <v>0.51161340750719608</v>
      </c>
      <c r="M294">
        <v>0.35781641977868583</v>
      </c>
      <c r="N294">
        <v>0.225302639410667</v>
      </c>
      <c r="O294">
        <v>0</v>
      </c>
      <c r="AD294">
        <v>5.6433717452650564E-2</v>
      </c>
    </row>
    <row r="295" spans="10:30" x14ac:dyDescent="0.35">
      <c r="J295">
        <v>2.163404597433646</v>
      </c>
      <c r="K295">
        <v>0.10096738692429491</v>
      </c>
      <c r="L295">
        <v>6.1782019718282601E-2</v>
      </c>
      <c r="M295">
        <v>0.19231393201481284</v>
      </c>
      <c r="N295">
        <v>6.8675930014354791E-2</v>
      </c>
      <c r="O295">
        <v>0</v>
      </c>
      <c r="AD295">
        <v>4.3340161877255354E-2</v>
      </c>
    </row>
    <row r="296" spans="10:30" x14ac:dyDescent="0.35">
      <c r="J296">
        <v>0.98224061058894607</v>
      </c>
      <c r="K296">
        <v>0.18299082730499258</v>
      </c>
      <c r="L296">
        <v>0.21288385556348718</v>
      </c>
      <c r="M296">
        <v>0.12782354058364501</v>
      </c>
      <c r="N296">
        <v>0.44175376600196598</v>
      </c>
      <c r="O296">
        <v>0</v>
      </c>
      <c r="AD296">
        <v>6.3926533617961967E-2</v>
      </c>
    </row>
    <row r="297" spans="10:30" x14ac:dyDescent="0.35">
      <c r="J297">
        <v>5.4278234898006037E-3</v>
      </c>
      <c r="K297">
        <v>0.21754084797372958</v>
      </c>
      <c r="L297">
        <v>9.8157826479581156E-2</v>
      </c>
      <c r="M297">
        <v>9.0770415450126249E-2</v>
      </c>
      <c r="N297">
        <v>1.0644425663124</v>
      </c>
      <c r="O297">
        <v>2.0440855936640099E-10</v>
      </c>
      <c r="AD297">
        <v>4.9659212996324462E-2</v>
      </c>
    </row>
    <row r="298" spans="10:30" x14ac:dyDescent="0.35">
      <c r="J298">
        <v>7.128172794721109E-2</v>
      </c>
      <c r="K298">
        <v>0.31622588068403784</v>
      </c>
      <c r="L298">
        <v>5.0854082588755123E-2</v>
      </c>
      <c r="M298">
        <v>2.4071144481158498E-2</v>
      </c>
      <c r="N298">
        <v>0.274503286032592</v>
      </c>
      <c r="O298">
        <v>0</v>
      </c>
      <c r="AD298">
        <v>0.87609905742427074</v>
      </c>
    </row>
    <row r="299" spans="10:30" x14ac:dyDescent="0.35">
      <c r="J299">
        <v>6.9466905912814137E-3</v>
      </c>
      <c r="K299">
        <v>0.6004734453513807</v>
      </c>
      <c r="L299">
        <v>0.45211046242251374</v>
      </c>
      <c r="M299">
        <v>0.27898962506940389</v>
      </c>
      <c r="N299">
        <v>0.11692070080967901</v>
      </c>
      <c r="O299">
        <v>0</v>
      </c>
      <c r="AD299">
        <v>5.9610819006833904E-2</v>
      </c>
    </row>
    <row r="300" spans="10:30" x14ac:dyDescent="0.35">
      <c r="J300">
        <v>0.55456299606085191</v>
      </c>
      <c r="K300">
        <v>0.40601812832140433</v>
      </c>
      <c r="L300">
        <v>0.23945245074263985</v>
      </c>
      <c r="M300">
        <v>0.23443852536348689</v>
      </c>
      <c r="N300">
        <v>4.5166219231648499E-2</v>
      </c>
      <c r="O300">
        <v>0</v>
      </c>
      <c r="AD300">
        <v>0.29575462419957849</v>
      </c>
    </row>
    <row r="301" spans="10:30" x14ac:dyDescent="0.35">
      <c r="J301">
        <v>1.670960396210101E-2</v>
      </c>
      <c r="K301">
        <v>1.2479951877765521</v>
      </c>
      <c r="L301">
        <v>1.5895742722057247</v>
      </c>
      <c r="M301">
        <v>1.3626783376755194</v>
      </c>
      <c r="N301">
        <v>1.3043962941240401</v>
      </c>
      <c r="O301">
        <v>0</v>
      </c>
      <c r="AD301">
        <v>2.3333168497715655E-2</v>
      </c>
    </row>
    <row r="302" spans="10:30" x14ac:dyDescent="0.35">
      <c r="J302">
        <v>1.1380992918301379E-2</v>
      </c>
      <c r="K302">
        <v>0.46771814959447072</v>
      </c>
      <c r="L302">
        <v>0.48103032606850743</v>
      </c>
      <c r="M302">
        <v>0.25337751619378501</v>
      </c>
      <c r="N302">
        <v>0.24925553576700998</v>
      </c>
      <c r="O302">
        <v>0</v>
      </c>
      <c r="AD302">
        <v>1.5323792257047495</v>
      </c>
    </row>
    <row r="303" spans="10:30" x14ac:dyDescent="0.35">
      <c r="J303">
        <v>0.10206761862753495</v>
      </c>
      <c r="K303">
        <v>0.29314473982299921</v>
      </c>
      <c r="L303">
        <v>2.0698169786818366E-2</v>
      </c>
      <c r="M303">
        <v>2.0492188633501184E-2</v>
      </c>
      <c r="N303">
        <v>0.166192608861428</v>
      </c>
      <c r="O303">
        <v>1.02424446984856E-10</v>
      </c>
      <c r="AD303">
        <v>2.9086246375527688E-2</v>
      </c>
    </row>
    <row r="304" spans="10:30" x14ac:dyDescent="0.35">
      <c r="J304">
        <v>0.17680134612444795</v>
      </c>
      <c r="K304">
        <v>1.0351335007431692</v>
      </c>
      <c r="L304">
        <v>1.2320757973976706</v>
      </c>
      <c r="M304">
        <v>0.58124553212941688</v>
      </c>
      <c r="N304">
        <v>1.4020094839686399</v>
      </c>
      <c r="O304">
        <v>0</v>
      </c>
      <c r="AD304">
        <v>0.12773796661976389</v>
      </c>
    </row>
    <row r="305" spans="10:30" x14ac:dyDescent="0.35">
      <c r="J305">
        <v>1.3826000545022806E-2</v>
      </c>
      <c r="K305">
        <v>0.100590234972204</v>
      </c>
      <c r="L305">
        <v>0.50301634878589085</v>
      </c>
      <c r="M305">
        <v>0.51861834977830257</v>
      </c>
      <c r="N305">
        <v>0.43157390873137702</v>
      </c>
      <c r="O305">
        <v>0</v>
      </c>
      <c r="AD305">
        <v>1.1637289229325856</v>
      </c>
    </row>
    <row r="306" spans="10:30" x14ac:dyDescent="0.35">
      <c r="J306">
        <v>4.5906698264581741E-2</v>
      </c>
      <c r="K306">
        <v>0.3012240073757913</v>
      </c>
      <c r="L306">
        <v>3.3984402489559577E-2</v>
      </c>
      <c r="M306">
        <v>5.925276582680352E-2</v>
      </c>
      <c r="N306">
        <v>0.29250882269030698</v>
      </c>
      <c r="O306">
        <v>0</v>
      </c>
      <c r="AD306">
        <v>0.12208398365737004</v>
      </c>
    </row>
    <row r="307" spans="10:30" x14ac:dyDescent="0.35">
      <c r="J307">
        <v>0.10904546507623954</v>
      </c>
      <c r="K307">
        <v>0.46808345211120961</v>
      </c>
      <c r="L307">
        <v>0.20278346675492542</v>
      </c>
      <c r="M307">
        <v>0.1427525564846058</v>
      </c>
      <c r="N307">
        <v>2.7189914684638801</v>
      </c>
      <c r="O307">
        <v>5.82036231233182E-10</v>
      </c>
      <c r="AD307">
        <v>4.6272152529799139E-2</v>
      </c>
    </row>
    <row r="308" spans="10:30" x14ac:dyDescent="0.35">
      <c r="J308">
        <v>0.15728598554484613</v>
      </c>
      <c r="K308">
        <v>0.11701758909330837</v>
      </c>
      <c r="L308">
        <v>0.12583069052895879</v>
      </c>
      <c r="M308">
        <v>4.976161364148815E-2</v>
      </c>
      <c r="N308">
        <v>55.650423863126697</v>
      </c>
      <c r="O308">
        <v>1.0363404194789599E-9</v>
      </c>
      <c r="AD308">
        <v>2.6803704653586777</v>
      </c>
    </row>
    <row r="309" spans="10:30" x14ac:dyDescent="0.35">
      <c r="J309">
        <v>4.2422211312566113E-2</v>
      </c>
      <c r="K309">
        <v>0.64078414052157373</v>
      </c>
      <c r="L309">
        <v>0.48279393227426876</v>
      </c>
      <c r="M309">
        <v>0.39998224056518061</v>
      </c>
      <c r="N309">
        <v>0.79272109196517704</v>
      </c>
      <c r="O309">
        <v>0</v>
      </c>
      <c r="AD309">
        <v>0.29223669412181802</v>
      </c>
    </row>
    <row r="310" spans="10:30" x14ac:dyDescent="0.35">
      <c r="J310">
        <v>5.4671380800971406E-2</v>
      </c>
      <c r="K310">
        <v>0.2388163093908113</v>
      </c>
      <c r="L310">
        <v>5.0211463952997838E-2</v>
      </c>
      <c r="M310">
        <v>5.656055406110408E-4</v>
      </c>
      <c r="N310">
        <v>0.432566937461766</v>
      </c>
      <c r="O310">
        <v>0</v>
      </c>
      <c r="AD310">
        <v>0.21216398247031223</v>
      </c>
    </row>
    <row r="311" spans="10:30" x14ac:dyDescent="0.35">
      <c r="J311">
        <v>4.1777575537742098E-2</v>
      </c>
      <c r="K311">
        <v>0.46939357460320513</v>
      </c>
      <c r="L311">
        <v>0.72404397943272025</v>
      </c>
      <c r="M311">
        <v>0.28765450986411101</v>
      </c>
      <c r="N311">
        <v>0.24069568034801</v>
      </c>
      <c r="O311">
        <v>0</v>
      </c>
      <c r="AD311">
        <v>2.4622718336930869</v>
      </c>
    </row>
    <row r="312" spans="10:30" x14ac:dyDescent="0.35">
      <c r="J312">
        <v>0.22341289458392313</v>
      </c>
      <c r="K312">
        <v>0.40039535389999859</v>
      </c>
      <c r="L312">
        <v>0.13401440584687571</v>
      </c>
      <c r="M312">
        <v>0.30819283061617192</v>
      </c>
      <c r="N312">
        <v>0.113703373426829</v>
      </c>
      <c r="O312">
        <v>0</v>
      </c>
      <c r="AD312">
        <v>3.755213153889865E-2</v>
      </c>
    </row>
    <row r="313" spans="10:30" x14ac:dyDescent="0.35">
      <c r="J313">
        <v>0.21835869209045436</v>
      </c>
      <c r="K313">
        <v>0.41661835967351712</v>
      </c>
      <c r="L313">
        <v>0.14109396134479468</v>
      </c>
      <c r="M313">
        <v>3.821536526310132E-2</v>
      </c>
      <c r="N313">
        <v>3.8501492042373797E-2</v>
      </c>
      <c r="O313">
        <v>0</v>
      </c>
      <c r="AD313">
        <v>0.57366404625364242</v>
      </c>
    </row>
    <row r="314" spans="10:30" x14ac:dyDescent="0.35">
      <c r="J314">
        <v>2.6985213965630472E-2</v>
      </c>
      <c r="K314">
        <v>0.58545898302119659</v>
      </c>
      <c r="L314">
        <v>0.36130531221911305</v>
      </c>
      <c r="M314">
        <v>0.20614365934619217</v>
      </c>
      <c r="N314">
        <v>5.4726103632195197E-2</v>
      </c>
      <c r="O314">
        <v>0</v>
      </c>
      <c r="AD314">
        <v>8.9854375041415052E-2</v>
      </c>
    </row>
    <row r="315" spans="10:30" x14ac:dyDescent="0.35">
      <c r="J315">
        <v>0.14432496918007098</v>
      </c>
      <c r="K315">
        <v>0.11859275868293104</v>
      </c>
      <c r="L315">
        <v>9.5636059650152441E-2</v>
      </c>
      <c r="M315">
        <v>4.4787278206910433E-2</v>
      </c>
      <c r="N315">
        <v>1.12654482356879</v>
      </c>
      <c r="O315">
        <v>0</v>
      </c>
      <c r="AD315">
        <v>0.13915685563350458</v>
      </c>
    </row>
    <row r="316" spans="10:30" x14ac:dyDescent="0.35">
      <c r="J316">
        <v>1.3054379588528511</v>
      </c>
      <c r="K316">
        <v>0.17135220581096586</v>
      </c>
      <c r="L316">
        <v>3.7319526998078299E-2</v>
      </c>
      <c r="M316">
        <v>3.9520753865074469E-2</v>
      </c>
      <c r="N316">
        <v>0.30036109194045402</v>
      </c>
      <c r="O316">
        <v>0</v>
      </c>
      <c r="AD316">
        <v>2.2463499833450275E-2</v>
      </c>
    </row>
    <row r="317" spans="10:30" x14ac:dyDescent="0.35">
      <c r="J317">
        <v>2.3127212283632726E-2</v>
      </c>
      <c r="K317">
        <v>0.59168161715969214</v>
      </c>
      <c r="L317">
        <v>0.23159324111708221</v>
      </c>
      <c r="M317">
        <v>0.18831105412733665</v>
      </c>
      <c r="N317">
        <v>0.30936482291096201</v>
      </c>
      <c r="O317">
        <v>0</v>
      </c>
      <c r="AD317">
        <v>4.1755271455146944E-2</v>
      </c>
    </row>
    <row r="318" spans="10:30" x14ac:dyDescent="0.35">
      <c r="J318">
        <v>0.12228527419346243</v>
      </c>
      <c r="K318">
        <v>0.13350989394570711</v>
      </c>
      <c r="L318">
        <v>0.18264679439149392</v>
      </c>
      <c r="M318">
        <v>0.12442933920726749</v>
      </c>
      <c r="N318">
        <v>0.77871472560530408</v>
      </c>
      <c r="O318">
        <v>0</v>
      </c>
      <c r="AD318">
        <v>0.66247889536565174</v>
      </c>
    </row>
    <row r="319" spans="10:30" x14ac:dyDescent="0.35">
      <c r="J319">
        <v>7.2410465762510921E-3</v>
      </c>
      <c r="K319">
        <v>0.20072701147602931</v>
      </c>
      <c r="L319">
        <v>3.9790111949014377E-2</v>
      </c>
      <c r="M319">
        <v>0.14097627299037963</v>
      </c>
      <c r="N319">
        <v>8.7221803679976798E-2</v>
      </c>
      <c r="O319">
        <v>0</v>
      </c>
      <c r="AD319">
        <v>0.12794840999569598</v>
      </c>
    </row>
    <row r="320" spans="10:30" x14ac:dyDescent="0.35">
      <c r="J320">
        <v>0.34909382609305595</v>
      </c>
      <c r="K320">
        <v>1.2181508524208413</v>
      </c>
      <c r="L320">
        <v>1.1992775428981277</v>
      </c>
      <c r="M320">
        <v>0.56846867885994434</v>
      </c>
      <c r="N320">
        <v>0.28485294307263298</v>
      </c>
      <c r="O320">
        <v>0</v>
      </c>
      <c r="AD320">
        <v>0.18820184411077376</v>
      </c>
    </row>
    <row r="321" spans="10:30" x14ac:dyDescent="0.35">
      <c r="J321">
        <v>0.28660518425350806</v>
      </c>
      <c r="K321">
        <v>0.45056842478423564</v>
      </c>
      <c r="L321">
        <v>0.1229003177251224</v>
      </c>
      <c r="M321">
        <v>0.36428217565571963</v>
      </c>
      <c r="N321">
        <v>0.36020105382744</v>
      </c>
      <c r="O321">
        <v>0</v>
      </c>
      <c r="AD321">
        <v>0.22233619238556074</v>
      </c>
    </row>
    <row r="322" spans="10:30" x14ac:dyDescent="0.35">
      <c r="J322">
        <v>2.0931078851911474E-2</v>
      </c>
      <c r="K322">
        <v>0.2709432939454211</v>
      </c>
      <c r="L322">
        <v>0.63510042221284457</v>
      </c>
      <c r="M322">
        <v>0.31958976749046847</v>
      </c>
      <c r="N322">
        <v>0.34330814576782698</v>
      </c>
      <c r="O322">
        <v>0</v>
      </c>
      <c r="AD322">
        <v>1.622129000085748E-2</v>
      </c>
    </row>
    <row r="323" spans="10:30" x14ac:dyDescent="0.35">
      <c r="J323">
        <v>1.26350041628391E-2</v>
      </c>
      <c r="K323">
        <v>0.5848181570727935</v>
      </c>
      <c r="L323">
        <v>0.38190828239445479</v>
      </c>
      <c r="M323">
        <v>0.22122695539263018</v>
      </c>
      <c r="N323">
        <v>0.17515932780913801</v>
      </c>
      <c r="O323">
        <v>0</v>
      </c>
      <c r="AD323">
        <v>1.2721976534762838</v>
      </c>
    </row>
    <row r="324" spans="10:30" x14ac:dyDescent="0.35">
      <c r="J324">
        <v>0.22503916810668634</v>
      </c>
      <c r="K324">
        <v>0.32033438821571936</v>
      </c>
      <c r="L324">
        <v>0.49180597788662128</v>
      </c>
      <c r="M324">
        <v>0.42861550243691093</v>
      </c>
      <c r="N324">
        <v>0.54032490576533498</v>
      </c>
      <c r="O324">
        <v>0</v>
      </c>
      <c r="AD324">
        <v>4.5977121809284709</v>
      </c>
    </row>
    <row r="325" spans="10:30" x14ac:dyDescent="0.35">
      <c r="J325">
        <v>8.2562009339970599E-2</v>
      </c>
      <c r="K325">
        <v>1.5190708097369328</v>
      </c>
      <c r="L325">
        <v>1.5441688672726746</v>
      </c>
      <c r="M325">
        <v>0.64634021506497219</v>
      </c>
      <c r="N325">
        <v>0.59735963799473502</v>
      </c>
      <c r="O325">
        <v>0</v>
      </c>
      <c r="AD325">
        <v>0.1146161814640255</v>
      </c>
    </row>
    <row r="326" spans="10:30" x14ac:dyDescent="0.35">
      <c r="J326">
        <v>4.7184506572990587E-2</v>
      </c>
      <c r="K326">
        <v>0.55381340343512364</v>
      </c>
      <c r="L326">
        <v>0.31316676130667759</v>
      </c>
      <c r="M326">
        <v>0.1856543701492116</v>
      </c>
      <c r="N326">
        <v>13.541887276771199</v>
      </c>
      <c r="O326">
        <v>9.1774896532023801E-10</v>
      </c>
    </row>
    <row r="327" spans="10:30" x14ac:dyDescent="0.35">
      <c r="J327">
        <v>3.1197027506909773E-2</v>
      </c>
      <c r="K327">
        <v>0.81791088425899672</v>
      </c>
      <c r="L327">
        <v>0.76455460352187798</v>
      </c>
      <c r="M327">
        <v>0.64801748008703586</v>
      </c>
      <c r="N327">
        <v>0.39163946900091295</v>
      </c>
      <c r="O327">
        <v>0</v>
      </c>
    </row>
    <row r="328" spans="10:30" x14ac:dyDescent="0.35">
      <c r="J328">
        <v>0.1232476946704389</v>
      </c>
      <c r="K328">
        <v>0.6145971287587344</v>
      </c>
      <c r="L328">
        <v>0.56104152162895238</v>
      </c>
      <c r="M328">
        <v>0.48568987060470381</v>
      </c>
      <c r="N328">
        <v>0.67315920079272307</v>
      </c>
      <c r="O328">
        <v>0</v>
      </c>
    </row>
    <row r="329" spans="10:30" x14ac:dyDescent="0.35">
      <c r="J329">
        <v>0.14987271166372532</v>
      </c>
      <c r="K329">
        <v>0.54573760873579658</v>
      </c>
      <c r="L329">
        <v>0.28482610848395767</v>
      </c>
      <c r="M329">
        <v>0.12081748485641607</v>
      </c>
      <c r="N329">
        <v>0.87156142121595492</v>
      </c>
      <c r="O329">
        <v>0</v>
      </c>
    </row>
    <row r="330" spans="10:30" x14ac:dyDescent="0.35">
      <c r="J330">
        <v>0.38952476796984897</v>
      </c>
      <c r="K330">
        <v>0.19221870853853276</v>
      </c>
      <c r="L330">
        <v>7.9176355523878454E-4</v>
      </c>
      <c r="M330">
        <v>7.4600824301539991E-3</v>
      </c>
      <c r="N330">
        <v>0.178174503434057</v>
      </c>
      <c r="O330">
        <v>0</v>
      </c>
    </row>
    <row r="331" spans="10:30" x14ac:dyDescent="0.35">
      <c r="J331">
        <v>9.1592321272475352E-2</v>
      </c>
      <c r="K331">
        <v>0.34760297187868433</v>
      </c>
      <c r="L331">
        <v>0.11126579570303012</v>
      </c>
      <c r="M331">
        <v>0.12978084382251195</v>
      </c>
      <c r="N331">
        <v>3.4024250198595003</v>
      </c>
      <c r="O331">
        <v>1.88882863235742E-9</v>
      </c>
    </row>
    <row r="332" spans="10:30" x14ac:dyDescent="0.35">
      <c r="J332">
        <v>0.6283513017584863</v>
      </c>
      <c r="K332">
        <v>0.48851493521388956</v>
      </c>
      <c r="L332">
        <v>0.65930760196151561</v>
      </c>
      <c r="M332">
        <v>0.26080260115192178</v>
      </c>
      <c r="N332">
        <v>0.70710807014168398</v>
      </c>
      <c r="O332">
        <v>0</v>
      </c>
    </row>
    <row r="333" spans="10:30" x14ac:dyDescent="0.35">
      <c r="J333">
        <v>5.6900684563137112E-3</v>
      </c>
      <c r="K333">
        <v>0.58531999734047169</v>
      </c>
      <c r="L333">
        <v>0.35936600649555078</v>
      </c>
      <c r="M333">
        <v>0.28988902190426519</v>
      </c>
      <c r="N333">
        <v>0.52261191316105404</v>
      </c>
      <c r="O333">
        <v>0</v>
      </c>
    </row>
    <row r="334" spans="10:30" x14ac:dyDescent="0.35">
      <c r="J334">
        <v>0.21943158402513982</v>
      </c>
      <c r="K334">
        <v>0.17366523577421819</v>
      </c>
      <c r="L334">
        <v>0.11638697725278559</v>
      </c>
      <c r="M334">
        <v>8.3767779527714997E-2</v>
      </c>
      <c r="N334">
        <v>0.47568473009185602</v>
      </c>
      <c r="O334">
        <v>0</v>
      </c>
    </row>
    <row r="335" spans="10:30" x14ac:dyDescent="0.35">
      <c r="J335">
        <v>0.13678848056383205</v>
      </c>
      <c r="K335">
        <v>0.63358678394727697</v>
      </c>
      <c r="L335">
        <v>0.20773870041004422</v>
      </c>
      <c r="M335">
        <v>0.25513101992657</v>
      </c>
      <c r="N335">
        <v>0.16045888978964398</v>
      </c>
      <c r="O335">
        <v>0</v>
      </c>
    </row>
    <row r="336" spans="10:30" x14ac:dyDescent="0.35">
      <c r="J336">
        <v>0.26792946590906452</v>
      </c>
      <c r="K336">
        <v>9.5653288669639971E-2</v>
      </c>
      <c r="L336">
        <v>0.28580525360331915</v>
      </c>
      <c r="M336">
        <v>0.26819501070577484</v>
      </c>
      <c r="N336">
        <v>5.7592394521080205E-2</v>
      </c>
      <c r="O336">
        <v>0</v>
      </c>
    </row>
    <row r="337" spans="10:15" x14ac:dyDescent="0.35">
      <c r="J337">
        <v>6.7978546745437879E-2</v>
      </c>
      <c r="K337">
        <v>0.24305988833020045</v>
      </c>
      <c r="L337">
        <v>5.4363202433347163E-2</v>
      </c>
      <c r="M337">
        <v>6.4265554980270714E-2</v>
      </c>
      <c r="N337">
        <v>9.6984343026981293E-3</v>
      </c>
      <c r="O337">
        <v>0</v>
      </c>
    </row>
    <row r="338" spans="10:15" x14ac:dyDescent="0.35">
      <c r="J338">
        <v>8.4114765631749258E-2</v>
      </c>
      <c r="K338">
        <v>0.24021245588470483</v>
      </c>
      <c r="L338">
        <v>0.95685639578287685</v>
      </c>
      <c r="M338">
        <v>0.40122798078467792</v>
      </c>
      <c r="N338">
        <v>2.2247230682632502E-2</v>
      </c>
      <c r="O338">
        <v>0</v>
      </c>
    </row>
    <row r="339" spans="10:15" x14ac:dyDescent="0.35">
      <c r="J339">
        <v>0.12484658980067914</v>
      </c>
      <c r="K339">
        <v>0.19380379460363242</v>
      </c>
      <c r="L339">
        <v>0.37632101453089173</v>
      </c>
      <c r="M339">
        <v>0.20467181658941408</v>
      </c>
      <c r="N339">
        <v>0.74999315691625601</v>
      </c>
      <c r="O339">
        <v>0</v>
      </c>
    </row>
    <row r="340" spans="10:15" x14ac:dyDescent="0.35">
      <c r="J340">
        <v>0.42069931891578571</v>
      </c>
      <c r="K340">
        <v>1.2535314075305934</v>
      </c>
      <c r="L340">
        <v>1.2292101706346958</v>
      </c>
      <c r="M340">
        <v>1.2884541984948255</v>
      </c>
      <c r="N340">
        <v>0.36023629176806798</v>
      </c>
      <c r="O340">
        <v>0</v>
      </c>
    </row>
    <row r="341" spans="10:15" x14ac:dyDescent="0.35">
      <c r="J341">
        <v>0.2990616361981121</v>
      </c>
      <c r="K341">
        <v>1.3587346130831146</v>
      </c>
      <c r="L341">
        <v>1.9668285081361192</v>
      </c>
      <c r="M341">
        <v>1.4330983323068611</v>
      </c>
      <c r="N341">
        <v>0.17167741899633601</v>
      </c>
      <c r="O341">
        <v>0</v>
      </c>
    </row>
    <row r="342" spans="10:15" x14ac:dyDescent="0.35">
      <c r="J342">
        <v>1.9875318688000479E-2</v>
      </c>
      <c r="K342">
        <v>2.1415851191827266E-2</v>
      </c>
      <c r="L342">
        <v>5.2133212341532571E-2</v>
      </c>
      <c r="M342">
        <v>6.0741025428101732E-2</v>
      </c>
      <c r="N342">
        <v>6.0752711128284495E-2</v>
      </c>
      <c r="O342">
        <v>0</v>
      </c>
    </row>
    <row r="343" spans="10:15" x14ac:dyDescent="0.35">
      <c r="J343">
        <v>7.4154120188542191E-3</v>
      </c>
      <c r="K343">
        <v>1.9848888856801643</v>
      </c>
      <c r="L343">
        <v>2.1045530229019289</v>
      </c>
      <c r="M343">
        <v>1.895972617752699</v>
      </c>
      <c r="N343">
        <v>1.6338255990578199</v>
      </c>
      <c r="O343">
        <v>0</v>
      </c>
    </row>
    <row r="344" spans="10:15" x14ac:dyDescent="0.35">
      <c r="J344">
        <v>0.15982228517194047</v>
      </c>
      <c r="K344">
        <v>0.54908005098536972</v>
      </c>
      <c r="L344">
        <v>0.30305130675340647</v>
      </c>
      <c r="M344">
        <v>0.22510562129770137</v>
      </c>
      <c r="N344">
        <v>0.40411093746239901</v>
      </c>
      <c r="O344">
        <v>0</v>
      </c>
    </row>
    <row r="345" spans="10:15" x14ac:dyDescent="0.35">
      <c r="J345">
        <v>0.21935248453078379</v>
      </c>
      <c r="K345">
        <v>0.39831929788020731</v>
      </c>
      <c r="L345">
        <v>0.17721249306498621</v>
      </c>
      <c r="M345">
        <v>0.11344736339339372</v>
      </c>
      <c r="N345">
        <v>0.44458387311723002</v>
      </c>
      <c r="O345">
        <v>0</v>
      </c>
    </row>
    <row r="346" spans="10:15" x14ac:dyDescent="0.35">
      <c r="J346">
        <v>2.3682310447034196E-2</v>
      </c>
      <c r="K346">
        <v>0.72868497836469714</v>
      </c>
      <c r="L346">
        <v>5.2959543100996591E-2</v>
      </c>
      <c r="M346">
        <v>0.46397822329499366</v>
      </c>
      <c r="N346">
        <v>0.25718176884912602</v>
      </c>
      <c r="O346">
        <v>0</v>
      </c>
    </row>
    <row r="347" spans="10:15" x14ac:dyDescent="0.35">
      <c r="J347">
        <v>6.9048849972818738E-2</v>
      </c>
      <c r="K347">
        <v>0.99932156681605433</v>
      </c>
      <c r="L347">
        <v>0.53139641483348654</v>
      </c>
      <c r="M347">
        <v>0.31622756442462036</v>
      </c>
      <c r="N347">
        <v>1.7725239399230901</v>
      </c>
      <c r="O347">
        <v>0</v>
      </c>
    </row>
    <row r="348" spans="10:15" x14ac:dyDescent="0.35">
      <c r="J348">
        <v>0.56083984749993143</v>
      </c>
      <c r="K348">
        <v>0.20974353542763544</v>
      </c>
      <c r="L348">
        <v>9.8900858363948421E-2</v>
      </c>
      <c r="M348">
        <v>0.10044098475795107</v>
      </c>
      <c r="N348">
        <v>0.481523671696651</v>
      </c>
      <c r="O348">
        <v>0</v>
      </c>
    </row>
    <row r="349" spans="10:15" x14ac:dyDescent="0.35">
      <c r="J349">
        <v>1.8967002500563532E-2</v>
      </c>
      <c r="K349">
        <v>0.11881500098933605</v>
      </c>
      <c r="L349">
        <v>0.20590884994239789</v>
      </c>
      <c r="M349">
        <v>0.12309672190314791</v>
      </c>
      <c r="N349">
        <v>0.28238220757821803</v>
      </c>
      <c r="O349">
        <v>0</v>
      </c>
    </row>
    <row r="350" spans="10:15" x14ac:dyDescent="0.35">
      <c r="J350">
        <v>4.1082057077804497E-2</v>
      </c>
      <c r="K350">
        <v>0.22863395052588137</v>
      </c>
      <c r="L350">
        <v>4.2410199065686896E-2</v>
      </c>
      <c r="M350">
        <v>8.6514306505397043E-2</v>
      </c>
      <c r="N350">
        <v>0.73023424791927793</v>
      </c>
      <c r="O350">
        <v>0</v>
      </c>
    </row>
    <row r="351" spans="10:15" x14ac:dyDescent="0.35">
      <c r="J351">
        <v>0.11853307342175698</v>
      </c>
      <c r="K351">
        <v>0.54525576524995656</v>
      </c>
      <c r="L351">
        <v>0.29919002627730129</v>
      </c>
      <c r="M351">
        <v>0.17697123948086335</v>
      </c>
      <c r="N351">
        <v>3.4069427379680398E-2</v>
      </c>
      <c r="O351">
        <v>0</v>
      </c>
    </row>
    <row r="352" spans="10:15" x14ac:dyDescent="0.35">
      <c r="J352">
        <v>0.24610818705195595</v>
      </c>
      <c r="K352">
        <v>0.34671133397754283</v>
      </c>
      <c r="L352">
        <v>0.12617539347678627</v>
      </c>
      <c r="M352">
        <v>8.9159836609665297E-2</v>
      </c>
      <c r="N352">
        <v>4.6546137831367497E-2</v>
      </c>
      <c r="O352">
        <v>0</v>
      </c>
    </row>
    <row r="353" spans="10:15" x14ac:dyDescent="0.35">
      <c r="J353">
        <v>0.1537717078797104</v>
      </c>
      <c r="K353">
        <v>0.50280733031878766</v>
      </c>
      <c r="L353">
        <v>0.24363175028203063</v>
      </c>
      <c r="M353">
        <v>0.18132948334925689</v>
      </c>
      <c r="N353">
        <v>0.769493173715039</v>
      </c>
      <c r="O353">
        <v>2.8702355152030798E-10</v>
      </c>
    </row>
    <row r="354" spans="10:15" x14ac:dyDescent="0.35">
      <c r="J354">
        <v>2.8414699155535392E-2</v>
      </c>
      <c r="K354">
        <v>0.35264925363654781</v>
      </c>
      <c r="L354">
        <v>2.7640637768373565E-2</v>
      </c>
      <c r="M354">
        <v>0.13596897890161208</v>
      </c>
      <c r="N354">
        <v>5.2815323646861705</v>
      </c>
      <c r="O354">
        <v>1.61576033011092E-10</v>
      </c>
    </row>
    <row r="355" spans="10:15" x14ac:dyDescent="0.35">
      <c r="J355">
        <v>0.40978576994401078</v>
      </c>
      <c r="K355">
        <v>0.42514698276403134</v>
      </c>
      <c r="L355">
        <v>0.19906414454254714</v>
      </c>
      <c r="M355">
        <v>9.1551020168608804E-2</v>
      </c>
      <c r="N355">
        <v>0.25117101902977801</v>
      </c>
      <c r="O355">
        <v>0</v>
      </c>
    </row>
    <row r="356" spans="10:15" x14ac:dyDescent="0.35">
      <c r="J356">
        <v>0.13450276600653938</v>
      </c>
      <c r="K356">
        <v>0.5301260798306302</v>
      </c>
      <c r="L356">
        <v>0.37293344883162799</v>
      </c>
      <c r="M356">
        <v>0.26749026442392321</v>
      </c>
      <c r="N356">
        <v>7.45635062330052E-2</v>
      </c>
      <c r="O356">
        <v>0</v>
      </c>
    </row>
    <row r="357" spans="10:15" x14ac:dyDescent="0.35">
      <c r="J357">
        <v>2.0354019287824002E-2</v>
      </c>
      <c r="K357">
        <v>0.66073253180865199</v>
      </c>
      <c r="L357">
        <v>0.83205039961423866</v>
      </c>
      <c r="M357">
        <v>0.41909716900381355</v>
      </c>
      <c r="N357">
        <v>1.52762567318805</v>
      </c>
      <c r="O357">
        <v>1.23095936224672E-10</v>
      </c>
    </row>
    <row r="358" spans="10:15" x14ac:dyDescent="0.35">
      <c r="J358">
        <v>3.2096582775955645E-2</v>
      </c>
      <c r="K358">
        <v>0.60505868910768035</v>
      </c>
      <c r="L358">
        <v>0.38703106240409479</v>
      </c>
      <c r="M358">
        <v>0.22596234559479833</v>
      </c>
      <c r="N358">
        <v>0.58564199760902202</v>
      </c>
      <c r="O358">
        <v>1.1195428434902601E-10</v>
      </c>
    </row>
    <row r="359" spans="10:15" x14ac:dyDescent="0.35">
      <c r="J359">
        <v>1.5079643451879159E-2</v>
      </c>
      <c r="K359">
        <v>1.180648822307075</v>
      </c>
      <c r="L359">
        <v>1.3831294255057569</v>
      </c>
      <c r="M359">
        <v>1.2686814828524751</v>
      </c>
      <c r="N359">
        <v>10.712486399290899</v>
      </c>
      <c r="O359">
        <v>1.26987694313937E-9</v>
      </c>
    </row>
    <row r="360" spans="10:15" x14ac:dyDescent="0.35">
      <c r="J360">
        <v>6.7797015389615786E-2</v>
      </c>
      <c r="K360">
        <v>0.28027237192986221</v>
      </c>
      <c r="L360">
        <v>6.7483597861843186E-2</v>
      </c>
      <c r="M360">
        <v>6.6229908616068908E-2</v>
      </c>
      <c r="N360">
        <v>1.2165070968436</v>
      </c>
      <c r="O360">
        <v>1.10298719284933E-10</v>
      </c>
    </row>
    <row r="361" spans="10:15" x14ac:dyDescent="0.35">
      <c r="J361">
        <v>0.13866628142389831</v>
      </c>
      <c r="K361">
        <v>5.5884505885290113E-2</v>
      </c>
      <c r="L361">
        <v>0.32077425081487576</v>
      </c>
      <c r="M361">
        <v>0.44517559087324288</v>
      </c>
      <c r="N361">
        <v>0.15763002620465699</v>
      </c>
      <c r="O361">
        <v>0</v>
      </c>
    </row>
    <row r="362" spans="10:15" x14ac:dyDescent="0.35">
      <c r="J362">
        <v>7.0292509502440773E-2</v>
      </c>
      <c r="K362">
        <v>0.14740680256699024</v>
      </c>
      <c r="L362">
        <v>0.44436531954899688</v>
      </c>
      <c r="M362">
        <v>0.35293700061562094</v>
      </c>
      <c r="N362">
        <v>1.73654150543974</v>
      </c>
      <c r="O362">
        <v>0</v>
      </c>
    </row>
    <row r="363" spans="10:15" x14ac:dyDescent="0.35">
      <c r="J363">
        <v>6.4016876227077149E-2</v>
      </c>
      <c r="K363">
        <v>0.17339946443264312</v>
      </c>
      <c r="L363">
        <v>0.25867605659067899</v>
      </c>
      <c r="M363">
        <v>3.6565731209549042E-2</v>
      </c>
      <c r="N363">
        <v>1.12015952694836E-2</v>
      </c>
      <c r="O363">
        <v>0</v>
      </c>
    </row>
    <row r="364" spans="10:15" x14ac:dyDescent="0.35">
      <c r="J364">
        <v>0.10166815453425226</v>
      </c>
      <c r="K364">
        <v>0.44374936296256112</v>
      </c>
      <c r="L364">
        <v>0.14369738803571425</v>
      </c>
      <c r="M364">
        <v>0.22941155866262533</v>
      </c>
      <c r="N364">
        <v>0.14000835131546402</v>
      </c>
      <c r="O364">
        <v>0</v>
      </c>
    </row>
    <row r="365" spans="10:15" x14ac:dyDescent="0.35">
      <c r="J365">
        <v>1.4921243300628964</v>
      </c>
      <c r="K365">
        <v>0.33431564680926751</v>
      </c>
      <c r="L365">
        <v>0.1296102657820393</v>
      </c>
      <c r="M365">
        <v>0.1001370928821374</v>
      </c>
      <c r="N365">
        <v>0.28830644255228899</v>
      </c>
      <c r="O365">
        <v>0</v>
      </c>
    </row>
    <row r="366" spans="10:15" x14ac:dyDescent="0.35">
      <c r="J366">
        <v>1.6129517854840261E-2</v>
      </c>
      <c r="K366">
        <v>0.43920039343521361</v>
      </c>
      <c r="L366">
        <v>0.28361898208275588</v>
      </c>
      <c r="M366">
        <v>0.25289970908514525</v>
      </c>
      <c r="N366">
        <v>0.36007185698526201</v>
      </c>
      <c r="O366">
        <v>0</v>
      </c>
    </row>
    <row r="367" spans="10:15" x14ac:dyDescent="0.35">
      <c r="J367">
        <v>2.9488544417577527E-3</v>
      </c>
      <c r="K367">
        <v>0.40651494282811995</v>
      </c>
      <c r="L367">
        <v>8.0738635164633171E-2</v>
      </c>
      <c r="M367">
        <v>7.6691752340426855E-2</v>
      </c>
      <c r="N367">
        <v>11.6881710697337</v>
      </c>
      <c r="O367">
        <v>4.94183324445142E-10</v>
      </c>
    </row>
    <row r="368" spans="10:15" x14ac:dyDescent="0.35">
      <c r="J368">
        <v>5.2356603631304288E-2</v>
      </c>
      <c r="K368">
        <v>0.57063663221546768</v>
      </c>
      <c r="L368">
        <v>0.26125391166788509</v>
      </c>
      <c r="M368">
        <v>0.24403598626380243</v>
      </c>
      <c r="N368">
        <v>2.5577960542288203</v>
      </c>
      <c r="O368">
        <v>0</v>
      </c>
    </row>
    <row r="369" spans="10:15" x14ac:dyDescent="0.35">
      <c r="J369">
        <v>2.0297354209094882</v>
      </c>
      <c r="K369">
        <v>0.39689840565778289</v>
      </c>
      <c r="L369">
        <v>0.28038520770518593</v>
      </c>
      <c r="M369">
        <v>0.26073395298787511</v>
      </c>
      <c r="N369">
        <v>0.17060247588341301</v>
      </c>
      <c r="O369">
        <v>0</v>
      </c>
    </row>
    <row r="370" spans="10:15" x14ac:dyDescent="0.35">
      <c r="J370">
        <v>5.1548903390599726E-2</v>
      </c>
      <c r="K370">
        <v>0.49743577643545439</v>
      </c>
      <c r="L370">
        <v>0.22927700616245844</v>
      </c>
      <c r="M370">
        <v>0.24583673909777809</v>
      </c>
      <c r="N370">
        <v>0.40767735073261696</v>
      </c>
      <c r="O370">
        <v>0</v>
      </c>
    </row>
    <row r="371" spans="10:15" x14ac:dyDescent="0.35">
      <c r="J371">
        <v>4.796417049126691E-2</v>
      </c>
      <c r="K371">
        <v>0.70670183517049101</v>
      </c>
      <c r="L371">
        <v>0.54187113108621032</v>
      </c>
      <c r="M371">
        <v>0.26794306971720122</v>
      </c>
      <c r="N371">
        <v>0.52781982649588299</v>
      </c>
      <c r="O371">
        <v>0</v>
      </c>
    </row>
    <row r="372" spans="10:15" x14ac:dyDescent="0.35">
      <c r="J372">
        <v>2.1756847442461602</v>
      </c>
      <c r="K372">
        <v>0.76330140591930773</v>
      </c>
      <c r="L372">
        <v>0.59288994889183999</v>
      </c>
      <c r="M372">
        <v>0.50410879223550809</v>
      </c>
      <c r="N372">
        <v>0.69228083751671998</v>
      </c>
      <c r="O372">
        <v>0</v>
      </c>
    </row>
    <row r="373" spans="10:15" x14ac:dyDescent="0.35">
      <c r="J373">
        <v>0.54130081753655779</v>
      </c>
      <c r="K373">
        <v>0.59810669220328616</v>
      </c>
      <c r="L373">
        <v>0.43276787810963679</v>
      </c>
      <c r="M373">
        <v>0.26401644199212165</v>
      </c>
      <c r="N373">
        <v>0.15984369635245099</v>
      </c>
      <c r="O373">
        <v>0</v>
      </c>
    </row>
    <row r="374" spans="10:15" x14ac:dyDescent="0.35">
      <c r="J374">
        <v>6.1826346528979816E-2</v>
      </c>
      <c r="K374">
        <v>2.6480547976196331</v>
      </c>
      <c r="L374">
        <v>2.784734228473531</v>
      </c>
      <c r="M374">
        <v>2.944615671011563</v>
      </c>
      <c r="N374">
        <v>0.146727959640194</v>
      </c>
      <c r="O374">
        <v>0</v>
      </c>
    </row>
    <row r="375" spans="10:15" x14ac:dyDescent="0.35">
      <c r="J375">
        <v>0.12246334167663937</v>
      </c>
      <c r="K375">
        <v>1.2500986166237698</v>
      </c>
      <c r="L375">
        <v>1.3630925141709553</v>
      </c>
      <c r="M375">
        <v>1.2824771817601031</v>
      </c>
      <c r="N375">
        <v>0.10706759731314</v>
      </c>
      <c r="O375">
        <v>0</v>
      </c>
    </row>
    <row r="376" spans="10:15" x14ac:dyDescent="0.35">
      <c r="J376">
        <v>0.15112974322616443</v>
      </c>
      <c r="K376">
        <v>0.8025938540239016</v>
      </c>
      <c r="L376">
        <v>0.63608291426847208</v>
      </c>
      <c r="M376">
        <v>0.42165383204624785</v>
      </c>
      <c r="N376">
        <v>0.114457851210773</v>
      </c>
      <c r="O376">
        <v>0</v>
      </c>
    </row>
    <row r="377" spans="10:15" x14ac:dyDescent="0.35">
      <c r="J377">
        <v>16.92200676517982</v>
      </c>
      <c r="K377">
        <v>6.441009034772513E-2</v>
      </c>
      <c r="L377">
        <v>0.115869270047765</v>
      </c>
      <c r="M377">
        <v>0.15102141029315208</v>
      </c>
      <c r="N377">
        <v>0.84825575621157701</v>
      </c>
      <c r="O377">
        <v>1.04940399655633E-10</v>
      </c>
    </row>
    <row r="378" spans="10:15" x14ac:dyDescent="0.35">
      <c r="J378">
        <v>3.1573542234391044E-2</v>
      </c>
      <c r="K378">
        <v>0.58557735336254868</v>
      </c>
      <c r="L378">
        <v>0.45278189097176663</v>
      </c>
      <c r="M378">
        <v>0.21778360155656751</v>
      </c>
      <c r="N378">
        <v>1.9802217820662802</v>
      </c>
      <c r="O378">
        <v>3.5594891562807599E-10</v>
      </c>
    </row>
    <row r="379" spans="10:15" x14ac:dyDescent="0.35">
      <c r="J379">
        <v>0.15122450698022821</v>
      </c>
      <c r="K379">
        <v>0.78736840558256416</v>
      </c>
      <c r="L379">
        <v>0.61585630420871884</v>
      </c>
      <c r="M379">
        <v>0.59185096642153967</v>
      </c>
      <c r="N379">
        <v>0.15929826801145799</v>
      </c>
      <c r="O379">
        <v>0</v>
      </c>
    </row>
    <row r="380" spans="10:15" x14ac:dyDescent="0.35">
      <c r="J380">
        <v>4.8218158390269756E-3</v>
      </c>
      <c r="K380">
        <v>0.3568555606605685</v>
      </c>
      <c r="L380">
        <v>6.2761155742366112E-2</v>
      </c>
      <c r="M380">
        <v>8.3201996593322475E-2</v>
      </c>
      <c r="N380">
        <v>5.0307010851651102</v>
      </c>
      <c r="O380">
        <v>1.8495209454826699E-10</v>
      </c>
    </row>
    <row r="381" spans="10:15" x14ac:dyDescent="0.35">
      <c r="J381">
        <v>0.1242871829515096</v>
      </c>
      <c r="K381">
        <v>0.14806639208922381</v>
      </c>
      <c r="L381">
        <v>0.38876290974519523</v>
      </c>
      <c r="M381">
        <v>8.6263294383517347E-2</v>
      </c>
      <c r="N381">
        <v>0.68426114153154505</v>
      </c>
      <c r="O381">
        <v>0</v>
      </c>
    </row>
    <row r="382" spans="10:15" x14ac:dyDescent="0.35">
      <c r="J382">
        <v>2.3702225649523068E-2</v>
      </c>
      <c r="K382">
        <v>0.22530728086455987</v>
      </c>
      <c r="L382">
        <v>9.7697261789779326E-3</v>
      </c>
      <c r="M382">
        <v>1.9282049442124322E-2</v>
      </c>
      <c r="N382">
        <v>0.63982183798685399</v>
      </c>
      <c r="O382">
        <v>0</v>
      </c>
    </row>
    <row r="383" spans="10:15" x14ac:dyDescent="0.35">
      <c r="J383">
        <v>7.5384747301553853E-2</v>
      </c>
      <c r="K383">
        <v>0.27627637156399293</v>
      </c>
      <c r="L383">
        <v>0.38311464801787098</v>
      </c>
      <c r="M383">
        <v>4.7205870753289011E-2</v>
      </c>
      <c r="N383">
        <v>0.15892199056001199</v>
      </c>
      <c r="O383">
        <v>0</v>
      </c>
    </row>
    <row r="384" spans="10:15" x14ac:dyDescent="0.35">
      <c r="J384">
        <v>2.5934958936860535E-2</v>
      </c>
      <c r="K384">
        <v>0.39838155321553903</v>
      </c>
      <c r="L384">
        <v>0.10141007203891293</v>
      </c>
      <c r="M384">
        <v>4.8519437538872515E-2</v>
      </c>
      <c r="N384">
        <v>3.8394172291729201E-2</v>
      </c>
      <c r="O384">
        <v>0</v>
      </c>
    </row>
    <row r="385" spans="10:15" x14ac:dyDescent="0.35">
      <c r="J385">
        <v>0.61234326861537425</v>
      </c>
      <c r="K385">
        <v>0.39074883321614007</v>
      </c>
      <c r="L385">
        <v>0.15337309160676196</v>
      </c>
      <c r="M385">
        <v>8.3143104742566518E-2</v>
      </c>
      <c r="N385">
        <v>0.49165394408764301</v>
      </c>
      <c r="O385">
        <v>0</v>
      </c>
    </row>
    <row r="386" spans="10:15" x14ac:dyDescent="0.35">
      <c r="J386">
        <v>0.17892147244439344</v>
      </c>
      <c r="K386">
        <v>0.68319685939049324</v>
      </c>
      <c r="L386">
        <v>0.67586016629140711</v>
      </c>
      <c r="M386">
        <v>0.58845980403315001</v>
      </c>
      <c r="N386">
        <v>1.8007515857349901</v>
      </c>
      <c r="O386">
        <v>1.1281578432499601E-10</v>
      </c>
    </row>
    <row r="387" spans="10:15" x14ac:dyDescent="0.35">
      <c r="J387">
        <v>2.3938682078455975</v>
      </c>
      <c r="K387">
        <v>0.78673641242799652</v>
      </c>
      <c r="L387">
        <v>0.63119135560107342</v>
      </c>
      <c r="M387">
        <v>0.42357578552488284</v>
      </c>
      <c r="N387">
        <v>2.4246046148675897</v>
      </c>
      <c r="O387">
        <v>0</v>
      </c>
    </row>
    <row r="388" spans="10:15" x14ac:dyDescent="0.35">
      <c r="J388">
        <v>0.19703755383979932</v>
      </c>
      <c r="K388">
        <v>0.1755713016075901</v>
      </c>
      <c r="L388">
        <v>0.19186029712728303</v>
      </c>
      <c r="M388">
        <v>0.34587934646021146</v>
      </c>
      <c r="N388">
        <v>1.3069684206373</v>
      </c>
      <c r="O388">
        <v>0</v>
      </c>
    </row>
    <row r="389" spans="10:15" x14ac:dyDescent="0.35">
      <c r="J389">
        <v>2.7430587144148348</v>
      </c>
      <c r="K389">
        <v>0.70058935279546153</v>
      </c>
      <c r="L389">
        <v>0.46136747536040396</v>
      </c>
      <c r="M389">
        <v>0.41784496902061441</v>
      </c>
      <c r="N389">
        <v>0.20191442814315302</v>
      </c>
      <c r="O389">
        <v>0</v>
      </c>
    </row>
    <row r="390" spans="10:15" x14ac:dyDescent="0.35">
      <c r="J390">
        <v>0.53801937972505987</v>
      </c>
      <c r="K390">
        <v>0.40678617404200124</v>
      </c>
      <c r="L390">
        <v>0.1586581337235943</v>
      </c>
      <c r="M390">
        <v>0.10487204387539323</v>
      </c>
      <c r="N390">
        <v>0.24859706920709398</v>
      </c>
      <c r="O390">
        <v>0</v>
      </c>
    </row>
    <row r="391" spans="10:15" x14ac:dyDescent="0.35">
      <c r="J391">
        <v>0.6159387924740054</v>
      </c>
      <c r="K391">
        <v>0.79023453502948926</v>
      </c>
      <c r="L391">
        <v>0.58920502902256933</v>
      </c>
      <c r="M391">
        <v>0.41710227860469973</v>
      </c>
      <c r="N391">
        <v>5.0748519607151994E-2</v>
      </c>
      <c r="O391">
        <v>0</v>
      </c>
    </row>
    <row r="392" spans="10:15" x14ac:dyDescent="0.35">
      <c r="J392">
        <v>0.18676714904848485</v>
      </c>
      <c r="K392">
        <v>0.20409935670289531</v>
      </c>
      <c r="L392">
        <v>5.4047578763193188E-2</v>
      </c>
      <c r="M392">
        <v>3.8460705945666113E-2</v>
      </c>
      <c r="N392">
        <v>1.7865552308847499E-2</v>
      </c>
      <c r="O392">
        <v>0</v>
      </c>
    </row>
    <row r="393" spans="10:15" x14ac:dyDescent="0.35">
      <c r="J393">
        <v>2.0411244279123941E-2</v>
      </c>
      <c r="K393">
        <v>0.66738091090693796</v>
      </c>
      <c r="L393">
        <v>0.54175448732754738</v>
      </c>
      <c r="M393">
        <v>0.29139374878681873</v>
      </c>
      <c r="N393">
        <v>0.32503524421262098</v>
      </c>
      <c r="O393">
        <v>0</v>
      </c>
    </row>
    <row r="394" spans="10:15" x14ac:dyDescent="0.35">
      <c r="J394">
        <v>0.12307819695553834</v>
      </c>
      <c r="K394">
        <v>0.37550213829555673</v>
      </c>
      <c r="L394">
        <v>9.197636648624187E-2</v>
      </c>
      <c r="M394">
        <v>5.5272892545512986E-2</v>
      </c>
      <c r="N394">
        <v>0.61619371305008497</v>
      </c>
      <c r="O394">
        <v>0</v>
      </c>
    </row>
    <row r="395" spans="10:15" x14ac:dyDescent="0.35">
      <c r="J395">
        <v>7.2337305890860071E-2</v>
      </c>
      <c r="K395">
        <v>0.28158031926964056</v>
      </c>
      <c r="L395">
        <v>4.7855252707185256E-2</v>
      </c>
      <c r="M395">
        <v>1.9102702628418178E-2</v>
      </c>
      <c r="N395">
        <v>32.081310157031098</v>
      </c>
      <c r="O395">
        <v>0</v>
      </c>
    </row>
    <row r="396" spans="10:15" x14ac:dyDescent="0.35">
      <c r="J396">
        <v>7.3252931085733552E-2</v>
      </c>
      <c r="K396">
        <v>0.94695592427214281</v>
      </c>
      <c r="L396">
        <v>0.87559464991948865</v>
      </c>
      <c r="M396">
        <v>0.41275300998102649</v>
      </c>
      <c r="N396">
        <v>0.54118760600526694</v>
      </c>
      <c r="O396">
        <v>0</v>
      </c>
    </row>
    <row r="397" spans="10:15" x14ac:dyDescent="0.35">
      <c r="J397">
        <v>6.030201158261761E-2</v>
      </c>
      <c r="K397">
        <v>0.14186018816065118</v>
      </c>
      <c r="L397">
        <v>0.20476651579727695</v>
      </c>
      <c r="M397">
        <v>3.3325132994430115E-2</v>
      </c>
      <c r="N397">
        <v>0.24755857450959801</v>
      </c>
      <c r="O397">
        <v>0</v>
      </c>
    </row>
    <row r="398" spans="10:15" x14ac:dyDescent="0.35">
      <c r="J398">
        <v>3.7188352538648425E-3</v>
      </c>
      <c r="K398">
        <v>0.14581833207550884</v>
      </c>
      <c r="L398">
        <v>3.5253438295826382E-2</v>
      </c>
      <c r="M398">
        <v>2.8126196850092471E-2</v>
      </c>
      <c r="N398">
        <v>0.10950466058062901</v>
      </c>
      <c r="O398">
        <v>0</v>
      </c>
    </row>
    <row r="399" spans="10:15" x14ac:dyDescent="0.35">
      <c r="J399">
        <v>2.1379097243204231E-2</v>
      </c>
      <c r="K399">
        <v>0.28677166974573459</v>
      </c>
      <c r="L399">
        <v>3.1499131490984822E-2</v>
      </c>
      <c r="M399">
        <v>7.6854636004008103E-2</v>
      </c>
      <c r="N399">
        <v>0.65845464986343205</v>
      </c>
      <c r="O399">
        <v>0</v>
      </c>
    </row>
    <row r="400" spans="10:15" x14ac:dyDescent="0.35">
      <c r="J400">
        <v>0.18810187990372274</v>
      </c>
      <c r="K400">
        <v>0.10242133126938019</v>
      </c>
      <c r="L400">
        <v>0.21606550953078704</v>
      </c>
      <c r="M400">
        <v>0.33156363103987413</v>
      </c>
      <c r="N400">
        <v>0.124519322557877</v>
      </c>
      <c r="O400">
        <v>0</v>
      </c>
    </row>
    <row r="401" spans="10:15" x14ac:dyDescent="0.35">
      <c r="J401">
        <v>0.41743670671209826</v>
      </c>
      <c r="K401">
        <v>0.77957161127906338</v>
      </c>
      <c r="L401">
        <v>0.57387707590256076</v>
      </c>
      <c r="M401">
        <v>0.4223063326979683</v>
      </c>
      <c r="N401">
        <v>0.37667801904025</v>
      </c>
      <c r="O401">
        <v>0</v>
      </c>
    </row>
    <row r="402" spans="10:15" x14ac:dyDescent="0.35">
      <c r="J402">
        <v>0.27682542541343624</v>
      </c>
      <c r="K402">
        <v>0.54407339949707667</v>
      </c>
      <c r="L402">
        <v>0.34602261573111309</v>
      </c>
      <c r="M402">
        <v>0.22110547854666077</v>
      </c>
      <c r="N402">
        <v>2.41625766033762</v>
      </c>
      <c r="O402">
        <v>0</v>
      </c>
    </row>
    <row r="403" spans="10:15" x14ac:dyDescent="0.35">
      <c r="J403">
        <v>0.11675783287258823</v>
      </c>
      <c r="K403">
        <v>0.43979934403701959</v>
      </c>
      <c r="L403">
        <v>0.12575084250048379</v>
      </c>
      <c r="M403">
        <v>1.4195070804166774E-2</v>
      </c>
      <c r="N403">
        <v>1.26674877507271</v>
      </c>
      <c r="O403">
        <v>0</v>
      </c>
    </row>
    <row r="404" spans="10:15" x14ac:dyDescent="0.35">
      <c r="J404">
        <v>0.22322132302324238</v>
      </c>
      <c r="K404">
        <v>4.1753951929620788E-2</v>
      </c>
      <c r="L404">
        <v>0.25615287419074656</v>
      </c>
      <c r="M404">
        <v>6.3358926237402149E-2</v>
      </c>
      <c r="N404">
        <v>0.94760068226731997</v>
      </c>
      <c r="O404">
        <v>0</v>
      </c>
    </row>
    <row r="405" spans="10:15" x14ac:dyDescent="0.35">
      <c r="J405">
        <v>2.5616314655451639E-2</v>
      </c>
      <c r="K405">
        <v>0.49423248294148486</v>
      </c>
      <c r="L405">
        <v>0.37500642846036258</v>
      </c>
      <c r="M405">
        <v>0.30473997174659284</v>
      </c>
      <c r="N405">
        <v>0.18338677719531901</v>
      </c>
      <c r="O405">
        <v>0</v>
      </c>
    </row>
    <row r="406" spans="10:15" x14ac:dyDescent="0.35">
      <c r="J406">
        <v>3.1797405720935479E-2</v>
      </c>
      <c r="K406">
        <v>0.64392979328300826</v>
      </c>
      <c r="L406">
        <v>0.25654762260429309</v>
      </c>
      <c r="M406">
        <v>0.24061189285120943</v>
      </c>
      <c r="N406">
        <v>0.17159426330641001</v>
      </c>
      <c r="O406">
        <v>0</v>
      </c>
    </row>
    <row r="407" spans="10:15" x14ac:dyDescent="0.35">
      <c r="J407">
        <v>1.4978371603869545E-2</v>
      </c>
      <c r="K407">
        <v>2.1536275917730352</v>
      </c>
      <c r="L407">
        <v>2.1070357772879507</v>
      </c>
      <c r="M407">
        <v>1.7194250364922135</v>
      </c>
      <c r="N407">
        <v>0.74174489842149993</v>
      </c>
      <c r="O407">
        <v>0</v>
      </c>
    </row>
    <row r="408" spans="10:15" x14ac:dyDescent="0.35">
      <c r="J408">
        <v>0.24207971618445567</v>
      </c>
      <c r="K408">
        <v>0.1945104564648944</v>
      </c>
      <c r="L408">
        <v>1.4055871595106696E-2</v>
      </c>
      <c r="M408">
        <v>2.9301790511766453E-2</v>
      </c>
      <c r="N408">
        <v>0.48099465252943402</v>
      </c>
      <c r="O408">
        <v>0</v>
      </c>
    </row>
    <row r="409" spans="10:15" x14ac:dyDescent="0.35">
      <c r="J409">
        <v>9.2105615966684304E-2</v>
      </c>
      <c r="K409">
        <v>0.50240774783677522</v>
      </c>
      <c r="L409">
        <v>0.2461127257804665</v>
      </c>
      <c r="M409">
        <v>0.11691263437205637</v>
      </c>
      <c r="N409">
        <v>1.0873637081638001</v>
      </c>
      <c r="O409">
        <v>0</v>
      </c>
    </row>
    <row r="410" spans="10:15" x14ac:dyDescent="0.35">
      <c r="J410">
        <v>9.907382379374903E-2</v>
      </c>
      <c r="K410">
        <v>0.83067772072676116</v>
      </c>
      <c r="L410">
        <v>0.54327984887780978</v>
      </c>
      <c r="M410">
        <v>0.44934892276849842</v>
      </c>
      <c r="N410">
        <v>3.8543773111975798E-3</v>
      </c>
      <c r="O410">
        <v>0</v>
      </c>
    </row>
    <row r="411" spans="10:15" x14ac:dyDescent="0.35">
      <c r="J411">
        <v>0.24940050154092896</v>
      </c>
      <c r="K411">
        <v>0.80169540211876311</v>
      </c>
      <c r="L411">
        <v>0.62009531105206994</v>
      </c>
      <c r="M411">
        <v>0.41760297223301018</v>
      </c>
      <c r="N411">
        <v>0.11593854110908</v>
      </c>
      <c r="O411">
        <v>0</v>
      </c>
    </row>
    <row r="412" spans="10:15" x14ac:dyDescent="0.35">
      <c r="J412">
        <v>6.1144559700354928E-2</v>
      </c>
      <c r="K412">
        <v>0.57249698858616815</v>
      </c>
      <c r="L412">
        <v>0.48757491533866792</v>
      </c>
      <c r="M412">
        <v>0.18229900212469419</v>
      </c>
      <c r="N412">
        <v>0.15747668694740999</v>
      </c>
      <c r="O412">
        <v>0</v>
      </c>
    </row>
    <row r="413" spans="10:15" x14ac:dyDescent="0.35">
      <c r="J413">
        <v>0.7489548503094704</v>
      </c>
      <c r="K413">
        <v>0.35469197781482764</v>
      </c>
      <c r="L413">
        <v>8.3025860535419438E-2</v>
      </c>
      <c r="M413">
        <v>0.3261633405724953</v>
      </c>
      <c r="N413">
        <v>0.48775762580140603</v>
      </c>
      <c r="O413">
        <v>0</v>
      </c>
    </row>
    <row r="414" spans="10:15" x14ac:dyDescent="0.35">
      <c r="J414">
        <v>0.14086530364903294</v>
      </c>
      <c r="K414">
        <v>0.87788316008122635</v>
      </c>
      <c r="L414">
        <v>0.74714698023588055</v>
      </c>
      <c r="M414">
        <v>0.48179995161988931</v>
      </c>
      <c r="N414">
        <v>0.41119946012528502</v>
      </c>
      <c r="O414">
        <v>0</v>
      </c>
    </row>
    <row r="415" spans="10:15" x14ac:dyDescent="0.35">
      <c r="J415">
        <v>1.3001898424528842E-2</v>
      </c>
      <c r="K415">
        <v>0.36828378779106746</v>
      </c>
      <c r="L415">
        <v>0.16464743239735211</v>
      </c>
      <c r="M415">
        <v>0.12073501836823239</v>
      </c>
      <c r="N415">
        <v>7.7193239328714996E-2</v>
      </c>
      <c r="O415">
        <v>0</v>
      </c>
    </row>
    <row r="416" spans="10:15" x14ac:dyDescent="0.35">
      <c r="J416">
        <v>1.3887270567987529</v>
      </c>
      <c r="K416">
        <v>0.86956446496004636</v>
      </c>
      <c r="L416">
        <v>0.44631732407173641</v>
      </c>
      <c r="M416">
        <v>0.38402495629587452</v>
      </c>
      <c r="N416">
        <v>0.15327996300826199</v>
      </c>
      <c r="O416">
        <v>0</v>
      </c>
    </row>
    <row r="417" spans="10:15" x14ac:dyDescent="0.35">
      <c r="J417">
        <v>0.19320278032327806</v>
      </c>
      <c r="K417">
        <v>0.16625745631542463</v>
      </c>
      <c r="L417">
        <v>5.333541490806773E-2</v>
      </c>
      <c r="M417">
        <v>9.8360623764095406E-2</v>
      </c>
      <c r="N417">
        <v>0.16608779764901802</v>
      </c>
      <c r="O417">
        <v>0</v>
      </c>
    </row>
    <row r="418" spans="10:15" x14ac:dyDescent="0.35">
      <c r="J418">
        <v>9.2657784506436761E-2</v>
      </c>
      <c r="K418">
        <v>0.84910435906579329</v>
      </c>
      <c r="L418">
        <v>0.84797402650565035</v>
      </c>
      <c r="M418">
        <v>0.79350627714347466</v>
      </c>
      <c r="N418">
        <v>0.82476830787696997</v>
      </c>
      <c r="O418">
        <v>0</v>
      </c>
    </row>
    <row r="419" spans="10:15" x14ac:dyDescent="0.35">
      <c r="J419">
        <v>1.0646975839397532</v>
      </c>
      <c r="K419">
        <v>0.33165309784032482</v>
      </c>
      <c r="L419">
        <v>7.2437556907457804E-2</v>
      </c>
      <c r="M419">
        <v>3.667211520845555E-2</v>
      </c>
      <c r="N419">
        <v>0.57388505026804804</v>
      </c>
      <c r="O419">
        <v>0</v>
      </c>
    </row>
    <row r="420" spans="10:15" x14ac:dyDescent="0.35">
      <c r="J420">
        <v>0.12560781386120859</v>
      </c>
      <c r="K420">
        <v>0.37006599270289187</v>
      </c>
      <c r="L420">
        <v>9.7023361231434055E-2</v>
      </c>
      <c r="M420">
        <v>1.4877576559042842E-2</v>
      </c>
      <c r="N420">
        <v>0.40956050023972701</v>
      </c>
      <c r="O420">
        <v>0</v>
      </c>
    </row>
    <row r="421" spans="10:15" x14ac:dyDescent="0.35">
      <c r="J421">
        <v>6.072278085242587E-2</v>
      </c>
      <c r="K421">
        <v>0.42443401755043803</v>
      </c>
      <c r="L421">
        <v>0.1144390694222021</v>
      </c>
      <c r="M421">
        <v>7.1952136322840865E-2</v>
      </c>
      <c r="N421">
        <v>0.31827698668585197</v>
      </c>
      <c r="O421">
        <v>0</v>
      </c>
    </row>
    <row r="422" spans="10:15" x14ac:dyDescent="0.35">
      <c r="J422">
        <v>0.22831184728453727</v>
      </c>
      <c r="K422">
        <v>5.8218514992270973E-2</v>
      </c>
      <c r="L422">
        <v>1.1208872587983443E-2</v>
      </c>
      <c r="M422">
        <v>5.238783855417966E-2</v>
      </c>
      <c r="N422">
        <v>1.0723146323608099</v>
      </c>
      <c r="O422">
        <v>0</v>
      </c>
    </row>
    <row r="423" spans="10:15" x14ac:dyDescent="0.35">
      <c r="J423">
        <v>2.3411355889632919</v>
      </c>
      <c r="K423">
        <v>0.41963015844654233</v>
      </c>
      <c r="L423">
        <v>0.26343131383759644</v>
      </c>
      <c r="M423">
        <v>0.26098617590705869</v>
      </c>
      <c r="N423">
        <v>5.3379507427525105E-2</v>
      </c>
      <c r="O423">
        <v>0</v>
      </c>
    </row>
    <row r="424" spans="10:15" x14ac:dyDescent="0.35">
      <c r="J424">
        <v>0.46022203957364965</v>
      </c>
      <c r="K424">
        <v>0.28273755662753852</v>
      </c>
      <c r="L424">
        <v>3.5661659177243593E-2</v>
      </c>
      <c r="M424">
        <v>2.961128832584755E-2</v>
      </c>
      <c r="N424">
        <v>0.28831609784632301</v>
      </c>
      <c r="O424">
        <v>0</v>
      </c>
    </row>
    <row r="425" spans="10:15" x14ac:dyDescent="0.35">
      <c r="J425">
        <v>1.3156726369578928E-3</v>
      </c>
      <c r="K425">
        <v>7.086523678184993E-2</v>
      </c>
      <c r="L425">
        <v>0.19799703519861775</v>
      </c>
      <c r="M425">
        <v>0.18148131717206123</v>
      </c>
      <c r="N425">
        <v>4.3099145642326801E-2</v>
      </c>
      <c r="O425">
        <v>0</v>
      </c>
    </row>
    <row r="426" spans="10:15" x14ac:dyDescent="0.35">
      <c r="J426">
        <v>0.10774406718470698</v>
      </c>
      <c r="K426">
        <v>0.34861807208712758</v>
      </c>
      <c r="L426">
        <v>1.1520680286502594</v>
      </c>
      <c r="M426">
        <v>0.15952619402804774</v>
      </c>
      <c r="N426">
        <v>5.4219825491800995E-3</v>
      </c>
      <c r="O426">
        <v>0</v>
      </c>
    </row>
    <row r="427" spans="10:15" x14ac:dyDescent="0.35">
      <c r="J427">
        <v>7.882631832354052E-2</v>
      </c>
      <c r="K427">
        <v>1.1137523451056122</v>
      </c>
      <c r="L427">
        <v>1.1416875885307707</v>
      </c>
      <c r="M427">
        <v>1.0043560885545229</v>
      </c>
      <c r="N427">
        <v>5.2106740140748495E-2</v>
      </c>
      <c r="O427">
        <v>0</v>
      </c>
    </row>
    <row r="428" spans="10:15" x14ac:dyDescent="0.35">
      <c r="J428">
        <v>3.018557827410883E-2</v>
      </c>
      <c r="K428">
        <v>0.69728666050770427</v>
      </c>
      <c r="L428">
        <v>0.53973089206303027</v>
      </c>
      <c r="M428">
        <v>0.46958888942314619</v>
      </c>
      <c r="N428">
        <v>0.72191529637178609</v>
      </c>
      <c r="O428">
        <v>0</v>
      </c>
    </row>
    <row r="429" spans="10:15" x14ac:dyDescent="0.35">
      <c r="J429">
        <v>0.11936683644802079</v>
      </c>
      <c r="K429">
        <v>0.68932766361117326</v>
      </c>
      <c r="L429">
        <v>0.27003787352895503</v>
      </c>
      <c r="M429">
        <v>0.32255051807291024</v>
      </c>
      <c r="N429">
        <v>0.36060441685865596</v>
      </c>
      <c r="O429">
        <v>0</v>
      </c>
    </row>
    <row r="430" spans="10:15" x14ac:dyDescent="0.35">
      <c r="J430">
        <v>0.40719814453063391</v>
      </c>
      <c r="K430">
        <v>0.95012927914138168</v>
      </c>
      <c r="L430">
        <v>0.86071401645974421</v>
      </c>
      <c r="M430">
        <v>0.73961923727455636</v>
      </c>
      <c r="N430">
        <v>0.38952099024378695</v>
      </c>
      <c r="O430">
        <v>0</v>
      </c>
    </row>
    <row r="431" spans="10:15" x14ac:dyDescent="0.35">
      <c r="J431">
        <v>9.0354412654343144E-2</v>
      </c>
      <c r="K431">
        <v>9.3361837233575627E-3</v>
      </c>
      <c r="L431">
        <v>0.26030294859322856</v>
      </c>
      <c r="M431">
        <v>0.21154629679157388</v>
      </c>
      <c r="N431">
        <v>0.35454818144495198</v>
      </c>
      <c r="O431">
        <v>0</v>
      </c>
    </row>
    <row r="432" spans="10:15" x14ac:dyDescent="0.35">
      <c r="J432">
        <v>8.7026473006688171E-3</v>
      </c>
      <c r="K432">
        <v>0.32212747363026034</v>
      </c>
      <c r="L432">
        <v>4.4300441280437239E-2</v>
      </c>
      <c r="M432">
        <v>6.8132997691358152E-2</v>
      </c>
      <c r="N432">
        <v>2.0028207406637799</v>
      </c>
      <c r="O432">
        <v>3.4710400972663102E-10</v>
      </c>
    </row>
    <row r="433" spans="10:15" x14ac:dyDescent="0.35">
      <c r="J433">
        <v>8.5472037725461761E-2</v>
      </c>
      <c r="K433">
        <v>0.67131537015261766</v>
      </c>
      <c r="L433">
        <v>0.56312757348770337</v>
      </c>
      <c r="M433">
        <v>0.52026852737242313</v>
      </c>
      <c r="N433">
        <v>4.6714895494380899</v>
      </c>
      <c r="O433">
        <v>2.23636261735075E-10</v>
      </c>
    </row>
    <row r="434" spans="10:15" x14ac:dyDescent="0.35">
      <c r="J434">
        <v>1.882131582559363</v>
      </c>
      <c r="K434">
        <v>0.94656723409217192</v>
      </c>
      <c r="L434">
        <v>0.63106746499055066</v>
      </c>
      <c r="M434">
        <v>0.60701433122949489</v>
      </c>
      <c r="N434">
        <v>0.11875778079339699</v>
      </c>
      <c r="O434">
        <v>0</v>
      </c>
    </row>
    <row r="435" spans="10:15" x14ac:dyDescent="0.35">
      <c r="J435">
        <v>0.43398210738113863</v>
      </c>
      <c r="K435">
        <v>0.94631681651755828</v>
      </c>
      <c r="L435">
        <v>0.73675067026891761</v>
      </c>
      <c r="M435">
        <v>0.59063826287110743</v>
      </c>
      <c r="N435">
        <v>0.68995410984522809</v>
      </c>
      <c r="O435">
        <v>0</v>
      </c>
    </row>
    <row r="436" spans="10:15" x14ac:dyDescent="0.35">
      <c r="J436">
        <v>0.12914171335688382</v>
      </c>
      <c r="K436">
        <v>0.44019861975813485</v>
      </c>
      <c r="L436">
        <v>0.24361773945210366</v>
      </c>
      <c r="M436">
        <v>0.20863784343996886</v>
      </c>
      <c r="N436">
        <v>0.26328563027110602</v>
      </c>
      <c r="O436">
        <v>0</v>
      </c>
    </row>
    <row r="437" spans="10:15" x14ac:dyDescent="0.35">
      <c r="J437">
        <v>0.26202844249096841</v>
      </c>
      <c r="K437">
        <v>0.6382622484547642</v>
      </c>
      <c r="L437">
        <v>0.43482766847014775</v>
      </c>
      <c r="M437">
        <v>0.30746399236133382</v>
      </c>
      <c r="N437">
        <v>0.39954939213996499</v>
      </c>
      <c r="O437">
        <v>0</v>
      </c>
    </row>
    <row r="438" spans="10:15" x14ac:dyDescent="0.35">
      <c r="J438">
        <v>0.11780296080613223</v>
      </c>
      <c r="K438">
        <v>0.23588608449953397</v>
      </c>
      <c r="L438">
        <v>0.53746440531026063</v>
      </c>
      <c r="M438">
        <v>0.50608182070794716</v>
      </c>
      <c r="N438">
        <v>0.51342354770809007</v>
      </c>
      <c r="O438">
        <v>0</v>
      </c>
    </row>
    <row r="439" spans="10:15" x14ac:dyDescent="0.35">
      <c r="J439">
        <v>0.71160181027222391</v>
      </c>
      <c r="K439">
        <v>0.50765982165910539</v>
      </c>
      <c r="L439">
        <v>0.19657481604484564</v>
      </c>
      <c r="M439">
        <v>0.12572997507926895</v>
      </c>
      <c r="N439">
        <v>0.20838480803666401</v>
      </c>
      <c r="O439">
        <v>0</v>
      </c>
    </row>
    <row r="440" spans="10:15" x14ac:dyDescent="0.35">
      <c r="J440">
        <v>9.3958109900755982E-2</v>
      </c>
      <c r="K440">
        <v>0.27299591210033181</v>
      </c>
      <c r="L440">
        <v>7.1786205809354992E-2</v>
      </c>
      <c r="M440">
        <v>0.16124540501685117</v>
      </c>
      <c r="N440">
        <v>0.27282800033032201</v>
      </c>
      <c r="O440">
        <v>0</v>
      </c>
    </row>
    <row r="441" spans="10:15" x14ac:dyDescent="0.35">
      <c r="J441">
        <v>0.20692409896185876</v>
      </c>
      <c r="K441">
        <v>1.0892515669820506</v>
      </c>
      <c r="L441">
        <v>0.89520272991725891</v>
      </c>
      <c r="M441">
        <v>0.87239424167172608</v>
      </c>
      <c r="N441">
        <v>1.6134853923821502</v>
      </c>
      <c r="O441">
        <v>0</v>
      </c>
    </row>
    <row r="442" spans="10:15" x14ac:dyDescent="0.35">
      <c r="J442">
        <v>2.0281554777312315E-2</v>
      </c>
      <c r="K442">
        <v>0.58741884176708881</v>
      </c>
      <c r="L442">
        <v>0.45891427594422285</v>
      </c>
      <c r="M442">
        <v>0.41946480240177902</v>
      </c>
      <c r="N442">
        <v>4.94604411747495E-2</v>
      </c>
      <c r="O442">
        <v>0</v>
      </c>
    </row>
    <row r="443" spans="10:15" x14ac:dyDescent="0.35">
      <c r="J443">
        <v>0.43143594788931522</v>
      </c>
      <c r="K443">
        <v>2.0118702476959469</v>
      </c>
      <c r="L443">
        <v>2.3796774101925346</v>
      </c>
      <c r="M443">
        <v>2.0274435720335933</v>
      </c>
      <c r="N443">
        <v>9.4529244153131794E-3</v>
      </c>
      <c r="O443">
        <v>0</v>
      </c>
    </row>
    <row r="444" spans="10:15" x14ac:dyDescent="0.35">
      <c r="J444">
        <v>3.740460661618996E-2</v>
      </c>
      <c r="K444">
        <v>5.1825248866050201E-2</v>
      </c>
      <c r="L444">
        <v>0.30919694122552371</v>
      </c>
      <c r="M444">
        <v>0.30796191555324093</v>
      </c>
      <c r="N444">
        <v>0.204714863528729</v>
      </c>
      <c r="O444">
        <v>0</v>
      </c>
    </row>
    <row r="445" spans="10:15" x14ac:dyDescent="0.35">
      <c r="J445">
        <v>2.344342265488731E-2</v>
      </c>
      <c r="K445">
        <v>0.10505118835925897</v>
      </c>
      <c r="L445">
        <v>3.4187785409442589E-2</v>
      </c>
      <c r="M445">
        <v>5.5985297204525102E-2</v>
      </c>
      <c r="N445">
        <v>0.38560277866310599</v>
      </c>
      <c r="O445">
        <v>0</v>
      </c>
    </row>
    <row r="446" spans="10:15" x14ac:dyDescent="0.35">
      <c r="J446">
        <v>9.8867070235037491E-2</v>
      </c>
      <c r="K446">
        <v>0.51973026303427727</v>
      </c>
      <c r="L446">
        <v>5.9218798407720361E-2</v>
      </c>
      <c r="M446">
        <v>7.2751950819702108E-2</v>
      </c>
      <c r="N446">
        <v>0.48210583842833599</v>
      </c>
      <c r="O446">
        <v>0</v>
      </c>
    </row>
    <row r="447" spans="10:15" x14ac:dyDescent="0.35">
      <c r="J447">
        <v>0.21100089699793301</v>
      </c>
      <c r="K447">
        <v>0.15418634321783806</v>
      </c>
      <c r="L447">
        <v>0.38602103169780533</v>
      </c>
      <c r="M447">
        <v>0.24859856134384034</v>
      </c>
      <c r="N447">
        <v>0.70730911323814094</v>
      </c>
      <c r="O447">
        <v>0</v>
      </c>
    </row>
    <row r="448" spans="10:15" x14ac:dyDescent="0.35">
      <c r="J448">
        <v>4.1802845866434994</v>
      </c>
      <c r="K448">
        <v>0.19474296103474742</v>
      </c>
      <c r="L448">
        <v>7.5291256047862951E-2</v>
      </c>
      <c r="M448">
        <v>3.0987579131428484E-2</v>
      </c>
      <c r="N448">
        <v>8.8480094613392402E-2</v>
      </c>
      <c r="O448">
        <v>0</v>
      </c>
    </row>
    <row r="449" spans="10:15" x14ac:dyDescent="0.35">
      <c r="J449">
        <v>5.8376716100550792E-2</v>
      </c>
      <c r="K449">
        <v>7.6879700663244066E-2</v>
      </c>
      <c r="L449">
        <v>0.21846505253388299</v>
      </c>
      <c r="M449">
        <v>0.12647521349858415</v>
      </c>
      <c r="N449">
        <v>0.19428540308881601</v>
      </c>
      <c r="O449">
        <v>0</v>
      </c>
    </row>
    <row r="450" spans="10:15" x14ac:dyDescent="0.35">
      <c r="J450">
        <v>8.4428661461844745E-3</v>
      </c>
      <c r="K450">
        <v>0.24480777011646054</v>
      </c>
      <c r="L450">
        <v>1.5521753437846311E-2</v>
      </c>
      <c r="M450">
        <v>7.1327208465570991E-3</v>
      </c>
      <c r="N450">
        <v>0.74142174507684599</v>
      </c>
      <c r="O450">
        <v>0</v>
      </c>
    </row>
    <row r="451" spans="10:15" x14ac:dyDescent="0.35">
      <c r="J451">
        <v>5.1945883312844868E-3</v>
      </c>
      <c r="K451">
        <v>0.53312007591935184</v>
      </c>
      <c r="L451">
        <v>0.32144820132937946</v>
      </c>
      <c r="M451">
        <v>0.10888346121394074</v>
      </c>
      <c r="N451">
        <v>0.67686141955048396</v>
      </c>
      <c r="O451">
        <v>0</v>
      </c>
    </row>
    <row r="452" spans="10:15" x14ac:dyDescent="0.35">
      <c r="J452">
        <v>1.0293707243239789</v>
      </c>
      <c r="K452">
        <v>0.68407379610536168</v>
      </c>
      <c r="L452">
        <v>0.44223820875928194</v>
      </c>
      <c r="M452">
        <v>0.38819681759924296</v>
      </c>
      <c r="N452">
        <v>0.34146613649613</v>
      </c>
      <c r="O452">
        <v>0</v>
      </c>
    </row>
    <row r="453" spans="10:15" x14ac:dyDescent="0.35">
      <c r="J453">
        <v>0.4477731818159989</v>
      </c>
      <c r="K453">
        <v>1.5837978422424397</v>
      </c>
      <c r="L453">
        <v>1.7281309548190131</v>
      </c>
      <c r="M453">
        <v>1.3990106105589846</v>
      </c>
      <c r="N453">
        <v>0.45643065262527699</v>
      </c>
      <c r="O453">
        <v>0</v>
      </c>
    </row>
    <row r="454" spans="10:15" x14ac:dyDescent="0.35">
      <c r="J454">
        <v>0.14025201389558534</v>
      </c>
      <c r="K454">
        <v>0.62549553368295174</v>
      </c>
      <c r="L454">
        <v>0.45325046317494189</v>
      </c>
      <c r="M454">
        <v>0.38520942067154107</v>
      </c>
      <c r="N454">
        <v>0.39617998879369404</v>
      </c>
      <c r="O454">
        <v>0</v>
      </c>
    </row>
    <row r="455" spans="10:15" x14ac:dyDescent="0.35">
      <c r="J455">
        <v>2.4126236887798677E-2</v>
      </c>
      <c r="K455">
        <v>1.5329177475407645</v>
      </c>
      <c r="L455">
        <v>1.433972284822945</v>
      </c>
      <c r="M455">
        <v>1.4917696738883066</v>
      </c>
      <c r="N455">
        <v>0.31457360414747199</v>
      </c>
      <c r="O455">
        <v>0</v>
      </c>
    </row>
    <row r="456" spans="10:15" x14ac:dyDescent="0.35">
      <c r="J456">
        <v>5.5270916645732485E-2</v>
      </c>
      <c r="K456">
        <v>0.60023823139962185</v>
      </c>
      <c r="L456">
        <v>0.2507692383848934</v>
      </c>
      <c r="M456">
        <v>0.20442372971397701</v>
      </c>
      <c r="N456">
        <v>1.6308785447616501</v>
      </c>
      <c r="O456">
        <v>0</v>
      </c>
    </row>
    <row r="457" spans="10:15" x14ac:dyDescent="0.35">
      <c r="J457">
        <v>2.9928700002542323E-2</v>
      </c>
      <c r="K457">
        <v>0.70081584434524502</v>
      </c>
      <c r="L457">
        <v>0.42423266664291315</v>
      </c>
      <c r="M457">
        <v>0.34111616285871604</v>
      </c>
      <c r="N457">
        <v>0.10968268452197699</v>
      </c>
      <c r="O457">
        <v>0</v>
      </c>
    </row>
    <row r="458" spans="10:15" x14ac:dyDescent="0.35">
      <c r="J458">
        <v>0.76775061650360354</v>
      </c>
      <c r="K458">
        <v>0.39993914938858705</v>
      </c>
      <c r="L458">
        <v>0.13250783653252257</v>
      </c>
      <c r="M458">
        <v>6.1716418717038327E-2</v>
      </c>
      <c r="N458">
        <v>0.42480773693114998</v>
      </c>
      <c r="O458">
        <v>0</v>
      </c>
    </row>
    <row r="459" spans="10:15" x14ac:dyDescent="0.35">
      <c r="J459">
        <v>2.1867489753652457E-2</v>
      </c>
      <c r="K459">
        <v>1.0180175153568818</v>
      </c>
      <c r="L459">
        <v>1.1228020476179001</v>
      </c>
      <c r="M459">
        <v>0.97799986364926339</v>
      </c>
      <c r="N459">
        <v>0.54734274464044097</v>
      </c>
      <c r="O459">
        <v>0</v>
      </c>
    </row>
    <row r="460" spans="10:15" x14ac:dyDescent="0.35">
      <c r="J460">
        <v>3.5660805143910082E-2</v>
      </c>
      <c r="K460">
        <v>0.18422828452911494</v>
      </c>
      <c r="L460">
        <v>0.37518349454202454</v>
      </c>
      <c r="M460">
        <v>0.11660647794499157</v>
      </c>
      <c r="N460">
        <v>0.92972669903174709</v>
      </c>
      <c r="O460">
        <v>0</v>
      </c>
    </row>
    <row r="461" spans="10:15" x14ac:dyDescent="0.35">
      <c r="J461">
        <v>1.6661733017469104E-2</v>
      </c>
      <c r="K461">
        <v>0.42016231946282834</v>
      </c>
      <c r="L461">
        <v>0.21985847932261479</v>
      </c>
      <c r="M461">
        <v>0.130638524660247</v>
      </c>
      <c r="N461">
        <v>5.1300822048033794</v>
      </c>
      <c r="O461">
        <v>0</v>
      </c>
    </row>
    <row r="462" spans="10:15" x14ac:dyDescent="0.35">
      <c r="J462">
        <v>0.28439440050587328</v>
      </c>
      <c r="K462">
        <v>1.0688048311607941</v>
      </c>
      <c r="L462">
        <v>0.41555525603991522</v>
      </c>
      <c r="M462">
        <v>2.7732483285762718E-2</v>
      </c>
      <c r="N462">
        <v>0.94202044617786795</v>
      </c>
      <c r="O462">
        <v>0</v>
      </c>
    </row>
    <row r="463" spans="10:15" x14ac:dyDescent="0.35">
      <c r="J463">
        <v>1.400582452563591E-2</v>
      </c>
      <c r="K463">
        <v>5.4287976696084407E-2</v>
      </c>
      <c r="L463">
        <v>0.10756820102239902</v>
      </c>
      <c r="M463">
        <v>1.7907158052620827E-2</v>
      </c>
      <c r="N463">
        <v>0.51224288957197794</v>
      </c>
      <c r="O463">
        <v>0</v>
      </c>
    </row>
    <row r="464" spans="10:15" x14ac:dyDescent="0.35">
      <c r="J464">
        <v>3.2982224026518799E-2</v>
      </c>
      <c r="K464">
        <v>0.22499041297641861</v>
      </c>
      <c r="L464">
        <v>0.73273946501112575</v>
      </c>
      <c r="M464">
        <v>0.32700918161095821</v>
      </c>
      <c r="N464">
        <v>1.0346720428884799</v>
      </c>
      <c r="O464">
        <v>0</v>
      </c>
    </row>
    <row r="465" spans="10:15" x14ac:dyDescent="0.35">
      <c r="J465">
        <v>2.2377260788273689E-2</v>
      </c>
      <c r="K465">
        <v>0.7659715224486926</v>
      </c>
      <c r="L465">
        <v>0.3118336822071936</v>
      </c>
      <c r="M465">
        <v>0.34429479045895034</v>
      </c>
      <c r="N465">
        <v>0.45979345120407106</v>
      </c>
      <c r="O465">
        <v>0</v>
      </c>
    </row>
    <row r="466" spans="10:15" x14ac:dyDescent="0.35">
      <c r="J466">
        <v>12.000139228998943</v>
      </c>
      <c r="K466">
        <v>0.51618676574165334</v>
      </c>
      <c r="L466">
        <v>0.11876192208935753</v>
      </c>
      <c r="M466">
        <v>9.4365112771888277E-2</v>
      </c>
      <c r="N466">
        <v>0.15528041532193501</v>
      </c>
      <c r="O466">
        <v>1.0443209442859701E-10</v>
      </c>
    </row>
    <row r="467" spans="10:15" x14ac:dyDescent="0.35">
      <c r="J467">
        <v>0.13222642468173637</v>
      </c>
      <c r="K467">
        <v>0.10937388724600576</v>
      </c>
      <c r="L467">
        <v>0.39514129319471325</v>
      </c>
      <c r="M467">
        <v>0.34517283919781577</v>
      </c>
      <c r="N467">
        <v>1.9288920274296899</v>
      </c>
      <c r="O467">
        <v>1.4884164786132699E-10</v>
      </c>
    </row>
    <row r="468" spans="10:15" x14ac:dyDescent="0.35">
      <c r="J468">
        <v>0.23041336955217973</v>
      </c>
      <c r="K468">
        <v>6.7209072209279321E-3</v>
      </c>
      <c r="L468">
        <v>0.24447165730837137</v>
      </c>
      <c r="M468">
        <v>0.12866110220242535</v>
      </c>
      <c r="N468">
        <v>1.9845758658327099E-2</v>
      </c>
      <c r="O468">
        <v>0</v>
      </c>
    </row>
    <row r="469" spans="10:15" x14ac:dyDescent="0.35">
      <c r="J469">
        <v>0.41905218621323609</v>
      </c>
      <c r="K469">
        <v>0.30500086584819741</v>
      </c>
      <c r="L469">
        <v>0.11608973901361913</v>
      </c>
      <c r="M469">
        <v>0.13232294019316954</v>
      </c>
      <c r="N469">
        <v>2.0607263328419898</v>
      </c>
      <c r="O469">
        <v>0</v>
      </c>
    </row>
    <row r="470" spans="10:15" x14ac:dyDescent="0.35">
      <c r="J470">
        <v>0.15317663775928747</v>
      </c>
      <c r="K470">
        <v>0.7088520680858702</v>
      </c>
      <c r="L470">
        <v>2.4647721269216546E-2</v>
      </c>
      <c r="M470">
        <v>0.24897522858960186</v>
      </c>
      <c r="N470">
        <v>1.90893817361354</v>
      </c>
      <c r="O470">
        <v>2.4072314108397899E-10</v>
      </c>
    </row>
    <row r="471" spans="10:15" x14ac:dyDescent="0.35">
      <c r="J471">
        <v>1.9429098292220875E-2</v>
      </c>
      <c r="K471">
        <v>0.86671355686879537</v>
      </c>
      <c r="L471">
        <v>0.75831855736269171</v>
      </c>
      <c r="M471">
        <v>0.59680810842559051</v>
      </c>
      <c r="N471">
        <v>4.9853295936675701E-2</v>
      </c>
      <c r="O471">
        <v>0</v>
      </c>
    </row>
    <row r="472" spans="10:15" x14ac:dyDescent="0.35">
      <c r="J472">
        <v>7.9265324965336212E-2</v>
      </c>
      <c r="K472">
        <v>0.16838141872311829</v>
      </c>
      <c r="L472">
        <v>5.923018918391619E-2</v>
      </c>
      <c r="M472">
        <v>0.13515387365696641</v>
      </c>
      <c r="N472">
        <v>0.308157597449084</v>
      </c>
      <c r="O472">
        <v>0</v>
      </c>
    </row>
    <row r="473" spans="10:15" x14ac:dyDescent="0.35">
      <c r="J473">
        <v>7.8695304729520021E-2</v>
      </c>
      <c r="K473">
        <v>0.88683205648472352</v>
      </c>
      <c r="L473">
        <v>0.46277047230066209</v>
      </c>
      <c r="M473">
        <v>0.52192630686463426</v>
      </c>
      <c r="N473">
        <v>0.78250347723131697</v>
      </c>
      <c r="O473">
        <v>0</v>
      </c>
    </row>
    <row r="474" spans="10:15" x14ac:dyDescent="0.35">
      <c r="J474">
        <v>0.20953183491086261</v>
      </c>
      <c r="K474">
        <v>0.34814510986425046</v>
      </c>
      <c r="L474">
        <v>2.7530026459643694E-2</v>
      </c>
      <c r="M474">
        <v>3.669717920224793E-2</v>
      </c>
      <c r="N474">
        <v>7.7159621430641298E-2</v>
      </c>
      <c r="O474">
        <v>0</v>
      </c>
    </row>
    <row r="475" spans="10:15" x14ac:dyDescent="0.35">
      <c r="J475">
        <v>1.4748743897080239</v>
      </c>
      <c r="K475">
        <v>0.19414642848857536</v>
      </c>
      <c r="L475">
        <v>6.8655052687973825E-2</v>
      </c>
      <c r="M475">
        <v>6.5441251598017031E-2</v>
      </c>
      <c r="N475">
        <v>0.68861837533107007</v>
      </c>
      <c r="O475">
        <v>0</v>
      </c>
    </row>
    <row r="476" spans="10:15" x14ac:dyDescent="0.35">
      <c r="J476">
        <v>8.5995752153350216E-2</v>
      </c>
      <c r="K476">
        <v>0.47212774194602325</v>
      </c>
      <c r="L476">
        <v>0.19802663313411598</v>
      </c>
      <c r="M476">
        <v>0.10399994041663529</v>
      </c>
      <c r="N476">
        <v>1.94773200447716</v>
      </c>
      <c r="O476">
        <v>0</v>
      </c>
    </row>
    <row r="477" spans="10:15" x14ac:dyDescent="0.35">
      <c r="J477">
        <v>0.28149490460483639</v>
      </c>
      <c r="K477">
        <v>0.89642053365169172</v>
      </c>
      <c r="L477">
        <v>0.67902607220067246</v>
      </c>
      <c r="M477">
        <v>0.51456572759754149</v>
      </c>
      <c r="N477">
        <v>0.46839198352688299</v>
      </c>
      <c r="O477">
        <v>0</v>
      </c>
    </row>
    <row r="478" spans="10:15" x14ac:dyDescent="0.35">
      <c r="J478">
        <v>1.5758447366181261E-2</v>
      </c>
      <c r="K478">
        <v>4.3257227833470739E-2</v>
      </c>
      <c r="L478">
        <v>0.42674513148663917</v>
      </c>
      <c r="M478">
        <v>0.33940442653580516</v>
      </c>
      <c r="N478">
        <v>0.95167046462485305</v>
      </c>
      <c r="O478">
        <v>0</v>
      </c>
    </row>
    <row r="479" spans="10:15" x14ac:dyDescent="0.35">
      <c r="J479">
        <v>0.27016827041697505</v>
      </c>
      <c r="K479">
        <v>2.3016543932354245E-3</v>
      </c>
      <c r="L479">
        <v>0.15755615788636623</v>
      </c>
      <c r="M479">
        <v>6.5238292825851474E-2</v>
      </c>
      <c r="N479">
        <v>0.87196591411731306</v>
      </c>
      <c r="O479">
        <v>0</v>
      </c>
    </row>
    <row r="480" spans="10:15" x14ac:dyDescent="0.35">
      <c r="J480">
        <v>0.10606497002213924</v>
      </c>
      <c r="K480">
        <v>0.53257763132959834</v>
      </c>
      <c r="L480">
        <v>0.19961738495544781</v>
      </c>
      <c r="M480">
        <v>8.8872316587544797E-2</v>
      </c>
      <c r="N480">
        <v>0.46232302712873002</v>
      </c>
      <c r="O480">
        <v>0</v>
      </c>
    </row>
    <row r="481" spans="10:15" x14ac:dyDescent="0.35">
      <c r="J481">
        <v>0.21254080534263994</v>
      </c>
      <c r="K481">
        <v>0.34010164238443391</v>
      </c>
      <c r="L481">
        <v>0.1059688032196984</v>
      </c>
      <c r="M481">
        <v>0.16867888847892568</v>
      </c>
      <c r="N481">
        <v>0.36085694624620501</v>
      </c>
      <c r="O481">
        <v>0</v>
      </c>
    </row>
    <row r="482" spans="10:15" x14ac:dyDescent="0.35">
      <c r="J482">
        <v>2.3977545286064443</v>
      </c>
      <c r="K482">
        <v>0.59421396660637527</v>
      </c>
      <c r="L482">
        <v>0.10514298349361594</v>
      </c>
      <c r="M482">
        <v>0.32145870621229278</v>
      </c>
      <c r="N482">
        <v>0.579323168681246</v>
      </c>
      <c r="O482">
        <v>0</v>
      </c>
    </row>
    <row r="483" spans="10:15" x14ac:dyDescent="0.35">
      <c r="J483">
        <v>8.6196581104143744E-2</v>
      </c>
      <c r="K483">
        <v>4.2477187355810797E-2</v>
      </c>
      <c r="L483">
        <v>0.12677286297230508</v>
      </c>
      <c r="M483">
        <v>3.9825577102971903E-3</v>
      </c>
      <c r="N483">
        <v>1.0210802379225901</v>
      </c>
      <c r="O483">
        <v>0</v>
      </c>
    </row>
    <row r="484" spans="10:15" x14ac:dyDescent="0.35">
      <c r="J484">
        <v>2.0463846469859486</v>
      </c>
      <c r="K484">
        <v>0.64086614022257704</v>
      </c>
      <c r="L484">
        <v>0.33119850009196233</v>
      </c>
      <c r="M484">
        <v>0.25053668545908481</v>
      </c>
      <c r="N484">
        <v>1.38351228020408</v>
      </c>
      <c r="O484">
        <v>0</v>
      </c>
    </row>
    <row r="485" spans="10:15" x14ac:dyDescent="0.35">
      <c r="J485">
        <v>0.17303499134148387</v>
      </c>
      <c r="K485">
        <v>0.18340620540872568</v>
      </c>
      <c r="L485">
        <v>2.4814208919190863E-2</v>
      </c>
      <c r="M485">
        <v>1.4517644897391305E-2</v>
      </c>
      <c r="N485">
        <v>0.33436326757532003</v>
      </c>
      <c r="O485">
        <v>0</v>
      </c>
    </row>
    <row r="486" spans="10:15" x14ac:dyDescent="0.35">
      <c r="J486">
        <v>0.14362374818217757</v>
      </c>
      <c r="K486">
        <v>4.2603559451815792E-2</v>
      </c>
      <c r="L486">
        <v>8.8982630560938032E-3</v>
      </c>
      <c r="M486">
        <v>0.13568993286561781</v>
      </c>
      <c r="N486">
        <v>7.5938594027245399E-2</v>
      </c>
      <c r="O486">
        <v>0</v>
      </c>
    </row>
    <row r="487" spans="10:15" x14ac:dyDescent="0.35">
      <c r="J487">
        <v>1.1041482928122088E-2</v>
      </c>
      <c r="K487">
        <v>0.37952164352766521</v>
      </c>
      <c r="L487">
        <v>0.2009717551040687</v>
      </c>
      <c r="M487">
        <v>0.13660977523641568</v>
      </c>
      <c r="N487">
        <v>0.204151556288063</v>
      </c>
      <c r="O487">
        <v>0</v>
      </c>
    </row>
    <row r="488" spans="10:15" x14ac:dyDescent="0.35">
      <c r="J488">
        <v>2.4372814033021325E-2</v>
      </c>
      <c r="K488">
        <v>0.22755740224167023</v>
      </c>
      <c r="L488">
        <v>2.697136183964851E-2</v>
      </c>
      <c r="M488">
        <v>0.11045907302520055</v>
      </c>
      <c r="N488">
        <v>8.9265956429730995</v>
      </c>
      <c r="O488">
        <v>0</v>
      </c>
    </row>
    <row r="489" spans="10:15" x14ac:dyDescent="0.35">
      <c r="J489">
        <v>0.15044544989309847</v>
      </c>
      <c r="K489">
        <v>1.0910528519457283</v>
      </c>
      <c r="L489">
        <v>1.07164707730808</v>
      </c>
      <c r="M489">
        <v>0.82766816149788758</v>
      </c>
      <c r="N489">
        <v>0.36398559921726303</v>
      </c>
      <c r="O489">
        <v>0</v>
      </c>
    </row>
    <row r="490" spans="10:15" x14ac:dyDescent="0.35">
      <c r="J490">
        <v>9.6062842493275569E-2</v>
      </c>
      <c r="K490">
        <v>0.29319686590841915</v>
      </c>
      <c r="L490">
        <v>0.12373812092872531</v>
      </c>
      <c r="M490">
        <v>0.10884925771836923</v>
      </c>
      <c r="N490">
        <v>12.192038078111301</v>
      </c>
      <c r="O490">
        <v>3.3628946471650502E-10</v>
      </c>
    </row>
    <row r="491" spans="10:15" x14ac:dyDescent="0.35">
      <c r="J491">
        <v>0.22496064226836396</v>
      </c>
      <c r="K491">
        <v>0.45882851894201682</v>
      </c>
      <c r="L491">
        <v>0.29757372561122153</v>
      </c>
      <c r="M491">
        <v>0.19944781593370212</v>
      </c>
      <c r="N491">
        <v>0.24275288845196499</v>
      </c>
      <c r="O491">
        <v>0</v>
      </c>
    </row>
    <row r="492" spans="10:15" x14ac:dyDescent="0.35">
      <c r="J492">
        <v>0.26435561938194774</v>
      </c>
      <c r="K492">
        <v>0.56678443569686043</v>
      </c>
      <c r="L492">
        <v>0.38259562598246705</v>
      </c>
      <c r="M492">
        <v>0.19155068559118732</v>
      </c>
      <c r="N492">
        <v>1.5443901521502099</v>
      </c>
      <c r="O492">
        <v>0</v>
      </c>
    </row>
    <row r="493" spans="10:15" x14ac:dyDescent="0.35">
      <c r="J493">
        <v>3.7384543128672044E-2</v>
      </c>
      <c r="K493">
        <v>0.680234892205271</v>
      </c>
      <c r="L493">
        <v>0.24866620344220908</v>
      </c>
      <c r="M493">
        <v>0.25996351237338705</v>
      </c>
      <c r="N493">
        <v>0.17899422428661299</v>
      </c>
      <c r="O493">
        <v>0</v>
      </c>
    </row>
    <row r="494" spans="10:15" x14ac:dyDescent="0.35">
      <c r="J494">
        <v>0.25898164132980528</v>
      </c>
      <c r="K494">
        <v>4.4949910781356545E-2</v>
      </c>
      <c r="L494">
        <v>0.17764217249888459</v>
      </c>
      <c r="M494">
        <v>0.23499854744394985</v>
      </c>
      <c r="N494">
        <v>0.44641154600705696</v>
      </c>
      <c r="O494">
        <v>0</v>
      </c>
    </row>
    <row r="495" spans="10:15" x14ac:dyDescent="0.35">
      <c r="J495">
        <v>2.0864380737864799E-2</v>
      </c>
      <c r="K495">
        <v>0.42666110285177594</v>
      </c>
      <c r="L495">
        <v>0.20334388037411719</v>
      </c>
      <c r="M495">
        <v>0.13233567991296935</v>
      </c>
      <c r="N495">
        <v>0.28752547023584601</v>
      </c>
      <c r="O495">
        <v>0</v>
      </c>
    </row>
    <row r="496" spans="10:15" x14ac:dyDescent="0.35">
      <c r="J496">
        <v>5.7054777876729421E-3</v>
      </c>
      <c r="K496">
        <v>1.712365402647226E-2</v>
      </c>
      <c r="L496">
        <v>0.20174465443589212</v>
      </c>
      <c r="M496">
        <v>0.145073227011288</v>
      </c>
      <c r="N496">
        <v>0.152156131763061</v>
      </c>
      <c r="O496">
        <v>0</v>
      </c>
    </row>
    <row r="497" spans="10:15" x14ac:dyDescent="0.35">
      <c r="J497">
        <v>9.6598515143917152E-2</v>
      </c>
      <c r="K497">
        <v>0.37092954077491708</v>
      </c>
      <c r="L497">
        <v>0.1767436767817501</v>
      </c>
      <c r="M497">
        <v>0.14093203043249489</v>
      </c>
      <c r="N497">
        <v>0.201961177392356</v>
      </c>
      <c r="O497">
        <v>0</v>
      </c>
    </row>
    <row r="498" spans="10:15" x14ac:dyDescent="0.35">
      <c r="J498">
        <v>5.1684705377499834E-2</v>
      </c>
      <c r="K498">
        <v>0.18179418057782301</v>
      </c>
      <c r="L498">
        <v>9.2888699578222753E-2</v>
      </c>
      <c r="M498">
        <v>0.12770205800096687</v>
      </c>
      <c r="N498">
        <v>0.20535746668593599</v>
      </c>
      <c r="O498">
        <v>0</v>
      </c>
    </row>
    <row r="499" spans="10:15" x14ac:dyDescent="0.35">
      <c r="J499">
        <v>0.34642013655001208</v>
      </c>
      <c r="K499">
        <v>0.25996199507833728</v>
      </c>
      <c r="L499">
        <v>7.4162898747058476E-2</v>
      </c>
      <c r="M499">
        <v>3.8629424084075784E-2</v>
      </c>
      <c r="N499">
        <v>0.29361940197987402</v>
      </c>
      <c r="O499">
        <v>0</v>
      </c>
    </row>
    <row r="500" spans="10:15" x14ac:dyDescent="0.35">
      <c r="J500">
        <v>0.2751134970341651</v>
      </c>
      <c r="K500">
        <v>1.0876667841492693E-2</v>
      </c>
      <c r="L500">
        <v>0.30513630966260474</v>
      </c>
      <c r="M500">
        <v>0.25872825052767567</v>
      </c>
      <c r="N500">
        <v>0.61617984204769893</v>
      </c>
      <c r="O500">
        <v>0</v>
      </c>
    </row>
    <row r="501" spans="10:15" x14ac:dyDescent="0.35">
      <c r="J501">
        <v>0.51042908255431885</v>
      </c>
      <c r="K501">
        <v>0.54101623029027213</v>
      </c>
      <c r="L501">
        <v>0.29643450318824588</v>
      </c>
      <c r="M501">
        <v>0.13301331255895979</v>
      </c>
      <c r="N501">
        <v>0.53285317910241192</v>
      </c>
      <c r="O501">
        <v>0</v>
      </c>
    </row>
    <row r="502" spans="10:15" x14ac:dyDescent="0.35">
      <c r="J502">
        <v>0.10812863439525279</v>
      </c>
      <c r="K502">
        <v>0.16191543540188588</v>
      </c>
      <c r="L502">
        <v>3.9320129864945166E-2</v>
      </c>
      <c r="M502">
        <v>8.6811319737065781E-2</v>
      </c>
      <c r="N502">
        <v>7.6418170269221999E-2</v>
      </c>
      <c r="O502">
        <v>0</v>
      </c>
    </row>
    <row r="503" spans="10:15" x14ac:dyDescent="0.35">
      <c r="J503">
        <v>1.0185035014148438</v>
      </c>
      <c r="K503">
        <v>0.6723823490468448</v>
      </c>
      <c r="L503">
        <v>0.27343769932258355</v>
      </c>
      <c r="M503">
        <v>0.30182002224135679</v>
      </c>
      <c r="N503">
        <v>0.35120046399254695</v>
      </c>
      <c r="O503">
        <v>0</v>
      </c>
    </row>
    <row r="504" spans="10:15" x14ac:dyDescent="0.35">
      <c r="J504">
        <v>5.1699841020022654E-2</v>
      </c>
      <c r="K504">
        <v>0.79595684890979201</v>
      </c>
      <c r="L504">
        <v>0.58328138742250324</v>
      </c>
      <c r="M504">
        <v>0.3829278244247295</v>
      </c>
      <c r="N504">
        <v>0.45796861143523598</v>
      </c>
      <c r="O504">
        <v>0</v>
      </c>
    </row>
    <row r="505" spans="10:15" x14ac:dyDescent="0.35">
      <c r="J505">
        <v>8.0688692287267119E-2</v>
      </c>
      <c r="K505">
        <v>0.33441473032733365</v>
      </c>
      <c r="L505">
        <v>8.9767033119766953E-3</v>
      </c>
      <c r="M505">
        <v>9.9714004099000553E-2</v>
      </c>
      <c r="N505">
        <v>0.65440463562599205</v>
      </c>
      <c r="O505">
        <v>0</v>
      </c>
    </row>
    <row r="506" spans="10:15" x14ac:dyDescent="0.35">
      <c r="J506">
        <v>1.573344315269102</v>
      </c>
      <c r="K506">
        <v>0.42684217093750187</v>
      </c>
      <c r="L506">
        <v>0.21208375286373693</v>
      </c>
      <c r="M506">
        <v>4.9451300449734031E-2</v>
      </c>
      <c r="N506">
        <v>3.1701885806119601E-2</v>
      </c>
      <c r="O506">
        <v>0</v>
      </c>
    </row>
    <row r="507" spans="10:15" x14ac:dyDescent="0.35">
      <c r="J507">
        <v>6.3922257441393848E-2</v>
      </c>
      <c r="K507">
        <v>0.87381908767263938</v>
      </c>
      <c r="L507">
        <v>0.71773566347738416</v>
      </c>
      <c r="M507">
        <v>0.60810661018924339</v>
      </c>
      <c r="N507">
        <v>0.35546469599902303</v>
      </c>
      <c r="O507">
        <v>0</v>
      </c>
    </row>
    <row r="508" spans="10:15" x14ac:dyDescent="0.35">
      <c r="J508">
        <v>0.11105442103970328</v>
      </c>
      <c r="K508">
        <v>1.2399955628991732</v>
      </c>
      <c r="L508">
        <v>0.13447488626432053</v>
      </c>
      <c r="M508">
        <v>0.61366241536433586</v>
      </c>
      <c r="N508">
        <v>1.78492477866804</v>
      </c>
      <c r="O508">
        <v>3.3183994937101698E-10</v>
      </c>
    </row>
    <row r="509" spans="10:15" x14ac:dyDescent="0.35">
      <c r="J509">
        <v>6.5110351122214416E-2</v>
      </c>
      <c r="K509">
        <v>7.6906868754685345E-2</v>
      </c>
      <c r="L509">
        <v>0.25936501421621139</v>
      </c>
      <c r="M509">
        <v>3.28650615059672E-2</v>
      </c>
      <c r="N509">
        <v>0.30692711347313301</v>
      </c>
      <c r="O509">
        <v>0</v>
      </c>
    </row>
    <row r="510" spans="10:15" x14ac:dyDescent="0.35">
      <c r="J510">
        <v>0.37035623831005304</v>
      </c>
      <c r="K510">
        <v>0.8019657768760835</v>
      </c>
      <c r="L510">
        <v>1.1053084816137611</v>
      </c>
      <c r="M510">
        <v>1.0336550370195714</v>
      </c>
      <c r="N510">
        <v>0.21492395128053701</v>
      </c>
      <c r="O510">
        <v>0</v>
      </c>
    </row>
    <row r="511" spans="10:15" x14ac:dyDescent="0.35">
      <c r="J511">
        <v>9.3801099292369461E-2</v>
      </c>
      <c r="K511">
        <v>0.79837705343583809</v>
      </c>
      <c r="L511">
        <v>1.0701485928493917</v>
      </c>
      <c r="M511">
        <v>0.55460207839207443</v>
      </c>
      <c r="N511">
        <v>0.103321582681199</v>
      </c>
      <c r="O511">
        <v>0</v>
      </c>
    </row>
    <row r="512" spans="10:15" x14ac:dyDescent="0.35">
      <c r="J512">
        <v>0.14491781254063357</v>
      </c>
      <c r="K512">
        <v>2.4076675437669302</v>
      </c>
      <c r="L512">
        <v>2.6015363979901522</v>
      </c>
      <c r="M512">
        <v>1.9002971559844648</v>
      </c>
      <c r="N512">
        <v>0.18012248608640502</v>
      </c>
      <c r="O512">
        <v>0</v>
      </c>
    </row>
    <row r="513" spans="10:15" x14ac:dyDescent="0.35">
      <c r="J513">
        <v>2.3646499529535084E-2</v>
      </c>
      <c r="K513">
        <v>0.46553282116454969</v>
      </c>
      <c r="L513">
        <v>0.14682798397062669</v>
      </c>
      <c r="M513">
        <v>3.8491030232144008E-2</v>
      </c>
      <c r="N513">
        <v>0.25202200057903901</v>
      </c>
      <c r="O513">
        <v>0</v>
      </c>
    </row>
    <row r="514" spans="10:15" x14ac:dyDescent="0.35">
      <c r="J514">
        <v>8.7556756501566232E-2</v>
      </c>
      <c r="K514">
        <v>0.38466746743873165</v>
      </c>
      <c r="L514">
        <v>0.52935294238355957</v>
      </c>
      <c r="M514">
        <v>0.26316570898251246</v>
      </c>
      <c r="N514">
        <v>0.61473246347167498</v>
      </c>
      <c r="O514">
        <v>1.08303373081444E-10</v>
      </c>
    </row>
    <row r="515" spans="10:15" x14ac:dyDescent="0.35">
      <c r="J515">
        <v>0.23642687577115537</v>
      </c>
      <c r="K515">
        <v>0.64662506196064928</v>
      </c>
      <c r="L515">
        <v>0.51359735787550886</v>
      </c>
      <c r="M515">
        <v>0.33970671669213909</v>
      </c>
      <c r="N515">
        <v>0.145995101461357</v>
      </c>
      <c r="O515">
        <v>0</v>
      </c>
    </row>
    <row r="516" spans="10:15" x14ac:dyDescent="0.35">
      <c r="J516">
        <v>0.58526395968377931</v>
      </c>
      <c r="K516">
        <v>0.59675482967037985</v>
      </c>
      <c r="L516">
        <v>0.29684616496006472</v>
      </c>
      <c r="M516">
        <v>0.18094757106128892</v>
      </c>
      <c r="N516">
        <v>8.1284871193491398E-2</v>
      </c>
      <c r="O516">
        <v>0</v>
      </c>
    </row>
    <row r="517" spans="10:15" x14ac:dyDescent="0.35">
      <c r="J517">
        <v>0.14827869629307772</v>
      </c>
      <c r="K517">
        <v>1.0054905886864947</v>
      </c>
      <c r="L517">
        <v>1.1260255627129094</v>
      </c>
      <c r="M517">
        <v>1.0361962347705052</v>
      </c>
      <c r="N517">
        <v>0.18387069391035801</v>
      </c>
      <c r="O517">
        <v>0</v>
      </c>
    </row>
    <row r="518" spans="10:15" x14ac:dyDescent="0.35">
      <c r="J518">
        <v>3.8173580116563806E-2</v>
      </c>
      <c r="K518">
        <v>5.4016318097533907E-3</v>
      </c>
      <c r="L518">
        <v>0.12464801608348237</v>
      </c>
      <c r="M518">
        <v>0.1045377620905763</v>
      </c>
      <c r="N518">
        <v>2.5180353174244198E-2</v>
      </c>
      <c r="O518">
        <v>0</v>
      </c>
    </row>
    <row r="519" spans="10:15" x14ac:dyDescent="0.35">
      <c r="J519">
        <v>3.1292180725624084E-2</v>
      </c>
      <c r="K519">
        <v>0.57710530748036315</v>
      </c>
      <c r="L519">
        <v>0.43282113487472451</v>
      </c>
      <c r="M519">
        <v>0.27085060790620274</v>
      </c>
      <c r="N519">
        <v>1.9493453071212701</v>
      </c>
      <c r="O519">
        <v>0</v>
      </c>
    </row>
    <row r="520" spans="10:15" x14ac:dyDescent="0.35">
      <c r="J520">
        <v>4.0891234863037904E-2</v>
      </c>
      <c r="K520">
        <v>8.3251008807985583E-2</v>
      </c>
      <c r="L520">
        <v>0.34241588631895492</v>
      </c>
      <c r="M520">
        <v>3.8073631003563042E-2</v>
      </c>
      <c r="N520">
        <v>0.16645664164622598</v>
      </c>
      <c r="O520">
        <v>0</v>
      </c>
    </row>
    <row r="521" spans="10:15" x14ac:dyDescent="0.35">
      <c r="J521">
        <v>4.1241017248335163E-2</v>
      </c>
      <c r="K521">
        <v>0.46113613194035274</v>
      </c>
      <c r="L521">
        <v>0.35003294373039168</v>
      </c>
      <c r="M521">
        <v>0.24603026096710587</v>
      </c>
      <c r="N521">
        <v>2.5967252788709998</v>
      </c>
      <c r="O521">
        <v>0</v>
      </c>
    </row>
    <row r="522" spans="10:15" x14ac:dyDescent="0.35">
      <c r="J522">
        <v>1.6830848865238883E-2</v>
      </c>
      <c r="K522">
        <v>1.1574085964581064E-2</v>
      </c>
      <c r="L522">
        <v>2.2042999007380631E-2</v>
      </c>
      <c r="M522">
        <v>8.7264468838909356E-2</v>
      </c>
      <c r="N522">
        <v>0.13743464286500801</v>
      </c>
      <c r="O522">
        <v>0</v>
      </c>
    </row>
    <row r="523" spans="10:15" x14ac:dyDescent="0.35">
      <c r="J523">
        <v>4.0675770298019491E-2</v>
      </c>
      <c r="K523">
        <v>2.1758360424769858</v>
      </c>
      <c r="L523">
        <v>2.6333120591777117</v>
      </c>
      <c r="M523">
        <v>3.0959620744284462</v>
      </c>
      <c r="N523">
        <v>1.9392993966363201</v>
      </c>
      <c r="O523">
        <v>1.1870648878566401E-9</v>
      </c>
    </row>
    <row r="524" spans="10:15" x14ac:dyDescent="0.35">
      <c r="J524">
        <v>0.75540809161438383</v>
      </c>
      <c r="K524">
        <v>0.40098410058259559</v>
      </c>
      <c r="L524">
        <v>0.22052044467159429</v>
      </c>
      <c r="M524">
        <v>0.13576187555252664</v>
      </c>
      <c r="N524">
        <v>0.141922727121954</v>
      </c>
      <c r="O524">
        <v>0</v>
      </c>
    </row>
    <row r="525" spans="10:15" x14ac:dyDescent="0.35">
      <c r="J525">
        <v>0.24560180739427284</v>
      </c>
      <c r="K525">
        <v>1.4232393747056526</v>
      </c>
      <c r="L525">
        <v>1.1471494734047081</v>
      </c>
      <c r="M525">
        <v>0.35145068654637701</v>
      </c>
      <c r="N525">
        <v>3.7866370101266802</v>
      </c>
      <c r="O525">
        <v>3.1933320356882299E-10</v>
      </c>
    </row>
    <row r="526" spans="10:15" x14ac:dyDescent="0.35">
      <c r="J526">
        <v>0.16974185439635892</v>
      </c>
      <c r="K526">
        <v>0.63456288635690739</v>
      </c>
      <c r="L526">
        <v>0.37329867156494528</v>
      </c>
      <c r="M526">
        <v>0.24448135213662123</v>
      </c>
      <c r="N526">
        <v>0.307874922689997</v>
      </c>
      <c r="O526">
        <v>0</v>
      </c>
    </row>
    <row r="527" spans="10:15" x14ac:dyDescent="0.35">
      <c r="J527">
        <v>0.20630879806166236</v>
      </c>
      <c r="K527">
        <v>1.1051856592455271</v>
      </c>
      <c r="L527">
        <v>0.94446285422416421</v>
      </c>
      <c r="M527">
        <v>0.79808298421528379</v>
      </c>
      <c r="N527">
        <v>2.6939296988388999</v>
      </c>
      <c r="O527">
        <v>0</v>
      </c>
    </row>
    <row r="528" spans="10:15" x14ac:dyDescent="0.35">
      <c r="J528">
        <v>0.90792564189421565</v>
      </c>
      <c r="K528">
        <v>9.3935479104857042E-2</v>
      </c>
      <c r="L528">
        <v>0.12638460653020536</v>
      </c>
      <c r="M528">
        <v>5.8128184877437726E-2</v>
      </c>
      <c r="N528">
        <v>8.9450821968495797E-2</v>
      </c>
      <c r="O528">
        <v>0</v>
      </c>
    </row>
    <row r="529" spans="10:15" x14ac:dyDescent="0.35">
      <c r="J529">
        <v>4.7441224010494012E-2</v>
      </c>
      <c r="K529">
        <v>0.70458035905204808</v>
      </c>
      <c r="L529">
        <v>0.15302359094163845</v>
      </c>
      <c r="M529">
        <v>0.28446177883975765</v>
      </c>
      <c r="N529">
        <v>6.4423895625796396E-2</v>
      </c>
      <c r="O529">
        <v>0</v>
      </c>
    </row>
    <row r="530" spans="10:15" x14ac:dyDescent="0.35">
      <c r="J530">
        <v>5.4273115421587369E-3</v>
      </c>
      <c r="K530">
        <v>0.31536413748520475</v>
      </c>
      <c r="L530">
        <v>0.14538436388063339</v>
      </c>
      <c r="M530">
        <v>9.5860517197077222E-2</v>
      </c>
      <c r="N530">
        <v>0.16628094261481402</v>
      </c>
      <c r="O530">
        <v>0</v>
      </c>
    </row>
    <row r="531" spans="10:15" x14ac:dyDescent="0.35">
      <c r="J531">
        <v>0.92912427510846651</v>
      </c>
      <c r="K531">
        <v>0.64293376137355063</v>
      </c>
      <c r="L531">
        <v>0.15134999853529529</v>
      </c>
      <c r="M531">
        <v>0.26561974954402123</v>
      </c>
      <c r="N531">
        <v>0.24331459361566998</v>
      </c>
      <c r="O531">
        <v>0</v>
      </c>
    </row>
    <row r="532" spans="10:15" x14ac:dyDescent="0.35">
      <c r="J532">
        <v>0.19228290921888014</v>
      </c>
      <c r="K532">
        <v>0.66903560815508001</v>
      </c>
      <c r="L532">
        <v>0.47686516635639559</v>
      </c>
      <c r="M532">
        <v>0.17848607472294395</v>
      </c>
      <c r="N532">
        <v>0.192554398178752</v>
      </c>
      <c r="O532">
        <v>0</v>
      </c>
    </row>
    <row r="533" spans="10:15" x14ac:dyDescent="0.35">
      <c r="J533">
        <v>4.3358047651315429E-2</v>
      </c>
      <c r="K533">
        <v>0.17888856638120512</v>
      </c>
      <c r="L533">
        <v>2.7941720888993576E-3</v>
      </c>
      <c r="M533">
        <v>2.3573709245286803E-3</v>
      </c>
      <c r="N533">
        <v>1.6075916808014501</v>
      </c>
      <c r="O533">
        <v>0</v>
      </c>
    </row>
    <row r="534" spans="10:15" x14ac:dyDescent="0.35">
      <c r="J534">
        <v>1.7152547077196152</v>
      </c>
      <c r="K534">
        <v>0.47133724499568869</v>
      </c>
      <c r="L534">
        <v>0.1978086332810389</v>
      </c>
      <c r="M534">
        <v>0.22484358150938366</v>
      </c>
      <c r="N534">
        <v>5.24281555682147</v>
      </c>
      <c r="O534">
        <v>0</v>
      </c>
    </row>
    <row r="535" spans="10:15" x14ac:dyDescent="0.35">
      <c r="J535">
        <v>0.39395404435364867</v>
      </c>
      <c r="K535">
        <v>0.72384304637733987</v>
      </c>
      <c r="L535">
        <v>0.31406074893204072</v>
      </c>
      <c r="M535">
        <v>0.41142782820852375</v>
      </c>
      <c r="N535">
        <v>0.33107999258044701</v>
      </c>
      <c r="O535">
        <v>0</v>
      </c>
    </row>
    <row r="536" spans="10:15" x14ac:dyDescent="0.35">
      <c r="J536">
        <v>4.3886950360163338E-2</v>
      </c>
      <c r="K536">
        <v>0.94011220337715362</v>
      </c>
      <c r="L536">
        <v>0.7803970791211865</v>
      </c>
      <c r="M536">
        <v>0.49664583001275647</v>
      </c>
      <c r="N536">
        <v>0.17855806712199299</v>
      </c>
      <c r="O536">
        <v>0</v>
      </c>
    </row>
    <row r="537" spans="10:15" x14ac:dyDescent="0.35">
      <c r="J537">
        <v>4.0329130417633301E-2</v>
      </c>
      <c r="K537">
        <v>0.69354455506826529</v>
      </c>
      <c r="L537">
        <v>0.17153055612776372</v>
      </c>
      <c r="M537">
        <v>0.21188879876799974</v>
      </c>
      <c r="N537">
        <v>0.54605007503675995</v>
      </c>
      <c r="O537">
        <v>0</v>
      </c>
    </row>
    <row r="538" spans="10:15" x14ac:dyDescent="0.35">
      <c r="J538">
        <v>0.11411542469208051</v>
      </c>
      <c r="K538">
        <v>0.37264979232090123</v>
      </c>
      <c r="L538">
        <v>0.30714581250592321</v>
      </c>
      <c r="M538">
        <v>0.21253905332450765</v>
      </c>
      <c r="N538">
        <v>0.46316498815511697</v>
      </c>
      <c r="O538">
        <v>1.1801870868304E-10</v>
      </c>
    </row>
    <row r="539" spans="10:15" x14ac:dyDescent="0.35">
      <c r="J539">
        <v>4.0184886998074062E-3</v>
      </c>
      <c r="K539">
        <v>0.69423887133508999</v>
      </c>
      <c r="L539">
        <v>0.50503864054894043</v>
      </c>
      <c r="M539">
        <v>0.33770392485556194</v>
      </c>
      <c r="N539">
        <v>0.56750802173741499</v>
      </c>
      <c r="O539">
        <v>0</v>
      </c>
    </row>
    <row r="540" spans="10:15" x14ac:dyDescent="0.35">
      <c r="J540">
        <v>8.1623668440676284E-2</v>
      </c>
      <c r="K540">
        <v>0.56611981662999522</v>
      </c>
      <c r="L540">
        <v>0.35667599755488244</v>
      </c>
      <c r="M540">
        <v>0.25007040256200663</v>
      </c>
      <c r="N540">
        <v>0.23490813779510999</v>
      </c>
      <c r="O540">
        <v>0</v>
      </c>
    </row>
    <row r="541" spans="10:15" x14ac:dyDescent="0.35">
      <c r="J541">
        <v>3.251024283253441E-3</v>
      </c>
      <c r="K541">
        <v>0.48760346071715038</v>
      </c>
      <c r="L541">
        <v>0.43963443732100171</v>
      </c>
      <c r="M541">
        <v>0.13658681940397716</v>
      </c>
      <c r="N541">
        <v>0.14986075591747899</v>
      </c>
      <c r="O541">
        <v>0</v>
      </c>
    </row>
    <row r="542" spans="10:15" x14ac:dyDescent="0.35">
      <c r="J542">
        <v>16.069903931696143</v>
      </c>
      <c r="K542">
        <v>0.23188763183009764</v>
      </c>
      <c r="L542">
        <v>0.11241536459205269</v>
      </c>
      <c r="M542">
        <v>0.10336878509602702</v>
      </c>
      <c r="N542">
        <v>9.4990442791431595E-2</v>
      </c>
      <c r="O542">
        <v>0</v>
      </c>
    </row>
    <row r="543" spans="10:15" x14ac:dyDescent="0.35">
      <c r="J543">
        <v>6.3687066985703575E-2</v>
      </c>
      <c r="K543">
        <v>0.75107495524284773</v>
      </c>
      <c r="L543">
        <v>0.50482105895941176</v>
      </c>
      <c r="M543">
        <v>0.34247019437840404</v>
      </c>
      <c r="N543">
        <v>1.17026304586114</v>
      </c>
      <c r="O543">
        <v>0</v>
      </c>
    </row>
    <row r="544" spans="10:15" x14ac:dyDescent="0.35">
      <c r="J544">
        <v>5.5130804308097907E-2</v>
      </c>
      <c r="K544">
        <v>8.5988464224685146E-2</v>
      </c>
      <c r="L544">
        <v>3.3025990853043879E-3</v>
      </c>
      <c r="M544">
        <v>9.5760307897374469E-2</v>
      </c>
      <c r="N544">
        <v>0.46381116906333603</v>
      </c>
      <c r="O544">
        <v>0</v>
      </c>
    </row>
    <row r="545" spans="10:15" x14ac:dyDescent="0.35">
      <c r="J545">
        <v>3.7274488726628599E-3</v>
      </c>
      <c r="K545">
        <v>0.47281644062674905</v>
      </c>
      <c r="L545">
        <v>0.33080903957826441</v>
      </c>
      <c r="M545">
        <v>0.21510362592996274</v>
      </c>
      <c r="N545">
        <v>0.37030779463208296</v>
      </c>
      <c r="O545">
        <v>0</v>
      </c>
    </row>
    <row r="546" spans="10:15" x14ac:dyDescent="0.35">
      <c r="J546">
        <v>2.4484571099640928E-2</v>
      </c>
      <c r="K546">
        <v>0.59487378456284956</v>
      </c>
      <c r="L546">
        <v>0.45293509005512733</v>
      </c>
      <c r="M546">
        <v>0.24779385775430596</v>
      </c>
      <c r="N546">
        <v>0.282318281116192</v>
      </c>
      <c r="O546">
        <v>0</v>
      </c>
    </row>
    <row r="547" spans="10:15" x14ac:dyDescent="0.35">
      <c r="J547">
        <v>0.52700446348375207</v>
      </c>
      <c r="K547">
        <v>2.5218005261841265E-3</v>
      </c>
      <c r="L547">
        <v>0.37247409250933655</v>
      </c>
      <c r="M547">
        <v>0.31664690728807732</v>
      </c>
      <c r="N547">
        <v>1.10820401183207</v>
      </c>
      <c r="O547">
        <v>0</v>
      </c>
    </row>
    <row r="548" spans="10:15" x14ac:dyDescent="0.35">
      <c r="J548">
        <v>9.1184572885759079E-3</v>
      </c>
      <c r="K548">
        <v>0.65818814240955259</v>
      </c>
      <c r="L548">
        <v>0.51637993536247051</v>
      </c>
      <c r="M548">
        <v>0.29512664079349765</v>
      </c>
      <c r="N548">
        <v>0.411794152555649</v>
      </c>
      <c r="O548">
        <v>0</v>
      </c>
    </row>
    <row r="549" spans="10:15" x14ac:dyDescent="0.35">
      <c r="J549">
        <v>0.22822693678889197</v>
      </c>
      <c r="K549">
        <v>0.46699426343055001</v>
      </c>
      <c r="L549">
        <v>0.2007549225275195</v>
      </c>
      <c r="M549">
        <v>4.0711289812894853E-2</v>
      </c>
      <c r="N549">
        <v>0.41036994686244299</v>
      </c>
      <c r="O549">
        <v>0</v>
      </c>
    </row>
    <row r="550" spans="10:15" x14ac:dyDescent="0.35">
      <c r="J550">
        <v>5.5563089268634042E-2</v>
      </c>
      <c r="K550">
        <v>0.61648170300487848</v>
      </c>
      <c r="L550">
        <v>0.34914678715587533</v>
      </c>
      <c r="M550">
        <v>0.33163337403159965</v>
      </c>
      <c r="N550">
        <v>0.158164876354773</v>
      </c>
      <c r="O550">
        <v>0</v>
      </c>
    </row>
    <row r="551" spans="10:15" x14ac:dyDescent="0.35">
      <c r="J551">
        <v>0.16455179297142306</v>
      </c>
      <c r="K551">
        <v>0.13625901896890003</v>
      </c>
      <c r="L551">
        <v>0.20533907437622337</v>
      </c>
      <c r="M551">
        <v>0.18565806616742173</v>
      </c>
      <c r="N551">
        <v>0.54120944005259097</v>
      </c>
      <c r="O551">
        <v>0</v>
      </c>
    </row>
    <row r="552" spans="10:15" x14ac:dyDescent="0.35">
      <c r="J552">
        <v>0.20410786739809669</v>
      </c>
      <c r="K552">
        <v>0.77170408223493647</v>
      </c>
      <c r="L552">
        <v>0.63112190131412538</v>
      </c>
      <c r="M552">
        <v>0.35187845293760661</v>
      </c>
      <c r="N552">
        <v>1.03893131238827</v>
      </c>
      <c r="O552">
        <v>0</v>
      </c>
    </row>
    <row r="553" spans="10:15" x14ac:dyDescent="0.35">
      <c r="J553">
        <v>5.0288202671841309E-2</v>
      </c>
      <c r="K553">
        <v>1.3648403045344355E-2</v>
      </c>
      <c r="L553">
        <v>0.21947505288833868</v>
      </c>
      <c r="M553">
        <v>5.6955480166346349E-2</v>
      </c>
      <c r="N553">
        <v>0.54838930692275001</v>
      </c>
      <c r="O553">
        <v>0</v>
      </c>
    </row>
    <row r="554" spans="10:15" x14ac:dyDescent="0.35">
      <c r="J554">
        <v>0.40380111824142356</v>
      </c>
      <c r="K554">
        <v>8.4023126073816401E-2</v>
      </c>
      <c r="L554">
        <v>0.18599655013103783</v>
      </c>
      <c r="M554">
        <v>0.19274590996540431</v>
      </c>
      <c r="N554">
        <v>0.348851154929817</v>
      </c>
      <c r="O554">
        <v>0</v>
      </c>
    </row>
    <row r="555" spans="10:15" x14ac:dyDescent="0.35">
      <c r="J555">
        <v>4.3801841869985467E-2</v>
      </c>
      <c r="K555">
        <v>0.48966324571867026</v>
      </c>
      <c r="L555">
        <v>0.24594479493920407</v>
      </c>
      <c r="M555">
        <v>0.13105791285631246</v>
      </c>
      <c r="N555">
        <v>0.68950747106627697</v>
      </c>
      <c r="O555">
        <v>0</v>
      </c>
    </row>
    <row r="556" spans="10:15" x14ac:dyDescent="0.35">
      <c r="J556">
        <v>0.3664809791730545</v>
      </c>
      <c r="K556">
        <v>0.18066350510261975</v>
      </c>
      <c r="L556">
        <v>0.39162873479007804</v>
      </c>
      <c r="M556">
        <v>0.31181776459379784</v>
      </c>
      <c r="N556">
        <v>0.608502912147315</v>
      </c>
      <c r="O556">
        <v>0</v>
      </c>
    </row>
    <row r="557" spans="10:15" x14ac:dyDescent="0.35">
      <c r="J557">
        <v>1.6055783343720887E-3</v>
      </c>
      <c r="K557">
        <v>0.53996153925012991</v>
      </c>
      <c r="L557">
        <v>0.2573261983487557</v>
      </c>
      <c r="M557">
        <v>0.13111073841124238</v>
      </c>
      <c r="N557">
        <v>0.20810172469899701</v>
      </c>
      <c r="O557">
        <v>0</v>
      </c>
    </row>
    <row r="558" spans="10:15" x14ac:dyDescent="0.35">
      <c r="J558">
        <v>0.15455831139271525</v>
      </c>
      <c r="K558">
        <v>0.57760650810786862</v>
      </c>
      <c r="L558">
        <v>0.14268287004320704</v>
      </c>
      <c r="M558">
        <v>0.22588175509891037</v>
      </c>
      <c r="N558">
        <v>1.2320829068823</v>
      </c>
      <c r="O558">
        <v>0</v>
      </c>
    </row>
    <row r="559" spans="10:15" x14ac:dyDescent="0.35">
      <c r="J559">
        <v>2.6817876230005675E-2</v>
      </c>
      <c r="K559">
        <v>0.31564403712529288</v>
      </c>
      <c r="L559">
        <v>0.10671321776339364</v>
      </c>
      <c r="M559">
        <v>4.0395700764078016E-2</v>
      </c>
      <c r="N559">
        <v>0.25367106249966404</v>
      </c>
      <c r="O559">
        <v>0</v>
      </c>
    </row>
    <row r="560" spans="10:15" x14ac:dyDescent="0.35">
      <c r="J560">
        <v>0.18126768940941004</v>
      </c>
      <c r="K560">
        <v>1.1485295326228968</v>
      </c>
      <c r="L560">
        <v>0.41045265972140604</v>
      </c>
      <c r="M560">
        <v>6.10398101131377E-2</v>
      </c>
      <c r="N560">
        <v>1.6104857826864301</v>
      </c>
      <c r="O560">
        <v>0</v>
      </c>
    </row>
    <row r="561" spans="10:15" x14ac:dyDescent="0.35">
      <c r="J561">
        <v>4.067538566630282E-2</v>
      </c>
      <c r="K561">
        <v>7.1356189528258007E-2</v>
      </c>
      <c r="L561">
        <v>9.3143930532352356E-2</v>
      </c>
      <c r="M561">
        <v>0.17763053438966686</v>
      </c>
      <c r="N561">
        <v>0.734108079996448</v>
      </c>
      <c r="O561">
        <v>0</v>
      </c>
    </row>
    <row r="562" spans="10:15" x14ac:dyDescent="0.35">
      <c r="J562">
        <v>0.19436289614962052</v>
      </c>
      <c r="K562">
        <v>0.40079675377761065</v>
      </c>
      <c r="L562">
        <v>0.26961324861497687</v>
      </c>
      <c r="M562">
        <v>0.16559585555163386</v>
      </c>
      <c r="N562">
        <v>0.81941595857598803</v>
      </c>
      <c r="O562">
        <v>0</v>
      </c>
    </row>
    <row r="563" spans="10:15" x14ac:dyDescent="0.35">
      <c r="J563">
        <v>2.1699200216890334E-2</v>
      </c>
      <c r="K563">
        <v>0.91196609805361095</v>
      </c>
      <c r="L563">
        <v>0.7443927206781169</v>
      </c>
      <c r="M563">
        <v>0.65857715042401088</v>
      </c>
      <c r="N563">
        <v>0.21284969770363599</v>
      </c>
      <c r="O563">
        <v>0</v>
      </c>
    </row>
    <row r="564" spans="10:15" x14ac:dyDescent="0.35">
      <c r="J564">
        <v>1.7523220006193524E-2</v>
      </c>
      <c r="K564">
        <v>0.86770752226029912</v>
      </c>
      <c r="L564">
        <v>1.2175975699159165</v>
      </c>
      <c r="M564">
        <v>1.2416853019820215</v>
      </c>
      <c r="N564">
        <v>0.50718618258971393</v>
      </c>
      <c r="O564">
        <v>0</v>
      </c>
    </row>
    <row r="565" spans="10:15" x14ac:dyDescent="0.35">
      <c r="J565">
        <v>0.40108161848521984</v>
      </c>
      <c r="K565">
        <v>0.73205298536242214</v>
      </c>
      <c r="L565">
        <v>0.65745120132432633</v>
      </c>
      <c r="M565">
        <v>0.35009105443650046</v>
      </c>
      <c r="N565">
        <v>0.59301278660873402</v>
      </c>
      <c r="O565">
        <v>0</v>
      </c>
    </row>
    <row r="566" spans="10:15" x14ac:dyDescent="0.35">
      <c r="J566">
        <v>0.15518834538675691</v>
      </c>
      <c r="K566">
        <v>0.72809329522030031</v>
      </c>
      <c r="L566">
        <v>0.29128073568756346</v>
      </c>
      <c r="M566">
        <v>0.39703133286091619</v>
      </c>
      <c r="N566">
        <v>7.8574760408711197E-2</v>
      </c>
      <c r="O566">
        <v>0</v>
      </c>
    </row>
    <row r="567" spans="10:15" x14ac:dyDescent="0.35">
      <c r="J567">
        <v>2.9349993117626428E-3</v>
      </c>
      <c r="K567">
        <v>0.52862595584946859</v>
      </c>
      <c r="L567">
        <v>0.23050171901940553</v>
      </c>
      <c r="M567">
        <v>0.24795564984794005</v>
      </c>
      <c r="N567">
        <v>0.87297137951949688</v>
      </c>
      <c r="O567">
        <v>0</v>
      </c>
    </row>
    <row r="568" spans="10:15" x14ac:dyDescent="0.35">
      <c r="J568">
        <v>8.1563624638835722E-2</v>
      </c>
      <c r="K568">
        <v>0.83993003559152213</v>
      </c>
      <c r="L568">
        <v>0.74786574910844417</v>
      </c>
      <c r="M568">
        <v>0.43324453652443767</v>
      </c>
      <c r="N568">
        <v>2.4594305715761902</v>
      </c>
      <c r="O568">
        <v>0</v>
      </c>
    </row>
    <row r="569" spans="10:15" x14ac:dyDescent="0.35">
      <c r="J569">
        <v>0.26134921187221527</v>
      </c>
      <c r="K569">
        <v>0.94041722090540691</v>
      </c>
      <c r="L569">
        <v>0.92406244116629377</v>
      </c>
      <c r="M569">
        <v>0.74402948395874735</v>
      </c>
      <c r="N569">
        <v>0.26977484105496702</v>
      </c>
      <c r="O569">
        <v>0</v>
      </c>
    </row>
    <row r="570" spans="10:15" x14ac:dyDescent="0.35">
      <c r="J570">
        <v>9.1879462971748066E-2</v>
      </c>
      <c r="K570">
        <v>0.34674152663234065</v>
      </c>
      <c r="L570">
        <v>0.20493625600667437</v>
      </c>
      <c r="M570">
        <v>0.14556855717968098</v>
      </c>
      <c r="N570">
        <v>1.24779363095528</v>
      </c>
      <c r="O570">
        <v>0</v>
      </c>
    </row>
    <row r="571" spans="10:15" x14ac:dyDescent="0.35">
      <c r="J571">
        <v>0.24462975107484736</v>
      </c>
      <c r="K571">
        <v>0.86834369258349486</v>
      </c>
      <c r="L571">
        <v>0.84297593917804592</v>
      </c>
      <c r="M571">
        <v>0.66112094170148483</v>
      </c>
      <c r="N571">
        <v>6.8697619512032196E-2</v>
      </c>
      <c r="O571">
        <v>0</v>
      </c>
    </row>
    <row r="572" spans="10:15" x14ac:dyDescent="0.35">
      <c r="J572">
        <v>0.30270408509117352</v>
      </c>
      <c r="K572">
        <v>8.3091535605080424E-2</v>
      </c>
      <c r="L572">
        <v>0.23997604674255013</v>
      </c>
      <c r="M572">
        <v>0.40178985167823106</v>
      </c>
      <c r="N572">
        <v>0.13742470002815499</v>
      </c>
      <c r="O572">
        <v>0</v>
      </c>
    </row>
    <row r="573" spans="10:15" x14ac:dyDescent="0.35">
      <c r="J573">
        <v>0.108380881138548</v>
      </c>
      <c r="K573">
        <v>0.26374475301686023</v>
      </c>
      <c r="L573">
        <v>4.0728751266094924E-2</v>
      </c>
      <c r="M573">
        <v>3.1792899003757438E-2</v>
      </c>
      <c r="N573">
        <v>0.224755757925963</v>
      </c>
      <c r="O573">
        <v>0</v>
      </c>
    </row>
    <row r="574" spans="10:15" x14ac:dyDescent="0.35">
      <c r="J574">
        <v>9.0566858720331281E-2</v>
      </c>
      <c r="K574">
        <v>0.7143543841538843</v>
      </c>
      <c r="L574">
        <v>0.60508259926366026</v>
      </c>
      <c r="M574">
        <v>0.36992638444721782</v>
      </c>
      <c r="N574">
        <v>0.69011085280018092</v>
      </c>
      <c r="O574">
        <v>0</v>
      </c>
    </row>
    <row r="575" spans="10:15" x14ac:dyDescent="0.35">
      <c r="J575">
        <v>4.981316422738219E-2</v>
      </c>
      <c r="K575">
        <v>0.18100964589399293</v>
      </c>
      <c r="L575">
        <v>7.8280661871999446E-2</v>
      </c>
      <c r="M575">
        <v>1.3120100301031102E-2</v>
      </c>
      <c r="N575">
        <v>0.219385879933501</v>
      </c>
      <c r="O575">
        <v>0</v>
      </c>
    </row>
    <row r="576" spans="10:15" x14ac:dyDescent="0.35">
      <c r="J576">
        <v>5.9935525335878016E-2</v>
      </c>
      <c r="K576">
        <v>8.016801808556881E-2</v>
      </c>
      <c r="L576">
        <v>0.22814263112670838</v>
      </c>
      <c r="M576">
        <v>0.12783836281909658</v>
      </c>
      <c r="N576">
        <v>0.70007066058559897</v>
      </c>
      <c r="O576">
        <v>0</v>
      </c>
    </row>
    <row r="577" spans="10:15" x14ac:dyDescent="0.35">
      <c r="J577">
        <v>2.547058721878942E-2</v>
      </c>
      <c r="K577">
        <v>0.56223281695219884</v>
      </c>
      <c r="L577">
        <v>0.24017491719867523</v>
      </c>
      <c r="M577">
        <v>1.5543019970577407E-2</v>
      </c>
      <c r="N577">
        <v>0.31230065139151802</v>
      </c>
      <c r="O577">
        <v>0</v>
      </c>
    </row>
    <row r="578" spans="10:15" x14ac:dyDescent="0.35">
      <c r="J578">
        <v>0.19456274465525603</v>
      </c>
      <c r="K578">
        <v>0.40194022639142335</v>
      </c>
      <c r="L578">
        <v>0.24278851004602003</v>
      </c>
      <c r="M578">
        <v>0.15539333794749885</v>
      </c>
      <c r="N578">
        <v>0.25097483867535098</v>
      </c>
      <c r="O578">
        <v>0</v>
      </c>
    </row>
    <row r="579" spans="10:15" x14ac:dyDescent="0.35">
      <c r="J579">
        <v>0.17267796869382671</v>
      </c>
      <c r="K579">
        <v>0.11301153377202773</v>
      </c>
      <c r="L579">
        <v>0.13254882839914237</v>
      </c>
      <c r="M579">
        <v>0.15948069859169814</v>
      </c>
      <c r="N579">
        <v>3.4170996472789004E-2</v>
      </c>
      <c r="O579">
        <v>0</v>
      </c>
    </row>
    <row r="580" spans="10:15" x14ac:dyDescent="0.35">
      <c r="J580">
        <v>0.1814430799093121</v>
      </c>
      <c r="K580">
        <v>1.1535868336186268</v>
      </c>
      <c r="L580">
        <v>1.7003244218124471</v>
      </c>
      <c r="M580">
        <v>1.1181664712268613</v>
      </c>
      <c r="N580">
        <v>0.23129053193510699</v>
      </c>
      <c r="O580">
        <v>0</v>
      </c>
    </row>
    <row r="581" spans="10:15" x14ac:dyDescent="0.35">
      <c r="J581">
        <v>6.4356454768778104E-2</v>
      </c>
      <c r="K581">
        <v>3.018587668300347E-2</v>
      </c>
      <c r="L581">
        <v>0.18367152230026537</v>
      </c>
      <c r="M581">
        <v>3.317614414514166E-2</v>
      </c>
      <c r="N581">
        <v>0.120383546543541</v>
      </c>
      <c r="O581">
        <v>1.57205817651972E-10</v>
      </c>
    </row>
    <row r="582" spans="10:15" x14ac:dyDescent="0.35">
      <c r="J582">
        <v>0.39322615966374763</v>
      </c>
      <c r="K582">
        <v>4.0420203373425653E-2</v>
      </c>
      <c r="L582">
        <v>0.2126209263085862</v>
      </c>
      <c r="M582">
        <v>0.1665972841983718</v>
      </c>
      <c r="N582">
        <v>0.118940265855375</v>
      </c>
      <c r="O582">
        <v>0</v>
      </c>
    </row>
    <row r="583" spans="10:15" x14ac:dyDescent="0.35">
      <c r="J583">
        <v>0.10336999241012695</v>
      </c>
      <c r="K583">
        <v>1.5873056409765887</v>
      </c>
      <c r="L583">
        <v>1.1265664981578072</v>
      </c>
      <c r="M583">
        <v>5.0077751474581343E-2</v>
      </c>
      <c r="N583">
        <v>0.33199701030123596</v>
      </c>
      <c r="O583">
        <v>0</v>
      </c>
    </row>
    <row r="584" spans="10:15" x14ac:dyDescent="0.35">
      <c r="J584">
        <v>0.64200353502262719</v>
      </c>
      <c r="K584">
        <v>0.80694405100751831</v>
      </c>
      <c r="L584">
        <v>0.73250001315161772</v>
      </c>
      <c r="M584">
        <v>0.94392195117555744</v>
      </c>
      <c r="N584">
        <v>2.1526179638630798</v>
      </c>
      <c r="O584">
        <v>0</v>
      </c>
    </row>
    <row r="585" spans="10:15" x14ac:dyDescent="0.35">
      <c r="J585">
        <v>4.894449646748468E-2</v>
      </c>
      <c r="K585">
        <v>0.57972086048492233</v>
      </c>
      <c r="L585">
        <v>0.42518084849851639</v>
      </c>
      <c r="M585">
        <v>0.22443939716287414</v>
      </c>
      <c r="N585">
        <v>0.59508383663387399</v>
      </c>
      <c r="O585">
        <v>0</v>
      </c>
    </row>
    <row r="586" spans="10:15" x14ac:dyDescent="0.35">
      <c r="J586">
        <v>0.36683668985915069</v>
      </c>
      <c r="K586">
        <v>0.69697574043147703</v>
      </c>
      <c r="L586">
        <v>0.6253423134772168</v>
      </c>
      <c r="M586">
        <v>0.30414070080248129</v>
      </c>
      <c r="N586">
        <v>16.4648574601711</v>
      </c>
      <c r="O586">
        <v>1.6764979699206599E-9</v>
      </c>
    </row>
    <row r="587" spans="10:15" x14ac:dyDescent="0.35">
      <c r="J587">
        <v>0.67257803362976354</v>
      </c>
      <c r="K587">
        <v>0.55776052737327009</v>
      </c>
      <c r="L587">
        <v>0.27230746951015161</v>
      </c>
      <c r="M587">
        <v>0.24677148708547378</v>
      </c>
      <c r="N587">
        <v>0.43787763826925002</v>
      </c>
      <c r="O587">
        <v>0</v>
      </c>
    </row>
    <row r="588" spans="10:15" x14ac:dyDescent="0.35">
      <c r="J588">
        <v>0.11674703630084776</v>
      </c>
      <c r="K588">
        <v>0.12090734966053532</v>
      </c>
      <c r="L588">
        <v>2.6239961523022343E-2</v>
      </c>
      <c r="M588">
        <v>0.16705223458263718</v>
      </c>
      <c r="N588">
        <v>1.4014782858461601</v>
      </c>
      <c r="O588">
        <v>0</v>
      </c>
    </row>
    <row r="589" spans="10:15" x14ac:dyDescent="0.35">
      <c r="J589">
        <v>2.220324241994394</v>
      </c>
      <c r="K589">
        <v>0.69615241833645103</v>
      </c>
      <c r="L589">
        <v>0.49717306555886176</v>
      </c>
      <c r="M589">
        <v>0.33693631526109374</v>
      </c>
      <c r="N589">
        <v>0.16014291506577902</v>
      </c>
      <c r="O589">
        <v>0</v>
      </c>
    </row>
    <row r="590" spans="10:15" x14ac:dyDescent="0.35">
      <c r="J590">
        <v>0.13702098952812253</v>
      </c>
      <c r="K590">
        <v>1.2185736990700626</v>
      </c>
      <c r="L590">
        <v>1.635628581602488</v>
      </c>
      <c r="M590">
        <v>1.60667541381853</v>
      </c>
      <c r="N590">
        <v>0.10225245430889901</v>
      </c>
      <c r="O590">
        <v>0</v>
      </c>
    </row>
    <row r="591" spans="10:15" x14ac:dyDescent="0.35">
      <c r="J591">
        <v>1.9164869547563863E-2</v>
      </c>
      <c r="K591">
        <v>0.27280144645026916</v>
      </c>
      <c r="L591">
        <v>6.5877965979728559E-2</v>
      </c>
      <c r="M591">
        <v>0.30066026526566508</v>
      </c>
      <c r="N591">
        <v>1.33191110190449</v>
      </c>
      <c r="O591">
        <v>0</v>
      </c>
    </row>
    <row r="592" spans="10:15" x14ac:dyDescent="0.35">
      <c r="J592">
        <v>5.4628306965749447E-2</v>
      </c>
      <c r="K592">
        <v>1.1789281546719494</v>
      </c>
      <c r="L592">
        <v>0.15846969066516167</v>
      </c>
      <c r="M592">
        <v>0.68598709326229546</v>
      </c>
      <c r="N592">
        <v>0.49000180317508302</v>
      </c>
      <c r="O592">
        <v>0</v>
      </c>
    </row>
    <row r="593" spans="10:15" x14ac:dyDescent="0.35">
      <c r="J593">
        <v>0.31210651983057602</v>
      </c>
      <c r="K593">
        <v>1.6162143337398967E-2</v>
      </c>
      <c r="L593">
        <v>0.16195820283104601</v>
      </c>
      <c r="M593">
        <v>0.12276281167237142</v>
      </c>
      <c r="N593">
        <v>0.10678993178971201</v>
      </c>
      <c r="O593">
        <v>0</v>
      </c>
    </row>
    <row r="594" spans="10:15" x14ac:dyDescent="0.35">
      <c r="J594">
        <v>6.6921693226011658E-2</v>
      </c>
      <c r="K594">
        <v>1.2540469244733392</v>
      </c>
      <c r="L594">
        <v>1.4947580403972525</v>
      </c>
      <c r="M594">
        <v>1.1628048029555245</v>
      </c>
      <c r="N594">
        <v>0.38901726566620198</v>
      </c>
      <c r="O594">
        <v>0</v>
      </c>
    </row>
    <row r="595" spans="10:15" x14ac:dyDescent="0.35">
      <c r="J595">
        <v>1.4053560624964836E-2</v>
      </c>
      <c r="K595">
        <v>0.58680126848466785</v>
      </c>
      <c r="L595">
        <v>0.40879682867829048</v>
      </c>
      <c r="M595">
        <v>0.20473571323766598</v>
      </c>
      <c r="N595">
        <v>0.89464461917944005</v>
      </c>
      <c r="O595">
        <v>1.3279987556174299E-10</v>
      </c>
    </row>
    <row r="596" spans="10:15" x14ac:dyDescent="0.35">
      <c r="J596">
        <v>47.726825678252432</v>
      </c>
      <c r="K596">
        <v>0.56800512780335932</v>
      </c>
      <c r="L596">
        <v>0.14949629631894951</v>
      </c>
      <c r="M596">
        <v>0.13080053287928928</v>
      </c>
      <c r="N596">
        <v>0.46145963292956205</v>
      </c>
      <c r="O596">
        <v>0</v>
      </c>
    </row>
    <row r="597" spans="10:15" x14ac:dyDescent="0.35">
      <c r="J597">
        <v>0.25391156074942667</v>
      </c>
      <c r="K597">
        <v>0.72859548686943754</v>
      </c>
      <c r="L597">
        <v>3.8765497144042801E-2</v>
      </c>
      <c r="M597">
        <v>0.39564294274154121</v>
      </c>
      <c r="N597">
        <v>0.16352237103415501</v>
      </c>
      <c r="O597">
        <v>0</v>
      </c>
    </row>
    <row r="598" spans="10:15" x14ac:dyDescent="0.35">
      <c r="J598">
        <v>8.7945760841381379E-2</v>
      </c>
      <c r="K598">
        <v>0.48424855639424769</v>
      </c>
      <c r="L598">
        <v>0.42921494284667394</v>
      </c>
      <c r="M598">
        <v>0.14728514913594976</v>
      </c>
      <c r="N598">
        <v>0.32863620041127201</v>
      </c>
      <c r="O598">
        <v>0</v>
      </c>
    </row>
    <row r="599" spans="10:15" x14ac:dyDescent="0.35">
      <c r="J599">
        <v>5.5271240392963362E-2</v>
      </c>
      <c r="K599">
        <v>0.30241521869395394</v>
      </c>
      <c r="L599">
        <v>0.40421840346874782</v>
      </c>
      <c r="M599">
        <v>2.3868788259704916E-2</v>
      </c>
      <c r="N599">
        <v>0.35114329117742299</v>
      </c>
      <c r="O599">
        <v>0</v>
      </c>
    </row>
    <row r="600" spans="10:15" x14ac:dyDescent="0.35">
      <c r="J600">
        <v>0.59566996877238843</v>
      </c>
      <c r="K600">
        <v>0.25782450024034609</v>
      </c>
      <c r="L600">
        <v>9.7986743138176374E-2</v>
      </c>
      <c r="M600">
        <v>2.1085487580880864E-2</v>
      </c>
      <c r="N600">
        <v>0.13751171565207401</v>
      </c>
      <c r="O600">
        <v>0</v>
      </c>
    </row>
    <row r="601" spans="10:15" x14ac:dyDescent="0.35">
      <c r="J601">
        <v>0.1837819004090406</v>
      </c>
      <c r="K601">
        <v>0.38087966024911013</v>
      </c>
      <c r="L601">
        <v>0.18299352059217974</v>
      </c>
      <c r="M601">
        <v>0.17138055441166986</v>
      </c>
      <c r="N601">
        <v>1.71928323756412</v>
      </c>
      <c r="O601">
        <v>0</v>
      </c>
    </row>
    <row r="602" spans="10:15" x14ac:dyDescent="0.35">
      <c r="J602">
        <v>1.0215668552454054E-2</v>
      </c>
      <c r="K602">
        <v>4.1558599467140542</v>
      </c>
      <c r="L602">
        <v>1.18304406736636</v>
      </c>
      <c r="M602">
        <v>0.22362907649953945</v>
      </c>
      <c r="N602">
        <v>0.47856606245078803</v>
      </c>
      <c r="O602">
        <v>0</v>
      </c>
    </row>
    <row r="603" spans="10:15" x14ac:dyDescent="0.35">
      <c r="J603">
        <v>0.20566848669456597</v>
      </c>
      <c r="K603">
        <v>0.50123443260798406</v>
      </c>
      <c r="L603">
        <v>0.12649262609228007</v>
      </c>
      <c r="M603">
        <v>4.3837945713144297E-2</v>
      </c>
      <c r="N603">
        <v>0.56410625706441897</v>
      </c>
      <c r="O603">
        <v>0</v>
      </c>
    </row>
    <row r="604" spans="10:15" x14ac:dyDescent="0.35">
      <c r="J604">
        <v>5.3850381463529211E-2</v>
      </c>
      <c r="K604">
        <v>1.4894444442964898</v>
      </c>
      <c r="L604">
        <v>2.000744561124419</v>
      </c>
      <c r="M604">
        <v>1.883590413526584</v>
      </c>
      <c r="N604">
        <v>0.71061242399763502</v>
      </c>
      <c r="O604">
        <v>0</v>
      </c>
    </row>
    <row r="605" spans="10:15" x14ac:dyDescent="0.35">
      <c r="J605">
        <v>3.2096745934520619</v>
      </c>
      <c r="K605">
        <v>0.76837183034666912</v>
      </c>
      <c r="L605">
        <v>0.69121955758362263</v>
      </c>
      <c r="M605">
        <v>0.52901458467706308</v>
      </c>
      <c r="N605">
        <v>0.13836304535368099</v>
      </c>
      <c r="O605">
        <v>0</v>
      </c>
    </row>
    <row r="606" spans="10:15" x14ac:dyDescent="0.35">
      <c r="J606">
        <v>0.64703343019207737</v>
      </c>
      <c r="K606">
        <v>0.1652247255328228</v>
      </c>
      <c r="L606">
        <v>0.12981602482310112</v>
      </c>
      <c r="M606">
        <v>0.20018863164354087</v>
      </c>
      <c r="N606">
        <v>0.25169346653546298</v>
      </c>
      <c r="O606">
        <v>0</v>
      </c>
    </row>
    <row r="607" spans="10:15" x14ac:dyDescent="0.35">
      <c r="J607">
        <v>0.28541253905463759</v>
      </c>
      <c r="K607">
        <v>0.76736020248733883</v>
      </c>
      <c r="L607">
        <v>0.38405103412451791</v>
      </c>
      <c r="M607">
        <v>0.46268780210748917</v>
      </c>
      <c r="N607">
        <v>0.155681964077656</v>
      </c>
      <c r="O607">
        <v>0</v>
      </c>
    </row>
    <row r="608" spans="10:15" x14ac:dyDescent="0.35">
      <c r="J608">
        <v>0.48461492487359398</v>
      </c>
      <c r="K608">
        <v>1.7302723376720093</v>
      </c>
      <c r="L608">
        <v>2.6310963902518312</v>
      </c>
      <c r="M608">
        <v>2.8988915423210364</v>
      </c>
      <c r="N608">
        <v>0.11502945861023001</v>
      </c>
      <c r="O608">
        <v>0</v>
      </c>
    </row>
    <row r="609" spans="10:15" x14ac:dyDescent="0.35">
      <c r="J609">
        <v>0.17982363207562763</v>
      </c>
      <c r="K609">
        <v>0.78408296842991931</v>
      </c>
      <c r="L609">
        <v>1.1648023061354689</v>
      </c>
      <c r="M609">
        <v>1.1251108589672809</v>
      </c>
      <c r="N609">
        <v>0.251934261325652</v>
      </c>
      <c r="O609">
        <v>0</v>
      </c>
    </row>
    <row r="610" spans="10:15" x14ac:dyDescent="0.35">
      <c r="J610">
        <v>0.20232749723707066</v>
      </c>
      <c r="K610">
        <v>0.50744641114699596</v>
      </c>
      <c r="L610">
        <v>0.25452348028201388</v>
      </c>
      <c r="M610">
        <v>5.8938963877645197E-2</v>
      </c>
      <c r="N610">
        <v>0.76221003425201306</v>
      </c>
      <c r="O610">
        <v>0</v>
      </c>
    </row>
    <row r="611" spans="10:15" x14ac:dyDescent="0.35">
      <c r="J611">
        <v>0.535444037280986</v>
      </c>
      <c r="K611">
        <v>0.1518601384097325</v>
      </c>
      <c r="L611">
        <v>0.11511968327796947</v>
      </c>
      <c r="M611">
        <v>0.17093505725181282</v>
      </c>
      <c r="N611">
        <v>0.623916982402419</v>
      </c>
      <c r="O611">
        <v>0</v>
      </c>
    </row>
    <row r="612" spans="10:15" x14ac:dyDescent="0.35">
      <c r="J612">
        <v>0.28290501989663697</v>
      </c>
      <c r="K612">
        <v>0.42064708608335943</v>
      </c>
      <c r="L612">
        <v>0.20095011968039725</v>
      </c>
      <c r="M612">
        <v>0.14870628910092579</v>
      </c>
      <c r="N612">
        <v>5.06072010690925E-2</v>
      </c>
      <c r="O612">
        <v>0</v>
      </c>
    </row>
    <row r="613" spans="10:15" x14ac:dyDescent="0.35">
      <c r="J613">
        <v>1.0927291840224248E-2</v>
      </c>
      <c r="K613">
        <v>0.78529058289017317</v>
      </c>
      <c r="L613">
        <v>0.58298347511525184</v>
      </c>
      <c r="M613">
        <v>0.32842261947162515</v>
      </c>
      <c r="N613">
        <v>1.41133617599198</v>
      </c>
      <c r="O613">
        <v>0</v>
      </c>
    </row>
    <row r="614" spans="10:15" x14ac:dyDescent="0.35">
      <c r="J614">
        <v>0.18913441861002878</v>
      </c>
      <c r="K614">
        <v>0.40667847923850547</v>
      </c>
      <c r="L614">
        <v>8.8976139171356744E-2</v>
      </c>
      <c r="M614">
        <v>3.4314160137860579E-3</v>
      </c>
      <c r="N614">
        <v>0.176750738455553</v>
      </c>
      <c r="O614">
        <v>0</v>
      </c>
    </row>
    <row r="615" spans="10:15" x14ac:dyDescent="0.35">
      <c r="J615">
        <v>9.184241000808311E-3</v>
      </c>
      <c r="K615">
        <v>0.17542568164036337</v>
      </c>
      <c r="L615">
        <v>8.7302113831719499E-2</v>
      </c>
      <c r="M615">
        <v>0.39967603423070436</v>
      </c>
      <c r="N615">
        <v>0.150221006388087</v>
      </c>
      <c r="O615">
        <v>0</v>
      </c>
    </row>
    <row r="616" spans="10:15" x14ac:dyDescent="0.35">
      <c r="J616">
        <v>0.24118874099948692</v>
      </c>
      <c r="K616">
        <v>0.54861268212254133</v>
      </c>
      <c r="L616">
        <v>0.52406608005747524</v>
      </c>
      <c r="M616">
        <v>0.42661255212244914</v>
      </c>
      <c r="N616">
        <v>5.5559239225482601E-2</v>
      </c>
      <c r="O616">
        <v>0</v>
      </c>
    </row>
    <row r="617" spans="10:15" x14ac:dyDescent="0.35">
      <c r="J617">
        <v>0.26194812931676786</v>
      </c>
      <c r="K617">
        <v>1.0304695939128887</v>
      </c>
      <c r="L617">
        <v>1.1891587429037578</v>
      </c>
      <c r="M617">
        <v>0.70983741318199522</v>
      </c>
      <c r="N617">
        <v>0.110072923704889</v>
      </c>
      <c r="O617">
        <v>0</v>
      </c>
    </row>
    <row r="618" spans="10:15" x14ac:dyDescent="0.35">
      <c r="J618">
        <v>4.3413434357995044E-2</v>
      </c>
      <c r="K618">
        <v>0.13209545515792825</v>
      </c>
      <c r="L618">
        <v>5.8732922111571439E-2</v>
      </c>
      <c r="M618">
        <v>2.9617328807837667E-2</v>
      </c>
      <c r="N618">
        <v>0.20357944893920799</v>
      </c>
      <c r="O618">
        <v>0</v>
      </c>
    </row>
    <row r="619" spans="10:15" x14ac:dyDescent="0.35">
      <c r="J619">
        <v>0.83494559157692694</v>
      </c>
      <c r="K619">
        <v>0.53522298393758805</v>
      </c>
      <c r="L619">
        <v>0.33162265252179662</v>
      </c>
      <c r="M619">
        <v>0.11016673246695793</v>
      </c>
      <c r="N619">
        <v>3.1569204689788002</v>
      </c>
      <c r="O619">
        <v>2.5053117420878998E-10</v>
      </c>
    </row>
    <row r="620" spans="10:15" x14ac:dyDescent="0.35">
      <c r="J620">
        <v>2.5241538737141744E-2</v>
      </c>
      <c r="K620">
        <v>0.73000460264329603</v>
      </c>
      <c r="L620">
        <v>0.34040760381590773</v>
      </c>
      <c r="M620">
        <v>0.37069732205792266</v>
      </c>
      <c r="N620">
        <v>2.5203503660917099</v>
      </c>
      <c r="O620">
        <v>1.00489287855414E-10</v>
      </c>
    </row>
    <row r="621" spans="10:15" x14ac:dyDescent="0.35">
      <c r="J621">
        <v>1.5687148641111346</v>
      </c>
      <c r="K621">
        <v>0.56642576406202183</v>
      </c>
      <c r="L621">
        <v>9.7954335272088647E-2</v>
      </c>
      <c r="M621">
        <v>0.19674542022549069</v>
      </c>
      <c r="N621">
        <v>0.15161470361521701</v>
      </c>
      <c r="O621">
        <v>0</v>
      </c>
    </row>
    <row r="622" spans="10:15" x14ac:dyDescent="0.35">
      <c r="J622">
        <v>4.3717317398547921</v>
      </c>
      <c r="K622">
        <v>0.51916475794666428</v>
      </c>
      <c r="L622">
        <v>0.1669406157502408</v>
      </c>
      <c r="M622">
        <v>1.9125726635414231E-2</v>
      </c>
      <c r="N622">
        <v>0.125526986708381</v>
      </c>
      <c r="O622">
        <v>0</v>
      </c>
    </row>
    <row r="623" spans="10:15" x14ac:dyDescent="0.35">
      <c r="J623">
        <v>8.2623523072984734E-2</v>
      </c>
      <c r="K623">
        <v>0.30726260356937835</v>
      </c>
      <c r="L623">
        <v>0.24313275000834778</v>
      </c>
      <c r="M623">
        <v>0.3839373762972742</v>
      </c>
      <c r="N623">
        <v>0.64173517133925895</v>
      </c>
      <c r="O623">
        <v>0</v>
      </c>
    </row>
    <row r="624" spans="10:15" x14ac:dyDescent="0.35">
      <c r="J624">
        <v>9.8597380479299286</v>
      </c>
      <c r="K624">
        <v>0.52045107978569782</v>
      </c>
      <c r="L624">
        <v>0.21754130808876423</v>
      </c>
      <c r="M624">
        <v>0.16281257004666613</v>
      </c>
      <c r="N624">
        <v>0.262841754226941</v>
      </c>
      <c r="O624">
        <v>0</v>
      </c>
    </row>
    <row r="625" spans="10:15" x14ac:dyDescent="0.35">
      <c r="J625">
        <v>0.45251933867792832</v>
      </c>
      <c r="K625">
        <v>0.51843420810616314</v>
      </c>
      <c r="L625">
        <v>0.37115037562994835</v>
      </c>
      <c r="M625">
        <v>0.17179888350073602</v>
      </c>
      <c r="N625">
        <v>40.774687914666302</v>
      </c>
      <c r="O625">
        <v>3.4333567385973901E-10</v>
      </c>
    </row>
    <row r="626" spans="10:15" x14ac:dyDescent="0.35">
      <c r="J626">
        <v>9.5709203555171374E-2</v>
      </c>
      <c r="K626">
        <v>1.1137977837679067</v>
      </c>
      <c r="L626">
        <v>1.1005675757035327</v>
      </c>
      <c r="M626">
        <v>1.1281425159818887</v>
      </c>
      <c r="N626">
        <v>0.17862323275161401</v>
      </c>
      <c r="O626">
        <v>0</v>
      </c>
    </row>
    <row r="627" spans="10:15" x14ac:dyDescent="0.35">
      <c r="J627">
        <v>0.15616941575339888</v>
      </c>
      <c r="K627">
        <v>0.58572139629044484</v>
      </c>
      <c r="L627">
        <v>0.34590644054802133</v>
      </c>
      <c r="M627">
        <v>0.12561065900909546</v>
      </c>
      <c r="N627">
        <v>7.94299332872338E-2</v>
      </c>
      <c r="O627">
        <v>0</v>
      </c>
    </row>
    <row r="628" spans="10:15" x14ac:dyDescent="0.35">
      <c r="J628">
        <v>1.7716031228276561E-2</v>
      </c>
      <c r="K628">
        <v>0.42965163434201725</v>
      </c>
      <c r="L628">
        <v>0.18697303803360088</v>
      </c>
      <c r="M628">
        <v>5.5339444404269383E-2</v>
      </c>
      <c r="N628">
        <v>0.32911519179892601</v>
      </c>
      <c r="O628">
        <v>0</v>
      </c>
    </row>
    <row r="629" spans="10:15" x14ac:dyDescent="0.35">
      <c r="J629">
        <v>5.7955044782365439</v>
      </c>
      <c r="K629">
        <v>1.1312911541801873</v>
      </c>
      <c r="L629">
        <v>1.2093945840211655</v>
      </c>
      <c r="M629">
        <v>1.0449589604080596</v>
      </c>
      <c r="N629">
        <v>0.41396767195731299</v>
      </c>
      <c r="O629">
        <v>0</v>
      </c>
    </row>
    <row r="630" spans="10:15" x14ac:dyDescent="0.35">
      <c r="J630">
        <v>0.15097813408196756</v>
      </c>
      <c r="K630">
        <v>0.41728892452471783</v>
      </c>
      <c r="L630">
        <v>0.30090607057263846</v>
      </c>
      <c r="M630">
        <v>0.19415730220868097</v>
      </c>
      <c r="N630">
        <v>0.28812945949855601</v>
      </c>
      <c r="O630">
        <v>0</v>
      </c>
    </row>
    <row r="631" spans="10:15" x14ac:dyDescent="0.35">
      <c r="J631">
        <v>0.15735402750696287</v>
      </c>
      <c r="K631">
        <v>0.75934233962745989</v>
      </c>
      <c r="L631">
        <v>0.21681502546446405</v>
      </c>
      <c r="M631">
        <v>0.32895605720524096</v>
      </c>
      <c r="N631">
        <v>0.184980871369713</v>
      </c>
      <c r="O631">
        <v>0</v>
      </c>
    </row>
    <row r="632" spans="10:15" x14ac:dyDescent="0.35">
      <c r="J632">
        <v>0.12509144014618104</v>
      </c>
      <c r="K632">
        <v>0.67959988094332568</v>
      </c>
      <c r="L632">
        <v>0.3380141927024094</v>
      </c>
      <c r="M632">
        <v>0.28151046826198672</v>
      </c>
      <c r="N632">
        <v>5.0001812636998502E-2</v>
      </c>
      <c r="O632">
        <v>0</v>
      </c>
    </row>
    <row r="633" spans="10:15" x14ac:dyDescent="0.35">
      <c r="J633">
        <v>4.7633519847099577E-2</v>
      </c>
      <c r="K633">
        <v>0.53444672724794851</v>
      </c>
      <c r="L633">
        <v>8.4141667489250269E-2</v>
      </c>
      <c r="M633">
        <v>0.32584564228827528</v>
      </c>
      <c r="N633">
        <v>0.36506535991482603</v>
      </c>
      <c r="O633">
        <v>0</v>
      </c>
    </row>
    <row r="634" spans="10:15" x14ac:dyDescent="0.35">
      <c r="J634">
        <v>0.11558774609655457</v>
      </c>
      <c r="K634">
        <v>0.48554231575996326</v>
      </c>
      <c r="L634">
        <v>0.24116210532067794</v>
      </c>
      <c r="M634">
        <v>0.13494565011334239</v>
      </c>
      <c r="N634">
        <v>0.34531254858145599</v>
      </c>
      <c r="O634">
        <v>0</v>
      </c>
    </row>
    <row r="635" spans="10:15" x14ac:dyDescent="0.35">
      <c r="J635">
        <v>2.614169048566962E-3</v>
      </c>
      <c r="K635">
        <v>2.0777006480082036</v>
      </c>
      <c r="L635">
        <v>1.9966570436831539</v>
      </c>
      <c r="M635">
        <v>1.5963865901202854</v>
      </c>
      <c r="N635">
        <v>0.167475167611358</v>
      </c>
      <c r="O635">
        <v>8.0324687447117902E-10</v>
      </c>
    </row>
    <row r="636" spans="10:15" x14ac:dyDescent="0.35">
      <c r="J636">
        <v>0.2991751775776757</v>
      </c>
      <c r="K636">
        <v>0.42001629531013412</v>
      </c>
      <c r="L636">
        <v>0.24618018768346131</v>
      </c>
      <c r="M636">
        <v>0.1145310186625344</v>
      </c>
      <c r="N636">
        <v>0.38413490746080198</v>
      </c>
      <c r="O636">
        <v>0</v>
      </c>
    </row>
    <row r="637" spans="10:15" x14ac:dyDescent="0.35">
      <c r="J637">
        <v>9.6285108511288187E-2</v>
      </c>
      <c r="K637">
        <v>0.25638810648091537</v>
      </c>
      <c r="L637">
        <v>0.44010992004920763</v>
      </c>
      <c r="M637">
        <v>0.29647089696244622</v>
      </c>
      <c r="N637">
        <v>0.240735530339066</v>
      </c>
      <c r="O637">
        <v>0</v>
      </c>
    </row>
    <row r="638" spans="10:15" x14ac:dyDescent="0.35">
      <c r="J638">
        <v>0.20074515774141113</v>
      </c>
      <c r="K638">
        <v>0.55808298656471667</v>
      </c>
      <c r="L638">
        <v>0.69264498358816728</v>
      </c>
      <c r="M638">
        <v>0.42159667624025177</v>
      </c>
      <c r="N638">
        <v>8.42095389865678E-2</v>
      </c>
      <c r="O638">
        <v>0</v>
      </c>
    </row>
    <row r="639" spans="10:15" x14ac:dyDescent="0.35">
      <c r="J639">
        <v>0.13105576993237958</v>
      </c>
      <c r="K639">
        <v>0.7350424608793138</v>
      </c>
      <c r="L639">
        <v>0.52901804967551602</v>
      </c>
      <c r="M639">
        <v>0.34714902144568049</v>
      </c>
      <c r="N639">
        <v>0.11314168413582999</v>
      </c>
      <c r="O639">
        <v>0</v>
      </c>
    </row>
    <row r="640" spans="10:15" x14ac:dyDescent="0.35">
      <c r="J640">
        <v>1.0391340071119247E-2</v>
      </c>
      <c r="K640">
        <v>0.28350032623197791</v>
      </c>
      <c r="L640">
        <v>2.3432582311454998E-2</v>
      </c>
      <c r="M640">
        <v>4.6638858503277474E-2</v>
      </c>
      <c r="N640">
        <v>0.38017936395236601</v>
      </c>
      <c r="O640">
        <v>0</v>
      </c>
    </row>
    <row r="641" spans="10:15" x14ac:dyDescent="0.35">
      <c r="J641">
        <v>0.14741274841390581</v>
      </c>
      <c r="K641">
        <v>0.3227215955936204</v>
      </c>
      <c r="L641">
        <v>0.45462402856985534</v>
      </c>
      <c r="M641">
        <v>0.63744044371961961</v>
      </c>
      <c r="N641">
        <v>0.13930063294084899</v>
      </c>
      <c r="O641">
        <v>0</v>
      </c>
    </row>
    <row r="642" spans="10:15" x14ac:dyDescent="0.35">
      <c r="J642">
        <v>2.3335917797068978E-2</v>
      </c>
      <c r="K642">
        <v>0.90621502677992694</v>
      </c>
      <c r="L642">
        <v>0.76728802284405873</v>
      </c>
      <c r="M642">
        <v>0.46914909647051517</v>
      </c>
      <c r="N642">
        <v>1.9636351042954001</v>
      </c>
      <c r="O642">
        <v>1.50074855420589E-10</v>
      </c>
    </row>
    <row r="643" spans="10:15" x14ac:dyDescent="0.35">
      <c r="J643">
        <v>2.2047429037816269</v>
      </c>
      <c r="K643">
        <v>0.52368269699998182</v>
      </c>
      <c r="L643">
        <v>0.35371517689698223</v>
      </c>
      <c r="M643">
        <v>0.18693977354912403</v>
      </c>
      <c r="N643">
        <v>0.67525604590054</v>
      </c>
      <c r="O643">
        <v>4.5832248057816302E-10</v>
      </c>
    </row>
    <row r="644" spans="10:15" x14ac:dyDescent="0.35">
      <c r="J644">
        <v>0.11517441651725298</v>
      </c>
      <c r="K644">
        <v>4.1192410865489828</v>
      </c>
      <c r="L644">
        <v>3.0619815628779969</v>
      </c>
      <c r="M644">
        <v>3.3112542750214224</v>
      </c>
      <c r="N644">
        <v>1.5403970586237301</v>
      </c>
      <c r="O644">
        <v>0</v>
      </c>
    </row>
    <row r="645" spans="10:15" x14ac:dyDescent="0.35">
      <c r="J645">
        <v>0.69837101307928984</v>
      </c>
      <c r="K645">
        <v>2.5899269876152355</v>
      </c>
      <c r="L645">
        <v>1.8876968713195521</v>
      </c>
      <c r="M645">
        <v>0.39959049609262443</v>
      </c>
      <c r="N645">
        <v>0.16898528225043102</v>
      </c>
      <c r="O645">
        <v>0</v>
      </c>
    </row>
    <row r="646" spans="10:15" x14ac:dyDescent="0.35">
      <c r="J646">
        <v>2.2654752133726017</v>
      </c>
      <c r="K646">
        <v>0.84110441169516026</v>
      </c>
      <c r="L646">
        <v>0.73989792451486536</v>
      </c>
      <c r="M646">
        <v>0.40065496645845827</v>
      </c>
      <c r="N646">
        <v>38.135705049152101</v>
      </c>
      <c r="O646">
        <v>2.6398026634364799E-9</v>
      </c>
    </row>
    <row r="647" spans="10:15" x14ac:dyDescent="0.35">
      <c r="J647">
        <v>4.6256627531165322E-2</v>
      </c>
      <c r="K647">
        <v>7.043799590671132E-2</v>
      </c>
      <c r="L647">
        <v>0.16795652425119101</v>
      </c>
      <c r="M647">
        <v>0.22851033348962593</v>
      </c>
      <c r="N647">
        <v>1.1646697304314899</v>
      </c>
      <c r="O647">
        <v>0</v>
      </c>
    </row>
    <row r="648" spans="10:15" x14ac:dyDescent="0.35">
      <c r="J648">
        <v>0.18837567478435818</v>
      </c>
      <c r="K648">
        <v>0.67942072057850877</v>
      </c>
      <c r="L648">
        <v>0.89269836696064087</v>
      </c>
      <c r="M648">
        <v>0.70991262201778615</v>
      </c>
      <c r="N648">
        <v>0.926435345570501</v>
      </c>
      <c r="O648">
        <v>0</v>
      </c>
    </row>
    <row r="649" spans="10:15" x14ac:dyDescent="0.35">
      <c r="J649">
        <v>0.11933967655316045</v>
      </c>
      <c r="K649">
        <v>0.8982153990748204</v>
      </c>
      <c r="L649">
        <v>1.4108220314062534</v>
      </c>
      <c r="M649">
        <v>0.94372891601433795</v>
      </c>
      <c r="N649">
        <v>0.46466092805631803</v>
      </c>
      <c r="O649">
        <v>0</v>
      </c>
    </row>
    <row r="650" spans="10:15" x14ac:dyDescent="0.35">
      <c r="J650">
        <v>2.9478189660976251E-2</v>
      </c>
      <c r="K650">
        <v>0.53753904658984153</v>
      </c>
      <c r="L650">
        <v>0.39438396288820654</v>
      </c>
      <c r="M650">
        <v>0.15621003654325782</v>
      </c>
      <c r="N650">
        <v>0.19165542383216302</v>
      </c>
      <c r="O650">
        <v>0</v>
      </c>
    </row>
    <row r="651" spans="10:15" x14ac:dyDescent="0.35">
      <c r="J651">
        <v>0.68088445474924619</v>
      </c>
      <c r="K651">
        <v>3.9609927728124199E-3</v>
      </c>
      <c r="L651">
        <v>0.24531861697963045</v>
      </c>
      <c r="M651">
        <v>0.38329277050975125</v>
      </c>
      <c r="N651">
        <v>0.20225759044939898</v>
      </c>
      <c r="O651">
        <v>0</v>
      </c>
    </row>
    <row r="652" spans="10:15" x14ac:dyDescent="0.35">
      <c r="J652">
        <v>0.13084457466148205</v>
      </c>
      <c r="K652">
        <v>0.69614509105382405</v>
      </c>
      <c r="L652">
        <v>0.54681955280610006</v>
      </c>
      <c r="M652">
        <v>0.29004392345692448</v>
      </c>
      <c r="N652">
        <v>0.431427893338791</v>
      </c>
      <c r="O652">
        <v>0</v>
      </c>
    </row>
    <row r="653" spans="10:15" x14ac:dyDescent="0.35">
      <c r="J653">
        <v>5.0553268742609021E-2</v>
      </c>
      <c r="K653">
        <v>0.38993512826349891</v>
      </c>
      <c r="L653">
        <v>0.23796383351225253</v>
      </c>
      <c r="M653">
        <v>0.23829343416843368</v>
      </c>
      <c r="N653">
        <v>2.33851023703598</v>
      </c>
      <c r="O653">
        <v>2.6084934519457698E-10</v>
      </c>
    </row>
    <row r="654" spans="10:15" x14ac:dyDescent="0.35">
      <c r="J654">
        <v>0.64519255544280374</v>
      </c>
      <c r="K654">
        <v>0.5711820228653911</v>
      </c>
      <c r="L654">
        <v>0.58238963324830917</v>
      </c>
      <c r="M654">
        <v>0.58356278189033806</v>
      </c>
      <c r="N654">
        <v>9.7383954619850305E-2</v>
      </c>
      <c r="O654">
        <v>0</v>
      </c>
    </row>
    <row r="655" spans="10:15" x14ac:dyDescent="0.35">
      <c r="J655">
        <v>0.12414309381589179</v>
      </c>
      <c r="K655">
        <v>2.2926680980340604</v>
      </c>
      <c r="L655">
        <v>2.5816302792947861</v>
      </c>
      <c r="M655">
        <v>2.5257355226152352</v>
      </c>
      <c r="N655">
        <v>0.11569266220020299</v>
      </c>
      <c r="O655">
        <v>0</v>
      </c>
    </row>
    <row r="656" spans="10:15" x14ac:dyDescent="0.35">
      <c r="J656">
        <v>4.0205686660541765E-2</v>
      </c>
      <c r="K656">
        <v>1.0483523633244722</v>
      </c>
      <c r="L656">
        <v>0.83473024507955174</v>
      </c>
      <c r="M656">
        <v>0.86939969554673746</v>
      </c>
      <c r="N656">
        <v>1.5840559057694099</v>
      </c>
      <c r="O656">
        <v>0</v>
      </c>
    </row>
    <row r="657" spans="10:15" x14ac:dyDescent="0.35">
      <c r="J657">
        <v>8.1992101694545988E-2</v>
      </c>
      <c r="K657">
        <v>0.71315568380854844</v>
      </c>
      <c r="L657">
        <v>0.11420977172674687</v>
      </c>
      <c r="M657">
        <v>0.36742581235787991</v>
      </c>
      <c r="N657">
        <v>3.4351354277022899</v>
      </c>
      <c r="O657">
        <v>1.2744750374359901E-9</v>
      </c>
    </row>
    <row r="658" spans="10:15" x14ac:dyDescent="0.35">
      <c r="J658">
        <v>1.8592734628202903</v>
      </c>
      <c r="K658">
        <v>0.35025020898060766</v>
      </c>
      <c r="L658">
        <v>0.30439100451242673</v>
      </c>
      <c r="M658">
        <v>0.2292525476074353</v>
      </c>
      <c r="N658">
        <v>0.76606240358748101</v>
      </c>
      <c r="O658">
        <v>0</v>
      </c>
    </row>
    <row r="659" spans="10:15" x14ac:dyDescent="0.35">
      <c r="J659">
        <v>9.2948389111548069E-2</v>
      </c>
      <c r="K659">
        <v>0.46667979884287963</v>
      </c>
      <c r="L659">
        <v>0.44303712545747836</v>
      </c>
      <c r="M659">
        <v>5.1913834870765611E-2</v>
      </c>
      <c r="N659">
        <v>0.79349716694744099</v>
      </c>
      <c r="O659">
        <v>0</v>
      </c>
    </row>
    <row r="660" spans="10:15" x14ac:dyDescent="0.35">
      <c r="J660">
        <v>1.5033020296037321E-2</v>
      </c>
      <c r="K660">
        <v>0.49998580287991057</v>
      </c>
      <c r="L660">
        <v>0.19361593904440197</v>
      </c>
      <c r="M660">
        <v>4.5947007553369563E-2</v>
      </c>
      <c r="N660">
        <v>0.212074564247521</v>
      </c>
      <c r="O660">
        <v>0</v>
      </c>
    </row>
    <row r="661" spans="10:15" x14ac:dyDescent="0.35">
      <c r="J661">
        <v>3.6936922311326822E-2</v>
      </c>
      <c r="K661">
        <v>0.71780083982512077</v>
      </c>
      <c r="L661">
        <v>0.37178673641139698</v>
      </c>
      <c r="M661">
        <v>0.3009563347477392</v>
      </c>
      <c r="N661">
        <v>0.27351696632131101</v>
      </c>
      <c r="O661">
        <v>0</v>
      </c>
    </row>
    <row r="662" spans="10:15" x14ac:dyDescent="0.35">
      <c r="J662">
        <v>0.13648848532211338</v>
      </c>
      <c r="K662">
        <v>0.33943469640789403</v>
      </c>
      <c r="L662">
        <v>0.34200116225597993</v>
      </c>
      <c r="M662">
        <v>0.28096123742773527</v>
      </c>
      <c r="N662">
        <v>0.46125151200188397</v>
      </c>
      <c r="O662">
        <v>0</v>
      </c>
    </row>
    <row r="663" spans="10:15" x14ac:dyDescent="0.35">
      <c r="J663">
        <v>0.33442090695481008</v>
      </c>
      <c r="K663">
        <v>0.42833461440605319</v>
      </c>
      <c r="L663">
        <v>0.26900879146182721</v>
      </c>
      <c r="M663">
        <v>2.946028491085689E-2</v>
      </c>
      <c r="N663">
        <v>1.9511299542323401E-2</v>
      </c>
      <c r="O663">
        <v>0</v>
      </c>
    </row>
    <row r="664" spans="10:15" x14ac:dyDescent="0.35">
      <c r="J664">
        <v>2.2531290183689018E-2</v>
      </c>
      <c r="K664">
        <v>1.4936161108756738E-2</v>
      </c>
      <c r="L664">
        <v>0.32777585808751281</v>
      </c>
      <c r="M664">
        <v>0.24141930301923523</v>
      </c>
      <c r="N664">
        <v>5.6997667964025202E-2</v>
      </c>
      <c r="O664">
        <v>0</v>
      </c>
    </row>
    <row r="665" spans="10:15" x14ac:dyDescent="0.35">
      <c r="J665">
        <v>3.7011056625939488E-2</v>
      </c>
      <c r="K665">
        <v>1.700597220936367E-2</v>
      </c>
      <c r="L665">
        <v>0.16980862840229763</v>
      </c>
      <c r="M665">
        <v>0.17238585328141648</v>
      </c>
      <c r="N665">
        <v>0.22423229616253401</v>
      </c>
      <c r="O665">
        <v>0</v>
      </c>
    </row>
    <row r="666" spans="10:15" x14ac:dyDescent="0.35">
      <c r="J666">
        <v>1.8616458522065487E-2</v>
      </c>
      <c r="K666">
        <v>1.1968482184085636</v>
      </c>
      <c r="L666">
        <v>1.5951845145747958</v>
      </c>
      <c r="M666">
        <v>1.4905464400003849</v>
      </c>
      <c r="N666">
        <v>0.272868968439405</v>
      </c>
      <c r="O666">
        <v>0</v>
      </c>
    </row>
    <row r="667" spans="10:15" x14ac:dyDescent="0.35">
      <c r="J667">
        <v>0.11517729265543596</v>
      </c>
      <c r="K667">
        <v>0.35955622865498638</v>
      </c>
      <c r="L667">
        <v>0.18510328121813671</v>
      </c>
      <c r="M667">
        <v>0.14766476861599401</v>
      </c>
      <c r="N667">
        <v>0.98625877339442303</v>
      </c>
      <c r="O667">
        <v>0</v>
      </c>
    </row>
    <row r="668" spans="10:15" x14ac:dyDescent="0.35">
      <c r="J668">
        <v>6.8817863924036854E-2</v>
      </c>
      <c r="K668">
        <v>0.45066216478034327</v>
      </c>
      <c r="L668">
        <v>0.5318378126453096</v>
      </c>
      <c r="M668">
        <v>0.42215145494026035</v>
      </c>
      <c r="N668">
        <v>0.14078169918795902</v>
      </c>
      <c r="O668">
        <v>0</v>
      </c>
    </row>
    <row r="669" spans="10:15" x14ac:dyDescent="0.35">
      <c r="J669">
        <v>0.28593334316388164</v>
      </c>
      <c r="K669">
        <v>0.16686524505135208</v>
      </c>
      <c r="L669">
        <v>5.763644210518544E-2</v>
      </c>
      <c r="M669">
        <v>0.22777299454412758</v>
      </c>
      <c r="N669">
        <v>3.1246731015510298E-2</v>
      </c>
      <c r="O669">
        <v>0</v>
      </c>
    </row>
    <row r="670" spans="10:15" x14ac:dyDescent="0.35">
      <c r="J670">
        <v>0.22548452423233589</v>
      </c>
      <c r="K670">
        <v>0.86431910419674229</v>
      </c>
      <c r="L670">
        <v>0.9866261029462049</v>
      </c>
      <c r="M670">
        <v>0.74098452971508932</v>
      </c>
      <c r="N670">
        <v>0.18834487734349101</v>
      </c>
      <c r="O670">
        <v>0</v>
      </c>
    </row>
    <row r="671" spans="10:15" x14ac:dyDescent="0.35">
      <c r="J671">
        <v>6.2491590671728207E-2</v>
      </c>
      <c r="K671">
        <v>0.61132918427161942</v>
      </c>
      <c r="L671">
        <v>0.39702839134087098</v>
      </c>
      <c r="M671">
        <v>0.15682325841419856</v>
      </c>
      <c r="N671">
        <v>0.19285223548303498</v>
      </c>
      <c r="O671">
        <v>0</v>
      </c>
    </row>
    <row r="672" spans="10:15" x14ac:dyDescent="0.35">
      <c r="J672">
        <v>1.8740245581768667E-2</v>
      </c>
      <c r="K672">
        <v>0.57855714231321864</v>
      </c>
      <c r="L672">
        <v>0.71342038588528234</v>
      </c>
      <c r="M672">
        <v>0.12042065475307016</v>
      </c>
      <c r="N672">
        <v>1.59626745337427</v>
      </c>
      <c r="O672">
        <v>0</v>
      </c>
    </row>
    <row r="673" spans="10:15" x14ac:dyDescent="0.35">
      <c r="J673">
        <v>0.21720679453192251</v>
      </c>
      <c r="K673">
        <v>0.48818851432916194</v>
      </c>
      <c r="L673">
        <v>5.4513552385342445E-2</v>
      </c>
      <c r="M673">
        <v>0.15335788724199448</v>
      </c>
      <c r="N673">
        <v>0.99368442267466606</v>
      </c>
      <c r="O673">
        <v>0</v>
      </c>
    </row>
    <row r="674" spans="10:15" x14ac:dyDescent="0.35">
      <c r="J674">
        <v>2.3409928764152113E-3</v>
      </c>
      <c r="K674">
        <v>0.47124040733665024</v>
      </c>
      <c r="L674">
        <v>0.25842229465888855</v>
      </c>
      <c r="M674">
        <v>0.10941803015165932</v>
      </c>
      <c r="N674">
        <v>3.1498614621958396E-2</v>
      </c>
      <c r="O674">
        <v>0</v>
      </c>
    </row>
    <row r="675" spans="10:15" x14ac:dyDescent="0.35">
      <c r="J675">
        <v>0.29793063186118479</v>
      </c>
      <c r="K675">
        <v>0.41889364798585332</v>
      </c>
      <c r="L675">
        <v>0.19679319274587678</v>
      </c>
      <c r="M675">
        <v>0.2058187801080362</v>
      </c>
      <c r="N675">
        <v>0.84835930483854394</v>
      </c>
      <c r="O675">
        <v>0</v>
      </c>
    </row>
    <row r="676" spans="10:15" x14ac:dyDescent="0.35">
      <c r="J676">
        <v>9.2160200211688872E-2</v>
      </c>
      <c r="K676">
        <v>0.24012182414553021</v>
      </c>
      <c r="L676">
        <v>0.1166703030237827</v>
      </c>
      <c r="M676">
        <v>0.17065083230506689</v>
      </c>
      <c r="N676">
        <v>0.11218767836476999</v>
      </c>
      <c r="O676">
        <v>0</v>
      </c>
    </row>
    <row r="677" spans="10:15" x14ac:dyDescent="0.35">
      <c r="J677">
        <v>3.0205410278272907E-2</v>
      </c>
      <c r="K677">
        <v>0.50424809423781525</v>
      </c>
      <c r="L677">
        <v>0.64821577837364075</v>
      </c>
      <c r="M677">
        <v>0.39396544840416592</v>
      </c>
      <c r="N677">
        <v>0.26532745205587199</v>
      </c>
      <c r="O677">
        <v>0</v>
      </c>
    </row>
    <row r="678" spans="10:15" x14ac:dyDescent="0.35">
      <c r="J678">
        <v>0.30940027033770207</v>
      </c>
      <c r="K678">
        <v>0.33359467094962147</v>
      </c>
      <c r="L678">
        <v>0.57383160553776558</v>
      </c>
      <c r="M678">
        <v>0.56295862039638178</v>
      </c>
      <c r="N678">
        <v>3.0316101224886899E-2</v>
      </c>
      <c r="O678">
        <v>0</v>
      </c>
    </row>
    <row r="679" spans="10:15" x14ac:dyDescent="0.35">
      <c r="J679">
        <v>0.27641074623986212</v>
      </c>
      <c r="K679">
        <v>0.89561212704036386</v>
      </c>
      <c r="L679">
        <v>0.72464578228693266</v>
      </c>
      <c r="M679">
        <v>0.65568435077603759</v>
      </c>
      <c r="N679">
        <v>0.51891823689226702</v>
      </c>
      <c r="O679">
        <v>0</v>
      </c>
    </row>
    <row r="680" spans="10:15" x14ac:dyDescent="0.35">
      <c r="J680">
        <v>5.3829671943821412E-2</v>
      </c>
      <c r="K680">
        <v>0.80836847778191812</v>
      </c>
      <c r="L680">
        <v>0.30615290160331254</v>
      </c>
      <c r="M680">
        <v>0.40450614811736341</v>
      </c>
      <c r="N680">
        <v>1.46016361664691E-2</v>
      </c>
      <c r="O680">
        <v>1.0628563605096201E-10</v>
      </c>
    </row>
    <row r="681" spans="10:15" x14ac:dyDescent="0.35">
      <c r="J681">
        <v>1.2053751431333115</v>
      </c>
      <c r="K681">
        <v>0.30857528809619317</v>
      </c>
      <c r="L681">
        <v>1.0027446192701383E-3</v>
      </c>
      <c r="M681">
        <v>8.9616187351723497E-2</v>
      </c>
      <c r="N681">
        <v>0.86283601359449902</v>
      </c>
      <c r="O681">
        <v>0</v>
      </c>
    </row>
    <row r="682" spans="10:15" x14ac:dyDescent="0.35">
      <c r="J682">
        <v>3.3880364107581745E-3</v>
      </c>
      <c r="K682">
        <v>0.62024961909252496</v>
      </c>
      <c r="L682">
        <v>0.44240985429127888</v>
      </c>
      <c r="M682">
        <v>0.34683180922856449</v>
      </c>
      <c r="N682">
        <v>0.54591939315933602</v>
      </c>
      <c r="O682">
        <v>0</v>
      </c>
    </row>
    <row r="683" spans="10:15" x14ac:dyDescent="0.35">
      <c r="J683">
        <v>0.14526983929629794</v>
      </c>
      <c r="K683">
        <v>0.63416016988981794</v>
      </c>
      <c r="L683">
        <v>0.43776419553445117</v>
      </c>
      <c r="M683">
        <v>0.23757210558272232</v>
      </c>
      <c r="N683">
        <v>0.33571447271824001</v>
      </c>
      <c r="O683">
        <v>0</v>
      </c>
    </row>
    <row r="684" spans="10:15" x14ac:dyDescent="0.35">
      <c r="J684">
        <v>62.085159530178757</v>
      </c>
      <c r="K684">
        <v>0.89014398099264358</v>
      </c>
      <c r="L684">
        <v>0.59937724834774875</v>
      </c>
      <c r="M684">
        <v>0.44148679261767987</v>
      </c>
      <c r="N684">
        <v>0.45956789229431699</v>
      </c>
      <c r="O684">
        <v>0</v>
      </c>
    </row>
    <row r="685" spans="10:15" x14ac:dyDescent="0.35">
      <c r="J685">
        <v>0.15930275157009241</v>
      </c>
      <c r="K685">
        <v>1.9609806477333878</v>
      </c>
      <c r="L685">
        <v>2.1954946173695093</v>
      </c>
      <c r="M685">
        <v>2.3078999836778586</v>
      </c>
      <c r="N685">
        <v>0.65204679362867202</v>
      </c>
      <c r="O685">
        <v>0</v>
      </c>
    </row>
    <row r="686" spans="10:15" x14ac:dyDescent="0.35">
      <c r="J686">
        <v>8.0566038785434044E-2</v>
      </c>
      <c r="K686">
        <v>1.037948366382818</v>
      </c>
      <c r="L686">
        <v>0.60704478444485688</v>
      </c>
      <c r="M686">
        <v>0.67257165770327187</v>
      </c>
      <c r="N686">
        <v>0.14248879610453899</v>
      </c>
      <c r="O686">
        <v>0</v>
      </c>
    </row>
    <row r="687" spans="10:15" x14ac:dyDescent="0.35">
      <c r="J687">
        <v>4.5382005356945351E-2</v>
      </c>
      <c r="K687">
        <v>9.9699250745222498E-2</v>
      </c>
      <c r="L687">
        <v>0.27725837751275773</v>
      </c>
      <c r="M687">
        <v>0.11399778031492194</v>
      </c>
      <c r="N687">
        <v>8.3181965778114595</v>
      </c>
      <c r="O687">
        <v>1.59474401721575E-10</v>
      </c>
    </row>
    <row r="688" spans="10:15" x14ac:dyDescent="0.35">
      <c r="J688">
        <v>0.14956528588654333</v>
      </c>
      <c r="K688">
        <v>0.9601881331926666</v>
      </c>
      <c r="L688">
        <v>0.82229108447145394</v>
      </c>
      <c r="M688">
        <v>0.73731265686792735</v>
      </c>
      <c r="N688">
        <v>3.6182373216330599E-3</v>
      </c>
      <c r="O688">
        <v>0</v>
      </c>
    </row>
    <row r="689" spans="10:15" x14ac:dyDescent="0.35">
      <c r="J689">
        <v>0.23310226420306063</v>
      </c>
      <c r="K689">
        <v>0.52210976598996373</v>
      </c>
      <c r="L689">
        <v>0.27506517146782955</v>
      </c>
      <c r="M689">
        <v>0.15814569512007048</v>
      </c>
      <c r="N689">
        <v>2.9220901213391201E-2</v>
      </c>
      <c r="O689">
        <v>0</v>
      </c>
    </row>
    <row r="690" spans="10:15" x14ac:dyDescent="0.35">
      <c r="J690">
        <v>4.5354341852386945E-2</v>
      </c>
      <c r="K690">
        <v>0.3638761412058017</v>
      </c>
      <c r="L690">
        <v>0.12521582124786027</v>
      </c>
      <c r="M690">
        <v>5.8183749975715959E-2</v>
      </c>
      <c r="N690">
        <v>0.32944916817867104</v>
      </c>
      <c r="O690">
        <v>0</v>
      </c>
    </row>
    <row r="691" spans="10:15" x14ac:dyDescent="0.35">
      <c r="J691">
        <v>0.34460201993598261</v>
      </c>
      <c r="K691">
        <v>0.63614432012422972</v>
      </c>
      <c r="L691">
        <v>0.54059475989903039</v>
      </c>
      <c r="M691">
        <v>0.41391677591301046</v>
      </c>
      <c r="N691">
        <v>0.242515108109876</v>
      </c>
      <c r="O691">
        <v>0</v>
      </c>
    </row>
    <row r="692" spans="10:15" x14ac:dyDescent="0.35">
      <c r="J692">
        <v>2.1362534380582416</v>
      </c>
      <c r="K692">
        <v>2.4196755479605755E-2</v>
      </c>
      <c r="L692">
        <v>0.2950511490942801</v>
      </c>
      <c r="M692">
        <v>0.34619081896035447</v>
      </c>
      <c r="N692">
        <v>1.7336355520373901</v>
      </c>
      <c r="O692">
        <v>0</v>
      </c>
    </row>
    <row r="693" spans="10:15" x14ac:dyDescent="0.35">
      <c r="J693">
        <v>5.6707674716183929E-3</v>
      </c>
      <c r="K693">
        <v>1.3036158479645552</v>
      </c>
      <c r="L693">
        <v>1.3507395624918352</v>
      </c>
      <c r="M693">
        <v>0.88529294726939778</v>
      </c>
      <c r="N693">
        <v>0.22019451497249398</v>
      </c>
      <c r="O693">
        <v>0</v>
      </c>
    </row>
    <row r="694" spans="10:15" x14ac:dyDescent="0.35">
      <c r="J694">
        <v>2.2412638016862139E-2</v>
      </c>
      <c r="K694">
        <v>0.13443086580288408</v>
      </c>
      <c r="L694">
        <v>0.29308417633256822</v>
      </c>
      <c r="M694">
        <v>0.23361010630962584</v>
      </c>
      <c r="N694">
        <v>0.71177778531295699</v>
      </c>
      <c r="O694">
        <v>0</v>
      </c>
    </row>
    <row r="695" spans="10:15" x14ac:dyDescent="0.35">
      <c r="J695">
        <v>3.797066609989394E-2</v>
      </c>
      <c r="K695">
        <v>1.2340271852491758</v>
      </c>
      <c r="L695">
        <v>0.73078641236366271</v>
      </c>
      <c r="M695">
        <v>0.25538664967520069</v>
      </c>
      <c r="N695">
        <v>0.62944142646145207</v>
      </c>
      <c r="O695">
        <v>0</v>
      </c>
    </row>
    <row r="696" spans="10:15" x14ac:dyDescent="0.35">
      <c r="J696">
        <v>0.13083950857432156</v>
      </c>
      <c r="K696">
        <v>0.49006114184507027</v>
      </c>
      <c r="L696">
        <v>0.31723270967368777</v>
      </c>
      <c r="M696">
        <v>9.7386222641183615E-2</v>
      </c>
      <c r="N696">
        <v>0.29414478588695298</v>
      </c>
      <c r="O696">
        <v>0</v>
      </c>
    </row>
    <row r="697" spans="10:15" x14ac:dyDescent="0.35">
      <c r="J697">
        <v>0.16185404996264924</v>
      </c>
      <c r="K697">
        <v>0.95897312595425654</v>
      </c>
      <c r="L697">
        <v>0.82387069398224988</v>
      </c>
      <c r="M697">
        <v>0.4708001024023058</v>
      </c>
      <c r="N697">
        <v>11.138122000869201</v>
      </c>
      <c r="O697">
        <v>0</v>
      </c>
    </row>
    <row r="698" spans="10:15" x14ac:dyDescent="0.35">
      <c r="J698">
        <v>7.1494305782262499E-2</v>
      </c>
      <c r="K698">
        <v>0.81108452085364691</v>
      </c>
      <c r="L698">
        <v>0.682482165169359</v>
      </c>
      <c r="M698">
        <v>0.47117154752924695</v>
      </c>
      <c r="N698">
        <v>0.40817117172029199</v>
      </c>
      <c r="O698">
        <v>0</v>
      </c>
    </row>
    <row r="699" spans="10:15" x14ac:dyDescent="0.35">
      <c r="J699">
        <v>2.5108479845089751E-2</v>
      </c>
      <c r="K699">
        <v>0.49947692695265472</v>
      </c>
      <c r="L699">
        <v>0.18198644627599506</v>
      </c>
      <c r="M699">
        <v>2.6256683707909512E-2</v>
      </c>
      <c r="N699">
        <v>0.27246898272165299</v>
      </c>
      <c r="O699">
        <v>0</v>
      </c>
    </row>
    <row r="700" spans="10:15" x14ac:dyDescent="0.35">
      <c r="J700">
        <v>0.15622128616366932</v>
      </c>
      <c r="K700">
        <v>0.14539206215014794</v>
      </c>
      <c r="L700">
        <v>0.30659410216996402</v>
      </c>
      <c r="M700">
        <v>0.25072739709948583</v>
      </c>
      <c r="N700">
        <v>0.21100701221902698</v>
      </c>
      <c r="O700">
        <v>0</v>
      </c>
    </row>
    <row r="701" spans="10:15" x14ac:dyDescent="0.35">
      <c r="J701">
        <v>0.13353815541811517</v>
      </c>
      <c r="K701">
        <v>1.2652157684291012</v>
      </c>
      <c r="L701">
        <v>1.0103460313097161</v>
      </c>
      <c r="M701">
        <v>0.67747293963682043</v>
      </c>
      <c r="N701">
        <v>0.27133229952041399</v>
      </c>
      <c r="O701">
        <v>0</v>
      </c>
    </row>
    <row r="702" spans="10:15" x14ac:dyDescent="0.35">
      <c r="J702">
        <v>0.14855828760664849</v>
      </c>
      <c r="K702">
        <v>4.3105090953371165E-2</v>
      </c>
      <c r="L702">
        <v>0.12369338678565317</v>
      </c>
      <c r="M702">
        <v>5.9880689418658683E-3</v>
      </c>
      <c r="N702">
        <v>1.42287681835774</v>
      </c>
      <c r="O702">
        <v>0</v>
      </c>
    </row>
    <row r="703" spans="10:15" x14ac:dyDescent="0.35">
      <c r="J703">
        <v>0.67417918730669824</v>
      </c>
      <c r="K703">
        <v>0.32506350090226194</v>
      </c>
      <c r="L703">
        <v>0.16588121400340997</v>
      </c>
      <c r="M703">
        <v>6.5475584688497207E-2</v>
      </c>
      <c r="N703">
        <v>1.60949745932004</v>
      </c>
      <c r="O703">
        <v>0</v>
      </c>
    </row>
    <row r="704" spans="10:15" x14ac:dyDescent="0.35">
      <c r="J704">
        <v>3.1387441719758782E-2</v>
      </c>
      <c r="K704">
        <v>1.2014785836699666</v>
      </c>
      <c r="L704">
        <v>4.3223852887903792E-2</v>
      </c>
      <c r="M704">
        <v>0.39498282606769664</v>
      </c>
      <c r="N704">
        <v>0.55083946179951193</v>
      </c>
      <c r="O704">
        <v>0</v>
      </c>
    </row>
    <row r="705" spans="10:15" x14ac:dyDescent="0.35">
      <c r="J705">
        <v>1.0688586572951915E-2</v>
      </c>
      <c r="K705">
        <v>1.0325876753386543</v>
      </c>
      <c r="L705">
        <v>1.3458669032374428</v>
      </c>
      <c r="M705">
        <v>0.3585462186461475</v>
      </c>
      <c r="N705">
        <v>0.91118512536166807</v>
      </c>
      <c r="O705">
        <v>0</v>
      </c>
    </row>
    <row r="706" spans="10:15" x14ac:dyDescent="0.35">
      <c r="J706">
        <v>1.480668879007426E-2</v>
      </c>
      <c r="K706">
        <v>0.77007948007817784</v>
      </c>
      <c r="L706">
        <v>0.48876020101664985</v>
      </c>
      <c r="M706">
        <v>0.27155334344253429</v>
      </c>
      <c r="N706">
        <v>6.4596175376866197E-2</v>
      </c>
      <c r="O706">
        <v>0</v>
      </c>
    </row>
    <row r="707" spans="10:15" x14ac:dyDescent="0.35">
      <c r="J707">
        <v>0.28412431596242582</v>
      </c>
      <c r="K707">
        <v>3.629810973500883</v>
      </c>
      <c r="L707">
        <v>3.2154749074932956</v>
      </c>
      <c r="M707">
        <v>3.4092229313035332</v>
      </c>
      <c r="N707">
        <v>0.59236833006232503</v>
      </c>
      <c r="O707">
        <v>0</v>
      </c>
    </row>
    <row r="708" spans="10:15" x14ac:dyDescent="0.35">
      <c r="J708">
        <v>0.1347837165406981</v>
      </c>
      <c r="K708">
        <v>0.94358580573130979</v>
      </c>
      <c r="L708">
        <v>0.89245099334989064</v>
      </c>
      <c r="M708">
        <v>0.90401856033548822</v>
      </c>
      <c r="N708">
        <v>0.11524121968690901</v>
      </c>
      <c r="O708">
        <v>0</v>
      </c>
    </row>
    <row r="709" spans="10:15" x14ac:dyDescent="0.35">
      <c r="J709">
        <v>0.19915751707725754</v>
      </c>
      <c r="K709">
        <v>0.42674916172938704</v>
      </c>
      <c r="L709">
        <v>1.4976496938549135E-2</v>
      </c>
      <c r="M709">
        <v>0.10856790145511767</v>
      </c>
      <c r="N709">
        <v>2.1457397235316198</v>
      </c>
      <c r="O709">
        <v>1.20631864016484E-10</v>
      </c>
    </row>
    <row r="710" spans="10:15" x14ac:dyDescent="0.35">
      <c r="J710">
        <v>0.14967565446794978</v>
      </c>
      <c r="K710">
        <v>0.18691857059184566</v>
      </c>
      <c r="L710">
        <v>0.12801985262105875</v>
      </c>
      <c r="M710">
        <v>0.12170327634535003</v>
      </c>
      <c r="N710">
        <v>0.23448369819420001</v>
      </c>
      <c r="O710">
        <v>0</v>
      </c>
    </row>
    <row r="711" spans="10:15" x14ac:dyDescent="0.35">
      <c r="J711">
        <v>1.4469165123059676E-2</v>
      </c>
      <c r="K711">
        <v>0.2001432248977339</v>
      </c>
      <c r="L711">
        <v>0.35657987642157024</v>
      </c>
      <c r="M711">
        <v>0.30229538703796632</v>
      </c>
      <c r="N711">
        <v>0.93416557539869305</v>
      </c>
      <c r="O711">
        <v>0</v>
      </c>
    </row>
    <row r="712" spans="10:15" x14ac:dyDescent="0.35">
      <c r="J712">
        <v>0.19231400751663541</v>
      </c>
      <c r="K712">
        <v>0.49848342241848059</v>
      </c>
      <c r="L712">
        <v>0.53931060819849308</v>
      </c>
      <c r="M712">
        <v>0.48307546232622756</v>
      </c>
      <c r="N712">
        <v>0.50457485565414606</v>
      </c>
      <c r="O712">
        <v>0</v>
      </c>
    </row>
    <row r="713" spans="10:15" x14ac:dyDescent="0.35">
      <c r="J713">
        <v>0.35284177905351172</v>
      </c>
      <c r="K713">
        <v>0.98294128932266445</v>
      </c>
      <c r="L713">
        <v>0.36946661661801183</v>
      </c>
      <c r="M713">
        <v>0.49599274599660736</v>
      </c>
      <c r="N713">
        <v>0.51651869436542397</v>
      </c>
      <c r="O713">
        <v>0</v>
      </c>
    </row>
    <row r="714" spans="10:15" x14ac:dyDescent="0.35">
      <c r="J714">
        <v>0.12110996221723211</v>
      </c>
      <c r="K714">
        <v>0.3902618233509843</v>
      </c>
      <c r="L714">
        <v>0.26009802243512425</v>
      </c>
      <c r="M714">
        <v>0.19250477225887749</v>
      </c>
      <c r="N714">
        <v>9.7667820653526805E-2</v>
      </c>
      <c r="O714">
        <v>0</v>
      </c>
    </row>
    <row r="715" spans="10:15" x14ac:dyDescent="0.35">
      <c r="J715">
        <v>0.23041218564785768</v>
      </c>
      <c r="K715">
        <v>0.13549458305509754</v>
      </c>
      <c r="L715">
        <v>8.9202119565405774E-2</v>
      </c>
      <c r="M715">
        <v>0.15723631829213833</v>
      </c>
      <c r="N715">
        <v>0.16803840506579501</v>
      </c>
      <c r="O715">
        <v>0</v>
      </c>
    </row>
    <row r="716" spans="10:15" x14ac:dyDescent="0.35">
      <c r="J716">
        <v>1.014540415753936E-2</v>
      </c>
      <c r="K716">
        <v>0.16188996916682777</v>
      </c>
      <c r="L716">
        <v>3.7650707905421563E-2</v>
      </c>
      <c r="M716">
        <v>9.9332064224791086E-2</v>
      </c>
      <c r="N716">
        <v>0.43237230675439198</v>
      </c>
      <c r="O716">
        <v>0</v>
      </c>
    </row>
    <row r="717" spans="10:15" x14ac:dyDescent="0.35">
      <c r="J717">
        <v>0.10308131871221601</v>
      </c>
      <c r="K717">
        <v>0.76874905414776362</v>
      </c>
      <c r="L717">
        <v>0.67331697109788746</v>
      </c>
      <c r="M717">
        <v>0.32737509205018972</v>
      </c>
      <c r="N717">
        <v>0.90242538689625307</v>
      </c>
      <c r="O717">
        <v>0</v>
      </c>
    </row>
    <row r="718" spans="10:15" x14ac:dyDescent="0.35">
      <c r="J718">
        <v>6.9250389661593983E-2</v>
      </c>
      <c r="K718">
        <v>0.14112631975778364</v>
      </c>
      <c r="L718">
        <v>0.16371232966746446</v>
      </c>
      <c r="M718">
        <v>0.25247315320057689</v>
      </c>
      <c r="N718">
        <v>0.232928754103776</v>
      </c>
      <c r="O718">
        <v>0</v>
      </c>
    </row>
    <row r="719" spans="10:15" x14ac:dyDescent="0.35">
      <c r="J719">
        <v>0.35182555480650102</v>
      </c>
      <c r="K719">
        <v>1.4380375508861796</v>
      </c>
      <c r="L719">
        <v>0.70768993045895667</v>
      </c>
      <c r="M719">
        <v>1.5230007977682065</v>
      </c>
      <c r="N719">
        <v>0.16561907922229399</v>
      </c>
      <c r="O719">
        <v>0</v>
      </c>
    </row>
    <row r="720" spans="10:15" x14ac:dyDescent="0.35">
      <c r="J720">
        <v>5.476813506630937E-2</v>
      </c>
      <c r="K720">
        <v>0.28290224704612216</v>
      </c>
      <c r="L720">
        <v>0.12947000921919535</v>
      </c>
      <c r="M720">
        <v>7.4829129598909999E-2</v>
      </c>
      <c r="N720">
        <v>1.05142127173698</v>
      </c>
      <c r="O720">
        <v>0</v>
      </c>
    </row>
    <row r="721" spans="10:15" x14ac:dyDescent="0.35">
      <c r="J721">
        <v>0.14816212374413038</v>
      </c>
      <c r="K721">
        <v>0.90919661094599347</v>
      </c>
      <c r="L721">
        <v>0.50699967999153572</v>
      </c>
      <c r="M721">
        <v>0.48195675035928609</v>
      </c>
      <c r="N721">
        <v>5.1049871588368594E-2</v>
      </c>
      <c r="O721">
        <v>0</v>
      </c>
    </row>
    <row r="722" spans="10:15" x14ac:dyDescent="0.35">
      <c r="J722">
        <v>29.886436012022255</v>
      </c>
      <c r="K722">
        <v>0.79579281184429651</v>
      </c>
      <c r="L722">
        <v>0.61244766035836973</v>
      </c>
      <c r="M722">
        <v>0.30589010910450737</v>
      </c>
      <c r="N722">
        <v>0.280154528705641</v>
      </c>
      <c r="O722">
        <v>0</v>
      </c>
    </row>
    <row r="723" spans="10:15" x14ac:dyDescent="0.35">
      <c r="J723">
        <v>0.68358299949419277</v>
      </c>
      <c r="K723">
        <v>3.234129259678771E-2</v>
      </c>
      <c r="L723">
        <v>0.35892536829457028</v>
      </c>
      <c r="M723">
        <v>0.42615659490139118</v>
      </c>
      <c r="N723">
        <v>0.25949607522412499</v>
      </c>
      <c r="O723">
        <v>0</v>
      </c>
    </row>
    <row r="724" spans="10:15" x14ac:dyDescent="0.35">
      <c r="J724">
        <v>0.12954342926095119</v>
      </c>
      <c r="K724">
        <v>1.2289597644425998</v>
      </c>
      <c r="L724">
        <v>0.41772323577698195</v>
      </c>
      <c r="M724">
        <v>0.32092322710255761</v>
      </c>
      <c r="N724">
        <v>27.0229558793115</v>
      </c>
      <c r="O724">
        <v>4.02690790424373E-10</v>
      </c>
    </row>
    <row r="725" spans="10:15" x14ac:dyDescent="0.35">
      <c r="J725">
        <v>4.8040775091521305E-2</v>
      </c>
      <c r="K725">
        <v>0.43615992575686385</v>
      </c>
      <c r="L725">
        <v>9.6995579026366116E-2</v>
      </c>
      <c r="M725">
        <v>0.10505577057597082</v>
      </c>
      <c r="N725">
        <v>6.9693914765828504</v>
      </c>
      <c r="O725">
        <v>0</v>
      </c>
    </row>
    <row r="726" spans="10:15" x14ac:dyDescent="0.35">
      <c r="J726">
        <v>0.38115230748860229</v>
      </c>
      <c r="K726">
        <v>0.46785954252897172</v>
      </c>
      <c r="L726">
        <v>0.30386408288401945</v>
      </c>
      <c r="M726">
        <v>0.1745307572988001</v>
      </c>
      <c r="N726">
        <v>3.8381355280617599</v>
      </c>
      <c r="O726">
        <v>2.26734142435103E-10</v>
      </c>
    </row>
    <row r="727" spans="10:15" x14ac:dyDescent="0.35">
      <c r="J727">
        <v>0.95505507498910946</v>
      </c>
      <c r="K727">
        <v>1.116161660195752</v>
      </c>
      <c r="L727">
        <v>1.0257362384032314</v>
      </c>
      <c r="M727">
        <v>0.82221122654777068</v>
      </c>
      <c r="N727">
        <v>5.7703160994085997E-2</v>
      </c>
      <c r="O727">
        <v>0</v>
      </c>
    </row>
    <row r="728" spans="10:15" x14ac:dyDescent="0.35">
      <c r="J728">
        <v>0.1563793646006402</v>
      </c>
      <c r="K728">
        <v>0.84812055163858924</v>
      </c>
      <c r="L728">
        <v>0.90555137676328734</v>
      </c>
      <c r="M728">
        <v>1.0601608207178908</v>
      </c>
      <c r="N728">
        <v>0.12974275631913701</v>
      </c>
      <c r="O728">
        <v>0</v>
      </c>
    </row>
    <row r="729" spans="10:15" x14ac:dyDescent="0.35">
      <c r="J729">
        <v>6.6439667663941326E-2</v>
      </c>
      <c r="K729">
        <v>0.3165429973988686</v>
      </c>
      <c r="L729">
        <v>1.1904829712027888E-2</v>
      </c>
      <c r="M729">
        <v>4.5077107327452265E-2</v>
      </c>
      <c r="N729">
        <v>0.71161552904483205</v>
      </c>
      <c r="O729">
        <v>0</v>
      </c>
    </row>
    <row r="730" spans="10:15" x14ac:dyDescent="0.35">
      <c r="J730">
        <v>0.73928794133703413</v>
      </c>
      <c r="K730">
        <v>1.2640091112498197</v>
      </c>
      <c r="L730">
        <v>1.3737354911313917</v>
      </c>
      <c r="M730">
        <v>1.4976031360613762</v>
      </c>
      <c r="N730">
        <v>0.114874763006009</v>
      </c>
      <c r="O730">
        <v>0</v>
      </c>
    </row>
    <row r="731" spans="10:15" x14ac:dyDescent="0.35">
      <c r="J731">
        <v>0.29145416933923901</v>
      </c>
      <c r="K731">
        <v>1.2856064946776233</v>
      </c>
      <c r="L731">
        <v>1.6036868322022733</v>
      </c>
      <c r="M731">
        <v>0.16147922021263966</v>
      </c>
      <c r="N731">
        <v>1.41011538919451</v>
      </c>
      <c r="O731">
        <v>0</v>
      </c>
    </row>
    <row r="732" spans="10:15" x14ac:dyDescent="0.35">
      <c r="J732">
        <v>0.32097670811338219</v>
      </c>
      <c r="K732">
        <v>0.70093024640259904</v>
      </c>
      <c r="L732">
        <v>0.5762075512171958</v>
      </c>
      <c r="M732">
        <v>0.23464260609144907</v>
      </c>
      <c r="N732">
        <v>5.1948035646234202E-2</v>
      </c>
      <c r="O732">
        <v>0</v>
      </c>
    </row>
    <row r="733" spans="10:15" x14ac:dyDescent="0.35">
      <c r="J733">
        <v>0.48653607285220207</v>
      </c>
      <c r="K733">
        <v>1.8245444091970457</v>
      </c>
      <c r="L733">
        <v>2.2091909944308132</v>
      </c>
      <c r="M733">
        <v>2.03747294888867</v>
      </c>
      <c r="N733">
        <v>9.5319987756796301E-2</v>
      </c>
      <c r="O733">
        <v>0</v>
      </c>
    </row>
    <row r="734" spans="10:15" x14ac:dyDescent="0.35">
      <c r="J734">
        <v>1.2102464986152237</v>
      </c>
      <c r="K734">
        <v>0.3539517708315979</v>
      </c>
      <c r="L734">
        <v>0.40682547618764853</v>
      </c>
      <c r="M734">
        <v>4.1368900477554545E-2</v>
      </c>
      <c r="N734">
        <v>0.23829331245965601</v>
      </c>
      <c r="O734">
        <v>0</v>
      </c>
    </row>
    <row r="735" spans="10:15" x14ac:dyDescent="0.35">
      <c r="J735">
        <v>0.24163197716462617</v>
      </c>
      <c r="K735">
        <v>0.32234185344242572</v>
      </c>
      <c r="L735">
        <v>0.22726609940270301</v>
      </c>
      <c r="M735">
        <v>0.11409945113934647</v>
      </c>
      <c r="N735">
        <v>9.0044425232740792</v>
      </c>
      <c r="O735">
        <v>3.0022686479209498E-10</v>
      </c>
    </row>
    <row r="736" spans="10:15" x14ac:dyDescent="0.35">
      <c r="J736">
        <v>2.1132467660087735</v>
      </c>
      <c r="K736">
        <v>0.32143228477857605</v>
      </c>
      <c r="L736">
        <v>0.53727290218436896</v>
      </c>
      <c r="M736">
        <v>0.47485842959160041</v>
      </c>
      <c r="N736">
        <v>0.38020234043601298</v>
      </c>
      <c r="O736">
        <v>0</v>
      </c>
    </row>
    <row r="737" spans="10:15" x14ac:dyDescent="0.35">
      <c r="J737">
        <v>0.39873713820698981</v>
      </c>
      <c r="K737">
        <v>0.52974540658949576</v>
      </c>
      <c r="L737">
        <v>0.33160295021015695</v>
      </c>
      <c r="M737">
        <v>0.21042665690481871</v>
      </c>
      <c r="N737">
        <v>1.1416831284909801</v>
      </c>
      <c r="O737">
        <v>0</v>
      </c>
    </row>
    <row r="738" spans="10:15" x14ac:dyDescent="0.35">
      <c r="J738">
        <v>1.484302676315153E-2</v>
      </c>
      <c r="K738">
        <v>0.20158365264055622</v>
      </c>
      <c r="L738">
        <v>3.6984856174508175E-2</v>
      </c>
      <c r="M738">
        <v>0.23187955572427671</v>
      </c>
      <c r="N738">
        <v>0.35202715674934898</v>
      </c>
      <c r="O738">
        <v>0</v>
      </c>
    </row>
    <row r="739" spans="10:15" x14ac:dyDescent="0.35">
      <c r="J739">
        <v>4.5608342905353733E-2</v>
      </c>
      <c r="K739">
        <v>0.35468990558757674</v>
      </c>
      <c r="L739">
        <v>3.7221396746317504E-4</v>
      </c>
      <c r="M739">
        <v>1.2375181368549402E-2</v>
      </c>
      <c r="N739">
        <v>4.6839081551163595</v>
      </c>
      <c r="O739">
        <v>4.9872860327305904E-10</v>
      </c>
    </row>
    <row r="740" spans="10:15" x14ac:dyDescent="0.35">
      <c r="J740">
        <v>0.26108936973702246</v>
      </c>
      <c r="K740">
        <v>0.3633926658589578</v>
      </c>
      <c r="L740">
        <v>8.0941800777414127E-2</v>
      </c>
      <c r="M740">
        <v>8.8376559336474009E-2</v>
      </c>
      <c r="N740">
        <v>0.20929556581988698</v>
      </c>
      <c r="O740">
        <v>0</v>
      </c>
    </row>
    <row r="741" spans="10:15" x14ac:dyDescent="0.35">
      <c r="J741">
        <v>0.36772699038968387</v>
      </c>
      <c r="K741">
        <v>0.57299877948844968</v>
      </c>
      <c r="L741">
        <v>0.38642775906446852</v>
      </c>
      <c r="M741">
        <v>0.16982634479325442</v>
      </c>
      <c r="N741">
        <v>3.0795628034928804</v>
      </c>
      <c r="O741">
        <v>4.0322654622275702E-10</v>
      </c>
    </row>
    <row r="742" spans="10:15" x14ac:dyDescent="0.35">
      <c r="J742">
        <v>1.417757576803695</v>
      </c>
      <c r="K742">
        <v>0.76919896429116619</v>
      </c>
      <c r="L742">
        <v>0.91284718775285012</v>
      </c>
      <c r="M742">
        <v>0.70008558180056712</v>
      </c>
      <c r="N742">
        <v>7.22360606116046E-3</v>
      </c>
      <c r="O742">
        <v>0</v>
      </c>
    </row>
    <row r="743" spans="10:15" x14ac:dyDescent="0.35">
      <c r="J743">
        <v>0.18888860307868571</v>
      </c>
      <c r="K743">
        <v>0.28337614117573967</v>
      </c>
      <c r="L743">
        <v>0.11026956738044914</v>
      </c>
      <c r="M743">
        <v>2.7406223480549136E-2</v>
      </c>
      <c r="N743">
        <v>0.11383776817810701</v>
      </c>
      <c r="O743">
        <v>0</v>
      </c>
    </row>
    <row r="744" spans="10:15" x14ac:dyDescent="0.35">
      <c r="J744">
        <v>5.2017783066731674E-2</v>
      </c>
      <c r="K744">
        <v>0.3006534225253864</v>
      </c>
      <c r="L744">
        <v>1.9536982825165077E-2</v>
      </c>
      <c r="M744">
        <v>0.10514016067185585</v>
      </c>
      <c r="N744">
        <v>1.47991487180012</v>
      </c>
      <c r="O744">
        <v>0</v>
      </c>
    </row>
    <row r="745" spans="10:15" x14ac:dyDescent="0.35">
      <c r="J745">
        <v>5.3725369832522884E-3</v>
      </c>
      <c r="K745">
        <v>0.59596878417510935</v>
      </c>
      <c r="L745">
        <v>0.90768138129279985</v>
      </c>
      <c r="M745">
        <v>0.81336130300547382</v>
      </c>
      <c r="N745">
        <v>0.12069526351462499</v>
      </c>
      <c r="O745">
        <v>0</v>
      </c>
    </row>
    <row r="746" spans="10:15" x14ac:dyDescent="0.35">
      <c r="J746">
        <v>0.29447565632870237</v>
      </c>
      <c r="K746">
        <v>0.21642182501927437</v>
      </c>
      <c r="L746">
        <v>1.8090646528399725E-2</v>
      </c>
      <c r="M746">
        <v>7.0888879834916013E-2</v>
      </c>
      <c r="N746">
        <v>8.2433839814390814E-2</v>
      </c>
      <c r="O746">
        <v>0</v>
      </c>
    </row>
    <row r="747" spans="10:15" x14ac:dyDescent="0.35">
      <c r="J747">
        <v>5.607797824940864E-2</v>
      </c>
      <c r="K747">
        <v>9.6952529396207063E-2</v>
      </c>
      <c r="L747">
        <v>0.19137742706857483</v>
      </c>
      <c r="M747">
        <v>0.16323841840013031</v>
      </c>
      <c r="N747">
        <v>0.15417659320528998</v>
      </c>
      <c r="O747">
        <v>0</v>
      </c>
    </row>
    <row r="748" spans="10:15" x14ac:dyDescent="0.35">
      <c r="J748">
        <v>3.6396107650796185E-2</v>
      </c>
      <c r="K748">
        <v>0.51168312817765427</v>
      </c>
      <c r="L748">
        <v>1.0177570308776462</v>
      </c>
      <c r="M748">
        <v>2.0138882458115098E-2</v>
      </c>
      <c r="N748">
        <v>0.39474547899989604</v>
      </c>
      <c r="O748">
        <v>0</v>
      </c>
    </row>
    <row r="749" spans="10:15" x14ac:dyDescent="0.35">
      <c r="J749">
        <v>0.34787629433535827</v>
      </c>
      <c r="K749">
        <v>0.25529216018846812</v>
      </c>
      <c r="L749">
        <v>0.42292804515697519</v>
      </c>
      <c r="M749">
        <v>0.31561062342665297</v>
      </c>
      <c r="N749">
        <v>7.9169464890677693E-2</v>
      </c>
      <c r="O749">
        <v>0</v>
      </c>
    </row>
    <row r="750" spans="10:15" x14ac:dyDescent="0.35">
      <c r="J750">
        <v>32.714249974982486</v>
      </c>
      <c r="K750">
        <v>0.50473685953534608</v>
      </c>
      <c r="L750">
        <v>9.6734474807154178E-2</v>
      </c>
      <c r="M750">
        <v>0.35461853113624292</v>
      </c>
      <c r="N750">
        <v>55.363168487531702</v>
      </c>
      <c r="O750">
        <v>1.69932366398317E-9</v>
      </c>
    </row>
    <row r="751" spans="10:15" x14ac:dyDescent="0.35">
      <c r="J751">
        <v>0.14122514185914548</v>
      </c>
      <c r="K751">
        <v>1.652753503244317</v>
      </c>
      <c r="L751">
        <v>1.5828601215100413</v>
      </c>
      <c r="M751">
        <v>1.5195255492564741</v>
      </c>
      <c r="N751">
        <v>4.5923967634314097E-2</v>
      </c>
      <c r="O751">
        <v>0</v>
      </c>
    </row>
    <row r="752" spans="10:15" x14ac:dyDescent="0.35">
      <c r="J752">
        <v>0.37771445020645034</v>
      </c>
      <c r="K752">
        <v>0.53606775559515807</v>
      </c>
      <c r="L752">
        <v>0.32172118518648474</v>
      </c>
      <c r="M752">
        <v>0.26567886948981212</v>
      </c>
      <c r="N752">
        <v>1.09954751838202E-2</v>
      </c>
      <c r="O752">
        <v>0</v>
      </c>
    </row>
    <row r="753" spans="10:15" x14ac:dyDescent="0.35">
      <c r="J753">
        <v>1.7181011784224768E-2</v>
      </c>
      <c r="K753">
        <v>1.4480328584900382</v>
      </c>
      <c r="L753">
        <v>8.8859450865033038E-2</v>
      </c>
      <c r="M753">
        <v>8.530405762081901E-2</v>
      </c>
      <c r="N753">
        <v>0.302759170756775</v>
      </c>
      <c r="O753">
        <v>0</v>
      </c>
    </row>
    <row r="754" spans="10:15" x14ac:dyDescent="0.35">
      <c r="J754">
        <v>0.40762800065297849</v>
      </c>
      <c r="K754">
        <v>0.47941241042893123</v>
      </c>
      <c r="L754">
        <v>0.24974347360618332</v>
      </c>
      <c r="M754">
        <v>0.14240138627381396</v>
      </c>
      <c r="N754">
        <v>0.46987960268836998</v>
      </c>
      <c r="O754">
        <v>0</v>
      </c>
    </row>
    <row r="755" spans="10:15" x14ac:dyDescent="0.35">
      <c r="J755">
        <v>8.5257981788478446E-2</v>
      </c>
      <c r="K755">
        <v>0.30359238812999834</v>
      </c>
      <c r="L755">
        <v>8.6387547994634523E-2</v>
      </c>
      <c r="M755">
        <v>0.14199342142762433</v>
      </c>
      <c r="N755">
        <v>0.29002188025981701</v>
      </c>
      <c r="O755">
        <v>0</v>
      </c>
    </row>
    <row r="756" spans="10:15" x14ac:dyDescent="0.35">
      <c r="J756">
        <v>0.17956000390683968</v>
      </c>
      <c r="K756">
        <v>0.45706941927800515</v>
      </c>
      <c r="L756">
        <v>0.24253600154492228</v>
      </c>
      <c r="M756">
        <v>9.1128212486429494E-2</v>
      </c>
      <c r="N756">
        <v>0.601280368428318</v>
      </c>
      <c r="O756">
        <v>0</v>
      </c>
    </row>
    <row r="757" spans="10:15" x14ac:dyDescent="0.35">
      <c r="J757">
        <v>0.2141106674075946</v>
      </c>
      <c r="K757">
        <v>0.25110495972186281</v>
      </c>
      <c r="L757">
        <v>2.2283516354779535E-2</v>
      </c>
      <c r="M757">
        <v>4.9741896875293228E-2</v>
      </c>
      <c r="N757">
        <v>0.25305137802745803</v>
      </c>
      <c r="O757">
        <v>0</v>
      </c>
    </row>
    <row r="758" spans="10:15" x14ac:dyDescent="0.35">
      <c r="J758">
        <v>1.385555610631178E-2</v>
      </c>
      <c r="K758">
        <v>0.56251258320801356</v>
      </c>
      <c r="L758">
        <v>0.33792125143255469</v>
      </c>
      <c r="M758">
        <v>0.12647593956128964</v>
      </c>
      <c r="N758">
        <v>0.91238483450590391</v>
      </c>
      <c r="O758">
        <v>0</v>
      </c>
    </row>
    <row r="759" spans="10:15" x14ac:dyDescent="0.35">
      <c r="J759">
        <v>0.18558822116907714</v>
      </c>
      <c r="K759">
        <v>0.90601124794912324</v>
      </c>
      <c r="L759">
        <v>1.1149362765662063</v>
      </c>
      <c r="M759">
        <v>0.88162143841516405</v>
      </c>
      <c r="N759">
        <v>7.7117366687624894E-2</v>
      </c>
      <c r="O759">
        <v>0</v>
      </c>
    </row>
    <row r="760" spans="10:15" x14ac:dyDescent="0.35">
      <c r="J760">
        <v>0.50690447599458521</v>
      </c>
      <c r="K760">
        <v>0.41087318128896477</v>
      </c>
      <c r="L760">
        <v>0.13660373643812429</v>
      </c>
      <c r="M760">
        <v>1.6236719218593654E-2</v>
      </c>
      <c r="N760">
        <v>0.18935599573037501</v>
      </c>
      <c r="O760">
        <v>0</v>
      </c>
    </row>
    <row r="761" spans="10:15" x14ac:dyDescent="0.35">
      <c r="J761">
        <v>6.9654505392793734E-2</v>
      </c>
      <c r="K761">
        <v>0.41785146460915229</v>
      </c>
      <c r="L761">
        <v>0.24321221235303997</v>
      </c>
      <c r="M761">
        <v>6.6294538280077656E-2</v>
      </c>
      <c r="N761">
        <v>2.3335689337881602</v>
      </c>
      <c r="O761">
        <v>0</v>
      </c>
    </row>
    <row r="762" spans="10:15" x14ac:dyDescent="0.35">
      <c r="J762">
        <v>4.3191801794556665E-2</v>
      </c>
      <c r="K762">
        <v>0.7501125037546631</v>
      </c>
      <c r="L762">
        <v>0.51905004753498851</v>
      </c>
      <c r="M762">
        <v>0.3266848923780285</v>
      </c>
      <c r="N762">
        <v>0.69371204574474998</v>
      </c>
      <c r="O762">
        <v>0</v>
      </c>
    </row>
    <row r="763" spans="10:15" x14ac:dyDescent="0.35">
      <c r="J763">
        <v>4.7619320576920116E-2</v>
      </c>
      <c r="K763">
        <v>0.83180313596767896</v>
      </c>
      <c r="L763">
        <v>1.6079368965643408</v>
      </c>
      <c r="M763">
        <v>1.3696691225023772</v>
      </c>
      <c r="N763">
        <v>5.08336996949821</v>
      </c>
      <c r="O763">
        <v>1.73759025366955E-10</v>
      </c>
    </row>
    <row r="764" spans="10:15" x14ac:dyDescent="0.35">
      <c r="J764">
        <v>3.3297876176908305E-2</v>
      </c>
      <c r="K764">
        <v>0.30326359211700005</v>
      </c>
      <c r="L764">
        <v>2.313762726979747E-2</v>
      </c>
      <c r="M764">
        <v>0.12419624755440853</v>
      </c>
      <c r="N764">
        <v>0.54394074084867694</v>
      </c>
      <c r="O764">
        <v>0</v>
      </c>
    </row>
    <row r="765" spans="10:15" x14ac:dyDescent="0.35">
      <c r="J765">
        <v>0.14945693351783823</v>
      </c>
      <c r="K765">
        <v>0.52390552159357762</v>
      </c>
      <c r="L765">
        <v>0.21351088134902127</v>
      </c>
      <c r="M765">
        <v>6.5742071260272025E-2</v>
      </c>
      <c r="N765">
        <v>0.74961373346804294</v>
      </c>
      <c r="O765">
        <v>7.2782116378520803E-10</v>
      </c>
    </row>
    <row r="766" spans="10:15" x14ac:dyDescent="0.35">
      <c r="J766">
        <v>0.39516039301246669</v>
      </c>
      <c r="K766">
        <v>1.294551904915699</v>
      </c>
      <c r="L766">
        <v>1.2261481955655693</v>
      </c>
      <c r="M766">
        <v>0.93223569874791623</v>
      </c>
      <c r="N766">
        <v>1.3939648282284198</v>
      </c>
      <c r="O766">
        <v>0</v>
      </c>
    </row>
    <row r="767" spans="10:15" x14ac:dyDescent="0.35">
      <c r="J767">
        <v>0.7709900839492374</v>
      </c>
      <c r="K767">
        <v>0.61509520746299984</v>
      </c>
      <c r="L767">
        <v>0.55605137764699375</v>
      </c>
      <c r="M767">
        <v>0.26564707343935462</v>
      </c>
      <c r="N767">
        <v>0.274514153661786</v>
      </c>
      <c r="O767">
        <v>0</v>
      </c>
    </row>
    <row r="768" spans="10:15" x14ac:dyDescent="0.35">
      <c r="J768">
        <v>0.16850710459772852</v>
      </c>
      <c r="K768">
        <v>0.9464710006019611</v>
      </c>
      <c r="L768">
        <v>0.45851039393822157</v>
      </c>
      <c r="M768">
        <v>0.66619916760078979</v>
      </c>
      <c r="N768">
        <v>3.3702417470847501</v>
      </c>
      <c r="O768">
        <v>0</v>
      </c>
    </row>
    <row r="769" spans="10:15" x14ac:dyDescent="0.35">
      <c r="J769">
        <v>2.8173402136599544E-2</v>
      </c>
      <c r="K769">
        <v>0.76499021321296956</v>
      </c>
      <c r="L769">
        <v>0.14862607993465163</v>
      </c>
      <c r="M769">
        <v>0.39378974476284462</v>
      </c>
      <c r="N769">
        <v>0.328322799207167</v>
      </c>
      <c r="O769">
        <v>0</v>
      </c>
    </row>
    <row r="770" spans="10:15" x14ac:dyDescent="0.35">
      <c r="J770">
        <v>5.2313362885139748E-2</v>
      </c>
      <c r="K770">
        <v>0.19477067358245431</v>
      </c>
      <c r="L770">
        <v>0.13849784446160368</v>
      </c>
      <c r="M770">
        <v>7.0454210424049896E-2</v>
      </c>
      <c r="N770">
        <v>0.31896207824357403</v>
      </c>
      <c r="O770">
        <v>0</v>
      </c>
    </row>
    <row r="771" spans="10:15" x14ac:dyDescent="0.35">
      <c r="J771">
        <v>0.19065405977628061</v>
      </c>
      <c r="K771">
        <v>2.0141278094163773</v>
      </c>
      <c r="L771">
        <v>2.5529840547963181</v>
      </c>
      <c r="M771">
        <v>1.6321425951741633</v>
      </c>
      <c r="N771">
        <v>0.21607018397524802</v>
      </c>
      <c r="O771">
        <v>0</v>
      </c>
    </row>
    <row r="772" spans="10:15" x14ac:dyDescent="0.35">
      <c r="J772">
        <v>0.40220196275110365</v>
      </c>
      <c r="K772">
        <v>0.51594816834941226</v>
      </c>
      <c r="L772">
        <v>0.23656837220280591</v>
      </c>
      <c r="M772">
        <v>0.15660889316407042</v>
      </c>
      <c r="N772">
        <v>0.16462079562380399</v>
      </c>
      <c r="O772">
        <v>0</v>
      </c>
    </row>
    <row r="773" spans="10:15" x14ac:dyDescent="0.35">
      <c r="J773">
        <v>1.3901781597023511E-2</v>
      </c>
      <c r="K773">
        <v>0.71277040018833271</v>
      </c>
      <c r="L773">
        <v>0.64167092152720617</v>
      </c>
      <c r="M773">
        <v>0.46633640037119872</v>
      </c>
      <c r="N773">
        <v>0.22955224363799498</v>
      </c>
      <c r="O773">
        <v>0</v>
      </c>
    </row>
    <row r="774" spans="10:15" x14ac:dyDescent="0.35">
      <c r="J774">
        <v>0.11629899438728418</v>
      </c>
      <c r="K774">
        <v>0.91964138179160881</v>
      </c>
      <c r="L774">
        <v>0.79488352227691383</v>
      </c>
      <c r="M774">
        <v>0.63859401632305079</v>
      </c>
      <c r="N774">
        <v>0.43189090325483398</v>
      </c>
      <c r="O774">
        <v>0</v>
      </c>
    </row>
    <row r="775" spans="10:15" x14ac:dyDescent="0.35">
      <c r="J775">
        <v>6.1625152500731042E-2</v>
      </c>
      <c r="K775">
        <v>7.8738414020613642E-2</v>
      </c>
      <c r="L775">
        <v>0.29332670461783877</v>
      </c>
      <c r="M775">
        <v>2.565294460167352E-2</v>
      </c>
      <c r="N775">
        <v>0.79895347764188296</v>
      </c>
      <c r="O775">
        <v>0</v>
      </c>
    </row>
    <row r="776" spans="10:15" x14ac:dyDescent="0.35">
      <c r="J776">
        <v>0.35334829779274218</v>
      </c>
      <c r="K776">
        <v>0.10650411202475867</v>
      </c>
      <c r="L776">
        <v>9.3727381372937749E-2</v>
      </c>
      <c r="M776">
        <v>4.3128964405683293E-3</v>
      </c>
      <c r="N776">
        <v>0.46727667012203594</v>
      </c>
      <c r="O776">
        <v>0</v>
      </c>
    </row>
    <row r="777" spans="10:15" x14ac:dyDescent="0.35">
      <c r="J777">
        <v>8.0770015636866324E-2</v>
      </c>
      <c r="K777">
        <v>0.68702766342100552</v>
      </c>
      <c r="L777">
        <v>0.4771958277723119</v>
      </c>
      <c r="M777">
        <v>0.25747024321991119</v>
      </c>
      <c r="N777">
        <v>1.8171017394121798</v>
      </c>
      <c r="O777">
        <v>4.1407020504498098E-10</v>
      </c>
    </row>
    <row r="778" spans="10:15" x14ac:dyDescent="0.35">
      <c r="J778">
        <v>0.14614044654187139</v>
      </c>
      <c r="K778">
        <v>0.39544716784128936</v>
      </c>
      <c r="L778">
        <v>0.24997774052973859</v>
      </c>
      <c r="M778">
        <v>4.9625702337826726E-2</v>
      </c>
      <c r="N778">
        <v>0.25178089417911698</v>
      </c>
      <c r="O778">
        <v>0</v>
      </c>
    </row>
    <row r="779" spans="10:15" x14ac:dyDescent="0.35">
      <c r="J779">
        <v>4.7756332134539989E-2</v>
      </c>
      <c r="K779">
        <v>1.1855676324260931</v>
      </c>
      <c r="L779">
        <v>1.1966504386996142</v>
      </c>
      <c r="M779">
        <v>1.0598622661308612</v>
      </c>
      <c r="N779">
        <v>0.45884170972446198</v>
      </c>
      <c r="O779">
        <v>0</v>
      </c>
    </row>
    <row r="780" spans="10:15" x14ac:dyDescent="0.35">
      <c r="J780">
        <v>2.9720295320307219E-2</v>
      </c>
      <c r="K780">
        <v>0.39077588185585033</v>
      </c>
      <c r="L780">
        <v>9.2189300907555255E-2</v>
      </c>
      <c r="M780">
        <v>8.6625101594080114E-2</v>
      </c>
      <c r="N780">
        <v>3.6628865795097602E-2</v>
      </c>
      <c r="O780">
        <v>0</v>
      </c>
    </row>
    <row r="781" spans="10:15" x14ac:dyDescent="0.35">
      <c r="J781">
        <v>1.346426215458223E-2</v>
      </c>
      <c r="K781">
        <v>0.56052368072030523</v>
      </c>
      <c r="L781">
        <v>0.19551305126937205</v>
      </c>
      <c r="M781">
        <v>0.27297454360061785</v>
      </c>
      <c r="N781">
        <v>1.3289990312687601</v>
      </c>
      <c r="O781">
        <v>0</v>
      </c>
    </row>
    <row r="782" spans="10:15" x14ac:dyDescent="0.35">
      <c r="J782">
        <v>0.54406540583567853</v>
      </c>
      <c r="K782">
        <v>1.0198929170695779</v>
      </c>
      <c r="L782">
        <v>0.79925107937088169</v>
      </c>
      <c r="M782">
        <v>0.54302330934065712</v>
      </c>
      <c r="N782">
        <v>0.38323112738932202</v>
      </c>
      <c r="O782">
        <v>0</v>
      </c>
    </row>
    <row r="783" spans="10:15" x14ac:dyDescent="0.35">
      <c r="J783">
        <v>0.10337031222215882</v>
      </c>
      <c r="K783">
        <v>0.63376581339619842</v>
      </c>
      <c r="L783">
        <v>0.50051249894612582</v>
      </c>
      <c r="M783">
        <v>0.3826022444911511</v>
      </c>
      <c r="N783">
        <v>0.111474260693764</v>
      </c>
      <c r="O783">
        <v>0</v>
      </c>
    </row>
    <row r="784" spans="10:15" x14ac:dyDescent="0.35">
      <c r="J784">
        <v>0.11323523213918153</v>
      </c>
      <c r="K784">
        <v>1.8736960977821067</v>
      </c>
      <c r="L784">
        <v>1.7166162077940574</v>
      </c>
      <c r="M784">
        <v>0.50495383343085998</v>
      </c>
      <c r="N784">
        <v>0.23067438260451401</v>
      </c>
      <c r="O784">
        <v>1.4918556926712001E-10</v>
      </c>
    </row>
    <row r="785" spans="10:15" x14ac:dyDescent="0.35">
      <c r="J785">
        <v>9.7721327699276037E-2</v>
      </c>
      <c r="K785">
        <v>0.43852112713076663</v>
      </c>
      <c r="L785">
        <v>0.16010087344732132</v>
      </c>
      <c r="M785">
        <v>5.0189652558423552E-2</v>
      </c>
      <c r="N785">
        <v>0.248595496068585</v>
      </c>
      <c r="O785">
        <v>0</v>
      </c>
    </row>
    <row r="786" spans="10:15" x14ac:dyDescent="0.35">
      <c r="J786">
        <v>0.22133843441778767</v>
      </c>
      <c r="K786">
        <v>0.12503776998209318</v>
      </c>
      <c r="L786">
        <v>0.40026253339683543</v>
      </c>
      <c r="M786">
        <v>0.48690538443757497</v>
      </c>
      <c r="N786">
        <v>0.389499282012154</v>
      </c>
      <c r="O786">
        <v>0</v>
      </c>
    </row>
    <row r="787" spans="10:15" x14ac:dyDescent="0.35">
      <c r="J787">
        <v>0.70015759730315275</v>
      </c>
      <c r="K787">
        <v>1.2246036153196751</v>
      </c>
      <c r="L787">
        <v>0.56579647800672461</v>
      </c>
      <c r="M787">
        <v>0.27608403500626982</v>
      </c>
      <c r="N787">
        <v>0.64279210752523597</v>
      </c>
      <c r="O787">
        <v>0</v>
      </c>
    </row>
    <row r="788" spans="10:15" x14ac:dyDescent="0.35">
      <c r="J788">
        <v>0.86645746624976228</v>
      </c>
      <c r="K788">
        <v>1.7756966011141375</v>
      </c>
      <c r="L788">
        <v>1.5049631064014084</v>
      </c>
      <c r="M788">
        <v>0.61171087733350238</v>
      </c>
      <c r="N788">
        <v>1.08502996278217</v>
      </c>
      <c r="O788">
        <v>0</v>
      </c>
    </row>
    <row r="789" spans="10:15" x14ac:dyDescent="0.35">
      <c r="J789">
        <v>0.10486006632355342</v>
      </c>
      <c r="K789">
        <v>4.2702327417234613</v>
      </c>
      <c r="L789">
        <v>2.667492172955805</v>
      </c>
      <c r="M789">
        <v>2.7786857025216865</v>
      </c>
      <c r="N789">
        <v>15.6223550343355</v>
      </c>
      <c r="O789">
        <v>0</v>
      </c>
    </row>
    <row r="790" spans="10:15" x14ac:dyDescent="0.35">
      <c r="J790">
        <v>1.6793094498014614E-2</v>
      </c>
      <c r="K790">
        <v>0.27403151858331704</v>
      </c>
      <c r="L790">
        <v>1.2020459458648292E-2</v>
      </c>
      <c r="M790">
        <v>0.35360930476404806</v>
      </c>
      <c r="N790">
        <v>0.24726768915882003</v>
      </c>
      <c r="O790">
        <v>0</v>
      </c>
    </row>
    <row r="791" spans="10:15" x14ac:dyDescent="0.35">
      <c r="J791">
        <v>9.3882379175839359E-2</v>
      </c>
      <c r="K791">
        <v>0.83599905775304262</v>
      </c>
      <c r="L791">
        <v>0.82597546463575366</v>
      </c>
      <c r="M791">
        <v>0.57819842025872703</v>
      </c>
      <c r="N791">
        <v>0.37184863787962003</v>
      </c>
      <c r="O791">
        <v>0</v>
      </c>
    </row>
    <row r="792" spans="10:15" x14ac:dyDescent="0.35">
      <c r="J792">
        <v>0.18659408673258451</v>
      </c>
      <c r="K792">
        <v>4.2805673466900052</v>
      </c>
      <c r="L792">
        <v>1.6528218049362737</v>
      </c>
      <c r="M792">
        <v>0.19803830067861874</v>
      </c>
      <c r="N792">
        <v>0.10527289660618899</v>
      </c>
      <c r="O792">
        <v>0</v>
      </c>
    </row>
    <row r="793" spans="10:15" x14ac:dyDescent="0.35">
      <c r="J793">
        <v>0.16746140583359409</v>
      </c>
      <c r="K793">
        <v>1.9015389770374842</v>
      </c>
      <c r="L793">
        <v>1.6114928223661904</v>
      </c>
      <c r="M793">
        <v>0.8449522649361465</v>
      </c>
      <c r="N793">
        <v>3.5305250003784198E-2</v>
      </c>
      <c r="O793">
        <v>0</v>
      </c>
    </row>
    <row r="794" spans="10:15" x14ac:dyDescent="0.35">
      <c r="J794">
        <v>0.87311260693067483</v>
      </c>
      <c r="K794">
        <v>0.7861177774783471</v>
      </c>
      <c r="L794">
        <v>0.59380156663472972</v>
      </c>
      <c r="M794">
        <v>0.43684946747016101</v>
      </c>
      <c r="N794">
        <v>1.1767663454824699</v>
      </c>
      <c r="O794">
        <v>0</v>
      </c>
    </row>
    <row r="795" spans="10:15" x14ac:dyDescent="0.35">
      <c r="J795">
        <v>8.9705847779037156E-3</v>
      </c>
      <c r="K795">
        <v>0.86178895313971393</v>
      </c>
      <c r="L795">
        <v>0.67503272179804319</v>
      </c>
      <c r="M795">
        <v>0.13939030605031477</v>
      </c>
      <c r="N795">
        <v>0.33950178400629299</v>
      </c>
      <c r="O795">
        <v>0</v>
      </c>
    </row>
    <row r="796" spans="10:15" x14ac:dyDescent="0.35">
      <c r="J796">
        <v>0.36988903108071935</v>
      </c>
      <c r="K796">
        <v>0.77063477180419138</v>
      </c>
      <c r="L796">
        <v>0.40523139511558848</v>
      </c>
      <c r="M796">
        <v>0.46584451599041032</v>
      </c>
      <c r="N796">
        <v>0.65622037429098701</v>
      </c>
      <c r="O796">
        <v>0</v>
      </c>
    </row>
    <row r="797" spans="10:15" x14ac:dyDescent="0.35">
      <c r="J797">
        <v>0.17604122347381049</v>
      </c>
      <c r="K797">
        <v>0.76482524178505062</v>
      </c>
      <c r="L797">
        <v>0.75071332780900124</v>
      </c>
      <c r="M797">
        <v>0.72225887861954319</v>
      </c>
      <c r="N797">
        <v>0.22216540234482099</v>
      </c>
      <c r="O797">
        <v>0</v>
      </c>
    </row>
    <row r="798" spans="10:15" x14ac:dyDescent="0.35">
      <c r="J798">
        <v>0.15004855027323782</v>
      </c>
      <c r="K798">
        <v>0.2711699555531476</v>
      </c>
      <c r="L798">
        <v>0.145484710244491</v>
      </c>
      <c r="M798">
        <v>7.449106391151851E-2</v>
      </c>
      <c r="N798">
        <v>1.44388152817349</v>
      </c>
      <c r="O798">
        <v>0</v>
      </c>
    </row>
    <row r="799" spans="10:15" x14ac:dyDescent="0.35">
      <c r="J799">
        <v>0.55547139167314752</v>
      </c>
      <c r="K799">
        <v>0.25309638193009443</v>
      </c>
      <c r="L799">
        <v>1.0634368211000804E-2</v>
      </c>
      <c r="M799">
        <v>2.9316065636771839E-2</v>
      </c>
      <c r="N799">
        <v>3.1907101221011501E-2</v>
      </c>
      <c r="O799">
        <v>0</v>
      </c>
    </row>
    <row r="800" spans="10:15" x14ac:dyDescent="0.35">
      <c r="J800">
        <v>0.12036689319317066</v>
      </c>
      <c r="K800">
        <v>0.27200148402393698</v>
      </c>
      <c r="L800">
        <v>0.24854994827539437</v>
      </c>
      <c r="M800">
        <v>0.19343972594502981</v>
      </c>
      <c r="N800">
        <v>0.82202363890079599</v>
      </c>
      <c r="O800">
        <v>0</v>
      </c>
    </row>
    <row r="801" spans="10:15" x14ac:dyDescent="0.35">
      <c r="J801">
        <v>8.5359740477965088E-2</v>
      </c>
      <c r="K801">
        <v>0.11712832718590505</v>
      </c>
      <c r="L801">
        <v>0.18042916652229024</v>
      </c>
      <c r="M801">
        <v>9.007295139096988E-2</v>
      </c>
      <c r="N801">
        <v>9.6262985464407896E-2</v>
      </c>
      <c r="O801">
        <v>0</v>
      </c>
    </row>
    <row r="802" spans="10:15" x14ac:dyDescent="0.35">
      <c r="J802">
        <v>5.5580641692736981E-3</v>
      </c>
      <c r="K802">
        <v>1.6524262805497352</v>
      </c>
      <c r="L802">
        <v>1.92759170253747</v>
      </c>
      <c r="M802">
        <v>2.7087549213716082</v>
      </c>
      <c r="N802">
        <v>9.4316491201292207E-2</v>
      </c>
      <c r="O802">
        <v>0</v>
      </c>
    </row>
    <row r="803" spans="10:15" x14ac:dyDescent="0.35">
      <c r="J803">
        <v>0.20023417951678732</v>
      </c>
      <c r="K803">
        <v>0.84923285060697618</v>
      </c>
      <c r="L803">
        <v>0.84333139087205278</v>
      </c>
      <c r="M803">
        <v>0.36918526392114953</v>
      </c>
      <c r="N803">
        <v>0.32217505122280599</v>
      </c>
      <c r="O803">
        <v>0</v>
      </c>
    </row>
    <row r="804" spans="10:15" x14ac:dyDescent="0.35">
      <c r="J804">
        <v>1.8637504832085321</v>
      </c>
      <c r="K804">
        <v>1.4900512078374408</v>
      </c>
      <c r="L804">
        <v>1.0535008330370308</v>
      </c>
      <c r="M804">
        <v>0.95019752181674588</v>
      </c>
      <c r="N804">
        <v>2.9481573236057299E-2</v>
      </c>
      <c r="O804">
        <v>0</v>
      </c>
    </row>
    <row r="805" spans="10:15" x14ac:dyDescent="0.35">
      <c r="J805">
        <v>2.3793472172543427E-2</v>
      </c>
      <c r="K805">
        <v>1.4003572347505182</v>
      </c>
      <c r="L805">
        <v>1.2202063210867211</v>
      </c>
      <c r="M805">
        <v>0.26850126535869601</v>
      </c>
      <c r="N805">
        <v>0.20142779278210898</v>
      </c>
      <c r="O805">
        <v>0</v>
      </c>
    </row>
    <row r="806" spans="10:15" x14ac:dyDescent="0.35">
      <c r="J806">
        <v>0.20071096656322934</v>
      </c>
      <c r="K806">
        <v>0.64131288565354183</v>
      </c>
      <c r="L806">
        <v>0.52733538304971572</v>
      </c>
      <c r="M806">
        <v>0.17747656466627426</v>
      </c>
      <c r="N806">
        <v>0.18826294827245399</v>
      </c>
      <c r="O806">
        <v>0</v>
      </c>
    </row>
    <row r="807" spans="10:15" x14ac:dyDescent="0.35">
      <c r="J807">
        <v>0.87563092243841223</v>
      </c>
      <c r="K807">
        <v>0.28903947625721144</v>
      </c>
      <c r="L807">
        <v>0.2894161981251776</v>
      </c>
      <c r="M807">
        <v>0.14531717731947227</v>
      </c>
      <c r="N807">
        <v>1.4751288688992301</v>
      </c>
      <c r="O807">
        <v>3.2780286507481599E-10</v>
      </c>
    </row>
    <row r="808" spans="10:15" x14ac:dyDescent="0.35">
      <c r="J808">
        <v>0.18605572355716771</v>
      </c>
      <c r="K808">
        <v>5.1573039951850363E-2</v>
      </c>
      <c r="L808">
        <v>3.7512668377795141E-2</v>
      </c>
      <c r="M808">
        <v>6.8273494863813344E-2</v>
      </c>
      <c r="N808">
        <v>1.8974815719368701</v>
      </c>
      <c r="O808">
        <v>3.6155247822918099E-10</v>
      </c>
    </row>
    <row r="809" spans="10:15" x14ac:dyDescent="0.35">
      <c r="J809">
        <v>0.18210131809350355</v>
      </c>
      <c r="K809">
        <v>4.3797281507769278E-2</v>
      </c>
      <c r="L809">
        <v>0.23997833287288423</v>
      </c>
      <c r="M809">
        <v>0.40480360462336229</v>
      </c>
      <c r="N809">
        <v>1.1567547876309701</v>
      </c>
      <c r="O809">
        <v>0</v>
      </c>
    </row>
    <row r="810" spans="10:15" x14ac:dyDescent="0.35">
      <c r="J810">
        <v>0.82619481630267788</v>
      </c>
      <c r="K810">
        <v>0.48981221341093273</v>
      </c>
      <c r="L810">
        <v>0.27839989690534844</v>
      </c>
      <c r="M810">
        <v>0.17002095774245427</v>
      </c>
      <c r="N810">
        <v>0.33653599273164803</v>
      </c>
      <c r="O810">
        <v>0</v>
      </c>
    </row>
    <row r="811" spans="10:15" x14ac:dyDescent="0.35">
      <c r="J811">
        <v>3.997170595684503E-2</v>
      </c>
      <c r="K811">
        <v>3.3328783694325002</v>
      </c>
      <c r="L811">
        <v>1.583168243465094</v>
      </c>
      <c r="M811">
        <v>0.97125422178260223</v>
      </c>
      <c r="N811">
        <v>0.14645532890579699</v>
      </c>
      <c r="O811">
        <v>0</v>
      </c>
    </row>
    <row r="812" spans="10:15" x14ac:dyDescent="0.35">
      <c r="J812">
        <v>0.23385361735711735</v>
      </c>
      <c r="K812">
        <v>0.52762135349837125</v>
      </c>
      <c r="L812">
        <v>8.5200890827820216E-2</v>
      </c>
      <c r="M812">
        <v>0.29482691084688445</v>
      </c>
      <c r="N812">
        <v>7.8782430104525292E-2</v>
      </c>
      <c r="O812">
        <v>0</v>
      </c>
    </row>
    <row r="813" spans="10:15" x14ac:dyDescent="0.35">
      <c r="J813">
        <v>8.1779393218227497E-2</v>
      </c>
      <c r="K813">
        <v>1.0229057074612347</v>
      </c>
      <c r="L813">
        <v>1.0422015202814949</v>
      </c>
      <c r="M813">
        <v>0.78102752467059711</v>
      </c>
      <c r="N813">
        <v>0.71360742602830096</v>
      </c>
      <c r="O813">
        <v>0</v>
      </c>
    </row>
    <row r="814" spans="10:15" x14ac:dyDescent="0.35">
      <c r="J814">
        <v>5.1363234565172979E-2</v>
      </c>
      <c r="K814">
        <v>0.39094857186280324</v>
      </c>
      <c r="L814">
        <v>0.56999759527428506</v>
      </c>
      <c r="M814">
        <v>0.8328504182418045</v>
      </c>
      <c r="N814">
        <v>9.4144299059365E-2</v>
      </c>
      <c r="O814">
        <v>0</v>
      </c>
    </row>
    <row r="815" spans="10:15" x14ac:dyDescent="0.35">
      <c r="J815">
        <v>6.7407126399169959E-2</v>
      </c>
      <c r="K815">
        <v>4.5688050794174702</v>
      </c>
      <c r="L815">
        <v>2.9833499263755034</v>
      </c>
      <c r="M815">
        <v>3.0084761855538109</v>
      </c>
      <c r="N815">
        <v>1.15254536407645E-2</v>
      </c>
      <c r="O815">
        <v>1.36325500904182E-10</v>
      </c>
    </row>
    <row r="816" spans="10:15" x14ac:dyDescent="0.35">
      <c r="J816">
        <v>4.5676958359134365E-2</v>
      </c>
      <c r="K816">
        <v>0.39464578695963548</v>
      </c>
      <c r="L816">
        <v>0.20421489719530739</v>
      </c>
      <c r="M816">
        <v>1.7608873335082091E-2</v>
      </c>
      <c r="N816">
        <v>0.26229094199147501</v>
      </c>
      <c r="O816">
        <v>0</v>
      </c>
    </row>
    <row r="817" spans="10:15" x14ac:dyDescent="0.35">
      <c r="J817">
        <v>0.19669388211404151</v>
      </c>
      <c r="K817">
        <v>2.6788540575025883</v>
      </c>
      <c r="L817">
        <v>3.3785241983243397</v>
      </c>
      <c r="M817">
        <v>3.2376044865849702</v>
      </c>
      <c r="N817">
        <v>0.29716763749907799</v>
      </c>
      <c r="O817">
        <v>0</v>
      </c>
    </row>
    <row r="818" spans="10:15" x14ac:dyDescent="0.35">
      <c r="J818">
        <v>3.9511259527696845E-2</v>
      </c>
      <c r="K818">
        <v>1.5601412617386252</v>
      </c>
      <c r="L818">
        <v>2.0863412819393514</v>
      </c>
      <c r="M818">
        <v>1.9240181913639571</v>
      </c>
      <c r="N818">
        <v>0.406764364956683</v>
      </c>
      <c r="O818">
        <v>0</v>
      </c>
    </row>
    <row r="819" spans="10:15" x14ac:dyDescent="0.35">
      <c r="J819">
        <v>1.2336096784123098E-2</v>
      </c>
      <c r="K819">
        <v>0.86992851974836738</v>
      </c>
      <c r="L819">
        <v>0.68109731619164382</v>
      </c>
      <c r="M819">
        <v>0.37745952683877199</v>
      </c>
      <c r="N819">
        <v>1.00089706705431</v>
      </c>
      <c r="O819">
        <v>0</v>
      </c>
    </row>
    <row r="820" spans="10:15" x14ac:dyDescent="0.35">
      <c r="J820">
        <v>0.28519362162879841</v>
      </c>
      <c r="K820">
        <v>1.3141558532225017</v>
      </c>
      <c r="L820">
        <v>1.411232581432929</v>
      </c>
      <c r="M820">
        <v>1.2258585397705188</v>
      </c>
      <c r="N820">
        <v>0.68673649847485807</v>
      </c>
      <c r="O820">
        <v>1.08174172609028E-10</v>
      </c>
    </row>
    <row r="821" spans="10:15" x14ac:dyDescent="0.35">
      <c r="J821">
        <v>1.1675025840517213E-2</v>
      </c>
      <c r="K821">
        <v>3.0620986644476584</v>
      </c>
      <c r="L821">
        <v>3.7360302478788641</v>
      </c>
      <c r="M821">
        <v>4.1681181776105865</v>
      </c>
      <c r="N821">
        <v>0.750184020117309</v>
      </c>
      <c r="O821">
        <v>0</v>
      </c>
    </row>
    <row r="822" spans="10:15" x14ac:dyDescent="0.35">
      <c r="J822">
        <v>0.14942781938502769</v>
      </c>
      <c r="K822">
        <v>6.4829380156168917E-2</v>
      </c>
      <c r="L822">
        <v>9.3297879743638498E-2</v>
      </c>
      <c r="M822">
        <v>0.1413559194031605</v>
      </c>
      <c r="N822">
        <v>0.28793364150396999</v>
      </c>
      <c r="O822">
        <v>0</v>
      </c>
    </row>
    <row r="823" spans="10:15" x14ac:dyDescent="0.35">
      <c r="J823">
        <v>1.0021729646627289</v>
      </c>
      <c r="K823">
        <v>7.6252426782224287E-3</v>
      </c>
      <c r="L823">
        <v>0.23615126226864475</v>
      </c>
      <c r="M823">
        <v>0.31504137240745345</v>
      </c>
      <c r="N823">
        <v>0.36322877672913401</v>
      </c>
      <c r="O823">
        <v>0</v>
      </c>
    </row>
    <row r="824" spans="10:15" x14ac:dyDescent="0.35">
      <c r="J824">
        <v>3.1817156381762149E-2</v>
      </c>
      <c r="K824">
        <v>2.5100553800327825</v>
      </c>
      <c r="L824">
        <v>2.8181177748179755</v>
      </c>
      <c r="M824">
        <v>2.5176292854536788</v>
      </c>
      <c r="N824">
        <v>0.34335952177491302</v>
      </c>
      <c r="O824">
        <v>0</v>
      </c>
    </row>
    <row r="825" spans="10:15" x14ac:dyDescent="0.35">
      <c r="J825">
        <v>4.1456929300410443E-2</v>
      </c>
      <c r="K825">
        <v>0.41227040897691558</v>
      </c>
      <c r="L825">
        <v>0.18272153103044203</v>
      </c>
      <c r="M825">
        <v>0.13035503615797137</v>
      </c>
      <c r="N825">
        <v>0.37460697640296403</v>
      </c>
      <c r="O825">
        <v>0</v>
      </c>
    </row>
    <row r="826" spans="10:15" x14ac:dyDescent="0.35">
      <c r="J826">
        <v>0.39972415872599298</v>
      </c>
      <c r="K826">
        <v>0.58477843594095658</v>
      </c>
      <c r="L826">
        <v>0.25557600840397154</v>
      </c>
      <c r="M826">
        <v>0.36592004141906054</v>
      </c>
      <c r="N826">
        <v>6.47686215526138E-2</v>
      </c>
      <c r="O826">
        <v>0</v>
      </c>
    </row>
    <row r="827" spans="10:15" x14ac:dyDescent="0.35">
      <c r="J827">
        <v>6.3831702877545499E-2</v>
      </c>
      <c r="K827">
        <v>0.98248508756464925</v>
      </c>
      <c r="L827">
        <v>0.78826539848757682</v>
      </c>
      <c r="M827">
        <v>0.43015067295670967</v>
      </c>
      <c r="N827">
        <v>0.27710085114782801</v>
      </c>
      <c r="O827">
        <v>0</v>
      </c>
    </row>
    <row r="828" spans="10:15" x14ac:dyDescent="0.35">
      <c r="J828">
        <v>0.42248310519984794</v>
      </c>
      <c r="K828">
        <v>0.30268399672026963</v>
      </c>
      <c r="L828">
        <v>0.16438069091901836</v>
      </c>
      <c r="M828">
        <v>1.227651950189817E-2</v>
      </c>
      <c r="N828">
        <v>0.24444300913805</v>
      </c>
      <c r="O828">
        <v>0</v>
      </c>
    </row>
    <row r="829" spans="10:15" x14ac:dyDescent="0.35">
      <c r="J829">
        <v>2.1449033954997301</v>
      </c>
      <c r="K829">
        <v>0.54983001174503188</v>
      </c>
      <c r="L829">
        <v>0.41809284611575442</v>
      </c>
      <c r="M829">
        <v>0.27928478358254644</v>
      </c>
      <c r="N829">
        <v>0.15984186891629298</v>
      </c>
      <c r="O829">
        <v>0</v>
      </c>
    </row>
    <row r="830" spans="10:15" x14ac:dyDescent="0.35">
      <c r="J830">
        <v>0.14571062225842238</v>
      </c>
      <c r="K830">
        <v>1.1661239005338608</v>
      </c>
      <c r="L830">
        <v>1.3279412596539582</v>
      </c>
      <c r="M830">
        <v>0.81255661725878869</v>
      </c>
      <c r="N830">
        <v>15.691073653444199</v>
      </c>
      <c r="O830">
        <v>3.0651251771592201E-10</v>
      </c>
    </row>
    <row r="831" spans="10:15" x14ac:dyDescent="0.35">
      <c r="J831">
        <v>2.3510857767940316</v>
      </c>
      <c r="K831">
        <v>0.23037368007976181</v>
      </c>
      <c r="L831">
        <v>0.21033361500566483</v>
      </c>
      <c r="M831">
        <v>0.42396629784565409</v>
      </c>
      <c r="N831">
        <v>0.82561421812197811</v>
      </c>
      <c r="O831">
        <v>0</v>
      </c>
    </row>
    <row r="832" spans="10:15" x14ac:dyDescent="0.35">
      <c r="J832">
        <v>3.107636490563531</v>
      </c>
      <c r="K832">
        <v>0.11097285645173727</v>
      </c>
      <c r="L832">
        <v>0.10222111677613725</v>
      </c>
      <c r="M832">
        <v>0.19457116623201282</v>
      </c>
      <c r="N832">
        <v>6.5870482302703703E-2</v>
      </c>
      <c r="O832">
        <v>0</v>
      </c>
    </row>
    <row r="833" spans="10:15" x14ac:dyDescent="0.35">
      <c r="J833">
        <v>1.5242950344520148E-2</v>
      </c>
      <c r="K833">
        <v>0.62406652525016348</v>
      </c>
      <c r="L833">
        <v>1.2619402091961893</v>
      </c>
      <c r="M833">
        <v>0.55713437198010063</v>
      </c>
      <c r="N833">
        <v>8.3509883136390697E-2</v>
      </c>
      <c r="O833">
        <v>0</v>
      </c>
    </row>
    <row r="834" spans="10:15" x14ac:dyDescent="0.35">
      <c r="J834">
        <v>1.520801919386635E-2</v>
      </c>
      <c r="K834">
        <v>0.42848568960398831</v>
      </c>
      <c r="L834">
        <v>0.2179855343228296</v>
      </c>
      <c r="M834">
        <v>3.2767079753686208E-2</v>
      </c>
      <c r="N834">
        <v>5.9558016485385196E-2</v>
      </c>
      <c r="O834">
        <v>0</v>
      </c>
    </row>
    <row r="835" spans="10:15" x14ac:dyDescent="0.35">
      <c r="J835">
        <v>4.0494998243563889E-2</v>
      </c>
      <c r="K835">
        <v>0.60909627001037536</v>
      </c>
      <c r="L835">
        <v>0.54345657347035392</v>
      </c>
      <c r="M835">
        <v>0.31256232655232996</v>
      </c>
      <c r="N835">
        <v>0.322611723101007</v>
      </c>
      <c r="O835">
        <v>0</v>
      </c>
    </row>
    <row r="836" spans="10:15" x14ac:dyDescent="0.35">
      <c r="J836">
        <v>6.1481135408743108E-2</v>
      </c>
      <c r="K836">
        <v>0.41626228226499179</v>
      </c>
      <c r="L836">
        <v>0.16885951167281574</v>
      </c>
      <c r="M836">
        <v>2.8251240892029256E-2</v>
      </c>
      <c r="N836">
        <v>3.4460078953286999</v>
      </c>
      <c r="O836">
        <v>0</v>
      </c>
    </row>
    <row r="837" spans="10:15" x14ac:dyDescent="0.35">
      <c r="J837">
        <v>0.15679899538074979</v>
      </c>
      <c r="K837">
        <v>0.76624699584455691</v>
      </c>
      <c r="L837">
        <v>0.24914635133913024</v>
      </c>
      <c r="M837">
        <v>0.39538402373397774</v>
      </c>
      <c r="N837">
        <v>0.15708052610534701</v>
      </c>
      <c r="O837">
        <v>0</v>
      </c>
    </row>
    <row r="838" spans="10:15" x14ac:dyDescent="0.35">
      <c r="J838">
        <v>0.11022786976064006</v>
      </c>
      <c r="K838">
        <v>0.43551652638348787</v>
      </c>
      <c r="L838">
        <v>0.7495520642592276</v>
      </c>
      <c r="M838">
        <v>0.24243991845046864</v>
      </c>
      <c r="N838">
        <v>2.4129343926950098</v>
      </c>
      <c r="O838">
        <v>2.7676019457604602E-10</v>
      </c>
    </row>
    <row r="839" spans="10:15" x14ac:dyDescent="0.35">
      <c r="J839">
        <v>4.8552468358284154E-2</v>
      </c>
      <c r="K839">
        <v>1.5496245720649764</v>
      </c>
      <c r="L839">
        <v>0.13407637796318722</v>
      </c>
      <c r="M839">
        <v>0.25460631909870424</v>
      </c>
      <c r="N839">
        <v>0.261687245462078</v>
      </c>
      <c r="O839">
        <v>0</v>
      </c>
    </row>
    <row r="840" spans="10:15" x14ac:dyDescent="0.35">
      <c r="J840">
        <v>0.18777030842615425</v>
      </c>
      <c r="K840">
        <v>0.89496118211599507</v>
      </c>
      <c r="L840">
        <v>0.5406688158381121</v>
      </c>
      <c r="M840">
        <v>0.749724342618312</v>
      </c>
      <c r="N840">
        <v>4.4697458362033003E-2</v>
      </c>
      <c r="O840">
        <v>1.03839023999358E-10</v>
      </c>
    </row>
    <row r="841" spans="10:15" x14ac:dyDescent="0.35">
      <c r="J841">
        <v>6.3574843410281162E-2</v>
      </c>
      <c r="K841">
        <v>0.60330628005737674</v>
      </c>
      <c r="L841">
        <v>0.38242543614792979</v>
      </c>
      <c r="M841">
        <v>0.33366518630976105</v>
      </c>
      <c r="N841">
        <v>0.386837236733379</v>
      </c>
      <c r="O841">
        <v>0</v>
      </c>
    </row>
    <row r="842" spans="10:15" x14ac:dyDescent="0.35">
      <c r="J842">
        <v>7.8249240632199714E-3</v>
      </c>
      <c r="K842">
        <v>0.29496767309834027</v>
      </c>
      <c r="L842">
        <v>0.13015199010187492</v>
      </c>
      <c r="M842">
        <v>1.3980477535860883E-2</v>
      </c>
      <c r="N842">
        <v>0.19042016568136499</v>
      </c>
      <c r="O842">
        <v>0</v>
      </c>
    </row>
    <row r="843" spans="10:15" x14ac:dyDescent="0.35">
      <c r="J843">
        <v>4.3802903416609182E-2</v>
      </c>
      <c r="K843">
        <v>0.272556889528763</v>
      </c>
      <c r="L843">
        <v>0.46026612267822709</v>
      </c>
      <c r="M843">
        <v>0.58069010054346704</v>
      </c>
      <c r="N843">
        <v>0.54168975450674506</v>
      </c>
      <c r="O843">
        <v>0</v>
      </c>
    </row>
    <row r="844" spans="10:15" x14ac:dyDescent="0.35">
      <c r="J844">
        <v>1.8080783946421868E-2</v>
      </c>
      <c r="K844">
        <v>0.25612455229938147</v>
      </c>
      <c r="L844">
        <v>0.1523977120302776</v>
      </c>
      <c r="M844">
        <v>0.17889358132639399</v>
      </c>
      <c r="N844">
        <v>1.1341322368712801</v>
      </c>
      <c r="O844">
        <v>0</v>
      </c>
    </row>
    <row r="845" spans="10:15" x14ac:dyDescent="0.35">
      <c r="J845">
        <v>0.46597205701851041</v>
      </c>
      <c r="K845">
        <v>3.0303474283299901E-2</v>
      </c>
      <c r="L845">
        <v>1.8588201392517488E-4</v>
      </c>
      <c r="M845">
        <v>1.9001259520482732E-3</v>
      </c>
      <c r="N845">
        <v>0.35185742736133696</v>
      </c>
      <c r="O845">
        <v>0</v>
      </c>
    </row>
    <row r="846" spans="10:15" x14ac:dyDescent="0.35">
      <c r="J846">
        <v>0.25091694982246476</v>
      </c>
      <c r="K846">
        <v>0.1098438552791226</v>
      </c>
      <c r="L846">
        <v>6.3607742088438682E-2</v>
      </c>
      <c r="M846">
        <v>0.21819451237877638</v>
      </c>
      <c r="N846">
        <v>1.4445674420007</v>
      </c>
      <c r="O846">
        <v>0</v>
      </c>
    </row>
    <row r="847" spans="10:15" x14ac:dyDescent="0.35">
      <c r="J847">
        <v>1.1217722397652053E-2</v>
      </c>
      <c r="K847">
        <v>1.1897274151162571</v>
      </c>
      <c r="L847">
        <v>1.1784579967361761</v>
      </c>
      <c r="M847">
        <v>0.51782800080802482</v>
      </c>
      <c r="N847">
        <v>0.41237022585753103</v>
      </c>
      <c r="O847">
        <v>0</v>
      </c>
    </row>
    <row r="848" spans="10:15" x14ac:dyDescent="0.35">
      <c r="J848">
        <v>6.6221815558368924E-2</v>
      </c>
      <c r="K848">
        <v>2.3052005785459753</v>
      </c>
      <c r="L848">
        <v>2.4223065638709951</v>
      </c>
      <c r="M848">
        <v>2.6366572397693702</v>
      </c>
      <c r="N848">
        <v>0.26526665539510302</v>
      </c>
      <c r="O848">
        <v>0</v>
      </c>
    </row>
    <row r="849" spans="10:15" x14ac:dyDescent="0.35">
      <c r="J849">
        <v>0.33377242694105669</v>
      </c>
      <c r="K849">
        <v>1.0546061243104701</v>
      </c>
      <c r="L849">
        <v>0.71836425844568585</v>
      </c>
      <c r="M849">
        <v>0.66573566920221361</v>
      </c>
      <c r="N849">
        <v>0.35550929628813199</v>
      </c>
      <c r="O849">
        <v>0</v>
      </c>
    </row>
    <row r="850" spans="10:15" x14ac:dyDescent="0.35">
      <c r="J850">
        <v>1.6905718552303812</v>
      </c>
      <c r="K850">
        <v>0.41982941986771094</v>
      </c>
      <c r="L850">
        <v>0.16391450849407649</v>
      </c>
      <c r="M850">
        <v>0.11626352683567687</v>
      </c>
      <c r="N850">
        <v>0.24584920760041001</v>
      </c>
      <c r="O850">
        <v>0</v>
      </c>
    </row>
    <row r="851" spans="10:15" x14ac:dyDescent="0.35">
      <c r="J851">
        <v>1.950810913404508</v>
      </c>
      <c r="K851">
        <v>9.6892994578861247E-2</v>
      </c>
      <c r="L851">
        <v>0.13046707134466162</v>
      </c>
      <c r="M851">
        <v>0.19967640167014081</v>
      </c>
      <c r="N851">
        <v>0.1880007185433</v>
      </c>
      <c r="O851">
        <v>0</v>
      </c>
    </row>
    <row r="852" spans="10:15" x14ac:dyDescent="0.35">
      <c r="J852">
        <v>3.1345320204707552E-2</v>
      </c>
      <c r="K852">
        <v>0.69746785755510388</v>
      </c>
      <c r="L852">
        <v>0.56326040660426424</v>
      </c>
      <c r="M852">
        <v>0.20933145306123757</v>
      </c>
      <c r="N852">
        <v>0.280021173860803</v>
      </c>
      <c r="O852">
        <v>0</v>
      </c>
    </row>
    <row r="853" spans="10:15" x14ac:dyDescent="0.35">
      <c r="J853">
        <v>6.7506636865049457E-2</v>
      </c>
      <c r="K853">
        <v>0.45574713194976002</v>
      </c>
      <c r="L853">
        <v>0.11171802098465819</v>
      </c>
      <c r="M853">
        <v>7.4299197039328455E-2</v>
      </c>
      <c r="N853">
        <v>0.15184651263055401</v>
      </c>
      <c r="O853">
        <v>0</v>
      </c>
    </row>
    <row r="854" spans="10:15" x14ac:dyDescent="0.35">
      <c r="J854">
        <v>1.1610899872048629E-3</v>
      </c>
      <c r="K854">
        <v>0.97337649073609822</v>
      </c>
      <c r="L854">
        <v>1.3594047245215062</v>
      </c>
      <c r="M854">
        <v>0.67006836194382413</v>
      </c>
      <c r="N854">
        <v>0.25359702173862397</v>
      </c>
      <c r="O854">
        <v>0</v>
      </c>
    </row>
    <row r="855" spans="10:15" x14ac:dyDescent="0.35">
      <c r="J855">
        <v>0.20270042950575989</v>
      </c>
      <c r="K855">
        <v>3.1449331933100719E-2</v>
      </c>
      <c r="L855">
        <v>0.14414826421690485</v>
      </c>
      <c r="M855">
        <v>0.17799431689037334</v>
      </c>
      <c r="N855">
        <v>7.62503258995023E-2</v>
      </c>
      <c r="O855">
        <v>0</v>
      </c>
    </row>
    <row r="856" spans="10:15" x14ac:dyDescent="0.35">
      <c r="J856">
        <v>0.82664134204695217</v>
      </c>
      <c r="K856">
        <v>1.8716040877481466</v>
      </c>
      <c r="L856">
        <v>2.0162244177845139</v>
      </c>
      <c r="M856">
        <v>0.62804790616961459</v>
      </c>
      <c r="N856">
        <v>1.1081073348124399</v>
      </c>
      <c r="O856">
        <v>0</v>
      </c>
    </row>
    <row r="857" spans="10:15" x14ac:dyDescent="0.35">
      <c r="J857">
        <v>7.9889776819011271E-2</v>
      </c>
      <c r="K857">
        <v>1.0152219478289344</v>
      </c>
      <c r="L857">
        <v>0.89213759966396478</v>
      </c>
      <c r="M857">
        <v>0.50949637045461982</v>
      </c>
      <c r="N857">
        <v>0.493028806158335</v>
      </c>
      <c r="O857">
        <v>0</v>
      </c>
    </row>
    <row r="858" spans="10:15" x14ac:dyDescent="0.35">
      <c r="J858">
        <v>0.34922311581838539</v>
      </c>
      <c r="K858">
        <v>1.1359468682703868</v>
      </c>
      <c r="L858">
        <v>1.4199142231549895</v>
      </c>
      <c r="M858">
        <v>1.2225357204125959</v>
      </c>
      <c r="N858">
        <v>9.3225785549507806E-2</v>
      </c>
      <c r="O858">
        <v>0</v>
      </c>
    </row>
    <row r="859" spans="10:15" x14ac:dyDescent="0.35">
      <c r="J859">
        <v>4.9477777711131238E-2</v>
      </c>
      <c r="K859">
        <v>0.72295186295801572</v>
      </c>
      <c r="L859">
        <v>0.77404650960048571</v>
      </c>
      <c r="M859">
        <v>0.58325086672713644</v>
      </c>
      <c r="N859">
        <v>0.40803410795646</v>
      </c>
      <c r="O859">
        <v>0</v>
      </c>
    </row>
    <row r="860" spans="10:15" x14ac:dyDescent="0.35">
      <c r="J860">
        <v>2.7602572597912212E-2</v>
      </c>
      <c r="K860">
        <v>0.81791705743448795</v>
      </c>
      <c r="L860">
        <v>0.53225773398417442</v>
      </c>
      <c r="M860">
        <v>0.35712881733366764</v>
      </c>
      <c r="N860">
        <v>0.13319837773158899</v>
      </c>
      <c r="O860">
        <v>0</v>
      </c>
    </row>
    <row r="861" spans="10:15" x14ac:dyDescent="0.35">
      <c r="J861">
        <v>4.8717924721880232E-2</v>
      </c>
      <c r="K861">
        <v>0.65075865435633229</v>
      </c>
      <c r="L861">
        <v>0.4183606141356277</v>
      </c>
      <c r="M861">
        <v>0.25322108989571623</v>
      </c>
      <c r="N861">
        <v>0.82778348047647499</v>
      </c>
      <c r="O861">
        <v>0</v>
      </c>
    </row>
    <row r="862" spans="10:15" x14ac:dyDescent="0.35">
      <c r="J862">
        <v>0.18516000290156748</v>
      </c>
      <c r="K862">
        <v>0.71503684660655109</v>
      </c>
      <c r="L862">
        <v>0.65146850376308851</v>
      </c>
      <c r="M862">
        <v>0.32894098714196979</v>
      </c>
      <c r="N862">
        <v>6.3006381776012699E-2</v>
      </c>
      <c r="O862">
        <v>1.2195685854388099E-10</v>
      </c>
    </row>
    <row r="863" spans="10:15" x14ac:dyDescent="0.35">
      <c r="J863">
        <v>5.1734696214144504E-2</v>
      </c>
      <c r="K863">
        <v>0.35475202829370045</v>
      </c>
      <c r="L863">
        <v>0.14864573227595831</v>
      </c>
      <c r="M863">
        <v>6.3197583994949597E-3</v>
      </c>
      <c r="N863">
        <v>0.64884956304294306</v>
      </c>
      <c r="O863">
        <v>1.0361309418567E-10</v>
      </c>
    </row>
    <row r="864" spans="10:15" x14ac:dyDescent="0.35">
      <c r="J864">
        <v>0.20179629526446791</v>
      </c>
      <c r="K864">
        <v>0.19654520167098657</v>
      </c>
      <c r="L864">
        <v>1.2849215383898799E-2</v>
      </c>
      <c r="M864">
        <v>3.8820120430635215E-2</v>
      </c>
      <c r="N864">
        <v>0.139869186734986</v>
      </c>
      <c r="O864">
        <v>0</v>
      </c>
    </row>
    <row r="865" spans="10:15" x14ac:dyDescent="0.35">
      <c r="J865">
        <v>3.5737131466470617E-2</v>
      </c>
      <c r="K865">
        <v>1.7193927823846009</v>
      </c>
      <c r="L865">
        <v>1.6298733600232085</v>
      </c>
      <c r="M865">
        <v>1.1054566966762405</v>
      </c>
      <c r="N865">
        <v>0.43552677290880704</v>
      </c>
      <c r="O865">
        <v>0</v>
      </c>
    </row>
    <row r="866" spans="10:15" x14ac:dyDescent="0.35">
      <c r="J866">
        <v>0.21563177200410083</v>
      </c>
      <c r="K866">
        <v>0.65003247713334966</v>
      </c>
      <c r="L866">
        <v>0.27519221860291876</v>
      </c>
      <c r="M866">
        <v>1.5765701320205692E-2</v>
      </c>
      <c r="N866">
        <v>0.17142097707737702</v>
      </c>
      <c r="O866">
        <v>0</v>
      </c>
    </row>
    <row r="867" spans="10:15" x14ac:dyDescent="0.35">
      <c r="J867">
        <v>0.67278341089621396</v>
      </c>
      <c r="K867">
        <v>0.73391284526696277</v>
      </c>
      <c r="L867">
        <v>0.31352352931097088</v>
      </c>
      <c r="M867">
        <v>0.27411001296126097</v>
      </c>
      <c r="N867">
        <v>6.1283347854931502E-2</v>
      </c>
      <c r="O867">
        <v>0</v>
      </c>
    </row>
    <row r="868" spans="10:15" x14ac:dyDescent="0.35">
      <c r="J868">
        <v>8.2831177934658606E-2</v>
      </c>
      <c r="K868">
        <v>1.0711362267976163</v>
      </c>
      <c r="L868">
        <v>0.94861827365964491</v>
      </c>
      <c r="M868">
        <v>0.81763826996428168</v>
      </c>
      <c r="N868">
        <v>0.131517740175838</v>
      </c>
      <c r="O868">
        <v>0</v>
      </c>
    </row>
    <row r="869" spans="10:15" x14ac:dyDescent="0.35">
      <c r="J869">
        <v>7.957128542977196E-2</v>
      </c>
      <c r="K869">
        <v>0.43614889243496269</v>
      </c>
      <c r="L869">
        <v>0.1718602703501606</v>
      </c>
      <c r="M869">
        <v>5.8103016976536678E-2</v>
      </c>
      <c r="N869">
        <v>5.4009281509199099E-2</v>
      </c>
      <c r="O869">
        <v>0</v>
      </c>
    </row>
    <row r="870" spans="10:15" x14ac:dyDescent="0.35">
      <c r="J870">
        <v>0.10811921687315693</v>
      </c>
      <c r="K870">
        <v>1.1861603761861217</v>
      </c>
      <c r="L870">
        <v>1.0643666718985196</v>
      </c>
      <c r="M870">
        <v>0.74701402873987188</v>
      </c>
      <c r="N870">
        <v>0.59531809957524695</v>
      </c>
      <c r="O870">
        <v>0</v>
      </c>
    </row>
    <row r="871" spans="10:15" x14ac:dyDescent="0.35">
      <c r="J871">
        <v>6.134414249628551E-2</v>
      </c>
      <c r="K871">
        <v>3.2702857218054118E-2</v>
      </c>
      <c r="L871">
        <v>0.13464696953129754</v>
      </c>
      <c r="M871">
        <v>0.19294786935760291</v>
      </c>
      <c r="N871">
        <v>1.5262862695024599</v>
      </c>
      <c r="O871">
        <v>1.7255521962306199E-10</v>
      </c>
    </row>
    <row r="872" spans="10:15" x14ac:dyDescent="0.35">
      <c r="J872">
        <v>9.1826719222728684E-2</v>
      </c>
      <c r="K872">
        <v>0.44460811015482243</v>
      </c>
      <c r="L872">
        <v>0.27361885749897835</v>
      </c>
      <c r="M872">
        <v>4.3389821090973904E-2</v>
      </c>
      <c r="N872">
        <v>5.8366593732187303E-3</v>
      </c>
      <c r="O872">
        <v>0</v>
      </c>
    </row>
    <row r="873" spans="10:15" x14ac:dyDescent="0.35">
      <c r="J873">
        <v>0.18367044960823534</v>
      </c>
      <c r="K873">
        <v>0.76622101350887228</v>
      </c>
      <c r="L873">
        <v>0.66612160559752309</v>
      </c>
      <c r="M873">
        <v>0.23766125102028801</v>
      </c>
      <c r="N873">
        <v>0.33734673992195902</v>
      </c>
      <c r="O873">
        <v>0</v>
      </c>
    </row>
    <row r="874" spans="10:15" x14ac:dyDescent="0.35">
      <c r="J874">
        <v>0.33030164558312514</v>
      </c>
      <c r="K874">
        <v>0.8106846199802642</v>
      </c>
      <c r="L874">
        <v>0.72835044584543385</v>
      </c>
      <c r="M874">
        <v>0.29166460183257109</v>
      </c>
      <c r="N874">
        <v>8.32222704230796E-2</v>
      </c>
      <c r="O874">
        <v>0</v>
      </c>
    </row>
    <row r="875" spans="10:15" x14ac:dyDescent="0.35">
      <c r="J875">
        <v>4.4716745457404769E-2</v>
      </c>
      <c r="K875">
        <v>1.0070935121850131</v>
      </c>
      <c r="L875">
        <v>0.44104333583444083</v>
      </c>
      <c r="M875">
        <v>0.5695156451459249</v>
      </c>
      <c r="N875">
        <v>0.35800859516043898</v>
      </c>
      <c r="O875">
        <v>0</v>
      </c>
    </row>
    <row r="876" spans="10:15" x14ac:dyDescent="0.35">
      <c r="J876">
        <v>0.62044732657824708</v>
      </c>
      <c r="K876">
        <v>0.43010968285558204</v>
      </c>
      <c r="L876">
        <v>0.51319345470333677</v>
      </c>
      <c r="M876">
        <v>0.50241733415678391</v>
      </c>
      <c r="N876">
        <v>0.111953115317766</v>
      </c>
      <c r="O876">
        <v>0</v>
      </c>
    </row>
    <row r="877" spans="10:15" x14ac:dyDescent="0.35">
      <c r="J877">
        <v>1.6444318485964868E-2</v>
      </c>
      <c r="K877">
        <v>0.37227289012369175</v>
      </c>
      <c r="L877">
        <v>0.64578440345994526</v>
      </c>
      <c r="M877">
        <v>0.5718381198213125</v>
      </c>
      <c r="N877">
        <v>0.78540918335479704</v>
      </c>
      <c r="O877">
        <v>0</v>
      </c>
    </row>
    <row r="878" spans="10:15" x14ac:dyDescent="0.35">
      <c r="J878">
        <v>0.52526532289527317</v>
      </c>
      <c r="K878">
        <v>0.33696748852545777</v>
      </c>
      <c r="L878">
        <v>0.88789050175089157</v>
      </c>
      <c r="M878">
        <v>0.66700477067067265</v>
      </c>
      <c r="N878">
        <v>0.29332132516862602</v>
      </c>
      <c r="O878">
        <v>0</v>
      </c>
    </row>
    <row r="879" spans="10:15" x14ac:dyDescent="0.35">
      <c r="J879">
        <v>0.12919289639657938</v>
      </c>
      <c r="K879">
        <v>0.83474409813164374</v>
      </c>
      <c r="L879">
        <v>0.41353296538878626</v>
      </c>
      <c r="M879">
        <v>0.37385769976167721</v>
      </c>
      <c r="N879">
        <v>0.28838897699412902</v>
      </c>
      <c r="O879">
        <v>0</v>
      </c>
    </row>
    <row r="880" spans="10:15" x14ac:dyDescent="0.35">
      <c r="J880">
        <v>1.9086872669609567</v>
      </c>
      <c r="K880">
        <v>4.4463463269165332E-3</v>
      </c>
      <c r="L880">
        <v>8.1256406182946231E-2</v>
      </c>
      <c r="M880">
        <v>0.46940648798221651</v>
      </c>
      <c r="N880">
        <v>0.59969105102173903</v>
      </c>
      <c r="O880">
        <v>0</v>
      </c>
    </row>
    <row r="881" spans="10:15" x14ac:dyDescent="0.35">
      <c r="J881">
        <v>0.14537826638507895</v>
      </c>
      <c r="K881">
        <v>0.8459794955507759</v>
      </c>
      <c r="L881">
        <v>0.42373458611194104</v>
      </c>
      <c r="M881">
        <v>0.42844088202433311</v>
      </c>
      <c r="N881">
        <v>0.22284235105397598</v>
      </c>
      <c r="O881">
        <v>0</v>
      </c>
    </row>
    <row r="882" spans="10:15" x14ac:dyDescent="0.35">
      <c r="J882">
        <v>8.7528090485051186E-3</v>
      </c>
      <c r="K882">
        <v>1.6548340398328072</v>
      </c>
      <c r="L882">
        <v>1.7272359705776061</v>
      </c>
      <c r="M882">
        <v>1.7030503480746384</v>
      </c>
      <c r="N882">
        <v>0.25747247507302501</v>
      </c>
      <c r="O882">
        <v>0</v>
      </c>
    </row>
    <row r="883" spans="10:15" x14ac:dyDescent="0.35">
      <c r="J883">
        <v>0.20029606278576545</v>
      </c>
      <c r="K883">
        <v>1.2304183701353351</v>
      </c>
      <c r="L883">
        <v>0.95522763173050806</v>
      </c>
      <c r="M883">
        <v>0.8636224651686969</v>
      </c>
      <c r="N883">
        <v>0.46880406759792398</v>
      </c>
      <c r="O883">
        <v>0</v>
      </c>
    </row>
    <row r="884" spans="10:15" x14ac:dyDescent="0.35">
      <c r="J884">
        <v>4.8761693491153703E-2</v>
      </c>
      <c r="K884">
        <v>1.7465600516192838</v>
      </c>
      <c r="L884">
        <v>1.8322065758637816</v>
      </c>
      <c r="M884">
        <v>2.1230754532629197</v>
      </c>
      <c r="N884">
        <v>0.16222168060110997</v>
      </c>
      <c r="O884">
        <v>0</v>
      </c>
    </row>
    <row r="885" spans="10:15" x14ac:dyDescent="0.35">
      <c r="J885">
        <v>3.5150321818990887E-2</v>
      </c>
      <c r="K885">
        <v>0.52599431653866546</v>
      </c>
      <c r="L885">
        <v>0.39587989117033529</v>
      </c>
      <c r="M885">
        <v>9.1217090391927075E-2</v>
      </c>
      <c r="N885">
        <v>0.20210573239092899</v>
      </c>
      <c r="O885">
        <v>0</v>
      </c>
    </row>
    <row r="886" spans="10:15" x14ac:dyDescent="0.35">
      <c r="J886">
        <v>8.660866709807806E-2</v>
      </c>
      <c r="K886">
        <v>0.29191947175042809</v>
      </c>
      <c r="L886">
        <v>0.25655902558748739</v>
      </c>
      <c r="M886">
        <v>0.24525105654160229</v>
      </c>
      <c r="N886">
        <v>0.31678927374389998</v>
      </c>
      <c r="O886">
        <v>0</v>
      </c>
    </row>
    <row r="887" spans="10:15" x14ac:dyDescent="0.35">
      <c r="J887">
        <v>4.9320689014377597E-2</v>
      </c>
      <c r="K887">
        <v>1.1271261769656975</v>
      </c>
      <c r="L887">
        <v>0.95481457476761133</v>
      </c>
      <c r="M887">
        <v>0.65604887969793835</v>
      </c>
      <c r="N887">
        <v>0.956009948724307</v>
      </c>
      <c r="O887">
        <v>0</v>
      </c>
    </row>
    <row r="888" spans="10:15" x14ac:dyDescent="0.35">
      <c r="J888">
        <v>2.8656765779611018</v>
      </c>
      <c r="K888">
        <v>4.390500489621239</v>
      </c>
      <c r="L888">
        <v>3.7534810080334915</v>
      </c>
      <c r="M888">
        <v>4.7042939891661577</v>
      </c>
      <c r="N888">
        <v>0.14828354698965701</v>
      </c>
      <c r="O888">
        <v>0</v>
      </c>
    </row>
    <row r="889" spans="10:15" x14ac:dyDescent="0.35">
      <c r="J889">
        <v>0.27288296435483511</v>
      </c>
      <c r="K889">
        <v>0.8818497587131473</v>
      </c>
      <c r="L889">
        <v>0.9220219392532385</v>
      </c>
      <c r="M889">
        <v>0.65158341490846228</v>
      </c>
      <c r="N889">
        <v>0.163711312463799</v>
      </c>
      <c r="O889">
        <v>0</v>
      </c>
    </row>
    <row r="890" spans="10:15" x14ac:dyDescent="0.35">
      <c r="J890">
        <v>8.4972542789013963E-2</v>
      </c>
      <c r="K890">
        <v>0.14902385755802919</v>
      </c>
      <c r="L890">
        <v>0.36430028082286442</v>
      </c>
      <c r="M890">
        <v>0.37391340342591733</v>
      </c>
      <c r="N890">
        <v>0.28345053444717999</v>
      </c>
      <c r="O890">
        <v>0</v>
      </c>
    </row>
    <row r="891" spans="10:15" x14ac:dyDescent="0.35">
      <c r="J891">
        <v>3.8254066178513034E-2</v>
      </c>
      <c r="K891">
        <v>1.3175926047521511</v>
      </c>
      <c r="L891">
        <v>0.16083524350010769</v>
      </c>
      <c r="M891">
        <v>0.61677854351077999</v>
      </c>
      <c r="N891">
        <v>0.42651128636418001</v>
      </c>
      <c r="O891">
        <v>0</v>
      </c>
    </row>
    <row r="892" spans="10:15" x14ac:dyDescent="0.35">
      <c r="J892">
        <v>0.29538057256501443</v>
      </c>
      <c r="K892">
        <v>1.0777319821552458</v>
      </c>
      <c r="L892">
        <v>0.33829404377894345</v>
      </c>
      <c r="M892">
        <v>6.5428002623828752E-2</v>
      </c>
      <c r="N892">
        <v>0.30438285768024903</v>
      </c>
      <c r="O892">
        <v>0</v>
      </c>
    </row>
    <row r="893" spans="10:15" x14ac:dyDescent="0.35">
      <c r="J893">
        <v>9.2997682381803698E-2</v>
      </c>
      <c r="K893">
        <v>0.81213082096594058</v>
      </c>
      <c r="L893">
        <v>0.48984772079952726</v>
      </c>
      <c r="M893">
        <v>0.30707962524577231</v>
      </c>
      <c r="N893">
        <v>0.46486407775564204</v>
      </c>
      <c r="O893">
        <v>0</v>
      </c>
    </row>
    <row r="894" spans="10:15" x14ac:dyDescent="0.35">
      <c r="J894">
        <v>8.8511339430636701E-2</v>
      </c>
      <c r="K894">
        <v>1.4522273967778898</v>
      </c>
      <c r="L894">
        <v>1.3184322790399943</v>
      </c>
      <c r="M894">
        <v>1.277885632235374</v>
      </c>
      <c r="N894">
        <v>0.10652926506912901</v>
      </c>
      <c r="O894">
        <v>0</v>
      </c>
    </row>
    <row r="895" spans="10:15" x14ac:dyDescent="0.35">
      <c r="J895">
        <v>0.51470862683746155</v>
      </c>
      <c r="K895">
        <v>0.48358874753182862</v>
      </c>
      <c r="L895">
        <v>0.13639706220068656</v>
      </c>
      <c r="M895">
        <v>6.392404710041788E-2</v>
      </c>
      <c r="N895">
        <v>0.11426392514653999</v>
      </c>
      <c r="O895">
        <v>0</v>
      </c>
    </row>
    <row r="896" spans="10:15" x14ac:dyDescent="0.35">
      <c r="J896">
        <v>4.4996014877050752E-2</v>
      </c>
      <c r="K896">
        <v>0.63748936265851663</v>
      </c>
      <c r="L896">
        <v>0.52812813260258484</v>
      </c>
      <c r="M896">
        <v>0.14062708277064218</v>
      </c>
      <c r="N896">
        <v>3.7806523609481599E-2</v>
      </c>
      <c r="O896">
        <v>0</v>
      </c>
    </row>
    <row r="897" spans="10:15" x14ac:dyDescent="0.35">
      <c r="J897">
        <v>8.0907979421374426E-2</v>
      </c>
      <c r="K897">
        <v>2.7765785132592824</v>
      </c>
      <c r="L897">
        <v>2.8883715241893393</v>
      </c>
      <c r="M897">
        <v>2.6407990212381312</v>
      </c>
      <c r="N897">
        <v>0.123326264592848</v>
      </c>
      <c r="O897">
        <v>0</v>
      </c>
    </row>
    <row r="898" spans="10:15" x14ac:dyDescent="0.35">
      <c r="J898">
        <v>8.403753893866479E-3</v>
      </c>
      <c r="K898">
        <v>0.7893964303666372</v>
      </c>
      <c r="L898">
        <v>0.97101276832880945</v>
      </c>
      <c r="M898">
        <v>0.66829159795745907</v>
      </c>
      <c r="N898">
        <v>0.100341241641474</v>
      </c>
      <c r="O898">
        <v>0</v>
      </c>
    </row>
    <row r="899" spans="10:15" x14ac:dyDescent="0.35">
      <c r="J899">
        <v>0.16351751540620721</v>
      </c>
      <c r="K899">
        <v>4.2791949865640371</v>
      </c>
      <c r="L899">
        <v>3.1435666255787176</v>
      </c>
      <c r="M899">
        <v>3.2331218724858943</v>
      </c>
      <c r="N899">
        <v>0.425983327734415</v>
      </c>
      <c r="O899">
        <v>0</v>
      </c>
    </row>
    <row r="900" spans="10:15" x14ac:dyDescent="0.35">
      <c r="J900">
        <v>0.11779411320044751</v>
      </c>
      <c r="K900">
        <v>0.10259268585679543</v>
      </c>
      <c r="L900">
        <v>0.12108167562247191</v>
      </c>
      <c r="M900">
        <v>0.20984566880503738</v>
      </c>
      <c r="N900">
        <v>3.9929522190602397E-2</v>
      </c>
      <c r="O900">
        <v>0</v>
      </c>
    </row>
    <row r="901" spans="10:15" x14ac:dyDescent="0.35">
      <c r="J901">
        <v>0.18975372848741312</v>
      </c>
      <c r="K901">
        <v>1.245540684471196</v>
      </c>
      <c r="L901">
        <v>1.3124633636338285</v>
      </c>
      <c r="M901">
        <v>0.76654141881767068</v>
      </c>
      <c r="N901">
        <v>0.8821824577809031</v>
      </c>
      <c r="O901">
        <v>0</v>
      </c>
    </row>
    <row r="902" spans="10:15" x14ac:dyDescent="0.35">
      <c r="J902">
        <v>0.60804842559137817</v>
      </c>
      <c r="K902">
        <v>0.78905210366875689</v>
      </c>
      <c r="L902">
        <v>0.4790927329409474</v>
      </c>
      <c r="M902">
        <v>0.32040413383488991</v>
      </c>
      <c r="N902">
        <v>6.6934714039603604E-2</v>
      </c>
      <c r="O902">
        <v>0</v>
      </c>
    </row>
    <row r="903" spans="10:15" x14ac:dyDescent="0.35">
      <c r="J903">
        <v>0.23889784708916084</v>
      </c>
      <c r="K903">
        <v>0.12303610310100627</v>
      </c>
      <c r="L903">
        <v>0.36755304277275669</v>
      </c>
      <c r="M903">
        <v>0.63436858480288882</v>
      </c>
      <c r="N903">
        <v>0.64362921107957705</v>
      </c>
      <c r="O903">
        <v>0</v>
      </c>
    </row>
    <row r="904" spans="10:15" x14ac:dyDescent="0.35">
      <c r="J904">
        <v>3.1905642483863406E-2</v>
      </c>
      <c r="K904">
        <v>0.23285081415622627</v>
      </c>
      <c r="L904">
        <v>0.45187557305137632</v>
      </c>
      <c r="M904">
        <v>0.51560984646389763</v>
      </c>
      <c r="N904">
        <v>4.5571034736496197</v>
      </c>
      <c r="O904">
        <v>0</v>
      </c>
    </row>
    <row r="905" spans="10:15" x14ac:dyDescent="0.35">
      <c r="J905">
        <v>0.12992743160528686</v>
      </c>
      <c r="K905">
        <v>0.67280647934168991</v>
      </c>
      <c r="L905">
        <v>0.43924829856446557</v>
      </c>
      <c r="M905">
        <v>0.30422774408735492</v>
      </c>
      <c r="N905">
        <v>3.0061202475777603E-2</v>
      </c>
      <c r="O905">
        <v>0</v>
      </c>
    </row>
    <row r="906" spans="10:15" x14ac:dyDescent="0.35">
      <c r="J906">
        <v>0.11753975249440549</v>
      </c>
      <c r="K906">
        <v>1.6474568054443539</v>
      </c>
      <c r="L906">
        <v>1.9302057248032107</v>
      </c>
      <c r="M906">
        <v>1.9446212833916738</v>
      </c>
      <c r="N906">
        <v>0.15904766494532599</v>
      </c>
      <c r="O906">
        <v>0</v>
      </c>
    </row>
    <row r="907" spans="10:15" x14ac:dyDescent="0.35">
      <c r="J907">
        <v>0.26049219160886988</v>
      </c>
      <c r="K907">
        <v>0.82923506202274966</v>
      </c>
      <c r="L907">
        <v>1.7750150542904863</v>
      </c>
      <c r="M907">
        <v>1.2530658084427362</v>
      </c>
      <c r="N907">
        <v>0.58314565705996702</v>
      </c>
      <c r="O907">
        <v>0</v>
      </c>
    </row>
    <row r="908" spans="10:15" x14ac:dyDescent="0.35">
      <c r="J908">
        <v>5.0233535457589026E-4</v>
      </c>
      <c r="K908">
        <v>1.3910529289426092</v>
      </c>
      <c r="L908">
        <v>1.5674923910841285</v>
      </c>
      <c r="M908">
        <v>1.3868623318948838</v>
      </c>
      <c r="N908">
        <v>1.7599148827761899</v>
      </c>
      <c r="O908">
        <v>0</v>
      </c>
    </row>
    <row r="909" spans="10:15" x14ac:dyDescent="0.35">
      <c r="J909">
        <v>5.4136370944910861E-2</v>
      </c>
      <c r="K909">
        <v>0.64507750534472441</v>
      </c>
      <c r="L909">
        <v>0.29670881885401812</v>
      </c>
      <c r="M909">
        <v>1.813862371489114</v>
      </c>
      <c r="N909">
        <v>0.10147936363087301</v>
      </c>
      <c r="O909">
        <v>0</v>
      </c>
    </row>
    <row r="910" spans="10:15" x14ac:dyDescent="0.35">
      <c r="J910">
        <v>0.10089028418666918</v>
      </c>
      <c r="K910">
        <v>0.5517863277324907</v>
      </c>
      <c r="L910">
        <v>0.31785893867803111</v>
      </c>
      <c r="M910">
        <v>2.9578875173915692E-2</v>
      </c>
      <c r="N910">
        <v>1.20338518176626</v>
      </c>
      <c r="O910">
        <v>2.0987092951688899E-10</v>
      </c>
    </row>
    <row r="911" spans="10:15" x14ac:dyDescent="0.35">
      <c r="J911">
        <v>0.14157963598076939</v>
      </c>
      <c r="K911">
        <v>0.19394597072518782</v>
      </c>
      <c r="L911">
        <v>0.14392098427637437</v>
      </c>
      <c r="M911">
        <v>3.3677344655127256E-2</v>
      </c>
      <c r="N911">
        <v>0.16892643520228798</v>
      </c>
      <c r="O911">
        <v>0</v>
      </c>
    </row>
    <row r="912" spans="10:15" x14ac:dyDescent="0.35">
      <c r="J912">
        <v>4.8074026253496882E-2</v>
      </c>
      <c r="K912">
        <v>3.7976862258643433</v>
      </c>
      <c r="L912">
        <v>3.9631796385143288</v>
      </c>
      <c r="M912">
        <v>4.0829813839640474</v>
      </c>
      <c r="N912">
        <v>0.97952447163828793</v>
      </c>
      <c r="O912">
        <v>0</v>
      </c>
    </row>
    <row r="913" spans="10:15" x14ac:dyDescent="0.35">
      <c r="J913">
        <v>0.28218890330493396</v>
      </c>
      <c r="K913">
        <v>1.5325943726122167E-2</v>
      </c>
      <c r="L913">
        <v>0.32997949657368331</v>
      </c>
      <c r="M913">
        <v>0.24726662566789925</v>
      </c>
      <c r="N913">
        <v>6.7652210399455001E-2</v>
      </c>
      <c r="O913">
        <v>0</v>
      </c>
    </row>
    <row r="914" spans="10:15" x14ac:dyDescent="0.35">
      <c r="J914">
        <v>0.77661149723673306</v>
      </c>
      <c r="K914">
        <v>0.1433227119418225</v>
      </c>
      <c r="L914">
        <v>0.47912641449827781</v>
      </c>
      <c r="M914">
        <v>1.5701489298483483E-2</v>
      </c>
      <c r="N914">
        <v>0.51119768447733493</v>
      </c>
      <c r="O914">
        <v>0</v>
      </c>
    </row>
    <row r="915" spans="10:15" x14ac:dyDescent="0.35">
      <c r="J915">
        <v>6.2805565083659295E-2</v>
      </c>
      <c r="K915">
        <v>0.39521937060773887</v>
      </c>
      <c r="L915">
        <v>0.99712127196931655</v>
      </c>
      <c r="M915">
        <v>1.1558593392999552</v>
      </c>
      <c r="N915">
        <v>0.190909892890892</v>
      </c>
      <c r="O915">
        <v>0</v>
      </c>
    </row>
    <row r="916" spans="10:15" x14ac:dyDescent="0.35">
      <c r="J916">
        <v>0.17970546067409446</v>
      </c>
      <c r="K916">
        <v>0.39370407877430158</v>
      </c>
      <c r="L916">
        <v>0.54009338005177698</v>
      </c>
      <c r="M916">
        <v>0.41928833980789199</v>
      </c>
      <c r="N916">
        <v>0.69821722088521798</v>
      </c>
      <c r="O916">
        <v>2.77643477614174E-10</v>
      </c>
    </row>
    <row r="917" spans="10:15" x14ac:dyDescent="0.35">
      <c r="J917">
        <v>7.8957699351138971E-2</v>
      </c>
      <c r="K917">
        <v>0.48038357625917921</v>
      </c>
      <c r="L917">
        <v>0.43991832649311374</v>
      </c>
      <c r="M917">
        <v>0.35575397204322212</v>
      </c>
      <c r="N917">
        <v>0.50079460669128606</v>
      </c>
      <c r="O917">
        <v>0</v>
      </c>
    </row>
    <row r="918" spans="10:15" x14ac:dyDescent="0.35">
      <c r="J918">
        <v>0.1570207654304846</v>
      </c>
      <c r="K918">
        <v>0.80118904223900322</v>
      </c>
      <c r="L918">
        <v>0.67158142447379421</v>
      </c>
      <c r="M918">
        <v>0.29774304060256257</v>
      </c>
      <c r="N918">
        <v>0.18783900744975299</v>
      </c>
      <c r="O918">
        <v>0</v>
      </c>
    </row>
    <row r="919" spans="10:15" x14ac:dyDescent="0.35">
      <c r="J919">
        <v>3.4511244163061852</v>
      </c>
      <c r="K919">
        <v>0.55114831126943842</v>
      </c>
      <c r="L919">
        <v>0.39153783393891461</v>
      </c>
      <c r="M919">
        <v>7.0624516250479717E-3</v>
      </c>
      <c r="N919">
        <v>0.55309569262795999</v>
      </c>
      <c r="O919">
        <v>0</v>
      </c>
    </row>
    <row r="920" spans="10:15" x14ac:dyDescent="0.35">
      <c r="J920">
        <v>1.3784748634873572E-2</v>
      </c>
      <c r="K920">
        <v>7.110444712913512E-2</v>
      </c>
      <c r="L920">
        <v>3.9978068029153234E-2</v>
      </c>
      <c r="M920">
        <v>7.9351566819277131E-2</v>
      </c>
      <c r="N920">
        <v>0.14721835146429899</v>
      </c>
      <c r="O920">
        <v>0</v>
      </c>
    </row>
    <row r="921" spans="10:15" x14ac:dyDescent="0.35">
      <c r="J921">
        <v>0.16583136403859783</v>
      </c>
      <c r="K921">
        <v>1.0631471773836443</v>
      </c>
      <c r="L921">
        <v>0.75561148553114166</v>
      </c>
      <c r="M921">
        <v>0.56278616016922278</v>
      </c>
      <c r="N921">
        <v>4.7474737810807494E-2</v>
      </c>
      <c r="O921">
        <v>0</v>
      </c>
    </row>
    <row r="922" spans="10:15" x14ac:dyDescent="0.35">
      <c r="J922">
        <v>0.55575247892494606</v>
      </c>
      <c r="K922">
        <v>0.17227015346470734</v>
      </c>
      <c r="L922">
        <v>0.43722111629719718</v>
      </c>
      <c r="M922">
        <v>0.58881276612893041</v>
      </c>
      <c r="N922">
        <v>0.35496600297987002</v>
      </c>
      <c r="O922">
        <v>0</v>
      </c>
    </row>
    <row r="923" spans="10:15" x14ac:dyDescent="0.35">
      <c r="J923">
        <v>0.83538872472247883</v>
      </c>
      <c r="K923">
        <v>2.1524298563528519</v>
      </c>
      <c r="L923">
        <v>1.4077197241796866</v>
      </c>
      <c r="M923">
        <v>0.2895239021336557</v>
      </c>
      <c r="N923">
        <v>0.19044859274256498</v>
      </c>
      <c r="O923">
        <v>0</v>
      </c>
    </row>
    <row r="924" spans="10:15" x14ac:dyDescent="0.35">
      <c r="J924">
        <v>0.26528889709689635</v>
      </c>
      <c r="K924">
        <v>0.62470981025378713</v>
      </c>
      <c r="L924">
        <v>0.50890344621693095</v>
      </c>
      <c r="M924">
        <v>0.16095502771672746</v>
      </c>
      <c r="N924">
        <v>9.8573489090591391</v>
      </c>
      <c r="O924">
        <v>1.1533796949279E-9</v>
      </c>
    </row>
    <row r="925" spans="10:15" x14ac:dyDescent="0.35">
      <c r="J925">
        <v>3.0267522174316868E-2</v>
      </c>
      <c r="K925">
        <v>2.1523106585492686E-2</v>
      </c>
      <c r="L925">
        <v>0.32234653502991423</v>
      </c>
      <c r="M925">
        <v>0.33385865891532662</v>
      </c>
      <c r="N925">
        <v>4.2457630820744496</v>
      </c>
      <c r="O925">
        <v>0</v>
      </c>
    </row>
    <row r="926" spans="10:15" x14ac:dyDescent="0.35">
      <c r="J926">
        <v>2.1630452821774743E-2</v>
      </c>
      <c r="K926">
        <v>0.25567633190696976</v>
      </c>
      <c r="L926">
        <v>0.28107788340139406</v>
      </c>
      <c r="M926">
        <v>0.29992327500233806</v>
      </c>
      <c r="N926">
        <v>0.34632575391727799</v>
      </c>
      <c r="O926">
        <v>0</v>
      </c>
    </row>
    <row r="927" spans="10:15" x14ac:dyDescent="0.35">
      <c r="J927">
        <v>6.26745426856571E-2</v>
      </c>
      <c r="K927">
        <v>1.0479238086410891</v>
      </c>
      <c r="L927">
        <v>0.27270261691573655</v>
      </c>
      <c r="M927">
        <v>0.1644570389734025</v>
      </c>
      <c r="N927">
        <v>0.77209076873031801</v>
      </c>
      <c r="O927">
        <v>0</v>
      </c>
    </row>
    <row r="928" spans="10:15" x14ac:dyDescent="0.35">
      <c r="J928">
        <v>0.12653236999706485</v>
      </c>
      <c r="K928">
        <v>0.99249301221662456</v>
      </c>
      <c r="L928">
        <v>1.0815689454735968</v>
      </c>
      <c r="M928">
        <v>0.77724869092877313</v>
      </c>
      <c r="N928">
        <v>0.318793476080453</v>
      </c>
      <c r="O928">
        <v>0</v>
      </c>
    </row>
    <row r="929" spans="10:15" x14ac:dyDescent="0.35">
      <c r="J929">
        <v>0.11884959717494255</v>
      </c>
      <c r="K929">
        <v>0.55883431743669298</v>
      </c>
      <c r="L929">
        <v>0.16185692728118764</v>
      </c>
      <c r="M929">
        <v>0.25258905418588901</v>
      </c>
      <c r="N929">
        <v>0.35775763009398903</v>
      </c>
      <c r="O929">
        <v>0</v>
      </c>
    </row>
    <row r="930" spans="10:15" x14ac:dyDescent="0.35">
      <c r="J930">
        <v>1.8278425746247801E-2</v>
      </c>
      <c r="K930">
        <v>0.21223102812405253</v>
      </c>
      <c r="L930">
        <v>0.13863013280791642</v>
      </c>
      <c r="M930">
        <v>0.30031643150043313</v>
      </c>
      <c r="N930">
        <v>0.23963676307877599</v>
      </c>
      <c r="O930">
        <v>0</v>
      </c>
    </row>
    <row r="931" spans="10:15" x14ac:dyDescent="0.35">
      <c r="J931">
        <v>0.11711008614908898</v>
      </c>
      <c r="K931">
        <v>9.789463261257246E-2</v>
      </c>
      <c r="L931">
        <v>0.30565448644822923</v>
      </c>
      <c r="M931">
        <v>0.41297360532030641</v>
      </c>
      <c r="N931">
        <v>0.108068923938134</v>
      </c>
      <c r="O931">
        <v>0</v>
      </c>
    </row>
    <row r="932" spans="10:15" x14ac:dyDescent="0.35">
      <c r="J932">
        <v>4.2479881714984694E-2</v>
      </c>
      <c r="K932">
        <v>0.94597338662600861</v>
      </c>
      <c r="L932">
        <v>2.5289312815428855</v>
      </c>
      <c r="M932">
        <v>0.8895861692747592</v>
      </c>
      <c r="N932">
        <v>0.28223070323412602</v>
      </c>
      <c r="O932">
        <v>0</v>
      </c>
    </row>
    <row r="933" spans="10:15" x14ac:dyDescent="0.35">
      <c r="J933">
        <v>2.0421205595531977</v>
      </c>
      <c r="K933">
        <v>1.3559156969951198</v>
      </c>
      <c r="L933">
        <v>0.47763457334431081</v>
      </c>
      <c r="M933">
        <v>0.99354480231045617</v>
      </c>
      <c r="N933">
        <v>0.14435117962862501</v>
      </c>
      <c r="O933">
        <v>0</v>
      </c>
    </row>
    <row r="934" spans="10:15" x14ac:dyDescent="0.35">
      <c r="J934">
        <v>0.16940671772350654</v>
      </c>
      <c r="K934">
        <v>0.51456417955118927</v>
      </c>
      <c r="L934">
        <v>0.58861300141438366</v>
      </c>
      <c r="M934">
        <v>0.20011308028620281</v>
      </c>
      <c r="N934">
        <v>2.3167563847595001</v>
      </c>
      <c r="O934">
        <v>0</v>
      </c>
    </row>
    <row r="935" spans="10:15" x14ac:dyDescent="0.35">
      <c r="J935">
        <v>9.3772707983479253E-2</v>
      </c>
      <c r="K935">
        <v>0.31571753267788866</v>
      </c>
      <c r="L935">
        <v>0.14893063466581496</v>
      </c>
      <c r="M935">
        <v>2.6501479720282824E-2</v>
      </c>
      <c r="N935">
        <v>3.2165618302774097E-2</v>
      </c>
      <c r="O935">
        <v>0</v>
      </c>
    </row>
    <row r="936" spans="10:15" x14ac:dyDescent="0.35">
      <c r="J936">
        <v>3.0690954434986633E-2</v>
      </c>
      <c r="K936">
        <v>1.8459466554496917</v>
      </c>
      <c r="L936">
        <v>0.32337005793792134</v>
      </c>
      <c r="M936">
        <v>0.41685448797840385</v>
      </c>
      <c r="N936">
        <v>3.4056428983626999E-2</v>
      </c>
      <c r="O936">
        <v>0</v>
      </c>
    </row>
    <row r="937" spans="10:15" x14ac:dyDescent="0.35">
      <c r="J937">
        <v>1.6457755171719473E-2</v>
      </c>
      <c r="K937">
        <v>0.53559202356135915</v>
      </c>
      <c r="L937">
        <v>0.99580648256312498</v>
      </c>
      <c r="M937">
        <v>0.2924816290594508</v>
      </c>
      <c r="N937">
        <v>1.75217681761375E-2</v>
      </c>
      <c r="O937">
        <v>0</v>
      </c>
    </row>
    <row r="938" spans="10:15" x14ac:dyDescent="0.35">
      <c r="J938">
        <v>3.0880158912327961E-2</v>
      </c>
      <c r="K938">
        <v>0.80356125910541654</v>
      </c>
      <c r="L938">
        <v>0.31498264725914632</v>
      </c>
      <c r="M938">
        <v>0.50008138042130734</v>
      </c>
      <c r="N938">
        <v>7.68906783380202</v>
      </c>
      <c r="O938">
        <v>6.6318076396882897E-10</v>
      </c>
    </row>
    <row r="939" spans="10:15" x14ac:dyDescent="0.35">
      <c r="J939">
        <v>2.6708048585805267E-2</v>
      </c>
      <c r="K939">
        <v>3.2092345782910321E-2</v>
      </c>
      <c r="L939">
        <v>0.37011872537921925</v>
      </c>
      <c r="M939">
        <v>0.54951134434607884</v>
      </c>
      <c r="N939">
        <v>9.6423038849204196E-2</v>
      </c>
      <c r="O939">
        <v>0</v>
      </c>
    </row>
    <row r="940" spans="10:15" x14ac:dyDescent="0.35">
      <c r="J940">
        <v>0.43329562551302825</v>
      </c>
      <c r="K940">
        <v>0.47415874275000913</v>
      </c>
      <c r="L940">
        <v>0.20072474671203491</v>
      </c>
      <c r="M940">
        <v>1.015651772567318E-2</v>
      </c>
      <c r="N940">
        <v>1.4278463553457399</v>
      </c>
      <c r="O940">
        <v>6.9306747744856203E-10</v>
      </c>
    </row>
    <row r="941" spans="10:15" x14ac:dyDescent="0.35">
      <c r="J941">
        <v>1.3650976583459358</v>
      </c>
      <c r="K941">
        <v>0.34377635315610916</v>
      </c>
      <c r="L941">
        <v>0.34841763780685753</v>
      </c>
      <c r="M941">
        <v>0.45107735923137199</v>
      </c>
      <c r="N941">
        <v>1.02797834946541</v>
      </c>
      <c r="O941">
        <v>0</v>
      </c>
    </row>
    <row r="942" spans="10:15" x14ac:dyDescent="0.35">
      <c r="J942">
        <v>0.24461911954977766</v>
      </c>
      <c r="K942">
        <v>0.73499797567624758</v>
      </c>
      <c r="L942">
        <v>0.29188825499502735</v>
      </c>
      <c r="M942">
        <v>0.40961507043494771</v>
      </c>
      <c r="N942">
        <v>0.90000109365660508</v>
      </c>
      <c r="O942">
        <v>0</v>
      </c>
    </row>
    <row r="943" spans="10:15" x14ac:dyDescent="0.35">
      <c r="J943">
        <v>0.16109840456001392</v>
      </c>
      <c r="K943">
        <v>1.8942969745276621</v>
      </c>
      <c r="L943">
        <v>2.5288517084356457</v>
      </c>
      <c r="M943">
        <v>2.4895736110661235</v>
      </c>
      <c r="N943">
        <v>0.72333641493481904</v>
      </c>
      <c r="O943">
        <v>0</v>
      </c>
    </row>
    <row r="944" spans="10:15" x14ac:dyDescent="0.35">
      <c r="J944">
        <v>17.657326561757273</v>
      </c>
      <c r="K944">
        <v>2.5820744347859166</v>
      </c>
      <c r="L944">
        <v>1.6806013347162645</v>
      </c>
      <c r="M944">
        <v>0.5720527184293539</v>
      </c>
      <c r="N944">
        <v>3.9748740452917399</v>
      </c>
      <c r="O944">
        <v>1.2776157525373899E-10</v>
      </c>
    </row>
    <row r="945" spans="10:15" x14ac:dyDescent="0.35">
      <c r="J945">
        <v>7.6391236416872316E-2</v>
      </c>
      <c r="K945">
        <v>0.56572947396081519</v>
      </c>
      <c r="L945">
        <v>0.31157166078049869</v>
      </c>
      <c r="M945">
        <v>0.10755399403592208</v>
      </c>
      <c r="N945">
        <v>0.32240796333198701</v>
      </c>
      <c r="O945">
        <v>0</v>
      </c>
    </row>
    <row r="946" spans="10:15" x14ac:dyDescent="0.35">
      <c r="J946">
        <v>0.20959535339385152</v>
      </c>
      <c r="K946">
        <v>0.6741475111969486</v>
      </c>
      <c r="L946">
        <v>0.32613871679641532</v>
      </c>
      <c r="M946">
        <v>3.474604863604485E-2</v>
      </c>
      <c r="N946">
        <v>9.7448916278468301E-2</v>
      </c>
      <c r="O946">
        <v>0</v>
      </c>
    </row>
    <row r="947" spans="10:15" x14ac:dyDescent="0.35">
      <c r="J947">
        <v>0.13849801343005999</v>
      </c>
      <c r="K947">
        <v>0.44638589613940177</v>
      </c>
      <c r="L947">
        <v>0.68572767366875675</v>
      </c>
      <c r="M947">
        <v>0.71161893705557799</v>
      </c>
      <c r="N947">
        <v>0.15004854070887999</v>
      </c>
      <c r="O947">
        <v>0</v>
      </c>
    </row>
    <row r="948" spans="10:15" x14ac:dyDescent="0.35">
      <c r="J948">
        <v>0.56960167884698898</v>
      </c>
      <c r="K948">
        <v>3.3404421275104061</v>
      </c>
      <c r="L948">
        <v>2.4822719298178613</v>
      </c>
      <c r="M948">
        <v>0.18489704055511461</v>
      </c>
      <c r="N948">
        <v>0.20021899588848602</v>
      </c>
      <c r="O948">
        <v>0</v>
      </c>
    </row>
    <row r="949" spans="10:15" x14ac:dyDescent="0.35">
      <c r="J949">
        <v>0.16803344800422035</v>
      </c>
      <c r="K949">
        <v>0.66073445630074856</v>
      </c>
      <c r="L949">
        <v>0.17506010186528953</v>
      </c>
      <c r="M949">
        <v>0.28745571337790321</v>
      </c>
      <c r="N949">
        <v>4.6115115723217297E-2</v>
      </c>
      <c r="O949">
        <v>1.0942976847398299E-10</v>
      </c>
    </row>
    <row r="950" spans="10:15" x14ac:dyDescent="0.35">
      <c r="J950">
        <v>0.31845661972668793</v>
      </c>
      <c r="K950">
        <v>0.16377118649425274</v>
      </c>
      <c r="L950">
        <v>0.44845817292938212</v>
      </c>
      <c r="M950">
        <v>0.52587421293001613</v>
      </c>
      <c r="N950">
        <v>1.4457409635311301E-2</v>
      </c>
      <c r="O950">
        <v>0</v>
      </c>
    </row>
    <row r="951" spans="10:15" x14ac:dyDescent="0.35">
      <c r="J951">
        <v>0.92444653678412503</v>
      </c>
      <c r="K951">
        <v>2.2452389627142773</v>
      </c>
      <c r="L951">
        <v>1.3718309297870868</v>
      </c>
      <c r="M951">
        <v>0.46360986898362971</v>
      </c>
      <c r="N951">
        <v>0.117645746143841</v>
      </c>
      <c r="O951">
        <v>0</v>
      </c>
    </row>
    <row r="952" spans="10:15" x14ac:dyDescent="0.35">
      <c r="J952">
        <v>8.2178665114921487E-2</v>
      </c>
      <c r="K952">
        <v>0.11380115378497035</v>
      </c>
      <c r="L952">
        <v>0.52111710837316982</v>
      </c>
      <c r="M952">
        <v>7.7186438486976566E-2</v>
      </c>
      <c r="N952">
        <v>1.1183616246583599</v>
      </c>
      <c r="O952">
        <v>0</v>
      </c>
    </row>
    <row r="953" spans="10:15" x14ac:dyDescent="0.35">
      <c r="J953">
        <v>2.5992810747055388E-2</v>
      </c>
      <c r="K953">
        <v>0.4402815496700308</v>
      </c>
      <c r="L953">
        <v>0.33312752510586358</v>
      </c>
      <c r="M953">
        <v>2.7702588064338479E-2</v>
      </c>
      <c r="N953">
        <v>7.2148859345345401E-2</v>
      </c>
      <c r="O953">
        <v>0</v>
      </c>
    </row>
    <row r="954" spans="10:15" x14ac:dyDescent="0.35">
      <c r="J954">
        <v>6.9373669647750671E-2</v>
      </c>
      <c r="K954">
        <v>0.1098533044152476</v>
      </c>
      <c r="L954">
        <v>0.34423122255007771</v>
      </c>
      <c r="M954">
        <v>7.4829976248761407E-2</v>
      </c>
      <c r="N954">
        <v>0.191957095325897</v>
      </c>
      <c r="O954">
        <v>0</v>
      </c>
    </row>
    <row r="955" spans="10:15" x14ac:dyDescent="0.35">
      <c r="J955">
        <v>6.2682675759860043E-2</v>
      </c>
      <c r="K955">
        <v>0.15600157660077058</v>
      </c>
      <c r="L955">
        <v>0.15405920754161906</v>
      </c>
      <c r="M955">
        <v>0.10113543923605268</v>
      </c>
      <c r="N955">
        <v>0.434413320848346</v>
      </c>
      <c r="O955">
        <v>0</v>
      </c>
    </row>
    <row r="956" spans="10:15" x14ac:dyDescent="0.35">
      <c r="J956">
        <v>0.64616583478752965</v>
      </c>
      <c r="K956">
        <v>0.6822770848051235</v>
      </c>
      <c r="L956">
        <v>0.71885028373269</v>
      </c>
      <c r="M956">
        <v>0.42031600520405216</v>
      </c>
      <c r="N956">
        <v>0.305824872887968</v>
      </c>
      <c r="O956">
        <v>0</v>
      </c>
    </row>
    <row r="957" spans="10:15" x14ac:dyDescent="0.35">
      <c r="J957">
        <v>2.3668722090023444E-3</v>
      </c>
      <c r="K957">
        <v>1.4885266747332135</v>
      </c>
      <c r="L957">
        <v>1.6782719608773007</v>
      </c>
      <c r="M957">
        <v>1.7913834684898107</v>
      </c>
      <c r="N957">
        <v>0.20857543171850901</v>
      </c>
      <c r="O957">
        <v>0</v>
      </c>
    </row>
    <row r="958" spans="10:15" x14ac:dyDescent="0.35">
      <c r="J958">
        <v>0.28749603024140963</v>
      </c>
      <c r="K958">
        <v>1.0768456093816385</v>
      </c>
      <c r="L958">
        <v>1.1568881676602576</v>
      </c>
      <c r="M958">
        <v>0.96995423621398724</v>
      </c>
      <c r="N958">
        <v>0.820088564061211</v>
      </c>
      <c r="O958">
        <v>0</v>
      </c>
    </row>
    <row r="959" spans="10:15" x14ac:dyDescent="0.35">
      <c r="J959">
        <v>0.30606795841702089</v>
      </c>
      <c r="K959">
        <v>0.54095047472549862</v>
      </c>
      <c r="L959">
        <v>0.31565827708106203</v>
      </c>
      <c r="M959">
        <v>0.15972680073592432</v>
      </c>
      <c r="N959">
        <v>0.21196689591722401</v>
      </c>
      <c r="O959">
        <v>0</v>
      </c>
    </row>
    <row r="960" spans="10:15" x14ac:dyDescent="0.35">
      <c r="J960">
        <v>0.35181981037022603</v>
      </c>
      <c r="K960">
        <v>0.46000009097906885</v>
      </c>
      <c r="L960">
        <v>0.56147359586253187</v>
      </c>
      <c r="M960">
        <v>0.39864544676946023</v>
      </c>
      <c r="N960">
        <v>9.8429117422509496E-2</v>
      </c>
      <c r="O960">
        <v>0</v>
      </c>
    </row>
    <row r="961" spans="10:15" x14ac:dyDescent="0.35">
      <c r="J961">
        <v>4.8913952364515021</v>
      </c>
      <c r="K961">
        <v>1.0805684431342879</v>
      </c>
      <c r="L961">
        <v>1.6328927719746298</v>
      </c>
      <c r="M961">
        <v>1.4314933005251314</v>
      </c>
      <c r="N961">
        <v>1.6315766605621702</v>
      </c>
      <c r="O961">
        <v>0</v>
      </c>
    </row>
    <row r="962" spans="10:15" x14ac:dyDescent="0.35">
      <c r="J962">
        <v>8.5496939966701949E-2</v>
      </c>
      <c r="K962">
        <v>0.45824842527961013</v>
      </c>
      <c r="L962">
        <v>2.5412801220215653E-2</v>
      </c>
      <c r="M962">
        <v>7.2705990782899341E-2</v>
      </c>
      <c r="N962">
        <v>0.35017080752422103</v>
      </c>
      <c r="O962">
        <v>0</v>
      </c>
    </row>
    <row r="963" spans="10:15" x14ac:dyDescent="0.35">
      <c r="J963">
        <v>7.9821651412213451E-2</v>
      </c>
      <c r="K963">
        <v>0.68252496022116904</v>
      </c>
      <c r="L963">
        <v>0.3943765256998904</v>
      </c>
      <c r="M963">
        <v>0.3160579541580536</v>
      </c>
      <c r="N963">
        <v>0.31147659078816498</v>
      </c>
      <c r="O963">
        <v>0</v>
      </c>
    </row>
    <row r="964" spans="10:15" x14ac:dyDescent="0.35">
      <c r="J964">
        <v>8.6689860990378145E-3</v>
      </c>
      <c r="K964">
        <v>2.5199017935829562</v>
      </c>
      <c r="L964">
        <v>2.0699728566141946</v>
      </c>
      <c r="M964">
        <v>1.7188283112708973</v>
      </c>
      <c r="N964">
        <v>0.18899331789561799</v>
      </c>
      <c r="O964">
        <v>0</v>
      </c>
    </row>
    <row r="965" spans="10:15" x14ac:dyDescent="0.35">
      <c r="J965">
        <v>1.0169035316694209E-2</v>
      </c>
      <c r="K965">
        <v>0.19560835502447602</v>
      </c>
      <c r="L965">
        <v>0.14853779531582073</v>
      </c>
      <c r="M965">
        <v>0.29930092115971796</v>
      </c>
      <c r="N965">
        <v>0.56836518864928898</v>
      </c>
      <c r="O965">
        <v>0</v>
      </c>
    </row>
    <row r="966" spans="10:15" x14ac:dyDescent="0.35">
      <c r="J966">
        <v>0.69056267104506952</v>
      </c>
      <c r="K966">
        <v>5.6057227247722899E-2</v>
      </c>
      <c r="L966">
        <v>4.5121094914662478E-2</v>
      </c>
      <c r="M966">
        <v>0.11937571310720163</v>
      </c>
      <c r="N966">
        <v>0.35078372540950498</v>
      </c>
      <c r="O966">
        <v>0</v>
      </c>
    </row>
    <row r="967" spans="10:15" x14ac:dyDescent="0.35">
      <c r="J967">
        <v>1.7028941704478582E-3</v>
      </c>
      <c r="K967">
        <v>3.4128639431221708</v>
      </c>
      <c r="L967">
        <v>2.2551819992834168</v>
      </c>
      <c r="M967">
        <v>1.6145743368763088</v>
      </c>
      <c r="N967">
        <v>7.38970667509283</v>
      </c>
      <c r="O967">
        <v>2.8776447397162898E-10</v>
      </c>
    </row>
    <row r="968" spans="10:15" x14ac:dyDescent="0.35">
      <c r="J968">
        <v>0.18098963961162529</v>
      </c>
      <c r="K968">
        <v>2.5106697527495099</v>
      </c>
      <c r="L968">
        <v>2.2548504757246755</v>
      </c>
      <c r="M968">
        <v>2.7282469051771021</v>
      </c>
      <c r="N968">
        <v>0.57038798574239402</v>
      </c>
      <c r="O968">
        <v>0</v>
      </c>
    </row>
    <row r="969" spans="10:15" x14ac:dyDescent="0.35">
      <c r="J969">
        <v>4.5733598726550362E-2</v>
      </c>
      <c r="K969">
        <v>0.99622695373040737</v>
      </c>
      <c r="L969">
        <v>0.7012288789922444</v>
      </c>
      <c r="M969">
        <v>0.52591052898211621</v>
      </c>
      <c r="N969">
        <v>0.33565733373027906</v>
      </c>
      <c r="O969">
        <v>0</v>
      </c>
    </row>
    <row r="970" spans="10:15" x14ac:dyDescent="0.35">
      <c r="J970">
        <v>9.1937174467764061E-4</v>
      </c>
      <c r="K970">
        <v>0.16558084681101606</v>
      </c>
      <c r="L970">
        <v>0.31083510004425136</v>
      </c>
      <c r="M970">
        <v>0.34727890118569688</v>
      </c>
      <c r="N970">
        <v>0.42510598298692004</v>
      </c>
      <c r="O970">
        <v>0</v>
      </c>
    </row>
    <row r="971" spans="10:15" x14ac:dyDescent="0.35">
      <c r="J971">
        <v>0.1032592246458897</v>
      </c>
      <c r="K971">
        <v>0.63692924847848309</v>
      </c>
      <c r="L971">
        <v>0.32149472652539923</v>
      </c>
      <c r="M971">
        <v>0.43338911353598697</v>
      </c>
      <c r="N971">
        <v>0.23826240870753801</v>
      </c>
      <c r="O971">
        <v>0</v>
      </c>
    </row>
    <row r="972" spans="10:15" x14ac:dyDescent="0.35">
      <c r="J972">
        <v>9.3314498492345667E-3</v>
      </c>
      <c r="K972">
        <v>4.2418204598326393E-3</v>
      </c>
      <c r="L972">
        <v>8.7027614566116115E-2</v>
      </c>
      <c r="M972">
        <v>0.17526713394861346</v>
      </c>
      <c r="N972">
        <v>0.24790803780756002</v>
      </c>
      <c r="O972">
        <v>0</v>
      </c>
    </row>
    <row r="973" spans="10:15" x14ac:dyDescent="0.35">
      <c r="J973">
        <v>0.30291077630785346</v>
      </c>
      <c r="K973">
        <v>0.63634901320810666</v>
      </c>
      <c r="L973">
        <v>0.47367455851090495</v>
      </c>
      <c r="M973">
        <v>0.10997818861694371</v>
      </c>
      <c r="N973">
        <v>0.97084381963923405</v>
      </c>
      <c r="O973">
        <v>0</v>
      </c>
    </row>
    <row r="974" spans="10:15" x14ac:dyDescent="0.35">
      <c r="J974">
        <v>0.17414605301043698</v>
      </c>
      <c r="K974">
        <v>0.27061466547923507</v>
      </c>
      <c r="L974">
        <v>1.4773517866444574E-2</v>
      </c>
      <c r="M974">
        <v>5.4592416831728642E-2</v>
      </c>
      <c r="N974">
        <v>0.26489557167294397</v>
      </c>
      <c r="O974">
        <v>0</v>
      </c>
    </row>
    <row r="975" spans="10:15" x14ac:dyDescent="0.35">
      <c r="J975">
        <v>1.878301863130695E-2</v>
      </c>
      <c r="K975">
        <v>2.185575203613884</v>
      </c>
      <c r="L975">
        <v>0.30694996041563133</v>
      </c>
      <c r="M975">
        <v>0.47387228732105763</v>
      </c>
      <c r="N975">
        <v>0.65765547215170994</v>
      </c>
      <c r="O975">
        <v>0</v>
      </c>
    </row>
    <row r="976" spans="10:15" x14ac:dyDescent="0.35">
      <c r="J976">
        <v>3.1123624596871607E-2</v>
      </c>
      <c r="K976">
        <v>1.1069785171432063</v>
      </c>
      <c r="L976">
        <v>0.40665012722818811</v>
      </c>
      <c r="M976">
        <v>0.53078113104516034</v>
      </c>
      <c r="N976">
        <v>3.5504508058043401E-2</v>
      </c>
      <c r="O976">
        <v>0</v>
      </c>
    </row>
    <row r="977" spans="10:15" x14ac:dyDescent="0.35">
      <c r="J977">
        <v>6.9404980873641497E-2</v>
      </c>
      <c r="K977">
        <v>0.58244495074231983</v>
      </c>
      <c r="L977">
        <v>0.25770616633773141</v>
      </c>
      <c r="M977">
        <v>0.15402673070490638</v>
      </c>
      <c r="N977">
        <v>0.23876508852675399</v>
      </c>
      <c r="O977">
        <v>0</v>
      </c>
    </row>
    <row r="978" spans="10:15" x14ac:dyDescent="0.35">
      <c r="J978">
        <v>9.3210012346702731E-2</v>
      </c>
      <c r="K978">
        <v>3.7759365383823462E-2</v>
      </c>
      <c r="L978">
        <v>0.10424624154218542</v>
      </c>
      <c r="M978">
        <v>0.48977521931328855</v>
      </c>
      <c r="N978">
        <v>0.80400719843266799</v>
      </c>
      <c r="O978">
        <v>0</v>
      </c>
    </row>
    <row r="979" spans="10:15" x14ac:dyDescent="0.35">
      <c r="J979">
        <v>1.1247079718566755E-2</v>
      </c>
      <c r="K979">
        <v>0.90291121204214309</v>
      </c>
      <c r="L979">
        <v>0.65711552821639196</v>
      </c>
      <c r="M979">
        <v>0.36448168751658938</v>
      </c>
      <c r="N979">
        <v>1.2518692206092401</v>
      </c>
      <c r="O979">
        <v>0</v>
      </c>
    </row>
    <row r="980" spans="10:15" x14ac:dyDescent="0.35">
      <c r="J980">
        <v>0.12236555287002336</v>
      </c>
      <c r="K980">
        <v>7.9880731404791423E-3</v>
      </c>
      <c r="L980">
        <v>5.9573940821263049E-2</v>
      </c>
      <c r="M980">
        <v>4.3284957309039696E-2</v>
      </c>
      <c r="N980">
        <v>0.121904136359066</v>
      </c>
      <c r="O980">
        <v>0</v>
      </c>
    </row>
    <row r="981" spans="10:15" x14ac:dyDescent="0.35">
      <c r="J981">
        <v>5.936226735078954E-2</v>
      </c>
      <c r="K981">
        <v>0.69037334984132548</v>
      </c>
      <c r="L981">
        <v>0.1305093294629138</v>
      </c>
      <c r="M981">
        <v>0.31028589309621712</v>
      </c>
      <c r="N981">
        <v>2.5668496188943299</v>
      </c>
      <c r="O981">
        <v>0</v>
      </c>
    </row>
    <row r="982" spans="10:15" x14ac:dyDescent="0.35">
      <c r="J982">
        <v>0.20975296940853821</v>
      </c>
      <c r="K982">
        <v>3.5608429235453385</v>
      </c>
      <c r="L982">
        <v>2.8473240163613407</v>
      </c>
      <c r="M982">
        <v>2.0341953404159363</v>
      </c>
      <c r="N982">
        <v>0.56045964129525894</v>
      </c>
      <c r="O982">
        <v>0</v>
      </c>
    </row>
    <row r="983" spans="10:15" x14ac:dyDescent="0.35">
      <c r="J983">
        <v>2.0976826443057353</v>
      </c>
      <c r="K983">
        <v>0.81099487156490446</v>
      </c>
      <c r="L983">
        <v>0.37514200234634637</v>
      </c>
      <c r="M983">
        <v>0.52513585072174396</v>
      </c>
      <c r="N983">
        <v>0.295790430883554</v>
      </c>
      <c r="O983">
        <v>0</v>
      </c>
    </row>
    <row r="984" spans="10:15" x14ac:dyDescent="0.35">
      <c r="J984">
        <v>0.52441074939983556</v>
      </c>
      <c r="K984">
        <v>0.13386432618248578</v>
      </c>
      <c r="L984">
        <v>0.12896736418541288</v>
      </c>
      <c r="M984">
        <v>0.11586781931755205</v>
      </c>
      <c r="N984">
        <v>0.20575497422186001</v>
      </c>
      <c r="O984">
        <v>0</v>
      </c>
    </row>
    <row r="985" spans="10:15" x14ac:dyDescent="0.35">
      <c r="J985">
        <v>0.62026481507714248</v>
      </c>
      <c r="K985">
        <v>0.63949651697529197</v>
      </c>
      <c r="L985">
        <v>0.6847355648641601</v>
      </c>
      <c r="M985">
        <v>0.7319546653722323</v>
      </c>
      <c r="N985">
        <v>0.47137350660760197</v>
      </c>
      <c r="O985">
        <v>0</v>
      </c>
    </row>
    <row r="986" spans="10:15" x14ac:dyDescent="0.35">
      <c r="J986">
        <v>0.57574951381497186</v>
      </c>
      <c r="K986">
        <v>0.46791314211229723</v>
      </c>
      <c r="L986">
        <v>0.35062360107119223</v>
      </c>
      <c r="M986">
        <v>0.11228965429808518</v>
      </c>
      <c r="N986">
        <v>0.35597735265838698</v>
      </c>
      <c r="O986">
        <v>0</v>
      </c>
    </row>
    <row r="987" spans="10:15" x14ac:dyDescent="0.35">
      <c r="J987">
        <v>0.10679769423044118</v>
      </c>
      <c r="K987">
        <v>2.8388811527361217</v>
      </c>
      <c r="L987">
        <v>2.6605693980908649</v>
      </c>
      <c r="M987">
        <v>2.7123801846030964</v>
      </c>
      <c r="N987">
        <v>0.118444692824964</v>
      </c>
      <c r="O987">
        <v>0</v>
      </c>
    </row>
    <row r="988" spans="10:15" x14ac:dyDescent="0.35">
      <c r="J988">
        <v>0.18012511335131037</v>
      </c>
      <c r="K988">
        <v>0.22335457189868438</v>
      </c>
      <c r="L988">
        <v>6.6737426074801376E-2</v>
      </c>
      <c r="M988">
        <v>0.14148662341120272</v>
      </c>
      <c r="N988">
        <v>0.71104863560577403</v>
      </c>
      <c r="O988">
        <v>1.0822275167901801E-10</v>
      </c>
    </row>
    <row r="989" spans="10:15" x14ac:dyDescent="0.35">
      <c r="J989">
        <v>0.26690698902344273</v>
      </c>
      <c r="K989">
        <v>0.81662103716688106</v>
      </c>
      <c r="L989">
        <v>0.72547572066283617</v>
      </c>
      <c r="M989">
        <v>0.23202894707775704</v>
      </c>
      <c r="N989">
        <v>1.90901413149243</v>
      </c>
      <c r="O989">
        <v>0</v>
      </c>
    </row>
    <row r="990" spans="10:15" x14ac:dyDescent="0.35">
      <c r="J990">
        <v>0.17786625702530454</v>
      </c>
      <c r="K990">
        <v>0.66713303674298041</v>
      </c>
      <c r="L990">
        <v>0.65357290036001758</v>
      </c>
      <c r="M990">
        <v>0.20966252680983921</v>
      </c>
      <c r="N990">
        <v>0.77961070585328596</v>
      </c>
      <c r="O990">
        <v>1.2489354330546501E-10</v>
      </c>
    </row>
    <row r="991" spans="10:15" x14ac:dyDescent="0.35">
      <c r="J991">
        <v>0.10190626977052981</v>
      </c>
      <c r="K991">
        <v>0.9994095158739793</v>
      </c>
      <c r="L991">
        <v>0.73550512385628941</v>
      </c>
      <c r="M991">
        <v>0.50235052661067803</v>
      </c>
      <c r="N991">
        <v>0.146197583010933</v>
      </c>
      <c r="O991">
        <v>0</v>
      </c>
    </row>
    <row r="992" spans="10:15" x14ac:dyDescent="0.35">
      <c r="J992">
        <v>0.50290656902864528</v>
      </c>
      <c r="K992">
        <v>0.12989930581065848</v>
      </c>
      <c r="L992">
        <v>7.5703267124243967E-2</v>
      </c>
      <c r="M992">
        <v>6.5076174052360247E-3</v>
      </c>
      <c r="N992">
        <v>0.32698438874843</v>
      </c>
      <c r="O992">
        <v>0</v>
      </c>
    </row>
    <row r="993" spans="10:15" x14ac:dyDescent="0.35">
      <c r="J993">
        <v>6.0512117273061237E-2</v>
      </c>
      <c r="K993">
        <v>0.90118455326275326</v>
      </c>
      <c r="L993">
        <v>0.89286221169436497</v>
      </c>
      <c r="M993">
        <v>0.28538686155381504</v>
      </c>
      <c r="N993">
        <v>0.26019548767852801</v>
      </c>
      <c r="O993">
        <v>0</v>
      </c>
    </row>
    <row r="994" spans="10:15" x14ac:dyDescent="0.35">
      <c r="J994">
        <v>0.43711683078407448</v>
      </c>
      <c r="K994">
        <v>4.4527474889000391</v>
      </c>
      <c r="L994">
        <v>4.6708084279097335</v>
      </c>
      <c r="M994">
        <v>4.2694958801634915</v>
      </c>
      <c r="N994">
        <v>0.21537158977398799</v>
      </c>
      <c r="O994">
        <v>0</v>
      </c>
    </row>
    <row r="995" spans="10:15" x14ac:dyDescent="0.35">
      <c r="J995">
        <v>11.391781233566224</v>
      </c>
      <c r="K995">
        <v>9.4249898085102521E-2</v>
      </c>
      <c r="L995">
        <v>0.55247853853936191</v>
      </c>
      <c r="M995">
        <v>0.59093098273635425</v>
      </c>
      <c r="N995">
        <v>1.3147505574762499</v>
      </c>
      <c r="O995">
        <v>0</v>
      </c>
    </row>
    <row r="996" spans="10:15" x14ac:dyDescent="0.35">
      <c r="J996">
        <v>7.8262652825785956E-2</v>
      </c>
      <c r="K996">
        <v>1.345867113069005</v>
      </c>
      <c r="L996">
        <v>0.52751602247064544</v>
      </c>
      <c r="M996">
        <v>0.88141324834195389</v>
      </c>
      <c r="N996">
        <v>0.49536887222263998</v>
      </c>
      <c r="O996">
        <v>0</v>
      </c>
    </row>
    <row r="997" spans="10:15" x14ac:dyDescent="0.35">
      <c r="J997">
        <v>3.188415803734871E-2</v>
      </c>
      <c r="K997">
        <v>0.23413110254496694</v>
      </c>
      <c r="L997">
        <v>3.4068254045308118E-2</v>
      </c>
      <c r="M997">
        <v>0.10876519431868642</v>
      </c>
      <c r="N997">
        <v>3.2150112465342299E-3</v>
      </c>
      <c r="O997">
        <v>0</v>
      </c>
    </row>
    <row r="998" spans="10:15" x14ac:dyDescent="0.35">
      <c r="J998">
        <v>1.5363629575928073</v>
      </c>
      <c r="K998">
        <v>4.5888878606652958E-2</v>
      </c>
      <c r="L998">
        <v>0.24438311995666165</v>
      </c>
      <c r="M998">
        <v>0.3085079487983885</v>
      </c>
      <c r="N998">
        <v>0.40977988606188803</v>
      </c>
      <c r="O998">
        <v>0</v>
      </c>
    </row>
    <row r="999" spans="10:15" x14ac:dyDescent="0.35">
      <c r="J999">
        <v>1.8135519818235535</v>
      </c>
      <c r="K999">
        <v>3.313150243153655E-2</v>
      </c>
      <c r="L999">
        <v>7.9085464411908779E-2</v>
      </c>
      <c r="M999">
        <v>1.6122599135493042E-2</v>
      </c>
      <c r="N999">
        <v>0.50082653109393804</v>
      </c>
      <c r="O999">
        <v>0</v>
      </c>
    </row>
    <row r="1000" spans="10:15" x14ac:dyDescent="0.35">
      <c r="J1000">
        <v>0.27530797824458225</v>
      </c>
      <c r="K1000">
        <v>1.156483728552306</v>
      </c>
      <c r="L1000">
        <v>0.85033195371901915</v>
      </c>
      <c r="M1000">
        <v>0.55392196244755176</v>
      </c>
      <c r="N1000">
        <v>1.97471902463959</v>
      </c>
      <c r="O1000">
        <v>0</v>
      </c>
    </row>
    <row r="1001" spans="10:15" x14ac:dyDescent="0.35">
      <c r="J1001">
        <v>0.20674500419499506</v>
      </c>
      <c r="K1001">
        <v>0.32445434549203855</v>
      </c>
      <c r="L1001">
        <v>0.4670093449226333</v>
      </c>
      <c r="M1001">
        <v>9.9838789409551182E-2</v>
      </c>
      <c r="N1001">
        <v>2.8683808226398502E-2</v>
      </c>
      <c r="O1001">
        <v>0</v>
      </c>
    </row>
    <row r="1002" spans="10:15" x14ac:dyDescent="0.35">
      <c r="J1002">
        <v>65.290124379800162</v>
      </c>
      <c r="K1002">
        <v>0.59772672294463935</v>
      </c>
      <c r="L1002">
        <v>0.37911137013886609</v>
      </c>
      <c r="M1002">
        <v>0.30437317575017181</v>
      </c>
      <c r="N1002">
        <v>0.120657085025603</v>
      </c>
      <c r="O1002">
        <v>0</v>
      </c>
    </row>
    <row r="1003" spans="10:15" x14ac:dyDescent="0.35">
      <c r="J1003">
        <v>1.5674655054226887</v>
      </c>
      <c r="K1003">
        <v>1.1010376582933732</v>
      </c>
      <c r="L1003">
        <v>1.3707704391280029</v>
      </c>
      <c r="M1003">
        <v>1.0665224914072282</v>
      </c>
      <c r="N1003">
        <v>0.194831216141443</v>
      </c>
      <c r="O1003">
        <v>0</v>
      </c>
    </row>
    <row r="1004" spans="10:15" x14ac:dyDescent="0.35">
      <c r="J1004">
        <v>0.1144321464766888</v>
      </c>
      <c r="K1004">
        <v>0.66432443440592814</v>
      </c>
      <c r="L1004">
        <v>0.98665079598492245</v>
      </c>
      <c r="M1004">
        <v>1.1802953707084554</v>
      </c>
      <c r="N1004">
        <v>1.8411690503002398</v>
      </c>
      <c r="O1004">
        <v>0</v>
      </c>
    </row>
    <row r="1005" spans="10:15" x14ac:dyDescent="0.35">
      <c r="J1005">
        <v>0.1941159062453838</v>
      </c>
      <c r="K1005">
        <v>0.63513642290862271</v>
      </c>
      <c r="L1005">
        <v>0.31272361876577293</v>
      </c>
      <c r="M1005">
        <v>0.22828194184840106</v>
      </c>
      <c r="N1005">
        <v>0.31949364165741501</v>
      </c>
      <c r="O1005">
        <v>0</v>
      </c>
    </row>
    <row r="1006" spans="10:15" x14ac:dyDescent="0.35">
      <c r="J1006">
        <v>9.7067674130659363</v>
      </c>
      <c r="K1006">
        <v>0.1490134434036296</v>
      </c>
      <c r="L1006">
        <v>8.3417173982709883E-2</v>
      </c>
      <c r="M1006">
        <v>0.23295959205429881</v>
      </c>
      <c r="N1006">
        <v>0.16815403837874901</v>
      </c>
      <c r="O1006">
        <v>1.01908614305887E-10</v>
      </c>
    </row>
    <row r="1007" spans="10:15" x14ac:dyDescent="0.35">
      <c r="J1007">
        <v>0.24787205787008709</v>
      </c>
      <c r="K1007">
        <v>1.0323237563286018</v>
      </c>
      <c r="L1007">
        <v>0.59434120482587405</v>
      </c>
      <c r="M1007">
        <v>0.66641847267186527</v>
      </c>
      <c r="N1007">
        <v>2.56483499729966</v>
      </c>
      <c r="O1007">
        <v>0</v>
      </c>
    </row>
    <row r="1008" spans="10:15" x14ac:dyDescent="0.35">
      <c r="J1008">
        <v>2.5374589408512827E-2</v>
      </c>
      <c r="K1008">
        <v>0.20096801463555053</v>
      </c>
      <c r="L1008">
        <v>4.0776987114394814E-2</v>
      </c>
      <c r="M1008">
        <v>0.14354474827560265</v>
      </c>
      <c r="N1008">
        <v>0.51161284632986703</v>
      </c>
      <c r="O1008">
        <v>0</v>
      </c>
    </row>
    <row r="1009" spans="10:15" x14ac:dyDescent="0.35">
      <c r="J1009">
        <v>0.66998123548942723</v>
      </c>
      <c r="K1009">
        <v>0.39754889730280973</v>
      </c>
      <c r="L1009">
        <v>0.2110886153014066</v>
      </c>
      <c r="M1009">
        <v>8.9492766398183154E-2</v>
      </c>
      <c r="N1009">
        <v>0.18318664444973798</v>
      </c>
      <c r="O1009">
        <v>0</v>
      </c>
    </row>
    <row r="1010" spans="10:15" x14ac:dyDescent="0.35">
      <c r="J1010">
        <v>2.6446469840848277E-2</v>
      </c>
      <c r="K1010">
        <v>0.29115337076883269</v>
      </c>
      <c r="L1010">
        <v>0.22574620042154017</v>
      </c>
      <c r="M1010">
        <v>0.1749002777725269</v>
      </c>
      <c r="N1010">
        <v>0.27703645976706498</v>
      </c>
      <c r="O1010">
        <v>0</v>
      </c>
    </row>
    <row r="1011" spans="10:15" x14ac:dyDescent="0.35">
      <c r="J1011">
        <v>2.1514730079852831E-3</v>
      </c>
      <c r="K1011">
        <v>1.2002159350605781</v>
      </c>
      <c r="L1011">
        <v>1.1686526462216178</v>
      </c>
      <c r="M1011">
        <v>0.68522082294184283</v>
      </c>
      <c r="N1011">
        <v>0.78196076894396693</v>
      </c>
      <c r="O1011">
        <v>0</v>
      </c>
    </row>
    <row r="1012" spans="10:15" x14ac:dyDescent="0.35">
      <c r="J1012">
        <v>0.82258995857555317</v>
      </c>
      <c r="K1012">
        <v>0.28769971940317557</v>
      </c>
      <c r="L1012">
        <v>0.31356381750313989</v>
      </c>
      <c r="M1012">
        <v>0.43067847237650764</v>
      </c>
      <c r="N1012">
        <v>0.373896500257071</v>
      </c>
      <c r="O1012">
        <v>0</v>
      </c>
    </row>
    <row r="1013" spans="10:15" x14ac:dyDescent="0.35">
      <c r="J1013">
        <v>7.464620532805924E-2</v>
      </c>
      <c r="K1013">
        <v>0.36639729677311822</v>
      </c>
      <c r="L1013">
        <v>0.22944848973212853</v>
      </c>
      <c r="M1013">
        <v>0.19923715242999582</v>
      </c>
      <c r="N1013">
        <v>1.9140035210873299</v>
      </c>
      <c r="O1013">
        <v>1.2680010299274299E-10</v>
      </c>
    </row>
    <row r="1014" spans="10:15" x14ac:dyDescent="0.35">
      <c r="J1014">
        <v>0.38268057782932091</v>
      </c>
      <c r="K1014">
        <v>0.95387542518137292</v>
      </c>
      <c r="L1014">
        <v>1.174763316355494</v>
      </c>
      <c r="M1014">
        <v>1.0199471670840958</v>
      </c>
      <c r="N1014">
        <v>7.5105597413343897E-2</v>
      </c>
      <c r="O1014">
        <v>0</v>
      </c>
    </row>
    <row r="1015" spans="10:15" x14ac:dyDescent="0.35">
      <c r="J1015">
        <v>4.5143857863678132E-2</v>
      </c>
      <c r="K1015">
        <v>0.87151562465242649</v>
      </c>
      <c r="L1015">
        <v>0.66142544771998846</v>
      </c>
      <c r="M1015">
        <v>0.27045927579839835</v>
      </c>
      <c r="N1015">
        <v>0.38742732658661799</v>
      </c>
      <c r="O1015">
        <v>0</v>
      </c>
    </row>
    <row r="1016" spans="10:15" x14ac:dyDescent="0.35">
      <c r="J1016">
        <v>4.4178369779850561E-2</v>
      </c>
      <c r="K1016">
        <v>0.43712896779210142</v>
      </c>
      <c r="L1016">
        <v>3.7139284975263344E-2</v>
      </c>
      <c r="M1016">
        <v>7.8635662817539753E-2</v>
      </c>
      <c r="N1016">
        <v>7.7966346177200996E-2</v>
      </c>
      <c r="O1016">
        <v>0</v>
      </c>
    </row>
    <row r="1017" spans="10:15" x14ac:dyDescent="0.35">
      <c r="J1017">
        <v>9.1219272723146019E-2</v>
      </c>
      <c r="K1017">
        <v>0.50067469046490709</v>
      </c>
      <c r="L1017">
        <v>0.21111370714353775</v>
      </c>
      <c r="M1017">
        <v>4.2221114163161398E-2</v>
      </c>
      <c r="N1017">
        <v>1.09158568288326</v>
      </c>
      <c r="O1017">
        <v>0</v>
      </c>
    </row>
    <row r="1018" spans="10:15" x14ac:dyDescent="0.35">
      <c r="J1018">
        <v>1.5031928676014013</v>
      </c>
      <c r="K1018">
        <v>0.2368980592102817</v>
      </c>
      <c r="L1018">
        <v>0.26724182040778266</v>
      </c>
      <c r="M1018">
        <v>0.30351697482274148</v>
      </c>
      <c r="N1018">
        <v>0.61846102519395207</v>
      </c>
      <c r="O1018">
        <v>0</v>
      </c>
    </row>
    <row r="1019" spans="10:15" x14ac:dyDescent="0.35">
      <c r="J1019">
        <v>8.0230776422087601E-3</v>
      </c>
      <c r="K1019">
        <v>0.81053542253534527</v>
      </c>
      <c r="L1019">
        <v>0.67909605063913214</v>
      </c>
      <c r="M1019">
        <v>0.44424102309612368</v>
      </c>
      <c r="N1019">
        <v>0.62991578630021605</v>
      </c>
      <c r="O1019">
        <v>0</v>
      </c>
    </row>
    <row r="1020" spans="10:15" x14ac:dyDescent="0.35">
      <c r="J1020">
        <v>4.2097123630258658E-2</v>
      </c>
      <c r="K1020">
        <v>4.7164667918220944E-2</v>
      </c>
      <c r="L1020">
        <v>3.6612872197686129E-2</v>
      </c>
      <c r="M1020">
        <v>9.7671669132559036E-2</v>
      </c>
      <c r="N1020">
        <v>0.11187398300913801</v>
      </c>
      <c r="O1020">
        <v>0</v>
      </c>
    </row>
    <row r="1021" spans="10:15" x14ac:dyDescent="0.35">
      <c r="J1021">
        <v>2.0382847073923342E-2</v>
      </c>
      <c r="K1021">
        <v>0.17025908437721615</v>
      </c>
      <c r="L1021">
        <v>0.36304568885407373</v>
      </c>
      <c r="M1021">
        <v>0.36654929333813691</v>
      </c>
      <c r="N1021">
        <v>0.20261193211774098</v>
      </c>
      <c r="O1021">
        <v>0</v>
      </c>
    </row>
    <row r="1022" spans="10:15" x14ac:dyDescent="0.35">
      <c r="J1022">
        <v>0.15862674693935588</v>
      </c>
      <c r="K1022">
        <v>5.2244597839179771E-2</v>
      </c>
      <c r="L1022">
        <v>0.36101043443669179</v>
      </c>
      <c r="M1022">
        <v>0.11317891196691371</v>
      </c>
      <c r="N1022">
        <v>0.25022761482519701</v>
      </c>
      <c r="O1022">
        <v>0</v>
      </c>
    </row>
    <row r="1023" spans="10:15" x14ac:dyDescent="0.35">
      <c r="J1023">
        <v>0.24248430266345203</v>
      </c>
      <c r="K1023">
        <v>0.98265680104043207</v>
      </c>
      <c r="L1023">
        <v>0.80484338141715028</v>
      </c>
      <c r="M1023">
        <v>0.49868671596149361</v>
      </c>
      <c r="N1023">
        <v>8.2354353390067289E-2</v>
      </c>
      <c r="O1023">
        <v>0</v>
      </c>
    </row>
    <row r="1024" spans="10:15" x14ac:dyDescent="0.35">
      <c r="J1024">
        <v>2.568670806298738</v>
      </c>
      <c r="K1024">
        <v>0.41706261781652426</v>
      </c>
      <c r="L1024">
        <v>0.27014208846298116</v>
      </c>
      <c r="M1024">
        <v>7.7253134375516216E-2</v>
      </c>
      <c r="N1024">
        <v>1.06941794877249</v>
      </c>
      <c r="O1024">
        <v>0</v>
      </c>
    </row>
    <row r="1025" spans="10:15" x14ac:dyDescent="0.35">
      <c r="J1025">
        <v>0.16447488243149525</v>
      </c>
      <c r="K1025">
        <v>4.7830939118399647E-2</v>
      </c>
      <c r="L1025">
        <v>0.4290767226354737</v>
      </c>
      <c r="M1025">
        <v>0.335469364315644</v>
      </c>
      <c r="N1025">
        <v>5.54502556341256</v>
      </c>
      <c r="O1025">
        <v>4.3105619158946099E-10</v>
      </c>
    </row>
    <row r="1026" spans="10:15" x14ac:dyDescent="0.35">
      <c r="J1026">
        <v>2.074147692483572E-2</v>
      </c>
      <c r="K1026">
        <v>0.2563923073016407</v>
      </c>
      <c r="L1026">
        <v>0.2411243326200298</v>
      </c>
      <c r="M1026">
        <v>0.33440774063588741</v>
      </c>
      <c r="N1026">
        <v>0.79708241549034897</v>
      </c>
      <c r="O1026">
        <v>0</v>
      </c>
    </row>
    <row r="1027" spans="10:15" x14ac:dyDescent="0.35">
      <c r="J1027">
        <v>8.833118413446573E-3</v>
      </c>
      <c r="K1027">
        <v>0.69902911651437594</v>
      </c>
      <c r="L1027">
        <v>0.27086625542628745</v>
      </c>
      <c r="M1027">
        <v>0.19060271294677419</v>
      </c>
      <c r="N1027">
        <v>2.7211900117291899E-2</v>
      </c>
      <c r="O1027">
        <v>0</v>
      </c>
    </row>
    <row r="1028" spans="10:15" x14ac:dyDescent="0.35">
      <c r="J1028">
        <v>4.2313048302082205E-2</v>
      </c>
      <c r="K1028">
        <v>0.18089403964502859</v>
      </c>
      <c r="L1028">
        <v>0.21489588965011963</v>
      </c>
      <c r="M1028">
        <v>0.26959149232066038</v>
      </c>
      <c r="N1028">
        <v>0.29291478033581098</v>
      </c>
      <c r="O1028">
        <v>0</v>
      </c>
    </row>
    <row r="1029" spans="10:15" x14ac:dyDescent="0.35">
      <c r="J1029">
        <v>36.946363063397925</v>
      </c>
      <c r="K1029">
        <v>0.51373363528693505</v>
      </c>
      <c r="L1029">
        <v>0.65316257922090437</v>
      </c>
      <c r="M1029">
        <v>1.0280449080994751</v>
      </c>
      <c r="N1029">
        <v>0.374686254766742</v>
      </c>
      <c r="O1029">
        <v>0</v>
      </c>
    </row>
    <row r="1030" spans="10:15" x14ac:dyDescent="0.35">
      <c r="J1030">
        <v>1.3257547067087965E-2</v>
      </c>
      <c r="K1030">
        <v>0.71240719564816624</v>
      </c>
      <c r="L1030">
        <v>0.99173259615672416</v>
      </c>
      <c r="M1030">
        <v>0.7322020581296752</v>
      </c>
      <c r="N1030">
        <v>0.30964270655225701</v>
      </c>
      <c r="O1030">
        <v>0</v>
      </c>
    </row>
    <row r="1031" spans="10:15" x14ac:dyDescent="0.35">
      <c r="J1031">
        <v>0.54701708236876811</v>
      </c>
      <c r="K1031">
        <v>1.8330501827024037</v>
      </c>
      <c r="L1031">
        <v>0.78940941965672484</v>
      </c>
      <c r="M1031">
        <v>1.2395100867533428</v>
      </c>
      <c r="N1031">
        <v>0.88100143106518802</v>
      </c>
      <c r="O1031">
        <v>0</v>
      </c>
    </row>
    <row r="1032" spans="10:15" x14ac:dyDescent="0.35">
      <c r="J1032">
        <v>0.62395104080426944</v>
      </c>
      <c r="K1032">
        <v>2.0079953830784611</v>
      </c>
      <c r="L1032">
        <v>1.595849468672786</v>
      </c>
      <c r="M1032">
        <v>0.33837175595974717</v>
      </c>
      <c r="N1032">
        <v>2.1202066873325198</v>
      </c>
      <c r="O1032">
        <v>0</v>
      </c>
    </row>
    <row r="1033" spans="10:15" x14ac:dyDescent="0.35">
      <c r="J1033">
        <v>0.17341869078391206</v>
      </c>
      <c r="K1033">
        <v>0.63409900183484136</v>
      </c>
      <c r="L1033">
        <v>0.66182883924305402</v>
      </c>
      <c r="M1033">
        <v>0.58729598551353901</v>
      </c>
      <c r="N1033">
        <v>2.2398346556673601</v>
      </c>
      <c r="O1033">
        <v>1.5895930857702799E-10</v>
      </c>
    </row>
    <row r="1034" spans="10:15" x14ac:dyDescent="0.35">
      <c r="J1034">
        <v>0.24411733921567522</v>
      </c>
      <c r="K1034">
        <v>1.8548948413932091</v>
      </c>
      <c r="L1034">
        <v>2.2782576307435418</v>
      </c>
      <c r="M1034">
        <v>2.3859696215541062</v>
      </c>
      <c r="N1034">
        <v>0.53980301603038394</v>
      </c>
      <c r="O1034">
        <v>0</v>
      </c>
    </row>
    <row r="1035" spans="10:15" x14ac:dyDescent="0.35">
      <c r="J1035">
        <v>1.7343100490638048E-2</v>
      </c>
      <c r="K1035">
        <v>0.84326092870909131</v>
      </c>
      <c r="L1035">
        <v>0.97605633252610091</v>
      </c>
      <c r="M1035">
        <v>0.82111709111606002</v>
      </c>
      <c r="N1035">
        <v>0.177447051911447</v>
      </c>
      <c r="O1035">
        <v>0</v>
      </c>
    </row>
    <row r="1036" spans="10:15" x14ac:dyDescent="0.35">
      <c r="J1036">
        <v>0.75021656949489002</v>
      </c>
      <c r="K1036">
        <v>0.41389980742403171</v>
      </c>
      <c r="L1036">
        <v>0.27193916520798228</v>
      </c>
      <c r="M1036">
        <v>7.432292332293447E-2</v>
      </c>
      <c r="N1036">
        <v>0.35535051617793401</v>
      </c>
      <c r="O1036">
        <v>0</v>
      </c>
    </row>
    <row r="1037" spans="10:15" x14ac:dyDescent="0.35">
      <c r="J1037">
        <v>0.1399561461958336</v>
      </c>
      <c r="K1037">
        <v>0.41906108511620538</v>
      </c>
      <c r="L1037">
        <v>0.25205010963765484</v>
      </c>
      <c r="M1037">
        <v>4.6392565845750244E-2</v>
      </c>
      <c r="N1037">
        <v>2.5374113583068101</v>
      </c>
      <c r="O1037">
        <v>2.6463593612686801E-10</v>
      </c>
    </row>
    <row r="1038" spans="10:15" x14ac:dyDescent="0.35">
      <c r="J1038">
        <v>0.19075213211028205</v>
      </c>
      <c r="K1038">
        <v>0.86738538592775039</v>
      </c>
      <c r="L1038">
        <v>0.65789954183128796</v>
      </c>
      <c r="M1038">
        <v>0.28775163651626268</v>
      </c>
      <c r="N1038">
        <v>0.66271417540572697</v>
      </c>
      <c r="O1038">
        <v>0</v>
      </c>
    </row>
    <row r="1039" spans="10:15" x14ac:dyDescent="0.35">
      <c r="J1039">
        <v>2.1260073140777842E-2</v>
      </c>
      <c r="K1039">
        <v>6.1975032943573378E-2</v>
      </c>
      <c r="L1039">
        <v>8.6043106816517709E-2</v>
      </c>
      <c r="M1039">
        <v>0.2046780782986711</v>
      </c>
      <c r="N1039">
        <v>8.6478490820431908E-2</v>
      </c>
      <c r="O1039">
        <v>0</v>
      </c>
    </row>
    <row r="1040" spans="10:15" x14ac:dyDescent="0.35">
      <c r="J1040">
        <v>0.23717191562353093</v>
      </c>
      <c r="K1040">
        <v>0.95468034502206922</v>
      </c>
      <c r="L1040">
        <v>1.1679474357266704</v>
      </c>
      <c r="M1040">
        <v>0.6155688182203799</v>
      </c>
      <c r="N1040">
        <v>0.32048298921957602</v>
      </c>
      <c r="O1040">
        <v>1.2139428552256599E-10</v>
      </c>
    </row>
    <row r="1041" spans="10:15" x14ac:dyDescent="0.35">
      <c r="J1041">
        <v>7.0930454936088488E-2</v>
      </c>
      <c r="K1041">
        <v>0.22734581280097255</v>
      </c>
      <c r="L1041">
        <v>1.9570809530917083E-2</v>
      </c>
      <c r="M1041">
        <v>0.23154223511035268</v>
      </c>
      <c r="N1041">
        <v>0.105902961381972</v>
      </c>
      <c r="O1041">
        <v>0</v>
      </c>
    </row>
    <row r="1042" spans="10:15" x14ac:dyDescent="0.35">
      <c r="J1042">
        <v>0.25078503992057943</v>
      </c>
      <c r="K1042">
        <v>1.6596765111568696</v>
      </c>
      <c r="L1042">
        <v>1.2441367656261351</v>
      </c>
      <c r="M1042">
        <v>1.0563951263313207</v>
      </c>
      <c r="N1042">
        <v>2.4821644537994301</v>
      </c>
      <c r="O1042">
        <v>2.4114117902188502E-10</v>
      </c>
    </row>
    <row r="1043" spans="10:15" x14ac:dyDescent="0.35">
      <c r="J1043">
        <v>0.23881731362158815</v>
      </c>
      <c r="K1043">
        <v>3.9542791323767856</v>
      </c>
      <c r="L1043">
        <v>4.2548710713257174</v>
      </c>
      <c r="M1043">
        <v>2.5564842836060095</v>
      </c>
      <c r="N1043">
        <v>0.30551456945632499</v>
      </c>
      <c r="O1043">
        <v>0</v>
      </c>
    </row>
    <row r="1044" spans="10:15" x14ac:dyDescent="0.35">
      <c r="J1044">
        <v>0.21031713515677677</v>
      </c>
      <c r="K1044">
        <v>0.33930381080872263</v>
      </c>
      <c r="L1044">
        <v>0.66001538679865845</v>
      </c>
      <c r="M1044">
        <v>1.1702164289610697</v>
      </c>
      <c r="N1044">
        <v>0.25842126514645797</v>
      </c>
      <c r="O1044">
        <v>0</v>
      </c>
    </row>
    <row r="1045" spans="10:15" x14ac:dyDescent="0.35">
      <c r="J1045">
        <v>0.36003230671140529</v>
      </c>
      <c r="K1045">
        <v>7.5236333228681271E-2</v>
      </c>
      <c r="L1045">
        <v>6.4393933848630305E-2</v>
      </c>
      <c r="M1045">
        <v>0.12666877963351533</v>
      </c>
      <c r="N1045">
        <v>0.195671924357982</v>
      </c>
      <c r="O1045">
        <v>0</v>
      </c>
    </row>
    <row r="1046" spans="10:15" x14ac:dyDescent="0.35">
      <c r="J1046">
        <v>0.13625446148577766</v>
      </c>
      <c r="K1046">
        <v>2.8160868120125473</v>
      </c>
      <c r="L1046">
        <v>3.5963133544040473</v>
      </c>
      <c r="M1046">
        <v>3.2401931478814601</v>
      </c>
      <c r="N1046">
        <v>0.37277447891865895</v>
      </c>
      <c r="O1046">
        <v>0</v>
      </c>
    </row>
    <row r="1047" spans="10:15" x14ac:dyDescent="0.35">
      <c r="J1047">
        <v>0.10050589473065574</v>
      </c>
      <c r="K1047">
        <v>1.9913230798630368</v>
      </c>
      <c r="L1047">
        <v>2.3345827089775977</v>
      </c>
      <c r="M1047">
        <v>2.0097178036148744</v>
      </c>
      <c r="N1047">
        <v>0.422502163366335</v>
      </c>
      <c r="O1047">
        <v>0</v>
      </c>
    </row>
    <row r="1048" spans="10:15" x14ac:dyDescent="0.35">
      <c r="J1048">
        <v>5.736282417344471E-2</v>
      </c>
      <c r="K1048">
        <v>0.43357893273644621</v>
      </c>
      <c r="L1048">
        <v>0.47897978316916784</v>
      </c>
      <c r="M1048">
        <v>0.5021404006795841</v>
      </c>
      <c r="N1048">
        <v>1.0015616635591</v>
      </c>
      <c r="O1048">
        <v>0</v>
      </c>
    </row>
    <row r="1049" spans="10:15" x14ac:dyDescent="0.35">
      <c r="J1049">
        <v>0.56876666287399125</v>
      </c>
      <c r="K1049">
        <v>0.32264248965102116</v>
      </c>
      <c r="L1049">
        <v>0.20626532789531229</v>
      </c>
      <c r="M1049">
        <v>0.27601413696702637</v>
      </c>
      <c r="N1049">
        <v>0.89311504875013492</v>
      </c>
      <c r="O1049">
        <v>0</v>
      </c>
    </row>
    <row r="1050" spans="10:15" x14ac:dyDescent="0.35">
      <c r="J1050">
        <v>5.2253044056514458E-2</v>
      </c>
      <c r="K1050">
        <v>3.8330347721555265E-3</v>
      </c>
      <c r="L1050">
        <v>0.41343802634172461</v>
      </c>
      <c r="M1050">
        <v>0.4520266172676089</v>
      </c>
      <c r="N1050">
        <v>3.6230796988716001E-2</v>
      </c>
      <c r="O1050">
        <v>0</v>
      </c>
    </row>
    <row r="1051" spans="10:15" x14ac:dyDescent="0.35">
      <c r="J1051">
        <v>4.3471316585457611</v>
      </c>
      <c r="K1051">
        <v>0.64481386229172599</v>
      </c>
      <c r="L1051">
        <v>1.2404932312106545</v>
      </c>
      <c r="M1051">
        <v>1.0535438448068928</v>
      </c>
      <c r="N1051">
        <v>0.33770866744062</v>
      </c>
      <c r="O1051">
        <v>0</v>
      </c>
    </row>
    <row r="1052" spans="10:15" x14ac:dyDescent="0.35">
      <c r="J1052">
        <v>0.12331720225414172</v>
      </c>
      <c r="K1052">
        <v>1.2571492043038091</v>
      </c>
      <c r="L1052">
        <v>1.2003276349509051</v>
      </c>
      <c r="M1052">
        <v>0.59399500471998767</v>
      </c>
      <c r="N1052">
        <v>0.28557146492351804</v>
      </c>
      <c r="O1052">
        <v>0</v>
      </c>
    </row>
    <row r="1053" spans="10:15" x14ac:dyDescent="0.35">
      <c r="J1053">
        <v>0.18589952895140138</v>
      </c>
      <c r="K1053">
        <v>0.69819935747509998</v>
      </c>
      <c r="L1053">
        <v>0.82466871920160489</v>
      </c>
      <c r="M1053">
        <v>0.67118790846488052</v>
      </c>
      <c r="N1053">
        <v>0.62492492316876502</v>
      </c>
      <c r="O1053">
        <v>0</v>
      </c>
    </row>
    <row r="1054" spans="10:15" x14ac:dyDescent="0.35">
      <c r="J1054">
        <v>1.4874791511360931E-2</v>
      </c>
      <c r="K1054">
        <v>0.60517576775604598</v>
      </c>
      <c r="L1054">
        <v>0.74329306086818103</v>
      </c>
      <c r="M1054">
        <v>1.4199945773567615</v>
      </c>
      <c r="N1054">
        <v>20.119261697263301</v>
      </c>
      <c r="O1054">
        <v>1.15750655965141E-9</v>
      </c>
    </row>
    <row r="1055" spans="10:15" x14ac:dyDescent="0.35">
      <c r="J1055">
        <v>0.18784395067054857</v>
      </c>
      <c r="K1055">
        <v>0.72535885334457118</v>
      </c>
      <c r="L1055">
        <v>0.40064874809881584</v>
      </c>
      <c r="M1055">
        <v>0.30184664866092592</v>
      </c>
      <c r="N1055">
        <v>0.8465039424307309</v>
      </c>
      <c r="O1055">
        <v>0</v>
      </c>
    </row>
    <row r="1056" spans="10:15" x14ac:dyDescent="0.35">
      <c r="J1056">
        <v>1.0320447928156002</v>
      </c>
      <c r="K1056">
        <v>0.45921071299360033</v>
      </c>
      <c r="L1056">
        <v>0.40155692918232144</v>
      </c>
      <c r="M1056">
        <v>8.0810933356502745E-2</v>
      </c>
      <c r="N1056">
        <v>0.48816314264426303</v>
      </c>
      <c r="O1056">
        <v>0</v>
      </c>
    </row>
    <row r="1057" spans="10:15" x14ac:dyDescent="0.35">
      <c r="J1057">
        <v>9.508052907292279E-3</v>
      </c>
      <c r="K1057">
        <v>0.67938870025042475</v>
      </c>
      <c r="L1057">
        <v>0.1528957339182152</v>
      </c>
      <c r="M1057">
        <v>0.29022192116607853</v>
      </c>
      <c r="N1057">
        <v>1.15144277629429</v>
      </c>
      <c r="O1057">
        <v>0</v>
      </c>
    </row>
    <row r="1058" spans="10:15" x14ac:dyDescent="0.35">
      <c r="J1058">
        <v>0.25436381615517673</v>
      </c>
      <c r="K1058">
        <v>6.2082636187469814E-2</v>
      </c>
      <c r="L1058">
        <v>0.37855553758354354</v>
      </c>
      <c r="M1058">
        <v>0.44729880600424421</v>
      </c>
      <c r="N1058">
        <v>0.12800778056784101</v>
      </c>
      <c r="O1058">
        <v>0</v>
      </c>
    </row>
    <row r="1059" spans="10:15" x14ac:dyDescent="0.35">
      <c r="J1059">
        <v>7.9637451293406798</v>
      </c>
      <c r="K1059">
        <v>0.15581742836085632</v>
      </c>
      <c r="L1059">
        <v>0.52884739957881044</v>
      </c>
      <c r="M1059">
        <v>0.40698865734301692</v>
      </c>
      <c r="N1059">
        <v>7.6522649467835796E-2</v>
      </c>
      <c r="O1059">
        <v>0</v>
      </c>
    </row>
    <row r="1060" spans="10:15" x14ac:dyDescent="0.35">
      <c r="J1060">
        <v>0.29601920065290588</v>
      </c>
      <c r="K1060">
        <v>0.49775737773435136</v>
      </c>
      <c r="L1060">
        <v>0.1931675081034526</v>
      </c>
      <c r="M1060">
        <v>2.2903186641424943E-2</v>
      </c>
      <c r="N1060">
        <v>0.45532086053146203</v>
      </c>
      <c r="O1060">
        <v>0</v>
      </c>
    </row>
    <row r="1061" spans="10:15" x14ac:dyDescent="0.35">
      <c r="J1061">
        <v>9.6582701859275907E-2</v>
      </c>
      <c r="K1061">
        <v>1.6596256374686902</v>
      </c>
      <c r="L1061">
        <v>1.1923844233603067</v>
      </c>
      <c r="M1061">
        <v>1.1948450778900257</v>
      </c>
      <c r="N1061">
        <v>0.125640208192801</v>
      </c>
      <c r="O1061">
        <v>0</v>
      </c>
    </row>
    <row r="1062" spans="10:15" x14ac:dyDescent="0.35">
      <c r="J1062">
        <v>4.1004925797111007E-2</v>
      </c>
      <c r="K1062">
        <v>0.39033947175783046</v>
      </c>
      <c r="L1062">
        <v>0.17050674250886302</v>
      </c>
      <c r="M1062">
        <v>0.13437613990586872</v>
      </c>
      <c r="N1062">
        <v>0.38095999545527498</v>
      </c>
      <c r="O1062">
        <v>0</v>
      </c>
    </row>
    <row r="1063" spans="10:15" x14ac:dyDescent="0.35">
      <c r="J1063">
        <v>0.26114718443280688</v>
      </c>
      <c r="K1063">
        <v>0.41815072698621497</v>
      </c>
      <c r="L1063">
        <v>0.15866031266460068</v>
      </c>
      <c r="M1063">
        <v>0.28499792926074308</v>
      </c>
      <c r="N1063">
        <v>0.57037978020164803</v>
      </c>
      <c r="O1063">
        <v>0</v>
      </c>
    </row>
    <row r="1064" spans="10:15" x14ac:dyDescent="0.35">
      <c r="J1064">
        <v>0.1661855502354859</v>
      </c>
      <c r="K1064">
        <v>0.31332088694801419</v>
      </c>
      <c r="L1064">
        <v>0.31429033549742824</v>
      </c>
      <c r="M1064">
        <v>0.37752130630672381</v>
      </c>
      <c r="N1064">
        <v>5.0214213321664404E-2</v>
      </c>
      <c r="O1064">
        <v>0</v>
      </c>
    </row>
    <row r="1065" spans="10:15" x14ac:dyDescent="0.35">
      <c r="J1065">
        <v>0.11160947613741175</v>
      </c>
      <c r="K1065">
        <v>1.2766315476173558</v>
      </c>
      <c r="L1065">
        <v>0.76257227417162776</v>
      </c>
      <c r="M1065">
        <v>0.93208341605521494</v>
      </c>
      <c r="N1065">
        <v>0.78251817896526699</v>
      </c>
      <c r="O1065">
        <v>0</v>
      </c>
    </row>
    <row r="1066" spans="10:15" x14ac:dyDescent="0.35">
      <c r="J1066">
        <v>1.302033886145421</v>
      </c>
      <c r="K1066">
        <v>0.52710182596520838</v>
      </c>
      <c r="L1066">
        <v>0.26344129780340431</v>
      </c>
      <c r="M1066">
        <v>8.1419516724505245E-2</v>
      </c>
      <c r="N1066">
        <v>2.9350404003195596</v>
      </c>
      <c r="O1066">
        <v>1.3907632797429399E-10</v>
      </c>
    </row>
    <row r="1067" spans="10:15" x14ac:dyDescent="0.35">
      <c r="J1067">
        <v>6.1820689018379088E-2</v>
      </c>
      <c r="K1067">
        <v>2.2484528169298339</v>
      </c>
      <c r="L1067">
        <v>2.0814002409861931</v>
      </c>
      <c r="M1067">
        <v>2.5370119402795424</v>
      </c>
      <c r="N1067">
        <v>0.62614577523799997</v>
      </c>
      <c r="O1067">
        <v>0</v>
      </c>
    </row>
    <row r="1068" spans="10:15" x14ac:dyDescent="0.35">
      <c r="J1068">
        <v>9.2510499468658067E-2</v>
      </c>
      <c r="K1068">
        <v>1.734069587873883</v>
      </c>
      <c r="L1068">
        <v>2.2289958116179718</v>
      </c>
      <c r="M1068">
        <v>2.6052444481691066</v>
      </c>
      <c r="N1068">
        <v>0.21797963357743</v>
      </c>
      <c r="O1068">
        <v>0</v>
      </c>
    </row>
    <row r="1069" spans="10:15" x14ac:dyDescent="0.35">
      <c r="J1069">
        <v>0.25532900325434876</v>
      </c>
      <c r="K1069">
        <v>0.21556787841871383</v>
      </c>
      <c r="L1069">
        <v>2.6323193306121043E-2</v>
      </c>
      <c r="M1069">
        <v>0.37933332034379574</v>
      </c>
      <c r="N1069">
        <v>0.20177108647379</v>
      </c>
      <c r="O1069">
        <v>0</v>
      </c>
    </row>
    <row r="1070" spans="10:15" x14ac:dyDescent="0.35">
      <c r="J1070">
        <v>1.2420495842017919E-2</v>
      </c>
      <c r="K1070">
        <v>2.0937746287884065</v>
      </c>
      <c r="L1070">
        <v>2.1327518520070163</v>
      </c>
      <c r="M1070">
        <v>0.91757067059823827</v>
      </c>
      <c r="N1070">
        <v>0.324409698293605</v>
      </c>
      <c r="O1070">
        <v>0</v>
      </c>
    </row>
    <row r="1071" spans="10:15" x14ac:dyDescent="0.35">
      <c r="J1071">
        <v>2.9809061241301542</v>
      </c>
      <c r="K1071">
        <v>1.3506691828749282</v>
      </c>
      <c r="L1071">
        <v>0.10306222672355472</v>
      </c>
      <c r="M1071">
        <v>0.61390777635630611</v>
      </c>
      <c r="N1071">
        <v>0.16838569261741401</v>
      </c>
      <c r="O1071">
        <v>0</v>
      </c>
    </row>
    <row r="1072" spans="10:15" x14ac:dyDescent="0.35">
      <c r="J1072">
        <v>0.10018216964133507</v>
      </c>
      <c r="K1072">
        <v>0.23002449415080664</v>
      </c>
      <c r="L1072">
        <v>0.78359126843063898</v>
      </c>
      <c r="M1072">
        <v>0.51049260423442666</v>
      </c>
      <c r="N1072">
        <v>0.45418654068002395</v>
      </c>
      <c r="O1072">
        <v>0</v>
      </c>
    </row>
    <row r="1073" spans="10:15" x14ac:dyDescent="0.35">
      <c r="J1073">
        <v>0.46686411820319107</v>
      </c>
      <c r="K1073">
        <v>2.5945324563069394</v>
      </c>
      <c r="L1073">
        <v>3.4952675445880179</v>
      </c>
      <c r="M1073">
        <v>3.110396850689757</v>
      </c>
      <c r="N1073">
        <v>2.59648176951801</v>
      </c>
      <c r="O1073">
        <v>1.2279750621378899E-10</v>
      </c>
    </row>
    <row r="1074" spans="10:15" x14ac:dyDescent="0.35">
      <c r="J1074">
        <v>0.24727209006281581</v>
      </c>
      <c r="K1074">
        <v>1.1272489344507353</v>
      </c>
      <c r="L1074">
        <v>0.76873830752855365</v>
      </c>
      <c r="M1074">
        <v>0.52332524694122351</v>
      </c>
      <c r="N1074">
        <v>8.2879999743907598E-3</v>
      </c>
      <c r="O1074">
        <v>0</v>
      </c>
    </row>
    <row r="1075" spans="10:15" x14ac:dyDescent="0.35">
      <c r="J1075">
        <v>1.738032580868927E-2</v>
      </c>
      <c r="K1075">
        <v>0.37788107863684667</v>
      </c>
      <c r="L1075">
        <v>5.523412523154788E-2</v>
      </c>
      <c r="M1075">
        <v>0.14815567768677593</v>
      </c>
      <c r="N1075">
        <v>1.6972165209852499</v>
      </c>
      <c r="O1075">
        <v>0</v>
      </c>
    </row>
    <row r="1076" spans="10:15" x14ac:dyDescent="0.35">
      <c r="J1076">
        <v>0.59796926681823914</v>
      </c>
      <c r="K1076">
        <v>5.520863112672645E-2</v>
      </c>
      <c r="L1076">
        <v>0.21764614236101509</v>
      </c>
      <c r="M1076">
        <v>0.15763342326851068</v>
      </c>
      <c r="N1076">
        <v>2.3537448635140601</v>
      </c>
      <c r="O1076">
        <v>3.8395316886936002E-10</v>
      </c>
    </row>
    <row r="1077" spans="10:15" x14ac:dyDescent="0.35">
      <c r="J1077">
        <v>9.2532607298288161E-2</v>
      </c>
      <c r="K1077">
        <v>0.9893353985956127</v>
      </c>
      <c r="L1077">
        <v>1.3708782321459601</v>
      </c>
      <c r="M1077">
        <v>1.5653768366519956</v>
      </c>
      <c r="N1077">
        <v>0.72634249415928709</v>
      </c>
      <c r="O1077">
        <v>0</v>
      </c>
    </row>
    <row r="1078" spans="10:15" x14ac:dyDescent="0.35">
      <c r="J1078">
        <v>4.8649548273836857E-2</v>
      </c>
      <c r="K1078">
        <v>0.86637548588633573</v>
      </c>
      <c r="L1078">
        <v>0.6516862141460672</v>
      </c>
      <c r="M1078">
        <v>0.42941539102965565</v>
      </c>
      <c r="N1078">
        <v>8.00726914077981</v>
      </c>
      <c r="O1078">
        <v>4.1178517035217501E-10</v>
      </c>
    </row>
    <row r="1079" spans="10:15" x14ac:dyDescent="0.35">
      <c r="J1079">
        <v>2.0124178913210837</v>
      </c>
      <c r="K1079">
        <v>0.85221672562200401</v>
      </c>
      <c r="L1079">
        <v>0.99252205421755513</v>
      </c>
      <c r="M1079">
        <v>0.93316287460154057</v>
      </c>
      <c r="N1079">
        <v>53.551682357594501</v>
      </c>
      <c r="O1079">
        <v>6.1490445233432405E-10</v>
      </c>
    </row>
    <row r="1080" spans="10:15" x14ac:dyDescent="0.35">
      <c r="J1080">
        <v>8.9447743964245777E-2</v>
      </c>
      <c r="K1080">
        <v>1.0255142193715054</v>
      </c>
      <c r="L1080">
        <v>0.88774732222845165</v>
      </c>
      <c r="M1080">
        <v>0.42909856305300725</v>
      </c>
      <c r="N1080">
        <v>0.54908757622993498</v>
      </c>
      <c r="O1080">
        <v>0</v>
      </c>
    </row>
    <row r="1081" spans="10:15" x14ac:dyDescent="0.35">
      <c r="J1081">
        <v>0.13763273953637684</v>
      </c>
      <c r="K1081">
        <v>0.77585797717980665</v>
      </c>
      <c r="L1081">
        <v>1.1465768812098758</v>
      </c>
      <c r="M1081">
        <v>1.3951422666534004</v>
      </c>
      <c r="N1081">
        <v>0.33858784825398203</v>
      </c>
      <c r="O1081">
        <v>0</v>
      </c>
    </row>
    <row r="1082" spans="10:15" x14ac:dyDescent="0.35">
      <c r="J1082">
        <v>0.28601333643601301</v>
      </c>
      <c r="K1082">
        <v>1.0709682042156765</v>
      </c>
      <c r="L1082">
        <v>1.051866663260393</v>
      </c>
      <c r="M1082">
        <v>0.78458185133071168</v>
      </c>
      <c r="N1082">
        <v>0.35790812105497205</v>
      </c>
      <c r="O1082">
        <v>0</v>
      </c>
    </row>
    <row r="1083" spans="10:15" x14ac:dyDescent="0.35">
      <c r="J1083">
        <v>9.670288236564914E-2</v>
      </c>
      <c r="K1083">
        <v>0.86740910307031815</v>
      </c>
      <c r="L1083">
        <v>0.27621763935131222</v>
      </c>
      <c r="M1083">
        <v>0.59992860097223166</v>
      </c>
      <c r="N1083">
        <v>0.23039801354565501</v>
      </c>
      <c r="O1083">
        <v>0</v>
      </c>
    </row>
    <row r="1084" spans="10:15" x14ac:dyDescent="0.35">
      <c r="J1084">
        <v>0.12911362216904979</v>
      </c>
      <c r="K1084">
        <v>5.5310579877815201E-2</v>
      </c>
      <c r="L1084">
        <v>0.1359956986449036</v>
      </c>
      <c r="M1084">
        <v>0.29014470893323563</v>
      </c>
      <c r="N1084">
        <v>0.170407384643145</v>
      </c>
      <c r="O1084">
        <v>0</v>
      </c>
    </row>
    <row r="1085" spans="10:15" x14ac:dyDescent="0.35">
      <c r="J1085">
        <v>0.16693948894829899</v>
      </c>
      <c r="K1085">
        <v>0.76728983730530897</v>
      </c>
      <c r="L1085">
        <v>1.2666992073346932</v>
      </c>
      <c r="M1085">
        <v>1.2999793602048237</v>
      </c>
      <c r="N1085">
        <v>0.40100810798692699</v>
      </c>
      <c r="O1085">
        <v>0</v>
      </c>
    </row>
    <row r="1086" spans="10:15" x14ac:dyDescent="0.35">
      <c r="J1086">
        <v>0.24913490558478671</v>
      </c>
      <c r="K1086">
        <v>0.42702213602163541</v>
      </c>
      <c r="L1086">
        <v>0.79662511132949465</v>
      </c>
      <c r="M1086">
        <v>0.80398756392373572</v>
      </c>
      <c r="N1086">
        <v>0.24225706403766301</v>
      </c>
      <c r="O1086">
        <v>0</v>
      </c>
    </row>
    <row r="1087" spans="10:15" x14ac:dyDescent="0.35">
      <c r="J1087">
        <v>3.9722808539180568E-3</v>
      </c>
      <c r="K1087">
        <v>0.56413308528542028</v>
      </c>
      <c r="L1087">
        <v>0.39368611751548166</v>
      </c>
      <c r="M1087">
        <v>0.11232797306930273</v>
      </c>
      <c r="N1087">
        <v>0.36970177621216299</v>
      </c>
      <c r="O1087">
        <v>0</v>
      </c>
    </row>
    <row r="1088" spans="10:15" x14ac:dyDescent="0.35">
      <c r="J1088">
        <v>0.35515236287044266</v>
      </c>
      <c r="K1088">
        <v>1.9250448028880787E-2</v>
      </c>
      <c r="L1088">
        <v>9.5824978779276981E-2</v>
      </c>
      <c r="M1088">
        <v>0.83678174306000197</v>
      </c>
      <c r="N1088">
        <v>0.12946164205251798</v>
      </c>
      <c r="O1088">
        <v>0</v>
      </c>
    </row>
    <row r="1089" spans="10:15" x14ac:dyDescent="0.35">
      <c r="J1089">
        <v>0.22519906018599328</v>
      </c>
      <c r="K1089">
        <v>0.43863736063313907</v>
      </c>
      <c r="L1089">
        <v>6.8621336477198439E-2</v>
      </c>
      <c r="M1089">
        <v>1.915086621144722E-2</v>
      </c>
      <c r="N1089">
        <v>0.23458804499453301</v>
      </c>
      <c r="O1089">
        <v>0</v>
      </c>
    </row>
    <row r="1090" spans="10:15" x14ac:dyDescent="0.35">
      <c r="J1090">
        <v>2.9189421697153765E-2</v>
      </c>
      <c r="K1090">
        <v>0.30701968096480658</v>
      </c>
      <c r="L1090">
        <v>9.8084449063854245E-2</v>
      </c>
      <c r="M1090">
        <v>0.13442531704658783</v>
      </c>
      <c r="N1090">
        <v>0.13729760007509101</v>
      </c>
      <c r="O1090">
        <v>0</v>
      </c>
    </row>
    <row r="1091" spans="10:15" x14ac:dyDescent="0.35">
      <c r="J1091">
        <v>0.12708445214155953</v>
      </c>
      <c r="K1091">
        <v>0.17704432741567397</v>
      </c>
      <c r="L1091">
        <v>0.26792129898206934</v>
      </c>
      <c r="M1091">
        <v>0.63882413156395157</v>
      </c>
      <c r="N1091">
        <v>1.9801643360010899</v>
      </c>
      <c r="O1091">
        <v>0</v>
      </c>
    </row>
    <row r="1092" spans="10:15" x14ac:dyDescent="0.35">
      <c r="J1092">
        <v>0.28955010183580182</v>
      </c>
      <c r="K1092">
        <v>1.1463654403884904</v>
      </c>
      <c r="L1092">
        <v>0.96992608173456285</v>
      </c>
      <c r="M1092">
        <v>0.40288953372590014</v>
      </c>
      <c r="N1092">
        <v>0.15995690982115701</v>
      </c>
      <c r="O1092">
        <v>0</v>
      </c>
    </row>
    <row r="1093" spans="10:15" x14ac:dyDescent="0.35">
      <c r="J1093">
        <v>0.1850252332014404</v>
      </c>
      <c r="K1093">
        <v>0.82998106889238998</v>
      </c>
      <c r="L1093">
        <v>0.56807852881212528</v>
      </c>
      <c r="M1093">
        <v>0.21549679871742583</v>
      </c>
      <c r="N1093">
        <v>0.58631761336390997</v>
      </c>
      <c r="O1093">
        <v>0</v>
      </c>
    </row>
    <row r="1094" spans="10:15" x14ac:dyDescent="0.35">
      <c r="J1094">
        <v>2.3430748071004204E-2</v>
      </c>
      <c r="K1094">
        <v>0.57531927609081568</v>
      </c>
      <c r="L1094">
        <v>0.32197197766065627</v>
      </c>
      <c r="M1094">
        <v>0.21108968603946515</v>
      </c>
      <c r="N1094">
        <v>0.63528419215087606</v>
      </c>
      <c r="O1094">
        <v>0</v>
      </c>
    </row>
    <row r="1095" spans="10:15" x14ac:dyDescent="0.35">
      <c r="J1095">
        <v>0.3733758630196275</v>
      </c>
      <c r="K1095">
        <v>0.88747119177023703</v>
      </c>
      <c r="L1095">
        <v>1.3020346594568917</v>
      </c>
      <c r="M1095">
        <v>0.39515377122804418</v>
      </c>
      <c r="N1095">
        <v>0.152966847129828</v>
      </c>
      <c r="O1095">
        <v>0</v>
      </c>
    </row>
    <row r="1096" spans="10:15" x14ac:dyDescent="0.35">
      <c r="J1096">
        <v>7.6018568792732416E-2</v>
      </c>
      <c r="K1096">
        <v>1.0834015435945363</v>
      </c>
      <c r="L1096">
        <v>1.1454263564160085</v>
      </c>
      <c r="M1096">
        <v>1.1142795453287599</v>
      </c>
      <c r="N1096">
        <v>5.8622940809629202E-2</v>
      </c>
      <c r="O1096">
        <v>0</v>
      </c>
    </row>
    <row r="1097" spans="10:15" x14ac:dyDescent="0.35">
      <c r="J1097">
        <v>0.15835366464495751</v>
      </c>
      <c r="K1097">
        <v>0.94712332682331968</v>
      </c>
      <c r="L1097">
        <v>0.75643788022083902</v>
      </c>
      <c r="M1097">
        <v>0.31064455896707938</v>
      </c>
      <c r="N1097">
        <v>0.16171646172924198</v>
      </c>
      <c r="O1097">
        <v>0</v>
      </c>
    </row>
    <row r="1098" spans="10:15" x14ac:dyDescent="0.35">
      <c r="J1098">
        <v>0.14711336847722628</v>
      </c>
      <c r="K1098">
        <v>0.86598699047852035</v>
      </c>
      <c r="L1098">
        <v>0.98453082414547133</v>
      </c>
      <c r="M1098">
        <v>0.98621724862365379</v>
      </c>
      <c r="N1098">
        <v>0.36678213465082699</v>
      </c>
      <c r="O1098">
        <v>0</v>
      </c>
    </row>
    <row r="1099" spans="10:15" x14ac:dyDescent="0.35">
      <c r="J1099">
        <v>0.11909531898567438</v>
      </c>
      <c r="K1099">
        <v>0.22751008866152619</v>
      </c>
      <c r="L1099">
        <v>3.4227866102196379E-2</v>
      </c>
      <c r="M1099">
        <v>8.3865675258784078E-2</v>
      </c>
      <c r="N1099">
        <v>0.42391684695927095</v>
      </c>
      <c r="O1099">
        <v>0</v>
      </c>
    </row>
    <row r="1100" spans="10:15" x14ac:dyDescent="0.35">
      <c r="J1100">
        <v>4.2044868577557457</v>
      </c>
      <c r="K1100">
        <v>9.0888813071415317E-2</v>
      </c>
      <c r="L1100">
        <v>0.4205585050674715</v>
      </c>
      <c r="M1100">
        <v>0.46529976067258522</v>
      </c>
      <c r="N1100">
        <v>0.61374236254757908</v>
      </c>
      <c r="O1100">
        <v>0</v>
      </c>
    </row>
    <row r="1101" spans="10:15" x14ac:dyDescent="0.35">
      <c r="J1101">
        <v>0.49838582250074237</v>
      </c>
      <c r="K1101">
        <v>5.0507353165430411</v>
      </c>
      <c r="L1101">
        <v>4.9251533270231249</v>
      </c>
      <c r="M1101">
        <v>4.669046726603356</v>
      </c>
      <c r="N1101">
        <v>0.30833769313257803</v>
      </c>
      <c r="O1101">
        <v>0</v>
      </c>
    </row>
    <row r="1102" spans="10:15" x14ac:dyDescent="0.35">
      <c r="J1102">
        <v>0.14906700024039027</v>
      </c>
      <c r="K1102">
        <v>9.5189463611603367E-2</v>
      </c>
      <c r="L1102">
        <v>0.18847475247910614</v>
      </c>
      <c r="M1102">
        <v>0.41083231878743853</v>
      </c>
      <c r="N1102">
        <v>1.5077653321711402</v>
      </c>
      <c r="O1102">
        <v>0</v>
      </c>
    </row>
    <row r="1103" spans="10:15" x14ac:dyDescent="0.35">
      <c r="J1103">
        <v>8.0796355098219599E-2</v>
      </c>
      <c r="K1103">
        <v>0.34785666823828781</v>
      </c>
      <c r="L1103">
        <v>0.53379312234637255</v>
      </c>
      <c r="M1103">
        <v>0.90155987399372828</v>
      </c>
      <c r="N1103">
        <v>0.82187508703356993</v>
      </c>
      <c r="O1103">
        <v>0</v>
      </c>
    </row>
    <row r="1104" spans="10:15" x14ac:dyDescent="0.35">
      <c r="J1104">
        <v>0.67948074031266925</v>
      </c>
      <c r="K1104">
        <v>0.64524422122835978</v>
      </c>
      <c r="L1104">
        <v>0.75421186834767895</v>
      </c>
      <c r="M1104">
        <v>0.81779184077651024</v>
      </c>
      <c r="N1104">
        <v>0.15336855084602399</v>
      </c>
      <c r="O1104">
        <v>0</v>
      </c>
    </row>
    <row r="1105" spans="10:15" x14ac:dyDescent="0.35">
      <c r="J1105">
        <v>6.4201717594088561E-2</v>
      </c>
      <c r="K1105">
        <v>0.37433823063125593</v>
      </c>
      <c r="L1105">
        <v>0.12266757736048892</v>
      </c>
      <c r="M1105">
        <v>0.11945469877356275</v>
      </c>
      <c r="N1105">
        <v>0.59845903424814095</v>
      </c>
      <c r="O1105">
        <v>0</v>
      </c>
    </row>
    <row r="1106" spans="10:15" x14ac:dyDescent="0.35">
      <c r="J1106">
        <v>2.8779780805866358E-2</v>
      </c>
      <c r="K1106">
        <v>0.76207879535905421</v>
      </c>
      <c r="L1106">
        <v>0.65553852743759056</v>
      </c>
      <c r="M1106">
        <v>0.30363398409266601</v>
      </c>
      <c r="N1106">
        <v>9.5556257285986698E-2</v>
      </c>
      <c r="O1106">
        <v>0</v>
      </c>
    </row>
    <row r="1107" spans="10:15" x14ac:dyDescent="0.35">
      <c r="J1107">
        <v>2.0676148768231086</v>
      </c>
      <c r="K1107">
        <v>1.0588461400257174</v>
      </c>
      <c r="L1107">
        <v>0.86311341592845148</v>
      </c>
      <c r="M1107">
        <v>0.54452370826256546</v>
      </c>
      <c r="N1107">
        <v>0.15461023702321</v>
      </c>
      <c r="O1107">
        <v>0</v>
      </c>
    </row>
    <row r="1108" spans="10:15" x14ac:dyDescent="0.35">
      <c r="J1108">
        <v>0.16012687875993029</v>
      </c>
      <c r="K1108">
        <v>0.6697774949390326</v>
      </c>
      <c r="L1108">
        <v>0.3244348642983404</v>
      </c>
      <c r="M1108">
        <v>9.8585309128628576E-2</v>
      </c>
      <c r="N1108">
        <v>0.208098127965191</v>
      </c>
      <c r="O1108">
        <v>0</v>
      </c>
    </row>
    <row r="1109" spans="10:15" x14ac:dyDescent="0.35">
      <c r="J1109">
        <v>0.3227606418033076</v>
      </c>
      <c r="K1109">
        <v>1.4468431147162644</v>
      </c>
      <c r="L1109">
        <v>1.4169675294445196</v>
      </c>
      <c r="M1109">
        <v>0.91231424329314947</v>
      </c>
      <c r="N1109">
        <v>0.235373196287325</v>
      </c>
      <c r="O1109">
        <v>1.00937206410692E-10</v>
      </c>
    </row>
    <row r="1110" spans="10:15" x14ac:dyDescent="0.35">
      <c r="J1110">
        <v>0.3378875617134745</v>
      </c>
      <c r="K1110">
        <v>0.24784724601484276</v>
      </c>
      <c r="L1110">
        <v>2.1751213980794599E-3</v>
      </c>
      <c r="M1110">
        <v>0.16744224029556576</v>
      </c>
      <c r="N1110">
        <v>0.39373117621825204</v>
      </c>
      <c r="O1110">
        <v>0</v>
      </c>
    </row>
    <row r="1111" spans="10:15" x14ac:dyDescent="0.35">
      <c r="J1111">
        <v>6.2596778711285925E-2</v>
      </c>
      <c r="K1111">
        <v>0.92343961667409347</v>
      </c>
      <c r="L1111">
        <v>1.6643441926478872</v>
      </c>
      <c r="M1111">
        <v>0.11616286120518371</v>
      </c>
      <c r="N1111">
        <v>0.36605298850568802</v>
      </c>
      <c r="O1111">
        <v>0</v>
      </c>
    </row>
    <row r="1112" spans="10:15" x14ac:dyDescent="0.35">
      <c r="J1112">
        <v>0.11909753134215986</v>
      </c>
      <c r="K1112">
        <v>0.44064409449412084</v>
      </c>
      <c r="L1112">
        <v>0.55169086698046876</v>
      </c>
      <c r="M1112">
        <v>0.69285813455770162</v>
      </c>
      <c r="N1112">
        <v>9.8210385278066897E-3</v>
      </c>
      <c r="O1112">
        <v>0</v>
      </c>
    </row>
    <row r="1113" spans="10:15" x14ac:dyDescent="0.35">
      <c r="J1113">
        <v>5.1156553736131462E-2</v>
      </c>
      <c r="K1113">
        <v>0.71759133904002836</v>
      </c>
      <c r="L1113">
        <v>0.41882763448810229</v>
      </c>
      <c r="M1113">
        <v>0.36472404280327231</v>
      </c>
      <c r="N1113">
        <v>0.199990489820458</v>
      </c>
      <c r="O1113">
        <v>0</v>
      </c>
    </row>
    <row r="1114" spans="10:15" x14ac:dyDescent="0.35">
      <c r="J1114">
        <v>2.2078175332206306E-2</v>
      </c>
      <c r="K1114">
        <v>1.8641620739507143</v>
      </c>
      <c r="L1114">
        <v>3.0305529132813667</v>
      </c>
      <c r="M1114">
        <v>3.1153412303559667</v>
      </c>
      <c r="N1114">
        <v>0.36443352319121403</v>
      </c>
      <c r="O1114">
        <v>2.5022945716073201E-10</v>
      </c>
    </row>
    <row r="1115" spans="10:15" x14ac:dyDescent="0.35">
      <c r="J1115">
        <v>0.1855342639579565</v>
      </c>
      <c r="K1115">
        <v>0.886755664402613</v>
      </c>
      <c r="L1115">
        <v>0.383053216137831</v>
      </c>
      <c r="M1115">
        <v>0.4210278565035146</v>
      </c>
      <c r="N1115">
        <v>5.7696059512370695E-2</v>
      </c>
      <c r="O1115">
        <v>0</v>
      </c>
    </row>
    <row r="1116" spans="10:15" x14ac:dyDescent="0.35">
      <c r="J1116">
        <v>3.7250205273921748E-2</v>
      </c>
      <c r="K1116">
        <v>0.46894258500989588</v>
      </c>
      <c r="L1116">
        <v>0.54977930526370666</v>
      </c>
      <c r="M1116">
        <v>0.31740591409491764</v>
      </c>
      <c r="N1116">
        <v>0.52457964984630401</v>
      </c>
      <c r="O1116">
        <v>0</v>
      </c>
    </row>
    <row r="1117" spans="10:15" x14ac:dyDescent="0.35">
      <c r="J1117">
        <v>2.9140594360959352E-2</v>
      </c>
      <c r="K1117">
        <v>1.4194151475195669</v>
      </c>
      <c r="L1117">
        <v>2.2422583923180142</v>
      </c>
      <c r="M1117">
        <v>1.4782848572182339</v>
      </c>
      <c r="N1117">
        <v>0.22660569330435798</v>
      </c>
      <c r="O1117">
        <v>0</v>
      </c>
    </row>
    <row r="1118" spans="10:15" x14ac:dyDescent="0.35">
      <c r="J1118">
        <v>4.9860055903952781E-2</v>
      </c>
      <c r="K1118">
        <v>1.1020340527986729</v>
      </c>
      <c r="L1118">
        <v>1.1358276402606444</v>
      </c>
      <c r="M1118">
        <v>0.61392284294895727</v>
      </c>
      <c r="N1118">
        <v>0.158198216241793</v>
      </c>
      <c r="O1118">
        <v>0</v>
      </c>
    </row>
    <row r="1119" spans="10:15" x14ac:dyDescent="0.35">
      <c r="J1119">
        <v>7.0530842329161181E-3</v>
      </c>
      <c r="K1119">
        <v>2.0973780497857213</v>
      </c>
      <c r="L1119">
        <v>1.723289039619573</v>
      </c>
      <c r="M1119">
        <v>1.0963282469371953</v>
      </c>
      <c r="N1119">
        <v>0.44821050368586696</v>
      </c>
      <c r="O1119">
        <v>0</v>
      </c>
    </row>
    <row r="1120" spans="10:15" x14ac:dyDescent="0.35">
      <c r="J1120">
        <v>0.62295003164193308</v>
      </c>
      <c r="K1120">
        <v>1.276069131611097</v>
      </c>
      <c r="L1120">
        <v>0.18625068103900802</v>
      </c>
      <c r="M1120">
        <v>7.7461998523436645E-2</v>
      </c>
      <c r="N1120">
        <v>0.47474542887046295</v>
      </c>
      <c r="O1120">
        <v>0</v>
      </c>
    </row>
    <row r="1121" spans="10:15" x14ac:dyDescent="0.35">
      <c r="J1121">
        <v>2.4180870558355692E-2</v>
      </c>
      <c r="K1121">
        <v>1.3103013381975157</v>
      </c>
      <c r="L1121">
        <v>0.64674251952296036</v>
      </c>
      <c r="M1121">
        <v>0.94361942452692293</v>
      </c>
      <c r="N1121">
        <v>0.15081097123841999</v>
      </c>
      <c r="O1121">
        <v>0</v>
      </c>
    </row>
    <row r="1122" spans="10:15" x14ac:dyDescent="0.35">
      <c r="J1122">
        <v>3.663052223837936E-3</v>
      </c>
      <c r="K1122">
        <v>1.0579038304925261</v>
      </c>
      <c r="L1122">
        <v>0.45011342114259739</v>
      </c>
      <c r="M1122">
        <v>0.77593676318113747</v>
      </c>
      <c r="N1122">
        <v>0.50087490845387794</v>
      </c>
      <c r="O1122">
        <v>0</v>
      </c>
    </row>
    <row r="1123" spans="10:15" x14ac:dyDescent="0.35">
      <c r="J1123">
        <v>0.33446664617974831</v>
      </c>
      <c r="K1123">
        <v>1.5195715525892652</v>
      </c>
      <c r="L1123">
        <v>1.7131329076398514</v>
      </c>
      <c r="M1123">
        <v>1.3761132471896824</v>
      </c>
      <c r="N1123">
        <v>0.24589442808183801</v>
      </c>
      <c r="O1123">
        <v>0</v>
      </c>
    </row>
    <row r="1124" spans="10:15" x14ac:dyDescent="0.35">
      <c r="J1124">
        <v>1.0506270852763302</v>
      </c>
      <c r="K1124">
        <v>1.0151853840208216</v>
      </c>
      <c r="L1124">
        <v>0.90123632681567711</v>
      </c>
      <c r="M1124">
        <v>0.79390015337984021</v>
      </c>
      <c r="N1124">
        <v>0.54781732355350399</v>
      </c>
      <c r="O1124">
        <v>0</v>
      </c>
    </row>
    <row r="1125" spans="10:15" x14ac:dyDescent="0.35">
      <c r="J1125">
        <v>0.18245538235585348</v>
      </c>
      <c r="K1125">
        <v>1.4397155880362127</v>
      </c>
      <c r="L1125">
        <v>0.912187229334111</v>
      </c>
      <c r="M1125">
        <v>0.96187305149482827</v>
      </c>
      <c r="N1125">
        <v>0.63214659521273697</v>
      </c>
      <c r="O1125">
        <v>0</v>
      </c>
    </row>
    <row r="1126" spans="10:15" x14ac:dyDescent="0.35">
      <c r="J1126">
        <v>0.20879796453375915</v>
      </c>
      <c r="K1126">
        <v>2.1852559542904335</v>
      </c>
      <c r="L1126">
        <v>0.61617534606757451</v>
      </c>
      <c r="M1126">
        <v>0.34935901414715326</v>
      </c>
      <c r="N1126">
        <v>0.32462503995030195</v>
      </c>
      <c r="O1126">
        <v>0</v>
      </c>
    </row>
    <row r="1127" spans="10:15" x14ac:dyDescent="0.35">
      <c r="J1127">
        <v>9.2451812742086095E-2</v>
      </c>
      <c r="K1127">
        <v>0.21266673505070272</v>
      </c>
      <c r="L1127">
        <v>0.12878321061043813</v>
      </c>
      <c r="M1127">
        <v>0.18138927380214293</v>
      </c>
      <c r="N1127">
        <v>1.2684917832687901</v>
      </c>
      <c r="O1127">
        <v>0</v>
      </c>
    </row>
    <row r="1128" spans="10:15" x14ac:dyDescent="0.35">
      <c r="J1128">
        <v>0.15458814805403695</v>
      </c>
      <c r="K1128">
        <v>0.91076236318382864</v>
      </c>
      <c r="L1128">
        <v>1.0037560306265498</v>
      </c>
      <c r="M1128">
        <v>0.59819686245060777</v>
      </c>
      <c r="N1128">
        <v>0.8111750610393319</v>
      </c>
      <c r="O1128">
        <v>0</v>
      </c>
    </row>
    <row r="1129" spans="10:15" x14ac:dyDescent="0.35">
      <c r="J1129">
        <v>0.64002613233583106</v>
      </c>
      <c r="K1129">
        <v>0.96758912102391725</v>
      </c>
      <c r="L1129">
        <v>0.15312328601024436</v>
      </c>
      <c r="M1129">
        <v>0.65496583576245426</v>
      </c>
      <c r="N1129">
        <v>0.22948806850249401</v>
      </c>
      <c r="O1129">
        <v>0</v>
      </c>
    </row>
    <row r="1130" spans="10:15" x14ac:dyDescent="0.35">
      <c r="J1130">
        <v>3.7650281119100848E-2</v>
      </c>
      <c r="K1130">
        <v>0.13066864731051514</v>
      </c>
      <c r="L1130">
        <v>7.0953757113291147E-2</v>
      </c>
      <c r="M1130">
        <v>0.29045348391022263</v>
      </c>
      <c r="N1130">
        <v>6.2166187197891199E-3</v>
      </c>
      <c r="O1130">
        <v>0</v>
      </c>
    </row>
    <row r="1131" spans="10:15" x14ac:dyDescent="0.35">
      <c r="J1131">
        <v>0.18714873642065222</v>
      </c>
      <c r="K1131">
        <v>0.91760347671877862</v>
      </c>
      <c r="L1131">
        <v>1.2585291034285366</v>
      </c>
      <c r="M1131">
        <v>1.1986849323056112</v>
      </c>
      <c r="N1131">
        <v>0.72513820139350793</v>
      </c>
      <c r="O1131">
        <v>0</v>
      </c>
    </row>
    <row r="1132" spans="10:15" x14ac:dyDescent="0.35">
      <c r="J1132">
        <v>6.9996649061807512E-2</v>
      </c>
      <c r="K1132">
        <v>1.5095407390158029</v>
      </c>
      <c r="L1132">
        <v>1.3997908312690894</v>
      </c>
      <c r="M1132">
        <v>1.0119894060217343</v>
      </c>
      <c r="N1132">
        <v>0.27363765380555199</v>
      </c>
      <c r="O1132">
        <v>0</v>
      </c>
    </row>
    <row r="1133" spans="10:15" x14ac:dyDescent="0.35">
      <c r="J1133">
        <v>1.1148258932004645E-2</v>
      </c>
      <c r="K1133">
        <v>0.13978732018508622</v>
      </c>
      <c r="L1133">
        <v>0.23697951077706819</v>
      </c>
      <c r="M1133">
        <v>0.27214529871424264</v>
      </c>
      <c r="N1133">
        <v>1.3735937285533999E-2</v>
      </c>
      <c r="O1133">
        <v>0</v>
      </c>
    </row>
    <row r="1134" spans="10:15" x14ac:dyDescent="0.35">
      <c r="J1134">
        <v>0.55846221805373775</v>
      </c>
      <c r="K1134">
        <v>1.0469597087607652</v>
      </c>
      <c r="L1134">
        <v>0.92323630178794114</v>
      </c>
      <c r="M1134">
        <v>0.86445666662577603</v>
      </c>
      <c r="N1134">
        <v>8.4106617377131099E-2</v>
      </c>
      <c r="O1134">
        <v>2.9045639019009499E-10</v>
      </c>
    </row>
    <row r="1135" spans="10:15" x14ac:dyDescent="0.35">
      <c r="J1135">
        <v>3.257199573133801E-2</v>
      </c>
      <c r="K1135">
        <v>4.5129126064107516E-2</v>
      </c>
      <c r="L1135">
        <v>0.23909165962255469</v>
      </c>
      <c r="M1135">
        <v>3.65219436897255E-2</v>
      </c>
      <c r="N1135">
        <v>0.16375339390666799</v>
      </c>
      <c r="O1135">
        <v>0</v>
      </c>
    </row>
    <row r="1136" spans="10:15" x14ac:dyDescent="0.35">
      <c r="J1136">
        <v>9.0794008218108846E-2</v>
      </c>
      <c r="K1136">
        <v>0.72270943253486686</v>
      </c>
      <c r="L1136">
        <v>1.0158884515183364</v>
      </c>
      <c r="M1136">
        <v>0.69721773265809694</v>
      </c>
      <c r="N1136">
        <v>0.116967383820855</v>
      </c>
      <c r="O1136">
        <v>0</v>
      </c>
    </row>
    <row r="1137" spans="10:15" x14ac:dyDescent="0.35">
      <c r="J1137">
        <v>0.5546320290420752</v>
      </c>
      <c r="K1137">
        <v>1.7692291224058909</v>
      </c>
      <c r="L1137">
        <v>1.4952992995637506</v>
      </c>
      <c r="M1137">
        <v>1.8696817865925213</v>
      </c>
      <c r="N1137">
        <v>7.7810860486751302E-2</v>
      </c>
      <c r="O1137">
        <v>0</v>
      </c>
    </row>
    <row r="1138" spans="10:15" x14ac:dyDescent="0.35">
      <c r="J1138">
        <v>0.11252225823404928</v>
      </c>
      <c r="K1138">
        <v>0.21513387654090085</v>
      </c>
      <c r="L1138">
        <v>0.49277889905317585</v>
      </c>
      <c r="M1138">
        <v>0.65571953271060091</v>
      </c>
      <c r="N1138">
        <v>0.52274244161677996</v>
      </c>
      <c r="O1138">
        <v>0</v>
      </c>
    </row>
    <row r="1139" spans="10:15" x14ac:dyDescent="0.35">
      <c r="J1139">
        <v>0.15437771488658977</v>
      </c>
      <c r="K1139">
        <v>0.11108026478640531</v>
      </c>
      <c r="L1139">
        <v>0.16561047210828853</v>
      </c>
      <c r="M1139">
        <v>0.13074487726643694</v>
      </c>
      <c r="N1139">
        <v>0.17570195846848399</v>
      </c>
      <c r="O1139">
        <v>0</v>
      </c>
    </row>
    <row r="1140" spans="10:15" x14ac:dyDescent="0.35">
      <c r="J1140">
        <v>0.25463216286942947</v>
      </c>
      <c r="K1140">
        <v>0.97265790317365519</v>
      </c>
      <c r="L1140">
        <v>0.53212773645449463</v>
      </c>
      <c r="M1140">
        <v>0.21123596911890274</v>
      </c>
      <c r="N1140">
        <v>0.47284796180060001</v>
      </c>
      <c r="O1140">
        <v>0</v>
      </c>
    </row>
    <row r="1141" spans="10:15" x14ac:dyDescent="0.35">
      <c r="J1141">
        <v>0.36180675845968668</v>
      </c>
      <c r="K1141">
        <v>1.4585231177313946</v>
      </c>
      <c r="L1141">
        <v>1.1415327194902567</v>
      </c>
      <c r="M1141">
        <v>0.6760615127400843</v>
      </c>
      <c r="N1141">
        <v>0.40268185775723997</v>
      </c>
      <c r="O1141">
        <v>0</v>
      </c>
    </row>
    <row r="1142" spans="10:15" x14ac:dyDescent="0.35">
      <c r="J1142">
        <v>0.37121065996966501</v>
      </c>
      <c r="K1142">
        <v>0.12798207965822264</v>
      </c>
      <c r="L1142">
        <v>0.41729139883271937</v>
      </c>
      <c r="M1142">
        <v>0.45731656356888201</v>
      </c>
      <c r="N1142">
        <v>0.59031938076548596</v>
      </c>
      <c r="O1142">
        <v>0</v>
      </c>
    </row>
    <row r="1143" spans="10:15" x14ac:dyDescent="0.35">
      <c r="J1143">
        <v>9.4796574309630136E-2</v>
      </c>
      <c r="K1143">
        <v>0.73851330435500939</v>
      </c>
      <c r="L1143">
        <v>0.47989566198538181</v>
      </c>
      <c r="M1143">
        <v>0.28892764675961358</v>
      </c>
      <c r="N1143">
        <v>2.3625566670554203</v>
      </c>
      <c r="O1143">
        <v>2.0821695920041001E-10</v>
      </c>
    </row>
    <row r="1144" spans="10:15" x14ac:dyDescent="0.35">
      <c r="J1144">
        <v>7.3624219949279715E-2</v>
      </c>
      <c r="K1144">
        <v>1.0448386893421426</v>
      </c>
      <c r="L1144">
        <v>0.18819471913261637</v>
      </c>
      <c r="M1144">
        <v>0.85365564354496737</v>
      </c>
      <c r="N1144">
        <v>1.2587078409215899</v>
      </c>
      <c r="O1144">
        <v>0</v>
      </c>
    </row>
    <row r="1145" spans="10:15" x14ac:dyDescent="0.35">
      <c r="J1145">
        <v>0.26503330640268141</v>
      </c>
      <c r="K1145">
        <v>5.5323221016401587E-2</v>
      </c>
      <c r="L1145">
        <v>0.28810272733090492</v>
      </c>
      <c r="M1145">
        <v>0.13827222134292277</v>
      </c>
      <c r="N1145">
        <v>0.47528952826146598</v>
      </c>
      <c r="O1145">
        <v>0</v>
      </c>
    </row>
    <row r="1146" spans="10:15" x14ac:dyDescent="0.35">
      <c r="J1146">
        <v>6.3511793598973243E-2</v>
      </c>
      <c r="K1146">
        <v>4.3531353437270468</v>
      </c>
      <c r="L1146">
        <v>2.6361437750264041</v>
      </c>
      <c r="M1146">
        <v>1.3998212223931046</v>
      </c>
      <c r="N1146">
        <v>0.16844429562591501</v>
      </c>
      <c r="O1146">
        <v>0</v>
      </c>
    </row>
    <row r="1147" spans="10:15" x14ac:dyDescent="0.35">
      <c r="J1147">
        <v>9.7332176330518966E-2</v>
      </c>
      <c r="K1147">
        <v>2.8095072216904691</v>
      </c>
      <c r="L1147">
        <v>0.23208721652224137</v>
      </c>
      <c r="M1147">
        <v>0.79546864099859171</v>
      </c>
      <c r="N1147">
        <v>0.69408170406483705</v>
      </c>
      <c r="O1147">
        <v>0</v>
      </c>
    </row>
    <row r="1148" spans="10:15" x14ac:dyDescent="0.35">
      <c r="J1148">
        <v>0.11795480789790852</v>
      </c>
      <c r="K1148">
        <v>0.12911695552489946</v>
      </c>
      <c r="L1148">
        <v>0.1423016972916325</v>
      </c>
      <c r="M1148">
        <v>0.49661456152923855</v>
      </c>
      <c r="N1148">
        <v>0.15932071905847101</v>
      </c>
      <c r="O1148">
        <v>0</v>
      </c>
    </row>
    <row r="1149" spans="10:15" x14ac:dyDescent="0.35">
      <c r="J1149">
        <v>7.2848053769610982E-2</v>
      </c>
      <c r="K1149">
        <v>0.63903258783539696</v>
      </c>
      <c r="L1149">
        <v>1.1694767795147143E-2</v>
      </c>
      <c r="M1149">
        <v>0.39655213570206671</v>
      </c>
      <c r="N1149">
        <v>0.44676125050277099</v>
      </c>
      <c r="O1149">
        <v>0</v>
      </c>
    </row>
    <row r="1150" spans="10:15" x14ac:dyDescent="0.35">
      <c r="J1150">
        <v>5.7089328696111691E-2</v>
      </c>
      <c r="K1150">
        <v>1.2596719022625846</v>
      </c>
      <c r="L1150">
        <v>0.37337288070226154</v>
      </c>
      <c r="M1150">
        <v>0.86180676786701504</v>
      </c>
      <c r="N1150">
        <v>5.9699401321633594E-2</v>
      </c>
      <c r="O1150">
        <v>0</v>
      </c>
    </row>
    <row r="1151" spans="10:15" x14ac:dyDescent="0.35">
      <c r="J1151">
        <v>9.3861790630235375E-3</v>
      </c>
      <c r="K1151">
        <v>6.402271030896893E-2</v>
      </c>
      <c r="L1151">
        <v>1.7983181459382269E-2</v>
      </c>
      <c r="M1151">
        <v>0.30679645883750428</v>
      </c>
      <c r="N1151">
        <v>0.27270809944137797</v>
      </c>
      <c r="O1151">
        <v>0</v>
      </c>
    </row>
    <row r="1152" spans="10:15" x14ac:dyDescent="0.35">
      <c r="J1152">
        <v>3.2001091741241272E-2</v>
      </c>
      <c r="K1152">
        <v>0.34559491396176778</v>
      </c>
      <c r="L1152">
        <v>0.63643530335346965</v>
      </c>
      <c r="M1152">
        <v>0.94005158414632528</v>
      </c>
      <c r="N1152">
        <v>0.36153957713482199</v>
      </c>
      <c r="O1152">
        <v>1.65885735665566E-10</v>
      </c>
    </row>
    <row r="1153" spans="10:15" x14ac:dyDescent="0.35">
      <c r="J1153">
        <v>0.29063429647895639</v>
      </c>
      <c r="K1153">
        <v>3.6978274656002568</v>
      </c>
      <c r="L1153">
        <v>4.3096972341230391</v>
      </c>
      <c r="M1153">
        <v>4.5733051470886048</v>
      </c>
      <c r="N1153">
        <v>0.276188072194815</v>
      </c>
      <c r="O1153">
        <v>0</v>
      </c>
    </row>
    <row r="1154" spans="10:15" x14ac:dyDescent="0.35">
      <c r="J1154">
        <v>24.528775414054291</v>
      </c>
      <c r="K1154">
        <v>0.11670846801038341</v>
      </c>
      <c r="L1154">
        <v>0.69893459930592372</v>
      </c>
      <c r="M1154">
        <v>0.74298737711587781</v>
      </c>
      <c r="N1154">
        <v>0.13530067999025999</v>
      </c>
      <c r="O1154">
        <v>0</v>
      </c>
    </row>
    <row r="1155" spans="10:15" x14ac:dyDescent="0.35">
      <c r="J1155">
        <v>0.11635660136801167</v>
      </c>
      <c r="K1155">
        <v>0.24489063963491656</v>
      </c>
      <c r="L1155">
        <v>0.46492472531170947</v>
      </c>
      <c r="M1155">
        <v>0.62334607635365302</v>
      </c>
      <c r="N1155">
        <v>3.17963047631115</v>
      </c>
      <c r="O1155">
        <v>7.20157432967051E-10</v>
      </c>
    </row>
    <row r="1156" spans="10:15" x14ac:dyDescent="0.35">
      <c r="J1156">
        <v>0.1940078625164903</v>
      </c>
      <c r="K1156">
        <v>0.78472138824340909</v>
      </c>
      <c r="L1156">
        <v>0.33560837821603312</v>
      </c>
      <c r="M1156">
        <v>0.30723791746404078</v>
      </c>
      <c r="N1156">
        <v>3.6516527280590204E-2</v>
      </c>
      <c r="O1156">
        <v>0</v>
      </c>
    </row>
    <row r="1157" spans="10:15" x14ac:dyDescent="0.35">
      <c r="J1157">
        <v>0.31966639246593154</v>
      </c>
      <c r="K1157">
        <v>0.49225258369571406</v>
      </c>
      <c r="L1157">
        <v>1.8532271141547088</v>
      </c>
      <c r="M1157">
        <v>0.90573706282206079</v>
      </c>
      <c r="N1157">
        <v>1.7918479206847702</v>
      </c>
      <c r="O1157">
        <v>0</v>
      </c>
    </row>
    <row r="1158" spans="10:15" x14ac:dyDescent="0.35">
      <c r="J1158">
        <v>0.90823362214116632</v>
      </c>
      <c r="K1158">
        <v>0.64872758739488201</v>
      </c>
      <c r="L1158">
        <v>1.0830207605067901</v>
      </c>
      <c r="M1158">
        <v>1.2125069217817059</v>
      </c>
      <c r="N1158">
        <v>0.46647492759792697</v>
      </c>
      <c r="O1158">
        <v>0</v>
      </c>
    </row>
    <row r="1159" spans="10:15" x14ac:dyDescent="0.35">
      <c r="J1159">
        <v>0.39560779189283118</v>
      </c>
      <c r="K1159">
        <v>0.98579809000512109</v>
      </c>
      <c r="L1159">
        <v>1.0218779661236899</v>
      </c>
      <c r="M1159">
        <v>0.82633163530895404</v>
      </c>
      <c r="N1159">
        <v>0.34716660966068902</v>
      </c>
      <c r="O1159">
        <v>0</v>
      </c>
    </row>
    <row r="1160" spans="10:15" x14ac:dyDescent="0.35">
      <c r="J1160">
        <v>1.106188063446371</v>
      </c>
      <c r="K1160">
        <v>0.96957410117246612</v>
      </c>
      <c r="L1160">
        <v>0.61939827044014917</v>
      </c>
      <c r="M1160">
        <v>0.43324843470380414</v>
      </c>
      <c r="N1160">
        <v>0.12156633448814499</v>
      </c>
      <c r="O1160">
        <v>0</v>
      </c>
    </row>
    <row r="1161" spans="10:15" x14ac:dyDescent="0.35">
      <c r="J1161">
        <v>9.9192043254391821E-2</v>
      </c>
      <c r="K1161">
        <v>0.3922091825980828</v>
      </c>
      <c r="L1161">
        <v>0.11791096797425803</v>
      </c>
      <c r="M1161">
        <v>0.16618517862348792</v>
      </c>
      <c r="N1161">
        <v>0.53430704549201902</v>
      </c>
      <c r="O1161">
        <v>0</v>
      </c>
    </row>
    <row r="1162" spans="10:15" x14ac:dyDescent="0.35">
      <c r="J1162">
        <v>9.3543772795960128E-2</v>
      </c>
      <c r="K1162">
        <v>0.16391693584939587</v>
      </c>
      <c r="L1162">
        <v>0.13955504085458298</v>
      </c>
      <c r="M1162">
        <v>0.20202248233854589</v>
      </c>
      <c r="N1162">
        <v>0.19767797558347103</v>
      </c>
      <c r="O1162">
        <v>0</v>
      </c>
    </row>
    <row r="1163" spans="10:15" x14ac:dyDescent="0.35">
      <c r="J1163">
        <v>8.7865634624755912E-2</v>
      </c>
      <c r="K1163">
        <v>1.512811036369158</v>
      </c>
      <c r="L1163">
        <v>1.0166298334259911</v>
      </c>
      <c r="M1163">
        <v>0.87469743670492561</v>
      </c>
      <c r="N1163">
        <v>0.79155663883931993</v>
      </c>
      <c r="O1163">
        <v>0</v>
      </c>
    </row>
    <row r="1164" spans="10:15" x14ac:dyDescent="0.35">
      <c r="J1164">
        <v>0.53048417039917672</v>
      </c>
      <c r="K1164">
        <v>0.74910958252952065</v>
      </c>
      <c r="L1164">
        <v>0.56934385640390817</v>
      </c>
      <c r="M1164">
        <v>0.16049678439547602</v>
      </c>
      <c r="N1164">
        <v>0.40844348612034798</v>
      </c>
      <c r="O1164">
        <v>0</v>
      </c>
    </row>
    <row r="1165" spans="10:15" x14ac:dyDescent="0.35">
      <c r="J1165">
        <v>0.14390323959813137</v>
      </c>
      <c r="K1165">
        <v>6.216893324102489E-2</v>
      </c>
      <c r="L1165">
        <v>0.49855017440764343</v>
      </c>
      <c r="M1165">
        <v>0.61230645493295199</v>
      </c>
      <c r="N1165">
        <v>0.72009833476874607</v>
      </c>
      <c r="O1165">
        <v>0</v>
      </c>
    </row>
    <row r="1166" spans="10:15" x14ac:dyDescent="0.35">
      <c r="J1166">
        <v>8.0074719475566672E-2</v>
      </c>
      <c r="K1166">
        <v>0.91146374805313246</v>
      </c>
      <c r="L1166">
        <v>0.63564504005022326</v>
      </c>
      <c r="M1166">
        <v>0.19099885366574637</v>
      </c>
      <c r="N1166">
        <v>1.4087146404800501</v>
      </c>
      <c r="O1166">
        <v>0</v>
      </c>
    </row>
    <row r="1167" spans="10:15" x14ac:dyDescent="0.35">
      <c r="J1167">
        <v>4.1762167028283004E-2</v>
      </c>
      <c r="K1167">
        <v>0.57262274963376325</v>
      </c>
      <c r="L1167">
        <v>0.38124567946455828</v>
      </c>
      <c r="M1167">
        <v>0.12124983080851259</v>
      </c>
      <c r="N1167">
        <v>1.0868694999303401</v>
      </c>
      <c r="O1167">
        <v>0</v>
      </c>
    </row>
    <row r="1168" spans="10:15" x14ac:dyDescent="0.35">
      <c r="J1168">
        <v>0.26597872432914638</v>
      </c>
      <c r="K1168">
        <v>1.2649623060295618</v>
      </c>
      <c r="L1168">
        <v>0.81636909280756997</v>
      </c>
      <c r="M1168">
        <v>0.59034166104931673</v>
      </c>
      <c r="N1168">
        <v>1.1798802728904401</v>
      </c>
      <c r="O1168">
        <v>2.28220134235755E-9</v>
      </c>
    </row>
    <row r="1169" spans="10:15" x14ac:dyDescent="0.35">
      <c r="J1169">
        <v>4.8103392081501682E-2</v>
      </c>
      <c r="K1169">
        <v>0.89439465391351625</v>
      </c>
      <c r="L1169">
        <v>0.77205815385851062</v>
      </c>
      <c r="M1169">
        <v>0.48059936561489008</v>
      </c>
      <c r="N1169">
        <v>8.5184874850987205E-2</v>
      </c>
      <c r="O1169">
        <v>0</v>
      </c>
    </row>
    <row r="1170" spans="10:15" x14ac:dyDescent="0.35">
      <c r="J1170">
        <v>0.52305400649397982</v>
      </c>
      <c r="K1170">
        <v>0.63328769463583656</v>
      </c>
      <c r="L1170">
        <v>0.21362217849887277</v>
      </c>
      <c r="M1170">
        <v>8.8962317294282847E-2</v>
      </c>
      <c r="N1170">
        <v>0.37114053943343001</v>
      </c>
      <c r="O1170">
        <v>0</v>
      </c>
    </row>
    <row r="1171" spans="10:15" x14ac:dyDescent="0.35">
      <c r="J1171">
        <v>0.96629849041297733</v>
      </c>
      <c r="K1171">
        <v>1.1483858681774051</v>
      </c>
      <c r="L1171">
        <v>2.377207025174445</v>
      </c>
      <c r="M1171">
        <v>1.0136306084850297</v>
      </c>
      <c r="N1171">
        <v>0.34901368789217002</v>
      </c>
      <c r="O1171">
        <v>0</v>
      </c>
    </row>
    <row r="1172" spans="10:15" x14ac:dyDescent="0.35">
      <c r="J1172">
        <v>8.2128186067089715E-2</v>
      </c>
      <c r="K1172">
        <v>1.9568890075971033</v>
      </c>
      <c r="L1172">
        <v>0.43073588175884581</v>
      </c>
      <c r="M1172">
        <v>0.29970751523131595</v>
      </c>
      <c r="N1172">
        <v>2.6957856169360004</v>
      </c>
      <c r="O1172">
        <v>2.8251797289976299E-10</v>
      </c>
    </row>
    <row r="1173" spans="10:15" x14ac:dyDescent="0.35">
      <c r="J1173">
        <v>8.9054347362095734E-2</v>
      </c>
      <c r="K1173">
        <v>0.48254699532446438</v>
      </c>
      <c r="L1173">
        <v>0.38744962277675349</v>
      </c>
      <c r="M1173">
        <v>0.10577121817060348</v>
      </c>
      <c r="N1173">
        <v>0.32748720570178597</v>
      </c>
      <c r="O1173">
        <v>0</v>
      </c>
    </row>
    <row r="1174" spans="10:15" x14ac:dyDescent="0.35">
      <c r="J1174">
        <v>2.6221195045936528E-2</v>
      </c>
      <c r="K1174">
        <v>0.89540681728304139</v>
      </c>
      <c r="L1174">
        <v>1.0365658812764078</v>
      </c>
      <c r="M1174">
        <v>1.0082547350837285</v>
      </c>
      <c r="N1174">
        <v>0.38034533778760399</v>
      </c>
      <c r="O1174">
        <v>0</v>
      </c>
    </row>
    <row r="1175" spans="10:15" x14ac:dyDescent="0.35">
      <c r="J1175">
        <v>0.11653604121503611</v>
      </c>
      <c r="K1175">
        <v>1.0324799627528902</v>
      </c>
      <c r="L1175">
        <v>1.0193289852547931</v>
      </c>
      <c r="M1175">
        <v>1.2322326918246553</v>
      </c>
      <c r="N1175">
        <v>11.152905818783099</v>
      </c>
      <c r="O1175">
        <v>3.1000744965422798E-9</v>
      </c>
    </row>
    <row r="1176" spans="10:15" x14ac:dyDescent="0.35">
      <c r="J1176">
        <v>7.8825069152320077</v>
      </c>
      <c r="K1176">
        <v>3.5724106998369138</v>
      </c>
      <c r="L1176">
        <v>3.7645378559287748</v>
      </c>
      <c r="M1176">
        <v>2.7922996375437594</v>
      </c>
      <c r="N1176">
        <v>0.55463233527903899</v>
      </c>
      <c r="O1176">
        <v>0</v>
      </c>
    </row>
    <row r="1177" spans="10:15" x14ac:dyDescent="0.35">
      <c r="J1177">
        <v>6.3824752834304617E-3</v>
      </c>
      <c r="K1177">
        <v>1.1248204385746379</v>
      </c>
      <c r="L1177">
        <v>0.96204701229552902</v>
      </c>
      <c r="M1177">
        <v>0.45389576634480255</v>
      </c>
      <c r="N1177">
        <v>0.32659558297045199</v>
      </c>
      <c r="O1177">
        <v>0</v>
      </c>
    </row>
    <row r="1178" spans="10:15" x14ac:dyDescent="0.35">
      <c r="J1178">
        <v>3171.2758201701095</v>
      </c>
      <c r="K1178">
        <v>2.7820653426699579E-2</v>
      </c>
      <c r="L1178">
        <v>0.16051218785555141</v>
      </c>
      <c r="M1178">
        <v>8.6550077481717891E-2</v>
      </c>
      <c r="N1178">
        <v>9.9224943656724698E-2</v>
      </c>
      <c r="O1178">
        <v>0</v>
      </c>
    </row>
    <row r="1179" spans="10:15" x14ac:dyDescent="0.35">
      <c r="J1179">
        <v>0.14494212192840056</v>
      </c>
      <c r="K1179">
        <v>4.6186943739911177</v>
      </c>
      <c r="L1179">
        <v>5.470918225783417</v>
      </c>
      <c r="M1179">
        <v>5.947878936608161</v>
      </c>
      <c r="N1179">
        <v>8.5494964734841292E-2</v>
      </c>
      <c r="O1179">
        <v>0</v>
      </c>
    </row>
    <row r="1180" spans="10:15" x14ac:dyDescent="0.35">
      <c r="J1180">
        <v>0.31476554782371818</v>
      </c>
      <c r="K1180">
        <v>1.1948346839663149</v>
      </c>
      <c r="L1180">
        <v>1.2419777145920197</v>
      </c>
      <c r="M1180">
        <v>2.0696591956481218</v>
      </c>
      <c r="N1180">
        <v>0.27882683515289097</v>
      </c>
      <c r="O1180">
        <v>0</v>
      </c>
    </row>
    <row r="1181" spans="10:15" x14ac:dyDescent="0.35">
      <c r="J1181">
        <v>0.23370930852374733</v>
      </c>
      <c r="K1181">
        <v>0.19391339696402382</v>
      </c>
      <c r="L1181">
        <v>0.18193399453516573</v>
      </c>
      <c r="M1181">
        <v>0.22074430325814812</v>
      </c>
      <c r="N1181">
        <v>0.14106824134193</v>
      </c>
      <c r="O1181">
        <v>0</v>
      </c>
    </row>
    <row r="1182" spans="10:15" x14ac:dyDescent="0.35">
      <c r="J1182">
        <v>0.46334237702476599</v>
      </c>
      <c r="K1182">
        <v>0.33768129250963724</v>
      </c>
      <c r="L1182">
        <v>0.10572147113755961</v>
      </c>
      <c r="M1182">
        <v>0.51419340463606944</v>
      </c>
      <c r="N1182">
        <v>5.6789364601757299E-2</v>
      </c>
      <c r="O1182">
        <v>0</v>
      </c>
    </row>
    <row r="1183" spans="10:15" x14ac:dyDescent="0.35">
      <c r="J1183">
        <v>0.3515544042639967</v>
      </c>
      <c r="K1183">
        <v>0.1009209826756724</v>
      </c>
      <c r="L1183">
        <v>0.78290191272860277</v>
      </c>
      <c r="M1183">
        <v>0.16299084220080542</v>
      </c>
      <c r="N1183">
        <v>0.43946434500993398</v>
      </c>
      <c r="O1183">
        <v>0</v>
      </c>
    </row>
    <row r="1184" spans="10:15" x14ac:dyDescent="0.35">
      <c r="J1184">
        <v>2.7697224836801357E-2</v>
      </c>
      <c r="K1184">
        <v>0.41126062646559136</v>
      </c>
      <c r="L1184">
        <v>0.78610815262021627</v>
      </c>
      <c r="M1184">
        <v>0.96568537472818317</v>
      </c>
      <c r="N1184">
        <v>0.71074078870799795</v>
      </c>
      <c r="O1184">
        <v>0</v>
      </c>
    </row>
    <row r="1185" spans="10:15" x14ac:dyDescent="0.35">
      <c r="J1185">
        <v>0.37469721348861768</v>
      </c>
      <c r="K1185">
        <v>7.8091258629965479</v>
      </c>
      <c r="L1185">
        <v>4.3236867576087539</v>
      </c>
      <c r="M1185">
        <v>6.0881563341116527</v>
      </c>
      <c r="N1185">
        <v>0.50879358806876507</v>
      </c>
      <c r="O1185">
        <v>0</v>
      </c>
    </row>
    <row r="1186" spans="10:15" x14ac:dyDescent="0.35">
      <c r="J1186">
        <v>8.1782217595803813E-2</v>
      </c>
      <c r="K1186">
        <v>0.61990664789867778</v>
      </c>
      <c r="L1186">
        <v>0.83476989984309269</v>
      </c>
      <c r="M1186">
        <v>0.61430941739634382</v>
      </c>
      <c r="N1186">
        <v>2.00122224429979</v>
      </c>
      <c r="O1186">
        <v>1.1355867099589001E-10</v>
      </c>
    </row>
    <row r="1187" spans="10:15" x14ac:dyDescent="0.35">
      <c r="J1187">
        <v>5.6876234892477368E-2</v>
      </c>
      <c r="K1187">
        <v>6.6847103408084405E-2</v>
      </c>
      <c r="L1187">
        <v>0.47595527134346555</v>
      </c>
      <c r="M1187">
        <v>5.3678859362929279E-2</v>
      </c>
      <c r="N1187">
        <v>0.51386668317999207</v>
      </c>
      <c r="O1187">
        <v>0</v>
      </c>
    </row>
    <row r="1188" spans="10:15" x14ac:dyDescent="0.35">
      <c r="J1188">
        <v>0.36118141952894023</v>
      </c>
      <c r="K1188">
        <v>2.5624252947012132E-3</v>
      </c>
      <c r="L1188">
        <v>0.32088426016146754</v>
      </c>
      <c r="M1188">
        <v>0.46954457998741495</v>
      </c>
      <c r="N1188">
        <v>0.36889738048085902</v>
      </c>
      <c r="O1188">
        <v>0</v>
      </c>
    </row>
    <row r="1189" spans="10:15" x14ac:dyDescent="0.35">
      <c r="J1189">
        <v>9.4588469835558117E-2</v>
      </c>
      <c r="K1189">
        <v>1.1536524526173337</v>
      </c>
      <c r="L1189">
        <v>0.60267681369785064</v>
      </c>
      <c r="M1189">
        <v>0.77083261888512233</v>
      </c>
      <c r="N1189">
        <v>1.3547942547156799</v>
      </c>
      <c r="O1189">
        <v>1.4902417630896E-10</v>
      </c>
    </row>
    <row r="1190" spans="10:15" x14ac:dyDescent="0.35">
      <c r="J1190">
        <v>0.176941414421244</v>
      </c>
      <c r="K1190">
        <v>0.23151935182344982</v>
      </c>
      <c r="L1190">
        <v>0.72939606884234598</v>
      </c>
      <c r="M1190">
        <v>0.93592441156546213</v>
      </c>
      <c r="N1190">
        <v>0.28322766814212302</v>
      </c>
      <c r="O1190">
        <v>0</v>
      </c>
    </row>
    <row r="1191" spans="10:15" x14ac:dyDescent="0.35">
      <c r="J1191">
        <v>0.68623546339703212</v>
      </c>
      <c r="K1191">
        <v>1.7597912949707606</v>
      </c>
      <c r="L1191">
        <v>1.0348608469374403</v>
      </c>
      <c r="M1191">
        <v>1.2006687396560527</v>
      </c>
      <c r="N1191">
        <v>0.38550934757398303</v>
      </c>
      <c r="O1191">
        <v>0</v>
      </c>
    </row>
    <row r="1192" spans="10:15" x14ac:dyDescent="0.35">
      <c r="J1192">
        <v>7.9392435992105825E-3</v>
      </c>
      <c r="K1192">
        <v>1.2725706569498079</v>
      </c>
      <c r="L1192">
        <v>1.7314271761946414</v>
      </c>
      <c r="M1192">
        <v>1.4871241545209311</v>
      </c>
      <c r="N1192">
        <v>0.93147814272812302</v>
      </c>
      <c r="O1192">
        <v>0</v>
      </c>
    </row>
    <row r="1193" spans="10:15" x14ac:dyDescent="0.35">
      <c r="J1193">
        <v>1.1484787760766016E-2</v>
      </c>
      <c r="K1193">
        <v>0.87422531534176717</v>
      </c>
      <c r="L1193">
        <v>1.1006814793930109</v>
      </c>
      <c r="M1193">
        <v>1.0260809510493074</v>
      </c>
      <c r="N1193">
        <v>0.48305447790810196</v>
      </c>
      <c r="O1193">
        <v>0</v>
      </c>
    </row>
    <row r="1194" spans="10:15" x14ac:dyDescent="0.35">
      <c r="J1194">
        <v>0.13761506914783148</v>
      </c>
      <c r="K1194">
        <v>1.9052841930251985</v>
      </c>
      <c r="L1194">
        <v>1.9998060948795164</v>
      </c>
      <c r="M1194">
        <v>2.0370011028833117</v>
      </c>
      <c r="N1194">
        <v>0.23217484514837999</v>
      </c>
      <c r="O1194">
        <v>0</v>
      </c>
    </row>
    <row r="1195" spans="10:15" x14ac:dyDescent="0.35">
      <c r="J1195">
        <v>0.43140812654820815</v>
      </c>
      <c r="K1195">
        <v>1.4113894859358769</v>
      </c>
      <c r="L1195">
        <v>1.3381190914242649</v>
      </c>
      <c r="M1195">
        <v>0.85424759986294474</v>
      </c>
      <c r="N1195">
        <v>0.26595257948563</v>
      </c>
      <c r="O1195">
        <v>0</v>
      </c>
    </row>
    <row r="1196" spans="10:15" x14ac:dyDescent="0.35">
      <c r="J1196">
        <v>0.89104176904547849</v>
      </c>
      <c r="K1196">
        <v>0.54196738279802459</v>
      </c>
      <c r="L1196">
        <v>0.35198470029370221</v>
      </c>
      <c r="M1196">
        <v>0.14065324784411545</v>
      </c>
      <c r="N1196">
        <v>0.19550966282170498</v>
      </c>
      <c r="O1196">
        <v>0</v>
      </c>
    </row>
    <row r="1197" spans="10:15" x14ac:dyDescent="0.35">
      <c r="J1197">
        <v>7.4545884790664624E-2</v>
      </c>
      <c r="K1197">
        <v>5.7434083083300456</v>
      </c>
      <c r="L1197">
        <v>6.9997959035149462</v>
      </c>
      <c r="M1197">
        <v>8.1233184546244246</v>
      </c>
      <c r="N1197">
        <v>0.124823405391391</v>
      </c>
      <c r="O1197">
        <v>0</v>
      </c>
    </row>
    <row r="1198" spans="10:15" x14ac:dyDescent="0.35">
      <c r="J1198">
        <v>1.3328120567633817</v>
      </c>
      <c r="K1198">
        <v>4.4296692402095328</v>
      </c>
      <c r="L1198">
        <v>5.0680404901146376</v>
      </c>
      <c r="M1198">
        <v>4.5770984374449402</v>
      </c>
      <c r="N1198">
        <v>0.14191060491044699</v>
      </c>
      <c r="O1198">
        <v>0</v>
      </c>
    </row>
    <row r="1199" spans="10:15" x14ac:dyDescent="0.35">
      <c r="J1199">
        <v>0.40110850520124136</v>
      </c>
      <c r="K1199">
        <v>0.36824521950611794</v>
      </c>
      <c r="L1199">
        <v>0.72234637857047101</v>
      </c>
      <c r="M1199">
        <v>1.0058347353870356</v>
      </c>
      <c r="N1199">
        <v>0.54009591079101194</v>
      </c>
      <c r="O1199">
        <v>0</v>
      </c>
    </row>
    <row r="1200" spans="10:15" x14ac:dyDescent="0.35">
      <c r="J1200">
        <v>0.10413067146339731</v>
      </c>
      <c r="K1200">
        <v>7.3616350468496572E-2</v>
      </c>
      <c r="L1200">
        <v>0.14160383923541614</v>
      </c>
      <c r="M1200">
        <v>0.16771203669451851</v>
      </c>
      <c r="N1200">
        <v>0.45470345558309999</v>
      </c>
      <c r="O1200">
        <v>0</v>
      </c>
    </row>
    <row r="1201" spans="10:15" x14ac:dyDescent="0.35">
      <c r="J1201">
        <v>0.21056362899901634</v>
      </c>
      <c r="K1201">
        <v>1.2794714045008366</v>
      </c>
      <c r="L1201">
        <v>1.3221087039682013</v>
      </c>
      <c r="M1201">
        <v>1.4798358174252615</v>
      </c>
      <c r="N1201">
        <v>0.71521018400974201</v>
      </c>
      <c r="O1201">
        <v>0</v>
      </c>
    </row>
    <row r="1202" spans="10:15" x14ac:dyDescent="0.35">
      <c r="J1202">
        <v>7.4167021776824287</v>
      </c>
      <c r="K1202">
        <v>2.5208687761733231</v>
      </c>
      <c r="L1202">
        <v>3.4183666860898803</v>
      </c>
      <c r="M1202">
        <v>3.2390590869380276</v>
      </c>
      <c r="N1202">
        <v>0.14459487155648801</v>
      </c>
      <c r="O1202">
        <v>0</v>
      </c>
    </row>
    <row r="1203" spans="10:15" x14ac:dyDescent="0.35">
      <c r="J1203">
        <v>5.0653143620623051E-2</v>
      </c>
      <c r="K1203">
        <v>4.0128875904112946E-2</v>
      </c>
      <c r="L1203">
        <v>1.6680818628142584</v>
      </c>
      <c r="M1203">
        <v>1.1443351526042711</v>
      </c>
      <c r="N1203">
        <v>2.0305708551721597</v>
      </c>
      <c r="O1203">
        <v>0</v>
      </c>
    </row>
    <row r="1204" spans="10:15" x14ac:dyDescent="0.35">
      <c r="J1204">
        <v>8.4006576601768097E-3</v>
      </c>
      <c r="K1204">
        <v>0.35497585218767402</v>
      </c>
      <c r="L1204">
        <v>0.23129994162344686</v>
      </c>
      <c r="M1204">
        <v>7.4874891082093914E-2</v>
      </c>
      <c r="N1204">
        <v>0.76077104243559301</v>
      </c>
      <c r="O1204">
        <v>0</v>
      </c>
    </row>
    <row r="1205" spans="10:15" x14ac:dyDescent="0.35">
      <c r="J1205">
        <v>0.5057763726783272</v>
      </c>
      <c r="K1205">
        <v>0.25006755539144104</v>
      </c>
      <c r="L1205">
        <v>0.28481854326101991</v>
      </c>
      <c r="M1205">
        <v>0.42120430677475668</v>
      </c>
      <c r="N1205">
        <v>0.27720200067105799</v>
      </c>
      <c r="O1205">
        <v>0</v>
      </c>
    </row>
    <row r="1206" spans="10:15" x14ac:dyDescent="0.35">
      <c r="J1206">
        <v>3.3815599986890293E-2</v>
      </c>
      <c r="K1206">
        <v>0.10020977783731544</v>
      </c>
      <c r="L1206">
        <v>0.48396235183380998</v>
      </c>
      <c r="M1206">
        <v>0.61311460804873508</v>
      </c>
      <c r="N1206">
        <v>0.47026939004816198</v>
      </c>
      <c r="O1206">
        <v>0</v>
      </c>
    </row>
    <row r="1207" spans="10:15" x14ac:dyDescent="0.35">
      <c r="J1207">
        <v>8.778237385521305E-2</v>
      </c>
      <c r="K1207">
        <v>1.6136871696046606</v>
      </c>
      <c r="L1207">
        <v>0.90522528864393115</v>
      </c>
      <c r="M1207">
        <v>0.88087057870718566</v>
      </c>
      <c r="N1207">
        <v>0.51634756808106996</v>
      </c>
      <c r="O1207">
        <v>1.8674763186085701E-10</v>
      </c>
    </row>
    <row r="1208" spans="10:15" x14ac:dyDescent="0.35">
      <c r="J1208">
        <v>2.7768871803996783E-2</v>
      </c>
      <c r="K1208">
        <v>2.3716363637110152</v>
      </c>
      <c r="L1208">
        <v>1.8793391601462428</v>
      </c>
      <c r="M1208">
        <v>2.3130499841707066</v>
      </c>
      <c r="N1208">
        <v>0.18917402366130498</v>
      </c>
      <c r="O1208">
        <v>0</v>
      </c>
    </row>
    <row r="1209" spans="10:15" x14ac:dyDescent="0.35">
      <c r="J1209">
        <v>7.6344987735179143E-2</v>
      </c>
      <c r="K1209">
        <v>0.80117981551599793</v>
      </c>
      <c r="L1209">
        <v>9.5168758890150001E-2</v>
      </c>
      <c r="M1209">
        <v>7.6198318638587828E-3</v>
      </c>
      <c r="N1209">
        <v>0.27101202289737403</v>
      </c>
      <c r="O1209">
        <v>0</v>
      </c>
    </row>
    <row r="1210" spans="10:15" x14ac:dyDescent="0.35">
      <c r="J1210">
        <v>0.27902982342749894</v>
      </c>
      <c r="K1210">
        <v>2.799646036022116</v>
      </c>
      <c r="L1210">
        <v>2.7089168625628304</v>
      </c>
      <c r="M1210">
        <v>3.1388171345759552</v>
      </c>
      <c r="N1210">
        <v>0.41993346531605902</v>
      </c>
      <c r="O1210">
        <v>0</v>
      </c>
    </row>
    <row r="1211" spans="10:15" x14ac:dyDescent="0.35">
      <c r="J1211">
        <v>0.11074228025736305</v>
      </c>
      <c r="K1211">
        <v>0.63307209640309381</v>
      </c>
      <c r="L1211">
        <v>6.0155574031572172E-2</v>
      </c>
      <c r="M1211">
        <v>0.36532787057998051</v>
      </c>
      <c r="N1211">
        <v>1.5357735387922</v>
      </c>
      <c r="O1211">
        <v>0</v>
      </c>
    </row>
    <row r="1212" spans="10:15" x14ac:dyDescent="0.35">
      <c r="J1212">
        <v>0.84833969202846249</v>
      </c>
      <c r="K1212">
        <v>2.5694153205191507E-2</v>
      </c>
      <c r="L1212">
        <v>4.5981647357450653E-2</v>
      </c>
      <c r="M1212">
        <v>0.55831436807062707</v>
      </c>
      <c r="N1212">
        <v>0.34011892996022702</v>
      </c>
      <c r="O1212">
        <v>0</v>
      </c>
    </row>
    <row r="1213" spans="10:15" x14ac:dyDescent="0.35">
      <c r="J1213">
        <v>4.9339742433346462E-2</v>
      </c>
      <c r="K1213">
        <v>2.1212000705022516</v>
      </c>
      <c r="L1213">
        <v>2.798280610452502</v>
      </c>
      <c r="M1213">
        <v>3.00924986029775</v>
      </c>
      <c r="N1213">
        <v>1.7258488550464302</v>
      </c>
      <c r="O1213">
        <v>0</v>
      </c>
    </row>
    <row r="1214" spans="10:15" x14ac:dyDescent="0.35">
      <c r="J1214">
        <v>4.5034944643739319E-3</v>
      </c>
      <c r="K1214">
        <v>7.1200661827490195E-3</v>
      </c>
      <c r="L1214">
        <v>0.32944436333346355</v>
      </c>
      <c r="M1214">
        <v>0.39910813182529253</v>
      </c>
      <c r="N1214">
        <v>2.6687799796960999E-2</v>
      </c>
      <c r="O1214">
        <v>0</v>
      </c>
    </row>
    <row r="1215" spans="10:15" x14ac:dyDescent="0.35">
      <c r="J1215">
        <v>5.0423938496661519E-2</v>
      </c>
      <c r="K1215">
        <v>1.0067255899929044</v>
      </c>
      <c r="L1215">
        <v>1.038385212432297</v>
      </c>
      <c r="M1215">
        <v>0.69520559099279222</v>
      </c>
      <c r="N1215">
        <v>0.20268303408974797</v>
      </c>
      <c r="O1215">
        <v>0</v>
      </c>
    </row>
    <row r="1216" spans="10:15" x14ac:dyDescent="0.35">
      <c r="J1216">
        <v>6.5455613136755297E-2</v>
      </c>
      <c r="K1216">
        <v>1.7172027409232293</v>
      </c>
      <c r="L1216">
        <v>1.3651192839714428</v>
      </c>
      <c r="M1216">
        <v>0.88084556044249618</v>
      </c>
      <c r="N1216">
        <v>1.69960003591774E-2</v>
      </c>
      <c r="O1216">
        <v>0</v>
      </c>
    </row>
    <row r="1217" spans="10:15" x14ac:dyDescent="0.35">
      <c r="J1217">
        <v>8.0300859607152247E-2</v>
      </c>
      <c r="K1217">
        <v>1.129193226387871</v>
      </c>
      <c r="L1217">
        <v>0.98891824169303888</v>
      </c>
      <c r="M1217">
        <v>0.30259217649960091</v>
      </c>
      <c r="N1217">
        <v>6.20953726184773E-2</v>
      </c>
      <c r="O1217">
        <v>0</v>
      </c>
    </row>
    <row r="1218" spans="10:15" x14ac:dyDescent="0.35">
      <c r="J1218">
        <v>0.40511436115818128</v>
      </c>
      <c r="K1218">
        <v>0.30133486085168615</v>
      </c>
      <c r="L1218">
        <v>0.18090800615640909</v>
      </c>
      <c r="M1218">
        <v>4.9202622862425743E-2</v>
      </c>
      <c r="N1218">
        <v>0.69830507819063004</v>
      </c>
      <c r="O1218">
        <v>0</v>
      </c>
    </row>
    <row r="1219" spans="10:15" x14ac:dyDescent="0.35">
      <c r="J1219">
        <v>1.7887752584629695E-2</v>
      </c>
      <c r="K1219">
        <v>1.2276012966236816</v>
      </c>
      <c r="L1219">
        <v>0.63034239638182576</v>
      </c>
      <c r="M1219">
        <v>0.37672760097472913</v>
      </c>
      <c r="N1219">
        <v>9.2235852726043996E-2</v>
      </c>
      <c r="O1219">
        <v>0</v>
      </c>
    </row>
    <row r="1220" spans="10:15" x14ac:dyDescent="0.35">
      <c r="J1220">
        <v>6.178999404286456E-2</v>
      </c>
      <c r="K1220">
        <v>2.1980428357652859</v>
      </c>
      <c r="L1220">
        <v>2.0009352681168289</v>
      </c>
      <c r="M1220">
        <v>1.4900469230191753</v>
      </c>
      <c r="N1220">
        <v>0.40725546718543598</v>
      </c>
      <c r="O1220">
        <v>0</v>
      </c>
    </row>
    <row r="1221" spans="10:15" x14ac:dyDescent="0.35">
      <c r="J1221">
        <v>1.5473309711263732</v>
      </c>
      <c r="K1221">
        <v>0.94697540621028498</v>
      </c>
      <c r="L1221">
        <v>0.29321185249635118</v>
      </c>
      <c r="M1221">
        <v>0.21974510362686459</v>
      </c>
      <c r="N1221">
        <v>0.10752670258704301</v>
      </c>
      <c r="O1221">
        <v>0</v>
      </c>
    </row>
    <row r="1222" spans="10:15" x14ac:dyDescent="0.35">
      <c r="J1222">
        <v>0.11327402218808327</v>
      </c>
      <c r="K1222">
        <v>0.67956449555794696</v>
      </c>
      <c r="L1222">
        <v>0.4518735674507387</v>
      </c>
      <c r="M1222">
        <v>0.13442097909235143</v>
      </c>
      <c r="N1222">
        <v>0.34321909159931102</v>
      </c>
      <c r="O1222">
        <v>0</v>
      </c>
    </row>
    <row r="1223" spans="10:15" x14ac:dyDescent="0.35">
      <c r="J1223">
        <v>9.8044997632585687E-2</v>
      </c>
      <c r="K1223">
        <v>2.112075274306406</v>
      </c>
      <c r="L1223">
        <v>1.779390289029835</v>
      </c>
      <c r="M1223">
        <v>1.812593291116821</v>
      </c>
      <c r="N1223">
        <v>4.7338492006705798E-2</v>
      </c>
      <c r="O1223">
        <v>0</v>
      </c>
    </row>
    <row r="1224" spans="10:15" x14ac:dyDescent="0.35">
      <c r="J1224">
        <v>8.6040633019989363E-2</v>
      </c>
      <c r="K1224">
        <v>2.7370602236092205</v>
      </c>
      <c r="L1224">
        <v>2.1221227742247617</v>
      </c>
      <c r="M1224">
        <v>7.2056404229661836E-2</v>
      </c>
      <c r="N1224">
        <v>0.213022864902328</v>
      </c>
      <c r="O1224">
        <v>0</v>
      </c>
    </row>
    <row r="1225" spans="10:15" x14ac:dyDescent="0.35">
      <c r="J1225">
        <v>2.3949514287740197</v>
      </c>
      <c r="K1225">
        <v>1.0635010590980567</v>
      </c>
      <c r="L1225">
        <v>0.30509701544939538</v>
      </c>
      <c r="M1225">
        <v>0.6255900029913638</v>
      </c>
      <c r="N1225">
        <v>0.61174302663209401</v>
      </c>
      <c r="O1225">
        <v>0</v>
      </c>
    </row>
    <row r="1226" spans="10:15" x14ac:dyDescent="0.35">
      <c r="J1226">
        <v>0.21813006682944858</v>
      </c>
      <c r="K1226">
        <v>0.24668924456027186</v>
      </c>
      <c r="L1226">
        <v>0.41791469902590095</v>
      </c>
      <c r="M1226">
        <v>4.3135960397754411E-4</v>
      </c>
      <c r="N1226">
        <v>0.16379848004279601</v>
      </c>
      <c r="O1226">
        <v>0</v>
      </c>
    </row>
    <row r="1227" spans="10:15" x14ac:dyDescent="0.35">
      <c r="J1227">
        <v>6.1616359430376168E-2</v>
      </c>
      <c r="K1227">
        <v>6.5539851283151913</v>
      </c>
      <c r="L1227">
        <v>7.8387026800275823</v>
      </c>
      <c r="M1227">
        <v>9.3014352444324633</v>
      </c>
      <c r="N1227">
        <v>0.385668048051306</v>
      </c>
      <c r="O1227">
        <v>0</v>
      </c>
    </row>
    <row r="1228" spans="10:15" x14ac:dyDescent="0.35">
      <c r="J1228">
        <v>0.30989150717834157</v>
      </c>
      <c r="K1228">
        <v>0.6468939612345751</v>
      </c>
      <c r="L1228">
        <v>0.46494300572202557</v>
      </c>
      <c r="M1228">
        <v>0.18496429859511118</v>
      </c>
      <c r="N1228">
        <v>0.13166274750033399</v>
      </c>
      <c r="O1228">
        <v>0</v>
      </c>
    </row>
    <row r="1229" spans="10:15" x14ac:dyDescent="0.35">
      <c r="J1229">
        <v>0.48363301366382005</v>
      </c>
      <c r="K1229">
        <v>0.81223784741875293</v>
      </c>
      <c r="L1229">
        <v>0.5681025698669111</v>
      </c>
      <c r="M1229">
        <v>0.20874310073003696</v>
      </c>
      <c r="N1229">
        <v>0.366688211314177</v>
      </c>
      <c r="O1229">
        <v>0</v>
      </c>
    </row>
    <row r="1230" spans="10:15" x14ac:dyDescent="0.35">
      <c r="J1230">
        <v>0.14297888276455997</v>
      </c>
      <c r="K1230">
        <v>1.1661102877288816</v>
      </c>
      <c r="L1230">
        <v>0.56662244185354382</v>
      </c>
      <c r="M1230">
        <v>0.7270894360339617</v>
      </c>
      <c r="N1230">
        <v>0.63682791175504294</v>
      </c>
      <c r="O1230">
        <v>0</v>
      </c>
    </row>
    <row r="1231" spans="10:15" x14ac:dyDescent="0.35">
      <c r="J1231">
        <v>7.43324674456219E-2</v>
      </c>
      <c r="K1231">
        <v>0.51162663485917204</v>
      </c>
      <c r="L1231">
        <v>0.6297462249010285</v>
      </c>
      <c r="M1231">
        <v>0.24072654283705819</v>
      </c>
      <c r="N1231">
        <v>0.296334511720591</v>
      </c>
      <c r="O1231">
        <v>0</v>
      </c>
    </row>
    <row r="1232" spans="10:15" x14ac:dyDescent="0.35">
      <c r="J1232">
        <v>0.10992998055392689</v>
      </c>
      <c r="K1232">
        <v>0.88606908572425858</v>
      </c>
      <c r="L1232">
        <v>0.52001298164885046</v>
      </c>
      <c r="M1232">
        <v>0.19265800114619003</v>
      </c>
      <c r="N1232">
        <v>1.5994425994028401</v>
      </c>
      <c r="O1232">
        <v>1.7008758337548901E-10</v>
      </c>
    </row>
    <row r="1233" spans="10:15" x14ac:dyDescent="0.35">
      <c r="J1233">
        <v>4.6402662107928726E-2</v>
      </c>
      <c r="K1233">
        <v>0.68114560913478917</v>
      </c>
      <c r="L1233">
        <v>0.3297010992612639</v>
      </c>
      <c r="M1233">
        <v>0.51218460295439272</v>
      </c>
      <c r="N1233">
        <v>5.9129301984491896E-3</v>
      </c>
      <c r="O1233">
        <v>0</v>
      </c>
    </row>
    <row r="1234" spans="10:15" x14ac:dyDescent="0.35">
      <c r="J1234">
        <v>6.7088529142970615E-2</v>
      </c>
      <c r="K1234">
        <v>1.005596537308822</v>
      </c>
      <c r="L1234">
        <v>0.70124730112520528</v>
      </c>
      <c r="M1234">
        <v>0.28020519487321172</v>
      </c>
      <c r="N1234">
        <v>1.9997218584643699</v>
      </c>
      <c r="O1234">
        <v>0</v>
      </c>
    </row>
    <row r="1235" spans="10:15" x14ac:dyDescent="0.35">
      <c r="J1235">
        <v>0.38933254153057556</v>
      </c>
      <c r="K1235">
        <v>1.7854861405959661</v>
      </c>
      <c r="L1235">
        <v>1.99603494451153</v>
      </c>
      <c r="M1235">
        <v>1.5415113260982667</v>
      </c>
      <c r="N1235">
        <v>0.37689391457300803</v>
      </c>
      <c r="O1235">
        <v>1.15254201729738E-10</v>
      </c>
    </row>
    <row r="1236" spans="10:15" x14ac:dyDescent="0.35">
      <c r="J1236">
        <v>6.5838517321078871E-2</v>
      </c>
      <c r="K1236">
        <v>0.85051042590908577</v>
      </c>
      <c r="L1236">
        <v>0.95282990341805873</v>
      </c>
      <c r="M1236">
        <v>0.6685111042850479</v>
      </c>
      <c r="N1236">
        <v>0.92345001495389301</v>
      </c>
      <c r="O1236">
        <v>0</v>
      </c>
    </row>
    <row r="1237" spans="10:15" x14ac:dyDescent="0.35">
      <c r="J1237">
        <v>0.26506402706110233</v>
      </c>
      <c r="K1237">
        <v>0.20291743300529094</v>
      </c>
      <c r="L1237">
        <v>0.55097122638660323</v>
      </c>
      <c r="M1237">
        <v>0.31083138959102513</v>
      </c>
      <c r="N1237">
        <v>2.8738928673775699</v>
      </c>
      <c r="O1237">
        <v>1.66497748130226E-10</v>
      </c>
    </row>
    <row r="1238" spans="10:15" x14ac:dyDescent="0.35">
      <c r="J1238">
        <v>0.15858446247813512</v>
      </c>
      <c r="K1238">
        <v>0.43255468020572213</v>
      </c>
      <c r="L1238">
        <v>0.37386324843026664</v>
      </c>
      <c r="M1238">
        <v>0.1158544600475999</v>
      </c>
      <c r="N1238">
        <v>0.308842275246408</v>
      </c>
      <c r="O1238">
        <v>0</v>
      </c>
    </row>
    <row r="1239" spans="10:15" x14ac:dyDescent="0.35">
      <c r="J1239">
        <v>0.83682070457136759</v>
      </c>
      <c r="K1239">
        <v>1.5089441061090583</v>
      </c>
      <c r="L1239">
        <v>1.347263923761735</v>
      </c>
      <c r="M1239">
        <v>1.0815213578736955</v>
      </c>
      <c r="N1239">
        <v>1.8193382362030901</v>
      </c>
      <c r="O1239">
        <v>0</v>
      </c>
    </row>
    <row r="1240" spans="10:15" x14ac:dyDescent="0.35">
      <c r="J1240">
        <v>4.5930633889750772E-2</v>
      </c>
      <c r="K1240">
        <v>0.92261580497999518</v>
      </c>
      <c r="L1240">
        <v>0.73374070511965717</v>
      </c>
      <c r="M1240">
        <v>0.46422439546077793</v>
      </c>
      <c r="N1240">
        <v>6.8710088961426996E-2</v>
      </c>
      <c r="O1240">
        <v>0</v>
      </c>
    </row>
    <row r="1241" spans="10:15" x14ac:dyDescent="0.35">
      <c r="J1241">
        <v>4.5627298571593526E-2</v>
      </c>
      <c r="K1241">
        <v>1.6963009165335279</v>
      </c>
      <c r="L1241">
        <v>0.7327429646379976</v>
      </c>
      <c r="M1241">
        <v>1.258180060022807</v>
      </c>
      <c r="N1241">
        <v>7.2153290646831004E-3</v>
      </c>
      <c r="O1241">
        <v>0</v>
      </c>
    </row>
    <row r="1242" spans="10:15" x14ac:dyDescent="0.35">
      <c r="J1242">
        <v>4.4614516172683229E-2</v>
      </c>
      <c r="K1242">
        <v>1.1142716220809072</v>
      </c>
      <c r="L1242">
        <v>0.50848675491132866</v>
      </c>
      <c r="M1242">
        <v>0.34029607611542489</v>
      </c>
      <c r="N1242">
        <v>0.64249247682471089</v>
      </c>
      <c r="O1242">
        <v>0</v>
      </c>
    </row>
    <row r="1243" spans="10:15" x14ac:dyDescent="0.35">
      <c r="J1243">
        <v>1.1106380420888053</v>
      </c>
      <c r="K1243">
        <v>0.91170166802476105</v>
      </c>
      <c r="L1243">
        <v>1.063683190015652</v>
      </c>
      <c r="M1243">
        <v>1.0128928591352042</v>
      </c>
      <c r="N1243">
        <v>6.5843671334324602E-2</v>
      </c>
      <c r="O1243">
        <v>0</v>
      </c>
    </row>
    <row r="1244" spans="10:15" x14ac:dyDescent="0.35">
      <c r="J1244">
        <v>0.13133505047218733</v>
      </c>
      <c r="K1244">
        <v>1.2889319738629248</v>
      </c>
      <c r="L1244">
        <v>1.2176754003290753</v>
      </c>
      <c r="M1244">
        <v>0.36789185998620255</v>
      </c>
      <c r="N1244">
        <v>0.117269457046808</v>
      </c>
      <c r="O1244">
        <v>0</v>
      </c>
    </row>
    <row r="1245" spans="10:15" x14ac:dyDescent="0.35">
      <c r="J1245">
        <v>3.426763534737489E-2</v>
      </c>
      <c r="K1245">
        <v>1.4635590578105699</v>
      </c>
      <c r="L1245">
        <v>0.95259723623013992</v>
      </c>
      <c r="M1245">
        <v>0.67060520926460243</v>
      </c>
      <c r="N1245">
        <v>2.84723855376533E-2</v>
      </c>
      <c r="O1245">
        <v>0</v>
      </c>
    </row>
    <row r="1246" spans="10:15" x14ac:dyDescent="0.35">
      <c r="J1246">
        <v>6.2008233575580385E-2</v>
      </c>
      <c r="K1246">
        <v>3.14946279320593</v>
      </c>
      <c r="L1246">
        <v>3.1514859756393565</v>
      </c>
      <c r="M1246">
        <v>2.7740355165052377</v>
      </c>
      <c r="N1246">
        <v>5.0201835605393E-2</v>
      </c>
      <c r="O1246">
        <v>0</v>
      </c>
    </row>
    <row r="1247" spans="10:15" x14ac:dyDescent="0.35">
      <c r="J1247">
        <v>0.14708517140405275</v>
      </c>
      <c r="K1247">
        <v>1.3229317225829829</v>
      </c>
      <c r="L1247">
        <v>1.4268322527042168</v>
      </c>
      <c r="M1247">
        <v>0.86110770050630203</v>
      </c>
      <c r="N1247">
        <v>0.15033378158022401</v>
      </c>
      <c r="O1247">
        <v>0</v>
      </c>
    </row>
    <row r="1248" spans="10:15" x14ac:dyDescent="0.35">
      <c r="J1248">
        <v>1.4404330747198591E-2</v>
      </c>
      <c r="K1248">
        <v>0.55277951519205126</v>
      </c>
      <c r="L1248">
        <v>9.2878066002559115E-2</v>
      </c>
      <c r="M1248">
        <v>3.4365779799651898E-3</v>
      </c>
      <c r="N1248">
        <v>0.85970003780474102</v>
      </c>
      <c r="O1248">
        <v>0</v>
      </c>
    </row>
    <row r="1249" spans="10:15" x14ac:dyDescent="0.35">
      <c r="J1249">
        <v>0.15123622604407058</v>
      </c>
      <c r="K1249">
        <v>1.6054254432204966</v>
      </c>
      <c r="L1249">
        <v>1.2097779951658858</v>
      </c>
      <c r="M1249">
        <v>0.80789183329131453</v>
      </c>
      <c r="N1249">
        <v>0.723540087492058</v>
      </c>
      <c r="O1249">
        <v>0</v>
      </c>
    </row>
    <row r="1250" spans="10:15" x14ac:dyDescent="0.35">
      <c r="J1250">
        <v>0.17481758880500692</v>
      </c>
      <c r="K1250">
        <v>1.17044577761765</v>
      </c>
      <c r="L1250">
        <v>1.3177079663078228</v>
      </c>
      <c r="M1250">
        <v>1.6069951794638939</v>
      </c>
      <c r="N1250">
        <v>14.144176638640099</v>
      </c>
      <c r="O1250">
        <v>8.5886509840191101E-9</v>
      </c>
    </row>
    <row r="1251" spans="10:15" x14ac:dyDescent="0.35">
      <c r="J1251">
        <v>0.29507352629203926</v>
      </c>
      <c r="K1251">
        <v>1.0574678548345249</v>
      </c>
      <c r="L1251">
        <v>0.69109184348511776</v>
      </c>
      <c r="M1251">
        <v>0.30499443370763984</v>
      </c>
      <c r="N1251">
        <v>5.6204712467435899E-2</v>
      </c>
      <c r="O1251">
        <v>0</v>
      </c>
    </row>
    <row r="1252" spans="10:15" x14ac:dyDescent="0.35">
      <c r="J1252">
        <v>5.6391745825479046E-2</v>
      </c>
      <c r="K1252">
        <v>0.30875203338286011</v>
      </c>
      <c r="L1252">
        <v>0.21911897908306138</v>
      </c>
      <c r="M1252">
        <v>0.27898791218125008</v>
      </c>
      <c r="N1252">
        <v>0.10708684970919799</v>
      </c>
      <c r="O1252">
        <v>0</v>
      </c>
    </row>
    <row r="1253" spans="10:15" x14ac:dyDescent="0.35">
      <c r="J1253">
        <v>0.14303232162009111</v>
      </c>
      <c r="K1253">
        <v>0.62918553370042107</v>
      </c>
      <c r="L1253">
        <v>2.5792152544131731E-2</v>
      </c>
      <c r="M1253">
        <v>2.2612010139423454E-2</v>
      </c>
      <c r="N1253">
        <v>0.44439269602902298</v>
      </c>
      <c r="O1253">
        <v>0</v>
      </c>
    </row>
    <row r="1254" spans="10:15" x14ac:dyDescent="0.35">
      <c r="J1254">
        <v>0.18737920635970159</v>
      </c>
      <c r="K1254">
        <v>0.13628475317981631</v>
      </c>
      <c r="L1254">
        <v>0.88063626876340306</v>
      </c>
      <c r="M1254">
        <v>0.48212300871654645</v>
      </c>
      <c r="N1254">
        <v>0.331029245860752</v>
      </c>
      <c r="O1254">
        <v>0</v>
      </c>
    </row>
    <row r="1255" spans="10:15" x14ac:dyDescent="0.35">
      <c r="J1255">
        <v>0.15956877540649933</v>
      </c>
      <c r="K1255">
        <v>0.28583682429362384</v>
      </c>
      <c r="L1255">
        <v>0.70282884104987131</v>
      </c>
      <c r="M1255">
        <v>0.26763733136852225</v>
      </c>
      <c r="N1255">
        <v>0.123989585012029</v>
      </c>
      <c r="O1255">
        <v>0</v>
      </c>
    </row>
    <row r="1256" spans="10:15" x14ac:dyDescent="0.35">
      <c r="J1256">
        <v>1.8907458142099907E-2</v>
      </c>
      <c r="K1256">
        <v>0.7203516345240607</v>
      </c>
      <c r="L1256">
        <v>0.86680698820763791</v>
      </c>
      <c r="M1256">
        <v>0.92303824031140724</v>
      </c>
      <c r="N1256">
        <v>2.8724849633726</v>
      </c>
      <c r="O1256">
        <v>0</v>
      </c>
    </row>
    <row r="1257" spans="10:15" x14ac:dyDescent="0.35">
      <c r="J1257">
        <v>0.19851090380494554</v>
      </c>
      <c r="K1257">
        <v>0.65850953723779648</v>
      </c>
      <c r="L1257">
        <v>5.8501865737564714E-5</v>
      </c>
      <c r="M1257">
        <v>7.7725759121863636E-2</v>
      </c>
      <c r="N1257">
        <v>5.0622115008826893E-2</v>
      </c>
      <c r="O1257">
        <v>0</v>
      </c>
    </row>
    <row r="1258" spans="10:15" x14ac:dyDescent="0.35">
      <c r="J1258">
        <v>2.3483522716364891E-2</v>
      </c>
      <c r="K1258">
        <v>1.2743629059414674</v>
      </c>
      <c r="L1258">
        <v>0.76015564289033666</v>
      </c>
      <c r="M1258">
        <v>0.28363714345755314</v>
      </c>
      <c r="N1258">
        <v>0.45325539831965</v>
      </c>
      <c r="O1258">
        <v>0</v>
      </c>
    </row>
    <row r="1259" spans="10:15" x14ac:dyDescent="0.35">
      <c r="J1259">
        <v>1.7002860645688598E-2</v>
      </c>
      <c r="K1259">
        <v>0.17254670610974326</v>
      </c>
      <c r="L1259">
        <v>0.69943477379495866</v>
      </c>
      <c r="M1259">
        <v>0.97723073500791269</v>
      </c>
      <c r="N1259">
        <v>0.26299275647199799</v>
      </c>
      <c r="O1259">
        <v>0</v>
      </c>
    </row>
    <row r="1260" spans="10:15" x14ac:dyDescent="0.35">
      <c r="J1260">
        <v>8.8353637756353294</v>
      </c>
      <c r="K1260">
        <v>1.5107788019001445</v>
      </c>
      <c r="L1260">
        <v>1.1652029382745694</v>
      </c>
      <c r="M1260">
        <v>0.71043579507674115</v>
      </c>
      <c r="N1260">
        <v>0.13267519898428801</v>
      </c>
      <c r="O1260">
        <v>0</v>
      </c>
    </row>
    <row r="1261" spans="10:15" x14ac:dyDescent="0.35">
      <c r="J1261">
        <v>6.1069206336369732E-2</v>
      </c>
      <c r="K1261">
        <v>1.3024444385580733</v>
      </c>
      <c r="L1261">
        <v>0.56401352895711365</v>
      </c>
      <c r="M1261">
        <v>0.70162562019398389</v>
      </c>
      <c r="N1261">
        <v>2.8327152534226796</v>
      </c>
      <c r="O1261">
        <v>0</v>
      </c>
    </row>
    <row r="1262" spans="10:15" x14ac:dyDescent="0.35">
      <c r="J1262">
        <v>1.2629089348291354</v>
      </c>
      <c r="K1262">
        <v>0.6585088706344937</v>
      </c>
      <c r="L1262">
        <v>0.71616615099208958</v>
      </c>
      <c r="M1262">
        <v>0.22203092122758533</v>
      </c>
      <c r="N1262">
        <v>8.3758256039258197E-2</v>
      </c>
      <c r="O1262">
        <v>0</v>
      </c>
    </row>
    <row r="1263" spans="10:15" x14ac:dyDescent="0.35">
      <c r="J1263">
        <v>0.12877027163372443</v>
      </c>
      <c r="K1263">
        <v>0.13436012393160984</v>
      </c>
      <c r="L1263">
        <v>0.37252552102698733</v>
      </c>
      <c r="M1263">
        <v>0.76808328771568557</v>
      </c>
      <c r="N1263">
        <v>0.69244794493915907</v>
      </c>
      <c r="O1263">
        <v>1.70679235845477E-10</v>
      </c>
    </row>
    <row r="1264" spans="10:15" x14ac:dyDescent="0.35">
      <c r="J1264">
        <v>9.9064574377767001E-2</v>
      </c>
      <c r="K1264">
        <v>0.18591140837432485</v>
      </c>
      <c r="L1264">
        <v>4.3956372104102845E-2</v>
      </c>
      <c r="M1264">
        <v>0.20842439155141751</v>
      </c>
      <c r="N1264">
        <v>1.1204992331707699</v>
      </c>
      <c r="O1264">
        <v>0</v>
      </c>
    </row>
    <row r="1265" spans="10:15" x14ac:dyDescent="0.35">
      <c r="J1265">
        <v>4.7495787964519559E-2</v>
      </c>
      <c r="K1265">
        <v>1.9608225120936151</v>
      </c>
      <c r="L1265">
        <v>1.5855653470249917</v>
      </c>
      <c r="M1265">
        <v>1.4404104943623328</v>
      </c>
      <c r="N1265">
        <v>0.18483278503142198</v>
      </c>
      <c r="O1265">
        <v>2.8830111374690298E-10</v>
      </c>
    </row>
    <row r="1266" spans="10:15" x14ac:dyDescent="0.35">
      <c r="J1266">
        <v>7.0005439121171893</v>
      </c>
      <c r="K1266">
        <v>0.53637639886116295</v>
      </c>
      <c r="L1266">
        <v>3.1914160900428047E-3</v>
      </c>
      <c r="M1266">
        <v>0.32498462642224524</v>
      </c>
      <c r="N1266">
        <v>0.21206759864982502</v>
      </c>
      <c r="O1266">
        <v>0</v>
      </c>
    </row>
    <row r="1267" spans="10:15" x14ac:dyDescent="0.35">
      <c r="J1267">
        <v>7.9417719306894674E-2</v>
      </c>
      <c r="K1267">
        <v>7.6506790668318887</v>
      </c>
      <c r="L1267">
        <v>5.1022650316393321</v>
      </c>
      <c r="M1267">
        <v>5.7418998406959849</v>
      </c>
      <c r="N1267">
        <v>0.73217397336614898</v>
      </c>
      <c r="O1267">
        <v>0</v>
      </c>
    </row>
    <row r="1268" spans="10:15" x14ac:dyDescent="0.35">
      <c r="J1268">
        <v>7.4220298301208742E-2</v>
      </c>
      <c r="K1268">
        <v>0.74970689048705619</v>
      </c>
      <c r="L1268">
        <v>0.78043647329310695</v>
      </c>
      <c r="M1268">
        <v>0.91701071493531616</v>
      </c>
      <c r="N1268">
        <v>2.0730426277536598</v>
      </c>
      <c r="O1268">
        <v>1.9327390899461099E-10</v>
      </c>
    </row>
    <row r="1269" spans="10:15" x14ac:dyDescent="0.35">
      <c r="J1269">
        <v>1.0203781446449673</v>
      </c>
      <c r="K1269">
        <v>0.60871497879162562</v>
      </c>
      <c r="L1269">
        <v>0.17844677204752038</v>
      </c>
      <c r="M1269">
        <v>0.29222183590356188</v>
      </c>
      <c r="N1269">
        <v>0.31973495151152298</v>
      </c>
      <c r="O1269">
        <v>0</v>
      </c>
    </row>
    <row r="1270" spans="10:15" x14ac:dyDescent="0.35">
      <c r="J1270">
        <v>9.8707383506242849E-2</v>
      </c>
      <c r="K1270">
        <v>3.20904530792822</v>
      </c>
      <c r="L1270">
        <v>2.7368584420744266</v>
      </c>
      <c r="M1270">
        <v>3.2131293335371516</v>
      </c>
      <c r="N1270">
        <v>0.46760869051993803</v>
      </c>
      <c r="O1270">
        <v>0</v>
      </c>
    </row>
    <row r="1271" spans="10:15" x14ac:dyDescent="0.35">
      <c r="J1271">
        <v>3.6678432029759725E-3</v>
      </c>
      <c r="K1271">
        <v>0.6600063444044143</v>
      </c>
      <c r="L1271">
        <v>0.67337281594015419</v>
      </c>
      <c r="M1271">
        <v>0.79228328996099562</v>
      </c>
      <c r="N1271">
        <v>0.56741940985685801</v>
      </c>
      <c r="O1271">
        <v>0</v>
      </c>
    </row>
    <row r="1272" spans="10:15" x14ac:dyDescent="0.35">
      <c r="J1272">
        <v>2.4286074471043587E-2</v>
      </c>
      <c r="K1272">
        <v>4.5515320014589387</v>
      </c>
      <c r="L1272">
        <v>3.4887680927053681</v>
      </c>
      <c r="M1272">
        <v>2.8230933086429055</v>
      </c>
      <c r="N1272">
        <v>0.34093248253179703</v>
      </c>
      <c r="O1272">
        <v>0</v>
      </c>
    </row>
    <row r="1273" spans="10:15" x14ac:dyDescent="0.35">
      <c r="J1273">
        <v>2.6881109618315503E-2</v>
      </c>
      <c r="K1273">
        <v>1.3515371393166604</v>
      </c>
      <c r="L1273">
        <v>0.60462057252074997</v>
      </c>
      <c r="M1273">
        <v>0.54550272041297942</v>
      </c>
      <c r="N1273">
        <v>0.42333407753791297</v>
      </c>
      <c r="O1273">
        <v>0</v>
      </c>
    </row>
    <row r="1274" spans="10:15" x14ac:dyDescent="0.35">
      <c r="J1274">
        <v>0.11211879098204131</v>
      </c>
      <c r="K1274">
        <v>0.93822789740476764</v>
      </c>
      <c r="L1274">
        <v>1.3260918317400481</v>
      </c>
      <c r="M1274">
        <v>1.8566075497330505</v>
      </c>
      <c r="N1274">
        <v>0.17756344638722801</v>
      </c>
      <c r="O1274">
        <v>1.1913722985271101E-10</v>
      </c>
    </row>
    <row r="1275" spans="10:15" x14ac:dyDescent="0.35">
      <c r="J1275">
        <v>0.8043514773087711</v>
      </c>
      <c r="K1275">
        <v>0.97861998195129196</v>
      </c>
      <c r="L1275">
        <v>0.67575997663305609</v>
      </c>
      <c r="M1275">
        <v>2.1261388811807391E-2</v>
      </c>
      <c r="N1275">
        <v>0.64067189536856706</v>
      </c>
      <c r="O1275">
        <v>0</v>
      </c>
    </row>
    <row r="1276" spans="10:15" x14ac:dyDescent="0.35">
      <c r="J1276">
        <v>0.55490972794781279</v>
      </c>
      <c r="K1276">
        <v>9.8027233683071577E-2</v>
      </c>
      <c r="L1276">
        <v>0.34381429185141332</v>
      </c>
      <c r="M1276">
        <v>0.50934876873340906</v>
      </c>
      <c r="N1276">
        <v>0.37080672314985397</v>
      </c>
      <c r="O1276">
        <v>0</v>
      </c>
    </row>
    <row r="1277" spans="10:15" x14ac:dyDescent="0.35">
      <c r="J1277">
        <v>2.541834492461887</v>
      </c>
      <c r="K1277">
        <v>0.24977973845051726</v>
      </c>
      <c r="L1277">
        <v>0.3130786574175537</v>
      </c>
      <c r="M1277">
        <v>0.6036767834245923</v>
      </c>
      <c r="N1277">
        <v>1.4599329674953601</v>
      </c>
      <c r="O1277">
        <v>0</v>
      </c>
    </row>
    <row r="1278" spans="10:15" x14ac:dyDescent="0.35">
      <c r="J1278">
        <v>0.33276110280464949</v>
      </c>
      <c r="K1278">
        <v>1.0381019603282649</v>
      </c>
      <c r="L1278">
        <v>0.82602027994367133</v>
      </c>
      <c r="M1278">
        <v>0.84261173805662692</v>
      </c>
      <c r="N1278">
        <v>0.20668740214589398</v>
      </c>
      <c r="O1278">
        <v>0</v>
      </c>
    </row>
    <row r="1279" spans="10:15" x14ac:dyDescent="0.35">
      <c r="J1279">
        <v>1.0138444550396404</v>
      </c>
      <c r="K1279">
        <v>1.1394593599457938</v>
      </c>
      <c r="L1279">
        <v>0.98016507771782801</v>
      </c>
      <c r="M1279">
        <v>0.35571106788517004</v>
      </c>
      <c r="N1279">
        <v>5.6372412868376402E-2</v>
      </c>
      <c r="O1279">
        <v>0</v>
      </c>
    </row>
    <row r="1280" spans="10:15" x14ac:dyDescent="0.35">
      <c r="J1280">
        <v>5.2713743079577158E-2</v>
      </c>
      <c r="K1280">
        <v>1.0613670677265443</v>
      </c>
      <c r="L1280">
        <v>0.47757866791640824</v>
      </c>
      <c r="M1280">
        <v>0.46338760024192027</v>
      </c>
      <c r="N1280">
        <v>0.40407301657356798</v>
      </c>
      <c r="O1280">
        <v>0</v>
      </c>
    </row>
    <row r="1281" spans="10:15" x14ac:dyDescent="0.35">
      <c r="J1281">
        <v>0.32221671775819016</v>
      </c>
      <c r="K1281">
        <v>1.7898365107885368</v>
      </c>
      <c r="L1281">
        <v>1.3272234924122124</v>
      </c>
      <c r="M1281">
        <v>0.93525040516655045</v>
      </c>
      <c r="N1281">
        <v>0.447128974124616</v>
      </c>
      <c r="O1281">
        <v>0</v>
      </c>
    </row>
    <row r="1282" spans="10:15" x14ac:dyDescent="0.35">
      <c r="J1282">
        <v>9.0118461191087684E-2</v>
      </c>
      <c r="K1282">
        <v>0.31883238469459613</v>
      </c>
      <c r="L1282">
        <v>1.0564617948952451</v>
      </c>
      <c r="M1282">
        <v>0.82493813042081476</v>
      </c>
      <c r="N1282">
        <v>0.25737809950188201</v>
      </c>
      <c r="O1282">
        <v>0</v>
      </c>
    </row>
    <row r="1283" spans="10:15" x14ac:dyDescent="0.35">
      <c r="J1283">
        <v>0.16384474364035256</v>
      </c>
      <c r="K1283">
        <v>4.2221141808074636</v>
      </c>
      <c r="L1283">
        <v>1.8083281969576939</v>
      </c>
      <c r="M1283">
        <v>0.41141253318604964</v>
      </c>
      <c r="N1283">
        <v>0.78403446242268904</v>
      </c>
      <c r="O1283">
        <v>0</v>
      </c>
    </row>
    <row r="1284" spans="10:15" x14ac:dyDescent="0.35">
      <c r="J1284">
        <v>0.3055004789556981</v>
      </c>
      <c r="K1284">
        <v>2.0951274925122805</v>
      </c>
      <c r="L1284">
        <v>1.7420895642558754</v>
      </c>
      <c r="M1284">
        <v>1.3704978993046586</v>
      </c>
      <c r="N1284">
        <v>0.25763918885959802</v>
      </c>
      <c r="O1284">
        <v>0</v>
      </c>
    </row>
    <row r="1285" spans="10:15" x14ac:dyDescent="0.35">
      <c r="J1285">
        <v>6.024471895362643E-2</v>
      </c>
      <c r="K1285">
        <v>2.5325468449143296</v>
      </c>
      <c r="L1285">
        <v>3.4314084043979438</v>
      </c>
      <c r="M1285">
        <v>3.2098097566005648</v>
      </c>
      <c r="N1285">
        <v>2.8005966211351398E-2</v>
      </c>
      <c r="O1285">
        <v>0</v>
      </c>
    </row>
    <row r="1286" spans="10:15" x14ac:dyDescent="0.35">
      <c r="J1286">
        <v>0.47471893750357852</v>
      </c>
      <c r="K1286">
        <v>1.1484258602971504</v>
      </c>
      <c r="L1286">
        <v>1.3810385136978662</v>
      </c>
      <c r="M1286">
        <v>0.82873014326769145</v>
      </c>
      <c r="N1286">
        <v>1.9315169343970502</v>
      </c>
      <c r="O1286">
        <v>0</v>
      </c>
    </row>
    <row r="1287" spans="10:15" x14ac:dyDescent="0.35">
      <c r="J1287">
        <v>0.21078423591214765</v>
      </c>
      <c r="K1287">
        <v>1.2125855903156797</v>
      </c>
      <c r="L1287">
        <v>0.90269804785496199</v>
      </c>
      <c r="M1287">
        <v>1.1596383679225681</v>
      </c>
      <c r="N1287">
        <v>0.69524544115544995</v>
      </c>
      <c r="O1287">
        <v>0</v>
      </c>
    </row>
    <row r="1288" spans="10:15" x14ac:dyDescent="0.35">
      <c r="J1288">
        <v>0.14578292965469999</v>
      </c>
      <c r="K1288">
        <v>0.57853234925024377</v>
      </c>
      <c r="L1288">
        <v>0.57727360444859932</v>
      </c>
      <c r="M1288">
        <v>0.30820820936744597</v>
      </c>
      <c r="N1288">
        <v>8.857190204045331</v>
      </c>
      <c r="O1288">
        <v>0</v>
      </c>
    </row>
    <row r="1289" spans="10:15" x14ac:dyDescent="0.35">
      <c r="J1289">
        <v>4.5988526564879348E-3</v>
      </c>
      <c r="K1289">
        <v>2.280626928269506</v>
      </c>
      <c r="L1289">
        <v>2.9597891187616265</v>
      </c>
      <c r="M1289">
        <v>2.753459367692582</v>
      </c>
      <c r="N1289">
        <v>0.39698276790697301</v>
      </c>
      <c r="O1289">
        <v>0</v>
      </c>
    </row>
    <row r="1290" spans="10:15" x14ac:dyDescent="0.35">
      <c r="J1290">
        <v>0.31734445592170546</v>
      </c>
      <c r="K1290">
        <v>1.0369099732995843</v>
      </c>
      <c r="L1290">
        <v>0.53322601854185037</v>
      </c>
      <c r="M1290">
        <v>0.83172348038834931</v>
      </c>
      <c r="N1290">
        <v>12.8682704572871</v>
      </c>
      <c r="O1290">
        <v>2.9416957279633201E-10</v>
      </c>
    </row>
    <row r="1291" spans="10:15" x14ac:dyDescent="0.35">
      <c r="J1291">
        <v>0.13920653139926703</v>
      </c>
      <c r="K1291">
        <v>0.22435757264015674</v>
      </c>
      <c r="L1291">
        <v>0.37986328681141018</v>
      </c>
      <c r="M1291">
        <v>0.78712527983427594</v>
      </c>
      <c r="N1291">
        <v>0.20777028951712498</v>
      </c>
      <c r="O1291">
        <v>0</v>
      </c>
    </row>
    <row r="1292" spans="10:15" x14ac:dyDescent="0.35">
      <c r="J1292">
        <v>0.12967647605903568</v>
      </c>
      <c r="K1292">
        <v>1.0245733065222884</v>
      </c>
      <c r="L1292">
        <v>0.57627967944088998</v>
      </c>
      <c r="M1292">
        <v>1.0349308027297881</v>
      </c>
      <c r="N1292">
        <v>1.16351044508941</v>
      </c>
      <c r="O1292">
        <v>0</v>
      </c>
    </row>
    <row r="1293" spans="10:15" x14ac:dyDescent="0.35">
      <c r="J1293">
        <v>9.2737038931862512E-2</v>
      </c>
      <c r="K1293">
        <v>0.30004066982962468</v>
      </c>
      <c r="L1293">
        <v>6.3408910889259387E-2</v>
      </c>
      <c r="M1293">
        <v>0.2227109291939334</v>
      </c>
      <c r="N1293">
        <v>81.892714458762299</v>
      </c>
      <c r="O1293">
        <v>0</v>
      </c>
    </row>
    <row r="1294" spans="10:15" x14ac:dyDescent="0.35">
      <c r="J1294">
        <v>5.941955988961535E-2</v>
      </c>
      <c r="K1294">
        <v>0.5484884839797397</v>
      </c>
      <c r="L1294">
        <v>0.64761739765494175</v>
      </c>
      <c r="M1294">
        <v>1.0138716998311523</v>
      </c>
      <c r="N1294">
        <v>0.39410447235374002</v>
      </c>
      <c r="O1294">
        <v>0</v>
      </c>
    </row>
    <row r="1295" spans="10:15" x14ac:dyDescent="0.35">
      <c r="J1295">
        <v>0.13800801206442215</v>
      </c>
      <c r="K1295">
        <v>0.73940377642699584</v>
      </c>
      <c r="L1295">
        <v>0.8812552855834217</v>
      </c>
      <c r="M1295">
        <v>0.98711272353049673</v>
      </c>
      <c r="N1295">
        <v>0.41967229394852901</v>
      </c>
      <c r="O1295">
        <v>0</v>
      </c>
    </row>
    <row r="1296" spans="10:15" x14ac:dyDescent="0.35">
      <c r="J1296">
        <v>0.16515630558778499</v>
      </c>
      <c r="K1296">
        <v>0.6170004164866878</v>
      </c>
      <c r="L1296">
        <v>0.11568315676016276</v>
      </c>
      <c r="M1296">
        <v>0.11678724771701493</v>
      </c>
      <c r="N1296">
        <v>0.202975523299394</v>
      </c>
      <c r="O1296">
        <v>0</v>
      </c>
    </row>
    <row r="1297" spans="10:15" x14ac:dyDescent="0.35">
      <c r="J1297">
        <v>2.5562016142768446E-2</v>
      </c>
      <c r="K1297">
        <v>0.28008655928341669</v>
      </c>
      <c r="L1297">
        <v>0.86255206952632513</v>
      </c>
      <c r="M1297">
        <v>1.063392952258815</v>
      </c>
      <c r="N1297">
        <v>8.3712252346543004E-2</v>
      </c>
      <c r="O1297">
        <v>0</v>
      </c>
    </row>
    <row r="1298" spans="10:15" x14ac:dyDescent="0.35">
      <c r="J1298">
        <v>2.8989826752287668</v>
      </c>
      <c r="K1298">
        <v>1.6521823190103582</v>
      </c>
      <c r="L1298">
        <v>1.6065716245957848</v>
      </c>
      <c r="M1298">
        <v>0.59405751297066978</v>
      </c>
      <c r="N1298">
        <v>2.5028967266066001E-3</v>
      </c>
      <c r="O1298">
        <v>0</v>
      </c>
    </row>
    <row r="1299" spans="10:15" x14ac:dyDescent="0.35">
      <c r="J1299">
        <v>0.63666244771045177</v>
      </c>
      <c r="K1299">
        <v>0.83807359095734646</v>
      </c>
      <c r="L1299">
        <v>0.66990498032619927</v>
      </c>
      <c r="M1299">
        <v>0.28165110907373669</v>
      </c>
      <c r="N1299">
        <v>0.82557087429963205</v>
      </c>
      <c r="O1299">
        <v>0</v>
      </c>
    </row>
    <row r="1300" spans="10:15" x14ac:dyDescent="0.35">
      <c r="J1300">
        <v>0.41943867719608846</v>
      </c>
      <c r="K1300">
        <v>0.40150504642224311</v>
      </c>
      <c r="L1300">
        <v>0.51904720445531805</v>
      </c>
      <c r="M1300">
        <v>0.30200350875056248</v>
      </c>
      <c r="N1300">
        <v>0.27403895496620501</v>
      </c>
      <c r="O1300">
        <v>0</v>
      </c>
    </row>
    <row r="1301" spans="10:15" x14ac:dyDescent="0.35">
      <c r="J1301">
        <v>0.37225548864333263</v>
      </c>
      <c r="K1301">
        <v>0.98764969717563111</v>
      </c>
      <c r="L1301">
        <v>0.1968103706906156</v>
      </c>
      <c r="M1301">
        <v>0.82441789430855761</v>
      </c>
      <c r="N1301">
        <v>3.2813638972891401</v>
      </c>
      <c r="O1301">
        <v>1.38488510530937E-10</v>
      </c>
    </row>
    <row r="1302" spans="10:15" x14ac:dyDescent="0.35">
      <c r="J1302">
        <v>0.10385123746468283</v>
      </c>
      <c r="K1302">
        <v>1.613769313447192</v>
      </c>
      <c r="L1302">
        <v>1.1418004581671339</v>
      </c>
      <c r="M1302">
        <v>0.5678115011923951</v>
      </c>
      <c r="N1302">
        <v>0.477722952240756</v>
      </c>
      <c r="O1302">
        <v>0</v>
      </c>
    </row>
    <row r="1303" spans="10:15" x14ac:dyDescent="0.35">
      <c r="J1303">
        <v>0.11220845013927223</v>
      </c>
      <c r="K1303">
        <v>1.2822775524380339</v>
      </c>
      <c r="L1303">
        <v>1.3792934849831209</v>
      </c>
      <c r="M1303">
        <v>0.84320273818794866</v>
      </c>
      <c r="N1303">
        <v>0.71720059153493909</v>
      </c>
      <c r="O1303">
        <v>0</v>
      </c>
    </row>
    <row r="1304" spans="10:15" x14ac:dyDescent="0.35">
      <c r="J1304">
        <v>0.17249898907085193</v>
      </c>
      <c r="K1304">
        <v>0.39628732273469047</v>
      </c>
      <c r="L1304">
        <v>0.39176176759222492</v>
      </c>
      <c r="M1304">
        <v>0.22148040797420407</v>
      </c>
      <c r="N1304">
        <v>0.938321570221196</v>
      </c>
      <c r="O1304">
        <v>0</v>
      </c>
    </row>
    <row r="1305" spans="10:15" x14ac:dyDescent="0.35">
      <c r="J1305">
        <v>0.72977058649854776</v>
      </c>
      <c r="K1305">
        <v>1.9137591825859559</v>
      </c>
      <c r="L1305">
        <v>3.5640610989119779</v>
      </c>
      <c r="M1305">
        <v>3.3712174124996799</v>
      </c>
      <c r="N1305">
        <v>0.54293218237524998</v>
      </c>
      <c r="O1305">
        <v>0</v>
      </c>
    </row>
    <row r="1306" spans="10:15" x14ac:dyDescent="0.35">
      <c r="J1306">
        <v>0.31869779023500622</v>
      </c>
      <c r="K1306">
        <v>0.75732564702783078</v>
      </c>
      <c r="L1306">
        <v>0.36023251544740714</v>
      </c>
      <c r="M1306">
        <v>0.75705381450003817</v>
      </c>
      <c r="N1306">
        <v>0.37612766064731196</v>
      </c>
      <c r="O1306">
        <v>0</v>
      </c>
    </row>
    <row r="1307" spans="10:15" x14ac:dyDescent="0.35">
      <c r="J1307">
        <v>0.13772082458166865</v>
      </c>
      <c r="K1307">
        <v>1.3416667134498477</v>
      </c>
      <c r="L1307">
        <v>1.5278551483285061</v>
      </c>
      <c r="M1307">
        <v>1.0783679098438173</v>
      </c>
      <c r="N1307">
        <v>0.37123195070328102</v>
      </c>
      <c r="O1307">
        <v>0</v>
      </c>
    </row>
    <row r="1308" spans="10:15" x14ac:dyDescent="0.35">
      <c r="J1308">
        <v>0.18024925827072305</v>
      </c>
      <c r="K1308">
        <v>1.6652663357058659</v>
      </c>
      <c r="L1308">
        <v>1.3311130276114529</v>
      </c>
      <c r="M1308">
        <v>0.85989576483669727</v>
      </c>
      <c r="N1308">
        <v>0.16113534590703002</v>
      </c>
      <c r="O1308">
        <v>0</v>
      </c>
    </row>
    <row r="1309" spans="10:15" x14ac:dyDescent="0.35">
      <c r="J1309">
        <v>4.515178871683187E-2</v>
      </c>
      <c r="K1309">
        <v>0.1404398581427182</v>
      </c>
      <c r="L1309">
        <v>7.0081564241432706E-2</v>
      </c>
      <c r="M1309">
        <v>0.28299315006753228</v>
      </c>
      <c r="N1309">
        <v>0.12945942668378702</v>
      </c>
      <c r="O1309">
        <v>0</v>
      </c>
    </row>
    <row r="1310" spans="10:15" x14ac:dyDescent="0.35">
      <c r="J1310">
        <v>0.4133128948765496</v>
      </c>
      <c r="K1310">
        <v>2.3276338496375444</v>
      </c>
      <c r="L1310">
        <v>2.6558774924683139</v>
      </c>
      <c r="M1310">
        <v>2.7618350569859498</v>
      </c>
      <c r="N1310">
        <v>0.15650741091061898</v>
      </c>
      <c r="O1310">
        <v>0</v>
      </c>
    </row>
    <row r="1311" spans="10:15" x14ac:dyDescent="0.35">
      <c r="J1311">
        <v>0.29438069963492036</v>
      </c>
      <c r="K1311">
        <v>1.1870235592817668</v>
      </c>
      <c r="L1311">
        <v>1.1409326079387263</v>
      </c>
      <c r="M1311">
        <v>0.91290545985881766</v>
      </c>
      <c r="N1311">
        <v>0.246023189320695</v>
      </c>
      <c r="O1311">
        <v>0</v>
      </c>
    </row>
    <row r="1312" spans="10:15" x14ac:dyDescent="0.35">
      <c r="J1312">
        <v>0.40023633133451242</v>
      </c>
      <c r="K1312">
        <v>1.1339095706211919</v>
      </c>
      <c r="L1312">
        <v>0.92354956239346164</v>
      </c>
      <c r="M1312">
        <v>0.3139589099186767</v>
      </c>
      <c r="N1312">
        <v>3.72292466326214E-2</v>
      </c>
      <c r="O1312">
        <v>0</v>
      </c>
    </row>
    <row r="1313" spans="10:15" x14ac:dyDescent="0.35">
      <c r="J1313">
        <v>0.53075554587642326</v>
      </c>
      <c r="K1313">
        <v>1.2456877905650219</v>
      </c>
      <c r="L1313">
        <v>1.647304566872007</v>
      </c>
      <c r="M1313">
        <v>2.0796528516631905</v>
      </c>
      <c r="N1313">
        <v>0.67196568850702409</v>
      </c>
      <c r="O1313">
        <v>0</v>
      </c>
    </row>
    <row r="1314" spans="10:15" x14ac:dyDescent="0.35">
      <c r="J1314">
        <v>0.13827120072035642</v>
      </c>
      <c r="K1314">
        <v>0.13164428261886707</v>
      </c>
      <c r="L1314">
        <v>0.82124856373348831</v>
      </c>
      <c r="M1314">
        <v>0.27948016815387089</v>
      </c>
      <c r="N1314">
        <v>0.31389231366563797</v>
      </c>
      <c r="O1314">
        <v>0</v>
      </c>
    </row>
    <row r="1315" spans="10:15" x14ac:dyDescent="0.35">
      <c r="J1315">
        <v>1.3079081501476297</v>
      </c>
      <c r="K1315">
        <v>0.58329274676375331</v>
      </c>
      <c r="L1315">
        <v>0.61556623111803954</v>
      </c>
      <c r="M1315">
        <v>0.23439516065061969</v>
      </c>
      <c r="N1315">
        <v>0.40303234400646604</v>
      </c>
      <c r="O1315">
        <v>0</v>
      </c>
    </row>
    <row r="1316" spans="10:15" x14ac:dyDescent="0.35">
      <c r="J1316">
        <v>7.1748654429704392E-2</v>
      </c>
      <c r="K1316">
        <v>0.35502060733735868</v>
      </c>
      <c r="L1316">
        <v>0.3720063242201031</v>
      </c>
      <c r="M1316">
        <v>0.34076579538410551</v>
      </c>
      <c r="N1316">
        <v>7.8014742223628794E-2</v>
      </c>
      <c r="O1316">
        <v>0</v>
      </c>
    </row>
    <row r="1317" spans="10:15" x14ac:dyDescent="0.35">
      <c r="J1317">
        <v>0.13323567616565141</v>
      </c>
      <c r="K1317">
        <v>1.0137315244721619</v>
      </c>
      <c r="L1317">
        <v>1.2947618816204878</v>
      </c>
      <c r="M1317">
        <v>1.4912868753137187</v>
      </c>
      <c r="N1317">
        <v>0.14780762700393299</v>
      </c>
      <c r="O1317">
        <v>0</v>
      </c>
    </row>
    <row r="1318" spans="10:15" x14ac:dyDescent="0.35">
      <c r="J1318">
        <v>0.42159127223597637</v>
      </c>
      <c r="K1318">
        <v>1.2161079888800308</v>
      </c>
      <c r="L1318">
        <v>1.1293816043639626</v>
      </c>
      <c r="M1318">
        <v>0.6959824242406305</v>
      </c>
      <c r="N1318">
        <v>0.138513849847647</v>
      </c>
      <c r="O1318">
        <v>0</v>
      </c>
    </row>
    <row r="1319" spans="10:15" x14ac:dyDescent="0.35">
      <c r="J1319">
        <v>8.9713179234945206E-2</v>
      </c>
      <c r="K1319">
        <v>6.5564635132780769</v>
      </c>
      <c r="L1319">
        <v>7.1397834738542905</v>
      </c>
      <c r="M1319">
        <v>6.4664880425088516</v>
      </c>
      <c r="N1319">
        <v>0.107608541001508</v>
      </c>
      <c r="O1319">
        <v>0</v>
      </c>
    </row>
    <row r="1320" spans="10:15" x14ac:dyDescent="0.35">
      <c r="J1320">
        <v>1.2776378621070783E-2</v>
      </c>
      <c r="K1320">
        <v>1.1787276578323012</v>
      </c>
      <c r="L1320">
        <v>0.93579804453989468</v>
      </c>
      <c r="M1320">
        <v>0.49264010664855123</v>
      </c>
      <c r="N1320">
        <v>0.27128092759690597</v>
      </c>
      <c r="O1320">
        <v>0</v>
      </c>
    </row>
    <row r="1321" spans="10:15" x14ac:dyDescent="0.35">
      <c r="J1321">
        <v>1.9284928658680818E-2</v>
      </c>
      <c r="K1321">
        <v>2.250072738984398</v>
      </c>
      <c r="L1321">
        <v>0.11691511749415585</v>
      </c>
      <c r="M1321">
        <v>1.8996958430505513</v>
      </c>
      <c r="N1321">
        <v>4.1521508647249503E-2</v>
      </c>
      <c r="O1321">
        <v>0</v>
      </c>
    </row>
    <row r="1322" spans="10:15" x14ac:dyDescent="0.35">
      <c r="J1322">
        <v>0.13348823376929173</v>
      </c>
      <c r="K1322">
        <v>0.62783457130834464</v>
      </c>
      <c r="L1322">
        <v>0.40550134032219881</v>
      </c>
      <c r="M1322">
        <v>0.41237478307310155</v>
      </c>
      <c r="N1322">
        <v>0.93478232914664006</v>
      </c>
      <c r="O1322">
        <v>1.70462371343562E-10</v>
      </c>
    </row>
    <row r="1323" spans="10:15" x14ac:dyDescent="0.35">
      <c r="J1323">
        <v>7.5901710597552088E-2</v>
      </c>
      <c r="K1323">
        <v>1.452020544223811</v>
      </c>
      <c r="L1323">
        <v>1.1540434630525578</v>
      </c>
      <c r="M1323">
        <v>1.0213405066603634</v>
      </c>
      <c r="N1323">
        <v>0.68460827489920006</v>
      </c>
      <c r="O1323">
        <v>0</v>
      </c>
    </row>
    <row r="1324" spans="10:15" x14ac:dyDescent="0.35">
      <c r="J1324">
        <v>0.19776507504122212</v>
      </c>
      <c r="K1324">
        <v>0.61779811954365926</v>
      </c>
      <c r="L1324">
        <v>7.6209039141160312E-2</v>
      </c>
      <c r="M1324">
        <v>0.30800761789444026</v>
      </c>
      <c r="N1324">
        <v>0.17370016326628002</v>
      </c>
      <c r="O1324">
        <v>0</v>
      </c>
    </row>
    <row r="1325" spans="10:15" x14ac:dyDescent="0.35">
      <c r="J1325">
        <v>0.21262434259797028</v>
      </c>
      <c r="K1325">
        <v>1.6139771206085485</v>
      </c>
      <c r="L1325">
        <v>2.0146084062641854</v>
      </c>
      <c r="M1325">
        <v>1.2425967362590653</v>
      </c>
      <c r="N1325">
        <v>1.02129544944358</v>
      </c>
      <c r="O1325">
        <v>0</v>
      </c>
    </row>
    <row r="1326" spans="10:15" x14ac:dyDescent="0.35">
      <c r="J1326">
        <v>5.9987958257472863E-2</v>
      </c>
      <c r="K1326">
        <v>0.35765433214094805</v>
      </c>
      <c r="L1326">
        <v>0.61272905124845944</v>
      </c>
      <c r="M1326">
        <v>8.051795342089986E-2</v>
      </c>
      <c r="N1326">
        <v>1.1268849782227301</v>
      </c>
      <c r="O1326">
        <v>1.1250209119292599E-10</v>
      </c>
    </row>
    <row r="1327" spans="10:15" x14ac:dyDescent="0.35">
      <c r="J1327">
        <v>1.1905053450589937E-2</v>
      </c>
      <c r="K1327">
        <v>0.66449538403794972</v>
      </c>
      <c r="L1327">
        <v>0.97215887465773931</v>
      </c>
      <c r="M1327">
        <v>0.13542349835761636</v>
      </c>
      <c r="N1327">
        <v>4.2828949142501198</v>
      </c>
      <c r="O1327">
        <v>2.3756372300602499E-10</v>
      </c>
    </row>
    <row r="1328" spans="10:15" x14ac:dyDescent="0.35">
      <c r="J1328">
        <v>6.7889305850419079E-2</v>
      </c>
      <c r="K1328">
        <v>1.3121145678952253</v>
      </c>
      <c r="L1328">
        <v>2.0906809424223183</v>
      </c>
      <c r="M1328">
        <v>0.80826165000902694</v>
      </c>
      <c r="N1328">
        <v>0.55007825899943497</v>
      </c>
      <c r="O1328">
        <v>0</v>
      </c>
    </row>
    <row r="1329" spans="10:15" x14ac:dyDescent="0.35">
      <c r="J1329">
        <v>0.92244174931294065</v>
      </c>
      <c r="K1329">
        <v>3.6573105813164108</v>
      </c>
      <c r="L1329">
        <v>2.86420693402138</v>
      </c>
      <c r="M1329">
        <v>2.9014591594915564</v>
      </c>
      <c r="N1329">
        <v>0.18978571975315098</v>
      </c>
      <c r="O1329">
        <v>0</v>
      </c>
    </row>
    <row r="1330" spans="10:15" x14ac:dyDescent="0.35">
      <c r="J1330">
        <v>0.24416812629440926</v>
      </c>
      <c r="K1330">
        <v>5.0910777981450623</v>
      </c>
      <c r="L1330">
        <v>6.310746925676666</v>
      </c>
      <c r="M1330">
        <v>6.7731857430592148</v>
      </c>
      <c r="N1330">
        <v>0.20154388034437801</v>
      </c>
      <c r="O1330">
        <v>0</v>
      </c>
    </row>
    <row r="1331" spans="10:15" x14ac:dyDescent="0.35">
      <c r="J1331">
        <v>0.19640562750446422</v>
      </c>
      <c r="K1331">
        <v>0.5412258967352731</v>
      </c>
      <c r="L1331">
        <v>0.65160432662857226</v>
      </c>
      <c r="M1331">
        <v>0.34803077283800171</v>
      </c>
      <c r="N1331">
        <v>0.75327713360246307</v>
      </c>
      <c r="O1331">
        <v>0</v>
      </c>
    </row>
    <row r="1332" spans="10:15" x14ac:dyDescent="0.35">
      <c r="J1332">
        <v>0.12623333456326008</v>
      </c>
      <c r="K1332">
        <v>1.0501247848503197</v>
      </c>
      <c r="L1332">
        <v>0.52890857878194764</v>
      </c>
      <c r="M1332">
        <v>2.8368854560325472E-2</v>
      </c>
      <c r="N1332">
        <v>6.7872065483434593E-2</v>
      </c>
      <c r="O1332">
        <v>0</v>
      </c>
    </row>
    <row r="1333" spans="10:15" x14ac:dyDescent="0.35">
      <c r="J1333">
        <v>4.466024076031809E-2</v>
      </c>
      <c r="K1333">
        <v>2.6830221275408137</v>
      </c>
      <c r="L1333">
        <v>3.659370790193718</v>
      </c>
      <c r="M1333">
        <v>3.1393702785411226</v>
      </c>
      <c r="N1333">
        <v>0.87987860480809998</v>
      </c>
      <c r="O1333">
        <v>0</v>
      </c>
    </row>
    <row r="1334" spans="10:15" x14ac:dyDescent="0.35">
      <c r="J1334">
        <v>4.6245204839131366</v>
      </c>
      <c r="K1334">
        <v>1.5000912867026834</v>
      </c>
      <c r="L1334">
        <v>1.570608046994846</v>
      </c>
      <c r="M1334">
        <v>3.5592219369369613</v>
      </c>
      <c r="N1334">
        <v>2.22873881666672E-3</v>
      </c>
      <c r="O1334">
        <v>0</v>
      </c>
    </row>
    <row r="1335" spans="10:15" x14ac:dyDescent="0.35">
      <c r="J1335">
        <v>0.79883066435861549</v>
      </c>
      <c r="K1335">
        <v>1.9892962777810534</v>
      </c>
      <c r="L1335">
        <v>1.2822488412104485</v>
      </c>
      <c r="M1335">
        <v>0.36397866901257986</v>
      </c>
      <c r="N1335">
        <v>0.33639264146377201</v>
      </c>
      <c r="O1335">
        <v>2.16168948026624E-10</v>
      </c>
    </row>
    <row r="1336" spans="10:15" x14ac:dyDescent="0.35">
      <c r="J1336">
        <v>0.13126931457237567</v>
      </c>
      <c r="K1336">
        <v>1.3416808185204669</v>
      </c>
      <c r="L1336">
        <v>1.1428894270832695</v>
      </c>
      <c r="M1336">
        <v>1.3017873827292015</v>
      </c>
      <c r="N1336">
        <v>0.37406161089284301</v>
      </c>
      <c r="O1336">
        <v>0</v>
      </c>
    </row>
    <row r="1337" spans="10:15" x14ac:dyDescent="0.35">
      <c r="J1337">
        <v>0.19487334468583337</v>
      </c>
      <c r="K1337">
        <v>1.3075915874481154</v>
      </c>
      <c r="L1337">
        <v>0.78983531306034493</v>
      </c>
      <c r="M1337">
        <v>0.86826926589378239</v>
      </c>
      <c r="N1337">
        <v>3.3707963681773097E-2</v>
      </c>
      <c r="O1337">
        <v>0</v>
      </c>
    </row>
    <row r="1338" spans="10:15" x14ac:dyDescent="0.35">
      <c r="J1338">
        <v>5.7180456644007623E-2</v>
      </c>
      <c r="K1338">
        <v>0.37637725927952659</v>
      </c>
      <c r="L1338">
        <v>0.53969246305024077</v>
      </c>
      <c r="M1338">
        <v>0.27081220347495261</v>
      </c>
      <c r="N1338">
        <v>0.264384939752979</v>
      </c>
      <c r="O1338">
        <v>3.0274850423584602E-10</v>
      </c>
    </row>
    <row r="1339" spans="10:15" x14ac:dyDescent="0.35">
      <c r="J1339">
        <v>2.0180175316959996</v>
      </c>
      <c r="K1339">
        <v>0.67414678115932869</v>
      </c>
      <c r="L1339">
        <v>0.14147774019888046</v>
      </c>
      <c r="M1339">
        <v>0.51421581945139549</v>
      </c>
      <c r="N1339">
        <v>0.17479983980474501</v>
      </c>
      <c r="O1339">
        <v>0</v>
      </c>
    </row>
    <row r="1340" spans="10:15" x14ac:dyDescent="0.35">
      <c r="J1340">
        <v>0.12361703704181908</v>
      </c>
      <c r="K1340">
        <v>0.74556296795116517</v>
      </c>
      <c r="L1340">
        <v>0.85390427700358063</v>
      </c>
      <c r="M1340">
        <v>0.2742949019287847</v>
      </c>
      <c r="N1340">
        <v>0.92505648837089294</v>
      </c>
      <c r="O1340">
        <v>0</v>
      </c>
    </row>
    <row r="1341" spans="10:15" x14ac:dyDescent="0.35">
      <c r="J1341">
        <v>1.9342396717558386</v>
      </c>
      <c r="K1341">
        <v>4.1487399544276089</v>
      </c>
      <c r="L1341">
        <v>4.5771326487172566</v>
      </c>
      <c r="M1341">
        <v>6.3297503065925245</v>
      </c>
      <c r="N1341">
        <v>0.32202198835603002</v>
      </c>
      <c r="O1341">
        <v>0</v>
      </c>
    </row>
    <row r="1342" spans="10:15" x14ac:dyDescent="0.35">
      <c r="J1342">
        <v>0.20337345786062502</v>
      </c>
      <c r="K1342">
        <v>2.2094990392529241</v>
      </c>
      <c r="L1342">
        <v>1.0520716957408551</v>
      </c>
      <c r="M1342">
        <v>1.4967251643030448</v>
      </c>
      <c r="N1342">
        <v>0.68248166653252995</v>
      </c>
      <c r="O1342">
        <v>0</v>
      </c>
    </row>
    <row r="1343" spans="10:15" x14ac:dyDescent="0.35">
      <c r="J1343">
        <v>7.370630959994573E-2</v>
      </c>
      <c r="K1343">
        <v>0.20193714117997991</v>
      </c>
      <c r="L1343">
        <v>0.29807053786964316</v>
      </c>
      <c r="M1343">
        <v>1.9001041576479884E-2</v>
      </c>
      <c r="N1343">
        <v>5.3478313758180199E-2</v>
      </c>
      <c r="O1343">
        <v>0</v>
      </c>
    </row>
    <row r="1344" spans="10:15" x14ac:dyDescent="0.35">
      <c r="J1344">
        <v>1.0588633869137511</v>
      </c>
      <c r="K1344">
        <v>0.85487609349617755</v>
      </c>
      <c r="L1344">
        <v>1.1963765346987598</v>
      </c>
      <c r="M1344">
        <v>0.28460274200458263</v>
      </c>
      <c r="N1344">
        <v>0.45679403280581499</v>
      </c>
      <c r="O1344">
        <v>0</v>
      </c>
    </row>
    <row r="1345" spans="10:15" x14ac:dyDescent="0.35">
      <c r="J1345">
        <v>3.4301146582985137E-2</v>
      </c>
      <c r="K1345">
        <v>0.87506889012848954</v>
      </c>
      <c r="L1345">
        <v>0.6605926027242589</v>
      </c>
      <c r="M1345">
        <v>8.6373551802804441E-2</v>
      </c>
      <c r="N1345">
        <v>0.54521340881532498</v>
      </c>
      <c r="O1345">
        <v>0</v>
      </c>
    </row>
    <row r="1346" spans="10:15" x14ac:dyDescent="0.35">
      <c r="J1346">
        <v>7.727128328621144E-2</v>
      </c>
      <c r="K1346">
        <v>0.35321064898566162</v>
      </c>
      <c r="L1346">
        <v>0.8565229115501789</v>
      </c>
      <c r="M1346">
        <v>0.60195957942829759</v>
      </c>
      <c r="N1346">
        <v>0.174767676831109</v>
      </c>
      <c r="O1346">
        <v>0</v>
      </c>
    </row>
    <row r="1347" spans="10:15" x14ac:dyDescent="0.35">
      <c r="J1347">
        <v>8.7189444368201238E-2</v>
      </c>
      <c r="K1347">
        <v>1.1186961055045679</v>
      </c>
      <c r="L1347">
        <v>0.4681367776001073</v>
      </c>
      <c r="M1347">
        <v>0.45589759886483555</v>
      </c>
      <c r="N1347">
        <v>0.74688441293651298</v>
      </c>
      <c r="O1347">
        <v>0</v>
      </c>
    </row>
    <row r="1348" spans="10:15" x14ac:dyDescent="0.35">
      <c r="J1348">
        <v>0.2764275932392497</v>
      </c>
      <c r="K1348">
        <v>0.1524433738303223</v>
      </c>
      <c r="L1348">
        <v>0.26770438468092372</v>
      </c>
      <c r="M1348">
        <v>0.32269204722043687</v>
      </c>
      <c r="N1348">
        <v>0.616612422774096</v>
      </c>
      <c r="O1348">
        <v>0</v>
      </c>
    </row>
    <row r="1349" spans="10:15" x14ac:dyDescent="0.35">
      <c r="J1349">
        <v>0.3910807077157526</v>
      </c>
      <c r="K1349">
        <v>1.1896811554093867</v>
      </c>
      <c r="L1349">
        <v>1.0106312290640969</v>
      </c>
      <c r="M1349">
        <v>1.1179109413001325</v>
      </c>
      <c r="N1349">
        <v>3.7059995912016502E-2</v>
      </c>
      <c r="O1349">
        <v>0</v>
      </c>
    </row>
    <row r="1350" spans="10:15" x14ac:dyDescent="0.35">
      <c r="J1350">
        <v>1.7488679412849595E-2</v>
      </c>
      <c r="K1350">
        <v>2.5040613025411766</v>
      </c>
      <c r="L1350">
        <v>0.7066646424179126</v>
      </c>
      <c r="M1350">
        <v>1.5018861367479526</v>
      </c>
      <c r="N1350">
        <v>8.2395113831608399E-2</v>
      </c>
      <c r="O1350">
        <v>0</v>
      </c>
    </row>
    <row r="1351" spans="10:15" x14ac:dyDescent="0.35">
      <c r="J1351">
        <v>0.22681869379328654</v>
      </c>
      <c r="K1351">
        <v>1.0771297480513378</v>
      </c>
      <c r="L1351">
        <v>7.2499714130873485E-2</v>
      </c>
      <c r="M1351">
        <v>0.18835419099098638</v>
      </c>
      <c r="N1351">
        <v>0.43003203126266798</v>
      </c>
      <c r="O1351">
        <v>0</v>
      </c>
    </row>
    <row r="1352" spans="10:15" x14ac:dyDescent="0.35">
      <c r="J1352">
        <v>0.29796919223164342</v>
      </c>
      <c r="K1352">
        <v>1.7868047986463367</v>
      </c>
      <c r="L1352">
        <v>1.3049174324006916</v>
      </c>
      <c r="M1352">
        <v>1.6749599211628796</v>
      </c>
      <c r="N1352">
        <v>4.7944205036779604E-2</v>
      </c>
      <c r="O1352">
        <v>0</v>
      </c>
    </row>
    <row r="1353" spans="10:15" x14ac:dyDescent="0.35">
      <c r="J1353">
        <v>0.12145487446117659</v>
      </c>
      <c r="K1353">
        <v>1.8304649140715867</v>
      </c>
      <c r="L1353">
        <v>1.3568903568505568</v>
      </c>
      <c r="M1353">
        <v>1.7683864510404461</v>
      </c>
      <c r="N1353">
        <v>0.304755170833856</v>
      </c>
      <c r="O1353">
        <v>0</v>
      </c>
    </row>
    <row r="1354" spans="10:15" x14ac:dyDescent="0.35">
      <c r="J1354">
        <v>0.12201327821217678</v>
      </c>
      <c r="K1354">
        <v>0.71582793249058274</v>
      </c>
      <c r="L1354">
        <v>1.4223544154178185</v>
      </c>
      <c r="M1354">
        <v>0.49322460597586487</v>
      </c>
      <c r="N1354">
        <v>0.45449989288673498</v>
      </c>
      <c r="O1354">
        <v>0</v>
      </c>
    </row>
    <row r="1355" spans="10:15" x14ac:dyDescent="0.35">
      <c r="J1355">
        <v>3.4931133220559629E-2</v>
      </c>
      <c r="K1355">
        <v>1.0775603746407427</v>
      </c>
      <c r="L1355">
        <v>1.4314816192250259</v>
      </c>
      <c r="M1355">
        <v>1.4272560817133726</v>
      </c>
      <c r="N1355">
        <v>8.2902270869456507E-2</v>
      </c>
      <c r="O1355">
        <v>0</v>
      </c>
    </row>
    <row r="1356" spans="10:15" x14ac:dyDescent="0.35">
      <c r="J1356">
        <v>2.1097831087596525E-2</v>
      </c>
      <c r="K1356">
        <v>1.1503582734736586</v>
      </c>
      <c r="L1356">
        <v>1.3920813756413262</v>
      </c>
      <c r="M1356">
        <v>0.76361209865491197</v>
      </c>
      <c r="N1356">
        <v>6.6804640248257899E-2</v>
      </c>
      <c r="O1356">
        <v>0</v>
      </c>
    </row>
    <row r="1357" spans="10:15" x14ac:dyDescent="0.35">
      <c r="J1357">
        <v>0.33038606337646603</v>
      </c>
      <c r="K1357">
        <v>5.0755997719515278E-2</v>
      </c>
      <c r="L1357">
        <v>5.3165471631440213E-3</v>
      </c>
      <c r="M1357">
        <v>0.8384284665925622</v>
      </c>
      <c r="N1357">
        <v>0.126860863824767</v>
      </c>
      <c r="O1357">
        <v>0</v>
      </c>
    </row>
    <row r="1358" spans="10:15" x14ac:dyDescent="0.35">
      <c r="J1358">
        <v>1.0943184980571217</v>
      </c>
      <c r="K1358">
        <v>7.0883568620892605</v>
      </c>
      <c r="L1358">
        <v>6.1257203428900837</v>
      </c>
      <c r="M1358">
        <v>3.6337534892670273</v>
      </c>
      <c r="N1358">
        <v>0.55191114752468107</v>
      </c>
      <c r="O1358">
        <v>0</v>
      </c>
    </row>
    <row r="1359" spans="10:15" x14ac:dyDescent="0.35">
      <c r="J1359">
        <v>2.4637537308616175</v>
      </c>
      <c r="K1359">
        <v>2.392125016222848</v>
      </c>
      <c r="L1359">
        <v>2.5085297267566586</v>
      </c>
      <c r="M1359">
        <v>1.3276256735239247</v>
      </c>
      <c r="N1359">
        <v>1.3638198844662499</v>
      </c>
      <c r="O1359">
        <v>0</v>
      </c>
    </row>
    <row r="1360" spans="10:15" x14ac:dyDescent="0.35">
      <c r="J1360">
        <v>2.1865939429479005E-2</v>
      </c>
      <c r="K1360">
        <v>2.8677869723262495</v>
      </c>
      <c r="L1360">
        <v>1.9098595221566792</v>
      </c>
      <c r="M1360">
        <v>2.287924109354508</v>
      </c>
      <c r="N1360">
        <v>0.24171569765331299</v>
      </c>
      <c r="O1360">
        <v>0</v>
      </c>
    </row>
    <row r="1361" spans="10:15" x14ac:dyDescent="0.35">
      <c r="J1361">
        <v>0.50959106770636775</v>
      </c>
      <c r="K1361">
        <v>2.4913204135344271</v>
      </c>
      <c r="L1361">
        <v>2.5658345892270389</v>
      </c>
      <c r="M1361">
        <v>3.6272123201850714</v>
      </c>
      <c r="N1361">
        <v>0.78708884096068898</v>
      </c>
      <c r="O1361">
        <v>0</v>
      </c>
    </row>
    <row r="1362" spans="10:15" x14ac:dyDescent="0.35">
      <c r="J1362">
        <v>0.32833740575149523</v>
      </c>
      <c r="K1362">
        <v>0.38167219416212722</v>
      </c>
      <c r="L1362">
        <v>2.1906811772002901</v>
      </c>
      <c r="M1362">
        <v>0.6950635832069656</v>
      </c>
      <c r="N1362">
        <v>0.47367261461415305</v>
      </c>
      <c r="O1362">
        <v>0</v>
      </c>
    </row>
    <row r="1363" spans="10:15" x14ac:dyDescent="0.35">
      <c r="J1363">
        <v>3.5834539273330045E-2</v>
      </c>
      <c r="K1363">
        <v>0.80409183331026579</v>
      </c>
      <c r="L1363">
        <v>1.2879065602284221</v>
      </c>
      <c r="M1363">
        <v>1.1227524939338429</v>
      </c>
      <c r="N1363">
        <v>0.36582460435098701</v>
      </c>
      <c r="O1363">
        <v>0</v>
      </c>
    </row>
    <row r="1364" spans="10:15" x14ac:dyDescent="0.35">
      <c r="J1364">
        <v>3.4740553305767953E-2</v>
      </c>
      <c r="K1364">
        <v>2.1942827506707143</v>
      </c>
      <c r="L1364">
        <v>1.5614892827761666</v>
      </c>
      <c r="M1364">
        <v>0.90773319952153331</v>
      </c>
      <c r="N1364">
        <v>0.31088690674075697</v>
      </c>
      <c r="O1364">
        <v>0</v>
      </c>
    </row>
    <row r="1365" spans="10:15" x14ac:dyDescent="0.35">
      <c r="J1365">
        <v>0.37730196878110356</v>
      </c>
      <c r="K1365">
        <v>0.8379721052977338</v>
      </c>
      <c r="L1365">
        <v>1.5152839277361054</v>
      </c>
      <c r="M1365">
        <v>0.79027114893892902</v>
      </c>
      <c r="N1365">
        <v>0.149352686848781</v>
      </c>
      <c r="O1365">
        <v>0</v>
      </c>
    </row>
    <row r="1366" spans="10:15" x14ac:dyDescent="0.35">
      <c r="J1366">
        <v>3.442800249460482E-3</v>
      </c>
      <c r="K1366">
        <v>1.5238763869983432</v>
      </c>
      <c r="L1366">
        <v>1.3070474695065555</v>
      </c>
      <c r="M1366">
        <v>0.50816349275703232</v>
      </c>
      <c r="N1366">
        <v>0.13092065836953401</v>
      </c>
      <c r="O1366">
        <v>0</v>
      </c>
    </row>
    <row r="1367" spans="10:15" x14ac:dyDescent="0.35">
      <c r="J1367">
        <v>2.5200100878070703E-2</v>
      </c>
      <c r="K1367">
        <v>2.0850257134548262</v>
      </c>
      <c r="L1367">
        <v>3.3731454029080448</v>
      </c>
      <c r="M1367">
        <v>0.95202500038714655</v>
      </c>
      <c r="N1367">
        <v>0.212479330424268</v>
      </c>
      <c r="O1367">
        <v>0</v>
      </c>
    </row>
    <row r="1368" spans="10:15" x14ac:dyDescent="0.35">
      <c r="J1368">
        <v>6.1010673850341465E-2</v>
      </c>
      <c r="K1368">
        <v>2.1305536318427079</v>
      </c>
      <c r="L1368">
        <v>3.0555419314293473</v>
      </c>
      <c r="M1368">
        <v>0.42589409202234496</v>
      </c>
      <c r="N1368">
        <v>0.47094423808481201</v>
      </c>
      <c r="O1368">
        <v>0</v>
      </c>
    </row>
    <row r="1369" spans="10:15" x14ac:dyDescent="0.35">
      <c r="K1369">
        <v>2.0878922967944282</v>
      </c>
      <c r="L1369">
        <v>3.2305762846377504</v>
      </c>
      <c r="M1369">
        <v>1.7794025603577051</v>
      </c>
      <c r="N1369">
        <v>0.329696209314285</v>
      </c>
      <c r="O1369">
        <v>0</v>
      </c>
    </row>
    <row r="1370" spans="10:15" x14ac:dyDescent="0.35">
      <c r="K1370">
        <v>2.6269626429425421</v>
      </c>
      <c r="L1370">
        <v>1.0769434741041972</v>
      </c>
      <c r="M1370">
        <v>1.8379386476891659</v>
      </c>
      <c r="N1370">
        <v>0.45150428812383503</v>
      </c>
      <c r="O1370">
        <v>0</v>
      </c>
    </row>
    <row r="1371" spans="10:15" x14ac:dyDescent="0.35">
      <c r="K1371">
        <v>3.4678212338763177</v>
      </c>
      <c r="L1371">
        <v>2.6893928527279418</v>
      </c>
      <c r="M1371">
        <v>3.3380918649488467</v>
      </c>
      <c r="N1371">
        <v>9.2297649434177099E-3</v>
      </c>
      <c r="O1371">
        <v>0</v>
      </c>
    </row>
    <row r="1372" spans="10:15" x14ac:dyDescent="0.35">
      <c r="K1372">
        <v>1.9768469825869592</v>
      </c>
      <c r="L1372">
        <v>0.27976744956399024</v>
      </c>
      <c r="M1372">
        <v>0.96161324266014592</v>
      </c>
      <c r="N1372">
        <v>0.37972117039421699</v>
      </c>
      <c r="O1372">
        <v>0</v>
      </c>
    </row>
    <row r="1373" spans="10:15" x14ac:dyDescent="0.35">
      <c r="K1373">
        <v>2.3589130563659917E-2</v>
      </c>
      <c r="L1373">
        <v>0.26606673187895696</v>
      </c>
      <c r="M1373">
        <v>0.77851541577779737</v>
      </c>
      <c r="N1373">
        <v>0.45438165409623305</v>
      </c>
      <c r="O1373">
        <v>0</v>
      </c>
    </row>
    <row r="1374" spans="10:15" x14ac:dyDescent="0.35">
      <c r="K1374">
        <v>1.4883709866994477</v>
      </c>
      <c r="L1374">
        <v>1.3907946133630542</v>
      </c>
      <c r="M1374">
        <v>0.97794269198218264</v>
      </c>
      <c r="N1374">
        <v>0.40063814872509096</v>
      </c>
      <c r="O1374">
        <v>0</v>
      </c>
    </row>
    <row r="1375" spans="10:15" x14ac:dyDescent="0.35">
      <c r="K1375">
        <v>9.5615059494034149</v>
      </c>
      <c r="L1375">
        <v>7.7975012215292834</v>
      </c>
      <c r="M1375">
        <v>7.1045703212022717</v>
      </c>
      <c r="N1375">
        <v>0.19054215615914699</v>
      </c>
      <c r="O1375">
        <v>0</v>
      </c>
    </row>
    <row r="1376" spans="10:15" x14ac:dyDescent="0.35">
      <c r="K1376">
        <v>0.98927143708526055</v>
      </c>
      <c r="L1376">
        <v>0.65490560033966538</v>
      </c>
      <c r="M1376">
        <v>4.5940470226593998E-2</v>
      </c>
      <c r="N1376">
        <v>4.0841897116319296E-2</v>
      </c>
      <c r="O1376">
        <v>0</v>
      </c>
    </row>
    <row r="1377" spans="11:15" x14ac:dyDescent="0.35">
      <c r="K1377">
        <v>2.5155102030752929</v>
      </c>
      <c r="L1377">
        <v>2.2807321611346483</v>
      </c>
      <c r="M1377">
        <v>2.4002564821969448</v>
      </c>
      <c r="N1377">
        <v>0.71078275136960301</v>
      </c>
      <c r="O1377">
        <v>0</v>
      </c>
    </row>
    <row r="1378" spans="11:15" x14ac:dyDescent="0.35">
      <c r="K1378">
        <v>0.38165637870787195</v>
      </c>
      <c r="L1378">
        <v>0.39089410067451069</v>
      </c>
      <c r="M1378">
        <v>9.9686274782666728E-2</v>
      </c>
      <c r="N1378">
        <v>1.8963404816005101</v>
      </c>
      <c r="O1378">
        <v>1.1683578952854199E-10</v>
      </c>
    </row>
    <row r="1379" spans="11:15" x14ac:dyDescent="0.35">
      <c r="K1379">
        <v>5.1264667309098977</v>
      </c>
      <c r="L1379">
        <v>7.2267161943408897</v>
      </c>
      <c r="M1379">
        <v>8.8488766937499559</v>
      </c>
      <c r="N1379">
        <v>0.32029211592361101</v>
      </c>
      <c r="O1379">
        <v>0</v>
      </c>
    </row>
    <row r="1380" spans="11:15" x14ac:dyDescent="0.35">
      <c r="K1380">
        <v>0.6959216666405359</v>
      </c>
      <c r="L1380">
        <v>1.0192969764824873</v>
      </c>
      <c r="M1380">
        <v>1.4036563943036957</v>
      </c>
      <c r="N1380">
        <v>0.188485432942159</v>
      </c>
      <c r="O1380">
        <v>0</v>
      </c>
    </row>
    <row r="1381" spans="11:15" x14ac:dyDescent="0.35">
      <c r="K1381">
        <v>4.1205294364371401</v>
      </c>
      <c r="L1381">
        <v>5.1541329499909567</v>
      </c>
      <c r="M1381">
        <v>7.6855008952876913</v>
      </c>
      <c r="N1381">
        <v>5.49550986096944E-2</v>
      </c>
      <c r="O1381">
        <v>0</v>
      </c>
    </row>
    <row r="1382" spans="11:15" x14ac:dyDescent="0.35">
      <c r="K1382">
        <v>2.4797583916602814</v>
      </c>
      <c r="L1382">
        <v>1.9262617735401069</v>
      </c>
      <c r="M1382">
        <v>1.9612273850551647</v>
      </c>
      <c r="N1382">
        <v>2.33189969957989</v>
      </c>
      <c r="O1382">
        <v>3.1206472635888198E-10</v>
      </c>
    </row>
    <row r="1383" spans="11:15" x14ac:dyDescent="0.35">
      <c r="K1383">
        <v>1.4470128960112898</v>
      </c>
      <c r="L1383">
        <v>1.8813363065057875</v>
      </c>
      <c r="M1383">
        <v>2.0978668226782844</v>
      </c>
      <c r="N1383">
        <v>0.305058620332193</v>
      </c>
      <c r="O1383">
        <v>0</v>
      </c>
    </row>
    <row r="1384" spans="11:15" x14ac:dyDescent="0.35">
      <c r="K1384">
        <v>0.52570241326667766</v>
      </c>
      <c r="L1384">
        <v>9.6455569464777894E-4</v>
      </c>
      <c r="M1384">
        <v>0.50435772577950155</v>
      </c>
      <c r="N1384">
        <v>0.31593350188150798</v>
      </c>
      <c r="O1384">
        <v>0</v>
      </c>
    </row>
    <row r="1385" spans="11:15" x14ac:dyDescent="0.35">
      <c r="K1385">
        <v>1.2364250060048498</v>
      </c>
      <c r="L1385">
        <v>1.7421125967782762</v>
      </c>
      <c r="M1385">
        <v>2.9183833710869354</v>
      </c>
      <c r="N1385">
        <v>117.64505185727099</v>
      </c>
      <c r="O1385">
        <v>2.6740410172985402E-9</v>
      </c>
    </row>
    <row r="1386" spans="11:15" x14ac:dyDescent="0.35">
      <c r="K1386">
        <v>1.7364364371902556</v>
      </c>
      <c r="L1386">
        <v>2.1522123322317683</v>
      </c>
      <c r="M1386">
        <v>0.73204136503148154</v>
      </c>
      <c r="N1386">
        <v>1.3978618068613202</v>
      </c>
      <c r="O1386">
        <v>0</v>
      </c>
    </row>
    <row r="1387" spans="11:15" x14ac:dyDescent="0.35">
      <c r="K1387">
        <v>0.37088199458215371</v>
      </c>
      <c r="L1387">
        <v>0.79385600963917125</v>
      </c>
      <c r="M1387">
        <v>0.73486728472085461</v>
      </c>
      <c r="N1387">
        <v>0.224662690430701</v>
      </c>
      <c r="O1387">
        <v>0</v>
      </c>
    </row>
    <row r="1388" spans="11:15" x14ac:dyDescent="0.35">
      <c r="K1388">
        <v>8.1809323904363143E-2</v>
      </c>
      <c r="L1388">
        <v>1.4856351490691624</v>
      </c>
      <c r="M1388">
        <v>0.87245019557287662</v>
      </c>
      <c r="N1388">
        <v>0.34921609457093195</v>
      </c>
      <c r="O1388">
        <v>0</v>
      </c>
    </row>
    <row r="1389" spans="11:15" x14ac:dyDescent="0.35">
      <c r="K1389">
        <v>1.5490698150702726</v>
      </c>
      <c r="L1389">
        <v>3.027571049413035</v>
      </c>
      <c r="M1389">
        <v>1.7492499818148033</v>
      </c>
      <c r="N1389">
        <v>0.194354230347173</v>
      </c>
      <c r="O1389">
        <v>0</v>
      </c>
    </row>
    <row r="1390" spans="11:15" x14ac:dyDescent="0.35">
      <c r="K1390">
        <v>0.50342937685645794</v>
      </c>
      <c r="L1390">
        <v>0.5568078133537242</v>
      </c>
      <c r="M1390">
        <v>1.4477775076431467E-2</v>
      </c>
      <c r="N1390">
        <v>0.28585716657948002</v>
      </c>
      <c r="O1390">
        <v>0</v>
      </c>
    </row>
    <row r="1391" spans="11:15" x14ac:dyDescent="0.35">
      <c r="K1391">
        <v>2.5665140264673356</v>
      </c>
      <c r="L1391">
        <v>2.2626060841196241</v>
      </c>
      <c r="M1391">
        <v>1.7994004839083479</v>
      </c>
      <c r="N1391">
        <v>0.81666546909018611</v>
      </c>
      <c r="O1391">
        <v>1.7224438108695199E-10</v>
      </c>
    </row>
    <row r="1392" spans="11:15" x14ac:dyDescent="0.35">
      <c r="K1392">
        <v>1.146635154512746</v>
      </c>
      <c r="L1392">
        <v>1.523808252246909</v>
      </c>
      <c r="M1392">
        <v>2.2616422435324086</v>
      </c>
      <c r="N1392">
        <v>0.65557602056335595</v>
      </c>
      <c r="O1392">
        <v>0</v>
      </c>
    </row>
    <row r="1393" spans="11:15" x14ac:dyDescent="0.35">
      <c r="K1393">
        <v>1.1665355559874444</v>
      </c>
      <c r="L1393">
        <v>1.4640419989655695</v>
      </c>
      <c r="M1393">
        <v>1.5884831244176703</v>
      </c>
      <c r="N1393">
        <v>0.25381374791195199</v>
      </c>
      <c r="O1393">
        <v>0</v>
      </c>
    </row>
    <row r="1394" spans="11:15" x14ac:dyDescent="0.35">
      <c r="K1394">
        <v>0.96715092598044761</v>
      </c>
      <c r="L1394">
        <v>0.92524567708696348</v>
      </c>
      <c r="M1394">
        <v>1.752859976730494</v>
      </c>
      <c r="N1394">
        <v>0.36237102947620004</v>
      </c>
      <c r="O1394">
        <v>0</v>
      </c>
    </row>
    <row r="1395" spans="11:15" x14ac:dyDescent="0.35">
      <c r="K1395">
        <v>0.57045908245510935</v>
      </c>
      <c r="L1395">
        <v>1.481468594248277</v>
      </c>
      <c r="M1395">
        <v>1.398063480518311</v>
      </c>
      <c r="N1395">
        <v>0.393799782253199</v>
      </c>
      <c r="O1395">
        <v>0</v>
      </c>
    </row>
    <row r="1396" spans="11:15" x14ac:dyDescent="0.35">
      <c r="K1396">
        <v>2.8581597764353628</v>
      </c>
      <c r="L1396">
        <v>3.2152661779792147</v>
      </c>
      <c r="M1396">
        <v>3.2329848322220629</v>
      </c>
      <c r="N1396">
        <v>0.47791530808687199</v>
      </c>
      <c r="O1396">
        <v>0</v>
      </c>
    </row>
    <row r="1397" spans="11:15" x14ac:dyDescent="0.35">
      <c r="K1397">
        <v>1.9544569088007409</v>
      </c>
      <c r="L1397">
        <v>1.6831792574097975</v>
      </c>
      <c r="M1397">
        <v>2.7281597950393879</v>
      </c>
      <c r="N1397">
        <v>1.5482064832708202</v>
      </c>
      <c r="O1397">
        <v>0</v>
      </c>
    </row>
    <row r="1398" spans="11:15" x14ac:dyDescent="0.35">
      <c r="K1398">
        <v>1.7471803731621709</v>
      </c>
      <c r="L1398">
        <v>0.10920966505747333</v>
      </c>
      <c r="M1398">
        <v>0.96012034312930938</v>
      </c>
      <c r="N1398">
        <v>0.119443281030368</v>
      </c>
      <c r="O1398">
        <v>0</v>
      </c>
    </row>
    <row r="1399" spans="11:15" x14ac:dyDescent="0.35">
      <c r="K1399">
        <v>0.24807372306004935</v>
      </c>
      <c r="L1399">
        <v>0.33005645494557784</v>
      </c>
      <c r="M1399">
        <v>0.80767448449090673</v>
      </c>
      <c r="N1399">
        <v>2.4680795177933899E-2</v>
      </c>
      <c r="O1399">
        <v>0</v>
      </c>
    </row>
    <row r="1400" spans="11:15" x14ac:dyDescent="0.35">
      <c r="K1400">
        <v>0.51660704120038636</v>
      </c>
      <c r="L1400">
        <v>0.95778273354105414</v>
      </c>
      <c r="M1400">
        <v>1.4036029030779273</v>
      </c>
      <c r="N1400">
        <v>0.140710758065451</v>
      </c>
      <c r="O1400">
        <v>0</v>
      </c>
    </row>
    <row r="1401" spans="11:15" x14ac:dyDescent="0.35">
      <c r="K1401">
        <v>4.0907554026273099</v>
      </c>
      <c r="L1401">
        <v>2.6439613045516643</v>
      </c>
      <c r="M1401">
        <v>2.9729045004937995</v>
      </c>
      <c r="N1401">
        <v>1.1503638446989</v>
      </c>
      <c r="O1401">
        <v>3.4231936789381101E-10</v>
      </c>
    </row>
    <row r="1402" spans="11:15" x14ac:dyDescent="0.35">
      <c r="K1402">
        <v>2.9602720807256007</v>
      </c>
      <c r="L1402">
        <v>2.3765562266532614</v>
      </c>
      <c r="M1402">
        <v>2.3975146578224455</v>
      </c>
      <c r="N1402">
        <v>0.20538961290679603</v>
      </c>
      <c r="O1402">
        <v>0</v>
      </c>
    </row>
    <row r="1403" spans="11:15" x14ac:dyDescent="0.35">
      <c r="K1403">
        <v>0.82558340493618221</v>
      </c>
      <c r="L1403">
        <v>0.14116792233879047</v>
      </c>
      <c r="M1403">
        <v>8.3821037328101172E-2</v>
      </c>
      <c r="N1403">
        <v>0.13673435427907399</v>
      </c>
      <c r="O1403">
        <v>0</v>
      </c>
    </row>
    <row r="1404" spans="11:15" x14ac:dyDescent="0.35">
      <c r="K1404">
        <v>2.2585665026741308</v>
      </c>
      <c r="L1404">
        <v>1.0308185037357205</v>
      </c>
      <c r="M1404">
        <v>0.66350896543514837</v>
      </c>
      <c r="N1404">
        <v>9.6766352081157608E-2</v>
      </c>
      <c r="O1404">
        <v>0</v>
      </c>
    </row>
    <row r="1405" spans="11:15" x14ac:dyDescent="0.35">
      <c r="K1405">
        <v>0.87622474635877579</v>
      </c>
      <c r="L1405">
        <v>0.4683714475862491</v>
      </c>
      <c r="M1405">
        <v>1.2909524324406618</v>
      </c>
      <c r="N1405">
        <v>0.55070773867887102</v>
      </c>
      <c r="O1405">
        <v>0</v>
      </c>
    </row>
    <row r="1406" spans="11:15" x14ac:dyDescent="0.35">
      <c r="K1406">
        <v>0.35341573240714791</v>
      </c>
      <c r="L1406">
        <v>1.289020745986283</v>
      </c>
      <c r="M1406">
        <v>0.93019565712611874</v>
      </c>
      <c r="N1406">
        <v>0.13746422596191901</v>
      </c>
      <c r="O1406">
        <v>0</v>
      </c>
    </row>
    <row r="1407" spans="11:15" x14ac:dyDescent="0.35">
      <c r="K1407">
        <v>4.4159416159285687</v>
      </c>
      <c r="L1407">
        <v>3.2866384161768112</v>
      </c>
      <c r="M1407">
        <v>3.4140535586789356</v>
      </c>
      <c r="N1407">
        <v>0.27237951590696702</v>
      </c>
      <c r="O1407">
        <v>0</v>
      </c>
    </row>
    <row r="1408" spans="11:15" x14ac:dyDescent="0.35">
      <c r="K1408">
        <v>14.344895121031518</v>
      </c>
      <c r="L1408">
        <v>7.7278937415914779</v>
      </c>
      <c r="M1408">
        <v>6.2843957331610856</v>
      </c>
      <c r="N1408">
        <v>0.33643772052910997</v>
      </c>
      <c r="O1408">
        <v>0</v>
      </c>
    </row>
    <row r="1409" spans="11:15" x14ac:dyDescent="0.35">
      <c r="K1409">
        <v>1.0837620528883589</v>
      </c>
      <c r="L1409">
        <v>1.564659709885923</v>
      </c>
      <c r="M1409">
        <v>1.4735354726448986</v>
      </c>
      <c r="N1409">
        <v>3.94997522467391E-2</v>
      </c>
      <c r="O1409">
        <v>0</v>
      </c>
    </row>
    <row r="1410" spans="11:15" x14ac:dyDescent="0.35">
      <c r="K1410">
        <v>3.7415386697009838</v>
      </c>
      <c r="L1410">
        <v>6.5747737235757331</v>
      </c>
      <c r="M1410">
        <v>6.2340009325387431</v>
      </c>
      <c r="N1410">
        <v>0.164419087317624</v>
      </c>
      <c r="O1410">
        <v>0</v>
      </c>
    </row>
    <row r="1411" spans="11:15" x14ac:dyDescent="0.35">
      <c r="K1411">
        <v>17.829199850618576</v>
      </c>
      <c r="L1411">
        <v>8.2067824086042833</v>
      </c>
      <c r="M1411">
        <v>8.5141465912778962</v>
      </c>
      <c r="N1411">
        <v>5.8224208747145199E-2</v>
      </c>
      <c r="O1411">
        <v>0</v>
      </c>
    </row>
    <row r="1412" spans="11:15" x14ac:dyDescent="0.35">
      <c r="K1412">
        <v>4.7624759726587689</v>
      </c>
      <c r="L1412">
        <v>5.6730017740933034</v>
      </c>
      <c r="M1412">
        <v>1.8120628094406299</v>
      </c>
      <c r="N1412">
        <v>5.9631557409261696E-2</v>
      </c>
      <c r="O1412">
        <v>0</v>
      </c>
    </row>
    <row r="1413" spans="11:15" x14ac:dyDescent="0.35">
      <c r="K1413">
        <v>1.2652267880718899</v>
      </c>
      <c r="L1413">
        <v>0.95571623165700259</v>
      </c>
      <c r="M1413">
        <v>0.16742507421840577</v>
      </c>
      <c r="N1413">
        <v>6.1512857561909502E-2</v>
      </c>
      <c r="O1413">
        <v>0</v>
      </c>
    </row>
    <row r="1414" spans="11:15" x14ac:dyDescent="0.35">
      <c r="K1414">
        <v>0.36057075695684415</v>
      </c>
      <c r="L1414">
        <v>0.95909667598860526</v>
      </c>
      <c r="M1414">
        <v>1.1194258900478868</v>
      </c>
      <c r="N1414">
        <v>0.26454346051129701</v>
      </c>
      <c r="O1414">
        <v>0</v>
      </c>
    </row>
    <row r="1415" spans="11:15" x14ac:dyDescent="0.35">
      <c r="K1415">
        <v>8.2658117047313323E-2</v>
      </c>
      <c r="L1415">
        <v>1.5408668640639627</v>
      </c>
      <c r="M1415">
        <v>1.0491121244859667</v>
      </c>
      <c r="N1415">
        <v>0.39508423892807698</v>
      </c>
      <c r="O1415">
        <v>0</v>
      </c>
    </row>
    <row r="1416" spans="11:15" x14ac:dyDescent="0.35">
      <c r="K1416">
        <v>0.36797545616404298</v>
      </c>
      <c r="L1416">
        <v>0.265574688318025</v>
      </c>
      <c r="M1416">
        <v>1.0816856793497622</v>
      </c>
      <c r="N1416">
        <v>0.29014192461982902</v>
      </c>
      <c r="O1416">
        <v>0</v>
      </c>
    </row>
    <row r="1417" spans="11:15" x14ac:dyDescent="0.35">
      <c r="K1417">
        <v>6.2041614850642492</v>
      </c>
      <c r="L1417">
        <v>1.3857173500795223</v>
      </c>
      <c r="M1417">
        <v>4.0860361486867705</v>
      </c>
      <c r="N1417">
        <v>0.16853930633061001</v>
      </c>
      <c r="O1417">
        <v>0</v>
      </c>
    </row>
    <row r="1418" spans="11:15" x14ac:dyDescent="0.35">
      <c r="K1418">
        <v>1.3745337821447103</v>
      </c>
      <c r="L1418">
        <v>1.9158730726728181</v>
      </c>
      <c r="M1418">
        <v>0.9378045759719511</v>
      </c>
      <c r="N1418">
        <v>9.1994351404298194E-2</v>
      </c>
      <c r="O1418">
        <v>0</v>
      </c>
    </row>
    <row r="1419" spans="11:15" x14ac:dyDescent="0.35">
      <c r="K1419">
        <v>5.0269989104005974</v>
      </c>
      <c r="L1419">
        <v>5.0974246342235272</v>
      </c>
      <c r="M1419">
        <v>5.2979647080000385</v>
      </c>
      <c r="N1419">
        <v>0.47963595766543199</v>
      </c>
      <c r="O1419">
        <v>0</v>
      </c>
    </row>
    <row r="1420" spans="11:15" x14ac:dyDescent="0.35">
      <c r="K1420">
        <v>8.7994503391209982</v>
      </c>
      <c r="L1420">
        <v>6.422278899436737</v>
      </c>
      <c r="M1420">
        <v>1.7661507437430179</v>
      </c>
      <c r="N1420">
        <v>0.56880306834115402</v>
      </c>
      <c r="O1420">
        <v>0</v>
      </c>
    </row>
    <row r="1421" spans="11:15" x14ac:dyDescent="0.35">
      <c r="K1421">
        <v>1.7789474070951734</v>
      </c>
      <c r="L1421">
        <v>2.3373232822891556</v>
      </c>
      <c r="M1421">
        <v>2.5238288125640489</v>
      </c>
      <c r="N1421">
        <v>0.72197930470628091</v>
      </c>
      <c r="O1421">
        <v>0</v>
      </c>
    </row>
    <row r="1422" spans="11:15" x14ac:dyDescent="0.35">
      <c r="K1422">
        <v>0.64229113969943319</v>
      </c>
      <c r="L1422">
        <v>0.73900167235407144</v>
      </c>
      <c r="M1422">
        <v>0.59920299387447984</v>
      </c>
      <c r="N1422">
        <v>1.6494969538732098</v>
      </c>
      <c r="O1422">
        <v>0</v>
      </c>
    </row>
    <row r="1423" spans="11:15" x14ac:dyDescent="0.35">
      <c r="K1423">
        <v>2.0264923508916048</v>
      </c>
      <c r="L1423">
        <v>3.7436018866087721</v>
      </c>
      <c r="M1423">
        <v>2.4103521608100462</v>
      </c>
      <c r="N1423">
        <v>0.20705862586134599</v>
      </c>
      <c r="O1423">
        <v>0</v>
      </c>
    </row>
    <row r="1424" spans="11:15" x14ac:dyDescent="0.35">
      <c r="K1424">
        <v>3.4499286036671126</v>
      </c>
      <c r="L1424">
        <v>0.63232305074005091</v>
      </c>
      <c r="M1424">
        <v>2.6982025401905196</v>
      </c>
      <c r="N1424">
        <v>0.594706871594605</v>
      </c>
      <c r="O1424">
        <v>0</v>
      </c>
    </row>
    <row r="1425" spans="11:15" x14ac:dyDescent="0.35">
      <c r="K1425">
        <v>0.30333172846216661</v>
      </c>
      <c r="L1425">
        <v>7.8256459062868683E-2</v>
      </c>
      <c r="M1425">
        <v>0.63492834376757545</v>
      </c>
      <c r="N1425">
        <v>3.5171150376526301E-2</v>
      </c>
      <c r="O1425">
        <v>0</v>
      </c>
    </row>
    <row r="1426" spans="11:15" x14ac:dyDescent="0.35">
      <c r="K1426">
        <v>5.4328896558206097</v>
      </c>
      <c r="L1426">
        <v>4.7481895243536059</v>
      </c>
      <c r="M1426">
        <v>3.5777742772261281</v>
      </c>
      <c r="N1426">
        <v>0.96983209773536005</v>
      </c>
      <c r="O1426">
        <v>0</v>
      </c>
    </row>
    <row r="1427" spans="11:15" x14ac:dyDescent="0.35">
      <c r="K1427">
        <v>0.54098868975749947</v>
      </c>
      <c r="L1427">
        <v>0.83368601809105092</v>
      </c>
      <c r="M1427">
        <v>1.6126148310033774</v>
      </c>
      <c r="N1427">
        <v>0.42948684064618498</v>
      </c>
      <c r="O1427">
        <v>0</v>
      </c>
    </row>
    <row r="1428" spans="11:15" x14ac:dyDescent="0.35">
      <c r="K1428">
        <v>6.9296044141570465E-2</v>
      </c>
      <c r="L1428">
        <v>0.71449196418993344</v>
      </c>
      <c r="M1428">
        <v>1.4901993571358851</v>
      </c>
      <c r="N1428">
        <v>0.17391256667844299</v>
      </c>
      <c r="O1428">
        <v>0</v>
      </c>
    </row>
    <row r="1429" spans="11:15" x14ac:dyDescent="0.35">
      <c r="K1429">
        <v>1.6212324177489852</v>
      </c>
      <c r="L1429">
        <v>3.3079053131662302</v>
      </c>
      <c r="M1429">
        <v>3.418379404575774</v>
      </c>
      <c r="N1429">
        <v>1.89979923454935E-2</v>
      </c>
      <c r="O1429">
        <v>0</v>
      </c>
    </row>
    <row r="1430" spans="11:15" x14ac:dyDescent="0.35">
      <c r="K1430">
        <v>2.7075269034256482</v>
      </c>
      <c r="L1430">
        <v>1.9516153735255759</v>
      </c>
      <c r="M1430">
        <v>1.291845945150299</v>
      </c>
      <c r="N1430">
        <v>0.320963098772863</v>
      </c>
      <c r="O1430">
        <v>0</v>
      </c>
    </row>
    <row r="1431" spans="11:15" x14ac:dyDescent="0.35">
      <c r="K1431">
        <v>2.332695973519765</v>
      </c>
      <c r="L1431">
        <v>2.8819843315251443</v>
      </c>
      <c r="M1431">
        <v>2.9091087394917312</v>
      </c>
      <c r="N1431">
        <v>0.14850969735337599</v>
      </c>
      <c r="O1431">
        <v>0</v>
      </c>
    </row>
    <row r="1432" spans="11:15" x14ac:dyDescent="0.35">
      <c r="K1432">
        <v>0.88448654418040573</v>
      </c>
      <c r="L1432">
        <v>1.8213291076177782</v>
      </c>
      <c r="M1432">
        <v>1.6591313707623498</v>
      </c>
      <c r="N1432">
        <v>0.383726233760594</v>
      </c>
      <c r="O1432">
        <v>0</v>
      </c>
    </row>
    <row r="1433" spans="11:15" x14ac:dyDescent="0.35">
      <c r="K1433">
        <v>0.88134810871484826</v>
      </c>
      <c r="L1433">
        <v>2.04794506379453</v>
      </c>
      <c r="M1433">
        <v>0.33969855929152726</v>
      </c>
      <c r="N1433">
        <v>4.3322734573153596</v>
      </c>
      <c r="O1433">
        <v>1.64320267828242E-10</v>
      </c>
    </row>
    <row r="1434" spans="11:15" x14ac:dyDescent="0.35">
      <c r="K1434">
        <v>1.5705031057060347E-2</v>
      </c>
      <c r="L1434">
        <v>0.8462405928262825</v>
      </c>
      <c r="M1434">
        <v>1.7294694217828031</v>
      </c>
      <c r="N1434">
        <v>0.23315878592709199</v>
      </c>
      <c r="O1434">
        <v>0</v>
      </c>
    </row>
    <row r="1435" spans="11:15" x14ac:dyDescent="0.35">
      <c r="K1435">
        <v>2.4764047030539325</v>
      </c>
      <c r="L1435">
        <v>1.3840250692128553</v>
      </c>
      <c r="M1435">
        <v>1.8015699355560761</v>
      </c>
      <c r="N1435">
        <v>0.38886646571074002</v>
      </c>
      <c r="O1435">
        <v>0</v>
      </c>
    </row>
    <row r="1436" spans="11:15" x14ac:dyDescent="0.35">
      <c r="K1436">
        <v>1.8485810838775771</v>
      </c>
      <c r="L1436">
        <v>3.5681866565786464</v>
      </c>
      <c r="M1436">
        <v>4.4147465035200986</v>
      </c>
      <c r="N1436">
        <v>0.19432932787013399</v>
      </c>
      <c r="O1436">
        <v>0</v>
      </c>
    </row>
    <row r="1437" spans="11:15" x14ac:dyDescent="0.35">
      <c r="K1437">
        <v>1.5794628477831534</v>
      </c>
      <c r="L1437">
        <v>0.84675732682404614</v>
      </c>
      <c r="M1437">
        <v>3.2535516446686912</v>
      </c>
      <c r="N1437">
        <v>0.24022577257445399</v>
      </c>
      <c r="O1437">
        <v>0</v>
      </c>
    </row>
    <row r="1438" spans="11:15" x14ac:dyDescent="0.35">
      <c r="K1438">
        <v>1.0497170812873335</v>
      </c>
      <c r="L1438">
        <v>0.68599468958370713</v>
      </c>
      <c r="M1438">
        <v>0.61560594990446182</v>
      </c>
      <c r="N1438">
        <v>0.244876428594027</v>
      </c>
      <c r="O1438">
        <v>0</v>
      </c>
    </row>
    <row r="1439" spans="11:15" x14ac:dyDescent="0.35">
      <c r="K1439">
        <v>4.3963431839307372</v>
      </c>
      <c r="L1439">
        <v>2.9161440933051836</v>
      </c>
      <c r="M1439">
        <v>3.5320210363167783</v>
      </c>
      <c r="N1439">
        <v>0.31473182521641296</v>
      </c>
      <c r="O1439">
        <v>0</v>
      </c>
    </row>
    <row r="1440" spans="11:15" x14ac:dyDescent="0.35">
      <c r="K1440">
        <v>7.352542045260857</v>
      </c>
      <c r="L1440">
        <v>5.7352832383854375</v>
      </c>
      <c r="M1440">
        <v>5.772335592975816</v>
      </c>
      <c r="N1440">
        <v>0.44597407280767098</v>
      </c>
      <c r="O1440">
        <v>0</v>
      </c>
    </row>
    <row r="1441" spans="11:15" x14ac:dyDescent="0.35">
      <c r="K1441">
        <v>4.9475912720568782E-2</v>
      </c>
      <c r="L1441">
        <v>2.6799678490290688</v>
      </c>
      <c r="M1441">
        <v>2.3804386022605017</v>
      </c>
      <c r="N1441">
        <v>0.19508849887982901</v>
      </c>
      <c r="O1441">
        <v>0</v>
      </c>
    </row>
    <row r="1442" spans="11:15" x14ac:dyDescent="0.35">
      <c r="K1442">
        <v>1.3614656947384007</v>
      </c>
      <c r="L1442">
        <v>0.1956222724524109</v>
      </c>
      <c r="M1442">
        <v>0.27907551767591732</v>
      </c>
      <c r="N1442">
        <v>0.303900164610863</v>
      </c>
      <c r="O1442">
        <v>0</v>
      </c>
    </row>
    <row r="1443" spans="11:15" x14ac:dyDescent="0.35">
      <c r="K1443">
        <v>0.29248906373145006</v>
      </c>
      <c r="L1443">
        <v>0.74666421025297536</v>
      </c>
      <c r="M1443">
        <v>0.71169341119445806</v>
      </c>
      <c r="N1443">
        <v>16.9786926444629</v>
      </c>
      <c r="O1443">
        <v>8.00532943551471E-10</v>
      </c>
    </row>
    <row r="1444" spans="11:15" x14ac:dyDescent="0.35">
      <c r="K1444">
        <v>2.3656175777774275</v>
      </c>
      <c r="L1444">
        <v>3.27696926395349</v>
      </c>
      <c r="M1444">
        <v>3.1047491824130971</v>
      </c>
      <c r="N1444">
        <v>1.05236261697194</v>
      </c>
      <c r="O1444">
        <v>0</v>
      </c>
    </row>
    <row r="1445" spans="11:15" x14ac:dyDescent="0.35">
      <c r="K1445">
        <v>1.9491209493537236</v>
      </c>
      <c r="L1445">
        <v>1.8641980392568456</v>
      </c>
      <c r="M1445">
        <v>2.447298903203547</v>
      </c>
      <c r="N1445">
        <v>0.69025147287026301</v>
      </c>
      <c r="O1445">
        <v>0</v>
      </c>
    </row>
    <row r="1446" spans="11:15" x14ac:dyDescent="0.35">
      <c r="K1446">
        <v>3.1905144003374106</v>
      </c>
      <c r="L1446">
        <v>2.0108493075583955</v>
      </c>
      <c r="M1446">
        <v>2.6129523984722565</v>
      </c>
      <c r="N1446">
        <v>0.37549279292180698</v>
      </c>
      <c r="O1446">
        <v>0</v>
      </c>
    </row>
    <row r="1447" spans="11:15" x14ac:dyDescent="0.35">
      <c r="K1447">
        <v>2.1681590241300666</v>
      </c>
      <c r="L1447">
        <v>1.1702331668607469</v>
      </c>
      <c r="M1447">
        <v>1.429728599619762</v>
      </c>
      <c r="N1447">
        <v>0.60503258244463098</v>
      </c>
      <c r="O1447">
        <v>0</v>
      </c>
    </row>
    <row r="1448" spans="11:15" x14ac:dyDescent="0.35">
      <c r="K1448">
        <v>0.66282931642565013</v>
      </c>
      <c r="L1448">
        <v>0.22803875498045195</v>
      </c>
      <c r="M1448">
        <v>0.75425844329988656</v>
      </c>
      <c r="N1448">
        <v>0.28656694659141602</v>
      </c>
      <c r="O1448">
        <v>0</v>
      </c>
    </row>
    <row r="1449" spans="11:15" x14ac:dyDescent="0.35">
      <c r="K1449">
        <v>1.6050576799848562</v>
      </c>
      <c r="L1449">
        <v>3.3623576144734497</v>
      </c>
      <c r="M1449">
        <v>3.3065676313982735</v>
      </c>
      <c r="N1449">
        <v>1.3133996077620298</v>
      </c>
      <c r="O1449">
        <v>0</v>
      </c>
    </row>
    <row r="1450" spans="11:15" x14ac:dyDescent="0.35">
      <c r="K1450">
        <v>3.0151901566509816</v>
      </c>
      <c r="L1450">
        <v>2.7640846755214366</v>
      </c>
      <c r="M1450">
        <v>2.7574965882272493</v>
      </c>
      <c r="N1450">
        <v>0.87289053159680607</v>
      </c>
      <c r="O1450">
        <v>0</v>
      </c>
    </row>
    <row r="1451" spans="11:15" x14ac:dyDescent="0.35">
      <c r="K1451">
        <v>1.79850103321773</v>
      </c>
      <c r="L1451">
        <v>2.0034848426070417</v>
      </c>
      <c r="M1451">
        <v>3.5112980515367918</v>
      </c>
      <c r="N1451">
        <v>5.3306866480967701</v>
      </c>
      <c r="O1451">
        <v>3.2185415556401499E-10</v>
      </c>
    </row>
    <row r="1452" spans="11:15" x14ac:dyDescent="0.35">
      <c r="K1452">
        <v>5.17807036917511</v>
      </c>
      <c r="L1452">
        <v>4.451725501798764</v>
      </c>
      <c r="M1452">
        <v>5.5131495113770246</v>
      </c>
      <c r="N1452">
        <v>0.53006462295204004</v>
      </c>
      <c r="O1452">
        <v>0</v>
      </c>
    </row>
    <row r="1453" spans="11:15" x14ac:dyDescent="0.35">
      <c r="K1453">
        <v>0.13592169810218405</v>
      </c>
      <c r="L1453">
        <v>4.1598257841408666</v>
      </c>
      <c r="M1453">
        <v>4.4085860985210807</v>
      </c>
      <c r="N1453">
        <v>0.30741030556377402</v>
      </c>
      <c r="O1453">
        <v>0</v>
      </c>
    </row>
    <row r="1454" spans="11:15" x14ac:dyDescent="0.35">
      <c r="K1454">
        <v>3.7463935078870625</v>
      </c>
      <c r="L1454">
        <v>1.9598414314625392</v>
      </c>
      <c r="M1454">
        <v>2.7790535587704137</v>
      </c>
      <c r="N1454">
        <v>0.21209082396605702</v>
      </c>
      <c r="O1454">
        <v>0</v>
      </c>
    </row>
    <row r="1455" spans="11:15" x14ac:dyDescent="0.35">
      <c r="K1455">
        <v>0.51918760575182943</v>
      </c>
      <c r="L1455">
        <v>0.15957371669033163</v>
      </c>
      <c r="M1455">
        <v>1.3317742211789354</v>
      </c>
      <c r="N1455">
        <v>0.50609592925562796</v>
      </c>
      <c r="O1455">
        <v>0</v>
      </c>
    </row>
    <row r="1456" spans="11:15" x14ac:dyDescent="0.35">
      <c r="K1456">
        <v>3.3867123775942964</v>
      </c>
      <c r="L1456">
        <v>5.4998604023367079</v>
      </c>
      <c r="M1456">
        <v>0.63990801757171134</v>
      </c>
      <c r="N1456">
        <v>2.3567853528900202</v>
      </c>
      <c r="O1456">
        <v>0</v>
      </c>
    </row>
    <row r="1457" spans="11:15" x14ac:dyDescent="0.35">
      <c r="K1457">
        <v>0.49758527160383847</v>
      </c>
      <c r="L1457">
        <v>2.2751216998477828</v>
      </c>
      <c r="M1457">
        <v>0.43485242190923146</v>
      </c>
      <c r="N1457">
        <v>7.7846455551843895E-3</v>
      </c>
      <c r="O1457">
        <v>0</v>
      </c>
    </row>
    <row r="1458" spans="11:15" x14ac:dyDescent="0.35">
      <c r="K1458">
        <v>2.4742182565578177</v>
      </c>
      <c r="L1458">
        <v>1.6612983313400032</v>
      </c>
      <c r="M1458">
        <v>0.53185316701602281</v>
      </c>
      <c r="N1458">
        <v>3.4664422127720501E-2</v>
      </c>
      <c r="O1458">
        <v>0</v>
      </c>
    </row>
    <row r="1459" spans="11:15" x14ac:dyDescent="0.35">
      <c r="K1459">
        <v>4.3542079805989209</v>
      </c>
      <c r="L1459">
        <v>2.6045140105347451</v>
      </c>
      <c r="M1459">
        <v>3.7720005248612858</v>
      </c>
      <c r="N1459">
        <v>0.18125548674036701</v>
      </c>
      <c r="O1459">
        <v>0</v>
      </c>
    </row>
    <row r="1460" spans="11:15" x14ac:dyDescent="0.35">
      <c r="K1460">
        <v>1.4661968698131156</v>
      </c>
      <c r="L1460">
        <v>0.67466790659361453</v>
      </c>
      <c r="M1460">
        <v>0.22182871930252171</v>
      </c>
      <c r="N1460">
        <v>1.51932443716601</v>
      </c>
      <c r="O1460">
        <v>0</v>
      </c>
    </row>
    <row r="1461" spans="11:15" x14ac:dyDescent="0.35">
      <c r="K1461">
        <v>3.5929165507638259</v>
      </c>
      <c r="L1461">
        <v>0.69076169041995783</v>
      </c>
      <c r="M1461">
        <v>1.6359906560023532</v>
      </c>
      <c r="N1461">
        <v>2.1823485341501598</v>
      </c>
      <c r="O1461">
        <v>0</v>
      </c>
    </row>
    <row r="1462" spans="11:15" x14ac:dyDescent="0.35">
      <c r="K1462">
        <v>1.3821100386782568</v>
      </c>
      <c r="L1462">
        <v>1.7605294252989536</v>
      </c>
      <c r="M1462">
        <v>0.28881516765171783</v>
      </c>
      <c r="N1462">
        <v>5.60536217591096</v>
      </c>
      <c r="O1462">
        <v>0</v>
      </c>
    </row>
    <row r="1463" spans="11:15" x14ac:dyDescent="0.35">
      <c r="K1463">
        <v>1.3764821749141565</v>
      </c>
      <c r="L1463">
        <v>0.82576200243747555</v>
      </c>
      <c r="M1463">
        <v>1.8151280450546126</v>
      </c>
      <c r="N1463">
        <v>0.59852959305092301</v>
      </c>
      <c r="O1463">
        <v>0</v>
      </c>
    </row>
    <row r="1464" spans="11:15" x14ac:dyDescent="0.35">
      <c r="K1464">
        <v>2.8709405287638381</v>
      </c>
      <c r="L1464">
        <v>4.1490939520648711</v>
      </c>
      <c r="M1464">
        <v>0.14316292997227939</v>
      </c>
      <c r="N1464">
        <v>1.72695467692385</v>
      </c>
      <c r="O1464">
        <v>3.1342384892350501E-10</v>
      </c>
    </row>
    <row r="1465" spans="11:15" x14ac:dyDescent="0.35">
      <c r="K1465">
        <v>3.2237505146875338</v>
      </c>
      <c r="L1465">
        <v>3.8418553310050378</v>
      </c>
      <c r="M1465">
        <v>4.278650294219644</v>
      </c>
      <c r="N1465">
        <v>1.97550883771226</v>
      </c>
      <c r="O1465">
        <v>0</v>
      </c>
    </row>
    <row r="1466" spans="11:15" x14ac:dyDescent="0.35">
      <c r="K1466">
        <v>1.2292285711158775</v>
      </c>
      <c r="L1466">
        <v>1.654565371466362</v>
      </c>
      <c r="M1466">
        <v>3.7231078489155487</v>
      </c>
      <c r="N1466">
        <v>3.9038488028125</v>
      </c>
      <c r="O1466">
        <v>0</v>
      </c>
    </row>
    <row r="1467" spans="11:15" x14ac:dyDescent="0.35">
      <c r="K1467">
        <v>2.3477890008334015</v>
      </c>
      <c r="L1467">
        <v>3.7995566966734238</v>
      </c>
      <c r="M1467">
        <v>4.4618505847344174</v>
      </c>
      <c r="N1467">
        <v>0.26179919424894799</v>
      </c>
      <c r="O1467">
        <v>0</v>
      </c>
    </row>
    <row r="1468" spans="11:15" x14ac:dyDescent="0.35">
      <c r="K1468">
        <v>5.4061745180157175</v>
      </c>
      <c r="L1468">
        <v>5.6196034916603308</v>
      </c>
      <c r="M1468">
        <v>4.7258582006692311</v>
      </c>
      <c r="N1468">
        <v>1.1224853921775999</v>
      </c>
      <c r="O1468">
        <v>3.9365270570297302E-10</v>
      </c>
    </row>
    <row r="1469" spans="11:15" x14ac:dyDescent="0.35">
      <c r="K1469">
        <v>0.61399995809414221</v>
      </c>
      <c r="L1469">
        <v>0.34492183288587525</v>
      </c>
      <c r="M1469">
        <v>0.72382224297458508</v>
      </c>
      <c r="N1469">
        <v>0.83073594295155606</v>
      </c>
      <c r="O1469">
        <v>0</v>
      </c>
    </row>
    <row r="1470" spans="11:15" x14ac:dyDescent="0.35">
      <c r="K1470">
        <v>0.53961575608862444</v>
      </c>
      <c r="L1470">
        <v>0.15686351351203223</v>
      </c>
      <c r="M1470">
        <v>0.62735760301065313</v>
      </c>
      <c r="N1470">
        <v>0.11048575425663999</v>
      </c>
      <c r="O1470">
        <v>0</v>
      </c>
    </row>
    <row r="1471" spans="11:15" x14ac:dyDescent="0.35">
      <c r="K1471">
        <v>1.326105962574371</v>
      </c>
      <c r="L1471">
        <v>1.2077697136930643</v>
      </c>
      <c r="M1471">
        <v>1.262335785420946</v>
      </c>
      <c r="N1471">
        <v>0.153681286362359</v>
      </c>
      <c r="O1471">
        <v>0</v>
      </c>
    </row>
    <row r="1472" spans="11:15" x14ac:dyDescent="0.35">
      <c r="K1472">
        <v>0.49922597758857629</v>
      </c>
      <c r="L1472">
        <v>0.69999315703570908</v>
      </c>
      <c r="M1472">
        <v>0.5693640244289222</v>
      </c>
      <c r="N1472">
        <v>0.27017540725417899</v>
      </c>
      <c r="O1472">
        <v>0</v>
      </c>
    </row>
    <row r="1473" spans="11:15" x14ac:dyDescent="0.35">
      <c r="K1473">
        <v>1.0965384012673922</v>
      </c>
      <c r="L1473">
        <v>1.4623690236592972</v>
      </c>
      <c r="M1473">
        <v>0.20742514528395192</v>
      </c>
      <c r="N1473">
        <v>0.25995567411110498</v>
      </c>
      <c r="O1473">
        <v>0</v>
      </c>
    </row>
    <row r="1474" spans="11:15" x14ac:dyDescent="0.35">
      <c r="K1474">
        <v>3.1933517394488535</v>
      </c>
      <c r="L1474">
        <v>5.5834424739974935</v>
      </c>
      <c r="M1474">
        <v>0.82841036748274788</v>
      </c>
      <c r="N1474">
        <v>0.551810203459563</v>
      </c>
      <c r="O1474">
        <v>0</v>
      </c>
    </row>
    <row r="1475" spans="11:15" x14ac:dyDescent="0.35">
      <c r="K1475">
        <v>6.2059109864086439</v>
      </c>
      <c r="L1475">
        <v>3.2832356230852322</v>
      </c>
      <c r="M1475">
        <v>5.3289695192378428</v>
      </c>
      <c r="N1475">
        <v>2.9904630513754897</v>
      </c>
      <c r="O1475">
        <v>0</v>
      </c>
    </row>
    <row r="1476" spans="11:15" x14ac:dyDescent="0.35">
      <c r="K1476">
        <v>18.94838760164734</v>
      </c>
      <c r="L1476">
        <v>22.182604531046898</v>
      </c>
      <c r="M1476">
        <v>23.657343307822607</v>
      </c>
      <c r="N1476">
        <v>1.47322285621287</v>
      </c>
      <c r="O1476">
        <v>0</v>
      </c>
    </row>
    <row r="1477" spans="11:15" x14ac:dyDescent="0.35">
      <c r="K1477">
        <v>2.2235393492120767</v>
      </c>
      <c r="L1477">
        <v>2.6986995609228881</v>
      </c>
      <c r="M1477">
        <v>2.3875125699207942</v>
      </c>
      <c r="N1477">
        <v>0.45156846811186196</v>
      </c>
      <c r="O1477">
        <v>0</v>
      </c>
    </row>
    <row r="1478" spans="11:15" x14ac:dyDescent="0.35">
      <c r="K1478">
        <v>3.4251303113105713</v>
      </c>
      <c r="L1478">
        <v>0.21149603807906836</v>
      </c>
      <c r="M1478">
        <v>2.670013442371836</v>
      </c>
      <c r="N1478">
        <v>1.1172962351845102</v>
      </c>
      <c r="O1478">
        <v>1.4592668451348501E-10</v>
      </c>
    </row>
    <row r="1479" spans="11:15" x14ac:dyDescent="0.35">
      <c r="K1479">
        <v>1.5035231783376015</v>
      </c>
      <c r="L1479">
        <v>3.7145337632889506</v>
      </c>
      <c r="M1479">
        <v>0.80907791266110407</v>
      </c>
      <c r="N1479">
        <v>0.26277758439787402</v>
      </c>
      <c r="O1479">
        <v>0</v>
      </c>
    </row>
    <row r="1480" spans="11:15" x14ac:dyDescent="0.35">
      <c r="K1480">
        <v>1.268410127897821</v>
      </c>
      <c r="L1480">
        <v>2.3881426717936161</v>
      </c>
      <c r="M1480">
        <v>2.1963089135157339</v>
      </c>
      <c r="N1480">
        <v>0.10443053299866399</v>
      </c>
      <c r="O1480">
        <v>0</v>
      </c>
    </row>
    <row r="1481" spans="11:15" x14ac:dyDescent="0.35">
      <c r="K1481">
        <v>0.68677341383539725</v>
      </c>
      <c r="L1481">
        <v>2.6574158738338589</v>
      </c>
      <c r="M1481">
        <v>5.4519200172637641</v>
      </c>
      <c r="N1481">
        <v>0.88835466175296207</v>
      </c>
      <c r="O1481">
        <v>0</v>
      </c>
    </row>
    <row r="1482" spans="11:15" x14ac:dyDescent="0.35">
      <c r="K1482">
        <v>2.0288093458576237</v>
      </c>
      <c r="L1482">
        <v>4.6466446958563612</v>
      </c>
      <c r="M1482">
        <v>1.9448012777877177</v>
      </c>
      <c r="N1482">
        <v>0.302143887331071</v>
      </c>
      <c r="O1482">
        <v>0</v>
      </c>
    </row>
    <row r="1483" spans="11:15" x14ac:dyDescent="0.35">
      <c r="K1483">
        <v>0.24034424698803417</v>
      </c>
      <c r="L1483">
        <v>4.7628667826739965</v>
      </c>
      <c r="M1483">
        <v>3.1607627022663976</v>
      </c>
      <c r="N1483">
        <v>3.6649619486421897E-2</v>
      </c>
      <c r="O1483">
        <v>0</v>
      </c>
    </row>
    <row r="1484" spans="11:15" x14ac:dyDescent="0.35">
      <c r="K1484">
        <v>18.300103798989348</v>
      </c>
      <c r="L1484">
        <v>11.863446484873817</v>
      </c>
      <c r="M1484">
        <v>4.4618984006197921</v>
      </c>
      <c r="N1484">
        <v>0.36288901431524201</v>
      </c>
      <c r="O1484">
        <v>0</v>
      </c>
    </row>
    <row r="1485" spans="11:15" x14ac:dyDescent="0.35">
      <c r="K1485">
        <v>7.4879410013170986</v>
      </c>
      <c r="L1485">
        <v>2.4531419002721253</v>
      </c>
      <c r="M1485">
        <v>3.7747202493707199</v>
      </c>
      <c r="N1485">
        <v>2.4300589687263299E-2</v>
      </c>
      <c r="O1485">
        <v>0</v>
      </c>
    </row>
    <row r="1486" spans="11:15" x14ac:dyDescent="0.35">
      <c r="K1486">
        <v>1.4268393707847327</v>
      </c>
      <c r="L1486">
        <v>3.4390078368517925</v>
      </c>
      <c r="M1486">
        <v>6.4881340690914948</v>
      </c>
      <c r="N1486">
        <v>1.01944075959325</v>
      </c>
      <c r="O1486">
        <v>0</v>
      </c>
    </row>
    <row r="1487" spans="11:15" x14ac:dyDescent="0.35">
      <c r="K1487">
        <v>13.547999062561885</v>
      </c>
      <c r="L1487">
        <v>14.017311044767197</v>
      </c>
      <c r="M1487">
        <v>16.359201207780497</v>
      </c>
      <c r="N1487">
        <v>0.22757439314559502</v>
      </c>
      <c r="O1487">
        <v>0</v>
      </c>
    </row>
    <row r="1488" spans="11:15" x14ac:dyDescent="0.35">
      <c r="K1488">
        <v>5.9282582204839667</v>
      </c>
      <c r="L1488">
        <v>4.4180681838087086</v>
      </c>
      <c r="M1488">
        <v>4.8945736297050511</v>
      </c>
      <c r="N1488">
        <v>24.494914667461298</v>
      </c>
      <c r="O1488">
        <v>3.6604743307822502E-9</v>
      </c>
    </row>
    <row r="1489" spans="11:15" x14ac:dyDescent="0.35">
      <c r="K1489">
        <v>2.337965798991565</v>
      </c>
      <c r="L1489">
        <v>2.3113325544913637</v>
      </c>
      <c r="M1489">
        <v>4.7042954721527099</v>
      </c>
      <c r="N1489">
        <v>2.95891503613647E-2</v>
      </c>
      <c r="O1489">
        <v>0</v>
      </c>
    </row>
    <row r="1490" spans="11:15" x14ac:dyDescent="0.35">
      <c r="K1490">
        <v>2.674702988966049</v>
      </c>
      <c r="L1490">
        <v>4.1580803920195928</v>
      </c>
      <c r="M1490">
        <v>0.68454245850244044</v>
      </c>
      <c r="N1490">
        <v>0.275957673540138</v>
      </c>
      <c r="O1490">
        <v>0</v>
      </c>
    </row>
    <row r="1491" spans="11:15" x14ac:dyDescent="0.35">
      <c r="K1491">
        <v>0.27283363300460112</v>
      </c>
      <c r="L1491">
        <v>1.3540734739348883</v>
      </c>
      <c r="M1491">
        <v>3.2723819847184723</v>
      </c>
      <c r="N1491">
        <v>0.20568221536245002</v>
      </c>
      <c r="O1491">
        <v>0</v>
      </c>
    </row>
    <row r="1492" spans="11:15" x14ac:dyDescent="0.35">
      <c r="K1492">
        <v>4.4977907065142313</v>
      </c>
      <c r="L1492">
        <v>1.7400411389253088</v>
      </c>
      <c r="M1492">
        <v>2.1784586905155177</v>
      </c>
      <c r="N1492">
        <v>0.38256813165887499</v>
      </c>
      <c r="O1492">
        <v>2.4380350988788001E-10</v>
      </c>
    </row>
    <row r="1493" spans="11:15" x14ac:dyDescent="0.35">
      <c r="K1493">
        <v>1.5508291571025183</v>
      </c>
      <c r="L1493">
        <v>0.98800267522704355</v>
      </c>
      <c r="M1493">
        <v>2.7978104040977341</v>
      </c>
      <c r="N1493">
        <v>1.4756119286924601</v>
      </c>
      <c r="O1493">
        <v>0</v>
      </c>
    </row>
    <row r="1494" spans="11:15" x14ac:dyDescent="0.35">
      <c r="K1494">
        <v>10.407946762670695</v>
      </c>
      <c r="L1494">
        <v>12.600047042019014</v>
      </c>
      <c r="M1494">
        <v>14.022380249668274</v>
      </c>
      <c r="N1494">
        <v>0.27398567470609497</v>
      </c>
      <c r="O1494">
        <v>0</v>
      </c>
    </row>
    <row r="1495" spans="11:15" x14ac:dyDescent="0.35">
      <c r="K1495">
        <v>1.7190067928414818</v>
      </c>
      <c r="L1495">
        <v>0.25157940624085556</v>
      </c>
      <c r="M1495">
        <v>1.4612289023937826</v>
      </c>
      <c r="N1495">
        <v>0.42503275172112603</v>
      </c>
      <c r="O1495">
        <v>0</v>
      </c>
    </row>
    <row r="1496" spans="11:15" x14ac:dyDescent="0.35">
      <c r="K1496">
        <v>4.8133579623425593</v>
      </c>
      <c r="L1496">
        <v>3.3753257165669597</v>
      </c>
      <c r="M1496">
        <v>5.4920819698538095</v>
      </c>
      <c r="N1496">
        <v>1.18517426031407</v>
      </c>
      <c r="O1496">
        <v>0</v>
      </c>
    </row>
    <row r="1497" spans="11:15" x14ac:dyDescent="0.35">
      <c r="K1497">
        <v>1.6864284412828594</v>
      </c>
      <c r="L1497">
        <v>4.2148712595143802</v>
      </c>
      <c r="M1497">
        <v>2.3138877244736116</v>
      </c>
      <c r="N1497">
        <v>0.86646894074257697</v>
      </c>
      <c r="O1497">
        <v>0</v>
      </c>
    </row>
    <row r="1498" spans="11:15" x14ac:dyDescent="0.35">
      <c r="K1498">
        <v>10.6980719601901</v>
      </c>
      <c r="L1498">
        <v>0.4616849824732408</v>
      </c>
      <c r="M1498">
        <v>2.7924999137794799</v>
      </c>
      <c r="N1498">
        <v>0.56766942129182196</v>
      </c>
      <c r="O1498">
        <v>0</v>
      </c>
    </row>
    <row r="1499" spans="11:15" x14ac:dyDescent="0.35">
      <c r="K1499">
        <v>1.2165785729814951</v>
      </c>
      <c r="L1499">
        <v>3.8260308537791996</v>
      </c>
      <c r="M1499">
        <v>1.0275349285658697</v>
      </c>
      <c r="N1499">
        <v>0.39459322941605601</v>
      </c>
      <c r="O1499">
        <v>0</v>
      </c>
    </row>
    <row r="1500" spans="11:15" x14ac:dyDescent="0.35">
      <c r="K1500">
        <v>4.1792065941744765</v>
      </c>
      <c r="L1500">
        <v>6.8267962083260159</v>
      </c>
      <c r="M1500">
        <v>3.8856007174091483</v>
      </c>
      <c r="N1500">
        <v>2.1900898680537701E-2</v>
      </c>
      <c r="O1500">
        <v>0</v>
      </c>
    </row>
    <row r="1501" spans="11:15" x14ac:dyDescent="0.35">
      <c r="K1501">
        <v>7.6895513563222586</v>
      </c>
      <c r="L1501">
        <v>7.0700071833780953</v>
      </c>
      <c r="M1501">
        <v>6.3598792360403413</v>
      </c>
      <c r="N1501">
        <v>6.5485189069066294E-3</v>
      </c>
      <c r="O1501">
        <v>0</v>
      </c>
    </row>
    <row r="1502" spans="11:15" x14ac:dyDescent="0.35">
      <c r="K1502">
        <v>0.61204664345205506</v>
      </c>
      <c r="L1502">
        <v>1.5064605364322938</v>
      </c>
      <c r="M1502">
        <v>4.8597582055519659</v>
      </c>
      <c r="N1502">
        <v>0.20916280021787098</v>
      </c>
      <c r="O1502">
        <v>0</v>
      </c>
    </row>
    <row r="1503" spans="11:15" x14ac:dyDescent="0.35">
      <c r="K1503">
        <v>4.6340877427877158</v>
      </c>
      <c r="L1503">
        <v>3.7815991734616983</v>
      </c>
      <c r="M1503">
        <v>0.49468082980301387</v>
      </c>
      <c r="N1503">
        <v>0.40697401334428696</v>
      </c>
      <c r="O1503">
        <v>0</v>
      </c>
    </row>
    <row r="1504" spans="11:15" x14ac:dyDescent="0.35">
      <c r="K1504">
        <v>5.3798729777539185</v>
      </c>
      <c r="L1504">
        <v>5.1076767768023332</v>
      </c>
      <c r="M1504">
        <v>7.0659746548311935</v>
      </c>
      <c r="N1504">
        <v>0.40277922910527203</v>
      </c>
      <c r="O1504">
        <v>0</v>
      </c>
    </row>
    <row r="1505" spans="11:15" x14ac:dyDescent="0.35">
      <c r="K1505">
        <v>2.386598949041062</v>
      </c>
      <c r="L1505">
        <v>1.3234459826650817</v>
      </c>
      <c r="M1505">
        <v>1.7665249228974385</v>
      </c>
      <c r="N1505">
        <v>0.19445787116687399</v>
      </c>
      <c r="O1505">
        <v>0</v>
      </c>
    </row>
    <row r="1506" spans="11:15" x14ac:dyDescent="0.35">
      <c r="K1506">
        <v>7.8375235257994111</v>
      </c>
      <c r="L1506">
        <v>7.4897034925009152</v>
      </c>
      <c r="M1506">
        <v>7.486087253514115</v>
      </c>
      <c r="N1506">
        <v>0.486439960476516</v>
      </c>
      <c r="O1506">
        <v>0</v>
      </c>
    </row>
    <row r="1507" spans="11:15" x14ac:dyDescent="0.35">
      <c r="K1507">
        <v>14.174167670240363</v>
      </c>
      <c r="L1507">
        <v>23.993934462594048</v>
      </c>
      <c r="M1507">
        <v>25.717974448882451</v>
      </c>
      <c r="N1507">
        <v>0.454311655748322</v>
      </c>
      <c r="O1507">
        <v>0</v>
      </c>
    </row>
    <row r="1508" spans="11:15" x14ac:dyDescent="0.35">
      <c r="K1508">
        <v>1.3152191929949049</v>
      </c>
      <c r="L1508">
        <v>4.7052151458333551</v>
      </c>
      <c r="M1508">
        <v>0.94018861245569274</v>
      </c>
      <c r="N1508">
        <v>0.161601051547829</v>
      </c>
      <c r="O1508">
        <v>0</v>
      </c>
    </row>
    <row r="1509" spans="11:15" x14ac:dyDescent="0.35">
      <c r="K1509">
        <v>6.1870400314323195</v>
      </c>
      <c r="L1509">
        <v>8.1139703063572846</v>
      </c>
      <c r="M1509">
        <v>7.0537860492366535</v>
      </c>
      <c r="N1509">
        <v>0.48148367201215897</v>
      </c>
      <c r="O1509">
        <v>0</v>
      </c>
    </row>
    <row r="1510" spans="11:15" x14ac:dyDescent="0.35">
      <c r="K1510">
        <v>3.6334232331327603</v>
      </c>
      <c r="L1510">
        <v>5.1126398245009756</v>
      </c>
      <c r="M1510">
        <v>3.3451464933876768E-2</v>
      </c>
      <c r="N1510">
        <v>1.9291877926183099</v>
      </c>
      <c r="O1510">
        <v>0</v>
      </c>
    </row>
    <row r="1511" spans="11:15" x14ac:dyDescent="0.35">
      <c r="K1511">
        <v>0.7511337435329466</v>
      </c>
      <c r="L1511">
        <v>2.5556585651443728</v>
      </c>
      <c r="M1511">
        <v>3.6419829247244744</v>
      </c>
      <c r="N1511">
        <v>6.30967038721381</v>
      </c>
      <c r="O1511">
        <v>0</v>
      </c>
    </row>
    <row r="1512" spans="11:15" x14ac:dyDescent="0.35">
      <c r="K1512">
        <v>5.4058857127061177</v>
      </c>
      <c r="L1512">
        <v>5.895222893983556</v>
      </c>
      <c r="M1512">
        <v>3.7035277616616344</v>
      </c>
      <c r="N1512">
        <v>0.73377082036350705</v>
      </c>
      <c r="O1512">
        <v>0</v>
      </c>
    </row>
    <row r="1513" spans="11:15" x14ac:dyDescent="0.35">
      <c r="K1513">
        <v>14.577031778506619</v>
      </c>
      <c r="L1513">
        <v>4.9787488101051212</v>
      </c>
      <c r="M1513">
        <v>8.1798044077088807</v>
      </c>
      <c r="N1513">
        <v>0.76652338185733593</v>
      </c>
      <c r="O1513">
        <v>0</v>
      </c>
    </row>
    <row r="1514" spans="11:15" x14ac:dyDescent="0.35">
      <c r="K1514">
        <v>7.4681845287946755</v>
      </c>
      <c r="L1514">
        <v>8.542435187486074</v>
      </c>
      <c r="M1514">
        <v>4.0650052676846977</v>
      </c>
      <c r="N1514">
        <v>0.63451388266733399</v>
      </c>
      <c r="O1514">
        <v>0</v>
      </c>
    </row>
    <row r="1515" spans="11:15" x14ac:dyDescent="0.35">
      <c r="K1515">
        <v>2.8236211791334389</v>
      </c>
      <c r="L1515">
        <v>5.2221127551928701</v>
      </c>
      <c r="M1515">
        <v>6.7470854531952922</v>
      </c>
      <c r="N1515">
        <v>0.135600064435141</v>
      </c>
      <c r="O1515">
        <v>0</v>
      </c>
    </row>
    <row r="1516" spans="11:15" x14ac:dyDescent="0.35">
      <c r="K1516">
        <v>1.3271590888986984</v>
      </c>
      <c r="L1516">
        <v>0.95440829263198124</v>
      </c>
      <c r="M1516">
        <v>3.3493491167544822</v>
      </c>
      <c r="N1516">
        <v>0.47975564854774</v>
      </c>
      <c r="O1516">
        <v>0</v>
      </c>
    </row>
    <row r="1517" spans="11:15" x14ac:dyDescent="0.35">
      <c r="K1517">
        <v>1.2818984011401768</v>
      </c>
      <c r="L1517">
        <v>0.23793376061143251</v>
      </c>
      <c r="M1517">
        <v>1.1321198552559761</v>
      </c>
      <c r="N1517">
        <v>7.1607371838207201E-2</v>
      </c>
      <c r="O1517">
        <v>0</v>
      </c>
    </row>
    <row r="1518" spans="11:15" x14ac:dyDescent="0.35">
      <c r="K1518">
        <v>4.934493477441622</v>
      </c>
      <c r="L1518">
        <v>3.3422603799449213</v>
      </c>
      <c r="M1518">
        <v>3.2948315051896548</v>
      </c>
      <c r="N1518">
        <v>0.15058964534160901</v>
      </c>
      <c r="O1518">
        <v>0</v>
      </c>
    </row>
    <row r="1519" spans="11:15" x14ac:dyDescent="0.35">
      <c r="K1519">
        <v>5.1137637464218564</v>
      </c>
      <c r="L1519">
        <v>6.1239553947281395</v>
      </c>
      <c r="M1519">
        <v>7.8654814006557778</v>
      </c>
      <c r="N1519">
        <v>1.1756280343876</v>
      </c>
      <c r="O1519">
        <v>0</v>
      </c>
    </row>
    <row r="1520" spans="11:15" x14ac:dyDescent="0.35">
      <c r="K1520">
        <v>6.3930727192754553</v>
      </c>
      <c r="L1520">
        <v>15.26115815733643</v>
      </c>
      <c r="M1520">
        <v>8.8946437521279638</v>
      </c>
      <c r="N1520">
        <v>0.35791051786709505</v>
      </c>
      <c r="O1520">
        <v>0</v>
      </c>
    </row>
    <row r="1521" spans="11:15" x14ac:dyDescent="0.35">
      <c r="K1521">
        <v>11.264433217170291</v>
      </c>
      <c r="L1521">
        <v>8.3683614292660362</v>
      </c>
      <c r="M1521">
        <v>8.3808912242451044</v>
      </c>
      <c r="N1521">
        <v>0.12384210600482801</v>
      </c>
      <c r="O1521">
        <v>0</v>
      </c>
    </row>
    <row r="1522" spans="11:15" x14ac:dyDescent="0.35">
      <c r="K1522">
        <v>4.5041938716853025</v>
      </c>
      <c r="L1522">
        <v>9.6938799343277697</v>
      </c>
      <c r="M1522">
        <v>7.836800852212483</v>
      </c>
      <c r="N1522">
        <v>0.64919101808649904</v>
      </c>
      <c r="O1522">
        <v>0</v>
      </c>
    </row>
    <row r="1523" spans="11:15" x14ac:dyDescent="0.35">
      <c r="K1523">
        <v>4.9898032633510381</v>
      </c>
      <c r="L1523">
        <v>6.612331427387927</v>
      </c>
      <c r="M1523">
        <v>8.168276326741287</v>
      </c>
      <c r="N1523">
        <v>0.48622391252439401</v>
      </c>
      <c r="O1523">
        <v>0</v>
      </c>
    </row>
    <row r="1524" spans="11:15" x14ac:dyDescent="0.35">
      <c r="K1524">
        <v>7.2802092620666681</v>
      </c>
      <c r="L1524">
        <v>8.1872069532733587</v>
      </c>
      <c r="M1524">
        <v>12.401912449581772</v>
      </c>
      <c r="N1524">
        <v>2.3334493811221702</v>
      </c>
      <c r="O1524">
        <v>0</v>
      </c>
    </row>
    <row r="1525" spans="11:15" x14ac:dyDescent="0.35">
      <c r="K1525">
        <v>4.1880989518980281</v>
      </c>
      <c r="L1525">
        <v>8.5633300356006821</v>
      </c>
      <c r="M1525">
        <v>9.1103864309872016</v>
      </c>
      <c r="N1525">
        <v>0.27263196457712402</v>
      </c>
      <c r="O1525">
        <v>0</v>
      </c>
    </row>
    <row r="1526" spans="11:15" x14ac:dyDescent="0.35">
      <c r="K1526">
        <v>7.4425784178278978</v>
      </c>
      <c r="L1526">
        <v>5.7194542054238893</v>
      </c>
      <c r="M1526">
        <v>7.0262747690496035</v>
      </c>
      <c r="N1526">
        <v>0.81031857479562008</v>
      </c>
      <c r="O1526">
        <v>0</v>
      </c>
    </row>
    <row r="1527" spans="11:15" x14ac:dyDescent="0.35">
      <c r="K1527">
        <v>31.333046374442407</v>
      </c>
      <c r="L1527">
        <v>27.63824776619013</v>
      </c>
      <c r="M1527">
        <v>16.629694898480583</v>
      </c>
      <c r="N1527">
        <v>9.6782464070565091</v>
      </c>
      <c r="O1527">
        <v>1.0180821284114799E-9</v>
      </c>
    </row>
    <row r="1528" spans="11:15" x14ac:dyDescent="0.35">
      <c r="K1528">
        <v>1.12617315314677</v>
      </c>
      <c r="L1528">
        <v>3.8052439127596496</v>
      </c>
      <c r="M1528">
        <v>4.5746522195134531</v>
      </c>
      <c r="N1528">
        <v>2.7446407149641101E-2</v>
      </c>
      <c r="O1528">
        <v>0</v>
      </c>
    </row>
    <row r="1529" spans="11:15" x14ac:dyDescent="0.35">
      <c r="K1529">
        <v>2.006183764151185</v>
      </c>
      <c r="L1529">
        <v>5.1318881856753054</v>
      </c>
      <c r="M1529">
        <v>6.5659801703086158</v>
      </c>
      <c r="N1529">
        <v>0.112158564116531</v>
      </c>
      <c r="O1529">
        <v>0</v>
      </c>
    </row>
    <row r="1530" spans="11:15" x14ac:dyDescent="0.35">
      <c r="K1530">
        <v>21.460349395126137</v>
      </c>
      <c r="L1530">
        <v>32.139206512434505</v>
      </c>
      <c r="M1530">
        <v>24.742359110576128</v>
      </c>
      <c r="N1530">
        <v>0.53289275851714102</v>
      </c>
      <c r="O1530">
        <v>0</v>
      </c>
    </row>
    <row r="1531" spans="11:15" x14ac:dyDescent="0.35">
      <c r="K1531">
        <v>8.4495555233233777</v>
      </c>
      <c r="L1531">
        <v>8.6713776700083098</v>
      </c>
      <c r="M1531">
        <v>10.262432651414008</v>
      </c>
      <c r="N1531">
        <v>0.130491604090993</v>
      </c>
      <c r="O1531">
        <v>0</v>
      </c>
    </row>
    <row r="1532" spans="11:15" x14ac:dyDescent="0.35">
      <c r="K1532">
        <v>6.6585290371541959</v>
      </c>
      <c r="L1532">
        <v>2.3451936800578146</v>
      </c>
      <c r="M1532">
        <v>4.2712015955143459</v>
      </c>
      <c r="N1532">
        <v>0.21241669555833301</v>
      </c>
      <c r="O1532">
        <v>0</v>
      </c>
    </row>
    <row r="1533" spans="11:15" x14ac:dyDescent="0.35">
      <c r="K1533">
        <v>12.551876386702656</v>
      </c>
      <c r="L1533">
        <v>6.6731914839744615</v>
      </c>
      <c r="M1533">
        <v>7.3536249212638571</v>
      </c>
      <c r="N1533">
        <v>0.19017411369944298</v>
      </c>
      <c r="O1533">
        <v>0</v>
      </c>
    </row>
    <row r="1534" spans="11:15" x14ac:dyDescent="0.35">
      <c r="K1534">
        <v>0.19333373961193839</v>
      </c>
      <c r="L1534">
        <v>2.7600965105925286</v>
      </c>
      <c r="M1534">
        <v>2.4009409245683608</v>
      </c>
      <c r="N1534">
        <v>0.27184588873723803</v>
      </c>
      <c r="O1534">
        <v>0</v>
      </c>
    </row>
    <row r="1535" spans="11:15" x14ac:dyDescent="0.35">
      <c r="K1535">
        <v>2.1669204375227049</v>
      </c>
      <c r="L1535">
        <v>2.0265367022994916</v>
      </c>
      <c r="M1535">
        <v>4.9436352186778745</v>
      </c>
      <c r="N1535">
        <v>2.3175704146607901E-2</v>
      </c>
      <c r="O1535">
        <v>0</v>
      </c>
    </row>
    <row r="1536" spans="11:15" x14ac:dyDescent="0.35">
      <c r="K1536">
        <v>1.8498671413756635</v>
      </c>
      <c r="L1536">
        <v>1.6539584088160804</v>
      </c>
      <c r="M1536">
        <v>4.1058834725950089</v>
      </c>
      <c r="N1536">
        <v>0.36994908607460802</v>
      </c>
      <c r="O1536">
        <v>0</v>
      </c>
    </row>
    <row r="1537" spans="11:15" x14ac:dyDescent="0.35">
      <c r="K1537">
        <v>1.6839665025468009</v>
      </c>
      <c r="L1537">
        <v>1.461564119226695</v>
      </c>
      <c r="M1537">
        <v>3.8757449694843333</v>
      </c>
      <c r="N1537">
        <v>0.403945984222495</v>
      </c>
      <c r="O1537">
        <v>0</v>
      </c>
    </row>
    <row r="1538" spans="11:15" x14ac:dyDescent="0.35">
      <c r="K1538">
        <v>6.0384058743603131</v>
      </c>
      <c r="L1538">
        <v>10.682260479053094</v>
      </c>
      <c r="M1538">
        <v>7.2019492528743738</v>
      </c>
      <c r="N1538">
        <v>0.34562885085628997</v>
      </c>
      <c r="O1538">
        <v>0</v>
      </c>
    </row>
    <row r="1539" spans="11:15" x14ac:dyDescent="0.35">
      <c r="K1539">
        <v>32.458684934012616</v>
      </c>
      <c r="L1539">
        <v>38.930894550039802</v>
      </c>
      <c r="M1539">
        <v>46.156454112816434</v>
      </c>
      <c r="N1539">
        <v>0.173196696811213</v>
      </c>
      <c r="O1539">
        <v>0</v>
      </c>
    </row>
    <row r="1540" spans="11:15" x14ac:dyDescent="0.35">
      <c r="K1540">
        <v>2.1567565744335262</v>
      </c>
      <c r="L1540">
        <v>3.6987994132132194</v>
      </c>
      <c r="M1540">
        <v>0.4858285084961193</v>
      </c>
      <c r="N1540">
        <v>4.6534564013203605E-2</v>
      </c>
      <c r="O1540">
        <v>0</v>
      </c>
    </row>
    <row r="1541" spans="11:15" x14ac:dyDescent="0.35">
      <c r="K1541">
        <v>10.540315905265734</v>
      </c>
      <c r="L1541">
        <v>3.9219740398719254</v>
      </c>
      <c r="M1541">
        <v>7.0442673827406823</v>
      </c>
      <c r="N1541">
        <v>6.7419236514664499E-2</v>
      </c>
      <c r="O1541">
        <v>0</v>
      </c>
    </row>
    <row r="1542" spans="11:15" x14ac:dyDescent="0.35">
      <c r="K1542">
        <v>26.130639034357962</v>
      </c>
      <c r="L1542">
        <v>26.7192728325596</v>
      </c>
      <c r="M1542">
        <v>32.9048817585047</v>
      </c>
      <c r="N1542">
        <v>0.83301613714114597</v>
      </c>
      <c r="O1542">
        <v>0</v>
      </c>
    </row>
    <row r="1543" spans="11:15" x14ac:dyDescent="0.35">
      <c r="K1543">
        <v>10.002285176745334</v>
      </c>
      <c r="L1543">
        <v>13.618303169935597</v>
      </c>
      <c r="M1543">
        <v>4.2813197280160677</v>
      </c>
      <c r="N1543">
        <v>0.20483090215281</v>
      </c>
      <c r="O1543">
        <v>0</v>
      </c>
    </row>
    <row r="1544" spans="11:15" x14ac:dyDescent="0.35">
      <c r="K1544">
        <v>7.7698371703758031</v>
      </c>
      <c r="L1544">
        <v>10.182124529952652</v>
      </c>
      <c r="M1544">
        <v>5.9669082369044357</v>
      </c>
      <c r="N1544">
        <v>0.113010072635743</v>
      </c>
      <c r="O1544">
        <v>0</v>
      </c>
    </row>
    <row r="1545" spans="11:15" x14ac:dyDescent="0.35">
      <c r="K1545">
        <v>5.7057246075883814</v>
      </c>
      <c r="L1545">
        <v>8.6944491953753094</v>
      </c>
      <c r="M1545">
        <v>8.7296805514014277</v>
      </c>
      <c r="N1545">
        <v>0.39807662680257105</v>
      </c>
      <c r="O1545">
        <v>0</v>
      </c>
    </row>
    <row r="1546" spans="11:15" x14ac:dyDescent="0.35">
      <c r="K1546">
        <v>45.392492446557512</v>
      </c>
      <c r="L1546">
        <v>26.182581209062327</v>
      </c>
      <c r="M1546">
        <v>26.986819767025743</v>
      </c>
      <c r="N1546">
        <v>1.6205438418676301</v>
      </c>
      <c r="O1546">
        <v>0</v>
      </c>
    </row>
    <row r="1547" spans="11:15" x14ac:dyDescent="0.35">
      <c r="K1547">
        <v>7.4804948574768106</v>
      </c>
      <c r="L1547">
        <v>6.8338762847099659</v>
      </c>
      <c r="M1547">
        <v>12.502569057548939</v>
      </c>
      <c r="N1547">
        <v>0.32433502009258902</v>
      </c>
      <c r="O1547">
        <v>0</v>
      </c>
    </row>
    <row r="1548" spans="11:15" x14ac:dyDescent="0.35">
      <c r="K1548">
        <v>35.820500970071315</v>
      </c>
      <c r="L1548">
        <v>14.962017239092173</v>
      </c>
      <c r="M1548">
        <v>21.703990257558878</v>
      </c>
      <c r="N1548">
        <v>9.1695974180752399E-2</v>
      </c>
      <c r="O1548">
        <v>0</v>
      </c>
    </row>
    <row r="1549" spans="11:15" x14ac:dyDescent="0.35">
      <c r="K1549">
        <v>19.715157457959069</v>
      </c>
      <c r="L1549">
        <v>5.2358685572723127</v>
      </c>
      <c r="M1549">
        <v>13.300940598769468</v>
      </c>
      <c r="N1549">
        <v>0.62348634076827703</v>
      </c>
      <c r="O1549">
        <v>0</v>
      </c>
    </row>
    <row r="1550" spans="11:15" x14ac:dyDescent="0.35">
      <c r="K1550">
        <v>5.4330981121489552</v>
      </c>
      <c r="L1550">
        <v>5.7280778826044738</v>
      </c>
      <c r="M1550">
        <v>1.6552939951745884</v>
      </c>
      <c r="N1550">
        <v>0.29292072222263399</v>
      </c>
      <c r="O1550">
        <v>0</v>
      </c>
    </row>
    <row r="1551" spans="11:15" x14ac:dyDescent="0.35">
      <c r="K1551">
        <v>2.7645171349712365</v>
      </c>
      <c r="L1551">
        <v>3.3606578156077331</v>
      </c>
      <c r="M1551">
        <v>0.33545450847775848</v>
      </c>
      <c r="N1551">
        <v>0.110987442945124</v>
      </c>
      <c r="O1551">
        <v>0</v>
      </c>
    </row>
    <row r="1552" spans="11:15" x14ac:dyDescent="0.35">
      <c r="K1552">
        <v>24.847191905387461</v>
      </c>
      <c r="L1552">
        <v>27.073555799513816</v>
      </c>
      <c r="M1552">
        <v>27.7189349924571</v>
      </c>
      <c r="N1552">
        <v>1.7878184734113198</v>
      </c>
      <c r="O1552">
        <v>0</v>
      </c>
    </row>
    <row r="1553" spans="11:15" x14ac:dyDescent="0.35">
      <c r="K1553">
        <v>12.380178627243891</v>
      </c>
      <c r="L1553">
        <v>10.514289075520104</v>
      </c>
      <c r="M1553">
        <v>15.471400190435366</v>
      </c>
      <c r="N1553">
        <v>0.59790017018670805</v>
      </c>
      <c r="O1553">
        <v>0</v>
      </c>
    </row>
    <row r="1554" spans="11:15" x14ac:dyDescent="0.35">
      <c r="K1554">
        <v>19.938455613530081</v>
      </c>
      <c r="L1554">
        <v>28.817102951148378</v>
      </c>
      <c r="M1554">
        <v>13.409672590797001</v>
      </c>
      <c r="N1554">
        <v>0.25651946068778203</v>
      </c>
      <c r="O1554">
        <v>0</v>
      </c>
    </row>
    <row r="1555" spans="11:15" x14ac:dyDescent="0.35">
      <c r="K1555">
        <v>38.85139434608697</v>
      </c>
      <c r="L1555">
        <v>2.5087474215067025</v>
      </c>
      <c r="M1555">
        <v>12.732955487687152</v>
      </c>
      <c r="N1555">
        <v>0.149427856942458</v>
      </c>
      <c r="O1555">
        <v>0</v>
      </c>
    </row>
    <row r="1556" spans="11:15" x14ac:dyDescent="0.35">
      <c r="K1556">
        <v>52.449662697914029</v>
      </c>
      <c r="L1556">
        <v>54.453234115651988</v>
      </c>
      <c r="M1556">
        <v>59.13817709036875</v>
      </c>
      <c r="N1556">
        <v>0.204621297044251</v>
      </c>
      <c r="O1556">
        <v>0</v>
      </c>
    </row>
    <row r="1557" spans="11:15" x14ac:dyDescent="0.35">
      <c r="K1557">
        <v>11.186399710769207</v>
      </c>
      <c r="L1557">
        <v>11.184523398763769</v>
      </c>
      <c r="M1557">
        <v>5.8641108935710866</v>
      </c>
      <c r="N1557">
        <v>2.0093663844885001</v>
      </c>
      <c r="O1557">
        <v>0</v>
      </c>
    </row>
    <row r="1558" spans="11:15" x14ac:dyDescent="0.35">
      <c r="K1558">
        <v>192.63386184889927</v>
      </c>
      <c r="L1558">
        <v>131.52465981324863</v>
      </c>
      <c r="M1558">
        <v>52.610558707572459</v>
      </c>
      <c r="N1558">
        <v>0.61095112826018794</v>
      </c>
      <c r="O1558">
        <v>0</v>
      </c>
    </row>
    <row r="1559" spans="11:15" x14ac:dyDescent="0.35">
      <c r="K1559">
        <v>46.186509621132629</v>
      </c>
      <c r="L1559">
        <v>27.595500847258872</v>
      </c>
      <c r="M1559">
        <v>21.396245549807915</v>
      </c>
      <c r="N1559">
        <v>0.42095860129360602</v>
      </c>
      <c r="O1559">
        <v>0</v>
      </c>
    </row>
    <row r="1560" spans="11:15" x14ac:dyDescent="0.35">
      <c r="K1560">
        <v>20.798590332843283</v>
      </c>
      <c r="L1560">
        <v>16.247998875754202</v>
      </c>
      <c r="M1560">
        <v>15.725175616426732</v>
      </c>
      <c r="N1560">
        <v>7.6813100321616895E-2</v>
      </c>
      <c r="O1560">
        <v>0</v>
      </c>
    </row>
    <row r="1561" spans="11:15" x14ac:dyDescent="0.35">
      <c r="K1561">
        <v>10.329342027356464</v>
      </c>
      <c r="L1561">
        <v>8.4407673446107339</v>
      </c>
      <c r="M1561">
        <v>25.742828513386566</v>
      </c>
      <c r="N1561">
        <v>0.34664696238059906</v>
      </c>
      <c r="O1561">
        <v>0</v>
      </c>
    </row>
    <row r="1562" spans="11:15" x14ac:dyDescent="0.35">
      <c r="K1562">
        <v>44.981384642534096</v>
      </c>
      <c r="L1562">
        <v>23.667547109287039</v>
      </c>
      <c r="M1562">
        <v>17.348654375910154</v>
      </c>
      <c r="N1562">
        <v>0.74680449367927493</v>
      </c>
      <c r="O1562">
        <v>0</v>
      </c>
    </row>
    <row r="1563" spans="11:15" x14ac:dyDescent="0.35">
      <c r="K1563">
        <v>34.821511725746326</v>
      </c>
      <c r="L1563">
        <v>58.507081330415879</v>
      </c>
      <c r="M1563">
        <v>53.36039483247189</v>
      </c>
      <c r="N1563">
        <v>9.4498003476195904E-4</v>
      </c>
      <c r="O1563">
        <v>0</v>
      </c>
    </row>
    <row r="1564" spans="11:15" x14ac:dyDescent="0.35">
      <c r="K1564">
        <v>45.821916537800995</v>
      </c>
      <c r="L1564">
        <v>29.781699559032258</v>
      </c>
      <c r="M1564">
        <v>29.656286123639244</v>
      </c>
      <c r="N1564">
        <v>0.14344525067966798</v>
      </c>
      <c r="O1564">
        <v>0</v>
      </c>
    </row>
    <row r="1565" spans="11:15" x14ac:dyDescent="0.35">
      <c r="K1565">
        <v>32.763512815889811</v>
      </c>
      <c r="L1565">
        <v>79.43104707913767</v>
      </c>
      <c r="M1565">
        <v>27.12665908408669</v>
      </c>
      <c r="N1565">
        <v>0.18921330491322699</v>
      </c>
      <c r="O1565">
        <v>0</v>
      </c>
    </row>
    <row r="1566" spans="11:15" x14ac:dyDescent="0.35">
      <c r="K1566">
        <v>33.950884629793137</v>
      </c>
      <c r="L1566">
        <v>3.4942237463400141</v>
      </c>
      <c r="M1566">
        <v>21.577139445881109</v>
      </c>
      <c r="N1566">
        <v>2.4167539386978701E-2</v>
      </c>
      <c r="O1566">
        <v>0</v>
      </c>
    </row>
    <row r="1567" spans="11:15" x14ac:dyDescent="0.35">
      <c r="K1567">
        <v>4.0581288990924884</v>
      </c>
      <c r="L1567">
        <v>4.0772169672693588</v>
      </c>
      <c r="M1567">
        <v>12.845336463268431</v>
      </c>
      <c r="N1567">
        <v>0.41536547325719703</v>
      </c>
      <c r="O1567">
        <v>0</v>
      </c>
    </row>
    <row r="1568" spans="11:15" x14ac:dyDescent="0.35">
      <c r="K1568">
        <v>219.06065620799689</v>
      </c>
      <c r="L1568">
        <v>197.86504433978911</v>
      </c>
      <c r="M1568">
        <v>251.52729457034221</v>
      </c>
      <c r="N1568">
        <v>0.41203618952850901</v>
      </c>
      <c r="O1568">
        <v>0</v>
      </c>
    </row>
    <row r="1569" spans="11:15" x14ac:dyDescent="0.35">
      <c r="K1569">
        <v>288.85774363471569</v>
      </c>
      <c r="L1569">
        <v>118.11118644558003</v>
      </c>
      <c r="M1569">
        <v>61.539346923775966</v>
      </c>
      <c r="N1569">
        <v>0.28087792070973799</v>
      </c>
      <c r="O1569">
        <v>0</v>
      </c>
    </row>
    <row r="1570" spans="11:15" x14ac:dyDescent="0.35">
      <c r="K1570">
        <v>31.679166334203074</v>
      </c>
      <c r="L1570">
        <v>36.676777471670661</v>
      </c>
      <c r="M1570">
        <v>64.687993581872107</v>
      </c>
      <c r="N1570">
        <v>2.7155589914769305</v>
      </c>
      <c r="O1570">
        <v>1.4319978674833001E-10</v>
      </c>
    </row>
    <row r="1571" spans="11:15" x14ac:dyDescent="0.35">
      <c r="K1571">
        <v>30.576639862399194</v>
      </c>
      <c r="L1571">
        <v>72.929307001643224</v>
      </c>
      <c r="M1571">
        <v>100.70698803783402</v>
      </c>
      <c r="N1571">
        <v>0.23975201842219998</v>
      </c>
      <c r="O1571">
        <v>0</v>
      </c>
    </row>
    <row r="1572" spans="11:15" x14ac:dyDescent="0.35">
      <c r="K1572">
        <v>58.250112800337249</v>
      </c>
      <c r="L1572">
        <v>26.874222595840592</v>
      </c>
      <c r="M1572">
        <v>113.49590705310693</v>
      </c>
      <c r="N1572">
        <v>0.80709022826482402</v>
      </c>
      <c r="O1572">
        <v>1.2328993783167301E-10</v>
      </c>
    </row>
    <row r="1573" spans="11:15" x14ac:dyDescent="0.35">
      <c r="K1573">
        <v>2779.8613489050758</v>
      </c>
      <c r="L1573">
        <v>127.18922158440326</v>
      </c>
      <c r="M1573">
        <v>496.45174721158287</v>
      </c>
      <c r="N1573">
        <v>6.9098758943782999</v>
      </c>
      <c r="O1573">
        <v>8.2127628491322397E-10</v>
      </c>
    </row>
    <row r="1574" spans="11:15" x14ac:dyDescent="0.35">
      <c r="K1574">
        <v>109.20821953947465</v>
      </c>
      <c r="L1574">
        <v>184.38554457213496</v>
      </c>
      <c r="M1574">
        <v>116.65043027136154</v>
      </c>
      <c r="N1574">
        <v>0.52248421930268196</v>
      </c>
      <c r="O1574">
        <v>0</v>
      </c>
    </row>
    <row r="1575" spans="11:15" x14ac:dyDescent="0.35">
      <c r="K1575">
        <v>62.434941736168653</v>
      </c>
      <c r="L1575">
        <v>57.336617022008582</v>
      </c>
      <c r="M1575">
        <v>93.38509220571261</v>
      </c>
      <c r="N1575">
        <v>0.987781667772892</v>
      </c>
      <c r="O1575">
        <v>0</v>
      </c>
    </row>
    <row r="1576" spans="11:15" x14ac:dyDescent="0.35">
      <c r="K1576">
        <v>11.620237138514</v>
      </c>
      <c r="L1576">
        <v>13.739614887483258</v>
      </c>
      <c r="M1576">
        <v>11.984791937846747</v>
      </c>
      <c r="N1576">
        <v>3.9390476239505298E-2</v>
      </c>
      <c r="O1576">
        <v>0</v>
      </c>
    </row>
    <row r="1577" spans="11:15" x14ac:dyDescent="0.35">
      <c r="K1577">
        <v>39.476596635745814</v>
      </c>
      <c r="L1577">
        <v>25.206344079807909</v>
      </c>
      <c r="M1577">
        <v>92.41901743773046</v>
      </c>
      <c r="N1577">
        <v>0.70950078033499198</v>
      </c>
      <c r="O1577">
        <v>0</v>
      </c>
    </row>
    <row r="1578" spans="11:15" x14ac:dyDescent="0.35">
      <c r="K1578">
        <v>28.929378627481768</v>
      </c>
      <c r="L1578">
        <v>34.828814767513045</v>
      </c>
      <c r="M1578">
        <v>46.111578967731347</v>
      </c>
      <c r="N1578">
        <v>6.8684609849131592E-2</v>
      </c>
      <c r="O1578">
        <v>0</v>
      </c>
    </row>
    <row r="1579" spans="11:15" x14ac:dyDescent="0.35">
      <c r="K1579">
        <v>6.395830055421885</v>
      </c>
      <c r="L1579">
        <v>29.536490795978107</v>
      </c>
      <c r="M1579">
        <v>26.535379219510297</v>
      </c>
      <c r="N1579">
        <v>0.51896002446117395</v>
      </c>
      <c r="O1579">
        <v>0</v>
      </c>
    </row>
    <row r="1580" spans="11:15" x14ac:dyDescent="0.35">
      <c r="K1580">
        <v>18.173524888027714</v>
      </c>
      <c r="L1580">
        <v>18.142264391056173</v>
      </c>
      <c r="M1580">
        <v>19.701878452541102</v>
      </c>
      <c r="N1580">
        <v>7.1459505326390103</v>
      </c>
      <c r="O1580">
        <v>7.1918150674359403E-10</v>
      </c>
    </row>
    <row r="1581" spans="11:15" x14ac:dyDescent="0.35">
      <c r="K1581">
        <v>56.811149808815635</v>
      </c>
      <c r="L1581">
        <v>61.466250136104293</v>
      </c>
      <c r="M1581">
        <v>62.233823057294245</v>
      </c>
      <c r="N1581">
        <v>4.7061263782029295E-2</v>
      </c>
      <c r="O1581">
        <v>0</v>
      </c>
    </row>
    <row r="1582" spans="11:15" x14ac:dyDescent="0.35">
      <c r="K1582">
        <v>2.957876209695435</v>
      </c>
      <c r="L1582">
        <v>13.734817904275783</v>
      </c>
      <c r="M1582">
        <v>3.5737527265688458</v>
      </c>
      <c r="N1582">
        <v>0.55639973570194801</v>
      </c>
      <c r="O1582">
        <v>0</v>
      </c>
    </row>
    <row r="1583" spans="11:15" x14ac:dyDescent="0.35">
      <c r="K1583">
        <v>47.687605171888059</v>
      </c>
      <c r="L1583">
        <v>67.13425868395629</v>
      </c>
      <c r="M1583">
        <v>72.577302019937065</v>
      </c>
      <c r="N1583">
        <v>0.19356467573727698</v>
      </c>
      <c r="O1583">
        <v>0</v>
      </c>
    </row>
    <row r="1584" spans="11:15" x14ac:dyDescent="0.35">
      <c r="K1584">
        <v>18.81705135792328</v>
      </c>
      <c r="L1584">
        <v>19.254621562931028</v>
      </c>
      <c r="M1584">
        <v>7.3358537417877798</v>
      </c>
      <c r="N1584">
        <v>0.25005673279985002</v>
      </c>
      <c r="O1584">
        <v>0</v>
      </c>
    </row>
    <row r="1585" spans="11:15" x14ac:dyDescent="0.35">
      <c r="K1585">
        <v>30.572567630946942</v>
      </c>
      <c r="L1585">
        <v>38.223732019920433</v>
      </c>
      <c r="M1585">
        <v>41.892021475925475</v>
      </c>
      <c r="N1585">
        <v>0.509775473628993</v>
      </c>
      <c r="O1585">
        <v>1.04834515299899E-10</v>
      </c>
    </row>
    <row r="1586" spans="11:15" x14ac:dyDescent="0.35">
      <c r="K1586">
        <v>5.4267288472988673</v>
      </c>
      <c r="L1586">
        <v>12.151128946693488</v>
      </c>
      <c r="M1586">
        <v>1.7387575131514785</v>
      </c>
      <c r="N1586">
        <v>2.1278827287163402</v>
      </c>
      <c r="O1586">
        <v>0</v>
      </c>
    </row>
    <row r="1587" spans="11:15" x14ac:dyDescent="0.35">
      <c r="K1587">
        <v>13.435939980610396</v>
      </c>
      <c r="L1587">
        <v>13.718682150998333</v>
      </c>
      <c r="M1587">
        <v>23.931295101565986</v>
      </c>
      <c r="N1587">
        <v>6.7306236405021806E-3</v>
      </c>
      <c r="O1587">
        <v>0</v>
      </c>
    </row>
    <row r="1588" spans="11:15" x14ac:dyDescent="0.35">
      <c r="K1588">
        <v>0.12704645005087373</v>
      </c>
      <c r="L1588">
        <v>13.604069008565068</v>
      </c>
      <c r="M1588">
        <v>8.8550051287421727</v>
      </c>
      <c r="N1588">
        <v>0.28155528915210698</v>
      </c>
      <c r="O1588">
        <v>0</v>
      </c>
    </row>
    <row r="1589" spans="11:15" x14ac:dyDescent="0.35">
      <c r="K1589">
        <v>11.536221646431153</v>
      </c>
      <c r="L1589">
        <v>24.672585288509488</v>
      </c>
      <c r="M1589">
        <v>18.902795504263793</v>
      </c>
      <c r="N1589">
        <v>0.18961541856877101</v>
      </c>
      <c r="O1589">
        <v>0</v>
      </c>
    </row>
    <row r="1590" spans="11:15" x14ac:dyDescent="0.35">
      <c r="K1590">
        <v>40.997987746657699</v>
      </c>
      <c r="L1590">
        <v>17.211384696761236</v>
      </c>
      <c r="M1590">
        <v>16.788216401053713</v>
      </c>
      <c r="N1590">
        <v>0.147665964240454</v>
      </c>
      <c r="O1590">
        <v>0</v>
      </c>
    </row>
    <row r="1591" spans="11:15" x14ac:dyDescent="0.35">
      <c r="K1591">
        <v>17.685267615054101</v>
      </c>
      <c r="L1591">
        <v>15.031028894901684</v>
      </c>
      <c r="M1591">
        <v>10.174197289434758</v>
      </c>
      <c r="N1591">
        <v>0.62573108768988805</v>
      </c>
      <c r="O1591">
        <v>0</v>
      </c>
    </row>
    <row r="1592" spans="11:15" x14ac:dyDescent="0.35">
      <c r="K1592">
        <v>18.212885577260973</v>
      </c>
      <c r="L1592">
        <v>15.315635192755085</v>
      </c>
      <c r="M1592">
        <v>19.352729682947217</v>
      </c>
      <c r="N1592">
        <v>0.242788351109442</v>
      </c>
      <c r="O1592">
        <v>0</v>
      </c>
    </row>
    <row r="1593" spans="11:15" x14ac:dyDescent="0.35">
      <c r="K1593">
        <v>6.1432324620372638</v>
      </c>
      <c r="L1593">
        <v>2.6972674774390768</v>
      </c>
      <c r="M1593">
        <v>3.4761322201505114</v>
      </c>
      <c r="N1593">
        <v>0.20138598657126</v>
      </c>
      <c r="O1593">
        <v>0</v>
      </c>
    </row>
    <row r="1594" spans="11:15" x14ac:dyDescent="0.35">
      <c r="K1594">
        <v>17.908585695295898</v>
      </c>
      <c r="L1594">
        <v>11.506560315434164</v>
      </c>
      <c r="M1594">
        <v>11.901351249865462</v>
      </c>
      <c r="N1594">
        <v>0.130595053420168</v>
      </c>
      <c r="O1594">
        <v>0</v>
      </c>
    </row>
    <row r="1595" spans="11:15" x14ac:dyDescent="0.35">
      <c r="K1595">
        <v>0.57909811242384668</v>
      </c>
      <c r="L1595">
        <v>9.5269977690018521</v>
      </c>
      <c r="M1595">
        <v>3.7546215218572034</v>
      </c>
      <c r="N1595">
        <v>0.17056016089817402</v>
      </c>
      <c r="O1595">
        <v>0</v>
      </c>
    </row>
    <row r="1596" spans="11:15" x14ac:dyDescent="0.35">
      <c r="K1596">
        <v>0.23101150610460494</v>
      </c>
      <c r="L1596">
        <v>2.9625895413616536</v>
      </c>
      <c r="M1596">
        <v>7.6757833400941653</v>
      </c>
      <c r="N1596">
        <v>0.240220409481784</v>
      </c>
      <c r="O1596">
        <v>0</v>
      </c>
    </row>
    <row r="1597" spans="11:15" x14ac:dyDescent="0.35">
      <c r="K1597">
        <v>3.7897071784304646</v>
      </c>
      <c r="L1597">
        <v>2.9369532577418842</v>
      </c>
      <c r="M1597">
        <v>0.78415235727609267</v>
      </c>
      <c r="N1597">
        <v>6.0620477208574002</v>
      </c>
      <c r="O1597">
        <v>3.3131992299536498E-10</v>
      </c>
    </row>
    <row r="1598" spans="11:15" x14ac:dyDescent="0.35">
      <c r="K1598">
        <v>2.7351964145132928</v>
      </c>
      <c r="L1598">
        <v>2.1701608895777076</v>
      </c>
      <c r="M1598">
        <v>7.6277944558181012</v>
      </c>
      <c r="N1598">
        <v>0.73859355869883903</v>
      </c>
      <c r="O1598">
        <v>0</v>
      </c>
    </row>
    <row r="1599" spans="11:15" x14ac:dyDescent="0.35">
      <c r="K1599">
        <v>15.095808590547078</v>
      </c>
      <c r="L1599">
        <v>11.487823941175918</v>
      </c>
      <c r="M1599">
        <v>18.069349516371449</v>
      </c>
      <c r="N1599">
        <v>0.126982307020161</v>
      </c>
      <c r="O1599">
        <v>0</v>
      </c>
    </row>
    <row r="1600" spans="11:15" x14ac:dyDescent="0.35">
      <c r="K1600">
        <v>8.1190345163409159</v>
      </c>
      <c r="L1600">
        <v>7.0032166004747554</v>
      </c>
      <c r="M1600">
        <v>10.23905557916218</v>
      </c>
      <c r="N1600">
        <v>0.27646935507220599</v>
      </c>
      <c r="O1600">
        <v>0</v>
      </c>
    </row>
    <row r="1601" spans="11:15" x14ac:dyDescent="0.35">
      <c r="K1601">
        <v>49.328359622015078</v>
      </c>
      <c r="L1601">
        <v>54.604493741496235</v>
      </c>
      <c r="M1601">
        <v>60.817940872721273</v>
      </c>
      <c r="N1601">
        <v>4.7021012853687101E-2</v>
      </c>
      <c r="O1601">
        <v>0</v>
      </c>
    </row>
    <row r="1602" spans="11:15" x14ac:dyDescent="0.35">
      <c r="K1602">
        <v>3.7359388528630313</v>
      </c>
      <c r="L1602">
        <v>1.6819518188017593</v>
      </c>
      <c r="M1602">
        <v>3.6675601142167289</v>
      </c>
      <c r="N1602">
        <v>0.10818686341723201</v>
      </c>
      <c r="O1602">
        <v>0</v>
      </c>
    </row>
    <row r="1603" spans="11:15" x14ac:dyDescent="0.35">
      <c r="K1603">
        <v>2.2474391170523798</v>
      </c>
      <c r="L1603">
        <v>14.689585214774965</v>
      </c>
      <c r="M1603">
        <v>5.6660405086540209</v>
      </c>
      <c r="N1603">
        <v>0.42260015552532498</v>
      </c>
      <c r="O1603">
        <v>0</v>
      </c>
    </row>
    <row r="1604" spans="11:15" x14ac:dyDescent="0.35">
      <c r="K1604">
        <v>5.7823717659661842</v>
      </c>
      <c r="L1604">
        <v>10.137417086765357</v>
      </c>
      <c r="M1604">
        <v>4.0432939395243608</v>
      </c>
      <c r="N1604">
        <v>0.32961553826649698</v>
      </c>
      <c r="O1604">
        <v>0</v>
      </c>
    </row>
    <row r="1605" spans="11:15" x14ac:dyDescent="0.35">
      <c r="K1605">
        <v>15.977566476967908</v>
      </c>
      <c r="L1605">
        <v>17.602769776406099</v>
      </c>
      <c r="M1605">
        <v>27.831053175976436</v>
      </c>
      <c r="N1605">
        <v>0.55136399954563797</v>
      </c>
      <c r="O1605">
        <v>0</v>
      </c>
    </row>
    <row r="1606" spans="11:15" x14ac:dyDescent="0.35">
      <c r="K1606">
        <v>2.3676693985492894</v>
      </c>
      <c r="L1606">
        <v>5.5253802177457192E-2</v>
      </c>
      <c r="M1606">
        <v>0.66038765797991228</v>
      </c>
      <c r="N1606">
        <v>1.54491847932967</v>
      </c>
      <c r="O1606">
        <v>0</v>
      </c>
    </row>
    <row r="1607" spans="11:15" x14ac:dyDescent="0.35">
      <c r="K1607">
        <v>5.4706526247216667</v>
      </c>
      <c r="L1607">
        <v>8.4561229682668522</v>
      </c>
      <c r="M1607">
        <v>4.0441399911494127</v>
      </c>
      <c r="N1607">
        <v>2.8470902039805797</v>
      </c>
      <c r="O1607">
        <v>0</v>
      </c>
    </row>
    <row r="1608" spans="11:15" x14ac:dyDescent="0.35">
      <c r="K1608">
        <v>5.5193658901014846</v>
      </c>
      <c r="L1608">
        <v>0.76540781423244297</v>
      </c>
      <c r="M1608">
        <v>3.509309546292724</v>
      </c>
      <c r="N1608">
        <v>0.57137968000339801</v>
      </c>
      <c r="O1608">
        <v>0</v>
      </c>
    </row>
    <row r="1609" spans="11:15" x14ac:dyDescent="0.35">
      <c r="K1609">
        <v>5.1543425936230252</v>
      </c>
      <c r="L1609">
        <v>10.423618629687802</v>
      </c>
      <c r="M1609">
        <v>7.0296227641283027</v>
      </c>
      <c r="N1609">
        <v>9.7816492667935698E-2</v>
      </c>
      <c r="O1609">
        <v>0</v>
      </c>
    </row>
    <row r="1610" spans="11:15" x14ac:dyDescent="0.35">
      <c r="K1610">
        <v>8.4566601820922216</v>
      </c>
      <c r="L1610">
        <v>11.77186068969111</v>
      </c>
      <c r="M1610">
        <v>10.410615810448784</v>
      </c>
      <c r="N1610">
        <v>2.2143594934009498</v>
      </c>
      <c r="O1610">
        <v>0</v>
      </c>
    </row>
    <row r="1611" spans="11:15" x14ac:dyDescent="0.35">
      <c r="K1611">
        <v>1.5034989789013127</v>
      </c>
      <c r="L1611">
        <v>1.5002804605668989</v>
      </c>
      <c r="M1611">
        <v>1.4175233646958425</v>
      </c>
      <c r="N1611">
        <v>2.1855809439871798</v>
      </c>
      <c r="O1611">
        <v>0</v>
      </c>
    </row>
    <row r="1612" spans="11:15" x14ac:dyDescent="0.35">
      <c r="K1612">
        <v>13.252625352428129</v>
      </c>
      <c r="L1612">
        <v>5.8290855647547914</v>
      </c>
      <c r="M1612">
        <v>7.4423164367130878</v>
      </c>
      <c r="N1612">
        <v>0.196671617787084</v>
      </c>
      <c r="O1612">
        <v>0</v>
      </c>
    </row>
    <row r="1613" spans="11:15" x14ac:dyDescent="0.35">
      <c r="K1613">
        <v>7.0945869456431865</v>
      </c>
      <c r="L1613">
        <v>5.4253704031846048</v>
      </c>
      <c r="M1613">
        <v>3.3946242842853334</v>
      </c>
      <c r="N1613">
        <v>0.241319316357374</v>
      </c>
      <c r="O1613">
        <v>0</v>
      </c>
    </row>
    <row r="1614" spans="11:15" x14ac:dyDescent="0.35">
      <c r="K1614">
        <v>2.3708861469789402</v>
      </c>
      <c r="L1614">
        <v>1.8857299025982481</v>
      </c>
      <c r="M1614">
        <v>3.3209131034616655</v>
      </c>
      <c r="N1614">
        <v>0.12004980795767599</v>
      </c>
      <c r="O1614">
        <v>0</v>
      </c>
    </row>
    <row r="1615" spans="11:15" x14ac:dyDescent="0.35">
      <c r="K1615">
        <v>9.1589968076746722</v>
      </c>
      <c r="L1615">
        <v>22.761014366908071</v>
      </c>
      <c r="M1615">
        <v>24.491524711770154</v>
      </c>
      <c r="N1615">
        <v>0.101121025923012</v>
      </c>
      <c r="O1615">
        <v>0</v>
      </c>
    </row>
    <row r="1616" spans="11:15" x14ac:dyDescent="0.35">
      <c r="K1616">
        <v>7.2535362198700595</v>
      </c>
      <c r="L1616">
        <v>8.6456998887708725</v>
      </c>
      <c r="M1616">
        <v>7.3369744231207257</v>
      </c>
      <c r="N1616">
        <v>0.62821961331185294</v>
      </c>
      <c r="O1616">
        <v>0</v>
      </c>
    </row>
    <row r="1617" spans="11:15" x14ac:dyDescent="0.35">
      <c r="K1617">
        <v>1.2172162717632249</v>
      </c>
      <c r="L1617">
        <v>3.7054965797370203</v>
      </c>
      <c r="M1617">
        <v>0.47387769635482907</v>
      </c>
      <c r="N1617">
        <v>0.28384322031014902</v>
      </c>
      <c r="O1617">
        <v>0</v>
      </c>
    </row>
    <row r="1618" spans="11:15" x14ac:dyDescent="0.35">
      <c r="K1618">
        <v>2.296179091279472</v>
      </c>
      <c r="L1618">
        <v>7.9327209073970799</v>
      </c>
      <c r="M1618">
        <v>2.8421439010351506</v>
      </c>
      <c r="N1618">
        <v>3.36197885304928E-2</v>
      </c>
      <c r="O1618">
        <v>0</v>
      </c>
    </row>
    <row r="1619" spans="11:15" x14ac:dyDescent="0.35">
      <c r="K1619">
        <v>6.684311443251528</v>
      </c>
      <c r="L1619">
        <v>4.9234231758836167</v>
      </c>
      <c r="M1619">
        <v>3.0696640915007869</v>
      </c>
      <c r="N1619">
        <v>0.68449659317534595</v>
      </c>
      <c r="O1619">
        <v>0</v>
      </c>
    </row>
    <row r="1620" spans="11:15" x14ac:dyDescent="0.35">
      <c r="K1620">
        <v>15.811339410342377</v>
      </c>
      <c r="L1620">
        <v>28.388674791974374</v>
      </c>
      <c r="M1620">
        <v>31.811803759765723</v>
      </c>
      <c r="N1620">
        <v>0.18233891770069299</v>
      </c>
      <c r="O1620">
        <v>0</v>
      </c>
    </row>
    <row r="1621" spans="11:15" x14ac:dyDescent="0.35">
      <c r="K1621">
        <v>11.877383052871318</v>
      </c>
      <c r="L1621">
        <v>1.1644506103697998</v>
      </c>
      <c r="M1621">
        <v>5.3913179666655404</v>
      </c>
      <c r="N1621">
        <v>8.11950671205941E-2</v>
      </c>
      <c r="O1621">
        <v>0</v>
      </c>
    </row>
    <row r="1622" spans="11:15" x14ac:dyDescent="0.35">
      <c r="K1622">
        <v>2.5097478411470489</v>
      </c>
      <c r="L1622">
        <v>5.2405248216191538</v>
      </c>
      <c r="M1622">
        <v>4.046742612058817</v>
      </c>
      <c r="N1622">
        <v>0.191131074384842</v>
      </c>
      <c r="O1622">
        <v>0</v>
      </c>
    </row>
    <row r="1623" spans="11:15" x14ac:dyDescent="0.35">
      <c r="K1623">
        <v>0.52706667778365701</v>
      </c>
      <c r="L1623">
        <v>3.2520893990400594</v>
      </c>
      <c r="M1623">
        <v>1.7454317831986768</v>
      </c>
      <c r="N1623">
        <v>0.29253595363749402</v>
      </c>
      <c r="O1623">
        <v>0</v>
      </c>
    </row>
    <row r="1624" spans="11:15" x14ac:dyDescent="0.35">
      <c r="K1624">
        <v>4.6430764797121542</v>
      </c>
      <c r="L1624">
        <v>4.8155666802172616</v>
      </c>
      <c r="M1624">
        <v>2.5435516886684466</v>
      </c>
      <c r="N1624">
        <v>0.24532612427092398</v>
      </c>
      <c r="O1624">
        <v>0</v>
      </c>
    </row>
    <row r="1625" spans="11:15" x14ac:dyDescent="0.35">
      <c r="K1625">
        <v>2.4870871379739916</v>
      </c>
      <c r="L1625">
        <v>3.8778206424181798</v>
      </c>
      <c r="M1625">
        <v>4.2829855698946213</v>
      </c>
      <c r="N1625">
        <v>0.35569821009775604</v>
      </c>
      <c r="O1625">
        <v>0</v>
      </c>
    </row>
    <row r="1626" spans="11:15" x14ac:dyDescent="0.35">
      <c r="K1626">
        <v>9.9425069541565883</v>
      </c>
      <c r="L1626">
        <v>2.9444538005138274</v>
      </c>
      <c r="M1626">
        <v>6.3009833986715043</v>
      </c>
      <c r="N1626">
        <v>0.46034092832422902</v>
      </c>
      <c r="O1626">
        <v>0</v>
      </c>
    </row>
    <row r="1627" spans="11:15" x14ac:dyDescent="0.35">
      <c r="K1627">
        <v>8.3406867721280804</v>
      </c>
      <c r="L1627">
        <v>10.41482727841476</v>
      </c>
      <c r="M1627">
        <v>13.122789269868152</v>
      </c>
      <c r="N1627">
        <v>9.2735829706255102E-2</v>
      </c>
      <c r="O1627">
        <v>0</v>
      </c>
    </row>
    <row r="1628" spans="11:15" x14ac:dyDescent="0.35">
      <c r="K1628">
        <v>6.0400621551398697</v>
      </c>
      <c r="L1628">
        <v>6.5127844106295054</v>
      </c>
      <c r="M1628">
        <v>6.3766993456750631</v>
      </c>
      <c r="N1628">
        <v>6.6280873736136501</v>
      </c>
      <c r="O1628">
        <v>0</v>
      </c>
    </row>
    <row r="1629" spans="11:15" x14ac:dyDescent="0.35">
      <c r="K1629">
        <v>1.859820678383717</v>
      </c>
      <c r="L1629">
        <v>3.3507356262106396</v>
      </c>
      <c r="M1629">
        <v>0.35417776816393226</v>
      </c>
      <c r="N1629">
        <v>0.1404727868282</v>
      </c>
      <c r="O1629">
        <v>0</v>
      </c>
    </row>
    <row r="1630" spans="11:15" x14ac:dyDescent="0.35">
      <c r="K1630">
        <v>2.258627605134583</v>
      </c>
      <c r="L1630">
        <v>0.79234241515779247</v>
      </c>
      <c r="M1630">
        <v>1.9868186437032758</v>
      </c>
      <c r="N1630">
        <v>1.2160375346040702</v>
      </c>
      <c r="O1630">
        <v>0</v>
      </c>
    </row>
    <row r="1631" spans="11:15" x14ac:dyDescent="0.35">
      <c r="K1631">
        <v>4.4015452643465194</v>
      </c>
      <c r="L1631">
        <v>2.5703979702413879</v>
      </c>
      <c r="M1631">
        <v>3.8031974186945163</v>
      </c>
      <c r="N1631">
        <v>5.7702368769548196</v>
      </c>
      <c r="O1631">
        <v>1.9348736354364099E-10</v>
      </c>
    </row>
    <row r="1632" spans="11:15" x14ac:dyDescent="0.35">
      <c r="K1632">
        <v>0.48461618271101159</v>
      </c>
      <c r="L1632">
        <v>0.50666307385596066</v>
      </c>
      <c r="M1632">
        <v>0.36399828503360593</v>
      </c>
      <c r="N1632">
        <v>3.3970085059570403</v>
      </c>
      <c r="O1632">
        <v>1.7325292940482599E-10</v>
      </c>
    </row>
    <row r="1633" spans="11:15" x14ac:dyDescent="0.35">
      <c r="K1633">
        <v>4.1262693714720067</v>
      </c>
      <c r="L1633">
        <v>6.470065370682943</v>
      </c>
      <c r="M1633">
        <v>1.73603378280766</v>
      </c>
      <c r="N1633">
        <v>0.212837990156792</v>
      </c>
      <c r="O1633">
        <v>0</v>
      </c>
    </row>
    <row r="1634" spans="11:15" x14ac:dyDescent="0.35">
      <c r="K1634">
        <v>1.2631845330971816</v>
      </c>
      <c r="L1634">
        <v>1.3994571065266816</v>
      </c>
      <c r="M1634">
        <v>0.47334886641767976</v>
      </c>
      <c r="N1634">
        <v>0.34284267141715802</v>
      </c>
      <c r="O1634">
        <v>0</v>
      </c>
    </row>
    <row r="1635" spans="11:15" x14ac:dyDescent="0.35">
      <c r="K1635">
        <v>5.5976318836109575</v>
      </c>
      <c r="L1635">
        <v>4.3990423146565094</v>
      </c>
      <c r="M1635">
        <v>3.7185221214067274</v>
      </c>
      <c r="N1635">
        <v>0.193948937245739</v>
      </c>
      <c r="O1635">
        <v>0</v>
      </c>
    </row>
    <row r="1636" spans="11:15" x14ac:dyDescent="0.35">
      <c r="K1636">
        <v>0.48116087301860044</v>
      </c>
      <c r="L1636">
        <v>1.0940943276020452</v>
      </c>
      <c r="M1636">
        <v>2.2233336886611803</v>
      </c>
      <c r="N1636">
        <v>0.58056403634724096</v>
      </c>
      <c r="O1636">
        <v>0</v>
      </c>
    </row>
    <row r="1637" spans="11:15" x14ac:dyDescent="0.35">
      <c r="K1637">
        <v>4.5025886066400567</v>
      </c>
      <c r="L1637">
        <v>2.7895324186485042</v>
      </c>
      <c r="M1637">
        <v>4.2573910496899403</v>
      </c>
      <c r="N1637">
        <v>1.58540715661455</v>
      </c>
      <c r="O1637">
        <v>0</v>
      </c>
    </row>
    <row r="1638" spans="11:15" x14ac:dyDescent="0.35">
      <c r="K1638">
        <v>5.8100162689543637</v>
      </c>
      <c r="L1638">
        <v>6.2077163205941588</v>
      </c>
      <c r="M1638">
        <v>5.5269538876200244</v>
      </c>
      <c r="N1638">
        <v>0.81714036520284694</v>
      </c>
      <c r="O1638">
        <v>2.1252227413857699E-10</v>
      </c>
    </row>
    <row r="1639" spans="11:15" x14ac:dyDescent="0.35">
      <c r="K1639">
        <v>0.74039883927639005</v>
      </c>
      <c r="L1639">
        <v>1.0327470590732144</v>
      </c>
      <c r="M1639">
        <v>0.79147580981169297</v>
      </c>
      <c r="N1639">
        <v>1.6200224043499198</v>
      </c>
      <c r="O1639">
        <v>2.1799335234690899E-10</v>
      </c>
    </row>
    <row r="1640" spans="11:15" x14ac:dyDescent="0.35">
      <c r="K1640">
        <v>2.8726442048938603</v>
      </c>
      <c r="L1640">
        <v>3.5025454142021935</v>
      </c>
      <c r="M1640">
        <v>4.8078882831957896</v>
      </c>
      <c r="N1640">
        <v>0.29777899789483298</v>
      </c>
      <c r="O1640">
        <v>0</v>
      </c>
    </row>
    <row r="1641" spans="11:15" x14ac:dyDescent="0.35">
      <c r="K1641">
        <v>2.8488185221589268</v>
      </c>
      <c r="L1641">
        <v>2.2433836159104081</v>
      </c>
      <c r="M1641">
        <v>1.5655895188437432</v>
      </c>
      <c r="N1641">
        <v>7.4457492678262904E-2</v>
      </c>
      <c r="O1641">
        <v>0</v>
      </c>
    </row>
    <row r="1642" spans="11:15" x14ac:dyDescent="0.35">
      <c r="K1642">
        <v>1.7162013430302134</v>
      </c>
      <c r="L1642">
        <v>1.1778689506565696</v>
      </c>
      <c r="M1642">
        <v>1.6674649679976139</v>
      </c>
      <c r="N1642">
        <v>0.130013866425611</v>
      </c>
      <c r="O1642">
        <v>0</v>
      </c>
    </row>
    <row r="1643" spans="11:15" x14ac:dyDescent="0.35">
      <c r="K1643">
        <v>3.6392536010272085</v>
      </c>
      <c r="L1643">
        <v>3.018358891367722</v>
      </c>
      <c r="M1643">
        <v>2.3750923775313937</v>
      </c>
      <c r="N1643">
        <v>0.157727278135742</v>
      </c>
      <c r="O1643">
        <v>0</v>
      </c>
    </row>
    <row r="1644" spans="11:15" x14ac:dyDescent="0.35">
      <c r="K1644">
        <v>0.79813795923649999</v>
      </c>
      <c r="L1644">
        <v>1.6876891657619224</v>
      </c>
      <c r="M1644">
        <v>1.2325806397380203</v>
      </c>
      <c r="N1644">
        <v>0.159825725774907</v>
      </c>
      <c r="O1644">
        <v>0</v>
      </c>
    </row>
    <row r="1645" spans="11:15" x14ac:dyDescent="0.35">
      <c r="K1645">
        <v>0.49948711942392121</v>
      </c>
      <c r="L1645">
        <v>0.5889828572819974</v>
      </c>
      <c r="M1645">
        <v>0.35309379395796753</v>
      </c>
      <c r="N1645">
        <v>8.1221574416932701E-2</v>
      </c>
      <c r="O1645">
        <v>0</v>
      </c>
    </row>
    <row r="1646" spans="11:15" x14ac:dyDescent="0.35">
      <c r="K1646">
        <v>3.1405861317473636</v>
      </c>
      <c r="L1646">
        <v>3.1283850815121363</v>
      </c>
      <c r="M1646">
        <v>3.351711563916576</v>
      </c>
      <c r="N1646">
        <v>0.26188210406551504</v>
      </c>
      <c r="O1646">
        <v>0</v>
      </c>
    </row>
    <row r="1647" spans="11:15" x14ac:dyDescent="0.35">
      <c r="K1647">
        <v>1.0098218335321543</v>
      </c>
      <c r="L1647">
        <v>0.16922328444532453</v>
      </c>
      <c r="M1647">
        <v>0.4273116325563901</v>
      </c>
      <c r="N1647">
        <v>0.18268355888358501</v>
      </c>
      <c r="O1647">
        <v>0</v>
      </c>
    </row>
    <row r="1648" spans="11:15" x14ac:dyDescent="0.35">
      <c r="K1648">
        <v>5.6779348849678248</v>
      </c>
      <c r="L1648">
        <v>5.9413782132504309</v>
      </c>
      <c r="M1648">
        <v>7.3961068158684986</v>
      </c>
      <c r="N1648">
        <v>0.135717319021609</v>
      </c>
      <c r="O1648">
        <v>0</v>
      </c>
    </row>
    <row r="1649" spans="11:15" x14ac:dyDescent="0.35">
      <c r="K1649">
        <v>5.341058473325841</v>
      </c>
      <c r="L1649">
        <v>6.0297921039948168</v>
      </c>
      <c r="M1649">
        <v>6.2261626965123185</v>
      </c>
      <c r="N1649">
        <v>1.8913693410962198</v>
      </c>
      <c r="O1649">
        <v>0</v>
      </c>
    </row>
    <row r="1650" spans="11:15" x14ac:dyDescent="0.35">
      <c r="K1650">
        <v>2.8499076351867862</v>
      </c>
      <c r="L1650">
        <v>0.3594614210956365</v>
      </c>
      <c r="M1650">
        <v>0.74432915229821706</v>
      </c>
      <c r="N1650">
        <v>0.73353132364632201</v>
      </c>
      <c r="O1650">
        <v>0</v>
      </c>
    </row>
    <row r="1651" spans="11:15" x14ac:dyDescent="0.35">
      <c r="K1651">
        <v>2.9381715347675823</v>
      </c>
      <c r="L1651">
        <v>1.3673110983011059</v>
      </c>
      <c r="M1651">
        <v>2.2017783044057477</v>
      </c>
      <c r="N1651">
        <v>0.61082295982275203</v>
      </c>
      <c r="O1651">
        <v>0</v>
      </c>
    </row>
    <row r="1652" spans="11:15" x14ac:dyDescent="0.35">
      <c r="K1652">
        <v>3.5498379060067045</v>
      </c>
      <c r="L1652">
        <v>3.2397388594769141</v>
      </c>
      <c r="M1652">
        <v>2.7570349741483402</v>
      </c>
      <c r="N1652">
        <v>0.36472398136367901</v>
      </c>
      <c r="O1652">
        <v>0</v>
      </c>
    </row>
    <row r="1653" spans="11:15" x14ac:dyDescent="0.35">
      <c r="K1653">
        <v>1.4438091154704435</v>
      </c>
      <c r="L1653">
        <v>5.1573538197384534E-2</v>
      </c>
      <c r="M1653">
        <v>2.3868194595295802</v>
      </c>
      <c r="N1653">
        <v>0.31141036549764101</v>
      </c>
      <c r="O1653">
        <v>0</v>
      </c>
    </row>
    <row r="1654" spans="11:15" x14ac:dyDescent="0.35">
      <c r="K1654">
        <v>2.9488342222519939</v>
      </c>
      <c r="L1654">
        <v>1.492517914180258</v>
      </c>
      <c r="M1654">
        <v>1.8968177150491459</v>
      </c>
      <c r="N1654">
        <v>0.34506642282591898</v>
      </c>
      <c r="O1654">
        <v>0</v>
      </c>
    </row>
    <row r="1655" spans="11:15" x14ac:dyDescent="0.35">
      <c r="K1655">
        <v>3.5327170078915549</v>
      </c>
      <c r="L1655">
        <v>4.1676064009327121</v>
      </c>
      <c r="M1655">
        <v>1.5885741980121761</v>
      </c>
      <c r="N1655">
        <v>0.53035106917157304</v>
      </c>
      <c r="O1655">
        <v>0</v>
      </c>
    </row>
    <row r="1656" spans="11:15" x14ac:dyDescent="0.35">
      <c r="K1656">
        <v>1.5389120510477066</v>
      </c>
      <c r="L1656">
        <v>0.66640539248332442</v>
      </c>
      <c r="M1656">
        <v>0.49594256706663836</v>
      </c>
      <c r="N1656">
        <v>0.298171703653066</v>
      </c>
      <c r="O1656">
        <v>0</v>
      </c>
    </row>
    <row r="1657" spans="11:15" x14ac:dyDescent="0.35">
      <c r="K1657">
        <v>0.3298628103507687</v>
      </c>
      <c r="L1657">
        <v>7.1323913441396627</v>
      </c>
      <c r="M1657">
        <v>5.6303516827023401</v>
      </c>
      <c r="N1657">
        <v>0.21809175377460502</v>
      </c>
      <c r="O1657">
        <v>0</v>
      </c>
    </row>
    <row r="1658" spans="11:15" x14ac:dyDescent="0.35">
      <c r="K1658">
        <v>0.15226560909901285</v>
      </c>
      <c r="L1658">
        <v>0.57545621600418206</v>
      </c>
      <c r="M1658">
        <v>1.4078607658132607</v>
      </c>
      <c r="N1658">
        <v>0.27779100716890198</v>
      </c>
      <c r="O1658">
        <v>0</v>
      </c>
    </row>
    <row r="1659" spans="11:15" x14ac:dyDescent="0.35">
      <c r="K1659">
        <v>1.221940597757637</v>
      </c>
      <c r="L1659">
        <v>2.2826897427652573</v>
      </c>
      <c r="M1659">
        <v>0.9217615916500288</v>
      </c>
      <c r="N1659">
        <v>0.62059404152647901</v>
      </c>
      <c r="O1659">
        <v>0</v>
      </c>
    </row>
    <row r="1660" spans="11:15" x14ac:dyDescent="0.35">
      <c r="K1660">
        <v>2.9265132767105941E-2</v>
      </c>
      <c r="L1660">
        <v>3.7536626969605025</v>
      </c>
      <c r="M1660">
        <v>0.3463024624746141</v>
      </c>
      <c r="N1660">
        <v>2.9562900356044901</v>
      </c>
      <c r="O1660">
        <v>0</v>
      </c>
    </row>
    <row r="1661" spans="11:15" x14ac:dyDescent="0.35">
      <c r="K1661">
        <v>1.6458684919818738</v>
      </c>
      <c r="L1661">
        <v>1.3967846493129894</v>
      </c>
      <c r="M1661">
        <v>5.2073484483358051E-2</v>
      </c>
      <c r="N1661">
        <v>0.42610567310319902</v>
      </c>
      <c r="O1661">
        <v>0</v>
      </c>
    </row>
    <row r="1662" spans="11:15" x14ac:dyDescent="0.35">
      <c r="K1662">
        <v>1.7653489158049369</v>
      </c>
      <c r="L1662">
        <v>3.0877912046336786</v>
      </c>
      <c r="M1662">
        <v>1.6964624803361423</v>
      </c>
      <c r="N1662">
        <v>0.50054581170071</v>
      </c>
      <c r="O1662">
        <v>0</v>
      </c>
    </row>
    <row r="1663" spans="11:15" x14ac:dyDescent="0.35">
      <c r="K1663">
        <v>30.282363863230181</v>
      </c>
      <c r="L1663">
        <v>6.4891994659057888</v>
      </c>
      <c r="M1663">
        <v>8.5890336667441129</v>
      </c>
      <c r="N1663">
        <v>4.0351218838432494</v>
      </c>
      <c r="O1663">
        <v>2.5073285532882101E-10</v>
      </c>
    </row>
    <row r="1664" spans="11:15" x14ac:dyDescent="0.35">
      <c r="K1664">
        <v>1.986113777359563</v>
      </c>
      <c r="L1664">
        <v>2.7773932195009006</v>
      </c>
      <c r="M1664">
        <v>3.1965058169920941</v>
      </c>
      <c r="N1664">
        <v>9.0840079722338896</v>
      </c>
      <c r="O1664">
        <v>0</v>
      </c>
    </row>
    <row r="1665" spans="11:15" x14ac:dyDescent="0.35">
      <c r="K1665">
        <v>3.4234208491508955</v>
      </c>
      <c r="L1665">
        <v>3.8385320413467698</v>
      </c>
      <c r="M1665">
        <v>3.6509160886676519</v>
      </c>
      <c r="N1665">
        <v>0.224683326277065</v>
      </c>
      <c r="O1665">
        <v>0</v>
      </c>
    </row>
    <row r="1666" spans="11:15" x14ac:dyDescent="0.35">
      <c r="K1666">
        <v>0.95434692178387437</v>
      </c>
      <c r="L1666">
        <v>1.3814507514201493</v>
      </c>
      <c r="M1666">
        <v>1.7567269113460309</v>
      </c>
      <c r="N1666">
        <v>2.2089165641544097</v>
      </c>
      <c r="O1666">
        <v>0</v>
      </c>
    </row>
    <row r="1667" spans="11:15" x14ac:dyDescent="0.35">
      <c r="K1667">
        <v>2.2666329181769096</v>
      </c>
      <c r="L1667">
        <v>1.018860354437872</v>
      </c>
      <c r="M1667">
        <v>0.75262004872054933</v>
      </c>
      <c r="N1667">
        <v>0.28611171585748602</v>
      </c>
      <c r="O1667">
        <v>0</v>
      </c>
    </row>
    <row r="1668" spans="11:15" x14ac:dyDescent="0.35">
      <c r="K1668">
        <v>1.2161432785762412</v>
      </c>
      <c r="L1668">
        <v>1.4894762933454488</v>
      </c>
      <c r="M1668">
        <v>1.6345352150234675</v>
      </c>
      <c r="N1668">
        <v>0.53994296117634999</v>
      </c>
      <c r="O1668">
        <v>0</v>
      </c>
    </row>
    <row r="1669" spans="11:15" x14ac:dyDescent="0.35">
      <c r="K1669">
        <v>0.28845652397401217</v>
      </c>
      <c r="L1669">
        <v>7.5929277223388741E-2</v>
      </c>
      <c r="M1669">
        <v>0.56724030327131281</v>
      </c>
      <c r="N1669">
        <v>0.95241652747101402</v>
      </c>
      <c r="O1669">
        <v>0</v>
      </c>
    </row>
    <row r="1670" spans="11:15" x14ac:dyDescent="0.35">
      <c r="K1670">
        <v>1.8567791438208272</v>
      </c>
      <c r="L1670">
        <v>1.0380658484463103</v>
      </c>
      <c r="M1670">
        <v>2.5172967691086798</v>
      </c>
      <c r="N1670">
        <v>0.172831961578746</v>
      </c>
      <c r="O1670">
        <v>0</v>
      </c>
    </row>
    <row r="1671" spans="11:15" x14ac:dyDescent="0.35">
      <c r="K1671">
        <v>1.8499678539416575</v>
      </c>
      <c r="L1671">
        <v>2.9788400709635035</v>
      </c>
      <c r="M1671">
        <v>2.3818648958311885</v>
      </c>
      <c r="N1671">
        <v>0.39165652573904902</v>
      </c>
      <c r="O1671">
        <v>0</v>
      </c>
    </row>
    <row r="1672" spans="11:15" x14ac:dyDescent="0.35">
      <c r="K1672">
        <v>0.856331984565049</v>
      </c>
      <c r="L1672">
        <v>2.206704599370195</v>
      </c>
      <c r="M1672">
        <v>0.94357804009076574</v>
      </c>
      <c r="N1672">
        <v>0.832006481323041</v>
      </c>
      <c r="O1672">
        <v>0</v>
      </c>
    </row>
    <row r="1673" spans="11:15" x14ac:dyDescent="0.35">
      <c r="K1673">
        <v>5.7835671985562618</v>
      </c>
      <c r="L1673">
        <v>5.4436005049594804</v>
      </c>
      <c r="M1673">
        <v>6.2512423201271785</v>
      </c>
      <c r="N1673">
        <v>0.11459409886940999</v>
      </c>
      <c r="O1673">
        <v>0</v>
      </c>
    </row>
    <row r="1674" spans="11:15" x14ac:dyDescent="0.35">
      <c r="K1674">
        <v>3.5837467418164688</v>
      </c>
      <c r="L1674">
        <v>3.7800176834425803</v>
      </c>
      <c r="M1674">
        <v>4.5518270509949579</v>
      </c>
      <c r="N1674">
        <v>0.126456949401129</v>
      </c>
      <c r="O1674">
        <v>0</v>
      </c>
    </row>
    <row r="1675" spans="11:15" x14ac:dyDescent="0.35">
      <c r="K1675">
        <v>1.63734010077908</v>
      </c>
      <c r="L1675">
        <v>0.16650925910300268</v>
      </c>
      <c r="M1675">
        <v>1.0429122902852008</v>
      </c>
      <c r="N1675">
        <v>0.28464242166692599</v>
      </c>
      <c r="O1675">
        <v>0</v>
      </c>
    </row>
    <row r="1676" spans="11:15" x14ac:dyDescent="0.35">
      <c r="K1676">
        <v>10.704028155179969</v>
      </c>
      <c r="L1676">
        <v>6.8254972685956181</v>
      </c>
      <c r="M1676">
        <v>6.0528845837161418</v>
      </c>
      <c r="N1676">
        <v>1.0089047956232</v>
      </c>
      <c r="O1676">
        <v>0</v>
      </c>
    </row>
    <row r="1677" spans="11:15" x14ac:dyDescent="0.35">
      <c r="K1677">
        <v>5.3695095560133241</v>
      </c>
      <c r="L1677">
        <v>7.9541328822614377</v>
      </c>
      <c r="M1677">
        <v>4.9737537377929604</v>
      </c>
      <c r="N1677">
        <v>0.63249140322812603</v>
      </c>
      <c r="O1677">
        <v>0</v>
      </c>
    </row>
    <row r="1678" spans="11:15" x14ac:dyDescent="0.35">
      <c r="K1678">
        <v>0.67925912535455102</v>
      </c>
      <c r="L1678">
        <v>0.3414609085529185</v>
      </c>
      <c r="M1678">
        <v>1.3681552326977051</v>
      </c>
      <c r="N1678">
        <v>2.6950123370245098E-2</v>
      </c>
      <c r="O1678">
        <v>0</v>
      </c>
    </row>
    <row r="1679" spans="11:15" x14ac:dyDescent="0.35">
      <c r="K1679">
        <v>0.90693308267055217</v>
      </c>
      <c r="L1679">
        <v>0.51959592131418786</v>
      </c>
      <c r="M1679">
        <v>0.86725470937811355</v>
      </c>
      <c r="N1679">
        <v>0.36093296459740398</v>
      </c>
      <c r="O1679">
        <v>0</v>
      </c>
    </row>
    <row r="1680" spans="11:15" x14ac:dyDescent="0.35">
      <c r="K1680">
        <v>0.16913165611949749</v>
      </c>
      <c r="L1680">
        <v>0.3522276551841968</v>
      </c>
      <c r="M1680">
        <v>0.70892378178874715</v>
      </c>
      <c r="N1680">
        <v>0.15911799460659901</v>
      </c>
      <c r="O1680">
        <v>0</v>
      </c>
    </row>
    <row r="1681" spans="11:15" x14ac:dyDescent="0.35">
      <c r="K1681">
        <v>0.41714504321513224</v>
      </c>
      <c r="L1681">
        <v>0.79553710191985649</v>
      </c>
      <c r="M1681">
        <v>1.6482190622266675</v>
      </c>
      <c r="N1681">
        <v>1.0318896052674</v>
      </c>
      <c r="O1681">
        <v>0</v>
      </c>
    </row>
    <row r="1682" spans="11:15" x14ac:dyDescent="0.35">
      <c r="K1682">
        <v>2.6102264342270698</v>
      </c>
      <c r="L1682">
        <v>2.7916280559206519</v>
      </c>
      <c r="M1682">
        <v>2.1914416503955145</v>
      </c>
      <c r="N1682">
        <v>1.30906576622704</v>
      </c>
      <c r="O1682">
        <v>0</v>
      </c>
    </row>
    <row r="1683" spans="11:15" x14ac:dyDescent="0.35">
      <c r="K1683">
        <v>1.3150282059044303</v>
      </c>
      <c r="L1683">
        <v>0.22180176568656881</v>
      </c>
      <c r="M1683">
        <v>0.62615034004343828</v>
      </c>
      <c r="N1683">
        <v>0.34566535766108103</v>
      </c>
      <c r="O1683">
        <v>0</v>
      </c>
    </row>
    <row r="1684" spans="11:15" x14ac:dyDescent="0.35">
      <c r="K1684">
        <v>1.1294693450133293</v>
      </c>
      <c r="L1684">
        <v>0.69943385283735215</v>
      </c>
      <c r="M1684">
        <v>2.1779050721234303</v>
      </c>
      <c r="N1684">
        <v>5.1569061335166309</v>
      </c>
      <c r="O1684">
        <v>1.7844275407906999E-10</v>
      </c>
    </row>
    <row r="1685" spans="11:15" x14ac:dyDescent="0.35">
      <c r="K1685">
        <v>3.2779814195579338</v>
      </c>
      <c r="L1685">
        <v>1.595451691141649</v>
      </c>
      <c r="M1685">
        <v>2.2389314765517296</v>
      </c>
      <c r="N1685">
        <v>0.66837551905848802</v>
      </c>
      <c r="O1685">
        <v>0</v>
      </c>
    </row>
    <row r="1686" spans="11:15" x14ac:dyDescent="0.35">
      <c r="K1686">
        <v>3.6241753207363145</v>
      </c>
      <c r="L1686">
        <v>2.742279425985318</v>
      </c>
      <c r="M1686">
        <v>2.9817590983981734</v>
      </c>
      <c r="N1686">
        <v>2.7305182241105901</v>
      </c>
      <c r="O1686">
        <v>0</v>
      </c>
    </row>
    <row r="1687" spans="11:15" x14ac:dyDescent="0.35">
      <c r="K1687">
        <v>0.37671084148128248</v>
      </c>
      <c r="L1687">
        <v>0.65347546364571918</v>
      </c>
      <c r="M1687">
        <v>0.19270914749960405</v>
      </c>
      <c r="N1687">
        <v>0.57568789310269208</v>
      </c>
      <c r="O1687">
        <v>0</v>
      </c>
    </row>
    <row r="1688" spans="11:15" x14ac:dyDescent="0.35">
      <c r="K1688">
        <v>0.29961260760666347</v>
      </c>
      <c r="L1688">
        <v>1.0359068795570079</v>
      </c>
      <c r="M1688">
        <v>0.54823853407635526</v>
      </c>
      <c r="N1688">
        <v>0.40454853792105699</v>
      </c>
      <c r="O1688">
        <v>0</v>
      </c>
    </row>
    <row r="1689" spans="11:15" x14ac:dyDescent="0.35">
      <c r="K1689">
        <v>1.4609216865981067</v>
      </c>
      <c r="L1689">
        <v>3.6671318596770921</v>
      </c>
      <c r="M1689">
        <v>3.5258660226445162</v>
      </c>
      <c r="N1689">
        <v>9.8054763776858902</v>
      </c>
      <c r="O1689">
        <v>2.87274155015862E-10</v>
      </c>
    </row>
    <row r="1690" spans="11:15" x14ac:dyDescent="0.35">
      <c r="K1690">
        <v>4.0247969884417776</v>
      </c>
      <c r="L1690">
        <v>1.5565930409466555</v>
      </c>
      <c r="M1690">
        <v>1.9840312713660997</v>
      </c>
      <c r="N1690">
        <v>1.0379651163730498E-2</v>
      </c>
      <c r="O1690">
        <v>0</v>
      </c>
    </row>
    <row r="1691" spans="11:15" x14ac:dyDescent="0.35">
      <c r="K1691">
        <v>0.22218084964809229</v>
      </c>
      <c r="L1691">
        <v>0.93507291343037702</v>
      </c>
      <c r="M1691">
        <v>0.11949230724716504</v>
      </c>
      <c r="N1691">
        <v>0.26272996509338997</v>
      </c>
      <c r="O1691">
        <v>0</v>
      </c>
    </row>
    <row r="1692" spans="11:15" x14ac:dyDescent="0.35">
      <c r="K1692">
        <v>0.43025277363309805</v>
      </c>
      <c r="L1692">
        <v>6.6199898943838487E-2</v>
      </c>
      <c r="M1692">
        <v>1.5202271250005488</v>
      </c>
      <c r="N1692">
        <v>0.120510403619301</v>
      </c>
      <c r="O1692">
        <v>0</v>
      </c>
    </row>
    <row r="1693" spans="11:15" x14ac:dyDescent="0.35">
      <c r="K1693">
        <v>2.0053164303328885</v>
      </c>
      <c r="L1693">
        <v>1.8878673972263658</v>
      </c>
      <c r="M1693">
        <v>3.9167041638514335</v>
      </c>
      <c r="N1693">
        <v>1.2609539362642901</v>
      </c>
      <c r="O1693">
        <v>0</v>
      </c>
    </row>
    <row r="1694" spans="11:15" x14ac:dyDescent="0.35">
      <c r="K1694">
        <v>9.0423496574934781</v>
      </c>
      <c r="L1694">
        <v>5.4179032768455349</v>
      </c>
      <c r="M1694">
        <v>5.9735902848709026</v>
      </c>
      <c r="N1694">
        <v>0.33820247623389904</v>
      </c>
      <c r="O1694">
        <v>0</v>
      </c>
    </row>
    <row r="1695" spans="11:15" x14ac:dyDescent="0.35">
      <c r="K1695">
        <v>0.21456961389952273</v>
      </c>
      <c r="L1695">
        <v>0.94938637859109676</v>
      </c>
      <c r="M1695">
        <v>1.5406408955871573</v>
      </c>
      <c r="N1695">
        <v>0.495471038501275</v>
      </c>
      <c r="O1695">
        <v>0</v>
      </c>
    </row>
    <row r="1696" spans="11:15" x14ac:dyDescent="0.35">
      <c r="K1696">
        <v>1.5608932321829574</v>
      </c>
      <c r="L1696">
        <v>1.4570694318926853</v>
      </c>
      <c r="M1696">
        <v>0.89489075695592379</v>
      </c>
      <c r="N1696">
        <v>0.415922161721967</v>
      </c>
      <c r="O1696">
        <v>0</v>
      </c>
    </row>
    <row r="1697" spans="11:15" x14ac:dyDescent="0.35">
      <c r="K1697">
        <v>0.6869927749910536</v>
      </c>
      <c r="L1697">
        <v>1.0862986607667429</v>
      </c>
      <c r="M1697">
        <v>0.18696685046856806</v>
      </c>
      <c r="N1697">
        <v>1.4220629412477501</v>
      </c>
      <c r="O1697">
        <v>2.3822314548546603E-10</v>
      </c>
    </row>
    <row r="1698" spans="11:15" x14ac:dyDescent="0.35">
      <c r="K1698">
        <v>1.325221464912536</v>
      </c>
      <c r="L1698">
        <v>1.1364670519278099</v>
      </c>
      <c r="M1698">
        <v>0.89767618567075669</v>
      </c>
      <c r="N1698">
        <v>0.57440452540235598</v>
      </c>
      <c r="O1698">
        <v>0</v>
      </c>
    </row>
    <row r="1699" spans="11:15" x14ac:dyDescent="0.35">
      <c r="K1699">
        <v>0.30838392205082948</v>
      </c>
      <c r="L1699">
        <v>0.38132964073413772</v>
      </c>
      <c r="M1699">
        <v>0.72426052313257905</v>
      </c>
      <c r="N1699">
        <v>0.189529900160335</v>
      </c>
      <c r="O1699">
        <v>0</v>
      </c>
    </row>
    <row r="1700" spans="11:15" x14ac:dyDescent="0.35">
      <c r="K1700">
        <v>0.31369072903616863</v>
      </c>
      <c r="L1700">
        <v>0.30268300652215024</v>
      </c>
      <c r="M1700">
        <v>1.0272365444169294</v>
      </c>
      <c r="N1700">
        <v>0.14234570872944199</v>
      </c>
      <c r="O1700">
        <v>0</v>
      </c>
    </row>
    <row r="1701" spans="11:15" x14ac:dyDescent="0.35">
      <c r="K1701">
        <v>3.6445315292888067</v>
      </c>
      <c r="L1701">
        <v>5.0505171353608782</v>
      </c>
      <c r="M1701">
        <v>6.1793684921579271</v>
      </c>
      <c r="N1701">
        <v>0.39731971861468501</v>
      </c>
      <c r="O1701">
        <v>0</v>
      </c>
    </row>
    <row r="1702" spans="11:15" x14ac:dyDescent="0.35">
      <c r="K1702">
        <v>2.2398179663668207</v>
      </c>
      <c r="L1702">
        <v>3.9996028120639902</v>
      </c>
      <c r="M1702">
        <v>4.2517004331819352</v>
      </c>
      <c r="N1702">
        <v>0.27234400415432303</v>
      </c>
      <c r="O1702">
        <v>0</v>
      </c>
    </row>
    <row r="1703" spans="11:15" x14ac:dyDescent="0.35">
      <c r="K1703">
        <v>1.1260055188304643</v>
      </c>
      <c r="L1703">
        <v>1.3691545018410705</v>
      </c>
      <c r="M1703">
        <v>1.2365206204101062</v>
      </c>
      <c r="N1703">
        <v>0.60795046849823497</v>
      </c>
      <c r="O1703">
        <v>2.0403692963710899E-10</v>
      </c>
    </row>
    <row r="1704" spans="11:15" x14ac:dyDescent="0.35">
      <c r="K1704">
        <v>2.4422682920924679</v>
      </c>
      <c r="L1704">
        <v>0.79073313778294663</v>
      </c>
      <c r="M1704">
        <v>1.4873034265419693</v>
      </c>
      <c r="N1704">
        <v>0.23879339939205402</v>
      </c>
      <c r="O1704">
        <v>0</v>
      </c>
    </row>
    <row r="1705" spans="11:15" x14ac:dyDescent="0.35">
      <c r="K1705">
        <v>1.2490735586988992</v>
      </c>
      <c r="L1705">
        <v>0.49481925798074983</v>
      </c>
      <c r="M1705">
        <v>0.16934063067454139</v>
      </c>
      <c r="N1705">
        <v>1.4058598433576699E-2</v>
      </c>
      <c r="O1705">
        <v>0</v>
      </c>
    </row>
    <row r="1706" spans="11:15" x14ac:dyDescent="0.35">
      <c r="K1706">
        <v>1.3497579939311775</v>
      </c>
      <c r="L1706">
        <v>5.5659871975705225E-2</v>
      </c>
      <c r="M1706">
        <v>6.5121046749806542E-3</v>
      </c>
      <c r="N1706">
        <v>0.10766076120611</v>
      </c>
      <c r="O1706">
        <v>0</v>
      </c>
    </row>
    <row r="1707" spans="11:15" x14ac:dyDescent="0.35">
      <c r="K1707">
        <v>1.7379288193376465</v>
      </c>
      <c r="L1707">
        <v>2.3029784101741675</v>
      </c>
      <c r="M1707">
        <v>2.5779502593665073</v>
      </c>
      <c r="N1707">
        <v>1.5835411826229699</v>
      </c>
      <c r="O1707">
        <v>0</v>
      </c>
    </row>
    <row r="1708" spans="11:15" x14ac:dyDescent="0.35">
      <c r="K1708">
        <v>0.71772446589922445</v>
      </c>
      <c r="L1708">
        <v>9.2406231488916524E-2</v>
      </c>
      <c r="M1708">
        <v>0.8350996284380513</v>
      </c>
      <c r="N1708">
        <v>0.13873663774450501</v>
      </c>
      <c r="O1708">
        <v>0</v>
      </c>
    </row>
    <row r="1709" spans="11:15" x14ac:dyDescent="0.35">
      <c r="K1709">
        <v>1.2182259677841756</v>
      </c>
      <c r="L1709">
        <v>0.91096851936768586</v>
      </c>
      <c r="M1709">
        <v>1.5582939575531696</v>
      </c>
      <c r="N1709">
        <v>0.103310672411321</v>
      </c>
      <c r="O1709">
        <v>0</v>
      </c>
    </row>
    <row r="1710" spans="11:15" x14ac:dyDescent="0.35">
      <c r="K1710">
        <v>0.53281383306578634</v>
      </c>
      <c r="L1710">
        <v>0.25869634829892929</v>
      </c>
      <c r="M1710">
        <v>1.0131534865205334</v>
      </c>
      <c r="N1710">
        <v>9.5212986376954009E-2</v>
      </c>
      <c r="O1710">
        <v>0</v>
      </c>
    </row>
    <row r="1711" spans="11:15" x14ac:dyDescent="0.35">
      <c r="K1711">
        <v>0.7688973092201089</v>
      </c>
      <c r="L1711">
        <v>0.52494517116722306</v>
      </c>
      <c r="M1711">
        <v>0.35294018646789527</v>
      </c>
      <c r="N1711">
        <v>9.4330213501172905E-2</v>
      </c>
      <c r="O1711">
        <v>0</v>
      </c>
    </row>
    <row r="1712" spans="11:15" x14ac:dyDescent="0.35">
      <c r="K1712">
        <v>3.4589884397306934</v>
      </c>
      <c r="L1712">
        <v>3.4531873189364526</v>
      </c>
      <c r="M1712">
        <v>4.9258699237614474</v>
      </c>
      <c r="N1712">
        <v>1.0563761635348401</v>
      </c>
      <c r="O1712">
        <v>1.09006209163762E-10</v>
      </c>
    </row>
    <row r="1713" spans="11:15" x14ac:dyDescent="0.35">
      <c r="K1713">
        <v>0.92032009647794977</v>
      </c>
      <c r="L1713">
        <v>1.7835168935239842</v>
      </c>
      <c r="M1713">
        <v>0.79392645266521622</v>
      </c>
      <c r="N1713">
        <v>0.629701502871582</v>
      </c>
      <c r="O1713">
        <v>0</v>
      </c>
    </row>
    <row r="1714" spans="11:15" x14ac:dyDescent="0.35">
      <c r="K1714">
        <v>2.1255535340558511</v>
      </c>
      <c r="L1714">
        <v>3.4257933194323962</v>
      </c>
      <c r="M1714">
        <v>3.1392974566827356</v>
      </c>
      <c r="N1714">
        <v>0.92756697568650093</v>
      </c>
      <c r="O1714">
        <v>0</v>
      </c>
    </row>
    <row r="1715" spans="11:15" x14ac:dyDescent="0.35">
      <c r="K1715">
        <v>3.710926569279192</v>
      </c>
      <c r="L1715">
        <v>0.32144270506695893</v>
      </c>
      <c r="M1715">
        <v>2.8397483246463056</v>
      </c>
      <c r="N1715">
        <v>1.6741675392531599</v>
      </c>
      <c r="O1715">
        <v>1.1989479895720599E-10</v>
      </c>
    </row>
    <row r="1716" spans="11:15" x14ac:dyDescent="0.35">
      <c r="K1716">
        <v>3.24602607859662</v>
      </c>
      <c r="L1716">
        <v>2.8894729902112863</v>
      </c>
      <c r="M1716">
        <v>2.9464115824757502</v>
      </c>
      <c r="N1716">
        <v>0.34219414823466698</v>
      </c>
      <c r="O1716">
        <v>0</v>
      </c>
    </row>
    <row r="1717" spans="11:15" x14ac:dyDescent="0.35">
      <c r="K1717">
        <v>4.0518690126224035</v>
      </c>
      <c r="L1717">
        <v>7.4568246344499336</v>
      </c>
      <c r="M1717">
        <v>0.31026014648639677</v>
      </c>
      <c r="N1717">
        <v>0.52342225621596694</v>
      </c>
      <c r="O1717">
        <v>0</v>
      </c>
    </row>
    <row r="1718" spans="11:15" x14ac:dyDescent="0.35">
      <c r="K1718">
        <v>0.92035614629463414</v>
      </c>
      <c r="L1718">
        <v>1.6272258155052601</v>
      </c>
      <c r="M1718">
        <v>0.14135363531845327</v>
      </c>
      <c r="N1718">
        <v>1.0157127677006799</v>
      </c>
      <c r="O1718">
        <v>0</v>
      </c>
    </row>
    <row r="1719" spans="11:15" x14ac:dyDescent="0.35">
      <c r="K1719">
        <v>0.68309940225590327</v>
      </c>
      <c r="L1719">
        <v>1.0222591986110783</v>
      </c>
      <c r="M1719">
        <v>0.54378737740764982</v>
      </c>
      <c r="N1719">
        <v>0.122085780129466</v>
      </c>
      <c r="O1719">
        <v>0</v>
      </c>
    </row>
    <row r="1720" spans="11:15" x14ac:dyDescent="0.35">
      <c r="K1720">
        <v>1.0235173472218844</v>
      </c>
      <c r="L1720">
        <v>1.1991036101683799</v>
      </c>
      <c r="M1720">
        <v>1.1551401908283754</v>
      </c>
      <c r="N1720">
        <v>6.0714802385541E-2</v>
      </c>
      <c r="O1720">
        <v>0</v>
      </c>
    </row>
    <row r="1721" spans="11:15" x14ac:dyDescent="0.35">
      <c r="K1721">
        <v>3.1133953483949801</v>
      </c>
      <c r="L1721">
        <v>5.1053903290114482</v>
      </c>
      <c r="M1721">
        <v>3.0276825945537285</v>
      </c>
      <c r="N1721">
        <v>1.4727750283476602</v>
      </c>
      <c r="O1721">
        <v>0</v>
      </c>
    </row>
    <row r="1722" spans="11:15" x14ac:dyDescent="0.35">
      <c r="K1722">
        <v>7.8075490681430151E-3</v>
      </c>
      <c r="L1722">
        <v>0.11837421245779202</v>
      </c>
      <c r="M1722">
        <v>0.16999380820988361</v>
      </c>
      <c r="N1722">
        <v>0.34808359803810096</v>
      </c>
      <c r="O1722">
        <v>0</v>
      </c>
    </row>
    <row r="1723" spans="11:15" x14ac:dyDescent="0.35">
      <c r="K1723">
        <v>4.2904361711805619</v>
      </c>
      <c r="L1723">
        <v>3.3672288420548093</v>
      </c>
      <c r="M1723">
        <v>0.36939438876111635</v>
      </c>
      <c r="N1723">
        <v>0.26471025708238799</v>
      </c>
      <c r="O1723">
        <v>0</v>
      </c>
    </row>
    <row r="1724" spans="11:15" x14ac:dyDescent="0.35">
      <c r="K1724">
        <v>0.28091324745968393</v>
      </c>
      <c r="L1724">
        <v>3.4007248847484378E-2</v>
      </c>
      <c r="M1724">
        <v>0.51171342927108054</v>
      </c>
      <c r="N1724">
        <v>0.12448809967956899</v>
      </c>
      <c r="O1724">
        <v>0</v>
      </c>
    </row>
    <row r="1725" spans="11:15" x14ac:dyDescent="0.35">
      <c r="K1725">
        <v>1.0224049692912085</v>
      </c>
      <c r="L1725">
        <v>1.8155051387996906</v>
      </c>
      <c r="M1725">
        <v>1.1579397387642285</v>
      </c>
      <c r="N1725">
        <v>0.21160229133950501</v>
      </c>
      <c r="O1725">
        <v>0</v>
      </c>
    </row>
    <row r="1726" spans="11:15" x14ac:dyDescent="0.35">
      <c r="K1726">
        <v>2.1597991038191422</v>
      </c>
      <c r="L1726">
        <v>2.9943728194644144</v>
      </c>
      <c r="M1726">
        <v>2.2667568050658411</v>
      </c>
      <c r="N1726">
        <v>0.48264219503225497</v>
      </c>
      <c r="O1726">
        <v>0</v>
      </c>
    </row>
    <row r="1727" spans="11:15" x14ac:dyDescent="0.35">
      <c r="K1727">
        <v>0.65637986864472653</v>
      </c>
      <c r="L1727">
        <v>0.74224011871023754</v>
      </c>
      <c r="M1727">
        <v>0.57490013403721774</v>
      </c>
      <c r="N1727">
        <v>0.20527761980533099</v>
      </c>
      <c r="O1727">
        <v>0</v>
      </c>
    </row>
    <row r="1728" spans="11:15" x14ac:dyDescent="0.35">
      <c r="K1728">
        <v>1.4766305174320693</v>
      </c>
      <c r="L1728">
        <v>1.5181846282399316</v>
      </c>
      <c r="M1728">
        <v>2.0166878022949288</v>
      </c>
      <c r="N1728">
        <v>0.120870172889293</v>
      </c>
      <c r="O1728">
        <v>0</v>
      </c>
    </row>
    <row r="1729" spans="11:15" x14ac:dyDescent="0.35">
      <c r="K1729">
        <v>0.19824205213485452</v>
      </c>
      <c r="L1729">
        <v>0.11763558364252868</v>
      </c>
      <c r="M1729">
        <v>7.9676638812665582E-2</v>
      </c>
      <c r="N1729">
        <v>0.36702795485264</v>
      </c>
      <c r="O1729">
        <v>0</v>
      </c>
    </row>
    <row r="1730" spans="11:15" x14ac:dyDescent="0.35">
      <c r="K1730">
        <v>0.1389927128915586</v>
      </c>
      <c r="L1730">
        <v>1.1261253341820605</v>
      </c>
      <c r="M1730">
        <v>0.22562712419077743</v>
      </c>
      <c r="N1730">
        <v>0.111374919136618</v>
      </c>
      <c r="O1730">
        <v>0</v>
      </c>
    </row>
    <row r="1731" spans="11:15" x14ac:dyDescent="0.35">
      <c r="K1731">
        <v>2.5344356401303711</v>
      </c>
      <c r="L1731">
        <v>2.310859567621427</v>
      </c>
      <c r="M1731">
        <v>2.5745727945870587</v>
      </c>
      <c r="N1731">
        <v>0.283216233291324</v>
      </c>
      <c r="O1731">
        <v>0</v>
      </c>
    </row>
    <row r="1732" spans="11:15" x14ac:dyDescent="0.35">
      <c r="K1732">
        <v>0.18152054807477871</v>
      </c>
      <c r="L1732">
        <v>0.25015636045606743</v>
      </c>
      <c r="M1732">
        <v>0.34366418331960769</v>
      </c>
      <c r="N1732">
        <v>0.29058394633577</v>
      </c>
      <c r="O1732">
        <v>0</v>
      </c>
    </row>
    <row r="1733" spans="11:15" x14ac:dyDescent="0.35">
      <c r="K1733">
        <v>0.96507963232049732</v>
      </c>
      <c r="L1733">
        <v>6.4830845805217002E-2</v>
      </c>
      <c r="M1733">
        <v>0.55626680501332781</v>
      </c>
      <c r="N1733">
        <v>3.8453713989491295E-2</v>
      </c>
      <c r="O1733">
        <v>0</v>
      </c>
    </row>
    <row r="1734" spans="11:15" x14ac:dyDescent="0.35">
      <c r="K1734">
        <v>1.5645628977306316</v>
      </c>
      <c r="L1734">
        <v>1.3459417335173953</v>
      </c>
      <c r="M1734">
        <v>2.1014823602927084</v>
      </c>
      <c r="N1734">
        <v>0.11886071304737399</v>
      </c>
      <c r="O1734">
        <v>0</v>
      </c>
    </row>
    <row r="1735" spans="11:15" x14ac:dyDescent="0.35">
      <c r="K1735">
        <v>1.1020053434279851</v>
      </c>
      <c r="L1735">
        <v>0.93506027227945532</v>
      </c>
      <c r="M1735">
        <v>1.7191062249090483</v>
      </c>
      <c r="N1735">
        <v>0.27663433183896102</v>
      </c>
      <c r="O1735">
        <v>0</v>
      </c>
    </row>
    <row r="1736" spans="11:15" x14ac:dyDescent="0.35">
      <c r="K1736">
        <v>7.8538519310448571E-2</v>
      </c>
      <c r="L1736">
        <v>0.10918179561763453</v>
      </c>
      <c r="M1736">
        <v>0.64808487656558122</v>
      </c>
      <c r="N1736">
        <v>0.37845122846343399</v>
      </c>
      <c r="O1736">
        <v>0</v>
      </c>
    </row>
    <row r="1737" spans="11:15" x14ac:dyDescent="0.35">
      <c r="K1737">
        <v>6.4532094751301006E-2</v>
      </c>
      <c r="L1737">
        <v>0.12047921186303311</v>
      </c>
      <c r="M1737">
        <v>0.30952979443133949</v>
      </c>
      <c r="N1737">
        <v>0.42604356643972902</v>
      </c>
      <c r="O1737">
        <v>0</v>
      </c>
    </row>
    <row r="1738" spans="11:15" x14ac:dyDescent="0.35">
      <c r="K1738">
        <v>0.93374164610964661</v>
      </c>
      <c r="L1738">
        <v>1.7417839519606646</v>
      </c>
      <c r="M1738">
        <v>1.6010312280073014</v>
      </c>
      <c r="N1738">
        <v>0.51611585932382298</v>
      </c>
      <c r="O1738">
        <v>0</v>
      </c>
    </row>
    <row r="1739" spans="11:15" x14ac:dyDescent="0.35">
      <c r="K1739">
        <v>3.0811474426796441</v>
      </c>
      <c r="L1739">
        <v>1.6031383004304918</v>
      </c>
      <c r="M1739">
        <v>2.1634602594861061</v>
      </c>
      <c r="N1739">
        <v>5.4119518205855108</v>
      </c>
      <c r="O1739">
        <v>0</v>
      </c>
    </row>
    <row r="1740" spans="11:15" x14ac:dyDescent="0.35">
      <c r="K1740">
        <v>0.57812657022802016</v>
      </c>
      <c r="L1740">
        <v>1.0661996715494235</v>
      </c>
      <c r="M1740">
        <v>0.75116816666004971</v>
      </c>
      <c r="N1740">
        <v>0.91485436407538101</v>
      </c>
      <c r="O1740">
        <v>0</v>
      </c>
    </row>
    <row r="1741" spans="11:15" x14ac:dyDescent="0.35">
      <c r="K1741">
        <v>1.9413547606758321</v>
      </c>
      <c r="L1741">
        <v>2.1528810495796544</v>
      </c>
      <c r="M1741">
        <v>1.6983263266249931</v>
      </c>
      <c r="N1741">
        <v>0.210790192915883</v>
      </c>
      <c r="O1741">
        <v>0</v>
      </c>
    </row>
    <row r="1742" spans="11:15" x14ac:dyDescent="0.35">
      <c r="K1742">
        <v>0.59032815347282297</v>
      </c>
      <c r="L1742">
        <v>2.1254011145548528</v>
      </c>
      <c r="M1742">
        <v>1.1367866897567023</v>
      </c>
      <c r="N1742">
        <v>0.95420725789651895</v>
      </c>
      <c r="O1742">
        <v>0</v>
      </c>
    </row>
    <row r="1743" spans="11:15" x14ac:dyDescent="0.35">
      <c r="K1743">
        <v>1.1186694026736685</v>
      </c>
      <c r="L1743">
        <v>0.60437212735347312</v>
      </c>
      <c r="M1743">
        <v>0.53900763484087211</v>
      </c>
      <c r="N1743">
        <v>7.1587461917484498</v>
      </c>
      <c r="O1743">
        <v>4.4427541017705803E-10</v>
      </c>
    </row>
    <row r="1744" spans="11:15" x14ac:dyDescent="0.35">
      <c r="K1744">
        <v>1.1261649980749497</v>
      </c>
      <c r="L1744">
        <v>1.3188166069704601</v>
      </c>
      <c r="M1744">
        <v>1.6291173218161898</v>
      </c>
      <c r="N1744">
        <v>0.128485329444392</v>
      </c>
      <c r="O1744">
        <v>0</v>
      </c>
    </row>
    <row r="1745" spans="11:15" x14ac:dyDescent="0.35">
      <c r="K1745">
        <v>0.80157052901110315</v>
      </c>
      <c r="L1745">
        <v>0.77765707911416593</v>
      </c>
      <c r="M1745">
        <v>0.67731776347344808</v>
      </c>
      <c r="N1745">
        <v>0.19132028168853099</v>
      </c>
      <c r="O1745">
        <v>6.4736642413175505E-10</v>
      </c>
    </row>
    <row r="1746" spans="11:15" x14ac:dyDescent="0.35">
      <c r="K1746">
        <v>4.2476140630690198</v>
      </c>
      <c r="L1746">
        <v>2.9396071927817928</v>
      </c>
      <c r="M1746">
        <v>4.0900211735087755</v>
      </c>
      <c r="N1746">
        <v>0.17717374633080599</v>
      </c>
      <c r="O1746">
        <v>0</v>
      </c>
    </row>
    <row r="1747" spans="11:15" x14ac:dyDescent="0.35">
      <c r="K1747">
        <v>0.75774559935915531</v>
      </c>
      <c r="L1747">
        <v>0.35596829400818319</v>
      </c>
      <c r="M1747">
        <v>0.95948546743821284</v>
      </c>
      <c r="N1747">
        <v>6.9633225172627891E-2</v>
      </c>
      <c r="O1747">
        <v>0</v>
      </c>
    </row>
    <row r="1748" spans="11:15" x14ac:dyDescent="0.35">
      <c r="K1748">
        <v>2.3771739386178479</v>
      </c>
      <c r="L1748">
        <v>3.1058292981355486</v>
      </c>
      <c r="M1748">
        <v>2.2281340823936473</v>
      </c>
      <c r="N1748">
        <v>0.93568372585873805</v>
      </c>
      <c r="O1748">
        <v>0</v>
      </c>
    </row>
    <row r="1749" spans="11:15" x14ac:dyDescent="0.35">
      <c r="K1749">
        <v>0.41329878628643757</v>
      </c>
      <c r="L1749">
        <v>0.56377253717784581</v>
      </c>
      <c r="M1749">
        <v>0.38192475357648231</v>
      </c>
      <c r="N1749">
        <v>1.9381755390253099</v>
      </c>
      <c r="O1749">
        <v>1.4953912108247299E-10</v>
      </c>
    </row>
    <row r="1750" spans="11:15" x14ac:dyDescent="0.35">
      <c r="K1750">
        <v>4.7279299634699123</v>
      </c>
      <c r="L1750">
        <v>2.1528727389550806</v>
      </c>
      <c r="M1750">
        <v>1.3396565996333238</v>
      </c>
      <c r="N1750">
        <v>0.175994491748513</v>
      </c>
      <c r="O1750">
        <v>0</v>
      </c>
    </row>
    <row r="1751" spans="11:15" x14ac:dyDescent="0.35">
      <c r="K1751">
        <v>6.7682893867640537E-2</v>
      </c>
      <c r="L1751">
        <v>0.38517063383814992</v>
      </c>
      <c r="M1751">
        <v>4.1113007780520426E-2</v>
      </c>
      <c r="N1751">
        <v>0.49275333962790296</v>
      </c>
      <c r="O1751">
        <v>0</v>
      </c>
    </row>
    <row r="1752" spans="11:15" x14ac:dyDescent="0.35">
      <c r="K1752">
        <v>3.1085679082333293</v>
      </c>
      <c r="L1752">
        <v>2.5932462291912608</v>
      </c>
      <c r="M1752">
        <v>2.6585731182036914</v>
      </c>
      <c r="N1752">
        <v>0.42579621843373899</v>
      </c>
      <c r="O1752">
        <v>1.6449714985313501E-10</v>
      </c>
    </row>
    <row r="1753" spans="11:15" x14ac:dyDescent="0.35">
      <c r="K1753">
        <v>0.71236973853009899</v>
      </c>
      <c r="L1753">
        <v>0.84972116062235936</v>
      </c>
      <c r="M1753">
        <v>0.91902908029451369</v>
      </c>
      <c r="N1753">
        <v>0.50658452038853907</v>
      </c>
      <c r="O1753">
        <v>0</v>
      </c>
    </row>
    <row r="1754" spans="11:15" x14ac:dyDescent="0.35">
      <c r="K1754">
        <v>2.2203951765845904</v>
      </c>
      <c r="L1754">
        <v>3.3119370967874588</v>
      </c>
      <c r="M1754">
        <v>2.2596097453629089</v>
      </c>
      <c r="N1754">
        <v>0.28879117168679802</v>
      </c>
      <c r="O1754">
        <v>0</v>
      </c>
    </row>
    <row r="1755" spans="11:15" x14ac:dyDescent="0.35">
      <c r="K1755">
        <v>0.39563838410448537</v>
      </c>
      <c r="L1755">
        <v>5.9163576735079219E-3</v>
      </c>
      <c r="M1755">
        <v>0.29936696582250538</v>
      </c>
      <c r="N1755">
        <v>0.33540776812367495</v>
      </c>
      <c r="O1755">
        <v>0</v>
      </c>
    </row>
    <row r="1756" spans="11:15" x14ac:dyDescent="0.35">
      <c r="K1756">
        <v>2.5629933942393004E-2</v>
      </c>
      <c r="L1756">
        <v>0.21371049797740618</v>
      </c>
      <c r="M1756">
        <v>0.17665983810781041</v>
      </c>
      <c r="N1756">
        <v>0.30636585887189799</v>
      </c>
      <c r="O1756">
        <v>0</v>
      </c>
    </row>
    <row r="1757" spans="11:15" x14ac:dyDescent="0.35">
      <c r="K1757">
        <v>0.96810396011633848</v>
      </c>
      <c r="L1757">
        <v>0.86408920992712057</v>
      </c>
      <c r="M1757">
        <v>0.73227836374675137</v>
      </c>
      <c r="N1757">
        <v>1.2184715166958899</v>
      </c>
      <c r="O1757">
        <v>0</v>
      </c>
    </row>
    <row r="1758" spans="11:15" x14ac:dyDescent="0.35">
      <c r="K1758">
        <v>2.0482660465804652</v>
      </c>
      <c r="L1758">
        <v>1.425342766389516</v>
      </c>
      <c r="M1758">
        <v>2.2069358620623505</v>
      </c>
      <c r="N1758">
        <v>1.3557605615869599E-2</v>
      </c>
      <c r="O1758">
        <v>0</v>
      </c>
    </row>
    <row r="1759" spans="11:15" x14ac:dyDescent="0.35">
      <c r="K1759">
        <v>5.9993953373300535</v>
      </c>
      <c r="L1759">
        <v>3.1509718760138239</v>
      </c>
      <c r="M1759">
        <v>3.7036956646952537</v>
      </c>
      <c r="N1759">
        <v>8.1405064681593906E-2</v>
      </c>
      <c r="O1759">
        <v>0</v>
      </c>
    </row>
    <row r="1760" spans="11:15" x14ac:dyDescent="0.35">
      <c r="K1760">
        <v>1.5737999242830405</v>
      </c>
      <c r="L1760">
        <v>2.0264078712260769</v>
      </c>
      <c r="M1760">
        <v>1.5859248986853038</v>
      </c>
      <c r="N1760">
        <v>3.7927349801103599E-2</v>
      </c>
      <c r="O1760">
        <v>0</v>
      </c>
    </row>
    <row r="1761" spans="11:15" x14ac:dyDescent="0.35">
      <c r="K1761">
        <v>2.3960396651350555</v>
      </c>
      <c r="L1761">
        <v>2.7503025167731026</v>
      </c>
      <c r="M1761">
        <v>1.7614759163713936</v>
      </c>
      <c r="N1761">
        <v>0.14086348646581701</v>
      </c>
      <c r="O1761">
        <v>0</v>
      </c>
    </row>
    <row r="1762" spans="11:15" x14ac:dyDescent="0.35">
      <c r="K1762">
        <v>0.21202288710322925</v>
      </c>
      <c r="L1762">
        <v>0.54746720167201113</v>
      </c>
      <c r="M1762">
        <v>0.39049849821636379</v>
      </c>
      <c r="N1762">
        <v>2.0820019695475498</v>
      </c>
      <c r="O1762">
        <v>0</v>
      </c>
    </row>
    <row r="1763" spans="11:15" x14ac:dyDescent="0.35">
      <c r="K1763">
        <v>2.1844824013208464</v>
      </c>
      <c r="L1763">
        <v>1.9948019892508335</v>
      </c>
      <c r="M1763">
        <v>3.5691789844096617</v>
      </c>
      <c r="N1763">
        <v>7.67480397663131E-2</v>
      </c>
      <c r="O1763">
        <v>0</v>
      </c>
    </row>
    <row r="1764" spans="11:15" x14ac:dyDescent="0.35">
      <c r="K1764">
        <v>1.0238467616563019E-2</v>
      </c>
      <c r="L1764">
        <v>0.61227846790562857</v>
      </c>
      <c r="M1764">
        <v>0.5834103271539357</v>
      </c>
      <c r="N1764">
        <v>9.7823818440933893E-2</v>
      </c>
      <c r="O1764">
        <v>0</v>
      </c>
    </row>
    <row r="1765" spans="11:15" x14ac:dyDescent="0.35">
      <c r="K1765">
        <v>2.6274165619854575</v>
      </c>
      <c r="L1765">
        <v>0.65301207345934176</v>
      </c>
      <c r="M1765">
        <v>1.5785029826111141</v>
      </c>
      <c r="N1765">
        <v>6.7134445184121899E-2</v>
      </c>
      <c r="O1765">
        <v>0</v>
      </c>
    </row>
    <row r="1766" spans="11:15" x14ac:dyDescent="0.35">
      <c r="K1766">
        <v>0.62561335138401519</v>
      </c>
      <c r="L1766">
        <v>0.41588399198384945</v>
      </c>
      <c r="M1766">
        <v>0.79687907338854358</v>
      </c>
      <c r="N1766">
        <v>8.4813338810783794</v>
      </c>
      <c r="O1766">
        <v>2.1046328166939301E-10</v>
      </c>
    </row>
    <row r="1767" spans="11:15" x14ac:dyDescent="0.35">
      <c r="K1767">
        <v>0.93432706779629937</v>
      </c>
      <c r="L1767">
        <v>1.8175707819465035</v>
      </c>
      <c r="M1767">
        <v>2.0024852358274789</v>
      </c>
      <c r="N1767">
        <v>1.0321898682769501</v>
      </c>
      <c r="O1767">
        <v>0</v>
      </c>
    </row>
    <row r="1768" spans="11:15" x14ac:dyDescent="0.35">
      <c r="K1768">
        <v>1.7909505029874415</v>
      </c>
      <c r="L1768">
        <v>1.3729393779203221</v>
      </c>
      <c r="M1768">
        <v>1.6846692891985815</v>
      </c>
      <c r="N1768">
        <v>6.9243426333365804E-2</v>
      </c>
      <c r="O1768">
        <v>0</v>
      </c>
    </row>
    <row r="1769" spans="11:15" x14ac:dyDescent="0.35">
      <c r="K1769">
        <v>1.1289421068317653</v>
      </c>
      <c r="L1769">
        <v>1.040030343746728</v>
      </c>
      <c r="M1769">
        <v>1.6697889431775808</v>
      </c>
      <c r="N1769">
        <v>0.19402579513377399</v>
      </c>
      <c r="O1769">
        <v>0</v>
      </c>
    </row>
    <row r="1770" spans="11:15" x14ac:dyDescent="0.35">
      <c r="K1770">
        <v>6.5730360576799587</v>
      </c>
      <c r="L1770">
        <v>5.6226876924236464</v>
      </c>
      <c r="M1770">
        <v>6.197372093346587</v>
      </c>
      <c r="N1770">
        <v>0.79973647286428895</v>
      </c>
      <c r="O1770">
        <v>0</v>
      </c>
    </row>
    <row r="1771" spans="11:15" x14ac:dyDescent="0.35">
      <c r="K1771">
        <v>0.29058558673417395</v>
      </c>
      <c r="L1771">
        <v>0.3700375962165941</v>
      </c>
      <c r="M1771">
        <v>0.61940593806166278</v>
      </c>
      <c r="N1771">
        <v>0.19424499888563301</v>
      </c>
      <c r="O1771">
        <v>0</v>
      </c>
    </row>
    <row r="1772" spans="11:15" x14ac:dyDescent="0.35">
      <c r="K1772">
        <v>0.79244826463178142</v>
      </c>
      <c r="L1772">
        <v>1.3508588609027967</v>
      </c>
      <c r="M1772">
        <v>0.40466050109070217</v>
      </c>
      <c r="N1772">
        <v>0.10571565130461399</v>
      </c>
      <c r="O1772">
        <v>0</v>
      </c>
    </row>
    <row r="1773" spans="11:15" x14ac:dyDescent="0.35">
      <c r="K1773">
        <v>0.72776553380115871</v>
      </c>
      <c r="L1773">
        <v>2.2567760761125961</v>
      </c>
      <c r="M1773">
        <v>1.2873833656912519</v>
      </c>
      <c r="N1773">
        <v>0.34195064688318505</v>
      </c>
      <c r="O1773">
        <v>0</v>
      </c>
    </row>
    <row r="1774" spans="11:15" x14ac:dyDescent="0.35">
      <c r="K1774">
        <v>0.36338021039206503</v>
      </c>
      <c r="L1774">
        <v>0.52983725014767813</v>
      </c>
      <c r="M1774">
        <v>0.17975178425741237</v>
      </c>
      <c r="N1774">
        <v>0.44239199397415596</v>
      </c>
      <c r="O1774">
        <v>0</v>
      </c>
    </row>
    <row r="1775" spans="11:15" x14ac:dyDescent="0.35">
      <c r="K1775">
        <v>0.32081838718718136</v>
      </c>
      <c r="L1775">
        <v>2.2951292844019386E-3</v>
      </c>
      <c r="M1775">
        <v>0.30344359328827891</v>
      </c>
      <c r="N1775">
        <v>0.73998758416418897</v>
      </c>
      <c r="O1775">
        <v>0</v>
      </c>
    </row>
    <row r="1776" spans="11:15" x14ac:dyDescent="0.35">
      <c r="K1776">
        <v>0.20703356130625722</v>
      </c>
      <c r="L1776">
        <v>1.241863141805162</v>
      </c>
      <c r="M1776">
        <v>0.38420349002586285</v>
      </c>
      <c r="N1776">
        <v>0.45421920580872899</v>
      </c>
      <c r="O1776">
        <v>0</v>
      </c>
    </row>
    <row r="1777" spans="11:15" x14ac:dyDescent="0.35">
      <c r="K1777">
        <v>0.61381997430831547</v>
      </c>
      <c r="L1777">
        <v>2.0776114417848119</v>
      </c>
      <c r="M1777">
        <v>1.2076773909901644</v>
      </c>
      <c r="N1777">
        <v>0.60499204341996504</v>
      </c>
      <c r="O1777">
        <v>0</v>
      </c>
    </row>
    <row r="1778" spans="11:15" x14ac:dyDescent="0.35">
      <c r="K1778">
        <v>3.5833576290756557E-2</v>
      </c>
      <c r="L1778">
        <v>6.07362807339119E-2</v>
      </c>
      <c r="M1778">
        <v>0.12675687676937655</v>
      </c>
      <c r="N1778">
        <v>0.219552344271182</v>
      </c>
      <c r="O1778">
        <v>0</v>
      </c>
    </row>
    <row r="1779" spans="11:15" x14ac:dyDescent="0.35">
      <c r="K1779">
        <v>1.1108340616285026</v>
      </c>
      <c r="L1779">
        <v>0.90378086326410079</v>
      </c>
      <c r="M1779">
        <v>1.2991006595819981</v>
      </c>
      <c r="N1779">
        <v>0.56710821086413599</v>
      </c>
      <c r="O1779">
        <v>0</v>
      </c>
    </row>
    <row r="1780" spans="11:15" x14ac:dyDescent="0.35">
      <c r="K1780">
        <v>0.8853826605073668</v>
      </c>
      <c r="L1780">
        <v>0.2661868608823369</v>
      </c>
      <c r="M1780">
        <v>0.61360280760701891</v>
      </c>
      <c r="N1780">
        <v>1.53980646565238</v>
      </c>
      <c r="O1780">
        <v>0</v>
      </c>
    </row>
    <row r="1781" spans="11:15" x14ac:dyDescent="0.35">
      <c r="K1781">
        <v>10.919178770872556</v>
      </c>
      <c r="L1781">
        <v>1.8396370896788472</v>
      </c>
      <c r="M1781">
        <v>3.4582736959019642</v>
      </c>
      <c r="N1781">
        <v>30.479244259126599</v>
      </c>
      <c r="O1781">
        <v>3.1085614417515798E-9</v>
      </c>
    </row>
    <row r="1782" spans="11:15" x14ac:dyDescent="0.35">
      <c r="K1782">
        <v>0.84143803712484155</v>
      </c>
      <c r="L1782">
        <v>0.48917872105428045</v>
      </c>
      <c r="M1782">
        <v>0.84885077853525903</v>
      </c>
      <c r="N1782">
        <v>0.59353939335064299</v>
      </c>
      <c r="O1782">
        <v>0</v>
      </c>
    </row>
    <row r="1783" spans="11:15" x14ac:dyDescent="0.35">
      <c r="K1783">
        <v>0.64751853963659256</v>
      </c>
      <c r="L1783">
        <v>1.3600020875647734</v>
      </c>
      <c r="M1783">
        <v>0.6173894103304518</v>
      </c>
      <c r="N1783">
        <v>0.24617717171659698</v>
      </c>
      <c r="O1783">
        <v>0</v>
      </c>
    </row>
    <row r="1784" spans="11:15" x14ac:dyDescent="0.35">
      <c r="K1784">
        <v>1.4018307337399734</v>
      </c>
      <c r="L1784">
        <v>1.1725964486328899</v>
      </c>
      <c r="M1784">
        <v>1.2830867296621995</v>
      </c>
      <c r="N1784">
        <v>1.7898012532426699</v>
      </c>
      <c r="O1784">
        <v>0</v>
      </c>
    </row>
    <row r="1785" spans="11:15" x14ac:dyDescent="0.35">
      <c r="K1785">
        <v>2.6167355253979352</v>
      </c>
      <c r="L1785">
        <v>2.3868935539655527</v>
      </c>
      <c r="M1785">
        <v>2.487316769366009</v>
      </c>
      <c r="N1785">
        <v>0.25144634139342903</v>
      </c>
      <c r="O1785">
        <v>0</v>
      </c>
    </row>
    <row r="1786" spans="11:15" x14ac:dyDescent="0.35">
      <c r="K1786">
        <v>2.869423884694255</v>
      </c>
      <c r="L1786">
        <v>1.0074822285437128</v>
      </c>
      <c r="M1786">
        <v>1.9481599562727236</v>
      </c>
      <c r="N1786">
        <v>0.93727745949772401</v>
      </c>
      <c r="O1786">
        <v>0</v>
      </c>
    </row>
    <row r="1787" spans="11:15" x14ac:dyDescent="0.35">
      <c r="K1787">
        <v>1.9862209927059473</v>
      </c>
      <c r="L1787">
        <v>0.4227253577123386</v>
      </c>
      <c r="M1787">
        <v>1.2913643315894012</v>
      </c>
      <c r="N1787">
        <v>1.19934214091092</v>
      </c>
      <c r="O1787">
        <v>0</v>
      </c>
    </row>
    <row r="1788" spans="11:15" x14ac:dyDescent="0.35">
      <c r="K1788">
        <v>3.2699268657447664</v>
      </c>
      <c r="L1788">
        <v>2.4735411318498017</v>
      </c>
      <c r="M1788">
        <v>2.6950732696175113</v>
      </c>
      <c r="N1788">
        <v>0.21864340200370599</v>
      </c>
      <c r="O1788">
        <v>0</v>
      </c>
    </row>
    <row r="1789" spans="11:15" x14ac:dyDescent="0.35">
      <c r="K1789">
        <v>3.0269026152944685</v>
      </c>
      <c r="L1789">
        <v>2.9298347310707324</v>
      </c>
      <c r="M1789">
        <v>2.2351803906885248</v>
      </c>
      <c r="N1789">
        <v>0.34758541559456196</v>
      </c>
      <c r="O1789">
        <v>0</v>
      </c>
    </row>
    <row r="1790" spans="11:15" x14ac:dyDescent="0.35">
      <c r="K1790">
        <v>0.18141905566952501</v>
      </c>
      <c r="L1790">
        <v>0.52132076152043039</v>
      </c>
      <c r="M1790">
        <v>0.2607534845876745</v>
      </c>
      <c r="N1790">
        <v>0.51694154109826196</v>
      </c>
      <c r="O1790">
        <v>0</v>
      </c>
    </row>
    <row r="1791" spans="11:15" x14ac:dyDescent="0.35">
      <c r="K1791">
        <v>1.0383523128709529</v>
      </c>
      <c r="L1791">
        <v>2.1094067577740086E-2</v>
      </c>
      <c r="M1791">
        <v>0.76193788818459429</v>
      </c>
      <c r="N1791">
        <v>0.41085627232019301</v>
      </c>
      <c r="O1791">
        <v>0</v>
      </c>
    </row>
    <row r="1792" spans="11:15" x14ac:dyDescent="0.35">
      <c r="K1792">
        <v>1.868372411674474</v>
      </c>
      <c r="L1792">
        <v>0.75155448164601157</v>
      </c>
      <c r="M1792">
        <v>1.4089846249917346</v>
      </c>
      <c r="N1792">
        <v>0.18884525513237801</v>
      </c>
      <c r="O1792">
        <v>0</v>
      </c>
    </row>
    <row r="1793" spans="11:15" x14ac:dyDescent="0.35">
      <c r="K1793">
        <v>0.54338991983485008</v>
      </c>
      <c r="L1793">
        <v>0.55907851854064605</v>
      </c>
      <c r="M1793">
        <v>0.77534262938573961</v>
      </c>
      <c r="N1793">
        <v>0.69044366094230303</v>
      </c>
      <c r="O1793">
        <v>0</v>
      </c>
    </row>
    <row r="1794" spans="11:15" x14ac:dyDescent="0.35">
      <c r="K1794">
        <v>3.3036077915467756</v>
      </c>
      <c r="L1794">
        <v>2.8728971451884835</v>
      </c>
      <c r="M1794">
        <v>2.5513506069808787</v>
      </c>
      <c r="N1794">
        <v>0.172730892919915</v>
      </c>
      <c r="O1794">
        <v>0</v>
      </c>
    </row>
    <row r="1795" spans="11:15" x14ac:dyDescent="0.35">
      <c r="K1795">
        <v>0.59477672042085472</v>
      </c>
      <c r="L1795">
        <v>1.7874668491727785</v>
      </c>
      <c r="M1795">
        <v>1.6854126600973149</v>
      </c>
      <c r="N1795">
        <v>7.7329691826822394E-2</v>
      </c>
      <c r="O1795">
        <v>0</v>
      </c>
    </row>
    <row r="1796" spans="11:15" x14ac:dyDescent="0.35">
      <c r="K1796">
        <v>1.9219332083380258</v>
      </c>
      <c r="L1796">
        <v>1.2815129774406855</v>
      </c>
      <c r="M1796">
        <v>1.3526155379189715</v>
      </c>
      <c r="N1796">
        <v>1.00114349198638</v>
      </c>
      <c r="O1796">
        <v>0</v>
      </c>
    </row>
    <row r="1797" spans="11:15" x14ac:dyDescent="0.35">
      <c r="K1797">
        <v>1.3380750087377404E-2</v>
      </c>
      <c r="L1797">
        <v>0.14298820784252181</v>
      </c>
      <c r="M1797">
        <v>0.22735169365065763</v>
      </c>
      <c r="N1797">
        <v>0.27107110039694599</v>
      </c>
      <c r="O1797">
        <v>0</v>
      </c>
    </row>
    <row r="1798" spans="11:15" x14ac:dyDescent="0.35">
      <c r="K1798">
        <v>7.7016496372480689E-2</v>
      </c>
      <c r="L1798">
        <v>0.92201196962984755</v>
      </c>
      <c r="M1798">
        <v>0.57832229228887955</v>
      </c>
      <c r="N1798">
        <v>9.9605997079202813E-2</v>
      </c>
      <c r="O1798">
        <v>0</v>
      </c>
    </row>
    <row r="1799" spans="11:15" x14ac:dyDescent="0.35">
      <c r="K1799">
        <v>0.70583569268469715</v>
      </c>
      <c r="L1799">
        <v>0.81834476273432943</v>
      </c>
      <c r="M1799">
        <v>1.1035123526913324</v>
      </c>
      <c r="N1799">
        <v>7.3552205354935202E-2</v>
      </c>
      <c r="O1799">
        <v>0</v>
      </c>
    </row>
    <row r="1800" spans="11:15" x14ac:dyDescent="0.35">
      <c r="K1800">
        <v>0.77295191858881063</v>
      </c>
      <c r="L1800">
        <v>0.86536665590045947</v>
      </c>
      <c r="M1800">
        <v>0.93642358392341141</v>
      </c>
      <c r="N1800">
        <v>0.13525753806261501</v>
      </c>
      <c r="O1800">
        <v>0</v>
      </c>
    </row>
    <row r="1801" spans="11:15" x14ac:dyDescent="0.35">
      <c r="K1801">
        <v>0.58140429635574919</v>
      </c>
      <c r="L1801">
        <v>0.61956352550046345</v>
      </c>
      <c r="M1801">
        <v>0.585772003075133</v>
      </c>
      <c r="N1801">
        <v>1.9212803740363799E-2</v>
      </c>
      <c r="O1801">
        <v>0</v>
      </c>
    </row>
    <row r="1802" spans="11:15" x14ac:dyDescent="0.35">
      <c r="K1802">
        <v>1.0878647495530003</v>
      </c>
      <c r="L1802">
        <v>1.3956969987491141</v>
      </c>
      <c r="M1802">
        <v>1.3737814920038305</v>
      </c>
      <c r="N1802">
        <v>9.5402323473988707E-2</v>
      </c>
      <c r="O1802">
        <v>0</v>
      </c>
    </row>
    <row r="1803" spans="11:15" x14ac:dyDescent="0.35">
      <c r="K1803">
        <v>1.6519285317591419</v>
      </c>
      <c r="L1803">
        <v>0.83245053329197327</v>
      </c>
      <c r="M1803">
        <v>0.90464169386590687</v>
      </c>
      <c r="N1803">
        <v>0.51117158000422502</v>
      </c>
      <c r="O1803">
        <v>0</v>
      </c>
    </row>
    <row r="1804" spans="11:15" x14ac:dyDescent="0.35">
      <c r="K1804">
        <v>0.53648078192947646</v>
      </c>
      <c r="L1804">
        <v>0.69277898934309412</v>
      </c>
      <c r="M1804">
        <v>0.73175045746745004</v>
      </c>
      <c r="N1804">
        <v>0.176341600263487</v>
      </c>
      <c r="O1804">
        <v>0</v>
      </c>
    </row>
    <row r="1805" spans="11:15" x14ac:dyDescent="0.35">
      <c r="K1805">
        <v>0.9421765028632566</v>
      </c>
      <c r="L1805">
        <v>0.42148715493454958</v>
      </c>
      <c r="M1805">
        <v>0.9327212659625721</v>
      </c>
      <c r="N1805">
        <v>0.80852435098071995</v>
      </c>
      <c r="O1805">
        <v>1.0293460315412E-10</v>
      </c>
    </row>
    <row r="1806" spans="11:15" x14ac:dyDescent="0.35">
      <c r="K1806">
        <v>4.2638165553939276</v>
      </c>
      <c r="L1806">
        <v>4.0349848909319297</v>
      </c>
      <c r="M1806">
        <v>3.3967051795286984</v>
      </c>
      <c r="N1806">
        <v>0.43951761097047604</v>
      </c>
      <c r="O1806">
        <v>0</v>
      </c>
    </row>
    <row r="1807" spans="11:15" x14ac:dyDescent="0.35">
      <c r="K1807">
        <v>0.12479621797422384</v>
      </c>
      <c r="L1807">
        <v>1.1248669368903589E-2</v>
      </c>
      <c r="M1807">
        <v>0.23338785532626913</v>
      </c>
      <c r="N1807">
        <v>4.9698193289902006</v>
      </c>
      <c r="O1807">
        <v>0</v>
      </c>
    </row>
    <row r="1808" spans="11:15" x14ac:dyDescent="0.35">
      <c r="K1808">
        <v>0.1605581943147365</v>
      </c>
      <c r="L1808">
        <v>0.59417962726486884</v>
      </c>
      <c r="M1808">
        <v>1.2232207318526842</v>
      </c>
      <c r="N1808">
        <v>0.20509109945221202</v>
      </c>
      <c r="O1808">
        <v>0</v>
      </c>
    </row>
    <row r="1809" spans="11:15" x14ac:dyDescent="0.35">
      <c r="K1809">
        <v>0.23285942465448103</v>
      </c>
      <c r="L1809">
        <v>0.22827767274451302</v>
      </c>
      <c r="M1809">
        <v>0.37611885623097496</v>
      </c>
      <c r="N1809">
        <v>0.102262065772735</v>
      </c>
      <c r="O1809">
        <v>0</v>
      </c>
    </row>
    <row r="1810" spans="11:15" x14ac:dyDescent="0.35">
      <c r="K1810">
        <v>2.2048262726133943</v>
      </c>
      <c r="L1810">
        <v>1.1626420773917854</v>
      </c>
      <c r="M1810">
        <v>1.1645701627625569</v>
      </c>
      <c r="N1810">
        <v>1.74456641675661E-3</v>
      </c>
      <c r="O1810">
        <v>0</v>
      </c>
    </row>
    <row r="1811" spans="11:15" x14ac:dyDescent="0.35">
      <c r="K1811">
        <v>2.9399838956827824</v>
      </c>
      <c r="L1811">
        <v>3.6063687069143255</v>
      </c>
      <c r="M1811">
        <v>3.2660465751585299</v>
      </c>
      <c r="N1811">
        <v>7.0536186838352194E-2</v>
      </c>
      <c r="O1811">
        <v>0</v>
      </c>
    </row>
    <row r="1812" spans="11:15" x14ac:dyDescent="0.35">
      <c r="K1812">
        <v>3.681076085547121</v>
      </c>
      <c r="L1812">
        <v>5.1067382854393557</v>
      </c>
      <c r="M1812">
        <v>5.9592064785129217</v>
      </c>
      <c r="N1812">
        <v>3.65558217825021E-2</v>
      </c>
      <c r="O1812">
        <v>0</v>
      </c>
    </row>
    <row r="1813" spans="11:15" x14ac:dyDescent="0.35">
      <c r="K1813">
        <v>0.79475881625060629</v>
      </c>
      <c r="L1813">
        <v>1.2675079194370318</v>
      </c>
      <c r="M1813">
        <v>1.0403129512364528</v>
      </c>
      <c r="N1813">
        <v>0.54764044445437199</v>
      </c>
      <c r="O1813">
        <v>0</v>
      </c>
    </row>
    <row r="1814" spans="11:15" x14ac:dyDescent="0.35">
      <c r="K1814">
        <v>0.21564697086903031</v>
      </c>
      <c r="L1814">
        <v>0.32174637968385228</v>
      </c>
      <c r="M1814">
        <v>0.35110812202980446</v>
      </c>
      <c r="N1814">
        <v>0.14346332292928099</v>
      </c>
      <c r="O1814">
        <v>0</v>
      </c>
    </row>
    <row r="1815" spans="11:15" x14ac:dyDescent="0.35">
      <c r="K1815">
        <v>0.45538612720673272</v>
      </c>
      <c r="L1815">
        <v>5.9086935269440748E-2</v>
      </c>
      <c r="M1815">
        <v>8.894584714496126E-2</v>
      </c>
      <c r="N1815">
        <v>0.64223124527130593</v>
      </c>
      <c r="O1815">
        <v>0</v>
      </c>
    </row>
    <row r="1816" spans="11:15" x14ac:dyDescent="0.35">
      <c r="K1816">
        <v>0.97510574942513251</v>
      </c>
      <c r="L1816">
        <v>1.1236724903624846</v>
      </c>
      <c r="M1816">
        <v>1.4011649182176014</v>
      </c>
      <c r="N1816">
        <v>7.4352090325128295E-2</v>
      </c>
      <c r="O1816">
        <v>0</v>
      </c>
    </row>
    <row r="1817" spans="11:15" x14ac:dyDescent="0.35">
      <c r="K1817">
        <v>2.1525335645924719</v>
      </c>
      <c r="L1817">
        <v>2.4370747975451952</v>
      </c>
      <c r="M1817">
        <v>1.6559785901798998</v>
      </c>
      <c r="N1817">
        <v>0.15157492330080299</v>
      </c>
      <c r="O1817">
        <v>0</v>
      </c>
    </row>
    <row r="1818" spans="11:15" x14ac:dyDescent="0.35">
      <c r="K1818">
        <v>1.1274226196678831E-3</v>
      </c>
      <c r="L1818">
        <v>8.7542047804268219E-3</v>
      </c>
      <c r="M1818">
        <v>0.1898307535931319</v>
      </c>
      <c r="N1818">
        <v>1.10130735282015</v>
      </c>
      <c r="O1818">
        <v>0</v>
      </c>
    </row>
    <row r="1819" spans="11:15" x14ac:dyDescent="0.35">
      <c r="K1819">
        <v>2.7327116702004535</v>
      </c>
      <c r="L1819">
        <v>1.9324787169274982</v>
      </c>
      <c r="M1819">
        <v>0.5901610345181536</v>
      </c>
      <c r="N1819">
        <v>0.29343395731232602</v>
      </c>
      <c r="O1819">
        <v>0</v>
      </c>
    </row>
    <row r="1820" spans="11:15" x14ac:dyDescent="0.35">
      <c r="K1820">
        <v>0.7415953697667188</v>
      </c>
      <c r="L1820">
        <v>0.73415773013990493</v>
      </c>
      <c r="M1820">
        <v>1.1310063219850444</v>
      </c>
      <c r="N1820">
        <v>1.2758436713439601E-2</v>
      </c>
      <c r="O1820">
        <v>0</v>
      </c>
    </row>
    <row r="1821" spans="11:15" x14ac:dyDescent="0.35">
      <c r="K1821">
        <v>1.3513410552961134</v>
      </c>
      <c r="L1821">
        <v>1.5407190562364128</v>
      </c>
      <c r="M1821">
        <v>1.2581468654243615</v>
      </c>
      <c r="N1821">
        <v>0.30503128220050302</v>
      </c>
      <c r="O1821">
        <v>0</v>
      </c>
    </row>
    <row r="1822" spans="11:15" x14ac:dyDescent="0.35">
      <c r="K1822">
        <v>0.35854535981562746</v>
      </c>
      <c r="L1822">
        <v>1.9722777679081323E-2</v>
      </c>
      <c r="M1822">
        <v>0.29207794124163122</v>
      </c>
      <c r="N1822">
        <v>0.67331554037435892</v>
      </c>
      <c r="O1822">
        <v>1.6760494591149601E-10</v>
      </c>
    </row>
    <row r="1823" spans="11:15" x14ac:dyDescent="0.35">
      <c r="K1823">
        <v>1.5247488139521586</v>
      </c>
      <c r="L1823">
        <v>1.6471191479354717</v>
      </c>
      <c r="M1823">
        <v>1.4530704740738098</v>
      </c>
      <c r="N1823">
        <v>0.71978255183705198</v>
      </c>
      <c r="O1823">
        <v>0</v>
      </c>
    </row>
    <row r="1824" spans="11:15" x14ac:dyDescent="0.35">
      <c r="K1824">
        <v>2.2066110721390411E-3</v>
      </c>
      <c r="L1824">
        <v>0.31783724745294084</v>
      </c>
      <c r="M1824">
        <v>0.22073419702026376</v>
      </c>
      <c r="N1824">
        <v>0.69960816797125003</v>
      </c>
      <c r="O1824">
        <v>0</v>
      </c>
    </row>
    <row r="1825" spans="11:15" x14ac:dyDescent="0.35">
      <c r="K1825">
        <v>0.59725323314292333</v>
      </c>
      <c r="L1825">
        <v>0.36158099353118034</v>
      </c>
      <c r="M1825">
        <v>0.56689927390447703</v>
      </c>
      <c r="N1825">
        <v>1.5003630562235302</v>
      </c>
      <c r="O1825">
        <v>0</v>
      </c>
    </row>
    <row r="1826" spans="11:15" x14ac:dyDescent="0.35">
      <c r="K1826">
        <v>0.97324385930729951</v>
      </c>
      <c r="L1826">
        <v>0.94300331659583281</v>
      </c>
      <c r="M1826">
        <v>1.3064404703330297</v>
      </c>
      <c r="N1826">
        <v>0.220848542213465</v>
      </c>
      <c r="O1826">
        <v>0</v>
      </c>
    </row>
    <row r="1827" spans="11:15" x14ac:dyDescent="0.35">
      <c r="K1827">
        <v>1.0128053825175183</v>
      </c>
      <c r="L1827">
        <v>0.45871057757606182</v>
      </c>
      <c r="M1827">
        <v>1.2912905443307323</v>
      </c>
      <c r="N1827">
        <v>1.17563705555604</v>
      </c>
      <c r="O1827">
        <v>0</v>
      </c>
    </row>
    <row r="1828" spans="11:15" x14ac:dyDescent="0.35">
      <c r="K1828">
        <v>0.50756025449159747</v>
      </c>
      <c r="L1828">
        <v>0.17669236777859734</v>
      </c>
      <c r="M1828">
        <v>0.22797506390261249</v>
      </c>
      <c r="N1828">
        <v>9.3269323243430111E-2</v>
      </c>
      <c r="O1828">
        <v>0</v>
      </c>
    </row>
    <row r="1829" spans="11:15" x14ac:dyDescent="0.35">
      <c r="K1829">
        <v>0.31927351830227269</v>
      </c>
      <c r="L1829">
        <v>0.33655640828306271</v>
      </c>
      <c r="M1829">
        <v>0.2036103468396705</v>
      </c>
      <c r="N1829">
        <v>5.1224323597924802E-2</v>
      </c>
      <c r="O1829">
        <v>0</v>
      </c>
    </row>
    <row r="1830" spans="11:15" x14ac:dyDescent="0.35">
      <c r="K1830">
        <v>1.0009328541269029</v>
      </c>
      <c r="L1830">
        <v>0.78079739924857006</v>
      </c>
      <c r="M1830">
        <v>1.164977098881705</v>
      </c>
      <c r="N1830">
        <v>4.2464084631808205</v>
      </c>
      <c r="O1830">
        <v>0</v>
      </c>
    </row>
    <row r="1831" spans="11:15" x14ac:dyDescent="0.35">
      <c r="K1831">
        <v>1.1986251136645674</v>
      </c>
      <c r="L1831">
        <v>1.4336835001084658</v>
      </c>
      <c r="M1831">
        <v>1.2241946725403823</v>
      </c>
      <c r="N1831">
        <v>0.28698107176355397</v>
      </c>
      <c r="O1831">
        <v>0</v>
      </c>
    </row>
    <row r="1832" spans="11:15" x14ac:dyDescent="0.35">
      <c r="K1832">
        <v>3.009175775695728</v>
      </c>
      <c r="L1832">
        <v>2.9511020537297661</v>
      </c>
      <c r="M1832">
        <v>2.7191395213378877</v>
      </c>
      <c r="N1832">
        <v>0.84863295813925599</v>
      </c>
      <c r="O1832">
        <v>0</v>
      </c>
    </row>
    <row r="1833" spans="11:15" x14ac:dyDescent="0.35">
      <c r="K1833">
        <v>0.47721477294374731</v>
      </c>
      <c r="L1833">
        <v>0.19228490608812268</v>
      </c>
      <c r="M1833">
        <v>0.27010692121411534</v>
      </c>
      <c r="N1833">
        <v>0.67504398399983601</v>
      </c>
      <c r="O1833">
        <v>0</v>
      </c>
    </row>
    <row r="1834" spans="11:15" x14ac:dyDescent="0.35">
      <c r="K1834">
        <v>0.12707278105080877</v>
      </c>
      <c r="L1834">
        <v>0.45599060421844317</v>
      </c>
      <c r="M1834">
        <v>6.5471701789819647E-2</v>
      </c>
      <c r="N1834">
        <v>0.47947705809868801</v>
      </c>
      <c r="O1834">
        <v>0</v>
      </c>
    </row>
    <row r="1835" spans="11:15" x14ac:dyDescent="0.35">
      <c r="K1835">
        <v>1.2518188555003715</v>
      </c>
      <c r="L1835">
        <v>1.3522908514830709</v>
      </c>
      <c r="M1835">
        <v>1.2315817680417631</v>
      </c>
      <c r="N1835">
        <v>0.76561559284317493</v>
      </c>
      <c r="O1835">
        <v>0</v>
      </c>
    </row>
    <row r="1836" spans="11:15" x14ac:dyDescent="0.35">
      <c r="K1836">
        <v>0.3608221029918377</v>
      </c>
      <c r="L1836">
        <v>0.81649305485477042</v>
      </c>
      <c r="M1836">
        <v>0.14409137992236895</v>
      </c>
      <c r="N1836">
        <v>0.91757702037407196</v>
      </c>
      <c r="O1836">
        <v>0</v>
      </c>
    </row>
    <row r="1837" spans="11:15" x14ac:dyDescent="0.35">
      <c r="K1837">
        <v>0.39956863141098625</v>
      </c>
      <c r="L1837">
        <v>5.1275409411300925E-2</v>
      </c>
      <c r="M1837">
        <v>0.20082122606846342</v>
      </c>
      <c r="N1837">
        <v>8.9831484065726788E-2</v>
      </c>
      <c r="O1837">
        <v>0</v>
      </c>
    </row>
    <row r="1838" spans="11:15" x14ac:dyDescent="0.35">
      <c r="K1838">
        <v>1.2380604407523412</v>
      </c>
      <c r="L1838">
        <v>0.96644995903922859</v>
      </c>
      <c r="M1838">
        <v>1.4069893917658303</v>
      </c>
      <c r="N1838">
        <v>8.5727560364181402E-2</v>
      </c>
      <c r="O1838">
        <v>2.4974973463214802E-10</v>
      </c>
    </row>
    <row r="1839" spans="11:15" x14ac:dyDescent="0.35">
      <c r="K1839">
        <v>0.69123008647627027</v>
      </c>
      <c r="L1839">
        <v>0.72865532369907493</v>
      </c>
      <c r="M1839">
        <v>1.5624721141717255</v>
      </c>
      <c r="N1839">
        <v>0.67970981381209994</v>
      </c>
      <c r="O1839">
        <v>1.1305857078489499E-10</v>
      </c>
    </row>
    <row r="1840" spans="11:15" x14ac:dyDescent="0.35">
      <c r="K1840">
        <v>0.2030620280669207</v>
      </c>
      <c r="L1840">
        <v>0.25862306562901582</v>
      </c>
      <c r="M1840">
        <v>0.26713558988906533</v>
      </c>
      <c r="N1840">
        <v>0.41104793209603202</v>
      </c>
      <c r="O1840">
        <v>0</v>
      </c>
    </row>
    <row r="1841" spans="11:15" x14ac:dyDescent="0.35">
      <c r="K1841">
        <v>0.55087536586487962</v>
      </c>
      <c r="L1841">
        <v>0.31126826279472092</v>
      </c>
      <c r="M1841">
        <v>0.54216121828111996</v>
      </c>
      <c r="N1841">
        <v>0.478232715972714</v>
      </c>
      <c r="O1841">
        <v>1.4171586327359301E-10</v>
      </c>
    </row>
    <row r="1842" spans="11:15" x14ac:dyDescent="0.35">
      <c r="K1842">
        <v>1.0910257601715809</v>
      </c>
      <c r="L1842">
        <v>1.3036624669574914</v>
      </c>
      <c r="M1842">
        <v>0.7608810152705705</v>
      </c>
      <c r="N1842">
        <v>1.17609299103498</v>
      </c>
      <c r="O1842">
        <v>0</v>
      </c>
    </row>
    <row r="1843" spans="11:15" x14ac:dyDescent="0.35">
      <c r="K1843">
        <v>0.81081887796971075</v>
      </c>
      <c r="L1843">
        <v>0.10920923014990343</v>
      </c>
      <c r="M1843">
        <v>1.7555637221403479</v>
      </c>
      <c r="N1843">
        <v>2.6097744778388301</v>
      </c>
      <c r="O1843">
        <v>1.15000012784816E-10</v>
      </c>
    </row>
    <row r="1844" spans="11:15" x14ac:dyDescent="0.35">
      <c r="K1844">
        <v>0.23916958235845467</v>
      </c>
      <c r="L1844">
        <v>0.89300152364785546</v>
      </c>
      <c r="M1844">
        <v>0.68442733845391135</v>
      </c>
      <c r="N1844">
        <v>1.9014891217322698</v>
      </c>
      <c r="O1844">
        <v>1.3554392006674E-10</v>
      </c>
    </row>
    <row r="1845" spans="11:15" x14ac:dyDescent="0.35">
      <c r="K1845">
        <v>2.0210050389395477</v>
      </c>
      <c r="L1845">
        <v>1.828130081026984</v>
      </c>
      <c r="M1845">
        <v>1.7592051613645485</v>
      </c>
      <c r="N1845">
        <v>0.856660002464953</v>
      </c>
      <c r="O1845">
        <v>0</v>
      </c>
    </row>
    <row r="1846" spans="11:15" x14ac:dyDescent="0.35">
      <c r="K1846">
        <v>0.1855960412815397</v>
      </c>
      <c r="L1846">
        <v>0.12619736745997717</v>
      </c>
      <c r="M1846">
        <v>0.36861290127901569</v>
      </c>
      <c r="N1846">
        <v>7.1780160353235395E-2</v>
      </c>
      <c r="O1846">
        <v>0</v>
      </c>
    </row>
    <row r="1847" spans="11:15" x14ac:dyDescent="0.35">
      <c r="K1847">
        <v>0.6587894887792477</v>
      </c>
      <c r="L1847">
        <v>0.60647928161309494</v>
      </c>
      <c r="M1847">
        <v>0.52237792415349282</v>
      </c>
      <c r="N1847">
        <v>2.1613467996601597E-2</v>
      </c>
      <c r="O1847">
        <v>0</v>
      </c>
    </row>
    <row r="1848" spans="11:15" x14ac:dyDescent="0.35">
      <c r="K1848">
        <v>0.52355388884100651</v>
      </c>
      <c r="L1848">
        <v>0.40846382863380015</v>
      </c>
      <c r="M1848">
        <v>0.64740099660073003</v>
      </c>
      <c r="N1848">
        <v>0.236534049341939</v>
      </c>
      <c r="O1848">
        <v>0</v>
      </c>
    </row>
    <row r="1849" spans="11:15" x14ac:dyDescent="0.35">
      <c r="K1849">
        <v>1.2031158053050559</v>
      </c>
      <c r="L1849">
        <v>1.2093371496578627</v>
      </c>
      <c r="M1849">
        <v>1.3124427895212016</v>
      </c>
      <c r="N1849">
        <v>0.93613550227435194</v>
      </c>
      <c r="O1849">
        <v>0</v>
      </c>
    </row>
    <row r="1850" spans="11:15" x14ac:dyDescent="0.35">
      <c r="K1850">
        <v>1.1246090277393288</v>
      </c>
      <c r="L1850">
        <v>1.2689438838541602</v>
      </c>
      <c r="M1850">
        <v>1.1495807383276073</v>
      </c>
      <c r="N1850">
        <v>0.23426490260653601</v>
      </c>
      <c r="O1850">
        <v>0</v>
      </c>
    </row>
    <row r="1851" spans="11:15" x14ac:dyDescent="0.35">
      <c r="K1851">
        <v>0.38685106519026669</v>
      </c>
      <c r="L1851">
        <v>0.27231240483655506</v>
      </c>
      <c r="M1851">
        <v>0.91236593671903676</v>
      </c>
      <c r="N1851">
        <v>0.5652406263634</v>
      </c>
      <c r="O1851">
        <v>2.9839554635771201E-10</v>
      </c>
    </row>
    <row r="1852" spans="11:15" x14ac:dyDescent="0.35">
      <c r="K1852">
        <v>0.3479003411231345</v>
      </c>
      <c r="L1852">
        <v>1.5260795955227071</v>
      </c>
      <c r="M1852">
        <v>0.84821858103920333</v>
      </c>
      <c r="N1852">
        <v>0.61666446619288995</v>
      </c>
      <c r="O1852">
        <v>0</v>
      </c>
    </row>
    <row r="1853" spans="11:15" x14ac:dyDescent="0.35">
      <c r="K1853">
        <v>1.8190156174082954</v>
      </c>
      <c r="L1853">
        <v>1.5423464331908967</v>
      </c>
      <c r="M1853">
        <v>1.8184953365389882</v>
      </c>
      <c r="N1853">
        <v>0.39855059383783903</v>
      </c>
      <c r="O1853">
        <v>0</v>
      </c>
    </row>
    <row r="1854" spans="11:15" x14ac:dyDescent="0.35">
      <c r="K1854">
        <v>3.6181056785631444E-3</v>
      </c>
      <c r="L1854">
        <v>0.11002736424095204</v>
      </c>
      <c r="M1854">
        <v>0.23959831925331884</v>
      </c>
      <c r="N1854">
        <v>0.15690156143896</v>
      </c>
      <c r="O1854">
        <v>0</v>
      </c>
    </row>
    <row r="1855" spans="11:15" x14ac:dyDescent="0.35">
      <c r="K1855">
        <v>0.32621693888947106</v>
      </c>
      <c r="L1855">
        <v>7.1605851160128062E-2</v>
      </c>
      <c r="M1855">
        <v>0.32139375124205477</v>
      </c>
      <c r="N1855">
        <v>0.39463580264090903</v>
      </c>
      <c r="O1855">
        <v>0</v>
      </c>
    </row>
    <row r="1856" spans="11:15" x14ac:dyDescent="0.35">
      <c r="K1856">
        <v>0.26569765485226626</v>
      </c>
      <c r="L1856">
        <v>0.98026135045141005</v>
      </c>
      <c r="M1856">
        <v>0.13896249997768437</v>
      </c>
      <c r="N1856">
        <v>0.18582738815431299</v>
      </c>
      <c r="O1856">
        <v>0</v>
      </c>
    </row>
    <row r="1857" spans="11:15" x14ac:dyDescent="0.35">
      <c r="K1857">
        <v>0.17601040584580477</v>
      </c>
      <c r="L1857">
        <v>0.79544502372397108</v>
      </c>
      <c r="M1857">
        <v>0.20773771702208502</v>
      </c>
      <c r="N1857">
        <v>1.4089313145895401</v>
      </c>
      <c r="O1857">
        <v>0</v>
      </c>
    </row>
    <row r="1858" spans="11:15" x14ac:dyDescent="0.35">
      <c r="K1858">
        <v>0.58219230355009999</v>
      </c>
      <c r="L1858">
        <v>6.5772010617139248E-2</v>
      </c>
      <c r="M1858">
        <v>0.47571462775322193</v>
      </c>
      <c r="N1858">
        <v>34.955964974860102</v>
      </c>
      <c r="O1858">
        <v>1.9883428602963901E-9</v>
      </c>
    </row>
    <row r="1859" spans="11:15" x14ac:dyDescent="0.35">
      <c r="K1859">
        <v>1.1319798772626</v>
      </c>
      <c r="L1859">
        <v>2.1245500563617874</v>
      </c>
      <c r="M1859">
        <v>2.1700910381632998</v>
      </c>
      <c r="N1859">
        <v>4.5958670042193603E-2</v>
      </c>
      <c r="O1859">
        <v>0</v>
      </c>
    </row>
    <row r="1860" spans="11:15" x14ac:dyDescent="0.35">
      <c r="K1860">
        <v>0.56665609372976</v>
      </c>
      <c r="L1860">
        <v>1.0798500333108838</v>
      </c>
      <c r="M1860">
        <v>1.0975135525082862</v>
      </c>
      <c r="N1860">
        <v>2.9118725909472599E-2</v>
      </c>
      <c r="O1860">
        <v>0</v>
      </c>
    </row>
    <row r="1861" spans="11:15" x14ac:dyDescent="0.35">
      <c r="K1861">
        <v>1.6296645481715542</v>
      </c>
      <c r="L1861">
        <v>1.2403004606147394</v>
      </c>
      <c r="M1861">
        <v>1.5340764990687286</v>
      </c>
      <c r="N1861">
        <v>4.3692661032071596E-2</v>
      </c>
      <c r="O1861">
        <v>0</v>
      </c>
    </row>
    <row r="1862" spans="11:15" x14ac:dyDescent="0.35">
      <c r="K1862">
        <v>0.86010035109001393</v>
      </c>
      <c r="L1862">
        <v>1.3694467124693632</v>
      </c>
      <c r="M1862">
        <v>1.08778115742065</v>
      </c>
      <c r="N1862">
        <v>0.111423193471898</v>
      </c>
      <c r="O1862">
        <v>0</v>
      </c>
    </row>
    <row r="1863" spans="11:15" x14ac:dyDescent="0.35">
      <c r="K1863">
        <v>9.9987636472425607E-3</v>
      </c>
      <c r="L1863">
        <v>0.12756314469025104</v>
      </c>
      <c r="M1863">
        <v>7.3163188900960852E-2</v>
      </c>
      <c r="N1863">
        <v>1.9241168761643201</v>
      </c>
      <c r="O1863">
        <v>0</v>
      </c>
    </row>
    <row r="1864" spans="11:15" x14ac:dyDescent="0.35">
      <c r="K1864">
        <v>2.2705138387093053</v>
      </c>
      <c r="L1864">
        <v>1.9504937008421093</v>
      </c>
      <c r="M1864">
        <v>2.586453325208971</v>
      </c>
      <c r="N1864">
        <v>0.38091901228234198</v>
      </c>
      <c r="O1864">
        <v>0</v>
      </c>
    </row>
    <row r="1865" spans="11:15" x14ac:dyDescent="0.35">
      <c r="K1865">
        <v>1.3859289444820357</v>
      </c>
      <c r="L1865">
        <v>1.2323371231688272</v>
      </c>
      <c r="M1865">
        <v>0.93417173572249201</v>
      </c>
      <c r="N1865">
        <v>1.6847791339624101</v>
      </c>
      <c r="O1865">
        <v>0</v>
      </c>
    </row>
    <row r="1866" spans="11:15" x14ac:dyDescent="0.35">
      <c r="K1866">
        <v>1.697659578709072</v>
      </c>
      <c r="L1866">
        <v>1.469058980185203</v>
      </c>
      <c r="M1866">
        <v>1.6921708730020781</v>
      </c>
      <c r="N1866">
        <v>1.84850585855651</v>
      </c>
      <c r="O1866">
        <v>1.30848463836022E-10</v>
      </c>
    </row>
    <row r="1867" spans="11:15" x14ac:dyDescent="0.35">
      <c r="K1867">
        <v>1.0148015408831108</v>
      </c>
      <c r="L1867">
        <v>0.4706020969872613</v>
      </c>
      <c r="M1867">
        <v>1.2069819792074226</v>
      </c>
      <c r="N1867">
        <v>1.3280515317221</v>
      </c>
      <c r="O1867">
        <v>0</v>
      </c>
    </row>
    <row r="1868" spans="11:15" x14ac:dyDescent="0.35">
      <c r="K1868">
        <v>0.51671498421949225</v>
      </c>
      <c r="L1868">
        <v>0.96055493316112694</v>
      </c>
      <c r="M1868">
        <v>0.18893331385179149</v>
      </c>
      <c r="N1868">
        <v>0.25833122314366702</v>
      </c>
      <c r="O1868">
        <v>0</v>
      </c>
    </row>
    <row r="1869" spans="11:15" x14ac:dyDescent="0.35">
      <c r="K1869">
        <v>2.3112820893272392</v>
      </c>
      <c r="L1869">
        <v>1.4609566089854842</v>
      </c>
      <c r="M1869">
        <v>1.7740277563677327</v>
      </c>
      <c r="N1869">
        <v>31.597554791913598</v>
      </c>
      <c r="O1869">
        <v>4.3241128297620502E-9</v>
      </c>
    </row>
    <row r="1870" spans="11:15" x14ac:dyDescent="0.35">
      <c r="K1870">
        <v>0.78383800556747207</v>
      </c>
      <c r="L1870">
        <v>0.45494745644533946</v>
      </c>
      <c r="M1870">
        <v>0.74563976988382541</v>
      </c>
      <c r="N1870">
        <v>1.42430646388839</v>
      </c>
      <c r="O1870">
        <v>1.16492801837196E-10</v>
      </c>
    </row>
    <row r="1871" spans="11:15" x14ac:dyDescent="0.35">
      <c r="K1871">
        <v>0.18725459046310836</v>
      </c>
      <c r="L1871">
        <v>0.41511450741324535</v>
      </c>
      <c r="M1871">
        <v>0.43146754513081792</v>
      </c>
      <c r="N1871">
        <v>0.23331437756151399</v>
      </c>
      <c r="O1871">
        <v>0</v>
      </c>
    </row>
    <row r="1872" spans="11:15" x14ac:dyDescent="0.35">
      <c r="K1872">
        <v>0.37465234591610436</v>
      </c>
      <c r="L1872">
        <v>0.38717839009714355</v>
      </c>
      <c r="M1872">
        <v>0.25225256762494364</v>
      </c>
      <c r="N1872">
        <v>0.17554726660102801</v>
      </c>
      <c r="O1872">
        <v>0</v>
      </c>
    </row>
    <row r="1873" spans="11:15" x14ac:dyDescent="0.35">
      <c r="K1873">
        <v>1.8522864814271123</v>
      </c>
      <c r="L1873">
        <v>2.5083046582705442</v>
      </c>
      <c r="M1873">
        <v>1.6316818000457123</v>
      </c>
      <c r="N1873">
        <v>0.41996342511750906</v>
      </c>
      <c r="O1873">
        <v>0</v>
      </c>
    </row>
    <row r="1874" spans="11:15" x14ac:dyDescent="0.35">
      <c r="K1874">
        <v>6.4304548969644437E-2</v>
      </c>
      <c r="L1874">
        <v>0.72882423530631146</v>
      </c>
      <c r="M1874">
        <v>0.67326104120021135</v>
      </c>
      <c r="N1874">
        <v>4.7190499782435502E-2</v>
      </c>
      <c r="O1874">
        <v>0</v>
      </c>
    </row>
    <row r="1875" spans="11:15" x14ac:dyDescent="0.35">
      <c r="K1875">
        <v>0.70515603719512665</v>
      </c>
      <c r="L1875">
        <v>4.5434718546241946E-2</v>
      </c>
      <c r="M1875">
        <v>0.5585334722028652</v>
      </c>
      <c r="N1875">
        <v>2.4624903314266301E-2</v>
      </c>
      <c r="O1875">
        <v>0</v>
      </c>
    </row>
    <row r="1876" spans="11:15" x14ac:dyDescent="0.35">
      <c r="K1876">
        <v>1.0871877204165799</v>
      </c>
      <c r="L1876">
        <v>0.93498231316347213</v>
      </c>
      <c r="M1876">
        <v>1.0217051943873277</v>
      </c>
      <c r="N1876">
        <v>0.33325323054770101</v>
      </c>
      <c r="O1876">
        <v>0</v>
      </c>
    </row>
    <row r="1877" spans="11:15" x14ac:dyDescent="0.35">
      <c r="K1877">
        <v>0.89295273434909228</v>
      </c>
      <c r="L1877">
        <v>0.53140708859729691</v>
      </c>
      <c r="M1877">
        <v>0.85783839166626363</v>
      </c>
      <c r="N1877">
        <v>2.3457391361535902</v>
      </c>
      <c r="O1877">
        <v>2.8788562856412602E-10</v>
      </c>
    </row>
    <row r="1878" spans="11:15" x14ac:dyDescent="0.35">
      <c r="K1878">
        <v>0.29647672571570355</v>
      </c>
      <c r="L1878">
        <v>0.138044162684475</v>
      </c>
      <c r="M1878">
        <v>0.38039255547748457</v>
      </c>
      <c r="N1878">
        <v>0.27129167891227102</v>
      </c>
      <c r="O1878">
        <v>0</v>
      </c>
    </row>
    <row r="1879" spans="11:15" x14ac:dyDescent="0.35">
      <c r="K1879">
        <v>1.8727486500424007</v>
      </c>
      <c r="L1879">
        <v>1.6361616169138598</v>
      </c>
      <c r="M1879">
        <v>1.9033192886196766</v>
      </c>
      <c r="N1879">
        <v>1.2943204427210599</v>
      </c>
      <c r="O1879">
        <v>0</v>
      </c>
    </row>
    <row r="1880" spans="11:15" x14ac:dyDescent="0.35">
      <c r="K1880">
        <v>0.20103381040964521</v>
      </c>
      <c r="L1880">
        <v>4.5439183844987012E-2</v>
      </c>
      <c r="M1880">
        <v>0.4704489394719153</v>
      </c>
      <c r="N1880">
        <v>3.0587641309460003</v>
      </c>
      <c r="O1880">
        <v>0</v>
      </c>
    </row>
    <row r="1881" spans="11:15" x14ac:dyDescent="0.35">
      <c r="K1881">
        <v>1.0795547345876333</v>
      </c>
      <c r="L1881">
        <v>1.2322630059572426</v>
      </c>
      <c r="M1881">
        <v>0.88085026786164544</v>
      </c>
      <c r="N1881">
        <v>0.16704624087756401</v>
      </c>
      <c r="O1881">
        <v>0</v>
      </c>
    </row>
    <row r="1882" spans="11:15" x14ac:dyDescent="0.35">
      <c r="K1882">
        <v>1.076986409285277</v>
      </c>
      <c r="L1882">
        <v>1.1020179426284125</v>
      </c>
      <c r="M1882">
        <v>1.1255796529979503</v>
      </c>
      <c r="N1882">
        <v>0.30693837575104299</v>
      </c>
      <c r="O1882">
        <v>0</v>
      </c>
    </row>
    <row r="1883" spans="11:15" x14ac:dyDescent="0.35">
      <c r="K1883">
        <v>0.41484174607815688</v>
      </c>
      <c r="L1883">
        <v>0.60548420155932381</v>
      </c>
      <c r="M1883">
        <v>0.54726994395193229</v>
      </c>
      <c r="N1883">
        <v>0.52042270606200103</v>
      </c>
      <c r="O1883">
        <v>0</v>
      </c>
    </row>
    <row r="1884" spans="11:15" x14ac:dyDescent="0.35">
      <c r="K1884">
        <v>0.20968221769872367</v>
      </c>
      <c r="L1884">
        <v>0.49805650390312917</v>
      </c>
      <c r="M1884">
        <v>0.1423412804441421</v>
      </c>
      <c r="N1884">
        <v>4.1602961724326102</v>
      </c>
      <c r="O1884">
        <v>1.71894564694837E-10</v>
      </c>
    </row>
    <row r="1885" spans="11:15" x14ac:dyDescent="0.35">
      <c r="K1885">
        <v>0.27910000649404215</v>
      </c>
      <c r="L1885">
        <v>0.22924881120693233</v>
      </c>
      <c r="M1885">
        <v>9.4268595575288328E-2</v>
      </c>
      <c r="N1885">
        <v>0.275262812256648</v>
      </c>
      <c r="O1885">
        <v>0</v>
      </c>
    </row>
    <row r="1886" spans="11:15" x14ac:dyDescent="0.35">
      <c r="K1886">
        <v>0.46971648456290116</v>
      </c>
      <c r="L1886">
        <v>0.27637536580707528</v>
      </c>
      <c r="M1886">
        <v>0.38995675744297503</v>
      </c>
      <c r="N1886">
        <v>0.29719404672755401</v>
      </c>
      <c r="O1886">
        <v>0</v>
      </c>
    </row>
    <row r="1887" spans="11:15" x14ac:dyDescent="0.35">
      <c r="K1887">
        <v>0.3175603574985974</v>
      </c>
      <c r="L1887">
        <v>0.36043321896463848</v>
      </c>
      <c r="M1887">
        <v>0.32883249789993912</v>
      </c>
      <c r="N1887">
        <v>0.64780532905296795</v>
      </c>
      <c r="O1887">
        <v>0</v>
      </c>
    </row>
    <row r="1888" spans="11:15" x14ac:dyDescent="0.35">
      <c r="K1888">
        <v>0.89353815959945482</v>
      </c>
      <c r="L1888">
        <v>0.63804252760406999</v>
      </c>
      <c r="M1888">
        <v>1.019612964253221</v>
      </c>
      <c r="N1888">
        <v>0.178537267151676</v>
      </c>
      <c r="O1888">
        <v>0</v>
      </c>
    </row>
    <row r="1889" spans="11:15" x14ac:dyDescent="0.35">
      <c r="K1889">
        <v>0.31738001606330241</v>
      </c>
      <c r="L1889">
        <v>0.27543433039192938</v>
      </c>
      <c r="M1889">
        <v>0.79520261573371609</v>
      </c>
      <c r="N1889">
        <v>8.91629217314584E-2</v>
      </c>
      <c r="O1889">
        <v>0</v>
      </c>
    </row>
    <row r="1890" spans="11:15" x14ac:dyDescent="0.35">
      <c r="K1890">
        <v>1.7702888659394049</v>
      </c>
      <c r="L1890">
        <v>1.2468663076305566</v>
      </c>
      <c r="M1890">
        <v>1.3965128194992569</v>
      </c>
      <c r="N1890">
        <v>1.04173899133263</v>
      </c>
      <c r="O1890">
        <v>0</v>
      </c>
    </row>
    <row r="1891" spans="11:15" x14ac:dyDescent="0.35">
      <c r="K1891">
        <v>0.67177754936437983</v>
      </c>
      <c r="L1891">
        <v>7.6113112683698315E-3</v>
      </c>
      <c r="M1891">
        <v>1.824740992325084E-2</v>
      </c>
      <c r="N1891">
        <v>0.82793610586171096</v>
      </c>
      <c r="O1891">
        <v>0</v>
      </c>
    </row>
    <row r="1892" spans="11:15" x14ac:dyDescent="0.35">
      <c r="K1892">
        <v>0.22378778657882878</v>
      </c>
      <c r="L1892">
        <v>0.73898944717423265</v>
      </c>
      <c r="M1892">
        <v>0.28331734909843959</v>
      </c>
      <c r="N1892">
        <v>0.25189141517652702</v>
      </c>
      <c r="O1892">
        <v>0</v>
      </c>
    </row>
    <row r="1893" spans="11:15" x14ac:dyDescent="0.35">
      <c r="K1893">
        <v>1.8055483180942071</v>
      </c>
      <c r="L1893">
        <v>1.7410864206664058</v>
      </c>
      <c r="M1893">
        <v>1.5897487509167829</v>
      </c>
      <c r="N1893">
        <v>0.842453373090152</v>
      </c>
      <c r="O1893">
        <v>0</v>
      </c>
    </row>
    <row r="1894" spans="11:15" x14ac:dyDescent="0.35">
      <c r="K1894">
        <v>0.57677212559149382</v>
      </c>
      <c r="L1894">
        <v>0.71871709759641911</v>
      </c>
      <c r="M1894">
        <v>0.59125951223058271</v>
      </c>
      <c r="N1894">
        <v>8.3401789161325596E-2</v>
      </c>
      <c r="O1894">
        <v>0</v>
      </c>
    </row>
    <row r="1895" spans="11:15" x14ac:dyDescent="0.35">
      <c r="K1895">
        <v>0.30975375634148006</v>
      </c>
      <c r="L1895">
        <v>0.34970309681676198</v>
      </c>
      <c r="M1895">
        <v>9.5169354608785728E-2</v>
      </c>
      <c r="N1895">
        <v>7.0788829530881401</v>
      </c>
      <c r="O1895">
        <v>0</v>
      </c>
    </row>
    <row r="1896" spans="11:15" x14ac:dyDescent="0.35">
      <c r="K1896">
        <v>1.5451347677462458E-2</v>
      </c>
      <c r="L1896">
        <v>0.468011718639879</v>
      </c>
      <c r="M1896">
        <v>0.35659782542834551</v>
      </c>
      <c r="N1896">
        <v>8.8913812865684099E-3</v>
      </c>
      <c r="O1896">
        <v>0</v>
      </c>
    </row>
    <row r="1897" spans="11:15" x14ac:dyDescent="0.35">
      <c r="K1897">
        <v>0.67389629941925799</v>
      </c>
      <c r="L1897">
        <v>0.13285723652261311</v>
      </c>
      <c r="M1897">
        <v>2.3459270832243504E-2</v>
      </c>
      <c r="N1897">
        <v>5.0331601731372098E-2</v>
      </c>
      <c r="O1897">
        <v>0</v>
      </c>
    </row>
    <row r="1898" spans="11:15" x14ac:dyDescent="0.35">
      <c r="K1898">
        <v>5.5004878695444503</v>
      </c>
      <c r="L1898">
        <v>3.6544116954655999</v>
      </c>
      <c r="M1898">
        <v>5.7495822697114933</v>
      </c>
      <c r="N1898">
        <v>1.9178167146287298E-2</v>
      </c>
      <c r="O1898">
        <v>0</v>
      </c>
    </row>
    <row r="1899" spans="11:15" x14ac:dyDescent="0.35">
      <c r="K1899">
        <v>1.4618710548736455</v>
      </c>
      <c r="L1899">
        <v>0.84707886186733927</v>
      </c>
      <c r="M1899">
        <v>0.91186612020812874</v>
      </c>
      <c r="N1899">
        <v>3.6270239825290203</v>
      </c>
      <c r="O1899">
        <v>5.4076094806180705E-10</v>
      </c>
    </row>
    <row r="1900" spans="11:15" x14ac:dyDescent="0.35">
      <c r="K1900">
        <v>0.71347086975997975</v>
      </c>
      <c r="L1900">
        <v>0.59076474701225479</v>
      </c>
      <c r="M1900">
        <v>0.68485344008647175</v>
      </c>
      <c r="N1900">
        <v>0.53270414501164298</v>
      </c>
      <c r="O1900">
        <v>0</v>
      </c>
    </row>
    <row r="1901" spans="11:15" x14ac:dyDescent="0.35">
      <c r="K1901">
        <v>0.45339227043111208</v>
      </c>
      <c r="L1901">
        <v>0.76003651726642363</v>
      </c>
      <c r="M1901">
        <v>0.62675083396371922</v>
      </c>
      <c r="N1901">
        <v>6.1471641273766702</v>
      </c>
      <c r="O1901">
        <v>0</v>
      </c>
    </row>
    <row r="1902" spans="11:15" x14ac:dyDescent="0.35">
      <c r="K1902">
        <v>0.71205892663800363</v>
      </c>
      <c r="L1902">
        <v>0.67239626641500594</v>
      </c>
      <c r="M1902">
        <v>0.406606900744655</v>
      </c>
      <c r="N1902">
        <v>0.16769108366326102</v>
      </c>
      <c r="O1902">
        <v>0</v>
      </c>
    </row>
    <row r="1903" spans="11:15" x14ac:dyDescent="0.35">
      <c r="K1903">
        <v>0.70031285324849568</v>
      </c>
      <c r="L1903">
        <v>0.6772701246727314</v>
      </c>
      <c r="M1903">
        <v>0.96945140210878711</v>
      </c>
      <c r="N1903">
        <v>2.1072684983305702E-2</v>
      </c>
      <c r="O1903">
        <v>0</v>
      </c>
    </row>
    <row r="1904" spans="11:15" x14ac:dyDescent="0.35">
      <c r="K1904">
        <v>0.83811296781381328</v>
      </c>
      <c r="L1904">
        <v>0.7346426910312257</v>
      </c>
      <c r="M1904">
        <v>0.50119663420517047</v>
      </c>
      <c r="N1904">
        <v>0.29412705519739196</v>
      </c>
      <c r="O1904">
        <v>0</v>
      </c>
    </row>
    <row r="1905" spans="11:15" x14ac:dyDescent="0.35">
      <c r="K1905">
        <v>0.60571743317280535</v>
      </c>
      <c r="L1905">
        <v>0.67941991535284618</v>
      </c>
      <c r="M1905">
        <v>0.74842242418805427</v>
      </c>
      <c r="N1905">
        <v>1.8538080800858601</v>
      </c>
      <c r="O1905">
        <v>1.9997537911412401E-10</v>
      </c>
    </row>
    <row r="1906" spans="11:15" x14ac:dyDescent="0.35">
      <c r="K1906">
        <v>0.88520691547967101</v>
      </c>
      <c r="L1906">
        <v>1.2185281428069155</v>
      </c>
      <c r="M1906">
        <v>0.8210213381693976</v>
      </c>
      <c r="N1906">
        <v>4.4272526045092304E-2</v>
      </c>
      <c r="O1906">
        <v>0</v>
      </c>
    </row>
    <row r="1907" spans="11:15" x14ac:dyDescent="0.35">
      <c r="K1907">
        <v>0.26595309006526752</v>
      </c>
      <c r="L1907">
        <v>0.35962426524363744</v>
      </c>
      <c r="M1907">
        <v>0.33099919107358194</v>
      </c>
      <c r="N1907">
        <v>0.828626270015975</v>
      </c>
      <c r="O1907">
        <v>0</v>
      </c>
    </row>
    <row r="1908" spans="11:15" x14ac:dyDescent="0.35">
      <c r="K1908">
        <v>1.0128575322105766</v>
      </c>
      <c r="L1908">
        <v>0.2310054107047827</v>
      </c>
      <c r="M1908">
        <v>1.3164045999909191</v>
      </c>
      <c r="N1908">
        <v>0.64322982146156094</v>
      </c>
      <c r="O1908">
        <v>0</v>
      </c>
    </row>
    <row r="1909" spans="11:15" x14ac:dyDescent="0.35">
      <c r="K1909">
        <v>0.78337052718276223</v>
      </c>
      <c r="L1909">
        <v>0.70159294476035539</v>
      </c>
      <c r="M1909">
        <v>0.64208139888201288</v>
      </c>
      <c r="N1909">
        <v>0.80349929754615301</v>
      </c>
      <c r="O1909">
        <v>0</v>
      </c>
    </row>
    <row r="1910" spans="11:15" x14ac:dyDescent="0.35">
      <c r="K1910">
        <v>0.33334253151341453</v>
      </c>
      <c r="L1910">
        <v>0.23832393508832952</v>
      </c>
      <c r="M1910">
        <v>0.11665110262334034</v>
      </c>
      <c r="N1910">
        <v>2.9506245310064003E-2</v>
      </c>
      <c r="O1910">
        <v>0</v>
      </c>
    </row>
    <row r="1911" spans="11:15" x14ac:dyDescent="0.35">
      <c r="K1911">
        <v>1.0576022606159294</v>
      </c>
      <c r="L1911">
        <v>0.7006471299199678</v>
      </c>
      <c r="M1911">
        <v>0.78917423891529814</v>
      </c>
      <c r="N1911">
        <v>0.813115764860735</v>
      </c>
      <c r="O1911">
        <v>0</v>
      </c>
    </row>
    <row r="1912" spans="11:15" x14ac:dyDescent="0.35">
      <c r="K1912">
        <v>0.83947743439555345</v>
      </c>
      <c r="L1912">
        <v>0.86971920986613249</v>
      </c>
      <c r="M1912">
        <v>0.73607648915288515</v>
      </c>
      <c r="N1912">
        <v>0.50374627443287101</v>
      </c>
      <c r="O1912">
        <v>0</v>
      </c>
    </row>
    <row r="1913" spans="11:15" x14ac:dyDescent="0.35">
      <c r="K1913">
        <v>1.6427376940643332</v>
      </c>
      <c r="L1913">
        <v>0.96556224125909507</v>
      </c>
      <c r="M1913">
        <v>1.2268609996295434</v>
      </c>
      <c r="N1913">
        <v>20.304817243950399</v>
      </c>
      <c r="O1913">
        <v>1.7842762919124201E-9</v>
      </c>
    </row>
    <row r="1914" spans="11:15" x14ac:dyDescent="0.35">
      <c r="K1914">
        <v>0.13852252512565441</v>
      </c>
      <c r="L1914">
        <v>0.62509987298440861</v>
      </c>
      <c r="M1914">
        <v>0.54264332107056856</v>
      </c>
      <c r="N1914">
        <v>214.21397679773102</v>
      </c>
      <c r="O1914">
        <v>3.41546044111452E-9</v>
      </c>
    </row>
    <row r="1915" spans="11:15" x14ac:dyDescent="0.35">
      <c r="K1915">
        <v>1.3710696404471054</v>
      </c>
      <c r="L1915">
        <v>1.2269743252633019</v>
      </c>
      <c r="M1915">
        <v>1.2083996520343181</v>
      </c>
      <c r="N1915">
        <v>5.8829941823486297E-2</v>
      </c>
      <c r="O1915">
        <v>0</v>
      </c>
    </row>
    <row r="1916" spans="11:15" x14ac:dyDescent="0.35">
      <c r="K1916">
        <v>0.21576008364638402</v>
      </c>
      <c r="L1916">
        <v>0.29946218325200591</v>
      </c>
      <c r="M1916">
        <v>0.69895744786192526</v>
      </c>
      <c r="N1916">
        <v>0.8395895311735021</v>
      </c>
      <c r="O1916">
        <v>0</v>
      </c>
    </row>
    <row r="1917" spans="11:15" x14ac:dyDescent="0.35">
      <c r="K1917">
        <v>0.65053463331653838</v>
      </c>
      <c r="L1917">
        <v>1.5172835853341742</v>
      </c>
      <c r="M1917">
        <v>1.3393713661727549</v>
      </c>
      <c r="N1917">
        <v>1.4652906829870198</v>
      </c>
      <c r="O1917">
        <v>0</v>
      </c>
    </row>
    <row r="1918" spans="11:15" x14ac:dyDescent="0.35">
      <c r="K1918">
        <v>0.88695130084845764</v>
      </c>
      <c r="L1918">
        <v>8.3682142502190124E-2</v>
      </c>
      <c r="M1918">
        <v>1.2214746849395934</v>
      </c>
      <c r="N1918">
        <v>0.23383360129730801</v>
      </c>
      <c r="O1918">
        <v>0</v>
      </c>
    </row>
    <row r="1919" spans="11:15" x14ac:dyDescent="0.35">
      <c r="K1919">
        <v>0.25392496350640581</v>
      </c>
      <c r="L1919">
        <v>0.53426435766633296</v>
      </c>
      <c r="M1919">
        <v>0.89013561092964144</v>
      </c>
      <c r="N1919">
        <v>0.16278710566691298</v>
      </c>
      <c r="O1919">
        <v>0</v>
      </c>
    </row>
    <row r="1920" spans="11:15" x14ac:dyDescent="0.35">
      <c r="K1920">
        <v>0.34841328596472532</v>
      </c>
      <c r="L1920">
        <v>0.21753283159611844</v>
      </c>
      <c r="M1920">
        <v>0.30635943654200543</v>
      </c>
      <c r="N1920">
        <v>2.3411345763923199E-2</v>
      </c>
      <c r="O1920">
        <v>0</v>
      </c>
    </row>
    <row r="1921" spans="11:15" x14ac:dyDescent="0.35">
      <c r="K1921">
        <v>0.79974927579633337</v>
      </c>
      <c r="L1921">
        <v>0.59417037763876646</v>
      </c>
      <c r="M1921">
        <v>0.92913066182948922</v>
      </c>
      <c r="N1921">
        <v>0.65572187746753796</v>
      </c>
      <c r="O1921">
        <v>0</v>
      </c>
    </row>
    <row r="1922" spans="11:15" x14ac:dyDescent="0.35">
      <c r="K1922">
        <v>1.4731754088103564</v>
      </c>
      <c r="L1922">
        <v>1.2397331880122273</v>
      </c>
      <c r="M1922">
        <v>1.3929526093852895</v>
      </c>
      <c r="N1922">
        <v>0.46949082729346003</v>
      </c>
      <c r="O1922">
        <v>0</v>
      </c>
    </row>
    <row r="1923" spans="11:15" x14ac:dyDescent="0.35">
      <c r="K1923">
        <v>3.6534114199141472</v>
      </c>
      <c r="L1923">
        <v>0.92694601671112897</v>
      </c>
      <c r="M1923">
        <v>2.0566130085396739</v>
      </c>
      <c r="N1923">
        <v>1.8836651242387299</v>
      </c>
      <c r="O1923">
        <v>0</v>
      </c>
    </row>
    <row r="1924" spans="11:15" x14ac:dyDescent="0.35">
      <c r="K1924">
        <v>2.1220477360777812</v>
      </c>
      <c r="L1924">
        <v>1.4166332456200632</v>
      </c>
      <c r="M1924">
        <v>1.5960706867732524</v>
      </c>
      <c r="N1924">
        <v>0.226369314385202</v>
      </c>
      <c r="O1924">
        <v>0</v>
      </c>
    </row>
    <row r="1925" spans="11:15" x14ac:dyDescent="0.35">
      <c r="K1925">
        <v>0.46280633346677991</v>
      </c>
      <c r="L1925">
        <v>0.56286402537459579</v>
      </c>
      <c r="M1925">
        <v>1.1047750308495603</v>
      </c>
      <c r="N1925">
        <v>0.96296892906112996</v>
      </c>
      <c r="O1925">
        <v>0</v>
      </c>
    </row>
    <row r="1926" spans="11:15" x14ac:dyDescent="0.35">
      <c r="K1926">
        <v>0.33937374646912594</v>
      </c>
      <c r="L1926">
        <v>1.7198564274114145</v>
      </c>
      <c r="M1926">
        <v>1.7726050232119366</v>
      </c>
      <c r="N1926">
        <v>0.17493416355987002</v>
      </c>
      <c r="O1926">
        <v>0</v>
      </c>
    </row>
    <row r="1927" spans="11:15" x14ac:dyDescent="0.35">
      <c r="K1927">
        <v>2.7565180892284329</v>
      </c>
      <c r="L1927">
        <v>1.3686118077341449</v>
      </c>
      <c r="M1927">
        <v>1.9482679460677637</v>
      </c>
      <c r="N1927">
        <v>4.7505578970349599E-2</v>
      </c>
      <c r="O1927">
        <v>0</v>
      </c>
    </row>
    <row r="1928" spans="11:15" x14ac:dyDescent="0.35">
      <c r="K1928">
        <v>0.58259048711439154</v>
      </c>
      <c r="L1928">
        <v>5.1480091706907982E-2</v>
      </c>
      <c r="M1928">
        <v>0.26784904566075879</v>
      </c>
      <c r="N1928">
        <v>0.105327341961285</v>
      </c>
      <c r="O1928">
        <v>0</v>
      </c>
    </row>
    <row r="1929" spans="11:15" x14ac:dyDescent="0.35">
      <c r="K1929">
        <v>2.1157523643932714E-2</v>
      </c>
      <c r="L1929">
        <v>0.84522605422150043</v>
      </c>
      <c r="M1929">
        <v>4.4006727039265225E-2</v>
      </c>
      <c r="N1929">
        <v>0.14052388658588799</v>
      </c>
      <c r="O1929">
        <v>0</v>
      </c>
    </row>
    <row r="1930" spans="11:15" x14ac:dyDescent="0.35">
      <c r="K1930">
        <v>0.57868160037654837</v>
      </c>
      <c r="L1930">
        <v>0.57468655031178006</v>
      </c>
      <c r="M1930">
        <v>0.1979129967546151</v>
      </c>
      <c r="N1930">
        <v>0.30499838343959801</v>
      </c>
      <c r="O1930">
        <v>0</v>
      </c>
    </row>
    <row r="1931" spans="11:15" x14ac:dyDescent="0.35">
      <c r="K1931">
        <v>2.1104097052915614</v>
      </c>
      <c r="L1931">
        <v>2.1079017115666825</v>
      </c>
      <c r="M1931">
        <v>2.2834759375797411</v>
      </c>
      <c r="N1931">
        <v>0.522572364659315</v>
      </c>
      <c r="O1931">
        <v>0</v>
      </c>
    </row>
    <row r="1932" spans="11:15" x14ac:dyDescent="0.35">
      <c r="K1932">
        <v>0.41232367258058389</v>
      </c>
      <c r="L1932">
        <v>0.40512497570590844</v>
      </c>
      <c r="M1932">
        <v>0.43787460158325753</v>
      </c>
      <c r="N1932">
        <v>0.37453254536043801</v>
      </c>
      <c r="O1932">
        <v>0</v>
      </c>
    </row>
    <row r="1933" spans="11:15" x14ac:dyDescent="0.35">
      <c r="K1933">
        <v>0.52505074665909079</v>
      </c>
      <c r="L1933">
        <v>1.6504401554394855E-2</v>
      </c>
      <c r="M1933">
        <v>7.3869024422286197E-2</v>
      </c>
      <c r="N1933">
        <v>0.44721846505662805</v>
      </c>
      <c r="O1933">
        <v>0</v>
      </c>
    </row>
    <row r="1934" spans="11:15" x14ac:dyDescent="0.35">
      <c r="K1934">
        <v>0.14223679159421063</v>
      </c>
      <c r="L1934">
        <v>0.27940029498160962</v>
      </c>
      <c r="M1934">
        <v>1.3690607432720388E-2</v>
      </c>
      <c r="N1934">
        <v>0.65134468148070102</v>
      </c>
      <c r="O1934">
        <v>0</v>
      </c>
    </row>
    <row r="1935" spans="11:15" x14ac:dyDescent="0.35">
      <c r="K1935">
        <v>1.7175884419342007</v>
      </c>
      <c r="L1935">
        <v>1.5811712883283824</v>
      </c>
      <c r="M1935">
        <v>1.7227518863652185</v>
      </c>
      <c r="N1935">
        <v>0.51141229328870397</v>
      </c>
      <c r="O1935">
        <v>0</v>
      </c>
    </row>
    <row r="1936" spans="11:15" x14ac:dyDescent="0.35">
      <c r="K1936">
        <v>1.4527031805114519</v>
      </c>
      <c r="L1936">
        <v>1.4097363932728673</v>
      </c>
      <c r="M1936">
        <v>0.33547531349631937</v>
      </c>
      <c r="N1936">
        <v>0.26708006503932497</v>
      </c>
      <c r="O1936">
        <v>0</v>
      </c>
    </row>
    <row r="1937" spans="11:15" x14ac:dyDescent="0.35">
      <c r="K1937">
        <v>0.5192523989356469</v>
      </c>
      <c r="L1937">
        <v>0.45245578827230887</v>
      </c>
      <c r="M1937">
        <v>0.54799573213696195</v>
      </c>
      <c r="N1937">
        <v>0.91572169675052606</v>
      </c>
      <c r="O1937">
        <v>1.6130465887778299E-10</v>
      </c>
    </row>
    <row r="1938" spans="11:15" x14ac:dyDescent="0.35">
      <c r="K1938">
        <v>1.4148709823437359E-2</v>
      </c>
      <c r="L1938">
        <v>0.69534991141015856</v>
      </c>
      <c r="M1938">
        <v>8.1932473455858981E-2</v>
      </c>
      <c r="N1938">
        <v>0.110840532819306</v>
      </c>
      <c r="O1938">
        <v>1.46659893179831E-10</v>
      </c>
    </row>
    <row r="1939" spans="11:15" x14ac:dyDescent="0.35">
      <c r="K1939">
        <v>0.43512381236259468</v>
      </c>
      <c r="L1939">
        <v>0.4541571009020875</v>
      </c>
      <c r="M1939">
        <v>0.376417857125949</v>
      </c>
      <c r="N1939">
        <v>0.12903761654721799</v>
      </c>
      <c r="O1939">
        <v>0</v>
      </c>
    </row>
    <row r="1940" spans="11:15" x14ac:dyDescent="0.35">
      <c r="K1940">
        <v>0.37978006580978607</v>
      </c>
      <c r="L1940">
        <v>0.19520523128126979</v>
      </c>
      <c r="M1940">
        <v>0.23191469768752387</v>
      </c>
      <c r="N1940">
        <v>4.7511421762644099E-2</v>
      </c>
      <c r="O1940">
        <v>0</v>
      </c>
    </row>
    <row r="1941" spans="11:15" x14ac:dyDescent="0.35">
      <c r="K1941">
        <v>0.8447622284598626</v>
      </c>
      <c r="L1941">
        <v>0.36453145531112163</v>
      </c>
      <c r="M1941">
        <v>0.60698096054565087</v>
      </c>
      <c r="N1941">
        <v>0.23442101472197302</v>
      </c>
      <c r="O1941">
        <v>0</v>
      </c>
    </row>
    <row r="1942" spans="11:15" x14ac:dyDescent="0.35">
      <c r="K1942">
        <v>0.32803216950761005</v>
      </c>
      <c r="L1942">
        <v>0.21515217419867905</v>
      </c>
      <c r="M1942">
        <v>0.16946612237658312</v>
      </c>
      <c r="N1942">
        <v>0.48600731072020997</v>
      </c>
      <c r="O1942">
        <v>0</v>
      </c>
    </row>
    <row r="1943" spans="11:15" x14ac:dyDescent="0.35">
      <c r="K1943">
        <v>0.34601722878371144</v>
      </c>
      <c r="L1943">
        <v>0.14279079349241705</v>
      </c>
      <c r="M1943">
        <v>0.3417925595572669</v>
      </c>
      <c r="N1943">
        <v>2.5444923614156401</v>
      </c>
      <c r="O1943">
        <v>0</v>
      </c>
    </row>
    <row r="1944" spans="11:15" x14ac:dyDescent="0.35">
      <c r="K1944">
        <v>0.12034962169979413</v>
      </c>
      <c r="L1944">
        <v>0.96222445243344756</v>
      </c>
      <c r="M1944">
        <v>0.57645153454431552</v>
      </c>
      <c r="N1944">
        <v>0.34041852780558401</v>
      </c>
      <c r="O1944">
        <v>0</v>
      </c>
    </row>
    <row r="1945" spans="11:15" x14ac:dyDescent="0.35">
      <c r="K1945">
        <v>6.7478597242167926E-2</v>
      </c>
      <c r="L1945">
        <v>0.54227001617285853</v>
      </c>
      <c r="M1945">
        <v>7.5203434683779019E-2</v>
      </c>
      <c r="N1945">
        <v>1.5517282445651299E-2</v>
      </c>
      <c r="O1945">
        <v>0</v>
      </c>
    </row>
    <row r="1946" spans="11:15" x14ac:dyDescent="0.35">
      <c r="K1946">
        <v>0.28101756271193867</v>
      </c>
      <c r="L1946">
        <v>0.22261018994703316</v>
      </c>
      <c r="M1946">
        <v>5.8590813008208106E-2</v>
      </c>
      <c r="N1946">
        <v>6.5435863628224192E-2</v>
      </c>
      <c r="O1946">
        <v>0</v>
      </c>
    </row>
    <row r="1947" spans="11:15" x14ac:dyDescent="0.35">
      <c r="K1947">
        <v>0.46324538424758521</v>
      </c>
      <c r="L1947">
        <v>0.14693020102197826</v>
      </c>
      <c r="M1947">
        <v>0.61272785148727416</v>
      </c>
      <c r="N1947">
        <v>3.6662516372944203</v>
      </c>
      <c r="O1947">
        <v>2.5220540217888502E-10</v>
      </c>
    </row>
    <row r="1948" spans="11:15" x14ac:dyDescent="0.35">
      <c r="K1948">
        <v>1.0496069577203126</v>
      </c>
      <c r="L1948">
        <v>0.35123598233444037</v>
      </c>
      <c r="M1948">
        <v>0.45247404485657905</v>
      </c>
      <c r="N1948">
        <v>0.38146307864029599</v>
      </c>
      <c r="O1948">
        <v>0</v>
      </c>
    </row>
    <row r="1949" spans="11:15" x14ac:dyDescent="0.35">
      <c r="K1949">
        <v>0.10627655104478619</v>
      </c>
      <c r="L1949">
        <v>0.81866778895925496</v>
      </c>
      <c r="M1949">
        <v>0.29018908424909184</v>
      </c>
      <c r="N1949">
        <v>0.20595487706309101</v>
      </c>
      <c r="O1949">
        <v>0</v>
      </c>
    </row>
    <row r="1950" spans="11:15" x14ac:dyDescent="0.35">
      <c r="K1950">
        <v>1.1504589915120707</v>
      </c>
      <c r="L1950">
        <v>1.2254997340361338</v>
      </c>
      <c r="M1950">
        <v>0.9256448920457987</v>
      </c>
      <c r="N1950">
        <v>0.57568355709734498</v>
      </c>
      <c r="O1950">
        <v>0</v>
      </c>
    </row>
    <row r="1951" spans="11:15" x14ac:dyDescent="0.35">
      <c r="K1951">
        <v>9.1758119963989054E-2</v>
      </c>
      <c r="L1951">
        <v>0.2852246398653287</v>
      </c>
      <c r="M1951">
        <v>0.12389360405218469</v>
      </c>
      <c r="N1951">
        <v>8.5074714296142703E-2</v>
      </c>
      <c r="O1951">
        <v>0</v>
      </c>
    </row>
    <row r="1952" spans="11:15" x14ac:dyDescent="0.35">
      <c r="K1952">
        <v>0.25857512848617931</v>
      </c>
      <c r="L1952">
        <v>0.17177520740736124</v>
      </c>
      <c r="M1952">
        <v>0.54982871042411097</v>
      </c>
      <c r="N1952">
        <v>1.40581414208624E-2</v>
      </c>
      <c r="O1952">
        <v>0</v>
      </c>
    </row>
    <row r="1953" spans="11:15" x14ac:dyDescent="0.35">
      <c r="K1953">
        <v>0.51268896260015728</v>
      </c>
      <c r="L1953">
        <v>0.38119442701441403</v>
      </c>
      <c r="M1953">
        <v>0.62636853568082873</v>
      </c>
      <c r="N1953">
        <v>0.227650866041613</v>
      </c>
      <c r="O1953">
        <v>0</v>
      </c>
    </row>
    <row r="1954" spans="11:15" x14ac:dyDescent="0.35">
      <c r="K1954">
        <v>0.99304077303471927</v>
      </c>
      <c r="L1954">
        <v>0.20830994303118761</v>
      </c>
      <c r="M1954">
        <v>0.18412949862568403</v>
      </c>
      <c r="N1954">
        <v>0.16051538028027998</v>
      </c>
      <c r="O1954">
        <v>0</v>
      </c>
    </row>
    <row r="1955" spans="11:15" x14ac:dyDescent="0.35">
      <c r="K1955">
        <v>0.15408703671724075</v>
      </c>
      <c r="L1955">
        <v>0.23538491267832215</v>
      </c>
      <c r="M1955">
        <v>0.24521327470147045</v>
      </c>
      <c r="N1955">
        <v>0.60149419748858901</v>
      </c>
      <c r="O1955">
        <v>0</v>
      </c>
    </row>
    <row r="1956" spans="11:15" x14ac:dyDescent="0.35">
      <c r="K1956">
        <v>1.5227406626959401</v>
      </c>
      <c r="L1956">
        <v>0.76869189190870002</v>
      </c>
      <c r="M1956">
        <v>0.95623593159394793</v>
      </c>
      <c r="N1956">
        <v>0.23161915831829799</v>
      </c>
      <c r="O1956">
        <v>0</v>
      </c>
    </row>
    <row r="1957" spans="11:15" x14ac:dyDescent="0.35">
      <c r="K1957">
        <v>0.98583788844797848</v>
      </c>
      <c r="L1957">
        <v>0.98941257159503393</v>
      </c>
      <c r="M1957">
        <v>0.72507942682752191</v>
      </c>
      <c r="N1957">
        <v>0.121473375912502</v>
      </c>
      <c r="O1957">
        <v>0</v>
      </c>
    </row>
    <row r="1958" spans="11:15" x14ac:dyDescent="0.35">
      <c r="K1958">
        <v>2.0876850257868282</v>
      </c>
      <c r="L1958">
        <v>1.7982962098776154</v>
      </c>
      <c r="M1958">
        <v>1.4225122857337575</v>
      </c>
      <c r="N1958">
        <v>8.7183540198205893</v>
      </c>
      <c r="O1958">
        <v>5.7247377520429402E-10</v>
      </c>
    </row>
    <row r="1959" spans="11:15" x14ac:dyDescent="0.35">
      <c r="K1959">
        <v>0.80077444667918363</v>
      </c>
      <c r="L1959">
        <v>0.66366430527608533</v>
      </c>
      <c r="M1959">
        <v>0.90711079803586714</v>
      </c>
      <c r="N1959">
        <v>0.703253044731034</v>
      </c>
      <c r="O1959">
        <v>0</v>
      </c>
    </row>
    <row r="1960" spans="11:15" x14ac:dyDescent="0.35">
      <c r="K1960">
        <v>0.26508830942896705</v>
      </c>
      <c r="L1960">
        <v>0.30953733956307222</v>
      </c>
      <c r="M1960">
        <v>2.5995682788400323E-2</v>
      </c>
      <c r="N1960">
        <v>6.21301577285207E-2</v>
      </c>
      <c r="O1960">
        <v>0</v>
      </c>
    </row>
    <row r="1961" spans="11:15" x14ac:dyDescent="0.35">
      <c r="K1961">
        <v>0.56258800908126427</v>
      </c>
      <c r="L1961">
        <v>0.52335063326475151</v>
      </c>
      <c r="M1961">
        <v>0.51229057070391304</v>
      </c>
      <c r="N1961">
        <v>0.16761387025392199</v>
      </c>
      <c r="O1961">
        <v>0</v>
      </c>
    </row>
    <row r="1962" spans="11:15" x14ac:dyDescent="0.35">
      <c r="K1962">
        <v>0.1991540071649559</v>
      </c>
      <c r="L1962">
        <v>0.33420476670265142</v>
      </c>
      <c r="M1962">
        <v>0.3276717306979921</v>
      </c>
      <c r="N1962">
        <v>0.84850963880618191</v>
      </c>
      <c r="O1962">
        <v>1.06404379187547E-10</v>
      </c>
    </row>
    <row r="1963" spans="11:15" x14ac:dyDescent="0.35">
      <c r="K1963">
        <v>0.72661686817113225</v>
      </c>
      <c r="L1963">
        <v>0.51286531054269446</v>
      </c>
      <c r="M1963">
        <v>0.76810398887219933</v>
      </c>
      <c r="N1963">
        <v>0.67691043485006697</v>
      </c>
      <c r="O1963">
        <v>0</v>
      </c>
    </row>
    <row r="1964" spans="11:15" x14ac:dyDescent="0.35">
      <c r="K1964">
        <v>0.59942311347502586</v>
      </c>
      <c r="L1964">
        <v>0.60174557054138778</v>
      </c>
      <c r="M1964">
        <v>0.52120165422282527</v>
      </c>
      <c r="N1964">
        <v>0.39043789105679799</v>
      </c>
      <c r="O1964">
        <v>0</v>
      </c>
    </row>
    <row r="1965" spans="11:15" x14ac:dyDescent="0.35">
      <c r="K1965">
        <v>0.55223455957451772</v>
      </c>
      <c r="L1965">
        <v>0.39601980678205179</v>
      </c>
      <c r="M1965">
        <v>0.35984054555093464</v>
      </c>
      <c r="N1965">
        <v>0.35822262654938397</v>
      </c>
      <c r="O1965">
        <v>0</v>
      </c>
    </row>
    <row r="1966" spans="11:15" x14ac:dyDescent="0.35">
      <c r="K1966">
        <v>0.53917110502775445</v>
      </c>
      <c r="L1966">
        <v>0.56135591264826434</v>
      </c>
      <c r="M1966">
        <v>0.58264060677511542</v>
      </c>
      <c r="N1966">
        <v>0.45009624249460101</v>
      </c>
      <c r="O1966">
        <v>0</v>
      </c>
    </row>
    <row r="1967" spans="11:15" x14ac:dyDescent="0.35">
      <c r="K1967">
        <v>0.53704616927952487</v>
      </c>
      <c r="L1967">
        <v>0.17040488417967767</v>
      </c>
      <c r="M1967">
        <v>0.19117067308101043</v>
      </c>
      <c r="N1967">
        <v>0.11311975926130399</v>
      </c>
      <c r="O1967">
        <v>0</v>
      </c>
    </row>
    <row r="1968" spans="11:15" x14ac:dyDescent="0.35">
      <c r="K1968">
        <v>0.30400545144366264</v>
      </c>
      <c r="L1968">
        <v>4.9211913848902687E-2</v>
      </c>
      <c r="M1968">
        <v>0.16125588746262109</v>
      </c>
      <c r="N1968">
        <v>1.16141626440204</v>
      </c>
      <c r="O1968">
        <v>0</v>
      </c>
    </row>
    <row r="1969" spans="11:15" x14ac:dyDescent="0.35">
      <c r="K1969">
        <v>0.41665945079564909</v>
      </c>
      <c r="L1969">
        <v>0.24345698328609799</v>
      </c>
      <c r="M1969">
        <v>0.4513631963054342</v>
      </c>
      <c r="N1969">
        <v>7.60053239541056E-2</v>
      </c>
      <c r="O1969">
        <v>0</v>
      </c>
    </row>
    <row r="1970" spans="11:15" x14ac:dyDescent="0.35">
      <c r="K1970">
        <v>0.14167784442719905</v>
      </c>
      <c r="L1970">
        <v>0.43145163266181785</v>
      </c>
      <c r="M1970">
        <v>0.33420451196671647</v>
      </c>
      <c r="N1970">
        <v>9.4391895238958898E-2</v>
      </c>
      <c r="O1970">
        <v>0</v>
      </c>
    </row>
    <row r="1971" spans="11:15" x14ac:dyDescent="0.35">
      <c r="K1971">
        <v>0.29238819668604249</v>
      </c>
      <c r="L1971">
        <v>0.61715892138051609</v>
      </c>
      <c r="M1971">
        <v>0.27864382223897249</v>
      </c>
      <c r="N1971">
        <v>0.376008433756859</v>
      </c>
      <c r="O1971">
        <v>0</v>
      </c>
    </row>
    <row r="1972" spans="11:15" x14ac:dyDescent="0.35">
      <c r="K1972">
        <v>1.1218745573514324</v>
      </c>
      <c r="L1972">
        <v>0.86567118489234396</v>
      </c>
      <c r="M1972">
        <v>1.439927600547334</v>
      </c>
      <c r="N1972">
        <v>0.17035752097402501</v>
      </c>
      <c r="O1972">
        <v>0</v>
      </c>
    </row>
    <row r="1973" spans="11:15" x14ac:dyDescent="0.35">
      <c r="K1973">
        <v>0.67395722659776502</v>
      </c>
      <c r="L1973">
        <v>0.28835517565370483</v>
      </c>
      <c r="M1973">
        <v>0.5850620185648161</v>
      </c>
      <c r="N1973">
        <v>0.43468136141934299</v>
      </c>
      <c r="O1973">
        <v>0</v>
      </c>
    </row>
    <row r="1974" spans="11:15" x14ac:dyDescent="0.35">
      <c r="K1974">
        <v>0.42724317201683915</v>
      </c>
      <c r="L1974">
        <v>0.83753009174377668</v>
      </c>
      <c r="M1974">
        <v>0.66026952957251484</v>
      </c>
      <c r="N1974">
        <v>0.104776756058915</v>
      </c>
      <c r="O1974">
        <v>0</v>
      </c>
    </row>
    <row r="1975" spans="11:15" x14ac:dyDescent="0.35">
      <c r="K1975">
        <v>0.72096743824280018</v>
      </c>
      <c r="L1975">
        <v>0.71608469970606592</v>
      </c>
      <c r="M1975">
        <v>0.69411277233580915</v>
      </c>
      <c r="N1975">
        <v>8.4017230084216799</v>
      </c>
      <c r="O1975">
        <v>1.0192555761005399E-9</v>
      </c>
    </row>
    <row r="1976" spans="11:15" x14ac:dyDescent="0.35">
      <c r="K1976">
        <v>0.13271238489693318</v>
      </c>
      <c r="L1976">
        <v>8.1720854097557596E-2</v>
      </c>
      <c r="M1976">
        <v>5.1047167313078554E-2</v>
      </c>
      <c r="N1976">
        <v>1.5751860732748499</v>
      </c>
      <c r="O1976">
        <v>1.5017567656806001E-10</v>
      </c>
    </row>
    <row r="1977" spans="11:15" x14ac:dyDescent="0.35">
      <c r="K1977">
        <v>1.0389281574404088</v>
      </c>
      <c r="L1977">
        <v>1.1017433887587209</v>
      </c>
      <c r="M1977">
        <v>1.9720087086493596</v>
      </c>
      <c r="N1977">
        <v>5.2669457230279201E-2</v>
      </c>
      <c r="O1977">
        <v>0</v>
      </c>
    </row>
    <row r="1978" spans="11:15" x14ac:dyDescent="0.35">
      <c r="K1978">
        <v>0.38938314395980922</v>
      </c>
      <c r="L1978">
        <v>0.28512231520219522</v>
      </c>
      <c r="M1978">
        <v>1.9158859903353115E-2</v>
      </c>
      <c r="N1978">
        <v>0.26849346679773101</v>
      </c>
      <c r="O1978">
        <v>0</v>
      </c>
    </row>
    <row r="1979" spans="11:15" x14ac:dyDescent="0.35">
      <c r="K1979">
        <v>0.17469760072680007</v>
      </c>
      <c r="L1979">
        <v>0.57641181371511241</v>
      </c>
      <c r="M1979">
        <v>0.24221995307330549</v>
      </c>
      <c r="N1979">
        <v>0.24518330808030001</v>
      </c>
      <c r="O1979">
        <v>1.86308865118775E-10</v>
      </c>
    </row>
    <row r="1980" spans="11:15" x14ac:dyDescent="0.35">
      <c r="K1980">
        <v>0.97425798634406879</v>
      </c>
      <c r="L1980">
        <v>1.0730007955136187</v>
      </c>
      <c r="M1980">
        <v>1.2358646903459301</v>
      </c>
      <c r="N1980">
        <v>0.22483298725728498</v>
      </c>
      <c r="O1980">
        <v>0</v>
      </c>
    </row>
    <row r="1981" spans="11:15" x14ac:dyDescent="0.35">
      <c r="K1981">
        <v>0.43592074091001709</v>
      </c>
      <c r="L1981">
        <v>7.3375202229023842E-2</v>
      </c>
      <c r="M1981">
        <v>0.28803203468193467</v>
      </c>
      <c r="N1981">
        <v>7.0517415765802005E-3</v>
      </c>
      <c r="O1981">
        <v>0</v>
      </c>
    </row>
    <row r="1982" spans="11:15" x14ac:dyDescent="0.35">
      <c r="K1982">
        <v>0.49124231178242811</v>
      </c>
      <c r="L1982">
        <v>8.2375242867906956E-2</v>
      </c>
      <c r="M1982">
        <v>0.18783783929344866</v>
      </c>
      <c r="N1982">
        <v>0.38278504005796099</v>
      </c>
      <c r="O1982">
        <v>0</v>
      </c>
    </row>
    <row r="1983" spans="11:15" x14ac:dyDescent="0.35">
      <c r="K1983">
        <v>0.83152369607269705</v>
      </c>
      <c r="L1983">
        <v>0.3792734945227339</v>
      </c>
      <c r="M1983">
        <v>0.30098329537126944</v>
      </c>
      <c r="N1983">
        <v>0.59491465092509599</v>
      </c>
      <c r="O1983">
        <v>1.4299225560269E-10</v>
      </c>
    </row>
    <row r="1984" spans="11:15" x14ac:dyDescent="0.35">
      <c r="K1984">
        <v>0.20246878893487039</v>
      </c>
      <c r="L1984">
        <v>0.44976934631767468</v>
      </c>
      <c r="M1984">
        <v>0.46373182504972194</v>
      </c>
      <c r="N1984">
        <v>0.32046133669448601</v>
      </c>
      <c r="O1984">
        <v>2.1838050046665299E-10</v>
      </c>
    </row>
    <row r="1985" spans="11:15" x14ac:dyDescent="0.35">
      <c r="K1985">
        <v>3.0275254971563099E-2</v>
      </c>
      <c r="L1985">
        <v>0.30321870184990729</v>
      </c>
      <c r="M1985">
        <v>0.15789330667342491</v>
      </c>
      <c r="N1985">
        <v>0.8078737212729421</v>
      </c>
      <c r="O1985">
        <v>0</v>
      </c>
    </row>
    <row r="1986" spans="11:15" x14ac:dyDescent="0.35">
      <c r="K1986">
        <v>0.63382567060885597</v>
      </c>
      <c r="L1986">
        <v>0.60261856937348035</v>
      </c>
      <c r="M1986">
        <v>0.86719450286935273</v>
      </c>
      <c r="N1986">
        <v>0.20600327635187199</v>
      </c>
      <c r="O1986">
        <v>0</v>
      </c>
    </row>
    <row r="1987" spans="11:15" x14ac:dyDescent="0.35">
      <c r="K1987">
        <v>0.69197626883902341</v>
      </c>
      <c r="L1987">
        <v>0.61526950533654379</v>
      </c>
      <c r="M1987">
        <v>0.81366338998037491</v>
      </c>
      <c r="N1987">
        <v>0.52610850712218804</v>
      </c>
      <c r="O1987">
        <v>0</v>
      </c>
    </row>
    <row r="1988" spans="11:15" x14ac:dyDescent="0.35">
      <c r="K1988">
        <v>0.12145813055677651</v>
      </c>
      <c r="L1988">
        <v>0.57575986008062818</v>
      </c>
      <c r="M1988">
        <v>0.69365216414818431</v>
      </c>
      <c r="N1988">
        <v>0.68944046588405106</v>
      </c>
      <c r="O1988">
        <v>0</v>
      </c>
    </row>
    <row r="1989" spans="11:15" x14ac:dyDescent="0.35">
      <c r="K1989">
        <v>0.62633264821395662</v>
      </c>
      <c r="L1989">
        <v>0.43085413446585946</v>
      </c>
      <c r="M1989">
        <v>0.66717791785867131</v>
      </c>
      <c r="N1989">
        <v>0.45517571098997001</v>
      </c>
      <c r="O1989">
        <v>0</v>
      </c>
    </row>
    <row r="1990" spans="11:15" x14ac:dyDescent="0.35">
      <c r="K1990">
        <v>0.39658367782713189</v>
      </c>
      <c r="L1990">
        <v>0.39701717138733</v>
      </c>
      <c r="M1990">
        <v>0.48124459900821775</v>
      </c>
      <c r="N1990">
        <v>8.1312979833496501E-2</v>
      </c>
      <c r="O1990">
        <v>0</v>
      </c>
    </row>
    <row r="1991" spans="11:15" x14ac:dyDescent="0.35">
      <c r="K1991">
        <v>0.36231547748033338</v>
      </c>
      <c r="L1991">
        <v>0.19436829304762943</v>
      </c>
      <c r="M1991">
        <v>2.3089776257707573E-2</v>
      </c>
      <c r="N1991">
        <v>0.53563926669517203</v>
      </c>
      <c r="O1991">
        <v>0</v>
      </c>
    </row>
    <row r="1992" spans="11:15" x14ac:dyDescent="0.35">
      <c r="K1992">
        <v>0.63627884143430469</v>
      </c>
      <c r="L1992">
        <v>0.33352620029761249</v>
      </c>
      <c r="M1992">
        <v>0.57304421381776793</v>
      </c>
      <c r="N1992">
        <v>0.39310859284465799</v>
      </c>
      <c r="O1992">
        <v>0</v>
      </c>
    </row>
    <row r="1993" spans="11:15" x14ac:dyDescent="0.35">
      <c r="K1993">
        <v>1.2058905369262276</v>
      </c>
      <c r="L1993">
        <v>1.4327685624002002</v>
      </c>
      <c r="M1993">
        <v>1.0444869322712311</v>
      </c>
      <c r="N1993">
        <v>0.18151808814657802</v>
      </c>
      <c r="O1993">
        <v>0</v>
      </c>
    </row>
    <row r="1994" spans="11:15" x14ac:dyDescent="0.35">
      <c r="K1994">
        <v>1.3227509453886581</v>
      </c>
      <c r="L1994">
        <v>1.3682466307895191</v>
      </c>
      <c r="M1994">
        <v>1.9807080237846955</v>
      </c>
      <c r="N1994">
        <v>0.40284792074431502</v>
      </c>
      <c r="O1994">
        <v>0</v>
      </c>
    </row>
    <row r="1995" spans="11:15" x14ac:dyDescent="0.35">
      <c r="K1995">
        <v>0.72475893960357352</v>
      </c>
      <c r="L1995">
        <v>0.7035623597159002</v>
      </c>
      <c r="M1995">
        <v>0.59392317701972197</v>
      </c>
      <c r="N1995">
        <v>16.039741460282702</v>
      </c>
      <c r="O1995">
        <v>2.4977669937427098E-10</v>
      </c>
    </row>
    <row r="1996" spans="11:15" x14ac:dyDescent="0.35">
      <c r="K1996">
        <v>0.16655278406665897</v>
      </c>
      <c r="L1996">
        <v>0.39223098365895592</v>
      </c>
      <c r="M1996">
        <v>0.19664168381602226</v>
      </c>
      <c r="N1996">
        <v>0.57887624228067092</v>
      </c>
      <c r="O1996">
        <v>0</v>
      </c>
    </row>
    <row r="1997" spans="11:15" x14ac:dyDescent="0.35">
      <c r="K1997">
        <v>0.87611549271439149</v>
      </c>
      <c r="L1997">
        <v>0.85956420917819065</v>
      </c>
      <c r="M1997">
        <v>0.86968348447319344</v>
      </c>
      <c r="N1997">
        <v>7.0469841726930896E-2</v>
      </c>
      <c r="O1997">
        <v>0</v>
      </c>
    </row>
    <row r="1998" spans="11:15" x14ac:dyDescent="0.35">
      <c r="K1998">
        <v>0.17501641799735784</v>
      </c>
      <c r="L1998">
        <v>0.59911389161065121</v>
      </c>
      <c r="M1998">
        <v>0.12336154829839574</v>
      </c>
      <c r="N1998">
        <v>0.9899162880559309</v>
      </c>
      <c r="O1998">
        <v>0</v>
      </c>
    </row>
    <row r="1999" spans="11:15" x14ac:dyDescent="0.35">
      <c r="K1999">
        <v>0.12900861665017763</v>
      </c>
      <c r="L1999">
        <v>0.18778707526088756</v>
      </c>
      <c r="M1999">
        <v>5.1262597523576446E-2</v>
      </c>
      <c r="N1999">
        <v>0.37800586924906904</v>
      </c>
      <c r="O1999">
        <v>0</v>
      </c>
    </row>
    <row r="2000" spans="11:15" x14ac:dyDescent="0.35">
      <c r="K2000">
        <v>0.31524899184081279</v>
      </c>
      <c r="L2000">
        <v>3.133241469237686E-2</v>
      </c>
      <c r="M2000">
        <v>0.17089810692792576</v>
      </c>
      <c r="N2000">
        <v>0.33585922755697095</v>
      </c>
      <c r="O2000">
        <v>0</v>
      </c>
    </row>
    <row r="2001" spans="11:15" x14ac:dyDescent="0.35">
      <c r="K2001">
        <v>0.57647936786621912</v>
      </c>
      <c r="L2001">
        <v>7.4193392437802846E-2</v>
      </c>
      <c r="M2001">
        <v>1.0796432939223093</v>
      </c>
      <c r="N2001">
        <v>0.47762371807315096</v>
      </c>
      <c r="O2001">
        <v>0</v>
      </c>
    </row>
    <row r="2002" spans="11:15" x14ac:dyDescent="0.35">
      <c r="K2002">
        <v>0.51595528363163667</v>
      </c>
      <c r="L2002">
        <v>0.41601423036106483</v>
      </c>
      <c r="M2002">
        <v>4.5746833243696897E-2</v>
      </c>
      <c r="N2002">
        <v>0.31532146819212103</v>
      </c>
      <c r="O2002">
        <v>0</v>
      </c>
    </row>
    <row r="2003" spans="11:15" x14ac:dyDescent="0.35">
      <c r="K2003">
        <v>0.75343145910016529</v>
      </c>
      <c r="L2003">
        <v>0.12363707731535566</v>
      </c>
      <c r="M2003">
        <v>0.21077430938595654</v>
      </c>
      <c r="N2003">
        <v>1.6422032588812201</v>
      </c>
      <c r="O2003">
        <v>7.4092371244184197E-10</v>
      </c>
    </row>
    <row r="2004" spans="11:15" x14ac:dyDescent="0.35">
      <c r="K2004">
        <v>0.49423528738659234</v>
      </c>
      <c r="L2004">
        <v>0.24341155036237888</v>
      </c>
      <c r="M2004">
        <v>0.41778724712994614</v>
      </c>
      <c r="N2004">
        <v>0.111610764153947</v>
      </c>
      <c r="O2004">
        <v>0</v>
      </c>
    </row>
    <row r="2005" spans="11:15" x14ac:dyDescent="0.35">
      <c r="K2005">
        <v>0.12399089692291781</v>
      </c>
      <c r="L2005">
        <v>0.78311938920014745</v>
      </c>
      <c r="M2005">
        <v>0.74369679936753896</v>
      </c>
      <c r="N2005">
        <v>0.139256655097863</v>
      </c>
      <c r="O2005">
        <v>0</v>
      </c>
    </row>
    <row r="2006" spans="11:15" x14ac:dyDescent="0.35">
      <c r="K2006">
        <v>0.78385730397381193</v>
      </c>
      <c r="L2006">
        <v>0.50256055028416968</v>
      </c>
      <c r="M2006">
        <v>0.46841590230789704</v>
      </c>
      <c r="N2006">
        <v>0.63197231225001094</v>
      </c>
      <c r="O2006">
        <v>0</v>
      </c>
    </row>
    <row r="2007" spans="11:15" x14ac:dyDescent="0.35">
      <c r="K2007">
        <v>0.74286441442018813</v>
      </c>
      <c r="L2007">
        <v>0.34826549340374824</v>
      </c>
      <c r="M2007">
        <v>0.43030622561249687</v>
      </c>
      <c r="N2007">
        <v>0.65393503679695497</v>
      </c>
      <c r="O2007">
        <v>0</v>
      </c>
    </row>
    <row r="2008" spans="11:15" x14ac:dyDescent="0.35">
      <c r="K2008">
        <v>0.57078877752555657</v>
      </c>
      <c r="L2008">
        <v>0.80712812845033921</v>
      </c>
      <c r="M2008">
        <v>0.21445074060019734</v>
      </c>
      <c r="N2008">
        <v>3.3352204321075697E-2</v>
      </c>
      <c r="O2008">
        <v>0</v>
      </c>
    </row>
    <row r="2009" spans="11:15" x14ac:dyDescent="0.35">
      <c r="K2009">
        <v>0.49773066520845244</v>
      </c>
      <c r="L2009">
        <v>0.28857164877873809</v>
      </c>
      <c r="M2009">
        <v>0.40236109331040359</v>
      </c>
      <c r="N2009">
        <v>0.13300776513511101</v>
      </c>
      <c r="O2009">
        <v>1.17760030432444E-10</v>
      </c>
    </row>
    <row r="2010" spans="11:15" x14ac:dyDescent="0.35">
      <c r="K2010">
        <v>0.53967240588920662</v>
      </c>
      <c r="L2010">
        <v>3.7760947500260288E-2</v>
      </c>
      <c r="M2010">
        <v>0.17231967892160918</v>
      </c>
      <c r="N2010">
        <v>0.341831310284617</v>
      </c>
      <c r="O2010">
        <v>0</v>
      </c>
    </row>
    <row r="2011" spans="11:15" x14ac:dyDescent="0.35">
      <c r="K2011">
        <v>0.21693841602229363</v>
      </c>
      <c r="L2011">
        <v>1.6368099597081229E-2</v>
      </c>
      <c r="M2011">
        <v>0.13087475372313973</v>
      </c>
      <c r="N2011">
        <v>0.30904445188221397</v>
      </c>
      <c r="O2011">
        <v>0</v>
      </c>
    </row>
    <row r="2012" spans="11:15" x14ac:dyDescent="0.35">
      <c r="K2012">
        <v>0.80272044772741835</v>
      </c>
      <c r="L2012">
        <v>0.91085323636592308</v>
      </c>
      <c r="M2012">
        <v>0.96544959150938447</v>
      </c>
      <c r="N2012">
        <v>6.9849663461270302</v>
      </c>
      <c r="O2012">
        <v>1.4259017062136899E-9</v>
      </c>
    </row>
    <row r="2013" spans="11:15" x14ac:dyDescent="0.35">
      <c r="K2013">
        <v>0.79022631578308622</v>
      </c>
      <c r="L2013">
        <v>0.35778600657958026</v>
      </c>
      <c r="M2013">
        <v>9.7554228599035786E-2</v>
      </c>
      <c r="N2013">
        <v>0.36628724610404495</v>
      </c>
      <c r="O2013">
        <v>0</v>
      </c>
    </row>
    <row r="2014" spans="11:15" x14ac:dyDescent="0.35">
      <c r="K2014">
        <v>1.9110090083504905</v>
      </c>
      <c r="L2014">
        <v>1.2788272325184342</v>
      </c>
      <c r="M2014">
        <v>0.96134541852380395</v>
      </c>
      <c r="N2014">
        <v>0.32466308456806303</v>
      </c>
      <c r="O2014">
        <v>0</v>
      </c>
    </row>
    <row r="2015" spans="11:15" x14ac:dyDescent="0.35">
      <c r="K2015">
        <v>1.0058610064736904</v>
      </c>
      <c r="L2015">
        <v>0.75672727839516873</v>
      </c>
      <c r="M2015">
        <v>0.9303293591751185</v>
      </c>
      <c r="N2015">
        <v>1.8751295653178901E-2</v>
      </c>
      <c r="O2015">
        <v>0</v>
      </c>
    </row>
    <row r="2016" spans="11:15" x14ac:dyDescent="0.35">
      <c r="K2016">
        <v>0.75344231478859347</v>
      </c>
      <c r="L2016">
        <v>0.11322901551494916</v>
      </c>
      <c r="M2016">
        <v>0.15552875573604918</v>
      </c>
      <c r="N2016">
        <v>0.40928551447228501</v>
      </c>
      <c r="O2016">
        <v>0</v>
      </c>
    </row>
    <row r="2017" spans="11:15" x14ac:dyDescent="0.35">
      <c r="K2017">
        <v>0.93810037631712218</v>
      </c>
      <c r="L2017">
        <v>0.59022573157447944</v>
      </c>
      <c r="M2017">
        <v>0.70837055834748575</v>
      </c>
      <c r="N2017">
        <v>0.40195225056669398</v>
      </c>
      <c r="O2017">
        <v>0</v>
      </c>
    </row>
    <row r="2018" spans="11:15" x14ac:dyDescent="0.35">
      <c r="K2018">
        <v>0.53206892926674454</v>
      </c>
      <c r="L2018">
        <v>0.23071668898709793</v>
      </c>
      <c r="M2018">
        <v>0.34596951071506427</v>
      </c>
      <c r="N2018">
        <v>0.14108965488547098</v>
      </c>
      <c r="O2018">
        <v>0</v>
      </c>
    </row>
    <row r="2019" spans="11:15" x14ac:dyDescent="0.35">
      <c r="K2019">
        <v>1.4924737024135142</v>
      </c>
      <c r="L2019">
        <v>1.3522007432021905</v>
      </c>
      <c r="M2019">
        <v>2.2617861572204965</v>
      </c>
      <c r="N2019">
        <v>8.6571394149881103E-2</v>
      </c>
      <c r="O2019">
        <v>0</v>
      </c>
    </row>
    <row r="2020" spans="11:15" x14ac:dyDescent="0.35">
      <c r="K2020">
        <v>1.0217378078479742</v>
      </c>
      <c r="L2020">
        <v>0.84204148709717475</v>
      </c>
      <c r="M2020">
        <v>1.0732197308037033</v>
      </c>
      <c r="N2020">
        <v>9.4397366530909507E-2</v>
      </c>
      <c r="O2020">
        <v>0</v>
      </c>
    </row>
    <row r="2021" spans="11:15" x14ac:dyDescent="0.35">
      <c r="K2021">
        <v>0.48282091665926535</v>
      </c>
      <c r="L2021">
        <v>0.77814578779914667</v>
      </c>
      <c r="M2021">
        <v>0.49437895248602559</v>
      </c>
      <c r="N2021">
        <v>7.5776823834277298</v>
      </c>
      <c r="O2021">
        <v>3.5230857417795598E-10</v>
      </c>
    </row>
    <row r="2022" spans="11:15" x14ac:dyDescent="0.35">
      <c r="K2022">
        <v>0.91491721607357579</v>
      </c>
      <c r="L2022">
        <v>0.79527769178857677</v>
      </c>
      <c r="M2022">
        <v>0.776399378452024</v>
      </c>
      <c r="N2022">
        <v>0.34806803926932406</v>
      </c>
      <c r="O2022">
        <v>0</v>
      </c>
    </row>
    <row r="2023" spans="11:15" x14ac:dyDescent="0.35">
      <c r="K2023">
        <v>1.3865939762755304</v>
      </c>
      <c r="L2023">
        <v>1.9232549652334152</v>
      </c>
      <c r="M2023">
        <v>1.994615603219168</v>
      </c>
      <c r="N2023">
        <v>1.6423570309637601</v>
      </c>
      <c r="O2023">
        <v>0</v>
      </c>
    </row>
    <row r="2024" spans="11:15" x14ac:dyDescent="0.35">
      <c r="K2024">
        <v>0.63137419015079033</v>
      </c>
      <c r="L2024">
        <v>0.73485525043637734</v>
      </c>
      <c r="M2024">
        <v>0.72684602086865091</v>
      </c>
      <c r="N2024">
        <v>6.3461278559809001E-2</v>
      </c>
      <c r="O2024">
        <v>0</v>
      </c>
    </row>
    <row r="2025" spans="11:15" x14ac:dyDescent="0.35">
      <c r="K2025">
        <v>0.45100853375663702</v>
      </c>
      <c r="L2025">
        <v>0.16854641518288663</v>
      </c>
      <c r="M2025">
        <v>0.25940378228299682</v>
      </c>
      <c r="N2025">
        <v>0.46984669300295001</v>
      </c>
      <c r="O2025">
        <v>0</v>
      </c>
    </row>
    <row r="2026" spans="11:15" x14ac:dyDescent="0.35">
      <c r="K2026">
        <v>1.969875241382846</v>
      </c>
      <c r="L2026">
        <v>1.6264744424656286</v>
      </c>
      <c r="M2026">
        <v>2.826107971545754</v>
      </c>
      <c r="N2026">
        <v>0.49987637302224797</v>
      </c>
      <c r="O2026">
        <v>0</v>
      </c>
    </row>
    <row r="2027" spans="11:15" x14ac:dyDescent="0.35">
      <c r="K2027">
        <v>0.21474752318742646</v>
      </c>
      <c r="L2027">
        <v>0.23992588492690259</v>
      </c>
      <c r="M2027">
        <v>0.17316034885072309</v>
      </c>
      <c r="N2027">
        <v>0.24550093592639399</v>
      </c>
      <c r="O2027">
        <v>0</v>
      </c>
    </row>
    <row r="2028" spans="11:15" x14ac:dyDescent="0.35">
      <c r="K2028">
        <v>0.89946288720129952</v>
      </c>
      <c r="L2028">
        <v>0.50857306970821803</v>
      </c>
      <c r="M2028">
        <v>0.62894215426843525</v>
      </c>
      <c r="N2028">
        <v>20.014838096994698</v>
      </c>
      <c r="O2028">
        <v>6.8933388510052496E-10</v>
      </c>
    </row>
    <row r="2029" spans="11:15" x14ac:dyDescent="0.35">
      <c r="K2029">
        <v>0.45651755063992722</v>
      </c>
      <c r="L2029">
        <v>0.25222177990975936</v>
      </c>
      <c r="M2029">
        <v>0.40561882962932411</v>
      </c>
      <c r="N2029">
        <v>0.43647547604431403</v>
      </c>
      <c r="O2029">
        <v>0</v>
      </c>
    </row>
    <row r="2030" spans="11:15" x14ac:dyDescent="0.35">
      <c r="K2030">
        <v>0.7263656363890727</v>
      </c>
      <c r="L2030">
        <v>0.48910574055405981</v>
      </c>
      <c r="M2030">
        <v>0.14927001872639217</v>
      </c>
      <c r="N2030">
        <v>0.485215868669296</v>
      </c>
      <c r="O2030">
        <v>0</v>
      </c>
    </row>
    <row r="2031" spans="11:15" x14ac:dyDescent="0.35">
      <c r="K2031">
        <v>0.52915732206648169</v>
      </c>
      <c r="L2031">
        <v>0.21621258791571621</v>
      </c>
      <c r="M2031">
        <v>0.39750487056623757</v>
      </c>
      <c r="N2031">
        <v>0.79602394878481308</v>
      </c>
      <c r="O2031">
        <v>0</v>
      </c>
    </row>
    <row r="2032" spans="11:15" x14ac:dyDescent="0.35">
      <c r="K2032">
        <v>8.6332582085146034E-2</v>
      </c>
      <c r="L2032">
        <v>0.14109154140151861</v>
      </c>
      <c r="M2032">
        <v>1.5745828767629286E-2</v>
      </c>
      <c r="N2032">
        <v>1.3808041769405099</v>
      </c>
      <c r="O2032">
        <v>0</v>
      </c>
    </row>
    <row r="2033" spans="11:15" x14ac:dyDescent="0.35">
      <c r="K2033">
        <v>0.80108303108273149</v>
      </c>
      <c r="L2033">
        <v>1.0325577250734423</v>
      </c>
      <c r="M2033">
        <v>0.84647691995175189</v>
      </c>
      <c r="N2033">
        <v>3.8043923818754597</v>
      </c>
      <c r="O2033">
        <v>0</v>
      </c>
    </row>
    <row r="2034" spans="11:15" x14ac:dyDescent="0.35">
      <c r="K2034">
        <v>0.96470649177767498</v>
      </c>
      <c r="L2034">
        <v>1.1249282320542722</v>
      </c>
      <c r="M2034">
        <v>1.1930429380545269</v>
      </c>
      <c r="N2034">
        <v>0.881562878622557</v>
      </c>
      <c r="O2034">
        <v>0</v>
      </c>
    </row>
    <row r="2035" spans="11:15" x14ac:dyDescent="0.35">
      <c r="K2035">
        <v>0.18133414447699603</v>
      </c>
      <c r="L2035">
        <v>2.6010982758722383E-3</v>
      </c>
      <c r="M2035">
        <v>7.4984098772329311E-2</v>
      </c>
      <c r="N2035">
        <v>0.37230256992958499</v>
      </c>
      <c r="O2035">
        <v>0</v>
      </c>
    </row>
    <row r="2036" spans="11:15" x14ac:dyDescent="0.35">
      <c r="K2036">
        <v>0.68403224872766877</v>
      </c>
      <c r="L2036">
        <v>0.34260366535984643</v>
      </c>
      <c r="M2036">
        <v>0.6128871758838963</v>
      </c>
      <c r="N2036">
        <v>0.65043390295730608</v>
      </c>
      <c r="O2036">
        <v>0</v>
      </c>
    </row>
    <row r="2037" spans="11:15" x14ac:dyDescent="0.35">
      <c r="K2037">
        <v>0.4561695318980209</v>
      </c>
      <c r="L2037">
        <v>0.35689978503789854</v>
      </c>
      <c r="M2037">
        <v>0.45743849830476185</v>
      </c>
      <c r="N2037">
        <v>1.26573978645768</v>
      </c>
      <c r="O2037">
        <v>0</v>
      </c>
    </row>
    <row r="2038" spans="11:15" x14ac:dyDescent="0.35">
      <c r="K2038">
        <v>1.5369312358702176</v>
      </c>
      <c r="L2038">
        <v>1.4310525241852776</v>
      </c>
      <c r="M2038">
        <v>1.4328219897793979</v>
      </c>
      <c r="N2038">
        <v>2.50455688089656E-2</v>
      </c>
      <c r="O2038">
        <v>0</v>
      </c>
    </row>
    <row r="2039" spans="11:15" x14ac:dyDescent="0.35">
      <c r="K2039">
        <v>0.29018300407036468</v>
      </c>
      <c r="L2039">
        <v>0.2656208792124124</v>
      </c>
      <c r="M2039">
        <v>0.4985561412174912</v>
      </c>
      <c r="N2039">
        <v>0.47801298737712</v>
      </c>
      <c r="O2039">
        <v>0</v>
      </c>
    </row>
    <row r="2040" spans="11:15" x14ac:dyDescent="0.35">
      <c r="K2040">
        <v>0.61476973188015904</v>
      </c>
      <c r="L2040">
        <v>0.40523199565015255</v>
      </c>
      <c r="M2040">
        <v>2.4305032496025093E-2</v>
      </c>
      <c r="N2040">
        <v>4.5025997788456402E-2</v>
      </c>
      <c r="O2040">
        <v>0</v>
      </c>
    </row>
    <row r="2041" spans="11:15" x14ac:dyDescent="0.35">
      <c r="K2041">
        <v>0.1599890093467296</v>
      </c>
      <c r="L2041">
        <v>5.7129489951097314E-3</v>
      </c>
      <c r="M2041">
        <v>0.48663810591323164</v>
      </c>
      <c r="N2041">
        <v>0.426610748731659</v>
      </c>
      <c r="O2041">
        <v>0</v>
      </c>
    </row>
    <row r="2042" spans="11:15" x14ac:dyDescent="0.35">
      <c r="K2042">
        <v>0.49146144821250037</v>
      </c>
      <c r="L2042">
        <v>0.40788254789439876</v>
      </c>
      <c r="M2042">
        <v>0.11609140526618544</v>
      </c>
      <c r="N2042">
        <v>0.73022474954114203</v>
      </c>
      <c r="O2042">
        <v>0</v>
      </c>
    </row>
    <row r="2043" spans="11:15" x14ac:dyDescent="0.35">
      <c r="K2043">
        <v>0.42565718050354256</v>
      </c>
      <c r="L2043">
        <v>8.2833987474147719E-2</v>
      </c>
      <c r="M2043">
        <v>6.3352131128881953E-2</v>
      </c>
      <c r="N2043">
        <v>1.6521662228714498</v>
      </c>
      <c r="O2043">
        <v>0</v>
      </c>
    </row>
    <row r="2044" spans="11:15" x14ac:dyDescent="0.35">
      <c r="K2044">
        <v>0.5579649012172766</v>
      </c>
      <c r="L2044">
        <v>0.1043902486600219</v>
      </c>
      <c r="M2044">
        <v>0.28400925961832135</v>
      </c>
      <c r="N2044">
        <v>0.41040975227085197</v>
      </c>
      <c r="O2044">
        <v>0</v>
      </c>
    </row>
    <row r="2045" spans="11:15" x14ac:dyDescent="0.35">
      <c r="K2045">
        <v>0.45813119242089984</v>
      </c>
      <c r="L2045">
        <v>0.39002194436281434</v>
      </c>
      <c r="M2045">
        <v>0.41606751665094061</v>
      </c>
      <c r="N2045">
        <v>0.43890121448654901</v>
      </c>
      <c r="O2045">
        <v>0</v>
      </c>
    </row>
    <row r="2046" spans="11:15" x14ac:dyDescent="0.35">
      <c r="K2046">
        <v>1.4829134095695577</v>
      </c>
      <c r="L2046">
        <v>1.5339200861082407</v>
      </c>
      <c r="M2046">
        <v>1.1344148059164816</v>
      </c>
      <c r="N2046">
        <v>0.26669916189274101</v>
      </c>
      <c r="O2046">
        <v>0</v>
      </c>
    </row>
    <row r="2047" spans="11:15" x14ac:dyDescent="0.35">
      <c r="K2047">
        <v>0.50775519419781712</v>
      </c>
      <c r="L2047">
        <v>0.38310332393891217</v>
      </c>
      <c r="M2047">
        <v>0.5498623794687133</v>
      </c>
      <c r="N2047">
        <v>1.3151804548480999</v>
      </c>
      <c r="O2047">
        <v>0</v>
      </c>
    </row>
    <row r="2048" spans="11:15" x14ac:dyDescent="0.35">
      <c r="K2048">
        <v>0.41405481584677767</v>
      </c>
      <c r="L2048">
        <v>0.18153169254542031</v>
      </c>
      <c r="M2048">
        <v>0.17468909120080536</v>
      </c>
      <c r="N2048">
        <v>0.78255419149613603</v>
      </c>
      <c r="O2048">
        <v>0</v>
      </c>
    </row>
    <row r="2049" spans="11:15" x14ac:dyDescent="0.35">
      <c r="K2049">
        <v>0.48556929163629142</v>
      </c>
      <c r="L2049">
        <v>0.79822013592951457</v>
      </c>
      <c r="M2049">
        <v>0.59185681188729056</v>
      </c>
      <c r="N2049">
        <v>0.21240571851284099</v>
      </c>
      <c r="O2049">
        <v>0</v>
      </c>
    </row>
    <row r="2050" spans="11:15" x14ac:dyDescent="0.35">
      <c r="K2050">
        <v>7.1016216203168447E-2</v>
      </c>
      <c r="L2050">
        <v>0.17218879551040137</v>
      </c>
      <c r="M2050">
        <v>0.13151397051111707</v>
      </c>
      <c r="N2050">
        <v>7.8267143484045801E-2</v>
      </c>
      <c r="O2050">
        <v>0</v>
      </c>
    </row>
    <row r="2051" spans="11:15" x14ac:dyDescent="0.35">
      <c r="K2051">
        <v>0.643894986170088</v>
      </c>
      <c r="L2051">
        <v>0.41929578541345569</v>
      </c>
      <c r="M2051">
        <v>0.43216674493731788</v>
      </c>
      <c r="N2051">
        <v>0.525038454526918</v>
      </c>
      <c r="O2051">
        <v>0</v>
      </c>
    </row>
    <row r="2052" spans="11:15" x14ac:dyDescent="0.35">
      <c r="K2052">
        <v>0.85265409832220096</v>
      </c>
      <c r="L2052">
        <v>0.67790298203448807</v>
      </c>
      <c r="M2052">
        <v>0.93339675409494194</v>
      </c>
      <c r="N2052">
        <v>0.46575576991086598</v>
      </c>
      <c r="O2052">
        <v>0</v>
      </c>
    </row>
    <row r="2053" spans="11:15" x14ac:dyDescent="0.35">
      <c r="K2053">
        <v>0.16523474393315177</v>
      </c>
      <c r="L2053">
        <v>0.10571973176923423</v>
      </c>
      <c r="M2053">
        <v>1.742523591181578E-2</v>
      </c>
      <c r="N2053">
        <v>0.26287194098880001</v>
      </c>
      <c r="O2053">
        <v>0</v>
      </c>
    </row>
    <row r="2054" spans="11:15" x14ac:dyDescent="0.35">
      <c r="K2054">
        <v>0.7293272814260886</v>
      </c>
      <c r="L2054">
        <v>0.18759171939167818</v>
      </c>
      <c r="M2054">
        <v>2.6222594700397697E-2</v>
      </c>
      <c r="N2054">
        <v>0.57068185097089297</v>
      </c>
      <c r="O2054">
        <v>0</v>
      </c>
    </row>
    <row r="2055" spans="11:15" x14ac:dyDescent="0.35">
      <c r="K2055">
        <v>0.3060497833834554</v>
      </c>
      <c r="L2055">
        <v>0.35383506995848457</v>
      </c>
      <c r="M2055">
        <v>0.42593353138907358</v>
      </c>
      <c r="N2055">
        <v>2.5389818540984099</v>
      </c>
      <c r="O2055">
        <v>1.01566540854063E-10</v>
      </c>
    </row>
    <row r="2056" spans="11:15" x14ac:dyDescent="0.35">
      <c r="K2056">
        <v>0.89657665932268615</v>
      </c>
      <c r="L2056">
        <v>0.61622772096509915</v>
      </c>
      <c r="M2056">
        <v>0.57130998119704313</v>
      </c>
      <c r="N2056">
        <v>0.51904595889143101</v>
      </c>
      <c r="O2056">
        <v>0</v>
      </c>
    </row>
    <row r="2057" spans="11:15" x14ac:dyDescent="0.35">
      <c r="K2057">
        <v>0.60024743634196642</v>
      </c>
      <c r="L2057">
        <v>0.38360790430396113</v>
      </c>
      <c r="M2057">
        <v>0.56338558745275324</v>
      </c>
      <c r="N2057">
        <v>119.667222461604</v>
      </c>
      <c r="O2057">
        <v>5.7723094096946301E-9</v>
      </c>
    </row>
    <row r="2058" spans="11:15" x14ac:dyDescent="0.35">
      <c r="K2058">
        <v>0.47747089738379395</v>
      </c>
      <c r="L2058">
        <v>0.38589269862880804</v>
      </c>
      <c r="M2058">
        <v>0.32279613956978126</v>
      </c>
      <c r="N2058">
        <v>0.52824996645521605</v>
      </c>
      <c r="O2058">
        <v>0</v>
      </c>
    </row>
    <row r="2059" spans="11:15" x14ac:dyDescent="0.35">
      <c r="K2059">
        <v>0.97387898321806154</v>
      </c>
      <c r="L2059">
        <v>0.78542178956151221</v>
      </c>
      <c r="M2059">
        <v>0.5898051437886096</v>
      </c>
      <c r="N2059">
        <v>0.22462612837963503</v>
      </c>
      <c r="O2059">
        <v>0</v>
      </c>
    </row>
    <row r="2060" spans="11:15" x14ac:dyDescent="0.35">
      <c r="K2060">
        <v>0.72152876604047622</v>
      </c>
      <c r="L2060">
        <v>0.45774242528252773</v>
      </c>
      <c r="M2060">
        <v>0.73546377144681752</v>
      </c>
      <c r="N2060">
        <v>0.94999978473936098</v>
      </c>
      <c r="O2060">
        <v>0</v>
      </c>
    </row>
    <row r="2061" spans="11:15" x14ac:dyDescent="0.35">
      <c r="K2061">
        <v>0.94788762645463953</v>
      </c>
      <c r="L2061">
        <v>1.2481548894580374</v>
      </c>
      <c r="M2061">
        <v>1.2852106895526814</v>
      </c>
      <c r="N2061">
        <v>0.42434120685318</v>
      </c>
      <c r="O2061">
        <v>0</v>
      </c>
    </row>
    <row r="2062" spans="11:15" x14ac:dyDescent="0.35">
      <c r="K2062">
        <v>0.37917859357883732</v>
      </c>
      <c r="L2062">
        <v>0.6931579488859384</v>
      </c>
      <c r="M2062">
        <v>0.4912505348028926</v>
      </c>
      <c r="N2062">
        <v>0.16910231909533199</v>
      </c>
      <c r="O2062">
        <v>0</v>
      </c>
    </row>
    <row r="2063" spans="11:15" x14ac:dyDescent="0.35">
      <c r="K2063">
        <v>0.73189864467262122</v>
      </c>
      <c r="L2063">
        <v>0.17161349065470138</v>
      </c>
      <c r="M2063">
        <v>0.16947331500553642</v>
      </c>
      <c r="N2063">
        <v>1.8708709965177499</v>
      </c>
      <c r="O2063">
        <v>0</v>
      </c>
    </row>
    <row r="2064" spans="11:15" x14ac:dyDescent="0.35">
      <c r="K2064">
        <v>0.48169686308242443</v>
      </c>
      <c r="L2064">
        <v>0.2889590843848186</v>
      </c>
      <c r="M2064">
        <v>0.37520228248303983</v>
      </c>
      <c r="N2064">
        <v>1.4475232966652001</v>
      </c>
      <c r="O2064">
        <v>0</v>
      </c>
    </row>
    <row r="2065" spans="11:15" x14ac:dyDescent="0.35">
      <c r="K2065">
        <v>0.51457739530546009</v>
      </c>
      <c r="L2065">
        <v>0.18831354052231311</v>
      </c>
      <c r="M2065">
        <v>0.39710843074398716</v>
      </c>
      <c r="N2065">
        <v>0.65113767635681896</v>
      </c>
      <c r="O2065">
        <v>0</v>
      </c>
    </row>
    <row r="2066" spans="11:15" x14ac:dyDescent="0.35">
      <c r="K2066">
        <v>1.0633219208243547</v>
      </c>
      <c r="L2066">
        <v>0.82996507010499232</v>
      </c>
      <c r="M2066">
        <v>0.83383901411751071</v>
      </c>
      <c r="N2066">
        <v>2.8030829886504498E-3</v>
      </c>
      <c r="O2066">
        <v>0</v>
      </c>
    </row>
    <row r="2067" spans="11:15" x14ac:dyDescent="0.35">
      <c r="K2067">
        <v>1.0549357018481644</v>
      </c>
      <c r="L2067">
        <v>0.7261175665624181</v>
      </c>
      <c r="M2067">
        <v>0.9379407941357979</v>
      </c>
      <c r="N2067">
        <v>8.9653111688264189E-2</v>
      </c>
      <c r="O2067">
        <v>0</v>
      </c>
    </row>
    <row r="2068" spans="11:15" x14ac:dyDescent="0.35">
      <c r="K2068">
        <v>1.6527566537191143E-2</v>
      </c>
      <c r="L2068">
        <v>0.1871417882690441</v>
      </c>
      <c r="M2068">
        <v>0.24478417454285598</v>
      </c>
      <c r="N2068">
        <v>0.43567773158136097</v>
      </c>
      <c r="O2068">
        <v>0</v>
      </c>
    </row>
    <row r="2069" spans="11:15" x14ac:dyDescent="0.35">
      <c r="K2069">
        <v>0.57018989492020444</v>
      </c>
      <c r="L2069">
        <v>0.68699694285830448</v>
      </c>
      <c r="M2069">
        <v>0.52302456664315344</v>
      </c>
      <c r="N2069">
        <v>0.21467622979761297</v>
      </c>
      <c r="O2069">
        <v>0</v>
      </c>
    </row>
    <row r="2070" spans="11:15" x14ac:dyDescent="0.35">
      <c r="K2070">
        <v>1.643529316939601</v>
      </c>
      <c r="L2070">
        <v>0.70205444464819344</v>
      </c>
      <c r="M2070">
        <v>1.1945464023284733</v>
      </c>
      <c r="N2070">
        <v>1.44276461698912</v>
      </c>
      <c r="O2070">
        <v>0</v>
      </c>
    </row>
    <row r="2071" spans="11:15" x14ac:dyDescent="0.35">
      <c r="K2071">
        <v>0.30518003630456647</v>
      </c>
      <c r="L2071">
        <v>1.5035208103969853E-2</v>
      </c>
      <c r="M2071">
        <v>0.1378061277692415</v>
      </c>
      <c r="N2071">
        <v>0.13855181750908599</v>
      </c>
      <c r="O2071">
        <v>0</v>
      </c>
    </row>
    <row r="2072" spans="11:15" x14ac:dyDescent="0.35">
      <c r="K2072">
        <v>1.6115737704750752</v>
      </c>
      <c r="L2072">
        <v>1.0847914571372059</v>
      </c>
      <c r="M2072">
        <v>0.42424665792833122</v>
      </c>
      <c r="N2072">
        <v>0.100001401849552</v>
      </c>
      <c r="O2072">
        <v>0</v>
      </c>
    </row>
    <row r="2073" spans="11:15" x14ac:dyDescent="0.35">
      <c r="K2073">
        <v>0.43364224276826724</v>
      </c>
      <c r="L2073">
        <v>2.6318679876563132E-2</v>
      </c>
      <c r="M2073">
        <v>0.10333275159818947</v>
      </c>
      <c r="N2073">
        <v>3.7214305955288398</v>
      </c>
      <c r="O2073">
        <v>0</v>
      </c>
    </row>
    <row r="2074" spans="11:15" x14ac:dyDescent="0.35">
      <c r="K2074">
        <v>0.9138213108788199</v>
      </c>
      <c r="L2074">
        <v>0.83221405495357625</v>
      </c>
      <c r="M2074">
        <v>0.82547446601008734</v>
      </c>
      <c r="N2074">
        <v>1.40188548959442E-2</v>
      </c>
      <c r="O2074">
        <v>0</v>
      </c>
    </row>
    <row r="2075" spans="11:15" x14ac:dyDescent="0.35">
      <c r="K2075">
        <v>0.15977329158222708</v>
      </c>
      <c r="L2075">
        <v>0.11361019504005293</v>
      </c>
      <c r="M2075">
        <v>5.985507628723049E-2</v>
      </c>
      <c r="N2075">
        <v>0.42772670053702</v>
      </c>
      <c r="O2075">
        <v>0</v>
      </c>
    </row>
    <row r="2076" spans="11:15" x14ac:dyDescent="0.35">
      <c r="K2076">
        <v>0.76364682298955877</v>
      </c>
      <c r="L2076">
        <v>0.30351840569834182</v>
      </c>
      <c r="M2076">
        <v>0.63837893158285031</v>
      </c>
      <c r="N2076">
        <v>1.22492425584524</v>
      </c>
      <c r="O2076">
        <v>0</v>
      </c>
    </row>
    <row r="2077" spans="11:15" x14ac:dyDescent="0.35">
      <c r="K2077">
        <v>0.4166361276391784</v>
      </c>
      <c r="L2077">
        <v>0.12814169081420335</v>
      </c>
      <c r="M2077">
        <v>4.5762749475932653E-2</v>
      </c>
      <c r="N2077">
        <v>0.52909269765327605</v>
      </c>
      <c r="O2077">
        <v>0</v>
      </c>
    </row>
    <row r="2078" spans="11:15" x14ac:dyDescent="0.35">
      <c r="K2078">
        <v>0.26804564419045152</v>
      </c>
      <c r="L2078">
        <v>0.19389099859217951</v>
      </c>
      <c r="M2078">
        <v>0.10263724460011954</v>
      </c>
      <c r="N2078">
        <v>0.21778677218140899</v>
      </c>
      <c r="O2078">
        <v>0</v>
      </c>
    </row>
    <row r="2079" spans="11:15" x14ac:dyDescent="0.35">
      <c r="K2079">
        <v>1.3527537488332924</v>
      </c>
      <c r="L2079">
        <v>1.1693882533081041</v>
      </c>
      <c r="M2079">
        <v>1.1765720762349541</v>
      </c>
      <c r="N2079">
        <v>1.30172835792261</v>
      </c>
      <c r="O2079">
        <v>0</v>
      </c>
    </row>
    <row r="2080" spans="11:15" x14ac:dyDescent="0.35">
      <c r="K2080">
        <v>0.10989299856993898</v>
      </c>
      <c r="L2080">
        <v>5.8275734578918978E-2</v>
      </c>
      <c r="M2080">
        <v>1.6512899497291518E-2</v>
      </c>
      <c r="N2080">
        <v>2.4588157852337901E-2</v>
      </c>
      <c r="O2080">
        <v>0</v>
      </c>
    </row>
    <row r="2081" spans="11:15" x14ac:dyDescent="0.35">
      <c r="K2081">
        <v>0.57486510421865333</v>
      </c>
      <c r="L2081">
        <v>0.38783361567693969</v>
      </c>
      <c r="M2081">
        <v>0.5141570084535162</v>
      </c>
      <c r="N2081">
        <v>5.5849381556372099E-3</v>
      </c>
      <c r="O2081">
        <v>0</v>
      </c>
    </row>
    <row r="2082" spans="11:15" x14ac:dyDescent="0.35">
      <c r="K2082">
        <v>0.20381069363022872</v>
      </c>
      <c r="L2082">
        <v>1.0482165711226439</v>
      </c>
      <c r="M2082">
        <v>1.1892525804256697</v>
      </c>
      <c r="N2082">
        <v>1.2037645296886099</v>
      </c>
      <c r="O2082">
        <v>0</v>
      </c>
    </row>
    <row r="2083" spans="11:15" x14ac:dyDescent="0.35">
      <c r="K2083">
        <v>0.16881068584157186</v>
      </c>
      <c r="L2083">
        <v>0.17465735777648175</v>
      </c>
      <c r="M2083">
        <v>3.7650062487014094E-2</v>
      </c>
      <c r="N2083">
        <v>0.77947220479340007</v>
      </c>
      <c r="O2083">
        <v>0</v>
      </c>
    </row>
    <row r="2084" spans="11:15" x14ac:dyDescent="0.35">
      <c r="K2084">
        <v>0.10739179380052997</v>
      </c>
      <c r="L2084">
        <v>3.663110012797758E-2</v>
      </c>
      <c r="M2084">
        <v>1.5450590625889552E-2</v>
      </c>
      <c r="N2084">
        <v>0.387361643662407</v>
      </c>
      <c r="O2084">
        <v>0</v>
      </c>
    </row>
    <row r="2085" spans="11:15" x14ac:dyDescent="0.35">
      <c r="K2085">
        <v>0.36233634002773624</v>
      </c>
      <c r="L2085">
        <v>0.20426566015835834</v>
      </c>
      <c r="M2085">
        <v>9.0669996433504665E-2</v>
      </c>
      <c r="N2085">
        <v>0.514504053923312</v>
      </c>
      <c r="O2085">
        <v>0</v>
      </c>
    </row>
    <row r="2086" spans="11:15" x14ac:dyDescent="0.35">
      <c r="K2086">
        <v>0.22757852809434642</v>
      </c>
      <c r="L2086">
        <v>5.0640633850491442E-3</v>
      </c>
      <c r="M2086">
        <v>1.1982466155504197E-2</v>
      </c>
      <c r="N2086">
        <v>0.62575334748113798</v>
      </c>
      <c r="O2086">
        <v>0</v>
      </c>
    </row>
    <row r="2087" spans="11:15" x14ac:dyDescent="0.35">
      <c r="K2087">
        <v>0.65125950652615117</v>
      </c>
      <c r="L2087">
        <v>0.38133676650626347</v>
      </c>
      <c r="M2087">
        <v>0.35647506647885308</v>
      </c>
      <c r="N2087">
        <v>0.68350400151850099</v>
      </c>
      <c r="O2087">
        <v>0</v>
      </c>
    </row>
    <row r="2088" spans="11:15" x14ac:dyDescent="0.35">
      <c r="K2088">
        <v>0.46161874562508237</v>
      </c>
      <c r="L2088">
        <v>0.19376498138793793</v>
      </c>
      <c r="M2088">
        <v>0.24584609292549905</v>
      </c>
      <c r="N2088">
        <v>0.26379513435959301</v>
      </c>
      <c r="O2088">
        <v>0</v>
      </c>
    </row>
    <row r="2089" spans="11:15" x14ac:dyDescent="0.35">
      <c r="K2089">
        <v>1.0597121106819216</v>
      </c>
      <c r="L2089">
        <v>0.88255483837859683</v>
      </c>
      <c r="M2089">
        <v>1.0305243839862475</v>
      </c>
      <c r="N2089">
        <v>0.43954571374074597</v>
      </c>
      <c r="O2089">
        <v>0</v>
      </c>
    </row>
    <row r="2090" spans="11:15" x14ac:dyDescent="0.35">
      <c r="K2090">
        <v>0.73650251399377908</v>
      </c>
      <c r="L2090">
        <v>0.65559756365306388</v>
      </c>
      <c r="M2090">
        <v>0.5500175819023122</v>
      </c>
      <c r="N2090">
        <v>1.4069829905908302</v>
      </c>
      <c r="O2090">
        <v>0</v>
      </c>
    </row>
    <row r="2091" spans="11:15" x14ac:dyDescent="0.35">
      <c r="K2091">
        <v>1.735755832521745</v>
      </c>
      <c r="L2091">
        <v>1.4072905956691628</v>
      </c>
      <c r="M2091">
        <v>0.53429210543573713</v>
      </c>
      <c r="N2091">
        <v>0.24884079348631702</v>
      </c>
      <c r="O2091">
        <v>0</v>
      </c>
    </row>
    <row r="2092" spans="11:15" x14ac:dyDescent="0.35">
      <c r="K2092">
        <v>0.64706294289072253</v>
      </c>
      <c r="L2092">
        <v>0.45450864939030944</v>
      </c>
      <c r="M2092">
        <v>0.55784650744659359</v>
      </c>
      <c r="N2092">
        <v>7.8092792573720704</v>
      </c>
      <c r="O2092">
        <v>0</v>
      </c>
    </row>
    <row r="2093" spans="11:15" x14ac:dyDescent="0.35">
      <c r="K2093">
        <v>1.0041640452423475</v>
      </c>
      <c r="L2093">
        <v>0.70852627956751513</v>
      </c>
      <c r="M2093">
        <v>0.68549808707757709</v>
      </c>
      <c r="N2093">
        <v>0.26981625398931003</v>
      </c>
      <c r="O2093">
        <v>0</v>
      </c>
    </row>
    <row r="2094" spans="11:15" x14ac:dyDescent="0.35">
      <c r="K2094">
        <v>0.98397845228296266</v>
      </c>
      <c r="L2094">
        <v>1.0169672454680299</v>
      </c>
      <c r="M2094">
        <v>0.80015985439349169</v>
      </c>
      <c r="N2094">
        <v>3.96650689389237E-2</v>
      </c>
      <c r="O2094">
        <v>0</v>
      </c>
    </row>
    <row r="2095" spans="11:15" x14ac:dyDescent="0.35">
      <c r="K2095">
        <v>0.36547800598966684</v>
      </c>
      <c r="L2095">
        <v>0.20362995202559955</v>
      </c>
      <c r="M2095">
        <v>0.26621332732621183</v>
      </c>
      <c r="N2095">
        <v>0.36715040135751698</v>
      </c>
      <c r="O2095">
        <v>0</v>
      </c>
    </row>
    <row r="2096" spans="11:15" x14ac:dyDescent="0.35">
      <c r="K2096">
        <v>0.62260458103569638</v>
      </c>
      <c r="L2096">
        <v>0.36443942418229336</v>
      </c>
      <c r="M2096">
        <v>0.51638551810733402</v>
      </c>
      <c r="N2096">
        <v>1.4889143801362099E-2</v>
      </c>
      <c r="O2096">
        <v>0</v>
      </c>
    </row>
    <row r="2097" spans="11:15" x14ac:dyDescent="0.35">
      <c r="K2097">
        <v>1.3289260176445379</v>
      </c>
      <c r="L2097">
        <v>0.99186533476687311</v>
      </c>
      <c r="M2097">
        <v>0.47085316189254067</v>
      </c>
      <c r="N2097">
        <v>0.72486027954037202</v>
      </c>
      <c r="O2097">
        <v>0</v>
      </c>
    </row>
    <row r="2098" spans="11:15" x14ac:dyDescent="0.35">
      <c r="K2098">
        <v>1.4244097114551373E-2</v>
      </c>
      <c r="L2098">
        <v>0.37977291773603955</v>
      </c>
      <c r="M2098">
        <v>0.35969451704324035</v>
      </c>
      <c r="N2098">
        <v>0.11441479468219701</v>
      </c>
      <c r="O2098">
        <v>0</v>
      </c>
    </row>
    <row r="2099" spans="11:15" x14ac:dyDescent="0.35">
      <c r="K2099">
        <v>1.0166443934490925</v>
      </c>
      <c r="L2099">
        <v>1.3194460369456866</v>
      </c>
      <c r="M2099">
        <v>1.0690124003324095</v>
      </c>
      <c r="N2099">
        <v>0.14461332825701601</v>
      </c>
      <c r="O2099">
        <v>0</v>
      </c>
    </row>
    <row r="2100" spans="11:15" x14ac:dyDescent="0.35">
      <c r="K2100">
        <v>0.36844246978715095</v>
      </c>
      <c r="L2100">
        <v>0.28569606224081434</v>
      </c>
      <c r="M2100">
        <v>0.29142412255064348</v>
      </c>
      <c r="N2100">
        <v>0.77798817890264205</v>
      </c>
      <c r="O2100">
        <v>0</v>
      </c>
    </row>
    <row r="2101" spans="11:15" x14ac:dyDescent="0.35">
      <c r="K2101">
        <v>1.4684950478525423</v>
      </c>
      <c r="L2101">
        <v>1.2056325405340722</v>
      </c>
      <c r="M2101">
        <v>1.1532310166561988</v>
      </c>
      <c r="N2101">
        <v>1.6690410004474199</v>
      </c>
      <c r="O2101">
        <v>1.44424338234185E-10</v>
      </c>
    </row>
    <row r="2102" spans="11:15" x14ac:dyDescent="0.35">
      <c r="K2102">
        <v>0.41660288317231892</v>
      </c>
      <c r="L2102">
        <v>0.59243154472602344</v>
      </c>
      <c r="M2102">
        <v>0.55589858862593777</v>
      </c>
      <c r="N2102">
        <v>0.122967256308825</v>
      </c>
      <c r="O2102">
        <v>0</v>
      </c>
    </row>
    <row r="2103" spans="11:15" x14ac:dyDescent="0.35">
      <c r="K2103">
        <v>0.70288915958509601</v>
      </c>
      <c r="L2103">
        <v>0.38912152404896988</v>
      </c>
      <c r="M2103">
        <v>0.28303536629407644</v>
      </c>
      <c r="N2103">
        <v>0.190121372109368</v>
      </c>
      <c r="O2103">
        <v>0</v>
      </c>
    </row>
    <row r="2104" spans="11:15" x14ac:dyDescent="0.35">
      <c r="K2104">
        <v>0.11973959680338515</v>
      </c>
      <c r="L2104">
        <v>0.17107067523068928</v>
      </c>
      <c r="M2104">
        <v>1.8047866457768839E-2</v>
      </c>
      <c r="N2104">
        <v>57.017338111307502</v>
      </c>
      <c r="O2104">
        <v>1.65098622768305E-9</v>
      </c>
    </row>
    <row r="2105" spans="11:15" x14ac:dyDescent="0.35">
      <c r="K2105">
        <v>0.46092303939917889</v>
      </c>
      <c r="L2105">
        <v>0.23150567397123392</v>
      </c>
      <c r="M2105">
        <v>0.30413895798001567</v>
      </c>
      <c r="N2105">
        <v>0.42311149016539901</v>
      </c>
      <c r="O2105">
        <v>0</v>
      </c>
    </row>
    <row r="2106" spans="11:15" x14ac:dyDescent="0.35">
      <c r="K2106">
        <v>0.49413544024621053</v>
      </c>
      <c r="L2106">
        <v>0.33232655424741658</v>
      </c>
      <c r="M2106">
        <v>0.45797750132409321</v>
      </c>
      <c r="N2106">
        <v>0.54318665098615204</v>
      </c>
      <c r="O2106">
        <v>0</v>
      </c>
    </row>
    <row r="2107" spans="11:15" x14ac:dyDescent="0.35">
      <c r="K2107">
        <v>2.0334654631725287E-2</v>
      </c>
      <c r="L2107">
        <v>0.24380664490662715</v>
      </c>
      <c r="M2107">
        <v>0.35525535235090189</v>
      </c>
      <c r="N2107">
        <v>0.40366086087471303</v>
      </c>
      <c r="O2107">
        <v>0</v>
      </c>
    </row>
    <row r="2108" spans="11:15" x14ac:dyDescent="0.35">
      <c r="K2108">
        <v>0.18219396443035418</v>
      </c>
      <c r="L2108">
        <v>0.23026712883256389</v>
      </c>
      <c r="M2108">
        <v>4.5904116494882623E-2</v>
      </c>
      <c r="N2108">
        <v>1.1842659628621801</v>
      </c>
      <c r="O2108">
        <v>1.9624510287749801E-10</v>
      </c>
    </row>
    <row r="2109" spans="11:15" x14ac:dyDescent="0.35">
      <c r="K2109">
        <v>7.9670519594236558E-2</v>
      </c>
      <c r="L2109">
        <v>0.18748618230292438</v>
      </c>
      <c r="M2109">
        <v>0.21375729673775487</v>
      </c>
      <c r="N2109">
        <v>0.37098315581402702</v>
      </c>
      <c r="O2109">
        <v>0</v>
      </c>
    </row>
    <row r="2110" spans="11:15" x14ac:dyDescent="0.35">
      <c r="K2110">
        <v>0.56713032032043065</v>
      </c>
      <c r="L2110">
        <v>1.0966544794088107</v>
      </c>
      <c r="M2110">
        <v>1.0902051198670297</v>
      </c>
      <c r="N2110">
        <v>0.55295205497645394</v>
      </c>
      <c r="O2110">
        <v>1.3167512276088601E-10</v>
      </c>
    </row>
    <row r="2111" spans="11:15" x14ac:dyDescent="0.35">
      <c r="K2111">
        <v>0.80499037605720969</v>
      </c>
      <c r="L2111">
        <v>0.98996565572022555</v>
      </c>
      <c r="M2111">
        <v>0.83653894642318338</v>
      </c>
      <c r="N2111">
        <v>0.41434105021961004</v>
      </c>
      <c r="O2111">
        <v>0</v>
      </c>
    </row>
    <row r="2112" spans="11:15" x14ac:dyDescent="0.35">
      <c r="K2112">
        <v>0.62639027988189044</v>
      </c>
      <c r="L2112">
        <v>0.27888812914329991</v>
      </c>
      <c r="M2112">
        <v>0.42119934934804831</v>
      </c>
      <c r="N2112">
        <v>1.63007443264292</v>
      </c>
      <c r="O2112">
        <v>0</v>
      </c>
    </row>
    <row r="2113" spans="11:15" x14ac:dyDescent="0.35">
      <c r="K2113">
        <v>0.62067020572559461</v>
      </c>
      <c r="L2113">
        <v>0.76027962339827793</v>
      </c>
      <c r="M2113">
        <v>0.59991858053488634</v>
      </c>
      <c r="N2113">
        <v>7.1530661537346094E-2</v>
      </c>
      <c r="O2113">
        <v>0</v>
      </c>
    </row>
    <row r="2114" spans="11:15" x14ac:dyDescent="0.35">
      <c r="K2114">
        <v>0.41587754178323433</v>
      </c>
      <c r="L2114">
        <v>0.20068192046002606</v>
      </c>
      <c r="M2114">
        <v>0.26908787988428318</v>
      </c>
      <c r="N2114">
        <v>0.347169537423136</v>
      </c>
      <c r="O2114">
        <v>0</v>
      </c>
    </row>
    <row r="2115" spans="11:15" x14ac:dyDescent="0.35">
      <c r="K2115">
        <v>0.37789773310643482</v>
      </c>
      <c r="L2115">
        <v>0.24276129899014981</v>
      </c>
      <c r="M2115">
        <v>0.2815557568468075</v>
      </c>
      <c r="N2115">
        <v>0.191086018205538</v>
      </c>
      <c r="O2115">
        <v>0</v>
      </c>
    </row>
    <row r="2116" spans="11:15" x14ac:dyDescent="0.35">
      <c r="K2116">
        <v>6.7658695555770351E-2</v>
      </c>
      <c r="L2116">
        <v>6.7753780555911179E-3</v>
      </c>
      <c r="M2116">
        <v>0.18818111090459533</v>
      </c>
      <c r="N2116">
        <v>0.145557328042561</v>
      </c>
      <c r="O2116">
        <v>0</v>
      </c>
    </row>
    <row r="2117" spans="11:15" x14ac:dyDescent="0.35">
      <c r="K2117">
        <v>6.7968346479549344E-2</v>
      </c>
      <c r="L2117">
        <v>0.23630091611400444</v>
      </c>
      <c r="M2117">
        <v>0.14891694096193306</v>
      </c>
      <c r="N2117">
        <v>0.28515019005538</v>
      </c>
      <c r="O2117">
        <v>0</v>
      </c>
    </row>
    <row r="2118" spans="11:15" x14ac:dyDescent="0.35">
      <c r="K2118">
        <v>0.88362062833542454</v>
      </c>
      <c r="L2118">
        <v>0.53349946004612803</v>
      </c>
      <c r="M2118">
        <v>0.54911452950496864</v>
      </c>
      <c r="N2118">
        <v>1.4711696388005699</v>
      </c>
      <c r="O2118">
        <v>0</v>
      </c>
    </row>
    <row r="2119" spans="11:15" x14ac:dyDescent="0.35">
      <c r="K2119">
        <v>0.67941805228261176</v>
      </c>
      <c r="L2119">
        <v>0.31606174906520573</v>
      </c>
      <c r="M2119">
        <v>0.34915165047157209</v>
      </c>
      <c r="N2119">
        <v>8.3540712268235187E-2</v>
      </c>
      <c r="O2119">
        <v>0</v>
      </c>
    </row>
    <row r="2120" spans="11:15" x14ac:dyDescent="0.35">
      <c r="K2120">
        <v>0.999610200881071</v>
      </c>
      <c r="L2120">
        <v>1.1798122406112366</v>
      </c>
      <c r="M2120">
        <v>1.4518085975629731</v>
      </c>
      <c r="N2120">
        <v>1.10754855470772</v>
      </c>
      <c r="O2120">
        <v>0</v>
      </c>
    </row>
    <row r="2121" spans="11:15" x14ac:dyDescent="0.35">
      <c r="K2121">
        <v>0.30116085251393215</v>
      </c>
      <c r="L2121">
        <v>0.48573052556219376</v>
      </c>
      <c r="M2121">
        <v>0.61773276749480555</v>
      </c>
      <c r="N2121">
        <v>1.06770314025161</v>
      </c>
      <c r="O2121">
        <v>0</v>
      </c>
    </row>
    <row r="2122" spans="11:15" x14ac:dyDescent="0.35">
      <c r="K2122">
        <v>0.95528399246703977</v>
      </c>
      <c r="L2122">
        <v>0.89233923375017321</v>
      </c>
      <c r="M2122">
        <v>1.0953255297381506</v>
      </c>
      <c r="N2122">
        <v>0.68927619398913098</v>
      </c>
      <c r="O2122">
        <v>0</v>
      </c>
    </row>
    <row r="2123" spans="11:15" x14ac:dyDescent="0.35">
      <c r="K2123">
        <v>0.21212556873479738</v>
      </c>
      <c r="L2123">
        <v>0.35442347761335818</v>
      </c>
      <c r="M2123">
        <v>0.72024057540505948</v>
      </c>
      <c r="N2123">
        <v>0.15529343604308399</v>
      </c>
      <c r="O2123">
        <v>0</v>
      </c>
    </row>
    <row r="2124" spans="11:15" x14ac:dyDescent="0.35">
      <c r="K2124">
        <v>0.25505030685043728</v>
      </c>
      <c r="L2124">
        <v>0.83102712133511647</v>
      </c>
      <c r="M2124">
        <v>0.55745455706869618</v>
      </c>
      <c r="N2124">
        <v>8.1940214326275407E-2</v>
      </c>
      <c r="O2124">
        <v>0</v>
      </c>
    </row>
    <row r="2125" spans="11:15" x14ac:dyDescent="0.35">
      <c r="K2125">
        <v>0.21528841830532811</v>
      </c>
      <c r="L2125">
        <v>0.19720686712829016</v>
      </c>
      <c r="M2125">
        <v>0.18266834187353431</v>
      </c>
      <c r="N2125">
        <v>0.41138004978690296</v>
      </c>
      <c r="O2125">
        <v>0</v>
      </c>
    </row>
    <row r="2126" spans="11:15" x14ac:dyDescent="0.35">
      <c r="K2126">
        <v>0.86188122046368465</v>
      </c>
      <c r="L2126">
        <v>0.71070242671060202</v>
      </c>
      <c r="M2126">
        <v>0.82638090491056804</v>
      </c>
      <c r="N2126">
        <v>1.7025585734699</v>
      </c>
      <c r="O2126">
        <v>0</v>
      </c>
    </row>
    <row r="2127" spans="11:15" x14ac:dyDescent="0.35">
      <c r="K2127">
        <v>0.6656073170282153</v>
      </c>
      <c r="L2127">
        <v>0.50342981798464881</v>
      </c>
      <c r="M2127">
        <v>0.51585422505872969</v>
      </c>
      <c r="N2127">
        <v>0.42697547995379098</v>
      </c>
      <c r="O2127">
        <v>0</v>
      </c>
    </row>
    <row r="2128" spans="11:15" x14ac:dyDescent="0.35">
      <c r="K2128">
        <v>0.72607874191675614</v>
      </c>
      <c r="L2128">
        <v>0.65297722606482189</v>
      </c>
      <c r="M2128">
        <v>0.52967970616018223</v>
      </c>
      <c r="N2128">
        <v>1.71127850683619</v>
      </c>
      <c r="O2128">
        <v>0</v>
      </c>
    </row>
    <row r="2129" spans="11:15" x14ac:dyDescent="0.35">
      <c r="K2129">
        <v>0.74761515933261879</v>
      </c>
      <c r="L2129">
        <v>0.57316289534961118</v>
      </c>
      <c r="M2129">
        <v>0.69419565667781913</v>
      </c>
      <c r="N2129">
        <v>0.36696865873509898</v>
      </c>
      <c r="O2129">
        <v>3.8215548573696002E-10</v>
      </c>
    </row>
    <row r="2130" spans="11:15" x14ac:dyDescent="0.35">
      <c r="K2130">
        <v>0.49147419763388561</v>
      </c>
      <c r="L2130">
        <v>0.38978092586146063</v>
      </c>
      <c r="M2130">
        <v>0.45040154256588827</v>
      </c>
      <c r="N2130">
        <v>7.8195488233599193E-3</v>
      </c>
      <c r="O2130">
        <v>0</v>
      </c>
    </row>
    <row r="2131" spans="11:15" x14ac:dyDescent="0.35">
      <c r="K2131">
        <v>0.43365730661772289</v>
      </c>
      <c r="L2131">
        <v>0.10986427270082796</v>
      </c>
      <c r="M2131">
        <v>0.13034375262597889</v>
      </c>
      <c r="N2131">
        <v>0.46876908916555204</v>
      </c>
      <c r="O2131">
        <v>0</v>
      </c>
    </row>
    <row r="2132" spans="11:15" x14ac:dyDescent="0.35">
      <c r="K2132">
        <v>0.77531190663792093</v>
      </c>
      <c r="L2132">
        <v>0.50313190821106824</v>
      </c>
      <c r="M2132">
        <v>0.1879945203401942</v>
      </c>
      <c r="N2132">
        <v>0.47667052411653998</v>
      </c>
      <c r="O2132">
        <v>1.10199352790585E-10</v>
      </c>
    </row>
    <row r="2133" spans="11:15" x14ac:dyDescent="0.35">
      <c r="K2133">
        <v>1.2247936859322286</v>
      </c>
      <c r="L2133">
        <v>1.0548083221515534</v>
      </c>
      <c r="M2133">
        <v>1.1244848480095297</v>
      </c>
      <c r="N2133">
        <v>0.67848244160181392</v>
      </c>
      <c r="O2133">
        <v>0</v>
      </c>
    </row>
    <row r="2134" spans="11:15" x14ac:dyDescent="0.35">
      <c r="K2134">
        <v>0.25480806327655353</v>
      </c>
      <c r="L2134">
        <v>0.17464797070683957</v>
      </c>
      <c r="M2134">
        <v>0.11126501844507489</v>
      </c>
      <c r="N2134">
        <v>0.34716432159098098</v>
      </c>
      <c r="O2134">
        <v>0</v>
      </c>
    </row>
    <row r="2135" spans="11:15" x14ac:dyDescent="0.35">
      <c r="K2135">
        <v>8.8291682980852909E-2</v>
      </c>
      <c r="L2135">
        <v>5.001798762791998E-2</v>
      </c>
      <c r="M2135">
        <v>1.6074978217304615E-2</v>
      </c>
      <c r="N2135">
        <v>0.334159142364786</v>
      </c>
      <c r="O2135">
        <v>0</v>
      </c>
    </row>
    <row r="2136" spans="11:15" x14ac:dyDescent="0.35">
      <c r="K2136">
        <v>0.35729834573257152</v>
      </c>
      <c r="L2136">
        <v>0.2155016056981974</v>
      </c>
      <c r="M2136">
        <v>3.5330404863711647E-2</v>
      </c>
      <c r="N2136">
        <v>0.52603031341429007</v>
      </c>
      <c r="O2136">
        <v>0</v>
      </c>
    </row>
    <row r="2137" spans="11:15" x14ac:dyDescent="0.35">
      <c r="K2137">
        <v>0.27748950651068482</v>
      </c>
      <c r="L2137">
        <v>7.0521541231995777E-2</v>
      </c>
      <c r="M2137">
        <v>0.1569055614376226</v>
      </c>
      <c r="N2137">
        <v>2.5818839714960098</v>
      </c>
      <c r="O2137">
        <v>1.1217319658223501E-9</v>
      </c>
    </row>
    <row r="2138" spans="11:15" x14ac:dyDescent="0.35">
      <c r="K2138">
        <v>0.43780141568972669</v>
      </c>
      <c r="L2138">
        <v>0.15939250253133852</v>
      </c>
      <c r="M2138">
        <v>1.4860510893243721E-2</v>
      </c>
      <c r="N2138">
        <v>0.43687512176495802</v>
      </c>
      <c r="O2138">
        <v>0</v>
      </c>
    </row>
    <row r="2139" spans="11:15" x14ac:dyDescent="0.35">
      <c r="K2139">
        <v>0.98442280906337098</v>
      </c>
      <c r="L2139">
        <v>0.81379039537697728</v>
      </c>
      <c r="M2139">
        <v>0.84918472442807347</v>
      </c>
      <c r="N2139">
        <v>1.07293969546212</v>
      </c>
      <c r="O2139">
        <v>0</v>
      </c>
    </row>
    <row r="2140" spans="11:15" x14ac:dyDescent="0.35">
      <c r="K2140">
        <v>0.52882745312933288</v>
      </c>
      <c r="L2140">
        <v>0.25740899496446851</v>
      </c>
      <c r="M2140">
        <v>0.21684229629568244</v>
      </c>
      <c r="N2140">
        <v>5.5932810782233201E-2</v>
      </c>
      <c r="O2140">
        <v>0</v>
      </c>
    </row>
    <row r="2141" spans="11:15" x14ac:dyDescent="0.35">
      <c r="K2141">
        <v>0.63724292649265757</v>
      </c>
      <c r="L2141">
        <v>0.44069528439085742</v>
      </c>
      <c r="M2141">
        <v>0.48311717444084523</v>
      </c>
      <c r="N2141">
        <v>296.214833371731</v>
      </c>
      <c r="O2141">
        <v>2.55337412221065E-7</v>
      </c>
    </row>
    <row r="2142" spans="11:15" x14ac:dyDescent="0.35">
      <c r="K2142">
        <v>0.36064446973288905</v>
      </c>
      <c r="L2142">
        <v>0.36585503080485843</v>
      </c>
      <c r="M2142">
        <v>0.35072335556943901</v>
      </c>
      <c r="N2142">
        <v>7.8031384069252793E-2</v>
      </c>
      <c r="O2142">
        <v>0</v>
      </c>
    </row>
    <row r="2143" spans="11:15" x14ac:dyDescent="0.35">
      <c r="K2143">
        <v>0.59783344936511773</v>
      </c>
      <c r="L2143">
        <v>0.25280435444110749</v>
      </c>
      <c r="M2143">
        <v>0.22636093738815891</v>
      </c>
      <c r="N2143">
        <v>0.21451671057455701</v>
      </c>
      <c r="O2143">
        <v>0</v>
      </c>
    </row>
    <row r="2144" spans="11:15" x14ac:dyDescent="0.35">
      <c r="K2144">
        <v>0.57575935658088551</v>
      </c>
      <c r="L2144">
        <v>0.35689993429212413</v>
      </c>
      <c r="M2144">
        <v>0.43304135014856399</v>
      </c>
      <c r="N2144">
        <v>0.21116679403089</v>
      </c>
      <c r="O2144">
        <v>0</v>
      </c>
    </row>
    <row r="2145" spans="11:15" x14ac:dyDescent="0.35">
      <c r="K2145">
        <v>1.1612998410048774</v>
      </c>
      <c r="L2145">
        <v>0.91789917318198055</v>
      </c>
      <c r="M2145">
        <v>1.1343347822219927</v>
      </c>
      <c r="N2145">
        <v>0.775779426994191</v>
      </c>
      <c r="O2145">
        <v>2.7276702520138799E-10</v>
      </c>
    </row>
    <row r="2146" spans="11:15" x14ac:dyDescent="0.35">
      <c r="K2146">
        <v>0.3491878024328261</v>
      </c>
      <c r="L2146">
        <v>0.30686527227189525</v>
      </c>
      <c r="M2146">
        <v>0.37573443077295593</v>
      </c>
      <c r="N2146">
        <v>0.79083202474502201</v>
      </c>
      <c r="O2146">
        <v>0</v>
      </c>
    </row>
    <row r="2147" spans="11:15" x14ac:dyDescent="0.35">
      <c r="K2147">
        <v>1.2238799584446158</v>
      </c>
      <c r="L2147">
        <v>1.0430036644046048</v>
      </c>
      <c r="M2147">
        <v>1.1652299200610365</v>
      </c>
      <c r="N2147">
        <v>0.29592380149721903</v>
      </c>
      <c r="O2147">
        <v>0</v>
      </c>
    </row>
    <row r="2148" spans="11:15" x14ac:dyDescent="0.35">
      <c r="K2148">
        <v>0.37872081946124803</v>
      </c>
      <c r="L2148">
        <v>0.21607602226011677</v>
      </c>
      <c r="M2148">
        <v>0.20149466380428502</v>
      </c>
      <c r="N2148">
        <v>9.6431291278712306E-2</v>
      </c>
      <c r="O2148">
        <v>0</v>
      </c>
    </row>
    <row r="2149" spans="11:15" x14ac:dyDescent="0.35">
      <c r="K2149">
        <v>0.3749897232525517</v>
      </c>
      <c r="L2149">
        <v>9.7304766798235562E-2</v>
      </c>
      <c r="M2149">
        <v>0.14634444746169331</v>
      </c>
      <c r="N2149">
        <v>0.52027820444523298</v>
      </c>
      <c r="O2149">
        <v>0</v>
      </c>
    </row>
    <row r="2150" spans="11:15" x14ac:dyDescent="0.35">
      <c r="K2150">
        <v>0.49244749922394204</v>
      </c>
      <c r="L2150">
        <v>0.23771623036253844</v>
      </c>
      <c r="M2150">
        <v>1.1907941952319558E-3</v>
      </c>
      <c r="N2150">
        <v>0.24524069682118799</v>
      </c>
      <c r="O2150">
        <v>1.2216860106122699E-10</v>
      </c>
    </row>
    <row r="2151" spans="11:15" x14ac:dyDescent="0.35">
      <c r="K2151">
        <v>0.20437055522269479</v>
      </c>
      <c r="L2151">
        <v>0.39882859387030928</v>
      </c>
      <c r="M2151">
        <v>0.17122192320187307</v>
      </c>
      <c r="N2151">
        <v>0.82869860841971499</v>
      </c>
      <c r="O2151">
        <v>0</v>
      </c>
    </row>
    <row r="2152" spans="11:15" x14ac:dyDescent="0.35">
      <c r="K2152">
        <v>0.45696454482106824</v>
      </c>
      <c r="L2152">
        <v>0.27318246634245436</v>
      </c>
      <c r="M2152">
        <v>0.19009466314938042</v>
      </c>
      <c r="N2152">
        <v>0.45526661878649499</v>
      </c>
      <c r="O2152">
        <v>0</v>
      </c>
    </row>
    <row r="2153" spans="11:15" x14ac:dyDescent="0.35">
      <c r="K2153">
        <v>0.42036403281351276</v>
      </c>
      <c r="L2153">
        <v>0.31665133784611377</v>
      </c>
      <c r="M2153">
        <v>0.33333179646548194</v>
      </c>
      <c r="N2153">
        <v>1.8709652982173501</v>
      </c>
      <c r="O2153">
        <v>0</v>
      </c>
    </row>
    <row r="2154" spans="11:15" x14ac:dyDescent="0.35">
      <c r="K2154">
        <v>0.72266824238135441</v>
      </c>
      <c r="L2154">
        <v>0.34714639232629285</v>
      </c>
      <c r="M2154">
        <v>0.35264818735778908</v>
      </c>
      <c r="N2154">
        <v>0.20377716791248499</v>
      </c>
      <c r="O2154">
        <v>0</v>
      </c>
    </row>
    <row r="2155" spans="11:15" x14ac:dyDescent="0.35">
      <c r="K2155">
        <v>1.0144335114105048</v>
      </c>
      <c r="L2155">
        <v>0.43961891739936781</v>
      </c>
      <c r="M2155">
        <v>0.63054715311795584</v>
      </c>
      <c r="N2155">
        <v>0.62741676949659198</v>
      </c>
      <c r="O2155">
        <v>0</v>
      </c>
    </row>
    <row r="2156" spans="11:15" x14ac:dyDescent="0.35">
      <c r="K2156">
        <v>0.57991698358701538</v>
      </c>
      <c r="L2156">
        <v>0.55477993603601417</v>
      </c>
      <c r="M2156">
        <v>0.68214194303325548</v>
      </c>
      <c r="N2156">
        <v>0.15280350881673599</v>
      </c>
      <c r="O2156">
        <v>0</v>
      </c>
    </row>
    <row r="2157" spans="11:15" x14ac:dyDescent="0.35">
      <c r="K2157">
        <v>1.2401210280250707</v>
      </c>
      <c r="L2157">
        <v>0.37974531466975658</v>
      </c>
      <c r="M2157">
        <v>0.6782435852038855</v>
      </c>
      <c r="N2157">
        <v>0.28346843298768998</v>
      </c>
      <c r="O2157">
        <v>0</v>
      </c>
    </row>
    <row r="2158" spans="11:15" x14ac:dyDescent="0.35">
      <c r="K2158">
        <v>1.2186404044987886</v>
      </c>
      <c r="L2158">
        <v>0.9672649246875229</v>
      </c>
      <c r="M2158">
        <v>0.89837319655775327</v>
      </c>
      <c r="N2158">
        <v>4.8230447520507305</v>
      </c>
      <c r="O2158">
        <v>2.2162711698234701E-10</v>
      </c>
    </row>
    <row r="2159" spans="11:15" x14ac:dyDescent="0.35">
      <c r="K2159">
        <v>0.21514820694679077</v>
      </c>
      <c r="L2159">
        <v>0.17007673357361103</v>
      </c>
      <c r="M2159">
        <v>0.21234774909132345</v>
      </c>
      <c r="N2159">
        <v>0.169506360680232</v>
      </c>
      <c r="O2159">
        <v>0</v>
      </c>
    </row>
    <row r="2160" spans="11:15" x14ac:dyDescent="0.35">
      <c r="K2160">
        <v>0.87991527292495242</v>
      </c>
      <c r="L2160">
        <v>0.54474074144284024</v>
      </c>
      <c r="M2160">
        <v>0.84479805704379718</v>
      </c>
      <c r="N2160">
        <v>2.1605361706800803</v>
      </c>
      <c r="O2160">
        <v>5.0276644821262505E-10</v>
      </c>
    </row>
    <row r="2161" spans="11:15" x14ac:dyDescent="0.35">
      <c r="K2161">
        <v>3.2367058114455172E-2</v>
      </c>
      <c r="L2161">
        <v>0.52763388555081037</v>
      </c>
      <c r="M2161">
        <v>0.41571046056306549</v>
      </c>
      <c r="N2161">
        <v>7.1276065054494695E-3</v>
      </c>
      <c r="O2161">
        <v>0</v>
      </c>
    </row>
    <row r="2162" spans="11:15" x14ac:dyDescent="0.35">
      <c r="K2162">
        <v>0.1723191388677324</v>
      </c>
      <c r="L2162">
        <v>0.36006893200843215</v>
      </c>
      <c r="M2162">
        <v>0.16782143270895683</v>
      </c>
      <c r="N2162">
        <v>1.02205387222932</v>
      </c>
      <c r="O2162">
        <v>0</v>
      </c>
    </row>
    <row r="2163" spans="11:15" x14ac:dyDescent="0.35">
      <c r="K2163">
        <v>0.56357739368697723</v>
      </c>
      <c r="L2163">
        <v>0.5119955623869713</v>
      </c>
      <c r="M2163">
        <v>0.36394673674101613</v>
      </c>
      <c r="N2163">
        <v>0.26648375017243003</v>
      </c>
      <c r="O2163">
        <v>0</v>
      </c>
    </row>
    <row r="2164" spans="11:15" x14ac:dyDescent="0.35">
      <c r="K2164">
        <v>0.6177167537753937</v>
      </c>
      <c r="L2164">
        <v>0.60321861349539774</v>
      </c>
      <c r="M2164">
        <v>0.36050288051725365</v>
      </c>
      <c r="N2164">
        <v>0.48585382620418099</v>
      </c>
      <c r="O2164">
        <v>0</v>
      </c>
    </row>
    <row r="2165" spans="11:15" x14ac:dyDescent="0.35">
      <c r="K2165">
        <v>0.60726794705638332</v>
      </c>
      <c r="L2165">
        <v>0.67387577432823931</v>
      </c>
      <c r="M2165">
        <v>0.40239378618001387</v>
      </c>
      <c r="N2165">
        <v>8.4438924954229902E-2</v>
      </c>
      <c r="O2165">
        <v>0</v>
      </c>
    </row>
    <row r="2166" spans="11:15" x14ac:dyDescent="0.35">
      <c r="K2166">
        <v>0.52363980616383909</v>
      </c>
      <c r="L2166">
        <v>0.36051314188257905</v>
      </c>
      <c r="M2166">
        <v>0.47901049275088364</v>
      </c>
      <c r="N2166">
        <v>1.1139852049913099</v>
      </c>
      <c r="O2166">
        <v>1.6877288981098499E-10</v>
      </c>
    </row>
    <row r="2167" spans="11:15" x14ac:dyDescent="0.35">
      <c r="K2167">
        <v>8.7601243300989826E-2</v>
      </c>
      <c r="L2167">
        <v>0.13968557537574081</v>
      </c>
      <c r="M2167">
        <v>0.13174898149986791</v>
      </c>
      <c r="N2167">
        <v>9.2925090081085002E-2</v>
      </c>
      <c r="O2167">
        <v>0</v>
      </c>
    </row>
    <row r="2168" spans="11:15" x14ac:dyDescent="0.35">
      <c r="K2168">
        <v>0.72372251950749888</v>
      </c>
      <c r="L2168">
        <v>0.29953887729159046</v>
      </c>
      <c r="M2168">
        <v>0.6850225382054127</v>
      </c>
      <c r="N2168">
        <v>0.28397042641685399</v>
      </c>
      <c r="O2168">
        <v>0</v>
      </c>
    </row>
    <row r="2169" spans="11:15" x14ac:dyDescent="0.35">
      <c r="K2169">
        <v>0.39542103978255821</v>
      </c>
      <c r="L2169">
        <v>0.10476614463768563</v>
      </c>
      <c r="M2169">
        <v>0.10762973968637515</v>
      </c>
      <c r="N2169">
        <v>7.4419977342700006E-2</v>
      </c>
      <c r="O2169">
        <v>0</v>
      </c>
    </row>
    <row r="2170" spans="11:15" x14ac:dyDescent="0.35">
      <c r="K2170">
        <v>0.541340653610487</v>
      </c>
      <c r="L2170">
        <v>0.20191094995045922</v>
      </c>
      <c r="M2170">
        <v>0.17299996249266353</v>
      </c>
      <c r="N2170">
        <v>1.4846781443124999</v>
      </c>
      <c r="O2170">
        <v>1.48220813910327E-10</v>
      </c>
    </row>
    <row r="2171" spans="11:15" x14ac:dyDescent="0.35">
      <c r="K2171">
        <v>0.54807679146546984</v>
      </c>
      <c r="L2171">
        <v>0.38748907634093754</v>
      </c>
      <c r="M2171">
        <v>0.43157380708809473</v>
      </c>
      <c r="N2171">
        <v>0.65342368267423201</v>
      </c>
      <c r="O2171">
        <v>0</v>
      </c>
    </row>
    <row r="2172" spans="11:15" x14ac:dyDescent="0.35">
      <c r="K2172">
        <v>1.4254239705238054</v>
      </c>
      <c r="L2172">
        <v>1.1858691592712876</v>
      </c>
      <c r="M2172">
        <v>1.146731206107928</v>
      </c>
      <c r="N2172">
        <v>0.64048197150085295</v>
      </c>
      <c r="O2172">
        <v>0</v>
      </c>
    </row>
    <row r="2173" spans="11:15" x14ac:dyDescent="0.35">
      <c r="K2173">
        <v>0.54995032108738839</v>
      </c>
      <c r="L2173">
        <v>0.36258101708850488</v>
      </c>
      <c r="M2173">
        <v>0.33491710644880268</v>
      </c>
      <c r="N2173">
        <v>0.13020518611978202</v>
      </c>
      <c r="O2173">
        <v>0</v>
      </c>
    </row>
    <row r="2174" spans="11:15" x14ac:dyDescent="0.35">
      <c r="K2174">
        <v>0.58048662732245937</v>
      </c>
      <c r="L2174">
        <v>0.33110713851567131</v>
      </c>
      <c r="M2174">
        <v>0.4702604978242822</v>
      </c>
      <c r="N2174">
        <v>0.37132291155402103</v>
      </c>
      <c r="O2174">
        <v>0</v>
      </c>
    </row>
    <row r="2175" spans="11:15" x14ac:dyDescent="0.35">
      <c r="K2175">
        <v>0.22447847445162158</v>
      </c>
      <c r="L2175">
        <v>0.501649512859771</v>
      </c>
      <c r="M2175">
        <v>3.7259301912158531E-2</v>
      </c>
      <c r="N2175">
        <v>0.23243861436030103</v>
      </c>
      <c r="O2175">
        <v>0</v>
      </c>
    </row>
    <row r="2176" spans="11:15" x14ac:dyDescent="0.35">
      <c r="K2176">
        <v>0.95389166730314368</v>
      </c>
      <c r="L2176">
        <v>0.69289392649984705</v>
      </c>
      <c r="M2176">
        <v>0.55478557900162817</v>
      </c>
      <c r="N2176">
        <v>0.196156213815768</v>
      </c>
      <c r="O2176">
        <v>0</v>
      </c>
    </row>
    <row r="2177" spans="11:15" x14ac:dyDescent="0.35">
      <c r="K2177">
        <v>0.41048257196530064</v>
      </c>
      <c r="L2177">
        <v>0.14367128448246802</v>
      </c>
      <c r="M2177">
        <v>0.35210744109885184</v>
      </c>
      <c r="N2177">
        <v>28.016586384547601</v>
      </c>
      <c r="O2177">
        <v>3.9329698554169002E-10</v>
      </c>
    </row>
    <row r="2178" spans="11:15" x14ac:dyDescent="0.35">
      <c r="K2178">
        <v>0.51714435485528176</v>
      </c>
      <c r="L2178">
        <v>6.4361540272302592E-2</v>
      </c>
      <c r="M2178">
        <v>1.1241490026748331E-2</v>
      </c>
      <c r="N2178">
        <v>0.17044967524907201</v>
      </c>
      <c r="O2178">
        <v>0</v>
      </c>
    </row>
    <row r="2179" spans="11:15" x14ac:dyDescent="0.35">
      <c r="K2179">
        <v>0.97868385024026239</v>
      </c>
      <c r="L2179">
        <v>0.77377490172744134</v>
      </c>
      <c r="M2179">
        <v>0.82887443477092315</v>
      </c>
      <c r="N2179">
        <v>0.24285447199590698</v>
      </c>
      <c r="O2179">
        <v>0</v>
      </c>
    </row>
    <row r="2180" spans="11:15" x14ac:dyDescent="0.35">
      <c r="K2180">
        <v>0.41771209580161556</v>
      </c>
      <c r="L2180">
        <v>0.25927103166940435</v>
      </c>
      <c r="M2180">
        <v>0.21448651262075602</v>
      </c>
      <c r="N2180">
        <v>7.458014024016571E-2</v>
      </c>
      <c r="O2180">
        <v>0</v>
      </c>
    </row>
    <row r="2181" spans="11:15" x14ac:dyDescent="0.35">
      <c r="K2181">
        <v>0.30844204062202191</v>
      </c>
      <c r="L2181">
        <v>4.3027345368073677E-2</v>
      </c>
      <c r="M2181">
        <v>6.4352315288976461E-2</v>
      </c>
      <c r="N2181">
        <v>0.43521338781259999</v>
      </c>
      <c r="O2181">
        <v>0</v>
      </c>
    </row>
    <row r="2182" spans="11:15" x14ac:dyDescent="0.35">
      <c r="K2182">
        <v>3.0065646452658337</v>
      </c>
      <c r="L2182">
        <v>1.0897743207977608</v>
      </c>
      <c r="M2182">
        <v>2.3257340277116278</v>
      </c>
      <c r="N2182">
        <v>6.5133853123800795E-2</v>
      </c>
      <c r="O2182">
        <v>0</v>
      </c>
    </row>
    <row r="2183" spans="11:15" x14ac:dyDescent="0.35">
      <c r="K2183">
        <v>0.78763652472970103</v>
      </c>
      <c r="L2183">
        <v>0.60907509066490817</v>
      </c>
      <c r="M2183">
        <v>0.46956159138891312</v>
      </c>
      <c r="N2183">
        <v>0.19588356677076199</v>
      </c>
      <c r="O2183">
        <v>0</v>
      </c>
    </row>
    <row r="2184" spans="11:15" x14ac:dyDescent="0.35">
      <c r="K2184">
        <v>0.58558385939364177</v>
      </c>
      <c r="L2184">
        <v>0.35031794369964664</v>
      </c>
      <c r="M2184">
        <v>0.39873541577493782</v>
      </c>
      <c r="N2184">
        <v>0.22455191705743602</v>
      </c>
      <c r="O2184">
        <v>0</v>
      </c>
    </row>
    <row r="2185" spans="11:15" x14ac:dyDescent="0.35">
      <c r="K2185">
        <v>0.90991233463681453</v>
      </c>
      <c r="L2185">
        <v>0.5792287276134479</v>
      </c>
      <c r="M2185">
        <v>0.69764933912958149</v>
      </c>
      <c r="N2185">
        <v>1.48724560721497</v>
      </c>
      <c r="O2185">
        <v>1.3104204249042499E-10</v>
      </c>
    </row>
    <row r="2186" spans="11:15" x14ac:dyDescent="0.35">
      <c r="K2186">
        <v>0.44280580539703829</v>
      </c>
      <c r="L2186">
        <v>0.16967122725046332</v>
      </c>
      <c r="M2186">
        <v>0.22650320453507614</v>
      </c>
      <c r="N2186">
        <v>0.11640939908752401</v>
      </c>
      <c r="O2186">
        <v>0</v>
      </c>
    </row>
    <row r="2187" spans="11:15" x14ac:dyDescent="0.35">
      <c r="K2187">
        <v>0.11312068979116116</v>
      </c>
      <c r="L2187">
        <v>7.3229623744845943E-2</v>
      </c>
      <c r="M2187">
        <v>4.6419318584913154E-2</v>
      </c>
      <c r="N2187">
        <v>0.86630053885229108</v>
      </c>
      <c r="O2187">
        <v>0</v>
      </c>
    </row>
    <row r="2188" spans="11:15" x14ac:dyDescent="0.35">
      <c r="K2188">
        <v>0.50077214560548555</v>
      </c>
      <c r="L2188">
        <v>0.38005398761238818</v>
      </c>
      <c r="M2188">
        <v>0.39522836045103399</v>
      </c>
      <c r="N2188">
        <v>3.73130277205194E-2</v>
      </c>
      <c r="O2188">
        <v>2.4896069429446202E-10</v>
      </c>
    </row>
    <row r="2189" spans="11:15" x14ac:dyDescent="0.35">
      <c r="K2189">
        <v>0.70989759534513419</v>
      </c>
      <c r="L2189">
        <v>0.55599764441900312</v>
      </c>
      <c r="M2189">
        <v>0.65066971320525024</v>
      </c>
      <c r="N2189">
        <v>0.27871510480761197</v>
      </c>
      <c r="O2189">
        <v>0</v>
      </c>
    </row>
    <row r="2190" spans="11:15" x14ac:dyDescent="0.35">
      <c r="K2190">
        <v>0.39161693600029568</v>
      </c>
      <c r="L2190">
        <v>0.66554655915181604</v>
      </c>
      <c r="M2190">
        <v>0.50815697158710893</v>
      </c>
      <c r="N2190">
        <v>0.38581561536876202</v>
      </c>
      <c r="O2190">
        <v>0</v>
      </c>
    </row>
    <row r="2191" spans="11:15" x14ac:dyDescent="0.35">
      <c r="K2191">
        <v>0.86792565479975137</v>
      </c>
      <c r="L2191">
        <v>0.7810263227713643</v>
      </c>
      <c r="M2191">
        <v>0.38227881405911213</v>
      </c>
      <c r="N2191">
        <v>2.1980752931551599</v>
      </c>
      <c r="O2191">
        <v>0</v>
      </c>
    </row>
    <row r="2192" spans="11:15" x14ac:dyDescent="0.35">
      <c r="K2192">
        <v>0.67290269339719655</v>
      </c>
      <c r="L2192">
        <v>0.55889766449282274</v>
      </c>
      <c r="M2192">
        <v>0.28587018487277271</v>
      </c>
      <c r="N2192">
        <v>0.20648435697223</v>
      </c>
      <c r="O2192">
        <v>0</v>
      </c>
    </row>
    <row r="2193" spans="11:15" x14ac:dyDescent="0.35">
      <c r="K2193">
        <v>0.3577966132637358</v>
      </c>
      <c r="L2193">
        <v>0.26492388229701841</v>
      </c>
      <c r="M2193">
        <v>0.18475784732512149</v>
      </c>
      <c r="N2193">
        <v>0.19079384406018399</v>
      </c>
      <c r="O2193">
        <v>0</v>
      </c>
    </row>
    <row r="2194" spans="11:15" x14ac:dyDescent="0.35">
      <c r="K2194">
        <v>1.0173248353108464</v>
      </c>
      <c r="L2194">
        <v>0.87299291674063539</v>
      </c>
      <c r="M2194">
        <v>1.0535863106662879</v>
      </c>
      <c r="N2194">
        <v>0.15965286222924699</v>
      </c>
      <c r="O2194">
        <v>0</v>
      </c>
    </row>
    <row r="2195" spans="11:15" x14ac:dyDescent="0.35">
      <c r="K2195">
        <v>0.27999479723784171</v>
      </c>
      <c r="L2195">
        <v>0.19247948495725073</v>
      </c>
      <c r="M2195">
        <v>0.1251644677219699</v>
      </c>
      <c r="N2195">
        <v>0.53521134836874606</v>
      </c>
      <c r="O2195">
        <v>0</v>
      </c>
    </row>
    <row r="2196" spans="11:15" x14ac:dyDescent="0.35">
      <c r="K2196">
        <v>6.5319082931187239E-2</v>
      </c>
      <c r="L2196">
        <v>0.42143954533456041</v>
      </c>
      <c r="M2196">
        <v>0.22179101729586445</v>
      </c>
      <c r="N2196">
        <v>0.25968427978319697</v>
      </c>
      <c r="O2196">
        <v>0</v>
      </c>
    </row>
    <row r="2197" spans="11:15" x14ac:dyDescent="0.35">
      <c r="K2197">
        <v>0.35566954719979388</v>
      </c>
      <c r="L2197">
        <v>0.16966870647420634</v>
      </c>
      <c r="M2197">
        <v>0.21792837292737055</v>
      </c>
      <c r="N2197">
        <v>0.75168295641236493</v>
      </c>
      <c r="O2197">
        <v>0</v>
      </c>
    </row>
    <row r="2198" spans="11:15" x14ac:dyDescent="0.35">
      <c r="K2198">
        <v>0.72218486616574529</v>
      </c>
      <c r="L2198">
        <v>0.7360955419291012</v>
      </c>
      <c r="M2198">
        <v>0.79870175011980449</v>
      </c>
      <c r="N2198">
        <v>0.632286071278369</v>
      </c>
      <c r="O2198">
        <v>0</v>
      </c>
    </row>
    <row r="2199" spans="11:15" x14ac:dyDescent="0.35">
      <c r="K2199">
        <v>0.24266981309253266</v>
      </c>
      <c r="L2199">
        <v>4.5817627661598907E-2</v>
      </c>
      <c r="M2199">
        <v>3.156621914012965E-2</v>
      </c>
      <c r="N2199">
        <v>4.7252297589002901E-2</v>
      </c>
      <c r="O2199">
        <v>0</v>
      </c>
    </row>
    <row r="2200" spans="11:15" x14ac:dyDescent="0.35">
      <c r="K2200">
        <v>0.7616055827446615</v>
      </c>
      <c r="L2200">
        <v>0.42082969372059892</v>
      </c>
      <c r="M2200">
        <v>0.27545370522448082</v>
      </c>
      <c r="N2200">
        <v>0.55289603389436004</v>
      </c>
      <c r="O2200">
        <v>0</v>
      </c>
    </row>
    <row r="2201" spans="11:15" x14ac:dyDescent="0.35">
      <c r="K2201">
        <v>0.17237899183543945</v>
      </c>
      <c r="L2201">
        <v>0.2144549845481955</v>
      </c>
      <c r="M2201">
        <v>0.35927621499275875</v>
      </c>
      <c r="N2201">
        <v>0.13024498416778699</v>
      </c>
      <c r="O2201">
        <v>0</v>
      </c>
    </row>
    <row r="2202" spans="11:15" x14ac:dyDescent="0.35">
      <c r="K2202">
        <v>0.65417908967025951</v>
      </c>
      <c r="L2202">
        <v>0.35158614326078208</v>
      </c>
      <c r="M2202">
        <v>0.41348598759514404</v>
      </c>
      <c r="N2202">
        <v>0.23154671389800299</v>
      </c>
      <c r="O2202">
        <v>0</v>
      </c>
    </row>
    <row r="2203" spans="11:15" x14ac:dyDescent="0.35">
      <c r="K2203">
        <v>0.26107541957739622</v>
      </c>
      <c r="L2203">
        <v>0.10041390700302624</v>
      </c>
      <c r="M2203">
        <v>3.0556005321851903E-2</v>
      </c>
      <c r="N2203">
        <v>0.30188509694080501</v>
      </c>
      <c r="O2203">
        <v>0</v>
      </c>
    </row>
    <row r="2204" spans="11:15" x14ac:dyDescent="0.35">
      <c r="K2204">
        <v>0.63866706212161317</v>
      </c>
      <c r="L2204">
        <v>0.62827490045510004</v>
      </c>
      <c r="M2204">
        <v>0.51861963119933496</v>
      </c>
      <c r="N2204">
        <v>0.14884935371910499</v>
      </c>
      <c r="O2204">
        <v>0</v>
      </c>
    </row>
    <row r="2205" spans="11:15" x14ac:dyDescent="0.35">
      <c r="K2205">
        <v>0.37849060263856676</v>
      </c>
      <c r="L2205">
        <v>0.2676657942772207</v>
      </c>
      <c r="M2205">
        <v>0.21792179508603793</v>
      </c>
      <c r="N2205">
        <v>0.22832600308362502</v>
      </c>
      <c r="O2205">
        <v>0</v>
      </c>
    </row>
    <row r="2206" spans="11:15" x14ac:dyDescent="0.35">
      <c r="K2206">
        <v>0.46908238665517316</v>
      </c>
      <c r="L2206">
        <v>0.40511844617505871</v>
      </c>
      <c r="M2206">
        <v>0.19800106073249352</v>
      </c>
      <c r="N2206">
        <v>0.130809616264115</v>
      </c>
      <c r="O2206">
        <v>0</v>
      </c>
    </row>
    <row r="2207" spans="11:15" x14ac:dyDescent="0.35">
      <c r="K2207">
        <v>0.3772888369597579</v>
      </c>
      <c r="L2207">
        <v>8.9913933966420997E-3</v>
      </c>
      <c r="M2207">
        <v>2.1910728787277223E-2</v>
      </c>
      <c r="N2207">
        <v>4.8761206777483697E-2</v>
      </c>
      <c r="O2207">
        <v>0</v>
      </c>
    </row>
    <row r="2208" spans="11:15" x14ac:dyDescent="0.35">
      <c r="K2208">
        <v>0.54847245081674034</v>
      </c>
      <c r="L2208">
        <v>0.22494496251955312</v>
      </c>
      <c r="M2208">
        <v>0.3247218008153171</v>
      </c>
      <c r="N2208">
        <v>0.669403862995685</v>
      </c>
      <c r="O2208">
        <v>0</v>
      </c>
    </row>
    <row r="2209" spans="11:15" x14ac:dyDescent="0.35">
      <c r="K2209">
        <v>5.1194642930938936E-2</v>
      </c>
      <c r="L2209">
        <v>0.29189999500741448</v>
      </c>
      <c r="M2209">
        <v>6.591392781594871E-3</v>
      </c>
      <c r="N2209">
        <v>1.2604592504913001</v>
      </c>
      <c r="O2209">
        <v>0</v>
      </c>
    </row>
    <row r="2210" spans="11:15" x14ac:dyDescent="0.35">
      <c r="K2210">
        <v>0.15604621449093181</v>
      </c>
      <c r="L2210">
        <v>5.6098432765311082E-2</v>
      </c>
      <c r="M2210">
        <v>0.10600745389337859</v>
      </c>
      <c r="N2210">
        <v>4.3909523697513705E-2</v>
      </c>
      <c r="O2210">
        <v>0</v>
      </c>
    </row>
    <row r="2211" spans="11:15" x14ac:dyDescent="0.35">
      <c r="K2211">
        <v>0.36410651029060204</v>
      </c>
      <c r="L2211">
        <v>6.0231219098080379E-4</v>
      </c>
      <c r="M2211">
        <v>0.47125557725542744</v>
      </c>
      <c r="N2211">
        <v>3.9747856606514502</v>
      </c>
      <c r="O2211">
        <v>1.91111455390826E-10</v>
      </c>
    </row>
    <row r="2212" spans="11:15" x14ac:dyDescent="0.35">
      <c r="K2212">
        <v>0.80477059330962009</v>
      </c>
      <c r="L2212">
        <v>0.62149534242445681</v>
      </c>
      <c r="M2212">
        <v>0.48974268078538713</v>
      </c>
      <c r="N2212">
        <v>0.25105385039548</v>
      </c>
      <c r="O2212">
        <v>0</v>
      </c>
    </row>
    <row r="2213" spans="11:15" x14ac:dyDescent="0.35">
      <c r="K2213">
        <v>0.94709345966455138</v>
      </c>
      <c r="L2213">
        <v>0.67597670619200423</v>
      </c>
      <c r="M2213">
        <v>0.65906714561319257</v>
      </c>
      <c r="N2213">
        <v>2.8111496154807201</v>
      </c>
      <c r="O2213">
        <v>1.50473296056428E-10</v>
      </c>
    </row>
    <row r="2214" spans="11:15" x14ac:dyDescent="0.35">
      <c r="K2214">
        <v>0.14324226354169545</v>
      </c>
      <c r="L2214">
        <v>0.39256141478331891</v>
      </c>
      <c r="M2214">
        <v>0.50865088588727203</v>
      </c>
      <c r="N2214">
        <v>0.351564555361432</v>
      </c>
      <c r="O2214">
        <v>0</v>
      </c>
    </row>
    <row r="2215" spans="11:15" x14ac:dyDescent="0.35">
      <c r="K2215">
        <v>0.28408501118942803</v>
      </c>
      <c r="L2215">
        <v>0.15072286363370957</v>
      </c>
      <c r="M2215">
        <v>4.2728556785189463E-2</v>
      </c>
      <c r="N2215">
        <v>1.62552380608768</v>
      </c>
      <c r="O2215">
        <v>0</v>
      </c>
    </row>
    <row r="2216" spans="11:15" x14ac:dyDescent="0.35">
      <c r="K2216">
        <v>0.24620242116413024</v>
      </c>
      <c r="L2216">
        <v>0.27024569619885741</v>
      </c>
      <c r="M2216">
        <v>0.22091095306907541</v>
      </c>
      <c r="N2216">
        <v>0.39741963816822001</v>
      </c>
      <c r="O2216">
        <v>0</v>
      </c>
    </row>
    <row r="2217" spans="11:15" x14ac:dyDescent="0.35">
      <c r="K2217">
        <v>0.55013463266875906</v>
      </c>
      <c r="L2217">
        <v>0.69625518998374647</v>
      </c>
      <c r="M2217">
        <v>0.70248614137111365</v>
      </c>
      <c r="N2217">
        <v>0.18852477371799001</v>
      </c>
      <c r="O2217">
        <v>0</v>
      </c>
    </row>
    <row r="2218" spans="11:15" x14ac:dyDescent="0.35">
      <c r="K2218">
        <v>0.94833371036970338</v>
      </c>
      <c r="L2218">
        <v>0.78675262062403439</v>
      </c>
      <c r="M2218">
        <v>0.76478931986706666</v>
      </c>
      <c r="N2218">
        <v>0.70899953539590699</v>
      </c>
      <c r="O2218">
        <v>0</v>
      </c>
    </row>
    <row r="2219" spans="11:15" x14ac:dyDescent="0.35">
      <c r="K2219">
        <v>0.22782948061417455</v>
      </c>
      <c r="L2219">
        <v>0.1684977064872023</v>
      </c>
      <c r="M2219">
        <v>1.1192527032826567E-2</v>
      </c>
      <c r="N2219">
        <v>0.36362624911635399</v>
      </c>
      <c r="O2219">
        <v>0</v>
      </c>
    </row>
    <row r="2220" spans="11:15" x14ac:dyDescent="0.35">
      <c r="K2220">
        <v>0.18314396009399314</v>
      </c>
      <c r="L2220">
        <v>0.34864297487699059</v>
      </c>
      <c r="M2220">
        <v>0.36630050998296848</v>
      </c>
      <c r="N2220">
        <v>0.34206472189949205</v>
      </c>
      <c r="O2220">
        <v>0</v>
      </c>
    </row>
    <row r="2221" spans="11:15" x14ac:dyDescent="0.35">
      <c r="K2221">
        <v>3.149910666386397E-2</v>
      </c>
      <c r="L2221">
        <v>0.39675593853168312</v>
      </c>
      <c r="M2221">
        <v>0.40615954740551541</v>
      </c>
      <c r="N2221">
        <v>0.55707647575896402</v>
      </c>
      <c r="O2221">
        <v>1.56335259113364E-10</v>
      </c>
    </row>
    <row r="2222" spans="11:15" x14ac:dyDescent="0.35">
      <c r="K2222">
        <v>0.47952605969334128</v>
      </c>
      <c r="L2222">
        <v>0.28357267915151763</v>
      </c>
      <c r="M2222">
        <v>0.13244291526661994</v>
      </c>
      <c r="N2222">
        <v>0.39968488181916001</v>
      </c>
      <c r="O2222">
        <v>0</v>
      </c>
    </row>
    <row r="2223" spans="11:15" x14ac:dyDescent="0.35">
      <c r="K2223">
        <v>0.20459506517175111</v>
      </c>
      <c r="L2223">
        <v>9.7419925006869509E-2</v>
      </c>
      <c r="M2223">
        <v>5.6891698976862928E-2</v>
      </c>
      <c r="N2223">
        <v>0.41434924120532501</v>
      </c>
      <c r="O2223">
        <v>0</v>
      </c>
    </row>
    <row r="2224" spans="11:15" x14ac:dyDescent="0.35">
      <c r="K2224">
        <v>1.4607703708837367</v>
      </c>
      <c r="L2224">
        <v>0.99288588522276511</v>
      </c>
      <c r="M2224">
        <v>0.98652654187552447</v>
      </c>
      <c r="N2224">
        <v>0.265049979353776</v>
      </c>
      <c r="O2224">
        <v>0</v>
      </c>
    </row>
    <row r="2225" spans="11:15" x14ac:dyDescent="0.35">
      <c r="K2225">
        <v>0.67736844443768907</v>
      </c>
      <c r="L2225">
        <v>0.3697033125439661</v>
      </c>
      <c r="M2225">
        <v>0.58625126046182108</v>
      </c>
      <c r="N2225">
        <v>34.2641649000321</v>
      </c>
      <c r="O2225">
        <v>1.09882177831999E-9</v>
      </c>
    </row>
    <row r="2226" spans="11:15" x14ac:dyDescent="0.35">
      <c r="K2226">
        <v>0.412936093646872</v>
      </c>
      <c r="L2226">
        <v>0.25843769495434321</v>
      </c>
      <c r="M2226">
        <v>0.25227784902695499</v>
      </c>
      <c r="N2226">
        <v>1.08730935302589E-2</v>
      </c>
      <c r="O2226">
        <v>0</v>
      </c>
    </row>
    <row r="2227" spans="11:15" x14ac:dyDescent="0.35">
      <c r="K2227">
        <v>0.52729790873636795</v>
      </c>
      <c r="L2227">
        <v>0.59468079385522732</v>
      </c>
      <c r="M2227">
        <v>0.46279277098795674</v>
      </c>
      <c r="N2227">
        <v>0.30807190290923198</v>
      </c>
      <c r="O2227">
        <v>0</v>
      </c>
    </row>
    <row r="2228" spans="11:15" x14ac:dyDescent="0.35">
      <c r="K2228">
        <v>0.38852860706330117</v>
      </c>
      <c r="L2228">
        <v>3.1085183128356123E-2</v>
      </c>
      <c r="M2228">
        <v>0.21788258897085497</v>
      </c>
      <c r="N2228">
        <v>1.7591140045429901</v>
      </c>
      <c r="O2228">
        <v>2.20268553506106E-10</v>
      </c>
    </row>
    <row r="2229" spans="11:15" x14ac:dyDescent="0.35">
      <c r="K2229">
        <v>0.59753394685845351</v>
      </c>
      <c r="L2229">
        <v>0.34918175429585507</v>
      </c>
      <c r="M2229">
        <v>0.41813319435915663</v>
      </c>
      <c r="N2229">
        <v>9.9366814837159603E-2</v>
      </c>
      <c r="O2229">
        <v>0</v>
      </c>
    </row>
    <row r="2230" spans="11:15" x14ac:dyDescent="0.35">
      <c r="K2230">
        <v>0.28244382129482681</v>
      </c>
      <c r="L2230">
        <v>0.33687801805518713</v>
      </c>
      <c r="M2230">
        <v>0.15034976539050998</v>
      </c>
      <c r="N2230">
        <v>0.44006050330708596</v>
      </c>
      <c r="O2230">
        <v>0</v>
      </c>
    </row>
    <row r="2231" spans="11:15" x14ac:dyDescent="0.35">
      <c r="K2231">
        <v>1.0741806478183575</v>
      </c>
      <c r="L2231">
        <v>0.82047514792591736</v>
      </c>
      <c r="M2231">
        <v>0.78286383956849348</v>
      </c>
      <c r="N2231">
        <v>9.9373717439086601E-2</v>
      </c>
      <c r="O2231">
        <v>0</v>
      </c>
    </row>
    <row r="2232" spans="11:15" x14ac:dyDescent="0.35">
      <c r="K2232">
        <v>0.696048326469354</v>
      </c>
      <c r="L2232">
        <v>0.80951734523710173</v>
      </c>
      <c r="M2232">
        <v>1.034935828311667</v>
      </c>
      <c r="N2232">
        <v>0.12147285583211501</v>
      </c>
      <c r="O2232">
        <v>0</v>
      </c>
    </row>
    <row r="2233" spans="11:15" x14ac:dyDescent="0.35">
      <c r="K2233">
        <v>0.45005356818909797</v>
      </c>
      <c r="L2233">
        <v>5.6762852891598256E-2</v>
      </c>
      <c r="M2233">
        <v>0.22758653829915496</v>
      </c>
      <c r="N2233">
        <v>0.85092520960581297</v>
      </c>
      <c r="O2233">
        <v>0</v>
      </c>
    </row>
    <row r="2234" spans="11:15" x14ac:dyDescent="0.35">
      <c r="K2234">
        <v>0.2052186214473696</v>
      </c>
      <c r="L2234">
        <v>0.35493037149748341</v>
      </c>
      <c r="M2234">
        <v>0.54548639286001288</v>
      </c>
      <c r="N2234">
        <v>0.155458296156264</v>
      </c>
      <c r="O2234">
        <v>0</v>
      </c>
    </row>
    <row r="2235" spans="11:15" x14ac:dyDescent="0.35">
      <c r="K2235">
        <v>0.57808616804525004</v>
      </c>
      <c r="L2235">
        <v>0.56531741240513533</v>
      </c>
      <c r="M2235">
        <v>0.44469834192874996</v>
      </c>
      <c r="N2235">
        <v>0.60826076832838094</v>
      </c>
      <c r="O2235">
        <v>0</v>
      </c>
    </row>
    <row r="2236" spans="11:15" x14ac:dyDescent="0.35">
      <c r="K2236">
        <v>0.28965463126672375</v>
      </c>
      <c r="L2236">
        <v>0.65569026057287183</v>
      </c>
      <c r="M2236">
        <v>0.59332104759824167</v>
      </c>
      <c r="N2236">
        <v>0.17657299135794202</v>
      </c>
      <c r="O2236">
        <v>0</v>
      </c>
    </row>
    <row r="2237" spans="11:15" x14ac:dyDescent="0.35">
      <c r="K2237">
        <v>0.80609617185655946</v>
      </c>
      <c r="L2237">
        <v>0.53463075086746348</v>
      </c>
      <c r="M2237">
        <v>0.50239866820776324</v>
      </c>
      <c r="N2237">
        <v>0.18506820560449</v>
      </c>
      <c r="O2237">
        <v>0</v>
      </c>
    </row>
    <row r="2238" spans="11:15" x14ac:dyDescent="0.35">
      <c r="K2238">
        <v>0.32578263535121615</v>
      </c>
      <c r="L2238">
        <v>0.27564233522819759</v>
      </c>
      <c r="M2238">
        <v>8.0135011635270592E-2</v>
      </c>
      <c r="N2238">
        <v>1.4414074083647501</v>
      </c>
      <c r="O2238">
        <v>0</v>
      </c>
    </row>
    <row r="2239" spans="11:15" x14ac:dyDescent="0.35">
      <c r="K2239">
        <v>0.3943139450923771</v>
      </c>
      <c r="L2239">
        <v>0.2152185738227371</v>
      </c>
      <c r="M2239">
        <v>0.24215838250731375</v>
      </c>
      <c r="N2239">
        <v>0.70422651860005003</v>
      </c>
      <c r="O2239">
        <v>1.1319427831282E-10</v>
      </c>
    </row>
    <row r="2240" spans="11:15" x14ac:dyDescent="0.35">
      <c r="K2240">
        <v>0.74074820425869103</v>
      </c>
      <c r="L2240">
        <v>0.55753991220894694</v>
      </c>
      <c r="M2240">
        <v>0.66485546698594866</v>
      </c>
      <c r="N2240">
        <v>0.30275674287780097</v>
      </c>
      <c r="O2240">
        <v>0</v>
      </c>
    </row>
    <row r="2241" spans="11:15" x14ac:dyDescent="0.35">
      <c r="K2241">
        <v>0.6581659762410933</v>
      </c>
      <c r="L2241">
        <v>0.35525126957632058</v>
      </c>
      <c r="M2241">
        <v>0.43542164196202005</v>
      </c>
      <c r="N2241">
        <v>0.11652458750236</v>
      </c>
      <c r="O2241">
        <v>0</v>
      </c>
    </row>
    <row r="2242" spans="11:15" x14ac:dyDescent="0.35">
      <c r="K2242">
        <v>0.34957983122625058</v>
      </c>
      <c r="L2242">
        <v>0.25688558988592758</v>
      </c>
      <c r="M2242">
        <v>0.22867909979272208</v>
      </c>
      <c r="N2242">
        <v>0.134056186278315</v>
      </c>
      <c r="O2242">
        <v>0</v>
      </c>
    </row>
    <row r="2243" spans="11:15" x14ac:dyDescent="0.35">
      <c r="K2243">
        <v>0.4267227951362802</v>
      </c>
      <c r="L2243">
        <v>0.13633982478463769</v>
      </c>
      <c r="M2243">
        <v>0.1578324667391286</v>
      </c>
      <c r="N2243">
        <v>2.3453061000463599E-2</v>
      </c>
      <c r="O2243">
        <v>0</v>
      </c>
    </row>
    <row r="2244" spans="11:15" x14ac:dyDescent="0.35">
      <c r="K2244">
        <v>0.57710531003388343</v>
      </c>
      <c r="L2244">
        <v>0.24372076437579063</v>
      </c>
      <c r="M2244">
        <v>0.1028737505791673</v>
      </c>
      <c r="N2244">
        <v>0.326738722289383</v>
      </c>
      <c r="O2244">
        <v>0</v>
      </c>
    </row>
    <row r="2245" spans="11:15" x14ac:dyDescent="0.35">
      <c r="K2245">
        <v>0.89466464048323124</v>
      </c>
      <c r="L2245">
        <v>0.33248516616312174</v>
      </c>
      <c r="M2245">
        <v>0.26570479720341245</v>
      </c>
      <c r="N2245">
        <v>0.68999011377006692</v>
      </c>
      <c r="O2245">
        <v>0</v>
      </c>
    </row>
    <row r="2246" spans="11:15" x14ac:dyDescent="0.35">
      <c r="K2246">
        <v>0.78799216226694779</v>
      </c>
      <c r="L2246">
        <v>0.73379134042152827</v>
      </c>
      <c r="M2246">
        <v>0.61834520559270545</v>
      </c>
      <c r="N2246">
        <v>0.24639893894551601</v>
      </c>
      <c r="O2246">
        <v>0</v>
      </c>
    </row>
    <row r="2247" spans="11:15" x14ac:dyDescent="0.35">
      <c r="K2247">
        <v>0.14060651734731522</v>
      </c>
      <c r="L2247">
        <v>0.38628397787460156</v>
      </c>
      <c r="M2247">
        <v>0.5418128397319284</v>
      </c>
      <c r="N2247">
        <v>0.212416668515716</v>
      </c>
      <c r="O2247">
        <v>0</v>
      </c>
    </row>
    <row r="2248" spans="11:15" x14ac:dyDescent="0.35">
      <c r="K2248">
        <v>0.95504408205597768</v>
      </c>
      <c r="L2248">
        <v>0.50864796380311983</v>
      </c>
      <c r="M2248">
        <v>0.61129886344556361</v>
      </c>
      <c r="N2248">
        <v>2.34221771243012</v>
      </c>
      <c r="O2248">
        <v>0</v>
      </c>
    </row>
    <row r="2249" spans="11:15" x14ac:dyDescent="0.35">
      <c r="K2249">
        <v>0.67510458358718883</v>
      </c>
      <c r="L2249">
        <v>0.46709896097655623</v>
      </c>
      <c r="M2249">
        <v>0.35204033549838032</v>
      </c>
      <c r="N2249">
        <v>0.128657240872004</v>
      </c>
      <c r="O2249">
        <v>0</v>
      </c>
    </row>
    <row r="2250" spans="11:15" x14ac:dyDescent="0.35">
      <c r="K2250">
        <v>0.31343922134584062</v>
      </c>
      <c r="L2250">
        <v>0.21688562538469475</v>
      </c>
      <c r="M2250">
        <v>0.19291755255866069</v>
      </c>
      <c r="N2250">
        <v>1.22525292897696</v>
      </c>
      <c r="O2250">
        <v>0</v>
      </c>
    </row>
    <row r="2251" spans="11:15" x14ac:dyDescent="0.35">
      <c r="K2251">
        <v>0.40849207035788015</v>
      </c>
      <c r="L2251">
        <v>0.72390593518301782</v>
      </c>
      <c r="M2251">
        <v>0.88837998093838644</v>
      </c>
      <c r="N2251">
        <v>0.11286303608727201</v>
      </c>
      <c r="O2251">
        <v>0</v>
      </c>
    </row>
    <row r="2252" spans="11:15" x14ac:dyDescent="0.35">
      <c r="K2252">
        <v>0.17587999291486497</v>
      </c>
      <c r="L2252">
        <v>0.38730078773855775</v>
      </c>
      <c r="M2252">
        <v>0.63202791277580006</v>
      </c>
      <c r="N2252">
        <v>1.2403727514146801</v>
      </c>
      <c r="O2252">
        <v>0</v>
      </c>
    </row>
    <row r="2253" spans="11:15" x14ac:dyDescent="0.35">
      <c r="K2253">
        <v>0.87407163238208663</v>
      </c>
      <c r="L2253">
        <v>1.059027152278875</v>
      </c>
      <c r="M2253">
        <v>0.76433458185112413</v>
      </c>
      <c r="N2253">
        <v>0.34659522053234099</v>
      </c>
      <c r="O2253">
        <v>0</v>
      </c>
    </row>
    <row r="2254" spans="11:15" x14ac:dyDescent="0.35">
      <c r="K2254">
        <v>0.6287060635566063</v>
      </c>
      <c r="L2254">
        <v>0.86287853045274177</v>
      </c>
      <c r="M2254">
        <v>0.59778590930985931</v>
      </c>
      <c r="N2254">
        <v>0.55336147414556403</v>
      </c>
      <c r="O2254">
        <v>0</v>
      </c>
    </row>
    <row r="2255" spans="11:15" x14ac:dyDescent="0.35">
      <c r="K2255">
        <v>0.86097872765978867</v>
      </c>
      <c r="L2255">
        <v>0.60495049737341089</v>
      </c>
      <c r="M2255">
        <v>0.46936286202880118</v>
      </c>
      <c r="N2255">
        <v>9.5414589649384693E-2</v>
      </c>
      <c r="O2255">
        <v>0</v>
      </c>
    </row>
    <row r="2256" spans="11:15" x14ac:dyDescent="0.35">
      <c r="K2256">
        <v>0.21150953953303991</v>
      </c>
      <c r="L2256">
        <v>0.41818251288858832</v>
      </c>
      <c r="M2256">
        <v>0.67009452427380978</v>
      </c>
      <c r="N2256">
        <v>3.2652989258980199E-2</v>
      </c>
      <c r="O2256">
        <v>0</v>
      </c>
    </row>
    <row r="2257" spans="11:15" x14ac:dyDescent="0.35">
      <c r="K2257">
        <v>0.3868976327802075</v>
      </c>
      <c r="L2257">
        <v>0.15848576718341653</v>
      </c>
      <c r="M2257">
        <v>9.1545991139353924E-2</v>
      </c>
      <c r="N2257">
        <v>0.59217758141521903</v>
      </c>
      <c r="O2257">
        <v>0</v>
      </c>
    </row>
    <row r="2258" spans="11:15" x14ac:dyDescent="0.35">
      <c r="K2258">
        <v>1.0345900230995331</v>
      </c>
      <c r="L2258">
        <v>0.90407411512376934</v>
      </c>
      <c r="M2258">
        <v>0.85816946218423862</v>
      </c>
      <c r="N2258">
        <v>0.21608233968677901</v>
      </c>
      <c r="O2258">
        <v>0</v>
      </c>
    </row>
    <row r="2259" spans="11:15" x14ac:dyDescent="0.35">
      <c r="K2259">
        <v>0.68838050717838717</v>
      </c>
      <c r="L2259">
        <v>0.57787177337772344</v>
      </c>
      <c r="M2259">
        <v>0.40042764961819949</v>
      </c>
      <c r="N2259">
        <v>3.9914398102378096E-2</v>
      </c>
      <c r="O2259">
        <v>0</v>
      </c>
    </row>
    <row r="2260" spans="11:15" x14ac:dyDescent="0.35">
      <c r="K2260">
        <v>0.56800115284781894</v>
      </c>
      <c r="L2260">
        <v>0.27493049636469108</v>
      </c>
      <c r="M2260">
        <v>0.11885904749982804</v>
      </c>
      <c r="N2260">
        <v>0.29942007111201502</v>
      </c>
      <c r="O2260">
        <v>0</v>
      </c>
    </row>
    <row r="2261" spans="11:15" x14ac:dyDescent="0.35">
      <c r="K2261">
        <v>0.95453907067068899</v>
      </c>
      <c r="L2261">
        <v>0.83419500571299798</v>
      </c>
      <c r="M2261">
        <v>0.89254861850506562</v>
      </c>
      <c r="N2261">
        <v>0.99840365479734305</v>
      </c>
      <c r="O2261">
        <v>0</v>
      </c>
    </row>
    <row r="2262" spans="11:15" x14ac:dyDescent="0.35">
      <c r="K2262">
        <v>0.85175472736707392</v>
      </c>
      <c r="L2262">
        <v>0.80040554928262198</v>
      </c>
      <c r="M2262">
        <v>0.78668880302103683</v>
      </c>
      <c r="N2262">
        <v>0.34719256387181902</v>
      </c>
      <c r="O2262">
        <v>0</v>
      </c>
    </row>
    <row r="2263" spans="11:15" x14ac:dyDescent="0.35">
      <c r="K2263">
        <v>0.51088505024253694</v>
      </c>
      <c r="L2263">
        <v>0.33364970698122765</v>
      </c>
      <c r="M2263">
        <v>0.45197177366851499</v>
      </c>
      <c r="N2263">
        <v>10.1431690759081</v>
      </c>
      <c r="O2263">
        <v>1.39936402475154E-9</v>
      </c>
    </row>
    <row r="2264" spans="11:15" x14ac:dyDescent="0.35">
      <c r="K2264">
        <v>1.1298123898840604</v>
      </c>
      <c r="L2264">
        <v>0.80415519881649089</v>
      </c>
      <c r="M2264">
        <v>1.0213713779889033</v>
      </c>
      <c r="N2264">
        <v>0.34843452756982302</v>
      </c>
      <c r="O2264">
        <v>1.80704836351463E-10</v>
      </c>
    </row>
    <row r="2265" spans="11:15" x14ac:dyDescent="0.35">
      <c r="K2265">
        <v>0.43396500885396361</v>
      </c>
      <c r="L2265">
        <v>0.22185673582847795</v>
      </c>
      <c r="M2265">
        <v>0.14466195085424249</v>
      </c>
      <c r="N2265">
        <v>0.136343824286105</v>
      </c>
      <c r="O2265">
        <v>0</v>
      </c>
    </row>
    <row r="2266" spans="11:15" x14ac:dyDescent="0.35">
      <c r="K2266">
        <v>0.80493378511340097</v>
      </c>
      <c r="L2266">
        <v>0.22386410012731228</v>
      </c>
      <c r="M2266">
        <v>0.49353770102663069</v>
      </c>
      <c r="N2266">
        <v>1.5918598576307301</v>
      </c>
      <c r="O2266">
        <v>0</v>
      </c>
    </row>
    <row r="2267" spans="11:15" x14ac:dyDescent="0.35">
      <c r="K2267">
        <v>0.57522595762980211</v>
      </c>
      <c r="L2267">
        <v>0.55297840922262542</v>
      </c>
      <c r="M2267">
        <v>0.54984303544236379</v>
      </c>
      <c r="N2267">
        <v>1.15339507321559</v>
      </c>
      <c r="O2267">
        <v>0</v>
      </c>
    </row>
    <row r="2268" spans="11:15" x14ac:dyDescent="0.35">
      <c r="K2268">
        <v>1.1419099002063475</v>
      </c>
      <c r="L2268">
        <v>0.93888257690161936</v>
      </c>
      <c r="M2268">
        <v>1.1194617312972617</v>
      </c>
      <c r="N2268">
        <v>0.129667041130409</v>
      </c>
      <c r="O2268">
        <v>0</v>
      </c>
    </row>
    <row r="2269" spans="11:15" x14ac:dyDescent="0.35">
      <c r="K2269">
        <v>0.67292417314434694</v>
      </c>
      <c r="L2269">
        <v>2.3835102821922947E-2</v>
      </c>
      <c r="M2269">
        <v>0.65453166162019116</v>
      </c>
      <c r="N2269">
        <v>0.148900338393503</v>
      </c>
      <c r="O2269">
        <v>0</v>
      </c>
    </row>
    <row r="2270" spans="11:15" x14ac:dyDescent="0.35">
      <c r="K2270">
        <v>0.86871201144241927</v>
      </c>
      <c r="L2270">
        <v>0.73645950379986203</v>
      </c>
      <c r="M2270">
        <v>0.39262208973507895</v>
      </c>
      <c r="N2270">
        <v>0.42130807126813702</v>
      </c>
      <c r="O2270">
        <v>0</v>
      </c>
    </row>
    <row r="2271" spans="11:15" x14ac:dyDescent="0.35">
      <c r="K2271">
        <v>0.9775841950462294</v>
      </c>
      <c r="L2271">
        <v>0.75982746147723856</v>
      </c>
      <c r="M2271">
        <v>0.79482111744430406</v>
      </c>
      <c r="N2271">
        <v>0.23415962656776798</v>
      </c>
      <c r="O2271">
        <v>0</v>
      </c>
    </row>
    <row r="2272" spans="11:15" x14ac:dyDescent="0.35">
      <c r="K2272">
        <v>0.81395586486508853</v>
      </c>
      <c r="L2272">
        <v>0.62160011970432438</v>
      </c>
      <c r="M2272">
        <v>0.73071062342189497</v>
      </c>
      <c r="N2272">
        <v>0.53821780228179006</v>
      </c>
      <c r="O2272">
        <v>0</v>
      </c>
    </row>
    <row r="2273" spans="11:15" x14ac:dyDescent="0.35">
      <c r="K2273">
        <v>0.30765883218775414</v>
      </c>
      <c r="L2273">
        <v>0.29239786823883535</v>
      </c>
      <c r="M2273">
        <v>0.68658984175885696</v>
      </c>
      <c r="N2273">
        <v>1.11945521791429</v>
      </c>
      <c r="O2273">
        <v>0</v>
      </c>
    </row>
    <row r="2274" spans="11:15" x14ac:dyDescent="0.35">
      <c r="K2274">
        <v>0.23060339298514235</v>
      </c>
      <c r="L2274">
        <v>3.5353883996904388E-2</v>
      </c>
      <c r="M2274">
        <v>5.6474414953166921E-2</v>
      </c>
      <c r="N2274">
        <v>7.0204605301875995</v>
      </c>
      <c r="O2274">
        <v>1.3597216591360501E-10</v>
      </c>
    </row>
    <row r="2275" spans="11:15" x14ac:dyDescent="0.35">
      <c r="K2275">
        <v>0.7385845182930002</v>
      </c>
      <c r="L2275">
        <v>0.4230956644774535</v>
      </c>
      <c r="M2275">
        <v>0.66215162869237898</v>
      </c>
      <c r="N2275">
        <v>7.1675799171883797E-2</v>
      </c>
      <c r="O2275">
        <v>0</v>
      </c>
    </row>
    <row r="2276" spans="11:15" x14ac:dyDescent="0.35">
      <c r="K2276">
        <v>0.46144197820732935</v>
      </c>
      <c r="L2276">
        <v>0.42542148548981534</v>
      </c>
      <c r="M2276">
        <v>0.13249422946095318</v>
      </c>
      <c r="N2276">
        <v>2.0669019064338299E-2</v>
      </c>
      <c r="O2276">
        <v>0</v>
      </c>
    </row>
    <row r="2277" spans="11:15" x14ac:dyDescent="0.35">
      <c r="K2277">
        <v>0.90219277347357885</v>
      </c>
      <c r="L2277">
        <v>0.6033624931921876</v>
      </c>
      <c r="M2277">
        <v>0.72679381037883783</v>
      </c>
      <c r="N2277">
        <v>0.21089600908418502</v>
      </c>
      <c r="O2277">
        <v>0</v>
      </c>
    </row>
    <row r="2278" spans="11:15" x14ac:dyDescent="0.35">
      <c r="K2278">
        <v>0.8854997111396814</v>
      </c>
      <c r="L2278">
        <v>0.72109141792569553</v>
      </c>
      <c r="M2278">
        <v>0.70790019735228726</v>
      </c>
      <c r="N2278">
        <v>3.0410940508413002</v>
      </c>
      <c r="O2278">
        <v>2.3687621621950101E-10</v>
      </c>
    </row>
    <row r="2279" spans="11:15" x14ac:dyDescent="0.35">
      <c r="K2279">
        <v>0.36713721139722483</v>
      </c>
      <c r="L2279">
        <v>0.14458136817838468</v>
      </c>
      <c r="M2279">
        <v>0.2282482708763742</v>
      </c>
      <c r="N2279">
        <v>0.30707132058234898</v>
      </c>
      <c r="O2279">
        <v>0</v>
      </c>
    </row>
    <row r="2280" spans="11:15" x14ac:dyDescent="0.35">
      <c r="K2280">
        <v>0.69422876265762612</v>
      </c>
      <c r="L2280">
        <v>0.57861840891108651</v>
      </c>
      <c r="M2280">
        <v>0.62630837132533257</v>
      </c>
      <c r="N2280">
        <v>0.17141519948894998</v>
      </c>
      <c r="O2280">
        <v>0</v>
      </c>
    </row>
    <row r="2281" spans="11:15" x14ac:dyDescent="0.35">
      <c r="K2281">
        <v>0.47846808635958332</v>
      </c>
      <c r="L2281">
        <v>0.24638157829867369</v>
      </c>
      <c r="M2281">
        <v>0.23434370632966764</v>
      </c>
      <c r="N2281">
        <v>2.8222253624558501E-2</v>
      </c>
      <c r="O2281">
        <v>0</v>
      </c>
    </row>
    <row r="2282" spans="11:15" x14ac:dyDescent="0.35">
      <c r="K2282">
        <v>0.59304800026021076</v>
      </c>
      <c r="L2282">
        <v>0.40999746440700446</v>
      </c>
      <c r="M2282">
        <v>0.2974548137716152</v>
      </c>
      <c r="N2282">
        <v>0.89794878187793703</v>
      </c>
      <c r="O2282">
        <v>0</v>
      </c>
    </row>
    <row r="2283" spans="11:15" x14ac:dyDescent="0.35">
      <c r="K2283">
        <v>1.0580573015403312</v>
      </c>
      <c r="L2283">
        <v>0.8195960295995246</v>
      </c>
      <c r="M2283">
        <v>0.88804606067031688</v>
      </c>
      <c r="N2283">
        <v>3.02322928468984E-2</v>
      </c>
      <c r="O2283">
        <v>0</v>
      </c>
    </row>
    <row r="2284" spans="11:15" x14ac:dyDescent="0.35">
      <c r="K2284">
        <v>0.24504787142400944</v>
      </c>
      <c r="L2284">
        <v>4.1278761088435846E-2</v>
      </c>
      <c r="M2284">
        <v>0.1207177378259896</v>
      </c>
      <c r="N2284">
        <v>0.44969447211083596</v>
      </c>
      <c r="O2284">
        <v>0</v>
      </c>
    </row>
    <row r="2285" spans="11:15" x14ac:dyDescent="0.35">
      <c r="K2285">
        <v>0.59072704854409519</v>
      </c>
      <c r="L2285">
        <v>0.27125601586888198</v>
      </c>
      <c r="M2285">
        <v>0.26662738621028753</v>
      </c>
      <c r="N2285">
        <v>0.39191806145967401</v>
      </c>
      <c r="O2285">
        <v>0</v>
      </c>
    </row>
    <row r="2286" spans="11:15" x14ac:dyDescent="0.35">
      <c r="K2286">
        <v>0.50627991856654408</v>
      </c>
      <c r="L2286">
        <v>0.20100684677664099</v>
      </c>
      <c r="M2286">
        <v>0.19606152557105408</v>
      </c>
      <c r="N2286">
        <v>0.13664760849962099</v>
      </c>
      <c r="O2286">
        <v>0</v>
      </c>
    </row>
    <row r="2287" spans="11:15" x14ac:dyDescent="0.35">
      <c r="K2287">
        <v>0.64824379516085617</v>
      </c>
      <c r="L2287">
        <v>0.53659420789146295</v>
      </c>
      <c r="M2287">
        <v>0.56875347532433074</v>
      </c>
      <c r="N2287">
        <v>0.56691082611564392</v>
      </c>
      <c r="O2287">
        <v>0</v>
      </c>
    </row>
    <row r="2288" spans="11:15" x14ac:dyDescent="0.35">
      <c r="K2288">
        <v>0.18938908962666398</v>
      </c>
      <c r="L2288">
        <v>0.24270677697996276</v>
      </c>
      <c r="M2288">
        <v>8.7320621866313633E-2</v>
      </c>
      <c r="N2288">
        <v>0.15439679181069299</v>
      </c>
      <c r="O2288">
        <v>0</v>
      </c>
    </row>
    <row r="2289" spans="11:15" x14ac:dyDescent="0.35">
      <c r="K2289">
        <v>0.37220732005557072</v>
      </c>
      <c r="L2289">
        <v>5.0995968181162601E-3</v>
      </c>
      <c r="M2289">
        <v>2.1532622458410682E-2</v>
      </c>
      <c r="N2289">
        <v>0.10556182700470901</v>
      </c>
      <c r="O2289">
        <v>0</v>
      </c>
    </row>
    <row r="2290" spans="11:15" x14ac:dyDescent="0.35">
      <c r="K2290">
        <v>0.13484584125671081</v>
      </c>
      <c r="L2290">
        <v>0.10456251468663114</v>
      </c>
      <c r="M2290">
        <v>3.9349366009179695E-2</v>
      </c>
      <c r="N2290">
        <v>3.75971512493811</v>
      </c>
      <c r="O2290">
        <v>0</v>
      </c>
    </row>
    <row r="2291" spans="11:15" x14ac:dyDescent="0.35">
      <c r="K2291">
        <v>0.60136021211356694</v>
      </c>
      <c r="L2291">
        <v>0.35572086277471299</v>
      </c>
      <c r="M2291">
        <v>0.23350638997976791</v>
      </c>
      <c r="N2291">
        <v>0.46303948962411701</v>
      </c>
      <c r="O2291">
        <v>0</v>
      </c>
    </row>
    <row r="2292" spans="11:15" x14ac:dyDescent="0.35">
      <c r="K2292">
        <v>0.66857386785671946</v>
      </c>
      <c r="L2292">
        <v>0.44889782397989419</v>
      </c>
      <c r="M2292">
        <v>0.24839385174756798</v>
      </c>
      <c r="N2292">
        <v>0.15978708420159499</v>
      </c>
      <c r="O2292">
        <v>0</v>
      </c>
    </row>
    <row r="2293" spans="11:15" x14ac:dyDescent="0.35">
      <c r="K2293">
        <v>1.0692067420755857</v>
      </c>
      <c r="L2293">
        <v>0.93652676073237662</v>
      </c>
      <c r="M2293">
        <v>1.0409596994870509</v>
      </c>
      <c r="N2293">
        <v>1.4274757967930902</v>
      </c>
      <c r="O2293">
        <v>0</v>
      </c>
    </row>
    <row r="2294" spans="11:15" x14ac:dyDescent="0.35">
      <c r="K2294">
        <v>0.17340481036282457</v>
      </c>
      <c r="L2294">
        <v>0.26328985246947972</v>
      </c>
      <c r="M2294">
        <v>0.35201364295027388</v>
      </c>
      <c r="N2294">
        <v>5.3180576171406105E-2</v>
      </c>
      <c r="O2294">
        <v>0</v>
      </c>
    </row>
    <row r="2295" spans="11:15" x14ac:dyDescent="0.35">
      <c r="K2295">
        <v>0.44642827595107659</v>
      </c>
      <c r="L2295">
        <v>0.28080543057609647</v>
      </c>
      <c r="M2295">
        <v>0.2830890419821489</v>
      </c>
      <c r="N2295">
        <v>1.64565369961942</v>
      </c>
      <c r="O2295">
        <v>1.6686439887941399E-10</v>
      </c>
    </row>
    <row r="2296" spans="11:15" x14ac:dyDescent="0.35">
      <c r="K2296">
        <v>0.30672571057529979</v>
      </c>
      <c r="L2296">
        <v>0.1205245329667055</v>
      </c>
      <c r="M2296">
        <v>8.7687582768604069E-2</v>
      </c>
      <c r="N2296">
        <v>0.37418546503631495</v>
      </c>
      <c r="O2296">
        <v>0</v>
      </c>
    </row>
    <row r="2297" spans="11:15" x14ac:dyDescent="0.35">
      <c r="K2297">
        <v>0.36804737484145955</v>
      </c>
      <c r="L2297">
        <v>0.22785278166123085</v>
      </c>
      <c r="M2297">
        <v>3.5005803565973374E-2</v>
      </c>
      <c r="N2297">
        <v>0.16182352171115</v>
      </c>
      <c r="O2297">
        <v>0</v>
      </c>
    </row>
    <row r="2298" spans="11:15" x14ac:dyDescent="0.35">
      <c r="K2298">
        <v>0.52500791532879765</v>
      </c>
      <c r="L2298">
        <v>0.3782414715889717</v>
      </c>
      <c r="M2298">
        <v>0.14731987135282643</v>
      </c>
      <c r="N2298">
        <v>0.38877774940382698</v>
      </c>
      <c r="O2298">
        <v>0</v>
      </c>
    </row>
    <row r="2299" spans="11:15" x14ac:dyDescent="0.35">
      <c r="K2299">
        <v>0.35533392501879657</v>
      </c>
      <c r="L2299">
        <v>0.29614886506702331</v>
      </c>
      <c r="M2299">
        <v>0.19951366514951346</v>
      </c>
      <c r="N2299">
        <v>0.25119283992312502</v>
      </c>
      <c r="O2299">
        <v>0</v>
      </c>
    </row>
    <row r="2300" spans="11:15" x14ac:dyDescent="0.35">
      <c r="K2300">
        <v>0.57048991460458387</v>
      </c>
      <c r="L2300">
        <v>0.34134110608459234</v>
      </c>
      <c r="M2300">
        <v>0.31749737673479855</v>
      </c>
      <c r="N2300">
        <v>0.80256593515100505</v>
      </c>
      <c r="O2300">
        <v>0</v>
      </c>
    </row>
    <row r="2301" spans="11:15" x14ac:dyDescent="0.35">
      <c r="K2301">
        <v>0.65658211781168285</v>
      </c>
      <c r="L2301">
        <v>0.49389754598293334</v>
      </c>
      <c r="M2301">
        <v>0.53730031121025545</v>
      </c>
      <c r="N2301">
        <v>0.98511238776408905</v>
      </c>
      <c r="O2301">
        <v>0</v>
      </c>
    </row>
    <row r="2302" spans="11:15" x14ac:dyDescent="0.35">
      <c r="K2302">
        <v>0.68114972045280175</v>
      </c>
      <c r="L2302">
        <v>0.47836528735942802</v>
      </c>
      <c r="M2302">
        <v>0.52523194909342574</v>
      </c>
      <c r="N2302">
        <v>1.5858825530554099</v>
      </c>
      <c r="O2302">
        <v>0</v>
      </c>
    </row>
    <row r="2303" spans="11:15" x14ac:dyDescent="0.35">
      <c r="K2303">
        <v>0.42311420490679991</v>
      </c>
      <c r="L2303">
        <v>0.36319401527152567</v>
      </c>
      <c r="M2303">
        <v>0.2054577736904509</v>
      </c>
      <c r="N2303">
        <v>7.5682698662110304E-2</v>
      </c>
      <c r="O2303">
        <v>0</v>
      </c>
    </row>
    <row r="2304" spans="11:15" x14ac:dyDescent="0.35">
      <c r="K2304">
        <v>0.4862046978802898</v>
      </c>
      <c r="L2304">
        <v>0.28489064724924335</v>
      </c>
      <c r="M2304">
        <v>0.32206188483242892</v>
      </c>
      <c r="N2304">
        <v>1.03929963477651</v>
      </c>
      <c r="O2304">
        <v>0</v>
      </c>
    </row>
    <row r="2305" spans="11:15" x14ac:dyDescent="0.35">
      <c r="K2305">
        <v>0.84769040409579477</v>
      </c>
      <c r="L2305">
        <v>0.55770604977436034</v>
      </c>
      <c r="M2305">
        <v>0.68116890327476209</v>
      </c>
      <c r="N2305">
        <v>0.63315342895662807</v>
      </c>
      <c r="O2305">
        <v>0</v>
      </c>
    </row>
    <row r="2306" spans="11:15" x14ac:dyDescent="0.35">
      <c r="K2306">
        <v>8.0791200180345066E-3</v>
      </c>
      <c r="L2306">
        <v>0.37392394632360693</v>
      </c>
      <c r="M2306">
        <v>0.57303823600939319</v>
      </c>
      <c r="N2306">
        <v>0.51318274255670804</v>
      </c>
      <c r="O2306">
        <v>0</v>
      </c>
    </row>
    <row r="2307" spans="11:15" x14ac:dyDescent="0.35">
      <c r="K2307">
        <v>0.10391088631020028</v>
      </c>
      <c r="L2307">
        <v>2.6132009698277881E-2</v>
      </c>
      <c r="M2307">
        <v>3.632020570413913E-2</v>
      </c>
      <c r="N2307">
        <v>0.18411510628849101</v>
      </c>
      <c r="O2307">
        <v>0</v>
      </c>
    </row>
    <row r="2308" spans="11:15" x14ac:dyDescent="0.35">
      <c r="K2308">
        <v>0.48545068683182102</v>
      </c>
      <c r="L2308">
        <v>0.32584447953810736</v>
      </c>
      <c r="M2308">
        <v>0.284577030514925</v>
      </c>
      <c r="N2308">
        <v>0.40379886472188403</v>
      </c>
      <c r="O2308">
        <v>0</v>
      </c>
    </row>
    <row r="2309" spans="11:15" x14ac:dyDescent="0.35">
      <c r="K2309">
        <v>0.30194738273339677</v>
      </c>
      <c r="L2309">
        <v>0.18489668650397176</v>
      </c>
      <c r="M2309">
        <v>8.7465962567119485E-2</v>
      </c>
      <c r="N2309">
        <v>0.25390181813381901</v>
      </c>
      <c r="O2309">
        <v>0</v>
      </c>
    </row>
    <row r="2310" spans="11:15" x14ac:dyDescent="0.35">
      <c r="K2310">
        <v>0.5971323995289769</v>
      </c>
      <c r="L2310">
        <v>0.58167875354839527</v>
      </c>
      <c r="M2310">
        <v>0.53769682801540253</v>
      </c>
      <c r="N2310">
        <v>0.75856437895429096</v>
      </c>
      <c r="O2310">
        <v>0</v>
      </c>
    </row>
    <row r="2311" spans="11:15" x14ac:dyDescent="0.35">
      <c r="K2311">
        <v>6.9968869981161248E-4</v>
      </c>
      <c r="L2311">
        <v>0.12019540786419219</v>
      </c>
      <c r="M2311">
        <v>0.49242905676820858</v>
      </c>
      <c r="N2311">
        <v>1.2853367013089498</v>
      </c>
      <c r="O2311">
        <v>0</v>
      </c>
    </row>
    <row r="2312" spans="11:15" x14ac:dyDescent="0.35">
      <c r="K2312">
        <v>0.6764407554534162</v>
      </c>
      <c r="L2312">
        <v>0.55220651938084819</v>
      </c>
      <c r="M2312">
        <v>0.60951996593482494</v>
      </c>
      <c r="N2312">
        <v>0.37930819456076104</v>
      </c>
      <c r="O2312">
        <v>0</v>
      </c>
    </row>
    <row r="2313" spans="11:15" x14ac:dyDescent="0.35">
      <c r="K2313">
        <v>0.41824616120996722</v>
      </c>
      <c r="L2313">
        <v>0.37216175061934686</v>
      </c>
      <c r="M2313">
        <v>0.25089763348472072</v>
      </c>
      <c r="N2313">
        <v>0.18601260861181002</v>
      </c>
      <c r="O2313">
        <v>0</v>
      </c>
    </row>
    <row r="2314" spans="11:15" x14ac:dyDescent="0.35">
      <c r="K2314">
        <v>0.68819697834334248</v>
      </c>
      <c r="L2314">
        <v>0.1835235476626037</v>
      </c>
      <c r="M2314">
        <v>0.55421995321579076</v>
      </c>
      <c r="N2314">
        <v>0.35992450114271896</v>
      </c>
      <c r="O2314">
        <v>0</v>
      </c>
    </row>
    <row r="2315" spans="11:15" x14ac:dyDescent="0.35">
      <c r="K2315">
        <v>9.3024595331666862E-2</v>
      </c>
      <c r="L2315">
        <v>4.9860449449853954E-2</v>
      </c>
      <c r="M2315">
        <v>0.19230324977399441</v>
      </c>
      <c r="N2315">
        <v>15.257391433036801</v>
      </c>
      <c r="O2315">
        <v>7.26229072411753E-10</v>
      </c>
    </row>
    <row r="2316" spans="11:15" x14ac:dyDescent="0.35">
      <c r="K2316">
        <v>0.59310455479672863</v>
      </c>
      <c r="L2316">
        <v>0.41057855975607221</v>
      </c>
      <c r="M2316">
        <v>0.43921669679382602</v>
      </c>
      <c r="N2316">
        <v>0.27010369077767798</v>
      </c>
      <c r="O2316">
        <v>0</v>
      </c>
    </row>
    <row r="2317" spans="11:15" x14ac:dyDescent="0.35">
      <c r="K2317">
        <v>0.67042023354450109</v>
      </c>
      <c r="L2317">
        <v>0.46562142805042578</v>
      </c>
      <c r="M2317">
        <v>0.4579829599914535</v>
      </c>
      <c r="N2317">
        <v>0.17648217442485301</v>
      </c>
      <c r="O2317">
        <v>0</v>
      </c>
    </row>
    <row r="2318" spans="11:15" x14ac:dyDescent="0.35">
      <c r="K2318">
        <v>0.4892238369806266</v>
      </c>
      <c r="L2318">
        <v>0.32573797465077914</v>
      </c>
      <c r="M2318">
        <v>0.24785494109205297</v>
      </c>
      <c r="N2318">
        <v>0.39621328211780799</v>
      </c>
      <c r="O2318">
        <v>0</v>
      </c>
    </row>
    <row r="2319" spans="11:15" x14ac:dyDescent="0.35">
      <c r="K2319">
        <v>0.59799873460167763</v>
      </c>
      <c r="L2319">
        <v>0.17546378761694079</v>
      </c>
      <c r="M2319">
        <v>8.0905782286567959E-2</v>
      </c>
      <c r="N2319">
        <v>0.63675187763645502</v>
      </c>
      <c r="O2319">
        <v>0</v>
      </c>
    </row>
    <row r="2320" spans="11:15" x14ac:dyDescent="0.35">
      <c r="K2320">
        <v>0.90706934183528509</v>
      </c>
      <c r="L2320">
        <v>0.67339779590995996</v>
      </c>
      <c r="M2320">
        <v>0.54136955137747345</v>
      </c>
      <c r="N2320">
        <v>0.79328575613187302</v>
      </c>
      <c r="O2320">
        <v>0</v>
      </c>
    </row>
    <row r="2321" spans="11:15" x14ac:dyDescent="0.35">
      <c r="K2321">
        <v>0.56261021216403795</v>
      </c>
      <c r="L2321">
        <v>0.55014908635598203</v>
      </c>
      <c r="M2321">
        <v>0.3524951128220194</v>
      </c>
      <c r="N2321">
        <v>0.71519679848770101</v>
      </c>
      <c r="O2321">
        <v>2.9990872226221101E-10</v>
      </c>
    </row>
    <row r="2322" spans="11:15" x14ac:dyDescent="0.35">
      <c r="K2322">
        <v>5.3805779067728467E-2</v>
      </c>
      <c r="L2322">
        <v>0.14057381912119202</v>
      </c>
      <c r="M2322">
        <v>0.10949694801665477</v>
      </c>
      <c r="N2322">
        <v>1.9525772700110699E-2</v>
      </c>
      <c r="O2322">
        <v>0</v>
      </c>
    </row>
    <row r="2323" spans="11:15" x14ac:dyDescent="0.35">
      <c r="K2323">
        <v>0.59038959531728197</v>
      </c>
      <c r="L2323">
        <v>0.15255784864004285</v>
      </c>
      <c r="M2323">
        <v>0.24397534015291267</v>
      </c>
      <c r="N2323">
        <v>0.185970977033937</v>
      </c>
      <c r="O2323">
        <v>0</v>
      </c>
    </row>
    <row r="2324" spans="11:15" x14ac:dyDescent="0.35">
      <c r="K2324">
        <v>0.81830950646647671</v>
      </c>
      <c r="L2324">
        <v>0.49222152999549479</v>
      </c>
      <c r="M2324">
        <v>0.51167261901294581</v>
      </c>
      <c r="N2324">
        <v>0.43339367139009499</v>
      </c>
      <c r="O2324">
        <v>0</v>
      </c>
    </row>
    <row r="2325" spans="11:15" x14ac:dyDescent="0.35">
      <c r="K2325">
        <v>0.15335947606039527</v>
      </c>
      <c r="L2325">
        <v>0.17393953725823563</v>
      </c>
      <c r="M2325">
        <v>0.13998828152719825</v>
      </c>
      <c r="N2325">
        <v>0.67798968740839305</v>
      </c>
      <c r="O2325">
        <v>0</v>
      </c>
    </row>
    <row r="2326" spans="11:15" x14ac:dyDescent="0.35">
      <c r="K2326">
        <v>0.28922378950168187</v>
      </c>
      <c r="L2326">
        <v>2.4544475664250571E-2</v>
      </c>
      <c r="M2326">
        <v>7.1549620308362302E-2</v>
      </c>
      <c r="N2326">
        <v>0.24719363138931499</v>
      </c>
      <c r="O2326">
        <v>0</v>
      </c>
    </row>
    <row r="2327" spans="11:15" x14ac:dyDescent="0.35">
      <c r="K2327">
        <v>0.69232149085250061</v>
      </c>
      <c r="L2327">
        <v>0.31553583354778597</v>
      </c>
      <c r="M2327">
        <v>0.30550617195785534</v>
      </c>
      <c r="N2327">
        <v>0.12408352680459001</v>
      </c>
      <c r="O2327">
        <v>0</v>
      </c>
    </row>
    <row r="2328" spans="11:15" x14ac:dyDescent="0.35">
      <c r="K2328">
        <v>0.15667581791244395</v>
      </c>
      <c r="L2328">
        <v>5.3028554924672053E-2</v>
      </c>
      <c r="M2328">
        <v>2.2024220022013315E-3</v>
      </c>
      <c r="N2328">
        <v>0.29158280686593202</v>
      </c>
      <c r="O2328">
        <v>0</v>
      </c>
    </row>
    <row r="2329" spans="11:15" x14ac:dyDescent="0.35">
      <c r="K2329">
        <v>0.97643283523500712</v>
      </c>
      <c r="L2329">
        <v>0.87453077224646414</v>
      </c>
      <c r="M2329">
        <v>0.9042549515976398</v>
      </c>
      <c r="N2329">
        <v>0.49399165450810201</v>
      </c>
      <c r="O2329">
        <v>0</v>
      </c>
    </row>
    <row r="2330" spans="11:15" x14ac:dyDescent="0.35">
      <c r="K2330">
        <v>0.37443482951690898</v>
      </c>
      <c r="L2330">
        <v>0.17393464009240989</v>
      </c>
      <c r="M2330">
        <v>0.13861216433291057</v>
      </c>
      <c r="N2330">
        <v>0.11470948586943899</v>
      </c>
      <c r="O2330">
        <v>0</v>
      </c>
    </row>
    <row r="2331" spans="11:15" x14ac:dyDescent="0.35">
      <c r="K2331">
        <v>0.44148104233374053</v>
      </c>
      <c r="L2331">
        <v>0.38695071925920427</v>
      </c>
      <c r="M2331">
        <v>0.13517332232483215</v>
      </c>
      <c r="N2331">
        <v>0.31477568322350402</v>
      </c>
      <c r="O2331">
        <v>0</v>
      </c>
    </row>
    <row r="2332" spans="11:15" x14ac:dyDescent="0.35">
      <c r="K2332">
        <v>0.479608461735267</v>
      </c>
      <c r="L2332">
        <v>0.27363452122577636</v>
      </c>
      <c r="M2332">
        <v>0.23220345740613307</v>
      </c>
      <c r="N2332">
        <v>0.15288382294299099</v>
      </c>
      <c r="O2332">
        <v>0</v>
      </c>
    </row>
    <row r="2333" spans="11:15" x14ac:dyDescent="0.35">
      <c r="K2333">
        <v>0.49262821581379057</v>
      </c>
      <c r="L2333">
        <v>0.16148360071487236</v>
      </c>
      <c r="M2333">
        <v>0.3593795651142912</v>
      </c>
      <c r="N2333">
        <v>0.425992082375793</v>
      </c>
      <c r="O2333">
        <v>0</v>
      </c>
    </row>
    <row r="2334" spans="11:15" x14ac:dyDescent="0.35">
      <c r="K2334">
        <v>0.20842671086884335</v>
      </c>
      <c r="L2334">
        <v>0.30884208167041005</v>
      </c>
      <c r="M2334">
        <v>0.7269115766666896</v>
      </c>
      <c r="N2334">
        <v>0.21780177642066298</v>
      </c>
      <c r="O2334">
        <v>0</v>
      </c>
    </row>
    <row r="2335" spans="11:15" x14ac:dyDescent="0.35">
      <c r="K2335">
        <v>0.57235235723465094</v>
      </c>
      <c r="L2335">
        <v>0.37334998547419518</v>
      </c>
      <c r="M2335">
        <v>0.36028457037487255</v>
      </c>
      <c r="N2335">
        <v>0.42457809130964103</v>
      </c>
      <c r="O2335">
        <v>0</v>
      </c>
    </row>
    <row r="2336" spans="11:15" x14ac:dyDescent="0.35">
      <c r="K2336">
        <v>0.5997820363983174</v>
      </c>
      <c r="L2336">
        <v>0.44232905766156688</v>
      </c>
      <c r="M2336">
        <v>0.42936341954759882</v>
      </c>
      <c r="N2336">
        <v>0.110078399054436</v>
      </c>
      <c r="O2336">
        <v>0</v>
      </c>
    </row>
    <row r="2337" spans="11:15" x14ac:dyDescent="0.35">
      <c r="K2337">
        <v>0.34305594282063151</v>
      </c>
      <c r="L2337">
        <v>7.3085501588384255E-2</v>
      </c>
      <c r="M2337">
        <v>0.2841249609075166</v>
      </c>
      <c r="N2337">
        <v>0.77242428488931192</v>
      </c>
      <c r="O2337">
        <v>0</v>
      </c>
    </row>
    <row r="2338" spans="11:15" x14ac:dyDescent="0.35">
      <c r="K2338">
        <v>0.90999619697193679</v>
      </c>
      <c r="L2338">
        <v>0.41149297563830795</v>
      </c>
      <c r="M2338">
        <v>0.52419793786641744</v>
      </c>
      <c r="N2338">
        <v>3.5901047945244198</v>
      </c>
      <c r="O2338">
        <v>0</v>
      </c>
    </row>
    <row r="2339" spans="11:15" x14ac:dyDescent="0.35">
      <c r="K2339">
        <v>0.63656523398247555</v>
      </c>
      <c r="L2339">
        <v>0.29447756078204734</v>
      </c>
      <c r="M2339">
        <v>0.29287459079552181</v>
      </c>
      <c r="N2339">
        <v>0.22124677332245898</v>
      </c>
      <c r="O2339">
        <v>0</v>
      </c>
    </row>
    <row r="2340" spans="11:15" x14ac:dyDescent="0.35">
      <c r="K2340">
        <v>0.68380211788509015</v>
      </c>
      <c r="L2340">
        <v>0.68021231018195261</v>
      </c>
      <c r="M2340">
        <v>0.61550209408785217</v>
      </c>
      <c r="N2340">
        <v>0.47880919744800499</v>
      </c>
      <c r="O2340">
        <v>0</v>
      </c>
    </row>
    <row r="2341" spans="11:15" x14ac:dyDescent="0.35">
      <c r="K2341">
        <v>0.54625668740861377</v>
      </c>
      <c r="L2341">
        <v>0.3643680728892994</v>
      </c>
      <c r="M2341">
        <v>0.34377455876522633</v>
      </c>
      <c r="N2341">
        <v>0.99629513774589795</v>
      </c>
      <c r="O2341">
        <v>0</v>
      </c>
    </row>
    <row r="2342" spans="11:15" x14ac:dyDescent="0.35">
      <c r="K2342">
        <v>0.46789829602186933</v>
      </c>
      <c r="L2342">
        <v>0.12277470137307735</v>
      </c>
      <c r="M2342">
        <v>0.10848604397190725</v>
      </c>
      <c r="N2342">
        <v>0.25147529895348802</v>
      </c>
      <c r="O2342">
        <v>0</v>
      </c>
    </row>
    <row r="2343" spans="11:15" x14ac:dyDescent="0.35">
      <c r="K2343">
        <v>0.42181560411823416</v>
      </c>
      <c r="L2343">
        <v>0.31780836525773687</v>
      </c>
      <c r="M2343">
        <v>0.26339982431864328</v>
      </c>
      <c r="N2343">
        <v>0.68569427694251506</v>
      </c>
      <c r="O2343">
        <v>0</v>
      </c>
    </row>
    <row r="2344" spans="11:15" x14ac:dyDescent="0.35">
      <c r="K2344">
        <v>0.23687365374952293</v>
      </c>
      <c r="L2344">
        <v>2.4273457255703214E-2</v>
      </c>
      <c r="M2344">
        <v>5.1924764462836871E-2</v>
      </c>
      <c r="N2344">
        <v>9.7144360098000412E-2</v>
      </c>
      <c r="O2344">
        <v>0</v>
      </c>
    </row>
    <row r="2345" spans="11:15" x14ac:dyDescent="0.35">
      <c r="K2345">
        <v>3.0728217835790623E-2</v>
      </c>
      <c r="L2345">
        <v>0.29410723659370663</v>
      </c>
      <c r="M2345">
        <v>0.46738044377270954</v>
      </c>
      <c r="N2345">
        <v>0.79718704594967404</v>
      </c>
      <c r="O2345">
        <v>0</v>
      </c>
    </row>
    <row r="2346" spans="11:15" x14ac:dyDescent="0.35">
      <c r="K2346">
        <v>0.66479768582403853</v>
      </c>
      <c r="L2346">
        <v>0.38322140255221693</v>
      </c>
      <c r="M2346">
        <v>0.37180554748707917</v>
      </c>
      <c r="N2346">
        <v>0.42134508657092001</v>
      </c>
      <c r="O2346">
        <v>0</v>
      </c>
    </row>
    <row r="2347" spans="11:15" x14ac:dyDescent="0.35">
      <c r="K2347">
        <v>0.26912312479965067</v>
      </c>
      <c r="L2347">
        <v>0.54972604628594135</v>
      </c>
      <c r="M2347">
        <v>0.87267038295753641</v>
      </c>
      <c r="N2347">
        <v>0.34750847631234499</v>
      </c>
      <c r="O2347">
        <v>0</v>
      </c>
    </row>
    <row r="2348" spans="11:15" x14ac:dyDescent="0.35">
      <c r="K2348">
        <v>0.67386639559567829</v>
      </c>
      <c r="L2348">
        <v>0.50605950013365031</v>
      </c>
      <c r="M2348">
        <v>0.535833260357792</v>
      </c>
      <c r="N2348">
        <v>2.48778038302672</v>
      </c>
      <c r="O2348">
        <v>1.8504111218810401E-10</v>
      </c>
    </row>
    <row r="2349" spans="11:15" x14ac:dyDescent="0.35">
      <c r="K2349">
        <v>0.3897195412764482</v>
      </c>
      <c r="L2349">
        <v>0.24490367381984535</v>
      </c>
      <c r="M2349">
        <v>0.45532406625751531</v>
      </c>
      <c r="N2349">
        <v>0.490642786508309</v>
      </c>
      <c r="O2349">
        <v>0</v>
      </c>
    </row>
    <row r="2350" spans="11:15" x14ac:dyDescent="0.35">
      <c r="K2350">
        <v>0.50435218850762265</v>
      </c>
      <c r="L2350">
        <v>0.30559072086059624</v>
      </c>
      <c r="M2350">
        <v>0.29214277584306581</v>
      </c>
      <c r="N2350">
        <v>1.3692798433012801</v>
      </c>
      <c r="O2350">
        <v>1.50603450440856E-10</v>
      </c>
    </row>
    <row r="2351" spans="11:15" x14ac:dyDescent="0.35">
      <c r="K2351">
        <v>0.45370850250428291</v>
      </c>
      <c r="L2351">
        <v>0.12971755840615201</v>
      </c>
      <c r="M2351">
        <v>2.0019652411745661E-2</v>
      </c>
      <c r="N2351">
        <v>2.4160350913955999</v>
      </c>
      <c r="O2351">
        <v>0</v>
      </c>
    </row>
    <row r="2352" spans="11:15" x14ac:dyDescent="0.35">
      <c r="K2352">
        <v>0.25843259279731573</v>
      </c>
      <c r="L2352">
        <v>0.29830337204781854</v>
      </c>
      <c r="M2352">
        <v>5.7419569139012555E-2</v>
      </c>
      <c r="N2352">
        <v>0.28183865446621098</v>
      </c>
      <c r="O2352">
        <v>0</v>
      </c>
    </row>
    <row r="2353" spans="11:15" x14ac:dyDescent="0.35">
      <c r="K2353">
        <v>0.14091072465903226</v>
      </c>
      <c r="L2353">
        <v>0.12173947839710823</v>
      </c>
      <c r="M2353">
        <v>0.24303276788665176</v>
      </c>
      <c r="N2353">
        <v>0.82412206698119606</v>
      </c>
      <c r="O2353">
        <v>0</v>
      </c>
    </row>
    <row r="2354" spans="11:15" x14ac:dyDescent="0.35">
      <c r="K2354">
        <v>0.87610718096189721</v>
      </c>
      <c r="L2354">
        <v>0.90732439045628932</v>
      </c>
      <c r="M2354">
        <v>0.85165250311590701</v>
      </c>
      <c r="N2354">
        <v>0.27049488151554502</v>
      </c>
      <c r="O2354">
        <v>0</v>
      </c>
    </row>
    <row r="2355" spans="11:15" x14ac:dyDescent="0.35">
      <c r="K2355">
        <v>0.54020618220048366</v>
      </c>
      <c r="L2355">
        <v>0.31181974146526648</v>
      </c>
      <c r="M2355">
        <v>0.33408883811781065</v>
      </c>
      <c r="N2355">
        <v>0.264637354153059</v>
      </c>
      <c r="O2355">
        <v>0</v>
      </c>
    </row>
    <row r="2356" spans="11:15" x14ac:dyDescent="0.35">
      <c r="K2356">
        <v>0.34952181761262163</v>
      </c>
      <c r="L2356">
        <v>0.10698583425267118</v>
      </c>
      <c r="M2356">
        <v>2.1037687951893643E-2</v>
      </c>
      <c r="N2356">
        <v>0.45497288011284504</v>
      </c>
      <c r="O2356">
        <v>0</v>
      </c>
    </row>
    <row r="2357" spans="11:15" x14ac:dyDescent="0.35">
      <c r="K2357">
        <v>0.64477187878148479</v>
      </c>
      <c r="L2357">
        <v>0.54413027240749878</v>
      </c>
      <c r="M2357">
        <v>0.41403122427988298</v>
      </c>
      <c r="N2357">
        <v>0.57426047401156799</v>
      </c>
      <c r="O2357">
        <v>0</v>
      </c>
    </row>
    <row r="2358" spans="11:15" x14ac:dyDescent="0.35">
      <c r="K2358">
        <v>0.70153619985928373</v>
      </c>
      <c r="L2358">
        <v>0.39039256377757436</v>
      </c>
      <c r="M2358">
        <v>0.3421079871542913</v>
      </c>
      <c r="N2358">
        <v>0.32745856177967098</v>
      </c>
      <c r="O2358">
        <v>0</v>
      </c>
    </row>
    <row r="2359" spans="11:15" x14ac:dyDescent="0.35">
      <c r="K2359">
        <v>0.89787146181395794</v>
      </c>
      <c r="L2359">
        <v>0.71459614593568643</v>
      </c>
      <c r="M2359">
        <v>0.77105333537681486</v>
      </c>
      <c r="N2359">
        <v>0.24687379234653101</v>
      </c>
      <c r="O2359">
        <v>0</v>
      </c>
    </row>
    <row r="2360" spans="11:15" x14ac:dyDescent="0.35">
      <c r="K2360">
        <v>0.37976977198149997</v>
      </c>
      <c r="L2360">
        <v>0.13986456038480655</v>
      </c>
      <c r="M2360">
        <v>6.482083320363452E-2</v>
      </c>
      <c r="N2360">
        <v>0.171786618384489</v>
      </c>
      <c r="O2360">
        <v>0</v>
      </c>
    </row>
    <row r="2361" spans="11:15" x14ac:dyDescent="0.35">
      <c r="K2361">
        <v>0.60391061013622604</v>
      </c>
      <c r="L2361">
        <v>0.35209784463972738</v>
      </c>
      <c r="M2361">
        <v>0.30693085121747526</v>
      </c>
      <c r="N2361">
        <v>0.30197577278611798</v>
      </c>
      <c r="O2361">
        <v>0</v>
      </c>
    </row>
    <row r="2362" spans="11:15" x14ac:dyDescent="0.35">
      <c r="K2362">
        <v>0.46904938430791548</v>
      </c>
      <c r="L2362">
        <v>0.39940497933957708</v>
      </c>
      <c r="M2362">
        <v>0.34626302702140788</v>
      </c>
      <c r="N2362">
        <v>4.8347664875795504E-2</v>
      </c>
      <c r="O2362">
        <v>0</v>
      </c>
    </row>
    <row r="2363" spans="11:15" x14ac:dyDescent="0.35">
      <c r="K2363">
        <v>0.61097984696568675</v>
      </c>
      <c r="L2363">
        <v>0.5985731337472594</v>
      </c>
      <c r="M2363">
        <v>0.95913581720582908</v>
      </c>
      <c r="N2363">
        <v>3.3779085186497202</v>
      </c>
      <c r="O2363">
        <v>4.3848642758021203E-10</v>
      </c>
    </row>
    <row r="2364" spans="11:15" x14ac:dyDescent="0.35">
      <c r="K2364">
        <v>0.46645232335140174</v>
      </c>
      <c r="L2364">
        <v>0.32274106283735782</v>
      </c>
      <c r="M2364">
        <v>0.14074387511737457</v>
      </c>
      <c r="N2364">
        <v>0.21162651445451</v>
      </c>
      <c r="O2364">
        <v>0</v>
      </c>
    </row>
    <row r="2365" spans="11:15" x14ac:dyDescent="0.35">
      <c r="K2365">
        <v>0.68566608003956353</v>
      </c>
      <c r="L2365">
        <v>0.51811384785587278</v>
      </c>
      <c r="M2365">
        <v>0.54889910651246387</v>
      </c>
      <c r="N2365">
        <v>6.8561378712689097E-4</v>
      </c>
      <c r="O2365">
        <v>0</v>
      </c>
    </row>
    <row r="2366" spans="11:15" x14ac:dyDescent="0.35">
      <c r="K2366">
        <v>0.54647536472511871</v>
      </c>
      <c r="L2366">
        <v>0.32109553558353737</v>
      </c>
      <c r="M2366">
        <v>0.33779420361804269</v>
      </c>
      <c r="N2366">
        <v>0.64679890767348991</v>
      </c>
      <c r="O2366">
        <v>0</v>
      </c>
    </row>
    <row r="2367" spans="11:15" x14ac:dyDescent="0.35">
      <c r="K2367">
        <v>0.21466677352363916</v>
      </c>
      <c r="L2367">
        <v>8.2912118639067393E-3</v>
      </c>
      <c r="M2367">
        <v>2.3056372545010518E-2</v>
      </c>
      <c r="N2367">
        <v>0.42523488910039298</v>
      </c>
      <c r="O2367">
        <v>0</v>
      </c>
    </row>
    <row r="2368" spans="11:15" x14ac:dyDescent="0.35">
      <c r="K2368">
        <v>0.5204477192059439</v>
      </c>
      <c r="L2368">
        <v>0.34130466595182857</v>
      </c>
      <c r="M2368">
        <v>0.33151039120174508</v>
      </c>
      <c r="N2368">
        <v>0.35552067743354099</v>
      </c>
      <c r="O2368">
        <v>0</v>
      </c>
    </row>
    <row r="2369" spans="11:15" x14ac:dyDescent="0.35">
      <c r="K2369">
        <v>0.94779606756876189</v>
      </c>
      <c r="L2369">
        <v>0.22128090636351119</v>
      </c>
      <c r="M2369">
        <v>0.51765225906867085</v>
      </c>
      <c r="N2369">
        <v>2.1179963312154002</v>
      </c>
      <c r="O2369">
        <v>2.01462899425027E-10</v>
      </c>
    </row>
    <row r="2370" spans="11:15" x14ac:dyDescent="0.35">
      <c r="K2370">
        <v>0.42706502479364566</v>
      </c>
      <c r="L2370">
        <v>0.26494763781912284</v>
      </c>
      <c r="M2370">
        <v>0.23036576976496673</v>
      </c>
      <c r="N2370">
        <v>0.27095739443508199</v>
      </c>
      <c r="O2370">
        <v>0</v>
      </c>
    </row>
    <row r="2371" spans="11:15" x14ac:dyDescent="0.35">
      <c r="K2371">
        <v>0.55548823342733766</v>
      </c>
      <c r="L2371">
        <v>0.45624744040756243</v>
      </c>
      <c r="M2371">
        <v>0.44731034457553065</v>
      </c>
      <c r="N2371">
        <v>1.1881508205761499E-2</v>
      </c>
      <c r="O2371">
        <v>0</v>
      </c>
    </row>
    <row r="2372" spans="11:15" x14ac:dyDescent="0.35">
      <c r="K2372">
        <v>3.1486591491530956E-2</v>
      </c>
      <c r="L2372">
        <v>0.32372813164742281</v>
      </c>
      <c r="M2372">
        <v>0.23461469428365436</v>
      </c>
      <c r="N2372">
        <v>0.34122707270924102</v>
      </c>
      <c r="O2372">
        <v>0</v>
      </c>
    </row>
    <row r="2373" spans="11:15" x14ac:dyDescent="0.35">
      <c r="K2373">
        <v>0.69264089708618604</v>
      </c>
      <c r="L2373">
        <v>0.45000785850854158</v>
      </c>
      <c r="M2373">
        <v>0.39769774128164848</v>
      </c>
      <c r="N2373">
        <v>0.49383972308759605</v>
      </c>
      <c r="O2373">
        <v>0</v>
      </c>
    </row>
    <row r="2374" spans="11:15" x14ac:dyDescent="0.35">
      <c r="K2374">
        <v>0.42339791812741479</v>
      </c>
      <c r="L2374">
        <v>0.24459783037179336</v>
      </c>
      <c r="M2374">
        <v>0.17693272489390341</v>
      </c>
      <c r="N2374">
        <v>0.81001990813366609</v>
      </c>
      <c r="O2374">
        <v>0</v>
      </c>
    </row>
    <row r="2375" spans="11:15" x14ac:dyDescent="0.35">
      <c r="K2375">
        <v>0.41744470474521461</v>
      </c>
      <c r="L2375">
        <v>0.29815458050524796</v>
      </c>
      <c r="M2375">
        <v>0.50639010728420575</v>
      </c>
      <c r="N2375">
        <v>8.6658277049354512E-2</v>
      </c>
      <c r="O2375">
        <v>0</v>
      </c>
    </row>
    <row r="2376" spans="11:15" x14ac:dyDescent="0.35">
      <c r="K2376">
        <v>0.61394728221487715</v>
      </c>
      <c r="L2376">
        <v>0.50839136935232743</v>
      </c>
      <c r="M2376">
        <v>0.23122208421043777</v>
      </c>
      <c r="N2376">
        <v>0.28118413193318698</v>
      </c>
      <c r="O2376">
        <v>0</v>
      </c>
    </row>
    <row r="2377" spans="11:15" x14ac:dyDescent="0.35">
      <c r="K2377">
        <v>0.19121414643480708</v>
      </c>
      <c r="L2377">
        <v>8.6274414136907313E-2</v>
      </c>
      <c r="M2377">
        <v>0.2286591040827046</v>
      </c>
      <c r="N2377">
        <v>0.49572497664762105</v>
      </c>
      <c r="O2377">
        <v>0</v>
      </c>
    </row>
    <row r="2378" spans="11:15" x14ac:dyDescent="0.35">
      <c r="K2378">
        <v>5.496927842346775E-2</v>
      </c>
      <c r="L2378">
        <v>0.12332060181892944</v>
      </c>
      <c r="M2378">
        <v>0.12698457766945143</v>
      </c>
      <c r="N2378">
        <v>0.71433544649993097</v>
      </c>
      <c r="O2378">
        <v>0</v>
      </c>
    </row>
    <row r="2379" spans="11:15" x14ac:dyDescent="0.35">
      <c r="K2379">
        <v>0.93889474903910553</v>
      </c>
      <c r="L2379">
        <v>0.72492479803169341</v>
      </c>
      <c r="M2379">
        <v>0.8231198524757013</v>
      </c>
      <c r="N2379">
        <v>10.444878901607302</v>
      </c>
      <c r="O2379">
        <v>3.3837905959147599E-10</v>
      </c>
    </row>
    <row r="2380" spans="11:15" x14ac:dyDescent="0.35">
      <c r="K2380">
        <v>0.84444227211193568</v>
      </c>
      <c r="L2380">
        <v>0.97439722299744258</v>
      </c>
      <c r="M2380">
        <v>0.80982306450058983</v>
      </c>
      <c r="N2380">
        <v>0.19598579323705098</v>
      </c>
      <c r="O2380">
        <v>0</v>
      </c>
    </row>
    <row r="2381" spans="11:15" x14ac:dyDescent="0.35">
      <c r="K2381">
        <v>0.57496870769578579</v>
      </c>
      <c r="L2381">
        <v>0.36786744328393195</v>
      </c>
      <c r="M2381">
        <v>0.16831810329906005</v>
      </c>
      <c r="N2381">
        <v>0.79406510351256698</v>
      </c>
      <c r="O2381">
        <v>0</v>
      </c>
    </row>
    <row r="2382" spans="11:15" x14ac:dyDescent="0.35">
      <c r="K2382">
        <v>0.53750496194586506</v>
      </c>
      <c r="L2382">
        <v>0.56403398474701827</v>
      </c>
      <c r="M2382">
        <v>0.46958109933864656</v>
      </c>
      <c r="N2382">
        <v>0.70738462338953501</v>
      </c>
      <c r="O2382">
        <v>1.2410595218152501E-10</v>
      </c>
    </row>
    <row r="2383" spans="11:15" x14ac:dyDescent="0.35">
      <c r="K2383">
        <v>0.66307543063602337</v>
      </c>
      <c r="L2383">
        <v>0.51733272146151721</v>
      </c>
      <c r="M2383">
        <v>0.51589617293789292</v>
      </c>
      <c r="N2383">
        <v>0.23180759755126101</v>
      </c>
      <c r="O2383">
        <v>0</v>
      </c>
    </row>
    <row r="2384" spans="11:15" x14ac:dyDescent="0.35">
      <c r="K2384">
        <v>0.64696412776508927</v>
      </c>
      <c r="L2384">
        <v>0.60036522277248516</v>
      </c>
      <c r="M2384">
        <v>0.42049340033601301</v>
      </c>
      <c r="N2384">
        <v>0.91885735311464001</v>
      </c>
      <c r="O2384">
        <v>0</v>
      </c>
    </row>
    <row r="2385" spans="11:15" x14ac:dyDescent="0.35">
      <c r="K2385">
        <v>0.80250965650894668</v>
      </c>
      <c r="L2385">
        <v>0.51326373160638439</v>
      </c>
      <c r="M2385">
        <v>0.38532074682784356</v>
      </c>
      <c r="N2385">
        <v>0.35462327757602097</v>
      </c>
      <c r="O2385">
        <v>0</v>
      </c>
    </row>
    <row r="2386" spans="11:15" x14ac:dyDescent="0.35">
      <c r="K2386">
        <v>0.5757548625462231</v>
      </c>
      <c r="L2386">
        <v>0.38043116808830318</v>
      </c>
      <c r="M2386">
        <v>0.38553585592078549</v>
      </c>
      <c r="N2386">
        <v>1.21031147765436</v>
      </c>
      <c r="O2386">
        <v>0</v>
      </c>
    </row>
    <row r="2387" spans="11:15" x14ac:dyDescent="0.35">
      <c r="K2387">
        <v>0.61759914039112895</v>
      </c>
      <c r="L2387">
        <v>0.32599905216258507</v>
      </c>
      <c r="M2387">
        <v>0.35075717156737168</v>
      </c>
      <c r="N2387">
        <v>2.9116276232207201</v>
      </c>
      <c r="O2387">
        <v>2.54173721265628E-10</v>
      </c>
    </row>
    <row r="2388" spans="11:15" x14ac:dyDescent="0.35">
      <c r="K2388">
        <v>0.460858352801296</v>
      </c>
      <c r="L2388">
        <v>0.3791357791357331</v>
      </c>
      <c r="M2388">
        <v>0.31837242756049361</v>
      </c>
      <c r="N2388">
        <v>0.241737783173128</v>
      </c>
      <c r="O2388">
        <v>0</v>
      </c>
    </row>
    <row r="2389" spans="11:15" x14ac:dyDescent="0.35">
      <c r="K2389">
        <v>0.66853488536589178</v>
      </c>
      <c r="L2389">
        <v>0.45269734863238881</v>
      </c>
      <c r="M2389">
        <v>0.39336683734013078</v>
      </c>
      <c r="N2389">
        <v>1.9136689953453199</v>
      </c>
      <c r="O2389">
        <v>1.22236364772433E-10</v>
      </c>
    </row>
    <row r="2390" spans="11:15" x14ac:dyDescent="0.35">
      <c r="K2390">
        <v>0.68930112139752975</v>
      </c>
      <c r="L2390">
        <v>0.50262594929593241</v>
      </c>
      <c r="M2390">
        <v>0.49857975155373774</v>
      </c>
      <c r="N2390">
        <v>2.4395053940596001</v>
      </c>
      <c r="O2390">
        <v>0</v>
      </c>
    </row>
    <row r="2391" spans="11:15" x14ac:dyDescent="0.35">
      <c r="K2391">
        <v>0.50122487990036613</v>
      </c>
      <c r="L2391">
        <v>0.24806857845323224</v>
      </c>
      <c r="M2391">
        <v>0.32806788492395317</v>
      </c>
      <c r="N2391">
        <v>0.51692984049236701</v>
      </c>
      <c r="O2391">
        <v>0</v>
      </c>
    </row>
    <row r="2392" spans="11:15" x14ac:dyDescent="0.35">
      <c r="K2392">
        <v>0.88919559577537477</v>
      </c>
      <c r="L2392">
        <v>0.6514583877750586</v>
      </c>
      <c r="M2392">
        <v>0.65984922996430562</v>
      </c>
      <c r="N2392">
        <v>1.1842884284894799</v>
      </c>
      <c r="O2392">
        <v>1.27390454395007E-10</v>
      </c>
    </row>
    <row r="2393" spans="11:15" x14ac:dyDescent="0.35">
      <c r="K2393">
        <v>0.65491623324208459</v>
      </c>
      <c r="L2393">
        <v>0.4637944709372917</v>
      </c>
      <c r="M2393">
        <v>0.47237661962619931</v>
      </c>
      <c r="N2393">
        <v>0.217560954025595</v>
      </c>
      <c r="O2393">
        <v>0</v>
      </c>
    </row>
    <row r="2394" spans="11:15" x14ac:dyDescent="0.35">
      <c r="K2394">
        <v>0.64457100889136598</v>
      </c>
      <c r="L2394">
        <v>0.40171144308540002</v>
      </c>
      <c r="M2394">
        <v>0.35981194317846932</v>
      </c>
      <c r="N2394">
        <v>1.8900231473227</v>
      </c>
      <c r="O2394">
        <v>0</v>
      </c>
    </row>
    <row r="2395" spans="11:15" x14ac:dyDescent="0.35">
      <c r="K2395">
        <v>0.52264562544062854</v>
      </c>
      <c r="L2395">
        <v>0.16288110962838256</v>
      </c>
      <c r="M2395">
        <v>8.6206149919263508E-2</v>
      </c>
      <c r="N2395">
        <v>0.26105049280415499</v>
      </c>
      <c r="O2395">
        <v>0</v>
      </c>
    </row>
    <row r="2396" spans="11:15" x14ac:dyDescent="0.35">
      <c r="K2396">
        <v>0.36333050125190397</v>
      </c>
      <c r="L2396">
        <v>0.31436860951685447</v>
      </c>
      <c r="M2396">
        <v>0.18732281570786496</v>
      </c>
      <c r="N2396">
        <v>1.59549026972441</v>
      </c>
      <c r="O2396">
        <v>3.1250815404617399E-10</v>
      </c>
    </row>
    <row r="2397" spans="11:15" x14ac:dyDescent="0.35">
      <c r="K2397">
        <v>0.25594675349466017</v>
      </c>
      <c r="L2397">
        <v>0.18092113670712309</v>
      </c>
      <c r="M2397">
        <v>5.2625176395248899E-2</v>
      </c>
      <c r="N2397">
        <v>0.214097186869385</v>
      </c>
      <c r="O2397">
        <v>0</v>
      </c>
    </row>
    <row r="2398" spans="11:15" x14ac:dyDescent="0.35">
      <c r="K2398">
        <v>0.88303651952541373</v>
      </c>
      <c r="L2398">
        <v>0.7195391730650198</v>
      </c>
      <c r="M2398">
        <v>0.75038502780541472</v>
      </c>
      <c r="N2398">
        <v>1.4572567066486099E-2</v>
      </c>
      <c r="O2398">
        <v>0</v>
      </c>
    </row>
    <row r="2399" spans="11:15" x14ac:dyDescent="0.35">
      <c r="K2399">
        <v>0.55747319323501909</v>
      </c>
      <c r="L2399">
        <v>0.53831716253562933</v>
      </c>
      <c r="M2399">
        <v>0.7145485794001365</v>
      </c>
      <c r="N2399">
        <v>0.41192497549439699</v>
      </c>
      <c r="O2399">
        <v>0</v>
      </c>
    </row>
    <row r="2400" spans="11:15" x14ac:dyDescent="0.35">
      <c r="K2400">
        <v>0.55954927127969212</v>
      </c>
      <c r="L2400">
        <v>0.29761005405620439</v>
      </c>
      <c r="M2400">
        <v>0.19686700312283528</v>
      </c>
      <c r="N2400">
        <v>0.61425045850335602</v>
      </c>
      <c r="O2400">
        <v>0</v>
      </c>
    </row>
    <row r="2401" spans="11:15" x14ac:dyDescent="0.35">
      <c r="K2401">
        <v>0.39393389296463877</v>
      </c>
      <c r="L2401">
        <v>0.38205222313369525</v>
      </c>
      <c r="M2401">
        <v>0.28944099700712184</v>
      </c>
      <c r="N2401">
        <v>0.63181592308720003</v>
      </c>
      <c r="O2401">
        <v>0</v>
      </c>
    </row>
    <row r="2402" spans="11:15" x14ac:dyDescent="0.35">
      <c r="K2402">
        <v>0.90758025630274064</v>
      </c>
      <c r="L2402">
        <v>0.73506932549152193</v>
      </c>
      <c r="M2402">
        <v>0.78687539065169432</v>
      </c>
      <c r="N2402">
        <v>0.22067627478313198</v>
      </c>
      <c r="O2402">
        <v>0</v>
      </c>
    </row>
    <row r="2403" spans="11:15" x14ac:dyDescent="0.35">
      <c r="K2403">
        <v>0.50136144855598819</v>
      </c>
      <c r="L2403">
        <v>0.28026780638672905</v>
      </c>
      <c r="M2403">
        <v>0.19756610071463906</v>
      </c>
      <c r="N2403">
        <v>0.58934388100640001</v>
      </c>
      <c r="O2403">
        <v>0</v>
      </c>
    </row>
    <row r="2404" spans="11:15" x14ac:dyDescent="0.35">
      <c r="K2404">
        <v>0.22591117995855703</v>
      </c>
      <c r="L2404">
        <v>9.1320810513357345E-2</v>
      </c>
      <c r="M2404">
        <v>0.12835310551480603</v>
      </c>
      <c r="N2404">
        <v>0.15156880340411699</v>
      </c>
      <c r="O2404">
        <v>0</v>
      </c>
    </row>
    <row r="2405" spans="11:15" x14ac:dyDescent="0.35">
      <c r="K2405">
        <v>1.8034493808120673E-2</v>
      </c>
      <c r="L2405">
        <v>0.18067326825961547</v>
      </c>
      <c r="M2405">
        <v>7.6997746085013989E-3</v>
      </c>
      <c r="N2405">
        <v>0.10867229120769499</v>
      </c>
      <c r="O2405">
        <v>0</v>
      </c>
    </row>
    <row r="2406" spans="11:15" x14ac:dyDescent="0.35">
      <c r="K2406">
        <v>0.75512855764318654</v>
      </c>
      <c r="L2406">
        <v>0.53192928105614612</v>
      </c>
      <c r="M2406">
        <v>0.35863888230151691</v>
      </c>
      <c r="N2406">
        <v>0.30798587273636102</v>
      </c>
      <c r="O2406">
        <v>0</v>
      </c>
    </row>
    <row r="2407" spans="11:15" x14ac:dyDescent="0.35">
      <c r="K2407">
        <v>0.71867889600367163</v>
      </c>
      <c r="L2407">
        <v>0.53698520057993981</v>
      </c>
      <c r="M2407">
        <v>0.4225286666541474</v>
      </c>
      <c r="N2407">
        <v>0.641230302997991</v>
      </c>
      <c r="O2407">
        <v>0</v>
      </c>
    </row>
    <row r="2408" spans="11:15" x14ac:dyDescent="0.35">
      <c r="K2408">
        <v>0.56478681343058612</v>
      </c>
      <c r="L2408">
        <v>0.42129624871618426</v>
      </c>
      <c r="M2408">
        <v>0.30461244880202193</v>
      </c>
      <c r="N2408">
        <v>0.57957311591177996</v>
      </c>
      <c r="O2408">
        <v>0</v>
      </c>
    </row>
    <row r="2409" spans="11:15" x14ac:dyDescent="0.35">
      <c r="K2409">
        <v>0.98590294529212497</v>
      </c>
      <c r="L2409">
        <v>0.86983967899573045</v>
      </c>
      <c r="M2409">
        <v>0.98355483618828743</v>
      </c>
      <c r="N2409">
        <v>6.1196718805851198</v>
      </c>
      <c r="O2409">
        <v>2.4098907964624499E-10</v>
      </c>
    </row>
    <row r="2410" spans="11:15" x14ac:dyDescent="0.35">
      <c r="K2410">
        <v>0.64605177992258866</v>
      </c>
      <c r="L2410">
        <v>0.51834456360078662</v>
      </c>
      <c r="M2410">
        <v>0.5178082646663319</v>
      </c>
      <c r="N2410">
        <v>5.78286564288212E-2</v>
      </c>
      <c r="O2410">
        <v>0</v>
      </c>
    </row>
    <row r="2411" spans="11:15" x14ac:dyDescent="0.35">
      <c r="K2411">
        <v>0.6196531649864464</v>
      </c>
      <c r="L2411">
        <v>0.41780470659809077</v>
      </c>
      <c r="M2411">
        <v>1.9192641111291996E-2</v>
      </c>
      <c r="N2411">
        <v>0.42875936938827602</v>
      </c>
      <c r="O2411">
        <v>0</v>
      </c>
    </row>
    <row r="2412" spans="11:15" x14ac:dyDescent="0.35">
      <c r="K2412">
        <v>0.66362865539863691</v>
      </c>
      <c r="L2412">
        <v>0.69977721177513641</v>
      </c>
      <c r="M2412">
        <v>0.66845380538433485</v>
      </c>
      <c r="N2412">
        <v>0.45297226178692102</v>
      </c>
      <c r="O2412">
        <v>0</v>
      </c>
    </row>
    <row r="2413" spans="11:15" x14ac:dyDescent="0.35">
      <c r="K2413">
        <v>0.44070393296368771</v>
      </c>
      <c r="L2413">
        <v>0.20401387485049738</v>
      </c>
      <c r="M2413">
        <v>0.11953382606621674</v>
      </c>
      <c r="N2413">
        <v>0.25044580405432199</v>
      </c>
      <c r="O2413">
        <v>0</v>
      </c>
    </row>
    <row r="2414" spans="11:15" x14ac:dyDescent="0.35">
      <c r="K2414">
        <v>0.57236628256886302</v>
      </c>
      <c r="L2414">
        <v>0.41841386091455746</v>
      </c>
      <c r="M2414">
        <v>0.33548593490251527</v>
      </c>
      <c r="N2414">
        <v>26.175349638217</v>
      </c>
      <c r="O2414">
        <v>4.7264456916802797E-10</v>
      </c>
    </row>
    <row r="2415" spans="11:15" x14ac:dyDescent="0.35">
      <c r="K2415">
        <v>0.30262747626483189</v>
      </c>
      <c r="L2415">
        <v>0.28009674681971292</v>
      </c>
      <c r="M2415">
        <v>0.60014311582662327</v>
      </c>
      <c r="N2415">
        <v>1.25026150605274</v>
      </c>
      <c r="O2415">
        <v>0</v>
      </c>
    </row>
    <row r="2416" spans="11:15" x14ac:dyDescent="0.35">
      <c r="K2416">
        <v>0.7262195761294179</v>
      </c>
      <c r="L2416">
        <v>0.57305600983223026</v>
      </c>
      <c r="M2416">
        <v>0.60769317650609356</v>
      </c>
      <c r="N2416">
        <v>0.67631739652832801</v>
      </c>
      <c r="O2416">
        <v>0</v>
      </c>
    </row>
    <row r="2417" spans="11:15" x14ac:dyDescent="0.35">
      <c r="K2417">
        <v>0.67974696450966787</v>
      </c>
      <c r="L2417">
        <v>0.41265978545699872</v>
      </c>
      <c r="M2417">
        <v>0.19708495777065127</v>
      </c>
      <c r="N2417">
        <v>0.12569511025463401</v>
      </c>
      <c r="O2417">
        <v>0</v>
      </c>
    </row>
    <row r="2418" spans="11:15" x14ac:dyDescent="0.35">
      <c r="K2418">
        <v>0.45010172638848833</v>
      </c>
      <c r="L2418">
        <v>0.2303673398366452</v>
      </c>
      <c r="M2418">
        <v>0.22239862136270802</v>
      </c>
      <c r="N2418">
        <v>2.43828783394087</v>
      </c>
      <c r="O2418">
        <v>1.19354440927077E-9</v>
      </c>
    </row>
    <row r="2419" spans="11:15" x14ac:dyDescent="0.35">
      <c r="K2419">
        <v>0.91373090723883243</v>
      </c>
      <c r="L2419">
        <v>0.54125291456782532</v>
      </c>
      <c r="M2419">
        <v>0.53774687131471177</v>
      </c>
      <c r="N2419">
        <v>1.0662508254698699</v>
      </c>
      <c r="O2419">
        <v>0</v>
      </c>
    </row>
    <row r="2420" spans="11:15" x14ac:dyDescent="0.35">
      <c r="K2420">
        <v>0.74902987603440307</v>
      </c>
      <c r="L2420">
        <v>0.5068347014847987</v>
      </c>
      <c r="M2420">
        <v>0.45607319467437996</v>
      </c>
      <c r="N2420">
        <v>1.09891695137398</v>
      </c>
      <c r="O2420">
        <v>0</v>
      </c>
    </row>
    <row r="2421" spans="11:15" x14ac:dyDescent="0.35">
      <c r="K2421">
        <v>0.68623482809322334</v>
      </c>
      <c r="L2421">
        <v>0.5497723440623894</v>
      </c>
      <c r="M2421">
        <v>0.50323655033710324</v>
      </c>
      <c r="N2421">
        <v>1.08295885549529</v>
      </c>
      <c r="O2421">
        <v>0</v>
      </c>
    </row>
    <row r="2422" spans="11:15" x14ac:dyDescent="0.35">
      <c r="K2422">
        <v>0.52333710273861056</v>
      </c>
      <c r="L2422">
        <v>0.26583061437833627</v>
      </c>
      <c r="M2422">
        <v>0.17855200434486879</v>
      </c>
      <c r="N2422">
        <v>9.9374583840185493E-2</v>
      </c>
      <c r="O2422">
        <v>0</v>
      </c>
    </row>
    <row r="2423" spans="11:15" x14ac:dyDescent="0.35">
      <c r="K2423">
        <v>0.58463808812867268</v>
      </c>
      <c r="L2423">
        <v>0.40997777013681108</v>
      </c>
      <c r="M2423">
        <v>0.60320241549057452</v>
      </c>
      <c r="N2423">
        <v>0.51084058862429604</v>
      </c>
      <c r="O2423">
        <v>0</v>
      </c>
    </row>
    <row r="2424" spans="11:15" x14ac:dyDescent="0.35">
      <c r="K2424">
        <v>0.69671485090430807</v>
      </c>
      <c r="L2424">
        <v>0.41704585713723147</v>
      </c>
      <c r="M2424">
        <v>0.38352576451598214</v>
      </c>
      <c r="N2424">
        <v>1.1850902205182299</v>
      </c>
      <c r="O2424">
        <v>0</v>
      </c>
    </row>
    <row r="2425" spans="11:15" x14ac:dyDescent="0.35">
      <c r="K2425">
        <v>0.66784908578520685</v>
      </c>
      <c r="L2425">
        <v>0.62787749569340845</v>
      </c>
      <c r="M2425">
        <v>0.60035831860220701</v>
      </c>
      <c r="N2425">
        <v>0.20473625598970202</v>
      </c>
      <c r="O2425">
        <v>1.5701669090018099E-10</v>
      </c>
    </row>
    <row r="2426" spans="11:15" x14ac:dyDescent="0.35">
      <c r="K2426">
        <v>0.82762033069620133</v>
      </c>
      <c r="L2426">
        <v>0.70300520320660065</v>
      </c>
      <c r="M2426">
        <v>0.74232993896805188</v>
      </c>
      <c r="N2426">
        <v>0.24235497292489</v>
      </c>
      <c r="O2426">
        <v>0</v>
      </c>
    </row>
    <row r="2427" spans="11:15" x14ac:dyDescent="0.35">
      <c r="K2427">
        <v>0.43059701799073763</v>
      </c>
      <c r="L2427">
        <v>0.26678165222210187</v>
      </c>
      <c r="M2427">
        <v>0.18102345422195032</v>
      </c>
      <c r="N2427">
        <v>0.19675429738247899</v>
      </c>
      <c r="O2427">
        <v>0</v>
      </c>
    </row>
    <row r="2428" spans="11:15" x14ac:dyDescent="0.35">
      <c r="K2428">
        <v>0.65613520641711409</v>
      </c>
      <c r="L2428">
        <v>0.46931652206786129</v>
      </c>
      <c r="M2428">
        <v>0.47888071318115688</v>
      </c>
      <c r="N2428">
        <v>4.9292630614617902E-2</v>
      </c>
      <c r="O2428">
        <v>0</v>
      </c>
    </row>
    <row r="2429" spans="11:15" x14ac:dyDescent="0.35">
      <c r="K2429">
        <v>0.72642360362498082</v>
      </c>
      <c r="L2429">
        <v>0.44551266324447253</v>
      </c>
      <c r="M2429">
        <v>0.49018477035884817</v>
      </c>
      <c r="N2429">
        <v>0.195244562679142</v>
      </c>
      <c r="O2429">
        <v>0</v>
      </c>
    </row>
    <row r="2430" spans="11:15" x14ac:dyDescent="0.35">
      <c r="K2430">
        <v>0.38256823798255751</v>
      </c>
      <c r="L2430">
        <v>0.29337366226057282</v>
      </c>
      <c r="M2430">
        <v>0.26868214499004989</v>
      </c>
      <c r="N2430">
        <v>1.4182397461291101</v>
      </c>
      <c r="O2430">
        <v>0</v>
      </c>
    </row>
    <row r="2431" spans="11:15" x14ac:dyDescent="0.35">
      <c r="K2431">
        <v>0.54865064795257956</v>
      </c>
      <c r="L2431">
        <v>0.41048328098933379</v>
      </c>
      <c r="M2431">
        <v>0.3415361987927078</v>
      </c>
      <c r="N2431">
        <v>0.23186660935481299</v>
      </c>
      <c r="O2431">
        <v>0</v>
      </c>
    </row>
    <row r="2432" spans="11:15" x14ac:dyDescent="0.35">
      <c r="K2432">
        <v>0.31889826835858187</v>
      </c>
      <c r="L2432">
        <v>5.8053402499559287E-2</v>
      </c>
      <c r="M2432">
        <v>7.1036558705348793E-2</v>
      </c>
      <c r="N2432">
        <v>0.27713514636168401</v>
      </c>
      <c r="O2432">
        <v>0</v>
      </c>
    </row>
    <row r="2433" spans="11:15" x14ac:dyDescent="0.35">
      <c r="K2433">
        <v>0.52695191653759021</v>
      </c>
      <c r="L2433">
        <v>0.3331293342076202</v>
      </c>
      <c r="M2433">
        <v>0.33006418934629378</v>
      </c>
      <c r="N2433">
        <v>1.5619459447873101</v>
      </c>
      <c r="O2433">
        <v>0</v>
      </c>
    </row>
    <row r="2434" spans="11:15" x14ac:dyDescent="0.35">
      <c r="K2434">
        <v>0.63216648209259685</v>
      </c>
      <c r="L2434">
        <v>0.39015652213131635</v>
      </c>
      <c r="M2434">
        <v>0.3071064914743179</v>
      </c>
      <c r="N2434">
        <v>4.44049159715924</v>
      </c>
      <c r="O2434">
        <v>1.40815729348477E-10</v>
      </c>
    </row>
    <row r="2435" spans="11:15" x14ac:dyDescent="0.35">
      <c r="K2435">
        <v>0.54784912982601586</v>
      </c>
      <c r="L2435">
        <v>0.59587331486458028</v>
      </c>
      <c r="M2435">
        <v>0.5024000375077754</v>
      </c>
      <c r="N2435">
        <v>0.119545893083778</v>
      </c>
      <c r="O2435">
        <v>0</v>
      </c>
    </row>
    <row r="2436" spans="11:15" x14ac:dyDescent="0.35">
      <c r="K2436">
        <v>0.61260803009770015</v>
      </c>
      <c r="L2436">
        <v>0.53502776938729757</v>
      </c>
      <c r="M2436">
        <v>0.55821951058970498</v>
      </c>
      <c r="N2436">
        <v>0.8117921891370059</v>
      </c>
      <c r="O2436">
        <v>0</v>
      </c>
    </row>
    <row r="2437" spans="11:15" x14ac:dyDescent="0.35">
      <c r="K2437">
        <v>0.34488921980910253</v>
      </c>
      <c r="L2437">
        <v>5.9112600122143324E-2</v>
      </c>
      <c r="M2437">
        <v>0.11665608299003986</v>
      </c>
      <c r="N2437">
        <v>5.3481202051577101</v>
      </c>
      <c r="O2437">
        <v>1.3639775472485801E-10</v>
      </c>
    </row>
    <row r="2438" spans="11:15" x14ac:dyDescent="0.35">
      <c r="K2438">
        <v>0.62004760077265475</v>
      </c>
      <c r="L2438">
        <v>0.33236774996951401</v>
      </c>
      <c r="M2438">
        <v>0.27948414766689689</v>
      </c>
      <c r="N2438">
        <v>0.57254092672713597</v>
      </c>
      <c r="O2438">
        <v>0</v>
      </c>
    </row>
    <row r="2439" spans="11:15" x14ac:dyDescent="0.35">
      <c r="K2439">
        <v>0.16852201573349504</v>
      </c>
      <c r="L2439">
        <v>0.40653831929891282</v>
      </c>
      <c r="M2439">
        <v>0.44602342013558077</v>
      </c>
      <c r="N2439">
        <v>14.753826609434</v>
      </c>
      <c r="O2439">
        <v>2.7715682774856199E-9</v>
      </c>
    </row>
    <row r="2440" spans="11:15" x14ac:dyDescent="0.35">
      <c r="K2440">
        <v>0.77220990561127989</v>
      </c>
      <c r="L2440">
        <v>0.54506606057932205</v>
      </c>
      <c r="M2440">
        <v>0.45588704861200491</v>
      </c>
      <c r="N2440">
        <v>0.26428491443757601</v>
      </c>
      <c r="O2440">
        <v>0</v>
      </c>
    </row>
    <row r="2441" spans="11:15" x14ac:dyDescent="0.35">
      <c r="K2441">
        <v>1.0470329366771658</v>
      </c>
      <c r="L2441">
        <v>0.94518018897636213</v>
      </c>
      <c r="M2441">
        <v>0.58798559054848842</v>
      </c>
      <c r="N2441">
        <v>0.443480811307153</v>
      </c>
      <c r="O2441">
        <v>0</v>
      </c>
    </row>
    <row r="2442" spans="11:15" x14ac:dyDescent="0.35">
      <c r="K2442">
        <v>0.48955106247792646</v>
      </c>
      <c r="L2442">
        <v>0.2145499959566238</v>
      </c>
      <c r="M2442">
        <v>7.6505645526580721E-2</v>
      </c>
      <c r="N2442">
        <v>0.30530569927894602</v>
      </c>
      <c r="O2442">
        <v>0</v>
      </c>
    </row>
    <row r="2443" spans="11:15" x14ac:dyDescent="0.35">
      <c r="K2443">
        <v>0.58494684269589947</v>
      </c>
      <c r="L2443">
        <v>0.46152803101456713</v>
      </c>
      <c r="M2443">
        <v>0.46724623147493022</v>
      </c>
      <c r="N2443">
        <v>9.0386610773849491E-2</v>
      </c>
      <c r="O2443">
        <v>0</v>
      </c>
    </row>
    <row r="2444" spans="11:15" x14ac:dyDescent="0.35">
      <c r="K2444">
        <v>0.430928840373417</v>
      </c>
      <c r="L2444">
        <v>9.5672136095896143E-2</v>
      </c>
      <c r="M2444">
        <v>2.2266118979480012E-2</v>
      </c>
      <c r="N2444">
        <v>0.158747711547153</v>
      </c>
      <c r="O2444">
        <v>0</v>
      </c>
    </row>
    <row r="2445" spans="11:15" x14ac:dyDescent="0.35">
      <c r="K2445">
        <v>0.32872710397153621</v>
      </c>
      <c r="L2445">
        <v>6.2304152418803096E-3</v>
      </c>
      <c r="M2445">
        <v>0.27009905837336534</v>
      </c>
      <c r="N2445">
        <v>1.8127636943663098E-2</v>
      </c>
      <c r="O2445">
        <v>0</v>
      </c>
    </row>
    <row r="2446" spans="11:15" x14ac:dyDescent="0.35">
      <c r="K2446">
        <v>0.5457166675860764</v>
      </c>
      <c r="L2446">
        <v>0.26126277751699944</v>
      </c>
      <c r="M2446">
        <v>0.22073806273131538</v>
      </c>
      <c r="N2446">
        <v>3.9639108080776399E-2</v>
      </c>
      <c r="O2446">
        <v>0</v>
      </c>
    </row>
    <row r="2447" spans="11:15" x14ac:dyDescent="0.35">
      <c r="K2447">
        <v>0.43967694474272628</v>
      </c>
      <c r="L2447">
        <v>0.35143918385147027</v>
      </c>
      <c r="M2447">
        <v>0.37672999722825168</v>
      </c>
      <c r="N2447">
        <v>2.6182149959857703</v>
      </c>
      <c r="O2447">
        <v>0</v>
      </c>
    </row>
    <row r="2448" spans="11:15" x14ac:dyDescent="0.35">
      <c r="K2448">
        <v>0.69525209820835465</v>
      </c>
      <c r="L2448">
        <v>0.4180576398135864</v>
      </c>
      <c r="M2448">
        <v>0.51093118560401218</v>
      </c>
      <c r="N2448">
        <v>0.29583078499056997</v>
      </c>
      <c r="O2448">
        <v>0</v>
      </c>
    </row>
    <row r="2449" spans="11:15" x14ac:dyDescent="0.35">
      <c r="K2449">
        <v>0.41408694064353674</v>
      </c>
      <c r="L2449">
        <v>0.18956298770254443</v>
      </c>
      <c r="M2449">
        <v>7.560515661016938E-2</v>
      </c>
      <c r="N2449">
        <v>8.7137198241380803E-2</v>
      </c>
      <c r="O2449">
        <v>0</v>
      </c>
    </row>
    <row r="2450" spans="11:15" x14ac:dyDescent="0.35">
      <c r="K2450">
        <v>0.70092253742838728</v>
      </c>
      <c r="L2450">
        <v>0.51976954510462248</v>
      </c>
      <c r="M2450">
        <v>0.54015070589197844</v>
      </c>
      <c r="N2450">
        <v>0.67694115148044998</v>
      </c>
      <c r="O2450">
        <v>0</v>
      </c>
    </row>
    <row r="2451" spans="11:15" x14ac:dyDescent="0.35">
      <c r="K2451">
        <v>0.44549623204224342</v>
      </c>
      <c r="L2451">
        <v>0.22730107308282718</v>
      </c>
      <c r="M2451">
        <v>0.24358399337975961</v>
      </c>
      <c r="N2451">
        <v>0.22199827148031301</v>
      </c>
      <c r="O2451">
        <v>0</v>
      </c>
    </row>
    <row r="2452" spans="11:15" x14ac:dyDescent="0.35">
      <c r="K2452">
        <v>0.37002560208622126</v>
      </c>
      <c r="L2452">
        <v>0.28719695625049346</v>
      </c>
      <c r="M2452">
        <v>0.30489245482378735</v>
      </c>
      <c r="N2452">
        <v>0.30966860858803796</v>
      </c>
      <c r="O2452">
        <v>0</v>
      </c>
    </row>
    <row r="2453" spans="11:15" x14ac:dyDescent="0.35">
      <c r="K2453">
        <v>0.522534677580198</v>
      </c>
      <c r="L2453">
        <v>0.1973890014252751</v>
      </c>
      <c r="M2453">
        <v>8.3255322589185124E-2</v>
      </c>
      <c r="N2453">
        <v>0.26114869424494097</v>
      </c>
      <c r="O2453">
        <v>0</v>
      </c>
    </row>
    <row r="2454" spans="11:15" x14ac:dyDescent="0.35">
      <c r="K2454">
        <v>0.64103087296997896</v>
      </c>
      <c r="L2454">
        <v>0.55793831819765816</v>
      </c>
      <c r="M2454">
        <v>0.31854486312339958</v>
      </c>
      <c r="N2454">
        <v>4.1592248833900405E-2</v>
      </c>
      <c r="O2454">
        <v>0</v>
      </c>
    </row>
    <row r="2455" spans="11:15" x14ac:dyDescent="0.35">
      <c r="K2455">
        <v>0.20075786043561095</v>
      </c>
      <c r="L2455">
        <v>5.4014394802500663E-2</v>
      </c>
      <c r="M2455">
        <v>0.10069288983916105</v>
      </c>
      <c r="N2455">
        <v>0.31313011058557799</v>
      </c>
      <c r="O2455">
        <v>0</v>
      </c>
    </row>
    <row r="2456" spans="11:15" x14ac:dyDescent="0.35">
      <c r="K2456">
        <v>0.40609538261687739</v>
      </c>
      <c r="L2456">
        <v>0.17596800639980814</v>
      </c>
      <c r="M2456">
        <v>2.781221552133355E-2</v>
      </c>
      <c r="N2456">
        <v>1.4689948070804899</v>
      </c>
      <c r="O2456">
        <v>0</v>
      </c>
    </row>
    <row r="2457" spans="11:15" x14ac:dyDescent="0.35">
      <c r="K2457">
        <v>0.42020447041973513</v>
      </c>
      <c r="L2457">
        <v>0.33694566304269324</v>
      </c>
      <c r="M2457">
        <v>0.22061001966431448</v>
      </c>
      <c r="N2457">
        <v>6.2032800167566605E-2</v>
      </c>
      <c r="O2457">
        <v>0</v>
      </c>
    </row>
    <row r="2458" spans="11:15" x14ac:dyDescent="0.35">
      <c r="K2458">
        <v>0.27613379992472903</v>
      </c>
      <c r="L2458">
        <v>0.32981607991716544</v>
      </c>
      <c r="M2458">
        <v>0.25609143262652673</v>
      </c>
      <c r="N2458">
        <v>0.213240628321645</v>
      </c>
      <c r="O2458">
        <v>0</v>
      </c>
    </row>
    <row r="2459" spans="11:15" x14ac:dyDescent="0.35">
      <c r="K2459">
        <v>0.6227114100373371</v>
      </c>
      <c r="L2459">
        <v>0.51952342592270961</v>
      </c>
      <c r="M2459">
        <v>0.49170883939568877</v>
      </c>
      <c r="N2459">
        <v>0.188052282827331</v>
      </c>
      <c r="O2459">
        <v>0</v>
      </c>
    </row>
    <row r="2460" spans="11:15" x14ac:dyDescent="0.35">
      <c r="K2460">
        <v>1.0638438803125183</v>
      </c>
      <c r="L2460">
        <v>0.78802671821280468</v>
      </c>
      <c r="M2460">
        <v>0.90204323716720347</v>
      </c>
      <c r="N2460">
        <v>2.0239479187676901</v>
      </c>
      <c r="O2460">
        <v>0</v>
      </c>
    </row>
    <row r="2461" spans="11:15" x14ac:dyDescent="0.35">
      <c r="K2461">
        <v>0.58285822368364049</v>
      </c>
      <c r="L2461">
        <v>0.31382494892364599</v>
      </c>
      <c r="M2461">
        <v>0.14822704158995678</v>
      </c>
      <c r="N2461">
        <v>0.587765476356648</v>
      </c>
      <c r="O2461">
        <v>0</v>
      </c>
    </row>
    <row r="2462" spans="11:15" x14ac:dyDescent="0.35">
      <c r="K2462">
        <v>0.2323906708823549</v>
      </c>
      <c r="L2462">
        <v>7.4564090992759215E-3</v>
      </c>
      <c r="M2462">
        <v>0.2411179003573132</v>
      </c>
      <c r="N2462">
        <v>0.41693720947616597</v>
      </c>
      <c r="O2462">
        <v>0</v>
      </c>
    </row>
    <row r="2463" spans="11:15" x14ac:dyDescent="0.35">
      <c r="K2463">
        <v>0.60372523470076667</v>
      </c>
      <c r="L2463">
        <v>0.35834124760813918</v>
      </c>
      <c r="M2463">
        <v>0.26087831051026755</v>
      </c>
      <c r="N2463">
        <v>0.86949854874203392</v>
      </c>
      <c r="O2463">
        <v>0</v>
      </c>
    </row>
    <row r="2464" spans="11:15" x14ac:dyDescent="0.35">
      <c r="K2464">
        <v>0.60381541809890993</v>
      </c>
      <c r="L2464">
        <v>0.40939144881384931</v>
      </c>
      <c r="M2464">
        <v>0.32204127320017584</v>
      </c>
      <c r="N2464">
        <v>1.3918236808429101</v>
      </c>
      <c r="O2464">
        <v>0</v>
      </c>
    </row>
    <row r="2465" spans="11:15" x14ac:dyDescent="0.35">
      <c r="K2465">
        <v>0.70482305809031931</v>
      </c>
      <c r="L2465">
        <v>0.39648850975390865</v>
      </c>
      <c r="M2465">
        <v>0.40085502396754391</v>
      </c>
      <c r="N2465">
        <v>0.76676543231113303</v>
      </c>
      <c r="O2465">
        <v>0</v>
      </c>
    </row>
    <row r="2466" spans="11:15" x14ac:dyDescent="0.35">
      <c r="K2466">
        <v>0.58816563619383444</v>
      </c>
      <c r="L2466">
        <v>0.43907087282623181</v>
      </c>
      <c r="M2466">
        <v>0.39620799846721322</v>
      </c>
      <c r="N2466">
        <v>1.4221962719790202</v>
      </c>
      <c r="O2466">
        <v>0</v>
      </c>
    </row>
    <row r="2467" spans="11:15" x14ac:dyDescent="0.35">
      <c r="K2467">
        <v>0.37922293662662993</v>
      </c>
      <c r="L2467">
        <v>0.19451798764528691</v>
      </c>
      <c r="M2467">
        <v>0.55867979683176794</v>
      </c>
      <c r="N2467">
        <v>0.19236440921731401</v>
      </c>
      <c r="O2467">
        <v>0</v>
      </c>
    </row>
    <row r="2468" spans="11:15" x14ac:dyDescent="0.35">
      <c r="K2468">
        <v>0.67491843155525177</v>
      </c>
      <c r="L2468">
        <v>0.55029323777779338</v>
      </c>
      <c r="M2468">
        <v>0.47589402078844523</v>
      </c>
      <c r="N2468">
        <v>18.501709456884399</v>
      </c>
      <c r="O2468">
        <v>1.05532392199882E-9</v>
      </c>
    </row>
    <row r="2469" spans="11:15" x14ac:dyDescent="0.35">
      <c r="K2469">
        <v>0.8268756177475215</v>
      </c>
      <c r="L2469">
        <v>0.59350329897492127</v>
      </c>
      <c r="M2469">
        <v>0.58756185207981781</v>
      </c>
      <c r="N2469">
        <v>1.3398470970257901E-2</v>
      </c>
      <c r="O2469">
        <v>0</v>
      </c>
    </row>
    <row r="2470" spans="11:15" x14ac:dyDescent="0.35">
      <c r="K2470">
        <v>0.61242792275396585</v>
      </c>
      <c r="L2470">
        <v>0.55320389376170764</v>
      </c>
      <c r="M2470">
        <v>0.38194226872215575</v>
      </c>
      <c r="N2470">
        <v>8.0956661048055392E-2</v>
      </c>
      <c r="O2470">
        <v>0</v>
      </c>
    </row>
    <row r="2471" spans="11:15" x14ac:dyDescent="0.35">
      <c r="K2471">
        <v>0.16863641850934349</v>
      </c>
      <c r="L2471">
        <v>5.7047717607719331E-2</v>
      </c>
      <c r="M2471">
        <v>9.3587468856934294E-2</v>
      </c>
      <c r="N2471">
        <v>1.2725319973494</v>
      </c>
      <c r="O2471">
        <v>0</v>
      </c>
    </row>
    <row r="2472" spans="11:15" x14ac:dyDescent="0.35">
      <c r="K2472">
        <v>0.75359757629668123</v>
      </c>
      <c r="L2472">
        <v>0.54477462581338087</v>
      </c>
      <c r="M2472">
        <v>0.57778115025401122</v>
      </c>
      <c r="N2472">
        <v>9.9691566386192101E-2</v>
      </c>
      <c r="O2472">
        <v>0</v>
      </c>
    </row>
    <row r="2473" spans="11:15" x14ac:dyDescent="0.35">
      <c r="K2473">
        <v>0.47921599328408371</v>
      </c>
      <c r="L2473">
        <v>0.25171440931461353</v>
      </c>
      <c r="M2473">
        <v>0.17337129467131035</v>
      </c>
      <c r="N2473">
        <v>0.19329460842702101</v>
      </c>
      <c r="O2473">
        <v>0</v>
      </c>
    </row>
    <row r="2474" spans="11:15" x14ac:dyDescent="0.35">
      <c r="K2474">
        <v>0.70081621714303322</v>
      </c>
      <c r="L2474">
        <v>0.4966207878242711</v>
      </c>
      <c r="M2474">
        <v>0.36922805574298556</v>
      </c>
      <c r="N2474">
        <v>0.20886053725089798</v>
      </c>
      <c r="O2474">
        <v>0</v>
      </c>
    </row>
    <row r="2475" spans="11:15" x14ac:dyDescent="0.35">
      <c r="K2475">
        <v>0.73445842526103799</v>
      </c>
      <c r="L2475">
        <v>0.51596767590924131</v>
      </c>
      <c r="M2475">
        <v>0.52740139210421466</v>
      </c>
      <c r="N2475">
        <v>0.41055020354440996</v>
      </c>
      <c r="O2475">
        <v>0</v>
      </c>
    </row>
    <row r="2476" spans="11:15" x14ac:dyDescent="0.35">
      <c r="K2476">
        <v>0.59415789717239109</v>
      </c>
      <c r="L2476">
        <v>0.39551057418189262</v>
      </c>
      <c r="M2476">
        <v>0.31182714515031973</v>
      </c>
      <c r="N2476">
        <v>0.93245001965853602</v>
      </c>
      <c r="O2476">
        <v>0</v>
      </c>
    </row>
    <row r="2477" spans="11:15" x14ac:dyDescent="0.35">
      <c r="K2477">
        <v>0.88766685629322395</v>
      </c>
      <c r="L2477">
        <v>0.68581458740204104</v>
      </c>
      <c r="M2477">
        <v>0.5731732410433078</v>
      </c>
      <c r="N2477">
        <v>1.93221073188013</v>
      </c>
      <c r="O2477">
        <v>0</v>
      </c>
    </row>
    <row r="2478" spans="11:15" x14ac:dyDescent="0.35">
      <c r="K2478">
        <v>0.69761803655459709</v>
      </c>
      <c r="L2478">
        <v>0.57677283032674964</v>
      </c>
      <c r="M2478">
        <v>0.49548287394714918</v>
      </c>
      <c r="N2478">
        <v>2.9124366973975004E-2</v>
      </c>
      <c r="O2478">
        <v>0</v>
      </c>
    </row>
    <row r="2479" spans="11:15" x14ac:dyDescent="0.35">
      <c r="K2479">
        <v>0.61415008251596304</v>
      </c>
      <c r="L2479">
        <v>0.54251629437615601</v>
      </c>
      <c r="M2479">
        <v>0.51778593185826272</v>
      </c>
      <c r="N2479">
        <v>1.08846413041115</v>
      </c>
      <c r="O2479">
        <v>0</v>
      </c>
    </row>
    <row r="2480" spans="11:15" x14ac:dyDescent="0.35">
      <c r="K2480">
        <v>0.64152873455776138</v>
      </c>
      <c r="L2480">
        <v>0.42016695878991223</v>
      </c>
      <c r="M2480">
        <v>0.47180397736041069</v>
      </c>
      <c r="N2480">
        <v>0.56211759404919692</v>
      </c>
      <c r="O2480">
        <v>0</v>
      </c>
    </row>
    <row r="2481" spans="11:15" x14ac:dyDescent="0.35">
      <c r="K2481">
        <v>0.2866618069606317</v>
      </c>
      <c r="L2481">
        <v>0.15155389060063798</v>
      </c>
      <c r="M2481">
        <v>4.6954089698147995E-2</v>
      </c>
      <c r="N2481">
        <v>0.24242881659573201</v>
      </c>
      <c r="O2481">
        <v>0</v>
      </c>
    </row>
    <row r="2482" spans="11:15" x14ac:dyDescent="0.35">
      <c r="K2482">
        <v>0.82487173153496063</v>
      </c>
      <c r="L2482">
        <v>0.60305790742827181</v>
      </c>
      <c r="M2482">
        <v>0.61764672624744199</v>
      </c>
      <c r="N2482">
        <v>0.51716962859590199</v>
      </c>
      <c r="O2482">
        <v>0</v>
      </c>
    </row>
    <row r="2483" spans="11:15" x14ac:dyDescent="0.35">
      <c r="K2483">
        <v>0.52430942285545323</v>
      </c>
      <c r="L2483">
        <v>4.9609215769122757E-2</v>
      </c>
      <c r="M2483">
        <v>0.39925685234030306</v>
      </c>
      <c r="N2483">
        <v>0.78310941449688698</v>
      </c>
      <c r="O2483">
        <v>1.07019466058063E-10</v>
      </c>
    </row>
    <row r="2484" spans="11:15" x14ac:dyDescent="0.35">
      <c r="K2484">
        <v>0.3611272070156144</v>
      </c>
      <c r="L2484">
        <v>0.13667521956329151</v>
      </c>
      <c r="M2484">
        <v>2.6469858287190097E-2</v>
      </c>
      <c r="N2484">
        <v>0.32763618427432806</v>
      </c>
      <c r="O2484">
        <v>0</v>
      </c>
    </row>
    <row r="2485" spans="11:15" x14ac:dyDescent="0.35">
      <c r="K2485">
        <v>0.39988368786151585</v>
      </c>
      <c r="L2485">
        <v>0.16975573580597783</v>
      </c>
      <c r="M2485">
        <v>5.3369661926201947E-2</v>
      </c>
      <c r="N2485">
        <v>0.13308112164950101</v>
      </c>
      <c r="O2485">
        <v>0</v>
      </c>
    </row>
    <row r="2486" spans="11:15" x14ac:dyDescent="0.35">
      <c r="K2486">
        <v>0.48124516190418137</v>
      </c>
      <c r="L2486">
        <v>0.31156582365336205</v>
      </c>
      <c r="M2486">
        <v>0.27502996739051472</v>
      </c>
      <c r="N2486">
        <v>0.36089878894279503</v>
      </c>
      <c r="O2486">
        <v>0</v>
      </c>
    </row>
    <row r="2487" spans="11:15" x14ac:dyDescent="0.35">
      <c r="K2487">
        <v>0.70776065787177855</v>
      </c>
      <c r="L2487">
        <v>0.48013036824778504</v>
      </c>
      <c r="M2487">
        <v>0.70519842760371376</v>
      </c>
      <c r="N2487">
        <v>4.3219847002814102</v>
      </c>
      <c r="O2487">
        <v>2.818315628287E-10</v>
      </c>
    </row>
    <row r="2488" spans="11:15" x14ac:dyDescent="0.35">
      <c r="K2488">
        <v>0.66150923145856044</v>
      </c>
      <c r="L2488">
        <v>0.3993421543670872</v>
      </c>
      <c r="M2488">
        <v>0.38789877447132981</v>
      </c>
      <c r="N2488">
        <v>0.268610456638051</v>
      </c>
      <c r="O2488">
        <v>0</v>
      </c>
    </row>
    <row r="2489" spans="11:15" x14ac:dyDescent="0.35">
      <c r="K2489">
        <v>0.52069486400121423</v>
      </c>
      <c r="L2489">
        <v>0.30065543431478159</v>
      </c>
      <c r="M2489">
        <v>0.10915385745574342</v>
      </c>
      <c r="N2489">
        <v>0.100069811726319</v>
      </c>
      <c r="O2489">
        <v>0</v>
      </c>
    </row>
    <row r="2490" spans="11:15" x14ac:dyDescent="0.35">
      <c r="K2490">
        <v>0.31038493544491669</v>
      </c>
      <c r="L2490">
        <v>0.22973385874372473</v>
      </c>
      <c r="M2490">
        <v>0.10022103670751133</v>
      </c>
      <c r="N2490">
        <v>0.23030108312685002</v>
      </c>
      <c r="O2490">
        <v>0</v>
      </c>
    </row>
    <row r="2491" spans="11:15" x14ac:dyDescent="0.35">
      <c r="K2491">
        <v>0.75825157908540075</v>
      </c>
      <c r="L2491">
        <v>0.54052788508417182</v>
      </c>
      <c r="M2491">
        <v>0.44525674126728848</v>
      </c>
      <c r="N2491">
        <v>0.32387927844771097</v>
      </c>
      <c r="O2491">
        <v>0</v>
      </c>
    </row>
    <row r="2492" spans="11:15" x14ac:dyDescent="0.35">
      <c r="K2492">
        <v>0.67557181103468988</v>
      </c>
      <c r="L2492">
        <v>0.75509621427708851</v>
      </c>
      <c r="M2492">
        <v>0.86530268783201658</v>
      </c>
      <c r="N2492">
        <v>2.1235698812252597</v>
      </c>
      <c r="O2492">
        <v>3.2085876294874102E-10</v>
      </c>
    </row>
    <row r="2493" spans="11:15" x14ac:dyDescent="0.35">
      <c r="K2493">
        <v>0.73903692904497975</v>
      </c>
      <c r="L2493">
        <v>0.52497187546228807</v>
      </c>
      <c r="M2493">
        <v>0.51408268223160891</v>
      </c>
      <c r="N2493">
        <v>1.2845749615686402</v>
      </c>
      <c r="O2493">
        <v>1.64532402746802E-10</v>
      </c>
    </row>
    <row r="2494" spans="11:15" x14ac:dyDescent="0.35">
      <c r="K2494">
        <v>0.80333292408880363</v>
      </c>
      <c r="L2494">
        <v>0.74738614902142375</v>
      </c>
      <c r="M2494">
        <v>0.55727993670784404</v>
      </c>
      <c r="N2494">
        <v>4.0857303769073094E-2</v>
      </c>
      <c r="O2494">
        <v>0</v>
      </c>
    </row>
    <row r="2495" spans="11:15" x14ac:dyDescent="0.35">
      <c r="K2495">
        <v>0.9628754934008581</v>
      </c>
      <c r="L2495">
        <v>1.4938398504985133</v>
      </c>
      <c r="M2495">
        <v>1.2515742627417403</v>
      </c>
      <c r="N2495">
        <v>0.11599213933924001</v>
      </c>
      <c r="O2495">
        <v>0</v>
      </c>
    </row>
    <row r="2496" spans="11:15" x14ac:dyDescent="0.35">
      <c r="K2496">
        <v>0.80017039007315849</v>
      </c>
      <c r="L2496">
        <v>0.56728685933040812</v>
      </c>
      <c r="M2496">
        <v>0.57410589140033974</v>
      </c>
      <c r="N2496">
        <v>5.99171360444746E-2</v>
      </c>
      <c r="O2496">
        <v>0</v>
      </c>
    </row>
    <row r="2497" spans="11:13" x14ac:dyDescent="0.35">
      <c r="K2497">
        <v>0.55600327923359771</v>
      </c>
      <c r="L2497">
        <v>0.47125815763146423</v>
      </c>
      <c r="M2497">
        <v>0.32461529678804568</v>
      </c>
    </row>
    <row r="2498" spans="11:13" x14ac:dyDescent="0.35">
      <c r="K2498">
        <v>0.50157808205186361</v>
      </c>
      <c r="L2498">
        <v>0.27236118173479718</v>
      </c>
      <c r="M2498">
        <v>0.20171595247153409</v>
      </c>
    </row>
    <row r="2499" spans="11:13" x14ac:dyDescent="0.35">
      <c r="K2499">
        <v>0.38428945882386562</v>
      </c>
      <c r="L2499">
        <v>9.9352640272558745E-2</v>
      </c>
      <c r="M2499">
        <v>1.1564599800993452E-2</v>
      </c>
    </row>
    <row r="2500" spans="11:13" x14ac:dyDescent="0.35">
      <c r="K2500">
        <v>0.60739948893687823</v>
      </c>
      <c r="L2500">
        <v>0.45401665335630931</v>
      </c>
      <c r="M2500">
        <v>0.22774249929541737</v>
      </c>
    </row>
    <row r="2501" spans="11:13" x14ac:dyDescent="0.35">
      <c r="K2501">
        <v>0.64818186971179359</v>
      </c>
      <c r="L2501">
        <v>0.53974507386062942</v>
      </c>
      <c r="M2501">
        <v>0.37843899555083105</v>
      </c>
    </row>
    <row r="2502" spans="11:13" x14ac:dyDescent="0.35">
      <c r="K2502">
        <v>0.15357806890391126</v>
      </c>
      <c r="L2502">
        <v>0.7268862278068795</v>
      </c>
      <c r="M2502">
        <v>1.0696060612820864</v>
      </c>
    </row>
    <row r="2503" spans="11:13" x14ac:dyDescent="0.35">
      <c r="K2503">
        <v>0.77931280242445222</v>
      </c>
      <c r="L2503">
        <v>0.55402614668018912</v>
      </c>
      <c r="M2503">
        <v>0.486135063579272</v>
      </c>
    </row>
    <row r="2504" spans="11:13" x14ac:dyDescent="0.35">
      <c r="K2504">
        <v>0.42260402716609313</v>
      </c>
      <c r="L2504">
        <v>0.13020049453649604</v>
      </c>
      <c r="M2504">
        <v>0.10931799338380664</v>
      </c>
    </row>
    <row r="2505" spans="11:13" x14ac:dyDescent="0.35">
      <c r="K2505">
        <v>0.49119190936865542</v>
      </c>
      <c r="L2505">
        <v>0.21438162201365615</v>
      </c>
      <c r="M2505">
        <v>0.20010377809555902</v>
      </c>
    </row>
    <row r="2506" spans="11:13" x14ac:dyDescent="0.35">
      <c r="K2506">
        <v>0.29863206536056291</v>
      </c>
      <c r="L2506">
        <v>0.10071324003042384</v>
      </c>
      <c r="M2506">
        <v>4.8063069874531156E-2</v>
      </c>
    </row>
    <row r="2507" spans="11:13" x14ac:dyDescent="0.35">
      <c r="K2507">
        <v>0.47500454383044943</v>
      </c>
      <c r="L2507">
        <v>0.20091304353815939</v>
      </c>
      <c r="M2507">
        <v>0.14060207909275138</v>
      </c>
    </row>
    <row r="2508" spans="11:13" x14ac:dyDescent="0.35">
      <c r="K2508">
        <v>0.48668021642908077</v>
      </c>
      <c r="L2508">
        <v>0.47510083751499455</v>
      </c>
      <c r="M2508">
        <v>0.26092641065494176</v>
      </c>
    </row>
    <row r="2509" spans="11:13" x14ac:dyDescent="0.35">
      <c r="K2509">
        <v>0.7514601389500265</v>
      </c>
      <c r="L2509">
        <v>0.57296572395968159</v>
      </c>
      <c r="M2509">
        <v>0.58353681996335638</v>
      </c>
    </row>
    <row r="2510" spans="11:13" x14ac:dyDescent="0.35">
      <c r="K2510">
        <v>0.46904327477116714</v>
      </c>
      <c r="L2510">
        <v>0.53416044645499405</v>
      </c>
      <c r="M2510">
        <v>0.54771561474723729</v>
      </c>
    </row>
    <row r="2511" spans="11:13" x14ac:dyDescent="0.35">
      <c r="K2511">
        <v>0.57473962290525515</v>
      </c>
      <c r="L2511">
        <v>0.38823945762251849</v>
      </c>
      <c r="M2511">
        <v>0.3638151799565072</v>
      </c>
    </row>
    <row r="2512" spans="11:13" x14ac:dyDescent="0.35">
      <c r="K2512">
        <v>0.5781554092570601</v>
      </c>
      <c r="L2512">
        <v>0.46952404174417306</v>
      </c>
      <c r="M2512">
        <v>0.13834357199305811</v>
      </c>
    </row>
    <row r="2513" spans="11:13" x14ac:dyDescent="0.35">
      <c r="K2513">
        <v>0.70443654649016874</v>
      </c>
      <c r="L2513">
        <v>0.45733200846015876</v>
      </c>
      <c r="M2513">
        <v>0.32640920394175243</v>
      </c>
    </row>
    <row r="2514" spans="11:13" x14ac:dyDescent="0.35">
      <c r="K2514">
        <v>0.45418205526983613</v>
      </c>
      <c r="L2514">
        <v>0.16431725937816674</v>
      </c>
      <c r="M2514">
        <v>0.20709921349090224</v>
      </c>
    </row>
    <row r="2515" spans="11:13" x14ac:dyDescent="0.35">
      <c r="K2515">
        <v>0.67692479734962863</v>
      </c>
      <c r="L2515">
        <v>0.43574357034786482</v>
      </c>
      <c r="M2515">
        <v>0.34594351152492681</v>
      </c>
    </row>
    <row r="2516" spans="11:13" x14ac:dyDescent="0.35">
      <c r="K2516">
        <v>0.86221849078537383</v>
      </c>
      <c r="L2516">
        <v>0.62018967379264078</v>
      </c>
      <c r="M2516">
        <v>0.62758465208827097</v>
      </c>
    </row>
    <row r="2517" spans="11:13" x14ac:dyDescent="0.35">
      <c r="K2517">
        <v>0.66042420506947008</v>
      </c>
      <c r="L2517">
        <v>0.45423978662589903</v>
      </c>
      <c r="M2517">
        <v>0.32631341692562449</v>
      </c>
    </row>
    <row r="2518" spans="11:13" x14ac:dyDescent="0.35">
      <c r="K2518">
        <v>0.39914766086208742</v>
      </c>
      <c r="L2518">
        <v>0.31165177881856432</v>
      </c>
      <c r="M2518">
        <v>0.25598696025853918</v>
      </c>
    </row>
    <row r="2519" spans="11:13" x14ac:dyDescent="0.35">
      <c r="K2519">
        <v>0.58180870353951619</v>
      </c>
      <c r="L2519">
        <v>0.32423204038066433</v>
      </c>
      <c r="M2519">
        <v>0.16129268793096752</v>
      </c>
    </row>
    <row r="2520" spans="11:13" x14ac:dyDescent="0.35">
      <c r="K2520">
        <v>6.6719155276862147E-2</v>
      </c>
      <c r="L2520">
        <v>0.38431509854952584</v>
      </c>
      <c r="M2520">
        <v>0.28699653092939686</v>
      </c>
    </row>
    <row r="2521" spans="11:13" x14ac:dyDescent="0.35">
      <c r="K2521">
        <v>0.67976719283437981</v>
      </c>
      <c r="L2521">
        <v>0.46341692288333958</v>
      </c>
      <c r="M2521">
        <v>0.33655242831331872</v>
      </c>
    </row>
    <row r="2522" spans="11:13" x14ac:dyDescent="0.35">
      <c r="K2522">
        <v>0.64213148582981938</v>
      </c>
      <c r="L2522">
        <v>0.52152592755517935</v>
      </c>
      <c r="M2522">
        <v>0.53252350850703489</v>
      </c>
    </row>
    <row r="2523" spans="11:13" x14ac:dyDescent="0.35">
      <c r="K2523">
        <v>0.37462277924642179</v>
      </c>
      <c r="L2523">
        <v>0.33403041600701283</v>
      </c>
      <c r="M2523">
        <v>0.23379208099497448</v>
      </c>
    </row>
    <row r="2524" spans="11:13" x14ac:dyDescent="0.35">
      <c r="K2524">
        <v>0.63136360528437341</v>
      </c>
      <c r="L2524">
        <v>0.28501556115054921</v>
      </c>
      <c r="M2524">
        <v>0.1879580019049267</v>
      </c>
    </row>
    <row r="2525" spans="11:13" x14ac:dyDescent="0.35">
      <c r="K2525">
        <v>0.24747021652690127</v>
      </c>
      <c r="L2525">
        <v>4.2174439117774264E-2</v>
      </c>
      <c r="M2525">
        <v>6.5940652723191245E-2</v>
      </c>
    </row>
    <row r="2526" spans="11:13" x14ac:dyDescent="0.35">
      <c r="K2526">
        <v>0.66169903240396599</v>
      </c>
      <c r="L2526">
        <v>0.72482655999658629</v>
      </c>
      <c r="M2526">
        <v>0.63704138398995214</v>
      </c>
    </row>
    <row r="2527" spans="11:13" x14ac:dyDescent="0.35">
      <c r="K2527">
        <v>0.68570301078128448</v>
      </c>
      <c r="L2527">
        <v>0.51426031986008036</v>
      </c>
      <c r="M2527">
        <v>0.41962770995822413</v>
      </c>
    </row>
    <row r="2528" spans="11:13" x14ac:dyDescent="0.35">
      <c r="K2528">
        <v>0.38275135979484742</v>
      </c>
      <c r="L2528">
        <v>0.36822288853770413</v>
      </c>
      <c r="M2528">
        <v>0.29691137943606399</v>
      </c>
    </row>
    <row r="2529" spans="11:13" x14ac:dyDescent="0.35">
      <c r="K2529">
        <v>0.53750345389202747</v>
      </c>
      <c r="L2529">
        <v>0.41428920370371652</v>
      </c>
      <c r="M2529">
        <v>0.28094522182128978</v>
      </c>
    </row>
    <row r="2530" spans="11:13" x14ac:dyDescent="0.35">
      <c r="K2530">
        <v>0.5087674558184867</v>
      </c>
      <c r="L2530">
        <v>0.22144711000232925</v>
      </c>
      <c r="M2530">
        <v>2.5691390147971758E-2</v>
      </c>
    </row>
    <row r="2531" spans="11:13" x14ac:dyDescent="0.35">
      <c r="K2531">
        <v>0.55279361825039031</v>
      </c>
      <c r="L2531">
        <v>0.38387468754549392</v>
      </c>
      <c r="M2531">
        <v>0.33083310007819267</v>
      </c>
    </row>
    <row r="2532" spans="11:13" x14ac:dyDescent="0.35">
      <c r="K2532">
        <v>0.5087510857557338</v>
      </c>
      <c r="L2532">
        <v>0.55519154763243483</v>
      </c>
      <c r="M2532">
        <v>0.40737592449720639</v>
      </c>
    </row>
    <row r="2533" spans="11:13" x14ac:dyDescent="0.35">
      <c r="K2533">
        <v>0.68017164326613289</v>
      </c>
      <c r="L2533">
        <v>0.45181456841765028</v>
      </c>
      <c r="M2533">
        <v>0.38154928638972041</v>
      </c>
    </row>
    <row r="2534" spans="11:13" x14ac:dyDescent="0.35">
      <c r="K2534">
        <v>0.42540034040503638</v>
      </c>
      <c r="L2534">
        <v>0.53437680392871434</v>
      </c>
      <c r="M2534">
        <v>0.57861320834182584</v>
      </c>
    </row>
    <row r="2535" spans="11:13" x14ac:dyDescent="0.35">
      <c r="K2535">
        <v>0.3669164965046367</v>
      </c>
      <c r="L2535">
        <v>0.27128195605952998</v>
      </c>
      <c r="M2535">
        <v>0.22933320082177069</v>
      </c>
    </row>
    <row r="2536" spans="11:13" x14ac:dyDescent="0.35">
      <c r="K2536">
        <v>0.89087580816376721</v>
      </c>
      <c r="L2536">
        <v>0.67916974356223869</v>
      </c>
      <c r="M2536">
        <v>0.61031489764600133</v>
      </c>
    </row>
    <row r="2537" spans="11:13" x14ac:dyDescent="0.35">
      <c r="K2537">
        <v>0.29736269713877106</v>
      </c>
      <c r="L2537">
        <v>0.2392443979024505</v>
      </c>
      <c r="M2537">
        <v>0.16251941185211946</v>
      </c>
    </row>
    <row r="2538" spans="11:13" x14ac:dyDescent="0.35">
      <c r="K2538">
        <v>0.59362004052155604</v>
      </c>
      <c r="L2538">
        <v>0.42389500166457439</v>
      </c>
      <c r="M2538">
        <v>0.37776371702945666</v>
      </c>
    </row>
    <row r="2539" spans="11:13" x14ac:dyDescent="0.35">
      <c r="K2539">
        <v>0.81044775808800018</v>
      </c>
      <c r="L2539">
        <v>0.59180256139083953</v>
      </c>
      <c r="M2539">
        <v>0.53634292185292809</v>
      </c>
    </row>
    <row r="2540" spans="11:13" x14ac:dyDescent="0.35">
      <c r="K2540">
        <v>0.1370560041033021</v>
      </c>
      <c r="L2540">
        <v>0.32871952106800201</v>
      </c>
      <c r="M2540">
        <v>0.56185365283193656</v>
      </c>
    </row>
    <row r="2541" spans="11:13" x14ac:dyDescent="0.35">
      <c r="K2541">
        <v>0.80027623339875731</v>
      </c>
      <c r="L2541">
        <v>0.58126160397259707</v>
      </c>
      <c r="M2541">
        <v>0.53031257618409489</v>
      </c>
    </row>
    <row r="2542" spans="11:13" x14ac:dyDescent="0.35">
      <c r="K2542">
        <v>0.59027445111282173</v>
      </c>
      <c r="L2542">
        <v>0.48237864455591489</v>
      </c>
      <c r="M2542">
        <v>0.32988636442812513</v>
      </c>
    </row>
    <row r="2543" spans="11:13" x14ac:dyDescent="0.35">
      <c r="K2543">
        <v>0.48066418312339038</v>
      </c>
      <c r="L2543">
        <v>0.36230253017013048</v>
      </c>
      <c r="M2543">
        <v>0.25988606137729753</v>
      </c>
    </row>
    <row r="2544" spans="11:13" x14ac:dyDescent="0.35">
      <c r="K2544">
        <v>0.69783875685868879</v>
      </c>
      <c r="L2544">
        <v>0.56040326763736947</v>
      </c>
      <c r="M2544">
        <v>0.54772975537125945</v>
      </c>
    </row>
    <row r="2545" spans="11:13" x14ac:dyDescent="0.35">
      <c r="K2545">
        <v>0.40271531051425496</v>
      </c>
      <c r="L2545">
        <v>0.37940133066366977</v>
      </c>
      <c r="M2545">
        <v>0.26933304164783073</v>
      </c>
    </row>
    <row r="2546" spans="11:13" x14ac:dyDescent="0.35">
      <c r="K2546">
        <v>0.78879604000375581</v>
      </c>
      <c r="L2546">
        <v>0.46367274700951833</v>
      </c>
      <c r="M2546">
        <v>0.46292076901462159</v>
      </c>
    </row>
    <row r="2547" spans="11:13" x14ac:dyDescent="0.35">
      <c r="K2547">
        <v>0.46057975984237098</v>
      </c>
      <c r="L2547">
        <v>0.26781704684103469</v>
      </c>
      <c r="M2547">
        <v>0.18402495218691642</v>
      </c>
    </row>
    <row r="2548" spans="11:13" x14ac:dyDescent="0.35">
      <c r="K2548">
        <v>0.73225185193017794</v>
      </c>
      <c r="L2548">
        <v>0.53766247710123694</v>
      </c>
      <c r="M2548">
        <v>0.53554583317719207</v>
      </c>
    </row>
    <row r="2549" spans="11:13" x14ac:dyDescent="0.35">
      <c r="K2549">
        <v>0.43394478708570344</v>
      </c>
      <c r="L2549">
        <v>0.26404100366123628</v>
      </c>
      <c r="M2549">
        <v>0.22621018770024309</v>
      </c>
    </row>
    <row r="2550" spans="11:13" x14ac:dyDescent="0.35">
      <c r="K2550">
        <v>0.65752617139993963</v>
      </c>
      <c r="L2550">
        <v>0.39740310061956474</v>
      </c>
      <c r="M2550">
        <v>0.36420268185128146</v>
      </c>
    </row>
    <row r="2551" spans="11:13" x14ac:dyDescent="0.35">
      <c r="K2551">
        <v>0.38405396337933251</v>
      </c>
      <c r="L2551">
        <v>0.25755471304438576</v>
      </c>
      <c r="M2551">
        <v>0.14958198163464367</v>
      </c>
    </row>
    <row r="2552" spans="11:13" x14ac:dyDescent="0.35">
      <c r="K2552">
        <v>0.85242247146081962</v>
      </c>
      <c r="L2552">
        <v>0.58083641179146517</v>
      </c>
      <c r="M2552">
        <v>0.5266884612945737</v>
      </c>
    </row>
    <row r="2553" spans="11:13" x14ac:dyDescent="0.35">
      <c r="K2553">
        <v>0.10398280741713989</v>
      </c>
      <c r="L2553">
        <v>3.8664469690422913E-2</v>
      </c>
      <c r="M2553">
        <v>0.37242667621611719</v>
      </c>
    </row>
    <row r="2554" spans="11:13" x14ac:dyDescent="0.35">
      <c r="K2554">
        <v>0.55907875486511971</v>
      </c>
      <c r="L2554">
        <v>0.399474743471534</v>
      </c>
      <c r="M2554">
        <v>0.32646406342075718</v>
      </c>
    </row>
    <row r="2555" spans="11:13" x14ac:dyDescent="0.35">
      <c r="K2555">
        <v>0.36904531004741942</v>
      </c>
      <c r="L2555">
        <v>0.18892935845092157</v>
      </c>
      <c r="M2555">
        <v>0.15804773701966268</v>
      </c>
    </row>
    <row r="2556" spans="11:13" x14ac:dyDescent="0.35">
      <c r="K2556">
        <v>0.29648479013047246</v>
      </c>
      <c r="L2556">
        <v>0.25439649283012622</v>
      </c>
      <c r="M2556">
        <v>0.21703283114305155</v>
      </c>
    </row>
    <row r="2557" spans="11:13" x14ac:dyDescent="0.35">
      <c r="K2557">
        <v>0.78573020721126552</v>
      </c>
      <c r="L2557">
        <v>0.56612384484861267</v>
      </c>
      <c r="M2557">
        <v>0.44857528109593592</v>
      </c>
    </row>
    <row r="2558" spans="11:13" x14ac:dyDescent="0.35">
      <c r="K2558">
        <v>0.66311271504884062</v>
      </c>
      <c r="L2558">
        <v>0.413589579904097</v>
      </c>
      <c r="M2558">
        <v>0.23681098208170098</v>
      </c>
    </row>
    <row r="2559" spans="11:13" x14ac:dyDescent="0.35">
      <c r="K2559">
        <v>0.68414876416163961</v>
      </c>
      <c r="L2559">
        <v>0.67946317820908175</v>
      </c>
      <c r="M2559">
        <v>0.50736802738160602</v>
      </c>
    </row>
    <row r="2560" spans="11:13" x14ac:dyDescent="0.35">
      <c r="K2560">
        <v>7.1244923471535021E-2</v>
      </c>
      <c r="L2560">
        <v>0.17809304979176771</v>
      </c>
      <c r="M2560">
        <v>0.1491364669989089</v>
      </c>
    </row>
    <row r="2561" spans="11:13" x14ac:dyDescent="0.35">
      <c r="K2561">
        <v>0.19512276965761241</v>
      </c>
      <c r="L2561">
        <v>0.12268054505726513</v>
      </c>
      <c r="M2561">
        <v>0.13729153083197362</v>
      </c>
    </row>
    <row r="2562" spans="11:13" x14ac:dyDescent="0.35">
      <c r="K2562">
        <v>0.84850755827637436</v>
      </c>
      <c r="L2562">
        <v>0.6902067839342455</v>
      </c>
      <c r="M2562">
        <v>0.63279241250965779</v>
      </c>
    </row>
    <row r="2563" spans="11:13" x14ac:dyDescent="0.35">
      <c r="K2563">
        <v>0.34820001492745906</v>
      </c>
      <c r="L2563">
        <v>0.1706385462468287</v>
      </c>
      <c r="M2563">
        <v>3.9586545767984829E-2</v>
      </c>
    </row>
    <row r="2564" spans="11:13" x14ac:dyDescent="0.35">
      <c r="K2564">
        <v>0.49973433309540166</v>
      </c>
      <c r="L2564">
        <v>0.42109455324141087</v>
      </c>
      <c r="M2564">
        <v>0.32124064337224184</v>
      </c>
    </row>
    <row r="2565" spans="11:13" x14ac:dyDescent="0.35">
      <c r="K2565">
        <v>0.68149589502282315</v>
      </c>
      <c r="L2565">
        <v>0.46310754220055073</v>
      </c>
      <c r="M2565">
        <v>0.26045200946545</v>
      </c>
    </row>
    <row r="2566" spans="11:13" x14ac:dyDescent="0.35">
      <c r="K2566">
        <v>0.76424042199044129</v>
      </c>
      <c r="L2566">
        <v>0.50311464075256895</v>
      </c>
      <c r="M2566">
        <v>0.44452494120680652</v>
      </c>
    </row>
    <row r="2567" spans="11:13" x14ac:dyDescent="0.35">
      <c r="K2567">
        <v>0.64215273866769285</v>
      </c>
      <c r="L2567">
        <v>0.38387620519844889</v>
      </c>
      <c r="M2567">
        <v>0.26811553219629902</v>
      </c>
    </row>
    <row r="2568" spans="11:13" x14ac:dyDescent="0.35">
      <c r="K2568">
        <v>0.63561835230644115</v>
      </c>
      <c r="L2568">
        <v>0.43597140334488504</v>
      </c>
      <c r="M2568">
        <v>0.40689444658997992</v>
      </c>
    </row>
    <row r="2569" spans="11:13" x14ac:dyDescent="0.35">
      <c r="K2569">
        <v>0.21179074145967611</v>
      </c>
      <c r="L2569">
        <v>5.6191113307875372E-2</v>
      </c>
      <c r="M2569">
        <v>0.19709191273464355</v>
      </c>
    </row>
    <row r="2570" spans="11:13" x14ac:dyDescent="0.35">
      <c r="K2570">
        <v>0.35723102916000116</v>
      </c>
      <c r="L2570">
        <v>0.45048944962539483</v>
      </c>
      <c r="M2570">
        <v>0.45578835015676422</v>
      </c>
    </row>
    <row r="2571" spans="11:13" x14ac:dyDescent="0.35">
      <c r="K2571">
        <v>0.53485951371503571</v>
      </c>
      <c r="L2571">
        <v>0.49248817223478181</v>
      </c>
      <c r="M2571">
        <v>0.49416379462750021</v>
      </c>
    </row>
    <row r="2572" spans="11:13" x14ac:dyDescent="0.35">
      <c r="K2572">
        <v>0.58439005883019102</v>
      </c>
      <c r="L2572">
        <v>0.35588208283147771</v>
      </c>
      <c r="M2572">
        <v>0.27721095388952</v>
      </c>
    </row>
    <row r="2573" spans="11:13" x14ac:dyDescent="0.35">
      <c r="K2573">
        <v>7.0981342353826804E-2</v>
      </c>
      <c r="L2573">
        <v>0.22112349201149198</v>
      </c>
      <c r="M2573">
        <v>7.0015298617269059E-2</v>
      </c>
    </row>
    <row r="2574" spans="11:13" x14ac:dyDescent="0.35">
      <c r="K2574">
        <v>0.5476828542859421</v>
      </c>
      <c r="L2574">
        <v>0.53419979335383916</v>
      </c>
      <c r="M2574">
        <v>0.3675753378496075</v>
      </c>
    </row>
    <row r="2575" spans="11:13" x14ac:dyDescent="0.35">
      <c r="K2575">
        <v>0.76485835624116083</v>
      </c>
      <c r="L2575">
        <v>0.47413803030077845</v>
      </c>
      <c r="M2575">
        <v>0.3351514980729719</v>
      </c>
    </row>
    <row r="2576" spans="11:13" x14ac:dyDescent="0.35">
      <c r="K2576">
        <v>0.79754810703408086</v>
      </c>
      <c r="L2576">
        <v>0.77445164945459821</v>
      </c>
      <c r="M2576">
        <v>0.63154490963983623</v>
      </c>
    </row>
    <row r="2577" spans="11:13" x14ac:dyDescent="0.35">
      <c r="K2577">
        <v>0.63791982868575225</v>
      </c>
      <c r="L2577">
        <v>0.40205067964027669</v>
      </c>
      <c r="M2577">
        <v>0.3815786643551628</v>
      </c>
    </row>
    <row r="2578" spans="11:13" x14ac:dyDescent="0.35">
      <c r="K2578">
        <v>0.28339161889539932</v>
      </c>
      <c r="L2578">
        <v>0.61500373493085037</v>
      </c>
      <c r="M2578">
        <v>0.46572646901139092</v>
      </c>
    </row>
    <row r="2579" spans="11:13" x14ac:dyDescent="0.35">
      <c r="K2579">
        <v>0.37359092606044297</v>
      </c>
      <c r="L2579">
        <v>0.16944597612777276</v>
      </c>
      <c r="M2579">
        <v>7.2262448069026458E-2</v>
      </c>
    </row>
    <row r="2580" spans="11:13" x14ac:dyDescent="0.35">
      <c r="K2580">
        <v>0.51786611671350979</v>
      </c>
      <c r="L2580">
        <v>0.27697567319104244</v>
      </c>
      <c r="M2580">
        <v>0.24892948957690891</v>
      </c>
    </row>
    <row r="2581" spans="11:13" x14ac:dyDescent="0.35">
      <c r="K2581">
        <v>0.23900148447140163</v>
      </c>
      <c r="L2581">
        <v>0.31527935380474448</v>
      </c>
      <c r="M2581">
        <v>1.3873345635252029E-2</v>
      </c>
    </row>
    <row r="2582" spans="11:13" x14ac:dyDescent="0.35">
      <c r="K2582">
        <v>0.61987445168227484</v>
      </c>
      <c r="L2582">
        <v>0.52836709391352066</v>
      </c>
      <c r="M2582">
        <v>0.5105695244307894</v>
      </c>
    </row>
    <row r="2583" spans="11:13" x14ac:dyDescent="0.35">
      <c r="K2583">
        <v>0.25134114761897547</v>
      </c>
      <c r="L2583">
        <v>0.3472719611996275</v>
      </c>
      <c r="M2583">
        <v>0.21389656696520409</v>
      </c>
    </row>
    <row r="2584" spans="11:13" x14ac:dyDescent="0.35">
      <c r="K2584">
        <v>0.56745521750186823</v>
      </c>
      <c r="L2584">
        <v>0.26947130167313255</v>
      </c>
      <c r="M2584">
        <v>0.15606910103974886</v>
      </c>
    </row>
    <row r="2585" spans="11:13" x14ac:dyDescent="0.35">
      <c r="K2585">
        <v>0.3244666644926964</v>
      </c>
      <c r="L2585">
        <v>0.21812555529220315</v>
      </c>
      <c r="M2585">
        <v>0.18911798132921881</v>
      </c>
    </row>
    <row r="2586" spans="11:13" x14ac:dyDescent="0.35">
      <c r="K2586">
        <v>0.5707518431091213</v>
      </c>
      <c r="L2586">
        <v>0.37777748940597494</v>
      </c>
      <c r="M2586">
        <v>0.32904307123485194</v>
      </c>
    </row>
    <row r="2587" spans="11:13" x14ac:dyDescent="0.35">
      <c r="K2587">
        <v>0.61539141904042471</v>
      </c>
      <c r="L2587">
        <v>0.55631572059697598</v>
      </c>
      <c r="M2587">
        <v>0.51093055805987919</v>
      </c>
    </row>
    <row r="2588" spans="11:13" x14ac:dyDescent="0.35">
      <c r="K2588">
        <v>0.26276940173548219</v>
      </c>
      <c r="L2588">
        <v>0.10725129578831655</v>
      </c>
      <c r="M2588">
        <v>0.1653026259037633</v>
      </c>
    </row>
    <row r="2589" spans="11:13" x14ac:dyDescent="0.35">
      <c r="K2589">
        <v>0.67539867053185709</v>
      </c>
      <c r="L2589">
        <v>0.53006403394297985</v>
      </c>
      <c r="M2589">
        <v>0.42915978617033801</v>
      </c>
    </row>
    <row r="2590" spans="11:13" x14ac:dyDescent="0.35">
      <c r="K2590">
        <v>0.64310987115569807</v>
      </c>
      <c r="L2590">
        <v>0.45597371326723318</v>
      </c>
      <c r="M2590">
        <v>0.38415800018658219</v>
      </c>
    </row>
    <row r="2591" spans="11:13" x14ac:dyDescent="0.35">
      <c r="K2591">
        <v>0.7906355844455194</v>
      </c>
      <c r="L2591">
        <v>0.57521940445467779</v>
      </c>
      <c r="M2591">
        <v>0.47947954998954567</v>
      </c>
    </row>
    <row r="2592" spans="11:13" x14ac:dyDescent="0.35">
      <c r="K2592">
        <v>0.8285227754051141</v>
      </c>
      <c r="L2592">
        <v>0.65362758710539992</v>
      </c>
      <c r="M2592">
        <v>0.56828277273556016</v>
      </c>
    </row>
    <row r="2593" spans="11:13" x14ac:dyDescent="0.35">
      <c r="K2593">
        <v>0.57586100413988728</v>
      </c>
      <c r="L2593">
        <v>0.34034003554841497</v>
      </c>
      <c r="M2593">
        <v>0.18421121814148503</v>
      </c>
    </row>
    <row r="2594" spans="11:13" x14ac:dyDescent="0.35">
      <c r="K2594">
        <v>0.4556252325900228</v>
      </c>
      <c r="L2594">
        <v>0.28701132681954755</v>
      </c>
      <c r="M2594">
        <v>0.16532860687779435</v>
      </c>
    </row>
    <row r="2595" spans="11:13" x14ac:dyDescent="0.35">
      <c r="K2595">
        <v>0.7919573712664062</v>
      </c>
      <c r="L2595">
        <v>0.56523596318405622</v>
      </c>
      <c r="M2595">
        <v>0.48832665783937484</v>
      </c>
    </row>
    <row r="2596" spans="11:13" x14ac:dyDescent="0.35">
      <c r="K2596">
        <v>0.43480131786647808</v>
      </c>
      <c r="L2596">
        <v>0.34542417648413831</v>
      </c>
      <c r="M2596">
        <v>0.29045071494486063</v>
      </c>
    </row>
    <row r="2597" spans="11:13" x14ac:dyDescent="0.35">
      <c r="K2597">
        <v>0.42036930299541919</v>
      </c>
      <c r="L2597">
        <v>0.34130529024117306</v>
      </c>
      <c r="M2597">
        <v>0.20858951115760982</v>
      </c>
    </row>
    <row r="2598" spans="11:13" x14ac:dyDescent="0.35">
      <c r="K2598">
        <v>0.76694193057304505</v>
      </c>
      <c r="L2598">
        <v>0.61704163940678824</v>
      </c>
      <c r="M2598">
        <v>0.55536661603997028</v>
      </c>
    </row>
    <row r="2599" spans="11:13" x14ac:dyDescent="0.35">
      <c r="K2599">
        <v>0.48011921755270071</v>
      </c>
      <c r="L2599">
        <v>0.67582357466970577</v>
      </c>
      <c r="M2599">
        <v>0.69375329772609384</v>
      </c>
    </row>
    <row r="2600" spans="11:13" x14ac:dyDescent="0.35">
      <c r="K2600">
        <v>0.56912733740482313</v>
      </c>
      <c r="L2600">
        <v>0.48062453065886956</v>
      </c>
      <c r="M2600">
        <v>0.49299733169359011</v>
      </c>
    </row>
    <row r="2601" spans="11:13" x14ac:dyDescent="0.35">
      <c r="K2601">
        <v>0.76777516074067298</v>
      </c>
      <c r="L2601">
        <v>0.5463254252910309</v>
      </c>
      <c r="M2601">
        <v>0.49331027950509748</v>
      </c>
    </row>
    <row r="2602" spans="11:13" x14ac:dyDescent="0.35">
      <c r="K2602">
        <v>0.60022412669057867</v>
      </c>
      <c r="L2602">
        <v>0.51573225886140128</v>
      </c>
      <c r="M2602">
        <v>0.32421249058018764</v>
      </c>
    </row>
    <row r="2603" spans="11:13" x14ac:dyDescent="0.35">
      <c r="K2603">
        <v>0.53961195051609201</v>
      </c>
      <c r="L2603">
        <v>0.3014261457355511</v>
      </c>
      <c r="M2603">
        <v>0.19554037654900397</v>
      </c>
    </row>
    <row r="2604" spans="11:13" x14ac:dyDescent="0.35">
      <c r="K2604">
        <v>0.84045606508460069</v>
      </c>
      <c r="L2604">
        <v>0.66721908362418803</v>
      </c>
      <c r="M2604">
        <v>0.64304939260080385</v>
      </c>
    </row>
    <row r="2605" spans="11:13" x14ac:dyDescent="0.35">
      <c r="K2605">
        <v>0.57544488170310193</v>
      </c>
      <c r="L2605">
        <v>0.4018151809418215</v>
      </c>
      <c r="M2605">
        <v>0.26559211816317757</v>
      </c>
    </row>
    <row r="2606" spans="11:13" x14ac:dyDescent="0.35">
      <c r="K2606">
        <v>0.60837162199092909</v>
      </c>
      <c r="L2606">
        <v>0.57310250796902762</v>
      </c>
      <c r="M2606">
        <v>0.48661949607491672</v>
      </c>
    </row>
    <row r="2607" spans="11:13" x14ac:dyDescent="0.35">
      <c r="K2607">
        <v>0.54092908006185147</v>
      </c>
      <c r="L2607">
        <v>0.35827446485157621</v>
      </c>
      <c r="M2607">
        <v>0.30682838842859445</v>
      </c>
    </row>
    <row r="2608" spans="11:13" x14ac:dyDescent="0.35">
      <c r="K2608">
        <v>0.64758086986434982</v>
      </c>
      <c r="L2608">
        <v>0.39668439701798486</v>
      </c>
      <c r="M2608">
        <v>0.2810080848955695</v>
      </c>
    </row>
    <row r="2609" spans="11:13" x14ac:dyDescent="0.35">
      <c r="K2609">
        <v>0.56798407019629127</v>
      </c>
      <c r="L2609">
        <v>0.40924523350918879</v>
      </c>
      <c r="M2609">
        <v>0.33871547181409634</v>
      </c>
    </row>
    <row r="2610" spans="11:13" x14ac:dyDescent="0.35">
      <c r="K2610">
        <v>0.78707537743689138</v>
      </c>
      <c r="L2610">
        <v>1.5621700418232545</v>
      </c>
      <c r="M2610">
        <v>0.75600529999305754</v>
      </c>
    </row>
    <row r="2611" spans="11:13" x14ac:dyDescent="0.35">
      <c r="K2611">
        <v>0.47508252433330239</v>
      </c>
      <c r="L2611">
        <v>0.54465483394565928</v>
      </c>
      <c r="M2611">
        <v>0.31635223033035925</v>
      </c>
    </row>
    <row r="2612" spans="11:13" x14ac:dyDescent="0.35">
      <c r="K2612">
        <v>0.50401888946324824</v>
      </c>
      <c r="L2612">
        <v>0.42810471347497808</v>
      </c>
      <c r="M2612">
        <v>0.30337191340215941</v>
      </c>
    </row>
    <row r="2613" spans="11:13" x14ac:dyDescent="0.35">
      <c r="K2613">
        <v>0.38087724484645569</v>
      </c>
      <c r="L2613">
        <v>0.19335185574275893</v>
      </c>
      <c r="M2613">
        <v>2.6891207007598613E-2</v>
      </c>
    </row>
    <row r="2614" spans="11:13" x14ac:dyDescent="0.35">
      <c r="K2614">
        <v>0.3466076097393494</v>
      </c>
      <c r="L2614">
        <v>0.40776389779183936</v>
      </c>
      <c r="M2614">
        <v>0.5293786836949681</v>
      </c>
    </row>
    <row r="2615" spans="11:13" x14ac:dyDescent="0.35">
      <c r="K2615">
        <v>0.52014391203977373</v>
      </c>
      <c r="L2615">
        <v>0.47664906218938147</v>
      </c>
      <c r="M2615">
        <v>0.32402816336406381</v>
      </c>
    </row>
    <row r="2616" spans="11:13" x14ac:dyDescent="0.35">
      <c r="K2616">
        <v>0.63379140265383471</v>
      </c>
      <c r="L2616">
        <v>0.4279600517616256</v>
      </c>
      <c r="M2616">
        <v>0.35337569141897729</v>
      </c>
    </row>
    <row r="2617" spans="11:13" x14ac:dyDescent="0.35">
      <c r="K2617">
        <v>0.62749513311824978</v>
      </c>
      <c r="L2617">
        <v>0.39177659699199541</v>
      </c>
      <c r="M2617">
        <v>0.19777255454727469</v>
      </c>
    </row>
    <row r="2618" spans="11:13" x14ac:dyDescent="0.35">
      <c r="K2618">
        <v>0.52922921125464795</v>
      </c>
      <c r="L2618">
        <v>0.41036430742232188</v>
      </c>
      <c r="M2618">
        <v>0.30888165378011934</v>
      </c>
    </row>
    <row r="2619" spans="11:13" x14ac:dyDescent="0.35">
      <c r="K2619">
        <v>0.51981226883248588</v>
      </c>
      <c r="L2619">
        <v>0.60839753400072238</v>
      </c>
      <c r="M2619">
        <v>0.46505664508434136</v>
      </c>
    </row>
    <row r="2620" spans="11:13" x14ac:dyDescent="0.35">
      <c r="K2620">
        <v>0.66123016922624855</v>
      </c>
      <c r="L2620">
        <v>0.51080890032579584</v>
      </c>
      <c r="M2620">
        <v>0.51342911884079812</v>
      </c>
    </row>
    <row r="2621" spans="11:13" x14ac:dyDescent="0.35">
      <c r="K2621">
        <v>0.75859608681488466</v>
      </c>
      <c r="L2621">
        <v>0.60855969803113619</v>
      </c>
      <c r="M2621">
        <v>0.572891702436509</v>
      </c>
    </row>
    <row r="2622" spans="11:13" x14ac:dyDescent="0.35">
      <c r="K2622">
        <v>0.61835074472280405</v>
      </c>
      <c r="L2622">
        <v>0.4727889953982381</v>
      </c>
      <c r="M2622">
        <v>0.40124242916618913</v>
      </c>
    </row>
    <row r="2623" spans="11:13" x14ac:dyDescent="0.35">
      <c r="K2623">
        <v>0.76332862027192294</v>
      </c>
      <c r="L2623">
        <v>0.54074147844132092</v>
      </c>
      <c r="M2623">
        <v>0.48356916335267691</v>
      </c>
    </row>
    <row r="2624" spans="11:13" x14ac:dyDescent="0.35">
      <c r="K2624">
        <v>0.2976773299243986</v>
      </c>
      <c r="L2624">
        <v>0.19413858608697873</v>
      </c>
      <c r="M2624">
        <v>5.6546205405428256E-2</v>
      </c>
    </row>
    <row r="2625" spans="11:13" x14ac:dyDescent="0.35">
      <c r="K2625">
        <v>0.81455413829035705</v>
      </c>
      <c r="L2625">
        <v>0.60850615653004492</v>
      </c>
      <c r="M2625">
        <v>0.52933779948301041</v>
      </c>
    </row>
    <row r="2626" spans="11:13" x14ac:dyDescent="0.35">
      <c r="K2626">
        <v>0.53763101147420023</v>
      </c>
      <c r="L2626">
        <v>0.3769804329138457</v>
      </c>
      <c r="M2626">
        <v>0.19780130160260107</v>
      </c>
    </row>
    <row r="2627" spans="11:13" x14ac:dyDescent="0.35">
      <c r="K2627">
        <v>0.57374834914499351</v>
      </c>
      <c r="L2627">
        <v>0.39363942025855347</v>
      </c>
      <c r="M2627">
        <v>0.34085016706864146</v>
      </c>
    </row>
    <row r="2628" spans="11:13" x14ac:dyDescent="0.35">
      <c r="K2628">
        <v>0.43707200964759974</v>
      </c>
      <c r="L2628">
        <v>0.32396173124931538</v>
      </c>
      <c r="M2628">
        <v>0.23240818155206699</v>
      </c>
    </row>
    <row r="2629" spans="11:13" x14ac:dyDescent="0.35">
      <c r="K2629">
        <v>0.35377978459105081</v>
      </c>
      <c r="L2629">
        <v>0.25486980743451521</v>
      </c>
      <c r="M2629">
        <v>0.12665023126782876</v>
      </c>
    </row>
    <row r="2630" spans="11:13" x14ac:dyDescent="0.35">
      <c r="K2630">
        <v>0.71721413194958805</v>
      </c>
      <c r="L2630">
        <v>0.53634047433644416</v>
      </c>
      <c r="M2630">
        <v>0.47785025059101538</v>
      </c>
    </row>
    <row r="2631" spans="11:13" x14ac:dyDescent="0.35">
      <c r="K2631">
        <v>0.70206592851433536</v>
      </c>
      <c r="L2631">
        <v>0.51108993501787148</v>
      </c>
      <c r="M2631">
        <v>0.39030737193271758</v>
      </c>
    </row>
    <row r="2632" spans="11:13" x14ac:dyDescent="0.35">
      <c r="K2632">
        <v>0.47066157217832016</v>
      </c>
      <c r="L2632">
        <v>0.74100944774680011</v>
      </c>
      <c r="M2632">
        <v>0.8124537730446787</v>
      </c>
    </row>
    <row r="2633" spans="11:13" x14ac:dyDescent="0.35">
      <c r="K2633">
        <v>0.67247834051444155</v>
      </c>
      <c r="L2633">
        <v>0.49676782790072788</v>
      </c>
      <c r="M2633">
        <v>0.43549229805139034</v>
      </c>
    </row>
    <row r="2634" spans="11:13" x14ac:dyDescent="0.35">
      <c r="K2634">
        <v>0.58468313398503025</v>
      </c>
      <c r="L2634">
        <v>0.37691060773843055</v>
      </c>
      <c r="M2634">
        <v>0.30025578339393649</v>
      </c>
    </row>
    <row r="2635" spans="11:13" x14ac:dyDescent="0.35">
      <c r="K2635">
        <v>0.46196932519194867</v>
      </c>
      <c r="L2635">
        <v>0.56105982433025048</v>
      </c>
      <c r="M2635">
        <v>0.43781510303279558</v>
      </c>
    </row>
    <row r="2636" spans="11:13" x14ac:dyDescent="0.35">
      <c r="K2636">
        <v>0.65538619337456872</v>
      </c>
      <c r="L2636">
        <v>0.42495072490878955</v>
      </c>
      <c r="M2636">
        <v>0.3495479110728954</v>
      </c>
    </row>
    <row r="2637" spans="11:13" x14ac:dyDescent="0.35">
      <c r="K2637">
        <v>0.6331945312435886</v>
      </c>
      <c r="L2637">
        <v>0.44942100540743862</v>
      </c>
      <c r="M2637">
        <v>0.40041609202717454</v>
      </c>
    </row>
    <row r="2638" spans="11:13" x14ac:dyDescent="0.35">
      <c r="K2638">
        <v>0.597058859260441</v>
      </c>
      <c r="L2638">
        <v>0.54219770275947277</v>
      </c>
      <c r="M2638">
        <v>0.39378172617797047</v>
      </c>
    </row>
    <row r="2639" spans="11:13" x14ac:dyDescent="0.35">
      <c r="K2639">
        <v>0.61414945376506047</v>
      </c>
      <c r="L2639">
        <v>0.40534191504665135</v>
      </c>
      <c r="M2639">
        <v>0.31207396571325391</v>
      </c>
    </row>
    <row r="2640" spans="11:13" x14ac:dyDescent="0.35">
      <c r="K2640">
        <v>0.67277471804321987</v>
      </c>
      <c r="L2640">
        <v>0.51120490158961274</v>
      </c>
      <c r="M2640">
        <v>0.37815548710817271</v>
      </c>
    </row>
    <row r="2641" spans="11:13" x14ac:dyDescent="0.35">
      <c r="K2641">
        <v>0.30216637694323856</v>
      </c>
      <c r="L2641">
        <v>0.84707318227289774</v>
      </c>
      <c r="M2641">
        <v>0.64210289666136999</v>
      </c>
    </row>
    <row r="2642" spans="11:13" x14ac:dyDescent="0.35">
      <c r="K2642">
        <v>0.80130197727069374</v>
      </c>
      <c r="L2642">
        <v>0.60495001270199322</v>
      </c>
      <c r="M2642">
        <v>0.54144131728770539</v>
      </c>
    </row>
    <row r="2643" spans="11:13" x14ac:dyDescent="0.35">
      <c r="K2643">
        <v>0.52898975709639617</v>
      </c>
      <c r="L2643">
        <v>0.56339942061088955</v>
      </c>
      <c r="M2643">
        <v>0.65426063383453115</v>
      </c>
    </row>
    <row r="2644" spans="11:13" x14ac:dyDescent="0.35">
      <c r="K2644">
        <v>0.72611577738226984</v>
      </c>
      <c r="L2644">
        <v>0.49273224463338489</v>
      </c>
      <c r="M2644">
        <v>0.39822923516037551</v>
      </c>
    </row>
    <row r="2645" spans="11:13" x14ac:dyDescent="0.35">
      <c r="K2645">
        <v>0.58539287701956677</v>
      </c>
      <c r="L2645">
        <v>0.4529180260357128</v>
      </c>
      <c r="M2645">
        <v>0.21830239455642811</v>
      </c>
    </row>
    <row r="2646" spans="11:13" x14ac:dyDescent="0.35">
      <c r="K2646">
        <v>0.1624274287223034</v>
      </c>
      <c r="L2646">
        <v>0.36663829562510608</v>
      </c>
      <c r="M2646">
        <v>0.24723477678965927</v>
      </c>
    </row>
    <row r="2647" spans="11:13" x14ac:dyDescent="0.35">
      <c r="K2647">
        <v>0.42994311776210148</v>
      </c>
      <c r="L2647">
        <v>0.31973274211381175</v>
      </c>
      <c r="M2647">
        <v>0.19816283608641447</v>
      </c>
    </row>
    <row r="2648" spans="11:13" x14ac:dyDescent="0.35">
      <c r="K2648">
        <v>0.54266788619172757</v>
      </c>
      <c r="L2648">
        <v>0.38037564037815158</v>
      </c>
      <c r="M2648">
        <v>0.27154734147211712</v>
      </c>
    </row>
    <row r="2649" spans="11:13" x14ac:dyDescent="0.35">
      <c r="K2649">
        <v>0.58336476869420972</v>
      </c>
      <c r="L2649">
        <v>0.42600381747741473</v>
      </c>
      <c r="M2649">
        <v>0.33794978335557629</v>
      </c>
    </row>
    <row r="2650" spans="11:13" x14ac:dyDescent="0.35">
      <c r="K2650">
        <v>0.61283249950458552</v>
      </c>
      <c r="L2650">
        <v>0.3714888790111453</v>
      </c>
      <c r="M2650">
        <v>0.24502416555855816</v>
      </c>
    </row>
    <row r="2651" spans="11:13" x14ac:dyDescent="0.35">
      <c r="K2651">
        <v>0.61111893687811925</v>
      </c>
      <c r="L2651">
        <v>0.4595719359681929</v>
      </c>
      <c r="M2651">
        <v>0.37299119334513936</v>
      </c>
    </row>
    <row r="2652" spans="11:13" x14ac:dyDescent="0.35">
      <c r="K2652">
        <v>8.9425800165617436E-3</v>
      </c>
      <c r="L2652">
        <v>0.57267775541090149</v>
      </c>
      <c r="M2652">
        <v>0.53452624846156027</v>
      </c>
    </row>
    <row r="2653" spans="11:13" x14ac:dyDescent="0.35">
      <c r="K2653">
        <v>0.41275182448599196</v>
      </c>
      <c r="L2653">
        <v>0.35488171515097527</v>
      </c>
      <c r="M2653">
        <v>0.27015336792334216</v>
      </c>
    </row>
    <row r="2654" spans="11:13" x14ac:dyDescent="0.35">
      <c r="K2654">
        <v>0.55245079942610309</v>
      </c>
      <c r="L2654">
        <v>0.3651931823696869</v>
      </c>
      <c r="M2654">
        <v>0.12746118141087942</v>
      </c>
    </row>
    <row r="2655" spans="11:13" x14ac:dyDescent="0.35">
      <c r="K2655">
        <v>0.52727227938586763</v>
      </c>
      <c r="L2655">
        <v>0.38043216803384516</v>
      </c>
      <c r="M2655">
        <v>0.28530455223684476</v>
      </c>
    </row>
    <row r="2656" spans="11:13" x14ac:dyDescent="0.35">
      <c r="K2656">
        <v>0.49099899072305259</v>
      </c>
      <c r="L2656">
        <v>0.28399310879670159</v>
      </c>
      <c r="M2656">
        <v>0.10777746625770873</v>
      </c>
    </row>
    <row r="2657" spans="11:13" x14ac:dyDescent="0.35">
      <c r="K2657">
        <v>9.9259557028823026E-2</v>
      </c>
      <c r="L2657">
        <v>0.33824085524653535</v>
      </c>
      <c r="M2657">
        <v>0.16275421284449873</v>
      </c>
    </row>
    <row r="2658" spans="11:13" x14ac:dyDescent="0.35">
      <c r="K2658">
        <v>0.54192820202076286</v>
      </c>
      <c r="L2658">
        <v>0.37459386200900613</v>
      </c>
      <c r="M2658">
        <v>0.30145660448455469</v>
      </c>
    </row>
    <row r="2659" spans="11:13" x14ac:dyDescent="0.35">
      <c r="K2659">
        <v>0.64140530162231879</v>
      </c>
      <c r="L2659">
        <v>0.59274934499256726</v>
      </c>
      <c r="M2659">
        <v>0.54392531770217067</v>
      </c>
    </row>
    <row r="2660" spans="11:13" x14ac:dyDescent="0.35">
      <c r="K2660">
        <v>0.43590059885097809</v>
      </c>
      <c r="L2660">
        <v>0.75518544350660333</v>
      </c>
      <c r="M2660">
        <v>0.80621845414865756</v>
      </c>
    </row>
    <row r="2661" spans="11:13" x14ac:dyDescent="0.35">
      <c r="K2661">
        <v>0.62947942207293039</v>
      </c>
      <c r="L2661">
        <v>0.43551612997079986</v>
      </c>
      <c r="M2661">
        <v>0.32031145113914461</v>
      </c>
    </row>
    <row r="2662" spans="11:13" x14ac:dyDescent="0.35">
      <c r="K2662">
        <v>0.48336177910997319</v>
      </c>
      <c r="L2662">
        <v>0.43647990260451658</v>
      </c>
      <c r="M2662">
        <v>0.35438701367639874</v>
      </c>
    </row>
    <row r="2663" spans="11:13" x14ac:dyDescent="0.35">
      <c r="K2663">
        <v>0.63746871668405536</v>
      </c>
      <c r="L2663">
        <v>0.55855144975873983</v>
      </c>
      <c r="M2663">
        <v>0.4577974111749456</v>
      </c>
    </row>
    <row r="2664" spans="11:13" x14ac:dyDescent="0.35">
      <c r="K2664">
        <v>0.68065501675184059</v>
      </c>
      <c r="L2664">
        <v>0.48168656285442668</v>
      </c>
      <c r="M2664">
        <v>0.36230927438362126</v>
      </c>
    </row>
    <row r="2665" spans="11:13" x14ac:dyDescent="0.35">
      <c r="K2665">
        <v>0.46486088175766893</v>
      </c>
      <c r="L2665">
        <v>0.41995098815618997</v>
      </c>
      <c r="M2665">
        <v>0.31820649083902386</v>
      </c>
    </row>
    <row r="2666" spans="11:13" x14ac:dyDescent="0.35">
      <c r="K2666">
        <v>0.49539306711176151</v>
      </c>
      <c r="L2666">
        <v>0.41191401051558058</v>
      </c>
      <c r="M2666">
        <v>0.38390539151415798</v>
      </c>
    </row>
    <row r="2667" spans="11:13" x14ac:dyDescent="0.35">
      <c r="K2667">
        <v>0.13728917681015887</v>
      </c>
      <c r="L2667">
        <v>0.36710909174454465</v>
      </c>
      <c r="M2667">
        <v>0.16648763840017958</v>
      </c>
    </row>
    <row r="2668" spans="11:13" x14ac:dyDescent="0.35">
      <c r="K2668">
        <v>0.59144402072713831</v>
      </c>
      <c r="L2668">
        <v>0.49110238336472034</v>
      </c>
      <c r="M2668">
        <v>0.43327632111510733</v>
      </c>
    </row>
    <row r="2669" spans="11:13" x14ac:dyDescent="0.35">
      <c r="K2669">
        <v>0.61172396105882576</v>
      </c>
      <c r="L2669">
        <v>0.42444374414888475</v>
      </c>
      <c r="M2669">
        <v>0.31763293663930564</v>
      </c>
    </row>
  </sheetData>
  <pageMargins left="0.7" right="0.7" top="0.75" bottom="0.75" header="0.3" footer="0.3"/>
  <ignoredErrors>
    <ignoredError sqref="V7 V8:V29"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7CAD9-DEE6-4035-AF94-0D114B26B06C}">
  <dimension ref="B2:BY2008"/>
  <sheetViews>
    <sheetView topLeftCell="A40" zoomScale="80" zoomScaleNormal="80" workbookViewId="0">
      <selection activeCell="D91" sqref="D91"/>
    </sheetView>
  </sheetViews>
  <sheetFormatPr defaultRowHeight="14.5" x14ac:dyDescent="0.35"/>
  <cols>
    <col min="3" max="3" width="11" bestFit="1" customWidth="1"/>
    <col min="4" max="4" width="11.1796875" bestFit="1" customWidth="1"/>
    <col min="7" max="7" width="14" bestFit="1" customWidth="1"/>
    <col min="9" max="9" width="8.7265625" customWidth="1"/>
    <col min="10" max="10" width="10.1796875" customWidth="1"/>
    <col min="11" max="11" width="9.453125" bestFit="1" customWidth="1"/>
    <col min="41" max="41" width="8.7265625" customWidth="1"/>
    <col min="54" max="54" width="8.1796875" customWidth="1"/>
    <col min="55" max="55" width="6.7265625" bestFit="1" customWidth="1"/>
    <col min="56" max="56" width="6.1796875" bestFit="1" customWidth="1"/>
    <col min="57" max="60" width="6" bestFit="1" customWidth="1"/>
    <col min="61" max="66" width="5.90625" bestFit="1" customWidth="1"/>
  </cols>
  <sheetData>
    <row r="2" spans="2:56" x14ac:dyDescent="0.35">
      <c r="U2" t="s">
        <v>117</v>
      </c>
    </row>
    <row r="3" spans="2:56" x14ac:dyDescent="0.35">
      <c r="U3" t="s">
        <v>118</v>
      </c>
    </row>
    <row r="5" spans="2:56" x14ac:dyDescent="0.35">
      <c r="Z5">
        <f>QUARTILE(Z9:Z1370,1)</f>
        <v>5.02970659398536E-2</v>
      </c>
      <c r="AH5">
        <f>QUARTILE(AH9:AH1370,3)</f>
        <v>0.37792681413996004</v>
      </c>
    </row>
    <row r="6" spans="2:56" x14ac:dyDescent="0.35">
      <c r="Z6" s="19">
        <f>AVERAGE(Z9:Z1370)</f>
        <v>2.9913039489003941</v>
      </c>
      <c r="AG6" t="e">
        <f ca="1">st(AG9:AG327)</f>
        <v>#NAME?</v>
      </c>
      <c r="AI6">
        <f>AVERAGE(AI9:AI327)</f>
        <v>23.288464603964922</v>
      </c>
      <c r="BC6">
        <v>-31</v>
      </c>
      <c r="BD6">
        <v>-31</v>
      </c>
    </row>
    <row r="7" spans="2:56" x14ac:dyDescent="0.35">
      <c r="Y7" s="21">
        <f>QUARTILE(Y9:Y1370,1)</f>
        <v>0.63174775000000005</v>
      </c>
      <c r="Z7" s="19">
        <f>MAX(Z9:Z1370)</f>
        <v>3171.2758201701095</v>
      </c>
      <c r="AA7" s="21"/>
      <c r="AG7" s="21">
        <f>AVERAGE(AG9:AG1370)</f>
        <v>2.5680156927899698</v>
      </c>
      <c r="AI7" s="21"/>
      <c r="BC7">
        <v>49</v>
      </c>
      <c r="BD7">
        <v>49</v>
      </c>
    </row>
    <row r="8" spans="2:56" x14ac:dyDescent="0.35">
      <c r="B8" s="11" t="s">
        <v>168</v>
      </c>
      <c r="C8" s="11" t="s">
        <v>26</v>
      </c>
      <c r="D8" s="11" t="s">
        <v>27</v>
      </c>
      <c r="E8" s="11" t="s">
        <v>28</v>
      </c>
      <c r="F8" s="11" t="s">
        <v>66</v>
      </c>
      <c r="G8" s="11" t="s">
        <v>65</v>
      </c>
      <c r="H8" s="11" t="s">
        <v>171</v>
      </c>
      <c r="I8" s="11" t="s">
        <v>29</v>
      </c>
      <c r="J8" s="11" t="s">
        <v>30</v>
      </c>
      <c r="K8" s="11" t="s">
        <v>31</v>
      </c>
      <c r="U8" s="11"/>
      <c r="V8" s="11" t="s">
        <v>71</v>
      </c>
      <c r="W8" s="11" t="s">
        <v>72</v>
      </c>
      <c r="X8" s="11" t="s">
        <v>73</v>
      </c>
      <c r="Y8" s="11" t="s">
        <v>74</v>
      </c>
      <c r="Z8" s="11" t="s">
        <v>116</v>
      </c>
      <c r="AA8" s="11" t="s">
        <v>75</v>
      </c>
      <c r="AC8" s="11"/>
      <c r="AD8" s="11" t="s">
        <v>71</v>
      </c>
      <c r="AE8" s="11" t="s">
        <v>72</v>
      </c>
      <c r="AF8" s="11" t="s">
        <v>73</v>
      </c>
      <c r="AG8" s="11" t="s">
        <v>74</v>
      </c>
      <c r="AH8" s="11" t="s">
        <v>116</v>
      </c>
      <c r="AI8" s="11" t="s">
        <v>75</v>
      </c>
      <c r="AK8" s="11"/>
      <c r="AL8" s="11" t="s">
        <v>71</v>
      </c>
      <c r="AM8" s="11" t="s">
        <v>72</v>
      </c>
      <c r="AN8" s="11" t="s">
        <v>73</v>
      </c>
      <c r="AO8" s="11" t="s">
        <v>74</v>
      </c>
      <c r="AP8" s="11" t="s">
        <v>116</v>
      </c>
      <c r="AQ8" s="11" t="s">
        <v>75</v>
      </c>
      <c r="AS8" s="11"/>
      <c r="AT8" s="11" t="s">
        <v>71</v>
      </c>
      <c r="AU8" s="11" t="s">
        <v>72</v>
      </c>
      <c r="AV8" s="11" t="s">
        <v>73</v>
      </c>
      <c r="AW8" s="11" t="s">
        <v>74</v>
      </c>
      <c r="AX8" s="11" t="s">
        <v>75</v>
      </c>
    </row>
    <row r="9" spans="2:56" x14ac:dyDescent="0.35">
      <c r="B9" s="11">
        <v>1</v>
      </c>
      <c r="C9" s="11" t="s">
        <v>61</v>
      </c>
      <c r="D9" s="11">
        <v>23</v>
      </c>
      <c r="E9" s="11">
        <v>0.13126499999999999</v>
      </c>
      <c r="F9" s="11">
        <v>7.7229179999999999</v>
      </c>
      <c r="G9" s="11">
        <v>7.6181910000000004</v>
      </c>
      <c r="H9" s="11">
        <v>8.0100280000000001</v>
      </c>
      <c r="I9" s="11">
        <v>-6998.9684230000003</v>
      </c>
      <c r="J9" s="11">
        <v>0.770787</v>
      </c>
      <c r="K9" s="11">
        <v>0.59339799999999998</v>
      </c>
      <c r="U9" s="11" t="s">
        <v>76</v>
      </c>
      <c r="V9" s="11">
        <v>1</v>
      </c>
      <c r="W9" s="11">
        <v>-17.246748</v>
      </c>
      <c r="X9" s="11">
        <v>-16.701692000000001</v>
      </c>
      <c r="Y9" s="11">
        <v>0.54505499999999996</v>
      </c>
      <c r="Z9" s="18">
        <f t="shared" ref="Z9:Z72" si="0">ABS(Y9/W9)</f>
        <v>3.1603349222705635E-2</v>
      </c>
      <c r="AA9" s="11">
        <v>3.160336</v>
      </c>
      <c r="AC9" s="11" t="s">
        <v>78</v>
      </c>
      <c r="AD9" s="11">
        <v>1572</v>
      </c>
      <c r="AE9" s="11">
        <v>-0.75430200000000003</v>
      </c>
      <c r="AF9" s="11">
        <v>11.300056</v>
      </c>
      <c r="AG9" s="11">
        <v>12.054357</v>
      </c>
      <c r="AH9" s="18">
        <f t="shared" ref="AH9:AH72" si="1">ABS(AG9/AE9)</f>
        <v>15.980810073418867</v>
      </c>
      <c r="AI9" s="11" t="s">
        <v>77</v>
      </c>
      <c r="AK9" s="11" t="s">
        <v>83</v>
      </c>
      <c r="AL9" s="11">
        <v>1810</v>
      </c>
      <c r="AM9" s="11">
        <v>41.324047999999998</v>
      </c>
      <c r="AN9" s="11">
        <v>41.321758000000003</v>
      </c>
      <c r="AO9" s="11">
        <v>2.2899999999999999E-3</v>
      </c>
      <c r="AP9" s="18">
        <f t="shared" ref="AP9:AP72" si="2">ABS(AO9/AM9)</f>
        <v>5.5415674669625787E-5</v>
      </c>
      <c r="AQ9" s="11">
        <v>5.5399999999999998E-3</v>
      </c>
      <c r="AS9" s="11" t="s">
        <v>76</v>
      </c>
      <c r="AT9" s="11">
        <v>1</v>
      </c>
      <c r="AU9" s="11">
        <v>-17.246748</v>
      </c>
      <c r="AV9" s="11">
        <v>-16.701692000000001</v>
      </c>
      <c r="AW9" s="11">
        <v>0.54505499999999996</v>
      </c>
      <c r="AX9" s="11">
        <v>3.160336</v>
      </c>
    </row>
    <row r="10" spans="2:56" x14ac:dyDescent="0.35">
      <c r="B10" s="11">
        <v>2</v>
      </c>
      <c r="C10" s="11" t="s">
        <v>60</v>
      </c>
      <c r="D10" s="11">
        <v>45</v>
      </c>
      <c r="E10" s="11">
        <v>0.15753900000000001</v>
      </c>
      <c r="F10" s="11">
        <v>6.0798940000000004</v>
      </c>
      <c r="G10" s="11">
        <v>6.3476309999999998</v>
      </c>
      <c r="H10" s="11">
        <v>6.3976680000000004</v>
      </c>
      <c r="I10" s="11">
        <v>-7280.7658160000001</v>
      </c>
      <c r="J10" s="11">
        <v>0.87017299999999997</v>
      </c>
      <c r="K10" s="11">
        <v>0.75712100000000004</v>
      </c>
      <c r="U10" s="11" t="s">
        <v>76</v>
      </c>
      <c r="V10" s="11">
        <v>3</v>
      </c>
      <c r="W10" s="11">
        <v>-5.3832440000000004</v>
      </c>
      <c r="X10" s="11">
        <v>-5.7553229999999997</v>
      </c>
      <c r="Y10" s="11">
        <v>0.37207899999999999</v>
      </c>
      <c r="Z10" s="18">
        <f t="shared" si="0"/>
        <v>6.9117989078704214E-2</v>
      </c>
      <c r="AA10" s="11">
        <v>6.9118040000000001</v>
      </c>
      <c r="AC10" s="11" t="s">
        <v>78</v>
      </c>
      <c r="AD10" s="11">
        <v>1987</v>
      </c>
      <c r="AE10" s="11">
        <v>-9.0869739999999997</v>
      </c>
      <c r="AF10" s="11">
        <v>2.1940680000000001</v>
      </c>
      <c r="AG10" s="11">
        <v>11.281041999999999</v>
      </c>
      <c r="AH10" s="18">
        <f t="shared" si="1"/>
        <v>1.2414519949105169</v>
      </c>
      <c r="AI10" s="11" t="s">
        <v>77</v>
      </c>
      <c r="AK10" s="11" t="s">
        <v>83</v>
      </c>
      <c r="AL10" s="11">
        <v>508</v>
      </c>
      <c r="AM10" s="11">
        <v>-18.093882000000001</v>
      </c>
      <c r="AN10" s="11">
        <v>-18.104768</v>
      </c>
      <c r="AO10" s="11">
        <v>1.0886E-2</v>
      </c>
      <c r="AP10" s="18">
        <f t="shared" si="2"/>
        <v>6.0163982499720071E-4</v>
      </c>
      <c r="AQ10" s="11">
        <v>6.0165999999999997E-2</v>
      </c>
      <c r="AS10" s="11" t="s">
        <v>76</v>
      </c>
      <c r="AT10" s="11">
        <v>3</v>
      </c>
      <c r="AU10" s="11">
        <v>-5.3832440000000004</v>
      </c>
      <c r="AV10" s="11">
        <v>-5.7553229999999997</v>
      </c>
      <c r="AW10" s="11">
        <v>0.37207899999999999</v>
      </c>
      <c r="AX10" s="11">
        <v>6.9118040000000001</v>
      </c>
    </row>
    <row r="11" spans="2:56" x14ac:dyDescent="0.35">
      <c r="B11" s="11">
        <v>3</v>
      </c>
      <c r="C11" s="11" t="s">
        <v>49</v>
      </c>
      <c r="D11" s="11">
        <v>67</v>
      </c>
      <c r="E11" s="11">
        <v>0.20164499999999999</v>
      </c>
      <c r="F11" s="11">
        <v>5.0639029999999998</v>
      </c>
      <c r="G11" s="11">
        <v>4.9591979999999998</v>
      </c>
      <c r="H11" s="11">
        <v>5.0121880000000001</v>
      </c>
      <c r="I11" s="11">
        <v>-7485.806955</v>
      </c>
      <c r="J11" s="11">
        <v>0.912107</v>
      </c>
      <c r="K11" s="11">
        <v>0.83189199999999996</v>
      </c>
      <c r="U11" s="11" t="s">
        <v>76</v>
      </c>
      <c r="V11" s="11">
        <v>4</v>
      </c>
      <c r="W11" s="11">
        <v>-6.4981299999999997</v>
      </c>
      <c r="X11" s="11">
        <v>-5.0884320000000001</v>
      </c>
      <c r="Y11" s="11">
        <v>1.4096979999999999</v>
      </c>
      <c r="Z11" s="18">
        <f t="shared" si="0"/>
        <v>0.2169390270739428</v>
      </c>
      <c r="AA11" s="11">
        <v>21.693905999999998</v>
      </c>
      <c r="AC11" s="11" t="s">
        <v>78</v>
      </c>
      <c r="AD11" s="11">
        <v>930</v>
      </c>
      <c r="AE11" s="11">
        <v>-6.8420680000000003</v>
      </c>
      <c r="AF11" s="11">
        <v>-17.992093000000001</v>
      </c>
      <c r="AG11" s="11">
        <v>11.150024999999999</v>
      </c>
      <c r="AH11" s="18">
        <f t="shared" si="1"/>
        <v>1.6296279136658682</v>
      </c>
      <c r="AI11" s="11" t="s">
        <v>77</v>
      </c>
      <c r="AK11" s="11" t="s">
        <v>83</v>
      </c>
      <c r="AL11" s="11">
        <v>1108</v>
      </c>
      <c r="AM11" s="11">
        <v>1.9223060000000001</v>
      </c>
      <c r="AN11" s="11">
        <v>1.9362010000000001</v>
      </c>
      <c r="AO11" s="11">
        <v>1.3894999999999999E-2</v>
      </c>
      <c r="AP11" s="18">
        <f t="shared" si="2"/>
        <v>7.2282976799739477E-3</v>
      </c>
      <c r="AQ11" s="11">
        <v>0.72280999999999995</v>
      </c>
      <c r="AS11" s="11" t="s">
        <v>76</v>
      </c>
      <c r="AT11" s="11">
        <v>4</v>
      </c>
      <c r="AU11" s="11">
        <v>-6.4981299999999997</v>
      </c>
      <c r="AV11" s="11">
        <v>-5.0884320000000001</v>
      </c>
      <c r="AW11" s="11">
        <v>1.4096979999999999</v>
      </c>
      <c r="AX11" s="11">
        <v>21.693905999999998</v>
      </c>
    </row>
    <row r="12" spans="2:56" x14ac:dyDescent="0.35">
      <c r="B12" s="11">
        <v>4</v>
      </c>
      <c r="C12" s="11" t="s">
        <v>42</v>
      </c>
      <c r="D12" s="11">
        <v>89</v>
      </c>
      <c r="E12" s="11">
        <v>0.22570200000000001</v>
      </c>
      <c r="F12" s="11">
        <v>4.3460809999999999</v>
      </c>
      <c r="G12" s="11">
        <v>4.430631</v>
      </c>
      <c r="H12" s="11">
        <v>4.4087870000000002</v>
      </c>
      <c r="I12" s="11">
        <v>-7650.0064009999996</v>
      </c>
      <c r="J12" s="11">
        <v>0.93004399999999998</v>
      </c>
      <c r="K12" s="11">
        <v>0.86494499999999996</v>
      </c>
      <c r="U12" s="11" t="s">
        <v>76</v>
      </c>
      <c r="V12" s="11">
        <v>5</v>
      </c>
      <c r="W12" s="11">
        <v>-2.500302</v>
      </c>
      <c r="X12" s="11">
        <v>-1.187689</v>
      </c>
      <c r="Y12" s="11">
        <v>1.312613</v>
      </c>
      <c r="Z12" s="18">
        <f t="shared" si="0"/>
        <v>0.52498178220071012</v>
      </c>
      <c r="AA12" s="11">
        <v>52.498193999999998</v>
      </c>
      <c r="AC12" s="11" t="s">
        <v>78</v>
      </c>
      <c r="AD12" s="11">
        <v>31</v>
      </c>
      <c r="AE12" s="11">
        <v>-0.58435700000000002</v>
      </c>
      <c r="AF12" s="11">
        <v>-11.537777999999999</v>
      </c>
      <c r="AG12" s="11">
        <v>10.953421000000001</v>
      </c>
      <c r="AH12" s="18">
        <f t="shared" si="1"/>
        <v>18.744399399682045</v>
      </c>
      <c r="AI12" s="11" t="s">
        <v>77</v>
      </c>
      <c r="AK12" s="11" t="s">
        <v>83</v>
      </c>
      <c r="AL12" s="11">
        <v>22</v>
      </c>
      <c r="AM12" s="11">
        <v>-26.859324000000001</v>
      </c>
      <c r="AN12" s="11">
        <v>-26.873649</v>
      </c>
      <c r="AO12" s="11">
        <v>1.4324999999999999E-2</v>
      </c>
      <c r="AP12" s="18">
        <f t="shared" si="2"/>
        <v>5.3333434601704791E-4</v>
      </c>
      <c r="AQ12" s="11">
        <v>5.3331999999999997E-2</v>
      </c>
      <c r="AS12" s="11" t="s">
        <v>76</v>
      </c>
      <c r="AT12" s="11">
        <v>5</v>
      </c>
      <c r="AU12" s="11">
        <v>-2.500302</v>
      </c>
      <c r="AV12" s="11">
        <v>-1.187689</v>
      </c>
      <c r="AW12" s="11">
        <v>1.312613</v>
      </c>
      <c r="AX12" s="11">
        <v>52.498193999999998</v>
      </c>
    </row>
    <row r="13" spans="2:56" x14ac:dyDescent="0.35">
      <c r="B13" s="11">
        <v>5</v>
      </c>
      <c r="C13" s="11" t="s">
        <v>34</v>
      </c>
      <c r="D13" s="11">
        <v>111</v>
      </c>
      <c r="E13" s="11">
        <v>0.25773699999999999</v>
      </c>
      <c r="F13" s="11">
        <v>3.823455</v>
      </c>
      <c r="G13" s="11">
        <v>3.8799250000000001</v>
      </c>
      <c r="H13" s="11">
        <v>3.826155</v>
      </c>
      <c r="I13" s="11">
        <v>-7780.50587</v>
      </c>
      <c r="J13" s="11">
        <v>0.94828100000000004</v>
      </c>
      <c r="K13" s="11">
        <v>0.89922500000000005</v>
      </c>
      <c r="U13" s="11" t="s">
        <v>76</v>
      </c>
      <c r="V13" s="11">
        <v>6</v>
      </c>
      <c r="W13" s="11">
        <v>22.897628999999998</v>
      </c>
      <c r="X13" s="11">
        <v>24.815404000000001</v>
      </c>
      <c r="Y13" s="11">
        <v>1.917775</v>
      </c>
      <c r="Z13" s="18">
        <f t="shared" si="0"/>
        <v>8.3754304867110926E-2</v>
      </c>
      <c r="AA13" s="11">
        <v>8.375432</v>
      </c>
      <c r="AC13" s="11" t="s">
        <v>78</v>
      </c>
      <c r="AD13" s="11">
        <v>1036</v>
      </c>
      <c r="AE13" s="11">
        <v>-9.6237270000000006</v>
      </c>
      <c r="AF13" s="11">
        <v>0.58489800000000003</v>
      </c>
      <c r="AG13" s="11">
        <v>10.208624</v>
      </c>
      <c r="AH13" s="18">
        <f t="shared" si="1"/>
        <v>1.0607765577722643</v>
      </c>
      <c r="AI13" s="11" t="s">
        <v>77</v>
      </c>
      <c r="AK13" s="11" t="s">
        <v>83</v>
      </c>
      <c r="AL13" s="11">
        <v>155</v>
      </c>
      <c r="AM13" s="11">
        <v>-14.550800000000001</v>
      </c>
      <c r="AN13" s="11">
        <v>-14.530431999999999</v>
      </c>
      <c r="AO13" s="11">
        <v>2.0368000000000001E-2</v>
      </c>
      <c r="AP13" s="18">
        <f t="shared" si="2"/>
        <v>1.399785578799791E-3</v>
      </c>
      <c r="AQ13" s="11">
        <v>0.13997699999999999</v>
      </c>
      <c r="AS13" s="11" t="s">
        <v>76</v>
      </c>
      <c r="AT13" s="11">
        <v>6</v>
      </c>
      <c r="AU13" s="11">
        <v>22.897628999999998</v>
      </c>
      <c r="AV13" s="11">
        <v>24.815404000000001</v>
      </c>
      <c r="AW13" s="11">
        <v>1.917775</v>
      </c>
      <c r="AX13" s="11">
        <v>8.375432</v>
      </c>
    </row>
    <row r="14" spans="2:56" x14ac:dyDescent="0.35">
      <c r="B14" s="11">
        <v>6</v>
      </c>
      <c r="C14" s="11" t="s">
        <v>52</v>
      </c>
      <c r="D14" s="11">
        <v>133</v>
      </c>
      <c r="E14" s="11">
        <v>0.25313099999999999</v>
      </c>
      <c r="F14" s="11">
        <v>3.6807720000000002</v>
      </c>
      <c r="G14" s="11">
        <v>3.9505249999999998</v>
      </c>
      <c r="H14" s="11">
        <v>3.709028</v>
      </c>
      <c r="I14" s="11">
        <v>-7788.3054529999999</v>
      </c>
      <c r="J14" s="11">
        <v>0.95336799999999999</v>
      </c>
      <c r="K14" s="11">
        <v>0.90885800000000005</v>
      </c>
      <c r="U14" s="11" t="s">
        <v>76</v>
      </c>
      <c r="V14" s="11">
        <v>7</v>
      </c>
      <c r="W14" s="11">
        <v>-22.102084999999999</v>
      </c>
      <c r="X14" s="11">
        <v>-22.107713</v>
      </c>
      <c r="Y14" s="11">
        <v>5.6280000000000002E-3</v>
      </c>
      <c r="Z14" s="18">
        <f t="shared" si="0"/>
        <v>2.5463661007547482E-4</v>
      </c>
      <c r="AA14" s="11">
        <v>2.5465999999999999E-2</v>
      </c>
      <c r="AC14" s="11" t="s">
        <v>78</v>
      </c>
      <c r="AD14" s="11">
        <v>47</v>
      </c>
      <c r="AE14" s="11">
        <v>-6.9012390000000003</v>
      </c>
      <c r="AF14" s="11">
        <v>-16.274736000000001</v>
      </c>
      <c r="AG14" s="11">
        <v>9.3734970000000004</v>
      </c>
      <c r="AH14" s="18">
        <f t="shared" si="1"/>
        <v>1.358233934515237</v>
      </c>
      <c r="AI14" s="11" t="s">
        <v>77</v>
      </c>
      <c r="AK14" s="11" t="s">
        <v>83</v>
      </c>
      <c r="AL14" s="11">
        <v>90</v>
      </c>
      <c r="AM14" s="11">
        <v>-17.221042000000001</v>
      </c>
      <c r="AN14" s="11">
        <v>-17.251549000000001</v>
      </c>
      <c r="AO14" s="11">
        <v>3.0506999999999999E-2</v>
      </c>
      <c r="AP14" s="18">
        <f t="shared" si="2"/>
        <v>1.7714955924269854E-3</v>
      </c>
      <c r="AQ14" s="11">
        <v>0.17715</v>
      </c>
      <c r="AS14" s="11" t="s">
        <v>76</v>
      </c>
      <c r="AT14" s="11">
        <v>7</v>
      </c>
      <c r="AU14" s="11">
        <v>-22.102084999999999</v>
      </c>
      <c r="AV14" s="11">
        <v>-22.107713</v>
      </c>
      <c r="AW14" s="11">
        <v>5.6280000000000002E-3</v>
      </c>
      <c r="AX14" s="11">
        <v>2.5465999999999999E-2</v>
      </c>
    </row>
    <row r="15" spans="2:56" x14ac:dyDescent="0.35">
      <c r="B15" s="11">
        <v>7</v>
      </c>
      <c r="C15" s="11" t="s">
        <v>36</v>
      </c>
      <c r="D15" s="11">
        <v>155</v>
      </c>
      <c r="E15" s="11">
        <v>0.26731899999999997</v>
      </c>
      <c r="F15" s="11">
        <v>3.4520789999999999</v>
      </c>
      <c r="G15" s="11">
        <v>3.740853</v>
      </c>
      <c r="H15" s="11">
        <v>3.754613</v>
      </c>
      <c r="I15" s="11">
        <v>-7831.6721960000004</v>
      </c>
      <c r="J15" s="11">
        <v>0.95610200000000001</v>
      </c>
      <c r="K15" s="11">
        <v>0.91408900000000004</v>
      </c>
      <c r="U15" s="11" t="s">
        <v>76</v>
      </c>
      <c r="V15" s="11">
        <v>8</v>
      </c>
      <c r="W15" s="11">
        <v>18.013652</v>
      </c>
      <c r="X15" s="11">
        <v>15.591262</v>
      </c>
      <c r="Y15" s="11">
        <v>2.4223889999999999</v>
      </c>
      <c r="Z15" s="18">
        <f t="shared" si="0"/>
        <v>0.13447517471748649</v>
      </c>
      <c r="AA15" s="11">
        <v>13.447519</v>
      </c>
      <c r="AC15" s="11" t="s">
        <v>78</v>
      </c>
      <c r="AD15" s="11">
        <v>603</v>
      </c>
      <c r="AE15" s="11">
        <v>-6.537363</v>
      </c>
      <c r="AF15" s="11">
        <v>-13.548598999999999</v>
      </c>
      <c r="AG15" s="11">
        <v>7.0112360000000002</v>
      </c>
      <c r="AH15" s="18">
        <f t="shared" si="1"/>
        <v>1.0724868727650583</v>
      </c>
      <c r="AI15" s="11" t="s">
        <v>77</v>
      </c>
      <c r="AK15" s="11" t="s">
        <v>83</v>
      </c>
      <c r="AL15" s="11">
        <v>1476</v>
      </c>
      <c r="AM15" s="11">
        <v>-12.837892</v>
      </c>
      <c r="AN15" s="11">
        <v>-12.870224</v>
      </c>
      <c r="AO15" s="11">
        <v>3.2330999999999999E-2</v>
      </c>
      <c r="AP15" s="18">
        <f t="shared" si="2"/>
        <v>2.5184041118277048E-3</v>
      </c>
      <c r="AQ15" s="11">
        <v>0.25184299999999998</v>
      </c>
      <c r="AS15" s="11" t="s">
        <v>76</v>
      </c>
      <c r="AT15" s="11">
        <v>8</v>
      </c>
      <c r="AU15" s="11">
        <v>18.013652</v>
      </c>
      <c r="AV15" s="11">
        <v>15.591262</v>
      </c>
      <c r="AW15" s="11">
        <v>2.4223889999999999</v>
      </c>
      <c r="AX15" s="11">
        <v>13.447519</v>
      </c>
    </row>
    <row r="16" spans="2:56" x14ac:dyDescent="0.35">
      <c r="B16" s="11">
        <v>8</v>
      </c>
      <c r="C16" s="11" t="s">
        <v>58</v>
      </c>
      <c r="D16" s="11">
        <v>177</v>
      </c>
      <c r="E16" s="11">
        <v>0.25516899999999998</v>
      </c>
      <c r="F16" s="11">
        <v>3.4608460000000001</v>
      </c>
      <c r="G16" s="11">
        <v>3.9189729999999998</v>
      </c>
      <c r="H16" s="11">
        <v>3.729565</v>
      </c>
      <c r="I16" s="11">
        <v>-7784.2175129999996</v>
      </c>
      <c r="J16" s="11">
        <v>0.95707699999999996</v>
      </c>
      <c r="K16" s="11">
        <v>0.91598500000000005</v>
      </c>
      <c r="U16" s="11" t="s">
        <v>76</v>
      </c>
      <c r="V16" s="11">
        <v>9</v>
      </c>
      <c r="W16" s="11">
        <v>-1.05962</v>
      </c>
      <c r="X16" s="11">
        <v>-3.4190489999999998</v>
      </c>
      <c r="Y16" s="11">
        <v>2.359429</v>
      </c>
      <c r="Z16" s="18">
        <f t="shared" si="0"/>
        <v>2.2266746569524924</v>
      </c>
      <c r="AA16" s="11" t="s">
        <v>77</v>
      </c>
      <c r="AC16" s="11" t="s">
        <v>78</v>
      </c>
      <c r="AD16" s="11">
        <v>1700</v>
      </c>
      <c r="AE16" s="11">
        <v>-3.1172789999999999</v>
      </c>
      <c r="AF16" s="11">
        <v>2.7346729999999999</v>
      </c>
      <c r="AG16" s="11">
        <v>5.8519519999999998</v>
      </c>
      <c r="AH16" s="18">
        <f t="shared" si="1"/>
        <v>1.877262830821367</v>
      </c>
      <c r="AI16" s="11" t="s">
        <v>77</v>
      </c>
      <c r="AK16" s="11" t="s">
        <v>83</v>
      </c>
      <c r="AL16" s="11">
        <v>1857</v>
      </c>
      <c r="AM16" s="11">
        <v>-20.715026000000002</v>
      </c>
      <c r="AN16" s="11">
        <v>-20.680952000000001</v>
      </c>
      <c r="AO16" s="11">
        <v>3.4074E-2</v>
      </c>
      <c r="AP16" s="18">
        <f t="shared" si="2"/>
        <v>1.6448929390675154E-3</v>
      </c>
      <c r="AQ16" s="11">
        <v>0.164489</v>
      </c>
      <c r="AS16" s="11" t="s">
        <v>76</v>
      </c>
      <c r="AT16" s="11">
        <v>9</v>
      </c>
      <c r="AU16" s="11">
        <v>-1.05962</v>
      </c>
      <c r="AV16" s="11">
        <v>-3.4190489999999998</v>
      </c>
      <c r="AW16" s="11">
        <v>2.359429</v>
      </c>
      <c r="AX16" s="11" t="s">
        <v>77</v>
      </c>
    </row>
    <row r="17" spans="2:50" x14ac:dyDescent="0.35">
      <c r="B17" s="12">
        <v>9</v>
      </c>
      <c r="C17" s="12" t="s">
        <v>48</v>
      </c>
      <c r="D17" s="12">
        <v>199</v>
      </c>
      <c r="E17" s="12">
        <v>0.28826499999999999</v>
      </c>
      <c r="F17" s="12">
        <v>3.1119089999999998</v>
      </c>
      <c r="G17" s="12">
        <v>3.4690270000000001</v>
      </c>
      <c r="H17" s="12">
        <v>3.5067560000000002</v>
      </c>
      <c r="I17" s="12">
        <v>-7884.9662850000004</v>
      </c>
      <c r="J17" s="12">
        <v>0.96472999999999998</v>
      </c>
      <c r="K17" s="12">
        <v>0.93065900000000001</v>
      </c>
      <c r="L17" s="58"/>
      <c r="U17" s="11" t="s">
        <v>76</v>
      </c>
      <c r="V17" s="11">
        <v>11</v>
      </c>
      <c r="W17" s="11">
        <v>0.55194200000000004</v>
      </c>
      <c r="X17" s="11">
        <v>2.2703540000000002</v>
      </c>
      <c r="Y17" s="11">
        <v>1.7184120000000001</v>
      </c>
      <c r="Z17" s="18">
        <f t="shared" si="0"/>
        <v>3.1133923491961109</v>
      </c>
      <c r="AA17" s="11" t="s">
        <v>77</v>
      </c>
      <c r="AC17" s="11" t="s">
        <v>78</v>
      </c>
      <c r="AD17" s="11">
        <v>1215</v>
      </c>
      <c r="AE17" s="11">
        <v>-0.89038700000000004</v>
      </c>
      <c r="AF17" s="11">
        <v>4.2521370000000003</v>
      </c>
      <c r="AG17" s="11">
        <v>5.1425239999999999</v>
      </c>
      <c r="AH17" s="18">
        <f t="shared" si="1"/>
        <v>5.7756054389832734</v>
      </c>
      <c r="AI17" s="11" t="s">
        <v>77</v>
      </c>
      <c r="AK17" s="11" t="s">
        <v>83</v>
      </c>
      <c r="AL17" s="11">
        <v>1632</v>
      </c>
      <c r="AM17" s="11">
        <v>-7.1629999999999999E-2</v>
      </c>
      <c r="AN17" s="11">
        <v>-0.111355</v>
      </c>
      <c r="AO17" s="11">
        <v>3.9725000000000003E-2</v>
      </c>
      <c r="AP17" s="18">
        <f t="shared" si="2"/>
        <v>0.55458606729024162</v>
      </c>
      <c r="AQ17" s="11">
        <v>55.458544000000003</v>
      </c>
      <c r="AS17" s="11" t="s">
        <v>76</v>
      </c>
      <c r="AT17" s="11">
        <v>11</v>
      </c>
      <c r="AU17" s="11">
        <v>0.55194200000000004</v>
      </c>
      <c r="AV17" s="11">
        <v>2.2703540000000002</v>
      </c>
      <c r="AW17" s="11">
        <v>1.7184120000000001</v>
      </c>
      <c r="AX17" s="11" t="s">
        <v>77</v>
      </c>
    </row>
    <row r="18" spans="2:50" x14ac:dyDescent="0.35">
      <c r="B18" s="11">
        <v>10</v>
      </c>
      <c r="C18" s="11" t="s">
        <v>40</v>
      </c>
      <c r="D18" s="11">
        <v>221</v>
      </c>
      <c r="E18" s="11">
        <v>0.24918599999999999</v>
      </c>
      <c r="F18" s="11">
        <v>3.2816100000000001</v>
      </c>
      <c r="G18" s="11">
        <v>4.0130670000000004</v>
      </c>
      <c r="H18" s="11">
        <v>3.7227260000000002</v>
      </c>
      <c r="I18" s="11">
        <v>-7768.6472050000002</v>
      </c>
      <c r="J18" s="11">
        <v>0.96249300000000004</v>
      </c>
      <c r="K18" s="11">
        <v>0.92633399999999999</v>
      </c>
      <c r="U18" s="11" t="s">
        <v>76</v>
      </c>
      <c r="V18" s="11">
        <v>13</v>
      </c>
      <c r="W18" s="11">
        <v>32.578378999999998</v>
      </c>
      <c r="X18" s="11">
        <v>41.521779000000002</v>
      </c>
      <c r="Y18" s="11">
        <v>8.9434000000000005</v>
      </c>
      <c r="Z18" s="18">
        <f t="shared" si="0"/>
        <v>0.27451949036506701</v>
      </c>
      <c r="AA18" s="11">
        <v>27.451951000000001</v>
      </c>
      <c r="AC18" s="11" t="s">
        <v>78</v>
      </c>
      <c r="AD18" s="11">
        <v>1775</v>
      </c>
      <c r="AE18" s="11">
        <v>2.4497200000000001</v>
      </c>
      <c r="AF18" s="11">
        <v>6.9570249999999998</v>
      </c>
      <c r="AG18" s="11">
        <v>4.5073049999999997</v>
      </c>
      <c r="AH18" s="18">
        <f t="shared" si="1"/>
        <v>1.839926603856767</v>
      </c>
      <c r="AI18" s="11" t="s">
        <v>77</v>
      </c>
      <c r="AK18" s="11" t="s">
        <v>83</v>
      </c>
      <c r="AL18" s="11">
        <v>1604</v>
      </c>
      <c r="AM18" s="11">
        <v>-0.52748399999999995</v>
      </c>
      <c r="AN18" s="11">
        <v>-0.47737200000000002</v>
      </c>
      <c r="AO18" s="11">
        <v>5.0111999999999997E-2</v>
      </c>
      <c r="AP18" s="18">
        <f t="shared" si="2"/>
        <v>9.5001933707941855E-2</v>
      </c>
      <c r="AQ18" s="11">
        <v>9.5002309999999994</v>
      </c>
      <c r="AS18" s="11" t="s">
        <v>76</v>
      </c>
      <c r="AT18" s="11">
        <v>13</v>
      </c>
      <c r="AU18" s="11">
        <v>32.578378999999998</v>
      </c>
      <c r="AV18" s="11">
        <v>41.521779000000002</v>
      </c>
      <c r="AW18" s="11">
        <v>8.9434000000000005</v>
      </c>
      <c r="AX18" s="11">
        <v>27.451951000000001</v>
      </c>
    </row>
    <row r="19" spans="2:50" x14ac:dyDescent="0.35">
      <c r="B19" s="13">
        <v>11</v>
      </c>
      <c r="C19" s="13" t="s">
        <v>37</v>
      </c>
      <c r="D19" s="13">
        <v>243</v>
      </c>
      <c r="E19" s="13">
        <v>0.25903599999999999</v>
      </c>
      <c r="F19" s="13">
        <v>3.0166219999999999</v>
      </c>
      <c r="G19" s="13">
        <v>3.860471</v>
      </c>
      <c r="H19" s="13">
        <v>3.6608320000000001</v>
      </c>
      <c r="I19" s="13">
        <v>-7839.322741</v>
      </c>
      <c r="J19" s="13">
        <v>0.96851200000000004</v>
      </c>
      <c r="K19" s="13">
        <v>0.93792699999999996</v>
      </c>
      <c r="U19" s="11" t="s">
        <v>76</v>
      </c>
      <c r="V19" s="11">
        <v>14</v>
      </c>
      <c r="W19" s="11">
        <v>-5.6293939999999996</v>
      </c>
      <c r="X19" s="11">
        <v>-6.6478109999999999</v>
      </c>
      <c r="Y19" s="11">
        <v>1.0184169999999999</v>
      </c>
      <c r="Z19" s="18">
        <f t="shared" si="0"/>
        <v>0.18091059179726982</v>
      </c>
      <c r="AA19" s="11">
        <v>18.091065</v>
      </c>
      <c r="AC19" s="11" t="s">
        <v>78</v>
      </c>
      <c r="AD19" s="11">
        <v>434</v>
      </c>
      <c r="AE19" s="11">
        <v>0.88745700000000005</v>
      </c>
      <c r="AF19" s="11">
        <v>-3.576813</v>
      </c>
      <c r="AG19" s="11">
        <v>4.4642710000000001</v>
      </c>
      <c r="AH19" s="18">
        <f t="shared" si="1"/>
        <v>5.0304082338637253</v>
      </c>
      <c r="AI19" s="11" t="s">
        <v>77</v>
      </c>
      <c r="AK19" s="11" t="s">
        <v>83</v>
      </c>
      <c r="AL19" s="11">
        <v>1805</v>
      </c>
      <c r="AM19" s="11">
        <v>-15.068187</v>
      </c>
      <c r="AN19" s="11">
        <v>-15.008186</v>
      </c>
      <c r="AO19" s="11">
        <v>6.0000999999999999E-2</v>
      </c>
      <c r="AP19" s="18">
        <f t="shared" si="2"/>
        <v>3.9819654481325455E-3</v>
      </c>
      <c r="AQ19" s="11">
        <v>0.398198</v>
      </c>
      <c r="AS19" s="11" t="s">
        <v>76</v>
      </c>
      <c r="AT19" s="11">
        <v>14</v>
      </c>
      <c r="AU19" s="11">
        <v>-5.6293939999999996</v>
      </c>
      <c r="AV19" s="11">
        <v>-6.6478109999999999</v>
      </c>
      <c r="AW19" s="11">
        <v>1.0184169999999999</v>
      </c>
      <c r="AX19" s="11">
        <v>18.091065</v>
      </c>
    </row>
    <row r="20" spans="2:50" x14ac:dyDescent="0.35">
      <c r="B20" s="13">
        <v>12</v>
      </c>
      <c r="C20" s="13" t="s">
        <v>35</v>
      </c>
      <c r="D20" s="13">
        <v>265</v>
      </c>
      <c r="E20" s="13">
        <v>0.244306</v>
      </c>
      <c r="F20" s="13">
        <v>3.1950310000000002</v>
      </c>
      <c r="G20" s="13">
        <v>4.0932240000000002</v>
      </c>
      <c r="H20" s="13">
        <v>3.8656679999999999</v>
      </c>
      <c r="I20" s="13">
        <v>-7717.0635439999996</v>
      </c>
      <c r="J20" s="13">
        <v>0.96569499999999997</v>
      </c>
      <c r="K20" s="13">
        <v>0.93252900000000005</v>
      </c>
      <c r="U20" s="11" t="s">
        <v>76</v>
      </c>
      <c r="V20" s="11">
        <v>15</v>
      </c>
      <c r="W20" s="11">
        <v>-5.295102</v>
      </c>
      <c r="X20" s="11">
        <v>-4.0619230000000002</v>
      </c>
      <c r="Y20" s="11">
        <v>1.233179</v>
      </c>
      <c r="Z20" s="18">
        <f t="shared" si="0"/>
        <v>0.2328905090024706</v>
      </c>
      <c r="AA20" s="11">
        <v>23.289045999999999</v>
      </c>
      <c r="AC20" s="11" t="s">
        <v>78</v>
      </c>
      <c r="AD20" s="11">
        <v>1653</v>
      </c>
      <c r="AE20" s="11">
        <v>-2.8853430000000002</v>
      </c>
      <c r="AF20" s="11">
        <v>-7.3099150000000002</v>
      </c>
      <c r="AG20" s="11">
        <v>4.4245720000000004</v>
      </c>
      <c r="AH20" s="18">
        <f t="shared" si="1"/>
        <v>1.5334648254990828</v>
      </c>
      <c r="AI20" s="11" t="s">
        <v>77</v>
      </c>
      <c r="AK20" s="11" t="s">
        <v>83</v>
      </c>
      <c r="AL20" s="11">
        <v>1681</v>
      </c>
      <c r="AM20" s="11">
        <v>-8.6520630000000001</v>
      </c>
      <c r="AN20" s="11">
        <v>-8.5894840000000006</v>
      </c>
      <c r="AO20" s="11">
        <v>6.2578999999999996E-2</v>
      </c>
      <c r="AP20" s="18">
        <f t="shared" si="2"/>
        <v>7.2328414622038692E-3</v>
      </c>
      <c r="AQ20" s="11">
        <v>0.72328099999999995</v>
      </c>
      <c r="AS20" s="11" t="s">
        <v>76</v>
      </c>
      <c r="AT20" s="11">
        <v>15</v>
      </c>
      <c r="AU20" s="11">
        <v>-5.295102</v>
      </c>
      <c r="AV20" s="11">
        <v>-4.0619230000000002</v>
      </c>
      <c r="AW20" s="11">
        <v>1.233179</v>
      </c>
      <c r="AX20" s="11">
        <v>23.289045999999999</v>
      </c>
    </row>
    <row r="21" spans="2:50" x14ac:dyDescent="0.35">
      <c r="B21" s="11">
        <v>13</v>
      </c>
      <c r="C21" s="11" t="s">
        <v>54</v>
      </c>
      <c r="D21" s="11">
        <v>287</v>
      </c>
      <c r="E21" s="11">
        <v>0.232903</v>
      </c>
      <c r="F21" s="11">
        <v>3.4995129999999999</v>
      </c>
      <c r="G21" s="11">
        <v>4.2936389999999998</v>
      </c>
      <c r="H21" s="11">
        <v>4.1820440000000003</v>
      </c>
      <c r="I21" s="11">
        <v>-7549.0844950000001</v>
      </c>
      <c r="J21" s="11">
        <v>0.95779700000000001</v>
      </c>
      <c r="K21" s="11">
        <v>0.91730699999999998</v>
      </c>
      <c r="U21" s="11" t="s">
        <v>76</v>
      </c>
      <c r="V21" s="11">
        <v>16</v>
      </c>
      <c r="W21" s="11">
        <v>15.597052</v>
      </c>
      <c r="X21" s="11">
        <v>14.918827</v>
      </c>
      <c r="Y21" s="11">
        <v>0.67822499999999997</v>
      </c>
      <c r="Z21" s="18">
        <f t="shared" si="0"/>
        <v>4.3484178933300983E-2</v>
      </c>
      <c r="AA21" s="11">
        <v>4.3484189999999998</v>
      </c>
      <c r="AC21" s="11" t="s">
        <v>78</v>
      </c>
      <c r="AD21" s="11">
        <v>1861</v>
      </c>
      <c r="AE21" s="11">
        <v>1.2002139999999999</v>
      </c>
      <c r="AF21" s="11">
        <v>-2.4403380000000001</v>
      </c>
      <c r="AG21" s="11">
        <v>3.640552</v>
      </c>
      <c r="AH21" s="18">
        <f t="shared" si="1"/>
        <v>3.0332524033214079</v>
      </c>
      <c r="AI21" s="11" t="s">
        <v>77</v>
      </c>
      <c r="AK21" s="11" t="s">
        <v>83</v>
      </c>
      <c r="AL21" s="11">
        <v>612</v>
      </c>
      <c r="AM21" s="11">
        <v>-9.7352720000000001</v>
      </c>
      <c r="AN21" s="11">
        <v>-9.8131120000000003</v>
      </c>
      <c r="AO21" s="11">
        <v>7.7840000000000006E-2</v>
      </c>
      <c r="AP21" s="18">
        <f t="shared" si="2"/>
        <v>7.995667712211843E-3</v>
      </c>
      <c r="AQ21" s="11">
        <v>0.79956799999999995</v>
      </c>
      <c r="AS21" s="11" t="s">
        <v>76</v>
      </c>
      <c r="AT21" s="11">
        <v>16</v>
      </c>
      <c r="AU21" s="11">
        <v>15.597052</v>
      </c>
      <c r="AV21" s="11">
        <v>14.918827</v>
      </c>
      <c r="AW21" s="11">
        <v>0.67822499999999997</v>
      </c>
      <c r="AX21" s="11">
        <v>4.3484189999999998</v>
      </c>
    </row>
    <row r="22" spans="2:50" x14ac:dyDescent="0.35">
      <c r="B22" s="11">
        <v>14</v>
      </c>
      <c r="C22" s="11" t="s">
        <v>39</v>
      </c>
      <c r="D22" s="11">
        <v>309</v>
      </c>
      <c r="E22" s="11">
        <v>0.231159</v>
      </c>
      <c r="F22" s="11">
        <v>3.099059</v>
      </c>
      <c r="G22" s="11">
        <v>4.3260350000000001</v>
      </c>
      <c r="H22" s="11">
        <v>4.2633219999999996</v>
      </c>
      <c r="I22" s="11">
        <v>-7670.6021940000001</v>
      </c>
      <c r="J22" s="11">
        <v>0.96846900000000002</v>
      </c>
      <c r="K22" s="11">
        <v>0.937805</v>
      </c>
      <c r="U22" s="11" t="s">
        <v>76</v>
      </c>
      <c r="V22" s="11">
        <v>18</v>
      </c>
      <c r="W22" s="11">
        <v>-14.456421000000001</v>
      </c>
      <c r="X22" s="11">
        <v>-19.168783999999999</v>
      </c>
      <c r="Y22" s="11">
        <v>4.7123629999999999</v>
      </c>
      <c r="Z22" s="18">
        <f t="shared" si="0"/>
        <v>0.32597023841516509</v>
      </c>
      <c r="AA22" s="11">
        <v>32.597023999999998</v>
      </c>
      <c r="AC22" s="11" t="s">
        <v>78</v>
      </c>
      <c r="AD22" s="11">
        <v>1271</v>
      </c>
      <c r="AE22" s="11">
        <v>-0.41513</v>
      </c>
      <c r="AF22" s="11">
        <v>2.9893139999999998</v>
      </c>
      <c r="AG22" s="11">
        <v>3.4044439999999998</v>
      </c>
      <c r="AH22" s="18">
        <f t="shared" si="1"/>
        <v>8.2009105581384141</v>
      </c>
      <c r="AI22" s="11" t="s">
        <v>77</v>
      </c>
      <c r="AK22" s="11" t="s">
        <v>83</v>
      </c>
      <c r="AL22" s="11">
        <v>1380</v>
      </c>
      <c r="AM22" s="11">
        <v>-19.789788999999999</v>
      </c>
      <c r="AN22" s="11">
        <v>-19.711555000000001</v>
      </c>
      <c r="AO22" s="11">
        <v>7.8233999999999998E-2</v>
      </c>
      <c r="AP22" s="18">
        <f t="shared" si="2"/>
        <v>3.9532508406229091E-3</v>
      </c>
      <c r="AQ22" s="11">
        <v>0.39532499999999998</v>
      </c>
      <c r="AS22" s="11" t="s">
        <v>76</v>
      </c>
      <c r="AT22" s="11">
        <v>18</v>
      </c>
      <c r="AU22" s="11">
        <v>-14.456421000000001</v>
      </c>
      <c r="AV22" s="11">
        <v>-19.168783999999999</v>
      </c>
      <c r="AW22" s="11">
        <v>4.7123629999999999</v>
      </c>
      <c r="AX22" s="11">
        <v>32.597023999999998</v>
      </c>
    </row>
    <row r="23" spans="2:50" x14ac:dyDescent="0.35">
      <c r="B23" s="11">
        <v>15</v>
      </c>
      <c r="C23" s="11" t="s">
        <v>43</v>
      </c>
      <c r="D23" s="11">
        <v>331</v>
      </c>
      <c r="E23" s="11">
        <v>0.254498</v>
      </c>
      <c r="F23" s="11">
        <v>3.334187</v>
      </c>
      <c r="G23" s="11">
        <v>3.9293070000000001</v>
      </c>
      <c r="H23" s="11">
        <v>3.9955780000000001</v>
      </c>
      <c r="I23" s="11">
        <v>-7526.9988039999998</v>
      </c>
      <c r="J23" s="11">
        <v>0.96218099999999995</v>
      </c>
      <c r="K23" s="11">
        <v>0.92569900000000005</v>
      </c>
      <c r="U23" s="11" t="s">
        <v>76</v>
      </c>
      <c r="V23" s="11">
        <v>20</v>
      </c>
      <c r="W23" s="11">
        <v>-7.8109830000000002</v>
      </c>
      <c r="X23" s="11">
        <v>-12.656821000000001</v>
      </c>
      <c r="Y23" s="11">
        <v>4.8458389999999998</v>
      </c>
      <c r="Z23" s="18">
        <f t="shared" si="0"/>
        <v>0.62038785643241057</v>
      </c>
      <c r="AA23" s="11">
        <v>62.038781999999998</v>
      </c>
      <c r="AC23" s="11" t="s">
        <v>78</v>
      </c>
      <c r="AD23" s="11">
        <v>265</v>
      </c>
      <c r="AE23" s="11">
        <v>-2.5491999999999999</v>
      </c>
      <c r="AF23" s="11">
        <v>0.70052800000000004</v>
      </c>
      <c r="AG23" s="11">
        <v>3.2497280000000002</v>
      </c>
      <c r="AH23" s="18">
        <f t="shared" si="1"/>
        <v>1.2748030754746589</v>
      </c>
      <c r="AI23" s="11" t="s">
        <v>77</v>
      </c>
      <c r="AK23" s="11" t="s">
        <v>83</v>
      </c>
      <c r="AL23" s="11">
        <v>1566</v>
      </c>
      <c r="AM23" s="11">
        <v>-10.979974</v>
      </c>
      <c r="AN23" s="11">
        <v>-10.866619</v>
      </c>
      <c r="AO23" s="11">
        <v>0.113355</v>
      </c>
      <c r="AP23" s="18">
        <f t="shared" si="2"/>
        <v>1.0323794937947941E-2</v>
      </c>
      <c r="AQ23" s="11">
        <v>1.0323770000000001</v>
      </c>
      <c r="AS23" s="11" t="s">
        <v>76</v>
      </c>
      <c r="AT23" s="11">
        <v>20</v>
      </c>
      <c r="AU23" s="11">
        <v>-7.8109830000000002</v>
      </c>
      <c r="AV23" s="11">
        <v>-12.656821000000001</v>
      </c>
      <c r="AW23" s="11">
        <v>4.8458389999999998</v>
      </c>
      <c r="AX23" s="11">
        <v>62.038781999999998</v>
      </c>
    </row>
    <row r="24" spans="2:50" x14ac:dyDescent="0.35">
      <c r="B24" s="11">
        <v>16</v>
      </c>
      <c r="C24" s="11" t="s">
        <v>53</v>
      </c>
      <c r="D24" s="11">
        <v>353</v>
      </c>
      <c r="E24" s="11">
        <v>0.27507900000000002</v>
      </c>
      <c r="F24" s="11">
        <v>2.7130230000000002</v>
      </c>
      <c r="G24" s="11">
        <v>3.6353209999999998</v>
      </c>
      <c r="H24" s="11">
        <v>3.817418</v>
      </c>
      <c r="I24" s="11">
        <v>-7763.7956789999998</v>
      </c>
      <c r="J24" s="11">
        <v>0.97497999999999996</v>
      </c>
      <c r="K24" s="11">
        <v>0.95054099999999997</v>
      </c>
      <c r="U24" s="11" t="s">
        <v>76</v>
      </c>
      <c r="V24" s="11">
        <v>21</v>
      </c>
      <c r="W24" s="11">
        <v>18.803121000000001</v>
      </c>
      <c r="X24" s="11">
        <v>22.514838999999998</v>
      </c>
      <c r="Y24" s="11">
        <v>3.7117179999999999</v>
      </c>
      <c r="Z24" s="18">
        <f t="shared" si="0"/>
        <v>0.19739903817031224</v>
      </c>
      <c r="AA24" s="11">
        <v>19.739903000000002</v>
      </c>
      <c r="AC24" s="11" t="s">
        <v>78</v>
      </c>
      <c r="AD24" s="11">
        <v>747</v>
      </c>
      <c r="AE24" s="11">
        <v>0.65207300000000001</v>
      </c>
      <c r="AF24" s="11">
        <v>-2.4469780000000001</v>
      </c>
      <c r="AG24" s="11">
        <v>3.0990510000000002</v>
      </c>
      <c r="AH24" s="18">
        <f t="shared" si="1"/>
        <v>4.7526135877424771</v>
      </c>
      <c r="AI24" s="11" t="s">
        <v>77</v>
      </c>
      <c r="AK24" s="11" t="s">
        <v>83</v>
      </c>
      <c r="AL24" s="11">
        <v>819</v>
      </c>
      <c r="AM24" s="11">
        <v>7.6541759999999996</v>
      </c>
      <c r="AN24" s="11">
        <v>7.7779129999999999</v>
      </c>
      <c r="AO24" s="11">
        <v>0.123737</v>
      </c>
      <c r="AP24" s="18">
        <f t="shared" si="2"/>
        <v>1.6165946536896982E-2</v>
      </c>
      <c r="AQ24" s="11">
        <v>1.616598</v>
      </c>
      <c r="AS24" s="11" t="s">
        <v>76</v>
      </c>
      <c r="AT24" s="11">
        <v>21</v>
      </c>
      <c r="AU24" s="11">
        <v>18.803121000000001</v>
      </c>
      <c r="AV24" s="11">
        <v>22.514838999999998</v>
      </c>
      <c r="AW24" s="11">
        <v>3.7117179999999999</v>
      </c>
      <c r="AX24" s="11">
        <v>19.739903000000002</v>
      </c>
    </row>
    <row r="25" spans="2:50" x14ac:dyDescent="0.35">
      <c r="B25" s="11">
        <v>17</v>
      </c>
      <c r="C25" s="11" t="s">
        <v>50</v>
      </c>
      <c r="D25" s="11">
        <v>375</v>
      </c>
      <c r="E25" s="11">
        <v>0.239008</v>
      </c>
      <c r="F25" s="11">
        <v>3.07741</v>
      </c>
      <c r="G25" s="11">
        <v>4.1839519999999997</v>
      </c>
      <c r="H25" s="11">
        <v>4.4395579999999999</v>
      </c>
      <c r="I25" s="11">
        <v>-7548.1501980000003</v>
      </c>
      <c r="J25" s="11">
        <v>0.96849399999999997</v>
      </c>
      <c r="K25" s="11">
        <v>0.93789599999999995</v>
      </c>
      <c r="U25" s="11" t="s">
        <v>76</v>
      </c>
      <c r="V25" s="11">
        <v>23</v>
      </c>
      <c r="W25" s="11">
        <v>47.679831</v>
      </c>
      <c r="X25" s="11">
        <v>44.982576999999999</v>
      </c>
      <c r="Y25" s="11">
        <v>2.697254</v>
      </c>
      <c r="Z25" s="18">
        <f t="shared" si="0"/>
        <v>5.6570125007364226E-2</v>
      </c>
      <c r="AA25" s="11">
        <v>5.6570119999999999</v>
      </c>
      <c r="AC25" s="11" t="s">
        <v>78</v>
      </c>
      <c r="AD25" s="11">
        <v>387</v>
      </c>
      <c r="AE25" s="11">
        <v>-0.45098899999999997</v>
      </c>
      <c r="AF25" s="11">
        <v>2.4465409999999999</v>
      </c>
      <c r="AG25" s="11">
        <v>2.8975309999999999</v>
      </c>
      <c r="AH25" s="18">
        <f t="shared" si="1"/>
        <v>6.4248374128859016</v>
      </c>
      <c r="AI25" s="11" t="s">
        <v>77</v>
      </c>
      <c r="AK25" s="11" t="s">
        <v>83</v>
      </c>
      <c r="AL25" s="11">
        <v>168</v>
      </c>
      <c r="AM25" s="11">
        <v>-8.3874139999999997</v>
      </c>
      <c r="AN25" s="11">
        <v>-8.5135670000000001</v>
      </c>
      <c r="AO25" s="11">
        <v>0.12615199999999999</v>
      </c>
      <c r="AP25" s="18">
        <f t="shared" si="2"/>
        <v>1.5040631117052287E-2</v>
      </c>
      <c r="AQ25" s="11">
        <v>1.504067</v>
      </c>
      <c r="AS25" s="11" t="s">
        <v>76</v>
      </c>
      <c r="AT25" s="11">
        <v>23</v>
      </c>
      <c r="AU25" s="11">
        <v>47.679831</v>
      </c>
      <c r="AV25" s="11">
        <v>44.982576999999999</v>
      </c>
      <c r="AW25" s="11">
        <v>2.697254</v>
      </c>
      <c r="AX25" s="11">
        <v>5.6570119999999999</v>
      </c>
    </row>
    <row r="26" spans="2:50" x14ac:dyDescent="0.35">
      <c r="B26" s="11">
        <v>18</v>
      </c>
      <c r="C26" s="11" t="s">
        <v>59</v>
      </c>
      <c r="D26" s="11">
        <v>397</v>
      </c>
      <c r="E26" s="11">
        <v>0.24404400000000001</v>
      </c>
      <c r="F26" s="11">
        <v>2.957147</v>
      </c>
      <c r="G26" s="11">
        <v>4.0976140000000001</v>
      </c>
      <c r="H26" s="11">
        <v>3.8449460000000002</v>
      </c>
      <c r="I26" s="11">
        <v>-7558.444125</v>
      </c>
      <c r="J26" s="11">
        <v>0.96929699999999996</v>
      </c>
      <c r="K26" s="11">
        <v>0.93952599999999997</v>
      </c>
      <c r="U26" s="11" t="s">
        <v>76</v>
      </c>
      <c r="V26" s="11">
        <v>25</v>
      </c>
      <c r="W26" s="11">
        <v>-5.5176309999999997</v>
      </c>
      <c r="X26" s="11">
        <v>-4.6443440000000002</v>
      </c>
      <c r="Y26" s="11">
        <v>0.87328700000000004</v>
      </c>
      <c r="Z26" s="18">
        <f t="shared" si="0"/>
        <v>0.15827209177271914</v>
      </c>
      <c r="AA26" s="11">
        <v>15.827211999999999</v>
      </c>
      <c r="AC26" s="11" t="s">
        <v>78</v>
      </c>
      <c r="AD26" s="11">
        <v>1327</v>
      </c>
      <c r="AE26" s="11">
        <v>-0.78740100000000002</v>
      </c>
      <c r="AF26" s="11">
        <v>-2.8466550000000002</v>
      </c>
      <c r="AG26" s="11">
        <v>2.059253</v>
      </c>
      <c r="AH26" s="18">
        <f t="shared" si="1"/>
        <v>2.6152532191348499</v>
      </c>
      <c r="AI26" s="11" t="s">
        <v>77</v>
      </c>
      <c r="AK26" s="11" t="s">
        <v>83</v>
      </c>
      <c r="AL26" s="11">
        <v>1479</v>
      </c>
      <c r="AM26" s="11">
        <v>0.78847</v>
      </c>
      <c r="AN26" s="11">
        <v>0.66176900000000005</v>
      </c>
      <c r="AO26" s="11">
        <v>0.12670100000000001</v>
      </c>
      <c r="AP26" s="18">
        <f t="shared" si="2"/>
        <v>0.16069222671756694</v>
      </c>
      <c r="AQ26" s="11">
        <v>16.069246</v>
      </c>
      <c r="AS26" s="11" t="s">
        <v>76</v>
      </c>
      <c r="AT26" s="11">
        <v>25</v>
      </c>
      <c r="AU26" s="11">
        <v>-5.5176309999999997</v>
      </c>
      <c r="AV26" s="11">
        <v>-4.6443440000000002</v>
      </c>
      <c r="AW26" s="11">
        <v>0.87328700000000004</v>
      </c>
      <c r="AX26" s="11">
        <v>15.827211999999999</v>
      </c>
    </row>
    <row r="27" spans="2:50" x14ac:dyDescent="0.35">
      <c r="B27" s="11">
        <v>19</v>
      </c>
      <c r="C27" s="11" t="s">
        <v>51</v>
      </c>
      <c r="D27" s="11">
        <v>419</v>
      </c>
      <c r="E27" s="11">
        <v>0.26024000000000003</v>
      </c>
      <c r="F27" s="11">
        <v>2.3487170000000002</v>
      </c>
      <c r="G27" s="11">
        <v>3.842606</v>
      </c>
      <c r="H27" s="11">
        <v>3.790349</v>
      </c>
      <c r="I27" s="11">
        <v>-7828.1885229999998</v>
      </c>
      <c r="J27" s="11">
        <v>0.98140000000000005</v>
      </c>
      <c r="K27" s="11">
        <v>0.96309199999999995</v>
      </c>
      <c r="U27" s="11" t="s">
        <v>76</v>
      </c>
      <c r="V27" s="11">
        <v>26</v>
      </c>
      <c r="W27" s="11">
        <v>-16.629328999999998</v>
      </c>
      <c r="X27" s="11">
        <v>-16.723655999999998</v>
      </c>
      <c r="Y27" s="11">
        <v>9.4326999999999994E-2</v>
      </c>
      <c r="Z27" s="18">
        <f t="shared" si="0"/>
        <v>5.6723274883791162E-3</v>
      </c>
      <c r="AA27" s="11">
        <v>0.56723299999999999</v>
      </c>
      <c r="AC27" s="11" t="s">
        <v>78</v>
      </c>
      <c r="AD27" s="11">
        <v>1410</v>
      </c>
      <c r="AE27" s="11">
        <v>-1.49109</v>
      </c>
      <c r="AF27" s="11">
        <v>-3.471854</v>
      </c>
      <c r="AG27" s="11">
        <v>1.980764</v>
      </c>
      <c r="AH27" s="18">
        <f t="shared" si="1"/>
        <v>1.3284000295086145</v>
      </c>
      <c r="AI27" s="11" t="s">
        <v>77</v>
      </c>
      <c r="AK27" s="11" t="s">
        <v>83</v>
      </c>
      <c r="AL27" s="11">
        <v>1799</v>
      </c>
      <c r="AM27" s="11">
        <v>-18.287040000000001</v>
      </c>
      <c r="AN27" s="11">
        <v>-18.421723</v>
      </c>
      <c r="AO27" s="11">
        <v>0.134683</v>
      </c>
      <c r="AP27" s="18">
        <f t="shared" si="2"/>
        <v>7.3649426041611978E-3</v>
      </c>
      <c r="AQ27" s="11">
        <v>0.73649500000000001</v>
      </c>
      <c r="AS27" s="11" t="s">
        <v>76</v>
      </c>
      <c r="AT27" s="11">
        <v>26</v>
      </c>
      <c r="AU27" s="11">
        <v>-16.629328999999998</v>
      </c>
      <c r="AV27" s="11">
        <v>-16.723655999999998</v>
      </c>
      <c r="AW27" s="11">
        <v>9.4326999999999994E-2</v>
      </c>
      <c r="AX27" s="11">
        <v>0.56723299999999999</v>
      </c>
    </row>
    <row r="28" spans="2:50" x14ac:dyDescent="0.35">
      <c r="B28" s="11">
        <v>20</v>
      </c>
      <c r="C28" s="11" t="s">
        <v>57</v>
      </c>
      <c r="D28" s="11">
        <v>441</v>
      </c>
      <c r="E28" s="11">
        <v>0.22921900000000001</v>
      </c>
      <c r="F28" s="11">
        <v>2.7800639999999999</v>
      </c>
      <c r="G28" s="11">
        <v>4.3626490000000002</v>
      </c>
      <c r="H28" s="11">
        <v>4.0029539999999999</v>
      </c>
      <c r="I28" s="11">
        <v>-7554.5485939999999</v>
      </c>
      <c r="J28" s="11">
        <v>0.97386200000000001</v>
      </c>
      <c r="K28" s="11">
        <v>0.94836299999999996</v>
      </c>
      <c r="U28" s="11" t="s">
        <v>76</v>
      </c>
      <c r="V28" s="11">
        <v>27</v>
      </c>
      <c r="W28" s="11">
        <v>-20.740324000000001</v>
      </c>
      <c r="X28" s="11">
        <v>-22.629293000000001</v>
      </c>
      <c r="Y28" s="11">
        <v>1.8889689999999999</v>
      </c>
      <c r="Z28" s="18">
        <f t="shared" si="0"/>
        <v>9.1077121071011222E-2</v>
      </c>
      <c r="AA28" s="11">
        <v>9.1077110000000001</v>
      </c>
      <c r="AC28" s="11" t="s">
        <v>78</v>
      </c>
      <c r="AD28" s="11">
        <v>198</v>
      </c>
      <c r="AE28" s="11">
        <v>0.150784</v>
      </c>
      <c r="AF28" s="11">
        <v>-1.8121100000000001</v>
      </c>
      <c r="AG28" s="11">
        <v>1.9628939999999999</v>
      </c>
      <c r="AH28" s="18">
        <f t="shared" si="1"/>
        <v>13.017919673174871</v>
      </c>
      <c r="AI28" s="11" t="s">
        <v>77</v>
      </c>
      <c r="AK28" s="11" t="s">
        <v>83</v>
      </c>
      <c r="AL28" s="11">
        <v>1624</v>
      </c>
      <c r="AM28" s="11">
        <v>3.2369370000000002</v>
      </c>
      <c r="AN28" s="11">
        <v>3.0923310000000002</v>
      </c>
      <c r="AO28" s="11">
        <v>0.14460600000000001</v>
      </c>
      <c r="AP28" s="18">
        <f t="shared" si="2"/>
        <v>4.4673714687681595E-2</v>
      </c>
      <c r="AQ28" s="11">
        <v>4.4673590000000001</v>
      </c>
      <c r="AS28" s="11" t="s">
        <v>76</v>
      </c>
      <c r="AT28" s="11">
        <v>27</v>
      </c>
      <c r="AU28" s="11">
        <v>-20.740324000000001</v>
      </c>
      <c r="AV28" s="11">
        <v>-22.629293000000001</v>
      </c>
      <c r="AW28" s="11">
        <v>1.8889689999999999</v>
      </c>
      <c r="AX28" s="11">
        <v>9.1077110000000001</v>
      </c>
    </row>
    <row r="29" spans="2:50" x14ac:dyDescent="0.35">
      <c r="U29" s="11" t="s">
        <v>76</v>
      </c>
      <c r="V29" s="11">
        <v>28</v>
      </c>
      <c r="W29" s="11">
        <v>-7.4358700000000004</v>
      </c>
      <c r="X29" s="11">
        <v>-6.1330280000000004</v>
      </c>
      <c r="Y29" s="11">
        <v>1.3028420000000001</v>
      </c>
      <c r="Z29" s="18">
        <f t="shared" si="0"/>
        <v>0.17521043267297573</v>
      </c>
      <c r="AA29" s="11">
        <v>17.521038999999998</v>
      </c>
      <c r="AC29" s="11" t="s">
        <v>78</v>
      </c>
      <c r="AD29" s="11">
        <v>237</v>
      </c>
      <c r="AE29" s="11">
        <v>-1.5219510000000001</v>
      </c>
      <c r="AF29" s="11">
        <v>0.42751499999999998</v>
      </c>
      <c r="AG29" s="11">
        <v>1.9494659999999999</v>
      </c>
      <c r="AH29" s="18">
        <f t="shared" si="1"/>
        <v>1.2808993193604787</v>
      </c>
      <c r="AI29" s="11" t="s">
        <v>77</v>
      </c>
      <c r="AK29" s="11" t="s">
        <v>83</v>
      </c>
      <c r="AL29" s="11">
        <v>1764</v>
      </c>
      <c r="AM29" s="11">
        <v>15.303824000000001</v>
      </c>
      <c r="AN29" s="11">
        <v>15.159176</v>
      </c>
      <c r="AO29" s="11">
        <v>0.144648</v>
      </c>
      <c r="AP29" s="18">
        <f t="shared" si="2"/>
        <v>9.4517553259891116E-3</v>
      </c>
      <c r="AQ29" s="11">
        <v>0.94517499999999999</v>
      </c>
      <c r="AS29" s="11" t="s">
        <v>76</v>
      </c>
      <c r="AT29" s="11">
        <v>28</v>
      </c>
      <c r="AU29" s="11">
        <v>-7.4358700000000004</v>
      </c>
      <c r="AV29" s="11">
        <v>-6.1330280000000004</v>
      </c>
      <c r="AW29" s="11">
        <v>1.3028420000000001</v>
      </c>
      <c r="AX29" s="11">
        <v>17.521038999999998</v>
      </c>
    </row>
    <row r="30" spans="2:50" x14ac:dyDescent="0.35">
      <c r="U30" s="11" t="s">
        <v>76</v>
      </c>
      <c r="V30" s="11">
        <v>29</v>
      </c>
      <c r="W30" s="11">
        <v>-9.1288389999999993</v>
      </c>
      <c r="X30" s="11">
        <v>-10.101252000000001</v>
      </c>
      <c r="Y30" s="11">
        <v>0.97241299999999997</v>
      </c>
      <c r="Z30" s="18">
        <f t="shared" si="0"/>
        <v>0.10652099352393005</v>
      </c>
      <c r="AA30" s="11">
        <v>10.652099</v>
      </c>
      <c r="AC30" s="11" t="s">
        <v>78</v>
      </c>
      <c r="AD30" s="11">
        <v>1732</v>
      </c>
      <c r="AE30" s="11">
        <v>0.45885399999999998</v>
      </c>
      <c r="AF30" s="11">
        <v>2.140336</v>
      </c>
      <c r="AG30" s="11">
        <v>1.6814819999999999</v>
      </c>
      <c r="AH30" s="18">
        <f t="shared" si="1"/>
        <v>3.6645250994869829</v>
      </c>
      <c r="AI30" s="11" t="s">
        <v>77</v>
      </c>
      <c r="AK30" s="11" t="s">
        <v>83</v>
      </c>
      <c r="AL30" s="11">
        <v>871</v>
      </c>
      <c r="AM30" s="11">
        <v>-5.4778560000000001</v>
      </c>
      <c r="AN30" s="11">
        <v>-5.6250910000000003</v>
      </c>
      <c r="AO30" s="11">
        <v>0.147235</v>
      </c>
      <c r="AP30" s="18">
        <f t="shared" si="2"/>
        <v>2.6878216586927441E-2</v>
      </c>
      <c r="AQ30" s="11">
        <v>2.6878229999999999</v>
      </c>
      <c r="AS30" s="11" t="s">
        <v>76</v>
      </c>
      <c r="AT30" s="11">
        <v>29</v>
      </c>
      <c r="AU30" s="11">
        <v>-9.1288389999999993</v>
      </c>
      <c r="AV30" s="11">
        <v>-10.101252000000001</v>
      </c>
      <c r="AW30" s="11">
        <v>0.97241299999999997</v>
      </c>
      <c r="AX30" s="11">
        <v>10.652099</v>
      </c>
    </row>
    <row r="31" spans="2:50" x14ac:dyDescent="0.35">
      <c r="B31" t="s">
        <v>63</v>
      </c>
      <c r="U31" s="11" t="s">
        <v>76</v>
      </c>
      <c r="V31" s="11">
        <v>30</v>
      </c>
      <c r="W31" s="11">
        <v>35.625236000000001</v>
      </c>
      <c r="X31" s="11">
        <v>43.963375999999997</v>
      </c>
      <c r="Y31" s="11">
        <v>8.3381399999999992</v>
      </c>
      <c r="Z31" s="18">
        <f t="shared" si="0"/>
        <v>0.23405150214303139</v>
      </c>
      <c r="AA31" s="11">
        <v>23.405149999999999</v>
      </c>
      <c r="AC31" s="11" t="s">
        <v>78</v>
      </c>
      <c r="AD31" s="11">
        <v>1580</v>
      </c>
      <c r="AE31" s="11">
        <v>-0.47786400000000001</v>
      </c>
      <c r="AF31" s="11">
        <v>1.0743320000000001</v>
      </c>
      <c r="AG31" s="11">
        <v>1.5521959999999999</v>
      </c>
      <c r="AH31" s="18">
        <f t="shared" si="1"/>
        <v>3.2481961394873853</v>
      </c>
      <c r="AI31" s="11" t="s">
        <v>77</v>
      </c>
      <c r="AK31" s="11" t="s">
        <v>83</v>
      </c>
      <c r="AL31" s="11">
        <v>1044</v>
      </c>
      <c r="AM31" s="11">
        <v>-23.423978999999999</v>
      </c>
      <c r="AN31" s="11">
        <v>-23.258448999999999</v>
      </c>
      <c r="AO31" s="11">
        <v>0.16553000000000001</v>
      </c>
      <c r="AP31" s="18">
        <f t="shared" si="2"/>
        <v>7.0666900785729021E-3</v>
      </c>
      <c r="AQ31" s="11">
        <v>0.70666899999999999</v>
      </c>
      <c r="AS31" s="11" t="s">
        <v>76</v>
      </c>
      <c r="AT31" s="11">
        <v>30</v>
      </c>
      <c r="AU31" s="11">
        <v>35.625236000000001</v>
      </c>
      <c r="AV31" s="11">
        <v>43.963375999999997</v>
      </c>
      <c r="AW31" s="11">
        <v>8.3381399999999992</v>
      </c>
      <c r="AX31" s="11">
        <v>23.405149999999999</v>
      </c>
    </row>
    <row r="32" spans="2:50" x14ac:dyDescent="0.35">
      <c r="B32" s="14" t="s">
        <v>62</v>
      </c>
      <c r="U32" s="11" t="s">
        <v>76</v>
      </c>
      <c r="V32" s="11">
        <v>32</v>
      </c>
      <c r="W32" s="11">
        <v>33.379958999999999</v>
      </c>
      <c r="X32" s="11">
        <v>32.591610000000003</v>
      </c>
      <c r="Y32" s="11">
        <v>0.78834899999999997</v>
      </c>
      <c r="Z32" s="18">
        <f t="shared" si="0"/>
        <v>2.3617434640947281E-2</v>
      </c>
      <c r="AA32" s="11">
        <v>2.361745</v>
      </c>
      <c r="AC32" s="11" t="s">
        <v>78</v>
      </c>
      <c r="AD32" s="11">
        <v>1245</v>
      </c>
      <c r="AE32" s="11">
        <v>1.264103</v>
      </c>
      <c r="AF32" s="11">
        <v>-4.2036999999999998E-2</v>
      </c>
      <c r="AG32" s="11">
        <v>1.3061400000000001</v>
      </c>
      <c r="AH32" s="18">
        <f t="shared" si="1"/>
        <v>1.0332544104396557</v>
      </c>
      <c r="AI32" s="11" t="s">
        <v>77</v>
      </c>
      <c r="AK32" s="11" t="s">
        <v>83</v>
      </c>
      <c r="AL32" s="11">
        <v>1705</v>
      </c>
      <c r="AM32" s="11">
        <v>-18.589829000000002</v>
      </c>
      <c r="AN32" s="11">
        <v>-18.400364</v>
      </c>
      <c r="AO32" s="11">
        <v>0.18946499999999999</v>
      </c>
      <c r="AP32" s="18">
        <f t="shared" si="2"/>
        <v>1.0191863518486371E-2</v>
      </c>
      <c r="AQ32" s="11">
        <v>1.0191870000000001</v>
      </c>
      <c r="AS32" s="11" t="s">
        <v>76</v>
      </c>
      <c r="AT32" s="11">
        <v>32</v>
      </c>
      <c r="AU32" s="11">
        <v>33.379958999999999</v>
      </c>
      <c r="AV32" s="11">
        <v>32.591610000000003</v>
      </c>
      <c r="AW32" s="11">
        <v>0.78834899999999997</v>
      </c>
      <c r="AX32" s="11">
        <v>2.361745</v>
      </c>
    </row>
    <row r="33" spans="2:65" x14ac:dyDescent="0.35">
      <c r="B33" t="s">
        <v>64</v>
      </c>
      <c r="U33" s="11" t="s">
        <v>76</v>
      </c>
      <c r="V33" s="11">
        <v>34</v>
      </c>
      <c r="W33" s="11">
        <v>4.7493999999999996</v>
      </c>
      <c r="X33" s="11">
        <v>4.7692480000000002</v>
      </c>
      <c r="Y33" s="11">
        <v>1.9848000000000001E-2</v>
      </c>
      <c r="Z33" s="18">
        <f t="shared" si="0"/>
        <v>4.1790541963195359E-3</v>
      </c>
      <c r="AA33" s="11">
        <v>0.41790500000000003</v>
      </c>
      <c r="AC33" s="11" t="s">
        <v>78</v>
      </c>
      <c r="AD33" s="11">
        <v>1552</v>
      </c>
      <c r="AE33" s="11">
        <v>0.36289199999999999</v>
      </c>
      <c r="AF33" s="11">
        <v>1.0135209999999999</v>
      </c>
      <c r="AG33" s="11">
        <v>0.65062900000000001</v>
      </c>
      <c r="AH33" s="18">
        <f t="shared" si="1"/>
        <v>1.7928998159231948</v>
      </c>
      <c r="AI33" s="11" t="s">
        <v>77</v>
      </c>
      <c r="AK33" s="11" t="s">
        <v>83</v>
      </c>
      <c r="AL33" s="11">
        <v>393</v>
      </c>
      <c r="AM33" s="11">
        <v>25.510407000000001</v>
      </c>
      <c r="AN33" s="11">
        <v>25.298739999999999</v>
      </c>
      <c r="AO33" s="11">
        <v>0.21166699999999999</v>
      </c>
      <c r="AP33" s="18">
        <f t="shared" si="2"/>
        <v>8.2972804001127855E-3</v>
      </c>
      <c r="AQ33" s="11">
        <v>0.82972900000000005</v>
      </c>
      <c r="AS33" s="11" t="s">
        <v>76</v>
      </c>
      <c r="AT33" s="11">
        <v>34</v>
      </c>
      <c r="AU33" s="11">
        <v>4.7493999999999996</v>
      </c>
      <c r="AV33" s="11">
        <v>4.7692480000000002</v>
      </c>
      <c r="AW33" s="11">
        <v>1.9848000000000001E-2</v>
      </c>
      <c r="AX33" s="11">
        <v>0.41790500000000003</v>
      </c>
    </row>
    <row r="34" spans="2:65" x14ac:dyDescent="0.35">
      <c r="U34" s="11" t="s">
        <v>76</v>
      </c>
      <c r="V34" s="11">
        <v>35</v>
      </c>
      <c r="W34" s="11">
        <v>-4.0105950000000004</v>
      </c>
      <c r="X34" s="11">
        <v>-4.7615879999999997</v>
      </c>
      <c r="Y34" s="11">
        <v>0.75099300000000002</v>
      </c>
      <c r="Z34" s="18">
        <f t="shared" si="0"/>
        <v>0.18725226556159372</v>
      </c>
      <c r="AA34" s="11">
        <v>18.725231000000001</v>
      </c>
      <c r="AC34" s="11" t="s">
        <v>78</v>
      </c>
      <c r="AD34" s="11">
        <v>145</v>
      </c>
      <c r="AE34" s="11">
        <v>-9.3006000000000005E-2</v>
      </c>
      <c r="AF34" s="11">
        <v>-0.33213599999999999</v>
      </c>
      <c r="AG34" s="11">
        <v>0.23913000000000001</v>
      </c>
      <c r="AH34" s="18">
        <f t="shared" si="1"/>
        <v>2.571124443584285</v>
      </c>
      <c r="AI34" s="11" t="s">
        <v>77</v>
      </c>
      <c r="AK34" s="11" t="s">
        <v>83</v>
      </c>
      <c r="AL34" s="11">
        <v>333</v>
      </c>
      <c r="AM34" s="11">
        <v>-0.24173</v>
      </c>
      <c r="AN34" s="11">
        <v>-0.46170299999999997</v>
      </c>
      <c r="AO34" s="11">
        <v>0.219974</v>
      </c>
      <c r="AP34" s="18">
        <f t="shared" si="2"/>
        <v>0.90999875894593141</v>
      </c>
      <c r="AQ34" s="11">
        <v>90.999942000000004</v>
      </c>
      <c r="AS34" s="11" t="s">
        <v>76</v>
      </c>
      <c r="AT34" s="11">
        <v>35</v>
      </c>
      <c r="AU34" s="11">
        <v>-4.0105950000000004</v>
      </c>
      <c r="AV34" s="11">
        <v>-4.7615879999999997</v>
      </c>
      <c r="AW34" s="11">
        <v>0.75099300000000002</v>
      </c>
      <c r="AX34" s="11">
        <v>18.725231000000001</v>
      </c>
    </row>
    <row r="35" spans="2:65" x14ac:dyDescent="0.35">
      <c r="B35" s="11" t="s">
        <v>70</v>
      </c>
      <c r="C35" s="11" t="s">
        <v>26</v>
      </c>
      <c r="D35" s="11" t="s">
        <v>27</v>
      </c>
      <c r="E35" s="11" t="s">
        <v>28</v>
      </c>
      <c r="F35" s="11" t="s">
        <v>66</v>
      </c>
      <c r="G35" s="11" t="s">
        <v>65</v>
      </c>
      <c r="H35" s="11" t="s">
        <v>67</v>
      </c>
      <c r="I35" s="11" t="s">
        <v>29</v>
      </c>
      <c r="J35" s="11" t="s">
        <v>30</v>
      </c>
      <c r="K35" s="11" t="s">
        <v>31</v>
      </c>
      <c r="U35" s="11" t="s">
        <v>76</v>
      </c>
      <c r="V35" s="11">
        <v>36</v>
      </c>
      <c r="W35" s="11">
        <v>-5.4351370000000001</v>
      </c>
      <c r="X35" s="11">
        <v>-6.8394459999999997</v>
      </c>
      <c r="Y35" s="11">
        <v>1.404309</v>
      </c>
      <c r="Z35" s="18">
        <f t="shared" si="0"/>
        <v>0.25837600781728226</v>
      </c>
      <c r="AA35" s="11">
        <v>25.837603999999999</v>
      </c>
      <c r="AC35" s="11" t="s">
        <v>78</v>
      </c>
      <c r="AD35" s="11">
        <v>1384</v>
      </c>
      <c r="AE35" s="11">
        <v>13.80556</v>
      </c>
      <c r="AF35" s="11">
        <v>4.3539000000000001E-2</v>
      </c>
      <c r="AG35" s="11">
        <v>13.762021000000001</v>
      </c>
      <c r="AH35" s="18">
        <f t="shared" si="1"/>
        <v>0.99684627063299136</v>
      </c>
      <c r="AI35" s="11">
        <v>99.684628000000004</v>
      </c>
      <c r="AK35" s="11" t="s">
        <v>83</v>
      </c>
      <c r="AL35" s="11">
        <v>1160</v>
      </c>
      <c r="AM35" s="11">
        <v>-11.332299000000001</v>
      </c>
      <c r="AN35" s="11">
        <v>-11.555237999999999</v>
      </c>
      <c r="AO35" s="11">
        <v>0.22294</v>
      </c>
      <c r="AP35" s="18">
        <f t="shared" si="2"/>
        <v>1.9672971918584217E-2</v>
      </c>
      <c r="AQ35" s="11">
        <v>1.9672940000000001</v>
      </c>
      <c r="AS35" s="11" t="s">
        <v>76</v>
      </c>
      <c r="AT35" s="11">
        <v>36</v>
      </c>
      <c r="AU35" s="11">
        <v>-5.4351370000000001</v>
      </c>
      <c r="AV35" s="11">
        <v>-6.8394459999999997</v>
      </c>
      <c r="AW35" s="11">
        <v>1.404309</v>
      </c>
      <c r="AX35" s="11">
        <v>25.837603999999999</v>
      </c>
    </row>
    <row r="36" spans="2:65" x14ac:dyDescent="0.35">
      <c r="B36" s="11">
        <v>0</v>
      </c>
      <c r="C36" s="13" t="s">
        <v>48</v>
      </c>
      <c r="D36" s="13">
        <v>199</v>
      </c>
      <c r="E36" s="13">
        <v>0.28826499999999999</v>
      </c>
      <c r="F36" s="13">
        <v>3.1119089999999998</v>
      </c>
      <c r="G36" s="13">
        <v>3.4690270000000001</v>
      </c>
      <c r="H36" s="13">
        <v>3.5067560000000002</v>
      </c>
      <c r="I36" s="13">
        <v>-7884.9662850000004</v>
      </c>
      <c r="J36" s="13">
        <v>0.96472999999999998</v>
      </c>
      <c r="K36" s="13">
        <v>0.93065900000000001</v>
      </c>
      <c r="U36" s="11" t="s">
        <v>76</v>
      </c>
      <c r="V36" s="11">
        <v>38</v>
      </c>
      <c r="W36" s="11">
        <v>-0.77175700000000003</v>
      </c>
      <c r="X36" s="11">
        <v>-1.315528</v>
      </c>
      <c r="Y36" s="11">
        <v>0.543771</v>
      </c>
      <c r="Z36" s="18">
        <f t="shared" si="0"/>
        <v>0.70458836136244951</v>
      </c>
      <c r="AA36" s="11">
        <v>70.458808000000005</v>
      </c>
      <c r="AC36" s="11" t="s">
        <v>78</v>
      </c>
      <c r="AD36" s="11">
        <v>1609</v>
      </c>
      <c r="AE36" s="11">
        <v>2.3844609999999999</v>
      </c>
      <c r="AF36" s="11">
        <v>5.2461000000000091E-2</v>
      </c>
      <c r="AG36" s="11">
        <v>2.3319999999999999</v>
      </c>
      <c r="AH36" s="18">
        <f t="shared" si="1"/>
        <v>0.9779988014062716</v>
      </c>
      <c r="AI36" s="11">
        <v>97.799880140627167</v>
      </c>
      <c r="AK36" s="11" t="s">
        <v>83</v>
      </c>
      <c r="AL36" s="11">
        <v>1180</v>
      </c>
      <c r="AM36" s="11">
        <v>0.71074700000000002</v>
      </c>
      <c r="AN36" s="11">
        <v>0.93643100000000001</v>
      </c>
      <c r="AO36" s="11">
        <v>0.225684</v>
      </c>
      <c r="AP36" s="18">
        <f t="shared" si="2"/>
        <v>0.31753071064668581</v>
      </c>
      <c r="AQ36" s="11">
        <v>31.753124</v>
      </c>
      <c r="AS36" s="11" t="s">
        <v>76</v>
      </c>
      <c r="AT36" s="11">
        <v>38</v>
      </c>
      <c r="AU36" s="11">
        <v>-0.77175700000000003</v>
      </c>
      <c r="AV36" s="11">
        <v>-1.315528</v>
      </c>
      <c r="AW36" s="11">
        <v>0.543771</v>
      </c>
      <c r="AX36" s="11">
        <v>70.458808000000005</v>
      </c>
    </row>
    <row r="37" spans="2:65" x14ac:dyDescent="0.35">
      <c r="B37" s="11">
        <v>1</v>
      </c>
      <c r="C37" s="11" t="s">
        <v>172</v>
      </c>
      <c r="D37" s="11">
        <v>201</v>
      </c>
      <c r="E37" s="11">
        <v>0.25473099999999999</v>
      </c>
      <c r="F37" s="11">
        <v>3.3146010000000001</v>
      </c>
      <c r="G37" s="11">
        <v>3.9257170000000001</v>
      </c>
      <c r="H37" s="11">
        <v>3.7807270000000002</v>
      </c>
      <c r="I37" s="11">
        <v>-7795.022798</v>
      </c>
      <c r="J37" s="11">
        <v>0.96323400000000003</v>
      </c>
      <c r="K37" s="11">
        <v>0.92753699999999994</v>
      </c>
      <c r="U37" s="11" t="s">
        <v>76</v>
      </c>
      <c r="V37" s="11">
        <v>40</v>
      </c>
      <c r="W37" s="11">
        <v>7.156358</v>
      </c>
      <c r="X37" s="11">
        <v>0.68124600000000002</v>
      </c>
      <c r="Y37" s="11">
        <v>6.4751120000000002</v>
      </c>
      <c r="Z37" s="18">
        <f t="shared" si="0"/>
        <v>0.90480548904903868</v>
      </c>
      <c r="AA37" s="11">
        <v>90.480554999999995</v>
      </c>
      <c r="AC37" s="11" t="s">
        <v>78</v>
      </c>
      <c r="AD37" s="11">
        <v>1611</v>
      </c>
      <c r="AE37" s="11">
        <v>9.0632219999999997</v>
      </c>
      <c r="AF37" s="11">
        <v>0.32282100000000002</v>
      </c>
      <c r="AG37" s="11">
        <v>8.7404010000000003</v>
      </c>
      <c r="AH37" s="18">
        <f t="shared" si="1"/>
        <v>0.96438121012593536</v>
      </c>
      <c r="AI37" s="11">
        <v>96.438118000000003</v>
      </c>
      <c r="AK37" s="11" t="s">
        <v>83</v>
      </c>
      <c r="AL37" s="11">
        <v>920</v>
      </c>
      <c r="AM37" s="11">
        <v>15.589172</v>
      </c>
      <c r="AN37" s="11">
        <v>15.826426</v>
      </c>
      <c r="AO37" s="11">
        <v>0.23725399999999999</v>
      </c>
      <c r="AP37" s="18">
        <f t="shared" si="2"/>
        <v>1.5219153396986061E-2</v>
      </c>
      <c r="AQ37" s="11">
        <v>1.5219149999999999</v>
      </c>
      <c r="AS37" s="11" t="s">
        <v>76</v>
      </c>
      <c r="AT37" s="11">
        <v>40</v>
      </c>
      <c r="AU37" s="11">
        <v>7.156358</v>
      </c>
      <c r="AV37" s="11">
        <v>0.68124600000000002</v>
      </c>
      <c r="AW37" s="11">
        <v>6.4751120000000002</v>
      </c>
      <c r="AX37" s="11">
        <v>90.480554999999995</v>
      </c>
    </row>
    <row r="38" spans="2:65" x14ac:dyDescent="0.35">
      <c r="B38" s="11">
        <v>2</v>
      </c>
      <c r="C38" s="11" t="s">
        <v>173</v>
      </c>
      <c r="D38" s="11">
        <v>212</v>
      </c>
      <c r="E38" s="11">
        <v>0.245255</v>
      </c>
      <c r="F38" s="11">
        <v>3.3747289999999999</v>
      </c>
      <c r="G38" s="11">
        <v>4.0773910000000004</v>
      </c>
      <c r="H38" s="11">
        <v>4.0378290000000003</v>
      </c>
      <c r="I38" s="11">
        <v>-7748.5372440000001</v>
      </c>
      <c r="J38" s="11">
        <v>0.96022600000000002</v>
      </c>
      <c r="K38" s="11">
        <v>0.92200199999999999</v>
      </c>
      <c r="U38" s="11" t="s">
        <v>76</v>
      </c>
      <c r="V38" s="11">
        <v>41</v>
      </c>
      <c r="W38" s="11">
        <v>-29.923511999999999</v>
      </c>
      <c r="X38" s="11">
        <v>-27.703617999999999</v>
      </c>
      <c r="Y38" s="11">
        <v>2.219894</v>
      </c>
      <c r="Z38" s="18">
        <f t="shared" si="0"/>
        <v>7.4185610298684201E-2</v>
      </c>
      <c r="AA38" s="11">
        <v>7.4185590000000001</v>
      </c>
      <c r="AC38" s="11" t="s">
        <v>78</v>
      </c>
      <c r="AD38" s="11">
        <v>1923</v>
      </c>
      <c r="AE38" s="11">
        <v>-6.8380239999999999</v>
      </c>
      <c r="AF38" s="11">
        <v>-0.26151000000000002</v>
      </c>
      <c r="AG38" s="11">
        <v>6.5765140000000004</v>
      </c>
      <c r="AH38" s="18">
        <f t="shared" si="1"/>
        <v>0.96175649573619526</v>
      </c>
      <c r="AI38" s="11">
        <v>96.175645000000003</v>
      </c>
      <c r="AK38" s="11" t="s">
        <v>83</v>
      </c>
      <c r="AL38" s="11">
        <v>302</v>
      </c>
      <c r="AM38" s="11">
        <v>17.227540999999999</v>
      </c>
      <c r="AN38" s="11">
        <v>16.989324</v>
      </c>
      <c r="AO38" s="11">
        <v>0.23821700000000001</v>
      </c>
      <c r="AP38" s="18">
        <f t="shared" si="2"/>
        <v>1.3827684403711477E-2</v>
      </c>
      <c r="AQ38" s="11">
        <v>1.382768</v>
      </c>
      <c r="AS38" s="11" t="s">
        <v>76</v>
      </c>
      <c r="AT38" s="11">
        <v>41</v>
      </c>
      <c r="AU38" s="11">
        <v>-29.923511999999999</v>
      </c>
      <c r="AV38" s="11">
        <v>-27.703617999999999</v>
      </c>
      <c r="AW38" s="11">
        <v>2.219894</v>
      </c>
      <c r="AX38" s="11">
        <v>7.4185590000000001</v>
      </c>
    </row>
    <row r="39" spans="2:65" x14ac:dyDescent="0.35">
      <c r="B39" s="11">
        <v>3</v>
      </c>
      <c r="C39" s="11" t="s">
        <v>174</v>
      </c>
      <c r="D39" s="11">
        <v>223</v>
      </c>
      <c r="E39" s="11">
        <v>0.23689299999999999</v>
      </c>
      <c r="F39" s="11">
        <v>3.1330100000000001</v>
      </c>
      <c r="G39" s="11">
        <v>4.2213219999999998</v>
      </c>
      <c r="H39" s="11">
        <v>3.9261620000000002</v>
      </c>
      <c r="I39" s="11">
        <v>-7827.7620049999996</v>
      </c>
      <c r="J39" s="11">
        <v>0.96758900000000003</v>
      </c>
      <c r="K39" s="11">
        <v>0.93612899999999999</v>
      </c>
      <c r="U39" s="11" t="s">
        <v>76</v>
      </c>
      <c r="V39" s="11">
        <v>42</v>
      </c>
      <c r="W39" s="11">
        <v>12.152301</v>
      </c>
      <c r="X39" s="11">
        <v>7.7488900000000003</v>
      </c>
      <c r="Y39" s="11">
        <v>4.4034110000000002</v>
      </c>
      <c r="Z39" s="18">
        <f t="shared" si="0"/>
        <v>0.36235203522361736</v>
      </c>
      <c r="AA39" s="11">
        <v>36.235204000000003</v>
      </c>
      <c r="AC39" s="11" t="s">
        <v>78</v>
      </c>
      <c r="AD39" s="11">
        <v>466</v>
      </c>
      <c r="AE39" s="11">
        <v>5.0499169999999998</v>
      </c>
      <c r="AF39" s="11">
        <v>0.209395</v>
      </c>
      <c r="AG39" s="11">
        <v>4.840522</v>
      </c>
      <c r="AH39" s="18">
        <f t="shared" si="1"/>
        <v>0.95853496205977251</v>
      </c>
      <c r="AI39" s="11">
        <v>95.853489999999994</v>
      </c>
      <c r="AK39" s="11" t="s">
        <v>83</v>
      </c>
      <c r="AL39" s="11">
        <v>1386</v>
      </c>
      <c r="AM39" s="11">
        <v>-2.924223</v>
      </c>
      <c r="AN39" s="11">
        <v>-2.68099</v>
      </c>
      <c r="AO39" s="11">
        <v>0.243233</v>
      </c>
      <c r="AP39" s="18">
        <f t="shared" si="2"/>
        <v>8.3178676865615239E-2</v>
      </c>
      <c r="AQ39" s="11">
        <v>8.3178570000000001</v>
      </c>
      <c r="AS39" s="11" t="s">
        <v>76</v>
      </c>
      <c r="AT39" s="11">
        <v>42</v>
      </c>
      <c r="AU39" s="11">
        <v>12.152301</v>
      </c>
      <c r="AV39" s="11">
        <v>7.7488900000000003</v>
      </c>
      <c r="AW39" s="11">
        <v>4.4034110000000002</v>
      </c>
      <c r="AX39" s="11">
        <v>36.235204000000003</v>
      </c>
      <c r="BB39" s="77" t="s">
        <v>132</v>
      </c>
      <c r="BC39" s="86" t="s">
        <v>131</v>
      </c>
      <c r="BD39" s="87"/>
      <c r="BE39" s="87"/>
      <c r="BF39" s="87"/>
      <c r="BG39" s="87"/>
      <c r="BH39" s="87"/>
      <c r="BI39" s="87"/>
      <c r="BJ39" s="87"/>
      <c r="BK39" s="88"/>
    </row>
    <row r="40" spans="2:65" x14ac:dyDescent="0.35">
      <c r="B40" s="11">
        <v>4</v>
      </c>
      <c r="C40" s="11" t="s">
        <v>175</v>
      </c>
      <c r="D40" s="11">
        <v>234</v>
      </c>
      <c r="E40" s="11">
        <v>0.26613900000000001</v>
      </c>
      <c r="F40" s="11">
        <v>3.1996039999999999</v>
      </c>
      <c r="G40" s="11">
        <v>3.7574390000000002</v>
      </c>
      <c r="H40" s="11">
        <v>3.9799760000000002</v>
      </c>
      <c r="I40" s="11">
        <v>-7777.1153359999998</v>
      </c>
      <c r="J40" s="11">
        <v>0.96489199999999997</v>
      </c>
      <c r="K40" s="11">
        <v>0.93098999999999998</v>
      </c>
      <c r="U40" s="11" t="s">
        <v>76</v>
      </c>
      <c r="V40" s="11">
        <v>44</v>
      </c>
      <c r="W40" s="11">
        <v>-7.6928150000000004</v>
      </c>
      <c r="X40" s="11">
        <v>-6.112571</v>
      </c>
      <c r="Y40" s="11">
        <v>1.5802430000000001</v>
      </c>
      <c r="Z40" s="18">
        <f t="shared" si="0"/>
        <v>0.20541804268008523</v>
      </c>
      <c r="AA40" s="11">
        <v>20.541806000000001</v>
      </c>
      <c r="AC40" s="11" t="s">
        <v>78</v>
      </c>
      <c r="AD40" s="11">
        <v>1278</v>
      </c>
      <c r="AE40" s="11">
        <v>-1.7174940000000001</v>
      </c>
      <c r="AF40" s="11">
        <v>-3.2723749999999998</v>
      </c>
      <c r="AG40" s="11">
        <v>1.554881</v>
      </c>
      <c r="AH40" s="18">
        <f t="shared" si="1"/>
        <v>0.90531961101465264</v>
      </c>
      <c r="AI40" s="11">
        <v>90.531948999999997</v>
      </c>
      <c r="AK40" s="11" t="s">
        <v>83</v>
      </c>
      <c r="AL40" s="11">
        <v>1723</v>
      </c>
      <c r="AM40" s="11">
        <v>2.6067520000000002</v>
      </c>
      <c r="AN40" s="11">
        <v>2.354638</v>
      </c>
      <c r="AO40" s="11">
        <v>0.252114</v>
      </c>
      <c r="AP40" s="18">
        <f t="shared" si="2"/>
        <v>9.6715759688685385E-2</v>
      </c>
      <c r="AQ40" s="11">
        <v>9.6715920000000004</v>
      </c>
      <c r="AS40" s="11" t="s">
        <v>76</v>
      </c>
      <c r="AT40" s="11">
        <v>44</v>
      </c>
      <c r="AU40" s="11">
        <v>-7.6928150000000004</v>
      </c>
      <c r="AV40" s="11">
        <v>-6.112571</v>
      </c>
      <c r="AW40" s="11">
        <v>1.5802430000000001</v>
      </c>
      <c r="AX40" s="11">
        <v>20.541806000000001</v>
      </c>
      <c r="BB40" s="77"/>
      <c r="BC40" s="25">
        <v>1</v>
      </c>
      <c r="BD40" s="26">
        <v>2</v>
      </c>
      <c r="BE40" s="26">
        <v>3</v>
      </c>
      <c r="BF40" s="26">
        <v>4</v>
      </c>
      <c r="BG40" s="26">
        <v>5</v>
      </c>
      <c r="BH40" s="26">
        <v>6</v>
      </c>
      <c r="BI40" s="26">
        <v>7</v>
      </c>
      <c r="BJ40" s="26">
        <v>8</v>
      </c>
      <c r="BK40" s="26">
        <v>9</v>
      </c>
    </row>
    <row r="41" spans="2:65" x14ac:dyDescent="0.35">
      <c r="B41" s="11">
        <v>5</v>
      </c>
      <c r="C41" s="11" t="s">
        <v>176</v>
      </c>
      <c r="D41" s="11">
        <v>245</v>
      </c>
      <c r="E41" s="11">
        <v>0.29168300000000003</v>
      </c>
      <c r="F41" s="11">
        <v>2.865367</v>
      </c>
      <c r="G41" s="11">
        <v>3.428375</v>
      </c>
      <c r="H41" s="11">
        <v>3.3629639999999998</v>
      </c>
      <c r="I41" s="11">
        <v>-7905.3856249999999</v>
      </c>
      <c r="J41" s="11">
        <v>0.97194499999999995</v>
      </c>
      <c r="K41" s="11">
        <v>0.94466899999999998</v>
      </c>
      <c r="U41" s="11" t="s">
        <v>76</v>
      </c>
      <c r="V41" s="11">
        <v>45</v>
      </c>
      <c r="W41" s="11">
        <v>-1.040036</v>
      </c>
      <c r="X41" s="11">
        <v>2.0588139999999999</v>
      </c>
      <c r="Y41" s="11">
        <v>3.0988500000000001</v>
      </c>
      <c r="Z41" s="18">
        <f t="shared" si="0"/>
        <v>2.9795603229118992</v>
      </c>
      <c r="AA41" s="11" t="s">
        <v>77</v>
      </c>
      <c r="AC41" s="11" t="s">
        <v>78</v>
      </c>
      <c r="AD41" s="11">
        <v>1645</v>
      </c>
      <c r="AE41" s="11">
        <v>8.4634610000000006</v>
      </c>
      <c r="AF41" s="11">
        <v>16.110976000000001</v>
      </c>
      <c r="AG41" s="11">
        <v>7.6475160000000004</v>
      </c>
      <c r="AH41" s="18">
        <f t="shared" si="1"/>
        <v>0.90359204112832803</v>
      </c>
      <c r="AI41" s="11">
        <v>90.359207999999995</v>
      </c>
      <c r="AK41" s="11" t="s">
        <v>83</v>
      </c>
      <c r="AL41" s="11">
        <v>1907</v>
      </c>
      <c r="AM41" s="11">
        <v>-8.2440110000000004</v>
      </c>
      <c r="AN41" s="11">
        <v>-7.9881219999999997</v>
      </c>
      <c r="AO41" s="11">
        <v>0.25588899999999998</v>
      </c>
      <c r="AP41" s="18">
        <f t="shared" si="2"/>
        <v>3.1039381194421012E-2</v>
      </c>
      <c r="AQ41" s="11">
        <v>3.1039340000000002</v>
      </c>
      <c r="AS41" s="11" t="s">
        <v>76</v>
      </c>
      <c r="AT41" s="11">
        <v>45</v>
      </c>
      <c r="AU41" s="11">
        <v>-1.040036</v>
      </c>
      <c r="AV41" s="11">
        <v>2.0588139999999999</v>
      </c>
      <c r="AW41" s="11">
        <v>3.0988500000000001</v>
      </c>
      <c r="AX41" s="11" t="s">
        <v>77</v>
      </c>
      <c r="BB41" s="55" t="s">
        <v>2</v>
      </c>
      <c r="BC41" s="62">
        <v>-0.59618899999999997</v>
      </c>
      <c r="BD41" s="62">
        <v>-6.3112500000000002E-2</v>
      </c>
      <c r="BE41" s="62">
        <v>0.41087299999999999</v>
      </c>
      <c r="BF41" s="62">
        <v>-0.49898799999999999</v>
      </c>
      <c r="BG41" s="62">
        <v>0.21240300000000001</v>
      </c>
      <c r="BH41" s="62">
        <v>4.2485099999999996</v>
      </c>
      <c r="BI41" s="62">
        <v>1.7933699999999999</v>
      </c>
      <c r="BJ41" s="62">
        <v>0.557558</v>
      </c>
      <c r="BK41" s="62">
        <v>1.5793999999999999</v>
      </c>
      <c r="BL41" s="58"/>
      <c r="BM41" s="58"/>
    </row>
    <row r="42" spans="2:65" x14ac:dyDescent="0.35">
      <c r="B42" s="12">
        <v>6</v>
      </c>
      <c r="C42" s="12" t="s">
        <v>177</v>
      </c>
      <c r="D42" s="12">
        <v>256</v>
      </c>
      <c r="E42" s="12">
        <v>0.300678</v>
      </c>
      <c r="F42" s="12">
        <v>2.8564250000000002</v>
      </c>
      <c r="G42" s="12">
        <v>3.325812</v>
      </c>
      <c r="H42" s="12">
        <v>3.2961360000000002</v>
      </c>
      <c r="I42" s="12">
        <v>-7887.6427839999997</v>
      </c>
      <c r="J42" s="12">
        <v>0.97256500000000001</v>
      </c>
      <c r="K42" s="12">
        <v>0.945801</v>
      </c>
      <c r="U42" s="11" t="s">
        <v>76</v>
      </c>
      <c r="V42" s="11">
        <v>46</v>
      </c>
      <c r="W42" s="11">
        <v>42.738514000000002</v>
      </c>
      <c r="X42" s="11">
        <v>39.806657999999999</v>
      </c>
      <c r="Y42" s="11">
        <v>2.9318550000000001</v>
      </c>
      <c r="Z42" s="18">
        <f t="shared" si="0"/>
        <v>6.8599834800058795E-2</v>
      </c>
      <c r="AA42" s="11">
        <v>6.8599839999999999</v>
      </c>
      <c r="AC42" s="11" t="s">
        <v>78</v>
      </c>
      <c r="AD42" s="11">
        <v>709</v>
      </c>
      <c r="AE42" s="11">
        <v>10.062450999999999</v>
      </c>
      <c r="AF42" s="11">
        <v>19.034513</v>
      </c>
      <c r="AG42" s="11">
        <v>8.9720619999999993</v>
      </c>
      <c r="AH42" s="18">
        <f t="shared" si="1"/>
        <v>0.89163783257180584</v>
      </c>
      <c r="AI42" s="11">
        <v>89.163784000000007</v>
      </c>
      <c r="AK42" s="11" t="s">
        <v>83</v>
      </c>
      <c r="AL42" s="11">
        <v>1009</v>
      </c>
      <c r="AM42" s="11">
        <v>-3.9731130000000001</v>
      </c>
      <c r="AN42" s="11">
        <v>-3.7156189999999998</v>
      </c>
      <c r="AO42" s="11">
        <v>0.257494</v>
      </c>
      <c r="AP42" s="18">
        <f t="shared" si="2"/>
        <v>6.4809130774785409E-2</v>
      </c>
      <c r="AQ42" s="11">
        <v>6.480912</v>
      </c>
      <c r="AS42" s="11" t="s">
        <v>76</v>
      </c>
      <c r="AT42" s="11">
        <v>46</v>
      </c>
      <c r="AU42" s="11">
        <v>42.738514000000002</v>
      </c>
      <c r="AV42" s="11">
        <v>39.806657999999999</v>
      </c>
      <c r="AW42" s="11">
        <v>2.9318550000000001</v>
      </c>
      <c r="AX42" s="11">
        <v>6.8599839999999999</v>
      </c>
      <c r="BB42" s="55" t="s">
        <v>84</v>
      </c>
      <c r="BC42" s="62">
        <v>-0.105341</v>
      </c>
      <c r="BD42" s="62">
        <v>1.38513E-2</v>
      </c>
      <c r="BE42" s="62">
        <v>3.2490100000000001E-3</v>
      </c>
      <c r="BF42" s="62">
        <v>-6.6512399999999999E-2</v>
      </c>
      <c r="BG42" s="62">
        <v>6.3883799999999999E-3</v>
      </c>
      <c r="BH42" s="62">
        <v>0.204653</v>
      </c>
      <c r="BI42" s="62">
        <v>-3.5994900000000003E-2</v>
      </c>
      <c r="BJ42" s="62">
        <v>3.4939699999999997E-2</v>
      </c>
      <c r="BK42" s="62">
        <v>0.14373</v>
      </c>
      <c r="BL42" s="58"/>
      <c r="BM42" s="58"/>
    </row>
    <row r="43" spans="2:65" x14ac:dyDescent="0.35">
      <c r="B43" s="11">
        <v>7</v>
      </c>
      <c r="C43" s="11" t="s">
        <v>178</v>
      </c>
      <c r="D43" s="11">
        <v>267</v>
      </c>
      <c r="E43" s="11">
        <v>0.25606400000000001</v>
      </c>
      <c r="F43" s="11">
        <v>3.424188</v>
      </c>
      <c r="G43" s="11">
        <v>3.9052799999999999</v>
      </c>
      <c r="H43" s="11">
        <v>4.1159920000000003</v>
      </c>
      <c r="I43" s="11">
        <v>-7618.7209149999999</v>
      </c>
      <c r="J43" s="11">
        <v>0.95904400000000001</v>
      </c>
      <c r="K43" s="11">
        <v>0.91975300000000004</v>
      </c>
      <c r="U43" s="11" t="s">
        <v>76</v>
      </c>
      <c r="V43" s="11">
        <v>48</v>
      </c>
      <c r="W43" s="11">
        <v>34.554572999999998</v>
      </c>
      <c r="X43" s="11">
        <v>32.424143999999998</v>
      </c>
      <c r="Y43" s="11">
        <v>2.1304289999999999</v>
      </c>
      <c r="Z43" s="18">
        <f t="shared" si="0"/>
        <v>6.1654039249739827E-2</v>
      </c>
      <c r="AA43" s="11">
        <v>6.1654030000000004</v>
      </c>
      <c r="AC43" s="11" t="s">
        <v>78</v>
      </c>
      <c r="AD43" s="11">
        <v>519</v>
      </c>
      <c r="AE43" s="11">
        <v>0.91169900000000004</v>
      </c>
      <c r="AF43" s="11">
        <v>0.106735</v>
      </c>
      <c r="AG43" s="11">
        <v>0.80496500000000004</v>
      </c>
      <c r="AH43" s="18">
        <f t="shared" si="1"/>
        <v>0.88292846652239387</v>
      </c>
      <c r="AI43" s="11">
        <v>88.292766</v>
      </c>
      <c r="AK43" s="11" t="s">
        <v>83</v>
      </c>
      <c r="AL43" s="11">
        <v>596</v>
      </c>
      <c r="AM43" s="11">
        <v>-24.733128000000001</v>
      </c>
      <c r="AN43" s="11">
        <v>-24.474699999999999</v>
      </c>
      <c r="AO43" s="11">
        <v>0.25842799999999999</v>
      </c>
      <c r="AP43" s="18">
        <f t="shared" si="2"/>
        <v>1.0448658172148706E-2</v>
      </c>
      <c r="AQ43" s="11">
        <v>1.0448679999999999</v>
      </c>
      <c r="AS43" s="11" t="s">
        <v>76</v>
      </c>
      <c r="AT43" s="11">
        <v>48</v>
      </c>
      <c r="AU43" s="11">
        <v>34.554572999999998</v>
      </c>
      <c r="AV43" s="11">
        <v>32.424143999999998</v>
      </c>
      <c r="AW43" s="11">
        <v>2.1304289999999999</v>
      </c>
      <c r="AX43" s="11">
        <v>6.1654030000000004</v>
      </c>
      <c r="BB43" s="55" t="s">
        <v>5</v>
      </c>
      <c r="BC43" s="62">
        <v>0.14515900000000001</v>
      </c>
      <c r="BD43" s="62">
        <v>9.0010300000000001E-2</v>
      </c>
      <c r="BE43" s="62">
        <v>-3.2706400000000002</v>
      </c>
      <c r="BF43" s="62">
        <v>-7.5858800000000004E-2</v>
      </c>
      <c r="BG43" s="62">
        <v>0.15217900000000001</v>
      </c>
      <c r="BH43" s="62">
        <v>-3.00992E-2</v>
      </c>
      <c r="BI43" s="62">
        <v>-2.0497000000000001</v>
      </c>
      <c r="BJ43" s="62">
        <v>0.207736</v>
      </c>
      <c r="BK43" s="62">
        <v>-0.32245099999999999</v>
      </c>
      <c r="BL43" s="58"/>
      <c r="BM43" s="58"/>
    </row>
    <row r="44" spans="2:65" x14ac:dyDescent="0.35">
      <c r="B44" s="11">
        <v>8</v>
      </c>
      <c r="C44" s="11" t="s">
        <v>179</v>
      </c>
      <c r="D44" s="11">
        <v>278</v>
      </c>
      <c r="E44" s="11">
        <v>0.27052700000000002</v>
      </c>
      <c r="F44" s="11">
        <v>3.0355539999999999</v>
      </c>
      <c r="G44" s="11">
        <v>3.6964920000000001</v>
      </c>
      <c r="H44" s="11">
        <v>3.7722929999999999</v>
      </c>
      <c r="I44" s="11">
        <v>-7760.8018460000003</v>
      </c>
      <c r="J44" s="11">
        <v>0.96958200000000005</v>
      </c>
      <c r="K44" s="11">
        <v>0.94004799999999999</v>
      </c>
      <c r="U44" s="11" t="s">
        <v>76</v>
      </c>
      <c r="V44" s="11">
        <v>49</v>
      </c>
      <c r="W44" s="11">
        <v>3.670687</v>
      </c>
      <c r="X44" s="11">
        <v>3.5956980000000001</v>
      </c>
      <c r="Y44" s="11">
        <v>7.4987999999999999E-2</v>
      </c>
      <c r="Z44" s="18">
        <f t="shared" si="0"/>
        <v>2.0428873396178972E-2</v>
      </c>
      <c r="AA44" s="11">
        <v>2.0428999999999999</v>
      </c>
      <c r="AC44" s="11" t="s">
        <v>78</v>
      </c>
      <c r="AD44" s="11">
        <v>1168</v>
      </c>
      <c r="AE44" s="11">
        <v>3.1910400000000001</v>
      </c>
      <c r="AF44" s="11">
        <v>0.44230399999999997</v>
      </c>
      <c r="AG44" s="11">
        <v>2.7487360000000001</v>
      </c>
      <c r="AH44" s="18">
        <f t="shared" si="1"/>
        <v>0.8613918973124749</v>
      </c>
      <c r="AI44" s="11">
        <v>86.139179999999996</v>
      </c>
      <c r="AK44" s="11" t="s">
        <v>83</v>
      </c>
      <c r="AL44" s="11">
        <v>529</v>
      </c>
      <c r="AM44" s="11">
        <v>1.820098</v>
      </c>
      <c r="AN44" s="11">
        <v>1.5595220000000001</v>
      </c>
      <c r="AO44" s="11">
        <v>0.26057599999999997</v>
      </c>
      <c r="AP44" s="18">
        <f t="shared" si="2"/>
        <v>0.14316591743961038</v>
      </c>
      <c r="AQ44" s="11">
        <v>14.316599</v>
      </c>
      <c r="AS44" s="11" t="s">
        <v>76</v>
      </c>
      <c r="AT44" s="11">
        <v>49</v>
      </c>
      <c r="AU44" s="11">
        <v>3.670687</v>
      </c>
      <c r="AV44" s="11">
        <v>3.5956980000000001</v>
      </c>
      <c r="AW44" s="11">
        <v>7.4987999999999999E-2</v>
      </c>
      <c r="AX44" s="11">
        <v>2.0428999999999999</v>
      </c>
      <c r="BB44" s="55" t="s">
        <v>85</v>
      </c>
      <c r="BC44" s="62">
        <v>0.13678599999999999</v>
      </c>
      <c r="BD44" s="62">
        <v>3.57003</v>
      </c>
      <c r="BE44" s="62">
        <v>-0.64190499999999995</v>
      </c>
      <c r="BF44" s="62">
        <v>-9.5062099999999993E-3</v>
      </c>
      <c r="BG44" s="62">
        <v>0.30453999999999998</v>
      </c>
      <c r="BH44" s="62">
        <v>0.69078700000000004</v>
      </c>
      <c r="BI44" s="62">
        <v>-2.7183999999999999</v>
      </c>
      <c r="BJ44" s="62">
        <v>7.2549600000000004E-3</v>
      </c>
      <c r="BK44" s="62">
        <v>-0.58724500000000002</v>
      </c>
      <c r="BL44" s="58"/>
      <c r="BM44" s="58"/>
    </row>
    <row r="45" spans="2:65" x14ac:dyDescent="0.35">
      <c r="U45" s="11" t="s">
        <v>76</v>
      </c>
      <c r="V45" s="11">
        <v>50</v>
      </c>
      <c r="W45" s="11">
        <v>-5.5950290000000003</v>
      </c>
      <c r="X45" s="11">
        <v>-4.9580549999999999</v>
      </c>
      <c r="Y45" s="11">
        <v>0.63697400000000004</v>
      </c>
      <c r="Z45" s="18">
        <f t="shared" si="0"/>
        <v>0.11384641616692247</v>
      </c>
      <c r="AA45" s="11">
        <v>11.384643000000001</v>
      </c>
      <c r="AC45" s="11" t="s">
        <v>78</v>
      </c>
      <c r="AD45" s="11">
        <v>764</v>
      </c>
      <c r="AE45" s="11">
        <v>10.034045000000001</v>
      </c>
      <c r="AF45" s="11">
        <v>1.569876</v>
      </c>
      <c r="AG45" s="11">
        <v>8.4641690000000001</v>
      </c>
      <c r="AH45" s="18">
        <f t="shared" si="1"/>
        <v>0.84354505087429843</v>
      </c>
      <c r="AI45" s="11">
        <v>84.354505000000003</v>
      </c>
      <c r="AK45" s="11" t="s">
        <v>83</v>
      </c>
      <c r="AL45" s="11">
        <v>685</v>
      </c>
      <c r="AM45" s="11">
        <v>-16.195889000000001</v>
      </c>
      <c r="AN45" s="11">
        <v>-15.926024</v>
      </c>
      <c r="AO45" s="11">
        <v>0.26986500000000002</v>
      </c>
      <c r="AP45" s="18">
        <f t="shared" si="2"/>
        <v>1.6662561715506941E-2</v>
      </c>
      <c r="AQ45" s="11">
        <v>1.6662570000000001</v>
      </c>
      <c r="AS45" s="11" t="s">
        <v>76</v>
      </c>
      <c r="AT45" s="11">
        <v>50</v>
      </c>
      <c r="AU45" s="11">
        <v>-5.5950290000000003</v>
      </c>
      <c r="AV45" s="11">
        <v>-4.9580549999999999</v>
      </c>
      <c r="AW45" s="11">
        <v>0.63697400000000004</v>
      </c>
      <c r="AX45" s="11">
        <v>11.384643000000001</v>
      </c>
      <c r="BB45" s="55" t="s">
        <v>6</v>
      </c>
      <c r="BC45" s="62">
        <v>-3.4600699999999998E-2</v>
      </c>
      <c r="BD45" s="62">
        <v>-6.0945399999999997E-2</v>
      </c>
      <c r="BE45" s="62">
        <v>0.104452</v>
      </c>
      <c r="BF45" s="62">
        <v>3.9208600000000003E-2</v>
      </c>
      <c r="BG45" s="62">
        <v>-4.2223200000000002E-2</v>
      </c>
      <c r="BH45" s="62">
        <v>-0.61273500000000003</v>
      </c>
      <c r="BI45" s="62">
        <v>0.10414900000000001</v>
      </c>
      <c r="BJ45" s="62">
        <v>0.114983</v>
      </c>
      <c r="BK45" s="62">
        <v>0.16520000000000001</v>
      </c>
      <c r="BL45" s="58"/>
      <c r="BM45" s="58"/>
    </row>
    <row r="46" spans="2:65" x14ac:dyDescent="0.35">
      <c r="U46" s="11" t="s">
        <v>76</v>
      </c>
      <c r="V46" s="11">
        <v>51</v>
      </c>
      <c r="W46" s="11">
        <v>-18.394615999999999</v>
      </c>
      <c r="X46" s="11">
        <v>-18.636915999999999</v>
      </c>
      <c r="Y46" s="11">
        <v>0.24229999999999999</v>
      </c>
      <c r="Z46" s="18">
        <f t="shared" si="0"/>
        <v>1.3172332599930328E-2</v>
      </c>
      <c r="AA46" s="11">
        <v>1.317232</v>
      </c>
      <c r="AC46" s="11" t="s">
        <v>78</v>
      </c>
      <c r="AD46" s="11">
        <v>104</v>
      </c>
      <c r="AE46" s="11">
        <v>2.9286819999999998</v>
      </c>
      <c r="AF46" s="11">
        <v>5.3323989999999997</v>
      </c>
      <c r="AG46" s="11">
        <v>2.4037160000000002</v>
      </c>
      <c r="AH46" s="18">
        <f t="shared" si="1"/>
        <v>0.82075008485045509</v>
      </c>
      <c r="AI46" s="11">
        <v>82.075010000000006</v>
      </c>
      <c r="AK46" s="11" t="s">
        <v>83</v>
      </c>
      <c r="AL46" s="11">
        <v>1297</v>
      </c>
      <c r="AM46" s="11">
        <v>-2.4130790000000002</v>
      </c>
      <c r="AN46" s="11">
        <v>-2.1385399999999999</v>
      </c>
      <c r="AO46" s="11">
        <v>0.27453899999999998</v>
      </c>
      <c r="AP46" s="18">
        <f t="shared" si="2"/>
        <v>0.1137712441242081</v>
      </c>
      <c r="AQ46" s="11">
        <v>11.377140000000001</v>
      </c>
      <c r="AS46" s="11" t="s">
        <v>76</v>
      </c>
      <c r="AT46" s="11">
        <v>51</v>
      </c>
      <c r="AU46" s="11">
        <v>-18.394615999999999</v>
      </c>
      <c r="AV46" s="11">
        <v>-18.636915999999999</v>
      </c>
      <c r="AW46" s="11">
        <v>0.24229999999999999</v>
      </c>
      <c r="AX46" s="11">
        <v>1.317232</v>
      </c>
      <c r="BB46" s="55" t="s">
        <v>7</v>
      </c>
      <c r="BC46" s="62">
        <v>-7.8071799999999997E-2</v>
      </c>
      <c r="BD46" s="62">
        <v>1.2511100000000001E-2</v>
      </c>
      <c r="BE46" s="62">
        <v>-3.91916E-2</v>
      </c>
      <c r="BF46" s="62">
        <v>9.7311400000000006E-2</v>
      </c>
      <c r="BG46" s="62">
        <v>-7.4550600000000003E-3</v>
      </c>
      <c r="BH46" s="62">
        <v>-1.59767E-2</v>
      </c>
      <c r="BI46" s="62">
        <v>6.8689200000000006E-2</v>
      </c>
      <c r="BJ46" s="62">
        <v>-5.4988700000000003E-3</v>
      </c>
      <c r="BK46" s="62">
        <v>3.06073E-2</v>
      </c>
      <c r="BL46" s="58"/>
      <c r="BM46" s="58"/>
    </row>
    <row r="47" spans="2:65" x14ac:dyDescent="0.35">
      <c r="U47" s="11" t="s">
        <v>76</v>
      </c>
      <c r="V47" s="11">
        <v>53</v>
      </c>
      <c r="W47" s="11">
        <v>6.1232670000000002</v>
      </c>
      <c r="X47" s="11">
        <v>2.452607</v>
      </c>
      <c r="Y47" s="11">
        <v>3.6706590000000001</v>
      </c>
      <c r="Z47" s="18">
        <f t="shared" si="0"/>
        <v>0.59946087603235332</v>
      </c>
      <c r="AA47" s="11">
        <v>59.946100999999999</v>
      </c>
      <c r="AC47" s="11" t="s">
        <v>78</v>
      </c>
      <c r="AD47" s="11">
        <v>1261</v>
      </c>
      <c r="AE47" s="11">
        <v>12.568467999999999</v>
      </c>
      <c r="AF47" s="11">
        <v>2.788751</v>
      </c>
      <c r="AG47" s="11">
        <v>9.7797169999999998</v>
      </c>
      <c r="AH47" s="18">
        <f t="shared" si="1"/>
        <v>0.77811528023940546</v>
      </c>
      <c r="AI47" s="11">
        <v>77.811525000000003</v>
      </c>
      <c r="AK47" s="11" t="s">
        <v>83</v>
      </c>
      <c r="AL47" s="11">
        <v>1504</v>
      </c>
      <c r="AM47" s="11">
        <v>-10.812478</v>
      </c>
      <c r="AN47" s="11">
        <v>-11.102684999999999</v>
      </c>
      <c r="AO47" s="11">
        <v>0.29020699999999999</v>
      </c>
      <c r="AP47" s="18">
        <f t="shared" si="2"/>
        <v>2.684000836810951E-2</v>
      </c>
      <c r="AQ47" s="11">
        <v>2.6840009999999999</v>
      </c>
      <c r="AS47" s="11" t="s">
        <v>76</v>
      </c>
      <c r="AT47" s="11">
        <v>53</v>
      </c>
      <c r="AU47" s="11">
        <v>6.1232670000000002</v>
      </c>
      <c r="AV47" s="11">
        <v>2.452607</v>
      </c>
      <c r="AW47" s="11">
        <v>3.6706590000000001</v>
      </c>
      <c r="AX47" s="11">
        <v>59.946100999999999</v>
      </c>
      <c r="BB47" s="55" t="s">
        <v>8</v>
      </c>
      <c r="BC47" s="62">
        <v>7.8182600000000005E-2</v>
      </c>
      <c r="BD47" s="62">
        <v>-4.7311699999999998E-2</v>
      </c>
      <c r="BE47" s="62">
        <v>-6.5786400000000002E-3</v>
      </c>
      <c r="BF47" s="62">
        <v>-0.10902199999999999</v>
      </c>
      <c r="BG47" s="62">
        <v>2.6110499999999998E-2</v>
      </c>
      <c r="BH47" s="62">
        <v>-3.22799E-2</v>
      </c>
      <c r="BI47" s="62">
        <v>-5.1702700000000002E-3</v>
      </c>
      <c r="BJ47" s="62">
        <v>6.4722500000000002E-2</v>
      </c>
      <c r="BK47" s="62">
        <v>6.0988500000000001E-2</v>
      </c>
      <c r="BL47" s="58"/>
      <c r="BM47" s="58"/>
    </row>
    <row r="48" spans="2:65" x14ac:dyDescent="0.35">
      <c r="U48" s="11" t="s">
        <v>76</v>
      </c>
      <c r="V48" s="11">
        <v>54</v>
      </c>
      <c r="W48" s="11">
        <v>14.869598999999999</v>
      </c>
      <c r="X48" s="11">
        <v>11.112735000000001</v>
      </c>
      <c r="Y48" s="11">
        <v>3.7568640000000002</v>
      </c>
      <c r="Z48" s="18">
        <f t="shared" si="0"/>
        <v>0.25265402247901914</v>
      </c>
      <c r="AA48" s="11">
        <v>25.265398999999999</v>
      </c>
      <c r="AC48" s="11" t="s">
        <v>78</v>
      </c>
      <c r="AD48" s="11">
        <v>1854</v>
      </c>
      <c r="AE48" s="11">
        <v>14.516000999999999</v>
      </c>
      <c r="AF48" s="11">
        <v>3.2653560000000001</v>
      </c>
      <c r="AG48" s="11">
        <v>11.250645</v>
      </c>
      <c r="AH48" s="18">
        <f t="shared" si="1"/>
        <v>0.77505126928552848</v>
      </c>
      <c r="AI48" s="11">
        <v>77.505127000000002</v>
      </c>
      <c r="AK48" s="11" t="s">
        <v>83</v>
      </c>
      <c r="AL48" s="11">
        <v>676</v>
      </c>
      <c r="AM48" s="11">
        <v>-18.403502</v>
      </c>
      <c r="AN48" s="11">
        <v>-18.093719</v>
      </c>
      <c r="AO48" s="11">
        <v>0.30978299999999998</v>
      </c>
      <c r="AP48" s="18">
        <f t="shared" si="2"/>
        <v>1.6832828882242086E-2</v>
      </c>
      <c r="AQ48" s="11">
        <v>1.6832830000000001</v>
      </c>
      <c r="AS48" s="11" t="s">
        <v>76</v>
      </c>
      <c r="AT48" s="11">
        <v>54</v>
      </c>
      <c r="AU48" s="11">
        <v>14.869598999999999</v>
      </c>
      <c r="AV48" s="11">
        <v>11.112735000000001</v>
      </c>
      <c r="AW48" s="11">
        <v>3.7568640000000002</v>
      </c>
      <c r="AX48" s="11">
        <v>25.265398999999999</v>
      </c>
      <c r="BB48" s="55" t="s">
        <v>9</v>
      </c>
      <c r="BC48" s="62">
        <v>-1.6711299999999998E-2</v>
      </c>
      <c r="BD48" s="62">
        <v>-3.1535500000000001E-2</v>
      </c>
      <c r="BE48" s="62">
        <v>1.7655400000000002E-2</v>
      </c>
      <c r="BF48" s="62">
        <v>1.6990900000000001E-3</v>
      </c>
      <c r="BG48" s="62">
        <v>-8.4919100000000001E-3</v>
      </c>
      <c r="BH48" s="62">
        <v>0.16689399999999999</v>
      </c>
      <c r="BI48" s="62">
        <v>-5.6419499999999997E-2</v>
      </c>
      <c r="BJ48" s="62">
        <v>-1.7110500000000001E-2</v>
      </c>
      <c r="BK48" s="62">
        <v>-2.41573E-3</v>
      </c>
      <c r="BL48" s="58"/>
      <c r="BM48" s="58"/>
    </row>
    <row r="49" spans="2:77" x14ac:dyDescent="0.35">
      <c r="U49" s="11" t="s">
        <v>76</v>
      </c>
      <c r="V49" s="11">
        <v>58</v>
      </c>
      <c r="W49" s="11">
        <v>-13.925762000000001</v>
      </c>
      <c r="X49" s="11">
        <v>-13.514893000000001</v>
      </c>
      <c r="Y49" s="11">
        <v>0.41086899999999998</v>
      </c>
      <c r="Z49" s="18">
        <f t="shared" si="0"/>
        <v>2.950423825999611E-2</v>
      </c>
      <c r="AA49" s="11">
        <v>2.9504239999999999</v>
      </c>
      <c r="AC49" s="11" t="s">
        <v>78</v>
      </c>
      <c r="AD49" s="11">
        <v>114</v>
      </c>
      <c r="AE49" s="11">
        <v>-2.6089639999999998</v>
      </c>
      <c r="AF49" s="11">
        <v>-4.6090580000000001</v>
      </c>
      <c r="AG49" s="11">
        <v>2.000095</v>
      </c>
      <c r="AH49" s="18">
        <f t="shared" si="1"/>
        <v>0.7666242232549012</v>
      </c>
      <c r="AI49" s="11">
        <v>76.662407000000002</v>
      </c>
      <c r="AK49" s="11" t="s">
        <v>83</v>
      </c>
      <c r="AL49" s="11">
        <v>957</v>
      </c>
      <c r="AM49" s="11">
        <v>-18.210640000000001</v>
      </c>
      <c r="AN49" s="11">
        <v>-17.900545999999999</v>
      </c>
      <c r="AO49" s="11">
        <v>0.31009399999999998</v>
      </c>
      <c r="AP49" s="18">
        <f t="shared" si="2"/>
        <v>1.702817693392434E-2</v>
      </c>
      <c r="AQ49" s="11">
        <v>1.702815</v>
      </c>
      <c r="AS49" s="11" t="s">
        <v>76</v>
      </c>
      <c r="AT49" s="11">
        <v>58</v>
      </c>
      <c r="AU49" s="11">
        <v>-13.925762000000001</v>
      </c>
      <c r="AV49" s="11">
        <v>-13.514893000000001</v>
      </c>
      <c r="AW49" s="11">
        <v>0.41086899999999998</v>
      </c>
      <c r="AX49" s="11">
        <v>2.9504239999999999</v>
      </c>
      <c r="BB49" s="55" t="s">
        <v>10</v>
      </c>
      <c r="BC49" s="62">
        <v>-0.17013200000000001</v>
      </c>
      <c r="BD49" s="62">
        <v>8.3988399999999994E-3</v>
      </c>
      <c r="BE49" s="62">
        <v>5.4471699999999998E-2</v>
      </c>
      <c r="BF49" s="62">
        <v>0.12288300000000001</v>
      </c>
      <c r="BG49" s="62">
        <v>-1.1009699999999999E-3</v>
      </c>
      <c r="BH49" s="62">
        <v>0.112861</v>
      </c>
      <c r="BI49" s="62">
        <v>0.184532</v>
      </c>
      <c r="BJ49" s="62">
        <v>-4.9115699999999998E-2</v>
      </c>
      <c r="BK49" s="62">
        <v>-4.2038900000000001E-3</v>
      </c>
      <c r="BL49" s="58"/>
      <c r="BM49" s="58"/>
    </row>
    <row r="50" spans="2:77" x14ac:dyDescent="0.35">
      <c r="B50" t="s">
        <v>112</v>
      </c>
      <c r="U50" s="11" t="s">
        <v>76</v>
      </c>
      <c r="V50" s="11">
        <v>59</v>
      </c>
      <c r="W50" s="11">
        <v>25.078426</v>
      </c>
      <c r="X50" s="11">
        <v>33.166195999999999</v>
      </c>
      <c r="Y50" s="11">
        <v>8.0877700000000008</v>
      </c>
      <c r="Z50" s="18">
        <f t="shared" si="0"/>
        <v>0.32249910740012155</v>
      </c>
      <c r="AA50" s="11">
        <v>32.24991</v>
      </c>
      <c r="AC50" s="11" t="s">
        <v>78</v>
      </c>
      <c r="AD50" s="11">
        <v>538</v>
      </c>
      <c r="AE50" s="11">
        <v>-2.8061090000000002</v>
      </c>
      <c r="AF50" s="11">
        <v>-4.9094490000000004</v>
      </c>
      <c r="AG50" s="11">
        <v>2.1033400000000002</v>
      </c>
      <c r="AH50" s="18">
        <f t="shared" si="1"/>
        <v>0.74955748333368377</v>
      </c>
      <c r="AI50" s="11">
        <v>74.955721999999994</v>
      </c>
      <c r="AK50" s="11" t="s">
        <v>83</v>
      </c>
      <c r="AL50" s="11">
        <v>1750</v>
      </c>
      <c r="AM50" s="11">
        <v>-10.510576</v>
      </c>
      <c r="AN50" s="11">
        <v>-10.200393</v>
      </c>
      <c r="AO50" s="11">
        <v>0.31018299999999999</v>
      </c>
      <c r="AP50" s="18">
        <f t="shared" si="2"/>
        <v>2.9511512975121439E-2</v>
      </c>
      <c r="AQ50" s="11">
        <v>2.9511509999999999</v>
      </c>
      <c r="AS50" s="11" t="s">
        <v>76</v>
      </c>
      <c r="AT50" s="11">
        <v>59</v>
      </c>
      <c r="AU50" s="11">
        <v>25.078426</v>
      </c>
      <c r="AV50" s="11">
        <v>33.166195999999999</v>
      </c>
      <c r="AW50" s="11">
        <v>8.0877700000000008</v>
      </c>
      <c r="AX50" s="11">
        <v>32.24991</v>
      </c>
      <c r="BB50" s="55" t="s">
        <v>11</v>
      </c>
      <c r="BC50" s="62">
        <v>0.16742199999999999</v>
      </c>
      <c r="BD50" s="62">
        <v>-1.1565499999999999E-2</v>
      </c>
      <c r="BE50" s="62">
        <v>-3.8849800000000001E-3</v>
      </c>
      <c r="BF50" s="62">
        <v>6.5428799999999995E-2</v>
      </c>
      <c r="BG50" s="62">
        <v>-2.09529E-2</v>
      </c>
      <c r="BH50" s="62">
        <v>-0.20294499999999999</v>
      </c>
      <c r="BI50" s="62">
        <v>0.19203200000000001</v>
      </c>
      <c r="BJ50" s="62">
        <v>-4.6672399999999996E-3</v>
      </c>
      <c r="BK50" s="62">
        <v>-4.8844400000000003E-2</v>
      </c>
      <c r="BL50" s="58"/>
      <c r="BM50" s="58"/>
    </row>
    <row r="51" spans="2:77" x14ac:dyDescent="0.35">
      <c r="U51" s="11" t="s">
        <v>76</v>
      </c>
      <c r="V51" s="11">
        <v>60</v>
      </c>
      <c r="W51" s="11">
        <v>-8.1048950000000008</v>
      </c>
      <c r="X51" s="11">
        <v>-9.1399760000000008</v>
      </c>
      <c r="Y51" s="11">
        <v>1.0350809999999999</v>
      </c>
      <c r="Z51" s="18">
        <f t="shared" si="0"/>
        <v>0.12771059958210437</v>
      </c>
      <c r="AA51" s="11">
        <v>12.771063</v>
      </c>
      <c r="AC51" s="11" t="s">
        <v>78</v>
      </c>
      <c r="AD51" s="11">
        <v>1801</v>
      </c>
      <c r="AE51" s="11">
        <v>1.2632570000000001</v>
      </c>
      <c r="AF51" s="11">
        <v>2.173619</v>
      </c>
      <c r="AG51" s="11">
        <v>0.910362</v>
      </c>
      <c r="AH51" s="18">
        <f t="shared" si="1"/>
        <v>0.7206467092602693</v>
      </c>
      <c r="AI51" s="11">
        <v>72.064661999999998</v>
      </c>
      <c r="AK51" s="11" t="s">
        <v>83</v>
      </c>
      <c r="AL51" s="11">
        <v>672</v>
      </c>
      <c r="AM51" s="11">
        <v>0.116276</v>
      </c>
      <c r="AN51" s="11">
        <v>0.432811</v>
      </c>
      <c r="AO51" s="11">
        <v>0.31653500000000001</v>
      </c>
      <c r="AP51" s="18">
        <f t="shared" si="2"/>
        <v>2.7222728680037154</v>
      </c>
      <c r="AQ51" s="11" t="s">
        <v>77</v>
      </c>
      <c r="AS51" s="11" t="s">
        <v>76</v>
      </c>
      <c r="AT51" s="11">
        <v>60</v>
      </c>
      <c r="AU51" s="11">
        <v>-8.1048950000000008</v>
      </c>
      <c r="AV51" s="11">
        <v>-9.1399760000000008</v>
      </c>
      <c r="AW51" s="11">
        <v>1.0350809999999999</v>
      </c>
      <c r="AX51" s="11">
        <v>12.771063</v>
      </c>
      <c r="BB51" s="55" t="s">
        <v>12</v>
      </c>
      <c r="BC51" s="62">
        <v>-8.2152199999999995E-2</v>
      </c>
      <c r="BD51" s="62">
        <v>-2.90288E-2</v>
      </c>
      <c r="BE51" s="62">
        <v>1.70522E-2</v>
      </c>
      <c r="BF51" s="62">
        <v>0.13006100000000001</v>
      </c>
      <c r="BG51" s="62">
        <v>1.29663E-2</v>
      </c>
      <c r="BH51" s="62">
        <v>-0.28598400000000002</v>
      </c>
      <c r="BI51" s="62">
        <v>-0.14394100000000001</v>
      </c>
      <c r="BJ51" s="62">
        <v>-5.8186200000000005E-4</v>
      </c>
      <c r="BK51" s="62">
        <v>-2.25677E-2</v>
      </c>
      <c r="BL51" s="58"/>
      <c r="BM51" s="58"/>
    </row>
    <row r="52" spans="2:77" x14ac:dyDescent="0.35">
      <c r="U52" s="11" t="s">
        <v>76</v>
      </c>
      <c r="V52" s="11">
        <v>61</v>
      </c>
      <c r="W52" s="11">
        <v>-9.2758289999999999</v>
      </c>
      <c r="X52" s="11">
        <v>-5.5034650000000003</v>
      </c>
      <c r="Y52" s="11">
        <v>3.7723640000000001</v>
      </c>
      <c r="Z52" s="18">
        <f t="shared" si="0"/>
        <v>0.40668753164811472</v>
      </c>
      <c r="AA52" s="11">
        <v>40.668751999999998</v>
      </c>
      <c r="AC52" s="11" t="s">
        <v>78</v>
      </c>
      <c r="AD52" s="11">
        <v>1111</v>
      </c>
      <c r="AE52" s="11">
        <v>0.62615600000000005</v>
      </c>
      <c r="AF52" s="11">
        <v>0.19392899999999999</v>
      </c>
      <c r="AG52" s="11">
        <v>0.43222699999999997</v>
      </c>
      <c r="AH52" s="18">
        <f t="shared" si="1"/>
        <v>0.69028644618912849</v>
      </c>
      <c r="AI52" s="11">
        <v>69.028653000000006</v>
      </c>
      <c r="AK52" s="11" t="s">
        <v>83</v>
      </c>
      <c r="AL52" s="11">
        <v>1229</v>
      </c>
      <c r="AM52" s="11">
        <v>-9.7927820000000008</v>
      </c>
      <c r="AN52" s="11">
        <v>-10.112989000000001</v>
      </c>
      <c r="AO52" s="11">
        <v>0.32020799999999999</v>
      </c>
      <c r="AP52" s="18">
        <f t="shared" si="2"/>
        <v>3.2698369064071885E-2</v>
      </c>
      <c r="AQ52" s="11">
        <v>3.2698330000000002</v>
      </c>
      <c r="AS52" s="11" t="s">
        <v>76</v>
      </c>
      <c r="AT52" s="11">
        <v>61</v>
      </c>
      <c r="AU52" s="11">
        <v>-9.2758289999999999</v>
      </c>
      <c r="AV52" s="11">
        <v>-5.5034650000000003</v>
      </c>
      <c r="AW52" s="11">
        <v>3.7723640000000001</v>
      </c>
      <c r="AX52" s="11">
        <v>40.668751999999998</v>
      </c>
      <c r="BB52" s="55" t="s">
        <v>13</v>
      </c>
      <c r="BC52" s="62">
        <v>0.107198</v>
      </c>
      <c r="BD52" s="62">
        <v>2.2811399999999999E-2</v>
      </c>
      <c r="BE52" s="62">
        <v>-2.79511E-2</v>
      </c>
      <c r="BF52" s="62">
        <v>-0.20275199999999999</v>
      </c>
      <c r="BG52" s="62">
        <v>2.5364999999999999E-2</v>
      </c>
      <c r="BH52" s="62">
        <v>0.17175399999999999</v>
      </c>
      <c r="BI52" s="62">
        <v>0.228849</v>
      </c>
      <c r="BJ52" s="62">
        <v>5.4217700000000001E-2</v>
      </c>
      <c r="BK52" s="62">
        <v>9.8960599999999996E-2</v>
      </c>
      <c r="BL52" s="58"/>
      <c r="BM52" s="58"/>
    </row>
    <row r="53" spans="2:77" x14ac:dyDescent="0.35">
      <c r="U53" s="11" t="s">
        <v>76</v>
      </c>
      <c r="V53" s="11">
        <v>62</v>
      </c>
      <c r="W53" s="11">
        <v>-2.6715</v>
      </c>
      <c r="X53" s="11">
        <v>-3.2100490000000002</v>
      </c>
      <c r="Y53" s="11">
        <v>0.53854800000000003</v>
      </c>
      <c r="Z53" s="18">
        <f t="shared" si="0"/>
        <v>0.20159011791128581</v>
      </c>
      <c r="AA53" s="11">
        <v>20.159027999999999</v>
      </c>
      <c r="AC53" s="11" t="s">
        <v>78</v>
      </c>
      <c r="AD53" s="11">
        <v>1686</v>
      </c>
      <c r="AE53" s="11">
        <v>-4.9769819999999996</v>
      </c>
      <c r="AF53" s="11">
        <v>-1.567914</v>
      </c>
      <c r="AG53" s="11">
        <v>3.409068</v>
      </c>
      <c r="AH53" s="18">
        <f t="shared" si="1"/>
        <v>0.684966913683835</v>
      </c>
      <c r="AI53" s="11">
        <v>68.496700000000004</v>
      </c>
      <c r="AK53" s="11" t="s">
        <v>83</v>
      </c>
      <c r="AL53" s="11">
        <v>267</v>
      </c>
      <c r="AM53" s="11">
        <v>-21.223306999999998</v>
      </c>
      <c r="AN53" s="11">
        <v>-20.896086</v>
      </c>
      <c r="AO53" s="11">
        <v>0.32722200000000001</v>
      </c>
      <c r="AP53" s="18">
        <f t="shared" si="2"/>
        <v>1.5418049599904483E-2</v>
      </c>
      <c r="AQ53" s="11">
        <v>1.541803</v>
      </c>
      <c r="AS53" s="11" t="s">
        <v>76</v>
      </c>
      <c r="AT53" s="11">
        <v>62</v>
      </c>
      <c r="AU53" s="11">
        <v>-2.6715</v>
      </c>
      <c r="AV53" s="11">
        <v>-3.2100490000000002</v>
      </c>
      <c r="AW53" s="11">
        <v>0.53854800000000003</v>
      </c>
      <c r="AX53" s="11">
        <v>20.159027999999999</v>
      </c>
      <c r="BB53" s="55" t="s">
        <v>14</v>
      </c>
      <c r="BC53" s="62">
        <v>-9.9059099999999997E-2</v>
      </c>
      <c r="BD53" s="62">
        <v>1.47609E-2</v>
      </c>
      <c r="BE53" s="62">
        <v>3.0879799999999999E-2</v>
      </c>
      <c r="BF53" s="62">
        <v>0.13722400000000001</v>
      </c>
      <c r="BG53" s="62">
        <v>-3.8189300000000002E-2</v>
      </c>
      <c r="BH53" s="62">
        <v>-0.347665</v>
      </c>
      <c r="BI53" s="62">
        <v>-6.6897499999999999E-2</v>
      </c>
      <c r="BJ53" s="62">
        <v>-8.3546899999999993E-2</v>
      </c>
      <c r="BK53" s="62">
        <v>-0.129963</v>
      </c>
      <c r="BL53" s="58"/>
      <c r="BM53" s="58"/>
    </row>
    <row r="54" spans="2:77" x14ac:dyDescent="0.35">
      <c r="U54" s="11" t="s">
        <v>76</v>
      </c>
      <c r="V54" s="11">
        <v>64</v>
      </c>
      <c r="W54" s="11">
        <v>21.83935</v>
      </c>
      <c r="X54" s="11">
        <v>20.006364000000001</v>
      </c>
      <c r="Y54" s="11">
        <v>1.8329869999999999</v>
      </c>
      <c r="Z54" s="18">
        <f t="shared" si="0"/>
        <v>8.3930474121253609E-2</v>
      </c>
      <c r="AA54" s="11">
        <v>8.3930450000000008</v>
      </c>
      <c r="AC54" s="11" t="s">
        <v>78</v>
      </c>
      <c r="AD54" s="11">
        <v>1760</v>
      </c>
      <c r="AE54" s="11">
        <v>-7.5361149999999997</v>
      </c>
      <c r="AF54" s="11">
        <v>-2.378981</v>
      </c>
      <c r="AG54" s="11">
        <v>5.1571340000000001</v>
      </c>
      <c r="AH54" s="18">
        <f t="shared" si="1"/>
        <v>0.68432262511917619</v>
      </c>
      <c r="AI54" s="11">
        <v>68.432263000000006</v>
      </c>
      <c r="AK54" s="11" t="s">
        <v>83</v>
      </c>
      <c r="AL54" s="11">
        <v>1444</v>
      </c>
      <c r="AM54" s="11">
        <v>0.259988</v>
      </c>
      <c r="AN54" s="11">
        <v>0.59268799999999999</v>
      </c>
      <c r="AO54" s="11">
        <v>0.3327</v>
      </c>
      <c r="AP54" s="18">
        <f t="shared" si="2"/>
        <v>1.279674446512916</v>
      </c>
      <c r="AQ54" s="11" t="s">
        <v>77</v>
      </c>
      <c r="AS54" s="11" t="s">
        <v>76</v>
      </c>
      <c r="AT54" s="11">
        <v>64</v>
      </c>
      <c r="AU54" s="11">
        <v>21.83935</v>
      </c>
      <c r="AV54" s="11">
        <v>20.006364000000001</v>
      </c>
      <c r="AW54" s="11">
        <v>1.8329869999999999</v>
      </c>
      <c r="AX54" s="11">
        <v>8.3930450000000008</v>
      </c>
      <c r="BB54" s="55" t="s">
        <v>15</v>
      </c>
      <c r="BC54" s="62">
        <v>0.12767600000000001</v>
      </c>
      <c r="BD54" s="62">
        <v>-3.0470000000000001E-2</v>
      </c>
      <c r="BE54" s="62">
        <v>4.15482E-2</v>
      </c>
      <c r="BF54" s="62">
        <v>-0.136403</v>
      </c>
      <c r="BG54" s="62">
        <v>2.3753799999999999E-2</v>
      </c>
      <c r="BH54" s="62">
        <v>0.241865</v>
      </c>
      <c r="BI54" s="62">
        <v>0.132858</v>
      </c>
      <c r="BJ54" s="62">
        <v>2.1914200000000002E-2</v>
      </c>
      <c r="BK54" s="62">
        <v>-1.6839900000000001E-2</v>
      </c>
      <c r="BL54" s="58"/>
      <c r="BM54" s="58"/>
    </row>
    <row r="55" spans="2:77" x14ac:dyDescent="0.35">
      <c r="U55" s="11" t="s">
        <v>76</v>
      </c>
      <c r="V55" s="11">
        <v>65</v>
      </c>
      <c r="W55" s="11">
        <v>-2.7633369999999999</v>
      </c>
      <c r="X55" s="11">
        <v>0.258855</v>
      </c>
      <c r="Y55" s="11">
        <v>3.022192</v>
      </c>
      <c r="Z55" s="18">
        <f t="shared" si="0"/>
        <v>1.0936747852324924</v>
      </c>
      <c r="AA55" s="11" t="s">
        <v>77</v>
      </c>
      <c r="AC55" s="11" t="s">
        <v>78</v>
      </c>
      <c r="AD55" s="11">
        <v>1446</v>
      </c>
      <c r="AE55" s="11">
        <v>-3.7783630000000001</v>
      </c>
      <c r="AF55" s="11">
        <v>-1.208769</v>
      </c>
      <c r="AG55" s="11">
        <v>2.5695939999999999</v>
      </c>
      <c r="AH55" s="18">
        <f t="shared" si="1"/>
        <v>0.68008129446535437</v>
      </c>
      <c r="AI55" s="11">
        <v>68.008139</v>
      </c>
      <c r="AK55" s="11" t="s">
        <v>83</v>
      </c>
      <c r="AL55" s="11">
        <v>475</v>
      </c>
      <c r="AM55" s="11">
        <v>-2.246772</v>
      </c>
      <c r="AN55" s="11">
        <v>-2.5833170000000001</v>
      </c>
      <c r="AO55" s="11">
        <v>0.33654499999999998</v>
      </c>
      <c r="AP55" s="18">
        <f t="shared" si="2"/>
        <v>0.1497904549282259</v>
      </c>
      <c r="AQ55" s="11">
        <v>14.979062000000001</v>
      </c>
      <c r="AS55" s="11" t="s">
        <v>76</v>
      </c>
      <c r="AT55" s="11">
        <v>65</v>
      </c>
      <c r="AU55" s="11">
        <v>-2.7633369999999999</v>
      </c>
      <c r="AV55" s="11">
        <v>0.258855</v>
      </c>
      <c r="AW55" s="11">
        <v>3.022192</v>
      </c>
      <c r="AX55" s="11" t="s">
        <v>77</v>
      </c>
      <c r="BB55" s="55" t="s">
        <v>16</v>
      </c>
      <c r="BC55" s="62">
        <v>0.108291</v>
      </c>
      <c r="BD55" s="62">
        <v>6.7833900000000003E-2</v>
      </c>
      <c r="BE55" s="62">
        <v>-9.6185499999999993E-2</v>
      </c>
      <c r="BF55" s="62">
        <v>0.115814</v>
      </c>
      <c r="BG55" s="62">
        <v>-1.8767099999999998E-2</v>
      </c>
      <c r="BH55" s="62">
        <v>-0.28961799999999999</v>
      </c>
      <c r="BI55" s="62">
        <v>-0.10438799999999999</v>
      </c>
      <c r="BJ55" s="62">
        <v>8.1500699999999995E-2</v>
      </c>
      <c r="BK55" s="62">
        <v>0.16031400000000001</v>
      </c>
      <c r="BL55" s="58"/>
      <c r="BM55" s="58"/>
    </row>
    <row r="56" spans="2:77" x14ac:dyDescent="0.35">
      <c r="U56" s="11" t="s">
        <v>76</v>
      </c>
      <c r="V56" s="11">
        <v>66</v>
      </c>
      <c r="W56" s="11">
        <v>7.4629700000000003</v>
      </c>
      <c r="X56" s="11">
        <v>7.0882050000000003</v>
      </c>
      <c r="Y56" s="11">
        <v>0.37476500000000001</v>
      </c>
      <c r="Z56" s="18">
        <f t="shared" si="0"/>
        <v>5.0216602773426662E-2</v>
      </c>
      <c r="AA56" s="11">
        <v>5.0216570000000003</v>
      </c>
      <c r="AC56" s="11" t="s">
        <v>78</v>
      </c>
      <c r="AD56" s="11">
        <v>1787</v>
      </c>
      <c r="AE56" s="11">
        <v>-2.3559549999999998</v>
      </c>
      <c r="AF56" s="11">
        <v>-0.77897799999999995</v>
      </c>
      <c r="AG56" s="11">
        <v>1.5769770000000001</v>
      </c>
      <c r="AH56" s="18">
        <f t="shared" si="1"/>
        <v>0.66935786124947216</v>
      </c>
      <c r="AI56" s="11">
        <v>66.935778999999997</v>
      </c>
      <c r="AK56" s="11" t="s">
        <v>83</v>
      </c>
      <c r="AL56" s="11">
        <v>687</v>
      </c>
      <c r="AM56" s="11">
        <v>-7.5391430000000001</v>
      </c>
      <c r="AN56" s="11">
        <v>-7.1826049999999997</v>
      </c>
      <c r="AO56" s="11">
        <v>0.35653800000000002</v>
      </c>
      <c r="AP56" s="18">
        <f t="shared" si="2"/>
        <v>4.7291582080350517E-2</v>
      </c>
      <c r="AQ56" s="11">
        <v>4.7291550000000004</v>
      </c>
      <c r="AS56" s="11" t="s">
        <v>76</v>
      </c>
      <c r="AT56" s="11">
        <v>66</v>
      </c>
      <c r="AU56" s="11">
        <v>7.4629700000000003</v>
      </c>
      <c r="AV56" s="11">
        <v>7.0882050000000003</v>
      </c>
      <c r="AW56" s="11">
        <v>0.37476500000000001</v>
      </c>
      <c r="AX56" s="11">
        <v>5.0216570000000003</v>
      </c>
      <c r="BB56" s="55" t="s">
        <v>17</v>
      </c>
      <c r="BC56" s="62">
        <v>-0.24646699999999999</v>
      </c>
      <c r="BD56" s="62">
        <v>-1.3105500000000001E-2</v>
      </c>
      <c r="BE56" s="62">
        <v>4.9612400000000001E-2</v>
      </c>
      <c r="BF56" s="62">
        <v>0.24912200000000001</v>
      </c>
      <c r="BG56" s="62">
        <v>4.8168200000000001E-2</v>
      </c>
      <c r="BH56" s="62">
        <v>6.5199699999999999E-2</v>
      </c>
      <c r="BI56" s="62">
        <v>0.43658799999999998</v>
      </c>
      <c r="BJ56" s="62">
        <v>7.4302000000000007E-2</v>
      </c>
      <c r="BK56" s="62">
        <v>0.127577</v>
      </c>
      <c r="BL56" s="58"/>
      <c r="BM56" s="58"/>
    </row>
    <row r="57" spans="2:77" x14ac:dyDescent="0.35">
      <c r="U57" s="11" t="s">
        <v>76</v>
      </c>
      <c r="V57" s="11">
        <v>67</v>
      </c>
      <c r="W57" s="11">
        <v>0.24215300000000001</v>
      </c>
      <c r="X57" s="11">
        <v>-3.3677389999999998</v>
      </c>
      <c r="Y57" s="11">
        <v>3.6098919999999999</v>
      </c>
      <c r="Z57" s="18">
        <f t="shared" si="0"/>
        <v>14.907484111285013</v>
      </c>
      <c r="AA57" s="11" t="s">
        <v>77</v>
      </c>
      <c r="AC57" s="11" t="s">
        <v>78</v>
      </c>
      <c r="AD57" s="11">
        <v>921</v>
      </c>
      <c r="AE57" s="11">
        <v>-4.6801469999999998</v>
      </c>
      <c r="AF57" s="11">
        <v>-7.7952760000000003</v>
      </c>
      <c r="AG57" s="11">
        <v>3.115129</v>
      </c>
      <c r="AH57" s="18">
        <f t="shared" si="1"/>
        <v>0.66560494787877389</v>
      </c>
      <c r="AI57" s="11">
        <v>66.560506000000004</v>
      </c>
      <c r="AK57" s="11" t="s">
        <v>83</v>
      </c>
      <c r="AL57" s="11">
        <v>693</v>
      </c>
      <c r="AM57" s="11">
        <v>-13.462653</v>
      </c>
      <c r="AN57" s="11">
        <v>-13.841834</v>
      </c>
      <c r="AO57" s="11">
        <v>0.37918099999999999</v>
      </c>
      <c r="AP57" s="18">
        <f t="shared" si="2"/>
        <v>2.8165399494438428E-2</v>
      </c>
      <c r="AQ57" s="11">
        <v>2.8165399999999998</v>
      </c>
      <c r="AS57" s="11" t="s">
        <v>76</v>
      </c>
      <c r="AT57" s="11">
        <v>67</v>
      </c>
      <c r="AU57" s="11">
        <v>0.24215300000000001</v>
      </c>
      <c r="AV57" s="11">
        <v>-3.3677389999999998</v>
      </c>
      <c r="AW57" s="11">
        <v>3.6098919999999999</v>
      </c>
      <c r="AX57" s="11" t="s">
        <v>77</v>
      </c>
      <c r="BB57" s="55" t="s">
        <v>18</v>
      </c>
      <c r="BC57" s="62">
        <v>-0.91490800000000005</v>
      </c>
      <c r="BD57" s="62">
        <v>0.188083</v>
      </c>
      <c r="BE57" s="62">
        <v>-0.1726</v>
      </c>
      <c r="BF57" s="62">
        <v>2.0281500000000001</v>
      </c>
      <c r="BG57" s="62">
        <v>-0.158495</v>
      </c>
      <c r="BH57" s="62">
        <v>-9.5905500000000004</v>
      </c>
      <c r="BI57" s="62">
        <v>-2.6720000000000002</v>
      </c>
      <c r="BJ57" s="62">
        <v>-0.47628999999999999</v>
      </c>
      <c r="BK57" s="62">
        <v>-0.63011300000000003</v>
      </c>
      <c r="BL57" s="58"/>
      <c r="BM57" s="58"/>
    </row>
    <row r="58" spans="2:77" x14ac:dyDescent="0.35">
      <c r="U58" s="11" t="s">
        <v>76</v>
      </c>
      <c r="V58" s="11">
        <v>69</v>
      </c>
      <c r="W58" s="11">
        <v>-14.801750999999999</v>
      </c>
      <c r="X58" s="11">
        <v>-14.60749</v>
      </c>
      <c r="Y58" s="11">
        <v>0.19426199999999999</v>
      </c>
      <c r="Z58" s="18">
        <f t="shared" si="0"/>
        <v>1.3124258069197354E-2</v>
      </c>
      <c r="AA58" s="11">
        <v>1.312424</v>
      </c>
      <c r="AC58" s="11" t="s">
        <v>78</v>
      </c>
      <c r="AD58" s="11">
        <v>1915</v>
      </c>
      <c r="AE58" s="11">
        <v>1.370382</v>
      </c>
      <c r="AF58" s="11">
        <v>0.49141400000000002</v>
      </c>
      <c r="AG58" s="11">
        <v>0.87896799999999997</v>
      </c>
      <c r="AH58" s="18">
        <f t="shared" si="1"/>
        <v>0.64140363781777632</v>
      </c>
      <c r="AI58" s="11">
        <v>64.140389999999996</v>
      </c>
      <c r="AK58" s="11" t="s">
        <v>83</v>
      </c>
      <c r="AL58" s="11">
        <v>1070</v>
      </c>
      <c r="AM58" s="11">
        <v>-12.282287999999999</v>
      </c>
      <c r="AN58" s="11">
        <v>-12.665900000000001</v>
      </c>
      <c r="AO58" s="11">
        <v>0.38361099999999998</v>
      </c>
      <c r="AP58" s="18">
        <f t="shared" si="2"/>
        <v>3.1232861499420953E-2</v>
      </c>
      <c r="AQ58" s="11">
        <v>3.1232899999999999</v>
      </c>
      <c r="AS58" s="11" t="s">
        <v>76</v>
      </c>
      <c r="AT58" s="11">
        <v>69</v>
      </c>
      <c r="AU58" s="11">
        <v>-14.801750999999999</v>
      </c>
      <c r="AV58" s="11">
        <v>-14.60749</v>
      </c>
      <c r="AW58" s="11">
        <v>0.19426199999999999</v>
      </c>
      <c r="AX58" s="11">
        <v>1.312424</v>
      </c>
      <c r="BB58" s="55" t="s">
        <v>19</v>
      </c>
      <c r="BC58" s="62">
        <v>1.2480599999999999</v>
      </c>
      <c r="BD58" s="62">
        <v>-0.111063</v>
      </c>
      <c r="BE58" s="62">
        <v>7.6957499999999998E-2</v>
      </c>
      <c r="BF58" s="62">
        <v>-1.52217</v>
      </c>
      <c r="BG58" s="62">
        <v>-0.148178</v>
      </c>
      <c r="BH58" s="62">
        <v>-0.68187200000000003</v>
      </c>
      <c r="BI58" s="62">
        <v>7.1440000000000002E-3</v>
      </c>
      <c r="BJ58" s="62">
        <v>4.1622300000000001E-2</v>
      </c>
      <c r="BK58" s="62">
        <v>0.36695899999999998</v>
      </c>
      <c r="BL58" s="58"/>
      <c r="BM58" s="58"/>
    </row>
    <row r="59" spans="2:77" x14ac:dyDescent="0.35">
      <c r="U59" s="11" t="s">
        <v>76</v>
      </c>
      <c r="V59" s="11">
        <v>70</v>
      </c>
      <c r="W59" s="11">
        <v>1.025099</v>
      </c>
      <c r="X59" s="11">
        <v>0.92550900000000003</v>
      </c>
      <c r="Y59" s="11">
        <v>9.9588999999999997E-2</v>
      </c>
      <c r="Z59" s="18">
        <f t="shared" si="0"/>
        <v>9.7150616672145806E-2</v>
      </c>
      <c r="AA59" s="11">
        <v>9.7151060000000005</v>
      </c>
      <c r="AC59" s="11" t="s">
        <v>78</v>
      </c>
      <c r="AD59" s="11">
        <v>1695</v>
      </c>
      <c r="AE59" s="11">
        <v>-4.7035830000000001</v>
      </c>
      <c r="AF59" s="11">
        <v>-1.769495</v>
      </c>
      <c r="AG59" s="11">
        <v>2.934088</v>
      </c>
      <c r="AH59" s="18">
        <f t="shared" si="1"/>
        <v>0.62379849574250101</v>
      </c>
      <c r="AI59" s="11">
        <v>62.379854999999999</v>
      </c>
      <c r="AK59" s="11" t="s">
        <v>83</v>
      </c>
      <c r="AL59" s="11">
        <v>1343</v>
      </c>
      <c r="AM59" s="11">
        <v>5.0742159999999998</v>
      </c>
      <c r="AN59" s="11">
        <v>4.678763</v>
      </c>
      <c r="AO59" s="11">
        <v>0.39545200000000003</v>
      </c>
      <c r="AP59" s="18">
        <f t="shared" si="2"/>
        <v>7.7933615754630869E-2</v>
      </c>
      <c r="AQ59" s="11">
        <v>7.7933700000000004</v>
      </c>
      <c r="AS59" s="11" t="s">
        <v>76</v>
      </c>
      <c r="AT59" s="11">
        <v>70</v>
      </c>
      <c r="AU59" s="11">
        <v>1.025099</v>
      </c>
      <c r="AV59" s="11">
        <v>0.92550900000000003</v>
      </c>
      <c r="AW59" s="11">
        <v>9.9588999999999997E-2</v>
      </c>
      <c r="AX59" s="11">
        <v>9.7151060000000005</v>
      </c>
      <c r="BB59" s="55" t="s">
        <v>20</v>
      </c>
      <c r="BC59" s="62">
        <v>0.186837</v>
      </c>
      <c r="BD59" s="62">
        <v>-0.25910699999999998</v>
      </c>
      <c r="BE59" s="62">
        <v>0.22353100000000001</v>
      </c>
      <c r="BF59" s="62">
        <v>-0.16417799999999999</v>
      </c>
      <c r="BG59" s="62">
        <v>0.57446900000000001</v>
      </c>
      <c r="BH59" s="62">
        <v>5.5325399999999997E-2</v>
      </c>
      <c r="BI59" s="62">
        <v>-9.6579700000000004E-2</v>
      </c>
      <c r="BJ59" s="62">
        <v>0.60577099999999995</v>
      </c>
      <c r="BK59" s="62">
        <v>9.4073900000000002E-2</v>
      </c>
      <c r="BL59" s="58"/>
      <c r="BM59" s="58"/>
    </row>
    <row r="60" spans="2:77" ht="15" thickBot="1" x14ac:dyDescent="0.4">
      <c r="U60" s="11" t="s">
        <v>76</v>
      </c>
      <c r="V60" s="11">
        <v>71</v>
      </c>
      <c r="W60" s="11">
        <v>37.512250999999999</v>
      </c>
      <c r="X60" s="11">
        <v>34.581327000000002</v>
      </c>
      <c r="Y60" s="11">
        <v>2.9309240000000001</v>
      </c>
      <c r="Z60" s="18">
        <f t="shared" si="0"/>
        <v>7.8132447983460127E-2</v>
      </c>
      <c r="AA60" s="11">
        <v>7.8132440000000001</v>
      </c>
      <c r="AC60" s="11" t="s">
        <v>78</v>
      </c>
      <c r="AD60" s="11">
        <v>108</v>
      </c>
      <c r="AE60" s="11">
        <v>4.9722460000000002</v>
      </c>
      <c r="AF60" s="11">
        <v>1.8715999999999999</v>
      </c>
      <c r="AG60" s="11">
        <v>3.1006450000000001</v>
      </c>
      <c r="AH60" s="18">
        <f t="shared" si="1"/>
        <v>0.62359042573517076</v>
      </c>
      <c r="AI60" s="11">
        <v>62.359054999999998</v>
      </c>
      <c r="AK60" s="11" t="s">
        <v>83</v>
      </c>
      <c r="AL60" s="11">
        <v>279</v>
      </c>
      <c r="AM60" s="11">
        <v>-3.7500529999999999</v>
      </c>
      <c r="AN60" s="11">
        <v>-4.1498229999999996</v>
      </c>
      <c r="AO60" s="11">
        <v>0.39976899999999999</v>
      </c>
      <c r="AP60" s="18">
        <f t="shared" si="2"/>
        <v>0.10660356000301863</v>
      </c>
      <c r="AQ60" s="11">
        <v>10.660365000000001</v>
      </c>
      <c r="AS60" s="11" t="s">
        <v>76</v>
      </c>
      <c r="AT60" s="11">
        <v>71</v>
      </c>
      <c r="AU60" s="11">
        <v>37.512250999999999</v>
      </c>
      <c r="AV60" s="11">
        <v>34.581327000000002</v>
      </c>
      <c r="AW60" s="11">
        <v>2.9309240000000001</v>
      </c>
      <c r="AX60" s="11">
        <v>7.8132440000000001</v>
      </c>
      <c r="BB60" s="29" t="s">
        <v>21</v>
      </c>
      <c r="BC60" s="67">
        <v>-0.23354</v>
      </c>
      <c r="BD60" s="67">
        <v>-0.207482</v>
      </c>
      <c r="BE60" s="67">
        <v>0.29408699999999999</v>
      </c>
      <c r="BF60" s="67">
        <v>0.25602599999999998</v>
      </c>
      <c r="BG60" s="67">
        <v>-0.391739</v>
      </c>
      <c r="BH60" s="67">
        <v>-0.40271000000000001</v>
      </c>
      <c r="BI60" s="67">
        <v>1.9484600000000001</v>
      </c>
      <c r="BJ60" s="67">
        <v>0.243338</v>
      </c>
      <c r="BK60" s="67">
        <v>3.7431499999999999E-2</v>
      </c>
      <c r="BL60" s="58"/>
      <c r="BM60" s="58"/>
      <c r="BQ60" s="60"/>
      <c r="BR60" s="60"/>
      <c r="BS60" s="60"/>
      <c r="BT60" s="60"/>
      <c r="BU60" s="60"/>
      <c r="BV60" s="60"/>
      <c r="BW60" s="60"/>
      <c r="BX60" s="60"/>
      <c r="BY60" s="60"/>
    </row>
    <row r="61" spans="2:77" ht="15" thickTop="1" x14ac:dyDescent="0.35">
      <c r="U61" s="11" t="s">
        <v>76</v>
      </c>
      <c r="V61" s="11">
        <v>73</v>
      </c>
      <c r="W61" s="11">
        <v>20.995474999999999</v>
      </c>
      <c r="X61" s="11">
        <v>20.379587000000001</v>
      </c>
      <c r="Y61" s="11">
        <v>0.61588799999999999</v>
      </c>
      <c r="Z61" s="18">
        <f t="shared" si="0"/>
        <v>2.9334320847706472E-2</v>
      </c>
      <c r="AA61" s="11">
        <v>2.9334340000000001</v>
      </c>
      <c r="AC61" s="11" t="s">
        <v>78</v>
      </c>
      <c r="AD61" s="11">
        <v>673</v>
      </c>
      <c r="AE61" s="11">
        <v>-6.2641229999999997</v>
      </c>
      <c r="AF61" s="11">
        <v>-2.386342</v>
      </c>
      <c r="AG61" s="11">
        <v>3.87778</v>
      </c>
      <c r="AH61" s="18">
        <f t="shared" si="1"/>
        <v>0.61904595423812725</v>
      </c>
      <c r="AI61" s="11">
        <v>61.904604999999997</v>
      </c>
      <c r="AK61" s="11" t="s">
        <v>83</v>
      </c>
      <c r="AL61" s="11">
        <v>901</v>
      </c>
      <c r="AM61" s="11">
        <v>-14.427858000000001</v>
      </c>
      <c r="AN61" s="11">
        <v>-14.016147999999999</v>
      </c>
      <c r="AO61" s="11">
        <v>0.41171000000000002</v>
      </c>
      <c r="AP61" s="18">
        <f t="shared" si="2"/>
        <v>2.8535767402202046E-2</v>
      </c>
      <c r="AQ61" s="11">
        <v>2.8535780000000002</v>
      </c>
      <c r="AS61" s="11" t="s">
        <v>76</v>
      </c>
      <c r="AT61" s="11">
        <v>73</v>
      </c>
      <c r="AU61" s="11">
        <v>20.995474999999999</v>
      </c>
      <c r="AV61" s="11">
        <v>20.379587000000001</v>
      </c>
      <c r="AW61" s="11">
        <v>0.61588799999999999</v>
      </c>
      <c r="AX61" s="11">
        <v>2.9334340000000001</v>
      </c>
      <c r="BB61" s="31" t="s">
        <v>25</v>
      </c>
      <c r="BC61" s="63">
        <v>-1.22549</v>
      </c>
      <c r="BD61" s="63">
        <v>4.3655200000000001</v>
      </c>
      <c r="BE61" s="63">
        <v>-4.5951700000000004</v>
      </c>
      <c r="BF61" s="63">
        <v>1.46048</v>
      </c>
      <c r="BG61" s="63">
        <v>0.77171100000000004</v>
      </c>
      <c r="BH61" s="63">
        <v>-9.21157</v>
      </c>
      <c r="BI61" s="63">
        <v>4.2722100000000003</v>
      </c>
      <c r="BJ61" s="63">
        <v>0.335206</v>
      </c>
      <c r="BK61" s="63">
        <v>-0.33226299999999998</v>
      </c>
      <c r="BL61" s="58"/>
      <c r="BM61" s="58"/>
    </row>
    <row r="62" spans="2:77" x14ac:dyDescent="0.35">
      <c r="U62" s="11" t="s">
        <v>76</v>
      </c>
      <c r="V62" s="11">
        <v>75</v>
      </c>
      <c r="W62" s="11">
        <v>-12.527137</v>
      </c>
      <c r="X62" s="11">
        <v>-13.161932</v>
      </c>
      <c r="Y62" s="11">
        <v>0.634795</v>
      </c>
      <c r="Z62" s="18">
        <f t="shared" si="0"/>
        <v>5.0673589663783512E-2</v>
      </c>
      <c r="AA62" s="11">
        <v>5.0673599999999999</v>
      </c>
      <c r="AC62" s="11" t="s">
        <v>78</v>
      </c>
      <c r="AD62" s="11">
        <v>359</v>
      </c>
      <c r="AE62" s="11">
        <v>-7.4508760000000001</v>
      </c>
      <c r="AF62" s="11">
        <v>-2.853939</v>
      </c>
      <c r="AG62" s="11">
        <v>4.5969369999999996</v>
      </c>
      <c r="AH62" s="18">
        <f t="shared" si="1"/>
        <v>0.61696597822860022</v>
      </c>
      <c r="AI62" s="11">
        <v>61.696593</v>
      </c>
      <c r="AK62" s="11" t="s">
        <v>83</v>
      </c>
      <c r="AL62" s="11">
        <v>1491</v>
      </c>
      <c r="AM62" s="11">
        <v>-9.5092999999999997E-2</v>
      </c>
      <c r="AN62" s="11">
        <v>0.32144</v>
      </c>
      <c r="AO62" s="11">
        <v>0.41653299999999999</v>
      </c>
      <c r="AP62" s="18">
        <f t="shared" si="2"/>
        <v>4.3802698411029199</v>
      </c>
      <c r="AQ62" s="11" t="s">
        <v>77</v>
      </c>
      <c r="AS62" s="11" t="s">
        <v>76</v>
      </c>
      <c r="AT62" s="11">
        <v>75</v>
      </c>
      <c r="AU62" s="11">
        <v>-12.527137</v>
      </c>
      <c r="AV62" s="11">
        <v>-13.161932</v>
      </c>
      <c r="AW62" s="11">
        <v>0.634795</v>
      </c>
      <c r="AX62" s="11">
        <v>5.0673599999999999</v>
      </c>
      <c r="BB62" s="33"/>
      <c r="BC62" s="66"/>
      <c r="BD62" s="66"/>
      <c r="BE62" s="66"/>
      <c r="BF62" s="66"/>
      <c r="BG62" s="66"/>
      <c r="BH62" s="66"/>
      <c r="BI62" s="66"/>
      <c r="BJ62" s="66"/>
      <c r="BK62" s="66"/>
      <c r="BL62" s="66"/>
      <c r="BM62" s="66"/>
      <c r="BN62" s="33"/>
    </row>
    <row r="63" spans="2:77" x14ac:dyDescent="0.35">
      <c r="U63" s="11" t="s">
        <v>76</v>
      </c>
      <c r="V63" s="11">
        <v>76</v>
      </c>
      <c r="W63" s="11">
        <v>-6.9479499999999996</v>
      </c>
      <c r="X63" s="11">
        <v>-5.8633559999999996</v>
      </c>
      <c r="Y63" s="11">
        <v>1.0845940000000001</v>
      </c>
      <c r="Z63" s="18">
        <f t="shared" si="0"/>
        <v>0.1561027353392008</v>
      </c>
      <c r="AA63" s="11">
        <v>15.610272999999999</v>
      </c>
      <c r="AC63" s="11" t="s">
        <v>78</v>
      </c>
      <c r="AD63" s="11">
        <v>809</v>
      </c>
      <c r="AE63" s="11">
        <v>14.490536000000001</v>
      </c>
      <c r="AF63" s="11">
        <v>5.8785299999999996</v>
      </c>
      <c r="AG63" s="11">
        <v>8.6120059999999992</v>
      </c>
      <c r="AH63" s="18">
        <f t="shared" si="1"/>
        <v>0.59431935437032823</v>
      </c>
      <c r="AI63" s="11">
        <v>59.431938000000002</v>
      </c>
      <c r="AK63" s="11" t="s">
        <v>83</v>
      </c>
      <c r="AL63" s="11">
        <v>1651</v>
      </c>
      <c r="AM63" s="11">
        <v>7.4554580000000001</v>
      </c>
      <c r="AN63" s="11">
        <v>7.0146639999999998</v>
      </c>
      <c r="AO63" s="11">
        <v>0.44079400000000002</v>
      </c>
      <c r="AP63" s="18">
        <f t="shared" si="2"/>
        <v>5.9123664837223949E-2</v>
      </c>
      <c r="AQ63" s="11">
        <v>5.9123700000000001</v>
      </c>
      <c r="AS63" s="11" t="s">
        <v>76</v>
      </c>
      <c r="AT63" s="11">
        <v>76</v>
      </c>
      <c r="AU63" s="11">
        <v>-6.9479499999999996</v>
      </c>
      <c r="AV63" s="11">
        <v>-5.8633559999999996</v>
      </c>
      <c r="AW63" s="11">
        <v>1.0845940000000001</v>
      </c>
      <c r="AX63" s="11">
        <v>15.610272999999999</v>
      </c>
      <c r="BB63" s="33"/>
      <c r="BC63" s="33"/>
      <c r="BD63" s="33"/>
      <c r="BE63" s="33"/>
      <c r="BF63" s="33"/>
      <c r="BG63" s="33"/>
      <c r="BH63" s="33"/>
      <c r="BI63" s="33"/>
      <c r="BJ63" s="33"/>
      <c r="BK63" s="33"/>
      <c r="BL63" s="33"/>
      <c r="BM63" s="33"/>
      <c r="BN63" s="33"/>
    </row>
    <row r="64" spans="2:77" ht="14.5" customHeight="1" x14ac:dyDescent="0.35">
      <c r="U64" s="11" t="s">
        <v>76</v>
      </c>
      <c r="V64" s="11">
        <v>77</v>
      </c>
      <c r="W64" s="11">
        <v>24.753575000000001</v>
      </c>
      <c r="X64" s="11">
        <v>20.870369</v>
      </c>
      <c r="Y64" s="11">
        <v>3.8832049999999998</v>
      </c>
      <c r="Z64" s="18">
        <f t="shared" si="0"/>
        <v>0.15687451206542891</v>
      </c>
      <c r="AA64" s="11">
        <v>15.687453</v>
      </c>
      <c r="AC64" s="11" t="s">
        <v>78</v>
      </c>
      <c r="AD64" s="11">
        <v>1896</v>
      </c>
      <c r="AE64" s="11">
        <v>-6.12629</v>
      </c>
      <c r="AF64" s="11">
        <v>-9.7592859999999995</v>
      </c>
      <c r="AG64" s="11">
        <v>3.6329959999999999</v>
      </c>
      <c r="AH64" s="18">
        <f t="shared" si="1"/>
        <v>0.59301730737526304</v>
      </c>
      <c r="AI64" s="11">
        <v>59.301721999999998</v>
      </c>
      <c r="AK64" s="11" t="s">
        <v>83</v>
      </c>
      <c r="AL64" s="11">
        <v>605</v>
      </c>
      <c r="AM64" s="11">
        <v>-19.223925000000001</v>
      </c>
      <c r="AN64" s="11">
        <v>-19.669193</v>
      </c>
      <c r="AO64" s="11">
        <v>0.44526900000000003</v>
      </c>
      <c r="AP64" s="18">
        <f t="shared" si="2"/>
        <v>2.3162231438168843E-2</v>
      </c>
      <c r="AQ64" s="11">
        <v>2.3162210000000001</v>
      </c>
      <c r="AS64" s="11" t="s">
        <v>76</v>
      </c>
      <c r="AT64" s="11">
        <v>77</v>
      </c>
      <c r="AU64" s="11">
        <v>24.753575000000001</v>
      </c>
      <c r="AV64" s="11">
        <v>20.870369</v>
      </c>
      <c r="AW64" s="11">
        <v>3.8832049999999998</v>
      </c>
      <c r="AX64" s="11">
        <v>15.687453</v>
      </c>
      <c r="BB64" s="84" t="s">
        <v>131</v>
      </c>
      <c r="BC64" s="86" t="s">
        <v>133</v>
      </c>
      <c r="BD64" s="87"/>
      <c r="BE64" s="87"/>
      <c r="BF64" s="87"/>
      <c r="BG64" s="87"/>
      <c r="BH64" s="88"/>
      <c r="BI64" s="33"/>
      <c r="BJ64" s="33"/>
      <c r="BK64" s="33"/>
      <c r="BL64" s="33"/>
      <c r="BM64" s="33"/>
      <c r="BN64" s="33"/>
    </row>
    <row r="65" spans="2:68" x14ac:dyDescent="0.35">
      <c r="P65" s="17" t="s">
        <v>96</v>
      </c>
      <c r="Q65" s="15"/>
      <c r="R65" s="15" t="s">
        <v>89</v>
      </c>
      <c r="U65" s="11" t="s">
        <v>76</v>
      </c>
      <c r="V65" s="11">
        <v>78</v>
      </c>
      <c r="W65" s="11">
        <v>9.2889490000000006</v>
      </c>
      <c r="X65" s="11">
        <v>8.72654</v>
      </c>
      <c r="Y65" s="11">
        <v>0.56240900000000005</v>
      </c>
      <c r="Z65" s="18">
        <f t="shared" si="0"/>
        <v>6.0546031633934044E-2</v>
      </c>
      <c r="AA65" s="11">
        <v>6.0545999999999998</v>
      </c>
      <c r="AC65" s="11" t="s">
        <v>78</v>
      </c>
      <c r="AD65" s="11">
        <v>1397</v>
      </c>
      <c r="AE65" s="11">
        <v>21.046102999999999</v>
      </c>
      <c r="AF65" s="11">
        <v>33.334673000000002</v>
      </c>
      <c r="AG65" s="11">
        <v>12.28857</v>
      </c>
      <c r="AH65" s="18">
        <f t="shared" si="1"/>
        <v>0.58388814309233406</v>
      </c>
      <c r="AI65" s="11">
        <v>58.388815999999998</v>
      </c>
      <c r="AK65" s="11" t="s">
        <v>83</v>
      </c>
      <c r="AL65" s="11">
        <v>1316</v>
      </c>
      <c r="AM65" s="11">
        <v>-4.8622550000000002</v>
      </c>
      <c r="AN65" s="11">
        <v>-4.3989770000000004</v>
      </c>
      <c r="AO65" s="11">
        <v>0.46327800000000002</v>
      </c>
      <c r="AP65" s="18">
        <f t="shared" si="2"/>
        <v>9.5280481998578845E-2</v>
      </c>
      <c r="AQ65" s="11">
        <v>9.5280489999999993</v>
      </c>
      <c r="AS65" s="11" t="s">
        <v>76</v>
      </c>
      <c r="AT65" s="11">
        <v>78</v>
      </c>
      <c r="AU65" s="11">
        <v>9.2889490000000006</v>
      </c>
      <c r="AV65" s="11">
        <v>8.72654</v>
      </c>
      <c r="AW65" s="11">
        <v>0.56240900000000005</v>
      </c>
      <c r="AX65" s="11">
        <v>6.0545999999999998</v>
      </c>
      <c r="BB65" s="85"/>
      <c r="BC65" s="59">
        <v>1</v>
      </c>
      <c r="BD65" s="26">
        <v>2</v>
      </c>
      <c r="BE65" s="59">
        <v>3</v>
      </c>
      <c r="BF65" s="26">
        <v>4</v>
      </c>
      <c r="BG65" s="26">
        <v>5</v>
      </c>
      <c r="BH65" s="26">
        <v>6</v>
      </c>
      <c r="BI65" s="33"/>
      <c r="BJ65" s="33"/>
      <c r="BK65" s="33"/>
      <c r="BL65" s="33"/>
      <c r="BM65" s="33"/>
      <c r="BN65" s="33"/>
    </row>
    <row r="66" spans="2:68" x14ac:dyDescent="0.35">
      <c r="P66" s="16" t="s">
        <v>90</v>
      </c>
      <c r="Q66" s="16"/>
      <c r="R66" s="10" t="s">
        <v>91</v>
      </c>
      <c r="U66" s="11" t="s">
        <v>76</v>
      </c>
      <c r="V66" s="11">
        <v>80</v>
      </c>
      <c r="W66" s="11">
        <v>7.6784819999999998</v>
      </c>
      <c r="X66" s="11">
        <v>4.9744120000000001</v>
      </c>
      <c r="Y66" s="11">
        <v>2.7040690000000001</v>
      </c>
      <c r="Z66" s="18">
        <f t="shared" si="0"/>
        <v>0.35216192471376506</v>
      </c>
      <c r="AA66" s="11">
        <v>35.216197000000001</v>
      </c>
      <c r="AC66" s="11" t="s">
        <v>78</v>
      </c>
      <c r="AD66" s="11">
        <v>1490</v>
      </c>
      <c r="AE66" s="11">
        <v>14.743259</v>
      </c>
      <c r="AF66" s="11">
        <v>6.1910439999999998</v>
      </c>
      <c r="AG66" s="11">
        <v>8.5522150000000003</v>
      </c>
      <c r="AH66" s="18">
        <f t="shared" si="1"/>
        <v>0.58007629113752934</v>
      </c>
      <c r="AI66" s="11">
        <v>58.007629000000001</v>
      </c>
      <c r="AK66" s="11" t="s">
        <v>83</v>
      </c>
      <c r="AL66" s="11">
        <v>836</v>
      </c>
      <c r="AM66" s="11">
        <v>-19.318019</v>
      </c>
      <c r="AN66" s="11">
        <v>-19.783583</v>
      </c>
      <c r="AO66" s="11">
        <v>0.46556399999999998</v>
      </c>
      <c r="AP66" s="18">
        <f t="shared" si="2"/>
        <v>2.4099986649769832E-2</v>
      </c>
      <c r="AQ66" s="11">
        <v>2.41</v>
      </c>
      <c r="AS66" s="11" t="s">
        <v>76</v>
      </c>
      <c r="AT66" s="11">
        <v>80</v>
      </c>
      <c r="AU66" s="11">
        <v>7.6784819999999998</v>
      </c>
      <c r="AV66" s="11">
        <v>4.9744120000000001</v>
      </c>
      <c r="AW66" s="11">
        <v>2.7040690000000001</v>
      </c>
      <c r="AX66" s="11">
        <v>35.216197000000001</v>
      </c>
      <c r="BB66" s="61">
        <v>1</v>
      </c>
      <c r="BC66" s="74">
        <v>-2.48068</v>
      </c>
      <c r="BD66" s="74">
        <v>13.385999999999999</v>
      </c>
      <c r="BE66" s="74">
        <v>-0.77781500000000003</v>
      </c>
      <c r="BF66" s="74">
        <v>1.18913</v>
      </c>
      <c r="BG66" s="74">
        <v>2.1461600000000001</v>
      </c>
      <c r="BH66" s="74">
        <v>1.6573</v>
      </c>
      <c r="BI66" s="66"/>
      <c r="BJ66" s="66"/>
      <c r="BK66" s="33"/>
      <c r="BL66" s="33"/>
      <c r="BM66" s="33"/>
      <c r="BN66" s="33"/>
    </row>
    <row r="67" spans="2:68" x14ac:dyDescent="0.35">
      <c r="P67" s="10" t="s">
        <v>92</v>
      </c>
      <c r="Q67" s="10"/>
      <c r="R67" s="10" t="s">
        <v>87</v>
      </c>
      <c r="U67" s="11" t="s">
        <v>76</v>
      </c>
      <c r="V67" s="11">
        <v>81</v>
      </c>
      <c r="W67" s="11">
        <v>-7.8791789999999997</v>
      </c>
      <c r="X67" s="11">
        <v>-9.790896</v>
      </c>
      <c r="Y67" s="11">
        <v>1.9117170000000001</v>
      </c>
      <c r="Z67" s="18">
        <f t="shared" si="0"/>
        <v>0.24262895918470695</v>
      </c>
      <c r="AA67" s="11">
        <v>24.262899999999998</v>
      </c>
      <c r="AC67" s="11" t="s">
        <v>78</v>
      </c>
      <c r="AD67" s="11">
        <v>19</v>
      </c>
      <c r="AE67" s="11">
        <v>4.1693490000000004</v>
      </c>
      <c r="AF67" s="11">
        <v>1.7544820000000001</v>
      </c>
      <c r="AG67" s="11">
        <v>2.4148670000000001</v>
      </c>
      <c r="AH67" s="18">
        <f t="shared" si="1"/>
        <v>0.57919521728691936</v>
      </c>
      <c r="AI67" s="11">
        <v>57.919519000000001</v>
      </c>
      <c r="AK67" s="11" t="s">
        <v>83</v>
      </c>
      <c r="AL67" s="11">
        <v>1698</v>
      </c>
      <c r="AM67" s="11">
        <v>-23.657972000000001</v>
      </c>
      <c r="AN67" s="11">
        <v>-23.190792999999999</v>
      </c>
      <c r="AO67" s="11">
        <v>0.46717900000000001</v>
      </c>
      <c r="AP67" s="18">
        <f t="shared" si="2"/>
        <v>1.9747212482963458E-2</v>
      </c>
      <c r="AQ67" s="11">
        <v>1.9747209999999999</v>
      </c>
      <c r="AS67" s="11" t="s">
        <v>76</v>
      </c>
      <c r="AT67" s="11">
        <v>81</v>
      </c>
      <c r="AU67" s="11">
        <v>-7.8791789999999997</v>
      </c>
      <c r="AV67" s="11">
        <v>-9.790896</v>
      </c>
      <c r="AW67" s="11">
        <v>1.9117170000000001</v>
      </c>
      <c r="AX67" s="11">
        <v>24.262899999999998</v>
      </c>
      <c r="BB67" s="61">
        <v>2</v>
      </c>
      <c r="BC67" s="74">
        <v>-3.3792399999999998</v>
      </c>
      <c r="BD67" s="74">
        <v>-8.9308899999999998</v>
      </c>
      <c r="BE67" s="74">
        <v>5.0948599999999997</v>
      </c>
      <c r="BF67" s="74">
        <v>3.6579299999999999</v>
      </c>
      <c r="BG67" s="74">
        <v>-2.5390700000000002</v>
      </c>
      <c r="BH67" s="74">
        <v>1.14133</v>
      </c>
      <c r="BI67" s="66"/>
      <c r="BJ67" s="66"/>
      <c r="BK67" s="33"/>
      <c r="BL67" s="33"/>
      <c r="BM67" s="33"/>
      <c r="BN67" s="33"/>
    </row>
    <row r="68" spans="2:68" x14ac:dyDescent="0.35">
      <c r="P68" s="10" t="s">
        <v>93</v>
      </c>
      <c r="Q68" s="10"/>
      <c r="R68" s="10" t="s">
        <v>94</v>
      </c>
      <c r="U68" s="11" t="s">
        <v>76</v>
      </c>
      <c r="V68" s="11">
        <v>83</v>
      </c>
      <c r="W68" s="11">
        <v>-7.1594749999999996</v>
      </c>
      <c r="X68" s="11">
        <v>-9.675675</v>
      </c>
      <c r="Y68" s="11">
        <v>2.5162</v>
      </c>
      <c r="Z68" s="18">
        <f t="shared" si="0"/>
        <v>0.35145035075895931</v>
      </c>
      <c r="AA68" s="11">
        <v>35.145040000000002</v>
      </c>
      <c r="AC68" s="11" t="s">
        <v>78</v>
      </c>
      <c r="AD68" s="11">
        <v>1006</v>
      </c>
      <c r="AE68" s="11">
        <v>5.5271299999999997</v>
      </c>
      <c r="AF68" s="11">
        <v>2.4530050000000001</v>
      </c>
      <c r="AG68" s="11">
        <v>3.0741239999999999</v>
      </c>
      <c r="AH68" s="18">
        <f t="shared" si="1"/>
        <v>0.55618811209434194</v>
      </c>
      <c r="AI68" s="11">
        <v>55.618819999999999</v>
      </c>
      <c r="AK68" s="11" t="s">
        <v>83</v>
      </c>
      <c r="AL68" s="11">
        <v>1081</v>
      </c>
      <c r="AM68" s="11">
        <v>4.731725</v>
      </c>
      <c r="AN68" s="11">
        <v>4.256094</v>
      </c>
      <c r="AO68" s="11">
        <v>0.47563100000000003</v>
      </c>
      <c r="AP68" s="18">
        <f t="shared" si="2"/>
        <v>0.10051957795518549</v>
      </c>
      <c r="AQ68" s="11">
        <v>10.051955</v>
      </c>
      <c r="AS68" s="11" t="s">
        <v>76</v>
      </c>
      <c r="AT68" s="11">
        <v>83</v>
      </c>
      <c r="AU68" s="11">
        <v>-7.1594749999999996</v>
      </c>
      <c r="AV68" s="11">
        <v>-9.675675</v>
      </c>
      <c r="AW68" s="11">
        <v>2.5162</v>
      </c>
      <c r="AX68" s="11">
        <v>35.145040000000002</v>
      </c>
      <c r="BB68" s="61">
        <v>3</v>
      </c>
      <c r="BC68" s="74">
        <v>3.0348999999999999</v>
      </c>
      <c r="BD68" s="74">
        <v>10.0471</v>
      </c>
      <c r="BE68" s="74">
        <v>0.58763200000000004</v>
      </c>
      <c r="BF68" s="74">
        <v>-2.9012799999999999</v>
      </c>
      <c r="BG68" s="74">
        <v>0.53576999999999997</v>
      </c>
      <c r="BH68" s="74">
        <v>-0.409773</v>
      </c>
      <c r="BI68" s="66"/>
      <c r="BJ68" s="66"/>
      <c r="BK68" s="33"/>
      <c r="BL68" s="33"/>
      <c r="BM68" s="33"/>
      <c r="BN68" s="33"/>
    </row>
    <row r="69" spans="2:68" x14ac:dyDescent="0.35">
      <c r="P69" s="10" t="s">
        <v>95</v>
      </c>
      <c r="Q69" s="10"/>
      <c r="R69" s="10" t="s">
        <v>91</v>
      </c>
      <c r="U69" s="11" t="s">
        <v>76</v>
      </c>
      <c r="V69" s="11">
        <v>84</v>
      </c>
      <c r="W69" s="11">
        <v>-0.28403299999999998</v>
      </c>
      <c r="X69" s="11">
        <v>-2.8160440000000002</v>
      </c>
      <c r="Y69" s="11">
        <v>2.5320109999999998</v>
      </c>
      <c r="Z69" s="18">
        <f t="shared" si="0"/>
        <v>8.9144958508342338</v>
      </c>
      <c r="AA69" s="11" t="s">
        <v>77</v>
      </c>
      <c r="AC69" s="11" t="s">
        <v>78</v>
      </c>
      <c r="AD69" s="11">
        <v>1727</v>
      </c>
      <c r="AE69" s="11">
        <v>-9.5262180000000001</v>
      </c>
      <c r="AF69" s="11">
        <v>-4.2811680000000001</v>
      </c>
      <c r="AG69" s="11">
        <v>5.24505</v>
      </c>
      <c r="AH69" s="18">
        <f t="shared" si="1"/>
        <v>0.55059101103921826</v>
      </c>
      <c r="AI69" s="11">
        <v>55.059103999999998</v>
      </c>
      <c r="AK69" s="11" t="s">
        <v>83</v>
      </c>
      <c r="AL69" s="11">
        <v>1138</v>
      </c>
      <c r="AM69" s="11">
        <v>-9.2660789999999995</v>
      </c>
      <c r="AN69" s="11">
        <v>-8.7901140000000009</v>
      </c>
      <c r="AO69" s="11">
        <v>0.47596500000000003</v>
      </c>
      <c r="AP69" s="18">
        <f t="shared" si="2"/>
        <v>5.1366387012241103E-2</v>
      </c>
      <c r="AQ69" s="11">
        <v>5.1366420000000002</v>
      </c>
      <c r="AS69" s="11" t="s">
        <v>76</v>
      </c>
      <c r="AT69" s="11">
        <v>84</v>
      </c>
      <c r="AU69" s="11">
        <v>-0.28403299999999998</v>
      </c>
      <c r="AV69" s="11">
        <v>-2.8160440000000002</v>
      </c>
      <c r="AW69" s="11">
        <v>2.5320109999999998</v>
      </c>
      <c r="AX69" s="11" t="s">
        <v>77</v>
      </c>
      <c r="BB69" s="61">
        <v>4</v>
      </c>
      <c r="BC69" s="74">
        <v>2.02637</v>
      </c>
      <c r="BD69" s="74">
        <v>9.3211399999999998</v>
      </c>
      <c r="BE69" s="74">
        <v>-5.8018599999999997E-2</v>
      </c>
      <c r="BF69" s="74">
        <v>-2.6123099999999999</v>
      </c>
      <c r="BG69" s="74">
        <v>-0.25691999999999998</v>
      </c>
      <c r="BH69" s="74">
        <v>0.30329099999999998</v>
      </c>
      <c r="BI69" s="66"/>
      <c r="BJ69" s="66"/>
      <c r="BK69" s="33"/>
      <c r="BL69" s="33"/>
      <c r="BM69" s="33"/>
      <c r="BN69" s="33"/>
    </row>
    <row r="70" spans="2:68" x14ac:dyDescent="0.35">
      <c r="U70" s="11" t="s">
        <v>76</v>
      </c>
      <c r="V70" s="11">
        <v>86</v>
      </c>
      <c r="W70" s="11">
        <v>-8.2463499999999996</v>
      </c>
      <c r="X70" s="11">
        <v>-8.3345149999999997</v>
      </c>
      <c r="Y70" s="11">
        <v>8.8164999999999993E-2</v>
      </c>
      <c r="Z70" s="18">
        <f t="shared" si="0"/>
        <v>1.0691396799796273E-2</v>
      </c>
      <c r="AA70" s="11">
        <v>1.0691390000000001</v>
      </c>
      <c r="AC70" s="11" t="s">
        <v>78</v>
      </c>
      <c r="AD70" s="11">
        <v>392</v>
      </c>
      <c r="AE70" s="11">
        <v>3.0382470000000001</v>
      </c>
      <c r="AF70" s="11">
        <v>4.6760400000000004</v>
      </c>
      <c r="AG70" s="11">
        <v>1.637794</v>
      </c>
      <c r="AH70" s="18">
        <f t="shared" si="1"/>
        <v>0.5390588717770477</v>
      </c>
      <c r="AI70" s="11">
        <v>53.905889000000002</v>
      </c>
      <c r="AK70" s="11" t="s">
        <v>83</v>
      </c>
      <c r="AL70" s="11">
        <v>1269</v>
      </c>
      <c r="AM70" s="11">
        <v>-9.4414400000000001</v>
      </c>
      <c r="AN70" s="11">
        <v>-8.9535719999999994</v>
      </c>
      <c r="AO70" s="11">
        <v>0.48786800000000002</v>
      </c>
      <c r="AP70" s="18">
        <f t="shared" si="2"/>
        <v>5.1673049873748073E-2</v>
      </c>
      <c r="AQ70" s="11">
        <v>5.1673030000000004</v>
      </c>
      <c r="AS70" s="11" t="s">
        <v>76</v>
      </c>
      <c r="AT70" s="11">
        <v>86</v>
      </c>
      <c r="AU70" s="11">
        <v>-8.2463499999999996</v>
      </c>
      <c r="AV70" s="11">
        <v>-8.3345149999999997</v>
      </c>
      <c r="AW70" s="11">
        <v>8.8164999999999993E-2</v>
      </c>
      <c r="AX70" s="11">
        <v>1.0691390000000001</v>
      </c>
      <c r="BB70" s="61">
        <v>5</v>
      </c>
      <c r="BC70" s="74">
        <v>0.66130699999999998</v>
      </c>
      <c r="BD70" s="74">
        <v>-3.5753400000000002</v>
      </c>
      <c r="BE70" s="74">
        <v>-4.7122700000000002</v>
      </c>
      <c r="BF70" s="74">
        <v>-1.5427999999999999</v>
      </c>
      <c r="BG70" s="74">
        <v>4.8108000000000004</v>
      </c>
      <c r="BH70" s="74">
        <v>5.05314</v>
      </c>
      <c r="BI70" s="66"/>
      <c r="BJ70" s="66"/>
      <c r="BK70" s="33"/>
      <c r="BL70" s="33"/>
      <c r="BM70" s="33"/>
      <c r="BN70" s="33"/>
    </row>
    <row r="71" spans="2:68" x14ac:dyDescent="0.35">
      <c r="U71" s="11" t="s">
        <v>76</v>
      </c>
      <c r="V71" s="11">
        <v>87</v>
      </c>
      <c r="W71" s="11">
        <v>6.8693900000000001</v>
      </c>
      <c r="X71" s="11">
        <v>6.198537</v>
      </c>
      <c r="Y71" s="11">
        <v>0.67085300000000003</v>
      </c>
      <c r="Z71" s="18">
        <f t="shared" si="0"/>
        <v>9.7658307360624461E-2</v>
      </c>
      <c r="AA71" s="11">
        <v>9.7658349999999992</v>
      </c>
      <c r="AC71" s="11" t="s">
        <v>78</v>
      </c>
      <c r="AD71" s="11">
        <v>1794</v>
      </c>
      <c r="AE71" s="11">
        <v>-2.5333079999999999</v>
      </c>
      <c r="AF71" s="11">
        <v>-3.8819910000000002</v>
      </c>
      <c r="AG71" s="11">
        <v>1.3486830000000001</v>
      </c>
      <c r="AH71" s="18">
        <f t="shared" si="1"/>
        <v>0.53238019222297495</v>
      </c>
      <c r="AI71" s="11">
        <v>53.238025</v>
      </c>
      <c r="AK71" s="11" t="s">
        <v>83</v>
      </c>
      <c r="AL71" s="11">
        <v>1462</v>
      </c>
      <c r="AM71" s="11">
        <v>-10.427467</v>
      </c>
      <c r="AN71" s="11">
        <v>-10.922387000000001</v>
      </c>
      <c r="AO71" s="11">
        <v>0.49492000000000003</v>
      </c>
      <c r="AP71" s="18">
        <f t="shared" si="2"/>
        <v>4.7463108730049205E-2</v>
      </c>
      <c r="AQ71" s="11">
        <v>4.7463069999999998</v>
      </c>
      <c r="AS71" s="11" t="s">
        <v>76</v>
      </c>
      <c r="AT71" s="11">
        <v>87</v>
      </c>
      <c r="AU71" s="11">
        <v>6.8693900000000001</v>
      </c>
      <c r="AV71" s="11">
        <v>6.198537</v>
      </c>
      <c r="AW71" s="11">
        <v>0.67085300000000003</v>
      </c>
      <c r="AX71" s="11">
        <v>9.7658349999999992</v>
      </c>
      <c r="BB71" s="61">
        <v>6</v>
      </c>
      <c r="BC71" s="74">
        <v>-3.1423800000000002</v>
      </c>
      <c r="BD71" s="74">
        <v>2.1057000000000001</v>
      </c>
      <c r="BE71" s="74">
        <v>-0.61084000000000005</v>
      </c>
      <c r="BF71" s="74">
        <v>3.16906</v>
      </c>
      <c r="BG71" s="74">
        <v>3.4202499999999998</v>
      </c>
      <c r="BH71" s="74">
        <v>0.50392499999999996</v>
      </c>
      <c r="BI71" s="66"/>
      <c r="BJ71" s="66"/>
      <c r="BK71" s="33"/>
      <c r="BL71" s="33"/>
      <c r="BM71" s="33"/>
      <c r="BN71" s="33"/>
    </row>
    <row r="72" spans="2:68" x14ac:dyDescent="0.35">
      <c r="U72" s="11" t="s">
        <v>76</v>
      </c>
      <c r="V72" s="11">
        <v>88</v>
      </c>
      <c r="W72" s="11">
        <v>22.384405999999998</v>
      </c>
      <c r="X72" s="11">
        <v>19.350688999999999</v>
      </c>
      <c r="Y72" s="11">
        <v>3.0337160000000001</v>
      </c>
      <c r="Z72" s="18">
        <f t="shared" si="0"/>
        <v>0.13552809933844126</v>
      </c>
      <c r="AA72" s="11">
        <v>13.552811999999999</v>
      </c>
      <c r="AC72" s="11" t="s">
        <v>78</v>
      </c>
      <c r="AD72" s="11">
        <v>1295</v>
      </c>
      <c r="AE72" s="11">
        <v>7.3212320000000002</v>
      </c>
      <c r="AF72" s="11">
        <v>11.184224</v>
      </c>
      <c r="AG72" s="11">
        <v>3.8629920000000002</v>
      </c>
      <c r="AH72" s="18">
        <f t="shared" si="1"/>
        <v>0.52764234216317696</v>
      </c>
      <c r="AI72" s="11">
        <v>52.764232999999997</v>
      </c>
      <c r="AK72" s="11" t="s">
        <v>83</v>
      </c>
      <c r="AL72" s="11">
        <v>1086</v>
      </c>
      <c r="AM72" s="11">
        <v>-12.163256000000001</v>
      </c>
      <c r="AN72" s="11">
        <v>-11.64875</v>
      </c>
      <c r="AO72" s="11">
        <v>0.51450600000000002</v>
      </c>
      <c r="AP72" s="18">
        <f t="shared" si="2"/>
        <v>4.2300022296661355E-2</v>
      </c>
      <c r="AQ72" s="11">
        <v>4.2300009999999997</v>
      </c>
      <c r="AS72" s="11" t="s">
        <v>76</v>
      </c>
      <c r="AT72" s="11">
        <v>88</v>
      </c>
      <c r="AU72" s="11">
        <v>22.384405999999998</v>
      </c>
      <c r="AV72" s="11">
        <v>19.350688999999999</v>
      </c>
      <c r="AW72" s="11">
        <v>3.0337160000000001</v>
      </c>
      <c r="AX72" s="11">
        <v>13.552811999999999</v>
      </c>
      <c r="BB72" s="61">
        <v>7</v>
      </c>
      <c r="BC72" s="74">
        <v>6.5487099999999998</v>
      </c>
      <c r="BD72" s="74">
        <v>-0.26183099999999998</v>
      </c>
      <c r="BE72" s="74">
        <v>0.601657</v>
      </c>
      <c r="BF72" s="74">
        <v>-6.0746599999999997</v>
      </c>
      <c r="BG72" s="74">
        <v>-2.7399800000000001</v>
      </c>
      <c r="BH72" s="74">
        <v>-1.4649099999999999</v>
      </c>
      <c r="BI72" s="66"/>
      <c r="BJ72" s="66"/>
      <c r="BK72" s="33"/>
      <c r="BL72" s="33"/>
      <c r="BM72" s="33"/>
      <c r="BN72" s="33"/>
    </row>
    <row r="73" spans="2:68" x14ac:dyDescent="0.35">
      <c r="U73" s="11" t="s">
        <v>76</v>
      </c>
      <c r="V73" s="11">
        <v>89</v>
      </c>
      <c r="W73" s="11">
        <v>-4.997776</v>
      </c>
      <c r="X73" s="11">
        <v>-2.5992690000000001</v>
      </c>
      <c r="Y73" s="11">
        <v>2.3985059999999998</v>
      </c>
      <c r="Z73" s="18">
        <f t="shared" ref="Z73:Z136" si="3">ABS(Y73/W73)</f>
        <v>0.47991466604345612</v>
      </c>
      <c r="AA73" s="11">
        <v>47.991477000000003</v>
      </c>
      <c r="AC73" s="11" t="s">
        <v>78</v>
      </c>
      <c r="AD73" s="11">
        <v>979</v>
      </c>
      <c r="AE73" s="11">
        <v>2.6167099999999999</v>
      </c>
      <c r="AF73" s="11">
        <v>1.277865</v>
      </c>
      <c r="AG73" s="11">
        <v>1.3388450000000001</v>
      </c>
      <c r="AH73" s="18">
        <f t="shared" ref="AH73:AH136" si="4">ABS(AG73/AE73)</f>
        <v>0.511652036335704</v>
      </c>
      <c r="AI73" s="11">
        <v>51.165194</v>
      </c>
      <c r="AK73" s="11" t="s">
        <v>83</v>
      </c>
      <c r="AL73" s="11">
        <v>450</v>
      </c>
      <c r="AM73" s="11">
        <v>21.001676</v>
      </c>
      <c r="AN73" s="11">
        <v>20.461221999999999</v>
      </c>
      <c r="AO73" s="11">
        <v>0.54045399999999999</v>
      </c>
      <c r="AP73" s="18">
        <f t="shared" ref="AP73:AP136" si="5">ABS(AO73/AM73)</f>
        <v>2.5733850955514215E-2</v>
      </c>
      <c r="AQ73" s="11">
        <v>2.5733839999999999</v>
      </c>
      <c r="AS73" s="11" t="s">
        <v>76</v>
      </c>
      <c r="AT73" s="11">
        <v>89</v>
      </c>
      <c r="AU73" s="11">
        <v>-4.997776</v>
      </c>
      <c r="AV73" s="11">
        <v>-2.5992690000000001</v>
      </c>
      <c r="AW73" s="11">
        <v>2.3985059999999998</v>
      </c>
      <c r="AX73" s="11">
        <v>47.991477000000003</v>
      </c>
      <c r="BB73" s="61">
        <v>8</v>
      </c>
      <c r="BC73" s="74">
        <v>-2.3441100000000001</v>
      </c>
      <c r="BD73" s="74">
        <v>-5.49918</v>
      </c>
      <c r="BE73" s="74">
        <v>6.4304300000000003</v>
      </c>
      <c r="BF73" s="74">
        <v>4.6185200000000002</v>
      </c>
      <c r="BG73" s="74">
        <v>-7.4236199999999997</v>
      </c>
      <c r="BH73" s="74">
        <v>-4.9478200000000001</v>
      </c>
      <c r="BI73" s="66"/>
      <c r="BJ73" s="66"/>
      <c r="BK73" s="33"/>
      <c r="BL73" s="33"/>
      <c r="BM73" s="33"/>
      <c r="BN73" s="33"/>
    </row>
    <row r="74" spans="2:68" ht="15" thickBot="1" x14ac:dyDescent="0.4">
      <c r="U74" s="11" t="s">
        <v>76</v>
      </c>
      <c r="V74" s="11">
        <v>91</v>
      </c>
      <c r="W74" s="11">
        <v>-25.440152000000001</v>
      </c>
      <c r="X74" s="11">
        <v>-24.437244</v>
      </c>
      <c r="Y74" s="11">
        <v>1.002907</v>
      </c>
      <c r="Z74" s="18">
        <f t="shared" si="3"/>
        <v>3.9422209427050589E-2</v>
      </c>
      <c r="AA74" s="11">
        <v>3.9422220000000001</v>
      </c>
      <c r="AC74" s="11" t="s">
        <v>78</v>
      </c>
      <c r="AD74" s="11">
        <v>242</v>
      </c>
      <c r="AE74" s="11">
        <v>7.722137</v>
      </c>
      <c r="AF74" s="11">
        <v>3.9747020000000002</v>
      </c>
      <c r="AG74" s="11">
        <v>3.7474349999999998</v>
      </c>
      <c r="AH74" s="18">
        <f t="shared" si="4"/>
        <v>0.48528470810605923</v>
      </c>
      <c r="AI74" s="11">
        <v>48.528469999999999</v>
      </c>
      <c r="AK74" s="11" t="s">
        <v>83</v>
      </c>
      <c r="AL74" s="11">
        <v>1198</v>
      </c>
      <c r="AM74" s="11">
        <v>-13.88777</v>
      </c>
      <c r="AN74" s="11">
        <v>-14.433139000000001</v>
      </c>
      <c r="AO74" s="11">
        <v>0.54537000000000002</v>
      </c>
      <c r="AP74" s="18">
        <f t="shared" si="5"/>
        <v>3.9269803575376037E-2</v>
      </c>
      <c r="AQ74" s="11">
        <v>3.9269769999999999</v>
      </c>
      <c r="AS74" s="11" t="s">
        <v>76</v>
      </c>
      <c r="AT74" s="11">
        <v>91</v>
      </c>
      <c r="AU74" s="11">
        <v>-25.440152000000001</v>
      </c>
      <c r="AV74" s="11">
        <v>-24.437244</v>
      </c>
      <c r="AW74" s="11">
        <v>1.002907</v>
      </c>
      <c r="AX74" s="11">
        <v>3.9422220000000001</v>
      </c>
      <c r="BB74" s="72">
        <v>9</v>
      </c>
      <c r="BC74" s="75">
        <v>-3.09355</v>
      </c>
      <c r="BD74" s="75">
        <v>8.1413799999999998</v>
      </c>
      <c r="BE74" s="75">
        <v>-3.20099</v>
      </c>
      <c r="BF74" s="75">
        <v>1.45384</v>
      </c>
      <c r="BG74" s="75">
        <v>4.0289599999999997</v>
      </c>
      <c r="BH74" s="75">
        <v>1.91022</v>
      </c>
      <c r="BI74" s="66"/>
      <c r="BJ74" s="66"/>
      <c r="BK74" s="33"/>
      <c r="BL74" s="33"/>
      <c r="BM74" s="33"/>
      <c r="BN74" s="33"/>
    </row>
    <row r="75" spans="2:68" ht="15" thickTop="1" x14ac:dyDescent="0.35">
      <c r="U75" s="11" t="s">
        <v>76</v>
      </c>
      <c r="V75" s="11">
        <v>94</v>
      </c>
      <c r="W75" s="11">
        <v>-3.0424530000000001</v>
      </c>
      <c r="X75" s="11">
        <v>-6.0242079999999998</v>
      </c>
      <c r="Y75" s="11">
        <v>2.9817550000000002</v>
      </c>
      <c r="Z75" s="18">
        <f t="shared" si="3"/>
        <v>0.98004965072591099</v>
      </c>
      <c r="AA75" s="11">
        <v>98.004941000000002</v>
      </c>
      <c r="AC75" s="11" t="s">
        <v>78</v>
      </c>
      <c r="AD75" s="11">
        <v>1363</v>
      </c>
      <c r="AE75" s="11">
        <v>-2.8863690000000002</v>
      </c>
      <c r="AF75" s="11">
        <v>-1.487905</v>
      </c>
      <c r="AG75" s="11">
        <v>1.3984639999999999</v>
      </c>
      <c r="AH75" s="18">
        <f t="shared" si="4"/>
        <v>0.48450631225598662</v>
      </c>
      <c r="AI75" s="11">
        <v>48.450634000000001</v>
      </c>
      <c r="AK75" s="11" t="s">
        <v>83</v>
      </c>
      <c r="AL75" s="11">
        <v>651</v>
      </c>
      <c r="AM75" s="11">
        <v>-15.391109</v>
      </c>
      <c r="AN75" s="11">
        <v>-15.945625</v>
      </c>
      <c r="AO75" s="11">
        <v>0.55451600000000001</v>
      </c>
      <c r="AP75" s="18">
        <f t="shared" si="5"/>
        <v>3.6028332981073684E-2</v>
      </c>
      <c r="AQ75" s="11">
        <v>3.6028340000000001</v>
      </c>
      <c r="AS75" s="11" t="s">
        <v>76</v>
      </c>
      <c r="AT75" s="11">
        <v>94</v>
      </c>
      <c r="AU75" s="11">
        <v>-3.0424530000000001</v>
      </c>
      <c r="AV75" s="11">
        <v>-6.0242079999999998</v>
      </c>
      <c r="AW75" s="11">
        <v>2.9817550000000002</v>
      </c>
      <c r="AX75" s="11">
        <v>98.004941000000002</v>
      </c>
      <c r="BB75" s="73" t="s">
        <v>25</v>
      </c>
      <c r="BC75" s="76">
        <v>-1.1444099999999999</v>
      </c>
      <c r="BD75" s="76">
        <v>3.6353300000000002</v>
      </c>
      <c r="BE75" s="76">
        <v>-6.5935600000000001</v>
      </c>
      <c r="BF75" s="76">
        <v>1.8244899999999999</v>
      </c>
      <c r="BG75" s="76">
        <v>6.1818099999999996</v>
      </c>
      <c r="BH75" s="76">
        <v>0.36613499999999999</v>
      </c>
      <c r="BI75" s="66"/>
      <c r="BJ75" s="66"/>
      <c r="BK75" s="33"/>
      <c r="BL75" s="33"/>
      <c r="BM75" s="33"/>
      <c r="BN75" s="60"/>
      <c r="BO75" s="60"/>
      <c r="BP75" s="60"/>
    </row>
    <row r="76" spans="2:68" x14ac:dyDescent="0.35">
      <c r="U76" s="11" t="s">
        <v>76</v>
      </c>
      <c r="V76" s="11">
        <v>95</v>
      </c>
      <c r="W76" s="11">
        <v>28.809314000000001</v>
      </c>
      <c r="X76" s="11">
        <v>25.400955</v>
      </c>
      <c r="Y76" s="11">
        <v>3.4083589999999999</v>
      </c>
      <c r="Z76" s="18">
        <f t="shared" si="3"/>
        <v>0.11830753762481119</v>
      </c>
      <c r="AA76" s="11">
        <v>11.830754000000001</v>
      </c>
      <c r="AC76" s="11" t="s">
        <v>78</v>
      </c>
      <c r="AD76" s="11">
        <v>57</v>
      </c>
      <c r="AE76" s="11">
        <v>-4.9952800000000002</v>
      </c>
      <c r="AF76" s="11">
        <v>-7.3936140000000004</v>
      </c>
      <c r="AG76" s="11">
        <v>2.3983340000000002</v>
      </c>
      <c r="AH76" s="18">
        <f t="shared" si="4"/>
        <v>0.48012003331144604</v>
      </c>
      <c r="AI76" s="11">
        <v>48.012006999999997</v>
      </c>
      <c r="AK76" s="11" t="s">
        <v>83</v>
      </c>
      <c r="AL76" s="11">
        <v>142</v>
      </c>
      <c r="AM76" s="11">
        <v>-7.9908419999999998</v>
      </c>
      <c r="AN76" s="11">
        <v>-8.5469559999999998</v>
      </c>
      <c r="AO76" s="11">
        <v>0.556114</v>
      </c>
      <c r="AP76" s="18">
        <f t="shared" si="5"/>
        <v>6.9593917637215202E-2</v>
      </c>
      <c r="AQ76" s="11">
        <v>6.9593910000000001</v>
      </c>
      <c r="AS76" s="11" t="s">
        <v>76</v>
      </c>
      <c r="AT76" s="11">
        <v>95</v>
      </c>
      <c r="AU76" s="11">
        <v>28.809314000000001</v>
      </c>
      <c r="AV76" s="11">
        <v>25.400955</v>
      </c>
      <c r="AW76" s="11">
        <v>3.4083589999999999</v>
      </c>
      <c r="AX76" s="11">
        <v>11.830754000000001</v>
      </c>
      <c r="BB76" s="66"/>
      <c r="BC76" s="66"/>
      <c r="BD76" s="66"/>
      <c r="BE76" s="66"/>
      <c r="BF76" s="66"/>
      <c r="BG76" s="66"/>
      <c r="BH76" s="66"/>
      <c r="BI76" s="66"/>
      <c r="BJ76" s="66"/>
      <c r="BK76" s="33"/>
      <c r="BL76" s="33"/>
      <c r="BM76" s="33"/>
    </row>
    <row r="77" spans="2:68" x14ac:dyDescent="0.35">
      <c r="B77" t="s">
        <v>66</v>
      </c>
      <c r="U77" s="11" t="s">
        <v>76</v>
      </c>
      <c r="V77" s="11">
        <v>96</v>
      </c>
      <c r="W77" s="11">
        <v>-13.874362</v>
      </c>
      <c r="X77" s="11">
        <v>-14.735203</v>
      </c>
      <c r="Y77" s="11">
        <v>0.86084099999999997</v>
      </c>
      <c r="Z77" s="18">
        <f t="shared" si="3"/>
        <v>6.2045447567246698E-2</v>
      </c>
      <c r="AA77" s="11">
        <v>6.2045450000000004</v>
      </c>
      <c r="AC77" s="11" t="s">
        <v>78</v>
      </c>
      <c r="AD77" s="11">
        <v>1114</v>
      </c>
      <c r="AE77" s="11">
        <v>-13.603344999999999</v>
      </c>
      <c r="AF77" s="11">
        <v>-19.663997999999999</v>
      </c>
      <c r="AG77" s="11">
        <v>6.0606530000000003</v>
      </c>
      <c r="AH77" s="18">
        <f t="shared" si="4"/>
        <v>0.44552667009474511</v>
      </c>
      <c r="AI77" s="11">
        <v>44.552670999999997</v>
      </c>
      <c r="AK77" s="11" t="s">
        <v>83</v>
      </c>
      <c r="AL77" s="11">
        <v>128</v>
      </c>
      <c r="AM77" s="11">
        <v>-4.619707</v>
      </c>
      <c r="AN77" s="11">
        <v>-4.0559789999999998</v>
      </c>
      <c r="AO77" s="11">
        <v>0.56372900000000004</v>
      </c>
      <c r="AP77" s="18">
        <f t="shared" si="5"/>
        <v>0.12202700301122994</v>
      </c>
      <c r="AQ77" s="11">
        <v>12.202691</v>
      </c>
      <c r="AS77" s="11" t="s">
        <v>76</v>
      </c>
      <c r="AT77" s="11">
        <v>96</v>
      </c>
      <c r="AU77" s="11">
        <v>-13.874362</v>
      </c>
      <c r="AV77" s="11">
        <v>-14.735203</v>
      </c>
      <c r="AW77" s="11">
        <v>0.86084099999999997</v>
      </c>
      <c r="AX77" s="11">
        <v>6.2045450000000004</v>
      </c>
      <c r="BB77" s="66"/>
      <c r="BC77" s="66"/>
      <c r="BD77" s="66"/>
      <c r="BE77" s="66"/>
      <c r="BF77" s="66"/>
      <c r="BG77" s="66"/>
      <c r="BH77" s="66"/>
      <c r="BI77" s="66"/>
      <c r="BJ77" s="66"/>
      <c r="BK77" s="33"/>
      <c r="BL77" s="33"/>
      <c r="BM77" s="33"/>
    </row>
    <row r="78" spans="2:68" x14ac:dyDescent="0.35">
      <c r="B78" s="11"/>
      <c r="C78" s="11" t="s">
        <v>72</v>
      </c>
      <c r="D78" s="11" t="s">
        <v>73</v>
      </c>
      <c r="E78" s="11" t="s">
        <v>74</v>
      </c>
      <c r="F78" s="11" t="s">
        <v>75</v>
      </c>
      <c r="H78" s="20"/>
      <c r="U78" s="11" t="s">
        <v>76</v>
      </c>
      <c r="V78" s="11">
        <v>97</v>
      </c>
      <c r="W78" s="11">
        <v>-5.5839590000000001</v>
      </c>
      <c r="X78" s="11">
        <v>-7.2929440000000003</v>
      </c>
      <c r="Y78" s="11">
        <v>1.7089859999999999</v>
      </c>
      <c r="Z78" s="18">
        <f t="shared" si="3"/>
        <v>0.30605274859647069</v>
      </c>
      <c r="AA78" s="11">
        <v>30.605269</v>
      </c>
      <c r="AC78" s="11" t="s">
        <v>78</v>
      </c>
      <c r="AD78" s="11">
        <v>24</v>
      </c>
      <c r="AE78" s="11">
        <v>-1.779987</v>
      </c>
      <c r="AF78" s="11">
        <v>-0.98980800000000002</v>
      </c>
      <c r="AG78" s="11">
        <v>0.79017899999999996</v>
      </c>
      <c r="AH78" s="18">
        <f t="shared" si="4"/>
        <v>0.44392402865863623</v>
      </c>
      <c r="AI78" s="11">
        <v>44.392398</v>
      </c>
      <c r="AK78" s="11" t="s">
        <v>83</v>
      </c>
      <c r="AL78" s="11">
        <v>1995</v>
      </c>
      <c r="AM78" s="11">
        <v>8.9524100000000004</v>
      </c>
      <c r="AN78" s="11">
        <v>9.5226290000000002</v>
      </c>
      <c r="AO78" s="11">
        <v>0.57021900000000003</v>
      </c>
      <c r="AP78" s="18">
        <f t="shared" si="5"/>
        <v>6.3694468863691456E-2</v>
      </c>
      <c r="AQ78" s="11">
        <v>6.3694509999999998</v>
      </c>
      <c r="AS78" s="11" t="s">
        <v>76</v>
      </c>
      <c r="AT78" s="11">
        <v>97</v>
      </c>
      <c r="AU78" s="11">
        <v>-5.5839590000000001</v>
      </c>
      <c r="AV78" s="11">
        <v>-7.2929440000000003</v>
      </c>
      <c r="AW78" s="11">
        <v>1.7089859999999999</v>
      </c>
      <c r="AX78" s="11">
        <v>30.605269</v>
      </c>
      <c r="BB78" s="66"/>
      <c r="BC78" s="66"/>
      <c r="BD78" s="66"/>
      <c r="BE78" s="66"/>
      <c r="BF78" s="66"/>
      <c r="BG78" s="66"/>
      <c r="BH78" s="66"/>
      <c r="BI78" s="66"/>
      <c r="BJ78" s="66"/>
      <c r="BK78" s="33"/>
      <c r="BL78" s="33"/>
      <c r="BM78" s="33"/>
    </row>
    <row r="79" spans="2:68" x14ac:dyDescent="0.35">
      <c r="B79" s="11" t="s">
        <v>79</v>
      </c>
      <c r="C79" s="11">
        <v>-4.0342999999999997E-2</v>
      </c>
      <c r="D79" s="11">
        <v>-4.5082999999999998E-2</v>
      </c>
      <c r="E79" s="11">
        <v>1.808486</v>
      </c>
      <c r="F79" s="11">
        <v>2.9926740000000001</v>
      </c>
      <c r="U79" s="11" t="s">
        <v>76</v>
      </c>
      <c r="V79" s="11">
        <v>99</v>
      </c>
      <c r="W79" s="11">
        <v>-11.750545000000001</v>
      </c>
      <c r="X79" s="11">
        <v>-14.957913</v>
      </c>
      <c r="Y79" s="11">
        <v>3.2073680000000002</v>
      </c>
      <c r="Z79" s="18">
        <f t="shared" si="3"/>
        <v>0.27295482890368061</v>
      </c>
      <c r="AA79" s="11">
        <v>27.295483999999998</v>
      </c>
      <c r="AC79" s="11" t="s">
        <v>78</v>
      </c>
      <c r="AD79" s="11">
        <v>1591</v>
      </c>
      <c r="AE79" s="11">
        <v>-7.1119300000000001</v>
      </c>
      <c r="AF79" s="11">
        <v>-4.0020879999999996</v>
      </c>
      <c r="AG79" s="11">
        <v>3.109842</v>
      </c>
      <c r="AH79" s="18">
        <f t="shared" si="4"/>
        <v>0.43727117674105342</v>
      </c>
      <c r="AI79" s="11">
        <v>43.727117999999997</v>
      </c>
      <c r="AK79" s="11" t="s">
        <v>83</v>
      </c>
      <c r="AL79" s="11">
        <v>296</v>
      </c>
      <c r="AM79" s="11">
        <v>-13.046500999999999</v>
      </c>
      <c r="AN79" s="11">
        <v>-13.620429</v>
      </c>
      <c r="AO79" s="11">
        <v>0.57392799999999999</v>
      </c>
      <c r="AP79" s="18">
        <f t="shared" si="5"/>
        <v>4.3990952056800516E-2</v>
      </c>
      <c r="AQ79" s="11">
        <v>4.3990989999999996</v>
      </c>
      <c r="AS79" s="11" t="s">
        <v>76</v>
      </c>
      <c r="AT79" s="11">
        <v>99</v>
      </c>
      <c r="AU79" s="11">
        <v>-11.750545000000001</v>
      </c>
      <c r="AV79" s="11">
        <v>-14.957913</v>
      </c>
      <c r="AW79" s="11">
        <v>3.2073680000000002</v>
      </c>
      <c r="AX79" s="11">
        <v>27.295483999999998</v>
      </c>
      <c r="BB79" s="33"/>
      <c r="BC79" s="33"/>
      <c r="BD79" s="33"/>
      <c r="BE79" s="33"/>
      <c r="BF79" s="33"/>
      <c r="BG79" s="33"/>
      <c r="BH79" s="33"/>
      <c r="BI79" s="33"/>
      <c r="BJ79" s="33"/>
      <c r="BK79" s="33"/>
      <c r="BL79" s="33"/>
      <c r="BM79" s="33"/>
    </row>
    <row r="80" spans="2:68" x14ac:dyDescent="0.35">
      <c r="B80" s="11" t="s">
        <v>80</v>
      </c>
      <c r="C80" s="11">
        <v>16.092749000000001</v>
      </c>
      <c r="D80" s="11">
        <v>15.877011</v>
      </c>
      <c r="E80" s="11">
        <v>1.608158</v>
      </c>
      <c r="F80" s="11">
        <v>86.001261</v>
      </c>
      <c r="U80" s="11" t="s">
        <v>76</v>
      </c>
      <c r="V80" s="11">
        <v>100</v>
      </c>
      <c r="W80" s="11">
        <v>45.219368000000003</v>
      </c>
      <c r="X80" s="11">
        <v>39.765670999999998</v>
      </c>
      <c r="Y80" s="11">
        <v>5.4536959999999999</v>
      </c>
      <c r="Z80" s="18">
        <f t="shared" si="3"/>
        <v>0.12060531230777041</v>
      </c>
      <c r="AA80" s="11">
        <v>12.060532</v>
      </c>
      <c r="AC80" s="11" t="s">
        <v>78</v>
      </c>
      <c r="AD80" s="11">
        <v>1140</v>
      </c>
      <c r="AE80" s="11">
        <v>5.279598</v>
      </c>
      <c r="AF80" s="11">
        <v>2.9991979999999998</v>
      </c>
      <c r="AG80" s="11">
        <v>2.2804000000000002</v>
      </c>
      <c r="AH80" s="18">
        <f t="shared" si="4"/>
        <v>0.4319268247317315</v>
      </c>
      <c r="AI80" s="11">
        <v>43.192686999999999</v>
      </c>
      <c r="AK80" s="11" t="s">
        <v>83</v>
      </c>
      <c r="AL80" s="11">
        <v>1555</v>
      </c>
      <c r="AM80" s="11">
        <v>-12.280234</v>
      </c>
      <c r="AN80" s="11">
        <v>-11.704933</v>
      </c>
      <c r="AO80" s="11">
        <v>0.57530099999999995</v>
      </c>
      <c r="AP80" s="18">
        <f t="shared" si="5"/>
        <v>4.6847722934269816E-2</v>
      </c>
      <c r="AQ80" s="11">
        <v>4.6847750000000001</v>
      </c>
      <c r="AS80" s="11" t="s">
        <v>76</v>
      </c>
      <c r="AT80" s="11">
        <v>100</v>
      </c>
      <c r="AU80" s="11">
        <v>45.219368000000003</v>
      </c>
      <c r="AV80" s="11">
        <v>39.765670999999998</v>
      </c>
      <c r="AW80" s="11">
        <v>5.4536959999999999</v>
      </c>
      <c r="AX80" s="11">
        <v>12.060532</v>
      </c>
      <c r="BB80" s="33"/>
      <c r="BC80" s="33"/>
      <c r="BD80" s="33"/>
      <c r="BE80" s="33"/>
      <c r="BF80" s="33"/>
      <c r="BG80" s="33"/>
      <c r="BH80" s="33"/>
      <c r="BI80" s="33"/>
      <c r="BJ80" s="33"/>
      <c r="BK80" s="33"/>
      <c r="BL80" s="33"/>
      <c r="BM80" s="33"/>
    </row>
    <row r="81" spans="2:66" ht="14.5" customHeight="1" x14ac:dyDescent="0.35">
      <c r="B81" s="11" t="s">
        <v>81</v>
      </c>
      <c r="C81" s="11">
        <v>-30.526700000000002</v>
      </c>
      <c r="D81" s="11">
        <v>-28.931587</v>
      </c>
      <c r="E81" s="11">
        <v>5.2880000000000002E-3</v>
      </c>
      <c r="F81" s="11">
        <v>2.5500000000000002E-4</v>
      </c>
      <c r="U81" s="11" t="s">
        <v>76</v>
      </c>
      <c r="V81" s="11">
        <v>101</v>
      </c>
      <c r="W81" s="11">
        <v>16.283577999999999</v>
      </c>
      <c r="X81" s="11">
        <v>12.225913</v>
      </c>
      <c r="Y81" s="11">
        <v>4.0576639999999999</v>
      </c>
      <c r="Z81" s="18">
        <f t="shared" si="3"/>
        <v>0.24918749429640097</v>
      </c>
      <c r="AA81" s="11">
        <v>24.918752000000001</v>
      </c>
      <c r="AC81" s="11" t="s">
        <v>78</v>
      </c>
      <c r="AD81" s="11">
        <v>940</v>
      </c>
      <c r="AE81" s="11">
        <v>14.810432</v>
      </c>
      <c r="AF81" s="11">
        <v>21.131644000000001</v>
      </c>
      <c r="AG81" s="11">
        <v>6.3212120000000001</v>
      </c>
      <c r="AH81" s="18">
        <f t="shared" si="4"/>
        <v>0.42680807690147055</v>
      </c>
      <c r="AI81" s="11">
        <v>42.680809000000004</v>
      </c>
      <c r="AK81" s="11" t="s">
        <v>83</v>
      </c>
      <c r="AL81" s="11">
        <v>1224</v>
      </c>
      <c r="AM81" s="11">
        <v>-18.452394000000002</v>
      </c>
      <c r="AN81" s="11">
        <v>-19.054192</v>
      </c>
      <c r="AO81" s="11">
        <v>0.60179800000000006</v>
      </c>
      <c r="AP81" s="18">
        <f t="shared" si="5"/>
        <v>3.261354597132491E-2</v>
      </c>
      <c r="AQ81" s="11">
        <v>3.2613539999999999</v>
      </c>
      <c r="AS81" s="11" t="s">
        <v>76</v>
      </c>
      <c r="AT81" s="11">
        <v>101</v>
      </c>
      <c r="AU81" s="11">
        <v>16.283577999999999</v>
      </c>
      <c r="AV81" s="11">
        <v>12.225913</v>
      </c>
      <c r="AW81" s="11">
        <v>4.0576639999999999</v>
      </c>
      <c r="AX81" s="11">
        <v>24.918752000000001</v>
      </c>
      <c r="BB81" s="33"/>
      <c r="BC81" s="33"/>
      <c r="BD81" s="33"/>
      <c r="BE81" s="33"/>
      <c r="BF81" s="33"/>
      <c r="BG81" s="33"/>
      <c r="BH81" s="33"/>
      <c r="BI81" s="33"/>
      <c r="BJ81" s="33"/>
      <c r="BK81" s="33"/>
      <c r="BL81" s="33"/>
      <c r="BM81" s="33"/>
    </row>
    <row r="82" spans="2:66" ht="23" x14ac:dyDescent="0.35">
      <c r="B82" s="11" t="s">
        <v>82</v>
      </c>
      <c r="C82" s="11">
        <v>49.875309999999999</v>
      </c>
      <c r="D82" s="11">
        <v>44.982576999999999</v>
      </c>
      <c r="E82" s="11">
        <v>10.890599999999999</v>
      </c>
      <c r="F82" s="11">
        <v>3173.1418979999999</v>
      </c>
      <c r="U82" s="11" t="s">
        <v>76</v>
      </c>
      <c r="V82" s="11">
        <v>102</v>
      </c>
      <c r="W82" s="11">
        <v>-16.827538000000001</v>
      </c>
      <c r="X82" s="11">
        <v>-18.13852</v>
      </c>
      <c r="Y82" s="11">
        <v>1.3109820000000001</v>
      </c>
      <c r="Z82" s="18">
        <f t="shared" si="3"/>
        <v>7.7906940397341556E-2</v>
      </c>
      <c r="AA82" s="11">
        <v>7.7906930000000001</v>
      </c>
      <c r="AC82" s="11" t="s">
        <v>78</v>
      </c>
      <c r="AD82" s="11">
        <v>1885</v>
      </c>
      <c r="AE82" s="11">
        <v>12.413755999999999</v>
      </c>
      <c r="AF82" s="11">
        <v>7.37066</v>
      </c>
      <c r="AG82" s="11">
        <v>5.0430960000000002</v>
      </c>
      <c r="AH82" s="18">
        <f t="shared" si="4"/>
        <v>0.40625061423794706</v>
      </c>
      <c r="AI82" s="11">
        <v>40.625061000000002</v>
      </c>
      <c r="AK82" s="11" t="s">
        <v>83</v>
      </c>
      <c r="AL82" s="11">
        <v>1238</v>
      </c>
      <c r="AM82" s="11">
        <v>-22.745657999999999</v>
      </c>
      <c r="AN82" s="11">
        <v>-22.119966000000002</v>
      </c>
      <c r="AO82" s="11">
        <v>0.62569200000000003</v>
      </c>
      <c r="AP82" s="18">
        <f t="shared" si="5"/>
        <v>2.750819519048427E-2</v>
      </c>
      <c r="AQ82" s="11">
        <v>2.75082</v>
      </c>
      <c r="AS82" s="11" t="s">
        <v>76</v>
      </c>
      <c r="AT82" s="11">
        <v>102</v>
      </c>
      <c r="AU82" s="11">
        <v>-16.827538000000001</v>
      </c>
      <c r="AV82" s="11">
        <v>-18.13852</v>
      </c>
      <c r="AW82" s="11">
        <v>1.3109820000000001</v>
      </c>
      <c r="AX82" s="11">
        <v>7.7906930000000001</v>
      </c>
      <c r="BB82" s="54" t="s">
        <v>133</v>
      </c>
      <c r="BC82" s="61" t="s">
        <v>73</v>
      </c>
      <c r="BD82" s="33"/>
      <c r="BE82" s="33"/>
      <c r="BF82" s="33"/>
      <c r="BG82" s="33"/>
      <c r="BH82" s="33"/>
      <c r="BI82" s="33"/>
      <c r="BJ82" s="33"/>
      <c r="BK82" s="33"/>
      <c r="BL82" s="33"/>
      <c r="BM82" s="33"/>
    </row>
    <row r="83" spans="2:66" x14ac:dyDescent="0.35">
      <c r="B83" s="52" t="s">
        <v>30</v>
      </c>
      <c r="C83" s="52">
        <v>0.98863000000000001</v>
      </c>
      <c r="U83" s="11" t="s">
        <v>76</v>
      </c>
      <c r="V83" s="11">
        <v>103</v>
      </c>
      <c r="W83" s="11">
        <v>2.7806069999999998</v>
      </c>
      <c r="X83" s="11">
        <v>2.0530870000000001</v>
      </c>
      <c r="Y83" s="11">
        <v>0.72751999999999994</v>
      </c>
      <c r="Z83" s="18">
        <f t="shared" si="3"/>
        <v>0.26164071370028197</v>
      </c>
      <c r="AA83" s="11">
        <v>26.164062000000001</v>
      </c>
      <c r="AC83" s="11" t="s">
        <v>78</v>
      </c>
      <c r="AD83" s="11">
        <v>825</v>
      </c>
      <c r="AE83" s="11">
        <v>4.6083369999999997</v>
      </c>
      <c r="AF83" s="11">
        <v>2.782349</v>
      </c>
      <c r="AG83" s="11">
        <v>1.8259879999999999</v>
      </c>
      <c r="AH83" s="18">
        <f t="shared" si="4"/>
        <v>0.39623577876357569</v>
      </c>
      <c r="AI83" s="11">
        <v>39.623573</v>
      </c>
      <c r="AK83" s="11" t="s">
        <v>83</v>
      </c>
      <c r="AL83" s="11">
        <v>1991</v>
      </c>
      <c r="AM83" s="11">
        <v>-1.1826110000000001</v>
      </c>
      <c r="AN83" s="11">
        <v>-1.8097080000000001</v>
      </c>
      <c r="AO83" s="11">
        <v>0.62709700000000002</v>
      </c>
      <c r="AP83" s="18">
        <f t="shared" si="5"/>
        <v>0.53026481235165235</v>
      </c>
      <c r="AQ83" s="11">
        <v>53.026452999999997</v>
      </c>
      <c r="AS83" s="11" t="s">
        <v>76</v>
      </c>
      <c r="AT83" s="11">
        <v>103</v>
      </c>
      <c r="AU83" s="11">
        <v>2.7806069999999998</v>
      </c>
      <c r="AV83" s="11">
        <v>2.0530870000000001</v>
      </c>
      <c r="AW83" s="11">
        <v>0.72751999999999994</v>
      </c>
      <c r="AX83" s="11">
        <v>26.164062000000001</v>
      </c>
      <c r="BB83" s="55">
        <v>1</v>
      </c>
      <c r="BC83" s="62">
        <v>5.8513700000000002</v>
      </c>
      <c r="BD83" s="33"/>
      <c r="BE83" s="33"/>
      <c r="BF83" s="33"/>
      <c r="BG83" s="33"/>
      <c r="BH83" s="33"/>
      <c r="BI83" s="33"/>
      <c r="BJ83" s="33"/>
      <c r="BK83" s="33"/>
      <c r="BL83" s="33"/>
      <c r="BM83" s="33"/>
    </row>
    <row r="84" spans="2:66" x14ac:dyDescent="0.35">
      <c r="B84" s="52" t="s">
        <v>167</v>
      </c>
      <c r="C84" s="52">
        <v>0.97676600000000002</v>
      </c>
      <c r="U84" s="11" t="s">
        <v>76</v>
      </c>
      <c r="V84" s="11">
        <v>105</v>
      </c>
      <c r="W84" s="11">
        <v>29.791526000000001</v>
      </c>
      <c r="X84" s="11">
        <v>31.261569999999999</v>
      </c>
      <c r="Y84" s="11">
        <v>1.470043</v>
      </c>
      <c r="Z84" s="18">
        <f t="shared" si="3"/>
        <v>4.9344333687371365E-2</v>
      </c>
      <c r="AA84" s="11">
        <v>4.9344349999999997</v>
      </c>
      <c r="AC84" s="11" t="s">
        <v>78</v>
      </c>
      <c r="AD84" s="11">
        <v>1077</v>
      </c>
      <c r="AE84" s="11">
        <v>-1.0630999999999999</v>
      </c>
      <c r="AF84" s="11">
        <v>-1.4801839999999999</v>
      </c>
      <c r="AG84" s="11">
        <v>0.41708400000000001</v>
      </c>
      <c r="AH84" s="18">
        <f t="shared" si="4"/>
        <v>0.39232809707459321</v>
      </c>
      <c r="AI84" s="11">
        <v>39.232860000000002</v>
      </c>
      <c r="AK84" s="11" t="s">
        <v>83</v>
      </c>
      <c r="AL84" s="11">
        <v>620</v>
      </c>
      <c r="AM84" s="11">
        <v>-9.5304160000000007</v>
      </c>
      <c r="AN84" s="11">
        <v>-8.868271</v>
      </c>
      <c r="AO84" s="11">
        <v>0.66214499999999998</v>
      </c>
      <c r="AP84" s="18">
        <f t="shared" si="5"/>
        <v>6.9477030173709098E-2</v>
      </c>
      <c r="AQ84" s="11">
        <v>6.9477010000000003</v>
      </c>
      <c r="AS84" s="11" t="s">
        <v>76</v>
      </c>
      <c r="AT84" s="11">
        <v>105</v>
      </c>
      <c r="AU84" s="11">
        <v>29.791526000000001</v>
      </c>
      <c r="AV84" s="11">
        <v>31.261569999999999</v>
      </c>
      <c r="AW84" s="11">
        <v>1.470043</v>
      </c>
      <c r="AX84" s="11">
        <v>4.9344349999999997</v>
      </c>
      <c r="BB84" s="26">
        <v>2</v>
      </c>
      <c r="BC84" s="62">
        <v>-7.4069799999999999</v>
      </c>
      <c r="BD84" s="33"/>
      <c r="BE84" s="33"/>
      <c r="BF84" s="33"/>
      <c r="BG84" s="33"/>
      <c r="BH84" s="33"/>
      <c r="BI84" s="33"/>
      <c r="BJ84" s="33"/>
      <c r="BK84" s="33"/>
      <c r="BL84" s="33"/>
      <c r="BM84" s="33"/>
    </row>
    <row r="85" spans="2:66" x14ac:dyDescent="0.35">
      <c r="U85" s="11" t="s">
        <v>76</v>
      </c>
      <c r="V85" s="11">
        <v>106</v>
      </c>
      <c r="W85" s="11">
        <v>-6.4316089999999999</v>
      </c>
      <c r="X85" s="11">
        <v>-6.013992</v>
      </c>
      <c r="Y85" s="11">
        <v>0.41761599999999999</v>
      </c>
      <c r="Z85" s="18">
        <f t="shared" si="3"/>
        <v>6.4931807888197177E-2</v>
      </c>
      <c r="AA85" s="11">
        <v>6.4931859999999997</v>
      </c>
      <c r="AC85" s="11" t="s">
        <v>78</v>
      </c>
      <c r="AD85" s="11">
        <v>1097</v>
      </c>
      <c r="AE85" s="11">
        <v>-10.450430000000001</v>
      </c>
      <c r="AF85" s="11">
        <v>-14.525959</v>
      </c>
      <c r="AG85" s="11">
        <v>4.0755280000000003</v>
      </c>
      <c r="AH85" s="18">
        <f t="shared" si="4"/>
        <v>0.38998663212901286</v>
      </c>
      <c r="AI85" s="11">
        <v>38.998666</v>
      </c>
      <c r="AK85" s="11" t="s">
        <v>83</v>
      </c>
      <c r="AL85" s="11">
        <v>1020</v>
      </c>
      <c r="AM85" s="11">
        <v>-0.82812699999999995</v>
      </c>
      <c r="AN85" s="11">
        <v>-1.5075799999999999</v>
      </c>
      <c r="AO85" s="11">
        <v>0.67945299999999997</v>
      </c>
      <c r="AP85" s="18">
        <f t="shared" si="5"/>
        <v>0.82046956565840745</v>
      </c>
      <c r="AQ85" s="11">
        <v>82.046856000000005</v>
      </c>
      <c r="AS85" s="11" t="s">
        <v>76</v>
      </c>
      <c r="AT85" s="11">
        <v>106</v>
      </c>
      <c r="AU85" s="11">
        <v>-6.4316089999999999</v>
      </c>
      <c r="AV85" s="11">
        <v>-6.013992</v>
      </c>
      <c r="AW85" s="11">
        <v>0.41761599999999999</v>
      </c>
      <c r="AX85" s="11">
        <v>6.4931859999999997</v>
      </c>
      <c r="BB85" s="55">
        <v>3</v>
      </c>
      <c r="BC85" s="62">
        <v>-8.5784099999999999</v>
      </c>
      <c r="BD85" s="33"/>
      <c r="BE85" s="33"/>
      <c r="BF85" s="33"/>
      <c r="BH85" s="33"/>
      <c r="BI85" s="33"/>
      <c r="BJ85" s="33"/>
      <c r="BK85" s="33"/>
      <c r="BL85" s="33"/>
      <c r="BM85" s="33"/>
    </row>
    <row r="86" spans="2:66" x14ac:dyDescent="0.35">
      <c r="U86" s="11" t="s">
        <v>76</v>
      </c>
      <c r="V86" s="11">
        <v>107</v>
      </c>
      <c r="W86" s="11">
        <v>13.535052</v>
      </c>
      <c r="X86" s="11">
        <v>13.162800000000001</v>
      </c>
      <c r="Y86" s="11">
        <v>0.372253</v>
      </c>
      <c r="Z86" s="18">
        <f t="shared" si="3"/>
        <v>2.7502886579231466E-2</v>
      </c>
      <c r="AA86" s="11">
        <v>2.750286</v>
      </c>
      <c r="AC86" s="11" t="s">
        <v>78</v>
      </c>
      <c r="AD86" s="11">
        <v>1937</v>
      </c>
      <c r="AE86" s="11">
        <v>-10.28402</v>
      </c>
      <c r="AF86" s="11">
        <v>-14.282634</v>
      </c>
      <c r="AG86" s="11">
        <v>3.9986139999999999</v>
      </c>
      <c r="AH86" s="18">
        <f t="shared" si="4"/>
        <v>0.38881818588450817</v>
      </c>
      <c r="AI86" s="11">
        <v>38.881813999999999</v>
      </c>
      <c r="AK86" s="11" t="s">
        <v>83</v>
      </c>
      <c r="AL86" s="11">
        <v>1211</v>
      </c>
      <c r="AM86" s="11">
        <v>1.1493390000000001</v>
      </c>
      <c r="AN86" s="11">
        <v>0.46663700000000002</v>
      </c>
      <c r="AO86" s="11">
        <v>0.68270200000000003</v>
      </c>
      <c r="AP86" s="18">
        <f t="shared" si="5"/>
        <v>0.59399533122951542</v>
      </c>
      <c r="AQ86" s="11">
        <v>59.399501000000001</v>
      </c>
      <c r="AS86" s="11" t="s">
        <v>76</v>
      </c>
      <c r="AT86" s="11">
        <v>107</v>
      </c>
      <c r="AU86" s="11">
        <v>13.535052</v>
      </c>
      <c r="AV86" s="11">
        <v>13.162800000000001</v>
      </c>
      <c r="AW86" s="11">
        <v>0.372253</v>
      </c>
      <c r="AX86" s="11">
        <v>2.750286</v>
      </c>
      <c r="BB86" s="26">
        <v>4</v>
      </c>
      <c r="BC86" s="62">
        <v>5.5110700000000001</v>
      </c>
      <c r="BD86" s="33"/>
      <c r="BE86" s="33"/>
      <c r="BF86" s="33"/>
      <c r="BH86" s="33"/>
      <c r="BI86" s="33"/>
      <c r="BJ86" s="33"/>
      <c r="BK86" s="33"/>
      <c r="BL86" s="33"/>
      <c r="BM86" s="33"/>
      <c r="BN86" s="33"/>
    </row>
    <row r="87" spans="2:66" x14ac:dyDescent="0.35">
      <c r="B87" t="s">
        <v>65</v>
      </c>
      <c r="U87" s="11" t="s">
        <v>76</v>
      </c>
      <c r="V87" s="11">
        <v>109</v>
      </c>
      <c r="W87" s="11">
        <v>-6.2610400000000004</v>
      </c>
      <c r="X87" s="11">
        <v>-4.7299639999999998</v>
      </c>
      <c r="Y87" s="11">
        <v>1.531075</v>
      </c>
      <c r="Z87" s="18">
        <f t="shared" si="3"/>
        <v>0.24454004446545619</v>
      </c>
      <c r="AA87" s="11">
        <v>24.454011000000001</v>
      </c>
      <c r="AC87" s="11" t="s">
        <v>78</v>
      </c>
      <c r="AD87" s="11">
        <v>785</v>
      </c>
      <c r="AE87" s="11">
        <v>29.473148999999999</v>
      </c>
      <c r="AF87" s="11">
        <v>40.853850999999999</v>
      </c>
      <c r="AG87" s="11">
        <v>11.380701999999999</v>
      </c>
      <c r="AH87" s="18">
        <f t="shared" si="4"/>
        <v>0.38613797256614824</v>
      </c>
      <c r="AI87" s="11">
        <v>38.613796000000001</v>
      </c>
      <c r="AK87" s="11" t="s">
        <v>83</v>
      </c>
      <c r="AL87" s="11">
        <v>1837</v>
      </c>
      <c r="AM87" s="11">
        <v>4.5034200000000002</v>
      </c>
      <c r="AN87" s="11">
        <v>5.2089049999999997</v>
      </c>
      <c r="AO87" s="11">
        <v>0.70548500000000003</v>
      </c>
      <c r="AP87" s="18">
        <f t="shared" si="5"/>
        <v>0.15665538635081783</v>
      </c>
      <c r="AQ87" s="11">
        <v>15.665538</v>
      </c>
      <c r="AS87" s="11" t="s">
        <v>76</v>
      </c>
      <c r="AT87" s="11">
        <v>109</v>
      </c>
      <c r="AU87" s="11">
        <v>-6.2610400000000004</v>
      </c>
      <c r="AV87" s="11">
        <v>-4.7299639999999998</v>
      </c>
      <c r="AW87" s="11">
        <v>1.531075</v>
      </c>
      <c r="AX87" s="11">
        <v>24.454011000000001</v>
      </c>
      <c r="BB87" s="26">
        <v>5</v>
      </c>
      <c r="BC87" s="62">
        <v>-11.770799999999999</v>
      </c>
      <c r="BD87" s="33"/>
      <c r="BE87" s="33"/>
      <c r="BF87" s="33"/>
      <c r="BH87" s="33"/>
      <c r="BI87" s="33"/>
      <c r="BJ87" s="33"/>
      <c r="BK87" s="33"/>
      <c r="BL87" s="33"/>
      <c r="BM87" s="33"/>
      <c r="BN87" s="33"/>
    </row>
    <row r="88" spans="2:66" ht="15" thickBot="1" x14ac:dyDescent="0.4">
      <c r="B88" s="11"/>
      <c r="C88" s="11" t="s">
        <v>72</v>
      </c>
      <c r="D88" s="11" t="s">
        <v>73</v>
      </c>
      <c r="E88" s="11" t="s">
        <v>74</v>
      </c>
      <c r="F88" s="11" t="s">
        <v>75</v>
      </c>
      <c r="U88" s="11" t="s">
        <v>76</v>
      </c>
      <c r="V88" s="11">
        <v>110</v>
      </c>
      <c r="W88" s="11">
        <v>-19.468398000000001</v>
      </c>
      <c r="X88" s="11">
        <v>-19.477868999999998</v>
      </c>
      <c r="Y88" s="11">
        <v>9.4710000000000003E-3</v>
      </c>
      <c r="Z88" s="18">
        <f t="shared" si="3"/>
        <v>4.8648070580845944E-4</v>
      </c>
      <c r="AA88" s="11">
        <v>4.8649999999999999E-2</v>
      </c>
      <c r="AC88" s="11" t="s">
        <v>78</v>
      </c>
      <c r="AD88" s="11">
        <v>1736</v>
      </c>
      <c r="AE88" s="11">
        <v>-4.8031389999999998</v>
      </c>
      <c r="AF88" s="11">
        <v>-2.9856950000000002</v>
      </c>
      <c r="AG88" s="11">
        <v>1.817445</v>
      </c>
      <c r="AH88" s="18">
        <f t="shared" si="4"/>
        <v>0.37838692571670318</v>
      </c>
      <c r="AI88" s="11">
        <v>37.838681999999999</v>
      </c>
      <c r="AK88" s="11" t="s">
        <v>83</v>
      </c>
      <c r="AL88" s="11">
        <v>1428</v>
      </c>
      <c r="AM88" s="11">
        <v>-13.906905999999999</v>
      </c>
      <c r="AN88" s="11">
        <v>-14.613353</v>
      </c>
      <c r="AO88" s="11">
        <v>0.70644700000000005</v>
      </c>
      <c r="AP88" s="18">
        <f t="shared" si="5"/>
        <v>5.0798286836770172E-2</v>
      </c>
      <c r="AQ88" s="11">
        <v>5.0798269999999999</v>
      </c>
      <c r="AS88" s="11" t="s">
        <v>76</v>
      </c>
      <c r="AT88" s="11">
        <v>110</v>
      </c>
      <c r="AU88" s="11">
        <v>-19.468398000000001</v>
      </c>
      <c r="AV88" s="11">
        <v>-19.477868999999998</v>
      </c>
      <c r="AW88" s="11">
        <v>9.4710000000000003E-3</v>
      </c>
      <c r="AX88" s="11">
        <v>4.8649999999999999E-2</v>
      </c>
      <c r="BB88" s="34">
        <v>6</v>
      </c>
      <c r="BC88" s="67">
        <v>11.0305</v>
      </c>
      <c r="BD88" s="33"/>
      <c r="BE88" s="33"/>
      <c r="BF88" s="33"/>
      <c r="BH88" s="33"/>
      <c r="BI88" s="33"/>
      <c r="BJ88" s="33"/>
      <c r="BK88" s="33"/>
      <c r="BL88" s="33"/>
      <c r="BM88" s="33"/>
      <c r="BN88" s="33"/>
    </row>
    <row r="89" spans="2:66" ht="15" thickTop="1" x14ac:dyDescent="0.35">
      <c r="B89" s="11" t="s">
        <v>79</v>
      </c>
      <c r="C89" s="11">
        <v>0.60550199999999998</v>
      </c>
      <c r="D89" s="11">
        <v>0.35165299999999999</v>
      </c>
      <c r="E89" s="11">
        <v>2.5680156927899698</v>
      </c>
      <c r="F89" s="11">
        <v>0.58728599999999997</v>
      </c>
      <c r="U89" s="11" t="s">
        <v>76</v>
      </c>
      <c r="V89" s="11">
        <v>112</v>
      </c>
      <c r="W89" s="11">
        <v>21.528189999999999</v>
      </c>
      <c r="X89" s="11">
        <v>21.398792</v>
      </c>
      <c r="Y89" s="11">
        <v>0.12939800000000001</v>
      </c>
      <c r="Z89" s="18">
        <f t="shared" si="3"/>
        <v>6.0106307125680335E-3</v>
      </c>
      <c r="AA89" s="11">
        <v>0.60106400000000004</v>
      </c>
      <c r="AC89" s="11" t="s">
        <v>78</v>
      </c>
      <c r="AD89" s="11">
        <v>1992</v>
      </c>
      <c r="AE89" s="11">
        <v>-3.9372400000000001</v>
      </c>
      <c r="AF89" s="11">
        <v>-5.4234169999999997</v>
      </c>
      <c r="AG89" s="11">
        <v>1.4861770000000001</v>
      </c>
      <c r="AH89" s="18">
        <f t="shared" si="4"/>
        <v>0.3774667025632169</v>
      </c>
      <c r="AI89" s="11">
        <v>37.746679999999998</v>
      </c>
      <c r="AK89" s="11" t="s">
        <v>83</v>
      </c>
      <c r="AL89" s="11">
        <v>436</v>
      </c>
      <c r="AM89" s="11">
        <v>8.5671029999999995</v>
      </c>
      <c r="AN89" s="11">
        <v>7.8452130000000002</v>
      </c>
      <c r="AO89" s="11">
        <v>0.72189000000000003</v>
      </c>
      <c r="AP89" s="18">
        <f t="shared" si="5"/>
        <v>8.4263023334725878E-2</v>
      </c>
      <c r="AQ89" s="11">
        <v>8.4263019999999997</v>
      </c>
      <c r="AS89" s="11" t="s">
        <v>76</v>
      </c>
      <c r="AT89" s="11">
        <v>112</v>
      </c>
      <c r="AU89" s="11">
        <v>21.528189999999999</v>
      </c>
      <c r="AV89" s="11">
        <v>21.398792</v>
      </c>
      <c r="AW89" s="11">
        <v>0.12939800000000001</v>
      </c>
      <c r="AX89" s="11">
        <v>0.60106400000000004</v>
      </c>
      <c r="BB89" s="35" t="s">
        <v>25</v>
      </c>
      <c r="BC89" s="63">
        <v>2.4979</v>
      </c>
      <c r="BD89" s="33"/>
      <c r="BE89" s="33"/>
      <c r="BF89" s="33"/>
      <c r="BH89" s="33"/>
      <c r="BI89" s="33"/>
      <c r="BJ89" s="33"/>
      <c r="BK89" s="33"/>
      <c r="BL89" s="33"/>
      <c r="BM89" s="33"/>
      <c r="BN89" s="33"/>
    </row>
    <row r="90" spans="2:66" x14ac:dyDescent="0.35">
      <c r="B90" s="11" t="s">
        <v>80</v>
      </c>
      <c r="C90" s="11">
        <v>16.087809</v>
      </c>
      <c r="D90" s="11">
        <v>15.613474</v>
      </c>
      <c r="E90" s="11">
        <v>2.9750679999999998</v>
      </c>
      <c r="F90" s="11">
        <v>1.790605</v>
      </c>
      <c r="U90" s="11" t="s">
        <v>76</v>
      </c>
      <c r="V90" s="11">
        <v>113</v>
      </c>
      <c r="W90" s="11">
        <v>15.185259</v>
      </c>
      <c r="X90" s="11">
        <v>14.574303</v>
      </c>
      <c r="Y90" s="11">
        <v>0.61095699999999997</v>
      </c>
      <c r="Z90" s="18">
        <f t="shared" si="3"/>
        <v>4.0233558084192045E-2</v>
      </c>
      <c r="AA90" s="11">
        <v>4.0233530000000002</v>
      </c>
      <c r="AC90" s="11" t="s">
        <v>78</v>
      </c>
      <c r="AD90" s="11">
        <v>1712</v>
      </c>
      <c r="AE90" s="11">
        <v>-7.9691989999999997</v>
      </c>
      <c r="AF90" s="11">
        <v>-10.972154</v>
      </c>
      <c r="AG90" s="11">
        <v>3.0029560000000002</v>
      </c>
      <c r="AH90" s="18">
        <f t="shared" si="4"/>
        <v>0.37682030527785793</v>
      </c>
      <c r="AI90" s="11">
        <v>37.682029</v>
      </c>
      <c r="AK90" s="11" t="s">
        <v>83</v>
      </c>
      <c r="AL90" s="11">
        <v>1170</v>
      </c>
      <c r="AM90" s="11">
        <v>15.336323999999999</v>
      </c>
      <c r="AN90" s="11">
        <v>14.605249000000001</v>
      </c>
      <c r="AO90" s="11">
        <v>0.73107599999999995</v>
      </c>
      <c r="AP90" s="18">
        <f t="shared" si="5"/>
        <v>4.7669571926101717E-2</v>
      </c>
      <c r="AQ90" s="11">
        <v>4.7669550000000003</v>
      </c>
      <c r="AS90" s="11" t="s">
        <v>76</v>
      </c>
      <c r="AT90" s="11">
        <v>113</v>
      </c>
      <c r="AU90" s="11">
        <v>15.185259</v>
      </c>
      <c r="AV90" s="11">
        <v>14.574303</v>
      </c>
      <c r="AW90" s="11">
        <v>0.61095699999999997</v>
      </c>
      <c r="AX90" s="11">
        <v>4.0233530000000002</v>
      </c>
      <c r="BC90" s="58"/>
      <c r="BD90" s="33"/>
      <c r="BE90" s="33"/>
      <c r="BF90" s="33"/>
      <c r="BH90" s="33"/>
      <c r="BI90" s="33"/>
      <c r="BJ90" s="33"/>
      <c r="BK90" s="33"/>
      <c r="BL90" s="33"/>
      <c r="BM90" s="33"/>
      <c r="BN90" s="33"/>
    </row>
    <row r="91" spans="2:66" x14ac:dyDescent="0.35">
      <c r="B91" s="11" t="s">
        <v>81</v>
      </c>
      <c r="C91" s="11">
        <v>-28.907007</v>
      </c>
      <c r="D91" s="11">
        <v>-27.572982</v>
      </c>
      <c r="E91" s="11">
        <v>1.4038E-2</v>
      </c>
      <c r="F91" s="11">
        <v>7.2099999999999996E-4</v>
      </c>
      <c r="U91" s="11" t="s">
        <v>76</v>
      </c>
      <c r="V91" s="11">
        <v>115</v>
      </c>
      <c r="W91" s="11">
        <v>-1.090171</v>
      </c>
      <c r="X91" s="11">
        <v>-3.2704309999999999</v>
      </c>
      <c r="Y91" s="11">
        <v>2.1802600000000001</v>
      </c>
      <c r="Z91" s="18">
        <f t="shared" si="3"/>
        <v>1.9999247824423876</v>
      </c>
      <c r="AA91" s="11" t="s">
        <v>77</v>
      </c>
      <c r="AC91" s="11" t="s">
        <v>78</v>
      </c>
      <c r="AD91" s="11">
        <v>1873</v>
      </c>
      <c r="AE91" s="11">
        <v>9.0774340000000002</v>
      </c>
      <c r="AF91" s="11">
        <v>5.6828070000000004</v>
      </c>
      <c r="AG91" s="11">
        <v>3.3946269999999998</v>
      </c>
      <c r="AH91" s="18">
        <f t="shared" si="4"/>
        <v>0.37396328081261726</v>
      </c>
      <c r="AI91" s="11">
        <v>37.396329999999999</v>
      </c>
      <c r="AK91" s="11" t="s">
        <v>83</v>
      </c>
      <c r="AL91" s="11">
        <v>137</v>
      </c>
      <c r="AM91" s="11">
        <v>19.630198</v>
      </c>
      <c r="AN91" s="11">
        <v>20.364906000000001</v>
      </c>
      <c r="AO91" s="11">
        <v>0.73470800000000003</v>
      </c>
      <c r="AP91" s="18">
        <f t="shared" si="5"/>
        <v>3.7427437053869757E-2</v>
      </c>
      <c r="AQ91" s="11">
        <v>3.7427429999999999</v>
      </c>
      <c r="AS91" s="11" t="s">
        <v>76</v>
      </c>
      <c r="AT91" s="11">
        <v>115</v>
      </c>
      <c r="AU91" s="11">
        <v>-1.090171</v>
      </c>
      <c r="AV91" s="11">
        <v>-3.2704309999999999</v>
      </c>
      <c r="AW91" s="11">
        <v>2.1802600000000001</v>
      </c>
      <c r="AX91" s="11" t="s">
        <v>77</v>
      </c>
    </row>
    <row r="92" spans="2:66" x14ac:dyDescent="0.35">
      <c r="B92" s="11" t="s">
        <v>82</v>
      </c>
      <c r="C92" s="11">
        <v>48.901119000000001</v>
      </c>
      <c r="D92" s="11">
        <v>46.040686999999998</v>
      </c>
      <c r="E92" s="11">
        <v>13.762021000000001</v>
      </c>
      <c r="F92" s="11">
        <v>15.980810073418867</v>
      </c>
      <c r="U92" s="11" t="s">
        <v>76</v>
      </c>
      <c r="V92" s="11">
        <v>116</v>
      </c>
      <c r="W92" s="11">
        <v>-2.2574019999999999</v>
      </c>
      <c r="X92" s="11">
        <v>-0.204537</v>
      </c>
      <c r="Y92" s="11">
        <v>2.0528650000000002</v>
      </c>
      <c r="Z92" s="18">
        <f t="shared" si="3"/>
        <v>0.9093927444026364</v>
      </c>
      <c r="AA92" s="11">
        <v>90.939293000000006</v>
      </c>
      <c r="AC92" s="11" t="s">
        <v>78</v>
      </c>
      <c r="AD92" s="11">
        <v>711</v>
      </c>
      <c r="AE92" s="11">
        <v>24.786035999999999</v>
      </c>
      <c r="AF92" s="11">
        <v>33.796145000000003</v>
      </c>
      <c r="AG92" s="11">
        <v>9.0101099999999992</v>
      </c>
      <c r="AH92" s="18">
        <f t="shared" si="4"/>
        <v>0.36351556981519756</v>
      </c>
      <c r="AI92" s="11">
        <v>36.351556000000002</v>
      </c>
      <c r="AK92" s="11" t="s">
        <v>83</v>
      </c>
      <c r="AL92" s="11">
        <v>992</v>
      </c>
      <c r="AM92" s="11">
        <v>-21.713104000000001</v>
      </c>
      <c r="AN92" s="11">
        <v>-22.460708</v>
      </c>
      <c r="AO92" s="11">
        <v>0.74760400000000005</v>
      </c>
      <c r="AP92" s="18">
        <f t="shared" si="5"/>
        <v>3.4431005350501705E-2</v>
      </c>
      <c r="AQ92" s="11">
        <v>3.4431029999999998</v>
      </c>
      <c r="AS92" s="11" t="s">
        <v>76</v>
      </c>
      <c r="AT92" s="11">
        <v>116</v>
      </c>
      <c r="AU92" s="11">
        <v>-2.2574019999999999</v>
      </c>
      <c r="AV92" s="11">
        <v>-0.204537</v>
      </c>
      <c r="AW92" s="11">
        <v>2.0528650000000002</v>
      </c>
      <c r="AX92" s="11">
        <v>90.939293000000006</v>
      </c>
    </row>
    <row r="93" spans="2:66" x14ac:dyDescent="0.35">
      <c r="B93" s="52" t="s">
        <v>30</v>
      </c>
      <c r="C93" s="52">
        <v>0.97436999999999996</v>
      </c>
      <c r="U93" s="11" t="s">
        <v>76</v>
      </c>
      <c r="V93" s="11">
        <v>118</v>
      </c>
      <c r="W93" s="11">
        <v>-5.0336999999999996</v>
      </c>
      <c r="X93" s="11">
        <v>-3.444318</v>
      </c>
      <c r="Y93" s="11">
        <v>1.5893809999999999</v>
      </c>
      <c r="Z93" s="18">
        <f t="shared" si="3"/>
        <v>0.31574805808848361</v>
      </c>
      <c r="AA93" s="11">
        <v>31.574815999999998</v>
      </c>
      <c r="AC93" s="11" t="s">
        <v>78</v>
      </c>
      <c r="AD93" s="11">
        <v>1063</v>
      </c>
      <c r="AE93" s="11">
        <v>-4.0682900000000002</v>
      </c>
      <c r="AF93" s="11">
        <v>-2.5924010000000002</v>
      </c>
      <c r="AG93" s="11">
        <v>1.475889</v>
      </c>
      <c r="AH93" s="18">
        <f t="shared" si="4"/>
        <v>0.36277871046557641</v>
      </c>
      <c r="AI93" s="11">
        <v>36.277873</v>
      </c>
      <c r="AK93" s="11" t="s">
        <v>83</v>
      </c>
      <c r="AL93" s="11">
        <v>1776</v>
      </c>
      <c r="AM93" s="11">
        <v>25.868110000000001</v>
      </c>
      <c r="AN93" s="11">
        <v>25.111308000000001</v>
      </c>
      <c r="AO93" s="11">
        <v>0.75680199999999997</v>
      </c>
      <c r="AP93" s="18">
        <f t="shared" si="5"/>
        <v>2.9256176813845309E-2</v>
      </c>
      <c r="AQ93" s="11">
        <v>2.9256180000000001</v>
      </c>
      <c r="AS93" s="11" t="s">
        <v>76</v>
      </c>
      <c r="AT93" s="11">
        <v>118</v>
      </c>
      <c r="AU93" s="11">
        <v>-5.0336999999999996</v>
      </c>
      <c r="AV93" s="11">
        <v>-3.444318</v>
      </c>
      <c r="AW93" s="11">
        <v>1.5893809999999999</v>
      </c>
      <c r="AX93" s="11">
        <v>31.574815999999998</v>
      </c>
    </row>
    <row r="94" spans="2:66" x14ac:dyDescent="0.35">
      <c r="B94" s="52" t="s">
        <v>167</v>
      </c>
      <c r="C94" s="52">
        <v>0.94942000000000004</v>
      </c>
      <c r="U94" s="11" t="s">
        <v>76</v>
      </c>
      <c r="V94" s="11">
        <v>121</v>
      </c>
      <c r="W94" s="11">
        <v>6.5748439999999997</v>
      </c>
      <c r="X94" s="11">
        <v>2.6431010000000001</v>
      </c>
      <c r="Y94" s="11">
        <v>3.931743</v>
      </c>
      <c r="Z94" s="18">
        <f t="shared" si="3"/>
        <v>0.59799791447523321</v>
      </c>
      <c r="AA94" s="11">
        <v>59.799798000000003</v>
      </c>
      <c r="AC94" s="11" t="s">
        <v>78</v>
      </c>
      <c r="AD94" s="11">
        <v>1335</v>
      </c>
      <c r="AE94" s="11">
        <v>-2.2884829999999998</v>
      </c>
      <c r="AF94" s="11">
        <v>-3.116412</v>
      </c>
      <c r="AG94" s="11">
        <v>0.82792900000000003</v>
      </c>
      <c r="AH94" s="18">
        <f t="shared" si="4"/>
        <v>0.36178070800613338</v>
      </c>
      <c r="AI94" s="11">
        <v>36.178055999999998</v>
      </c>
      <c r="AK94" s="11" t="s">
        <v>83</v>
      </c>
      <c r="AL94" s="11">
        <v>1024</v>
      </c>
      <c r="AM94" s="11">
        <v>-9.1610069999999997</v>
      </c>
      <c r="AN94" s="11">
        <v>-9.9210659999999997</v>
      </c>
      <c r="AO94" s="11">
        <v>0.76005900000000004</v>
      </c>
      <c r="AP94" s="18">
        <f t="shared" si="5"/>
        <v>8.2966752454178894E-2</v>
      </c>
      <c r="AQ94" s="11">
        <v>8.2966709999999999</v>
      </c>
      <c r="AS94" s="11" t="s">
        <v>76</v>
      </c>
      <c r="AT94" s="11">
        <v>121</v>
      </c>
      <c r="AU94" s="11">
        <v>6.5748439999999997</v>
      </c>
      <c r="AV94" s="11">
        <v>2.6431010000000001</v>
      </c>
      <c r="AW94" s="11">
        <v>3.931743</v>
      </c>
      <c r="AX94" s="11">
        <v>59.799798000000003</v>
      </c>
    </row>
    <row r="95" spans="2:66" x14ac:dyDescent="0.35">
      <c r="U95" s="11" t="s">
        <v>76</v>
      </c>
      <c r="V95" s="11">
        <v>122</v>
      </c>
      <c r="W95" s="11">
        <v>-18.097031000000001</v>
      </c>
      <c r="X95" s="11">
        <v>-18.237382</v>
      </c>
      <c r="Y95" s="11">
        <v>0.140351</v>
      </c>
      <c r="Z95" s="18">
        <f t="shared" si="3"/>
        <v>7.7554710493671587E-3</v>
      </c>
      <c r="AA95" s="11">
        <v>0.77554800000000002</v>
      </c>
      <c r="AC95" s="11" t="s">
        <v>78</v>
      </c>
      <c r="AD95" s="11">
        <v>161</v>
      </c>
      <c r="AE95" s="11">
        <v>20.789746000000001</v>
      </c>
      <c r="AF95" s="11">
        <v>13.290489000000001</v>
      </c>
      <c r="AG95" s="11">
        <v>7.4992570000000001</v>
      </c>
      <c r="AH95" s="18">
        <f t="shared" si="4"/>
        <v>0.36071902946770007</v>
      </c>
      <c r="AI95" s="11">
        <v>36.071902999999999</v>
      </c>
      <c r="AK95" s="11" t="s">
        <v>83</v>
      </c>
      <c r="AL95" s="11">
        <v>633</v>
      </c>
      <c r="AM95" s="11">
        <v>-4.0726209999999998</v>
      </c>
      <c r="AN95" s="11">
        <v>-4.8590819999999999</v>
      </c>
      <c r="AO95" s="11">
        <v>0.78646099999999997</v>
      </c>
      <c r="AP95" s="18">
        <f t="shared" si="5"/>
        <v>0.19310930233871504</v>
      </c>
      <c r="AQ95" s="11">
        <v>19.310918999999998</v>
      </c>
      <c r="AS95" s="11" t="s">
        <v>76</v>
      </c>
      <c r="AT95" s="11">
        <v>122</v>
      </c>
      <c r="AU95" s="11">
        <v>-18.097031000000001</v>
      </c>
      <c r="AV95" s="11">
        <v>-18.237382</v>
      </c>
      <c r="AW95" s="11">
        <v>0.140351</v>
      </c>
      <c r="AX95" s="11">
        <v>0.77554800000000002</v>
      </c>
    </row>
    <row r="96" spans="2:66" x14ac:dyDescent="0.35">
      <c r="U96" s="11" t="s">
        <v>76</v>
      </c>
      <c r="V96" s="11">
        <v>123</v>
      </c>
      <c r="W96" s="11">
        <v>-9.2913899999999998</v>
      </c>
      <c r="X96" s="11">
        <v>-9.501436</v>
      </c>
      <c r="Y96" s="11">
        <v>0.21004500000000001</v>
      </c>
      <c r="Z96" s="18">
        <f t="shared" si="3"/>
        <v>2.2606413034002449E-2</v>
      </c>
      <c r="AA96" s="11">
        <v>2.260643</v>
      </c>
      <c r="AC96" s="11" t="s">
        <v>78</v>
      </c>
      <c r="AD96" s="11">
        <v>153</v>
      </c>
      <c r="AE96" s="11">
        <v>-3.7114500000000001</v>
      </c>
      <c r="AF96" s="11">
        <v>-2.405907</v>
      </c>
      <c r="AG96" s="11">
        <v>1.3055429999999999</v>
      </c>
      <c r="AH96" s="18">
        <f t="shared" si="4"/>
        <v>0.35176090207331362</v>
      </c>
      <c r="AI96" s="11">
        <v>35.176091</v>
      </c>
      <c r="AK96" s="11" t="s">
        <v>83</v>
      </c>
      <c r="AL96" s="11">
        <v>724</v>
      </c>
      <c r="AM96" s="11">
        <v>19.502383999999999</v>
      </c>
      <c r="AN96" s="11">
        <v>18.715178999999999</v>
      </c>
      <c r="AO96" s="11">
        <v>0.78720500000000004</v>
      </c>
      <c r="AP96" s="18">
        <f t="shared" si="5"/>
        <v>4.0364552354214753E-2</v>
      </c>
      <c r="AQ96" s="11">
        <v>4.0364560000000003</v>
      </c>
      <c r="AS96" s="11" t="s">
        <v>76</v>
      </c>
      <c r="AT96" s="11">
        <v>123</v>
      </c>
      <c r="AU96" s="11">
        <v>-9.2913899999999998</v>
      </c>
      <c r="AV96" s="11">
        <v>-9.501436</v>
      </c>
      <c r="AW96" s="11">
        <v>0.21004500000000001</v>
      </c>
      <c r="AX96" s="11">
        <v>2.260643</v>
      </c>
    </row>
    <row r="97" spans="2:54" x14ac:dyDescent="0.35">
      <c r="B97" t="s">
        <v>67</v>
      </c>
      <c r="U97" s="11" t="s">
        <v>76</v>
      </c>
      <c r="V97" s="11">
        <v>124</v>
      </c>
      <c r="W97" s="11">
        <v>15.022112999999999</v>
      </c>
      <c r="X97" s="11">
        <v>13.627449</v>
      </c>
      <c r="Y97" s="11">
        <v>1.3946639999999999</v>
      </c>
      <c r="Z97" s="18">
        <f t="shared" si="3"/>
        <v>9.2840734189657603E-2</v>
      </c>
      <c r="AA97" s="11">
        <v>9.2840760000000007</v>
      </c>
      <c r="AC97" s="11" t="s">
        <v>78</v>
      </c>
      <c r="AD97" s="11">
        <v>513</v>
      </c>
      <c r="AE97" s="11">
        <v>-14.882253</v>
      </c>
      <c r="AF97" s="11">
        <v>-20.016711999999998</v>
      </c>
      <c r="AG97" s="11">
        <v>5.1344580000000004</v>
      </c>
      <c r="AH97" s="18">
        <f t="shared" si="4"/>
        <v>0.34500542357397096</v>
      </c>
      <c r="AI97" s="11">
        <v>34.500543999999998</v>
      </c>
      <c r="AK97" s="11" t="s">
        <v>83</v>
      </c>
      <c r="AL97" s="11">
        <v>1882</v>
      </c>
      <c r="AM97" s="11">
        <v>-8.3482140000000005</v>
      </c>
      <c r="AN97" s="11">
        <v>-7.5554990000000002</v>
      </c>
      <c r="AO97" s="11">
        <v>0.79271400000000003</v>
      </c>
      <c r="AP97" s="18">
        <f t="shared" si="5"/>
        <v>9.4956118757856464E-2</v>
      </c>
      <c r="AQ97" s="11">
        <v>9.4956169999999993</v>
      </c>
      <c r="AS97" s="11" t="s">
        <v>76</v>
      </c>
      <c r="AT97" s="11">
        <v>124</v>
      </c>
      <c r="AU97" s="11">
        <v>15.022112999999999</v>
      </c>
      <c r="AV97" s="11">
        <v>13.627449</v>
      </c>
      <c r="AW97" s="11">
        <v>1.3946639999999999</v>
      </c>
      <c r="AX97" s="11">
        <v>9.2840760000000007</v>
      </c>
      <c r="BB97" s="60"/>
    </row>
    <row r="98" spans="2:54" x14ac:dyDescent="0.35">
      <c r="B98" s="11"/>
      <c r="C98" s="11" t="s">
        <v>72</v>
      </c>
      <c r="D98" s="11" t="s">
        <v>73</v>
      </c>
      <c r="E98" s="11" t="s">
        <v>74</v>
      </c>
      <c r="F98" s="11" t="s">
        <v>75</v>
      </c>
      <c r="U98" s="11" t="s">
        <v>76</v>
      </c>
      <c r="V98" s="11">
        <v>125</v>
      </c>
      <c r="W98" s="11">
        <v>-7.5056859999999999</v>
      </c>
      <c r="X98" s="11">
        <v>-6.7720659999999997</v>
      </c>
      <c r="Y98" s="11">
        <v>0.73362099999999997</v>
      </c>
      <c r="Z98" s="18">
        <f t="shared" si="3"/>
        <v>9.7742031840927002E-2</v>
      </c>
      <c r="AA98" s="11">
        <v>9.7741989999999994</v>
      </c>
      <c r="AC98" s="11" t="s">
        <v>78</v>
      </c>
      <c r="AD98" s="11">
        <v>1596</v>
      </c>
      <c r="AE98" s="11">
        <v>10.802</v>
      </c>
      <c r="AF98" s="11">
        <v>7.0882240000000003</v>
      </c>
      <c r="AG98" s="11">
        <v>3.7137760000000002</v>
      </c>
      <c r="AH98" s="18">
        <f t="shared" si="4"/>
        <v>0.34380448065173119</v>
      </c>
      <c r="AI98" s="11">
        <v>34.380448000000001</v>
      </c>
      <c r="AK98" s="11" t="s">
        <v>83</v>
      </c>
      <c r="AL98" s="11">
        <v>368</v>
      </c>
      <c r="AM98" s="11">
        <v>-16.517707000000001</v>
      </c>
      <c r="AN98" s="11">
        <v>-17.311727000000001</v>
      </c>
      <c r="AO98" s="11">
        <v>0.79401999999999995</v>
      </c>
      <c r="AP98" s="18">
        <f t="shared" si="5"/>
        <v>4.8070836950915762E-2</v>
      </c>
      <c r="AQ98" s="11">
        <v>4.8070820000000003</v>
      </c>
      <c r="AS98" s="11" t="s">
        <v>76</v>
      </c>
      <c r="AT98" s="11">
        <v>125</v>
      </c>
      <c r="AU98" s="11">
        <v>-7.5056859999999999</v>
      </c>
      <c r="AV98" s="11">
        <v>-6.7720659999999997</v>
      </c>
      <c r="AW98" s="11">
        <v>0.73362099999999997</v>
      </c>
      <c r="AX98" s="11">
        <v>9.7741989999999994</v>
      </c>
      <c r="BB98" s="60"/>
    </row>
    <row r="99" spans="2:54" x14ac:dyDescent="0.35">
      <c r="B99" s="11" t="s">
        <v>79</v>
      </c>
      <c r="C99" s="11">
        <v>-0.21507899999999999</v>
      </c>
      <c r="D99" s="11">
        <v>-0.49444900000000003</v>
      </c>
      <c r="E99" s="11">
        <v>2.308999</v>
      </c>
      <c r="F99" s="11">
        <v>0.54884200000000005</v>
      </c>
      <c r="U99" s="11" t="s">
        <v>76</v>
      </c>
      <c r="V99" s="11">
        <v>126</v>
      </c>
      <c r="W99" s="11">
        <v>11.756548</v>
      </c>
      <c r="X99" s="11">
        <v>8.5440769999999997</v>
      </c>
      <c r="Y99" s="11">
        <v>3.2124700000000002</v>
      </c>
      <c r="Z99" s="18">
        <f t="shared" si="3"/>
        <v>0.27324942661740503</v>
      </c>
      <c r="AA99" s="11">
        <v>27.324945</v>
      </c>
      <c r="AC99" s="11" t="s">
        <v>78</v>
      </c>
      <c r="AD99" s="11">
        <v>991</v>
      </c>
      <c r="AE99" s="11">
        <v>18.909914000000001</v>
      </c>
      <c r="AF99" s="11">
        <v>12.487154</v>
      </c>
      <c r="AG99" s="11">
        <v>6.4227600000000002</v>
      </c>
      <c r="AH99" s="18">
        <f t="shared" si="4"/>
        <v>0.33965040771734867</v>
      </c>
      <c r="AI99" s="11">
        <v>33.965041999999997</v>
      </c>
      <c r="AK99" s="11" t="s">
        <v>83</v>
      </c>
      <c r="AL99" s="11">
        <v>543</v>
      </c>
      <c r="AM99" s="11">
        <v>-1.9506520000000001</v>
      </c>
      <c r="AN99" s="11">
        <v>-2.7569940000000002</v>
      </c>
      <c r="AO99" s="11">
        <v>0.806342</v>
      </c>
      <c r="AP99" s="18">
        <f t="shared" si="5"/>
        <v>0.41337050381103341</v>
      </c>
      <c r="AQ99" s="11">
        <v>41.337082000000002</v>
      </c>
      <c r="AS99" s="11" t="s">
        <v>76</v>
      </c>
      <c r="AT99" s="11">
        <v>126</v>
      </c>
      <c r="AU99" s="11">
        <v>11.756548</v>
      </c>
      <c r="AV99" s="11">
        <v>8.5440769999999997</v>
      </c>
      <c r="AW99" s="11">
        <v>3.2124700000000002</v>
      </c>
      <c r="AX99" s="11">
        <v>27.324945</v>
      </c>
      <c r="BB99" s="60"/>
    </row>
    <row r="100" spans="2:54" x14ac:dyDescent="0.35">
      <c r="B100" s="11" t="s">
        <v>80</v>
      </c>
      <c r="C100" s="11">
        <v>16.209921000000001</v>
      </c>
      <c r="D100" s="11">
        <v>15.911153000000001</v>
      </c>
      <c r="E100" s="11">
        <v>2.5183970000000002</v>
      </c>
      <c r="F100" s="11">
        <v>1.8630519999999999</v>
      </c>
      <c r="U100" s="11" t="s">
        <v>76</v>
      </c>
      <c r="V100" s="11">
        <v>127</v>
      </c>
      <c r="W100" s="11">
        <v>-4.9317250000000001</v>
      </c>
      <c r="X100" s="11">
        <v>-3.3571080000000002</v>
      </c>
      <c r="Y100" s="11">
        <v>1.5746169999999999</v>
      </c>
      <c r="Z100" s="18">
        <f t="shared" si="3"/>
        <v>0.31928321226345752</v>
      </c>
      <c r="AA100" s="11">
        <v>31.928319999999999</v>
      </c>
      <c r="AC100" s="11" t="s">
        <v>78</v>
      </c>
      <c r="AD100" s="11">
        <v>1422</v>
      </c>
      <c r="AE100" s="11">
        <v>-3.1006640000000001</v>
      </c>
      <c r="AF100" s="11">
        <v>-4.1503540000000001</v>
      </c>
      <c r="AG100" s="11">
        <v>1.0496890000000001</v>
      </c>
      <c r="AH100" s="18">
        <f t="shared" si="4"/>
        <v>0.3385368424311696</v>
      </c>
      <c r="AI100" s="11">
        <v>33.853686000000003</v>
      </c>
      <c r="AK100" s="11" t="s">
        <v>83</v>
      </c>
      <c r="AL100" s="11">
        <v>33</v>
      </c>
      <c r="AM100" s="11">
        <v>7.5079690000000001</v>
      </c>
      <c r="AN100" s="11">
        <v>8.3173980000000007</v>
      </c>
      <c r="AO100" s="11">
        <v>0.80942899999999995</v>
      </c>
      <c r="AP100" s="18">
        <f t="shared" si="5"/>
        <v>0.10780931567511799</v>
      </c>
      <c r="AQ100" s="11">
        <v>10.780927</v>
      </c>
      <c r="AS100" s="11" t="s">
        <v>76</v>
      </c>
      <c r="AT100" s="11">
        <v>127</v>
      </c>
      <c r="AU100" s="11">
        <v>-4.9317250000000001</v>
      </c>
      <c r="AV100" s="11">
        <v>-3.3571080000000002</v>
      </c>
      <c r="AW100" s="11">
        <v>1.5746169999999999</v>
      </c>
      <c r="AX100" s="11">
        <v>31.928319999999999</v>
      </c>
      <c r="BB100" s="60"/>
    </row>
    <row r="101" spans="2:54" x14ac:dyDescent="0.35">
      <c r="B101" s="11" t="s">
        <v>81</v>
      </c>
      <c r="C101" s="11">
        <v>-29.472563999999998</v>
      </c>
      <c r="D101" s="11">
        <v>-26.873649</v>
      </c>
      <c r="E101" s="11">
        <v>2.2899999999999999E-3</v>
      </c>
      <c r="F101" s="11">
        <v>5.5000000000000002E-5</v>
      </c>
      <c r="U101" s="11" t="s">
        <v>76</v>
      </c>
      <c r="V101" s="11">
        <v>130</v>
      </c>
      <c r="W101" s="11">
        <v>-5.334581</v>
      </c>
      <c r="X101" s="11">
        <v>-4.5308710000000003</v>
      </c>
      <c r="Y101" s="11">
        <v>0.80371000000000004</v>
      </c>
      <c r="Z101" s="18">
        <f t="shared" si="3"/>
        <v>0.1506603798873801</v>
      </c>
      <c r="AA101" s="11">
        <v>15.066041</v>
      </c>
      <c r="AC101" s="11" t="s">
        <v>78</v>
      </c>
      <c r="AD101" s="11">
        <v>1582</v>
      </c>
      <c r="AE101" s="11">
        <v>22.824621</v>
      </c>
      <c r="AF101" s="11">
        <v>15.105428</v>
      </c>
      <c r="AG101" s="11">
        <v>7.7191929999999997</v>
      </c>
      <c r="AH101" s="18">
        <f t="shared" si="4"/>
        <v>0.3381958894301027</v>
      </c>
      <c r="AI101" s="11">
        <v>33.819588000000003</v>
      </c>
      <c r="AK101" s="11" t="s">
        <v>83</v>
      </c>
      <c r="AL101" s="11">
        <v>729</v>
      </c>
      <c r="AM101" s="11">
        <v>-15.75196</v>
      </c>
      <c r="AN101" s="11">
        <v>-14.923360000000001</v>
      </c>
      <c r="AO101" s="11">
        <v>0.8286</v>
      </c>
      <c r="AP101" s="18">
        <f t="shared" si="5"/>
        <v>5.2602977661192638E-2</v>
      </c>
      <c r="AQ101" s="11">
        <v>5.2602979999999997</v>
      </c>
      <c r="AS101" s="11" t="s">
        <v>76</v>
      </c>
      <c r="AT101" s="11">
        <v>130</v>
      </c>
      <c r="AU101" s="11">
        <v>-5.334581</v>
      </c>
      <c r="AV101" s="11">
        <v>-4.5308710000000003</v>
      </c>
      <c r="AW101" s="11">
        <v>0.80371000000000004</v>
      </c>
      <c r="AX101" s="11">
        <v>15.066041</v>
      </c>
      <c r="BB101" s="60"/>
    </row>
    <row r="102" spans="2:54" x14ac:dyDescent="0.35">
      <c r="B102" s="11" t="s">
        <v>82</v>
      </c>
      <c r="C102" s="11">
        <v>48.818244</v>
      </c>
      <c r="D102" s="11">
        <v>47.841951000000002</v>
      </c>
      <c r="E102" s="11">
        <v>15.455607000000001</v>
      </c>
      <c r="F102" s="11">
        <v>26.541205999999999</v>
      </c>
      <c r="U102" s="11" t="s">
        <v>76</v>
      </c>
      <c r="V102" s="11">
        <v>131</v>
      </c>
      <c r="W102" s="11">
        <v>-6.312754</v>
      </c>
      <c r="X102" s="11">
        <v>-5.8179959999999999</v>
      </c>
      <c r="Y102" s="11">
        <v>0.49475799999999998</v>
      </c>
      <c r="Z102" s="18">
        <f t="shared" si="3"/>
        <v>7.8374351352832688E-2</v>
      </c>
      <c r="AA102" s="11">
        <v>7.8374360000000003</v>
      </c>
      <c r="AC102" s="11" t="s">
        <v>78</v>
      </c>
      <c r="AD102" s="11">
        <v>372</v>
      </c>
      <c r="AE102" s="11">
        <v>19.366142</v>
      </c>
      <c r="AF102" s="11">
        <v>12.874544</v>
      </c>
      <c r="AG102" s="11">
        <v>6.4915989999999999</v>
      </c>
      <c r="AH102" s="18">
        <f t="shared" si="4"/>
        <v>0.33520352169265311</v>
      </c>
      <c r="AI102" s="11">
        <v>33.520350000000001</v>
      </c>
      <c r="AK102" s="11" t="s">
        <v>83</v>
      </c>
      <c r="AL102" s="11">
        <v>763</v>
      </c>
      <c r="AM102" s="11">
        <v>1.7712129999999999</v>
      </c>
      <c r="AN102" s="11">
        <v>2.6097619999999999</v>
      </c>
      <c r="AO102" s="11">
        <v>0.83854899999999999</v>
      </c>
      <c r="AP102" s="18">
        <f t="shared" si="5"/>
        <v>0.47343204910984732</v>
      </c>
      <c r="AQ102" s="11">
        <v>47.34319</v>
      </c>
      <c r="AS102" s="11" t="s">
        <v>76</v>
      </c>
      <c r="AT102" s="11">
        <v>131</v>
      </c>
      <c r="AU102" s="11">
        <v>-6.312754</v>
      </c>
      <c r="AV102" s="11">
        <v>-5.8179959999999999</v>
      </c>
      <c r="AW102" s="11">
        <v>0.49475799999999998</v>
      </c>
      <c r="AX102" s="11">
        <v>7.8374360000000003</v>
      </c>
      <c r="BB102" s="60"/>
    </row>
    <row r="103" spans="2:54" x14ac:dyDescent="0.35">
      <c r="B103" s="52" t="s">
        <v>30</v>
      </c>
      <c r="C103" s="52">
        <v>0.97769399999999995</v>
      </c>
      <c r="U103" s="11" t="s">
        <v>76</v>
      </c>
      <c r="V103" s="11">
        <v>132</v>
      </c>
      <c r="W103" s="11">
        <v>-17.472553000000001</v>
      </c>
      <c r="X103" s="11">
        <v>-18.445644000000001</v>
      </c>
      <c r="Y103" s="11">
        <v>0.97309100000000004</v>
      </c>
      <c r="Z103" s="18">
        <f t="shared" si="3"/>
        <v>5.5692548192585248E-2</v>
      </c>
      <c r="AA103" s="11">
        <v>5.5692550000000001</v>
      </c>
      <c r="AC103" s="11" t="s">
        <v>78</v>
      </c>
      <c r="AD103" s="11">
        <v>802</v>
      </c>
      <c r="AE103" s="11">
        <v>-4.9272580000000001</v>
      </c>
      <c r="AF103" s="11">
        <v>-6.5784140000000004</v>
      </c>
      <c r="AG103" s="11">
        <v>1.6511560000000001</v>
      </c>
      <c r="AH103" s="18">
        <f t="shared" si="4"/>
        <v>0.33510646286433549</v>
      </c>
      <c r="AI103" s="11">
        <v>33.510643000000002</v>
      </c>
      <c r="AK103" s="11" t="s">
        <v>83</v>
      </c>
      <c r="AL103" s="11">
        <v>1831</v>
      </c>
      <c r="AM103" s="11">
        <v>-21.262616999999999</v>
      </c>
      <c r="AN103" s="11">
        <v>-22.111263999999998</v>
      </c>
      <c r="AO103" s="11">
        <v>0.84864700000000004</v>
      </c>
      <c r="AP103" s="18">
        <f t="shared" si="5"/>
        <v>3.9912631638899396E-2</v>
      </c>
      <c r="AQ103" s="11">
        <v>3.9912649999999998</v>
      </c>
      <c r="AS103" s="11" t="s">
        <v>76</v>
      </c>
      <c r="AT103" s="11">
        <v>132</v>
      </c>
      <c r="AU103" s="11">
        <v>-17.472553000000001</v>
      </c>
      <c r="AV103" s="11">
        <v>-18.445644000000001</v>
      </c>
      <c r="AW103" s="11">
        <v>0.97309100000000004</v>
      </c>
      <c r="AX103" s="11">
        <v>5.5692550000000001</v>
      </c>
      <c r="BB103" s="60"/>
    </row>
    <row r="104" spans="2:54" x14ac:dyDescent="0.35">
      <c r="B104" s="52" t="s">
        <v>167</v>
      </c>
      <c r="C104" s="52">
        <v>0.95388899999999999</v>
      </c>
      <c r="U104" s="11" t="s">
        <v>76</v>
      </c>
      <c r="V104" s="11">
        <v>133</v>
      </c>
      <c r="W104" s="11">
        <v>-7.3247799999999996</v>
      </c>
      <c r="X104" s="11">
        <v>-8.1363009999999996</v>
      </c>
      <c r="Y104" s="11">
        <v>0.81152000000000002</v>
      </c>
      <c r="Z104" s="18">
        <f t="shared" si="3"/>
        <v>0.11079104082306909</v>
      </c>
      <c r="AA104" s="11">
        <v>11.079109000000001</v>
      </c>
      <c r="AC104" s="11" t="s">
        <v>78</v>
      </c>
      <c r="AD104" s="11">
        <v>623</v>
      </c>
      <c r="AE104" s="11">
        <v>-8.5354810000000008</v>
      </c>
      <c r="AF104" s="11">
        <v>-5.7465640000000002</v>
      </c>
      <c r="AG104" s="11">
        <v>2.7889179999999998</v>
      </c>
      <c r="AH104" s="18">
        <f t="shared" si="4"/>
        <v>0.32674409327371234</v>
      </c>
      <c r="AI104" s="11">
        <v>32.674402999999998</v>
      </c>
      <c r="AK104" s="11" t="s">
        <v>83</v>
      </c>
      <c r="AL104" s="11">
        <v>926</v>
      </c>
      <c r="AM104" s="11">
        <v>-0.80939499999999998</v>
      </c>
      <c r="AN104" s="11">
        <v>-1.66629</v>
      </c>
      <c r="AO104" s="11">
        <v>0.85689499999999996</v>
      </c>
      <c r="AP104" s="18">
        <f t="shared" si="5"/>
        <v>1.0586858085360054</v>
      </c>
      <c r="AQ104" s="11" t="s">
        <v>77</v>
      </c>
      <c r="AS104" s="11" t="s">
        <v>76</v>
      </c>
      <c r="AT104" s="11">
        <v>133</v>
      </c>
      <c r="AU104" s="11">
        <v>-7.3247799999999996</v>
      </c>
      <c r="AV104" s="11">
        <v>-8.1363009999999996</v>
      </c>
      <c r="AW104" s="11">
        <v>0.81152000000000002</v>
      </c>
      <c r="AX104" s="11">
        <v>11.079109000000001</v>
      </c>
      <c r="BB104" s="60"/>
    </row>
    <row r="105" spans="2:54" x14ac:dyDescent="0.35">
      <c r="U105" s="11" t="s">
        <v>76</v>
      </c>
      <c r="V105" s="11">
        <v>134</v>
      </c>
      <c r="W105" s="11">
        <v>37.197873999999999</v>
      </c>
      <c r="X105" s="11">
        <v>34.661541</v>
      </c>
      <c r="Y105" s="11">
        <v>2.5363329999999999</v>
      </c>
      <c r="Z105" s="18">
        <f t="shared" si="3"/>
        <v>6.8184891426859504E-2</v>
      </c>
      <c r="AA105" s="11">
        <v>6.8184899999999997</v>
      </c>
      <c r="AC105" s="11" t="s">
        <v>78</v>
      </c>
      <c r="AD105" s="11">
        <v>493</v>
      </c>
      <c r="AE105" s="11">
        <v>-6.7111660000000004</v>
      </c>
      <c r="AF105" s="11">
        <v>-8.8569549999999992</v>
      </c>
      <c r="AG105" s="11">
        <v>2.1457899999999999</v>
      </c>
      <c r="AH105" s="18">
        <f t="shared" si="4"/>
        <v>0.31973430548432263</v>
      </c>
      <c r="AI105" s="11">
        <v>31.973427999999998</v>
      </c>
      <c r="AK105" s="11" t="s">
        <v>83</v>
      </c>
      <c r="AL105" s="11">
        <v>1529</v>
      </c>
      <c r="AM105" s="11">
        <v>-16.029074000000001</v>
      </c>
      <c r="AN105" s="11">
        <v>-15.166233</v>
      </c>
      <c r="AO105" s="11">
        <v>0.86284099999999997</v>
      </c>
      <c r="AP105" s="18">
        <f t="shared" si="5"/>
        <v>5.3829747120763174E-2</v>
      </c>
      <c r="AQ105" s="11">
        <v>5.3829760000000002</v>
      </c>
      <c r="AS105" s="11" t="s">
        <v>76</v>
      </c>
      <c r="AT105" s="11">
        <v>134</v>
      </c>
      <c r="AU105" s="11">
        <v>37.197873999999999</v>
      </c>
      <c r="AV105" s="11">
        <v>34.661541</v>
      </c>
      <c r="AW105" s="11">
        <v>2.5363329999999999</v>
      </c>
      <c r="AX105" s="11">
        <v>6.8184899999999997</v>
      </c>
      <c r="BB105" s="60"/>
    </row>
    <row r="106" spans="2:54" x14ac:dyDescent="0.35">
      <c r="U106" s="11" t="s">
        <v>76</v>
      </c>
      <c r="V106" s="11">
        <v>135</v>
      </c>
      <c r="W106" s="11">
        <v>2.1254840000000002</v>
      </c>
      <c r="X106" s="11">
        <v>4.7526590000000004</v>
      </c>
      <c r="Y106" s="11">
        <v>2.6271749999999998</v>
      </c>
      <c r="Z106" s="18">
        <f t="shared" si="3"/>
        <v>1.2360361216551146</v>
      </c>
      <c r="AA106" s="11" t="s">
        <v>77</v>
      </c>
      <c r="AC106" s="11" t="s">
        <v>78</v>
      </c>
      <c r="AD106" s="11">
        <v>270</v>
      </c>
      <c r="AE106" s="11">
        <v>10.601723</v>
      </c>
      <c r="AF106" s="11">
        <v>13.984047</v>
      </c>
      <c r="AG106" s="11">
        <v>3.3823240000000001</v>
      </c>
      <c r="AH106" s="18">
        <f t="shared" si="4"/>
        <v>0.3190353115243626</v>
      </c>
      <c r="AI106" s="11">
        <v>31.903531000000001</v>
      </c>
      <c r="AK106" s="11" t="s">
        <v>83</v>
      </c>
      <c r="AL106" s="11">
        <v>645</v>
      </c>
      <c r="AM106" s="11">
        <v>4.2325949999999999</v>
      </c>
      <c r="AN106" s="11">
        <v>3.3661029999999998</v>
      </c>
      <c r="AO106" s="11">
        <v>0.86649200000000004</v>
      </c>
      <c r="AP106" s="18">
        <f t="shared" si="5"/>
        <v>0.20471885450887695</v>
      </c>
      <c r="AQ106" s="11">
        <v>20.471878</v>
      </c>
      <c r="AS106" s="11" t="s">
        <v>76</v>
      </c>
      <c r="AT106" s="11">
        <v>135</v>
      </c>
      <c r="AU106" s="11">
        <v>2.1254840000000002</v>
      </c>
      <c r="AV106" s="11">
        <v>4.7526590000000004</v>
      </c>
      <c r="AW106" s="11">
        <v>2.6271749999999998</v>
      </c>
      <c r="AX106" s="11" t="s">
        <v>77</v>
      </c>
      <c r="BB106" s="60"/>
    </row>
    <row r="107" spans="2:54" x14ac:dyDescent="0.35">
      <c r="B107" s="11" t="s">
        <v>0</v>
      </c>
      <c r="C107" s="11" t="s">
        <v>1</v>
      </c>
      <c r="E107" s="11" t="s">
        <v>22</v>
      </c>
      <c r="F107" s="11" t="s">
        <v>23</v>
      </c>
      <c r="G107" s="11" t="s">
        <v>86</v>
      </c>
      <c r="I107" s="11" t="s">
        <v>22</v>
      </c>
      <c r="J107" s="11" t="s">
        <v>23</v>
      </c>
      <c r="K107" s="11" t="s">
        <v>24</v>
      </c>
      <c r="U107" s="11" t="s">
        <v>76</v>
      </c>
      <c r="V107" s="11">
        <v>138</v>
      </c>
      <c r="W107" s="11">
        <v>-6.148809</v>
      </c>
      <c r="X107" s="11">
        <v>-5.2487919999999999</v>
      </c>
      <c r="Y107" s="11">
        <v>0.90001699999999996</v>
      </c>
      <c r="Z107" s="18">
        <f t="shared" si="3"/>
        <v>0.14637257394074202</v>
      </c>
      <c r="AA107" s="11">
        <v>14.637259999999999</v>
      </c>
      <c r="AC107" s="11" t="s">
        <v>78</v>
      </c>
      <c r="AD107" s="11">
        <v>1032</v>
      </c>
      <c r="AE107" s="11">
        <v>-5.3019860000000003</v>
      </c>
      <c r="AF107" s="11">
        <v>-3.61185</v>
      </c>
      <c r="AG107" s="11">
        <v>1.6901360000000001</v>
      </c>
      <c r="AH107" s="18">
        <f t="shared" si="4"/>
        <v>0.31877413482419609</v>
      </c>
      <c r="AI107" s="11">
        <v>31.877406000000001</v>
      </c>
      <c r="AK107" s="11" t="s">
        <v>83</v>
      </c>
      <c r="AL107" s="11">
        <v>1842</v>
      </c>
      <c r="AM107" s="11">
        <v>-27.707571000000002</v>
      </c>
      <c r="AN107" s="11">
        <v>-26.825713</v>
      </c>
      <c r="AO107" s="11">
        <v>0.881857</v>
      </c>
      <c r="AP107" s="18">
        <f t="shared" si="5"/>
        <v>3.182729370250463E-2</v>
      </c>
      <c r="AQ107" s="11">
        <v>3.182731</v>
      </c>
      <c r="AS107" s="11" t="s">
        <v>76</v>
      </c>
      <c r="AT107" s="11">
        <v>138</v>
      </c>
      <c r="AU107" s="11">
        <v>-6.148809</v>
      </c>
      <c r="AV107" s="11">
        <v>-5.2487919999999999</v>
      </c>
      <c r="AW107" s="11">
        <v>0.90001699999999996</v>
      </c>
      <c r="AX107" s="11">
        <v>14.637259999999999</v>
      </c>
      <c r="BB107" s="60"/>
    </row>
    <row r="108" spans="2:54" x14ac:dyDescent="0.35">
      <c r="B108" s="10" t="s">
        <v>2</v>
      </c>
      <c r="C108" s="10">
        <v>6.626506</v>
      </c>
      <c r="E108" s="11">
        <v>-10</v>
      </c>
      <c r="F108" s="11">
        <v>-9</v>
      </c>
      <c r="G108" s="11">
        <v>3</v>
      </c>
      <c r="I108" s="11">
        <v>5.2880000000000002E-3</v>
      </c>
      <c r="J108" s="11">
        <v>0.27742099999999997</v>
      </c>
      <c r="K108" s="11">
        <v>166</v>
      </c>
      <c r="U108" s="11" t="s">
        <v>76</v>
      </c>
      <c r="V108" s="11">
        <v>139</v>
      </c>
      <c r="W108" s="11">
        <v>-15.374359999999999</v>
      </c>
      <c r="X108" s="11">
        <v>-14.016192999999999</v>
      </c>
      <c r="Y108" s="11">
        <v>1.3581669999999999</v>
      </c>
      <c r="Z108" s="18">
        <f t="shared" si="3"/>
        <v>8.8339742272198651E-2</v>
      </c>
      <c r="AA108" s="11">
        <v>8.8339750000000006</v>
      </c>
      <c r="AC108" s="11" t="s">
        <v>78</v>
      </c>
      <c r="AD108" s="11">
        <v>1959</v>
      </c>
      <c r="AE108" s="11">
        <v>11.629096000000001</v>
      </c>
      <c r="AF108" s="11">
        <v>15.315058000000001</v>
      </c>
      <c r="AG108" s="11">
        <v>3.685962</v>
      </c>
      <c r="AH108" s="18">
        <f t="shared" si="4"/>
        <v>0.31696032090542547</v>
      </c>
      <c r="AI108" s="11">
        <v>31.696027000000001</v>
      </c>
      <c r="AK108" s="11" t="s">
        <v>83</v>
      </c>
      <c r="AL108" s="11">
        <v>406</v>
      </c>
      <c r="AM108" s="11">
        <v>5.6132150000000003</v>
      </c>
      <c r="AN108" s="11">
        <v>4.7183539999999997</v>
      </c>
      <c r="AO108" s="11">
        <v>0.89486100000000002</v>
      </c>
      <c r="AP108" s="18">
        <f t="shared" si="5"/>
        <v>0.15942040345862396</v>
      </c>
      <c r="AQ108" s="11">
        <v>15.942036999999999</v>
      </c>
      <c r="AS108" s="11" t="s">
        <v>76</v>
      </c>
      <c r="AT108" s="11">
        <v>139</v>
      </c>
      <c r="AU108" s="11">
        <v>-15.374359999999999</v>
      </c>
      <c r="AV108" s="11">
        <v>-14.016192999999999</v>
      </c>
      <c r="AW108" s="11">
        <v>1.3581669999999999</v>
      </c>
      <c r="AX108" s="11">
        <v>8.8339750000000006</v>
      </c>
      <c r="BB108" s="60"/>
    </row>
    <row r="109" spans="2:54" x14ac:dyDescent="0.35">
      <c r="B109" s="10" t="s">
        <v>84</v>
      </c>
      <c r="C109" s="10">
        <v>5.8823E-2</v>
      </c>
      <c r="E109" s="11">
        <v>-9</v>
      </c>
      <c r="F109" s="11">
        <v>-8</v>
      </c>
      <c r="G109" s="11">
        <v>2</v>
      </c>
      <c r="I109" s="11">
        <v>0.27742099999999997</v>
      </c>
      <c r="J109" s="11">
        <v>0.54955399999999999</v>
      </c>
      <c r="K109" s="11">
        <v>136</v>
      </c>
      <c r="U109" s="11" t="s">
        <v>76</v>
      </c>
      <c r="V109" s="11">
        <v>140</v>
      </c>
      <c r="W109" s="11">
        <v>-4.0432860000000002</v>
      </c>
      <c r="X109" s="11">
        <v>-3.326997</v>
      </c>
      <c r="Y109" s="11">
        <v>0.71628899999999995</v>
      </c>
      <c r="Z109" s="18">
        <f t="shared" si="3"/>
        <v>0.17715516537786344</v>
      </c>
      <c r="AA109" s="11">
        <v>17.715525</v>
      </c>
      <c r="AC109" s="11" t="s">
        <v>78</v>
      </c>
      <c r="AD109" s="11">
        <v>1161</v>
      </c>
      <c r="AE109" s="11">
        <v>15.843137</v>
      </c>
      <c r="AF109" s="11">
        <v>10.915207000000001</v>
      </c>
      <c r="AG109" s="11">
        <v>4.9279299999999999</v>
      </c>
      <c r="AH109" s="18">
        <f t="shared" si="4"/>
        <v>0.31104509163810173</v>
      </c>
      <c r="AI109" s="11">
        <v>31.104507999999999</v>
      </c>
      <c r="AK109" s="11" t="s">
        <v>83</v>
      </c>
      <c r="AL109" s="11">
        <v>241</v>
      </c>
      <c r="AM109" s="11">
        <v>-24.678408000000001</v>
      </c>
      <c r="AN109" s="11">
        <v>-23.780239000000002</v>
      </c>
      <c r="AO109" s="11">
        <v>0.898169</v>
      </c>
      <c r="AP109" s="18">
        <f t="shared" si="5"/>
        <v>3.6394932768758825E-2</v>
      </c>
      <c r="AQ109" s="11">
        <v>3.6394950000000001</v>
      </c>
      <c r="AS109" s="11" t="s">
        <v>76</v>
      </c>
      <c r="AT109" s="11">
        <v>140</v>
      </c>
      <c r="AU109" s="11">
        <v>-4.0432860000000002</v>
      </c>
      <c r="AV109" s="11">
        <v>-3.326997</v>
      </c>
      <c r="AW109" s="11">
        <v>0.71628899999999995</v>
      </c>
      <c r="AX109" s="11">
        <v>17.715525</v>
      </c>
      <c r="BB109" s="60"/>
    </row>
    <row r="110" spans="2:54" x14ac:dyDescent="0.35">
      <c r="B110" s="10" t="s">
        <v>5</v>
      </c>
      <c r="C110" s="10">
        <v>12.135301999999999</v>
      </c>
      <c r="E110" s="11">
        <v>-8</v>
      </c>
      <c r="F110" s="11">
        <v>-7</v>
      </c>
      <c r="G110" s="11">
        <v>2</v>
      </c>
      <c r="I110" s="11">
        <v>0.54955399999999999</v>
      </c>
      <c r="J110" s="11">
        <v>0.82168600000000003</v>
      </c>
      <c r="K110" s="11">
        <v>137</v>
      </c>
      <c r="U110" s="11" t="s">
        <v>76</v>
      </c>
      <c r="V110" s="11">
        <v>141</v>
      </c>
      <c r="W110" s="11">
        <v>19.607475999999998</v>
      </c>
      <c r="X110" s="11">
        <v>20.178231</v>
      </c>
      <c r="Y110" s="11">
        <v>0.57075500000000001</v>
      </c>
      <c r="Z110" s="18">
        <f t="shared" si="3"/>
        <v>2.9109050037852913E-2</v>
      </c>
      <c r="AA110" s="11">
        <v>2.9109039999999999</v>
      </c>
      <c r="AC110" s="11" t="s">
        <v>78</v>
      </c>
      <c r="AD110" s="11">
        <v>839</v>
      </c>
      <c r="AE110" s="11">
        <v>-10.479879</v>
      </c>
      <c r="AF110" s="11">
        <v>-7.2256270000000002</v>
      </c>
      <c r="AG110" s="11">
        <v>3.2542520000000001</v>
      </c>
      <c r="AH110" s="18">
        <f t="shared" si="4"/>
        <v>0.3105238142539623</v>
      </c>
      <c r="AI110" s="11">
        <v>31.052385000000001</v>
      </c>
      <c r="AK110" s="11" t="s">
        <v>83</v>
      </c>
      <c r="AL110" s="11">
        <v>376</v>
      </c>
      <c r="AM110" s="11">
        <v>13.318808000000001</v>
      </c>
      <c r="AN110" s="11">
        <v>14.23193</v>
      </c>
      <c r="AO110" s="11">
        <v>0.91312199999999999</v>
      </c>
      <c r="AP110" s="18">
        <f t="shared" si="5"/>
        <v>6.8558837998115144E-2</v>
      </c>
      <c r="AQ110" s="11">
        <v>6.8558830000000004</v>
      </c>
      <c r="AS110" s="11" t="s">
        <v>76</v>
      </c>
      <c r="AT110" s="11">
        <v>141</v>
      </c>
      <c r="AU110" s="11">
        <v>19.607475999999998</v>
      </c>
      <c r="AV110" s="11">
        <v>20.178231</v>
      </c>
      <c r="AW110" s="11">
        <v>0.57075500000000001</v>
      </c>
      <c r="AX110" s="11">
        <v>2.9109039999999999</v>
      </c>
      <c r="BB110" s="60"/>
    </row>
    <row r="111" spans="2:54" x14ac:dyDescent="0.35">
      <c r="B111" s="10" t="s">
        <v>85</v>
      </c>
      <c r="C111" s="10">
        <v>12.827961999999999</v>
      </c>
      <c r="E111" s="11">
        <v>-7</v>
      </c>
      <c r="F111" s="11">
        <v>-6</v>
      </c>
      <c r="G111" s="11">
        <v>2</v>
      </c>
      <c r="I111" s="11">
        <v>0.82168600000000003</v>
      </c>
      <c r="J111" s="11">
        <v>1.0938190000000001</v>
      </c>
      <c r="K111" s="11">
        <v>137</v>
      </c>
      <c r="U111" s="11" t="s">
        <v>76</v>
      </c>
      <c r="V111" s="11">
        <v>143</v>
      </c>
      <c r="W111" s="11">
        <v>-3.831194</v>
      </c>
      <c r="X111" s="11">
        <v>-4.9417499999999999</v>
      </c>
      <c r="Y111" s="11">
        <v>1.1105560000000001</v>
      </c>
      <c r="Z111" s="18">
        <f t="shared" si="3"/>
        <v>0.28987203467117567</v>
      </c>
      <c r="AA111" s="11">
        <v>28.987217999999999</v>
      </c>
      <c r="AC111" s="11" t="s">
        <v>78</v>
      </c>
      <c r="AD111" s="11">
        <v>1206</v>
      </c>
      <c r="AE111" s="11">
        <v>-2.5827309999999999</v>
      </c>
      <c r="AF111" s="11">
        <v>-3.3824749999999999</v>
      </c>
      <c r="AG111" s="11">
        <v>0.79974400000000001</v>
      </c>
      <c r="AH111" s="18">
        <f t="shared" si="4"/>
        <v>0.30965052109569291</v>
      </c>
      <c r="AI111" s="11">
        <v>30.965057000000002</v>
      </c>
      <c r="AK111" s="11" t="s">
        <v>83</v>
      </c>
      <c r="AL111" s="11">
        <v>249</v>
      </c>
      <c r="AM111" s="11">
        <v>-17.134519999999998</v>
      </c>
      <c r="AN111" s="11">
        <v>-16.194459999999999</v>
      </c>
      <c r="AO111" s="11">
        <v>0.94006000000000001</v>
      </c>
      <c r="AP111" s="18">
        <f t="shared" si="5"/>
        <v>5.4863515289602517E-2</v>
      </c>
      <c r="AQ111" s="11">
        <v>5.486351</v>
      </c>
      <c r="AS111" s="11" t="s">
        <v>76</v>
      </c>
      <c r="AT111" s="11">
        <v>143</v>
      </c>
      <c r="AU111" s="11">
        <v>-3.831194</v>
      </c>
      <c r="AV111" s="11">
        <v>-4.9417499999999999</v>
      </c>
      <c r="AW111" s="11">
        <v>1.1105560000000001</v>
      </c>
      <c r="AX111" s="11">
        <v>28.987217999999999</v>
      </c>
      <c r="BB111" s="60"/>
    </row>
    <row r="112" spans="2:54" x14ac:dyDescent="0.35">
      <c r="B112" s="10" t="s">
        <v>6</v>
      </c>
      <c r="C112" s="10">
        <v>0.44287900000000002</v>
      </c>
      <c r="E112" s="11">
        <v>-6</v>
      </c>
      <c r="F112" s="11">
        <v>-5</v>
      </c>
      <c r="G112" s="11">
        <v>1</v>
      </c>
      <c r="I112" s="11">
        <v>1.0938190000000001</v>
      </c>
      <c r="J112" s="11">
        <v>1.3659520000000001</v>
      </c>
      <c r="K112" s="11">
        <v>110</v>
      </c>
      <c r="U112" s="11" t="s">
        <v>76</v>
      </c>
      <c r="V112" s="11">
        <v>144</v>
      </c>
      <c r="W112" s="11">
        <v>-11.729328000000001</v>
      </c>
      <c r="X112" s="11">
        <v>-10.897068000000001</v>
      </c>
      <c r="Y112" s="11">
        <v>0.83226</v>
      </c>
      <c r="Z112" s="18">
        <f t="shared" si="3"/>
        <v>7.095547161781135E-2</v>
      </c>
      <c r="AA112" s="11">
        <v>7.0955440000000003</v>
      </c>
      <c r="AC112" s="11" t="s">
        <v>78</v>
      </c>
      <c r="AD112" s="11">
        <v>246</v>
      </c>
      <c r="AE112" s="11">
        <v>-17.695615</v>
      </c>
      <c r="AF112" s="11">
        <v>-12.277433</v>
      </c>
      <c r="AG112" s="11">
        <v>5.4181809999999997</v>
      </c>
      <c r="AH112" s="18">
        <f t="shared" si="4"/>
        <v>0.30618777589815327</v>
      </c>
      <c r="AI112" s="11">
        <v>30.618780000000001</v>
      </c>
      <c r="AK112" s="11" t="s">
        <v>83</v>
      </c>
      <c r="AL112" s="11">
        <v>1277</v>
      </c>
      <c r="AM112" s="11">
        <v>24.561682999999999</v>
      </c>
      <c r="AN112" s="11">
        <v>23.620836000000001</v>
      </c>
      <c r="AO112" s="11">
        <v>0.94084699999999999</v>
      </c>
      <c r="AP112" s="18">
        <f t="shared" si="5"/>
        <v>3.8305477682453605E-2</v>
      </c>
      <c r="AQ112" s="11">
        <v>3.8305470000000001</v>
      </c>
      <c r="AS112" s="11" t="s">
        <v>76</v>
      </c>
      <c r="AT112" s="11">
        <v>144</v>
      </c>
      <c r="AU112" s="11">
        <v>-11.729328000000001</v>
      </c>
      <c r="AV112" s="11">
        <v>-10.897068000000001</v>
      </c>
      <c r="AW112" s="11">
        <v>0.83226</v>
      </c>
      <c r="AX112" s="11">
        <v>7.0955440000000003</v>
      </c>
      <c r="BB112" s="60"/>
    </row>
    <row r="113" spans="2:54" x14ac:dyDescent="0.35">
      <c r="B113" s="10" t="s">
        <v>7</v>
      </c>
      <c r="C113" s="10">
        <v>1.249274</v>
      </c>
      <c r="E113" s="11">
        <v>-5</v>
      </c>
      <c r="F113" s="11">
        <v>-4</v>
      </c>
      <c r="G113" s="11">
        <v>3</v>
      </c>
      <c r="I113" s="11">
        <v>1.3659520000000001</v>
      </c>
      <c r="J113" s="11">
        <v>1.638085</v>
      </c>
      <c r="K113" s="11">
        <v>97</v>
      </c>
      <c r="U113" s="11" t="s">
        <v>76</v>
      </c>
      <c r="V113" s="11">
        <v>146</v>
      </c>
      <c r="W113" s="11">
        <v>-8.0988849999999992</v>
      </c>
      <c r="X113" s="11">
        <v>-8.0526719999999994</v>
      </c>
      <c r="Y113" s="11">
        <v>4.6212000000000003E-2</v>
      </c>
      <c r="Z113" s="18">
        <f t="shared" si="3"/>
        <v>5.7059706366987565E-3</v>
      </c>
      <c r="AA113" s="11">
        <v>0.57060200000000005</v>
      </c>
      <c r="AC113" s="11" t="s">
        <v>78</v>
      </c>
      <c r="AD113" s="11">
        <v>1047</v>
      </c>
      <c r="AE113" s="11">
        <v>1.868039</v>
      </c>
      <c r="AF113" s="11">
        <v>1.2971200000000001</v>
      </c>
      <c r="AG113" s="11">
        <v>0.57091899999999995</v>
      </c>
      <c r="AH113" s="18">
        <f t="shared" si="4"/>
        <v>0.30562477549986911</v>
      </c>
      <c r="AI113" s="11">
        <v>30.562480000000001</v>
      </c>
      <c r="AK113" s="11" t="s">
        <v>83</v>
      </c>
      <c r="AL113" s="11">
        <v>851</v>
      </c>
      <c r="AM113" s="11">
        <v>7.0027109999999997</v>
      </c>
      <c r="AN113" s="11">
        <v>6.0480419999999997</v>
      </c>
      <c r="AO113" s="11">
        <v>0.95466799999999996</v>
      </c>
      <c r="AP113" s="18">
        <f t="shared" si="5"/>
        <v>0.13632834483673537</v>
      </c>
      <c r="AQ113" s="11">
        <v>13.632838</v>
      </c>
      <c r="AS113" s="11" t="s">
        <v>76</v>
      </c>
      <c r="AT113" s="11">
        <v>146</v>
      </c>
      <c r="AU113" s="11">
        <v>-8.0988849999999992</v>
      </c>
      <c r="AV113" s="11">
        <v>-8.0526719999999994</v>
      </c>
      <c r="AW113" s="11">
        <v>4.6212000000000003E-2</v>
      </c>
      <c r="AX113" s="11">
        <v>0.57060200000000005</v>
      </c>
      <c r="BB113" s="60"/>
    </row>
    <row r="114" spans="2:54" x14ac:dyDescent="0.35">
      <c r="B114" s="10" t="s">
        <v>8</v>
      </c>
      <c r="C114" s="10">
        <v>9.1536999999999993E-2</v>
      </c>
      <c r="E114" s="11">
        <v>-4</v>
      </c>
      <c r="F114" s="11">
        <v>-3</v>
      </c>
      <c r="G114" s="11">
        <v>6</v>
      </c>
      <c r="I114" s="11">
        <v>1.638085</v>
      </c>
      <c r="J114" s="11">
        <v>1.910218</v>
      </c>
      <c r="K114" s="11">
        <v>82</v>
      </c>
      <c r="U114" s="11" t="s">
        <v>76</v>
      </c>
      <c r="V114" s="11">
        <v>147</v>
      </c>
      <c r="W114" s="11">
        <v>-9.8346929999999997</v>
      </c>
      <c r="X114" s="11">
        <v>-11.978605999999999</v>
      </c>
      <c r="Y114" s="11">
        <v>2.143913</v>
      </c>
      <c r="Z114" s="18">
        <f t="shared" si="3"/>
        <v>0.21799490843283059</v>
      </c>
      <c r="AA114" s="11">
        <v>21.799495</v>
      </c>
      <c r="AC114" s="11" t="s">
        <v>78</v>
      </c>
      <c r="AD114" s="11">
        <v>1507</v>
      </c>
      <c r="AE114" s="11">
        <v>-6.876093</v>
      </c>
      <c r="AF114" s="11">
        <v>-8.9354899999999997</v>
      </c>
      <c r="AG114" s="11">
        <v>2.0593970000000001</v>
      </c>
      <c r="AH114" s="18">
        <f t="shared" si="4"/>
        <v>0.29950103932567523</v>
      </c>
      <c r="AI114" s="11">
        <v>29.950111</v>
      </c>
      <c r="AK114" s="11" t="s">
        <v>83</v>
      </c>
      <c r="AL114" s="11">
        <v>72</v>
      </c>
      <c r="AM114" s="11">
        <v>-2.0943640000000001</v>
      </c>
      <c r="AN114" s="11">
        <v>-3.052117</v>
      </c>
      <c r="AO114" s="11">
        <v>0.95775299999999997</v>
      </c>
      <c r="AP114" s="18">
        <f t="shared" si="5"/>
        <v>0.45730016367737408</v>
      </c>
      <c r="AQ114" s="11">
        <v>45.729996999999997</v>
      </c>
      <c r="AS114" s="11" t="s">
        <v>76</v>
      </c>
      <c r="AT114" s="11">
        <v>147</v>
      </c>
      <c r="AU114" s="11">
        <v>-9.8346929999999997</v>
      </c>
      <c r="AV114" s="11">
        <v>-11.978605999999999</v>
      </c>
      <c r="AW114" s="11">
        <v>2.143913</v>
      </c>
      <c r="AX114" s="11">
        <v>21.799495</v>
      </c>
      <c r="BB114" s="60"/>
    </row>
    <row r="115" spans="2:54" x14ac:dyDescent="0.35">
      <c r="B115" s="10" t="s">
        <v>9</v>
      </c>
      <c r="C115" s="10">
        <v>0.238154</v>
      </c>
      <c r="E115" s="11">
        <v>-3</v>
      </c>
      <c r="F115" s="11">
        <v>-2</v>
      </c>
      <c r="G115" s="11">
        <v>9</v>
      </c>
      <c r="I115" s="11">
        <v>1.910218</v>
      </c>
      <c r="J115" s="11">
        <v>2.18235</v>
      </c>
      <c r="K115" s="11">
        <v>74</v>
      </c>
      <c r="U115" s="11" t="s">
        <v>76</v>
      </c>
      <c r="V115" s="11">
        <v>148</v>
      </c>
      <c r="W115" s="11">
        <v>-19.281893</v>
      </c>
      <c r="X115" s="11">
        <v>-17.596150000000002</v>
      </c>
      <c r="Y115" s="11">
        <v>1.685743</v>
      </c>
      <c r="Z115" s="18">
        <f t="shared" si="3"/>
        <v>8.7426218992087551E-2</v>
      </c>
      <c r="AA115" s="11">
        <v>8.7426209999999998</v>
      </c>
      <c r="AC115" s="11" t="s">
        <v>78</v>
      </c>
      <c r="AD115" s="11">
        <v>1346</v>
      </c>
      <c r="AE115" s="11">
        <v>-10.227795</v>
      </c>
      <c r="AF115" s="11">
        <v>-13.187502</v>
      </c>
      <c r="AG115" s="11">
        <v>2.9597069999999999</v>
      </c>
      <c r="AH115" s="18">
        <f t="shared" si="4"/>
        <v>0.28937879572283171</v>
      </c>
      <c r="AI115" s="11">
        <v>28.937881999999998</v>
      </c>
      <c r="AK115" s="11" t="s">
        <v>83</v>
      </c>
      <c r="AL115" s="11">
        <v>253</v>
      </c>
      <c r="AM115" s="11">
        <v>11.904704000000001</v>
      </c>
      <c r="AN115" s="11">
        <v>10.942187000000001</v>
      </c>
      <c r="AO115" s="11">
        <v>0.96251699999999996</v>
      </c>
      <c r="AP115" s="18">
        <f t="shared" si="5"/>
        <v>8.0851821263258614E-2</v>
      </c>
      <c r="AQ115" s="11">
        <v>8.0851830000000007</v>
      </c>
      <c r="AS115" s="11" t="s">
        <v>76</v>
      </c>
      <c r="AT115" s="11">
        <v>148</v>
      </c>
      <c r="AU115" s="11">
        <v>-19.281893</v>
      </c>
      <c r="AV115" s="11">
        <v>-17.596150000000002</v>
      </c>
      <c r="AW115" s="11">
        <v>1.685743</v>
      </c>
      <c r="AX115" s="11">
        <v>8.7426209999999998</v>
      </c>
      <c r="BB115" s="60"/>
    </row>
    <row r="116" spans="2:54" x14ac:dyDescent="0.35">
      <c r="B116" s="10" t="s">
        <v>10</v>
      </c>
      <c r="C116" s="10">
        <v>1.43516</v>
      </c>
      <c r="E116" s="11">
        <v>-2</v>
      </c>
      <c r="F116" s="11">
        <v>-1</v>
      </c>
      <c r="G116" s="11">
        <v>5</v>
      </c>
      <c r="I116" s="11">
        <v>2.18235</v>
      </c>
      <c r="J116" s="11">
        <v>2.4544830000000002</v>
      </c>
      <c r="K116" s="11">
        <v>53</v>
      </c>
      <c r="U116" s="11" t="s">
        <v>76</v>
      </c>
      <c r="V116" s="11">
        <v>149</v>
      </c>
      <c r="W116" s="11">
        <v>-18.063223000000001</v>
      </c>
      <c r="X116" s="11">
        <v>-17.701243000000002</v>
      </c>
      <c r="Y116" s="11">
        <v>0.361979</v>
      </c>
      <c r="Z116" s="18">
        <f t="shared" si="3"/>
        <v>2.0039557724554471E-2</v>
      </c>
      <c r="AA116" s="11">
        <v>2.0039579999999999</v>
      </c>
      <c r="AC116" s="11" t="s">
        <v>78</v>
      </c>
      <c r="AD116" s="11">
        <v>1811</v>
      </c>
      <c r="AE116" s="11">
        <v>-4.3958680000000001</v>
      </c>
      <c r="AF116" s="11">
        <v>-3.135221</v>
      </c>
      <c r="AG116" s="11">
        <v>1.2606470000000001</v>
      </c>
      <c r="AH116" s="18">
        <f t="shared" si="4"/>
        <v>0.28677999430374163</v>
      </c>
      <c r="AI116" s="11">
        <v>28.678006</v>
      </c>
      <c r="AK116" s="11" t="s">
        <v>83</v>
      </c>
      <c r="AL116" s="11">
        <v>284</v>
      </c>
      <c r="AM116" s="11">
        <v>37.896954000000001</v>
      </c>
      <c r="AN116" s="11">
        <v>36.925218999999998</v>
      </c>
      <c r="AO116" s="11">
        <v>0.97173500000000002</v>
      </c>
      <c r="AP116" s="18">
        <f t="shared" si="5"/>
        <v>2.5641506702623117E-2</v>
      </c>
      <c r="AQ116" s="11">
        <v>2.5641509999999998</v>
      </c>
      <c r="AS116" s="11" t="s">
        <v>76</v>
      </c>
      <c r="AT116" s="11">
        <v>149</v>
      </c>
      <c r="AU116" s="11">
        <v>-18.063223000000001</v>
      </c>
      <c r="AV116" s="11">
        <v>-17.701243000000002</v>
      </c>
      <c r="AW116" s="11">
        <v>0.361979</v>
      </c>
      <c r="AX116" s="11">
        <v>2.0039579999999999</v>
      </c>
    </row>
    <row r="117" spans="2:54" x14ac:dyDescent="0.35">
      <c r="B117" s="10" t="s">
        <v>11</v>
      </c>
      <c r="C117" s="10">
        <v>2.595332</v>
      </c>
      <c r="E117" s="11">
        <v>-1</v>
      </c>
      <c r="F117" s="11">
        <v>0</v>
      </c>
      <c r="G117" s="11">
        <v>87</v>
      </c>
      <c r="I117" s="11">
        <v>2.4544830000000002</v>
      </c>
      <c r="J117" s="11">
        <v>2.7266159999999999</v>
      </c>
      <c r="K117" s="11">
        <v>65</v>
      </c>
      <c r="U117" s="11" t="s">
        <v>76</v>
      </c>
      <c r="V117" s="11">
        <v>150</v>
      </c>
      <c r="W117" s="11">
        <v>-8.4585709999999992</v>
      </c>
      <c r="X117" s="11">
        <v>-9.2176650000000002</v>
      </c>
      <c r="Y117" s="11">
        <v>0.75909400000000005</v>
      </c>
      <c r="Z117" s="18">
        <f t="shared" si="3"/>
        <v>8.9742581814351394E-2</v>
      </c>
      <c r="AA117" s="11">
        <v>8.9742599999999992</v>
      </c>
      <c r="AC117" s="11" t="s">
        <v>78</v>
      </c>
      <c r="AD117" s="11">
        <v>1834</v>
      </c>
      <c r="AE117" s="11">
        <v>-7.0437419999999999</v>
      </c>
      <c r="AF117" s="11">
        <v>-9.0527630000000006</v>
      </c>
      <c r="AG117" s="11">
        <v>2.0090210000000002</v>
      </c>
      <c r="AH117" s="18">
        <f t="shared" si="4"/>
        <v>0.28522069661268118</v>
      </c>
      <c r="AI117" s="11">
        <v>28.522064</v>
      </c>
      <c r="AK117" s="11" t="s">
        <v>83</v>
      </c>
      <c r="AL117" s="11">
        <v>591</v>
      </c>
      <c r="AM117" s="11">
        <v>-4.4570410000000003</v>
      </c>
      <c r="AN117" s="11">
        <v>-3.4846200000000001</v>
      </c>
      <c r="AO117" s="11">
        <v>0.97242099999999998</v>
      </c>
      <c r="AP117" s="18">
        <f t="shared" si="5"/>
        <v>0.21817636409447433</v>
      </c>
      <c r="AQ117" s="11">
        <v>21.817639</v>
      </c>
      <c r="AS117" s="11" t="s">
        <v>76</v>
      </c>
      <c r="AT117" s="11">
        <v>150</v>
      </c>
      <c r="AU117" s="11">
        <v>-8.4585709999999992</v>
      </c>
      <c r="AV117" s="11">
        <v>-9.2176650000000002</v>
      </c>
      <c r="AW117" s="11">
        <v>0.75909400000000005</v>
      </c>
      <c r="AX117" s="11">
        <v>8.9742599999999992</v>
      </c>
    </row>
    <row r="118" spans="2:54" x14ac:dyDescent="0.35">
      <c r="B118" s="10" t="s">
        <v>12</v>
      </c>
      <c r="C118" s="10">
        <v>0.38988699999999998</v>
      </c>
      <c r="E118" s="11">
        <v>0</v>
      </c>
      <c r="F118" s="11">
        <v>1</v>
      </c>
      <c r="G118" s="11">
        <v>96</v>
      </c>
      <c r="I118" s="11">
        <v>2.7266159999999999</v>
      </c>
      <c r="J118" s="11">
        <v>2.9987490000000001</v>
      </c>
      <c r="K118" s="11">
        <v>46</v>
      </c>
      <c r="U118" s="11" t="s">
        <v>76</v>
      </c>
      <c r="V118" s="11">
        <v>151</v>
      </c>
      <c r="W118" s="11">
        <v>12.893927</v>
      </c>
      <c r="X118" s="11">
        <v>15.674167000000001</v>
      </c>
      <c r="Y118" s="11">
        <v>2.7802389999999999</v>
      </c>
      <c r="Z118" s="18">
        <f t="shared" si="3"/>
        <v>0.21562391349043622</v>
      </c>
      <c r="AA118" s="11">
        <v>21.562394999999999</v>
      </c>
      <c r="AC118" s="11" t="s">
        <v>78</v>
      </c>
      <c r="AD118" s="11">
        <v>1950</v>
      </c>
      <c r="AE118" s="11">
        <v>4.9655659999999999</v>
      </c>
      <c r="AF118" s="11">
        <v>3.5550459999999999</v>
      </c>
      <c r="AG118" s="11">
        <v>1.41052</v>
      </c>
      <c r="AH118" s="18">
        <f t="shared" si="4"/>
        <v>0.28406026624155234</v>
      </c>
      <c r="AI118" s="11">
        <v>28.406029</v>
      </c>
      <c r="AK118" s="11" t="s">
        <v>83</v>
      </c>
      <c r="AL118" s="11">
        <v>1091</v>
      </c>
      <c r="AM118" s="11">
        <v>-3.3830330000000002</v>
      </c>
      <c r="AN118" s="11">
        <v>-4.3567309999999999</v>
      </c>
      <c r="AO118" s="11">
        <v>0.97369799999999995</v>
      </c>
      <c r="AP118" s="18">
        <f t="shared" si="5"/>
        <v>0.28781806148506384</v>
      </c>
      <c r="AQ118" s="11">
        <v>28.781822999999999</v>
      </c>
      <c r="AS118" s="11" t="s">
        <v>76</v>
      </c>
      <c r="AT118" s="11">
        <v>151</v>
      </c>
      <c r="AU118" s="11">
        <v>12.893927</v>
      </c>
      <c r="AV118" s="11">
        <v>15.674167000000001</v>
      </c>
      <c r="AW118" s="11">
        <v>2.7802389999999999</v>
      </c>
      <c r="AX118" s="11">
        <v>21.562394999999999</v>
      </c>
    </row>
    <row r="119" spans="2:54" x14ac:dyDescent="0.35">
      <c r="B119" s="10" t="s">
        <v>13</v>
      </c>
      <c r="C119" s="10">
        <v>0.26088800000000001</v>
      </c>
      <c r="E119" s="11">
        <v>1</v>
      </c>
      <c r="F119" s="11">
        <v>2</v>
      </c>
      <c r="G119" s="11">
        <v>11</v>
      </c>
      <c r="I119" s="11">
        <v>2.9987490000000001</v>
      </c>
      <c r="J119" s="11">
        <v>3.2708810000000001</v>
      </c>
      <c r="K119" s="11">
        <v>39</v>
      </c>
      <c r="U119" s="11" t="s">
        <v>76</v>
      </c>
      <c r="V119" s="11">
        <v>154</v>
      </c>
      <c r="W119" s="11">
        <v>15.765547</v>
      </c>
      <c r="X119" s="11">
        <v>8.7929110000000001</v>
      </c>
      <c r="Y119" s="11">
        <v>6.9726369999999998</v>
      </c>
      <c r="Z119" s="18">
        <f t="shared" si="3"/>
        <v>0.44227054094602614</v>
      </c>
      <c r="AA119" s="11">
        <v>44.227049999999998</v>
      </c>
      <c r="AC119" s="11" t="s">
        <v>78</v>
      </c>
      <c r="AD119" s="11">
        <v>1318</v>
      </c>
      <c r="AE119" s="11">
        <v>7.7318819999999997</v>
      </c>
      <c r="AF119" s="11">
        <v>9.9160240000000002</v>
      </c>
      <c r="AG119" s="11">
        <v>2.1841409999999999</v>
      </c>
      <c r="AH119" s="18">
        <f t="shared" si="4"/>
        <v>0.28248504051148221</v>
      </c>
      <c r="AI119" s="11">
        <v>28.248508000000001</v>
      </c>
      <c r="AK119" s="11" t="s">
        <v>83</v>
      </c>
      <c r="AL119" s="11">
        <v>1267</v>
      </c>
      <c r="AM119" s="11">
        <v>-12.162314</v>
      </c>
      <c r="AN119" s="11">
        <v>-13.148275</v>
      </c>
      <c r="AO119" s="11">
        <v>0.98596099999999998</v>
      </c>
      <c r="AP119" s="18">
        <f t="shared" si="5"/>
        <v>8.1066892369330373E-2</v>
      </c>
      <c r="AQ119" s="11">
        <v>8.1066850000000006</v>
      </c>
      <c r="AS119" s="11" t="s">
        <v>76</v>
      </c>
      <c r="AT119" s="11">
        <v>154</v>
      </c>
      <c r="AU119" s="11">
        <v>15.765547</v>
      </c>
      <c r="AV119" s="11">
        <v>8.7929110000000001</v>
      </c>
      <c r="AW119" s="11">
        <v>6.9726369999999998</v>
      </c>
      <c r="AX119" s="11">
        <v>44.227049999999998</v>
      </c>
    </row>
    <row r="120" spans="2:54" x14ac:dyDescent="0.35">
      <c r="B120" s="10" t="s">
        <v>14</v>
      </c>
      <c r="C120" s="10">
        <v>0.34708600000000001</v>
      </c>
      <c r="E120" s="11">
        <v>2</v>
      </c>
      <c r="F120" s="11">
        <v>3</v>
      </c>
      <c r="G120" s="11">
        <v>5</v>
      </c>
      <c r="I120" s="11">
        <v>3.2708810000000001</v>
      </c>
      <c r="J120" s="11">
        <v>3.5430139999999999</v>
      </c>
      <c r="K120" s="11">
        <v>31</v>
      </c>
      <c r="U120" s="11" t="s">
        <v>76</v>
      </c>
      <c r="V120" s="11">
        <v>156</v>
      </c>
      <c r="W120" s="11">
        <v>23.730615</v>
      </c>
      <c r="X120" s="11">
        <v>21.595483000000002</v>
      </c>
      <c r="Y120" s="11">
        <v>2.1351330000000002</v>
      </c>
      <c r="Z120" s="18">
        <f t="shared" si="3"/>
        <v>8.9973774383849736E-2</v>
      </c>
      <c r="AA120" s="11">
        <v>8.9973770000000002</v>
      </c>
      <c r="AC120" s="11" t="s">
        <v>78</v>
      </c>
      <c r="AD120" s="11">
        <v>1747</v>
      </c>
      <c r="AE120" s="11">
        <v>11.723839999999999</v>
      </c>
      <c r="AF120" s="11">
        <v>15.029804</v>
      </c>
      <c r="AG120" s="11">
        <v>3.3059639999999999</v>
      </c>
      <c r="AH120" s="18">
        <f t="shared" si="4"/>
        <v>0.28198644812621121</v>
      </c>
      <c r="AI120" s="11">
        <v>28.198647999999999</v>
      </c>
      <c r="AK120" s="11" t="s">
        <v>83</v>
      </c>
      <c r="AL120" s="11">
        <v>433</v>
      </c>
      <c r="AM120" s="11">
        <v>-14.314443000000001</v>
      </c>
      <c r="AN120" s="11">
        <v>-15.315972</v>
      </c>
      <c r="AO120" s="11">
        <v>1.0015289999999999</v>
      </c>
      <c r="AP120" s="18">
        <f t="shared" si="5"/>
        <v>6.9966327016706117E-2</v>
      </c>
      <c r="AQ120" s="11">
        <v>6.9966330000000001</v>
      </c>
      <c r="AS120" s="11" t="s">
        <v>76</v>
      </c>
      <c r="AT120" s="11">
        <v>156</v>
      </c>
      <c r="AU120" s="11">
        <v>23.730615</v>
      </c>
      <c r="AV120" s="11">
        <v>21.595483000000002</v>
      </c>
      <c r="AW120" s="11">
        <v>2.1351330000000002</v>
      </c>
      <c r="AX120" s="11">
        <v>8.9973770000000002</v>
      </c>
    </row>
    <row r="121" spans="2:54" x14ac:dyDescent="0.35">
      <c r="B121" s="10" t="s">
        <v>15</v>
      </c>
      <c r="C121" s="10">
        <v>0.245031</v>
      </c>
      <c r="E121" s="11">
        <v>3</v>
      </c>
      <c r="F121" s="11">
        <v>4</v>
      </c>
      <c r="G121" s="11">
        <v>6</v>
      </c>
      <c r="I121" s="11">
        <v>3.5430139999999999</v>
      </c>
      <c r="J121" s="11">
        <v>3.8151470000000001</v>
      </c>
      <c r="K121" s="11">
        <v>34</v>
      </c>
      <c r="U121" s="11" t="s">
        <v>76</v>
      </c>
      <c r="V121" s="11">
        <v>157</v>
      </c>
      <c r="W121" s="11">
        <v>3.9142009999999998</v>
      </c>
      <c r="X121" s="11">
        <v>3.8010769999999998</v>
      </c>
      <c r="Y121" s="11">
        <v>0.113124</v>
      </c>
      <c r="Z121" s="18">
        <f t="shared" si="3"/>
        <v>2.8900917454162421E-2</v>
      </c>
      <c r="AA121" s="11">
        <v>2.8900960000000002</v>
      </c>
      <c r="AC121" s="11" t="s">
        <v>78</v>
      </c>
      <c r="AD121" s="11">
        <v>1864</v>
      </c>
      <c r="AE121" s="11">
        <v>19.837999</v>
      </c>
      <c r="AF121" s="11">
        <v>14.409575</v>
      </c>
      <c r="AG121" s="11">
        <v>5.4284239999999997</v>
      </c>
      <c r="AH121" s="18">
        <f t="shared" si="4"/>
        <v>0.27363767888081858</v>
      </c>
      <c r="AI121" s="11">
        <v>27.363769000000001</v>
      </c>
      <c r="AK121" s="11" t="s">
        <v>83</v>
      </c>
      <c r="AL121" s="11">
        <v>705</v>
      </c>
      <c r="AM121" s="11">
        <v>-26.013287999999999</v>
      </c>
      <c r="AN121" s="11">
        <v>-25.011030000000002</v>
      </c>
      <c r="AO121" s="11">
        <v>1.0022580000000001</v>
      </c>
      <c r="AP121" s="18">
        <f t="shared" si="5"/>
        <v>3.852869348926595E-2</v>
      </c>
      <c r="AQ121" s="11">
        <v>3.852868</v>
      </c>
      <c r="AS121" s="11" t="s">
        <v>76</v>
      </c>
      <c r="AT121" s="11">
        <v>157</v>
      </c>
      <c r="AU121" s="11">
        <v>3.9142009999999998</v>
      </c>
      <c r="AV121" s="11">
        <v>3.8010769999999998</v>
      </c>
      <c r="AW121" s="11">
        <v>0.113124</v>
      </c>
      <c r="AX121" s="11">
        <v>2.8900960000000002</v>
      </c>
    </row>
    <row r="122" spans="2:54" x14ac:dyDescent="0.35">
      <c r="B122" s="10" t="s">
        <v>16</v>
      </c>
      <c r="C122" s="10">
        <v>1.219819</v>
      </c>
      <c r="E122" s="11">
        <v>4</v>
      </c>
      <c r="F122" s="11">
        <v>5</v>
      </c>
      <c r="G122" s="11">
        <v>6</v>
      </c>
      <c r="I122" s="11">
        <v>3.8151470000000001</v>
      </c>
      <c r="J122" s="11">
        <v>4.0872799999999998</v>
      </c>
      <c r="K122" s="11">
        <v>26</v>
      </c>
      <c r="U122" s="11" t="s">
        <v>76</v>
      </c>
      <c r="V122" s="11">
        <v>159</v>
      </c>
      <c r="W122" s="11">
        <v>25.909725999999999</v>
      </c>
      <c r="X122" s="11">
        <v>27.892652999999999</v>
      </c>
      <c r="Y122" s="11">
        <v>1.9829270000000001</v>
      </c>
      <c r="Z122" s="18">
        <f t="shared" si="3"/>
        <v>7.6532148583894719E-2</v>
      </c>
      <c r="AA122" s="11">
        <v>7.653213</v>
      </c>
      <c r="AC122" s="11" t="s">
        <v>78</v>
      </c>
      <c r="AD122" s="11">
        <v>312</v>
      </c>
      <c r="AE122" s="11">
        <v>-14.961084</v>
      </c>
      <c r="AF122" s="11">
        <v>-19.018685000000001</v>
      </c>
      <c r="AG122" s="11">
        <v>4.057601</v>
      </c>
      <c r="AH122" s="18">
        <f t="shared" si="4"/>
        <v>0.27121036149519651</v>
      </c>
      <c r="AI122" s="11">
        <v>27.121033000000001</v>
      </c>
      <c r="AK122" s="11" t="s">
        <v>83</v>
      </c>
      <c r="AL122" s="11">
        <v>1713</v>
      </c>
      <c r="AM122" s="11">
        <v>2.8803649999999998</v>
      </c>
      <c r="AN122" s="11">
        <v>1.8716459999999999</v>
      </c>
      <c r="AO122" s="11">
        <v>1.0087189999999999</v>
      </c>
      <c r="AP122" s="18">
        <f t="shared" si="5"/>
        <v>0.35020526912387839</v>
      </c>
      <c r="AQ122" s="11">
        <v>35.020521000000002</v>
      </c>
      <c r="AS122" s="11" t="s">
        <v>76</v>
      </c>
      <c r="AT122" s="11">
        <v>159</v>
      </c>
      <c r="AU122" s="11">
        <v>25.909725999999999</v>
      </c>
      <c r="AV122" s="11">
        <v>27.892652999999999</v>
      </c>
      <c r="AW122" s="11">
        <v>1.9829270000000001</v>
      </c>
      <c r="AX122" s="11">
        <v>7.653213</v>
      </c>
    </row>
    <row r="123" spans="2:54" x14ac:dyDescent="0.35">
      <c r="B123" s="10" t="s">
        <v>17</v>
      </c>
      <c r="C123" s="10">
        <v>3.7921680000000002</v>
      </c>
      <c r="E123" s="11">
        <v>5</v>
      </c>
      <c r="F123" s="11">
        <v>6</v>
      </c>
      <c r="G123" s="11">
        <v>4</v>
      </c>
      <c r="I123" s="11">
        <v>4.0872799999999998</v>
      </c>
      <c r="J123" s="11">
        <v>4.359413</v>
      </c>
      <c r="K123" s="11">
        <v>21</v>
      </c>
      <c r="U123" s="11" t="s">
        <v>76</v>
      </c>
      <c r="V123" s="11">
        <v>160</v>
      </c>
      <c r="W123" s="11">
        <v>-2.6021679999999998</v>
      </c>
      <c r="X123" s="11">
        <v>1.0917939999999999</v>
      </c>
      <c r="Y123" s="11">
        <v>3.693962</v>
      </c>
      <c r="Z123" s="18">
        <f t="shared" si="3"/>
        <v>1.4195709116398327</v>
      </c>
      <c r="AA123" s="11" t="s">
        <v>77</v>
      </c>
      <c r="AC123" s="11" t="s">
        <v>78</v>
      </c>
      <c r="AD123" s="11">
        <v>1472</v>
      </c>
      <c r="AE123" s="11">
        <v>12.191338</v>
      </c>
      <c r="AF123" s="11">
        <v>8.8865979999999993</v>
      </c>
      <c r="AG123" s="11">
        <v>3.3047390000000001</v>
      </c>
      <c r="AH123" s="18">
        <f t="shared" si="4"/>
        <v>0.27107270752398138</v>
      </c>
      <c r="AI123" s="11">
        <v>27.107274</v>
      </c>
      <c r="AK123" s="11" t="s">
        <v>83</v>
      </c>
      <c r="AL123" s="11">
        <v>337</v>
      </c>
      <c r="AM123" s="11">
        <v>-0.39201399999999997</v>
      </c>
      <c r="AN123" s="11">
        <v>0.62762300000000004</v>
      </c>
      <c r="AO123" s="11">
        <v>1.0196369999999999</v>
      </c>
      <c r="AP123" s="18">
        <f t="shared" si="5"/>
        <v>2.6010219022790002</v>
      </c>
      <c r="AQ123" s="11" t="s">
        <v>77</v>
      </c>
      <c r="AS123" s="11" t="s">
        <v>76</v>
      </c>
      <c r="AT123" s="11">
        <v>160</v>
      </c>
      <c r="AU123" s="11">
        <v>-2.6021679999999998</v>
      </c>
      <c r="AV123" s="11">
        <v>1.0917939999999999</v>
      </c>
      <c r="AW123" s="11">
        <v>3.693962</v>
      </c>
      <c r="AX123" s="11" t="s">
        <v>77</v>
      </c>
    </row>
    <row r="124" spans="2:54" x14ac:dyDescent="0.35">
      <c r="B124" s="10" t="s">
        <v>18</v>
      </c>
      <c r="C124" s="10">
        <v>14.796129000000001</v>
      </c>
      <c r="E124" s="11">
        <v>6</v>
      </c>
      <c r="F124" s="11">
        <v>7</v>
      </c>
      <c r="G124" s="11">
        <v>3</v>
      </c>
      <c r="I124" s="11">
        <v>4.359413</v>
      </c>
      <c r="J124" s="11">
        <v>4.631545</v>
      </c>
      <c r="K124" s="11">
        <v>20</v>
      </c>
      <c r="U124" s="11" t="s">
        <v>76</v>
      </c>
      <c r="V124" s="11">
        <v>162</v>
      </c>
      <c r="W124" s="11">
        <v>-25.403751</v>
      </c>
      <c r="X124" s="11">
        <v>-24.616852000000002</v>
      </c>
      <c r="Y124" s="11">
        <v>0.78689900000000002</v>
      </c>
      <c r="Z124" s="18">
        <f t="shared" si="3"/>
        <v>3.0975701186805052E-2</v>
      </c>
      <c r="AA124" s="11">
        <v>3.0975700000000002</v>
      </c>
      <c r="AC124" s="11" t="s">
        <v>78</v>
      </c>
      <c r="AD124" s="11">
        <v>739</v>
      </c>
      <c r="AE124" s="11">
        <v>9.6410479999999996</v>
      </c>
      <c r="AF124" s="11">
        <v>12.237805</v>
      </c>
      <c r="AG124" s="11">
        <v>2.5967579999999999</v>
      </c>
      <c r="AH124" s="18">
        <f t="shared" si="4"/>
        <v>0.26934395513848702</v>
      </c>
      <c r="AI124" s="11">
        <v>26.934393</v>
      </c>
      <c r="AK124" s="11" t="s">
        <v>83</v>
      </c>
      <c r="AL124" s="11">
        <v>1322</v>
      </c>
      <c r="AM124" s="11">
        <v>6.5329030000000001</v>
      </c>
      <c r="AN124" s="11">
        <v>7.5592779999999999</v>
      </c>
      <c r="AO124" s="11">
        <v>1.026376</v>
      </c>
      <c r="AP124" s="18">
        <f t="shared" si="5"/>
        <v>0.15710871568122164</v>
      </c>
      <c r="AQ124" s="11">
        <v>15.710865999999999</v>
      </c>
      <c r="AS124" s="11" t="s">
        <v>76</v>
      </c>
      <c r="AT124" s="11">
        <v>162</v>
      </c>
      <c r="AU124" s="11">
        <v>-25.403751</v>
      </c>
      <c r="AV124" s="11">
        <v>-24.616852000000002</v>
      </c>
      <c r="AW124" s="11">
        <v>0.78689900000000002</v>
      </c>
      <c r="AX124" s="11">
        <v>3.0975700000000002</v>
      </c>
    </row>
    <row r="125" spans="2:54" x14ac:dyDescent="0.35">
      <c r="B125" s="10" t="s">
        <v>19</v>
      </c>
      <c r="C125" s="10">
        <v>27.658743999999999</v>
      </c>
      <c r="E125" s="11">
        <v>7</v>
      </c>
      <c r="F125" s="11">
        <v>8</v>
      </c>
      <c r="G125" s="11">
        <v>0</v>
      </c>
      <c r="I125" s="11">
        <v>4.631545</v>
      </c>
      <c r="J125" s="11">
        <v>4.9036780000000002</v>
      </c>
      <c r="K125" s="11">
        <v>22</v>
      </c>
      <c r="U125" s="11" t="s">
        <v>76</v>
      </c>
      <c r="V125" s="11">
        <v>163</v>
      </c>
      <c r="W125" s="11">
        <v>-4.888916</v>
      </c>
      <c r="X125" s="11">
        <v>-1.2808079999999999</v>
      </c>
      <c r="Y125" s="11">
        <v>3.6081080000000001</v>
      </c>
      <c r="Z125" s="18">
        <f t="shared" si="3"/>
        <v>0.73801799826382786</v>
      </c>
      <c r="AA125" s="11">
        <v>73.801804000000004</v>
      </c>
      <c r="AC125" s="11" t="s">
        <v>78</v>
      </c>
      <c r="AD125" s="11">
        <v>1943</v>
      </c>
      <c r="AE125" s="11">
        <v>-7.9914389999999997</v>
      </c>
      <c r="AF125" s="11">
        <v>-10.123533999999999</v>
      </c>
      <c r="AG125" s="11">
        <v>2.1320960000000002</v>
      </c>
      <c r="AH125" s="18">
        <f t="shared" si="4"/>
        <v>0.26679750668183794</v>
      </c>
      <c r="AI125" s="11">
        <v>26.679749000000001</v>
      </c>
      <c r="AK125" s="11" t="s">
        <v>83</v>
      </c>
      <c r="AL125" s="11">
        <v>780</v>
      </c>
      <c r="AM125" s="11">
        <v>4.2446429999999999</v>
      </c>
      <c r="AN125" s="11">
        <v>3.2166790000000001</v>
      </c>
      <c r="AO125" s="11">
        <v>1.0279640000000001</v>
      </c>
      <c r="AP125" s="18">
        <f t="shared" si="5"/>
        <v>0.24217914203856486</v>
      </c>
      <c r="AQ125" s="11">
        <v>24.217922000000002</v>
      </c>
      <c r="AS125" s="11" t="s">
        <v>76</v>
      </c>
      <c r="AT125" s="11">
        <v>163</v>
      </c>
      <c r="AU125" s="11">
        <v>-4.888916</v>
      </c>
      <c r="AV125" s="11">
        <v>-1.2808079999999999</v>
      </c>
      <c r="AW125" s="11">
        <v>3.6081080000000001</v>
      </c>
      <c r="AX125" s="11">
        <v>73.801804000000004</v>
      </c>
    </row>
    <row r="126" spans="2:54" x14ac:dyDescent="0.35">
      <c r="B126" s="10" t="s">
        <v>20</v>
      </c>
      <c r="C126" s="10">
        <v>10.672546000000001</v>
      </c>
      <c r="E126" s="11">
        <v>8</v>
      </c>
      <c r="F126" s="11">
        <v>9</v>
      </c>
      <c r="G126" s="11">
        <v>1</v>
      </c>
      <c r="I126" s="11">
        <v>4.9036780000000002</v>
      </c>
      <c r="J126" s="11">
        <v>5.1758110000000004</v>
      </c>
      <c r="K126" s="11">
        <v>10</v>
      </c>
      <c r="U126" s="11" t="s">
        <v>76</v>
      </c>
      <c r="V126" s="11">
        <v>164</v>
      </c>
      <c r="W126" s="11">
        <v>-9.295693</v>
      </c>
      <c r="X126" s="11">
        <v>-10.220457</v>
      </c>
      <c r="Y126" s="11">
        <v>0.92476400000000003</v>
      </c>
      <c r="Z126" s="18">
        <f t="shared" si="3"/>
        <v>9.9483061671679571E-2</v>
      </c>
      <c r="AA126" s="11">
        <v>9.9483049999999995</v>
      </c>
      <c r="AC126" s="11" t="s">
        <v>78</v>
      </c>
      <c r="AD126" s="11">
        <v>1707</v>
      </c>
      <c r="AE126" s="11">
        <v>8.014011</v>
      </c>
      <c r="AF126" s="11">
        <v>10.135870000000001</v>
      </c>
      <c r="AG126" s="11">
        <v>2.1218590000000002</v>
      </c>
      <c r="AH126" s="18">
        <f t="shared" si="4"/>
        <v>0.26476866577797314</v>
      </c>
      <c r="AI126" s="11">
        <v>26.476869000000001</v>
      </c>
      <c r="AK126" s="11" t="s">
        <v>83</v>
      </c>
      <c r="AL126" s="11">
        <v>1579</v>
      </c>
      <c r="AM126" s="11">
        <v>25.267164000000001</v>
      </c>
      <c r="AN126" s="11">
        <v>26.313770000000002</v>
      </c>
      <c r="AO126" s="11">
        <v>1.0466059999999999</v>
      </c>
      <c r="AP126" s="18">
        <f t="shared" si="5"/>
        <v>4.1421585738708147E-2</v>
      </c>
      <c r="AQ126" s="11">
        <v>4.1421580000000002</v>
      </c>
      <c r="AS126" s="11" t="s">
        <v>76</v>
      </c>
      <c r="AT126" s="11">
        <v>164</v>
      </c>
      <c r="AU126" s="11">
        <v>-9.295693</v>
      </c>
      <c r="AV126" s="11">
        <v>-10.220457</v>
      </c>
      <c r="AW126" s="11">
        <v>0.92476400000000003</v>
      </c>
      <c r="AX126" s="11">
        <v>9.9483049999999995</v>
      </c>
    </row>
    <row r="127" spans="2:54" x14ac:dyDescent="0.35">
      <c r="B127" s="10" t="s">
        <v>21</v>
      </c>
      <c r="C127" s="10">
        <v>2.9167730000000001</v>
      </c>
      <c r="E127" s="11">
        <v>9</v>
      </c>
      <c r="F127" s="11">
        <v>10</v>
      </c>
      <c r="G127" s="11">
        <v>1</v>
      </c>
      <c r="I127" s="11">
        <v>5.1758110000000004</v>
      </c>
      <c r="J127" s="11">
        <v>5.4479439999999997</v>
      </c>
      <c r="K127" s="11">
        <v>8</v>
      </c>
      <c r="U127" s="11" t="s">
        <v>76</v>
      </c>
      <c r="V127" s="11">
        <v>165</v>
      </c>
      <c r="W127" s="11">
        <v>-11.204769000000001</v>
      </c>
      <c r="X127" s="11">
        <v>-9.2241730000000004</v>
      </c>
      <c r="Y127" s="11">
        <v>1.980596</v>
      </c>
      <c r="Z127" s="18">
        <f t="shared" si="3"/>
        <v>0.17676366197286172</v>
      </c>
      <c r="AA127" s="11">
        <v>17.676366000000002</v>
      </c>
      <c r="AC127" s="11" t="s">
        <v>78</v>
      </c>
      <c r="AD127" s="11">
        <v>1540</v>
      </c>
      <c r="AE127" s="11">
        <v>8.6756949999999993</v>
      </c>
      <c r="AF127" s="11">
        <v>10.958603</v>
      </c>
      <c r="AG127" s="11">
        <v>2.2829079999999999</v>
      </c>
      <c r="AH127" s="18">
        <f t="shared" si="4"/>
        <v>0.26313834223079535</v>
      </c>
      <c r="AI127" s="11">
        <v>26.313838000000001</v>
      </c>
      <c r="AK127" s="11" t="s">
        <v>83</v>
      </c>
      <c r="AL127" s="11">
        <v>910</v>
      </c>
      <c r="AM127" s="11">
        <v>-2.5028980000000001</v>
      </c>
      <c r="AN127" s="11">
        <v>-3.5527060000000001</v>
      </c>
      <c r="AO127" s="11">
        <v>1.0498080000000001</v>
      </c>
      <c r="AP127" s="18">
        <f t="shared" si="5"/>
        <v>0.41943698864276535</v>
      </c>
      <c r="AQ127" s="11">
        <v>41.943699000000002</v>
      </c>
      <c r="AS127" s="11" t="s">
        <v>76</v>
      </c>
      <c r="AT127" s="11">
        <v>165</v>
      </c>
      <c r="AU127" s="11">
        <v>-11.204769000000001</v>
      </c>
      <c r="AV127" s="11">
        <v>-9.2241730000000004</v>
      </c>
      <c r="AW127" s="11">
        <v>1.980596</v>
      </c>
      <c r="AX127" s="11">
        <v>17.676366000000002</v>
      </c>
    </row>
    <row r="128" spans="2:54" x14ac:dyDescent="0.35">
      <c r="E128" s="11">
        <v>10</v>
      </c>
      <c r="F128" s="11">
        <v>11</v>
      </c>
      <c r="G128" s="11">
        <v>1</v>
      </c>
      <c r="I128" s="11">
        <v>5.4479439999999997</v>
      </c>
      <c r="J128" s="11">
        <v>5.7200769999999999</v>
      </c>
      <c r="K128" s="11">
        <v>9</v>
      </c>
      <c r="U128" s="11" t="s">
        <v>76</v>
      </c>
      <c r="V128" s="11">
        <v>166</v>
      </c>
      <c r="W128" s="11">
        <v>15.247558</v>
      </c>
      <c r="X128" s="11">
        <v>13.291535</v>
      </c>
      <c r="Y128" s="11">
        <v>1.956024</v>
      </c>
      <c r="Z128" s="18">
        <f t="shared" si="3"/>
        <v>0.12828441118243328</v>
      </c>
      <c r="AA128" s="11">
        <v>12.828438</v>
      </c>
      <c r="AC128" s="11" t="s">
        <v>78</v>
      </c>
      <c r="AD128" s="11">
        <v>1518</v>
      </c>
      <c r="AE128" s="11">
        <v>12.231638</v>
      </c>
      <c r="AF128" s="11">
        <v>9.0240869999999997</v>
      </c>
      <c r="AG128" s="11">
        <v>3.2075499999999999</v>
      </c>
      <c r="AH128" s="18">
        <f t="shared" si="4"/>
        <v>0.26223388887081189</v>
      </c>
      <c r="AI128" s="11">
        <v>26.223392</v>
      </c>
      <c r="AK128" s="11" t="s">
        <v>83</v>
      </c>
      <c r="AL128" s="11">
        <v>1515</v>
      </c>
      <c r="AM128" s="11">
        <v>4.7124990000000002</v>
      </c>
      <c r="AN128" s="11">
        <v>3.6565859999999999</v>
      </c>
      <c r="AO128" s="11">
        <v>1.0559130000000001</v>
      </c>
      <c r="AP128" s="18">
        <f t="shared" si="5"/>
        <v>0.22406646664540408</v>
      </c>
      <c r="AQ128" s="11">
        <v>22.406649000000002</v>
      </c>
      <c r="AS128" s="11" t="s">
        <v>76</v>
      </c>
      <c r="AT128" s="11">
        <v>166</v>
      </c>
      <c r="AU128" s="11">
        <v>15.247558</v>
      </c>
      <c r="AV128" s="11">
        <v>13.291535</v>
      </c>
      <c r="AW128" s="11">
        <v>1.956024</v>
      </c>
      <c r="AX128" s="11">
        <v>12.828438</v>
      </c>
    </row>
    <row r="129" spans="5:50" x14ac:dyDescent="0.35">
      <c r="E129" s="11">
        <v>11</v>
      </c>
      <c r="F129" s="11">
        <v>12</v>
      </c>
      <c r="G129" s="11">
        <v>2</v>
      </c>
      <c r="I129" s="11">
        <v>5.7200769999999999</v>
      </c>
      <c r="J129" s="11">
        <v>5.9922089999999999</v>
      </c>
      <c r="K129" s="11">
        <v>4</v>
      </c>
      <c r="U129" s="11" t="s">
        <v>76</v>
      </c>
      <c r="V129" s="11">
        <v>169</v>
      </c>
      <c r="W129" s="11">
        <v>-0.82759300000000002</v>
      </c>
      <c r="X129" s="11">
        <v>-1.6498109999999999</v>
      </c>
      <c r="Y129" s="11">
        <v>0.822218</v>
      </c>
      <c r="Z129" s="18">
        <f t="shared" si="3"/>
        <v>0.99350526164431063</v>
      </c>
      <c r="AA129" s="11">
        <v>99.350457000000006</v>
      </c>
      <c r="AC129" s="11" t="s">
        <v>78</v>
      </c>
      <c r="AD129" s="11">
        <v>52</v>
      </c>
      <c r="AE129" s="11">
        <v>19.128329000000001</v>
      </c>
      <c r="AF129" s="11">
        <v>14.159551</v>
      </c>
      <c r="AG129" s="11">
        <v>4.9687780000000004</v>
      </c>
      <c r="AH129" s="18">
        <f t="shared" si="4"/>
        <v>0.25976017037348115</v>
      </c>
      <c r="AI129" s="11">
        <v>25.976016999999999</v>
      </c>
      <c r="AK129" s="11" t="s">
        <v>83</v>
      </c>
      <c r="AL129" s="11">
        <v>201</v>
      </c>
      <c r="AM129" s="11">
        <v>-21.884741999999999</v>
      </c>
      <c r="AN129" s="11">
        <v>-20.815911</v>
      </c>
      <c r="AO129" s="11">
        <v>1.0688299999999999</v>
      </c>
      <c r="AP129" s="18">
        <f t="shared" si="5"/>
        <v>4.883904959903114E-2</v>
      </c>
      <c r="AQ129" s="11">
        <v>4.8839069999999998</v>
      </c>
      <c r="AS129" s="11" t="s">
        <v>76</v>
      </c>
      <c r="AT129" s="11">
        <v>169</v>
      </c>
      <c r="AU129" s="11">
        <v>-0.82759300000000002</v>
      </c>
      <c r="AV129" s="11">
        <v>-1.6498109999999999</v>
      </c>
      <c r="AW129" s="11">
        <v>0.822218</v>
      </c>
      <c r="AX129" s="11">
        <v>99.350457000000006</v>
      </c>
    </row>
    <row r="130" spans="5:50" x14ac:dyDescent="0.35">
      <c r="I130" s="11">
        <v>5.9922089999999999</v>
      </c>
      <c r="J130" s="11">
        <v>6.2643420000000001</v>
      </c>
      <c r="K130" s="11">
        <v>3</v>
      </c>
      <c r="U130" s="11" t="s">
        <v>76</v>
      </c>
      <c r="V130" s="11">
        <v>170</v>
      </c>
      <c r="W130" s="11">
        <v>19.910730999999998</v>
      </c>
      <c r="X130" s="11">
        <v>25.092559999999999</v>
      </c>
      <c r="Y130" s="11">
        <v>5.1818289999999996</v>
      </c>
      <c r="Z130" s="18">
        <f t="shared" si="3"/>
        <v>0.26025307659472674</v>
      </c>
      <c r="AA130" s="11">
        <v>26.025304999999999</v>
      </c>
      <c r="AC130" s="11" t="s">
        <v>78</v>
      </c>
      <c r="AD130" s="11">
        <v>1966</v>
      </c>
      <c r="AE130" s="11">
        <v>-11.602532999999999</v>
      </c>
      <c r="AF130" s="11">
        <v>-8.5904179999999997</v>
      </c>
      <c r="AG130" s="11">
        <v>3.0121150000000001</v>
      </c>
      <c r="AH130" s="18">
        <f t="shared" si="4"/>
        <v>0.25960839758008014</v>
      </c>
      <c r="AI130" s="11">
        <v>25.960839</v>
      </c>
      <c r="AK130" s="11" t="s">
        <v>83</v>
      </c>
      <c r="AL130" s="11">
        <v>399</v>
      </c>
      <c r="AM130" s="11">
        <v>5.64846</v>
      </c>
      <c r="AN130" s="11">
        <v>4.5764240000000003</v>
      </c>
      <c r="AO130" s="11">
        <v>1.072036</v>
      </c>
      <c r="AP130" s="18">
        <f t="shared" si="5"/>
        <v>0.18979261604047828</v>
      </c>
      <c r="AQ130" s="11">
        <v>18.979265000000002</v>
      </c>
      <c r="AS130" s="11" t="s">
        <v>76</v>
      </c>
      <c r="AT130" s="11">
        <v>170</v>
      </c>
      <c r="AU130" s="11">
        <v>19.910730999999998</v>
      </c>
      <c r="AV130" s="11">
        <v>25.092559999999999</v>
      </c>
      <c r="AW130" s="11">
        <v>5.1818289999999996</v>
      </c>
      <c r="AX130" s="11">
        <v>26.025304999999999</v>
      </c>
    </row>
    <row r="131" spans="5:50" x14ac:dyDescent="0.35">
      <c r="I131" s="11">
        <v>6.2643420000000001</v>
      </c>
      <c r="J131" s="11">
        <v>6.5364750000000003</v>
      </c>
      <c r="K131" s="11">
        <v>6</v>
      </c>
      <c r="U131" s="11" t="s">
        <v>76</v>
      </c>
      <c r="V131" s="11">
        <v>171</v>
      </c>
      <c r="W131" s="11">
        <v>-24.889654</v>
      </c>
      <c r="X131" s="11">
        <v>-21.286054</v>
      </c>
      <c r="Y131" s="11">
        <v>3.6036000000000001</v>
      </c>
      <c r="Z131" s="18">
        <f t="shared" si="3"/>
        <v>0.14478304921394247</v>
      </c>
      <c r="AA131" s="11">
        <v>14.478306</v>
      </c>
      <c r="AC131" s="11" t="s">
        <v>78</v>
      </c>
      <c r="AD131" s="11">
        <v>1104</v>
      </c>
      <c r="AE131" s="11">
        <v>-12.509375</v>
      </c>
      <c r="AF131" s="11">
        <v>-9.2628970000000006</v>
      </c>
      <c r="AG131" s="11">
        <v>3.2464780000000002</v>
      </c>
      <c r="AH131" s="18">
        <f t="shared" si="4"/>
        <v>0.25952359730202351</v>
      </c>
      <c r="AI131" s="11">
        <v>25.952362999999998</v>
      </c>
      <c r="AK131" s="11" t="s">
        <v>83</v>
      </c>
      <c r="AL131" s="11">
        <v>309</v>
      </c>
      <c r="AM131" s="11">
        <v>-3.9683329999999999</v>
      </c>
      <c r="AN131" s="11">
        <v>-5.0428990000000002</v>
      </c>
      <c r="AO131" s="11">
        <v>1.074567</v>
      </c>
      <c r="AP131" s="18">
        <f t="shared" si="5"/>
        <v>0.27078549103616056</v>
      </c>
      <c r="AQ131" s="11">
        <v>27.078548999999999</v>
      </c>
      <c r="AS131" s="11" t="s">
        <v>76</v>
      </c>
      <c r="AT131" s="11">
        <v>171</v>
      </c>
      <c r="AU131" s="11">
        <v>-24.889654</v>
      </c>
      <c r="AV131" s="11">
        <v>-21.286054</v>
      </c>
      <c r="AW131" s="11">
        <v>3.6036000000000001</v>
      </c>
      <c r="AX131" s="11">
        <v>14.478306</v>
      </c>
    </row>
    <row r="132" spans="5:50" x14ac:dyDescent="0.35">
      <c r="I132" s="11">
        <v>6.5364750000000003</v>
      </c>
      <c r="J132" s="11">
        <v>6.8086080000000004</v>
      </c>
      <c r="K132" s="11">
        <v>5</v>
      </c>
      <c r="U132" s="11" t="s">
        <v>76</v>
      </c>
      <c r="V132" s="11">
        <v>173</v>
      </c>
      <c r="W132" s="11">
        <v>-9.1473870000000002</v>
      </c>
      <c r="X132" s="11">
        <v>-9.0106009999999994</v>
      </c>
      <c r="Y132" s="11">
        <v>0.13678599999999999</v>
      </c>
      <c r="Z132" s="18">
        <f t="shared" si="3"/>
        <v>1.4953559961986957E-2</v>
      </c>
      <c r="AA132" s="11">
        <v>1.495355</v>
      </c>
      <c r="AC132" s="11" t="s">
        <v>78</v>
      </c>
      <c r="AD132" s="11">
        <v>646</v>
      </c>
      <c r="AE132" s="11">
        <v>6.1561430000000001</v>
      </c>
      <c r="AF132" s="11">
        <v>7.7504410000000004</v>
      </c>
      <c r="AG132" s="11">
        <v>1.594298</v>
      </c>
      <c r="AH132" s="18">
        <f t="shared" si="4"/>
        <v>0.25897676515961371</v>
      </c>
      <c r="AI132" s="11">
        <v>25.897686</v>
      </c>
      <c r="AK132" s="11" t="s">
        <v>83</v>
      </c>
      <c r="AL132" s="11">
        <v>1914</v>
      </c>
      <c r="AM132" s="11">
        <v>-24.594137</v>
      </c>
      <c r="AN132" s="11">
        <v>-23.508987000000001</v>
      </c>
      <c r="AO132" s="11">
        <v>1.0851500000000001</v>
      </c>
      <c r="AP132" s="18">
        <f t="shared" si="5"/>
        <v>4.4122304433776231E-2</v>
      </c>
      <c r="AQ132" s="11">
        <v>4.412229</v>
      </c>
      <c r="AS132" s="11" t="s">
        <v>76</v>
      </c>
      <c r="AT132" s="11">
        <v>173</v>
      </c>
      <c r="AU132" s="11">
        <v>-9.1473870000000002</v>
      </c>
      <c r="AV132" s="11">
        <v>-9.0106009999999994</v>
      </c>
      <c r="AW132" s="11">
        <v>0.13678599999999999</v>
      </c>
      <c r="AX132" s="11">
        <v>1.495355</v>
      </c>
    </row>
    <row r="133" spans="5:50" x14ac:dyDescent="0.35">
      <c r="I133" s="11">
        <v>6.8086080000000004</v>
      </c>
      <c r="J133" s="11">
        <v>7.0807409999999997</v>
      </c>
      <c r="K133" s="11">
        <v>5</v>
      </c>
      <c r="U133" s="11" t="s">
        <v>76</v>
      </c>
      <c r="V133" s="11">
        <v>174</v>
      </c>
      <c r="W133" s="11">
        <v>9.7504650000000002</v>
      </c>
      <c r="X133" s="11">
        <v>8.0094460000000005</v>
      </c>
      <c r="Y133" s="11">
        <v>1.74102</v>
      </c>
      <c r="Z133" s="18">
        <f t="shared" si="3"/>
        <v>0.17855763802034055</v>
      </c>
      <c r="AA133" s="11">
        <v>17.855761999999999</v>
      </c>
      <c r="AC133" s="11" t="s">
        <v>78</v>
      </c>
      <c r="AD133" s="11">
        <v>1151</v>
      </c>
      <c r="AE133" s="11">
        <v>-9.6034629999999996</v>
      </c>
      <c r="AF133" s="11">
        <v>-12.089663</v>
      </c>
      <c r="AG133" s="11">
        <v>2.486199</v>
      </c>
      <c r="AH133" s="18">
        <f t="shared" si="4"/>
        <v>0.25888567488623637</v>
      </c>
      <c r="AI133" s="11">
        <v>25.888570999999999</v>
      </c>
      <c r="AK133" s="11" t="s">
        <v>83</v>
      </c>
      <c r="AL133" s="11">
        <v>152</v>
      </c>
      <c r="AM133" s="11">
        <v>-11.970299000000001</v>
      </c>
      <c r="AN133" s="11">
        <v>-13.058123</v>
      </c>
      <c r="AO133" s="11">
        <v>1.0878239999999999</v>
      </c>
      <c r="AP133" s="18">
        <f t="shared" si="5"/>
        <v>9.0876927969802582E-2</v>
      </c>
      <c r="AQ133" s="11">
        <v>9.0876889999999992</v>
      </c>
      <c r="AS133" s="11" t="s">
        <v>76</v>
      </c>
      <c r="AT133" s="11">
        <v>174</v>
      </c>
      <c r="AU133" s="11">
        <v>9.7504650000000002</v>
      </c>
      <c r="AV133" s="11">
        <v>8.0094460000000005</v>
      </c>
      <c r="AW133" s="11">
        <v>1.74102</v>
      </c>
      <c r="AX133" s="11">
        <v>17.855761999999999</v>
      </c>
    </row>
    <row r="134" spans="5:50" x14ac:dyDescent="0.35">
      <c r="I134" s="11">
        <v>7.0807409999999997</v>
      </c>
      <c r="J134" s="11">
        <v>7.3528729999999998</v>
      </c>
      <c r="K134" s="11">
        <v>4</v>
      </c>
      <c r="U134" s="11" t="s">
        <v>76</v>
      </c>
      <c r="V134" s="11">
        <v>175</v>
      </c>
      <c r="W134" s="11">
        <v>36.947374000000003</v>
      </c>
      <c r="X134" s="11">
        <v>38.436664999999998</v>
      </c>
      <c r="Y134" s="11">
        <v>1.4892920000000001</v>
      </c>
      <c r="Z134" s="18">
        <f t="shared" si="3"/>
        <v>4.0308466848009275E-2</v>
      </c>
      <c r="AA134" s="11">
        <v>4.0308460000000004</v>
      </c>
      <c r="AC134" s="11" t="s">
        <v>78</v>
      </c>
      <c r="AD134" s="11">
        <v>1480</v>
      </c>
      <c r="AE134" s="11">
        <v>11.956548</v>
      </c>
      <c r="AF134" s="11">
        <v>8.8890650000000004</v>
      </c>
      <c r="AG134" s="11">
        <v>3.067482</v>
      </c>
      <c r="AH134" s="18">
        <f t="shared" si="4"/>
        <v>0.25655247651746976</v>
      </c>
      <c r="AI134" s="11">
        <v>25.655251</v>
      </c>
      <c r="AK134" s="11" t="s">
        <v>83</v>
      </c>
      <c r="AL134" s="11">
        <v>858</v>
      </c>
      <c r="AM134" s="11">
        <v>8.7597810000000003</v>
      </c>
      <c r="AN134" s="11">
        <v>9.8518030000000003</v>
      </c>
      <c r="AO134" s="11">
        <v>1.092022</v>
      </c>
      <c r="AP134" s="18">
        <f t="shared" si="5"/>
        <v>0.12466316224115649</v>
      </c>
      <c r="AQ134" s="11">
        <v>12.466312</v>
      </c>
      <c r="AS134" s="11" t="s">
        <v>76</v>
      </c>
      <c r="AT134" s="11">
        <v>175</v>
      </c>
      <c r="AU134" s="11">
        <v>36.947374000000003</v>
      </c>
      <c r="AV134" s="11">
        <v>38.436664999999998</v>
      </c>
      <c r="AW134" s="11">
        <v>1.4892920000000001</v>
      </c>
      <c r="AX134" s="11">
        <v>4.0308460000000004</v>
      </c>
    </row>
    <row r="135" spans="5:50" x14ac:dyDescent="0.35">
      <c r="I135" s="11">
        <v>7.3528729999999998</v>
      </c>
      <c r="J135" s="11">
        <v>7.625006</v>
      </c>
      <c r="K135" s="11">
        <v>2</v>
      </c>
      <c r="U135" s="11" t="s">
        <v>76</v>
      </c>
      <c r="V135" s="11">
        <v>176</v>
      </c>
      <c r="W135" s="11">
        <v>8.3357480000000006</v>
      </c>
      <c r="X135" s="11">
        <v>8.6876350000000002</v>
      </c>
      <c r="Y135" s="11">
        <v>0.35188700000000001</v>
      </c>
      <c r="Z135" s="18">
        <f t="shared" si="3"/>
        <v>4.2214208011086704E-2</v>
      </c>
      <c r="AA135" s="11">
        <v>4.2214229999999997</v>
      </c>
      <c r="AC135" s="11" t="s">
        <v>78</v>
      </c>
      <c r="AD135" s="11">
        <v>887</v>
      </c>
      <c r="AE135" s="11">
        <v>5.1872210000000001</v>
      </c>
      <c r="AF135" s="11">
        <v>6.5033349999999999</v>
      </c>
      <c r="AG135" s="11">
        <v>1.3161149999999999</v>
      </c>
      <c r="AH135" s="18">
        <f t="shared" si="4"/>
        <v>0.25372256165681006</v>
      </c>
      <c r="AI135" s="11">
        <v>25.372250000000001</v>
      </c>
      <c r="AK135" s="11" t="s">
        <v>83</v>
      </c>
      <c r="AL135" s="11">
        <v>766</v>
      </c>
      <c r="AM135" s="11">
        <v>-0.19413</v>
      </c>
      <c r="AN135" s="11">
        <v>0.90930900000000003</v>
      </c>
      <c r="AO135" s="11">
        <v>1.10344</v>
      </c>
      <c r="AP135" s="18">
        <f t="shared" si="5"/>
        <v>5.684026168031731</v>
      </c>
      <c r="AQ135" s="11" t="s">
        <v>77</v>
      </c>
      <c r="AS135" s="11" t="s">
        <v>76</v>
      </c>
      <c r="AT135" s="11">
        <v>176</v>
      </c>
      <c r="AU135" s="11">
        <v>8.3357480000000006</v>
      </c>
      <c r="AV135" s="11">
        <v>8.6876350000000002</v>
      </c>
      <c r="AW135" s="11">
        <v>0.35188700000000001</v>
      </c>
      <c r="AX135" s="11">
        <v>4.2214229999999997</v>
      </c>
    </row>
    <row r="136" spans="5:50" x14ac:dyDescent="0.35">
      <c r="I136" s="11">
        <v>7.625006</v>
      </c>
      <c r="J136" s="11">
        <v>7.8971390000000001</v>
      </c>
      <c r="K136" s="11">
        <v>0</v>
      </c>
      <c r="U136" s="11" t="s">
        <v>76</v>
      </c>
      <c r="V136" s="11">
        <v>177</v>
      </c>
      <c r="W136" s="11">
        <v>-9.6444320000000001</v>
      </c>
      <c r="X136" s="11">
        <v>-9.9609330000000007</v>
      </c>
      <c r="Y136" s="11">
        <v>0.3165</v>
      </c>
      <c r="Z136" s="18">
        <f t="shared" si="3"/>
        <v>3.2816862620836558E-2</v>
      </c>
      <c r="AA136" s="11">
        <v>3.2816879999999999</v>
      </c>
      <c r="AC136" s="11" t="s">
        <v>78</v>
      </c>
      <c r="AD136" s="11">
        <v>352</v>
      </c>
      <c r="AE136" s="11">
        <v>19.361224</v>
      </c>
      <c r="AF136" s="11">
        <v>14.455571000000001</v>
      </c>
      <c r="AG136" s="11">
        <v>4.905653</v>
      </c>
      <c r="AH136" s="18">
        <f t="shared" si="4"/>
        <v>0.25337514818278017</v>
      </c>
      <c r="AI136" s="11">
        <v>25.337515</v>
      </c>
      <c r="AK136" s="11" t="s">
        <v>83</v>
      </c>
      <c r="AL136" s="11">
        <v>1184</v>
      </c>
      <c r="AM136" s="11">
        <v>17.223662999999998</v>
      </c>
      <c r="AN136" s="11">
        <v>16.107855000000001</v>
      </c>
      <c r="AO136" s="11">
        <v>1.1158079999999999</v>
      </c>
      <c r="AP136" s="18">
        <f t="shared" si="5"/>
        <v>6.4783431956373039E-2</v>
      </c>
      <c r="AQ136" s="11">
        <v>6.478345</v>
      </c>
      <c r="AS136" s="11" t="s">
        <v>76</v>
      </c>
      <c r="AT136" s="11">
        <v>177</v>
      </c>
      <c r="AU136" s="11">
        <v>-9.6444320000000001</v>
      </c>
      <c r="AV136" s="11">
        <v>-9.9609330000000007</v>
      </c>
      <c r="AW136" s="11">
        <v>0.3165</v>
      </c>
      <c r="AX136" s="11">
        <v>3.2816879999999999</v>
      </c>
    </row>
    <row r="137" spans="5:50" x14ac:dyDescent="0.35">
      <c r="I137" s="11">
        <v>7.8971390000000001</v>
      </c>
      <c r="J137" s="11">
        <v>8.1692719999999994</v>
      </c>
      <c r="K137" s="11">
        <v>3</v>
      </c>
      <c r="U137" s="11" t="s">
        <v>76</v>
      </c>
      <c r="V137" s="11">
        <v>180</v>
      </c>
      <c r="W137" s="11">
        <v>-8.1217249999999996</v>
      </c>
      <c r="X137" s="11">
        <v>-10.958035000000001</v>
      </c>
      <c r="Y137" s="11">
        <v>2.8363100000000001</v>
      </c>
      <c r="Z137" s="18">
        <f t="shared" ref="Z137:Z200" si="6">ABS(Y137/W137)</f>
        <v>0.34922507225989557</v>
      </c>
      <c r="AA137" s="11">
        <v>34.922511</v>
      </c>
      <c r="AC137" s="11" t="s">
        <v>78</v>
      </c>
      <c r="AD137" s="11">
        <v>1195</v>
      </c>
      <c r="AE137" s="11">
        <v>-10.957148999999999</v>
      </c>
      <c r="AF137" s="11">
        <v>-8.1865819999999996</v>
      </c>
      <c r="AG137" s="11">
        <v>2.7705669999999998</v>
      </c>
      <c r="AH137" s="18">
        <f t="shared" ref="AH137:AH200" si="7">ABS(AG137/AE137)</f>
        <v>0.25285473438391681</v>
      </c>
      <c r="AI137" s="11">
        <v>25.285474000000001</v>
      </c>
      <c r="AK137" s="11" t="s">
        <v>83</v>
      </c>
      <c r="AL137" s="11">
        <v>736</v>
      </c>
      <c r="AM137" s="11">
        <v>4.0392859999999997</v>
      </c>
      <c r="AN137" s="11">
        <v>2.9162889999999999</v>
      </c>
      <c r="AO137" s="11">
        <v>1.122997</v>
      </c>
      <c r="AP137" s="18">
        <f t="shared" ref="AP137:AP200" si="8">ABS(AO137/AM137)</f>
        <v>0.27801868944164887</v>
      </c>
      <c r="AQ137" s="11">
        <v>27.801863000000001</v>
      </c>
      <c r="AS137" s="11" t="s">
        <v>76</v>
      </c>
      <c r="AT137" s="11">
        <v>180</v>
      </c>
      <c r="AU137" s="11">
        <v>-8.1217249999999996</v>
      </c>
      <c r="AV137" s="11">
        <v>-10.958035000000001</v>
      </c>
      <c r="AW137" s="11">
        <v>2.8363100000000001</v>
      </c>
      <c r="AX137" s="11">
        <v>34.922511</v>
      </c>
    </row>
    <row r="138" spans="5:50" x14ac:dyDescent="0.35">
      <c r="I138" s="11">
        <v>8.1692719999999994</v>
      </c>
      <c r="J138" s="11">
        <v>8.4414040000000004</v>
      </c>
      <c r="K138" s="11">
        <v>1</v>
      </c>
      <c r="U138" s="11" t="s">
        <v>76</v>
      </c>
      <c r="V138" s="11">
        <v>181</v>
      </c>
      <c r="W138" s="11">
        <v>-18.137571999999999</v>
      </c>
      <c r="X138" s="11">
        <v>-19.942513000000002</v>
      </c>
      <c r="Y138" s="11">
        <v>1.8049409999999999</v>
      </c>
      <c r="Z138" s="18">
        <f t="shared" si="6"/>
        <v>9.9513926119769502E-2</v>
      </c>
      <c r="AA138" s="11">
        <v>9.9513929999999995</v>
      </c>
      <c r="AC138" s="11" t="s">
        <v>78</v>
      </c>
      <c r="AD138" s="11">
        <v>1057</v>
      </c>
      <c r="AE138" s="11">
        <v>-11.181685999999999</v>
      </c>
      <c r="AF138" s="11">
        <v>-8.3593600000000006</v>
      </c>
      <c r="AG138" s="11">
        <v>2.8223250000000002</v>
      </c>
      <c r="AH138" s="18">
        <f t="shared" si="7"/>
        <v>0.25240603250708349</v>
      </c>
      <c r="AI138" s="11">
        <v>25.240607000000001</v>
      </c>
      <c r="AK138" s="11" t="s">
        <v>83</v>
      </c>
      <c r="AL138" s="11">
        <v>1455</v>
      </c>
      <c r="AM138" s="11">
        <v>12.757092</v>
      </c>
      <c r="AN138" s="11">
        <v>13.909139</v>
      </c>
      <c r="AO138" s="11">
        <v>1.152047</v>
      </c>
      <c r="AP138" s="18">
        <f t="shared" si="8"/>
        <v>9.0306395846326104E-2</v>
      </c>
      <c r="AQ138" s="11">
        <v>9.0306390000000007</v>
      </c>
      <c r="AS138" s="11" t="s">
        <v>76</v>
      </c>
      <c r="AT138" s="11">
        <v>181</v>
      </c>
      <c r="AU138" s="11">
        <v>-18.137571999999999</v>
      </c>
      <c r="AV138" s="11">
        <v>-19.942513000000002</v>
      </c>
      <c r="AW138" s="11">
        <v>1.8049409999999999</v>
      </c>
      <c r="AX138" s="11">
        <v>9.9513929999999995</v>
      </c>
    </row>
    <row r="139" spans="5:50" x14ac:dyDescent="0.35">
      <c r="I139" s="11">
        <v>8.4414040000000004</v>
      </c>
      <c r="J139" s="11">
        <v>8.7135370000000005</v>
      </c>
      <c r="K139" s="11">
        <v>2</v>
      </c>
      <c r="U139" s="11" t="s">
        <v>76</v>
      </c>
      <c r="V139" s="11">
        <v>183</v>
      </c>
      <c r="W139" s="11">
        <v>-11.539883</v>
      </c>
      <c r="X139" s="11">
        <v>-11.049747</v>
      </c>
      <c r="Y139" s="11">
        <v>0.49013499999999999</v>
      </c>
      <c r="Z139" s="18">
        <f t="shared" si="6"/>
        <v>4.24731342596801E-2</v>
      </c>
      <c r="AA139" s="11">
        <v>4.2473159999999996</v>
      </c>
      <c r="AC139" s="11" t="s">
        <v>78</v>
      </c>
      <c r="AD139" s="11">
        <v>680</v>
      </c>
      <c r="AE139" s="11">
        <v>2.545191</v>
      </c>
      <c r="AF139" s="11">
        <v>1.9101269999999999</v>
      </c>
      <c r="AG139" s="11">
        <v>0.63506399999999996</v>
      </c>
      <c r="AH139" s="18">
        <f t="shared" si="7"/>
        <v>0.24951526231233725</v>
      </c>
      <c r="AI139" s="11">
        <v>24.951539</v>
      </c>
      <c r="AK139" s="11" t="s">
        <v>83</v>
      </c>
      <c r="AL139" s="11">
        <v>1369</v>
      </c>
      <c r="AM139" s="11">
        <v>-2.987006</v>
      </c>
      <c r="AN139" s="11">
        <v>-4.178439</v>
      </c>
      <c r="AO139" s="11">
        <v>1.191433</v>
      </c>
      <c r="AP139" s="18">
        <f t="shared" si="8"/>
        <v>0.3988719808396769</v>
      </c>
      <c r="AQ139" s="11">
        <v>39.887200999999997</v>
      </c>
      <c r="AS139" s="11" t="s">
        <v>76</v>
      </c>
      <c r="AT139" s="11">
        <v>183</v>
      </c>
      <c r="AU139" s="11">
        <v>-11.539883</v>
      </c>
      <c r="AV139" s="11">
        <v>-11.049747</v>
      </c>
      <c r="AW139" s="11">
        <v>0.49013499999999999</v>
      </c>
      <c r="AX139" s="11">
        <v>4.2473159999999996</v>
      </c>
    </row>
    <row r="140" spans="5:50" x14ac:dyDescent="0.35">
      <c r="I140" s="11">
        <v>8.7135370000000005</v>
      </c>
      <c r="J140" s="11">
        <v>8.9856700000000007</v>
      </c>
      <c r="K140" s="11">
        <v>1</v>
      </c>
      <c r="U140" s="11" t="s">
        <v>76</v>
      </c>
      <c r="V140" s="11">
        <v>185</v>
      </c>
      <c r="W140" s="11">
        <v>10.658747</v>
      </c>
      <c r="X140" s="11">
        <v>11.085597</v>
      </c>
      <c r="Y140" s="11">
        <v>0.42685000000000001</v>
      </c>
      <c r="Z140" s="18">
        <f t="shared" si="6"/>
        <v>4.0046921087441144E-2</v>
      </c>
      <c r="AA140" s="11">
        <v>4.0046929999999996</v>
      </c>
      <c r="AC140" s="11" t="s">
        <v>78</v>
      </c>
      <c r="AD140" s="11">
        <v>1087</v>
      </c>
      <c r="AE140" s="11">
        <v>22.654111</v>
      </c>
      <c r="AF140" s="11">
        <v>28.099236000000001</v>
      </c>
      <c r="AG140" s="11">
        <v>5.445125</v>
      </c>
      <c r="AH140" s="18">
        <f t="shared" si="7"/>
        <v>0.24035924428903874</v>
      </c>
      <c r="AI140" s="11">
        <v>24.035924000000001</v>
      </c>
      <c r="AK140" s="11" t="s">
        <v>83</v>
      </c>
      <c r="AL140" s="11">
        <v>549</v>
      </c>
      <c r="AM140" s="11">
        <v>8.9912650000000003</v>
      </c>
      <c r="AN140" s="11">
        <v>10.189003</v>
      </c>
      <c r="AO140" s="11">
        <v>1.197738</v>
      </c>
      <c r="AP140" s="18">
        <f t="shared" si="8"/>
        <v>0.13321128895655951</v>
      </c>
      <c r="AQ140" s="11">
        <v>13.321129000000001</v>
      </c>
      <c r="AS140" s="11" t="s">
        <v>76</v>
      </c>
      <c r="AT140" s="11">
        <v>185</v>
      </c>
      <c r="AU140" s="11">
        <v>10.658747</v>
      </c>
      <c r="AV140" s="11">
        <v>11.085597</v>
      </c>
      <c r="AW140" s="11">
        <v>0.42685000000000001</v>
      </c>
      <c r="AX140" s="11">
        <v>4.0046929999999996</v>
      </c>
    </row>
    <row r="141" spans="5:50" x14ac:dyDescent="0.35">
      <c r="I141" s="11">
        <v>8.9856700000000007</v>
      </c>
      <c r="J141" s="11">
        <v>9.2578029999999991</v>
      </c>
      <c r="K141" s="11">
        <v>1</v>
      </c>
      <c r="U141" s="11" t="s">
        <v>76</v>
      </c>
      <c r="V141" s="11">
        <v>186</v>
      </c>
      <c r="W141" s="11">
        <v>-11.976899</v>
      </c>
      <c r="X141" s="11">
        <v>-11.827114999999999</v>
      </c>
      <c r="Y141" s="11">
        <v>0.149784</v>
      </c>
      <c r="Z141" s="18">
        <f t="shared" si="6"/>
        <v>1.250607523700417E-2</v>
      </c>
      <c r="AA141" s="11">
        <v>1.2506090000000001</v>
      </c>
      <c r="AC141" s="11" t="s">
        <v>78</v>
      </c>
      <c r="AD141" s="11">
        <v>68</v>
      </c>
      <c r="AE141" s="11">
        <v>19.015872999999999</v>
      </c>
      <c r="AF141" s="11">
        <v>23.585863</v>
      </c>
      <c r="AG141" s="11">
        <v>4.5699899999999998</v>
      </c>
      <c r="AH141" s="18">
        <f t="shared" si="7"/>
        <v>0.240325016895096</v>
      </c>
      <c r="AI141" s="11">
        <v>24.032501</v>
      </c>
      <c r="AK141" s="11" t="s">
        <v>83</v>
      </c>
      <c r="AL141" s="11">
        <v>919</v>
      </c>
      <c r="AM141" s="11">
        <v>4.0798899999999998</v>
      </c>
      <c r="AN141" s="11">
        <v>2.8704800000000001</v>
      </c>
      <c r="AO141" s="11">
        <v>1.2094100000000001</v>
      </c>
      <c r="AP141" s="18">
        <f t="shared" si="8"/>
        <v>0.29643201164737287</v>
      </c>
      <c r="AQ141" s="11">
        <v>29.643194999999999</v>
      </c>
      <c r="AS141" s="11" t="s">
        <v>76</v>
      </c>
      <c r="AT141" s="11">
        <v>186</v>
      </c>
      <c r="AU141" s="11">
        <v>-11.976899</v>
      </c>
      <c r="AV141" s="11">
        <v>-11.827114999999999</v>
      </c>
      <c r="AW141" s="11">
        <v>0.149784</v>
      </c>
      <c r="AX141" s="11">
        <v>1.2506090000000001</v>
      </c>
    </row>
    <row r="142" spans="5:50" x14ac:dyDescent="0.35">
      <c r="I142" s="11">
        <v>9.2578029999999991</v>
      </c>
      <c r="J142" s="11">
        <v>9.5299359999999993</v>
      </c>
      <c r="K142" s="11">
        <v>0</v>
      </c>
      <c r="U142" s="11" t="s">
        <v>76</v>
      </c>
      <c r="V142" s="11">
        <v>187</v>
      </c>
      <c r="W142" s="11">
        <v>33.964556000000002</v>
      </c>
      <c r="X142" s="11">
        <v>34.182645000000001</v>
      </c>
      <c r="Y142" s="11">
        <v>0.218088</v>
      </c>
      <c r="Z142" s="18">
        <f t="shared" si="6"/>
        <v>6.4210466935001294E-3</v>
      </c>
      <c r="AA142" s="11">
        <v>0.64210500000000004</v>
      </c>
      <c r="AC142" s="11" t="s">
        <v>78</v>
      </c>
      <c r="AD142" s="11">
        <v>1456</v>
      </c>
      <c r="AE142" s="11">
        <v>-3.9585530000000002</v>
      </c>
      <c r="AF142" s="11">
        <v>-4.8895210000000002</v>
      </c>
      <c r="AG142" s="11">
        <v>0.93096800000000002</v>
      </c>
      <c r="AH142" s="18">
        <f t="shared" si="7"/>
        <v>0.23517886460027185</v>
      </c>
      <c r="AI142" s="11">
        <v>23.517882</v>
      </c>
      <c r="AK142" s="11" t="s">
        <v>83</v>
      </c>
      <c r="AL142" s="11">
        <v>1207</v>
      </c>
      <c r="AM142" s="11">
        <v>27.255751</v>
      </c>
      <c r="AN142" s="11">
        <v>28.473994000000001</v>
      </c>
      <c r="AO142" s="11">
        <v>1.218243</v>
      </c>
      <c r="AP142" s="18">
        <f t="shared" si="8"/>
        <v>4.4696732076837657E-2</v>
      </c>
      <c r="AQ142" s="11">
        <v>4.4696740000000004</v>
      </c>
      <c r="AS142" s="11" t="s">
        <v>76</v>
      </c>
      <c r="AT142" s="11">
        <v>187</v>
      </c>
      <c r="AU142" s="11">
        <v>33.964556000000002</v>
      </c>
      <c r="AV142" s="11">
        <v>34.182645000000001</v>
      </c>
      <c r="AW142" s="11">
        <v>0.218088</v>
      </c>
      <c r="AX142" s="11">
        <v>0.64210500000000004</v>
      </c>
    </row>
    <row r="143" spans="5:50" x14ac:dyDescent="0.35">
      <c r="I143" s="11">
        <v>9.5299359999999993</v>
      </c>
      <c r="J143" s="11">
        <v>9.8020680000000002</v>
      </c>
      <c r="K143" s="11">
        <v>0</v>
      </c>
      <c r="U143" s="11" t="s">
        <v>76</v>
      </c>
      <c r="V143" s="11">
        <v>188</v>
      </c>
      <c r="W143" s="11">
        <v>-1.8766339999999999</v>
      </c>
      <c r="X143" s="11">
        <v>-4.8069389999999999</v>
      </c>
      <c r="Y143" s="11">
        <v>2.930304</v>
      </c>
      <c r="Z143" s="18">
        <f t="shared" si="6"/>
        <v>1.5614680326584727</v>
      </c>
      <c r="AA143" s="11" t="s">
        <v>77</v>
      </c>
      <c r="AC143" s="11" t="s">
        <v>78</v>
      </c>
      <c r="AD143" s="11">
        <v>136</v>
      </c>
      <c r="AE143" s="11">
        <v>-11.630428</v>
      </c>
      <c r="AF143" s="11">
        <v>-14.360016</v>
      </c>
      <c r="AG143" s="11">
        <v>2.7295880000000001</v>
      </c>
      <c r="AH143" s="18">
        <f t="shared" si="7"/>
        <v>0.23469368453164408</v>
      </c>
      <c r="AI143" s="11">
        <v>23.469369</v>
      </c>
      <c r="AK143" s="11" t="s">
        <v>83</v>
      </c>
      <c r="AL143" s="11">
        <v>1291</v>
      </c>
      <c r="AM143" s="11">
        <v>-12.760541</v>
      </c>
      <c r="AN143" s="11">
        <v>-11.529541</v>
      </c>
      <c r="AO143" s="11">
        <v>1.231001</v>
      </c>
      <c r="AP143" s="18">
        <f t="shared" si="8"/>
        <v>9.6469342483206627E-2</v>
      </c>
      <c r="AQ143" s="11">
        <v>9.6469330000000006</v>
      </c>
      <c r="AS143" s="11" t="s">
        <v>76</v>
      </c>
      <c r="AT143" s="11">
        <v>188</v>
      </c>
      <c r="AU143" s="11">
        <v>-1.8766339999999999</v>
      </c>
      <c r="AV143" s="11">
        <v>-4.8069389999999999</v>
      </c>
      <c r="AW143" s="11">
        <v>2.930304</v>
      </c>
      <c r="AX143" s="11" t="s">
        <v>77</v>
      </c>
    </row>
    <row r="144" spans="5:50" x14ac:dyDescent="0.35">
      <c r="I144" s="11">
        <v>9.8020680000000002</v>
      </c>
      <c r="J144" s="11">
        <v>10.074201</v>
      </c>
      <c r="K144" s="11">
        <v>0</v>
      </c>
      <c r="U144" s="11" t="s">
        <v>76</v>
      </c>
      <c r="V144" s="11">
        <v>190</v>
      </c>
      <c r="W144" s="11">
        <v>-5.5978029999999999</v>
      </c>
      <c r="X144" s="11">
        <v>-5.5157249999999998</v>
      </c>
      <c r="Y144" s="11">
        <v>8.2077999999999998E-2</v>
      </c>
      <c r="Z144" s="18">
        <f t="shared" si="6"/>
        <v>1.4662538142196143E-2</v>
      </c>
      <c r="AA144" s="11">
        <v>1.466253</v>
      </c>
      <c r="AC144" s="11" t="s">
        <v>78</v>
      </c>
      <c r="AD144" s="11">
        <v>530</v>
      </c>
      <c r="AE144" s="11">
        <v>33.551676</v>
      </c>
      <c r="AF144" s="11">
        <v>41.357840000000003</v>
      </c>
      <c r="AG144" s="11">
        <v>7.8061639999999999</v>
      </c>
      <c r="AH144" s="18">
        <f t="shared" si="7"/>
        <v>0.23266092579100967</v>
      </c>
      <c r="AI144" s="11">
        <v>23.266093000000001</v>
      </c>
      <c r="AK144" s="11" t="s">
        <v>83</v>
      </c>
      <c r="AL144" s="11">
        <v>1784</v>
      </c>
      <c r="AM144" s="11">
        <v>-8.4482379999999999</v>
      </c>
      <c r="AN144" s="11">
        <v>-9.6804310000000005</v>
      </c>
      <c r="AO144" s="11">
        <v>1.2321930000000001</v>
      </c>
      <c r="AP144" s="18">
        <f t="shared" si="8"/>
        <v>0.14585206998192998</v>
      </c>
      <c r="AQ144" s="11">
        <v>14.58521</v>
      </c>
      <c r="AS144" s="11" t="s">
        <v>76</v>
      </c>
      <c r="AT144" s="11">
        <v>190</v>
      </c>
      <c r="AU144" s="11">
        <v>-5.5978029999999999</v>
      </c>
      <c r="AV144" s="11">
        <v>-5.5157249999999998</v>
      </c>
      <c r="AW144" s="11">
        <v>8.2077999999999998E-2</v>
      </c>
      <c r="AX144" s="11">
        <v>1.466253</v>
      </c>
    </row>
    <row r="145" spans="9:50" x14ac:dyDescent="0.35">
      <c r="I145" s="11">
        <v>10.074201</v>
      </c>
      <c r="J145" s="11">
        <v>10.346334000000001</v>
      </c>
      <c r="K145" s="11">
        <v>1</v>
      </c>
      <c r="U145" s="11" t="s">
        <v>76</v>
      </c>
      <c r="V145" s="11">
        <v>191</v>
      </c>
      <c r="W145" s="11">
        <v>-17.429986</v>
      </c>
      <c r="X145" s="11">
        <v>-17.339862</v>
      </c>
      <c r="Y145" s="11">
        <v>9.0123999999999996E-2</v>
      </c>
      <c r="Z145" s="18">
        <f t="shared" si="6"/>
        <v>5.1706295116932394E-3</v>
      </c>
      <c r="AA145" s="11">
        <v>0.51706300000000005</v>
      </c>
      <c r="AC145" s="11" t="s">
        <v>78</v>
      </c>
      <c r="AD145" s="11">
        <v>509</v>
      </c>
      <c r="AE145" s="11">
        <v>-4.543971</v>
      </c>
      <c r="AF145" s="11">
        <v>-3.4898850000000001</v>
      </c>
      <c r="AG145" s="11">
        <v>1.0540860000000001</v>
      </c>
      <c r="AH145" s="18">
        <f t="shared" si="7"/>
        <v>0.23197463188035314</v>
      </c>
      <c r="AI145" s="11">
        <v>23.197457</v>
      </c>
      <c r="AK145" s="11" t="s">
        <v>83</v>
      </c>
      <c r="AL145" s="11">
        <v>1102</v>
      </c>
      <c r="AM145" s="11">
        <v>-21.135766</v>
      </c>
      <c r="AN145" s="11">
        <v>-19.902260999999999</v>
      </c>
      <c r="AO145" s="11">
        <v>1.233506</v>
      </c>
      <c r="AP145" s="18">
        <f t="shared" si="8"/>
        <v>5.8361073830965011E-2</v>
      </c>
      <c r="AQ145" s="11">
        <v>5.836106</v>
      </c>
      <c r="AS145" s="11" t="s">
        <v>76</v>
      </c>
      <c r="AT145" s="11">
        <v>191</v>
      </c>
      <c r="AU145" s="11">
        <v>-17.429986</v>
      </c>
      <c r="AV145" s="11">
        <v>-17.339862</v>
      </c>
      <c r="AW145" s="11">
        <v>9.0123999999999996E-2</v>
      </c>
      <c r="AX145" s="11">
        <v>0.51706300000000005</v>
      </c>
    </row>
    <row r="146" spans="9:50" x14ac:dyDescent="0.35">
      <c r="I146" s="11">
        <v>10.346334000000001</v>
      </c>
      <c r="J146" s="11">
        <v>10.618467000000001</v>
      </c>
      <c r="K146" s="11">
        <v>0</v>
      </c>
      <c r="U146" s="11" t="s">
        <v>76</v>
      </c>
      <c r="V146" s="11">
        <v>192</v>
      </c>
      <c r="W146" s="11">
        <v>-18.447082000000002</v>
      </c>
      <c r="X146" s="11">
        <v>-16.772877999999999</v>
      </c>
      <c r="Y146" s="11">
        <v>1.674204</v>
      </c>
      <c r="Z146" s="18">
        <f t="shared" si="6"/>
        <v>9.0757118117651331E-2</v>
      </c>
      <c r="AA146" s="11">
        <v>9.0757119999999993</v>
      </c>
      <c r="AC146" s="11" t="s">
        <v>78</v>
      </c>
      <c r="AD146" s="11">
        <v>1780</v>
      </c>
      <c r="AE146" s="11">
        <v>6.152908</v>
      </c>
      <c r="AF146" s="11">
        <v>4.742184</v>
      </c>
      <c r="AG146" s="11">
        <v>1.4107240000000001</v>
      </c>
      <c r="AH146" s="18">
        <f t="shared" si="7"/>
        <v>0.22927760337063385</v>
      </c>
      <c r="AI146" s="11">
        <v>22.927759000000002</v>
      </c>
      <c r="AK146" s="11" t="s">
        <v>83</v>
      </c>
      <c r="AL146" s="11">
        <v>1398</v>
      </c>
      <c r="AM146" s="11">
        <v>-16.903946000000001</v>
      </c>
      <c r="AN146" s="11">
        <v>-15.650995999999999</v>
      </c>
      <c r="AO146" s="11">
        <v>1.2529509999999999</v>
      </c>
      <c r="AP146" s="18">
        <f t="shared" si="8"/>
        <v>7.4121805642303862E-2</v>
      </c>
      <c r="AQ146" s="11">
        <v>7.4121790000000001</v>
      </c>
      <c r="AS146" s="11" t="s">
        <v>76</v>
      </c>
      <c r="AT146" s="11">
        <v>192</v>
      </c>
      <c r="AU146" s="11">
        <v>-18.447082000000002</v>
      </c>
      <c r="AV146" s="11">
        <v>-16.772877999999999</v>
      </c>
      <c r="AW146" s="11">
        <v>1.674204</v>
      </c>
      <c r="AX146" s="11">
        <v>9.0757119999999993</v>
      </c>
    </row>
    <row r="147" spans="9:50" x14ac:dyDescent="0.35">
      <c r="I147" s="11">
        <v>10.618467000000001</v>
      </c>
      <c r="J147" s="11">
        <v>10.890599999999999</v>
      </c>
      <c r="K147" s="11">
        <v>1</v>
      </c>
      <c r="U147" s="11" t="s">
        <v>76</v>
      </c>
      <c r="V147" s="11">
        <v>193</v>
      </c>
      <c r="W147" s="11">
        <v>-12.685109000000001</v>
      </c>
      <c r="X147" s="11">
        <v>-11.321241000000001</v>
      </c>
      <c r="Y147" s="11">
        <v>1.3638680000000001</v>
      </c>
      <c r="Z147" s="18">
        <f t="shared" si="6"/>
        <v>0.1075172471911751</v>
      </c>
      <c r="AA147" s="11">
        <v>10.751726</v>
      </c>
      <c r="AC147" s="11" t="s">
        <v>78</v>
      </c>
      <c r="AD147" s="11">
        <v>664</v>
      </c>
      <c r="AE147" s="11">
        <v>-17.016832999999998</v>
      </c>
      <c r="AF147" s="11">
        <v>-13.117846999999999</v>
      </c>
      <c r="AG147" s="11">
        <v>3.898987</v>
      </c>
      <c r="AH147" s="18">
        <f t="shared" si="7"/>
        <v>0.22912530198774356</v>
      </c>
      <c r="AI147" s="11">
        <v>22.912527999999998</v>
      </c>
      <c r="AK147" s="11" t="s">
        <v>83</v>
      </c>
      <c r="AL147" s="11">
        <v>1658</v>
      </c>
      <c r="AM147" s="11">
        <v>9.4367459999999994</v>
      </c>
      <c r="AN147" s="11">
        <v>10.695035000000001</v>
      </c>
      <c r="AO147" s="11">
        <v>1.2582880000000001</v>
      </c>
      <c r="AP147" s="18">
        <f t="shared" si="8"/>
        <v>0.13333918280729398</v>
      </c>
      <c r="AQ147" s="11">
        <v>13.333923</v>
      </c>
      <c r="AS147" s="11" t="s">
        <v>76</v>
      </c>
      <c r="AT147" s="11">
        <v>193</v>
      </c>
      <c r="AU147" s="11">
        <v>-12.685109000000001</v>
      </c>
      <c r="AV147" s="11">
        <v>-11.321241000000001</v>
      </c>
      <c r="AW147" s="11">
        <v>1.3638680000000001</v>
      </c>
      <c r="AX147" s="11">
        <v>10.751726</v>
      </c>
    </row>
    <row r="148" spans="9:50" x14ac:dyDescent="0.35">
      <c r="U148" s="11" t="s">
        <v>76</v>
      </c>
      <c r="V148" s="11">
        <v>195</v>
      </c>
      <c r="W148" s="11">
        <v>-20.576934000000001</v>
      </c>
      <c r="X148" s="11">
        <v>-20.335384000000001</v>
      </c>
      <c r="Y148" s="11">
        <v>0.24154999999999999</v>
      </c>
      <c r="Z148" s="18">
        <f t="shared" si="6"/>
        <v>1.1738872273196773E-2</v>
      </c>
      <c r="AA148" s="11">
        <v>1.1738869999999999</v>
      </c>
      <c r="AC148" s="11" t="s">
        <v>78</v>
      </c>
      <c r="AD148" s="11">
        <v>1135</v>
      </c>
      <c r="AE148" s="11">
        <v>34.382548999999997</v>
      </c>
      <c r="AF148" s="11">
        <v>42.240144000000001</v>
      </c>
      <c r="AG148" s="11">
        <v>7.8575949999999999</v>
      </c>
      <c r="AH148" s="18">
        <f t="shared" si="7"/>
        <v>0.22853439400319042</v>
      </c>
      <c r="AI148" s="11">
        <v>22.853441</v>
      </c>
      <c r="AK148" s="11" t="s">
        <v>83</v>
      </c>
      <c r="AL148" s="11">
        <v>1219</v>
      </c>
      <c r="AM148" s="11">
        <v>-5.3028899999999997</v>
      </c>
      <c r="AN148" s="11">
        <v>-4.042306</v>
      </c>
      <c r="AO148" s="11">
        <v>1.2605839999999999</v>
      </c>
      <c r="AP148" s="18">
        <f t="shared" si="8"/>
        <v>0.23771641501143717</v>
      </c>
      <c r="AQ148" s="11">
        <v>23.771644999999999</v>
      </c>
      <c r="AS148" s="11" t="s">
        <v>76</v>
      </c>
      <c r="AT148" s="11">
        <v>195</v>
      </c>
      <c r="AU148" s="11">
        <v>-20.576934000000001</v>
      </c>
      <c r="AV148" s="11">
        <v>-20.335384000000001</v>
      </c>
      <c r="AW148" s="11">
        <v>0.24154999999999999</v>
      </c>
      <c r="AX148" s="11">
        <v>1.1738869999999999</v>
      </c>
    </row>
    <row r="149" spans="9:50" x14ac:dyDescent="0.35">
      <c r="U149" s="11" t="s">
        <v>76</v>
      </c>
      <c r="V149" s="11">
        <v>196</v>
      </c>
      <c r="W149" s="11">
        <v>12.544403000000001</v>
      </c>
      <c r="X149" s="11">
        <v>12.518319</v>
      </c>
      <c r="Y149" s="11">
        <v>2.6084E-2</v>
      </c>
      <c r="Z149" s="18">
        <f t="shared" si="6"/>
        <v>2.0793337076304066E-3</v>
      </c>
      <c r="AA149" s="11">
        <v>0.20793</v>
      </c>
      <c r="AC149" s="11" t="s">
        <v>78</v>
      </c>
      <c r="AD149" s="11">
        <v>1886</v>
      </c>
      <c r="AE149" s="11">
        <v>14.666199000000001</v>
      </c>
      <c r="AF149" s="11">
        <v>11.318114</v>
      </c>
      <c r="AG149" s="11">
        <v>3.3480850000000002</v>
      </c>
      <c r="AH149" s="18">
        <f t="shared" si="7"/>
        <v>0.22828580193136613</v>
      </c>
      <c r="AI149" s="11">
        <v>22.828582000000001</v>
      </c>
      <c r="AK149" s="11" t="s">
        <v>83</v>
      </c>
      <c r="AL149" s="11">
        <v>1054</v>
      </c>
      <c r="AM149" s="11">
        <v>0.69762900000000005</v>
      </c>
      <c r="AN149" s="11">
        <v>1.974969</v>
      </c>
      <c r="AO149" s="11">
        <v>1.2773410000000001</v>
      </c>
      <c r="AP149" s="18">
        <f t="shared" si="8"/>
        <v>1.830974629781732</v>
      </c>
      <c r="AQ149" s="11" t="s">
        <v>77</v>
      </c>
      <c r="AS149" s="11" t="s">
        <v>76</v>
      </c>
      <c r="AT149" s="11">
        <v>196</v>
      </c>
      <c r="AU149" s="11">
        <v>12.544403000000001</v>
      </c>
      <c r="AV149" s="11">
        <v>12.518319</v>
      </c>
      <c r="AW149" s="11">
        <v>2.6084E-2</v>
      </c>
      <c r="AX149" s="11">
        <v>0.20793</v>
      </c>
    </row>
    <row r="150" spans="9:50" x14ac:dyDescent="0.35">
      <c r="U150" s="11" t="s">
        <v>76</v>
      </c>
      <c r="V150" s="11">
        <v>197</v>
      </c>
      <c r="W150" s="11">
        <v>6.5484090000000004</v>
      </c>
      <c r="X150" s="11">
        <v>2.6783440000000001</v>
      </c>
      <c r="Y150" s="11">
        <v>3.8700649999999999</v>
      </c>
      <c r="Z150" s="18">
        <f t="shared" si="6"/>
        <v>0.59099317101298954</v>
      </c>
      <c r="AA150" s="11">
        <v>59.099316999999999</v>
      </c>
      <c r="AC150" s="11" t="s">
        <v>78</v>
      </c>
      <c r="AD150" s="11">
        <v>875</v>
      </c>
      <c r="AE150" s="11">
        <v>27.701115000000001</v>
      </c>
      <c r="AF150" s="11">
        <v>21.397331000000001</v>
      </c>
      <c r="AG150" s="11">
        <v>6.3037840000000003</v>
      </c>
      <c r="AH150" s="18">
        <f t="shared" si="7"/>
        <v>0.22756426952489095</v>
      </c>
      <c r="AI150" s="11">
        <v>22.756428</v>
      </c>
      <c r="AK150" s="11" t="s">
        <v>83</v>
      </c>
      <c r="AL150" s="11">
        <v>665</v>
      </c>
      <c r="AM150" s="11">
        <v>-7.4242210000000002</v>
      </c>
      <c r="AN150" s="11">
        <v>-8.7133679999999991</v>
      </c>
      <c r="AO150" s="11">
        <v>1.289148</v>
      </c>
      <c r="AP150" s="18">
        <f t="shared" si="8"/>
        <v>0.17364084393500678</v>
      </c>
      <c r="AQ150" s="11">
        <v>17.364080999999999</v>
      </c>
      <c r="AS150" s="11" t="s">
        <v>76</v>
      </c>
      <c r="AT150" s="11">
        <v>197</v>
      </c>
      <c r="AU150" s="11">
        <v>6.5484090000000004</v>
      </c>
      <c r="AV150" s="11">
        <v>2.6783440000000001</v>
      </c>
      <c r="AW150" s="11">
        <v>3.8700649999999999</v>
      </c>
      <c r="AX150" s="11">
        <v>59.099316999999999</v>
      </c>
    </row>
    <row r="151" spans="9:50" x14ac:dyDescent="0.35">
      <c r="U151" s="11" t="s">
        <v>76</v>
      </c>
      <c r="V151" s="11">
        <v>199</v>
      </c>
      <c r="W151" s="11">
        <v>-21.417884000000001</v>
      </c>
      <c r="X151" s="11">
        <v>-21.67257</v>
      </c>
      <c r="Y151" s="11">
        <v>0.254687</v>
      </c>
      <c r="Z151" s="18">
        <f t="shared" si="6"/>
        <v>1.1891324091586265E-2</v>
      </c>
      <c r="AA151" s="11">
        <v>1.1891320000000001</v>
      </c>
      <c r="AC151" s="11" t="s">
        <v>78</v>
      </c>
      <c r="AD151" s="11">
        <v>1512</v>
      </c>
      <c r="AE151" s="11">
        <v>24.975504000000001</v>
      </c>
      <c r="AF151" s="11">
        <v>19.298556999999999</v>
      </c>
      <c r="AG151" s="11">
        <v>5.676946</v>
      </c>
      <c r="AH151" s="18">
        <f t="shared" si="7"/>
        <v>0.22730055817892603</v>
      </c>
      <c r="AI151" s="11">
        <v>22.730058</v>
      </c>
      <c r="AK151" s="11" t="s">
        <v>83</v>
      </c>
      <c r="AL151" s="11">
        <v>323</v>
      </c>
      <c r="AM151" s="11">
        <v>-2.7870520000000001</v>
      </c>
      <c r="AN151" s="11">
        <v>-4.0901820000000004</v>
      </c>
      <c r="AO151" s="11">
        <v>1.3031299999999999</v>
      </c>
      <c r="AP151" s="18">
        <f t="shared" si="8"/>
        <v>0.46756572894944187</v>
      </c>
      <c r="AQ151" s="11">
        <v>46.756551999999999</v>
      </c>
      <c r="AS151" s="11" t="s">
        <v>76</v>
      </c>
      <c r="AT151" s="11">
        <v>199</v>
      </c>
      <c r="AU151" s="11">
        <v>-21.417884000000001</v>
      </c>
      <c r="AV151" s="11">
        <v>-21.67257</v>
      </c>
      <c r="AW151" s="11">
        <v>0.254687</v>
      </c>
      <c r="AX151" s="11">
        <v>1.1891320000000001</v>
      </c>
    </row>
    <row r="152" spans="9:50" x14ac:dyDescent="0.35">
      <c r="U152" s="11" t="s">
        <v>76</v>
      </c>
      <c r="V152" s="11">
        <v>200</v>
      </c>
      <c r="W152" s="11">
        <v>25.225428999999998</v>
      </c>
      <c r="X152" s="11">
        <v>27.781538000000001</v>
      </c>
      <c r="Y152" s="11">
        <v>2.5561090000000002</v>
      </c>
      <c r="Z152" s="18">
        <f t="shared" si="6"/>
        <v>0.10133064535790454</v>
      </c>
      <c r="AA152" s="11">
        <v>10.133063</v>
      </c>
      <c r="AC152" s="11" t="s">
        <v>78</v>
      </c>
      <c r="AD152" s="11">
        <v>894</v>
      </c>
      <c r="AE152" s="11">
        <v>-8.9655769999999997</v>
      </c>
      <c r="AF152" s="11">
        <v>-10.957148999999999</v>
      </c>
      <c r="AG152" s="11">
        <v>1.991573</v>
      </c>
      <c r="AH152" s="18">
        <f t="shared" si="7"/>
        <v>0.22213550784294198</v>
      </c>
      <c r="AI152" s="11">
        <v>22.213546000000001</v>
      </c>
      <c r="AK152" s="11" t="s">
        <v>83</v>
      </c>
      <c r="AL152" s="11">
        <v>700</v>
      </c>
      <c r="AM152" s="11">
        <v>11.922309</v>
      </c>
      <c r="AN152" s="11">
        <v>10.607597</v>
      </c>
      <c r="AO152" s="11">
        <v>1.3147120000000001</v>
      </c>
      <c r="AP152" s="18">
        <f t="shared" si="8"/>
        <v>0.11027327005196728</v>
      </c>
      <c r="AQ152" s="11">
        <v>11.027324</v>
      </c>
      <c r="AS152" s="11" t="s">
        <v>76</v>
      </c>
      <c r="AT152" s="11">
        <v>200</v>
      </c>
      <c r="AU152" s="11">
        <v>25.225428999999998</v>
      </c>
      <c r="AV152" s="11">
        <v>27.781538000000001</v>
      </c>
      <c r="AW152" s="11">
        <v>2.5561090000000002</v>
      </c>
      <c r="AX152" s="11">
        <v>10.133063</v>
      </c>
    </row>
    <row r="153" spans="9:50" x14ac:dyDescent="0.35">
      <c r="U153" s="11" t="s">
        <v>76</v>
      </c>
      <c r="V153" s="11">
        <v>202</v>
      </c>
      <c r="W153" s="11">
        <v>16.399538</v>
      </c>
      <c r="X153" s="11">
        <v>19.321999000000002</v>
      </c>
      <c r="Y153" s="11">
        <v>2.9224610000000002</v>
      </c>
      <c r="Z153" s="18">
        <f t="shared" si="6"/>
        <v>0.17820386159658891</v>
      </c>
      <c r="AA153" s="11">
        <v>17.820387</v>
      </c>
      <c r="AC153" s="11" t="s">
        <v>78</v>
      </c>
      <c r="AD153" s="11">
        <v>120</v>
      </c>
      <c r="AE153" s="11">
        <v>-27.157923</v>
      </c>
      <c r="AF153" s="11">
        <v>-21.193358</v>
      </c>
      <c r="AG153" s="11">
        <v>5.9645650000000003</v>
      </c>
      <c r="AH153" s="18">
        <f t="shared" si="7"/>
        <v>0.21962522686289376</v>
      </c>
      <c r="AI153" s="11">
        <v>21.962523000000001</v>
      </c>
      <c r="AK153" s="11" t="s">
        <v>83</v>
      </c>
      <c r="AL153" s="11">
        <v>886</v>
      </c>
      <c r="AM153" s="11">
        <v>29.605202999999999</v>
      </c>
      <c r="AN153" s="11">
        <v>30.924430000000001</v>
      </c>
      <c r="AO153" s="11">
        <v>1.3192269999999999</v>
      </c>
      <c r="AP153" s="18">
        <f t="shared" si="8"/>
        <v>4.456064699167913E-2</v>
      </c>
      <c r="AQ153" s="11">
        <v>4.4560639999999996</v>
      </c>
      <c r="AS153" s="11" t="s">
        <v>76</v>
      </c>
      <c r="AT153" s="11">
        <v>202</v>
      </c>
      <c r="AU153" s="11">
        <v>16.399538</v>
      </c>
      <c r="AV153" s="11">
        <v>19.321999000000002</v>
      </c>
      <c r="AW153" s="11">
        <v>2.9224610000000002</v>
      </c>
      <c r="AX153" s="11">
        <v>17.820387</v>
      </c>
    </row>
    <row r="154" spans="9:50" x14ac:dyDescent="0.35">
      <c r="U154" s="11" t="s">
        <v>76</v>
      </c>
      <c r="V154" s="11">
        <v>203</v>
      </c>
      <c r="W154" s="11">
        <v>-0.61571600000000004</v>
      </c>
      <c r="X154" s="11">
        <v>-1.773971</v>
      </c>
      <c r="Y154" s="11">
        <v>1.158255</v>
      </c>
      <c r="Z154" s="18">
        <f t="shared" si="6"/>
        <v>1.8811513749845707</v>
      </c>
      <c r="AA154" s="11" t="s">
        <v>77</v>
      </c>
      <c r="AC154" s="11" t="s">
        <v>78</v>
      </c>
      <c r="AD154" s="11">
        <v>291</v>
      </c>
      <c r="AE154" s="11">
        <v>-11.209175999999999</v>
      </c>
      <c r="AF154" s="11">
        <v>-13.666090000000001</v>
      </c>
      <c r="AG154" s="11">
        <v>2.4569139999999998</v>
      </c>
      <c r="AH154" s="18">
        <f t="shared" si="7"/>
        <v>0.219187744041132</v>
      </c>
      <c r="AI154" s="11">
        <v>21.918776999999999</v>
      </c>
      <c r="AK154" s="11" t="s">
        <v>83</v>
      </c>
      <c r="AL154" s="11">
        <v>630</v>
      </c>
      <c r="AM154" s="11">
        <v>-2.764205</v>
      </c>
      <c r="AN154" s="11">
        <v>-1.4157960000000001</v>
      </c>
      <c r="AO154" s="11">
        <v>1.348409</v>
      </c>
      <c r="AP154" s="18">
        <f t="shared" si="8"/>
        <v>0.48781078103830938</v>
      </c>
      <c r="AQ154" s="11">
        <v>48.781092999999998</v>
      </c>
      <c r="AS154" s="11" t="s">
        <v>76</v>
      </c>
      <c r="AT154" s="11">
        <v>203</v>
      </c>
      <c r="AU154" s="11">
        <v>-0.61571600000000004</v>
      </c>
      <c r="AV154" s="11">
        <v>-1.773971</v>
      </c>
      <c r="AW154" s="11">
        <v>1.158255</v>
      </c>
      <c r="AX154" s="11" t="s">
        <v>77</v>
      </c>
    </row>
    <row r="155" spans="9:50" x14ac:dyDescent="0.35">
      <c r="U155" s="11" t="s">
        <v>76</v>
      </c>
      <c r="V155" s="11">
        <v>205</v>
      </c>
      <c r="W155" s="11">
        <v>-14.909034999999999</v>
      </c>
      <c r="X155" s="11">
        <v>-13.260771999999999</v>
      </c>
      <c r="Y155" s="11">
        <v>1.648263</v>
      </c>
      <c r="Z155" s="18">
        <f t="shared" si="6"/>
        <v>0.11055464018965681</v>
      </c>
      <c r="AA155" s="11">
        <v>11.055464000000001</v>
      </c>
      <c r="AC155" s="11" t="s">
        <v>78</v>
      </c>
      <c r="AD155" s="11">
        <v>1213</v>
      </c>
      <c r="AE155" s="11">
        <v>-2.694502</v>
      </c>
      <c r="AF155" s="11">
        <v>-3.2788300000000001</v>
      </c>
      <c r="AG155" s="11">
        <v>0.58432799999999996</v>
      </c>
      <c r="AH155" s="18">
        <f t="shared" si="7"/>
        <v>0.21685936770505271</v>
      </c>
      <c r="AI155" s="11">
        <v>21.685931</v>
      </c>
      <c r="AK155" s="11" t="s">
        <v>83</v>
      </c>
      <c r="AL155" s="11">
        <v>832</v>
      </c>
      <c r="AM155" s="11">
        <v>-15.159326</v>
      </c>
      <c r="AN155" s="11">
        <v>-16.508856000000002</v>
      </c>
      <c r="AO155" s="11">
        <v>1.3495299999999999</v>
      </c>
      <c r="AP155" s="18">
        <f t="shared" si="8"/>
        <v>8.90230871741923E-2</v>
      </c>
      <c r="AQ155" s="11">
        <v>8.9023090000000007</v>
      </c>
      <c r="AS155" s="11" t="s">
        <v>76</v>
      </c>
      <c r="AT155" s="11">
        <v>205</v>
      </c>
      <c r="AU155" s="11">
        <v>-14.909034999999999</v>
      </c>
      <c r="AV155" s="11">
        <v>-13.260771999999999</v>
      </c>
      <c r="AW155" s="11">
        <v>1.648263</v>
      </c>
      <c r="AX155" s="11">
        <v>11.055464000000001</v>
      </c>
    </row>
    <row r="156" spans="9:50" x14ac:dyDescent="0.35">
      <c r="U156" s="11" t="s">
        <v>76</v>
      </c>
      <c r="V156" s="11">
        <v>207</v>
      </c>
      <c r="W156" s="11">
        <v>-12.64453</v>
      </c>
      <c r="X156" s="11">
        <v>-12.090083</v>
      </c>
      <c r="Y156" s="11">
        <v>0.55444700000000002</v>
      </c>
      <c r="Z156" s="18">
        <f t="shared" si="6"/>
        <v>4.3848763061972253E-2</v>
      </c>
      <c r="AA156" s="11">
        <v>4.3848760000000002</v>
      </c>
      <c r="AC156" s="11" t="s">
        <v>78</v>
      </c>
      <c r="AD156" s="11">
        <v>1012</v>
      </c>
      <c r="AE156" s="11">
        <v>-12.394152999999999</v>
      </c>
      <c r="AF156" s="11">
        <v>-9.7175569999999993</v>
      </c>
      <c r="AG156" s="11">
        <v>2.676596</v>
      </c>
      <c r="AH156" s="18">
        <f t="shared" si="7"/>
        <v>0.21595634651274678</v>
      </c>
      <c r="AI156" s="11">
        <v>21.595638000000001</v>
      </c>
      <c r="AK156" s="11" t="s">
        <v>83</v>
      </c>
      <c r="AL156" s="11">
        <v>795</v>
      </c>
      <c r="AM156" s="11">
        <v>-13.743449999999999</v>
      </c>
      <c r="AN156" s="11">
        <v>-12.362761000000001</v>
      </c>
      <c r="AO156" s="11">
        <v>1.3806890000000001</v>
      </c>
      <c r="AP156" s="18">
        <f t="shared" si="8"/>
        <v>0.10046160170845021</v>
      </c>
      <c r="AQ156" s="11">
        <v>10.046162000000001</v>
      </c>
      <c r="AS156" s="11" t="s">
        <v>76</v>
      </c>
      <c r="AT156" s="11">
        <v>207</v>
      </c>
      <c r="AU156" s="11">
        <v>-12.64453</v>
      </c>
      <c r="AV156" s="11">
        <v>-12.090083</v>
      </c>
      <c r="AW156" s="11">
        <v>0.55444700000000002</v>
      </c>
      <c r="AX156" s="11">
        <v>4.3848760000000002</v>
      </c>
    </row>
    <row r="157" spans="9:50" x14ac:dyDescent="0.35">
      <c r="U157" s="11" t="s">
        <v>76</v>
      </c>
      <c r="V157" s="11">
        <v>208</v>
      </c>
      <c r="W157" s="11">
        <v>16.335968999999999</v>
      </c>
      <c r="X157" s="11">
        <v>15.423601</v>
      </c>
      <c r="Y157" s="11">
        <v>0.91236799999999996</v>
      </c>
      <c r="Z157" s="18">
        <f t="shared" si="6"/>
        <v>5.5850252898986284E-2</v>
      </c>
      <c r="AA157" s="11">
        <v>5.5850270000000002</v>
      </c>
      <c r="AC157" s="11" t="s">
        <v>78</v>
      </c>
      <c r="AD157" s="11">
        <v>1718</v>
      </c>
      <c r="AE157" s="11">
        <v>-12.596781999999999</v>
      </c>
      <c r="AF157" s="11">
        <v>-9.9378480000000007</v>
      </c>
      <c r="AG157" s="11">
        <v>2.6589339999999999</v>
      </c>
      <c r="AH157" s="18">
        <f t="shared" si="7"/>
        <v>0.21108041720496554</v>
      </c>
      <c r="AI157" s="11">
        <v>21.108045000000001</v>
      </c>
      <c r="AK157" s="11" t="s">
        <v>83</v>
      </c>
      <c r="AL157" s="11">
        <v>1546</v>
      </c>
      <c r="AM157" s="11">
        <v>-3.5746699999999998</v>
      </c>
      <c r="AN157" s="11">
        <v>-2.1797559999999998</v>
      </c>
      <c r="AO157" s="11">
        <v>1.394914</v>
      </c>
      <c r="AP157" s="18">
        <f t="shared" si="8"/>
        <v>0.39022175473540216</v>
      </c>
      <c r="AQ157" s="11">
        <v>39.022174</v>
      </c>
      <c r="AS157" s="11" t="s">
        <v>76</v>
      </c>
      <c r="AT157" s="11">
        <v>208</v>
      </c>
      <c r="AU157" s="11">
        <v>16.335968999999999</v>
      </c>
      <c r="AV157" s="11">
        <v>15.423601</v>
      </c>
      <c r="AW157" s="11">
        <v>0.91236799999999996</v>
      </c>
      <c r="AX157" s="11">
        <v>5.5850270000000002</v>
      </c>
    </row>
    <row r="158" spans="9:50" x14ac:dyDescent="0.35">
      <c r="U158" s="11" t="s">
        <v>76</v>
      </c>
      <c r="V158" s="11">
        <v>209</v>
      </c>
      <c r="W158" s="11">
        <v>-0.60953800000000002</v>
      </c>
      <c r="X158" s="11">
        <v>-8.4231E-2</v>
      </c>
      <c r="Y158" s="11">
        <v>0.52530600000000005</v>
      </c>
      <c r="Z158" s="18">
        <f t="shared" si="6"/>
        <v>0.86181009223379024</v>
      </c>
      <c r="AA158" s="11">
        <v>86.181124999999994</v>
      </c>
      <c r="AC158" s="11" t="s">
        <v>78</v>
      </c>
      <c r="AD158" s="11">
        <v>178</v>
      </c>
      <c r="AE158" s="11">
        <v>13.475819</v>
      </c>
      <c r="AF158" s="11">
        <v>16.287811999999999</v>
      </c>
      <c r="AG158" s="11">
        <v>2.8119930000000002</v>
      </c>
      <c r="AH158" s="18">
        <f t="shared" si="7"/>
        <v>0.2086695435728248</v>
      </c>
      <c r="AI158" s="11">
        <v>20.866954</v>
      </c>
      <c r="AK158" s="11" t="s">
        <v>83</v>
      </c>
      <c r="AL158" s="11">
        <v>1570</v>
      </c>
      <c r="AM158" s="11">
        <v>-18.673983</v>
      </c>
      <c r="AN158" s="11">
        <v>-17.271825</v>
      </c>
      <c r="AO158" s="11">
        <v>1.4021589999999999</v>
      </c>
      <c r="AP158" s="18">
        <f t="shared" si="8"/>
        <v>7.5086230934236151E-2</v>
      </c>
      <c r="AQ158" s="11">
        <v>7.5086209999999998</v>
      </c>
      <c r="AS158" s="11" t="s">
        <v>76</v>
      </c>
      <c r="AT158" s="11">
        <v>209</v>
      </c>
      <c r="AU158" s="11">
        <v>-0.60953800000000002</v>
      </c>
      <c r="AV158" s="11">
        <v>-8.4231E-2</v>
      </c>
      <c r="AW158" s="11">
        <v>0.52530600000000005</v>
      </c>
      <c r="AX158" s="11">
        <v>86.181124999999994</v>
      </c>
    </row>
    <row r="159" spans="9:50" x14ac:dyDescent="0.35">
      <c r="U159" s="11" t="s">
        <v>76</v>
      </c>
      <c r="V159" s="11">
        <v>210</v>
      </c>
      <c r="W159" s="11">
        <v>2.2070620000000001</v>
      </c>
      <c r="X159" s="11">
        <v>2.6405979999999998</v>
      </c>
      <c r="Y159" s="11">
        <v>0.43353599999999998</v>
      </c>
      <c r="Z159" s="18">
        <f t="shared" si="6"/>
        <v>0.19643127379294281</v>
      </c>
      <c r="AA159" s="11">
        <v>19.643122000000002</v>
      </c>
      <c r="AC159" s="11" t="s">
        <v>78</v>
      </c>
      <c r="AD159" s="11">
        <v>1391</v>
      </c>
      <c r="AE159" s="11">
        <v>9.1883250000000007</v>
      </c>
      <c r="AF159" s="11">
        <v>11.100306</v>
      </c>
      <c r="AG159" s="11">
        <v>1.9119809999999999</v>
      </c>
      <c r="AH159" s="18">
        <f t="shared" si="7"/>
        <v>0.20808809004905679</v>
      </c>
      <c r="AI159" s="11">
        <v>20.808805</v>
      </c>
      <c r="AK159" s="11" t="s">
        <v>83</v>
      </c>
      <c r="AL159" s="11">
        <v>1733</v>
      </c>
      <c r="AM159" s="11">
        <v>-11.964368</v>
      </c>
      <c r="AN159" s="11">
        <v>-13.36769</v>
      </c>
      <c r="AO159" s="11">
        <v>1.403322</v>
      </c>
      <c r="AP159" s="18">
        <f t="shared" si="8"/>
        <v>0.11729177838729132</v>
      </c>
      <c r="AQ159" s="11">
        <v>11.729176000000001</v>
      </c>
      <c r="AS159" s="11" t="s">
        <v>76</v>
      </c>
      <c r="AT159" s="11">
        <v>210</v>
      </c>
      <c r="AU159" s="11">
        <v>2.2070620000000001</v>
      </c>
      <c r="AV159" s="11">
        <v>2.6405979999999998</v>
      </c>
      <c r="AW159" s="11">
        <v>0.43353599999999998</v>
      </c>
      <c r="AX159" s="11">
        <v>19.643122000000002</v>
      </c>
    </row>
    <row r="160" spans="9:50" x14ac:dyDescent="0.35">
      <c r="U160" s="11" t="s">
        <v>76</v>
      </c>
      <c r="V160" s="11">
        <v>212</v>
      </c>
      <c r="W160" s="11">
        <v>10.78018</v>
      </c>
      <c r="X160" s="11">
        <v>10.132657999999999</v>
      </c>
      <c r="Y160" s="11">
        <v>0.64752200000000004</v>
      </c>
      <c r="Z160" s="18">
        <f t="shared" si="6"/>
        <v>6.0065972924385314E-2</v>
      </c>
      <c r="AA160" s="11">
        <v>6.0065970000000002</v>
      </c>
      <c r="AC160" s="11" t="s">
        <v>78</v>
      </c>
      <c r="AD160" s="11">
        <v>1089</v>
      </c>
      <c r="AE160" s="11">
        <v>-8.1780259999999991</v>
      </c>
      <c r="AF160" s="11">
        <v>-6.530513</v>
      </c>
      <c r="AG160" s="11">
        <v>1.647513</v>
      </c>
      <c r="AH160" s="18">
        <f t="shared" si="7"/>
        <v>0.20145607265127308</v>
      </c>
      <c r="AI160" s="11">
        <v>20.145606999999998</v>
      </c>
      <c r="AK160" s="11" t="s">
        <v>83</v>
      </c>
      <c r="AL160" s="11">
        <v>746</v>
      </c>
      <c r="AM160" s="11">
        <v>-11.038328999999999</v>
      </c>
      <c r="AN160" s="11">
        <v>-9.6208100000000005</v>
      </c>
      <c r="AO160" s="11">
        <v>1.417519</v>
      </c>
      <c r="AP160" s="18">
        <f t="shared" si="8"/>
        <v>0.12841789731036282</v>
      </c>
      <c r="AQ160" s="11">
        <v>12.84179</v>
      </c>
      <c r="AS160" s="11" t="s">
        <v>76</v>
      </c>
      <c r="AT160" s="11">
        <v>212</v>
      </c>
      <c r="AU160" s="11">
        <v>10.78018</v>
      </c>
      <c r="AV160" s="11">
        <v>10.132657999999999</v>
      </c>
      <c r="AW160" s="11">
        <v>0.64752200000000004</v>
      </c>
      <c r="AX160" s="11">
        <v>6.0065970000000002</v>
      </c>
    </row>
    <row r="161" spans="2:50" x14ac:dyDescent="0.35">
      <c r="U161" s="11" t="s">
        <v>76</v>
      </c>
      <c r="V161" s="11">
        <v>213</v>
      </c>
      <c r="W161" s="11">
        <v>39.614305000000002</v>
      </c>
      <c r="X161" s="11">
        <v>38.765059000000001</v>
      </c>
      <c r="Y161" s="11">
        <v>0.84924599999999995</v>
      </c>
      <c r="Z161" s="18">
        <f t="shared" si="6"/>
        <v>2.143786190367343E-2</v>
      </c>
      <c r="AA161" s="11">
        <v>2.1437849999999998</v>
      </c>
      <c r="AC161" s="11" t="s">
        <v>78</v>
      </c>
      <c r="AD161" s="11">
        <v>701</v>
      </c>
      <c r="AE161" s="11">
        <v>12.31696</v>
      </c>
      <c r="AF161" s="11">
        <v>14.797413000000001</v>
      </c>
      <c r="AG161" s="11">
        <v>2.4804539999999999</v>
      </c>
      <c r="AH161" s="18">
        <f t="shared" si="7"/>
        <v>0.20138524441095854</v>
      </c>
      <c r="AI161" s="11">
        <v>20.138521000000001</v>
      </c>
      <c r="AK161" s="11" t="s">
        <v>83</v>
      </c>
      <c r="AL161" s="11">
        <v>1095</v>
      </c>
      <c r="AM161" s="11">
        <v>2.2029380000000001</v>
      </c>
      <c r="AN161" s="11">
        <v>0.78468300000000002</v>
      </c>
      <c r="AO161" s="11">
        <v>1.418255</v>
      </c>
      <c r="AP161" s="18">
        <f t="shared" si="8"/>
        <v>0.64380159586878982</v>
      </c>
      <c r="AQ161" s="11">
        <v>64.380160000000004</v>
      </c>
      <c r="AS161" s="11" t="s">
        <v>76</v>
      </c>
      <c r="AT161" s="11">
        <v>213</v>
      </c>
      <c r="AU161" s="11">
        <v>39.614305000000002</v>
      </c>
      <c r="AV161" s="11">
        <v>38.765059000000001</v>
      </c>
      <c r="AW161" s="11">
        <v>0.84924599999999995</v>
      </c>
      <c r="AX161" s="11">
        <v>2.1437849999999998</v>
      </c>
    </row>
    <row r="162" spans="2:50" x14ac:dyDescent="0.35">
      <c r="U162" s="11" t="s">
        <v>76</v>
      </c>
      <c r="V162" s="11">
        <v>214</v>
      </c>
      <c r="W162" s="11">
        <v>10.402203999999999</v>
      </c>
      <c r="X162" s="11">
        <v>8.5571950000000001</v>
      </c>
      <c r="Y162" s="11">
        <v>1.8450089999999999</v>
      </c>
      <c r="Z162" s="18">
        <f t="shared" si="6"/>
        <v>0.1773671233519358</v>
      </c>
      <c r="AA162" s="11">
        <v>17.736711</v>
      </c>
      <c r="AC162" s="11" t="s">
        <v>78</v>
      </c>
      <c r="AD162" s="11">
        <v>12</v>
      </c>
      <c r="AE162" s="11">
        <v>14.177001000000001</v>
      </c>
      <c r="AF162" s="11">
        <v>11.384313000000001</v>
      </c>
      <c r="AG162" s="11">
        <v>2.7926880000000001</v>
      </c>
      <c r="AH162" s="18">
        <f t="shared" si="7"/>
        <v>0.19698721894708196</v>
      </c>
      <c r="AI162" s="11">
        <v>19.698720000000002</v>
      </c>
      <c r="AK162" s="11" t="s">
        <v>83</v>
      </c>
      <c r="AL162" s="11">
        <v>234</v>
      </c>
      <c r="AM162" s="11">
        <v>-6.2907500000000001</v>
      </c>
      <c r="AN162" s="11">
        <v>-4.8603940000000003</v>
      </c>
      <c r="AO162" s="11">
        <v>1.430356</v>
      </c>
      <c r="AP162" s="18">
        <f t="shared" si="8"/>
        <v>0.22737447840082661</v>
      </c>
      <c r="AQ162" s="11">
        <v>22.737452000000001</v>
      </c>
      <c r="AS162" s="11" t="s">
        <v>76</v>
      </c>
      <c r="AT162" s="11">
        <v>214</v>
      </c>
      <c r="AU162" s="11">
        <v>10.402203999999999</v>
      </c>
      <c r="AV162" s="11">
        <v>8.5571950000000001</v>
      </c>
      <c r="AW162" s="11">
        <v>1.8450089999999999</v>
      </c>
      <c r="AX162" s="11">
        <v>17.736711</v>
      </c>
    </row>
    <row r="163" spans="2:50" x14ac:dyDescent="0.35">
      <c r="U163" s="11" t="s">
        <v>76</v>
      </c>
      <c r="V163" s="11">
        <v>215</v>
      </c>
      <c r="W163" s="11">
        <v>-5.2806389999999999</v>
      </c>
      <c r="X163" s="11">
        <v>-4.4343909999999997</v>
      </c>
      <c r="Y163" s="11">
        <v>0.846248</v>
      </c>
      <c r="Z163" s="18">
        <f t="shared" si="6"/>
        <v>0.16025484794548539</v>
      </c>
      <c r="AA163" s="11">
        <v>16.025479000000001</v>
      </c>
      <c r="AC163" s="11" t="s">
        <v>78</v>
      </c>
      <c r="AD163" s="11">
        <v>963</v>
      </c>
      <c r="AE163" s="11">
        <v>37.718161000000002</v>
      </c>
      <c r="AF163" s="11">
        <v>30.304608000000002</v>
      </c>
      <c r="AG163" s="11">
        <v>7.4135530000000003</v>
      </c>
      <c r="AH163" s="18">
        <f t="shared" si="7"/>
        <v>0.19655128467159361</v>
      </c>
      <c r="AI163" s="11">
        <v>19.655128000000001</v>
      </c>
      <c r="AK163" s="11" t="s">
        <v>83</v>
      </c>
      <c r="AL163" s="11">
        <v>1872</v>
      </c>
      <c r="AM163" s="11">
        <v>7.4609360000000002</v>
      </c>
      <c r="AN163" s="11">
        <v>8.9048809999999996</v>
      </c>
      <c r="AO163" s="11">
        <v>1.4439439999999999</v>
      </c>
      <c r="AP163" s="18">
        <f t="shared" si="8"/>
        <v>0.19353389440681434</v>
      </c>
      <c r="AQ163" s="11">
        <v>19.353394999999999</v>
      </c>
      <c r="AS163" s="11" t="s">
        <v>76</v>
      </c>
      <c r="AT163" s="11">
        <v>215</v>
      </c>
      <c r="AU163" s="11">
        <v>-5.2806389999999999</v>
      </c>
      <c r="AV163" s="11">
        <v>-4.4343909999999997</v>
      </c>
      <c r="AW163" s="11">
        <v>0.846248</v>
      </c>
      <c r="AX163" s="11">
        <v>16.025479000000001</v>
      </c>
    </row>
    <row r="164" spans="2:50" x14ac:dyDescent="0.35">
      <c r="U164" s="11" t="s">
        <v>76</v>
      </c>
      <c r="V164" s="11">
        <v>217</v>
      </c>
      <c r="W164" s="11">
        <v>-13.083125000000001</v>
      </c>
      <c r="X164" s="11">
        <v>-14.067752</v>
      </c>
      <c r="Y164" s="11">
        <v>0.98462700000000003</v>
      </c>
      <c r="Z164" s="18">
        <f t="shared" si="6"/>
        <v>7.5259313046386084E-2</v>
      </c>
      <c r="AA164" s="11">
        <v>7.5259320000000001</v>
      </c>
      <c r="AC164" s="11" t="s">
        <v>78</v>
      </c>
      <c r="AD164" s="11">
        <v>1172</v>
      </c>
      <c r="AE164" s="11">
        <v>-10.167128999999999</v>
      </c>
      <c r="AF164" s="11">
        <v>-8.2025880000000004</v>
      </c>
      <c r="AG164" s="11">
        <v>1.9645410000000001</v>
      </c>
      <c r="AH164" s="18">
        <f t="shared" si="7"/>
        <v>0.19322475400872757</v>
      </c>
      <c r="AI164" s="11">
        <v>19.322479999999999</v>
      </c>
      <c r="AK164" s="11" t="s">
        <v>83</v>
      </c>
      <c r="AL164" s="11">
        <v>1034</v>
      </c>
      <c r="AM164" s="11">
        <v>-1.5998600000000001</v>
      </c>
      <c r="AN164" s="11">
        <v>-3.0514519999999998</v>
      </c>
      <c r="AO164" s="11">
        <v>1.451592</v>
      </c>
      <c r="AP164" s="18">
        <f t="shared" si="8"/>
        <v>0.90732439088420236</v>
      </c>
      <c r="AQ164" s="11">
        <v>90.732420000000005</v>
      </c>
      <c r="AS164" s="11" t="s">
        <v>76</v>
      </c>
      <c r="AT164" s="11">
        <v>217</v>
      </c>
      <c r="AU164" s="11">
        <v>-13.083125000000001</v>
      </c>
      <c r="AV164" s="11">
        <v>-14.067752</v>
      </c>
      <c r="AW164" s="11">
        <v>0.98462700000000003</v>
      </c>
      <c r="AX164" s="11">
        <v>7.5259320000000001</v>
      </c>
    </row>
    <row r="165" spans="2:50" x14ac:dyDescent="0.35">
      <c r="U165" s="11" t="s">
        <v>76</v>
      </c>
      <c r="V165" s="11">
        <v>218</v>
      </c>
      <c r="W165" s="11">
        <v>-9.5813220000000001</v>
      </c>
      <c r="X165" s="11">
        <v>-14.151571000000001</v>
      </c>
      <c r="Y165" s="11">
        <v>4.5702489999999996</v>
      </c>
      <c r="Z165" s="18">
        <f t="shared" si="6"/>
        <v>0.47699565884540773</v>
      </c>
      <c r="AA165" s="11">
        <v>47.699559000000001</v>
      </c>
      <c r="AC165" s="11" t="s">
        <v>78</v>
      </c>
      <c r="AD165" s="11">
        <v>1368</v>
      </c>
      <c r="AE165" s="11">
        <v>7.3769790000000004</v>
      </c>
      <c r="AF165" s="11">
        <v>5.9629130000000004</v>
      </c>
      <c r="AG165" s="11">
        <v>1.414066</v>
      </c>
      <c r="AH165" s="18">
        <f t="shared" si="7"/>
        <v>0.19168632579813497</v>
      </c>
      <c r="AI165" s="11">
        <v>19.168638000000001</v>
      </c>
      <c r="AK165" s="11" t="s">
        <v>83</v>
      </c>
      <c r="AL165" s="11">
        <v>382</v>
      </c>
      <c r="AM165" s="11">
        <v>1.3524830000000001</v>
      </c>
      <c r="AN165" s="11">
        <v>-9.9474000000000007E-2</v>
      </c>
      <c r="AO165" s="11">
        <v>1.4519569999999999</v>
      </c>
      <c r="AP165" s="18">
        <f t="shared" si="8"/>
        <v>1.073549168455352</v>
      </c>
      <c r="AQ165" s="11" t="s">
        <v>77</v>
      </c>
      <c r="AS165" s="11" t="s">
        <v>76</v>
      </c>
      <c r="AT165" s="11">
        <v>218</v>
      </c>
      <c r="AU165" s="11">
        <v>-9.5813220000000001</v>
      </c>
      <c r="AV165" s="11">
        <v>-14.151571000000001</v>
      </c>
      <c r="AW165" s="11">
        <v>4.5702489999999996</v>
      </c>
      <c r="AX165" s="11">
        <v>47.699559000000001</v>
      </c>
    </row>
    <row r="166" spans="2:50" x14ac:dyDescent="0.35">
      <c r="U166" s="11" t="s">
        <v>76</v>
      </c>
      <c r="V166" s="11">
        <v>220</v>
      </c>
      <c r="W166" s="11">
        <v>6.4600499999999998</v>
      </c>
      <c r="X166" s="11">
        <v>8.8775209999999998</v>
      </c>
      <c r="Y166" s="11">
        <v>2.4174709999999999</v>
      </c>
      <c r="Z166" s="18">
        <f t="shared" si="6"/>
        <v>0.37421862059891176</v>
      </c>
      <c r="AA166" s="11">
        <v>37.421869000000001</v>
      </c>
      <c r="AC166" s="11" t="s">
        <v>78</v>
      </c>
      <c r="AD166" s="11">
        <v>592</v>
      </c>
      <c r="AE166" s="11">
        <v>14.097816999999999</v>
      </c>
      <c r="AF166" s="11">
        <v>11.403479000000001</v>
      </c>
      <c r="AG166" s="11">
        <v>2.6943380000000001</v>
      </c>
      <c r="AH166" s="18">
        <f t="shared" si="7"/>
        <v>0.19111739072794037</v>
      </c>
      <c r="AI166" s="11">
        <v>19.111737000000002</v>
      </c>
      <c r="AK166" s="11" t="s">
        <v>83</v>
      </c>
      <c r="AL166" s="11">
        <v>1257</v>
      </c>
      <c r="AM166" s="11">
        <v>5.5339960000000001</v>
      </c>
      <c r="AN166" s="11">
        <v>4.0803229999999999</v>
      </c>
      <c r="AO166" s="11">
        <v>1.453673</v>
      </c>
      <c r="AP166" s="18">
        <f t="shared" si="8"/>
        <v>0.26268052958477023</v>
      </c>
      <c r="AQ166" s="11">
        <v>26.268060999999999</v>
      </c>
      <c r="AS166" s="11" t="s">
        <v>76</v>
      </c>
      <c r="AT166" s="11">
        <v>220</v>
      </c>
      <c r="AU166" s="11">
        <v>6.4600499999999998</v>
      </c>
      <c r="AV166" s="11">
        <v>8.8775209999999998</v>
      </c>
      <c r="AW166" s="11">
        <v>2.4174709999999999</v>
      </c>
      <c r="AX166" s="11">
        <v>37.421869000000001</v>
      </c>
    </row>
    <row r="167" spans="2:50" x14ac:dyDescent="0.35">
      <c r="U167" s="11" t="s">
        <v>76</v>
      </c>
      <c r="V167" s="11">
        <v>221</v>
      </c>
      <c r="W167" s="11">
        <v>-3.0439080000000001</v>
      </c>
      <c r="X167" s="11">
        <v>-5.0028959999999998</v>
      </c>
      <c r="Y167" s="11">
        <v>1.958987</v>
      </c>
      <c r="Z167" s="18">
        <f t="shared" si="6"/>
        <v>0.64357628417153212</v>
      </c>
      <c r="AA167" s="11">
        <v>64.35763</v>
      </c>
      <c r="AC167" s="11" t="s">
        <v>78</v>
      </c>
      <c r="AD167" s="11">
        <v>553</v>
      </c>
      <c r="AE167" s="11">
        <v>12.702261999999999</v>
      </c>
      <c r="AF167" s="11">
        <v>10.287737</v>
      </c>
      <c r="AG167" s="11">
        <v>2.4145249999999998</v>
      </c>
      <c r="AH167" s="18">
        <f t="shared" si="7"/>
        <v>0.19008622243817674</v>
      </c>
      <c r="AI167" s="11">
        <v>19.008623</v>
      </c>
      <c r="AK167" s="11" t="s">
        <v>83</v>
      </c>
      <c r="AL167" s="11">
        <v>658</v>
      </c>
      <c r="AM167" s="11">
        <v>-5.6130959999999996</v>
      </c>
      <c r="AN167" s="11">
        <v>-7.1158979999999996</v>
      </c>
      <c r="AO167" s="11">
        <v>1.5028010000000001</v>
      </c>
      <c r="AP167" s="18">
        <f t="shared" si="8"/>
        <v>0.26773121286363177</v>
      </c>
      <c r="AQ167" s="11">
        <v>26.773122000000001</v>
      </c>
      <c r="AS167" s="11" t="s">
        <v>76</v>
      </c>
      <c r="AT167" s="11">
        <v>221</v>
      </c>
      <c r="AU167" s="11">
        <v>-3.0439080000000001</v>
      </c>
      <c r="AV167" s="11">
        <v>-5.0028959999999998</v>
      </c>
      <c r="AW167" s="11">
        <v>1.958987</v>
      </c>
      <c r="AX167" s="11">
        <v>64.35763</v>
      </c>
    </row>
    <row r="168" spans="2:50" x14ac:dyDescent="0.35">
      <c r="B168" t="s">
        <v>115</v>
      </c>
      <c r="U168" s="11" t="s">
        <v>76</v>
      </c>
      <c r="V168" s="11">
        <v>222</v>
      </c>
      <c r="W168" s="11">
        <v>0.26799800000000001</v>
      </c>
      <c r="X168" s="11">
        <v>-1.2489060000000001</v>
      </c>
      <c r="Y168" s="11">
        <v>1.516904</v>
      </c>
      <c r="Z168" s="18">
        <f t="shared" si="6"/>
        <v>5.6601317920282987</v>
      </c>
      <c r="AA168" s="11" t="s">
        <v>77</v>
      </c>
      <c r="AC168" s="11" t="s">
        <v>78</v>
      </c>
      <c r="AD168" s="11">
        <v>341</v>
      </c>
      <c r="AE168" s="11">
        <v>-13.828703000000001</v>
      </c>
      <c r="AF168" s="11">
        <v>-16.441534000000001</v>
      </c>
      <c r="AG168" s="11">
        <v>2.6128309999999999</v>
      </c>
      <c r="AH168" s="18">
        <f t="shared" si="7"/>
        <v>0.18894259280859527</v>
      </c>
      <c r="AI168" s="11">
        <v>18.894257</v>
      </c>
      <c r="AK168" s="11" t="s">
        <v>83</v>
      </c>
      <c r="AL168" s="11">
        <v>1922</v>
      </c>
      <c r="AM168" s="11">
        <v>-3.425287</v>
      </c>
      <c r="AN168" s="11">
        <v>-4.935657</v>
      </c>
      <c r="AO168" s="11">
        <v>1.5103709999999999</v>
      </c>
      <c r="AP168" s="18">
        <f t="shared" si="8"/>
        <v>0.44094728412538858</v>
      </c>
      <c r="AQ168" s="11">
        <v>44.094720000000002</v>
      </c>
      <c r="AS168" s="11" t="s">
        <v>76</v>
      </c>
      <c r="AT168" s="11">
        <v>222</v>
      </c>
      <c r="AU168" s="11">
        <v>0.26799800000000001</v>
      </c>
      <c r="AV168" s="11">
        <v>-1.2489060000000001</v>
      </c>
      <c r="AW168" s="11">
        <v>1.516904</v>
      </c>
      <c r="AX168" s="11" t="s">
        <v>77</v>
      </c>
    </row>
    <row r="169" spans="2:50" x14ac:dyDescent="0.35">
      <c r="B169" s="11"/>
      <c r="C169" s="11" t="s">
        <v>72</v>
      </c>
      <c r="D169" s="11" t="s">
        <v>73</v>
      </c>
      <c r="E169" s="11" t="s">
        <v>74</v>
      </c>
      <c r="F169" s="11" t="s">
        <v>75</v>
      </c>
      <c r="U169" s="11" t="s">
        <v>76</v>
      </c>
      <c r="V169" s="11">
        <v>224</v>
      </c>
      <c r="W169" s="11">
        <v>-5.4434519999999997</v>
      </c>
      <c r="X169" s="11">
        <v>-6.178318</v>
      </c>
      <c r="Y169" s="11">
        <v>0.73486600000000002</v>
      </c>
      <c r="Z169" s="18">
        <f t="shared" si="6"/>
        <v>0.13499999632586088</v>
      </c>
      <c r="AA169" s="11">
        <v>13.499998</v>
      </c>
      <c r="AC169" s="11" t="s">
        <v>78</v>
      </c>
      <c r="AD169" s="11">
        <v>730</v>
      </c>
      <c r="AE169" s="11">
        <v>6.7156770000000003</v>
      </c>
      <c r="AF169" s="11">
        <v>5.451492</v>
      </c>
      <c r="AG169" s="11">
        <v>1.264186</v>
      </c>
      <c r="AH169" s="18">
        <f t="shared" si="7"/>
        <v>0.188244014713632</v>
      </c>
      <c r="AI169" s="11">
        <v>18.824399</v>
      </c>
      <c r="AK169" s="11" t="s">
        <v>83</v>
      </c>
      <c r="AL169" s="11">
        <v>891</v>
      </c>
      <c r="AM169" s="11">
        <v>-7.4775520000000002</v>
      </c>
      <c r="AN169" s="11">
        <v>-5.9657179999999999</v>
      </c>
      <c r="AO169" s="11">
        <v>1.5118339999999999</v>
      </c>
      <c r="AP169" s="18">
        <f t="shared" si="8"/>
        <v>0.20218301390615537</v>
      </c>
      <c r="AQ169" s="11">
        <v>20.218297</v>
      </c>
      <c r="AS169" s="11" t="s">
        <v>76</v>
      </c>
      <c r="AT169" s="11">
        <v>224</v>
      </c>
      <c r="AU169" s="11">
        <v>-5.4434519999999997</v>
      </c>
      <c r="AV169" s="11">
        <v>-6.178318</v>
      </c>
      <c r="AW169" s="11">
        <v>0.73486600000000002</v>
      </c>
      <c r="AX169" s="11">
        <v>13.499998</v>
      </c>
    </row>
    <row r="170" spans="2:50" x14ac:dyDescent="0.35">
      <c r="B170" s="11" t="s">
        <v>79</v>
      </c>
      <c r="C170" s="11">
        <v>3.4798999999999997E-2</v>
      </c>
      <c r="D170" s="11">
        <v>-5.3476999999999997E-2</v>
      </c>
      <c r="E170" s="11">
        <v>2.0331199999999998</v>
      </c>
      <c r="F170" s="11">
        <v>2.2192229999999999</v>
      </c>
      <c r="U170" s="11" t="s">
        <v>76</v>
      </c>
      <c r="V170" s="11">
        <v>226</v>
      </c>
      <c r="W170" s="11">
        <v>0.13136999999999999</v>
      </c>
      <c r="X170" s="11">
        <v>-0.84332799999999997</v>
      </c>
      <c r="Y170" s="11">
        <v>0.97469799999999995</v>
      </c>
      <c r="Z170" s="18">
        <f t="shared" si="6"/>
        <v>7.4194869452690879</v>
      </c>
      <c r="AA170" s="11" t="s">
        <v>77</v>
      </c>
      <c r="AC170" s="11" t="s">
        <v>78</v>
      </c>
      <c r="AD170" s="11">
        <v>1977</v>
      </c>
      <c r="AE170" s="11">
        <v>-12.01193</v>
      </c>
      <c r="AF170" s="11">
        <v>-9.7608250000000005</v>
      </c>
      <c r="AG170" s="11">
        <v>2.2511049999999999</v>
      </c>
      <c r="AH170" s="18">
        <f t="shared" si="7"/>
        <v>0.18740577076289988</v>
      </c>
      <c r="AI170" s="11">
        <v>18.740576999999998</v>
      </c>
      <c r="AK170" s="11" t="s">
        <v>83</v>
      </c>
      <c r="AL170" s="11">
        <v>1657</v>
      </c>
      <c r="AM170" s="11">
        <v>-11.739525</v>
      </c>
      <c r="AN170" s="11">
        <v>-13.268625</v>
      </c>
      <c r="AO170" s="11">
        <v>1.5290999999999999</v>
      </c>
      <c r="AP170" s="18">
        <f t="shared" si="8"/>
        <v>0.13025228874251726</v>
      </c>
      <c r="AQ170" s="11">
        <v>13.025226999999999</v>
      </c>
      <c r="AS170" s="11" t="s">
        <v>76</v>
      </c>
      <c r="AT170" s="11">
        <v>226</v>
      </c>
      <c r="AU170" s="11">
        <v>0.13136999999999999</v>
      </c>
      <c r="AV170" s="11">
        <v>-0.84332799999999997</v>
      </c>
      <c r="AW170" s="11">
        <v>0.97469799999999995</v>
      </c>
      <c r="AX170" s="11" t="s">
        <v>77</v>
      </c>
    </row>
    <row r="171" spans="2:50" x14ac:dyDescent="0.35">
      <c r="B171" s="11" t="s">
        <v>80</v>
      </c>
      <c r="C171" s="11">
        <v>16.112748</v>
      </c>
      <c r="D171" s="11">
        <v>15.842542</v>
      </c>
      <c r="E171" s="11">
        <v>2.074964</v>
      </c>
      <c r="F171" s="11">
        <v>70.987082999999998</v>
      </c>
      <c r="U171" s="11" t="s">
        <v>76</v>
      </c>
      <c r="V171" s="11">
        <v>227</v>
      </c>
      <c r="W171" s="11">
        <v>-4.4791920000000003</v>
      </c>
      <c r="X171" s="11">
        <v>-4.1357549999999996</v>
      </c>
      <c r="Y171" s="11">
        <v>0.34343699999999999</v>
      </c>
      <c r="Z171" s="18">
        <f t="shared" si="6"/>
        <v>7.6673873323581568E-2</v>
      </c>
      <c r="AA171" s="11">
        <v>7.6673859999999996</v>
      </c>
      <c r="AC171" s="11" t="s">
        <v>78</v>
      </c>
      <c r="AD171" s="11">
        <v>334</v>
      </c>
      <c r="AE171" s="11">
        <v>24.507104999999999</v>
      </c>
      <c r="AF171" s="11">
        <v>19.992255</v>
      </c>
      <c r="AG171" s="11">
        <v>4.51485</v>
      </c>
      <c r="AH171" s="18">
        <f t="shared" si="7"/>
        <v>0.18422616624852262</v>
      </c>
      <c r="AI171" s="11">
        <v>18.422616000000001</v>
      </c>
      <c r="AK171" s="11" t="s">
        <v>83</v>
      </c>
      <c r="AL171" s="11">
        <v>619</v>
      </c>
      <c r="AM171" s="11">
        <v>-9.314012</v>
      </c>
      <c r="AN171" s="11">
        <v>-10.843363999999999</v>
      </c>
      <c r="AO171" s="11">
        <v>1.529353</v>
      </c>
      <c r="AP171" s="18">
        <f t="shared" si="8"/>
        <v>0.16419916573008494</v>
      </c>
      <c r="AQ171" s="11">
        <v>16.419912</v>
      </c>
      <c r="AS171" s="11" t="s">
        <v>76</v>
      </c>
      <c r="AT171" s="11">
        <v>227</v>
      </c>
      <c r="AU171" s="11">
        <v>-4.4791920000000003</v>
      </c>
      <c r="AV171" s="11">
        <v>-4.1357549999999996</v>
      </c>
      <c r="AW171" s="11">
        <v>0.34343699999999999</v>
      </c>
      <c r="AX171" s="11">
        <v>7.6673859999999996</v>
      </c>
    </row>
    <row r="172" spans="2:50" x14ac:dyDescent="0.35">
      <c r="B172" s="11" t="s">
        <v>81</v>
      </c>
      <c r="C172" s="11">
        <v>-30.526700000000002</v>
      </c>
      <c r="D172" s="11">
        <v>-28.931587</v>
      </c>
      <c r="E172" s="11">
        <v>2.2899999999999999E-3</v>
      </c>
      <c r="F172" s="11">
        <v>5.5000000000000002E-5</v>
      </c>
      <c r="U172" s="11" t="s">
        <v>76</v>
      </c>
      <c r="V172" s="11">
        <v>228</v>
      </c>
      <c r="W172" s="11">
        <v>-5.3932130000000003</v>
      </c>
      <c r="X172" s="11">
        <v>-3.22844</v>
      </c>
      <c r="Y172" s="11">
        <v>2.1647729999999998</v>
      </c>
      <c r="Z172" s="18">
        <f t="shared" si="6"/>
        <v>0.40138837461083027</v>
      </c>
      <c r="AA172" s="11">
        <v>40.138831000000003</v>
      </c>
      <c r="AC172" s="11" t="s">
        <v>78</v>
      </c>
      <c r="AD172" s="11">
        <v>1299</v>
      </c>
      <c r="AE172" s="11">
        <v>13.196586</v>
      </c>
      <c r="AF172" s="11">
        <v>10.767308</v>
      </c>
      <c r="AG172" s="11">
        <v>2.429278</v>
      </c>
      <c r="AH172" s="18">
        <f t="shared" si="7"/>
        <v>0.18408382289176914</v>
      </c>
      <c r="AI172" s="11">
        <v>18.408384000000002</v>
      </c>
      <c r="AK172" s="11" t="s">
        <v>83</v>
      </c>
      <c r="AL172" s="11">
        <v>941</v>
      </c>
      <c r="AM172" s="11">
        <v>-13.030972999999999</v>
      </c>
      <c r="AN172" s="11">
        <v>-14.573665</v>
      </c>
      <c r="AO172" s="11">
        <v>1.5426930000000001</v>
      </c>
      <c r="AP172" s="18">
        <f t="shared" si="8"/>
        <v>0.11838663160456246</v>
      </c>
      <c r="AQ172" s="11">
        <v>11.838663</v>
      </c>
      <c r="AS172" s="11" t="s">
        <v>76</v>
      </c>
      <c r="AT172" s="11">
        <v>228</v>
      </c>
      <c r="AU172" s="11">
        <v>-5.3932130000000003</v>
      </c>
      <c r="AV172" s="11">
        <v>-3.22844</v>
      </c>
      <c r="AW172" s="11">
        <v>2.1647729999999998</v>
      </c>
      <c r="AX172" s="11">
        <v>40.138831000000003</v>
      </c>
    </row>
    <row r="173" spans="2:50" x14ac:dyDescent="0.35">
      <c r="B173" s="11" t="s">
        <v>82</v>
      </c>
      <c r="C173" s="11">
        <v>49.875309999999999</v>
      </c>
      <c r="D173" s="11">
        <v>47.841951000000002</v>
      </c>
      <c r="E173" s="11">
        <v>19.711065000000001</v>
      </c>
      <c r="F173" s="11">
        <v>3173.1418979999999</v>
      </c>
      <c r="U173" s="11" t="s">
        <v>76</v>
      </c>
      <c r="V173" s="11">
        <v>230</v>
      </c>
      <c r="W173" s="11">
        <v>10.987543000000001</v>
      </c>
      <c r="X173" s="11">
        <v>6.9287979999999996</v>
      </c>
      <c r="Y173" s="11">
        <v>4.058745</v>
      </c>
      <c r="Z173" s="18">
        <f t="shared" si="6"/>
        <v>0.36939514138875268</v>
      </c>
      <c r="AA173" s="11">
        <v>36.939512999999998</v>
      </c>
      <c r="AC173" s="11" t="s">
        <v>78</v>
      </c>
      <c r="AD173" s="11">
        <v>1286</v>
      </c>
      <c r="AE173" s="11">
        <v>-21.253215999999998</v>
      </c>
      <c r="AF173" s="11">
        <v>-17.343582000000001</v>
      </c>
      <c r="AG173" s="11">
        <v>3.9096340000000001</v>
      </c>
      <c r="AH173" s="18">
        <f t="shared" si="7"/>
        <v>0.18395493651407863</v>
      </c>
      <c r="AI173" s="11">
        <v>18.395495</v>
      </c>
      <c r="AK173" s="11" t="s">
        <v>83</v>
      </c>
      <c r="AL173" s="11">
        <v>842</v>
      </c>
      <c r="AM173" s="11">
        <v>-13.250303000000001</v>
      </c>
      <c r="AN173" s="11">
        <v>-11.701817999999999</v>
      </c>
      <c r="AO173" s="11">
        <v>1.5484849999999999</v>
      </c>
      <c r="AP173" s="18">
        <f t="shared" si="8"/>
        <v>0.11686412001295365</v>
      </c>
      <c r="AQ173" s="11">
        <v>11.686408999999999</v>
      </c>
      <c r="AS173" s="11" t="s">
        <v>76</v>
      </c>
      <c r="AT173" s="11">
        <v>230</v>
      </c>
      <c r="AU173" s="11">
        <v>10.987543000000001</v>
      </c>
      <c r="AV173" s="11">
        <v>6.9287979999999996</v>
      </c>
      <c r="AW173" s="11">
        <v>4.058745</v>
      </c>
      <c r="AX173" s="11">
        <v>36.939512999999998</v>
      </c>
    </row>
    <row r="174" spans="2:50" x14ac:dyDescent="0.35">
      <c r="B174" s="52" t="s">
        <v>30</v>
      </c>
      <c r="C174" s="52">
        <v>0.98362799999999995</v>
      </c>
      <c r="U174" s="11" t="s">
        <v>76</v>
      </c>
      <c r="V174" s="11">
        <v>231</v>
      </c>
      <c r="W174" s="11">
        <v>13.902877999999999</v>
      </c>
      <c r="X174" s="11">
        <v>10.186909999999999</v>
      </c>
      <c r="Y174" s="11">
        <v>3.715967</v>
      </c>
      <c r="Z174" s="18">
        <f t="shared" si="6"/>
        <v>0.26728041488963655</v>
      </c>
      <c r="AA174" s="11">
        <v>26.728043</v>
      </c>
      <c r="AC174" s="11" t="s">
        <v>78</v>
      </c>
      <c r="AD174" s="11">
        <v>797</v>
      </c>
      <c r="AE174" s="11">
        <v>-14.489381</v>
      </c>
      <c r="AF174" s="11">
        <v>-11.838903</v>
      </c>
      <c r="AG174" s="11">
        <v>2.6504780000000001</v>
      </c>
      <c r="AH174" s="18">
        <f t="shared" si="7"/>
        <v>0.18292555078784939</v>
      </c>
      <c r="AI174" s="11">
        <v>18.292555</v>
      </c>
      <c r="AK174" s="11" t="s">
        <v>83</v>
      </c>
      <c r="AL174" s="11">
        <v>791</v>
      </c>
      <c r="AM174" s="11">
        <v>-9.2600230000000003</v>
      </c>
      <c r="AN174" s="11">
        <v>-7.7091000000000003</v>
      </c>
      <c r="AO174" s="11">
        <v>1.5509230000000001</v>
      </c>
      <c r="AP174" s="18">
        <f t="shared" si="8"/>
        <v>0.16748586909557353</v>
      </c>
      <c r="AQ174" s="11">
        <v>16.748587000000001</v>
      </c>
      <c r="AS174" s="11" t="s">
        <v>76</v>
      </c>
      <c r="AT174" s="11">
        <v>231</v>
      </c>
      <c r="AU174" s="11">
        <v>13.902877999999999</v>
      </c>
      <c r="AV174" s="11">
        <v>10.186909999999999</v>
      </c>
      <c r="AW174" s="11">
        <v>3.715967</v>
      </c>
      <c r="AX174" s="11">
        <v>26.728043</v>
      </c>
    </row>
    <row r="175" spans="2:50" x14ac:dyDescent="0.35">
      <c r="B175" s="52" t="s">
        <v>167</v>
      </c>
      <c r="C175" s="52">
        <v>0.96637600000000001</v>
      </c>
      <c r="U175" s="11" t="s">
        <v>76</v>
      </c>
      <c r="V175" s="11">
        <v>232</v>
      </c>
      <c r="W175" s="11">
        <v>-7.9562780000000002</v>
      </c>
      <c r="X175" s="11">
        <v>-8.2557899999999993</v>
      </c>
      <c r="Y175" s="11">
        <v>0.29951299999999997</v>
      </c>
      <c r="Z175" s="18">
        <f t="shared" si="6"/>
        <v>3.7644863590739285E-2</v>
      </c>
      <c r="AA175" s="11">
        <v>3.7644820000000001</v>
      </c>
      <c r="AC175" s="11" t="s">
        <v>78</v>
      </c>
      <c r="AD175" s="11">
        <v>661</v>
      </c>
      <c r="AE175" s="11">
        <v>13.313897000000001</v>
      </c>
      <c r="AF175" s="11">
        <v>15.748025</v>
      </c>
      <c r="AG175" s="11">
        <v>2.4341279999999998</v>
      </c>
      <c r="AH175" s="18">
        <f t="shared" si="7"/>
        <v>0.18282611019147885</v>
      </c>
      <c r="AI175" s="11">
        <v>18.282608</v>
      </c>
      <c r="AK175" s="11" t="s">
        <v>83</v>
      </c>
      <c r="AL175" s="11">
        <v>1466</v>
      </c>
      <c r="AM175" s="11">
        <v>-24.910805</v>
      </c>
      <c r="AN175" s="11">
        <v>-23.340743</v>
      </c>
      <c r="AO175" s="11">
        <v>1.5700620000000001</v>
      </c>
      <c r="AP175" s="18">
        <f t="shared" si="8"/>
        <v>6.3027348975675412E-2</v>
      </c>
      <c r="AQ175" s="11">
        <v>6.3027360000000003</v>
      </c>
      <c r="AS175" s="11" t="s">
        <v>76</v>
      </c>
      <c r="AT175" s="11">
        <v>232</v>
      </c>
      <c r="AU175" s="11">
        <v>-7.9562780000000002</v>
      </c>
      <c r="AV175" s="11">
        <v>-8.2557899999999993</v>
      </c>
      <c r="AW175" s="11">
        <v>0.29951299999999997</v>
      </c>
      <c r="AX175" s="11">
        <v>3.7644820000000001</v>
      </c>
    </row>
    <row r="176" spans="2:50" x14ac:dyDescent="0.35">
      <c r="U176" s="11" t="s">
        <v>76</v>
      </c>
      <c r="V176" s="11">
        <v>233</v>
      </c>
      <c r="W176" s="11">
        <v>-14.63504</v>
      </c>
      <c r="X176" s="11">
        <v>-14.978574999999999</v>
      </c>
      <c r="Y176" s="11">
        <v>0.34353499999999998</v>
      </c>
      <c r="Z176" s="18">
        <f t="shared" si="6"/>
        <v>2.3473458220817981E-2</v>
      </c>
      <c r="AA176" s="11">
        <v>2.3473449999999998</v>
      </c>
      <c r="AC176" s="11" t="s">
        <v>78</v>
      </c>
      <c r="AD176" s="11">
        <v>1919</v>
      </c>
      <c r="AE176" s="11">
        <v>27.147193999999999</v>
      </c>
      <c r="AF176" s="11">
        <v>31.906694000000002</v>
      </c>
      <c r="AG176" s="11">
        <v>4.7595000000000001</v>
      </c>
      <c r="AH176" s="18">
        <f t="shared" si="7"/>
        <v>0.17532198723742867</v>
      </c>
      <c r="AI176" s="11">
        <v>17.532197</v>
      </c>
      <c r="AK176" s="11" t="s">
        <v>83</v>
      </c>
      <c r="AL176" s="11">
        <v>1390</v>
      </c>
      <c r="AM176" s="11">
        <v>-14.780429</v>
      </c>
      <c r="AN176" s="11">
        <v>-13.206636</v>
      </c>
      <c r="AO176" s="11">
        <v>1.5737939999999999</v>
      </c>
      <c r="AP176" s="18">
        <f t="shared" si="8"/>
        <v>0.10647823550994358</v>
      </c>
      <c r="AQ176" s="11">
        <v>10.647821</v>
      </c>
      <c r="AS176" s="11" t="s">
        <v>76</v>
      </c>
      <c r="AT176" s="11">
        <v>233</v>
      </c>
      <c r="AU176" s="11">
        <v>-14.63504</v>
      </c>
      <c r="AV176" s="11">
        <v>-14.978574999999999</v>
      </c>
      <c r="AW176" s="11">
        <v>0.34353499999999998</v>
      </c>
      <c r="AX176" s="11">
        <v>2.3473449999999998</v>
      </c>
    </row>
    <row r="177" spans="21:50" x14ac:dyDescent="0.35">
      <c r="U177" s="11" t="s">
        <v>76</v>
      </c>
      <c r="V177" s="11">
        <v>235</v>
      </c>
      <c r="W177" s="11">
        <v>-10.159639</v>
      </c>
      <c r="X177" s="11">
        <v>-3.4300540000000002</v>
      </c>
      <c r="Y177" s="11">
        <v>6.7295850000000002</v>
      </c>
      <c r="Z177" s="18">
        <f t="shared" si="6"/>
        <v>0.6623842638503199</v>
      </c>
      <c r="AA177" s="11">
        <v>66.238425000000007</v>
      </c>
      <c r="AC177" s="11" t="s">
        <v>78</v>
      </c>
      <c r="AD177" s="11">
        <v>1021</v>
      </c>
      <c r="AE177" s="11">
        <v>-8.4216730000000002</v>
      </c>
      <c r="AF177" s="11">
        <v>-6.9835539999999998</v>
      </c>
      <c r="AG177" s="11">
        <v>1.4381200000000001</v>
      </c>
      <c r="AH177" s="18">
        <f t="shared" si="7"/>
        <v>0.17076417001705005</v>
      </c>
      <c r="AI177" s="11">
        <v>17.076414</v>
      </c>
      <c r="AK177" s="11" t="s">
        <v>83</v>
      </c>
      <c r="AL177" s="11">
        <v>1641</v>
      </c>
      <c r="AM177" s="11">
        <v>-21.170624</v>
      </c>
      <c r="AN177" s="11">
        <v>-19.58605</v>
      </c>
      <c r="AO177" s="11">
        <v>1.5845750000000001</v>
      </c>
      <c r="AP177" s="18">
        <f t="shared" si="8"/>
        <v>7.4847817428527377E-2</v>
      </c>
      <c r="AQ177" s="11">
        <v>7.4847789999999996</v>
      </c>
      <c r="AS177" s="11" t="s">
        <v>76</v>
      </c>
      <c r="AT177" s="11">
        <v>235</v>
      </c>
      <c r="AU177" s="11">
        <v>-10.159639</v>
      </c>
      <c r="AV177" s="11">
        <v>-3.4300540000000002</v>
      </c>
      <c r="AW177" s="11">
        <v>6.7295850000000002</v>
      </c>
      <c r="AX177" s="11">
        <v>66.238425000000007</v>
      </c>
    </row>
    <row r="178" spans="21:50" x14ac:dyDescent="0.35">
      <c r="U178" s="11" t="s">
        <v>76</v>
      </c>
      <c r="V178" s="11">
        <v>236</v>
      </c>
      <c r="W178" s="11">
        <v>-13.288501999999999</v>
      </c>
      <c r="X178" s="11">
        <v>-13.957227</v>
      </c>
      <c r="Y178" s="11">
        <v>0.66872600000000004</v>
      </c>
      <c r="Z178" s="18">
        <f t="shared" si="6"/>
        <v>5.0323655743890479E-2</v>
      </c>
      <c r="AA178" s="11">
        <v>5.032362</v>
      </c>
      <c r="AC178" s="11" t="s">
        <v>78</v>
      </c>
      <c r="AD178" s="11">
        <v>1759</v>
      </c>
      <c r="AE178" s="11">
        <v>-4.0186859999999998</v>
      </c>
      <c r="AF178" s="11">
        <v>-4.6846920000000001</v>
      </c>
      <c r="AG178" s="11">
        <v>0.66600700000000002</v>
      </c>
      <c r="AH178" s="18">
        <f t="shared" si="7"/>
        <v>0.16572755373273754</v>
      </c>
      <c r="AI178" s="11">
        <v>16.572745999999999</v>
      </c>
      <c r="AK178" s="11" t="s">
        <v>83</v>
      </c>
      <c r="AL178" s="11">
        <v>1312</v>
      </c>
      <c r="AM178" s="11">
        <v>-26.416132999999999</v>
      </c>
      <c r="AN178" s="11">
        <v>-24.830922000000001</v>
      </c>
      <c r="AO178" s="11">
        <v>1.5852109999999999</v>
      </c>
      <c r="AP178" s="18">
        <f t="shared" si="8"/>
        <v>6.0009199681119112E-2</v>
      </c>
      <c r="AQ178" s="11">
        <v>6.0009180000000004</v>
      </c>
      <c r="AS178" s="11" t="s">
        <v>76</v>
      </c>
      <c r="AT178" s="11">
        <v>236</v>
      </c>
      <c r="AU178" s="11">
        <v>-13.288501999999999</v>
      </c>
      <c r="AV178" s="11">
        <v>-13.957227</v>
      </c>
      <c r="AW178" s="11">
        <v>0.66872600000000004</v>
      </c>
      <c r="AX178" s="11">
        <v>5.032362</v>
      </c>
    </row>
    <row r="179" spans="21:50" x14ac:dyDescent="0.35">
      <c r="U179" s="11" t="s">
        <v>76</v>
      </c>
      <c r="V179" s="11">
        <v>238</v>
      </c>
      <c r="W179" s="11">
        <v>11.174137999999999</v>
      </c>
      <c r="X179" s="11">
        <v>11.524751</v>
      </c>
      <c r="Y179" s="11">
        <v>0.35061300000000001</v>
      </c>
      <c r="Z179" s="18">
        <f t="shared" si="6"/>
        <v>3.1377185425846721E-2</v>
      </c>
      <c r="AA179" s="11">
        <v>3.1377169999999999</v>
      </c>
      <c r="AC179" s="11" t="s">
        <v>78</v>
      </c>
      <c r="AD179" s="11">
        <v>770</v>
      </c>
      <c r="AE179" s="11">
        <v>-5.9730639999999999</v>
      </c>
      <c r="AF179" s="11">
        <v>-5.0161959999999999</v>
      </c>
      <c r="AG179" s="11">
        <v>0.95686800000000005</v>
      </c>
      <c r="AH179" s="18">
        <f t="shared" si="7"/>
        <v>0.16019717853349638</v>
      </c>
      <c r="AI179" s="11">
        <v>16.019722999999999</v>
      </c>
      <c r="AK179" s="11" t="s">
        <v>83</v>
      </c>
      <c r="AL179" s="11">
        <v>261</v>
      </c>
      <c r="AM179" s="11">
        <v>20.80959</v>
      </c>
      <c r="AN179" s="11">
        <v>22.461734</v>
      </c>
      <c r="AO179" s="11">
        <v>1.6521440000000001</v>
      </c>
      <c r="AP179" s="18">
        <f t="shared" si="8"/>
        <v>7.9393395064487102E-2</v>
      </c>
      <c r="AQ179" s="11">
        <v>7.9393380000000002</v>
      </c>
      <c r="AS179" s="11" t="s">
        <v>76</v>
      </c>
      <c r="AT179" s="11">
        <v>238</v>
      </c>
      <c r="AU179" s="11">
        <v>11.174137999999999</v>
      </c>
      <c r="AV179" s="11">
        <v>11.524751</v>
      </c>
      <c r="AW179" s="11">
        <v>0.35061300000000001</v>
      </c>
      <c r="AX179" s="11">
        <v>3.1377169999999999</v>
      </c>
    </row>
    <row r="180" spans="21:50" x14ac:dyDescent="0.35">
      <c r="U180" s="11" t="s">
        <v>76</v>
      </c>
      <c r="V180" s="11">
        <v>239</v>
      </c>
      <c r="W180" s="11">
        <v>-9.7079350000000009</v>
      </c>
      <c r="X180" s="11">
        <v>-14.601208</v>
      </c>
      <c r="Y180" s="11">
        <v>4.8932719999999996</v>
      </c>
      <c r="Z180" s="18">
        <f t="shared" si="6"/>
        <v>0.50404869830710641</v>
      </c>
      <c r="AA180" s="11">
        <v>50.404870000000003</v>
      </c>
      <c r="AC180" s="11" t="s">
        <v>78</v>
      </c>
      <c r="AD180" s="11">
        <v>1633</v>
      </c>
      <c r="AE180" s="11">
        <v>38.760147000000003</v>
      </c>
      <c r="AF180" s="11">
        <v>32.571365999999998</v>
      </c>
      <c r="AG180" s="11">
        <v>6.1887800000000004</v>
      </c>
      <c r="AH180" s="18">
        <f t="shared" si="7"/>
        <v>0.15966864109158305</v>
      </c>
      <c r="AI180" s="11">
        <v>15.966865</v>
      </c>
      <c r="AK180" s="11" t="s">
        <v>83</v>
      </c>
      <c r="AL180" s="11">
        <v>1816</v>
      </c>
      <c r="AM180" s="11">
        <v>-25.735512</v>
      </c>
      <c r="AN180" s="11">
        <v>-24.065586</v>
      </c>
      <c r="AO180" s="11">
        <v>1.669926</v>
      </c>
      <c r="AP180" s="18">
        <f t="shared" si="8"/>
        <v>6.4888003782477693E-2</v>
      </c>
      <c r="AQ180" s="11">
        <v>6.4887990000000002</v>
      </c>
      <c r="AS180" s="11" t="s">
        <v>76</v>
      </c>
      <c r="AT180" s="11">
        <v>239</v>
      </c>
      <c r="AU180" s="11">
        <v>-9.7079350000000009</v>
      </c>
      <c r="AV180" s="11">
        <v>-14.601208</v>
      </c>
      <c r="AW180" s="11">
        <v>4.8932719999999996</v>
      </c>
      <c r="AX180" s="11">
        <v>50.404870000000003</v>
      </c>
    </row>
    <row r="181" spans="21:50" x14ac:dyDescent="0.35">
      <c r="U181" s="11" t="s">
        <v>76</v>
      </c>
      <c r="V181" s="11">
        <v>240</v>
      </c>
      <c r="W181" s="11">
        <v>-7.4276759999999999</v>
      </c>
      <c r="X181" s="11">
        <v>-7.3461080000000001</v>
      </c>
      <c r="Y181" s="11">
        <v>8.1568000000000002E-2</v>
      </c>
      <c r="Z181" s="18">
        <f t="shared" si="6"/>
        <v>1.0981631401261982E-2</v>
      </c>
      <c r="AA181" s="11">
        <v>1.09816</v>
      </c>
      <c r="AC181" s="11" t="s">
        <v>78</v>
      </c>
      <c r="AD181" s="11">
        <v>1547</v>
      </c>
      <c r="AE181" s="11">
        <v>16.039904</v>
      </c>
      <c r="AF181" s="11">
        <v>18.591148</v>
      </c>
      <c r="AG181" s="11">
        <v>2.5512440000000001</v>
      </c>
      <c r="AH181" s="18">
        <f t="shared" si="7"/>
        <v>0.1590560641759452</v>
      </c>
      <c r="AI181" s="11">
        <v>15.905607</v>
      </c>
      <c r="AK181" s="11" t="s">
        <v>83</v>
      </c>
      <c r="AL181" s="11">
        <v>1941</v>
      </c>
      <c r="AM181" s="11">
        <v>-26.070291999999998</v>
      </c>
      <c r="AN181" s="11">
        <v>-24.386771</v>
      </c>
      <c r="AO181" s="11">
        <v>1.683521</v>
      </c>
      <c r="AP181" s="18">
        <f t="shared" si="8"/>
        <v>6.457622338867551E-2</v>
      </c>
      <c r="AQ181" s="11">
        <v>6.4576209999999996</v>
      </c>
      <c r="AS181" s="11" t="s">
        <v>76</v>
      </c>
      <c r="AT181" s="11">
        <v>240</v>
      </c>
      <c r="AU181" s="11">
        <v>-7.4276759999999999</v>
      </c>
      <c r="AV181" s="11">
        <v>-7.3461080000000001</v>
      </c>
      <c r="AW181" s="11">
        <v>8.1568000000000002E-2</v>
      </c>
      <c r="AX181" s="11">
        <v>1.09816</v>
      </c>
    </row>
    <row r="182" spans="21:50" x14ac:dyDescent="0.35">
      <c r="U182" s="11" t="s">
        <v>76</v>
      </c>
      <c r="V182" s="11">
        <v>243</v>
      </c>
      <c r="W182" s="11">
        <v>-0.32068600000000003</v>
      </c>
      <c r="X182" s="11">
        <v>-9.3039999999999998E-3</v>
      </c>
      <c r="Y182" s="11">
        <v>0.31138300000000002</v>
      </c>
      <c r="Z182" s="18">
        <f t="shared" si="6"/>
        <v>0.97099031451326223</v>
      </c>
      <c r="AA182" s="11">
        <v>97.098813000000007</v>
      </c>
      <c r="AC182" s="11" t="s">
        <v>78</v>
      </c>
      <c r="AD182" s="11">
        <v>1068</v>
      </c>
      <c r="AE182" s="11">
        <v>15.894481000000001</v>
      </c>
      <c r="AF182" s="11">
        <v>18.345611999999999</v>
      </c>
      <c r="AG182" s="11">
        <v>2.4511310000000002</v>
      </c>
      <c r="AH182" s="18">
        <f t="shared" si="7"/>
        <v>0.15421271068869755</v>
      </c>
      <c r="AI182" s="11">
        <v>15.421272</v>
      </c>
      <c r="AK182" s="11" t="s">
        <v>83</v>
      </c>
      <c r="AL182" s="11">
        <v>1411</v>
      </c>
      <c r="AM182" s="11">
        <v>10.210426</v>
      </c>
      <c r="AN182" s="11">
        <v>8.5098859999999998</v>
      </c>
      <c r="AO182" s="11">
        <v>1.700539</v>
      </c>
      <c r="AP182" s="18">
        <f t="shared" si="8"/>
        <v>0.16654927032427441</v>
      </c>
      <c r="AQ182" s="11">
        <v>16.654931000000001</v>
      </c>
      <c r="AS182" s="11" t="s">
        <v>76</v>
      </c>
      <c r="AT182" s="11">
        <v>243</v>
      </c>
      <c r="AU182" s="11">
        <v>-0.32068600000000003</v>
      </c>
      <c r="AV182" s="11">
        <v>-9.3039999999999998E-3</v>
      </c>
      <c r="AW182" s="11">
        <v>0.31138300000000002</v>
      </c>
      <c r="AX182" s="11">
        <v>97.098813000000007</v>
      </c>
    </row>
    <row r="183" spans="21:50" x14ac:dyDescent="0.35">
      <c r="U183" s="11" t="s">
        <v>76</v>
      </c>
      <c r="V183" s="11">
        <v>244</v>
      </c>
      <c r="W183" s="11">
        <v>-10.676831999999999</v>
      </c>
      <c r="X183" s="11">
        <v>-15.410061000000001</v>
      </c>
      <c r="Y183" s="11">
        <v>4.7332289999999997</v>
      </c>
      <c r="Z183" s="18">
        <f t="shared" si="6"/>
        <v>0.4433177369466898</v>
      </c>
      <c r="AA183" s="11">
        <v>44.331772999999998</v>
      </c>
      <c r="AC183" s="11" t="s">
        <v>78</v>
      </c>
      <c r="AD183" s="11">
        <v>718</v>
      </c>
      <c r="AE183" s="11">
        <v>-28.223468</v>
      </c>
      <c r="AF183" s="11">
        <v>-23.956610999999999</v>
      </c>
      <c r="AG183" s="11">
        <v>4.2668569999999999</v>
      </c>
      <c r="AH183" s="18">
        <f t="shared" si="7"/>
        <v>0.1511811730578255</v>
      </c>
      <c r="AI183" s="11">
        <v>15.118118000000001</v>
      </c>
      <c r="AK183" s="11" t="s">
        <v>83</v>
      </c>
      <c r="AL183" s="11">
        <v>1742</v>
      </c>
      <c r="AM183" s="11">
        <v>47.679518000000002</v>
      </c>
      <c r="AN183" s="11">
        <v>45.977116000000002</v>
      </c>
      <c r="AO183" s="11">
        <v>1.702402</v>
      </c>
      <c r="AP183" s="18">
        <f t="shared" si="8"/>
        <v>3.5705100877907361E-2</v>
      </c>
      <c r="AQ183" s="11">
        <v>3.5705100000000001</v>
      </c>
      <c r="AS183" s="11" t="s">
        <v>76</v>
      </c>
      <c r="AT183" s="11">
        <v>244</v>
      </c>
      <c r="AU183" s="11">
        <v>-10.676831999999999</v>
      </c>
      <c r="AV183" s="11">
        <v>-15.410061000000001</v>
      </c>
      <c r="AW183" s="11">
        <v>4.7332289999999997</v>
      </c>
      <c r="AX183" s="11">
        <v>44.331772999999998</v>
      </c>
    </row>
    <row r="184" spans="21:50" x14ac:dyDescent="0.35">
      <c r="U184" s="11" t="s">
        <v>76</v>
      </c>
      <c r="V184" s="11">
        <v>245</v>
      </c>
      <c r="W184" s="11">
        <v>2.9467249999999998</v>
      </c>
      <c r="X184" s="11">
        <v>-0.84344200000000003</v>
      </c>
      <c r="Y184" s="11">
        <v>3.790168</v>
      </c>
      <c r="Z184" s="18">
        <f t="shared" si="6"/>
        <v>1.2862306458865351</v>
      </c>
      <c r="AA184" s="11" t="s">
        <v>77</v>
      </c>
      <c r="AC184" s="11" t="s">
        <v>78</v>
      </c>
      <c r="AD184" s="11">
        <v>1071</v>
      </c>
      <c r="AE184" s="11">
        <v>3.9924409999999999</v>
      </c>
      <c r="AF184" s="11">
        <v>4.5924430000000003</v>
      </c>
      <c r="AG184" s="11">
        <v>0.60000200000000004</v>
      </c>
      <c r="AH184" s="18">
        <f t="shared" si="7"/>
        <v>0.15028450013412847</v>
      </c>
      <c r="AI184" s="11">
        <v>15.028463</v>
      </c>
      <c r="AK184" s="11" t="s">
        <v>83</v>
      </c>
      <c r="AL184" s="11">
        <v>742</v>
      </c>
      <c r="AM184" s="11">
        <v>2.9993340000000002</v>
      </c>
      <c r="AN184" s="11">
        <v>1.2611570000000001</v>
      </c>
      <c r="AO184" s="11">
        <v>1.7381759999999999</v>
      </c>
      <c r="AP184" s="18">
        <f t="shared" si="8"/>
        <v>0.57952065358509586</v>
      </c>
      <c r="AQ184" s="11">
        <v>57.952081999999997</v>
      </c>
      <c r="AS184" s="11" t="s">
        <v>76</v>
      </c>
      <c r="AT184" s="11">
        <v>245</v>
      </c>
      <c r="AU184" s="11">
        <v>2.9467249999999998</v>
      </c>
      <c r="AV184" s="11">
        <v>-0.84344200000000003</v>
      </c>
      <c r="AW184" s="11">
        <v>3.790168</v>
      </c>
      <c r="AX184" s="11" t="s">
        <v>77</v>
      </c>
    </row>
    <row r="185" spans="21:50" x14ac:dyDescent="0.35">
      <c r="U185" s="11" t="s">
        <v>76</v>
      </c>
      <c r="V185" s="11">
        <v>247</v>
      </c>
      <c r="W185" s="11">
        <v>6.5115129999999999</v>
      </c>
      <c r="X185" s="11">
        <v>6.0331080000000004</v>
      </c>
      <c r="Y185" s="11">
        <v>0.478404</v>
      </c>
      <c r="Z185" s="18">
        <f t="shared" si="6"/>
        <v>7.3470482205902063E-2</v>
      </c>
      <c r="AA185" s="11">
        <v>7.3470550000000001</v>
      </c>
      <c r="AC185" s="11" t="s">
        <v>78</v>
      </c>
      <c r="AD185" s="11">
        <v>320</v>
      </c>
      <c r="AE185" s="11">
        <v>-7.5736559999999997</v>
      </c>
      <c r="AF185" s="11">
        <v>-6.4629510000000003</v>
      </c>
      <c r="AG185" s="11">
        <v>1.1107050000000001</v>
      </c>
      <c r="AH185" s="18">
        <f t="shared" si="7"/>
        <v>0.14665374292151639</v>
      </c>
      <c r="AI185" s="11">
        <v>14.665378</v>
      </c>
      <c r="AK185" s="11" t="s">
        <v>83</v>
      </c>
      <c r="AL185" s="11">
        <v>989</v>
      </c>
      <c r="AM185" s="11">
        <v>-1.7777940000000001</v>
      </c>
      <c r="AN185" s="11">
        <v>-2.6415000000000001E-2</v>
      </c>
      <c r="AO185" s="11">
        <v>1.7513799999999999</v>
      </c>
      <c r="AP185" s="18">
        <f t="shared" si="8"/>
        <v>0.98514226057687215</v>
      </c>
      <c r="AQ185" s="11">
        <v>98.514182000000005</v>
      </c>
      <c r="AS185" s="11" t="s">
        <v>76</v>
      </c>
      <c r="AT185" s="11">
        <v>247</v>
      </c>
      <c r="AU185" s="11">
        <v>6.5115129999999999</v>
      </c>
      <c r="AV185" s="11">
        <v>6.0331080000000004</v>
      </c>
      <c r="AW185" s="11">
        <v>0.478404</v>
      </c>
      <c r="AX185" s="11">
        <v>7.3470550000000001</v>
      </c>
    </row>
    <row r="186" spans="21:50" x14ac:dyDescent="0.35">
      <c r="U186" s="11" t="s">
        <v>76</v>
      </c>
      <c r="V186" s="11">
        <v>248</v>
      </c>
      <c r="W186" s="11">
        <v>9.1691219999999998</v>
      </c>
      <c r="X186" s="11">
        <v>10.474161</v>
      </c>
      <c r="Y186" s="11">
        <v>1.3050390000000001</v>
      </c>
      <c r="Z186" s="18">
        <f t="shared" si="6"/>
        <v>0.1423297672339838</v>
      </c>
      <c r="AA186" s="11">
        <v>14.232979</v>
      </c>
      <c r="AC186" s="11" t="s">
        <v>78</v>
      </c>
      <c r="AD186" s="11">
        <v>996</v>
      </c>
      <c r="AE186" s="11">
        <v>-6.8249519999999997</v>
      </c>
      <c r="AF186" s="11">
        <v>-5.8353929999999998</v>
      </c>
      <c r="AG186" s="11">
        <v>0.98955899999999997</v>
      </c>
      <c r="AH186" s="18">
        <f t="shared" si="7"/>
        <v>0.14499134938971001</v>
      </c>
      <c r="AI186" s="11">
        <v>14.499131999999999</v>
      </c>
      <c r="AK186" s="11" t="s">
        <v>83</v>
      </c>
      <c r="AL186" s="11">
        <v>881</v>
      </c>
      <c r="AM186" s="11">
        <v>-19.010242999999999</v>
      </c>
      <c r="AN186" s="11">
        <v>-20.782017</v>
      </c>
      <c r="AO186" s="11">
        <v>1.771773</v>
      </c>
      <c r="AP186" s="18">
        <f t="shared" si="8"/>
        <v>9.3200965395339772E-2</v>
      </c>
      <c r="AQ186" s="11">
        <v>9.3200979999999998</v>
      </c>
      <c r="AS186" s="11" t="s">
        <v>76</v>
      </c>
      <c r="AT186" s="11">
        <v>248</v>
      </c>
      <c r="AU186" s="11">
        <v>9.1691219999999998</v>
      </c>
      <c r="AV186" s="11">
        <v>10.474161</v>
      </c>
      <c r="AW186" s="11">
        <v>1.3050390000000001</v>
      </c>
      <c r="AX186" s="11">
        <v>14.232979</v>
      </c>
    </row>
    <row r="187" spans="21:50" x14ac:dyDescent="0.35">
      <c r="U187" s="11" t="s">
        <v>76</v>
      </c>
      <c r="V187" s="11">
        <v>250</v>
      </c>
      <c r="W187" s="11">
        <v>28.438172000000002</v>
      </c>
      <c r="X187" s="11">
        <v>24.115241999999999</v>
      </c>
      <c r="Y187" s="11">
        <v>4.3229290000000002</v>
      </c>
      <c r="Z187" s="18">
        <f t="shared" si="6"/>
        <v>0.15201149356576082</v>
      </c>
      <c r="AA187" s="11">
        <v>15.201150999999999</v>
      </c>
      <c r="AC187" s="11" t="s">
        <v>78</v>
      </c>
      <c r="AD187" s="11">
        <v>1307</v>
      </c>
      <c r="AE187" s="11">
        <v>-8.6030329999999999</v>
      </c>
      <c r="AF187" s="11">
        <v>-7.3635029999999997</v>
      </c>
      <c r="AG187" s="11">
        <v>1.2395290000000001</v>
      </c>
      <c r="AH187" s="18">
        <f t="shared" si="7"/>
        <v>0.14408046557533838</v>
      </c>
      <c r="AI187" s="11">
        <v>14.408049999999999</v>
      </c>
      <c r="AK187" s="11" t="s">
        <v>83</v>
      </c>
      <c r="AL187" s="11">
        <v>486</v>
      </c>
      <c r="AM187" s="11">
        <v>20.857572000000001</v>
      </c>
      <c r="AN187" s="11">
        <v>19.078135</v>
      </c>
      <c r="AO187" s="11">
        <v>1.7794369999999999</v>
      </c>
      <c r="AP187" s="18">
        <f t="shared" si="8"/>
        <v>8.5313717243790402E-2</v>
      </c>
      <c r="AQ187" s="11">
        <v>8.5313700000000008</v>
      </c>
      <c r="AS187" s="11" t="s">
        <v>76</v>
      </c>
      <c r="AT187" s="11">
        <v>250</v>
      </c>
      <c r="AU187" s="11">
        <v>28.438172000000002</v>
      </c>
      <c r="AV187" s="11">
        <v>24.115241999999999</v>
      </c>
      <c r="AW187" s="11">
        <v>4.3229290000000002</v>
      </c>
      <c r="AX187" s="11">
        <v>15.201150999999999</v>
      </c>
    </row>
    <row r="188" spans="21:50" x14ac:dyDescent="0.35">
      <c r="U188" s="11" t="s">
        <v>76</v>
      </c>
      <c r="V188" s="11">
        <v>251</v>
      </c>
      <c r="W188" s="11">
        <v>-6.8699519999999996</v>
      </c>
      <c r="X188" s="11">
        <v>-5.6497719999999996</v>
      </c>
      <c r="Y188" s="11">
        <v>1.22018</v>
      </c>
      <c r="Z188" s="18">
        <f t="shared" si="6"/>
        <v>0.17761113905890466</v>
      </c>
      <c r="AA188" s="11">
        <v>17.761115</v>
      </c>
      <c r="AC188" s="11" t="s">
        <v>78</v>
      </c>
      <c r="AD188" s="11">
        <v>1523</v>
      </c>
      <c r="AE188" s="11">
        <v>14.153036999999999</v>
      </c>
      <c r="AF188" s="11">
        <v>16.157661000000001</v>
      </c>
      <c r="AG188" s="11">
        <v>2.0046240000000002</v>
      </c>
      <c r="AH188" s="18">
        <f t="shared" si="7"/>
        <v>0.14163914077240103</v>
      </c>
      <c r="AI188" s="11">
        <v>14.163914</v>
      </c>
      <c r="AK188" s="11" t="s">
        <v>83</v>
      </c>
      <c r="AL188" s="11">
        <v>982</v>
      </c>
      <c r="AM188" s="11">
        <v>37.645397000000003</v>
      </c>
      <c r="AN188" s="11">
        <v>35.819333</v>
      </c>
      <c r="AO188" s="11">
        <v>1.8260639999999999</v>
      </c>
      <c r="AP188" s="18">
        <f t="shared" si="8"/>
        <v>4.8506966203597207E-2</v>
      </c>
      <c r="AQ188" s="11">
        <v>4.8506960000000001</v>
      </c>
      <c r="AS188" s="11" t="s">
        <v>76</v>
      </c>
      <c r="AT188" s="11">
        <v>251</v>
      </c>
      <c r="AU188" s="11">
        <v>-6.8699519999999996</v>
      </c>
      <c r="AV188" s="11">
        <v>-5.6497719999999996</v>
      </c>
      <c r="AW188" s="11">
        <v>1.22018</v>
      </c>
      <c r="AX188" s="11">
        <v>17.761115</v>
      </c>
    </row>
    <row r="189" spans="21:50" x14ac:dyDescent="0.35">
      <c r="U189" s="11" t="s">
        <v>76</v>
      </c>
      <c r="V189" s="11">
        <v>252</v>
      </c>
      <c r="W189" s="11">
        <v>-26.630438999999999</v>
      </c>
      <c r="X189" s="11">
        <v>-23.822552000000002</v>
      </c>
      <c r="Y189" s="11">
        <v>2.807887</v>
      </c>
      <c r="Z189" s="18">
        <f t="shared" si="6"/>
        <v>0.10543900534272078</v>
      </c>
      <c r="AA189" s="11">
        <v>10.543900000000001</v>
      </c>
      <c r="AC189" s="11" t="s">
        <v>78</v>
      </c>
      <c r="AD189" s="11">
        <v>1663</v>
      </c>
      <c r="AE189" s="11">
        <v>41.883006000000002</v>
      </c>
      <c r="AF189" s="11">
        <v>36.009166</v>
      </c>
      <c r="AG189" s="11">
        <v>5.8738400000000004</v>
      </c>
      <c r="AH189" s="18">
        <f t="shared" si="7"/>
        <v>0.14024399299324408</v>
      </c>
      <c r="AI189" s="11">
        <v>14.0244</v>
      </c>
      <c r="AK189" s="11" t="s">
        <v>83</v>
      </c>
      <c r="AL189" s="11">
        <v>1725</v>
      </c>
      <c r="AM189" s="11">
        <v>-10.846223999999999</v>
      </c>
      <c r="AN189" s="11">
        <v>-12.685069</v>
      </c>
      <c r="AO189" s="11">
        <v>1.8388439999999999</v>
      </c>
      <c r="AP189" s="18">
        <f t="shared" si="8"/>
        <v>0.16953771192628883</v>
      </c>
      <c r="AQ189" s="11">
        <v>16.953771</v>
      </c>
      <c r="AS189" s="11" t="s">
        <v>76</v>
      </c>
      <c r="AT189" s="11">
        <v>252</v>
      </c>
      <c r="AU189" s="11">
        <v>-26.630438999999999</v>
      </c>
      <c r="AV189" s="11">
        <v>-23.822552000000002</v>
      </c>
      <c r="AW189" s="11">
        <v>2.807887</v>
      </c>
      <c r="AX189" s="11">
        <v>10.543900000000001</v>
      </c>
    </row>
    <row r="190" spans="21:50" x14ac:dyDescent="0.35">
      <c r="U190" s="11" t="s">
        <v>76</v>
      </c>
      <c r="V190" s="11">
        <v>254</v>
      </c>
      <c r="W190" s="11">
        <v>-2.230947</v>
      </c>
      <c r="X190" s="11">
        <v>-2.1281439999999998</v>
      </c>
      <c r="Y190" s="11">
        <v>0.10280300000000001</v>
      </c>
      <c r="Z190" s="18">
        <f t="shared" si="6"/>
        <v>4.608043131459421E-2</v>
      </c>
      <c r="AA190" s="11">
        <v>4.6080410000000001</v>
      </c>
      <c r="AC190" s="11" t="s">
        <v>78</v>
      </c>
      <c r="AD190" s="11">
        <v>1749</v>
      </c>
      <c r="AE190" s="11">
        <v>-11.949441999999999</v>
      </c>
      <c r="AF190" s="11">
        <v>-13.624197000000001</v>
      </c>
      <c r="AG190" s="11">
        <v>1.674755</v>
      </c>
      <c r="AH190" s="18">
        <f t="shared" si="7"/>
        <v>0.14015340632642093</v>
      </c>
      <c r="AI190" s="11">
        <v>14.015344000000001</v>
      </c>
      <c r="AK190" s="11" t="s">
        <v>83</v>
      </c>
      <c r="AL190" s="11">
        <v>55</v>
      </c>
      <c r="AM190" s="11">
        <v>10.360741000000001</v>
      </c>
      <c r="AN190" s="11">
        <v>8.5191669999999995</v>
      </c>
      <c r="AO190" s="11">
        <v>1.841574</v>
      </c>
      <c r="AP190" s="18">
        <f t="shared" si="8"/>
        <v>0.17774539485158444</v>
      </c>
      <c r="AQ190" s="11">
        <v>17.774542</v>
      </c>
      <c r="AS190" s="11" t="s">
        <v>76</v>
      </c>
      <c r="AT190" s="11">
        <v>254</v>
      </c>
      <c r="AU190" s="11">
        <v>-2.230947</v>
      </c>
      <c r="AV190" s="11">
        <v>-2.1281439999999998</v>
      </c>
      <c r="AW190" s="11">
        <v>0.10280300000000001</v>
      </c>
      <c r="AX190" s="11">
        <v>4.6080410000000001</v>
      </c>
    </row>
    <row r="191" spans="21:50" x14ac:dyDescent="0.35">
      <c r="U191" s="11" t="s">
        <v>76</v>
      </c>
      <c r="V191" s="11">
        <v>255</v>
      </c>
      <c r="W191" s="11">
        <v>-1.179778</v>
      </c>
      <c r="X191" s="11">
        <v>-0.86535099999999998</v>
      </c>
      <c r="Y191" s="11">
        <v>0.31442700000000001</v>
      </c>
      <c r="Z191" s="18">
        <f t="shared" si="6"/>
        <v>0.26651370003509134</v>
      </c>
      <c r="AA191" s="11">
        <v>26.651347000000001</v>
      </c>
      <c r="AC191" s="11" t="s">
        <v>78</v>
      </c>
      <c r="AD191" s="11">
        <v>1405</v>
      </c>
      <c r="AE191" s="11">
        <v>-7.8150579999999996</v>
      </c>
      <c r="AF191" s="11">
        <v>-8.8853430000000007</v>
      </c>
      <c r="AG191" s="11">
        <v>1.070284</v>
      </c>
      <c r="AH191" s="18">
        <f t="shared" si="7"/>
        <v>0.13695151078853157</v>
      </c>
      <c r="AI191" s="11">
        <v>13.695155</v>
      </c>
      <c r="AK191" s="11" t="s">
        <v>83</v>
      </c>
      <c r="AL191" s="11">
        <v>82</v>
      </c>
      <c r="AM191" s="11">
        <v>-1.0361929999999999</v>
      </c>
      <c r="AN191" s="11">
        <v>0.80848900000000001</v>
      </c>
      <c r="AO191" s="11">
        <v>1.8446819999999999</v>
      </c>
      <c r="AP191" s="18">
        <f t="shared" si="8"/>
        <v>1.7802494322968792</v>
      </c>
      <c r="AQ191" s="11" t="s">
        <v>77</v>
      </c>
      <c r="AS191" s="11" t="s">
        <v>76</v>
      </c>
      <c r="AT191" s="11">
        <v>255</v>
      </c>
      <c r="AU191" s="11">
        <v>-1.179778</v>
      </c>
      <c r="AV191" s="11">
        <v>-0.86535099999999998</v>
      </c>
      <c r="AW191" s="11">
        <v>0.31442700000000001</v>
      </c>
      <c r="AX191" s="11">
        <v>26.651347000000001</v>
      </c>
    </row>
    <row r="192" spans="21:50" x14ac:dyDescent="0.35">
      <c r="U192" s="11" t="s">
        <v>76</v>
      </c>
      <c r="V192" s="11">
        <v>256</v>
      </c>
      <c r="W192" s="11">
        <v>20.504725000000001</v>
      </c>
      <c r="X192" s="11">
        <v>22.507622999999999</v>
      </c>
      <c r="Y192" s="11">
        <v>2.0028980000000001</v>
      </c>
      <c r="Z192" s="18">
        <f t="shared" si="6"/>
        <v>9.7679827454403803E-2</v>
      </c>
      <c r="AA192" s="11">
        <v>9.7679819999999999</v>
      </c>
      <c r="AC192" s="11" t="s">
        <v>78</v>
      </c>
      <c r="AD192" s="11">
        <v>1501</v>
      </c>
      <c r="AE192" s="11">
        <v>-3.823264</v>
      </c>
      <c r="AF192" s="11">
        <v>-4.3421640000000004</v>
      </c>
      <c r="AG192" s="11">
        <v>0.51890000000000003</v>
      </c>
      <c r="AH192" s="18">
        <f t="shared" si="7"/>
        <v>0.13572172886831776</v>
      </c>
      <c r="AI192" s="11">
        <v>13.572177</v>
      </c>
      <c r="AK192" s="11" t="s">
        <v>83</v>
      </c>
      <c r="AL192" s="11">
        <v>1845</v>
      </c>
      <c r="AM192" s="11">
        <v>-10.221755999999999</v>
      </c>
      <c r="AN192" s="11">
        <v>-8.3613520000000001</v>
      </c>
      <c r="AO192" s="11">
        <v>1.8604039999999999</v>
      </c>
      <c r="AP192" s="18">
        <f t="shared" si="8"/>
        <v>0.18200434445901467</v>
      </c>
      <c r="AQ192" s="11">
        <v>18.200438999999999</v>
      </c>
      <c r="AS192" s="11" t="s">
        <v>76</v>
      </c>
      <c r="AT192" s="11">
        <v>256</v>
      </c>
      <c r="AU192" s="11">
        <v>20.504725000000001</v>
      </c>
      <c r="AV192" s="11">
        <v>22.507622999999999</v>
      </c>
      <c r="AW192" s="11">
        <v>2.0028980000000001</v>
      </c>
      <c r="AX192" s="11">
        <v>9.7679819999999999</v>
      </c>
    </row>
    <row r="193" spans="21:50" x14ac:dyDescent="0.35">
      <c r="U193" s="11" t="s">
        <v>76</v>
      </c>
      <c r="V193" s="11">
        <v>257</v>
      </c>
      <c r="W193" s="11">
        <v>-9.3993719999999996</v>
      </c>
      <c r="X193" s="11">
        <v>-4.8980030000000001</v>
      </c>
      <c r="Y193" s="11">
        <v>4.5013690000000004</v>
      </c>
      <c r="Z193" s="18">
        <f t="shared" si="6"/>
        <v>0.47890103721823124</v>
      </c>
      <c r="AA193" s="11">
        <v>47.890104000000001</v>
      </c>
      <c r="AC193" s="11" t="s">
        <v>78</v>
      </c>
      <c r="AD193" s="11">
        <v>1953</v>
      </c>
      <c r="AE193" s="11">
        <v>47.633825000000002</v>
      </c>
      <c r="AF193" s="11">
        <v>41.238599000000001</v>
      </c>
      <c r="AG193" s="11">
        <v>6.3952260000000001</v>
      </c>
      <c r="AH193" s="18">
        <f t="shared" si="7"/>
        <v>0.13425808236059145</v>
      </c>
      <c r="AI193" s="11">
        <v>13.425808</v>
      </c>
      <c r="AK193" s="11" t="s">
        <v>83</v>
      </c>
      <c r="AL193" s="11">
        <v>458</v>
      </c>
      <c r="AM193" s="11">
        <v>-5.5364610000000001</v>
      </c>
      <c r="AN193" s="11">
        <v>-3.6730999999999998</v>
      </c>
      <c r="AO193" s="11">
        <v>1.863361</v>
      </c>
      <c r="AP193" s="18">
        <f t="shared" si="8"/>
        <v>0.33656174946414325</v>
      </c>
      <c r="AQ193" s="11">
        <v>33.656177999999997</v>
      </c>
      <c r="AS193" s="11" t="s">
        <v>76</v>
      </c>
      <c r="AT193" s="11">
        <v>257</v>
      </c>
      <c r="AU193" s="11">
        <v>-9.3993719999999996</v>
      </c>
      <c r="AV193" s="11">
        <v>-4.8980030000000001</v>
      </c>
      <c r="AW193" s="11">
        <v>4.5013690000000004</v>
      </c>
      <c r="AX193" s="11">
        <v>47.890104000000001</v>
      </c>
    </row>
    <row r="194" spans="21:50" x14ac:dyDescent="0.35">
      <c r="U194" s="11" t="s">
        <v>76</v>
      </c>
      <c r="V194" s="11">
        <v>259</v>
      </c>
      <c r="W194" s="11">
        <v>-6.0735520000000003</v>
      </c>
      <c r="X194" s="11">
        <v>-3.485706</v>
      </c>
      <c r="Y194" s="11">
        <v>2.5878450000000002</v>
      </c>
      <c r="Z194" s="18">
        <f t="shared" si="6"/>
        <v>0.42608427490206718</v>
      </c>
      <c r="AA194" s="11">
        <v>42.608435999999998</v>
      </c>
      <c r="AC194" s="11" t="s">
        <v>78</v>
      </c>
      <c r="AD194" s="11">
        <v>924</v>
      </c>
      <c r="AE194" s="11">
        <v>26.638183000000001</v>
      </c>
      <c r="AF194" s="11">
        <v>23.101704999999999</v>
      </c>
      <c r="AG194" s="11">
        <v>3.5364770000000001</v>
      </c>
      <c r="AH194" s="18">
        <f t="shared" si="7"/>
        <v>0.13275969310669575</v>
      </c>
      <c r="AI194" s="11">
        <v>13.275971</v>
      </c>
      <c r="AK194" s="11" t="s">
        <v>83</v>
      </c>
      <c r="AL194" s="11">
        <v>1982</v>
      </c>
      <c r="AM194" s="11">
        <v>-9.9037129999999998</v>
      </c>
      <c r="AN194" s="11">
        <v>-11.784330000000001</v>
      </c>
      <c r="AO194" s="11">
        <v>1.880617</v>
      </c>
      <c r="AP194" s="18">
        <f t="shared" si="8"/>
        <v>0.18989009475537105</v>
      </c>
      <c r="AQ194" s="11">
        <v>18.989007999999998</v>
      </c>
      <c r="AS194" s="11" t="s">
        <v>76</v>
      </c>
      <c r="AT194" s="11">
        <v>259</v>
      </c>
      <c r="AU194" s="11">
        <v>-6.0735520000000003</v>
      </c>
      <c r="AV194" s="11">
        <v>-3.485706</v>
      </c>
      <c r="AW194" s="11">
        <v>2.5878450000000002</v>
      </c>
      <c r="AX194" s="11">
        <v>42.608435999999998</v>
      </c>
    </row>
    <row r="195" spans="21:50" x14ac:dyDescent="0.35">
      <c r="U195" s="11" t="s">
        <v>76</v>
      </c>
      <c r="V195" s="11">
        <v>260</v>
      </c>
      <c r="W195" s="11">
        <v>-16.496708000000002</v>
      </c>
      <c r="X195" s="11">
        <v>-18.527151</v>
      </c>
      <c r="Y195" s="11">
        <v>2.0304419999999999</v>
      </c>
      <c r="Z195" s="18">
        <f t="shared" si="6"/>
        <v>0.12308164756265308</v>
      </c>
      <c r="AA195" s="11">
        <v>12.308166999999999</v>
      </c>
      <c r="AC195" s="11" t="s">
        <v>78</v>
      </c>
      <c r="AD195" s="11">
        <v>845</v>
      </c>
      <c r="AE195" s="11">
        <v>-6.5137720000000003</v>
      </c>
      <c r="AF195" s="11">
        <v>-7.3740170000000003</v>
      </c>
      <c r="AG195" s="11">
        <v>0.86024500000000004</v>
      </c>
      <c r="AH195" s="18">
        <f t="shared" si="7"/>
        <v>0.13206556815313769</v>
      </c>
      <c r="AI195" s="11">
        <v>13.206550999999999</v>
      </c>
      <c r="AK195" s="11" t="s">
        <v>83</v>
      </c>
      <c r="AL195" s="11">
        <v>98</v>
      </c>
      <c r="AM195" s="11">
        <v>-4.0090890000000003</v>
      </c>
      <c r="AN195" s="11">
        <v>-2.1146889999999998</v>
      </c>
      <c r="AO195" s="11">
        <v>1.8944000000000001</v>
      </c>
      <c r="AP195" s="18">
        <f t="shared" si="8"/>
        <v>0.47252630211003044</v>
      </c>
      <c r="AQ195" s="11">
        <v>47.252628000000001</v>
      </c>
      <c r="AS195" s="11" t="s">
        <v>76</v>
      </c>
      <c r="AT195" s="11">
        <v>260</v>
      </c>
      <c r="AU195" s="11">
        <v>-16.496708000000002</v>
      </c>
      <c r="AV195" s="11">
        <v>-18.527151</v>
      </c>
      <c r="AW195" s="11">
        <v>2.0304419999999999</v>
      </c>
      <c r="AX195" s="11">
        <v>12.308166999999999</v>
      </c>
    </row>
    <row r="196" spans="21:50" x14ac:dyDescent="0.35">
      <c r="U196" s="11" t="s">
        <v>76</v>
      </c>
      <c r="V196" s="11">
        <v>262</v>
      </c>
      <c r="W196" s="11">
        <v>-18.931712000000001</v>
      </c>
      <c r="X196" s="11">
        <v>-17.889534000000001</v>
      </c>
      <c r="Y196" s="11">
        <v>1.042178</v>
      </c>
      <c r="Z196" s="18">
        <f t="shared" si="6"/>
        <v>5.5049326759249242E-2</v>
      </c>
      <c r="AA196" s="11">
        <v>5.5049330000000003</v>
      </c>
      <c r="AC196" s="11" t="s">
        <v>78</v>
      </c>
      <c r="AD196" s="11">
        <v>1824</v>
      </c>
      <c r="AE196" s="11">
        <v>28.326969999999999</v>
      </c>
      <c r="AF196" s="11">
        <v>24.598084</v>
      </c>
      <c r="AG196" s="11">
        <v>3.7288860000000001</v>
      </c>
      <c r="AH196" s="18">
        <f t="shared" si="7"/>
        <v>0.13163730536658175</v>
      </c>
      <c r="AI196" s="11">
        <v>13.163729999999999</v>
      </c>
      <c r="AK196" s="11" t="s">
        <v>83</v>
      </c>
      <c r="AL196" s="11">
        <v>1028</v>
      </c>
      <c r="AM196" s="11">
        <v>-21.385774000000001</v>
      </c>
      <c r="AN196" s="11">
        <v>-23.32292</v>
      </c>
      <c r="AO196" s="11">
        <v>1.937147</v>
      </c>
      <c r="AP196" s="18">
        <f t="shared" si="8"/>
        <v>9.0581103120233097E-2</v>
      </c>
      <c r="AQ196" s="11">
        <v>9.0581099999999992</v>
      </c>
      <c r="AS196" s="11" t="s">
        <v>76</v>
      </c>
      <c r="AT196" s="11">
        <v>262</v>
      </c>
      <c r="AU196" s="11">
        <v>-18.931712000000001</v>
      </c>
      <c r="AV196" s="11">
        <v>-17.889534000000001</v>
      </c>
      <c r="AW196" s="11">
        <v>1.042178</v>
      </c>
      <c r="AX196" s="11">
        <v>5.5049330000000003</v>
      </c>
    </row>
    <row r="197" spans="21:50" x14ac:dyDescent="0.35">
      <c r="U197" s="11" t="s">
        <v>76</v>
      </c>
      <c r="V197" s="11">
        <v>263</v>
      </c>
      <c r="W197" s="11">
        <v>18.964124999999999</v>
      </c>
      <c r="X197" s="11">
        <v>18.347697</v>
      </c>
      <c r="Y197" s="11">
        <v>0.61642799999999998</v>
      </c>
      <c r="Z197" s="18">
        <f t="shared" si="6"/>
        <v>3.2504953431808745E-2</v>
      </c>
      <c r="AA197" s="11">
        <v>3.2504960000000001</v>
      </c>
      <c r="AC197" s="11" t="s">
        <v>78</v>
      </c>
      <c r="AD197" s="11">
        <v>968</v>
      </c>
      <c r="AE197" s="11">
        <v>-10.617820999999999</v>
      </c>
      <c r="AF197" s="11">
        <v>-12.010356</v>
      </c>
      <c r="AG197" s="11">
        <v>1.3925350000000001</v>
      </c>
      <c r="AH197" s="18">
        <f t="shared" si="7"/>
        <v>0.13115073233952618</v>
      </c>
      <c r="AI197" s="11">
        <v>13.115074</v>
      </c>
      <c r="AK197" s="11" t="s">
        <v>83</v>
      </c>
      <c r="AL197" s="11">
        <v>1969</v>
      </c>
      <c r="AM197" s="11">
        <v>-22.788001999999999</v>
      </c>
      <c r="AN197" s="11">
        <v>-20.815967000000001</v>
      </c>
      <c r="AO197" s="11">
        <v>1.972035</v>
      </c>
      <c r="AP197" s="18">
        <f t="shared" si="8"/>
        <v>8.6538302041574339E-2</v>
      </c>
      <c r="AQ197" s="11">
        <v>8.6538299999999992</v>
      </c>
      <c r="AS197" s="11" t="s">
        <v>76</v>
      </c>
      <c r="AT197" s="11">
        <v>263</v>
      </c>
      <c r="AU197" s="11">
        <v>18.964124999999999</v>
      </c>
      <c r="AV197" s="11">
        <v>18.347697</v>
      </c>
      <c r="AW197" s="11">
        <v>0.61642799999999998</v>
      </c>
      <c r="AX197" s="11">
        <v>3.2504960000000001</v>
      </c>
    </row>
    <row r="198" spans="21:50" x14ac:dyDescent="0.35">
      <c r="U198" s="11" t="s">
        <v>76</v>
      </c>
      <c r="V198" s="11">
        <v>264</v>
      </c>
      <c r="W198" s="11">
        <v>20.524604</v>
      </c>
      <c r="X198" s="11">
        <v>20.894089000000001</v>
      </c>
      <c r="Y198" s="11">
        <v>0.36948500000000001</v>
      </c>
      <c r="Z198" s="18">
        <f t="shared" si="6"/>
        <v>1.8002052560916644E-2</v>
      </c>
      <c r="AA198" s="11">
        <v>1.800206</v>
      </c>
      <c r="AC198" s="11" t="s">
        <v>78</v>
      </c>
      <c r="AD198" s="11">
        <v>949</v>
      </c>
      <c r="AE198" s="11">
        <v>-4.7622470000000003</v>
      </c>
      <c r="AF198" s="11">
        <v>-5.3823569999999998</v>
      </c>
      <c r="AG198" s="11">
        <v>0.62011000000000005</v>
      </c>
      <c r="AH198" s="18">
        <f t="shared" si="7"/>
        <v>0.13021374153839563</v>
      </c>
      <c r="AI198" s="11">
        <v>13.021368000000001</v>
      </c>
      <c r="AK198" s="11" t="s">
        <v>83</v>
      </c>
      <c r="AL198" s="11">
        <v>0</v>
      </c>
      <c r="AM198" s="11">
        <v>-5.4754529999999999</v>
      </c>
      <c r="AN198" s="11">
        <v>-7.4561250000000001</v>
      </c>
      <c r="AO198" s="11">
        <v>1.9806729999999999</v>
      </c>
      <c r="AP198" s="18">
        <f t="shared" si="8"/>
        <v>0.36173682798482609</v>
      </c>
      <c r="AQ198" s="11">
        <v>36.173681000000002</v>
      </c>
      <c r="AS198" s="11" t="s">
        <v>76</v>
      </c>
      <c r="AT198" s="11">
        <v>264</v>
      </c>
      <c r="AU198" s="11">
        <v>20.524604</v>
      </c>
      <c r="AV198" s="11">
        <v>20.894089000000001</v>
      </c>
      <c r="AW198" s="11">
        <v>0.36948500000000001</v>
      </c>
      <c r="AX198" s="11">
        <v>1.800206</v>
      </c>
    </row>
    <row r="199" spans="21:50" x14ac:dyDescent="0.35">
      <c r="U199" s="11" t="s">
        <v>76</v>
      </c>
      <c r="V199" s="11">
        <v>266</v>
      </c>
      <c r="W199" s="11">
        <v>3.1496599999999999</v>
      </c>
      <c r="X199" s="11">
        <v>2.1288269999999998</v>
      </c>
      <c r="Y199" s="11">
        <v>1.0208330000000001</v>
      </c>
      <c r="Z199" s="18">
        <f t="shared" si="6"/>
        <v>0.32410895144237795</v>
      </c>
      <c r="AA199" s="11">
        <v>32.410885999999998</v>
      </c>
      <c r="AC199" s="11" t="s">
        <v>78</v>
      </c>
      <c r="AD199" s="11">
        <v>952</v>
      </c>
      <c r="AE199" s="11">
        <v>48.901119000000001</v>
      </c>
      <c r="AF199" s="11">
        <v>42.569687000000002</v>
      </c>
      <c r="AG199" s="11">
        <v>6.3314320000000004</v>
      </c>
      <c r="AH199" s="18">
        <f t="shared" si="7"/>
        <v>0.12947417420038998</v>
      </c>
      <c r="AI199" s="11">
        <v>12.947417</v>
      </c>
      <c r="AK199" s="11" t="s">
        <v>83</v>
      </c>
      <c r="AL199" s="11">
        <v>316</v>
      </c>
      <c r="AM199" s="11">
        <v>-14.985847</v>
      </c>
      <c r="AN199" s="11">
        <v>-16.982123999999999</v>
      </c>
      <c r="AO199" s="11">
        <v>1.9962770000000001</v>
      </c>
      <c r="AP199" s="18">
        <f t="shared" si="8"/>
        <v>0.13321082218442509</v>
      </c>
      <c r="AQ199" s="11">
        <v>13.321078999999999</v>
      </c>
      <c r="AS199" s="11" t="s">
        <v>76</v>
      </c>
      <c r="AT199" s="11">
        <v>266</v>
      </c>
      <c r="AU199" s="11">
        <v>3.1496599999999999</v>
      </c>
      <c r="AV199" s="11">
        <v>2.1288269999999998</v>
      </c>
      <c r="AW199" s="11">
        <v>1.0208330000000001</v>
      </c>
      <c r="AX199" s="11">
        <v>32.410885999999998</v>
      </c>
    </row>
    <row r="200" spans="21:50" x14ac:dyDescent="0.35">
      <c r="U200" s="11" t="s">
        <v>76</v>
      </c>
      <c r="V200" s="11">
        <v>268</v>
      </c>
      <c r="W200" s="11">
        <v>-2.8643339999999999</v>
      </c>
      <c r="X200" s="11">
        <v>-0.43673499999999998</v>
      </c>
      <c r="Y200" s="11">
        <v>2.4275989999999998</v>
      </c>
      <c r="Z200" s="18">
        <f t="shared" si="6"/>
        <v>0.84752651052565797</v>
      </c>
      <c r="AA200" s="11">
        <v>84.75264</v>
      </c>
      <c r="AC200" s="11" t="s">
        <v>78</v>
      </c>
      <c r="AD200" s="11">
        <v>1829</v>
      </c>
      <c r="AE200" s="11">
        <v>10.012459</v>
      </c>
      <c r="AF200" s="11">
        <v>8.7813389999999991</v>
      </c>
      <c r="AG200" s="11">
        <v>1.23112</v>
      </c>
      <c r="AH200" s="18">
        <f t="shared" si="7"/>
        <v>0.12295880562407296</v>
      </c>
      <c r="AI200" s="11">
        <v>12.29588</v>
      </c>
      <c r="AK200" s="11" t="s">
        <v>83</v>
      </c>
      <c r="AL200" s="11">
        <v>1791</v>
      </c>
      <c r="AM200" s="11">
        <v>-9.1349459999999993</v>
      </c>
      <c r="AN200" s="11">
        <v>-7.1217059999999996</v>
      </c>
      <c r="AO200" s="11">
        <v>2.0132400000000001</v>
      </c>
      <c r="AP200" s="18">
        <f t="shared" si="8"/>
        <v>0.22038882331652537</v>
      </c>
      <c r="AQ200" s="11">
        <v>22.038882000000001</v>
      </c>
      <c r="AS200" s="11" t="s">
        <v>76</v>
      </c>
      <c r="AT200" s="11">
        <v>268</v>
      </c>
      <c r="AU200" s="11">
        <v>-2.8643339999999999</v>
      </c>
      <c r="AV200" s="11">
        <v>-0.43673499999999998</v>
      </c>
      <c r="AW200" s="11">
        <v>2.4275989999999998</v>
      </c>
      <c r="AX200" s="11">
        <v>84.75264</v>
      </c>
    </row>
    <row r="201" spans="21:50" x14ac:dyDescent="0.35">
      <c r="U201" s="11" t="s">
        <v>76</v>
      </c>
      <c r="V201" s="11">
        <v>269</v>
      </c>
      <c r="W201" s="11">
        <v>-2.3909760000000002</v>
      </c>
      <c r="X201" s="11">
        <v>-2.4369320000000001</v>
      </c>
      <c r="Y201" s="11">
        <v>4.5955999999999997E-2</v>
      </c>
      <c r="Z201" s="18">
        <f t="shared" ref="Z201:Z264" si="9">ABS(Y201/W201)</f>
        <v>1.9220602799860806E-2</v>
      </c>
      <c r="AA201" s="11">
        <v>1.9220619999999999</v>
      </c>
      <c r="AC201" s="11" t="s">
        <v>78</v>
      </c>
      <c r="AD201" s="11">
        <v>448</v>
      </c>
      <c r="AE201" s="11">
        <v>14.818960000000001</v>
      </c>
      <c r="AF201" s="11">
        <v>13.025847000000001</v>
      </c>
      <c r="AG201" s="11">
        <v>1.793113</v>
      </c>
      <c r="AH201" s="18">
        <f t="shared" ref="AH201:AH264" si="10">ABS(AG201/AE201)</f>
        <v>0.12100127134427786</v>
      </c>
      <c r="AI201" s="11">
        <v>12.100129000000001</v>
      </c>
      <c r="AK201" s="11" t="s">
        <v>83</v>
      </c>
      <c r="AL201" s="11">
        <v>1128</v>
      </c>
      <c r="AM201" s="11">
        <v>-10.191414999999999</v>
      </c>
      <c r="AN201" s="11">
        <v>-12.233788000000001</v>
      </c>
      <c r="AO201" s="11">
        <v>2.042373</v>
      </c>
      <c r="AP201" s="18">
        <f t="shared" ref="AP201:AP264" si="11">ABS(AO201/AM201)</f>
        <v>0.20040131816828186</v>
      </c>
      <c r="AQ201" s="11">
        <v>20.040126999999998</v>
      </c>
      <c r="AS201" s="11" t="s">
        <v>76</v>
      </c>
      <c r="AT201" s="11">
        <v>269</v>
      </c>
      <c r="AU201" s="11">
        <v>-2.3909760000000002</v>
      </c>
      <c r="AV201" s="11">
        <v>-2.4369320000000001</v>
      </c>
      <c r="AW201" s="11">
        <v>4.5955999999999997E-2</v>
      </c>
      <c r="AX201" s="11">
        <v>1.9220619999999999</v>
      </c>
    </row>
    <row r="202" spans="21:50" x14ac:dyDescent="0.35">
      <c r="U202" s="11" t="s">
        <v>76</v>
      </c>
      <c r="V202" s="11">
        <v>271</v>
      </c>
      <c r="W202" s="11">
        <v>-3.6051069999999998</v>
      </c>
      <c r="X202" s="11">
        <v>-4.5796489999999999</v>
      </c>
      <c r="Y202" s="11">
        <v>0.97454200000000002</v>
      </c>
      <c r="Z202" s="18">
        <f t="shared" si="9"/>
        <v>0.27032262842684007</v>
      </c>
      <c r="AA202" s="11">
        <v>27.032259</v>
      </c>
      <c r="AC202" s="11" t="s">
        <v>78</v>
      </c>
      <c r="AD202" s="11">
        <v>326</v>
      </c>
      <c r="AE202" s="11">
        <v>34.190496000000003</v>
      </c>
      <c r="AF202" s="11">
        <v>30.135629999999999</v>
      </c>
      <c r="AG202" s="11">
        <v>4.0548659999999996</v>
      </c>
      <c r="AH202" s="18">
        <f t="shared" si="10"/>
        <v>0.11859629061830514</v>
      </c>
      <c r="AI202" s="11">
        <v>11.859629999999999</v>
      </c>
      <c r="AK202" s="11" t="s">
        <v>83</v>
      </c>
      <c r="AL202" s="11">
        <v>477</v>
      </c>
      <c r="AM202" s="11">
        <v>-7.2541690000000001</v>
      </c>
      <c r="AN202" s="11">
        <v>-5.2031650000000003</v>
      </c>
      <c r="AO202" s="11">
        <v>2.0510039999999998</v>
      </c>
      <c r="AP202" s="18">
        <f t="shared" si="11"/>
        <v>0.28273452134903387</v>
      </c>
      <c r="AQ202" s="11">
        <v>28.273457000000001</v>
      </c>
      <c r="AS202" s="11" t="s">
        <v>76</v>
      </c>
      <c r="AT202" s="11">
        <v>271</v>
      </c>
      <c r="AU202" s="11">
        <v>-3.6051069999999998</v>
      </c>
      <c r="AV202" s="11">
        <v>-4.5796489999999999</v>
      </c>
      <c r="AW202" s="11">
        <v>0.97454200000000002</v>
      </c>
      <c r="AX202" s="11">
        <v>27.032259</v>
      </c>
    </row>
    <row r="203" spans="21:50" x14ac:dyDescent="0.35">
      <c r="U203" s="11" t="s">
        <v>76</v>
      </c>
      <c r="V203" s="11">
        <v>272</v>
      </c>
      <c r="W203" s="11">
        <v>5.2953210000000004</v>
      </c>
      <c r="X203" s="11">
        <v>2.8487360000000002</v>
      </c>
      <c r="Y203" s="11">
        <v>2.4465849999999998</v>
      </c>
      <c r="Z203" s="18">
        <f t="shared" si="9"/>
        <v>0.46202770332525633</v>
      </c>
      <c r="AA203" s="11">
        <v>46.202775000000003</v>
      </c>
      <c r="AC203" s="11" t="s">
        <v>78</v>
      </c>
      <c r="AD203" s="11">
        <v>1119</v>
      </c>
      <c r="AE203" s="11">
        <v>-9.2874020000000002</v>
      </c>
      <c r="AF203" s="11">
        <v>-8.1887129999999999</v>
      </c>
      <c r="AG203" s="11">
        <v>1.098689</v>
      </c>
      <c r="AH203" s="18">
        <f t="shared" si="10"/>
        <v>0.11829885257470281</v>
      </c>
      <c r="AI203" s="11">
        <v>11.829884</v>
      </c>
      <c r="AK203" s="11" t="s">
        <v>83</v>
      </c>
      <c r="AL203" s="11">
        <v>39</v>
      </c>
      <c r="AM203" s="11">
        <v>14.008404000000001</v>
      </c>
      <c r="AN203" s="11">
        <v>16.066089000000002</v>
      </c>
      <c r="AO203" s="11">
        <v>2.0576850000000002</v>
      </c>
      <c r="AP203" s="18">
        <f t="shared" si="11"/>
        <v>0.14688932443695943</v>
      </c>
      <c r="AQ203" s="11">
        <v>14.688935000000001</v>
      </c>
      <c r="AS203" s="11" t="s">
        <v>76</v>
      </c>
      <c r="AT203" s="11">
        <v>272</v>
      </c>
      <c r="AU203" s="11">
        <v>5.2953210000000004</v>
      </c>
      <c r="AV203" s="11">
        <v>2.8487360000000002</v>
      </c>
      <c r="AW203" s="11">
        <v>2.4465849999999998</v>
      </c>
      <c r="AX203" s="11">
        <v>46.202775000000003</v>
      </c>
    </row>
    <row r="204" spans="21:50" x14ac:dyDescent="0.35">
      <c r="U204" s="11" t="s">
        <v>76</v>
      </c>
      <c r="V204" s="11">
        <v>274</v>
      </c>
      <c r="W204" s="11">
        <v>4.4891899999999998</v>
      </c>
      <c r="X204" s="11">
        <v>2.6932450000000001</v>
      </c>
      <c r="Y204" s="11">
        <v>1.7959449999999999</v>
      </c>
      <c r="Z204" s="18">
        <f t="shared" si="9"/>
        <v>0.40005992172307253</v>
      </c>
      <c r="AA204" s="11">
        <v>40.005988000000002</v>
      </c>
      <c r="AC204" s="11" t="s">
        <v>78</v>
      </c>
      <c r="AD204" s="11">
        <v>1199</v>
      </c>
      <c r="AE204" s="11">
        <v>-12.434941</v>
      </c>
      <c r="AF204" s="11">
        <v>-13.894048</v>
      </c>
      <c r="AG204" s="11">
        <v>1.4591069999999999</v>
      </c>
      <c r="AH204" s="18">
        <f t="shared" si="10"/>
        <v>0.11733927808744729</v>
      </c>
      <c r="AI204" s="11">
        <v>11.733929</v>
      </c>
      <c r="AK204" s="11" t="s">
        <v>83</v>
      </c>
      <c r="AL204" s="11">
        <v>1306</v>
      </c>
      <c r="AM204" s="11">
        <v>-9.2469669999999997</v>
      </c>
      <c r="AN204" s="11">
        <v>-7.110811</v>
      </c>
      <c r="AO204" s="11">
        <v>2.1361560000000002</v>
      </c>
      <c r="AP204" s="18">
        <f t="shared" si="11"/>
        <v>0.23101153059159832</v>
      </c>
      <c r="AQ204" s="11">
        <v>23.101158000000002</v>
      </c>
      <c r="AS204" s="11" t="s">
        <v>76</v>
      </c>
      <c r="AT204" s="11">
        <v>274</v>
      </c>
      <c r="AU204" s="11">
        <v>4.4891899999999998</v>
      </c>
      <c r="AV204" s="11">
        <v>2.6932450000000001</v>
      </c>
      <c r="AW204" s="11">
        <v>1.7959449999999999</v>
      </c>
      <c r="AX204" s="11">
        <v>40.005988000000002</v>
      </c>
    </row>
    <row r="205" spans="21:50" x14ac:dyDescent="0.35">
      <c r="U205" s="11" t="s">
        <v>76</v>
      </c>
      <c r="V205" s="11">
        <v>275</v>
      </c>
      <c r="W205" s="11">
        <v>21.178502000000002</v>
      </c>
      <c r="X205" s="11">
        <v>19.451056999999999</v>
      </c>
      <c r="Y205" s="11">
        <v>1.7274449999999999</v>
      </c>
      <c r="Z205" s="18">
        <f t="shared" si="9"/>
        <v>8.1565967224688493E-2</v>
      </c>
      <c r="AA205" s="11">
        <v>8.1565949999999994</v>
      </c>
      <c r="AC205" s="11" t="s">
        <v>78</v>
      </c>
      <c r="AD205" s="11">
        <v>1468</v>
      </c>
      <c r="AE205" s="11">
        <v>-10.913594</v>
      </c>
      <c r="AF205" s="11">
        <v>-9.6701750000000004</v>
      </c>
      <c r="AG205" s="11">
        <v>1.2434190000000001</v>
      </c>
      <c r="AH205" s="18">
        <f t="shared" si="10"/>
        <v>0.11393304533776867</v>
      </c>
      <c r="AI205" s="11">
        <v>11.393307999999999</v>
      </c>
      <c r="AK205" s="11" t="s">
        <v>83</v>
      </c>
      <c r="AL205" s="11">
        <v>1064</v>
      </c>
      <c r="AM205" s="11">
        <v>-9.5921140000000005</v>
      </c>
      <c r="AN205" s="11">
        <v>-11.745545</v>
      </c>
      <c r="AO205" s="11">
        <v>2.1534309999999999</v>
      </c>
      <c r="AP205" s="18">
        <f t="shared" si="11"/>
        <v>0.22450014668299395</v>
      </c>
      <c r="AQ205" s="11">
        <v>22.450015</v>
      </c>
      <c r="AS205" s="11" t="s">
        <v>76</v>
      </c>
      <c r="AT205" s="11">
        <v>275</v>
      </c>
      <c r="AU205" s="11">
        <v>21.178502000000002</v>
      </c>
      <c r="AV205" s="11">
        <v>19.451056999999999</v>
      </c>
      <c r="AW205" s="11">
        <v>1.7274449999999999</v>
      </c>
      <c r="AX205" s="11">
        <v>8.1565949999999994</v>
      </c>
    </row>
    <row r="206" spans="21:50" x14ac:dyDescent="0.35">
      <c r="U206" s="11" t="s">
        <v>76</v>
      </c>
      <c r="V206" s="11">
        <v>276</v>
      </c>
      <c r="W206" s="11">
        <v>13.126238000000001</v>
      </c>
      <c r="X206" s="11">
        <v>11.257897</v>
      </c>
      <c r="Y206" s="11">
        <v>1.868341</v>
      </c>
      <c r="Z206" s="18">
        <f t="shared" si="9"/>
        <v>0.14233636476803177</v>
      </c>
      <c r="AA206" s="11">
        <v>14.233637</v>
      </c>
      <c r="AC206" s="11" t="s">
        <v>78</v>
      </c>
      <c r="AD206" s="11">
        <v>1527</v>
      </c>
      <c r="AE206" s="11">
        <v>-11.002980000000001</v>
      </c>
      <c r="AF206" s="11">
        <v>-9.7672620000000006</v>
      </c>
      <c r="AG206" s="11">
        <v>1.2357180000000001</v>
      </c>
      <c r="AH206" s="18">
        <f t="shared" si="10"/>
        <v>0.11230757485699329</v>
      </c>
      <c r="AI206" s="11">
        <v>11.230756</v>
      </c>
      <c r="AK206" s="11" t="s">
        <v>83</v>
      </c>
      <c r="AL206" s="11">
        <v>974</v>
      </c>
      <c r="AM206" s="11">
        <v>-5.0156510000000001</v>
      </c>
      <c r="AN206" s="11">
        <v>-7.1864730000000003</v>
      </c>
      <c r="AO206" s="11">
        <v>2.1708219999999998</v>
      </c>
      <c r="AP206" s="18">
        <f t="shared" si="11"/>
        <v>0.43280961932957451</v>
      </c>
      <c r="AQ206" s="11">
        <v>43.280974999999998</v>
      </c>
      <c r="AS206" s="11" t="s">
        <v>76</v>
      </c>
      <c r="AT206" s="11">
        <v>276</v>
      </c>
      <c r="AU206" s="11">
        <v>13.126238000000001</v>
      </c>
      <c r="AV206" s="11">
        <v>11.257897</v>
      </c>
      <c r="AW206" s="11">
        <v>1.868341</v>
      </c>
      <c r="AX206" s="11">
        <v>14.233637</v>
      </c>
    </row>
    <row r="207" spans="21:50" x14ac:dyDescent="0.35">
      <c r="U207" s="11" t="s">
        <v>76</v>
      </c>
      <c r="V207" s="11">
        <v>277</v>
      </c>
      <c r="W207" s="11">
        <v>24.008037999999999</v>
      </c>
      <c r="X207" s="11">
        <v>21.443949</v>
      </c>
      <c r="Y207" s="11">
        <v>2.5640900000000002</v>
      </c>
      <c r="Z207" s="18">
        <f t="shared" si="9"/>
        <v>0.10680131379332207</v>
      </c>
      <c r="AA207" s="11">
        <v>10.680130999999999</v>
      </c>
      <c r="AC207" s="11" t="s">
        <v>78</v>
      </c>
      <c r="AD207" s="11">
        <v>1484</v>
      </c>
      <c r="AE207" s="11">
        <v>11.514934999999999</v>
      </c>
      <c r="AF207" s="11">
        <v>10.250657</v>
      </c>
      <c r="AG207" s="11">
        <v>1.264278</v>
      </c>
      <c r="AH207" s="18">
        <f t="shared" si="10"/>
        <v>0.10979462758582659</v>
      </c>
      <c r="AI207" s="11">
        <v>10.979466</v>
      </c>
      <c r="AK207" s="11" t="s">
        <v>83</v>
      </c>
      <c r="AL207" s="11">
        <v>806</v>
      </c>
      <c r="AM207" s="11">
        <v>9.5665560000000003</v>
      </c>
      <c r="AN207" s="11">
        <v>7.3479340000000004</v>
      </c>
      <c r="AO207" s="11">
        <v>2.2186219999999999</v>
      </c>
      <c r="AP207" s="18">
        <f t="shared" si="11"/>
        <v>0.23191439008980869</v>
      </c>
      <c r="AQ207" s="11">
        <v>23.191434999999998</v>
      </c>
      <c r="AS207" s="11" t="s">
        <v>76</v>
      </c>
      <c r="AT207" s="11">
        <v>277</v>
      </c>
      <c r="AU207" s="11">
        <v>24.008037999999999</v>
      </c>
      <c r="AV207" s="11">
        <v>21.443949</v>
      </c>
      <c r="AW207" s="11">
        <v>2.5640900000000002</v>
      </c>
      <c r="AX207" s="11">
        <v>10.680130999999999</v>
      </c>
    </row>
    <row r="208" spans="21:50" x14ac:dyDescent="0.35">
      <c r="U208" s="11" t="s">
        <v>76</v>
      </c>
      <c r="V208" s="11">
        <v>278</v>
      </c>
      <c r="W208" s="11">
        <v>1.5518289999999999</v>
      </c>
      <c r="X208" s="11">
        <v>0.78280000000000005</v>
      </c>
      <c r="Y208" s="11">
        <v>0.76902899999999996</v>
      </c>
      <c r="Z208" s="18">
        <f t="shared" si="9"/>
        <v>0.49556297762189006</v>
      </c>
      <c r="AA208" s="11">
        <v>49.556306999999997</v>
      </c>
      <c r="AC208" s="11" t="s">
        <v>78</v>
      </c>
      <c r="AD208" s="11">
        <v>1191</v>
      </c>
      <c r="AE208" s="11">
        <v>-9.8920309999999994</v>
      </c>
      <c r="AF208" s="11">
        <v>-8.8324909999999992</v>
      </c>
      <c r="AG208" s="11">
        <v>1.0595399999999999</v>
      </c>
      <c r="AH208" s="18">
        <f t="shared" si="10"/>
        <v>0.1071104609356764</v>
      </c>
      <c r="AI208" s="11">
        <v>10.711046</v>
      </c>
      <c r="AK208" s="11" t="s">
        <v>83</v>
      </c>
      <c r="AL208" s="11">
        <v>860</v>
      </c>
      <c r="AM208" s="11">
        <v>6.2019679999999999</v>
      </c>
      <c r="AN208" s="11">
        <v>8.4254639999999998</v>
      </c>
      <c r="AO208" s="11">
        <v>2.2234959999999999</v>
      </c>
      <c r="AP208" s="18">
        <f t="shared" si="11"/>
        <v>0.35851458762766913</v>
      </c>
      <c r="AQ208" s="11">
        <v>35.851467</v>
      </c>
      <c r="AS208" s="11" t="s">
        <v>76</v>
      </c>
      <c r="AT208" s="11">
        <v>278</v>
      </c>
      <c r="AU208" s="11">
        <v>1.5518289999999999</v>
      </c>
      <c r="AV208" s="11">
        <v>0.78280000000000005</v>
      </c>
      <c r="AW208" s="11">
        <v>0.76902899999999996</v>
      </c>
      <c r="AX208" s="11">
        <v>49.556306999999997</v>
      </c>
    </row>
    <row r="209" spans="21:50" x14ac:dyDescent="0.35">
      <c r="U209" s="11" t="s">
        <v>76</v>
      </c>
      <c r="V209" s="11">
        <v>280</v>
      </c>
      <c r="W209" s="11">
        <v>-4.4659360000000001</v>
      </c>
      <c r="X209" s="11">
        <v>-4.0920579999999998</v>
      </c>
      <c r="Y209" s="11">
        <v>0.37387799999999999</v>
      </c>
      <c r="Z209" s="18">
        <f t="shared" si="9"/>
        <v>8.3717724571064162E-2</v>
      </c>
      <c r="AA209" s="11">
        <v>8.3717659999999992</v>
      </c>
      <c r="AC209" s="11" t="s">
        <v>78</v>
      </c>
      <c r="AD209" s="11">
        <v>403</v>
      </c>
      <c r="AE209" s="11">
        <v>-9.9131590000000003</v>
      </c>
      <c r="AF209" s="11">
        <v>-8.8645379999999996</v>
      </c>
      <c r="AG209" s="11">
        <v>1.048621</v>
      </c>
      <c r="AH209" s="18">
        <f t="shared" si="10"/>
        <v>0.10578071026602115</v>
      </c>
      <c r="AI209" s="11">
        <v>10.578071</v>
      </c>
      <c r="AK209" s="11" t="s">
        <v>83</v>
      </c>
      <c r="AL209" s="11">
        <v>536</v>
      </c>
      <c r="AM209" s="11">
        <v>2.8720720000000002</v>
      </c>
      <c r="AN209" s="11">
        <v>5.1002689999999999</v>
      </c>
      <c r="AO209" s="11">
        <v>2.2281960000000001</v>
      </c>
      <c r="AP209" s="18">
        <f t="shared" si="11"/>
        <v>0.77581481244202788</v>
      </c>
      <c r="AQ209" s="11">
        <v>77.581487999999993</v>
      </c>
      <c r="AS209" s="11" t="s">
        <v>76</v>
      </c>
      <c r="AT209" s="11">
        <v>280</v>
      </c>
      <c r="AU209" s="11">
        <v>-4.4659360000000001</v>
      </c>
      <c r="AV209" s="11">
        <v>-4.0920579999999998</v>
      </c>
      <c r="AW209" s="11">
        <v>0.37387799999999999</v>
      </c>
      <c r="AX209" s="11">
        <v>8.3717659999999992</v>
      </c>
    </row>
    <row r="210" spans="21:50" x14ac:dyDescent="0.35">
      <c r="U210" s="11" t="s">
        <v>76</v>
      </c>
      <c r="V210" s="11">
        <v>281</v>
      </c>
      <c r="W210" s="11">
        <v>2.625235</v>
      </c>
      <c r="X210" s="11">
        <v>3.544915</v>
      </c>
      <c r="Y210" s="11">
        <v>0.91968000000000005</v>
      </c>
      <c r="Z210" s="18">
        <f t="shared" si="9"/>
        <v>0.35032292347161303</v>
      </c>
      <c r="AA210" s="11">
        <v>35.032288999999999</v>
      </c>
      <c r="AC210" s="11" t="s">
        <v>78</v>
      </c>
      <c r="AD210" s="11">
        <v>1803</v>
      </c>
      <c r="AE210" s="11">
        <v>-28.907007</v>
      </c>
      <c r="AF210" s="11">
        <v>-25.884723999999999</v>
      </c>
      <c r="AG210" s="11">
        <v>3.022284</v>
      </c>
      <c r="AH210" s="18">
        <f t="shared" si="10"/>
        <v>0.10455195171191538</v>
      </c>
      <c r="AI210" s="11">
        <v>10.455194000000001</v>
      </c>
      <c r="AK210" s="11" t="s">
        <v>83</v>
      </c>
      <c r="AL210" s="11">
        <v>786</v>
      </c>
      <c r="AM210" s="11">
        <v>17.388373999999999</v>
      </c>
      <c r="AN210" s="11">
        <v>19.61825</v>
      </c>
      <c r="AO210" s="11">
        <v>2.2298749999999998</v>
      </c>
      <c r="AP210" s="18">
        <f t="shared" si="11"/>
        <v>0.12823942020110679</v>
      </c>
      <c r="AQ210" s="11">
        <v>12.823943999999999</v>
      </c>
      <c r="AS210" s="11" t="s">
        <v>76</v>
      </c>
      <c r="AT210" s="11">
        <v>281</v>
      </c>
      <c r="AU210" s="11">
        <v>2.625235</v>
      </c>
      <c r="AV210" s="11">
        <v>3.544915</v>
      </c>
      <c r="AW210" s="11">
        <v>0.91968000000000005</v>
      </c>
      <c r="AX210" s="11">
        <v>35.032288999999999</v>
      </c>
    </row>
    <row r="211" spans="21:50" x14ac:dyDescent="0.35">
      <c r="U211" s="11" t="s">
        <v>76</v>
      </c>
      <c r="V211" s="11">
        <v>282</v>
      </c>
      <c r="W211" s="11">
        <v>-10.680009999999999</v>
      </c>
      <c r="X211" s="11">
        <v>-14.342012</v>
      </c>
      <c r="Y211" s="11">
        <v>3.6620020000000002</v>
      </c>
      <c r="Z211" s="18">
        <f t="shared" si="9"/>
        <v>0.34288376134479281</v>
      </c>
      <c r="AA211" s="11">
        <v>34.28837</v>
      </c>
      <c r="AC211" s="11" t="s">
        <v>78</v>
      </c>
      <c r="AD211" s="11">
        <v>1906</v>
      </c>
      <c r="AE211" s="11">
        <v>11.460786000000001</v>
      </c>
      <c r="AF211" s="11">
        <v>12.648159</v>
      </c>
      <c r="AG211" s="11">
        <v>1.187373</v>
      </c>
      <c r="AH211" s="18">
        <f t="shared" si="10"/>
        <v>0.10360310366147661</v>
      </c>
      <c r="AI211" s="11">
        <v>10.360307000000001</v>
      </c>
      <c r="AK211" s="11" t="s">
        <v>83</v>
      </c>
      <c r="AL211" s="11">
        <v>561</v>
      </c>
      <c r="AM211" s="11">
        <v>0.639513</v>
      </c>
      <c r="AN211" s="11">
        <v>2.8706670000000001</v>
      </c>
      <c r="AO211" s="11">
        <v>2.2311540000000001</v>
      </c>
      <c r="AP211" s="18">
        <f t="shared" si="11"/>
        <v>3.4888329087915335</v>
      </c>
      <c r="AQ211" s="11" t="s">
        <v>77</v>
      </c>
      <c r="AS211" s="11" t="s">
        <v>76</v>
      </c>
      <c r="AT211" s="11">
        <v>282</v>
      </c>
      <c r="AU211" s="11">
        <v>-10.680009999999999</v>
      </c>
      <c r="AV211" s="11">
        <v>-14.342012</v>
      </c>
      <c r="AW211" s="11">
        <v>3.6620020000000002</v>
      </c>
      <c r="AX211" s="11">
        <v>34.28837</v>
      </c>
    </row>
    <row r="212" spans="21:50" x14ac:dyDescent="0.35">
      <c r="U212" s="11" t="s">
        <v>76</v>
      </c>
      <c r="V212" s="11">
        <v>285</v>
      </c>
      <c r="W212" s="11">
        <v>-1.5969359999999999</v>
      </c>
      <c r="X212" s="11">
        <v>1.1292E-2</v>
      </c>
      <c r="Y212" s="11">
        <v>1.6082289999999999</v>
      </c>
      <c r="Z212" s="18">
        <f t="shared" si="9"/>
        <v>1.00707166724277</v>
      </c>
      <c r="AA212" s="11" t="s">
        <v>77</v>
      </c>
      <c r="AC212" s="11" t="s">
        <v>78</v>
      </c>
      <c r="AD212" s="11">
        <v>1338</v>
      </c>
      <c r="AE212" s="11">
        <v>-3.73062</v>
      </c>
      <c r="AF212" s="11">
        <v>-3.3450500000000001</v>
      </c>
      <c r="AG212" s="11">
        <v>0.38557000000000002</v>
      </c>
      <c r="AH212" s="18">
        <f t="shared" si="10"/>
        <v>0.10335279390557066</v>
      </c>
      <c r="AI212" s="11">
        <v>10.335281</v>
      </c>
      <c r="AK212" s="11" t="s">
        <v>83</v>
      </c>
      <c r="AL212" s="11">
        <v>464</v>
      </c>
      <c r="AM212" s="11">
        <v>-21.297578000000001</v>
      </c>
      <c r="AN212" s="11">
        <v>-19.065265</v>
      </c>
      <c r="AO212" s="11">
        <v>2.2323119999999999</v>
      </c>
      <c r="AP212" s="18">
        <f t="shared" si="11"/>
        <v>0.1048152987161263</v>
      </c>
      <c r="AQ212" s="11">
        <v>10.481532</v>
      </c>
      <c r="AS212" s="11" t="s">
        <v>76</v>
      </c>
      <c r="AT212" s="11">
        <v>285</v>
      </c>
      <c r="AU212" s="11">
        <v>-1.5969359999999999</v>
      </c>
      <c r="AV212" s="11">
        <v>1.1292E-2</v>
      </c>
      <c r="AW212" s="11">
        <v>1.6082289999999999</v>
      </c>
      <c r="AX212" s="11" t="s">
        <v>77</v>
      </c>
    </row>
    <row r="213" spans="21:50" x14ac:dyDescent="0.35">
      <c r="U213" s="11" t="s">
        <v>76</v>
      </c>
      <c r="V213" s="11">
        <v>286</v>
      </c>
      <c r="W213" s="11">
        <v>-4.2277389999999997</v>
      </c>
      <c r="X213" s="11">
        <v>-1.4344460000000001</v>
      </c>
      <c r="Y213" s="11">
        <v>2.7932929999999998</v>
      </c>
      <c r="Z213" s="18">
        <f t="shared" si="9"/>
        <v>0.66070611265264956</v>
      </c>
      <c r="AA213" s="11">
        <v>66.070605</v>
      </c>
      <c r="AC213" s="11" t="s">
        <v>78</v>
      </c>
      <c r="AD213" s="11">
        <v>37</v>
      </c>
      <c r="AE213" s="11">
        <v>-11.886913</v>
      </c>
      <c r="AF213" s="11">
        <v>-10.674666999999999</v>
      </c>
      <c r="AG213" s="11">
        <v>1.2122459999999999</v>
      </c>
      <c r="AH213" s="18">
        <f t="shared" si="10"/>
        <v>0.10198156577742261</v>
      </c>
      <c r="AI213" s="11">
        <v>10.198157999999999</v>
      </c>
      <c r="AK213" s="11" t="s">
        <v>83</v>
      </c>
      <c r="AL213" s="11">
        <v>293</v>
      </c>
      <c r="AM213" s="11">
        <v>-1.9663040000000001</v>
      </c>
      <c r="AN213" s="11">
        <v>-4.2199920000000004</v>
      </c>
      <c r="AO213" s="11">
        <v>2.2536879999999999</v>
      </c>
      <c r="AP213" s="18">
        <f t="shared" si="11"/>
        <v>1.146154409491106</v>
      </c>
      <c r="AQ213" s="11" t="s">
        <v>77</v>
      </c>
      <c r="AS213" s="11" t="s">
        <v>76</v>
      </c>
      <c r="AT213" s="11">
        <v>286</v>
      </c>
      <c r="AU213" s="11">
        <v>-4.2277389999999997</v>
      </c>
      <c r="AV213" s="11">
        <v>-1.4344460000000001</v>
      </c>
      <c r="AW213" s="11">
        <v>2.7932929999999998</v>
      </c>
      <c r="AX213" s="11">
        <v>66.070605</v>
      </c>
    </row>
    <row r="214" spans="21:50" x14ac:dyDescent="0.35">
      <c r="U214" s="11" t="s">
        <v>76</v>
      </c>
      <c r="V214" s="11">
        <v>287</v>
      </c>
      <c r="W214" s="11">
        <v>-18.296968</v>
      </c>
      <c r="X214" s="11">
        <v>-17.833912000000002</v>
      </c>
      <c r="Y214" s="11">
        <v>0.46305600000000002</v>
      </c>
      <c r="Z214" s="18">
        <f t="shared" si="9"/>
        <v>2.5307799631064557E-2</v>
      </c>
      <c r="AA214" s="11">
        <v>2.5307810000000002</v>
      </c>
      <c r="AC214" s="11" t="s">
        <v>78</v>
      </c>
      <c r="AD214" s="11">
        <v>445</v>
      </c>
      <c r="AE214" s="11">
        <v>39.247126000000002</v>
      </c>
      <c r="AF214" s="11">
        <v>35.254069999999999</v>
      </c>
      <c r="AG214" s="11">
        <v>3.9930560000000002</v>
      </c>
      <c r="AH214" s="18">
        <f t="shared" si="10"/>
        <v>0.10174136062854641</v>
      </c>
      <c r="AI214" s="11">
        <v>10.174135</v>
      </c>
      <c r="AK214" s="11" t="s">
        <v>83</v>
      </c>
      <c r="AL214" s="11">
        <v>515</v>
      </c>
      <c r="AM214" s="11">
        <v>7.895651</v>
      </c>
      <c r="AN214" s="11">
        <v>10.150138999999999</v>
      </c>
      <c r="AO214" s="11">
        <v>2.2544879999999998</v>
      </c>
      <c r="AP214" s="18">
        <f t="shared" si="11"/>
        <v>0.28553541690229212</v>
      </c>
      <c r="AQ214" s="11">
        <v>28.553536000000001</v>
      </c>
      <c r="AS214" s="11" t="s">
        <v>76</v>
      </c>
      <c r="AT214" s="11">
        <v>287</v>
      </c>
      <c r="AU214" s="11">
        <v>-18.296968</v>
      </c>
      <c r="AV214" s="11">
        <v>-17.833912000000002</v>
      </c>
      <c r="AW214" s="11">
        <v>0.46305600000000002</v>
      </c>
      <c r="AX214" s="11">
        <v>2.5307810000000002</v>
      </c>
    </row>
    <row r="215" spans="21:50" x14ac:dyDescent="0.35">
      <c r="U215" s="11" t="s">
        <v>76</v>
      </c>
      <c r="V215" s="11">
        <v>288</v>
      </c>
      <c r="W215" s="11">
        <v>-12.473988</v>
      </c>
      <c r="X215" s="11">
        <v>-9.7441689999999994</v>
      </c>
      <c r="Y215" s="11">
        <v>2.729819</v>
      </c>
      <c r="Z215" s="18">
        <f t="shared" si="9"/>
        <v>0.2188409191992168</v>
      </c>
      <c r="AA215" s="11">
        <v>21.884094000000001</v>
      </c>
      <c r="AC215" s="11" t="s">
        <v>78</v>
      </c>
      <c r="AD215" s="11">
        <v>460</v>
      </c>
      <c r="AE215" s="11">
        <v>-22.612950000000001</v>
      </c>
      <c r="AF215" s="11">
        <v>-20.340066</v>
      </c>
      <c r="AG215" s="11">
        <v>2.2728839999999999</v>
      </c>
      <c r="AH215" s="18">
        <f t="shared" si="10"/>
        <v>0.10051249394705246</v>
      </c>
      <c r="AI215" s="11">
        <v>10.051247999999999</v>
      </c>
      <c r="AK215" s="11" t="s">
        <v>83</v>
      </c>
      <c r="AL215" s="11">
        <v>1237</v>
      </c>
      <c r="AM215" s="11">
        <v>17.077787000000001</v>
      </c>
      <c r="AN215" s="11">
        <v>14.821540000000001</v>
      </c>
      <c r="AO215" s="11">
        <v>2.2562470000000001</v>
      </c>
      <c r="AP215" s="18">
        <f t="shared" si="11"/>
        <v>0.13211588831737978</v>
      </c>
      <c r="AQ215" s="11">
        <v>13.211588000000001</v>
      </c>
      <c r="AS215" s="11" t="s">
        <v>76</v>
      </c>
      <c r="AT215" s="11">
        <v>288</v>
      </c>
      <c r="AU215" s="11">
        <v>-12.473988</v>
      </c>
      <c r="AV215" s="11">
        <v>-9.7441689999999994</v>
      </c>
      <c r="AW215" s="11">
        <v>2.729819</v>
      </c>
      <c r="AX215" s="11">
        <v>21.884094000000001</v>
      </c>
    </row>
    <row r="216" spans="21:50" x14ac:dyDescent="0.35">
      <c r="U216" s="11" t="s">
        <v>76</v>
      </c>
      <c r="V216" s="11">
        <v>289</v>
      </c>
      <c r="W216" s="11">
        <v>23.074245999999999</v>
      </c>
      <c r="X216" s="11">
        <v>25.299961</v>
      </c>
      <c r="Y216" s="11">
        <v>2.2257150000000001</v>
      </c>
      <c r="Z216" s="18">
        <f t="shared" si="9"/>
        <v>9.6458839868483692E-2</v>
      </c>
      <c r="AA216" s="11">
        <v>9.6458849999999998</v>
      </c>
      <c r="AC216" s="11" t="s">
        <v>78</v>
      </c>
      <c r="AD216" s="11">
        <v>1975</v>
      </c>
      <c r="AE216" s="11">
        <v>-12.124343</v>
      </c>
      <c r="AF216" s="11">
        <v>-10.91245</v>
      </c>
      <c r="AG216" s="11">
        <v>1.211894</v>
      </c>
      <c r="AH216" s="18">
        <f t="shared" si="10"/>
        <v>9.9955436760573335E-2</v>
      </c>
      <c r="AI216" s="11">
        <v>9.9955400000000001</v>
      </c>
      <c r="AK216" s="11" t="s">
        <v>83</v>
      </c>
      <c r="AL216" s="11">
        <v>902</v>
      </c>
      <c r="AM216" s="11">
        <v>-6.227976</v>
      </c>
      <c r="AN216" s="11">
        <v>-3.9144839999999999</v>
      </c>
      <c r="AO216" s="11">
        <v>2.3134920000000001</v>
      </c>
      <c r="AP216" s="18">
        <f t="shared" si="11"/>
        <v>0.37146771278502039</v>
      </c>
      <c r="AQ216" s="11">
        <v>37.146777999999998</v>
      </c>
      <c r="AS216" s="11" t="s">
        <v>76</v>
      </c>
      <c r="AT216" s="11">
        <v>289</v>
      </c>
      <c r="AU216" s="11">
        <v>23.074245999999999</v>
      </c>
      <c r="AV216" s="11">
        <v>25.299961</v>
      </c>
      <c r="AW216" s="11">
        <v>2.2257150000000001</v>
      </c>
      <c r="AX216" s="11">
        <v>9.6458849999999998</v>
      </c>
    </row>
    <row r="217" spans="21:50" x14ac:dyDescent="0.35">
      <c r="U217" s="11" t="s">
        <v>76</v>
      </c>
      <c r="V217" s="11">
        <v>290</v>
      </c>
      <c r="W217" s="11">
        <v>7.0778840000000001</v>
      </c>
      <c r="X217" s="11">
        <v>7.9550859999999997</v>
      </c>
      <c r="Y217" s="11">
        <v>0.87720200000000004</v>
      </c>
      <c r="Z217" s="18">
        <f t="shared" si="9"/>
        <v>0.12393562821882925</v>
      </c>
      <c r="AA217" s="11">
        <v>12.393563</v>
      </c>
      <c r="AC217" s="11" t="s">
        <v>78</v>
      </c>
      <c r="AD217" s="11">
        <v>304</v>
      </c>
      <c r="AE217" s="11">
        <v>-8.9170370000000005</v>
      </c>
      <c r="AF217" s="11">
        <v>-9.8068530000000003</v>
      </c>
      <c r="AG217" s="11">
        <v>0.88981600000000005</v>
      </c>
      <c r="AH217" s="18">
        <f t="shared" si="10"/>
        <v>9.9788304119406479E-2</v>
      </c>
      <c r="AI217" s="11">
        <v>9.9788289999999993</v>
      </c>
      <c r="AK217" s="11" t="s">
        <v>83</v>
      </c>
      <c r="AL217" s="11">
        <v>1116</v>
      </c>
      <c r="AM217" s="11">
        <v>-13.412881</v>
      </c>
      <c r="AN217" s="11">
        <v>-11.088151999999999</v>
      </c>
      <c r="AO217" s="11">
        <v>2.3247279999999999</v>
      </c>
      <c r="AP217" s="18">
        <f t="shared" si="11"/>
        <v>0.1733205565605182</v>
      </c>
      <c r="AQ217" s="11">
        <v>17.332058</v>
      </c>
      <c r="AS217" s="11" t="s">
        <v>76</v>
      </c>
      <c r="AT217" s="11">
        <v>290</v>
      </c>
      <c r="AU217" s="11">
        <v>7.0778840000000001</v>
      </c>
      <c r="AV217" s="11">
        <v>7.9550859999999997</v>
      </c>
      <c r="AW217" s="11">
        <v>0.87720200000000004</v>
      </c>
      <c r="AX217" s="11">
        <v>12.393563</v>
      </c>
    </row>
    <row r="218" spans="21:50" x14ac:dyDescent="0.35">
      <c r="U218" s="11" t="s">
        <v>76</v>
      </c>
      <c r="V218" s="11">
        <v>292</v>
      </c>
      <c r="W218" s="11">
        <v>0.85638999999999998</v>
      </c>
      <c r="X218" s="11">
        <v>3.7102369999999998</v>
      </c>
      <c r="Y218" s="11">
        <v>2.853847</v>
      </c>
      <c r="Z218" s="18">
        <f t="shared" si="9"/>
        <v>3.3324151379628439</v>
      </c>
      <c r="AA218" s="11" t="s">
        <v>77</v>
      </c>
      <c r="AC218" s="11" t="s">
        <v>78</v>
      </c>
      <c r="AD218" s="11">
        <v>1263</v>
      </c>
      <c r="AE218" s="11">
        <v>-5.8034420000000004</v>
      </c>
      <c r="AF218" s="11">
        <v>-6.3544320000000001</v>
      </c>
      <c r="AG218" s="11">
        <v>0.55098899999999995</v>
      </c>
      <c r="AH218" s="18">
        <f t="shared" si="10"/>
        <v>9.4941760424244764E-2</v>
      </c>
      <c r="AI218" s="11">
        <v>9.4941779999999998</v>
      </c>
      <c r="AK218" s="11" t="s">
        <v>83</v>
      </c>
      <c r="AL218" s="11">
        <v>801</v>
      </c>
      <c r="AM218" s="11">
        <v>8.9580839999999995</v>
      </c>
      <c r="AN218" s="11">
        <v>11.285786999999999</v>
      </c>
      <c r="AO218" s="11">
        <v>2.3277019999999999</v>
      </c>
      <c r="AP218" s="18">
        <f t="shared" si="11"/>
        <v>0.25984373444142744</v>
      </c>
      <c r="AQ218" s="11">
        <v>25.984373999999999</v>
      </c>
      <c r="AS218" s="11" t="s">
        <v>76</v>
      </c>
      <c r="AT218" s="11">
        <v>292</v>
      </c>
      <c r="AU218" s="11">
        <v>0.85638999999999998</v>
      </c>
      <c r="AV218" s="11">
        <v>3.7102369999999998</v>
      </c>
      <c r="AW218" s="11">
        <v>2.853847</v>
      </c>
      <c r="AX218" s="11" t="s">
        <v>77</v>
      </c>
    </row>
    <row r="219" spans="21:50" x14ac:dyDescent="0.35">
      <c r="U219" s="11" t="s">
        <v>76</v>
      </c>
      <c r="V219" s="11">
        <v>294</v>
      </c>
      <c r="W219" s="11">
        <v>9.9729880000000009</v>
      </c>
      <c r="X219" s="11">
        <v>4.8239369999999999</v>
      </c>
      <c r="Y219" s="11">
        <v>5.1490520000000002</v>
      </c>
      <c r="Z219" s="18">
        <f t="shared" si="9"/>
        <v>0.51629982909836047</v>
      </c>
      <c r="AA219" s="11">
        <v>51.629978999999999</v>
      </c>
      <c r="AC219" s="11" t="s">
        <v>78</v>
      </c>
      <c r="AD219" s="11">
        <v>616</v>
      </c>
      <c r="AE219" s="11">
        <v>-8.7984919999999995</v>
      </c>
      <c r="AF219" s="11">
        <v>-7.9671940000000001</v>
      </c>
      <c r="AG219" s="11">
        <v>0.83129799999999998</v>
      </c>
      <c r="AH219" s="18">
        <f t="shared" si="10"/>
        <v>9.448187257543679E-2</v>
      </c>
      <c r="AI219" s="11">
        <v>9.4481850000000005</v>
      </c>
      <c r="AK219" s="11" t="s">
        <v>83</v>
      </c>
      <c r="AL219" s="11">
        <v>43</v>
      </c>
      <c r="AM219" s="11">
        <v>-6.3859769999999996</v>
      </c>
      <c r="AN219" s="11">
        <v>-8.7196409999999993</v>
      </c>
      <c r="AO219" s="11">
        <v>2.3336640000000002</v>
      </c>
      <c r="AP219" s="18">
        <f t="shared" si="11"/>
        <v>0.36543570388681329</v>
      </c>
      <c r="AQ219" s="11">
        <v>36.543576999999999</v>
      </c>
      <c r="AS219" s="11" t="s">
        <v>76</v>
      </c>
      <c r="AT219" s="11">
        <v>294</v>
      </c>
      <c r="AU219" s="11">
        <v>9.9729880000000009</v>
      </c>
      <c r="AV219" s="11">
        <v>4.8239369999999999</v>
      </c>
      <c r="AW219" s="11">
        <v>5.1490520000000002</v>
      </c>
      <c r="AX219" s="11">
        <v>51.629978999999999</v>
      </c>
    </row>
    <row r="220" spans="21:50" x14ac:dyDescent="0.35">
      <c r="U220" s="11" t="s">
        <v>76</v>
      </c>
      <c r="V220" s="11">
        <v>295</v>
      </c>
      <c r="W220" s="11">
        <v>0.68534300000000004</v>
      </c>
      <c r="X220" s="11">
        <v>4.0739099999999997</v>
      </c>
      <c r="Y220" s="11">
        <v>3.3885670000000001</v>
      </c>
      <c r="Z220" s="18">
        <f t="shared" si="9"/>
        <v>4.9443373610002581</v>
      </c>
      <c r="AA220" s="11" t="s">
        <v>77</v>
      </c>
      <c r="AC220" s="11" t="s">
        <v>78</v>
      </c>
      <c r="AD220" s="11">
        <v>641</v>
      </c>
      <c r="AE220" s="11">
        <v>-5.3152340000000002</v>
      </c>
      <c r="AF220" s="11">
        <v>-5.8155210000000004</v>
      </c>
      <c r="AG220" s="11">
        <v>0.50028700000000004</v>
      </c>
      <c r="AH220" s="18">
        <f t="shared" si="10"/>
        <v>9.4123231451334041E-2</v>
      </c>
      <c r="AI220" s="11">
        <v>9.4123129999999993</v>
      </c>
      <c r="AK220" s="11" t="s">
        <v>83</v>
      </c>
      <c r="AL220" s="11">
        <v>1930</v>
      </c>
      <c r="AM220" s="11">
        <v>25.051268</v>
      </c>
      <c r="AN220" s="11">
        <v>27.462416999999999</v>
      </c>
      <c r="AO220" s="11">
        <v>2.411149</v>
      </c>
      <c r="AP220" s="18">
        <f t="shared" si="11"/>
        <v>9.6248581109746614E-2</v>
      </c>
      <c r="AQ220" s="11">
        <v>9.6248579999999997</v>
      </c>
      <c r="AS220" s="11" t="s">
        <v>76</v>
      </c>
      <c r="AT220" s="11">
        <v>295</v>
      </c>
      <c r="AU220" s="11">
        <v>0.68534300000000004</v>
      </c>
      <c r="AV220" s="11">
        <v>4.0739099999999997</v>
      </c>
      <c r="AW220" s="11">
        <v>3.3885670000000001</v>
      </c>
      <c r="AX220" s="11" t="s">
        <v>77</v>
      </c>
    </row>
    <row r="221" spans="21:50" x14ac:dyDescent="0.35">
      <c r="U221" s="11" t="s">
        <v>76</v>
      </c>
      <c r="V221" s="11">
        <v>297</v>
      </c>
      <c r="W221" s="11">
        <v>18.226600999999999</v>
      </c>
      <c r="X221" s="11">
        <v>16.648786999999999</v>
      </c>
      <c r="Y221" s="11">
        <v>1.577814</v>
      </c>
      <c r="Z221" s="18">
        <f t="shared" si="9"/>
        <v>8.6566551821702808E-2</v>
      </c>
      <c r="AA221" s="11">
        <v>8.6566530000000004</v>
      </c>
      <c r="AC221" s="11" t="s">
        <v>78</v>
      </c>
      <c r="AD221" s="11">
        <v>1251</v>
      </c>
      <c r="AE221" s="11">
        <v>-6.9154790000000004</v>
      </c>
      <c r="AF221" s="11">
        <v>-6.2686299999999999</v>
      </c>
      <c r="AG221" s="11">
        <v>0.64684900000000001</v>
      </c>
      <c r="AH221" s="18">
        <f t="shared" si="10"/>
        <v>9.3536398563281012E-2</v>
      </c>
      <c r="AI221" s="11">
        <v>9.3536350000000006</v>
      </c>
      <c r="AK221" s="11" t="s">
        <v>83</v>
      </c>
      <c r="AL221" s="11">
        <v>1584</v>
      </c>
      <c r="AM221" s="11">
        <v>8.7058809999999998</v>
      </c>
      <c r="AN221" s="11">
        <v>11.130447</v>
      </c>
      <c r="AO221" s="11">
        <v>2.424566</v>
      </c>
      <c r="AP221" s="18">
        <f t="shared" si="11"/>
        <v>0.27849748922596118</v>
      </c>
      <c r="AQ221" s="11">
        <v>27.849751999999999</v>
      </c>
      <c r="AS221" s="11" t="s">
        <v>76</v>
      </c>
      <c r="AT221" s="11">
        <v>297</v>
      </c>
      <c r="AU221" s="11">
        <v>18.226600999999999</v>
      </c>
      <c r="AV221" s="11">
        <v>16.648786999999999</v>
      </c>
      <c r="AW221" s="11">
        <v>1.577814</v>
      </c>
      <c r="AX221" s="11">
        <v>8.6566530000000004</v>
      </c>
    </row>
    <row r="222" spans="21:50" x14ac:dyDescent="0.35">
      <c r="U222" s="11" t="s">
        <v>76</v>
      </c>
      <c r="V222" s="11">
        <v>299</v>
      </c>
      <c r="W222" s="11">
        <v>19.695332000000001</v>
      </c>
      <c r="X222" s="11">
        <v>22.439905</v>
      </c>
      <c r="Y222" s="11">
        <v>2.7445729999999999</v>
      </c>
      <c r="Z222" s="18">
        <f t="shared" si="9"/>
        <v>0.13935144632240776</v>
      </c>
      <c r="AA222" s="11">
        <v>13.935143999999999</v>
      </c>
      <c r="AC222" s="11" t="s">
        <v>78</v>
      </c>
      <c r="AD222" s="11">
        <v>206</v>
      </c>
      <c r="AE222" s="11">
        <v>-11.354638</v>
      </c>
      <c r="AF222" s="11">
        <v>-10.297407</v>
      </c>
      <c r="AG222" s="11">
        <v>1.057231</v>
      </c>
      <c r="AH222" s="18">
        <f t="shared" si="10"/>
        <v>9.3110057757895937E-2</v>
      </c>
      <c r="AI222" s="11">
        <v>9.311007</v>
      </c>
      <c r="AK222" s="11" t="s">
        <v>83</v>
      </c>
      <c r="AL222" s="11">
        <v>586</v>
      </c>
      <c r="AM222" s="11">
        <v>-21.597999000000002</v>
      </c>
      <c r="AN222" s="11">
        <v>-24.027864000000001</v>
      </c>
      <c r="AO222" s="11">
        <v>2.4298660000000001</v>
      </c>
      <c r="AP222" s="18">
        <f t="shared" si="11"/>
        <v>0.1125042185620992</v>
      </c>
      <c r="AQ222" s="11">
        <v>11.25042</v>
      </c>
      <c r="AS222" s="11" t="s">
        <v>76</v>
      </c>
      <c r="AT222" s="11">
        <v>299</v>
      </c>
      <c r="AU222" s="11">
        <v>19.695332000000001</v>
      </c>
      <c r="AV222" s="11">
        <v>22.439905</v>
      </c>
      <c r="AW222" s="11">
        <v>2.7445729999999999</v>
      </c>
      <c r="AX222" s="11">
        <v>13.935143999999999</v>
      </c>
    </row>
    <row r="223" spans="21:50" x14ac:dyDescent="0.35">
      <c r="U223" s="11" t="s">
        <v>76</v>
      </c>
      <c r="V223" s="11">
        <v>300</v>
      </c>
      <c r="W223" s="11">
        <v>5.6851690000000001</v>
      </c>
      <c r="X223" s="11">
        <v>9.5537770000000002</v>
      </c>
      <c r="Y223" s="11">
        <v>3.868608</v>
      </c>
      <c r="Z223" s="18">
        <f t="shared" si="9"/>
        <v>0.68047370271666507</v>
      </c>
      <c r="AA223" s="11">
        <v>68.047372999999993</v>
      </c>
      <c r="AC223" s="11" t="s">
        <v>78</v>
      </c>
      <c r="AD223" s="11">
        <v>544</v>
      </c>
      <c r="AE223" s="11">
        <v>-10.459244</v>
      </c>
      <c r="AF223" s="11">
        <v>-9.4942100000000007</v>
      </c>
      <c r="AG223" s="11">
        <v>0.96503399999999995</v>
      </c>
      <c r="AH223" s="18">
        <f t="shared" si="10"/>
        <v>9.226613319280054E-2</v>
      </c>
      <c r="AI223" s="11">
        <v>9.2266150000000007</v>
      </c>
      <c r="AK223" s="11" t="s">
        <v>83</v>
      </c>
      <c r="AL223" s="11">
        <v>824</v>
      </c>
      <c r="AM223" s="11">
        <v>-17.202969</v>
      </c>
      <c r="AN223" s="11">
        <v>-19.703092999999999</v>
      </c>
      <c r="AO223" s="11">
        <v>2.500124</v>
      </c>
      <c r="AP223" s="18">
        <f t="shared" si="11"/>
        <v>0.14533096002207527</v>
      </c>
      <c r="AQ223" s="11">
        <v>14.533097</v>
      </c>
      <c r="AS223" s="11" t="s">
        <v>76</v>
      </c>
      <c r="AT223" s="11">
        <v>300</v>
      </c>
      <c r="AU223" s="11">
        <v>5.6851690000000001</v>
      </c>
      <c r="AV223" s="11">
        <v>9.5537770000000002</v>
      </c>
      <c r="AW223" s="11">
        <v>3.868608</v>
      </c>
      <c r="AX223" s="11">
        <v>68.047372999999993</v>
      </c>
    </row>
    <row r="224" spans="21:50" x14ac:dyDescent="0.35">
      <c r="U224" s="11" t="s">
        <v>76</v>
      </c>
      <c r="V224" s="11">
        <v>301</v>
      </c>
      <c r="W224" s="11">
        <v>5.2096619999999998</v>
      </c>
      <c r="X224" s="11">
        <v>5.2583339999999996</v>
      </c>
      <c r="Y224" s="11">
        <v>4.8673000000000001E-2</v>
      </c>
      <c r="Z224" s="18">
        <f t="shared" si="9"/>
        <v>9.3428326060308719E-3</v>
      </c>
      <c r="AA224" s="11">
        <v>0.93427899999999997</v>
      </c>
      <c r="AC224" s="11" t="s">
        <v>78</v>
      </c>
      <c r="AD224" s="11">
        <v>767</v>
      </c>
      <c r="AE224" s="11">
        <v>-13.279939000000001</v>
      </c>
      <c r="AF224" s="11">
        <v>-14.475142</v>
      </c>
      <c r="AG224" s="11">
        <v>1.195203</v>
      </c>
      <c r="AH224" s="18">
        <f t="shared" si="10"/>
        <v>9.0000639310165498E-2</v>
      </c>
      <c r="AI224" s="11">
        <v>9.0000669999999996</v>
      </c>
      <c r="AK224" s="11" t="s">
        <v>83</v>
      </c>
      <c r="AL224" s="11">
        <v>223</v>
      </c>
      <c r="AM224" s="11">
        <v>-16.113778</v>
      </c>
      <c r="AN224" s="11">
        <v>-13.601406000000001</v>
      </c>
      <c r="AO224" s="11">
        <v>2.512372</v>
      </c>
      <c r="AP224" s="18">
        <f t="shared" si="11"/>
        <v>0.15591452234230854</v>
      </c>
      <c r="AQ224" s="11">
        <v>15.591452</v>
      </c>
      <c r="AS224" s="11" t="s">
        <v>76</v>
      </c>
      <c r="AT224" s="11">
        <v>301</v>
      </c>
      <c r="AU224" s="11">
        <v>5.2096619999999998</v>
      </c>
      <c r="AV224" s="11">
        <v>5.2583339999999996</v>
      </c>
      <c r="AW224" s="11">
        <v>4.8673000000000001E-2</v>
      </c>
      <c r="AX224" s="11">
        <v>0.93427899999999997</v>
      </c>
    </row>
    <row r="225" spans="21:50" x14ac:dyDescent="0.35">
      <c r="U225" s="11" t="s">
        <v>76</v>
      </c>
      <c r="V225" s="11">
        <v>303</v>
      </c>
      <c r="W225" s="11">
        <v>-10.039426000000001</v>
      </c>
      <c r="X225" s="11">
        <v>-10.663686</v>
      </c>
      <c r="Y225" s="11">
        <v>0.62426000000000004</v>
      </c>
      <c r="Z225" s="18">
        <f t="shared" si="9"/>
        <v>6.218084579735933E-2</v>
      </c>
      <c r="AA225" s="11">
        <v>6.2180850000000003</v>
      </c>
      <c r="AC225" s="11" t="s">
        <v>78</v>
      </c>
      <c r="AD225" s="11">
        <v>779</v>
      </c>
      <c r="AE225" s="11">
        <v>18.007328999999999</v>
      </c>
      <c r="AF225" s="11">
        <v>16.410807999999999</v>
      </c>
      <c r="AG225" s="11">
        <v>1.5965199999999999</v>
      </c>
      <c r="AH225" s="18">
        <f t="shared" si="10"/>
        <v>8.8659456380232746E-2</v>
      </c>
      <c r="AI225" s="11">
        <v>8.8659470000000002</v>
      </c>
      <c r="AK225" s="11" t="s">
        <v>83</v>
      </c>
      <c r="AL225" s="11">
        <v>1150</v>
      </c>
      <c r="AM225" s="11">
        <v>20.488717999999999</v>
      </c>
      <c r="AN225" s="11">
        <v>17.963235000000001</v>
      </c>
      <c r="AO225" s="11">
        <v>2.5254829999999999</v>
      </c>
      <c r="AP225" s="18">
        <f t="shared" si="11"/>
        <v>0.12326212894335312</v>
      </c>
      <c r="AQ225" s="11">
        <v>12.326212</v>
      </c>
      <c r="AS225" s="11" t="s">
        <v>76</v>
      </c>
      <c r="AT225" s="11">
        <v>303</v>
      </c>
      <c r="AU225" s="11">
        <v>-10.039426000000001</v>
      </c>
      <c r="AV225" s="11">
        <v>-10.663686</v>
      </c>
      <c r="AW225" s="11">
        <v>0.62426000000000004</v>
      </c>
      <c r="AX225" s="11">
        <v>6.2180850000000003</v>
      </c>
    </row>
    <row r="226" spans="21:50" x14ac:dyDescent="0.35">
      <c r="U226" s="11" t="s">
        <v>76</v>
      </c>
      <c r="V226" s="11">
        <v>305</v>
      </c>
      <c r="W226" s="11">
        <v>28.113216000000001</v>
      </c>
      <c r="X226" s="11">
        <v>27.335412000000002</v>
      </c>
      <c r="Y226" s="11">
        <v>0.77780499999999997</v>
      </c>
      <c r="Z226" s="18">
        <f t="shared" si="9"/>
        <v>2.7666880943112305E-2</v>
      </c>
      <c r="AA226" s="11">
        <v>2.7666870000000001</v>
      </c>
      <c r="AC226" s="11" t="s">
        <v>78</v>
      </c>
      <c r="AD226" s="11">
        <v>1430</v>
      </c>
      <c r="AE226" s="11">
        <v>41.626725</v>
      </c>
      <c r="AF226" s="11">
        <v>38.016294000000002</v>
      </c>
      <c r="AG226" s="11">
        <v>3.6104310000000002</v>
      </c>
      <c r="AH226" s="18">
        <f t="shared" si="10"/>
        <v>8.6733486720370151E-2</v>
      </c>
      <c r="AI226" s="11">
        <v>8.6733480000000007</v>
      </c>
      <c r="AK226" s="11" t="s">
        <v>83</v>
      </c>
      <c r="AL226" s="11">
        <v>1741</v>
      </c>
      <c r="AM226" s="11">
        <v>-14.788142000000001</v>
      </c>
      <c r="AN226" s="11">
        <v>-17.314001000000001</v>
      </c>
      <c r="AO226" s="11">
        <v>2.5258590000000001</v>
      </c>
      <c r="AP226" s="18">
        <f t="shared" si="11"/>
        <v>0.17080299878105037</v>
      </c>
      <c r="AQ226" s="11">
        <v>17.080297000000002</v>
      </c>
      <c r="AS226" s="11" t="s">
        <v>76</v>
      </c>
      <c r="AT226" s="11">
        <v>305</v>
      </c>
      <c r="AU226" s="11">
        <v>28.113216000000001</v>
      </c>
      <c r="AV226" s="11">
        <v>27.335412000000002</v>
      </c>
      <c r="AW226" s="11">
        <v>0.77780499999999997</v>
      </c>
      <c r="AX226" s="11">
        <v>2.7666870000000001</v>
      </c>
    </row>
    <row r="227" spans="21:50" x14ac:dyDescent="0.35">
      <c r="U227" s="11" t="s">
        <v>76</v>
      </c>
      <c r="V227" s="11">
        <v>306</v>
      </c>
      <c r="W227" s="11">
        <v>-9.6051029999999997</v>
      </c>
      <c r="X227" s="11">
        <v>-8.6335309999999996</v>
      </c>
      <c r="Y227" s="11">
        <v>0.97157199999999999</v>
      </c>
      <c r="Z227" s="18">
        <f t="shared" si="9"/>
        <v>0.10115164824364715</v>
      </c>
      <c r="AA227" s="11">
        <v>10.115166</v>
      </c>
      <c r="AC227" s="11" t="s">
        <v>78</v>
      </c>
      <c r="AD227" s="11">
        <v>1557</v>
      </c>
      <c r="AE227" s="11">
        <v>7.4707059999999998</v>
      </c>
      <c r="AF227" s="11">
        <v>8.1185290000000006</v>
      </c>
      <c r="AG227" s="11">
        <v>0.64782300000000004</v>
      </c>
      <c r="AH227" s="18">
        <f t="shared" si="10"/>
        <v>8.6715097609248712E-2</v>
      </c>
      <c r="AI227" s="11">
        <v>8.6715029999999995</v>
      </c>
      <c r="AK227" s="11" t="s">
        <v>83</v>
      </c>
      <c r="AL227" s="11">
        <v>1768</v>
      </c>
      <c r="AM227" s="11">
        <v>-10.335281999999999</v>
      </c>
      <c r="AN227" s="11">
        <v>-7.8085709999999997</v>
      </c>
      <c r="AO227" s="11">
        <v>2.5267119999999998</v>
      </c>
      <c r="AP227" s="18">
        <f t="shared" si="11"/>
        <v>0.24447441298650582</v>
      </c>
      <c r="AQ227" s="11">
        <v>24.447437000000001</v>
      </c>
      <c r="AS227" s="11" t="s">
        <v>76</v>
      </c>
      <c r="AT227" s="11">
        <v>306</v>
      </c>
      <c r="AU227" s="11">
        <v>-9.6051029999999997</v>
      </c>
      <c r="AV227" s="11">
        <v>-8.6335309999999996</v>
      </c>
      <c r="AW227" s="11">
        <v>0.97157199999999999</v>
      </c>
      <c r="AX227" s="11">
        <v>10.115166</v>
      </c>
    </row>
    <row r="228" spans="21:50" x14ac:dyDescent="0.35">
      <c r="U228" s="11" t="s">
        <v>76</v>
      </c>
      <c r="V228" s="11">
        <v>307</v>
      </c>
      <c r="W228" s="11">
        <v>-0.28054000000000001</v>
      </c>
      <c r="X228" s="11">
        <v>1.8761620000000001</v>
      </c>
      <c r="Y228" s="11">
        <v>2.1567020000000001</v>
      </c>
      <c r="Z228" s="18">
        <f t="shared" si="9"/>
        <v>7.6876809011192702</v>
      </c>
      <c r="AA228" s="11" t="s">
        <v>77</v>
      </c>
      <c r="AC228" s="11" t="s">
        <v>78</v>
      </c>
      <c r="AD228" s="11">
        <v>906</v>
      </c>
      <c r="AE228" s="11">
        <v>22.055084000000001</v>
      </c>
      <c r="AF228" s="11">
        <v>20.146896999999999</v>
      </c>
      <c r="AG228" s="11">
        <v>1.9081859999999999</v>
      </c>
      <c r="AH228" s="18">
        <f t="shared" si="10"/>
        <v>8.6519099179128034E-2</v>
      </c>
      <c r="AI228" s="11">
        <v>8.6519119999999994</v>
      </c>
      <c r="AK228" s="11" t="s">
        <v>83</v>
      </c>
      <c r="AL228" s="11">
        <v>1867</v>
      </c>
      <c r="AM228" s="11">
        <v>3.0119560000000001</v>
      </c>
      <c r="AN228" s="11">
        <v>5.5466819999999997</v>
      </c>
      <c r="AO228" s="11">
        <v>2.534726</v>
      </c>
      <c r="AP228" s="18">
        <f t="shared" si="11"/>
        <v>0.84155479030902181</v>
      </c>
      <c r="AQ228" s="11">
        <v>84.155456000000001</v>
      </c>
      <c r="AS228" s="11" t="s">
        <v>76</v>
      </c>
      <c r="AT228" s="11">
        <v>307</v>
      </c>
      <c r="AU228" s="11">
        <v>-0.28054000000000001</v>
      </c>
      <c r="AV228" s="11">
        <v>1.8761620000000001</v>
      </c>
      <c r="AW228" s="11">
        <v>2.1567020000000001</v>
      </c>
      <c r="AX228" s="11" t="s">
        <v>77</v>
      </c>
    </row>
    <row r="229" spans="21:50" x14ac:dyDescent="0.35">
      <c r="U229" s="11" t="s">
        <v>76</v>
      </c>
      <c r="V229" s="11">
        <v>308</v>
      </c>
      <c r="W229" s="11">
        <v>8.1817519999999995</v>
      </c>
      <c r="X229" s="11">
        <v>1.895902</v>
      </c>
      <c r="Y229" s="11">
        <v>6.2858499999999999</v>
      </c>
      <c r="Z229" s="18">
        <f t="shared" si="9"/>
        <v>0.76827677006098449</v>
      </c>
      <c r="AA229" s="11">
        <v>76.827676999999994</v>
      </c>
      <c r="AC229" s="11" t="s">
        <v>78</v>
      </c>
      <c r="AD229" s="11">
        <v>2</v>
      </c>
      <c r="AE229" s="11">
        <v>-5.8351920000000002</v>
      </c>
      <c r="AF229" s="11">
        <v>-5.3349589999999996</v>
      </c>
      <c r="AG229" s="11">
        <v>0.50023300000000004</v>
      </c>
      <c r="AH229" s="18">
        <f t="shared" si="10"/>
        <v>8.5726913527438345E-2</v>
      </c>
      <c r="AI229" s="11">
        <v>8.5726940000000003</v>
      </c>
      <c r="AK229" s="11" t="s">
        <v>83</v>
      </c>
      <c r="AL229" s="11">
        <v>775</v>
      </c>
      <c r="AM229" s="11">
        <v>-8.5656619999999997</v>
      </c>
      <c r="AN229" s="11">
        <v>-6.03</v>
      </c>
      <c r="AO229" s="11">
        <v>2.5356619999999999</v>
      </c>
      <c r="AP229" s="18">
        <f t="shared" si="11"/>
        <v>0.29602639002099312</v>
      </c>
      <c r="AQ229" s="11">
        <v>29.602643</v>
      </c>
      <c r="AS229" s="11" t="s">
        <v>76</v>
      </c>
      <c r="AT229" s="11">
        <v>308</v>
      </c>
      <c r="AU229" s="11">
        <v>8.1817519999999995</v>
      </c>
      <c r="AV229" s="11">
        <v>1.895902</v>
      </c>
      <c r="AW229" s="11">
        <v>6.2858499999999999</v>
      </c>
      <c r="AX229" s="11">
        <v>76.827676999999994</v>
      </c>
    </row>
    <row r="230" spans="21:50" x14ac:dyDescent="0.35">
      <c r="U230" s="11" t="s">
        <v>76</v>
      </c>
      <c r="V230" s="11">
        <v>310</v>
      </c>
      <c r="W230" s="11">
        <v>-15.325621999999999</v>
      </c>
      <c r="X230" s="11">
        <v>-15.473125</v>
      </c>
      <c r="Y230" s="11">
        <v>0.147503</v>
      </c>
      <c r="Z230" s="18">
        <f t="shared" si="9"/>
        <v>9.6246012070505191E-3</v>
      </c>
      <c r="AA230" s="11">
        <v>0.96246200000000004</v>
      </c>
      <c r="AC230" s="11" t="s">
        <v>78</v>
      </c>
      <c r="AD230" s="11">
        <v>879</v>
      </c>
      <c r="AE230" s="11">
        <v>-10.332673</v>
      </c>
      <c r="AF230" s="11">
        <v>-11.215802999999999</v>
      </c>
      <c r="AG230" s="11">
        <v>0.88312900000000005</v>
      </c>
      <c r="AH230" s="18">
        <f t="shared" si="10"/>
        <v>8.5469558554693459E-2</v>
      </c>
      <c r="AI230" s="11">
        <v>8.5469589999999993</v>
      </c>
      <c r="AK230" s="11" t="s">
        <v>83</v>
      </c>
      <c r="AL230" s="11">
        <v>1002</v>
      </c>
      <c r="AM230" s="11">
        <v>18.711037000000001</v>
      </c>
      <c r="AN230" s="11">
        <v>16.163297</v>
      </c>
      <c r="AO230" s="11">
        <v>2.5477400000000001</v>
      </c>
      <c r="AP230" s="18">
        <f t="shared" si="11"/>
        <v>0.13616241579769203</v>
      </c>
      <c r="AQ230" s="11">
        <v>13.616239999999999</v>
      </c>
      <c r="AS230" s="11" t="s">
        <v>76</v>
      </c>
      <c r="AT230" s="11">
        <v>310</v>
      </c>
      <c r="AU230" s="11">
        <v>-15.325621999999999</v>
      </c>
      <c r="AV230" s="11">
        <v>-15.473125</v>
      </c>
      <c r="AW230" s="11">
        <v>0.147503</v>
      </c>
      <c r="AX230" s="11">
        <v>0.96246200000000004</v>
      </c>
    </row>
    <row r="231" spans="21:50" x14ac:dyDescent="0.35">
      <c r="U231" s="11" t="s">
        <v>76</v>
      </c>
      <c r="V231" s="11">
        <v>311</v>
      </c>
      <c r="W231" s="11">
        <v>-12.188603000000001</v>
      </c>
      <c r="X231" s="11">
        <v>-13.320867</v>
      </c>
      <c r="Y231" s="11">
        <v>1.1322639999999999</v>
      </c>
      <c r="Z231" s="18">
        <f t="shared" si="9"/>
        <v>9.2895305557166796E-2</v>
      </c>
      <c r="AA231" s="11">
        <v>9.2895319999999995</v>
      </c>
      <c r="AC231" s="11" t="s">
        <v>78</v>
      </c>
      <c r="AD231" s="11">
        <v>172</v>
      </c>
      <c r="AE231" s="11">
        <v>23.934573</v>
      </c>
      <c r="AF231" s="11">
        <v>21.916698</v>
      </c>
      <c r="AG231" s="11">
        <v>2.0178750000000001</v>
      </c>
      <c r="AH231" s="18">
        <f t="shared" si="10"/>
        <v>8.4307959034823812E-2</v>
      </c>
      <c r="AI231" s="11">
        <v>8.4307960000000008</v>
      </c>
      <c r="AK231" s="11" t="s">
        <v>83</v>
      </c>
      <c r="AL231" s="11">
        <v>1823</v>
      </c>
      <c r="AM231" s="11">
        <v>-22.035357999999999</v>
      </c>
      <c r="AN231" s="11">
        <v>-19.472442999999998</v>
      </c>
      <c r="AO231" s="11">
        <v>2.5629149999999998</v>
      </c>
      <c r="AP231" s="18">
        <f t="shared" si="11"/>
        <v>0.11630920632194856</v>
      </c>
      <c r="AQ231" s="11">
        <v>11.630921000000001</v>
      </c>
      <c r="AS231" s="11" t="s">
        <v>76</v>
      </c>
      <c r="AT231" s="11">
        <v>311</v>
      </c>
      <c r="AU231" s="11">
        <v>-12.188603000000001</v>
      </c>
      <c r="AV231" s="11">
        <v>-13.320867</v>
      </c>
      <c r="AW231" s="11">
        <v>1.1322639999999999</v>
      </c>
      <c r="AX231" s="11">
        <v>9.2895319999999995</v>
      </c>
    </row>
    <row r="232" spans="21:50" x14ac:dyDescent="0.35">
      <c r="U232" s="11" t="s">
        <v>76</v>
      </c>
      <c r="V232" s="11">
        <v>313</v>
      </c>
      <c r="W232" s="11">
        <v>20.957706000000002</v>
      </c>
      <c r="X232" s="11">
        <v>21.040614999999999</v>
      </c>
      <c r="Y232" s="11">
        <v>8.2908999999999997E-2</v>
      </c>
      <c r="Z232" s="18">
        <f t="shared" si="9"/>
        <v>3.9560150333247347E-3</v>
      </c>
      <c r="AA232" s="11">
        <v>0.39560000000000001</v>
      </c>
      <c r="AC232" s="11" t="s">
        <v>78</v>
      </c>
      <c r="AD232" s="11">
        <v>610</v>
      </c>
      <c r="AE232" s="11">
        <v>-11.839487999999999</v>
      </c>
      <c r="AF232" s="11">
        <v>-12.819651</v>
      </c>
      <c r="AG232" s="11">
        <v>0.98016300000000001</v>
      </c>
      <c r="AH232" s="18">
        <f t="shared" si="10"/>
        <v>8.2787617167228864E-2</v>
      </c>
      <c r="AI232" s="11">
        <v>8.2787640000000007</v>
      </c>
      <c r="AK232" s="11" t="s">
        <v>83</v>
      </c>
      <c r="AL232" s="11">
        <v>386</v>
      </c>
      <c r="AM232" s="11">
        <v>1.6198840000000001</v>
      </c>
      <c r="AN232" s="11">
        <v>4.1858709999999997</v>
      </c>
      <c r="AO232" s="11">
        <v>2.5659869999999998</v>
      </c>
      <c r="AP232" s="18">
        <f t="shared" si="11"/>
        <v>1.5840560188260391</v>
      </c>
      <c r="AQ232" s="11" t="s">
        <v>77</v>
      </c>
      <c r="AS232" s="11" t="s">
        <v>76</v>
      </c>
      <c r="AT232" s="11">
        <v>313</v>
      </c>
      <c r="AU232" s="11">
        <v>20.957706000000002</v>
      </c>
      <c r="AV232" s="11">
        <v>21.040614999999999</v>
      </c>
      <c r="AW232" s="11">
        <v>8.2908999999999997E-2</v>
      </c>
      <c r="AX232" s="11">
        <v>0.39560000000000001</v>
      </c>
    </row>
    <row r="233" spans="21:50" x14ac:dyDescent="0.35">
      <c r="U233" s="11" t="s">
        <v>76</v>
      </c>
      <c r="V233" s="11">
        <v>314</v>
      </c>
      <c r="W233" s="11">
        <v>-5.8789819999999997</v>
      </c>
      <c r="X233" s="11">
        <v>-6.9299330000000001</v>
      </c>
      <c r="Y233" s="11">
        <v>1.050951</v>
      </c>
      <c r="Z233" s="18">
        <f t="shared" si="9"/>
        <v>0.17876411256234498</v>
      </c>
      <c r="AA233" s="11">
        <v>17.876401999999999</v>
      </c>
      <c r="AC233" s="11" t="s">
        <v>78</v>
      </c>
      <c r="AD233" s="11">
        <v>1564</v>
      </c>
      <c r="AE233" s="11">
        <v>-14.595969999999999</v>
      </c>
      <c r="AF233" s="11">
        <v>-13.398186000000001</v>
      </c>
      <c r="AG233" s="11">
        <v>1.197784</v>
      </c>
      <c r="AH233" s="18">
        <f t="shared" si="10"/>
        <v>8.2062651540116896E-2</v>
      </c>
      <c r="AI233" s="11">
        <v>8.2062659999999994</v>
      </c>
      <c r="AK233" s="11" t="s">
        <v>83</v>
      </c>
      <c r="AL233" s="11">
        <v>167</v>
      </c>
      <c r="AM233" s="11">
        <v>-3.5510100000000002</v>
      </c>
      <c r="AN233" s="11">
        <v>-0.95757300000000001</v>
      </c>
      <c r="AO233" s="11">
        <v>2.5934370000000002</v>
      </c>
      <c r="AP233" s="18">
        <f t="shared" si="11"/>
        <v>0.73033784754196696</v>
      </c>
      <c r="AQ233" s="11">
        <v>73.033784999999995</v>
      </c>
      <c r="AS233" s="11" t="s">
        <v>76</v>
      </c>
      <c r="AT233" s="11">
        <v>314</v>
      </c>
      <c r="AU233" s="11">
        <v>-5.8789819999999997</v>
      </c>
      <c r="AV233" s="11">
        <v>-6.9299330000000001</v>
      </c>
      <c r="AW233" s="11">
        <v>1.050951</v>
      </c>
      <c r="AX233" s="11">
        <v>17.876401999999999</v>
      </c>
    </row>
    <row r="234" spans="21:50" x14ac:dyDescent="0.35">
      <c r="U234" s="11" t="s">
        <v>76</v>
      </c>
      <c r="V234" s="11">
        <v>315</v>
      </c>
      <c r="W234" s="11">
        <v>-7.4601800000000003</v>
      </c>
      <c r="X234" s="11">
        <v>-8.5519090000000002</v>
      </c>
      <c r="Y234" s="11">
        <v>1.0917289999999999</v>
      </c>
      <c r="Z234" s="18">
        <f t="shared" si="9"/>
        <v>0.1463408389609902</v>
      </c>
      <c r="AA234" s="11">
        <v>14.634079</v>
      </c>
      <c r="AC234" s="11" t="s">
        <v>78</v>
      </c>
      <c r="AD234" s="11">
        <v>1025</v>
      </c>
      <c r="AE234" s="11">
        <v>37.293101</v>
      </c>
      <c r="AF234" s="11">
        <v>34.240434</v>
      </c>
      <c r="AG234" s="11">
        <v>3.052667</v>
      </c>
      <c r="AH234" s="18">
        <f t="shared" si="10"/>
        <v>8.1856078420510001E-2</v>
      </c>
      <c r="AI234" s="11">
        <v>8.1856080000000002</v>
      </c>
      <c r="AK234" s="11" t="s">
        <v>83</v>
      </c>
      <c r="AL234" s="11">
        <v>1372</v>
      </c>
      <c r="AM234" s="11">
        <v>-10.657942</v>
      </c>
      <c r="AN234" s="11">
        <v>-8.0466420000000003</v>
      </c>
      <c r="AO234" s="11">
        <v>2.6113010000000001</v>
      </c>
      <c r="AP234" s="18">
        <f t="shared" si="11"/>
        <v>0.24500987151177966</v>
      </c>
      <c r="AQ234" s="11">
        <v>24.500983000000002</v>
      </c>
      <c r="AS234" s="11" t="s">
        <v>76</v>
      </c>
      <c r="AT234" s="11">
        <v>315</v>
      </c>
      <c r="AU234" s="11">
        <v>-7.4601800000000003</v>
      </c>
      <c r="AV234" s="11">
        <v>-8.5519090000000002</v>
      </c>
      <c r="AW234" s="11">
        <v>1.0917289999999999</v>
      </c>
      <c r="AX234" s="11">
        <v>14.634079</v>
      </c>
    </row>
    <row r="235" spans="21:50" x14ac:dyDescent="0.35">
      <c r="U235" s="11" t="s">
        <v>76</v>
      </c>
      <c r="V235" s="11">
        <v>317</v>
      </c>
      <c r="W235" s="11">
        <v>-15.965588</v>
      </c>
      <c r="X235" s="11">
        <v>-13.636887</v>
      </c>
      <c r="Y235" s="11">
        <v>2.3287010000000001</v>
      </c>
      <c r="Z235" s="18">
        <f t="shared" si="9"/>
        <v>0.14585751555157256</v>
      </c>
      <c r="AA235" s="11">
        <v>14.585751999999999</v>
      </c>
      <c r="AC235" s="11" t="s">
        <v>78</v>
      </c>
      <c r="AD235" s="11">
        <v>1226</v>
      </c>
      <c r="AE235" s="11">
        <v>-13.632199999999999</v>
      </c>
      <c r="AF235" s="11">
        <v>-12.517979</v>
      </c>
      <c r="AG235" s="11">
        <v>1.1142209999999999</v>
      </c>
      <c r="AH235" s="18">
        <f t="shared" si="10"/>
        <v>8.1734496266193279E-2</v>
      </c>
      <c r="AI235" s="11">
        <v>8.1734480000000005</v>
      </c>
      <c r="AK235" s="11" t="s">
        <v>83</v>
      </c>
      <c r="AL235" s="11">
        <v>1301</v>
      </c>
      <c r="AM235" s="11">
        <v>17.988040000000002</v>
      </c>
      <c r="AN235" s="11">
        <v>15.356897</v>
      </c>
      <c r="AO235" s="11">
        <v>2.6311429999999998</v>
      </c>
      <c r="AP235" s="18">
        <f t="shared" si="11"/>
        <v>0.14627180059639625</v>
      </c>
      <c r="AQ235" s="11">
        <v>14.627179</v>
      </c>
      <c r="AS235" s="11" t="s">
        <v>76</v>
      </c>
      <c r="AT235" s="11">
        <v>317</v>
      </c>
      <c r="AU235" s="11">
        <v>-15.965588</v>
      </c>
      <c r="AV235" s="11">
        <v>-13.636887</v>
      </c>
      <c r="AW235" s="11">
        <v>2.3287010000000001</v>
      </c>
      <c r="AX235" s="11">
        <v>14.585751999999999</v>
      </c>
    </row>
    <row r="236" spans="21:50" x14ac:dyDescent="0.35">
      <c r="U236" s="11" t="s">
        <v>76</v>
      </c>
      <c r="V236" s="11">
        <v>318</v>
      </c>
      <c r="W236" s="11">
        <v>-7.6639939999999998</v>
      </c>
      <c r="X236" s="11">
        <v>-11.509683000000001</v>
      </c>
      <c r="Y236" s="11">
        <v>3.8456890000000001</v>
      </c>
      <c r="Z236" s="18">
        <f t="shared" si="9"/>
        <v>0.50178653584540911</v>
      </c>
      <c r="AA236" s="11">
        <v>50.178655999999997</v>
      </c>
      <c r="AC236" s="11" t="s">
        <v>78</v>
      </c>
      <c r="AD236" s="11">
        <v>1313</v>
      </c>
      <c r="AE236" s="11">
        <v>-20.393024</v>
      </c>
      <c r="AF236" s="11">
        <v>-22.058945999999999</v>
      </c>
      <c r="AG236" s="11">
        <v>1.6659219999999999</v>
      </c>
      <c r="AH236" s="18">
        <f t="shared" si="10"/>
        <v>8.1690778179832474E-2</v>
      </c>
      <c r="AI236" s="11">
        <v>8.1690769999999997</v>
      </c>
      <c r="AK236" s="11" t="s">
        <v>83</v>
      </c>
      <c r="AL236" s="11">
        <v>520</v>
      </c>
      <c r="AM236" s="11">
        <v>-20.668959999999998</v>
      </c>
      <c r="AN236" s="11">
        <v>-23.303381000000002</v>
      </c>
      <c r="AO236" s="11">
        <v>2.6344210000000001</v>
      </c>
      <c r="AP236" s="18">
        <f t="shared" si="11"/>
        <v>0.12745784016225298</v>
      </c>
      <c r="AQ236" s="11">
        <v>12.745785</v>
      </c>
      <c r="AS236" s="11" t="s">
        <v>76</v>
      </c>
      <c r="AT236" s="11">
        <v>318</v>
      </c>
      <c r="AU236" s="11">
        <v>-7.6639939999999998</v>
      </c>
      <c r="AV236" s="11">
        <v>-11.509683000000001</v>
      </c>
      <c r="AW236" s="11">
        <v>3.8456890000000001</v>
      </c>
      <c r="AX236" s="11">
        <v>50.178655999999997</v>
      </c>
    </row>
    <row r="237" spans="21:50" x14ac:dyDescent="0.35">
      <c r="U237" s="11" t="s">
        <v>76</v>
      </c>
      <c r="V237" s="11">
        <v>319</v>
      </c>
      <c r="W237" s="11">
        <v>34.256106000000003</v>
      </c>
      <c r="X237" s="11">
        <v>31.574472</v>
      </c>
      <c r="Y237" s="11">
        <v>2.681635</v>
      </c>
      <c r="Z237" s="18">
        <f t="shared" si="9"/>
        <v>7.8281956507257416E-2</v>
      </c>
      <c r="AA237" s="11">
        <v>7.828195</v>
      </c>
      <c r="AC237" s="11" t="s">
        <v>78</v>
      </c>
      <c r="AD237" s="11">
        <v>420</v>
      </c>
      <c r="AE237" s="11">
        <v>-13.918725999999999</v>
      </c>
      <c r="AF237" s="11">
        <v>-15.032946000000001</v>
      </c>
      <c r="AG237" s="11">
        <v>1.11422</v>
      </c>
      <c r="AH237" s="18">
        <f t="shared" si="10"/>
        <v>8.0051866815971526E-2</v>
      </c>
      <c r="AI237" s="11">
        <v>8.0051850000000009</v>
      </c>
      <c r="AK237" s="11" t="s">
        <v>83</v>
      </c>
      <c r="AL237" s="11">
        <v>56</v>
      </c>
      <c r="AM237" s="11">
        <v>-7.1532999999999998</v>
      </c>
      <c r="AN237" s="11">
        <v>-9.7904280000000004</v>
      </c>
      <c r="AO237" s="11">
        <v>2.6371280000000001</v>
      </c>
      <c r="AP237" s="18">
        <f t="shared" si="11"/>
        <v>0.36865894062880072</v>
      </c>
      <c r="AQ237" s="11">
        <v>36.865890999999998</v>
      </c>
      <c r="AS237" s="11" t="s">
        <v>76</v>
      </c>
      <c r="AT237" s="11">
        <v>319</v>
      </c>
      <c r="AU237" s="11">
        <v>34.256106000000003</v>
      </c>
      <c r="AV237" s="11">
        <v>31.574472</v>
      </c>
      <c r="AW237" s="11">
        <v>2.681635</v>
      </c>
      <c r="AX237" s="11">
        <v>7.828195</v>
      </c>
    </row>
    <row r="238" spans="21:50" x14ac:dyDescent="0.35">
      <c r="U238" s="11" t="s">
        <v>76</v>
      </c>
      <c r="V238" s="11">
        <v>321</v>
      </c>
      <c r="W238" s="11">
        <v>14.551418</v>
      </c>
      <c r="X238" s="11">
        <v>11.438677999999999</v>
      </c>
      <c r="Y238" s="11">
        <v>3.1127400000000001</v>
      </c>
      <c r="Z238" s="18">
        <f t="shared" si="9"/>
        <v>0.21391317327287279</v>
      </c>
      <c r="AA238" s="11">
        <v>21.39132</v>
      </c>
      <c r="AC238" s="11" t="s">
        <v>78</v>
      </c>
      <c r="AD238" s="11">
        <v>216</v>
      </c>
      <c r="AE238" s="11">
        <v>-18.748633999999999</v>
      </c>
      <c r="AF238" s="11">
        <v>-17.24926</v>
      </c>
      <c r="AG238" s="11">
        <v>1.499374</v>
      </c>
      <c r="AH238" s="18">
        <f t="shared" si="10"/>
        <v>7.9972439592132419E-2</v>
      </c>
      <c r="AI238" s="11">
        <v>7.9972440000000002</v>
      </c>
      <c r="AK238" s="11" t="s">
        <v>83</v>
      </c>
      <c r="AL238" s="11">
        <v>1898</v>
      </c>
      <c r="AM238" s="11">
        <v>-29.472563999999998</v>
      </c>
      <c r="AN238" s="11">
        <v>-26.806616000000002</v>
      </c>
      <c r="AO238" s="11">
        <v>2.6659489999999999</v>
      </c>
      <c r="AP238" s="18">
        <f t="shared" si="11"/>
        <v>9.0455279018140392E-2</v>
      </c>
      <c r="AQ238" s="11">
        <v>9.0455260000000006</v>
      </c>
      <c r="AS238" s="11" t="s">
        <v>76</v>
      </c>
      <c r="AT238" s="11">
        <v>321</v>
      </c>
      <c r="AU238" s="11">
        <v>14.551418</v>
      </c>
      <c r="AV238" s="11">
        <v>11.438677999999999</v>
      </c>
      <c r="AW238" s="11">
        <v>3.1127400000000001</v>
      </c>
      <c r="AX238" s="11">
        <v>21.39132</v>
      </c>
    </row>
    <row r="239" spans="21:50" x14ac:dyDescent="0.35">
      <c r="U239" s="11" t="s">
        <v>76</v>
      </c>
      <c r="V239" s="11">
        <v>322</v>
      </c>
      <c r="W239" s="11">
        <v>-8.7481000000000003E-2</v>
      </c>
      <c r="X239" s="11">
        <v>0.32313999999999998</v>
      </c>
      <c r="Y239" s="11">
        <v>0.41062100000000001</v>
      </c>
      <c r="Z239" s="18">
        <f t="shared" si="9"/>
        <v>4.6938306603719662</v>
      </c>
      <c r="AA239" s="11" t="s">
        <v>77</v>
      </c>
      <c r="AC239" s="11" t="s">
        <v>78</v>
      </c>
      <c r="AD239" s="11">
        <v>1352</v>
      </c>
      <c r="AE239" s="11">
        <v>-15.510438000000001</v>
      </c>
      <c r="AF239" s="11">
        <v>-14.292726999999999</v>
      </c>
      <c r="AG239" s="11">
        <v>1.217711</v>
      </c>
      <c r="AH239" s="18">
        <f t="shared" si="10"/>
        <v>7.8509130432035501E-2</v>
      </c>
      <c r="AI239" s="11">
        <v>7.850911</v>
      </c>
      <c r="AK239" s="11" t="s">
        <v>83</v>
      </c>
      <c r="AL239" s="11">
        <v>353</v>
      </c>
      <c r="AM239" s="11">
        <v>17.749988999999999</v>
      </c>
      <c r="AN239" s="11">
        <v>15.054332</v>
      </c>
      <c r="AO239" s="11">
        <v>2.6956579999999999</v>
      </c>
      <c r="AP239" s="18">
        <f t="shared" si="11"/>
        <v>0.15186815045350169</v>
      </c>
      <c r="AQ239" s="11">
        <v>15.186812</v>
      </c>
      <c r="AS239" s="11" t="s">
        <v>76</v>
      </c>
      <c r="AT239" s="11">
        <v>322</v>
      </c>
      <c r="AU239" s="11">
        <v>-8.7481000000000003E-2</v>
      </c>
      <c r="AV239" s="11">
        <v>0.32313999999999998</v>
      </c>
      <c r="AW239" s="11">
        <v>0.41062100000000001</v>
      </c>
      <c r="AX239" s="11" t="s">
        <v>77</v>
      </c>
    </row>
    <row r="240" spans="21:50" x14ac:dyDescent="0.35">
      <c r="U240" s="11" t="s">
        <v>76</v>
      </c>
      <c r="V240" s="11">
        <v>324</v>
      </c>
      <c r="W240" s="11">
        <v>1.8804380000000001</v>
      </c>
      <c r="X240" s="11">
        <v>8.5292999999999994E-2</v>
      </c>
      <c r="Y240" s="11">
        <v>1.7951440000000001</v>
      </c>
      <c r="Z240" s="18">
        <f t="shared" si="9"/>
        <v>0.95464141864820862</v>
      </c>
      <c r="AA240" s="11">
        <v>95.464173000000002</v>
      </c>
      <c r="AC240" s="11" t="s">
        <v>78</v>
      </c>
      <c r="AD240" s="11">
        <v>158</v>
      </c>
      <c r="AE240" s="11">
        <v>28.164109</v>
      </c>
      <c r="AF240" s="11">
        <v>30.33137</v>
      </c>
      <c r="AG240" s="11">
        <v>2.1672609999999999</v>
      </c>
      <c r="AH240" s="18">
        <f t="shared" si="10"/>
        <v>7.6951165044844838E-2</v>
      </c>
      <c r="AI240" s="11">
        <v>7.6951179999999999</v>
      </c>
      <c r="AK240" s="11" t="s">
        <v>83</v>
      </c>
      <c r="AL240" s="11">
        <v>638</v>
      </c>
      <c r="AM240" s="11">
        <v>-22.907442</v>
      </c>
      <c r="AN240" s="11">
        <v>-20.185231999999999</v>
      </c>
      <c r="AO240" s="11">
        <v>2.72221</v>
      </c>
      <c r="AP240" s="18">
        <f t="shared" si="11"/>
        <v>0.11883518028769864</v>
      </c>
      <c r="AQ240" s="11">
        <v>11.883520000000001</v>
      </c>
      <c r="AS240" s="11" t="s">
        <v>76</v>
      </c>
      <c r="AT240" s="11">
        <v>324</v>
      </c>
      <c r="AU240" s="11">
        <v>1.8804380000000001</v>
      </c>
      <c r="AV240" s="11">
        <v>8.5292999999999994E-2</v>
      </c>
      <c r="AW240" s="11">
        <v>1.7951440000000001</v>
      </c>
      <c r="AX240" s="11">
        <v>95.464173000000002</v>
      </c>
    </row>
    <row r="241" spans="21:50" x14ac:dyDescent="0.35">
      <c r="U241" s="11" t="s">
        <v>76</v>
      </c>
      <c r="V241" s="11">
        <v>325</v>
      </c>
      <c r="W241" s="11">
        <v>21.485229</v>
      </c>
      <c r="X241" s="11">
        <v>23.972688999999999</v>
      </c>
      <c r="Y241" s="11">
        <v>2.48746</v>
      </c>
      <c r="Z241" s="18">
        <f t="shared" si="9"/>
        <v>0.11577535431435243</v>
      </c>
      <c r="AA241" s="11">
        <v>11.577534</v>
      </c>
      <c r="AC241" s="11" t="s">
        <v>78</v>
      </c>
      <c r="AD241" s="11">
        <v>407</v>
      </c>
      <c r="AE241" s="11">
        <v>-20.129937999999999</v>
      </c>
      <c r="AF241" s="11">
        <v>-18.581509</v>
      </c>
      <c r="AG241" s="11">
        <v>1.5484290000000001</v>
      </c>
      <c r="AH241" s="18">
        <f t="shared" si="10"/>
        <v>7.692169742400598E-2</v>
      </c>
      <c r="AI241" s="11">
        <v>7.6921679999999997</v>
      </c>
      <c r="AK241" s="11" t="s">
        <v>83</v>
      </c>
      <c r="AL241" s="11">
        <v>1173</v>
      </c>
      <c r="AM241" s="11">
        <v>3.7422939999999998</v>
      </c>
      <c r="AN241" s="11">
        <v>6.4704050000000004</v>
      </c>
      <c r="AO241" s="11">
        <v>2.72811</v>
      </c>
      <c r="AP241" s="18">
        <f t="shared" si="11"/>
        <v>0.72899403414055663</v>
      </c>
      <c r="AQ241" s="11">
        <v>72.899405000000002</v>
      </c>
      <c r="AS241" s="11" t="s">
        <v>76</v>
      </c>
      <c r="AT241" s="11">
        <v>325</v>
      </c>
      <c r="AU241" s="11">
        <v>21.485229</v>
      </c>
      <c r="AV241" s="11">
        <v>23.972688999999999</v>
      </c>
      <c r="AW241" s="11">
        <v>2.48746</v>
      </c>
      <c r="AX241" s="11">
        <v>11.577534</v>
      </c>
    </row>
    <row r="242" spans="21:50" x14ac:dyDescent="0.35">
      <c r="U242" s="11" t="s">
        <v>76</v>
      </c>
      <c r="V242" s="11">
        <v>327</v>
      </c>
      <c r="W242" s="11">
        <v>2.353793</v>
      </c>
      <c r="X242" s="11">
        <v>3.5766629999999999</v>
      </c>
      <c r="Y242" s="11">
        <v>1.2228699999999999</v>
      </c>
      <c r="Z242" s="18">
        <f t="shared" si="9"/>
        <v>0.51953166654841776</v>
      </c>
      <c r="AA242" s="11">
        <v>51.953163000000004</v>
      </c>
      <c r="AC242" s="11" t="s">
        <v>78</v>
      </c>
      <c r="AD242" s="11">
        <v>1900</v>
      </c>
      <c r="AE242" s="11">
        <v>-15.861185000000001</v>
      </c>
      <c r="AF242" s="11">
        <v>-17.076104000000001</v>
      </c>
      <c r="AG242" s="11">
        <v>1.2149190000000001</v>
      </c>
      <c r="AH242" s="18">
        <f t="shared" si="10"/>
        <v>7.6596988182156628E-2</v>
      </c>
      <c r="AI242" s="11">
        <v>7.6597</v>
      </c>
      <c r="AK242" s="11" t="s">
        <v>83</v>
      </c>
      <c r="AL242" s="11">
        <v>1586</v>
      </c>
      <c r="AM242" s="11">
        <v>3.1144259999999999</v>
      </c>
      <c r="AN242" s="11">
        <v>5.8471900000000003</v>
      </c>
      <c r="AO242" s="11">
        <v>2.7327650000000001</v>
      </c>
      <c r="AP242" s="18">
        <f t="shared" si="11"/>
        <v>0.87745382295164509</v>
      </c>
      <c r="AQ242" s="11">
        <v>87.745377000000005</v>
      </c>
      <c r="AS242" s="11" t="s">
        <v>76</v>
      </c>
      <c r="AT242" s="11">
        <v>327</v>
      </c>
      <c r="AU242" s="11">
        <v>2.353793</v>
      </c>
      <c r="AV242" s="11">
        <v>3.5766629999999999</v>
      </c>
      <c r="AW242" s="11">
        <v>1.2228699999999999</v>
      </c>
      <c r="AX242" s="11">
        <v>51.953163000000004</v>
      </c>
    </row>
    <row r="243" spans="21:50" x14ac:dyDescent="0.35">
      <c r="U243" s="11" t="s">
        <v>76</v>
      </c>
      <c r="V243" s="11">
        <v>328</v>
      </c>
      <c r="W243" s="11">
        <v>-10.383357</v>
      </c>
      <c r="X243" s="11">
        <v>-11.502783000000001</v>
      </c>
      <c r="Y243" s="11">
        <v>1.119426</v>
      </c>
      <c r="Z243" s="18">
        <f t="shared" si="9"/>
        <v>0.10780964191060752</v>
      </c>
      <c r="AA243" s="11">
        <v>10.780961</v>
      </c>
      <c r="AC243" s="11" t="s">
        <v>78</v>
      </c>
      <c r="AD243" s="11">
        <v>740</v>
      </c>
      <c r="AE243" s="11">
        <v>17.133289000000001</v>
      </c>
      <c r="AF243" s="11">
        <v>18.435594999999999</v>
      </c>
      <c r="AG243" s="11">
        <v>1.302306</v>
      </c>
      <c r="AH243" s="18">
        <f t="shared" si="10"/>
        <v>7.601027450129394E-2</v>
      </c>
      <c r="AI243" s="11">
        <v>7.6010249999999999</v>
      </c>
      <c r="AK243" s="11" t="s">
        <v>83</v>
      </c>
      <c r="AL243" s="11">
        <v>219</v>
      </c>
      <c r="AM243" s="11">
        <v>-5.5127129999999998</v>
      </c>
      <c r="AN243" s="11">
        <v>-8.2505769999999998</v>
      </c>
      <c r="AO243" s="11">
        <v>2.7378640000000001</v>
      </c>
      <c r="AP243" s="18">
        <f t="shared" si="11"/>
        <v>0.496645481090708</v>
      </c>
      <c r="AQ243" s="11">
        <v>49.664538</v>
      </c>
      <c r="AS243" s="11" t="s">
        <v>76</v>
      </c>
      <c r="AT243" s="11">
        <v>328</v>
      </c>
      <c r="AU243" s="11">
        <v>-10.383357</v>
      </c>
      <c r="AV243" s="11">
        <v>-11.502783000000001</v>
      </c>
      <c r="AW243" s="11">
        <v>1.119426</v>
      </c>
      <c r="AX243" s="11">
        <v>10.780961</v>
      </c>
    </row>
    <row r="244" spans="21:50" x14ac:dyDescent="0.35">
      <c r="U244" s="11" t="s">
        <v>76</v>
      </c>
      <c r="V244" s="11">
        <v>329</v>
      </c>
      <c r="W244" s="11">
        <v>-2.7283629999999999</v>
      </c>
      <c r="X244" s="11">
        <v>-5.1389370000000003</v>
      </c>
      <c r="Y244" s="11">
        <v>2.410574</v>
      </c>
      <c r="Z244" s="18">
        <f t="shared" si="9"/>
        <v>0.88352392991695028</v>
      </c>
      <c r="AA244" s="11">
        <v>88.352385999999996</v>
      </c>
      <c r="AC244" s="11" t="s">
        <v>78</v>
      </c>
      <c r="AD244" s="11">
        <v>1625</v>
      </c>
      <c r="AE244" s="11">
        <v>-17.980594</v>
      </c>
      <c r="AF244" s="11">
        <v>-16.613962999999998</v>
      </c>
      <c r="AG244" s="11">
        <v>1.36663</v>
      </c>
      <c r="AH244" s="18">
        <f t="shared" si="10"/>
        <v>7.6005831620468159E-2</v>
      </c>
      <c r="AI244" s="11">
        <v>7.6005849999999997</v>
      </c>
      <c r="AK244" s="11" t="s">
        <v>83</v>
      </c>
      <c r="AL244" s="11">
        <v>1246</v>
      </c>
      <c r="AM244" s="11">
        <v>-1.3815310000000001</v>
      </c>
      <c r="AN244" s="11">
        <v>-4.1612200000000001</v>
      </c>
      <c r="AO244" s="11">
        <v>2.77969</v>
      </c>
      <c r="AP244" s="18">
        <f t="shared" si="11"/>
        <v>2.0120359224657283</v>
      </c>
      <c r="AQ244" s="11" t="s">
        <v>77</v>
      </c>
      <c r="AS244" s="11" t="s">
        <v>76</v>
      </c>
      <c r="AT244" s="11">
        <v>329</v>
      </c>
      <c r="AU244" s="11">
        <v>-2.7283629999999999</v>
      </c>
      <c r="AV244" s="11">
        <v>-5.1389370000000003</v>
      </c>
      <c r="AW244" s="11">
        <v>2.410574</v>
      </c>
      <c r="AX244" s="11">
        <v>88.352385999999996</v>
      </c>
    </row>
    <row r="245" spans="21:50" x14ac:dyDescent="0.35">
      <c r="U245" s="11" t="s">
        <v>76</v>
      </c>
      <c r="V245" s="11">
        <v>330</v>
      </c>
      <c r="W245" s="11">
        <v>26.737473000000001</v>
      </c>
      <c r="X245" s="11">
        <v>26.007984</v>
      </c>
      <c r="Y245" s="11">
        <v>0.72948900000000005</v>
      </c>
      <c r="Z245" s="18">
        <f t="shared" si="9"/>
        <v>2.7283393610159044E-2</v>
      </c>
      <c r="AA245" s="11">
        <v>2.7283390000000001</v>
      </c>
      <c r="AC245" s="11" t="s">
        <v>78</v>
      </c>
      <c r="AD245" s="11">
        <v>855</v>
      </c>
      <c r="AE245" s="11">
        <v>-4.3566310000000001</v>
      </c>
      <c r="AF245" s="11">
        <v>-4.028524</v>
      </c>
      <c r="AG245" s="11">
        <v>0.32810699999999998</v>
      </c>
      <c r="AH245" s="18">
        <f t="shared" si="10"/>
        <v>7.5312093220656046E-2</v>
      </c>
      <c r="AI245" s="11">
        <v>7.5312060000000001</v>
      </c>
      <c r="AK245" s="11" t="s">
        <v>83</v>
      </c>
      <c r="AL245" s="11">
        <v>1058</v>
      </c>
      <c r="AM245" s="11">
        <v>-11.920992999999999</v>
      </c>
      <c r="AN245" s="11">
        <v>-14.716509</v>
      </c>
      <c r="AO245" s="11">
        <v>2.7955160000000001</v>
      </c>
      <c r="AP245" s="18">
        <f t="shared" si="11"/>
        <v>0.2345036189518776</v>
      </c>
      <c r="AQ245" s="11">
        <v>23.450358999999999</v>
      </c>
      <c r="AS245" s="11" t="s">
        <v>76</v>
      </c>
      <c r="AT245" s="11">
        <v>330</v>
      </c>
      <c r="AU245" s="11">
        <v>26.737473000000001</v>
      </c>
      <c r="AV245" s="11">
        <v>26.007984</v>
      </c>
      <c r="AW245" s="11">
        <v>0.72948900000000005</v>
      </c>
      <c r="AX245" s="11">
        <v>2.7283390000000001</v>
      </c>
    </row>
    <row r="246" spans="21:50" x14ac:dyDescent="0.35">
      <c r="U246" s="11" t="s">
        <v>76</v>
      </c>
      <c r="V246" s="11">
        <v>331</v>
      </c>
      <c r="W246" s="11">
        <v>8.7039489999999997</v>
      </c>
      <c r="X246" s="11">
        <v>6.5206650000000002</v>
      </c>
      <c r="Y246" s="11">
        <v>2.1832829999999999</v>
      </c>
      <c r="Z246" s="18">
        <f t="shared" si="9"/>
        <v>0.2508382114830866</v>
      </c>
      <c r="AA246" s="11">
        <v>25.083826999999999</v>
      </c>
      <c r="AC246" s="11" t="s">
        <v>78</v>
      </c>
      <c r="AD246" s="11">
        <v>1620</v>
      </c>
      <c r="AE246" s="11">
        <v>-9.4063429999999997</v>
      </c>
      <c r="AF246" s="11">
        <v>-8.7037030000000009</v>
      </c>
      <c r="AG246" s="11">
        <v>0.70264000000000004</v>
      </c>
      <c r="AH246" s="18">
        <f t="shared" si="10"/>
        <v>7.4698530555392259E-2</v>
      </c>
      <c r="AI246" s="11">
        <v>7.469849</v>
      </c>
      <c r="AK246" s="11" t="s">
        <v>83</v>
      </c>
      <c r="AL246" s="11">
        <v>1452</v>
      </c>
      <c r="AM246" s="11">
        <v>12.259681</v>
      </c>
      <c r="AN246" s="11">
        <v>9.4618970000000004</v>
      </c>
      <c r="AO246" s="11">
        <v>2.7977829999999999</v>
      </c>
      <c r="AP246" s="18">
        <f t="shared" si="11"/>
        <v>0.22821009779944518</v>
      </c>
      <c r="AQ246" s="11">
        <v>22.821014000000002</v>
      </c>
      <c r="AS246" s="11" t="s">
        <v>76</v>
      </c>
      <c r="AT246" s="11">
        <v>331</v>
      </c>
      <c r="AU246" s="11">
        <v>8.7039489999999997</v>
      </c>
      <c r="AV246" s="11">
        <v>6.5206650000000002</v>
      </c>
      <c r="AW246" s="11">
        <v>2.1832829999999999</v>
      </c>
      <c r="AX246" s="11">
        <v>25.083826999999999</v>
      </c>
    </row>
    <row r="247" spans="21:50" x14ac:dyDescent="0.35">
      <c r="U247" s="11" t="s">
        <v>76</v>
      </c>
      <c r="V247" s="11">
        <v>332</v>
      </c>
      <c r="W247" s="11">
        <v>-25.779021</v>
      </c>
      <c r="X247" s="11">
        <v>-24.241655999999999</v>
      </c>
      <c r="Y247" s="11">
        <v>1.5373650000000001</v>
      </c>
      <c r="Z247" s="18">
        <f t="shared" si="9"/>
        <v>5.9636283317353288E-2</v>
      </c>
      <c r="AA247" s="11">
        <v>5.9636279999999999</v>
      </c>
      <c r="AC247" s="11" t="s">
        <v>78</v>
      </c>
      <c r="AD247" s="11">
        <v>1341</v>
      </c>
      <c r="AE247" s="11">
        <v>-19.623607</v>
      </c>
      <c r="AF247" s="11">
        <v>-21.029031</v>
      </c>
      <c r="AG247" s="11">
        <v>1.405424</v>
      </c>
      <c r="AH247" s="18">
        <f t="shared" si="10"/>
        <v>7.1619045367143766E-2</v>
      </c>
      <c r="AI247" s="11">
        <v>7.161905</v>
      </c>
      <c r="AK247" s="11" t="s">
        <v>83</v>
      </c>
      <c r="AL247" s="11">
        <v>1916</v>
      </c>
      <c r="AM247" s="11">
        <v>25.389848000000001</v>
      </c>
      <c r="AN247" s="11">
        <v>22.580562</v>
      </c>
      <c r="AO247" s="11">
        <v>2.8092860000000002</v>
      </c>
      <c r="AP247" s="18">
        <f t="shared" si="11"/>
        <v>0.11064603458831263</v>
      </c>
      <c r="AQ247" s="11">
        <v>11.064603</v>
      </c>
      <c r="AS247" s="11" t="s">
        <v>76</v>
      </c>
      <c r="AT247" s="11">
        <v>332</v>
      </c>
      <c r="AU247" s="11">
        <v>-25.779021</v>
      </c>
      <c r="AV247" s="11">
        <v>-24.241655999999999</v>
      </c>
      <c r="AW247" s="11">
        <v>1.5373650000000001</v>
      </c>
      <c r="AX247" s="11">
        <v>5.9636279999999999</v>
      </c>
    </row>
    <row r="248" spans="21:50" x14ac:dyDescent="0.35">
      <c r="U248" s="11" t="s">
        <v>76</v>
      </c>
      <c r="V248" s="11">
        <v>335</v>
      </c>
      <c r="W248" s="11">
        <v>2.922301</v>
      </c>
      <c r="X248" s="11">
        <v>1.3343419999999999</v>
      </c>
      <c r="Y248" s="11">
        <v>1.5879589999999999</v>
      </c>
      <c r="Z248" s="18">
        <f t="shared" si="9"/>
        <v>0.54339337392007181</v>
      </c>
      <c r="AA248" s="11">
        <v>54.339325000000002</v>
      </c>
      <c r="AC248" s="11" t="s">
        <v>78</v>
      </c>
      <c r="AD248" s="11">
        <v>1600</v>
      </c>
      <c r="AE248" s="11">
        <v>24.107120999999999</v>
      </c>
      <c r="AF248" s="11">
        <v>25.830579</v>
      </c>
      <c r="AG248" s="11">
        <v>1.7234579999999999</v>
      </c>
      <c r="AH248" s="18">
        <f t="shared" si="10"/>
        <v>7.1491655930212492E-2</v>
      </c>
      <c r="AI248" s="11">
        <v>7.1491660000000001</v>
      </c>
      <c r="AK248" s="11" t="s">
        <v>83</v>
      </c>
      <c r="AL248" s="11">
        <v>1282</v>
      </c>
      <c r="AM248" s="11">
        <v>-11.412694999999999</v>
      </c>
      <c r="AN248" s="11">
        <v>-8.5991099999999996</v>
      </c>
      <c r="AO248" s="11">
        <v>2.8135840000000001</v>
      </c>
      <c r="AP248" s="18">
        <f t="shared" si="11"/>
        <v>0.24653107789176879</v>
      </c>
      <c r="AQ248" s="11">
        <v>24.653110999999999</v>
      </c>
      <c r="AS248" s="11" t="s">
        <v>76</v>
      </c>
      <c r="AT248" s="11">
        <v>335</v>
      </c>
      <c r="AU248" s="11">
        <v>2.922301</v>
      </c>
      <c r="AV248" s="11">
        <v>1.3343419999999999</v>
      </c>
      <c r="AW248" s="11">
        <v>1.5879589999999999</v>
      </c>
      <c r="AX248" s="11">
        <v>54.339325000000002</v>
      </c>
    </row>
    <row r="249" spans="21:50" x14ac:dyDescent="0.35">
      <c r="U249" s="11" t="s">
        <v>76</v>
      </c>
      <c r="V249" s="11">
        <v>336</v>
      </c>
      <c r="W249" s="11">
        <v>-28.629916999999999</v>
      </c>
      <c r="X249" s="11">
        <v>-23.897653999999999</v>
      </c>
      <c r="Y249" s="11">
        <v>4.7322629999999997</v>
      </c>
      <c r="Z249" s="18">
        <f t="shared" si="9"/>
        <v>0.16529083895003957</v>
      </c>
      <c r="AA249" s="11">
        <v>16.529084999999998</v>
      </c>
      <c r="AC249" s="11" t="s">
        <v>78</v>
      </c>
      <c r="AD249" s="11">
        <v>550</v>
      </c>
      <c r="AE249" s="11">
        <v>-13.967116000000001</v>
      </c>
      <c r="AF249" s="11">
        <v>-12.993430999999999</v>
      </c>
      <c r="AG249" s="11">
        <v>0.97368500000000002</v>
      </c>
      <c r="AH249" s="18">
        <f t="shared" si="10"/>
        <v>6.9712673682956444E-2</v>
      </c>
      <c r="AI249" s="11">
        <v>6.971266</v>
      </c>
      <c r="AK249" s="11" t="s">
        <v>83</v>
      </c>
      <c r="AL249" s="11">
        <v>1951</v>
      </c>
      <c r="AM249" s="11">
        <v>-12.903981999999999</v>
      </c>
      <c r="AN249" s="11">
        <v>-15.729695</v>
      </c>
      <c r="AO249" s="11">
        <v>2.8257129999999999</v>
      </c>
      <c r="AP249" s="18">
        <f t="shared" si="11"/>
        <v>0.21897992418154336</v>
      </c>
      <c r="AQ249" s="11">
        <v>21.897988999999999</v>
      </c>
      <c r="AS249" s="11" t="s">
        <v>76</v>
      </c>
      <c r="AT249" s="11">
        <v>336</v>
      </c>
      <c r="AU249" s="11">
        <v>-28.629916999999999</v>
      </c>
      <c r="AV249" s="11">
        <v>-23.897653999999999</v>
      </c>
      <c r="AW249" s="11">
        <v>4.7322629999999997</v>
      </c>
      <c r="AX249" s="11">
        <v>16.529084999999998</v>
      </c>
    </row>
    <row r="250" spans="21:50" x14ac:dyDescent="0.35">
      <c r="U250" s="11" t="s">
        <v>76</v>
      </c>
      <c r="V250" s="11">
        <v>338</v>
      </c>
      <c r="W250" s="11">
        <v>16.225491000000002</v>
      </c>
      <c r="X250" s="11">
        <v>16.291698</v>
      </c>
      <c r="Y250" s="11">
        <v>6.6208000000000003E-2</v>
      </c>
      <c r="Z250" s="18">
        <f t="shared" si="9"/>
        <v>4.0804928491840397E-3</v>
      </c>
      <c r="AA250" s="11">
        <v>0.40804800000000002</v>
      </c>
      <c r="AC250" s="11" t="s">
        <v>78</v>
      </c>
      <c r="AD250" s="11">
        <v>899</v>
      </c>
      <c r="AE250" s="11">
        <v>-8.8777159999999995</v>
      </c>
      <c r="AF250" s="11">
        <v>-9.4912240000000008</v>
      </c>
      <c r="AG250" s="11">
        <v>0.61350800000000005</v>
      </c>
      <c r="AH250" s="18">
        <f t="shared" si="10"/>
        <v>6.9106513432058439E-2</v>
      </c>
      <c r="AI250" s="11">
        <v>6.9106500000000004</v>
      </c>
      <c r="AK250" s="11" t="s">
        <v>83</v>
      </c>
      <c r="AL250" s="11">
        <v>1895</v>
      </c>
      <c r="AM250" s="11">
        <v>5.2836530000000002</v>
      </c>
      <c r="AN250" s="11">
        <v>2.395937</v>
      </c>
      <c r="AO250" s="11">
        <v>2.8877160000000002</v>
      </c>
      <c r="AP250" s="18">
        <f t="shared" si="11"/>
        <v>0.54653778361296623</v>
      </c>
      <c r="AQ250" s="11">
        <v>54.653770999999999</v>
      </c>
      <c r="AS250" s="11" t="s">
        <v>76</v>
      </c>
      <c r="AT250" s="11">
        <v>338</v>
      </c>
      <c r="AU250" s="11">
        <v>16.225491000000002</v>
      </c>
      <c r="AV250" s="11">
        <v>16.291698</v>
      </c>
      <c r="AW250" s="11">
        <v>6.6208000000000003E-2</v>
      </c>
      <c r="AX250" s="11">
        <v>0.40804800000000002</v>
      </c>
    </row>
    <row r="251" spans="21:50" x14ac:dyDescent="0.35">
      <c r="U251" s="11" t="s">
        <v>76</v>
      </c>
      <c r="V251" s="11">
        <v>339</v>
      </c>
      <c r="W251" s="11">
        <v>-0.43588100000000002</v>
      </c>
      <c r="X251" s="11">
        <v>-1.3218129999999999</v>
      </c>
      <c r="Y251" s="11">
        <v>0.88593299999999997</v>
      </c>
      <c r="Z251" s="18">
        <f t="shared" si="9"/>
        <v>2.0325111670387099</v>
      </c>
      <c r="AA251" s="11" t="s">
        <v>77</v>
      </c>
      <c r="AC251" s="11" t="s">
        <v>78</v>
      </c>
      <c r="AD251" s="11">
        <v>674</v>
      </c>
      <c r="AE251" s="11">
        <v>35.626842000000003</v>
      </c>
      <c r="AF251" s="11">
        <v>33.244842000000006</v>
      </c>
      <c r="AG251" s="11">
        <v>2.3819999999999979</v>
      </c>
      <c r="AH251" s="18">
        <f t="shared" si="10"/>
        <v>6.6859700896307273E-2</v>
      </c>
      <c r="AI251" s="11">
        <v>6.685970089630727</v>
      </c>
      <c r="AK251" s="11" t="s">
        <v>83</v>
      </c>
      <c r="AL251" s="11">
        <v>1957</v>
      </c>
      <c r="AM251" s="11">
        <v>-3.4879950000000002</v>
      </c>
      <c r="AN251" s="11">
        <v>-0.59055299999999999</v>
      </c>
      <c r="AO251" s="11">
        <v>2.8974419999999999</v>
      </c>
      <c r="AP251" s="18">
        <f t="shared" si="11"/>
        <v>0.83068983757144144</v>
      </c>
      <c r="AQ251" s="11">
        <v>83.068985999999995</v>
      </c>
      <c r="AS251" s="11" t="s">
        <v>76</v>
      </c>
      <c r="AT251" s="11">
        <v>339</v>
      </c>
      <c r="AU251" s="11">
        <v>-0.43588100000000002</v>
      </c>
      <c r="AV251" s="11">
        <v>-1.3218129999999999</v>
      </c>
      <c r="AW251" s="11">
        <v>0.88593299999999997</v>
      </c>
      <c r="AX251" s="11" t="s">
        <v>77</v>
      </c>
    </row>
    <row r="252" spans="21:50" x14ac:dyDescent="0.35">
      <c r="U252" s="11" t="s">
        <v>76</v>
      </c>
      <c r="V252" s="11">
        <v>340</v>
      </c>
      <c r="W252" s="11">
        <v>1.994191</v>
      </c>
      <c r="X252" s="11">
        <v>2.4006989999999999</v>
      </c>
      <c r="Y252" s="11">
        <v>0.40650799999999998</v>
      </c>
      <c r="Z252" s="18">
        <f t="shared" si="9"/>
        <v>0.20384607091296669</v>
      </c>
      <c r="AA252" s="11">
        <v>20.384588000000001</v>
      </c>
      <c r="AC252" s="11" t="s">
        <v>78</v>
      </c>
      <c r="AD252" s="11">
        <v>595</v>
      </c>
      <c r="AE252" s="11">
        <v>19.468736</v>
      </c>
      <c r="AF252" s="11">
        <v>18.167853999999998</v>
      </c>
      <c r="AG252" s="11">
        <v>1.300883</v>
      </c>
      <c r="AH252" s="18">
        <f t="shared" si="10"/>
        <v>6.6819078547266764E-2</v>
      </c>
      <c r="AI252" s="11">
        <v>6.6819050000000004</v>
      </c>
      <c r="AK252" s="11" t="s">
        <v>83</v>
      </c>
      <c r="AL252" s="11">
        <v>441</v>
      </c>
      <c r="AM252" s="11">
        <v>32.129637000000002</v>
      </c>
      <c r="AN252" s="11">
        <v>35.055129000000001</v>
      </c>
      <c r="AO252" s="11">
        <v>2.9254920000000002</v>
      </c>
      <c r="AP252" s="18">
        <f t="shared" si="11"/>
        <v>9.1052756058215042E-2</v>
      </c>
      <c r="AQ252" s="11">
        <v>9.1052750000000007</v>
      </c>
      <c r="AS252" s="11" t="s">
        <v>76</v>
      </c>
      <c r="AT252" s="11">
        <v>340</v>
      </c>
      <c r="AU252" s="11">
        <v>1.994191</v>
      </c>
      <c r="AV252" s="11">
        <v>2.4006989999999999</v>
      </c>
      <c r="AW252" s="11">
        <v>0.40650799999999998</v>
      </c>
      <c r="AX252" s="11">
        <v>20.384588000000001</v>
      </c>
    </row>
    <row r="253" spans="21:50" x14ac:dyDescent="0.35">
      <c r="U253" s="11" t="s">
        <v>76</v>
      </c>
      <c r="V253" s="11">
        <v>342</v>
      </c>
      <c r="W253" s="11">
        <v>-8.3578030000000005</v>
      </c>
      <c r="X253" s="11">
        <v>-7.8536590000000004</v>
      </c>
      <c r="Y253" s="11">
        <v>0.50414300000000001</v>
      </c>
      <c r="Z253" s="18">
        <f t="shared" si="9"/>
        <v>6.0320038651305849E-2</v>
      </c>
      <c r="AA253" s="11">
        <v>6.0320049999999998</v>
      </c>
      <c r="AC253" s="11" t="s">
        <v>78</v>
      </c>
      <c r="AD253" s="11">
        <v>696</v>
      </c>
      <c r="AE253" s="11">
        <v>-11.672689999999999</v>
      </c>
      <c r="AF253" s="11">
        <v>-12.451411999999999</v>
      </c>
      <c r="AG253" s="11">
        <v>0.77872200000000003</v>
      </c>
      <c r="AH253" s="18">
        <f t="shared" si="10"/>
        <v>6.6713156950111763E-2</v>
      </c>
      <c r="AI253" s="11">
        <v>6.6713129999999996</v>
      </c>
      <c r="AK253" s="11" t="s">
        <v>83</v>
      </c>
      <c r="AL253" s="11">
        <v>1534</v>
      </c>
      <c r="AM253" s="11">
        <v>12.646782999999999</v>
      </c>
      <c r="AN253" s="11">
        <v>9.6716960000000007</v>
      </c>
      <c r="AO253" s="11">
        <v>2.9750869999999998</v>
      </c>
      <c r="AP253" s="18">
        <f t="shared" si="11"/>
        <v>0.23524456772920038</v>
      </c>
      <c r="AQ253" s="11">
        <v>23.524453000000001</v>
      </c>
      <c r="AS253" s="11" t="s">
        <v>76</v>
      </c>
      <c r="AT253" s="11">
        <v>342</v>
      </c>
      <c r="AU253" s="11">
        <v>-8.3578030000000005</v>
      </c>
      <c r="AV253" s="11">
        <v>-7.8536590000000004</v>
      </c>
      <c r="AW253" s="11">
        <v>0.50414300000000001</v>
      </c>
      <c r="AX253" s="11">
        <v>6.0320049999999998</v>
      </c>
    </row>
    <row r="254" spans="21:50" x14ac:dyDescent="0.35">
      <c r="U254" s="11" t="s">
        <v>76</v>
      </c>
      <c r="V254" s="11">
        <v>344</v>
      </c>
      <c r="W254" s="11">
        <v>24.281880999999998</v>
      </c>
      <c r="X254" s="11">
        <v>29.408861999999999</v>
      </c>
      <c r="Y254" s="11">
        <v>5.1269809999999998</v>
      </c>
      <c r="Z254" s="18">
        <f t="shared" si="9"/>
        <v>0.21114430961917655</v>
      </c>
      <c r="AA254" s="11">
        <v>21.114432000000001</v>
      </c>
      <c r="AC254" s="11" t="s">
        <v>78</v>
      </c>
      <c r="AD254" s="11">
        <v>983</v>
      </c>
      <c r="AE254" s="11">
        <v>43.170561999999997</v>
      </c>
      <c r="AF254" s="11">
        <v>46.040686999999998</v>
      </c>
      <c r="AG254" s="11">
        <v>2.8701249999999998</v>
      </c>
      <c r="AH254" s="18">
        <f t="shared" si="10"/>
        <v>6.6483382819987377E-2</v>
      </c>
      <c r="AI254" s="11">
        <v>6.648339</v>
      </c>
      <c r="AK254" s="11" t="s">
        <v>83</v>
      </c>
      <c r="AL254" s="11">
        <v>1404</v>
      </c>
      <c r="AM254" s="11">
        <v>-3.3330820000000001</v>
      </c>
      <c r="AN254" s="11">
        <v>-0.307336</v>
      </c>
      <c r="AO254" s="11">
        <v>3.0257459999999998</v>
      </c>
      <c r="AP254" s="18">
        <f t="shared" si="11"/>
        <v>0.90779224753546406</v>
      </c>
      <c r="AQ254" s="11">
        <v>90.779217000000003</v>
      </c>
      <c r="AS254" s="11" t="s">
        <v>76</v>
      </c>
      <c r="AT254" s="11">
        <v>344</v>
      </c>
      <c r="AU254" s="11">
        <v>24.281880999999998</v>
      </c>
      <c r="AV254" s="11">
        <v>29.408861999999999</v>
      </c>
      <c r="AW254" s="11">
        <v>5.1269809999999998</v>
      </c>
      <c r="AX254" s="11">
        <v>21.114432000000001</v>
      </c>
    </row>
    <row r="255" spans="21:50" x14ac:dyDescent="0.35">
      <c r="U255" s="11" t="s">
        <v>76</v>
      </c>
      <c r="V255" s="11">
        <v>345</v>
      </c>
      <c r="W255" s="11">
        <v>23.179763000000001</v>
      </c>
      <c r="X255" s="11">
        <v>21.324968999999999</v>
      </c>
      <c r="Y255" s="11">
        <v>1.8547940000000001</v>
      </c>
      <c r="Z255" s="18">
        <f t="shared" si="9"/>
        <v>8.0017815540219278E-2</v>
      </c>
      <c r="AA255" s="11">
        <v>8.0017800000000001</v>
      </c>
      <c r="AC255" s="11" t="s">
        <v>78</v>
      </c>
      <c r="AD255" s="11">
        <v>1426</v>
      </c>
      <c r="AE255" s="11">
        <v>14.301392</v>
      </c>
      <c r="AF255" s="11">
        <v>15.226312</v>
      </c>
      <c r="AG255" s="11">
        <v>0.92491999999999996</v>
      </c>
      <c r="AH255" s="18">
        <f t="shared" si="10"/>
        <v>6.4673424796691123E-2</v>
      </c>
      <c r="AI255" s="11">
        <v>6.4673439999999998</v>
      </c>
      <c r="AK255" s="11" t="s">
        <v>83</v>
      </c>
      <c r="AL255" s="11">
        <v>1511</v>
      </c>
      <c r="AM255" s="11">
        <v>-17.201619999999998</v>
      </c>
      <c r="AN255" s="11">
        <v>-20.238496000000001</v>
      </c>
      <c r="AO255" s="11">
        <v>3.036877</v>
      </c>
      <c r="AP255" s="18">
        <f t="shared" si="11"/>
        <v>0.17654598811042219</v>
      </c>
      <c r="AQ255" s="11">
        <v>17.654598</v>
      </c>
      <c r="AS255" s="11" t="s">
        <v>76</v>
      </c>
      <c r="AT255" s="11">
        <v>345</v>
      </c>
      <c r="AU255" s="11">
        <v>23.179763000000001</v>
      </c>
      <c r="AV255" s="11">
        <v>21.324968999999999</v>
      </c>
      <c r="AW255" s="11">
        <v>1.8547940000000001</v>
      </c>
      <c r="AX255" s="11">
        <v>8.0017800000000001</v>
      </c>
    </row>
    <row r="256" spans="21:50" x14ac:dyDescent="0.35">
      <c r="U256" s="11" t="s">
        <v>76</v>
      </c>
      <c r="V256" s="11">
        <v>347</v>
      </c>
      <c r="W256" s="11">
        <v>-15.907970000000001</v>
      </c>
      <c r="X256" s="11">
        <v>-15.615902999999999</v>
      </c>
      <c r="Y256" s="11">
        <v>0.29206700000000002</v>
      </c>
      <c r="Z256" s="18">
        <f t="shared" si="9"/>
        <v>1.8359790721254817E-2</v>
      </c>
      <c r="AA256" s="11">
        <v>1.8359760000000001</v>
      </c>
      <c r="AC256" s="11" t="s">
        <v>78</v>
      </c>
      <c r="AD256" s="11">
        <v>652</v>
      </c>
      <c r="AE256" s="11">
        <v>-8.8518399999999993</v>
      </c>
      <c r="AF256" s="11">
        <v>-8.2902920000000009</v>
      </c>
      <c r="AG256" s="11">
        <v>0.56154800000000005</v>
      </c>
      <c r="AH256" s="18">
        <f t="shared" si="10"/>
        <v>6.3438561926108028E-2</v>
      </c>
      <c r="AI256" s="11">
        <v>6.3438569999999999</v>
      </c>
      <c r="AK256" s="11" t="s">
        <v>83</v>
      </c>
      <c r="AL256" s="11">
        <v>1131</v>
      </c>
      <c r="AM256" s="11">
        <v>8.7397139999999993</v>
      </c>
      <c r="AN256" s="11">
        <v>5.6910129999999999</v>
      </c>
      <c r="AO256" s="11">
        <v>3.0487009999999999</v>
      </c>
      <c r="AP256" s="18">
        <f t="shared" si="11"/>
        <v>0.3488330396166282</v>
      </c>
      <c r="AQ256" s="11">
        <v>34.883304000000003</v>
      </c>
      <c r="AS256" s="11" t="s">
        <v>76</v>
      </c>
      <c r="AT256" s="11">
        <v>347</v>
      </c>
      <c r="AU256" s="11">
        <v>-15.907970000000001</v>
      </c>
      <c r="AV256" s="11">
        <v>-15.615902999999999</v>
      </c>
      <c r="AW256" s="11">
        <v>0.29206700000000002</v>
      </c>
      <c r="AX256" s="11">
        <v>1.8359760000000001</v>
      </c>
    </row>
    <row r="257" spans="21:50" x14ac:dyDescent="0.35">
      <c r="U257" s="11" t="s">
        <v>76</v>
      </c>
      <c r="V257" s="11">
        <v>348</v>
      </c>
      <c r="W257" s="11">
        <v>-8.7609000000000006E-2</v>
      </c>
      <c r="X257" s="11">
        <v>7.3387999999999995E-2</v>
      </c>
      <c r="Y257" s="11">
        <v>0.160997</v>
      </c>
      <c r="Z257" s="18">
        <f t="shared" si="9"/>
        <v>1.8376764944240886</v>
      </c>
      <c r="AA257" s="11" t="s">
        <v>77</v>
      </c>
      <c r="AC257" s="11" t="s">
        <v>78</v>
      </c>
      <c r="AD257" s="11">
        <v>1159</v>
      </c>
      <c r="AE257" s="11">
        <v>-13.33075</v>
      </c>
      <c r="AF257" s="11">
        <v>-12.498614999999999</v>
      </c>
      <c r="AG257" s="11">
        <v>0.83213400000000004</v>
      </c>
      <c r="AH257" s="18">
        <f t="shared" si="10"/>
        <v>6.2422144290456276E-2</v>
      </c>
      <c r="AI257" s="11">
        <v>6.242216</v>
      </c>
      <c r="AK257" s="11" t="s">
        <v>83</v>
      </c>
      <c r="AL257" s="11">
        <v>117</v>
      </c>
      <c r="AM257" s="11">
        <v>-6.5276730000000001</v>
      </c>
      <c r="AN257" s="11">
        <v>-9.5801239999999996</v>
      </c>
      <c r="AO257" s="11">
        <v>3.0524499999999999</v>
      </c>
      <c r="AP257" s="18">
        <f t="shared" si="11"/>
        <v>0.46761686745031494</v>
      </c>
      <c r="AQ257" s="11">
        <v>46.761687999999999</v>
      </c>
      <c r="AS257" s="11" t="s">
        <v>76</v>
      </c>
      <c r="AT257" s="11">
        <v>348</v>
      </c>
      <c r="AU257" s="11">
        <v>-8.7609000000000006E-2</v>
      </c>
      <c r="AV257" s="11">
        <v>7.3387999999999995E-2</v>
      </c>
      <c r="AW257" s="11">
        <v>0.160997</v>
      </c>
      <c r="AX257" s="11" t="s">
        <v>77</v>
      </c>
    </row>
    <row r="258" spans="21:50" x14ac:dyDescent="0.35">
      <c r="U258" s="11" t="s">
        <v>76</v>
      </c>
      <c r="V258" s="11">
        <v>349</v>
      </c>
      <c r="W258" s="11">
        <v>-13.529259</v>
      </c>
      <c r="X258" s="11">
        <v>-10.985989</v>
      </c>
      <c r="Y258" s="11">
        <v>2.5432700000000001</v>
      </c>
      <c r="Z258" s="18">
        <f t="shared" si="9"/>
        <v>0.18798294865964205</v>
      </c>
      <c r="AA258" s="11">
        <v>18.798296000000001</v>
      </c>
      <c r="AC258" s="11" t="s">
        <v>78</v>
      </c>
      <c r="AD258" s="11">
        <v>258</v>
      </c>
      <c r="AE258" s="11">
        <v>-12.722656000000001</v>
      </c>
      <c r="AF258" s="11">
        <v>-13.513757999999999</v>
      </c>
      <c r="AG258" s="11">
        <v>0.79110100000000005</v>
      </c>
      <c r="AH258" s="18">
        <f t="shared" si="10"/>
        <v>6.2180491243337868E-2</v>
      </c>
      <c r="AI258" s="11">
        <v>6.218051</v>
      </c>
      <c r="AK258" s="11" t="s">
        <v>83</v>
      </c>
      <c r="AL258" s="11">
        <v>934</v>
      </c>
      <c r="AM258" s="11">
        <v>-12.089247</v>
      </c>
      <c r="AN258" s="11">
        <v>-15.193675000000001</v>
      </c>
      <c r="AO258" s="11">
        <v>3.104428</v>
      </c>
      <c r="AP258" s="18">
        <f t="shared" si="11"/>
        <v>0.25679250328825276</v>
      </c>
      <c r="AQ258" s="11">
        <v>25.679247</v>
      </c>
      <c r="AS258" s="11" t="s">
        <v>76</v>
      </c>
      <c r="AT258" s="11">
        <v>349</v>
      </c>
      <c r="AU258" s="11">
        <v>-13.529259</v>
      </c>
      <c r="AV258" s="11">
        <v>-10.985989</v>
      </c>
      <c r="AW258" s="11">
        <v>2.5432700000000001</v>
      </c>
      <c r="AX258" s="11">
        <v>18.798296000000001</v>
      </c>
    </row>
    <row r="259" spans="21:50" x14ac:dyDescent="0.35">
      <c r="U259" s="11" t="s">
        <v>76</v>
      </c>
      <c r="V259" s="11">
        <v>350</v>
      </c>
      <c r="W259" s="11">
        <v>-16.539725000000001</v>
      </c>
      <c r="X259" s="11">
        <v>-18.921188000000001</v>
      </c>
      <c r="Y259" s="11">
        <v>2.3814630000000001</v>
      </c>
      <c r="Z259" s="18">
        <f t="shared" si="9"/>
        <v>0.14398443746797482</v>
      </c>
      <c r="AA259" s="11">
        <v>14.398441</v>
      </c>
      <c r="AC259" s="11" t="s">
        <v>78</v>
      </c>
      <c r="AD259" s="11">
        <v>367</v>
      </c>
      <c r="AE259" s="11">
        <v>19.897093000000002</v>
      </c>
      <c r="AF259" s="11">
        <v>21.129729000000001</v>
      </c>
      <c r="AG259" s="11">
        <v>1.2326360000000001</v>
      </c>
      <c r="AH259" s="18">
        <f t="shared" si="10"/>
        <v>6.1950557300003574E-2</v>
      </c>
      <c r="AI259" s="11">
        <v>6.195055</v>
      </c>
      <c r="AK259" s="11" t="s">
        <v>83</v>
      </c>
      <c r="AL259" s="11">
        <v>1874</v>
      </c>
      <c r="AM259" s="11">
        <v>-2.9194399999999998</v>
      </c>
      <c r="AN259" s="11">
        <v>0.196659</v>
      </c>
      <c r="AO259" s="11">
        <v>3.1160990000000002</v>
      </c>
      <c r="AP259" s="18">
        <f t="shared" si="11"/>
        <v>1.0673618913216234</v>
      </c>
      <c r="AQ259" s="11" t="s">
        <v>77</v>
      </c>
      <c r="AS259" s="11" t="s">
        <v>76</v>
      </c>
      <c r="AT259" s="11">
        <v>350</v>
      </c>
      <c r="AU259" s="11">
        <v>-16.539725000000001</v>
      </c>
      <c r="AV259" s="11">
        <v>-18.921188000000001</v>
      </c>
      <c r="AW259" s="11">
        <v>2.3814630000000001</v>
      </c>
      <c r="AX259" s="11">
        <v>14.398441</v>
      </c>
    </row>
    <row r="260" spans="21:50" x14ac:dyDescent="0.35">
      <c r="U260" s="11" t="s">
        <v>76</v>
      </c>
      <c r="V260" s="11">
        <v>351</v>
      </c>
      <c r="W260" s="11">
        <v>-14.105993</v>
      </c>
      <c r="X260" s="11">
        <v>-13.353277</v>
      </c>
      <c r="Y260" s="11">
        <v>0.75271600000000005</v>
      </c>
      <c r="Z260" s="18">
        <f t="shared" si="9"/>
        <v>5.3361432973913998E-2</v>
      </c>
      <c r="AA260" s="11">
        <v>5.3361450000000001</v>
      </c>
      <c r="AC260" s="11" t="s">
        <v>78</v>
      </c>
      <c r="AD260" s="11">
        <v>956</v>
      </c>
      <c r="AE260" s="11">
        <v>28.770213999999999</v>
      </c>
      <c r="AF260" s="11">
        <v>27.003557000000001</v>
      </c>
      <c r="AG260" s="11">
        <v>1.7666569999999999</v>
      </c>
      <c r="AH260" s="18">
        <f t="shared" si="10"/>
        <v>6.1405765004042025E-2</v>
      </c>
      <c r="AI260" s="11">
        <v>6.1405750000000001</v>
      </c>
      <c r="AK260" s="11" t="s">
        <v>83</v>
      </c>
      <c r="AL260" s="11">
        <v>346</v>
      </c>
      <c r="AM260" s="11">
        <v>6.2975899999999996</v>
      </c>
      <c r="AN260" s="11">
        <v>9.4397920000000006</v>
      </c>
      <c r="AO260" s="11">
        <v>3.1422029999999999</v>
      </c>
      <c r="AP260" s="18">
        <f t="shared" si="11"/>
        <v>0.4989532503703798</v>
      </c>
      <c r="AQ260" s="11">
        <v>49.895321000000003</v>
      </c>
      <c r="AS260" s="11" t="s">
        <v>76</v>
      </c>
      <c r="AT260" s="11">
        <v>351</v>
      </c>
      <c r="AU260" s="11">
        <v>-14.105993</v>
      </c>
      <c r="AV260" s="11">
        <v>-13.353277</v>
      </c>
      <c r="AW260" s="11">
        <v>0.75271600000000005</v>
      </c>
      <c r="AX260" s="11">
        <v>5.3361450000000001</v>
      </c>
    </row>
    <row r="261" spans="21:50" x14ac:dyDescent="0.35">
      <c r="U261" s="11" t="s">
        <v>76</v>
      </c>
      <c r="V261" s="11">
        <v>354</v>
      </c>
      <c r="W261" s="11">
        <v>-13.054339000000001</v>
      </c>
      <c r="X261" s="11">
        <v>-12.831538</v>
      </c>
      <c r="Y261" s="11">
        <v>0.222801</v>
      </c>
      <c r="Z261" s="18">
        <f t="shared" si="9"/>
        <v>1.7067198883068686E-2</v>
      </c>
      <c r="AA261" s="11">
        <v>1.70672</v>
      </c>
      <c r="AC261" s="11" t="s">
        <v>78</v>
      </c>
      <c r="AD261" s="11">
        <v>817</v>
      </c>
      <c r="AE261" s="11">
        <v>-21.288281999999999</v>
      </c>
      <c r="AF261" s="11">
        <v>-20.013226</v>
      </c>
      <c r="AG261" s="11">
        <v>1.275056</v>
      </c>
      <c r="AH261" s="18">
        <f t="shared" si="10"/>
        <v>5.9894734577454395E-2</v>
      </c>
      <c r="AI261" s="11">
        <v>5.9894720000000001</v>
      </c>
      <c r="AK261" s="11" t="s">
        <v>83</v>
      </c>
      <c r="AL261" s="11">
        <v>503</v>
      </c>
      <c r="AM261" s="11">
        <v>3.7276570000000002</v>
      </c>
      <c r="AN261" s="11">
        <v>0.58329500000000001</v>
      </c>
      <c r="AO261" s="11">
        <v>3.1443629999999998</v>
      </c>
      <c r="AP261" s="18">
        <f t="shared" si="11"/>
        <v>0.84352262024107894</v>
      </c>
      <c r="AQ261" s="11">
        <v>84.352249</v>
      </c>
      <c r="AS261" s="11" t="s">
        <v>76</v>
      </c>
      <c r="AT261" s="11">
        <v>354</v>
      </c>
      <c r="AU261" s="11">
        <v>-13.054339000000001</v>
      </c>
      <c r="AV261" s="11">
        <v>-12.831538</v>
      </c>
      <c r="AW261" s="11">
        <v>0.222801</v>
      </c>
      <c r="AX261" s="11">
        <v>1.70672</v>
      </c>
    </row>
    <row r="262" spans="21:50" x14ac:dyDescent="0.35">
      <c r="U262" s="11" t="s">
        <v>76</v>
      </c>
      <c r="V262" s="11">
        <v>355</v>
      </c>
      <c r="W262" s="11">
        <v>5.9925930000000003</v>
      </c>
      <c r="X262" s="11">
        <v>1.9170480000000001</v>
      </c>
      <c r="Y262" s="11">
        <v>4.075545</v>
      </c>
      <c r="Z262" s="18">
        <f t="shared" si="9"/>
        <v>0.68009707984506873</v>
      </c>
      <c r="AA262" s="11">
        <v>68.009704999999997</v>
      </c>
      <c r="AC262" s="11" t="s">
        <v>78</v>
      </c>
      <c r="AD262" s="11">
        <v>1770</v>
      </c>
      <c r="AE262" s="11">
        <v>-14.800052000000001</v>
      </c>
      <c r="AF262" s="11">
        <v>-13.926485</v>
      </c>
      <c r="AG262" s="11">
        <v>0.87356800000000001</v>
      </c>
      <c r="AH262" s="18">
        <f t="shared" si="10"/>
        <v>5.9024657480933169E-2</v>
      </c>
      <c r="AI262" s="11">
        <v>5.902463</v>
      </c>
      <c r="AK262" s="11" t="s">
        <v>83</v>
      </c>
      <c r="AL262" s="11">
        <v>204</v>
      </c>
      <c r="AM262" s="11">
        <v>25.010012</v>
      </c>
      <c r="AN262" s="11">
        <v>21.830757999999999</v>
      </c>
      <c r="AO262" s="11">
        <v>3.1792539999999998</v>
      </c>
      <c r="AP262" s="18">
        <f t="shared" si="11"/>
        <v>0.12711925128224649</v>
      </c>
      <c r="AQ262" s="11">
        <v>12.711923000000001</v>
      </c>
      <c r="AS262" s="11" t="s">
        <v>76</v>
      </c>
      <c r="AT262" s="11">
        <v>355</v>
      </c>
      <c r="AU262" s="11">
        <v>5.9925930000000003</v>
      </c>
      <c r="AV262" s="11">
        <v>1.9170480000000001</v>
      </c>
      <c r="AW262" s="11">
        <v>4.075545</v>
      </c>
      <c r="AX262" s="11">
        <v>68.009704999999997</v>
      </c>
    </row>
    <row r="263" spans="21:50" x14ac:dyDescent="0.35">
      <c r="U263" s="11" t="s">
        <v>76</v>
      </c>
      <c r="V263" s="11">
        <v>356</v>
      </c>
      <c r="W263" s="11">
        <v>-12.544418</v>
      </c>
      <c r="X263" s="11">
        <v>-13.801845</v>
      </c>
      <c r="Y263" s="11">
        <v>1.2574270000000001</v>
      </c>
      <c r="Z263" s="18">
        <f t="shared" si="9"/>
        <v>0.10023797038650976</v>
      </c>
      <c r="AA263" s="11">
        <v>10.023796000000001</v>
      </c>
      <c r="AC263" s="11" t="s">
        <v>78</v>
      </c>
      <c r="AD263" s="11">
        <v>471</v>
      </c>
      <c r="AE263" s="11">
        <v>30.604444999999998</v>
      </c>
      <c r="AF263" s="11">
        <v>32.410085000000002</v>
      </c>
      <c r="AG263" s="11">
        <v>1.8056399999999999</v>
      </c>
      <c r="AH263" s="18">
        <f t="shared" si="10"/>
        <v>5.89992728180498E-2</v>
      </c>
      <c r="AI263" s="11">
        <v>5.8999269999999999</v>
      </c>
      <c r="AK263" s="11" t="s">
        <v>83</v>
      </c>
      <c r="AL263" s="11">
        <v>1357</v>
      </c>
      <c r="AM263" s="11">
        <v>26.994305000000001</v>
      </c>
      <c r="AN263" s="11">
        <v>30.220293999999999</v>
      </c>
      <c r="AO263" s="11">
        <v>3.2259890000000002</v>
      </c>
      <c r="AP263" s="18">
        <f t="shared" si="11"/>
        <v>0.11950628104705789</v>
      </c>
      <c r="AQ263" s="11">
        <v>11.950628</v>
      </c>
      <c r="AS263" s="11" t="s">
        <v>76</v>
      </c>
      <c r="AT263" s="11">
        <v>356</v>
      </c>
      <c r="AU263" s="11">
        <v>-12.544418</v>
      </c>
      <c r="AV263" s="11">
        <v>-13.801845</v>
      </c>
      <c r="AW263" s="11">
        <v>1.2574270000000001</v>
      </c>
      <c r="AX263" s="11">
        <v>10.023796000000001</v>
      </c>
    </row>
    <row r="264" spans="21:50" x14ac:dyDescent="0.35">
      <c r="U264" s="11" t="s">
        <v>76</v>
      </c>
      <c r="V264" s="11">
        <v>357</v>
      </c>
      <c r="W264" s="11">
        <v>-9.3646919999999998</v>
      </c>
      <c r="X264" s="11">
        <v>-8.3254809999999999</v>
      </c>
      <c r="Y264" s="11">
        <v>1.0392110000000001</v>
      </c>
      <c r="Z264" s="18">
        <f t="shared" si="9"/>
        <v>0.11097118837437474</v>
      </c>
      <c r="AA264" s="11">
        <v>11.097121</v>
      </c>
      <c r="AC264" s="11" t="s">
        <v>78</v>
      </c>
      <c r="AD264" s="11">
        <v>571</v>
      </c>
      <c r="AE264" s="11">
        <v>-21.234705000000002</v>
      </c>
      <c r="AF264" s="11">
        <v>-19.988443</v>
      </c>
      <c r="AG264" s="11">
        <v>1.246262</v>
      </c>
      <c r="AH264" s="18">
        <f t="shared" si="10"/>
        <v>5.8689866423856603E-2</v>
      </c>
      <c r="AI264" s="11">
        <v>5.8689879999999999</v>
      </c>
      <c r="AK264" s="11" t="s">
        <v>83</v>
      </c>
      <c r="AL264" s="11">
        <v>1691</v>
      </c>
      <c r="AM264" s="11">
        <v>8.4942349999999998</v>
      </c>
      <c r="AN264" s="11">
        <v>11.728377999999999</v>
      </c>
      <c r="AO264" s="11">
        <v>3.2341440000000001</v>
      </c>
      <c r="AP264" s="18">
        <f t="shared" si="11"/>
        <v>0.38074576462742088</v>
      </c>
      <c r="AQ264" s="11">
        <v>38.074573999999998</v>
      </c>
      <c r="AS264" s="11" t="s">
        <v>76</v>
      </c>
      <c r="AT264" s="11">
        <v>357</v>
      </c>
      <c r="AU264" s="11">
        <v>-9.3646919999999998</v>
      </c>
      <c r="AV264" s="11">
        <v>-8.3254809999999999</v>
      </c>
      <c r="AW264" s="11">
        <v>1.0392110000000001</v>
      </c>
      <c r="AX264" s="11">
        <v>11.097121</v>
      </c>
    </row>
    <row r="265" spans="21:50" x14ac:dyDescent="0.35">
      <c r="U265" s="11" t="s">
        <v>76</v>
      </c>
      <c r="V265" s="11">
        <v>358</v>
      </c>
      <c r="W265" s="11">
        <v>-15.364791</v>
      </c>
      <c r="X265" s="11">
        <v>-12.777953999999999</v>
      </c>
      <c r="Y265" s="11">
        <v>2.5868359999999999</v>
      </c>
      <c r="Z265" s="18">
        <f t="shared" ref="Z265:Z328" si="12">ABS(Y265/W265)</f>
        <v>0.1683612878300785</v>
      </c>
      <c r="AA265" s="11">
        <v>16.836131000000002</v>
      </c>
      <c r="AC265" s="11" t="s">
        <v>78</v>
      </c>
      <c r="AD265" s="11">
        <v>1878</v>
      </c>
      <c r="AE265" s="11">
        <v>-11.669286</v>
      </c>
      <c r="AF265" s="11">
        <v>-10.98841</v>
      </c>
      <c r="AG265" s="11">
        <v>0.68087600000000004</v>
      </c>
      <c r="AH265" s="18">
        <f t="shared" ref="AH265:AH327" si="13">ABS(AG265/AE265)</f>
        <v>5.8347700107787233E-2</v>
      </c>
      <c r="AI265" s="11">
        <v>5.8347720000000001</v>
      </c>
      <c r="AK265" s="11" t="s">
        <v>83</v>
      </c>
      <c r="AL265" s="11">
        <v>419</v>
      </c>
      <c r="AM265" s="11">
        <v>-6.083259</v>
      </c>
      <c r="AN265" s="11">
        <v>-2.7469800000000002</v>
      </c>
      <c r="AO265" s="11">
        <v>3.3362790000000002</v>
      </c>
      <c r="AP265" s="18">
        <f t="shared" ref="AP265:AP327" si="14">ABS(AO265/AM265)</f>
        <v>0.54843612609622572</v>
      </c>
      <c r="AQ265" s="11">
        <v>54.843615</v>
      </c>
      <c r="AS265" s="11" t="s">
        <v>76</v>
      </c>
      <c r="AT265" s="11">
        <v>358</v>
      </c>
      <c r="AU265" s="11">
        <v>-15.364791</v>
      </c>
      <c r="AV265" s="11">
        <v>-12.777953999999999</v>
      </c>
      <c r="AW265" s="11">
        <v>2.5868359999999999</v>
      </c>
      <c r="AX265" s="11">
        <v>16.836131000000002</v>
      </c>
    </row>
    <row r="266" spans="21:50" x14ac:dyDescent="0.35">
      <c r="U266" s="11" t="s">
        <v>76</v>
      </c>
      <c r="V266" s="11">
        <v>360</v>
      </c>
      <c r="W266" s="11">
        <v>-5.5814349999999999</v>
      </c>
      <c r="X266" s="11">
        <v>-7.9393229999999999</v>
      </c>
      <c r="Y266" s="11">
        <v>2.357888</v>
      </c>
      <c r="Z266" s="18">
        <f t="shared" si="12"/>
        <v>0.42245193216439858</v>
      </c>
      <c r="AA266" s="11">
        <v>42.245195000000002</v>
      </c>
      <c r="AC266" s="11" t="s">
        <v>78</v>
      </c>
      <c r="AD266" s="11">
        <v>578</v>
      </c>
      <c r="AE266" s="11">
        <v>44.061002999999999</v>
      </c>
      <c r="AF266" s="11">
        <v>41.566003000000002</v>
      </c>
      <c r="AG266" s="11">
        <v>2.4949999999999974</v>
      </c>
      <c r="AH266" s="18">
        <f t="shared" si="13"/>
        <v>5.6626037314674783E-2</v>
      </c>
      <c r="AI266" s="11">
        <v>5.6626037314674784</v>
      </c>
      <c r="AK266" s="11" t="s">
        <v>83</v>
      </c>
      <c r="AL266" s="11">
        <v>1783</v>
      </c>
      <c r="AM266" s="11">
        <v>2.915003</v>
      </c>
      <c r="AN266" s="11">
        <v>-0.55981099999999995</v>
      </c>
      <c r="AO266" s="11">
        <v>3.4748139999999998</v>
      </c>
      <c r="AP266" s="18">
        <f t="shared" si="14"/>
        <v>1.1920447423210199</v>
      </c>
      <c r="AQ266" s="11" t="s">
        <v>77</v>
      </c>
      <c r="AS266" s="11" t="s">
        <v>76</v>
      </c>
      <c r="AT266" s="11">
        <v>360</v>
      </c>
      <c r="AU266" s="11">
        <v>-5.5814349999999999</v>
      </c>
      <c r="AV266" s="11">
        <v>-7.9393229999999999</v>
      </c>
      <c r="AW266" s="11">
        <v>2.357888</v>
      </c>
      <c r="AX266" s="11">
        <v>42.245195000000002</v>
      </c>
    </row>
    <row r="267" spans="21:50" x14ac:dyDescent="0.35">
      <c r="U267" s="11" t="s">
        <v>76</v>
      </c>
      <c r="V267" s="11">
        <v>362</v>
      </c>
      <c r="W267" s="11">
        <v>4.641025</v>
      </c>
      <c r="X267" s="11">
        <v>-0.11233899999999999</v>
      </c>
      <c r="Y267" s="11">
        <v>4.7533640000000004</v>
      </c>
      <c r="Z267" s="18">
        <f t="shared" si="12"/>
        <v>1.0242056442272991</v>
      </c>
      <c r="AA267" s="11" t="s">
        <v>77</v>
      </c>
      <c r="AC267" s="11" t="s">
        <v>78</v>
      </c>
      <c r="AD267" s="11">
        <v>343</v>
      </c>
      <c r="AE267" s="11">
        <v>-25.663853</v>
      </c>
      <c r="AF267" s="11">
        <v>-24.234006999999998</v>
      </c>
      <c r="AG267" s="11">
        <v>1.429845</v>
      </c>
      <c r="AH267" s="18">
        <f t="shared" si="13"/>
        <v>5.571435434889687E-2</v>
      </c>
      <c r="AI267" s="11">
        <v>5.5714370000000004</v>
      </c>
      <c r="AK267" s="11" t="s">
        <v>83</v>
      </c>
      <c r="AL267" s="11">
        <v>189</v>
      </c>
      <c r="AM267" s="11">
        <v>31.990188</v>
      </c>
      <c r="AN267" s="11">
        <v>28.49099</v>
      </c>
      <c r="AO267" s="11">
        <v>3.4991989999999999</v>
      </c>
      <c r="AP267" s="18">
        <f t="shared" si="14"/>
        <v>0.10938350846828408</v>
      </c>
      <c r="AQ267" s="11">
        <v>10.93835</v>
      </c>
      <c r="AS267" s="11" t="s">
        <v>76</v>
      </c>
      <c r="AT267" s="11">
        <v>362</v>
      </c>
      <c r="AU267" s="11">
        <v>4.641025</v>
      </c>
      <c r="AV267" s="11">
        <v>-0.11233899999999999</v>
      </c>
      <c r="AW267" s="11">
        <v>4.7533640000000004</v>
      </c>
      <c r="AX267" s="11" t="s">
        <v>77</v>
      </c>
    </row>
    <row r="268" spans="21:50" x14ac:dyDescent="0.35">
      <c r="U268" s="11" t="s">
        <v>76</v>
      </c>
      <c r="V268" s="11">
        <v>363</v>
      </c>
      <c r="W268" s="11">
        <v>0.67351899999999998</v>
      </c>
      <c r="X268" s="11">
        <v>0.96488600000000002</v>
      </c>
      <c r="Y268" s="11">
        <v>0.29136699999999999</v>
      </c>
      <c r="Z268" s="18">
        <f t="shared" si="12"/>
        <v>0.43260397999165578</v>
      </c>
      <c r="AA268" s="11">
        <v>43.260452000000001</v>
      </c>
      <c r="AC268" s="11" t="s">
        <v>78</v>
      </c>
      <c r="AD268" s="11">
        <v>1233</v>
      </c>
      <c r="AE268" s="11">
        <v>-11.694125</v>
      </c>
      <c r="AF268" s="11">
        <v>-11.053224</v>
      </c>
      <c r="AG268" s="11">
        <v>0.64090100000000005</v>
      </c>
      <c r="AH268" s="18">
        <f t="shared" si="13"/>
        <v>5.480538304490503E-2</v>
      </c>
      <c r="AI268" s="11">
        <v>5.4805339999999996</v>
      </c>
      <c r="AK268" s="11" t="s">
        <v>83</v>
      </c>
      <c r="AL268" s="11">
        <v>1614</v>
      </c>
      <c r="AM268" s="11">
        <v>24.028873999999998</v>
      </c>
      <c r="AN268" s="11">
        <v>20.522649000000001</v>
      </c>
      <c r="AO268" s="11">
        <v>3.5062250000000001</v>
      </c>
      <c r="AP268" s="18">
        <f t="shared" si="14"/>
        <v>0.14591715783269746</v>
      </c>
      <c r="AQ268" s="11">
        <v>14.591716999999999</v>
      </c>
      <c r="AS268" s="11" t="s">
        <v>76</v>
      </c>
      <c r="AT268" s="11">
        <v>363</v>
      </c>
      <c r="AU268" s="11">
        <v>0.67351899999999998</v>
      </c>
      <c r="AV268" s="11">
        <v>0.96488600000000002</v>
      </c>
      <c r="AW268" s="11">
        <v>0.29136699999999999</v>
      </c>
      <c r="AX268" s="11">
        <v>43.260452000000001</v>
      </c>
    </row>
    <row r="269" spans="21:50" x14ac:dyDescent="0.35">
      <c r="U269" s="11" t="s">
        <v>76</v>
      </c>
      <c r="V269" s="11">
        <v>364</v>
      </c>
      <c r="W269" s="11">
        <v>-2.450008</v>
      </c>
      <c r="X269" s="11">
        <v>-2.5068700000000002</v>
      </c>
      <c r="Y269" s="11">
        <v>5.6862000000000003E-2</v>
      </c>
      <c r="Z269" s="18">
        <f t="shared" si="12"/>
        <v>2.3208903807661038E-2</v>
      </c>
      <c r="AA269" s="11">
        <v>2.320875</v>
      </c>
      <c r="AC269" s="11" t="s">
        <v>78</v>
      </c>
      <c r="AD269" s="11">
        <v>629</v>
      </c>
      <c r="AE269" s="11">
        <v>-15.411343</v>
      </c>
      <c r="AF269" s="11">
        <v>-16.224347000000002</v>
      </c>
      <c r="AG269" s="11">
        <v>0.81300499999999998</v>
      </c>
      <c r="AH269" s="18">
        <f t="shared" si="13"/>
        <v>5.2753676301929037E-2</v>
      </c>
      <c r="AI269" s="11">
        <v>5.2753649999999999</v>
      </c>
      <c r="AK269" s="11" t="s">
        <v>83</v>
      </c>
      <c r="AL269" s="11">
        <v>970</v>
      </c>
      <c r="AM269" s="11">
        <v>-0.58572500000000005</v>
      </c>
      <c r="AN269" s="11">
        <v>-4.1868930000000004</v>
      </c>
      <c r="AO269" s="11">
        <v>3.6011679999999999</v>
      </c>
      <c r="AP269" s="18">
        <f t="shared" si="14"/>
        <v>6.1482231422595923</v>
      </c>
      <c r="AQ269" s="11" t="s">
        <v>77</v>
      </c>
      <c r="AS269" s="11" t="s">
        <v>76</v>
      </c>
      <c r="AT269" s="11">
        <v>364</v>
      </c>
      <c r="AU269" s="11">
        <v>-2.450008</v>
      </c>
      <c r="AV269" s="11">
        <v>-2.5068700000000002</v>
      </c>
      <c r="AW269" s="11">
        <v>5.6862000000000003E-2</v>
      </c>
      <c r="AX269" s="11">
        <v>2.320875</v>
      </c>
    </row>
    <row r="270" spans="21:50" x14ac:dyDescent="0.35">
      <c r="U270" s="11" t="s">
        <v>76</v>
      </c>
      <c r="V270" s="11">
        <v>365</v>
      </c>
      <c r="W270" s="11">
        <v>29.050954999999998</v>
      </c>
      <c r="X270" s="11">
        <v>25.018204999999998</v>
      </c>
      <c r="Y270" s="11">
        <v>4.0327500000000001</v>
      </c>
      <c r="Z270" s="18">
        <f t="shared" si="12"/>
        <v>0.1388164347781338</v>
      </c>
      <c r="AA270" s="11">
        <v>13.881641999999999</v>
      </c>
      <c r="AC270" s="11" t="s">
        <v>78</v>
      </c>
      <c r="AD270" s="11">
        <v>789</v>
      </c>
      <c r="AE270" s="11">
        <v>26.609836999999999</v>
      </c>
      <c r="AF270" s="11">
        <v>27.968268999999999</v>
      </c>
      <c r="AG270" s="11">
        <v>1.3584320000000001</v>
      </c>
      <c r="AH270" s="18">
        <f t="shared" si="13"/>
        <v>5.1049993278801373E-2</v>
      </c>
      <c r="AI270" s="11">
        <v>5.1050009999999997</v>
      </c>
      <c r="AK270" s="11" t="s">
        <v>83</v>
      </c>
      <c r="AL270" s="11">
        <v>63</v>
      </c>
      <c r="AM270" s="11">
        <v>-5.918806</v>
      </c>
      <c r="AN270" s="11">
        <v>-2.3160129999999999</v>
      </c>
      <c r="AO270" s="11">
        <v>3.6027930000000001</v>
      </c>
      <c r="AP270" s="18">
        <f t="shared" si="14"/>
        <v>0.60870266739609313</v>
      </c>
      <c r="AQ270" s="11">
        <v>60.870269999999998</v>
      </c>
      <c r="AS270" s="11" t="s">
        <v>76</v>
      </c>
      <c r="AT270" s="11">
        <v>365</v>
      </c>
      <c r="AU270" s="11">
        <v>29.050954999999998</v>
      </c>
      <c r="AV270" s="11">
        <v>25.018204999999998</v>
      </c>
      <c r="AW270" s="11">
        <v>4.0327500000000001</v>
      </c>
      <c r="AX270" s="11">
        <v>13.881641999999999</v>
      </c>
    </row>
    <row r="271" spans="21:50" x14ac:dyDescent="0.35">
      <c r="U271" s="11" t="s">
        <v>76</v>
      </c>
      <c r="V271" s="11">
        <v>366</v>
      </c>
      <c r="W271" s="11">
        <v>4.1060090000000002</v>
      </c>
      <c r="X271" s="11">
        <v>4.722931</v>
      </c>
      <c r="Y271" s="11">
        <v>0.61692199999999997</v>
      </c>
      <c r="Z271" s="18">
        <f t="shared" si="12"/>
        <v>0.15024857471086886</v>
      </c>
      <c r="AA271" s="11">
        <v>15.024869000000001</v>
      </c>
      <c r="AC271" s="11" t="s">
        <v>78</v>
      </c>
      <c r="AD271" s="11">
        <v>273</v>
      </c>
      <c r="AE271" s="11">
        <v>19.680250000000001</v>
      </c>
      <c r="AF271" s="11">
        <v>20.627226</v>
      </c>
      <c r="AG271" s="11">
        <v>0.94697600000000004</v>
      </c>
      <c r="AH271" s="18">
        <f t="shared" si="13"/>
        <v>4.8118087930793564E-2</v>
      </c>
      <c r="AI271" s="11">
        <v>4.8118059999999998</v>
      </c>
      <c r="AK271" s="11" t="s">
        <v>83</v>
      </c>
      <c r="AL271" s="11">
        <v>721</v>
      </c>
      <c r="AM271" s="11">
        <v>22.653614000000001</v>
      </c>
      <c r="AN271" s="11">
        <v>26.337531999999999</v>
      </c>
      <c r="AO271" s="11">
        <v>3.6839189999999999</v>
      </c>
      <c r="AP271" s="18">
        <f t="shared" si="14"/>
        <v>0.16261948314295457</v>
      </c>
      <c r="AQ271" s="11">
        <v>16.261946999999999</v>
      </c>
      <c r="AS271" s="11" t="s">
        <v>76</v>
      </c>
      <c r="AT271" s="11">
        <v>366</v>
      </c>
      <c r="AU271" s="11">
        <v>4.1060090000000002</v>
      </c>
      <c r="AV271" s="11">
        <v>4.722931</v>
      </c>
      <c r="AW271" s="11">
        <v>0.61692199999999997</v>
      </c>
      <c r="AX271" s="11">
        <v>15.024869000000001</v>
      </c>
    </row>
    <row r="272" spans="21:50" x14ac:dyDescent="0.35">
      <c r="U272" s="11" t="s">
        <v>76</v>
      </c>
      <c r="V272" s="11">
        <v>369</v>
      </c>
      <c r="W272" s="11">
        <v>12.241179000000001</v>
      </c>
      <c r="X272" s="11">
        <v>9.5877839999999992</v>
      </c>
      <c r="Y272" s="11">
        <v>2.653394</v>
      </c>
      <c r="Z272" s="18">
        <f t="shared" si="12"/>
        <v>0.21675967649848105</v>
      </c>
      <c r="AA272" s="11">
        <v>21.675971000000001</v>
      </c>
      <c r="AC272" s="11" t="s">
        <v>78</v>
      </c>
      <c r="AD272" s="11">
        <v>184</v>
      </c>
      <c r="AE272" s="11">
        <v>-18.091754999999999</v>
      </c>
      <c r="AF272" s="11">
        <v>-17.232196999999999</v>
      </c>
      <c r="AG272" s="11">
        <v>0.85955800000000004</v>
      </c>
      <c r="AH272" s="18">
        <f t="shared" si="13"/>
        <v>4.7511034722723146E-2</v>
      </c>
      <c r="AI272" s="11">
        <v>4.7511020000000004</v>
      </c>
      <c r="AK272" s="11" t="s">
        <v>83</v>
      </c>
      <c r="AL272" s="11">
        <v>580</v>
      </c>
      <c r="AM272" s="11">
        <v>17.589628000000001</v>
      </c>
      <c r="AN272" s="11">
        <v>13.876543</v>
      </c>
      <c r="AO272" s="11">
        <v>3.7130860000000001</v>
      </c>
      <c r="AP272" s="18">
        <f t="shared" si="14"/>
        <v>0.21109519769264024</v>
      </c>
      <c r="AQ272" s="11">
        <v>21.109517</v>
      </c>
      <c r="AS272" s="11" t="s">
        <v>76</v>
      </c>
      <c r="AT272" s="11">
        <v>369</v>
      </c>
      <c r="AU272" s="11">
        <v>12.241179000000001</v>
      </c>
      <c r="AV272" s="11">
        <v>9.5877839999999992</v>
      </c>
      <c r="AW272" s="11">
        <v>2.653394</v>
      </c>
      <c r="AX272" s="11">
        <v>21.675971000000001</v>
      </c>
    </row>
    <row r="273" spans="21:50" x14ac:dyDescent="0.35">
      <c r="U273" s="11" t="s">
        <v>76</v>
      </c>
      <c r="V273" s="11">
        <v>370</v>
      </c>
      <c r="W273" s="11">
        <v>-9.6836330000000004</v>
      </c>
      <c r="X273" s="11">
        <v>-10.702375999999999</v>
      </c>
      <c r="Y273" s="11">
        <v>1.018743</v>
      </c>
      <c r="Z273" s="18">
        <f t="shared" si="12"/>
        <v>0.10520256188973703</v>
      </c>
      <c r="AA273" s="11">
        <v>10.520255000000001</v>
      </c>
      <c r="AC273" s="11" t="s">
        <v>78</v>
      </c>
      <c r="AD273" s="11">
        <v>225</v>
      </c>
      <c r="AE273" s="11">
        <v>-5.3234310000000002</v>
      </c>
      <c r="AF273" s="11">
        <v>-5.5738269999999996</v>
      </c>
      <c r="AG273" s="11">
        <v>0.25039600000000001</v>
      </c>
      <c r="AH273" s="18">
        <f t="shared" si="13"/>
        <v>4.7036582234277105E-2</v>
      </c>
      <c r="AI273" s="11">
        <v>4.7036619999999996</v>
      </c>
      <c r="AK273" s="11" t="s">
        <v>83</v>
      </c>
      <c r="AL273" s="11">
        <v>182</v>
      </c>
      <c r="AM273" s="11">
        <v>29.973773999999999</v>
      </c>
      <c r="AN273" s="11">
        <v>33.696829999999999</v>
      </c>
      <c r="AO273" s="11">
        <v>3.7230560000000001</v>
      </c>
      <c r="AP273" s="18">
        <f t="shared" si="14"/>
        <v>0.12421045144331842</v>
      </c>
      <c r="AQ273" s="11">
        <v>12.421044999999999</v>
      </c>
      <c r="AS273" s="11" t="s">
        <v>76</v>
      </c>
      <c r="AT273" s="11">
        <v>370</v>
      </c>
      <c r="AU273" s="11">
        <v>-9.6836330000000004</v>
      </c>
      <c r="AV273" s="11">
        <v>-10.702375999999999</v>
      </c>
      <c r="AW273" s="11">
        <v>1.018743</v>
      </c>
      <c r="AX273" s="11">
        <v>10.520255000000001</v>
      </c>
    </row>
    <row r="274" spans="21:50" x14ac:dyDescent="0.35">
      <c r="U274" s="11" t="s">
        <v>76</v>
      </c>
      <c r="V274" s="11">
        <v>371</v>
      </c>
      <c r="W274" s="11">
        <v>19.908487000000001</v>
      </c>
      <c r="X274" s="11">
        <v>17.742314</v>
      </c>
      <c r="Y274" s="11">
        <v>2.1661739999999998</v>
      </c>
      <c r="Z274" s="18">
        <f t="shared" si="12"/>
        <v>0.10880656073964835</v>
      </c>
      <c r="AA274" s="11">
        <v>10.880654</v>
      </c>
      <c r="AC274" s="11" t="s">
        <v>78</v>
      </c>
      <c r="AD274" s="11">
        <v>489</v>
      </c>
      <c r="AE274" s="11">
        <v>-7.5650510000000004</v>
      </c>
      <c r="AF274" s="11">
        <v>-7.2209240000000001</v>
      </c>
      <c r="AG274" s="11">
        <v>0.34412599999999999</v>
      </c>
      <c r="AH274" s="18">
        <f t="shared" si="13"/>
        <v>4.5488920035040077E-2</v>
      </c>
      <c r="AI274" s="11">
        <v>4.5488960000000001</v>
      </c>
      <c r="AK274" s="11" t="s">
        <v>83</v>
      </c>
      <c r="AL274" s="11">
        <v>361</v>
      </c>
      <c r="AM274" s="11">
        <v>-2.3859400000000002</v>
      </c>
      <c r="AN274" s="11">
        <v>-6.2555430000000003</v>
      </c>
      <c r="AO274" s="11">
        <v>3.8696030000000001</v>
      </c>
      <c r="AP274" s="18">
        <f t="shared" si="14"/>
        <v>1.6218358382859586</v>
      </c>
      <c r="AQ274" s="11" t="s">
        <v>77</v>
      </c>
      <c r="AS274" s="11" t="s">
        <v>76</v>
      </c>
      <c r="AT274" s="11">
        <v>371</v>
      </c>
      <c r="AU274" s="11">
        <v>19.908487000000001</v>
      </c>
      <c r="AV274" s="11">
        <v>17.742314</v>
      </c>
      <c r="AW274" s="11">
        <v>2.1661739999999998</v>
      </c>
      <c r="AX274" s="11">
        <v>10.880654</v>
      </c>
    </row>
    <row r="275" spans="21:50" x14ac:dyDescent="0.35">
      <c r="U275" s="11" t="s">
        <v>76</v>
      </c>
      <c r="V275" s="11">
        <v>373</v>
      </c>
      <c r="W275" s="11">
        <v>-7.6354660000000001</v>
      </c>
      <c r="X275" s="11">
        <v>-6.1267170000000002</v>
      </c>
      <c r="Y275" s="11">
        <v>1.5087489999999999</v>
      </c>
      <c r="Z275" s="18">
        <f t="shared" si="12"/>
        <v>0.19759750092528733</v>
      </c>
      <c r="AA275" s="11">
        <v>19.759751000000001</v>
      </c>
      <c r="AC275" s="11" t="s">
        <v>78</v>
      </c>
      <c r="AD275" s="11">
        <v>1129</v>
      </c>
      <c r="AE275" s="11">
        <v>-28.851130999999999</v>
      </c>
      <c r="AF275" s="11">
        <v>-27.572982</v>
      </c>
      <c r="AG275" s="11">
        <v>1.278149</v>
      </c>
      <c r="AH275" s="18">
        <f t="shared" si="13"/>
        <v>4.4301521489746795E-2</v>
      </c>
      <c r="AI275" s="11">
        <v>4.4301519999999996</v>
      </c>
      <c r="AK275" s="11" t="s">
        <v>83</v>
      </c>
      <c r="AL275" s="11">
        <v>568</v>
      </c>
      <c r="AM275" s="11">
        <v>42.716597999999998</v>
      </c>
      <c r="AN275" s="11">
        <v>38.738484999999997</v>
      </c>
      <c r="AO275" s="11">
        <v>3.978113</v>
      </c>
      <c r="AP275" s="18">
        <f t="shared" si="14"/>
        <v>9.3128038894857684E-2</v>
      </c>
      <c r="AQ275" s="11">
        <v>9.3128030000000006</v>
      </c>
      <c r="AS275" s="11" t="s">
        <v>76</v>
      </c>
      <c r="AT275" s="11">
        <v>373</v>
      </c>
      <c r="AU275" s="11">
        <v>-7.6354660000000001</v>
      </c>
      <c r="AV275" s="11">
        <v>-6.1267170000000002</v>
      </c>
      <c r="AW275" s="11">
        <v>1.5087489999999999</v>
      </c>
      <c r="AX275" s="11">
        <v>19.759751000000001</v>
      </c>
    </row>
    <row r="276" spans="21:50" x14ac:dyDescent="0.35">
      <c r="U276" s="11" t="s">
        <v>76</v>
      </c>
      <c r="V276" s="11">
        <v>374</v>
      </c>
      <c r="W276" s="11">
        <v>21.499669999999998</v>
      </c>
      <c r="X276" s="11">
        <v>21.653860000000002</v>
      </c>
      <c r="Y276" s="11">
        <v>0.15418999999999999</v>
      </c>
      <c r="Z276" s="18">
        <f t="shared" si="12"/>
        <v>7.1717379848155816E-3</v>
      </c>
      <c r="AA276" s="11">
        <v>0.71717399999999998</v>
      </c>
      <c r="AC276" s="11" t="s">
        <v>78</v>
      </c>
      <c r="AD276" s="11">
        <v>1849</v>
      </c>
      <c r="AE276" s="11">
        <v>-14.128337</v>
      </c>
      <c r="AF276" s="11">
        <v>-14.728077000000001</v>
      </c>
      <c r="AG276" s="11">
        <v>0.59974000000000005</v>
      </c>
      <c r="AH276" s="18">
        <f t="shared" si="13"/>
        <v>4.2449440440159379E-2</v>
      </c>
      <c r="AI276" s="11">
        <v>4.2449430000000001</v>
      </c>
      <c r="AK276" s="11" t="s">
        <v>83</v>
      </c>
      <c r="AL276" s="11">
        <v>1618</v>
      </c>
      <c r="AM276" s="11">
        <v>-8.996022</v>
      </c>
      <c r="AN276" s="11">
        <v>-13.009645000000001</v>
      </c>
      <c r="AO276" s="11">
        <v>4.0136229999999999</v>
      </c>
      <c r="AP276" s="18">
        <f t="shared" si="14"/>
        <v>0.44615531175890855</v>
      </c>
      <c r="AQ276" s="11">
        <v>44.615535999999999</v>
      </c>
      <c r="AS276" s="11" t="s">
        <v>76</v>
      </c>
      <c r="AT276" s="11">
        <v>374</v>
      </c>
      <c r="AU276" s="11">
        <v>21.499669999999998</v>
      </c>
      <c r="AV276" s="11">
        <v>21.653860000000002</v>
      </c>
      <c r="AW276" s="11">
        <v>0.15418999999999999</v>
      </c>
      <c r="AX276" s="11">
        <v>0.71717399999999998</v>
      </c>
    </row>
    <row r="277" spans="21:50" x14ac:dyDescent="0.35">
      <c r="U277" s="11" t="s">
        <v>76</v>
      </c>
      <c r="V277" s="11">
        <v>375</v>
      </c>
      <c r="W277" s="11">
        <v>0.71248599999999995</v>
      </c>
      <c r="X277" s="11">
        <v>-0.80385899999999999</v>
      </c>
      <c r="Y277" s="11">
        <v>1.5163450000000001</v>
      </c>
      <c r="Z277" s="18">
        <f t="shared" si="12"/>
        <v>2.1282453269257222</v>
      </c>
      <c r="AA277" s="11" t="s">
        <v>77</v>
      </c>
      <c r="AC277" s="11" t="s">
        <v>78</v>
      </c>
      <c r="AD277" s="11">
        <v>298</v>
      </c>
      <c r="AE277" s="11">
        <v>-23.175948000000002</v>
      </c>
      <c r="AF277" s="11">
        <v>-24.154236999999998</v>
      </c>
      <c r="AG277" s="11">
        <v>0.97828899999999996</v>
      </c>
      <c r="AH277" s="18">
        <f t="shared" si="13"/>
        <v>4.2211390878163856E-2</v>
      </c>
      <c r="AI277" s="11">
        <v>4.2211379999999998</v>
      </c>
      <c r="AK277" s="11" t="s">
        <v>83</v>
      </c>
      <c r="AL277" s="11">
        <v>557</v>
      </c>
      <c r="AM277" s="11">
        <v>27.120856</v>
      </c>
      <c r="AN277" s="11">
        <v>23.090658000000001</v>
      </c>
      <c r="AO277" s="11">
        <v>4.0301980000000004</v>
      </c>
      <c r="AP277" s="18">
        <f t="shared" si="14"/>
        <v>0.14860143057431521</v>
      </c>
      <c r="AQ277" s="11">
        <v>14.860144</v>
      </c>
      <c r="AS277" s="11" t="s">
        <v>76</v>
      </c>
      <c r="AT277" s="11">
        <v>375</v>
      </c>
      <c r="AU277" s="11">
        <v>0.71248599999999995</v>
      </c>
      <c r="AV277" s="11">
        <v>-0.80385899999999999</v>
      </c>
      <c r="AW277" s="11">
        <v>1.5163450000000001</v>
      </c>
      <c r="AX277" s="11" t="s">
        <v>77</v>
      </c>
    </row>
    <row r="278" spans="21:50" x14ac:dyDescent="0.35">
      <c r="U278" s="11" t="s">
        <v>76</v>
      </c>
      <c r="V278" s="11">
        <v>377</v>
      </c>
      <c r="W278" s="11">
        <v>10.716251</v>
      </c>
      <c r="X278" s="11">
        <v>6.7698200000000002</v>
      </c>
      <c r="Y278" s="11">
        <v>3.946431</v>
      </c>
      <c r="Z278" s="18">
        <f t="shared" si="12"/>
        <v>0.36826601019330363</v>
      </c>
      <c r="AA278" s="11">
        <v>36.826602999999999</v>
      </c>
      <c r="AC278" s="11" t="s">
        <v>78</v>
      </c>
      <c r="AD278" s="11">
        <v>820</v>
      </c>
      <c r="AE278" s="11">
        <v>31.279515</v>
      </c>
      <c r="AF278" s="11">
        <v>30.051373000000002</v>
      </c>
      <c r="AG278" s="11">
        <v>1.2281420000000001</v>
      </c>
      <c r="AH278" s="18">
        <f t="shared" si="13"/>
        <v>3.9263460446877133E-2</v>
      </c>
      <c r="AI278" s="11">
        <v>3.9263469999999998</v>
      </c>
      <c r="AK278" s="11" t="s">
        <v>83</v>
      </c>
      <c r="AL278" s="11">
        <v>1252</v>
      </c>
      <c r="AM278" s="11">
        <v>-20.842867999999999</v>
      </c>
      <c r="AN278" s="11">
        <v>-16.72908</v>
      </c>
      <c r="AO278" s="11">
        <v>4.1137879999999996</v>
      </c>
      <c r="AP278" s="18">
        <f t="shared" si="14"/>
        <v>0.19737149417249103</v>
      </c>
      <c r="AQ278" s="11">
        <v>19.737151000000001</v>
      </c>
      <c r="AS278" s="11" t="s">
        <v>76</v>
      </c>
      <c r="AT278" s="11">
        <v>377</v>
      </c>
      <c r="AU278" s="11">
        <v>10.716251</v>
      </c>
      <c r="AV278" s="11">
        <v>6.7698200000000002</v>
      </c>
      <c r="AW278" s="11">
        <v>3.946431</v>
      </c>
      <c r="AX278" s="11">
        <v>36.826602999999999</v>
      </c>
    </row>
    <row r="279" spans="21:50" x14ac:dyDescent="0.35">
      <c r="U279" s="11" t="s">
        <v>76</v>
      </c>
      <c r="V279" s="11">
        <v>378</v>
      </c>
      <c r="W279" s="11">
        <v>19.512632</v>
      </c>
      <c r="X279" s="11">
        <v>20.412381</v>
      </c>
      <c r="Y279" s="11">
        <v>0.89974900000000002</v>
      </c>
      <c r="Z279" s="18">
        <f t="shared" si="12"/>
        <v>4.6111103822385417E-2</v>
      </c>
      <c r="AA279" s="11">
        <v>4.61111</v>
      </c>
      <c r="AC279" s="11" t="s">
        <v>78</v>
      </c>
      <c r="AD279" s="11">
        <v>129</v>
      </c>
      <c r="AE279" s="11">
        <v>-27.519521000000001</v>
      </c>
      <c r="AF279" s="11">
        <v>-26.454067999999999</v>
      </c>
      <c r="AG279" s="11">
        <v>1.065453</v>
      </c>
      <c r="AH279" s="18">
        <f t="shared" si="13"/>
        <v>3.8716262539598707E-2</v>
      </c>
      <c r="AI279" s="11">
        <v>3.8716249999999999</v>
      </c>
      <c r="AK279" s="11" t="s">
        <v>83</v>
      </c>
      <c r="AL279" s="11">
        <v>816</v>
      </c>
      <c r="AM279" s="11">
        <v>4.8989640000000003</v>
      </c>
      <c r="AN279" s="11">
        <v>0.75374699999999994</v>
      </c>
      <c r="AO279" s="11">
        <v>4.1452169999999997</v>
      </c>
      <c r="AP279" s="18">
        <f t="shared" si="14"/>
        <v>0.84614155156069726</v>
      </c>
      <c r="AQ279" s="11">
        <v>84.614158000000003</v>
      </c>
      <c r="AS279" s="11" t="s">
        <v>76</v>
      </c>
      <c r="AT279" s="11">
        <v>378</v>
      </c>
      <c r="AU279" s="11">
        <v>19.512632</v>
      </c>
      <c r="AV279" s="11">
        <v>20.412381</v>
      </c>
      <c r="AW279" s="11">
        <v>0.89974900000000002</v>
      </c>
      <c r="AX279" s="11">
        <v>4.61111</v>
      </c>
    </row>
    <row r="280" spans="21:50" x14ac:dyDescent="0.35">
      <c r="U280" s="11" t="s">
        <v>76</v>
      </c>
      <c r="V280" s="11">
        <v>379</v>
      </c>
      <c r="W280" s="11">
        <v>-3.6962860000000002</v>
      </c>
      <c r="X280" s="11">
        <v>-4.3279610000000002</v>
      </c>
      <c r="Y280" s="11">
        <v>0.63167600000000002</v>
      </c>
      <c r="Z280" s="18">
        <f t="shared" si="12"/>
        <v>0.17089478465681499</v>
      </c>
      <c r="AA280" s="11">
        <v>17.089469000000001</v>
      </c>
      <c r="AC280" s="11" t="s">
        <v>78</v>
      </c>
      <c r="AD280" s="11">
        <v>565</v>
      </c>
      <c r="AE280" s="11">
        <v>42.014929000000002</v>
      </c>
      <c r="AF280" s="11">
        <v>40.421736000000003</v>
      </c>
      <c r="AG280" s="11">
        <v>1.5931930000000001</v>
      </c>
      <c r="AH280" s="18">
        <f t="shared" si="13"/>
        <v>3.791968802327382E-2</v>
      </c>
      <c r="AI280" s="11">
        <v>3.7919679999999998</v>
      </c>
      <c r="AK280" s="11" t="s">
        <v>83</v>
      </c>
      <c r="AL280" s="11">
        <v>119</v>
      </c>
      <c r="AM280" s="11">
        <v>18.718059</v>
      </c>
      <c r="AN280" s="11">
        <v>14.549049999999999</v>
      </c>
      <c r="AO280" s="11">
        <v>4.169009</v>
      </c>
      <c r="AP280" s="18">
        <f t="shared" si="14"/>
        <v>0.22272656582608272</v>
      </c>
      <c r="AQ280" s="11">
        <v>22.272656999999999</v>
      </c>
      <c r="AS280" s="11" t="s">
        <v>76</v>
      </c>
      <c r="AT280" s="11">
        <v>379</v>
      </c>
      <c r="AU280" s="11">
        <v>-3.6962860000000002</v>
      </c>
      <c r="AV280" s="11">
        <v>-4.3279610000000002</v>
      </c>
      <c r="AW280" s="11">
        <v>0.63167600000000002</v>
      </c>
      <c r="AX280" s="11">
        <v>17.089469000000001</v>
      </c>
    </row>
    <row r="281" spans="21:50" x14ac:dyDescent="0.35">
      <c r="U281" s="11" t="s">
        <v>76</v>
      </c>
      <c r="V281" s="11">
        <v>380</v>
      </c>
      <c r="W281" s="11">
        <v>-5.2350349999999999</v>
      </c>
      <c r="X281" s="11">
        <v>-4.2533130000000003</v>
      </c>
      <c r="Y281" s="11">
        <v>0.98172199999999998</v>
      </c>
      <c r="Z281" s="18">
        <f t="shared" si="12"/>
        <v>0.18752921422683899</v>
      </c>
      <c r="AA281" s="11">
        <v>18.752914000000001</v>
      </c>
      <c r="AC281" s="11" t="s">
        <v>78</v>
      </c>
      <c r="AD281" s="11">
        <v>1671</v>
      </c>
      <c r="AE281" s="11">
        <v>-4.9985600000000003</v>
      </c>
      <c r="AF281" s="11">
        <v>-4.8147279999999997</v>
      </c>
      <c r="AG281" s="11">
        <v>0.183832</v>
      </c>
      <c r="AH281" s="18">
        <f t="shared" si="13"/>
        <v>3.67769917736308E-2</v>
      </c>
      <c r="AI281" s="11">
        <v>3.6776970000000002</v>
      </c>
      <c r="AK281" s="11" t="s">
        <v>83</v>
      </c>
      <c r="AL281" s="11">
        <v>1418</v>
      </c>
      <c r="AM281" s="11">
        <v>-0.57385200000000003</v>
      </c>
      <c r="AN281" s="11">
        <v>-4.8049229999999996</v>
      </c>
      <c r="AO281" s="11">
        <v>4.2310720000000002</v>
      </c>
      <c r="AP281" s="18">
        <f t="shared" si="14"/>
        <v>7.373106654677513</v>
      </c>
      <c r="AQ281" s="11" t="s">
        <v>77</v>
      </c>
      <c r="AS281" s="11" t="s">
        <v>76</v>
      </c>
      <c r="AT281" s="11">
        <v>380</v>
      </c>
      <c r="AU281" s="11">
        <v>-5.2350349999999999</v>
      </c>
      <c r="AV281" s="11">
        <v>-4.2533130000000003</v>
      </c>
      <c r="AW281" s="11">
        <v>0.98172199999999998</v>
      </c>
      <c r="AX281" s="11">
        <v>18.752914000000001</v>
      </c>
    </row>
    <row r="282" spans="21:50" x14ac:dyDescent="0.35">
      <c r="U282" s="11" t="s">
        <v>76</v>
      </c>
      <c r="V282" s="11">
        <v>381</v>
      </c>
      <c r="W282" s="11">
        <v>15.102905</v>
      </c>
      <c r="X282" s="11">
        <v>16.018063999999999</v>
      </c>
      <c r="Y282" s="11">
        <v>0.91515899999999994</v>
      </c>
      <c r="Z282" s="18">
        <f t="shared" si="12"/>
        <v>6.0594898795960112E-2</v>
      </c>
      <c r="AA282" s="11">
        <v>6.0594910000000004</v>
      </c>
      <c r="AC282" s="11" t="s">
        <v>78</v>
      </c>
      <c r="AD282" s="11">
        <v>1144</v>
      </c>
      <c r="AE282" s="11">
        <v>-17.850999999999999</v>
      </c>
      <c r="AF282" s="11">
        <v>-17.197120000000002</v>
      </c>
      <c r="AG282" s="11">
        <v>0.65388000000000002</v>
      </c>
      <c r="AH282" s="18">
        <f t="shared" si="13"/>
        <v>3.6629880678953564E-2</v>
      </c>
      <c r="AI282" s="11">
        <v>3.6629870000000002</v>
      </c>
      <c r="AK282" s="11" t="s">
        <v>83</v>
      </c>
      <c r="AL282" s="11">
        <v>179</v>
      </c>
      <c r="AM282" s="11">
        <v>20.706011</v>
      </c>
      <c r="AN282" s="11">
        <v>24.938175999999999</v>
      </c>
      <c r="AO282" s="11">
        <v>4.2321650000000002</v>
      </c>
      <c r="AP282" s="18">
        <f t="shared" si="14"/>
        <v>0.20439306247833058</v>
      </c>
      <c r="AQ282" s="11">
        <v>20.439305000000001</v>
      </c>
      <c r="AS282" s="11" t="s">
        <v>76</v>
      </c>
      <c r="AT282" s="11">
        <v>381</v>
      </c>
      <c r="AU282" s="11">
        <v>15.102905</v>
      </c>
      <c r="AV282" s="11">
        <v>16.018063999999999</v>
      </c>
      <c r="AW282" s="11">
        <v>0.91515899999999994</v>
      </c>
      <c r="AX282" s="11">
        <v>6.0594910000000004</v>
      </c>
    </row>
    <row r="283" spans="21:50" x14ac:dyDescent="0.35">
      <c r="U283" s="11" t="s">
        <v>76</v>
      </c>
      <c r="V283" s="11">
        <v>383</v>
      </c>
      <c r="W283" s="11">
        <v>26.983523999999999</v>
      </c>
      <c r="X283" s="11">
        <v>29.641683</v>
      </c>
      <c r="Y283" s="11">
        <v>2.6581589999999999</v>
      </c>
      <c r="Z283" s="18">
        <f t="shared" si="12"/>
        <v>9.8510446596967838E-2</v>
      </c>
      <c r="AA283" s="11">
        <v>9.8510439999999999</v>
      </c>
      <c r="AC283" s="11" t="s">
        <v>78</v>
      </c>
      <c r="AD283" s="11">
        <v>1841</v>
      </c>
      <c r="AE283" s="11">
        <v>-14.990504</v>
      </c>
      <c r="AF283" s="11">
        <v>-15.525804000000001</v>
      </c>
      <c r="AG283" s="11">
        <v>0.53529899999999997</v>
      </c>
      <c r="AH283" s="18">
        <f t="shared" si="13"/>
        <v>3.5709206308206849E-2</v>
      </c>
      <c r="AI283" s="11">
        <v>3.5709240000000002</v>
      </c>
      <c r="AK283" s="11" t="s">
        <v>83</v>
      </c>
      <c r="AL283" s="11">
        <v>1522</v>
      </c>
      <c r="AM283" s="11">
        <v>12.889233000000001</v>
      </c>
      <c r="AN283" s="11">
        <v>8.6313870000000001</v>
      </c>
      <c r="AO283" s="11">
        <v>4.2578459999999998</v>
      </c>
      <c r="AP283" s="18">
        <f t="shared" si="14"/>
        <v>0.33034130114646848</v>
      </c>
      <c r="AQ283" s="11">
        <v>33.034129999999998</v>
      </c>
      <c r="AS283" s="11" t="s">
        <v>76</v>
      </c>
      <c r="AT283" s="11">
        <v>383</v>
      </c>
      <c r="AU283" s="11">
        <v>26.983523999999999</v>
      </c>
      <c r="AV283" s="11">
        <v>29.641683</v>
      </c>
      <c r="AW283" s="11">
        <v>2.6581589999999999</v>
      </c>
      <c r="AX283" s="11">
        <v>9.8510439999999999</v>
      </c>
    </row>
    <row r="284" spans="21:50" x14ac:dyDescent="0.35">
      <c r="U284" s="11" t="s">
        <v>76</v>
      </c>
      <c r="V284" s="11">
        <v>385</v>
      </c>
      <c r="W284" s="11">
        <v>-14.986554</v>
      </c>
      <c r="X284" s="11">
        <v>-15.294036</v>
      </c>
      <c r="Y284" s="11">
        <v>0.30748199999999998</v>
      </c>
      <c r="Z284" s="18">
        <f t="shared" si="12"/>
        <v>2.0517191610559704E-2</v>
      </c>
      <c r="AA284" s="11">
        <v>2.051717</v>
      </c>
      <c r="AC284" s="11" t="s">
        <v>78</v>
      </c>
      <c r="AD284" s="11">
        <v>283</v>
      </c>
      <c r="AE284" s="11">
        <v>-12.129910000000001</v>
      </c>
      <c r="AF284" s="11">
        <v>-11.709515</v>
      </c>
      <c r="AG284" s="11">
        <v>0.42039500000000002</v>
      </c>
      <c r="AH284" s="18">
        <f t="shared" si="13"/>
        <v>3.4657717988014751E-2</v>
      </c>
      <c r="AI284" s="11">
        <v>3.465773</v>
      </c>
      <c r="AK284" s="11" t="s">
        <v>83</v>
      </c>
      <c r="AL284" s="11">
        <v>111</v>
      </c>
      <c r="AM284" s="11">
        <v>-29.027856</v>
      </c>
      <c r="AN284" s="11">
        <v>-24.757263999999999</v>
      </c>
      <c r="AO284" s="11">
        <v>4.2705919999999997</v>
      </c>
      <c r="AP284" s="18">
        <f t="shared" si="14"/>
        <v>0.14712047627630506</v>
      </c>
      <c r="AQ284" s="11">
        <v>14.712049</v>
      </c>
      <c r="AS284" s="11" t="s">
        <v>76</v>
      </c>
      <c r="AT284" s="11">
        <v>385</v>
      </c>
      <c r="AU284" s="11">
        <v>-14.986554</v>
      </c>
      <c r="AV284" s="11">
        <v>-15.294036</v>
      </c>
      <c r="AW284" s="11">
        <v>0.30748199999999998</v>
      </c>
      <c r="AX284" s="11">
        <v>2.051717</v>
      </c>
    </row>
    <row r="285" spans="21:50" x14ac:dyDescent="0.35">
      <c r="U285" s="11" t="s">
        <v>76</v>
      </c>
      <c r="V285" s="11">
        <v>388</v>
      </c>
      <c r="W285" s="11">
        <v>27.584444000000001</v>
      </c>
      <c r="X285" s="11">
        <v>29.846332</v>
      </c>
      <c r="Y285" s="11">
        <v>2.2618870000000002</v>
      </c>
      <c r="Z285" s="18">
        <f t="shared" si="12"/>
        <v>8.1998643873336732E-2</v>
      </c>
      <c r="AA285" s="11">
        <v>8.1998660000000001</v>
      </c>
      <c r="AC285" s="11" t="s">
        <v>78</v>
      </c>
      <c r="AD285" s="11">
        <v>93</v>
      </c>
      <c r="AE285" s="11">
        <v>-22.804857999999999</v>
      </c>
      <c r="AF285" s="11">
        <v>-22.027826999999998</v>
      </c>
      <c r="AG285" s="11">
        <v>0.77703100000000003</v>
      </c>
      <c r="AH285" s="18">
        <f t="shared" si="13"/>
        <v>3.4073047067427475E-2</v>
      </c>
      <c r="AI285" s="11">
        <v>3.407305</v>
      </c>
      <c r="AK285" s="11" t="s">
        <v>83</v>
      </c>
      <c r="AL285" s="11">
        <v>753</v>
      </c>
      <c r="AM285" s="11">
        <v>4.8074479999999999</v>
      </c>
      <c r="AN285" s="11">
        <v>9.080247</v>
      </c>
      <c r="AO285" s="11">
        <v>4.272799</v>
      </c>
      <c r="AP285" s="18">
        <f t="shared" si="14"/>
        <v>0.88878735661831398</v>
      </c>
      <c r="AQ285" s="11">
        <v>88.878742000000003</v>
      </c>
      <c r="AS285" s="11" t="s">
        <v>76</v>
      </c>
      <c r="AT285" s="11">
        <v>388</v>
      </c>
      <c r="AU285" s="11">
        <v>27.584444000000001</v>
      </c>
      <c r="AV285" s="11">
        <v>29.846332</v>
      </c>
      <c r="AW285" s="11">
        <v>2.2618870000000002</v>
      </c>
      <c r="AX285" s="11">
        <v>8.1998660000000001</v>
      </c>
    </row>
    <row r="286" spans="21:50" x14ac:dyDescent="0.35">
      <c r="U286" s="11" t="s">
        <v>76</v>
      </c>
      <c r="V286" s="11">
        <v>389</v>
      </c>
      <c r="W286" s="11">
        <v>7.5125539999999997</v>
      </c>
      <c r="X286" s="11">
        <v>4.4052049999999996</v>
      </c>
      <c r="Y286" s="11">
        <v>3.1073490000000001</v>
      </c>
      <c r="Z286" s="18">
        <f t="shared" si="12"/>
        <v>0.41362085384011887</v>
      </c>
      <c r="AA286" s="11">
        <v>41.362088</v>
      </c>
      <c r="AC286" s="11" t="s">
        <v>78</v>
      </c>
      <c r="AD286" s="11">
        <v>634</v>
      </c>
      <c r="AE286" s="11">
        <v>-10.577339</v>
      </c>
      <c r="AF286" s="11">
        <v>-10.936537</v>
      </c>
      <c r="AG286" s="11">
        <v>0.35919699999999999</v>
      </c>
      <c r="AH286" s="18">
        <f t="shared" si="13"/>
        <v>3.3959108240739944E-2</v>
      </c>
      <c r="AI286" s="11">
        <v>3.395915</v>
      </c>
      <c r="AK286" s="11" t="s">
        <v>83</v>
      </c>
      <c r="AL286" s="11">
        <v>966</v>
      </c>
      <c r="AM286" s="11">
        <v>-7.7862830000000001</v>
      </c>
      <c r="AN286" s="11">
        <v>-12.078398999999999</v>
      </c>
      <c r="AO286" s="11">
        <v>4.2921170000000002</v>
      </c>
      <c r="AP286" s="18">
        <f t="shared" si="14"/>
        <v>0.55124081670291203</v>
      </c>
      <c r="AQ286" s="11">
        <v>55.124082999999999</v>
      </c>
      <c r="AS286" s="11" t="s">
        <v>76</v>
      </c>
      <c r="AT286" s="11">
        <v>389</v>
      </c>
      <c r="AU286" s="11">
        <v>7.5125539999999997</v>
      </c>
      <c r="AV286" s="11">
        <v>4.4052049999999996</v>
      </c>
      <c r="AW286" s="11">
        <v>3.1073490000000001</v>
      </c>
      <c r="AX286" s="11">
        <v>41.362088</v>
      </c>
    </row>
    <row r="287" spans="21:50" x14ac:dyDescent="0.35">
      <c r="U287" s="11" t="s">
        <v>76</v>
      </c>
      <c r="V287" s="11">
        <v>390</v>
      </c>
      <c r="W287" s="11">
        <v>-9.0422530000000005</v>
      </c>
      <c r="X287" s="11">
        <v>-7.6607529999999997</v>
      </c>
      <c r="Y287" s="11">
        <v>1.3815</v>
      </c>
      <c r="Z287" s="18">
        <f t="shared" si="12"/>
        <v>0.15278271908560839</v>
      </c>
      <c r="AA287" s="11">
        <v>15.278275000000001</v>
      </c>
      <c r="AC287" s="11" t="s">
        <v>78</v>
      </c>
      <c r="AD287" s="11">
        <v>384</v>
      </c>
      <c r="AE287" s="11">
        <v>-12.549219000000001</v>
      </c>
      <c r="AF287" s="11">
        <v>-12.131227000000001</v>
      </c>
      <c r="AG287" s="11">
        <v>0.41799199999999997</v>
      </c>
      <c r="AH287" s="18">
        <f t="shared" si="13"/>
        <v>3.3308208263797129E-2</v>
      </c>
      <c r="AI287" s="11">
        <v>3.3308209999999998</v>
      </c>
      <c r="AK287" s="11" t="s">
        <v>83</v>
      </c>
      <c r="AL287" s="11">
        <v>1669</v>
      </c>
      <c r="AM287" s="11">
        <v>43.395608000000003</v>
      </c>
      <c r="AN287" s="11">
        <v>47.841951000000002</v>
      </c>
      <c r="AO287" s="11">
        <v>4.4463429999999997</v>
      </c>
      <c r="AP287" s="18">
        <f t="shared" si="14"/>
        <v>0.10246066836994194</v>
      </c>
      <c r="AQ287" s="11">
        <v>10.246066000000001</v>
      </c>
      <c r="AS287" s="11" t="s">
        <v>76</v>
      </c>
      <c r="AT287" s="11">
        <v>390</v>
      </c>
      <c r="AU287" s="11">
        <v>-9.0422530000000005</v>
      </c>
      <c r="AV287" s="11">
        <v>-7.6607529999999997</v>
      </c>
      <c r="AW287" s="11">
        <v>1.3815</v>
      </c>
      <c r="AX287" s="11">
        <v>15.278275000000001</v>
      </c>
    </row>
    <row r="288" spans="21:50" x14ac:dyDescent="0.35">
      <c r="U288" s="11" t="s">
        <v>76</v>
      </c>
      <c r="V288" s="11">
        <v>391</v>
      </c>
      <c r="W288" s="11">
        <v>22.130001</v>
      </c>
      <c r="X288" s="11">
        <v>22.275278</v>
      </c>
      <c r="Y288" s="11">
        <v>0.14527799999999999</v>
      </c>
      <c r="Z288" s="18">
        <f t="shared" si="12"/>
        <v>6.5647534313260985E-3</v>
      </c>
      <c r="AA288" s="11">
        <v>0.656474</v>
      </c>
      <c r="AC288" s="11" t="s">
        <v>78</v>
      </c>
      <c r="AD288" s="11">
        <v>1453</v>
      </c>
      <c r="AE288" s="11">
        <v>-12.340273</v>
      </c>
      <c r="AF288" s="11">
        <v>-12.750912</v>
      </c>
      <c r="AG288" s="11">
        <v>0.41063899999999998</v>
      </c>
      <c r="AH288" s="18">
        <f t="shared" si="13"/>
        <v>3.3276330272434006E-2</v>
      </c>
      <c r="AI288" s="11">
        <v>3.327636</v>
      </c>
      <c r="AK288" s="11" t="s">
        <v>83</v>
      </c>
      <c r="AL288" s="11">
        <v>1412</v>
      </c>
      <c r="AM288" s="11">
        <v>-23.848094</v>
      </c>
      <c r="AN288" s="11">
        <v>-19.383918999999999</v>
      </c>
      <c r="AO288" s="11">
        <v>4.464175</v>
      </c>
      <c r="AP288" s="18">
        <f t="shared" si="14"/>
        <v>0.18719210851819018</v>
      </c>
      <c r="AQ288" s="11">
        <v>18.719208999999999</v>
      </c>
      <c r="AS288" s="11" t="s">
        <v>76</v>
      </c>
      <c r="AT288" s="11">
        <v>391</v>
      </c>
      <c r="AU288" s="11">
        <v>22.130001</v>
      </c>
      <c r="AV288" s="11">
        <v>22.275278</v>
      </c>
      <c r="AW288" s="11">
        <v>0.14527799999999999</v>
      </c>
      <c r="AX288" s="11">
        <v>0.656474</v>
      </c>
    </row>
    <row r="289" spans="21:50" x14ac:dyDescent="0.35">
      <c r="U289" s="11" t="s">
        <v>76</v>
      </c>
      <c r="V289" s="11">
        <v>394</v>
      </c>
      <c r="W289" s="11">
        <v>-6.7414540000000001</v>
      </c>
      <c r="X289" s="11">
        <v>-5.5759169999999996</v>
      </c>
      <c r="Y289" s="11">
        <v>1.165537</v>
      </c>
      <c r="Z289" s="18">
        <f t="shared" si="12"/>
        <v>0.17289104101281416</v>
      </c>
      <c r="AA289" s="11">
        <v>17.289102</v>
      </c>
      <c r="AC289" s="11" t="s">
        <v>78</v>
      </c>
      <c r="AD289" s="11">
        <v>1677</v>
      </c>
      <c r="AE289" s="11">
        <v>-11.606959</v>
      </c>
      <c r="AF289" s="11">
        <v>-11.222804999999999</v>
      </c>
      <c r="AG289" s="11">
        <v>0.384154</v>
      </c>
      <c r="AH289" s="18">
        <f t="shared" si="13"/>
        <v>3.3096868869787514E-2</v>
      </c>
      <c r="AI289" s="11">
        <v>3.309688</v>
      </c>
      <c r="AK289" s="11" t="s">
        <v>83</v>
      </c>
      <c r="AL289" s="11">
        <v>948</v>
      </c>
      <c r="AM289" s="11">
        <v>23.199414000000001</v>
      </c>
      <c r="AN289" s="11">
        <v>27.727644999999999</v>
      </c>
      <c r="AO289" s="11">
        <v>4.5282309999999999</v>
      </c>
      <c r="AP289" s="18">
        <f t="shared" si="14"/>
        <v>0.19518730085165081</v>
      </c>
      <c r="AQ289" s="11">
        <v>19.518730000000001</v>
      </c>
      <c r="AS289" s="11" t="s">
        <v>76</v>
      </c>
      <c r="AT289" s="11">
        <v>394</v>
      </c>
      <c r="AU289" s="11">
        <v>-6.7414540000000001</v>
      </c>
      <c r="AV289" s="11">
        <v>-5.5759169999999996</v>
      </c>
      <c r="AW289" s="11">
        <v>1.165537</v>
      </c>
      <c r="AX289" s="11">
        <v>17.289102</v>
      </c>
    </row>
    <row r="290" spans="21:50" x14ac:dyDescent="0.35">
      <c r="U290" s="11" t="s">
        <v>76</v>
      </c>
      <c r="V290" s="11">
        <v>395</v>
      </c>
      <c r="W290" s="11">
        <v>-18.244009999999999</v>
      </c>
      <c r="X290" s="11">
        <v>-18.191299999999998</v>
      </c>
      <c r="Y290" s="11">
        <v>5.271E-2</v>
      </c>
      <c r="Z290" s="18">
        <f t="shared" si="12"/>
        <v>2.8891674582506807E-3</v>
      </c>
      <c r="AA290" s="11">
        <v>0.28891800000000001</v>
      </c>
      <c r="AC290" s="11" t="s">
        <v>78</v>
      </c>
      <c r="AD290" s="11">
        <v>863</v>
      </c>
      <c r="AE290" s="11">
        <v>-14.41305</v>
      </c>
      <c r="AF290" s="11">
        <v>-13.940113</v>
      </c>
      <c r="AG290" s="11">
        <v>0.472937</v>
      </c>
      <c r="AH290" s="18">
        <f t="shared" si="13"/>
        <v>3.2813110340975712E-2</v>
      </c>
      <c r="AI290" s="11">
        <v>3.2813099999999999</v>
      </c>
      <c r="AK290" s="11" t="s">
        <v>83</v>
      </c>
      <c r="AL290" s="11">
        <v>17</v>
      </c>
      <c r="AM290" s="11">
        <v>-22.793457</v>
      </c>
      <c r="AN290" s="11">
        <v>-18.132885000000002</v>
      </c>
      <c r="AO290" s="11">
        <v>4.6605720000000002</v>
      </c>
      <c r="AP290" s="18">
        <f t="shared" si="14"/>
        <v>0.20446973006332475</v>
      </c>
      <c r="AQ290" s="11">
        <v>20.446973</v>
      </c>
      <c r="AS290" s="11" t="s">
        <v>76</v>
      </c>
      <c r="AT290" s="11">
        <v>395</v>
      </c>
      <c r="AU290" s="11">
        <v>-18.244009999999999</v>
      </c>
      <c r="AV290" s="11">
        <v>-18.191299999999998</v>
      </c>
      <c r="AW290" s="11">
        <v>5.271E-2</v>
      </c>
      <c r="AX290" s="11">
        <v>0.28891800000000001</v>
      </c>
    </row>
    <row r="291" spans="21:50" x14ac:dyDescent="0.35">
      <c r="U291" s="11" t="s">
        <v>76</v>
      </c>
      <c r="V291" s="11">
        <v>396</v>
      </c>
      <c r="W291" s="11">
        <v>-3.1831469999999999</v>
      </c>
      <c r="X291" s="11">
        <v>-2.2388509999999999</v>
      </c>
      <c r="Y291" s="11">
        <v>0.94429600000000002</v>
      </c>
      <c r="Z291" s="18">
        <f t="shared" si="12"/>
        <v>0.29665485131538066</v>
      </c>
      <c r="AA291" s="11">
        <v>29.665481</v>
      </c>
      <c r="AC291" s="11" t="s">
        <v>78</v>
      </c>
      <c r="AD291" s="11">
        <v>1417</v>
      </c>
      <c r="AE291" s="11">
        <v>-12.461762999999999</v>
      </c>
      <c r="AF291" s="11">
        <v>-12.054575</v>
      </c>
      <c r="AG291" s="11">
        <v>0.40718799999999999</v>
      </c>
      <c r="AH291" s="18">
        <f t="shared" si="13"/>
        <v>3.2674991491974288E-2</v>
      </c>
      <c r="AI291" s="11">
        <v>3.2675019999999999</v>
      </c>
      <c r="AK291" s="11" t="s">
        <v>83</v>
      </c>
      <c r="AL291" s="11">
        <v>1351</v>
      </c>
      <c r="AM291" s="11">
        <v>-6.3737050000000002</v>
      </c>
      <c r="AN291" s="11">
        <v>-11.053312999999999</v>
      </c>
      <c r="AO291" s="11">
        <v>4.679608</v>
      </c>
      <c r="AP291" s="18">
        <f t="shared" si="14"/>
        <v>0.73420530131218809</v>
      </c>
      <c r="AQ291" s="11">
        <v>73.420536999999996</v>
      </c>
      <c r="AS291" s="11" t="s">
        <v>76</v>
      </c>
      <c r="AT291" s="11">
        <v>396</v>
      </c>
      <c r="AU291" s="11">
        <v>-3.1831469999999999</v>
      </c>
      <c r="AV291" s="11">
        <v>-2.2388509999999999</v>
      </c>
      <c r="AW291" s="11">
        <v>0.94429600000000002</v>
      </c>
      <c r="AX291" s="11">
        <v>29.665481</v>
      </c>
    </row>
    <row r="292" spans="21:50" x14ac:dyDescent="0.35">
      <c r="U292" s="11" t="s">
        <v>76</v>
      </c>
      <c r="V292" s="11">
        <v>397</v>
      </c>
      <c r="W292" s="11">
        <v>-8.8923869999999994</v>
      </c>
      <c r="X292" s="11">
        <v>-12.143347</v>
      </c>
      <c r="Y292" s="11">
        <v>3.2509600000000001</v>
      </c>
      <c r="Z292" s="18">
        <f t="shared" si="12"/>
        <v>0.36558912696894547</v>
      </c>
      <c r="AA292" s="11">
        <v>36.558911999999999</v>
      </c>
      <c r="AC292" s="11" t="s">
        <v>78</v>
      </c>
      <c r="AD292" s="11">
        <v>1994</v>
      </c>
      <c r="AE292" s="11">
        <v>-15.926197999999999</v>
      </c>
      <c r="AF292" s="11">
        <v>-16.442340999999999</v>
      </c>
      <c r="AG292" s="11">
        <v>0.51614400000000005</v>
      </c>
      <c r="AH292" s="18">
        <f t="shared" si="13"/>
        <v>3.2408488202896893E-2</v>
      </c>
      <c r="AI292" s="11">
        <v>3.2408459999999999</v>
      </c>
      <c r="AK292" s="11" t="s">
        <v>83</v>
      </c>
      <c r="AL292" s="11">
        <v>1051</v>
      </c>
      <c r="AM292" s="11">
        <v>2.1582309999999998</v>
      </c>
      <c r="AN292" s="11">
        <v>-2.5941589999999999</v>
      </c>
      <c r="AO292" s="11">
        <v>4.7523900000000001</v>
      </c>
      <c r="AP292" s="18">
        <f t="shared" si="14"/>
        <v>2.2019839396246281</v>
      </c>
      <c r="AQ292" s="11" t="s">
        <v>77</v>
      </c>
      <c r="AS292" s="11" t="s">
        <v>76</v>
      </c>
      <c r="AT292" s="11">
        <v>397</v>
      </c>
      <c r="AU292" s="11">
        <v>-8.8923869999999994</v>
      </c>
      <c r="AV292" s="11">
        <v>-12.143347</v>
      </c>
      <c r="AW292" s="11">
        <v>3.2509600000000001</v>
      </c>
      <c r="AX292" s="11">
        <v>36.558911999999999</v>
      </c>
    </row>
    <row r="293" spans="21:50" x14ac:dyDescent="0.35">
      <c r="U293" s="11" t="s">
        <v>76</v>
      </c>
      <c r="V293" s="11">
        <v>398</v>
      </c>
      <c r="W293" s="11">
        <v>-10.688036</v>
      </c>
      <c r="X293" s="11">
        <v>-10.182738000000001</v>
      </c>
      <c r="Y293" s="11">
        <v>0.50529800000000002</v>
      </c>
      <c r="Z293" s="18">
        <f t="shared" si="12"/>
        <v>4.727697399222832E-2</v>
      </c>
      <c r="AA293" s="11">
        <v>4.7276999999999996</v>
      </c>
      <c r="AC293" s="11" t="s">
        <v>78</v>
      </c>
      <c r="AD293" s="11">
        <v>79</v>
      </c>
      <c r="AE293" s="11">
        <v>17.011997999999998</v>
      </c>
      <c r="AF293" s="11">
        <v>16.476583000000002</v>
      </c>
      <c r="AG293" s="11">
        <v>0.53541499999999997</v>
      </c>
      <c r="AH293" s="18">
        <f t="shared" si="13"/>
        <v>3.1472787617303974E-2</v>
      </c>
      <c r="AI293" s="11">
        <v>3.1472790000000002</v>
      </c>
      <c r="AK293" s="11" t="s">
        <v>83</v>
      </c>
      <c r="AL293" s="11">
        <v>1334</v>
      </c>
      <c r="AM293" s="11">
        <v>3.2140629999999999</v>
      </c>
      <c r="AN293" s="11">
        <v>-1.639894</v>
      </c>
      <c r="AO293" s="11">
        <v>4.8539570000000003</v>
      </c>
      <c r="AP293" s="18">
        <f t="shared" si="14"/>
        <v>1.510224597339878</v>
      </c>
      <c r="AQ293" s="11" t="s">
        <v>77</v>
      </c>
      <c r="AS293" s="11" t="s">
        <v>76</v>
      </c>
      <c r="AT293" s="11">
        <v>398</v>
      </c>
      <c r="AU293" s="11">
        <v>-10.688036</v>
      </c>
      <c r="AV293" s="11">
        <v>-10.182738000000001</v>
      </c>
      <c r="AW293" s="11">
        <v>0.50529800000000002</v>
      </c>
      <c r="AX293" s="11">
        <v>4.7276999999999996</v>
      </c>
    </row>
    <row r="294" spans="21:50" x14ac:dyDescent="0.35">
      <c r="U294" s="11" t="s">
        <v>76</v>
      </c>
      <c r="V294" s="11">
        <v>400</v>
      </c>
      <c r="W294" s="11">
        <v>4.253317</v>
      </c>
      <c r="X294" s="11">
        <v>6.4970829999999999</v>
      </c>
      <c r="Y294" s="11">
        <v>2.2437659999999999</v>
      </c>
      <c r="Z294" s="18">
        <f t="shared" si="12"/>
        <v>0.5275332170162722</v>
      </c>
      <c r="AA294" s="11">
        <v>52.753337000000002</v>
      </c>
      <c r="AC294" s="11" t="s">
        <v>78</v>
      </c>
      <c r="AD294" s="11">
        <v>1465</v>
      </c>
      <c r="AE294" s="11">
        <v>-26.6645</v>
      </c>
      <c r="AF294" s="11">
        <v>-25.826983999999999</v>
      </c>
      <c r="AG294" s="11">
        <v>0.83751600000000004</v>
      </c>
      <c r="AH294" s="18">
        <f t="shared" si="13"/>
        <v>3.140940201391363E-2</v>
      </c>
      <c r="AI294" s="11">
        <v>3.1409400000000001</v>
      </c>
      <c r="AK294" s="11" t="s">
        <v>83</v>
      </c>
      <c r="AL294" s="11">
        <v>1158</v>
      </c>
      <c r="AM294" s="11">
        <v>5.4491490000000002</v>
      </c>
      <c r="AN294" s="11">
        <v>0.243729</v>
      </c>
      <c r="AO294" s="11">
        <v>5.205419</v>
      </c>
      <c r="AP294" s="18">
        <f t="shared" si="14"/>
        <v>0.95527191493570829</v>
      </c>
      <c r="AQ294" s="11">
        <v>95.527201000000005</v>
      </c>
      <c r="AS294" s="11" t="s">
        <v>76</v>
      </c>
      <c r="AT294" s="11">
        <v>400</v>
      </c>
      <c r="AU294" s="11">
        <v>4.253317</v>
      </c>
      <c r="AV294" s="11">
        <v>6.4970829999999999</v>
      </c>
      <c r="AW294" s="11">
        <v>2.2437659999999999</v>
      </c>
      <c r="AX294" s="11">
        <v>52.753337000000002</v>
      </c>
    </row>
    <row r="295" spans="21:50" x14ac:dyDescent="0.35">
      <c r="U295" s="11" t="s">
        <v>76</v>
      </c>
      <c r="V295" s="11">
        <v>401</v>
      </c>
      <c r="W295" s="11">
        <v>-16.371442999999999</v>
      </c>
      <c r="X295" s="11">
        <v>-17.838918</v>
      </c>
      <c r="Y295" s="11">
        <v>1.4674750000000001</v>
      </c>
      <c r="Z295" s="18">
        <f t="shared" si="12"/>
        <v>8.9636264805735222E-2</v>
      </c>
      <c r="AA295" s="11">
        <v>8.9636250000000004</v>
      </c>
      <c r="AC295" s="11" t="s">
        <v>78</v>
      </c>
      <c r="AD295" s="11">
        <v>74</v>
      </c>
      <c r="AE295" s="11">
        <v>-25.804264</v>
      </c>
      <c r="AF295" s="11">
        <v>-25.001092</v>
      </c>
      <c r="AG295" s="11">
        <v>0.80317099999999997</v>
      </c>
      <c r="AH295" s="18">
        <f t="shared" si="13"/>
        <v>3.1125514759886196E-2</v>
      </c>
      <c r="AI295" s="11">
        <v>3.1125530000000001</v>
      </c>
      <c r="AK295" s="11" t="s">
        <v>83</v>
      </c>
      <c r="AL295" s="11">
        <v>92</v>
      </c>
      <c r="AM295" s="11">
        <v>14.640632999999999</v>
      </c>
      <c r="AN295" s="11">
        <v>19.91771</v>
      </c>
      <c r="AO295" s="11">
        <v>5.2770770000000002</v>
      </c>
      <c r="AP295" s="18">
        <f t="shared" si="14"/>
        <v>0.36044049461522604</v>
      </c>
      <c r="AQ295" s="11">
        <v>36.044049999999999</v>
      </c>
      <c r="AS295" s="11" t="s">
        <v>76</v>
      </c>
      <c r="AT295" s="11">
        <v>401</v>
      </c>
      <c r="AU295" s="11">
        <v>-16.371442999999999</v>
      </c>
      <c r="AV295" s="11">
        <v>-17.838918</v>
      </c>
      <c r="AW295" s="11">
        <v>1.4674750000000001</v>
      </c>
      <c r="AX295" s="11">
        <v>8.9636250000000004</v>
      </c>
    </row>
    <row r="296" spans="21:50" x14ac:dyDescent="0.35">
      <c r="U296" s="11" t="s">
        <v>76</v>
      </c>
      <c r="V296" s="11">
        <v>402</v>
      </c>
      <c r="W296" s="11">
        <v>16.765041</v>
      </c>
      <c r="X296" s="11">
        <v>14.163928</v>
      </c>
      <c r="Y296" s="11">
        <v>2.6011129999999998</v>
      </c>
      <c r="Z296" s="18">
        <f t="shared" si="12"/>
        <v>0.15515100738495061</v>
      </c>
      <c r="AA296" s="11">
        <v>15.515101</v>
      </c>
      <c r="AC296" s="11" t="s">
        <v>78</v>
      </c>
      <c r="AD296" s="11">
        <v>1648</v>
      </c>
      <c r="AE296" s="11">
        <v>-15.443406</v>
      </c>
      <c r="AF296" s="11">
        <v>-14.981769</v>
      </c>
      <c r="AG296" s="11">
        <v>0.46163599999999999</v>
      </c>
      <c r="AH296" s="18">
        <f t="shared" si="13"/>
        <v>2.9892110587521951E-2</v>
      </c>
      <c r="AI296" s="11">
        <v>2.989214</v>
      </c>
      <c r="AK296" s="11" t="s">
        <v>83</v>
      </c>
      <c r="AL296" s="11">
        <v>1935</v>
      </c>
      <c r="AM296" s="11">
        <v>1.5908370000000001</v>
      </c>
      <c r="AN296" s="11">
        <v>-3.8822580000000002</v>
      </c>
      <c r="AO296" s="11">
        <v>5.4730949999999998</v>
      </c>
      <c r="AP296" s="18">
        <f t="shared" si="14"/>
        <v>3.4403870415385107</v>
      </c>
      <c r="AQ296" s="11" t="s">
        <v>77</v>
      </c>
      <c r="AS296" s="11" t="s">
        <v>76</v>
      </c>
      <c r="AT296" s="11">
        <v>402</v>
      </c>
      <c r="AU296" s="11">
        <v>16.765041</v>
      </c>
      <c r="AV296" s="11">
        <v>14.163928</v>
      </c>
      <c r="AW296" s="11">
        <v>2.6011129999999998</v>
      </c>
      <c r="AX296" s="11">
        <v>15.515101</v>
      </c>
    </row>
    <row r="297" spans="21:50" x14ac:dyDescent="0.35">
      <c r="U297" s="11" t="s">
        <v>76</v>
      </c>
      <c r="V297" s="11">
        <v>404</v>
      </c>
      <c r="W297" s="11">
        <v>-0.47265499999999999</v>
      </c>
      <c r="X297" s="11">
        <v>-1.4951989999999999</v>
      </c>
      <c r="Y297" s="11">
        <v>1.0225439999999999</v>
      </c>
      <c r="Z297" s="18">
        <f t="shared" si="12"/>
        <v>2.163404597433646</v>
      </c>
      <c r="AA297" s="11" t="s">
        <v>77</v>
      </c>
      <c r="AC297" s="11" t="s">
        <v>78</v>
      </c>
      <c r="AD297" s="11">
        <v>873</v>
      </c>
      <c r="AE297" s="11">
        <v>-8.949783</v>
      </c>
      <c r="AF297" s="11">
        <v>-8.6831779999999998</v>
      </c>
      <c r="AG297" s="11">
        <v>0.26660499999999998</v>
      </c>
      <c r="AH297" s="18">
        <f t="shared" si="13"/>
        <v>2.9788990414627927E-2</v>
      </c>
      <c r="AI297" s="11">
        <v>2.9788950000000001</v>
      </c>
      <c r="AK297" s="11" t="s">
        <v>83</v>
      </c>
      <c r="AL297" s="11">
        <v>1543</v>
      </c>
      <c r="AM297" s="11">
        <v>29.083214999999999</v>
      </c>
      <c r="AN297" s="11">
        <v>34.879905999999998</v>
      </c>
      <c r="AO297" s="11">
        <v>5.796691</v>
      </c>
      <c r="AP297" s="18">
        <f t="shared" si="14"/>
        <v>0.19931396855540215</v>
      </c>
      <c r="AQ297" s="11">
        <v>19.931394999999998</v>
      </c>
      <c r="AS297" s="11" t="s">
        <v>76</v>
      </c>
      <c r="AT297" s="11">
        <v>404</v>
      </c>
      <c r="AU297" s="11">
        <v>-0.47265499999999999</v>
      </c>
      <c r="AV297" s="11">
        <v>-1.4951989999999999</v>
      </c>
      <c r="AW297" s="11">
        <v>1.0225439999999999</v>
      </c>
      <c r="AX297" s="11" t="s">
        <v>77</v>
      </c>
    </row>
    <row r="298" spans="21:50" x14ac:dyDescent="0.35">
      <c r="U298" s="11" t="s">
        <v>76</v>
      </c>
      <c r="V298" s="11">
        <v>405</v>
      </c>
      <c r="W298" s="11">
        <v>1.30759</v>
      </c>
      <c r="X298" s="11">
        <v>2.3222E-2</v>
      </c>
      <c r="Y298" s="11">
        <v>1.284368</v>
      </c>
      <c r="Z298" s="18">
        <f t="shared" si="12"/>
        <v>0.98224061058894607</v>
      </c>
      <c r="AA298" s="11">
        <v>98.224039000000005</v>
      </c>
      <c r="AC298" s="11" t="s">
        <v>78</v>
      </c>
      <c r="AD298" s="11">
        <v>754</v>
      </c>
      <c r="AE298" s="11">
        <v>4.6645560000000001</v>
      </c>
      <c r="AF298" s="11">
        <v>4.5299430000000003</v>
      </c>
      <c r="AG298" s="11">
        <v>0.13461300000000001</v>
      </c>
      <c r="AH298" s="18">
        <f t="shared" si="13"/>
        <v>2.8858695232729548E-2</v>
      </c>
      <c r="AI298" s="11">
        <v>2.8858609999999998</v>
      </c>
      <c r="AK298" s="11" t="s">
        <v>83</v>
      </c>
      <c r="AL298" s="11">
        <v>1560</v>
      </c>
      <c r="AM298" s="11">
        <v>-4.4061139999999996</v>
      </c>
      <c r="AN298" s="11">
        <v>-10.308733999999999</v>
      </c>
      <c r="AO298" s="11">
        <v>5.9026199999999998</v>
      </c>
      <c r="AP298" s="18">
        <f t="shared" si="14"/>
        <v>1.3396430505429502</v>
      </c>
      <c r="AQ298" s="11" t="s">
        <v>77</v>
      </c>
      <c r="AS298" s="11" t="s">
        <v>76</v>
      </c>
      <c r="AT298" s="11">
        <v>405</v>
      </c>
      <c r="AU298" s="11">
        <v>1.30759</v>
      </c>
      <c r="AV298" s="11">
        <v>2.3222E-2</v>
      </c>
      <c r="AW298" s="11">
        <v>1.284368</v>
      </c>
      <c r="AX298" s="11">
        <v>98.224039000000005</v>
      </c>
    </row>
    <row r="299" spans="21:50" x14ac:dyDescent="0.35">
      <c r="U299" s="11" t="s">
        <v>76</v>
      </c>
      <c r="V299" s="11">
        <v>408</v>
      </c>
      <c r="W299" s="11">
        <v>26.605692000000001</v>
      </c>
      <c r="X299" s="11">
        <v>26.461281</v>
      </c>
      <c r="Y299" s="11">
        <v>0.14441100000000001</v>
      </c>
      <c r="Z299" s="18">
        <f t="shared" si="12"/>
        <v>5.4278234898006037E-3</v>
      </c>
      <c r="AA299" s="11">
        <v>0.54278099999999996</v>
      </c>
      <c r="AC299" s="11" t="s">
        <v>78</v>
      </c>
      <c r="AD299" s="11">
        <v>1537</v>
      </c>
      <c r="AE299" s="11">
        <v>43.136203999999999</v>
      </c>
      <c r="AF299" s="11">
        <v>41.913392000000002</v>
      </c>
      <c r="AG299" s="11">
        <v>1.222812</v>
      </c>
      <c r="AH299" s="18">
        <f t="shared" si="13"/>
        <v>2.8347696055962643E-2</v>
      </c>
      <c r="AI299" s="11">
        <v>2.8347699999999998</v>
      </c>
      <c r="AK299" s="11" t="s">
        <v>83</v>
      </c>
      <c r="AL299" s="11">
        <v>1123</v>
      </c>
      <c r="AM299" s="11">
        <v>21.015294000000001</v>
      </c>
      <c r="AN299" s="11">
        <v>15.017504000000001</v>
      </c>
      <c r="AO299" s="11">
        <v>5.9977900000000002</v>
      </c>
      <c r="AP299" s="18">
        <f t="shared" si="14"/>
        <v>0.28540119400661251</v>
      </c>
      <c r="AQ299" s="11">
        <v>28.540119000000001</v>
      </c>
      <c r="AS299" s="11" t="s">
        <v>76</v>
      </c>
      <c r="AT299" s="11">
        <v>408</v>
      </c>
      <c r="AU299" s="11">
        <v>26.605692000000001</v>
      </c>
      <c r="AV299" s="11">
        <v>26.461281</v>
      </c>
      <c r="AW299" s="11">
        <v>0.14441100000000001</v>
      </c>
      <c r="AX299" s="11">
        <v>0.54278099999999996</v>
      </c>
    </row>
    <row r="300" spans="21:50" x14ac:dyDescent="0.35">
      <c r="U300" s="11" t="s">
        <v>76</v>
      </c>
      <c r="V300" s="11">
        <v>409</v>
      </c>
      <c r="W300" s="11">
        <v>-25.246511999999999</v>
      </c>
      <c r="X300" s="11">
        <v>-23.446897</v>
      </c>
      <c r="Y300" s="11">
        <v>1.799615</v>
      </c>
      <c r="Z300" s="18">
        <f t="shared" si="12"/>
        <v>7.128172794721109E-2</v>
      </c>
      <c r="AA300" s="11">
        <v>7.1281720000000002</v>
      </c>
      <c r="AC300" s="11" t="s">
        <v>78</v>
      </c>
      <c r="AD300" s="11">
        <v>689</v>
      </c>
      <c r="AE300" s="11">
        <v>10.730331</v>
      </c>
      <c r="AF300" s="11">
        <v>11.03162</v>
      </c>
      <c r="AG300" s="11">
        <v>0.30128899999999997</v>
      </c>
      <c r="AH300" s="18">
        <f t="shared" si="13"/>
        <v>2.8078257790929283E-2</v>
      </c>
      <c r="AI300" s="11">
        <v>2.8078270000000001</v>
      </c>
      <c r="AK300" s="11" t="s">
        <v>83</v>
      </c>
      <c r="AL300" s="11">
        <v>426</v>
      </c>
      <c r="AM300" s="11">
        <v>-0.51425900000000002</v>
      </c>
      <c r="AN300" s="11">
        <v>-6.5827330000000002</v>
      </c>
      <c r="AO300" s="11">
        <v>6.0684740000000001</v>
      </c>
      <c r="AP300" s="18">
        <f t="shared" si="14"/>
        <v>11.800423521999615</v>
      </c>
      <c r="AQ300" s="11" t="s">
        <v>77</v>
      </c>
      <c r="AS300" s="11" t="s">
        <v>76</v>
      </c>
      <c r="AT300" s="11">
        <v>409</v>
      </c>
      <c r="AU300" s="11">
        <v>-25.246511999999999</v>
      </c>
      <c r="AV300" s="11">
        <v>-23.446897</v>
      </c>
      <c r="AW300" s="11">
        <v>1.799615</v>
      </c>
      <c r="AX300" s="11">
        <v>7.1281720000000002</v>
      </c>
    </row>
    <row r="301" spans="21:50" x14ac:dyDescent="0.35">
      <c r="U301" s="11" t="s">
        <v>76</v>
      </c>
      <c r="V301" s="11">
        <v>410</v>
      </c>
      <c r="W301" s="11">
        <v>21.951172</v>
      </c>
      <c r="X301" s="11">
        <v>22.103660999999999</v>
      </c>
      <c r="Y301" s="11">
        <v>0.15248800000000001</v>
      </c>
      <c r="Z301" s="18">
        <f t="shared" si="12"/>
        <v>6.9466905912814137E-3</v>
      </c>
      <c r="AA301" s="11">
        <v>0.69467100000000004</v>
      </c>
      <c r="AC301" s="11" t="s">
        <v>78</v>
      </c>
      <c r="AD301" s="11">
        <v>481</v>
      </c>
      <c r="AE301" s="11">
        <v>-14.07878</v>
      </c>
      <c r="AF301" s="11">
        <v>-14.435566</v>
      </c>
      <c r="AG301" s="11">
        <v>0.35678599999999999</v>
      </c>
      <c r="AH301" s="18">
        <f t="shared" si="13"/>
        <v>2.5342110609015839E-2</v>
      </c>
      <c r="AI301" s="11">
        <v>2.5342099999999999</v>
      </c>
      <c r="AK301" s="11" t="s">
        <v>83</v>
      </c>
      <c r="AL301" s="11">
        <v>1970</v>
      </c>
      <c r="AM301" s="11">
        <v>-17.653448999999998</v>
      </c>
      <c r="AN301" s="11">
        <v>-11.507068</v>
      </c>
      <c r="AO301" s="11">
        <v>6.1463799999999997</v>
      </c>
      <c r="AP301" s="18">
        <f t="shared" si="14"/>
        <v>0.34816879126566147</v>
      </c>
      <c r="AQ301" s="11">
        <v>34.816881000000002</v>
      </c>
      <c r="AS301" s="11" t="s">
        <v>76</v>
      </c>
      <c r="AT301" s="11">
        <v>410</v>
      </c>
      <c r="AU301" s="11">
        <v>21.951172</v>
      </c>
      <c r="AV301" s="11">
        <v>22.103660999999999</v>
      </c>
      <c r="AW301" s="11">
        <v>0.15248800000000001</v>
      </c>
      <c r="AX301" s="11">
        <v>0.69467100000000004</v>
      </c>
    </row>
    <row r="302" spans="21:50" x14ac:dyDescent="0.35">
      <c r="U302" s="11" t="s">
        <v>76</v>
      </c>
      <c r="V302" s="11">
        <v>411</v>
      </c>
      <c r="W302" s="11">
        <v>2.0621209999999999</v>
      </c>
      <c r="X302" s="11">
        <v>3.2056969999999998</v>
      </c>
      <c r="Y302" s="11">
        <v>1.1435759999999999</v>
      </c>
      <c r="Z302" s="18">
        <f t="shared" si="12"/>
        <v>0.55456299606085191</v>
      </c>
      <c r="AA302" s="11">
        <v>55.456310000000002</v>
      </c>
      <c r="AC302" s="11" t="s">
        <v>78</v>
      </c>
      <c r="AD302" s="11">
        <v>1635</v>
      </c>
      <c r="AE302" s="11">
        <v>-12.322281</v>
      </c>
      <c r="AF302" s="11">
        <v>-12.016106000000001</v>
      </c>
      <c r="AG302" s="11">
        <v>0.306176</v>
      </c>
      <c r="AH302" s="18">
        <f t="shared" si="13"/>
        <v>2.4847347662336219E-2</v>
      </c>
      <c r="AI302" s="11">
        <v>2.484731</v>
      </c>
      <c r="AK302" s="11" t="s">
        <v>83</v>
      </c>
      <c r="AL302" s="11">
        <v>1958</v>
      </c>
      <c r="AM302" s="11">
        <v>-5.2686919999999997</v>
      </c>
      <c r="AN302" s="11">
        <v>0.90367699999999995</v>
      </c>
      <c r="AO302" s="11">
        <v>6.1723689999999998</v>
      </c>
      <c r="AP302" s="18">
        <f t="shared" si="14"/>
        <v>1.1715182819568879</v>
      </c>
      <c r="AQ302" s="11" t="s">
        <v>77</v>
      </c>
      <c r="AS302" s="11" t="s">
        <v>76</v>
      </c>
      <c r="AT302" s="11">
        <v>411</v>
      </c>
      <c r="AU302" s="11">
        <v>2.0621209999999999</v>
      </c>
      <c r="AV302" s="11">
        <v>3.2056969999999998</v>
      </c>
      <c r="AW302" s="11">
        <v>1.1435759999999999</v>
      </c>
      <c r="AX302" s="11">
        <v>55.456310000000002</v>
      </c>
    </row>
    <row r="303" spans="21:50" x14ac:dyDescent="0.35">
      <c r="U303" s="11" t="s">
        <v>76</v>
      </c>
      <c r="V303" s="11">
        <v>412</v>
      </c>
      <c r="W303" s="11">
        <v>-12.659546000000001</v>
      </c>
      <c r="X303" s="11">
        <v>-12.44801</v>
      </c>
      <c r="Y303" s="11">
        <v>0.211536</v>
      </c>
      <c r="Z303" s="18">
        <f t="shared" si="12"/>
        <v>1.670960396210101E-2</v>
      </c>
      <c r="AA303" s="11">
        <v>1.6709639999999999</v>
      </c>
      <c r="AC303" s="11" t="s">
        <v>78</v>
      </c>
      <c r="AD303" s="11">
        <v>1373</v>
      </c>
      <c r="AE303" s="11">
        <v>-21.006347999999999</v>
      </c>
      <c r="AF303" s="11">
        <v>-21.505091</v>
      </c>
      <c r="AG303" s="11">
        <v>0.49874299999999999</v>
      </c>
      <c r="AH303" s="18">
        <f t="shared" si="13"/>
        <v>2.3742489651223525E-2</v>
      </c>
      <c r="AI303" s="11">
        <v>2.374247</v>
      </c>
      <c r="AK303" s="11" t="s">
        <v>83</v>
      </c>
      <c r="AL303" s="11">
        <v>715</v>
      </c>
      <c r="AM303" s="11">
        <v>48.818244</v>
      </c>
      <c r="AN303" s="11">
        <v>42.458421999999999</v>
      </c>
      <c r="AO303" s="11">
        <v>6.3598220000000003</v>
      </c>
      <c r="AP303" s="18">
        <f t="shared" si="14"/>
        <v>0.13027551748891256</v>
      </c>
      <c r="AQ303" s="11">
        <v>13.027551000000001</v>
      </c>
      <c r="AS303" s="11" t="s">
        <v>76</v>
      </c>
      <c r="AT303" s="11">
        <v>412</v>
      </c>
      <c r="AU303" s="11">
        <v>-12.659546000000001</v>
      </c>
      <c r="AV303" s="11">
        <v>-12.44801</v>
      </c>
      <c r="AW303" s="11">
        <v>0.211536</v>
      </c>
      <c r="AX303" s="11">
        <v>1.6709639999999999</v>
      </c>
    </row>
    <row r="304" spans="21:50" x14ac:dyDescent="0.35">
      <c r="U304" s="11" t="s">
        <v>76</v>
      </c>
      <c r="V304" s="11">
        <v>413</v>
      </c>
      <c r="W304" s="11">
        <v>32.421599999999998</v>
      </c>
      <c r="X304" s="11">
        <v>32.052610000000001</v>
      </c>
      <c r="Y304" s="11">
        <v>0.36898999999999998</v>
      </c>
      <c r="Z304" s="18">
        <f t="shared" si="12"/>
        <v>1.1380992918301379E-2</v>
      </c>
      <c r="AA304" s="11">
        <v>1.1380980000000001</v>
      </c>
      <c r="AC304" s="11" t="s">
        <v>78</v>
      </c>
      <c r="AD304" s="11">
        <v>1932</v>
      </c>
      <c r="AE304" s="11">
        <v>-12.723036</v>
      </c>
      <c r="AF304" s="11">
        <v>-12.434996999999999</v>
      </c>
      <c r="AG304" s="11">
        <v>0.28803899999999999</v>
      </c>
      <c r="AH304" s="18">
        <f t="shared" si="13"/>
        <v>2.2639171971218189E-2</v>
      </c>
      <c r="AI304" s="11">
        <v>2.2639200000000002</v>
      </c>
      <c r="AK304" s="11" t="s">
        <v>83</v>
      </c>
      <c r="AL304" s="11">
        <v>1855</v>
      </c>
      <c r="AM304" s="11">
        <v>8.2267229999999998</v>
      </c>
      <c r="AN304" s="11">
        <v>14.652694</v>
      </c>
      <c r="AO304" s="11">
        <v>6.4259709999999997</v>
      </c>
      <c r="AP304" s="18">
        <f t="shared" si="14"/>
        <v>0.78110944053908216</v>
      </c>
      <c r="AQ304" s="11">
        <v>78.110938000000004</v>
      </c>
      <c r="AS304" s="11" t="s">
        <v>76</v>
      </c>
      <c r="AT304" s="11">
        <v>413</v>
      </c>
      <c r="AU304" s="11">
        <v>32.421599999999998</v>
      </c>
      <c r="AV304" s="11">
        <v>32.052610000000001</v>
      </c>
      <c r="AW304" s="11">
        <v>0.36898999999999998</v>
      </c>
      <c r="AX304" s="11">
        <v>1.1380980000000001</v>
      </c>
    </row>
    <row r="305" spans="21:50" x14ac:dyDescent="0.35">
      <c r="U305" s="11" t="s">
        <v>76</v>
      </c>
      <c r="V305" s="11">
        <v>414</v>
      </c>
      <c r="W305" s="11">
        <v>46.321792000000002</v>
      </c>
      <c r="X305" s="11">
        <v>41.593837000000001</v>
      </c>
      <c r="Y305" s="11">
        <v>4.7279549999999997</v>
      </c>
      <c r="Z305" s="18">
        <f t="shared" si="12"/>
        <v>0.10206761862753495</v>
      </c>
      <c r="AA305" s="11">
        <v>10.206761</v>
      </c>
      <c r="AC305" s="11" t="s">
        <v>78</v>
      </c>
      <c r="AD305" s="11">
        <v>913</v>
      </c>
      <c r="AE305" s="11">
        <v>-6.0412530000000002</v>
      </c>
      <c r="AF305" s="11">
        <v>-6.1729419999999999</v>
      </c>
      <c r="AG305" s="11">
        <v>0.131689</v>
      </c>
      <c r="AH305" s="18">
        <f t="shared" si="13"/>
        <v>2.1798292506537965E-2</v>
      </c>
      <c r="AI305" s="11">
        <v>2.179824</v>
      </c>
      <c r="AK305" s="11" t="s">
        <v>83</v>
      </c>
      <c r="AL305" s="11">
        <v>1142</v>
      </c>
      <c r="AM305" s="11">
        <v>-8.1794360000000008</v>
      </c>
      <c r="AN305" s="11">
        <v>-15.026849</v>
      </c>
      <c r="AO305" s="11">
        <v>6.8474120000000003</v>
      </c>
      <c r="AP305" s="18">
        <f t="shared" si="14"/>
        <v>0.83714965188308821</v>
      </c>
      <c r="AQ305" s="11">
        <v>83.714965000000007</v>
      </c>
      <c r="AS305" s="11" t="s">
        <v>76</v>
      </c>
      <c r="AT305" s="11">
        <v>414</v>
      </c>
      <c r="AU305" s="11">
        <v>46.321792000000002</v>
      </c>
      <c r="AV305" s="11">
        <v>41.593837000000001</v>
      </c>
      <c r="AW305" s="11">
        <v>4.7279549999999997</v>
      </c>
      <c r="AX305" s="11">
        <v>10.206761</v>
      </c>
    </row>
    <row r="306" spans="21:50" x14ac:dyDescent="0.35">
      <c r="U306" s="11" t="s">
        <v>76</v>
      </c>
      <c r="V306" s="11">
        <v>415</v>
      </c>
      <c r="W306" s="11">
        <v>-7.4114990000000001</v>
      </c>
      <c r="X306" s="11">
        <v>-6.1011360000000003</v>
      </c>
      <c r="Y306" s="11">
        <v>1.3103629999999999</v>
      </c>
      <c r="Z306" s="18">
        <f t="shared" si="12"/>
        <v>0.17680134612444795</v>
      </c>
      <c r="AA306" s="11">
        <v>17.680132</v>
      </c>
      <c r="AC306" s="11" t="s">
        <v>78</v>
      </c>
      <c r="AD306" s="11">
        <v>1240</v>
      </c>
      <c r="AE306" s="11">
        <v>-21.095513</v>
      </c>
      <c r="AF306" s="11">
        <v>-20.640889000000001</v>
      </c>
      <c r="AG306" s="11">
        <v>0.454625</v>
      </c>
      <c r="AH306" s="18">
        <f t="shared" si="13"/>
        <v>2.155079139341148E-2</v>
      </c>
      <c r="AI306" s="11">
        <v>2.155078</v>
      </c>
      <c r="AK306" s="11" t="s">
        <v>83</v>
      </c>
      <c r="AL306" s="11">
        <v>1439</v>
      </c>
      <c r="AM306" s="11">
        <v>35.853574999999999</v>
      </c>
      <c r="AN306" s="11">
        <v>28.956645000000002</v>
      </c>
      <c r="AO306" s="11">
        <v>6.8969310000000004</v>
      </c>
      <c r="AP306" s="18">
        <f t="shared" si="14"/>
        <v>0.19236382982729061</v>
      </c>
      <c r="AQ306" s="11">
        <v>19.236381999999999</v>
      </c>
      <c r="AS306" s="11" t="s">
        <v>76</v>
      </c>
      <c r="AT306" s="11">
        <v>415</v>
      </c>
      <c r="AU306" s="11">
        <v>-7.4114990000000001</v>
      </c>
      <c r="AV306" s="11">
        <v>-6.1011360000000003</v>
      </c>
      <c r="AW306" s="11">
        <v>1.3103629999999999</v>
      </c>
      <c r="AX306" s="11">
        <v>17.680132</v>
      </c>
    </row>
    <row r="307" spans="21:50" x14ac:dyDescent="0.35">
      <c r="U307" s="11" t="s">
        <v>76</v>
      </c>
      <c r="V307" s="11">
        <v>416</v>
      </c>
      <c r="W307" s="11">
        <v>-4.8695209999999998</v>
      </c>
      <c r="X307" s="11">
        <v>-4.8021960000000004</v>
      </c>
      <c r="Y307" s="11">
        <v>6.7325999999999997E-2</v>
      </c>
      <c r="Z307" s="18">
        <f t="shared" si="12"/>
        <v>1.3826000545022806E-2</v>
      </c>
      <c r="AA307" s="11">
        <v>1.3825940000000001</v>
      </c>
      <c r="AC307" s="11" t="s">
        <v>78</v>
      </c>
      <c r="AD307" s="11">
        <v>1045</v>
      </c>
      <c r="AE307" s="11">
        <v>-18.102049999999998</v>
      </c>
      <c r="AF307" s="11">
        <v>-17.752237000000001</v>
      </c>
      <c r="AG307" s="11">
        <v>0.34981299999999999</v>
      </c>
      <c r="AH307" s="18">
        <f t="shared" si="13"/>
        <v>1.9324496396816937E-2</v>
      </c>
      <c r="AI307" s="11">
        <v>1.9324490000000001</v>
      </c>
      <c r="AK307" s="11" t="s">
        <v>83</v>
      </c>
      <c r="AL307" s="11">
        <v>954</v>
      </c>
      <c r="AM307" s="11">
        <v>38.655335000000001</v>
      </c>
      <c r="AN307" s="11">
        <v>31.548311000000002</v>
      </c>
      <c r="AO307" s="11">
        <v>7.107024</v>
      </c>
      <c r="AP307" s="18">
        <f t="shared" si="14"/>
        <v>0.18385622579651684</v>
      </c>
      <c r="AQ307" s="11">
        <v>18.385622000000001</v>
      </c>
      <c r="AS307" s="11" t="s">
        <v>76</v>
      </c>
      <c r="AT307" s="11">
        <v>416</v>
      </c>
      <c r="AU307" s="11">
        <v>-4.8695209999999998</v>
      </c>
      <c r="AV307" s="11">
        <v>-4.8021960000000004</v>
      </c>
      <c r="AW307" s="11">
        <v>6.7325999999999997E-2</v>
      </c>
      <c r="AX307" s="11">
        <v>1.3825940000000001</v>
      </c>
    </row>
    <row r="308" spans="21:50" x14ac:dyDescent="0.35">
      <c r="U308" s="11" t="s">
        <v>76</v>
      </c>
      <c r="V308" s="11">
        <v>417</v>
      </c>
      <c r="W308" s="11">
        <v>-18.524007000000001</v>
      </c>
      <c r="X308" s="11">
        <v>-19.374383000000002</v>
      </c>
      <c r="Y308" s="11">
        <v>0.85037600000000002</v>
      </c>
      <c r="Z308" s="18">
        <f t="shared" si="12"/>
        <v>4.5906698264581741E-2</v>
      </c>
      <c r="AA308" s="11">
        <v>4.5906710000000004</v>
      </c>
      <c r="AC308" s="11" t="s">
        <v>78</v>
      </c>
      <c r="AD308" s="11">
        <v>85</v>
      </c>
      <c r="AE308" s="11">
        <v>-19.547571999999999</v>
      </c>
      <c r="AF308" s="11">
        <v>-19.194331999999999</v>
      </c>
      <c r="AG308" s="11">
        <v>0.35323900000000003</v>
      </c>
      <c r="AH308" s="18">
        <f t="shared" si="13"/>
        <v>1.8070735332244847E-2</v>
      </c>
      <c r="AI308" s="11">
        <v>1.807075</v>
      </c>
      <c r="AK308" s="11" t="s">
        <v>83</v>
      </c>
      <c r="AL308" s="11">
        <v>1981</v>
      </c>
      <c r="AM308" s="11">
        <v>0.71275999999999995</v>
      </c>
      <c r="AN308" s="11">
        <v>-6.583501</v>
      </c>
      <c r="AO308" s="11">
        <v>7.2962610000000003</v>
      </c>
      <c r="AP308" s="18">
        <f t="shared" si="14"/>
        <v>10.236630843481677</v>
      </c>
      <c r="AQ308" s="11" t="s">
        <v>77</v>
      </c>
      <c r="AS308" s="11" t="s">
        <v>76</v>
      </c>
      <c r="AT308" s="11">
        <v>417</v>
      </c>
      <c r="AU308" s="11">
        <v>-18.524007000000001</v>
      </c>
      <c r="AV308" s="11">
        <v>-19.374383000000002</v>
      </c>
      <c r="AW308" s="11">
        <v>0.85037600000000002</v>
      </c>
      <c r="AX308" s="11">
        <v>4.5906710000000004</v>
      </c>
    </row>
    <row r="309" spans="21:50" x14ac:dyDescent="0.35">
      <c r="U309" s="11" t="s">
        <v>76</v>
      </c>
      <c r="V309" s="11">
        <v>418</v>
      </c>
      <c r="W309" s="11">
        <v>43.137594</v>
      </c>
      <c r="X309" s="11">
        <v>38.433635000000002</v>
      </c>
      <c r="Y309" s="11">
        <v>4.7039590000000002</v>
      </c>
      <c r="Z309" s="18">
        <f t="shared" si="12"/>
        <v>0.10904546507623954</v>
      </c>
      <c r="AA309" s="11">
        <v>10.904546</v>
      </c>
      <c r="AC309" s="11" t="s">
        <v>78</v>
      </c>
      <c r="AD309" s="11">
        <v>1281</v>
      </c>
      <c r="AE309" s="11">
        <v>6.0765700000000002</v>
      </c>
      <c r="AF309" s="11">
        <v>5.974729</v>
      </c>
      <c r="AG309" s="11">
        <v>0.101842</v>
      </c>
      <c r="AH309" s="18">
        <f t="shared" si="13"/>
        <v>1.6759783891241276E-2</v>
      </c>
      <c r="AI309" s="11">
        <v>1.6759759999999999</v>
      </c>
      <c r="AK309" s="11" t="s">
        <v>83</v>
      </c>
      <c r="AL309" s="11">
        <v>1709</v>
      </c>
      <c r="AM309" s="11">
        <v>25.161348</v>
      </c>
      <c r="AN309" s="11">
        <v>17.800125999999999</v>
      </c>
      <c r="AO309" s="11">
        <v>7.3612219999999997</v>
      </c>
      <c r="AP309" s="18">
        <f t="shared" si="14"/>
        <v>0.29256071654030619</v>
      </c>
      <c r="AQ309" s="11">
        <v>29.256073000000001</v>
      </c>
      <c r="AS309" s="11" t="s">
        <v>76</v>
      </c>
      <c r="AT309" s="11">
        <v>418</v>
      </c>
      <c r="AU309" s="11">
        <v>43.137594</v>
      </c>
      <c r="AV309" s="11">
        <v>38.433635000000002</v>
      </c>
      <c r="AW309" s="11">
        <v>4.7039590000000002</v>
      </c>
      <c r="AX309" s="11">
        <v>10.904546</v>
      </c>
    </row>
    <row r="310" spans="21:50" x14ac:dyDescent="0.35">
      <c r="U310" s="11" t="s">
        <v>76</v>
      </c>
      <c r="V310" s="11">
        <v>422</v>
      </c>
      <c r="W310" s="11">
        <v>33.929074999999997</v>
      </c>
      <c r="X310" s="11">
        <v>39.265642999999997</v>
      </c>
      <c r="Y310" s="11">
        <v>5.3365679999999998</v>
      </c>
      <c r="Z310" s="18">
        <f t="shared" si="12"/>
        <v>0.15728598554484613</v>
      </c>
      <c r="AA310" s="11">
        <v>15.728598</v>
      </c>
      <c r="AC310" s="11" t="s">
        <v>78</v>
      </c>
      <c r="AD310" s="11">
        <v>504</v>
      </c>
      <c r="AE310" s="11">
        <v>-8.4220819999999996</v>
      </c>
      <c r="AF310" s="11">
        <v>-8.3027060000000006</v>
      </c>
      <c r="AG310" s="11">
        <v>0.119376</v>
      </c>
      <c r="AH310" s="18">
        <f t="shared" si="13"/>
        <v>1.4174167385214251E-2</v>
      </c>
      <c r="AI310" s="11">
        <v>1.417419</v>
      </c>
      <c r="AK310" s="11" t="s">
        <v>83</v>
      </c>
      <c r="AL310" s="11">
        <v>1361</v>
      </c>
      <c r="AM310" s="11">
        <v>4.2915429999999999</v>
      </c>
      <c r="AN310" s="11">
        <v>-3.2339959999999999</v>
      </c>
      <c r="AO310" s="11">
        <v>7.5255390000000002</v>
      </c>
      <c r="AP310" s="18">
        <f t="shared" si="14"/>
        <v>1.7535741806618272</v>
      </c>
      <c r="AQ310" s="11" t="s">
        <v>77</v>
      </c>
      <c r="AS310" s="11" t="s">
        <v>76</v>
      </c>
      <c r="AT310" s="11">
        <v>422</v>
      </c>
      <c r="AU310" s="11">
        <v>33.929074999999997</v>
      </c>
      <c r="AV310" s="11">
        <v>39.265642999999997</v>
      </c>
      <c r="AW310" s="11">
        <v>5.3365679999999998</v>
      </c>
      <c r="AX310" s="11">
        <v>15.728598</v>
      </c>
    </row>
    <row r="311" spans="21:50" x14ac:dyDescent="0.35">
      <c r="U311" s="11" t="s">
        <v>76</v>
      </c>
      <c r="V311" s="11">
        <v>423</v>
      </c>
      <c r="W311" s="11">
        <v>25.455532999999999</v>
      </c>
      <c r="X311" s="11">
        <v>26.535412999999998</v>
      </c>
      <c r="Y311" s="11">
        <v>1.07988</v>
      </c>
      <c r="Z311" s="18">
        <f t="shared" si="12"/>
        <v>4.2422211312566113E-2</v>
      </c>
      <c r="AA311" s="11">
        <v>4.2422219999999999</v>
      </c>
      <c r="AC311" s="11" t="s">
        <v>78</v>
      </c>
      <c r="AD311" s="11">
        <v>998</v>
      </c>
      <c r="AE311" s="11">
        <v>-6.7058590000000002</v>
      </c>
      <c r="AF311" s="11">
        <v>-6.6204359999999998</v>
      </c>
      <c r="AG311" s="11">
        <v>8.5421999999999998E-2</v>
      </c>
      <c r="AH311" s="18">
        <f t="shared" si="13"/>
        <v>1.2738412782016442E-2</v>
      </c>
      <c r="AI311" s="11">
        <v>1.2738480000000001</v>
      </c>
      <c r="AK311" s="11" t="s">
        <v>83</v>
      </c>
      <c r="AL311" s="11">
        <v>1598</v>
      </c>
      <c r="AM311" s="11">
        <v>35.569473000000002</v>
      </c>
      <c r="AN311" s="11">
        <v>28.015218999999998</v>
      </c>
      <c r="AO311" s="11">
        <v>7.5542540000000002</v>
      </c>
      <c r="AP311" s="18">
        <f t="shared" si="14"/>
        <v>0.21238026214220265</v>
      </c>
      <c r="AQ311" s="11">
        <v>21.238025</v>
      </c>
      <c r="AS311" s="11" t="s">
        <v>76</v>
      </c>
      <c r="AT311" s="11">
        <v>423</v>
      </c>
      <c r="AU311" s="11">
        <v>25.455532999999999</v>
      </c>
      <c r="AV311" s="11">
        <v>26.535412999999998</v>
      </c>
      <c r="AW311" s="11">
        <v>1.07988</v>
      </c>
      <c r="AX311" s="11">
        <v>4.2422219999999999</v>
      </c>
    </row>
    <row r="312" spans="21:50" x14ac:dyDescent="0.35">
      <c r="U312" s="11" t="s">
        <v>76</v>
      </c>
      <c r="V312" s="11">
        <v>424</v>
      </c>
      <c r="W312" s="11">
        <v>-12.949426000000001</v>
      </c>
      <c r="X312" s="11">
        <v>-12.241464000000001</v>
      </c>
      <c r="Y312" s="11">
        <v>0.70796300000000001</v>
      </c>
      <c r="Z312" s="18">
        <f t="shared" si="12"/>
        <v>5.4671380800971406E-2</v>
      </c>
      <c r="AA312" s="11">
        <v>5.467136</v>
      </c>
      <c r="AC312" s="11" t="s">
        <v>78</v>
      </c>
      <c r="AD312" s="11">
        <v>1693</v>
      </c>
      <c r="AE312" s="11">
        <v>7.8257690000000002</v>
      </c>
      <c r="AF312" s="11">
        <v>7.7273779999999999</v>
      </c>
      <c r="AG312" s="11">
        <v>9.8391000000000006E-2</v>
      </c>
      <c r="AH312" s="18">
        <f t="shared" si="13"/>
        <v>1.2572694133956676E-2</v>
      </c>
      <c r="AI312" s="11">
        <v>1.257269</v>
      </c>
      <c r="AK312" s="11" t="s">
        <v>83</v>
      </c>
      <c r="AL312" s="11">
        <v>1758</v>
      </c>
      <c r="AM312" s="11">
        <v>12.926610999999999</v>
      </c>
      <c r="AN312" s="11">
        <v>20.917141000000001</v>
      </c>
      <c r="AO312" s="11">
        <v>7.9905299999999997</v>
      </c>
      <c r="AP312" s="18">
        <f t="shared" si="14"/>
        <v>0.61814577695576978</v>
      </c>
      <c r="AQ312" s="11">
        <v>61.814579000000002</v>
      </c>
      <c r="AS312" s="11" t="s">
        <v>76</v>
      </c>
      <c r="AT312" s="11">
        <v>424</v>
      </c>
      <c r="AU312" s="11">
        <v>-12.949426000000001</v>
      </c>
      <c r="AV312" s="11">
        <v>-12.241464000000001</v>
      </c>
      <c r="AW312" s="11">
        <v>0.70796300000000001</v>
      </c>
      <c r="AX312" s="11">
        <v>5.467136</v>
      </c>
    </row>
    <row r="313" spans="21:50" x14ac:dyDescent="0.35">
      <c r="U313" s="11" t="s">
        <v>76</v>
      </c>
      <c r="V313" s="11">
        <v>425</v>
      </c>
      <c r="W313" s="11">
        <v>15.154709</v>
      </c>
      <c r="X313" s="11">
        <v>14.521582</v>
      </c>
      <c r="Y313" s="11">
        <v>0.633127</v>
      </c>
      <c r="Z313" s="18">
        <f t="shared" si="12"/>
        <v>4.1777575537742098E-2</v>
      </c>
      <c r="AA313" s="11">
        <v>4.1777569999999997</v>
      </c>
      <c r="AC313" s="11" t="s">
        <v>78</v>
      </c>
      <c r="AD313" s="11">
        <v>421</v>
      </c>
      <c r="AE313" s="11">
        <v>-14.971152999999999</v>
      </c>
      <c r="AF313" s="11">
        <v>-15.130110999999999</v>
      </c>
      <c r="AG313" s="11">
        <v>0.15895799999999999</v>
      </c>
      <c r="AH313" s="18">
        <f t="shared" si="13"/>
        <v>1.0617619097206474E-2</v>
      </c>
      <c r="AI313" s="11">
        <v>1.06176</v>
      </c>
      <c r="AK313" s="11" t="s">
        <v>83</v>
      </c>
      <c r="AL313" s="11">
        <v>10</v>
      </c>
      <c r="AM313" s="11">
        <v>10.147152999999999</v>
      </c>
      <c r="AN313" s="11">
        <v>18.152822</v>
      </c>
      <c r="AO313" s="11">
        <v>8.0056700000000003</v>
      </c>
      <c r="AP313" s="18">
        <f t="shared" si="14"/>
        <v>0.78895725727206445</v>
      </c>
      <c r="AQ313" s="11">
        <v>78.895724000000001</v>
      </c>
      <c r="AS313" s="11" t="s">
        <v>76</v>
      </c>
      <c r="AT313" s="11">
        <v>425</v>
      </c>
      <c r="AU313" s="11">
        <v>15.154709</v>
      </c>
      <c r="AV313" s="11">
        <v>14.521582</v>
      </c>
      <c r="AW313" s="11">
        <v>0.633127</v>
      </c>
      <c r="AX313" s="11">
        <v>4.1777569999999997</v>
      </c>
    </row>
    <row r="314" spans="21:50" x14ac:dyDescent="0.35">
      <c r="U314" s="11" t="s">
        <v>76</v>
      </c>
      <c r="V314" s="11">
        <v>427</v>
      </c>
      <c r="W314" s="11">
        <v>-8.6234190000000002</v>
      </c>
      <c r="X314" s="11">
        <v>-6.6968360000000002</v>
      </c>
      <c r="Y314" s="11">
        <v>1.9265829999999999</v>
      </c>
      <c r="Z314" s="18">
        <f t="shared" si="12"/>
        <v>0.22341289458392313</v>
      </c>
      <c r="AA314" s="11">
        <v>22.341289</v>
      </c>
      <c r="AC314" s="11" t="s">
        <v>78</v>
      </c>
      <c r="AD314" s="11">
        <v>1672</v>
      </c>
      <c r="AE314" s="11">
        <v>33.158107999999999</v>
      </c>
      <c r="AF314" s="11">
        <v>33.507004000000002</v>
      </c>
      <c r="AG314" s="11">
        <v>0.34889599999999998</v>
      </c>
      <c r="AH314" s="18">
        <f t="shared" si="13"/>
        <v>1.0522192641389551E-2</v>
      </c>
      <c r="AI314" s="11">
        <v>1.0522180000000001</v>
      </c>
      <c r="AK314" s="11" t="s">
        <v>83</v>
      </c>
      <c r="AL314" s="11">
        <v>1685</v>
      </c>
      <c r="AM314" s="11">
        <v>26.301157</v>
      </c>
      <c r="AN314" s="11">
        <v>18.262635</v>
      </c>
      <c r="AO314" s="11">
        <v>8.0385209999999994</v>
      </c>
      <c r="AP314" s="18">
        <f t="shared" si="14"/>
        <v>0.30563374075140493</v>
      </c>
      <c r="AQ314" s="11">
        <v>30.563376000000002</v>
      </c>
      <c r="AS314" s="11" t="s">
        <v>76</v>
      </c>
      <c r="AT314" s="11">
        <v>427</v>
      </c>
      <c r="AU314" s="11">
        <v>-8.6234190000000002</v>
      </c>
      <c r="AV314" s="11">
        <v>-6.6968360000000002</v>
      </c>
      <c r="AW314" s="11">
        <v>1.9265829999999999</v>
      </c>
      <c r="AX314" s="11">
        <v>22.341289</v>
      </c>
    </row>
    <row r="315" spans="21:50" x14ac:dyDescent="0.35">
      <c r="U315" s="11" t="s">
        <v>76</v>
      </c>
      <c r="V315" s="11">
        <v>428</v>
      </c>
      <c r="W315" s="11">
        <v>-3.6956989999999998</v>
      </c>
      <c r="X315" s="11">
        <v>-4.5026859999999997</v>
      </c>
      <c r="Y315" s="11">
        <v>0.80698800000000004</v>
      </c>
      <c r="Z315" s="18">
        <f t="shared" si="12"/>
        <v>0.21835869209045436</v>
      </c>
      <c r="AA315" s="11">
        <v>21.835856</v>
      </c>
      <c r="AC315" s="11" t="s">
        <v>78</v>
      </c>
      <c r="AD315" s="11">
        <v>831</v>
      </c>
      <c r="AE315" s="11">
        <v>-16.860586000000001</v>
      </c>
      <c r="AF315" s="11">
        <v>-16.692692999999998</v>
      </c>
      <c r="AG315" s="11">
        <v>0.16789299999999999</v>
      </c>
      <c r="AH315" s="18">
        <f t="shared" si="13"/>
        <v>9.9577203307168547E-3</v>
      </c>
      <c r="AI315" s="11">
        <v>0.99577300000000002</v>
      </c>
      <c r="AK315" s="11" t="s">
        <v>83</v>
      </c>
      <c r="AL315" s="11">
        <v>1500</v>
      </c>
      <c r="AM315" s="11">
        <v>45.798746000000001</v>
      </c>
      <c r="AN315" s="11">
        <v>37.333930000000002</v>
      </c>
      <c r="AO315" s="11">
        <v>8.4648160000000008</v>
      </c>
      <c r="AP315" s="18">
        <f t="shared" si="14"/>
        <v>0.18482637057355239</v>
      </c>
      <c r="AQ315" s="11">
        <v>18.482637</v>
      </c>
      <c r="AS315" s="11" t="s">
        <v>76</v>
      </c>
      <c r="AT315" s="11">
        <v>428</v>
      </c>
      <c r="AU315" s="11">
        <v>-3.6956989999999998</v>
      </c>
      <c r="AV315" s="11">
        <v>-4.5026859999999997</v>
      </c>
      <c r="AW315" s="11">
        <v>0.80698800000000004</v>
      </c>
      <c r="AX315" s="11">
        <v>21.835856</v>
      </c>
    </row>
    <row r="316" spans="21:50" x14ac:dyDescent="0.35">
      <c r="U316" s="11" t="s">
        <v>76</v>
      </c>
      <c r="V316" s="11">
        <v>429</v>
      </c>
      <c r="W316" s="11">
        <v>-6.2032860000000003</v>
      </c>
      <c r="X316" s="11">
        <v>-6.3706829999999997</v>
      </c>
      <c r="Y316" s="11">
        <v>0.16739699999999999</v>
      </c>
      <c r="Z316" s="18">
        <f t="shared" si="12"/>
        <v>2.6985213965630472E-2</v>
      </c>
      <c r="AA316" s="11">
        <v>2.6985260000000002</v>
      </c>
      <c r="AC316" s="11" t="s">
        <v>78</v>
      </c>
      <c r="AD316" s="11">
        <v>430</v>
      </c>
      <c r="AE316" s="11">
        <v>-19.859342999999999</v>
      </c>
      <c r="AF316" s="11">
        <v>-20.016484999999999</v>
      </c>
      <c r="AG316" s="11">
        <v>0.157142</v>
      </c>
      <c r="AH316" s="18">
        <f t="shared" si="13"/>
        <v>7.9127491780568975E-3</v>
      </c>
      <c r="AI316" s="11">
        <v>0.79127700000000001</v>
      </c>
      <c r="AK316" s="11" t="s">
        <v>83</v>
      </c>
      <c r="AL316" s="11">
        <v>1333</v>
      </c>
      <c r="AM316" s="11">
        <v>5.5070509999999997</v>
      </c>
      <c r="AN316" s="11">
        <v>-3.0759189999999998</v>
      </c>
      <c r="AO316" s="11">
        <v>8.5829699999999995</v>
      </c>
      <c r="AP316" s="18">
        <f t="shared" si="14"/>
        <v>1.5585419492210986</v>
      </c>
      <c r="AQ316" s="11" t="s">
        <v>77</v>
      </c>
      <c r="AS316" s="11" t="s">
        <v>76</v>
      </c>
      <c r="AT316" s="11">
        <v>429</v>
      </c>
      <c r="AU316" s="11">
        <v>-6.2032860000000003</v>
      </c>
      <c r="AV316" s="11">
        <v>-6.3706829999999997</v>
      </c>
      <c r="AW316" s="11">
        <v>0.16739699999999999</v>
      </c>
      <c r="AX316" s="11">
        <v>2.6985260000000002</v>
      </c>
    </row>
    <row r="317" spans="21:50" x14ac:dyDescent="0.35">
      <c r="U317" s="11" t="s">
        <v>76</v>
      </c>
      <c r="V317" s="11">
        <v>431</v>
      </c>
      <c r="W317" s="11">
        <v>-18.084078000000002</v>
      </c>
      <c r="X317" s="11">
        <v>-15.474093999999999</v>
      </c>
      <c r="Y317" s="11">
        <v>2.6099839999999999</v>
      </c>
      <c r="Z317" s="18">
        <f t="shared" si="12"/>
        <v>0.14432496918007098</v>
      </c>
      <c r="AA317" s="11">
        <v>14.432499</v>
      </c>
      <c r="AC317" s="11" t="s">
        <v>78</v>
      </c>
      <c r="AD317" s="11">
        <v>727</v>
      </c>
      <c r="AE317" s="11">
        <v>-19.001394000000001</v>
      </c>
      <c r="AF317" s="11">
        <v>-18.86515</v>
      </c>
      <c r="AG317" s="11">
        <v>0.136245</v>
      </c>
      <c r="AH317" s="18">
        <f t="shared" si="13"/>
        <v>7.1702634027798169E-3</v>
      </c>
      <c r="AI317" s="11">
        <v>0.71702600000000005</v>
      </c>
      <c r="AK317" s="11" t="s">
        <v>83</v>
      </c>
      <c r="AL317" s="11">
        <v>1594</v>
      </c>
      <c r="AM317" s="11">
        <v>25.538392000000002</v>
      </c>
      <c r="AN317" s="11">
        <v>34.191083999999996</v>
      </c>
      <c r="AO317" s="11">
        <v>8.652692</v>
      </c>
      <c r="AP317" s="18">
        <f t="shared" si="14"/>
        <v>0.3388111514616895</v>
      </c>
      <c r="AQ317" s="11">
        <v>33.881115999999999</v>
      </c>
      <c r="AS317" s="11" t="s">
        <v>76</v>
      </c>
      <c r="AT317" s="11">
        <v>431</v>
      </c>
      <c r="AU317" s="11">
        <v>-18.084078000000002</v>
      </c>
      <c r="AV317" s="11">
        <v>-15.474093999999999</v>
      </c>
      <c r="AW317" s="11">
        <v>2.6099839999999999</v>
      </c>
      <c r="AX317" s="11">
        <v>14.432499</v>
      </c>
    </row>
    <row r="318" spans="21:50" x14ac:dyDescent="0.35">
      <c r="U318" s="11" t="s">
        <v>76</v>
      </c>
      <c r="V318" s="11">
        <v>432</v>
      </c>
      <c r="W318" s="11">
        <v>3.913564</v>
      </c>
      <c r="X318" s="11">
        <v>9.0224790000000006</v>
      </c>
      <c r="Y318" s="11">
        <v>5.1089149999999997</v>
      </c>
      <c r="Z318" s="18">
        <f t="shared" si="12"/>
        <v>1.3054379588528511</v>
      </c>
      <c r="AA318" s="11" t="s">
        <v>77</v>
      </c>
      <c r="AC318" s="11" t="s">
        <v>78</v>
      </c>
      <c r="AD318" s="11">
        <v>849</v>
      </c>
      <c r="AE318" s="11">
        <v>25.392941</v>
      </c>
      <c r="AF318" s="11">
        <v>25.233405999999999</v>
      </c>
      <c r="AG318" s="11">
        <v>0.15953500000000001</v>
      </c>
      <c r="AH318" s="18">
        <f t="shared" si="13"/>
        <v>6.2826515447738018E-3</v>
      </c>
      <c r="AI318" s="11">
        <v>0.62826700000000002</v>
      </c>
      <c r="AK318" s="11" t="s">
        <v>83</v>
      </c>
      <c r="AL318" s="11">
        <v>1433</v>
      </c>
      <c r="AM318" s="11">
        <v>10.173621000000001</v>
      </c>
      <c r="AN318" s="11">
        <v>1.424469</v>
      </c>
      <c r="AO318" s="11">
        <v>8.7491520000000005</v>
      </c>
      <c r="AP318" s="18">
        <f t="shared" si="14"/>
        <v>0.85998407056838466</v>
      </c>
      <c r="AQ318" s="11">
        <v>85.998406000000003</v>
      </c>
      <c r="AS318" s="11" t="s">
        <v>76</v>
      </c>
      <c r="AT318" s="11">
        <v>432</v>
      </c>
      <c r="AU318" s="11">
        <v>3.913564</v>
      </c>
      <c r="AV318" s="11">
        <v>9.0224790000000006</v>
      </c>
      <c r="AW318" s="11">
        <v>5.1089149999999997</v>
      </c>
      <c r="AX318" s="11" t="s">
        <v>77</v>
      </c>
    </row>
    <row r="319" spans="21:50" x14ac:dyDescent="0.35">
      <c r="U319" s="11" t="s">
        <v>76</v>
      </c>
      <c r="V319" s="11">
        <v>435</v>
      </c>
      <c r="W319" s="11">
        <v>-15.37721</v>
      </c>
      <c r="X319" s="11">
        <v>-15.732841000000001</v>
      </c>
      <c r="Y319" s="11">
        <v>0.355632</v>
      </c>
      <c r="Z319" s="18">
        <f t="shared" si="12"/>
        <v>2.3127212283632726E-2</v>
      </c>
      <c r="AA319" s="11">
        <v>2.312719</v>
      </c>
      <c r="AC319" s="11" t="s">
        <v>78</v>
      </c>
      <c r="AD319" s="11">
        <v>1377</v>
      </c>
      <c r="AE319" s="11">
        <v>4.3333009999999996</v>
      </c>
      <c r="AF319" s="11">
        <v>4.3603699999999996</v>
      </c>
      <c r="AG319" s="11">
        <v>2.7067999999999998E-2</v>
      </c>
      <c r="AH319" s="18">
        <f t="shared" si="13"/>
        <v>6.2465081470223279E-3</v>
      </c>
      <c r="AI319" s="11">
        <v>0.62465899999999996</v>
      </c>
      <c r="AK319" s="11" t="s">
        <v>83</v>
      </c>
      <c r="AL319" s="11">
        <v>1488</v>
      </c>
      <c r="AM319" s="11">
        <v>21.184054</v>
      </c>
      <c r="AN319" s="11">
        <v>10.742490999999999</v>
      </c>
      <c r="AO319" s="11">
        <v>10.441563</v>
      </c>
      <c r="AP319" s="18">
        <f t="shared" si="14"/>
        <v>0.49289729907221724</v>
      </c>
      <c r="AQ319" s="11">
        <v>49.289731000000003</v>
      </c>
      <c r="AS319" s="11" t="s">
        <v>76</v>
      </c>
      <c r="AT319" s="11">
        <v>435</v>
      </c>
      <c r="AU319" s="11">
        <v>-15.37721</v>
      </c>
      <c r="AV319" s="11">
        <v>-15.732841000000001</v>
      </c>
      <c r="AW319" s="11">
        <v>0.355632</v>
      </c>
      <c r="AX319" s="11">
        <v>2.312719</v>
      </c>
    </row>
    <row r="320" spans="21:50" x14ac:dyDescent="0.35">
      <c r="U320" s="11" t="s">
        <v>76</v>
      </c>
      <c r="V320" s="11">
        <v>437</v>
      </c>
      <c r="W320" s="11">
        <v>37.5246</v>
      </c>
      <c r="X320" s="11">
        <v>32.935893999999998</v>
      </c>
      <c r="Y320" s="11">
        <v>4.5887060000000002</v>
      </c>
      <c r="Z320" s="18">
        <f t="shared" si="12"/>
        <v>0.12228527419346243</v>
      </c>
      <c r="AA320" s="11">
        <v>12.228526</v>
      </c>
      <c r="AC320" s="11" t="s">
        <v>78</v>
      </c>
      <c r="AD320" s="11">
        <v>1440</v>
      </c>
      <c r="AE320" s="11">
        <v>-4.0728569999999999</v>
      </c>
      <c r="AF320" s="11">
        <v>-4.0948019999999996</v>
      </c>
      <c r="AG320" s="11">
        <v>2.1944999999999999E-2</v>
      </c>
      <c r="AH320" s="18">
        <f t="shared" si="13"/>
        <v>5.3881096242760305E-3</v>
      </c>
      <c r="AI320" s="11">
        <v>0.53881400000000002</v>
      </c>
      <c r="AK320" s="11" t="s">
        <v>83</v>
      </c>
      <c r="AL320" s="11">
        <v>1189</v>
      </c>
      <c r="AM320" s="11">
        <v>-5.1347759999999996</v>
      </c>
      <c r="AN320" s="11">
        <v>5.4715769999999999</v>
      </c>
      <c r="AO320" s="11">
        <v>10.606353</v>
      </c>
      <c r="AP320" s="18">
        <f t="shared" si="14"/>
        <v>2.0655921504657653</v>
      </c>
      <c r="AQ320" s="11" t="s">
        <v>77</v>
      </c>
      <c r="AS320" s="11" t="s">
        <v>76</v>
      </c>
      <c r="AT320" s="11">
        <v>437</v>
      </c>
      <c r="AU320" s="11">
        <v>37.5246</v>
      </c>
      <c r="AV320" s="11">
        <v>32.935893999999998</v>
      </c>
      <c r="AW320" s="11">
        <v>4.5887060000000002</v>
      </c>
      <c r="AX320" s="11">
        <v>12.228526</v>
      </c>
    </row>
    <row r="321" spans="21:50" x14ac:dyDescent="0.35">
      <c r="U321" s="11" t="s">
        <v>76</v>
      </c>
      <c r="V321" s="11">
        <v>438</v>
      </c>
      <c r="W321" s="11">
        <v>-20.588045999999999</v>
      </c>
      <c r="X321" s="11">
        <v>-20.438967999999999</v>
      </c>
      <c r="Y321" s="11">
        <v>0.14907899999999999</v>
      </c>
      <c r="Z321" s="18">
        <f t="shared" si="12"/>
        <v>7.2410465762510921E-3</v>
      </c>
      <c r="AA321" s="11">
        <v>0.72410300000000005</v>
      </c>
      <c r="AC321" s="11" t="s">
        <v>78</v>
      </c>
      <c r="AD321" s="11">
        <v>194</v>
      </c>
      <c r="AE321" s="11">
        <v>-14.126464</v>
      </c>
      <c r="AF321" s="11">
        <v>-14.061154999999999</v>
      </c>
      <c r="AG321" s="11">
        <v>6.5309000000000006E-2</v>
      </c>
      <c r="AH321" s="18">
        <f t="shared" si="13"/>
        <v>4.6231668448664864E-3</v>
      </c>
      <c r="AI321" s="11">
        <v>0.46232000000000001</v>
      </c>
      <c r="AK321" s="11" t="s">
        <v>83</v>
      </c>
      <c r="AL321" s="11">
        <v>872</v>
      </c>
      <c r="AM321" s="11">
        <v>30.155512000000002</v>
      </c>
      <c r="AN321" s="11">
        <v>19.067526000000001</v>
      </c>
      <c r="AO321" s="11">
        <v>11.087986000000001</v>
      </c>
      <c r="AP321" s="18">
        <f t="shared" si="14"/>
        <v>0.36769350823822855</v>
      </c>
      <c r="AQ321" s="11">
        <v>36.769350000000003</v>
      </c>
      <c r="AS321" s="11" t="s">
        <v>76</v>
      </c>
      <c r="AT321" s="11">
        <v>438</v>
      </c>
      <c r="AU321" s="11">
        <v>-20.588045999999999</v>
      </c>
      <c r="AV321" s="11">
        <v>-20.438967999999999</v>
      </c>
      <c r="AW321" s="11">
        <v>0.14907899999999999</v>
      </c>
      <c r="AX321" s="11">
        <v>0.72410300000000005</v>
      </c>
    </row>
    <row r="322" spans="21:50" x14ac:dyDescent="0.35">
      <c r="U322" s="11" t="s">
        <v>76</v>
      </c>
      <c r="V322" s="11">
        <v>439</v>
      </c>
      <c r="W322" s="11">
        <v>-11.177104</v>
      </c>
      <c r="X322" s="11">
        <v>-7.275245</v>
      </c>
      <c r="Y322" s="11">
        <v>3.9018579999999998</v>
      </c>
      <c r="Z322" s="18">
        <f t="shared" si="12"/>
        <v>0.34909382609305595</v>
      </c>
      <c r="AA322" s="11">
        <v>34.909385999999998</v>
      </c>
      <c r="AC322" s="11" t="s">
        <v>78</v>
      </c>
      <c r="AD322" s="11">
        <v>1183</v>
      </c>
      <c r="AE322" s="11">
        <v>-18.644434</v>
      </c>
      <c r="AF322" s="11">
        <v>-18.713097999999999</v>
      </c>
      <c r="AG322" s="11">
        <v>6.8664000000000003E-2</v>
      </c>
      <c r="AH322" s="18">
        <f t="shared" si="13"/>
        <v>3.6828149355459115E-3</v>
      </c>
      <c r="AI322" s="11">
        <v>0.36828</v>
      </c>
      <c r="AK322" s="11" t="s">
        <v>83</v>
      </c>
      <c r="AL322" s="11">
        <v>1670</v>
      </c>
      <c r="AM322" s="11">
        <v>30.525901000000001</v>
      </c>
      <c r="AN322" s="11">
        <v>18.98554</v>
      </c>
      <c r="AO322" s="11">
        <v>11.54036</v>
      </c>
      <c r="AP322" s="18">
        <f t="shared" si="14"/>
        <v>0.37805141279859356</v>
      </c>
      <c r="AQ322" s="11">
        <v>37.805143000000001</v>
      </c>
      <c r="AS322" s="11" t="s">
        <v>76</v>
      </c>
      <c r="AT322" s="11">
        <v>439</v>
      </c>
      <c r="AU322" s="11">
        <v>-11.177104</v>
      </c>
      <c r="AV322" s="11">
        <v>-7.275245</v>
      </c>
      <c r="AW322" s="11">
        <v>3.9018579999999998</v>
      </c>
      <c r="AX322" s="11">
        <v>34.909385999999998</v>
      </c>
    </row>
    <row r="323" spans="21:50" x14ac:dyDescent="0.35">
      <c r="U323" s="11" t="s">
        <v>76</v>
      </c>
      <c r="V323" s="11">
        <v>440</v>
      </c>
      <c r="W323" s="11">
        <v>2.6841279999999998</v>
      </c>
      <c r="X323" s="11">
        <v>1.9148419999999999</v>
      </c>
      <c r="Y323" s="11">
        <v>0.769285</v>
      </c>
      <c r="Z323" s="18">
        <f t="shared" si="12"/>
        <v>0.28660518425350806</v>
      </c>
      <c r="AA323" s="11">
        <v>28.660533999999998</v>
      </c>
      <c r="AC323" s="11" t="s">
        <v>78</v>
      </c>
      <c r="AD323" s="11">
        <v>229</v>
      </c>
      <c r="AE323" s="11">
        <v>17.833043</v>
      </c>
      <c r="AF323" s="11">
        <v>17.7683</v>
      </c>
      <c r="AG323" s="11">
        <v>6.4742999999999995E-2</v>
      </c>
      <c r="AH323" s="18">
        <f t="shared" si="13"/>
        <v>3.6305077041534637E-3</v>
      </c>
      <c r="AI323" s="11">
        <v>0.36305100000000001</v>
      </c>
      <c r="AK323" s="11" t="s">
        <v>83</v>
      </c>
      <c r="AL323" s="11">
        <v>1634</v>
      </c>
      <c r="AM323" s="11">
        <v>34.745434000000003</v>
      </c>
      <c r="AN323" s="11">
        <v>22.864702999999999</v>
      </c>
      <c r="AO323" s="11">
        <v>11.880731000000001</v>
      </c>
      <c r="AP323" s="18">
        <f t="shared" si="14"/>
        <v>0.3419364685443273</v>
      </c>
      <c r="AQ323" s="11">
        <v>34.193648000000003</v>
      </c>
      <c r="AS323" s="11" t="s">
        <v>76</v>
      </c>
      <c r="AT323" s="11">
        <v>440</v>
      </c>
      <c r="AU323" s="11">
        <v>2.6841279999999998</v>
      </c>
      <c r="AV323" s="11">
        <v>1.9148419999999999</v>
      </c>
      <c r="AW323" s="11">
        <v>0.769285</v>
      </c>
      <c r="AX323" s="11">
        <v>28.660533999999998</v>
      </c>
    </row>
    <row r="324" spans="21:50" x14ac:dyDescent="0.35">
      <c r="U324" s="11" t="s">
        <v>76</v>
      </c>
      <c r="V324" s="11">
        <v>442</v>
      </c>
      <c r="W324" s="11">
        <v>-4.8721329999999998</v>
      </c>
      <c r="X324" s="11">
        <v>-4.7701539999999998</v>
      </c>
      <c r="Y324" s="11">
        <v>0.101979</v>
      </c>
      <c r="Z324" s="18">
        <f t="shared" si="12"/>
        <v>2.0931078851911474E-2</v>
      </c>
      <c r="AA324" s="11">
        <v>2.0931060000000001</v>
      </c>
      <c r="AC324" s="11" t="s">
        <v>78</v>
      </c>
      <c r="AD324" s="11">
        <v>933</v>
      </c>
      <c r="AE324" s="11">
        <v>9.0118919999999996</v>
      </c>
      <c r="AF324" s="11">
        <v>8.9803700000000006</v>
      </c>
      <c r="AG324" s="11">
        <v>3.1522000000000001E-2</v>
      </c>
      <c r="AH324" s="18">
        <f t="shared" si="13"/>
        <v>3.4978226547766E-3</v>
      </c>
      <c r="AI324" s="11">
        <v>0.34977799999999998</v>
      </c>
      <c r="AK324" s="11" t="s">
        <v>83</v>
      </c>
      <c r="AL324" s="11">
        <v>211</v>
      </c>
      <c r="AM324" s="11">
        <v>11.690051</v>
      </c>
      <c r="AN324" s="11">
        <v>23.717701000000002</v>
      </c>
      <c r="AO324" s="11">
        <v>12.027651000000001</v>
      </c>
      <c r="AP324" s="18">
        <f t="shared" si="14"/>
        <v>1.0288792580973343</v>
      </c>
      <c r="AQ324" s="11" t="s">
        <v>77</v>
      </c>
      <c r="AS324" s="11" t="s">
        <v>76</v>
      </c>
      <c r="AT324" s="11">
        <v>442</v>
      </c>
      <c r="AU324" s="11">
        <v>-4.8721329999999998</v>
      </c>
      <c r="AV324" s="11">
        <v>-4.7701539999999998</v>
      </c>
      <c r="AW324" s="11">
        <v>0.101979</v>
      </c>
      <c r="AX324" s="11">
        <v>2.0931060000000001</v>
      </c>
    </row>
    <row r="325" spans="21:50" x14ac:dyDescent="0.35">
      <c r="U325" s="11" t="s">
        <v>76</v>
      </c>
      <c r="V325" s="11">
        <v>443</v>
      </c>
      <c r="W325" s="11">
        <v>-7.8095739999999996</v>
      </c>
      <c r="X325" s="11">
        <v>-7.7108999999999996</v>
      </c>
      <c r="Y325" s="11">
        <v>9.8673999999999998E-2</v>
      </c>
      <c r="Z325" s="18">
        <f t="shared" si="12"/>
        <v>1.26350041628391E-2</v>
      </c>
      <c r="AA325" s="11">
        <v>1.2634989999999999</v>
      </c>
      <c r="AC325" s="11" t="s">
        <v>78</v>
      </c>
      <c r="AD325" s="11">
        <v>1225</v>
      </c>
      <c r="AE325" s="11">
        <v>-7.3974010000000003</v>
      </c>
      <c r="AF325" s="11">
        <v>-7.3833630000000001</v>
      </c>
      <c r="AG325" s="11">
        <v>1.4038E-2</v>
      </c>
      <c r="AH325" s="18">
        <f t="shared" si="13"/>
        <v>1.8976935277673875E-3</v>
      </c>
      <c r="AI325" s="11">
        <v>0.18976999999999999</v>
      </c>
      <c r="AK325" s="11" t="s">
        <v>83</v>
      </c>
      <c r="AL325" s="11">
        <v>1887</v>
      </c>
      <c r="AM325" s="11">
        <v>0.48729</v>
      </c>
      <c r="AN325" s="11">
        <v>-12.445983999999999</v>
      </c>
      <c r="AO325" s="11">
        <v>12.933274000000001</v>
      </c>
      <c r="AP325" s="18">
        <f t="shared" si="14"/>
        <v>26.541225964005008</v>
      </c>
      <c r="AQ325" s="11" t="s">
        <v>77</v>
      </c>
      <c r="AS325" s="11" t="s">
        <v>76</v>
      </c>
      <c r="AT325" s="11">
        <v>443</v>
      </c>
      <c r="AU325" s="11">
        <v>-7.8095739999999996</v>
      </c>
      <c r="AV325" s="11">
        <v>-7.7108999999999996</v>
      </c>
      <c r="AW325" s="11">
        <v>9.8673999999999998E-2</v>
      </c>
      <c r="AX325" s="11">
        <v>1.2634989999999999</v>
      </c>
    </row>
    <row r="326" spans="21:50" x14ac:dyDescent="0.35">
      <c r="U326" s="11" t="s">
        <v>76</v>
      </c>
      <c r="V326" s="11">
        <v>444</v>
      </c>
      <c r="W326" s="11">
        <v>12.448904000000001</v>
      </c>
      <c r="X326" s="11">
        <v>9.6474130000000002</v>
      </c>
      <c r="Y326" s="11">
        <v>2.801491</v>
      </c>
      <c r="Z326" s="18">
        <f t="shared" si="12"/>
        <v>0.22503916810668634</v>
      </c>
      <c r="AA326" s="11">
        <v>22.503917999999999</v>
      </c>
      <c r="AC326" s="11" t="s">
        <v>78</v>
      </c>
      <c r="AD326" s="11">
        <v>1817</v>
      </c>
      <c r="AE326" s="11">
        <v>-24.855944000000001</v>
      </c>
      <c r="AF326" s="11">
        <v>-24.894997</v>
      </c>
      <c r="AG326" s="11">
        <v>3.9052999999999997E-2</v>
      </c>
      <c r="AH326" s="18">
        <f t="shared" si="13"/>
        <v>1.5711734786657066E-3</v>
      </c>
      <c r="AI326" s="11">
        <v>0.15711700000000001</v>
      </c>
      <c r="AK326" s="11" t="s">
        <v>83</v>
      </c>
      <c r="AL326" s="11">
        <v>1011</v>
      </c>
      <c r="AM326" s="11">
        <v>20.584275999999999</v>
      </c>
      <c r="AN326" s="11">
        <v>33.897404999999999</v>
      </c>
      <c r="AO326" s="11">
        <v>13.313129</v>
      </c>
      <c r="AP326" s="18">
        <f t="shared" si="14"/>
        <v>0.64676207217586867</v>
      </c>
      <c r="AQ326" s="11">
        <v>64.676209999999998</v>
      </c>
      <c r="AS326" s="11" t="s">
        <v>76</v>
      </c>
      <c r="AT326" s="11">
        <v>444</v>
      </c>
      <c r="AU326" s="11">
        <v>12.448904000000001</v>
      </c>
      <c r="AV326" s="11">
        <v>9.6474130000000002</v>
      </c>
      <c r="AW326" s="11">
        <v>2.801491</v>
      </c>
      <c r="AX326" s="11">
        <v>22.503917999999999</v>
      </c>
    </row>
    <row r="327" spans="21:50" x14ac:dyDescent="0.35">
      <c r="U327" s="11" t="s">
        <v>76</v>
      </c>
      <c r="V327" s="11">
        <v>446</v>
      </c>
      <c r="W327" s="11">
        <v>18.398558999999999</v>
      </c>
      <c r="X327" s="11">
        <v>16.879536999999999</v>
      </c>
      <c r="Y327" s="11">
        <v>1.5190220000000001</v>
      </c>
      <c r="Z327" s="18">
        <f t="shared" si="12"/>
        <v>8.2562009339970599E-2</v>
      </c>
      <c r="AA327" s="11">
        <v>8.2562010000000008</v>
      </c>
      <c r="AC327" s="11" t="s">
        <v>78</v>
      </c>
      <c r="AD327" s="11">
        <v>587</v>
      </c>
      <c r="AE327" s="11">
        <v>22.007073999999999</v>
      </c>
      <c r="AF327" s="11">
        <v>21.991212999999998</v>
      </c>
      <c r="AG327" s="11">
        <v>1.5861E-2</v>
      </c>
      <c r="AH327" s="18">
        <f t="shared" si="13"/>
        <v>7.207228003141172E-4</v>
      </c>
      <c r="AI327" s="11">
        <v>7.2071999999999997E-2</v>
      </c>
      <c r="AK327" s="11" t="s">
        <v>83</v>
      </c>
      <c r="AL327" s="11">
        <v>491</v>
      </c>
      <c r="AM327" s="11">
        <v>19.938717</v>
      </c>
      <c r="AN327" s="11">
        <v>35.394323999999997</v>
      </c>
      <c r="AO327" s="11">
        <v>15.455607000000001</v>
      </c>
      <c r="AP327" s="18">
        <f t="shared" si="14"/>
        <v>0.77515554285664423</v>
      </c>
      <c r="AQ327" s="11">
        <v>77.515557000000001</v>
      </c>
      <c r="AS327" s="11" t="s">
        <v>76</v>
      </c>
      <c r="AT327" s="11">
        <v>446</v>
      </c>
      <c r="AU327" s="11">
        <v>18.398558999999999</v>
      </c>
      <c r="AV327" s="11">
        <v>16.879536999999999</v>
      </c>
      <c r="AW327" s="11">
        <v>1.5190220000000001</v>
      </c>
      <c r="AX327" s="11">
        <v>8.2562010000000008</v>
      </c>
    </row>
    <row r="328" spans="21:50" x14ac:dyDescent="0.35">
      <c r="U328" s="11" t="s">
        <v>76</v>
      </c>
      <c r="V328" s="11">
        <v>447</v>
      </c>
      <c r="W328" s="11">
        <v>-14.622871999999999</v>
      </c>
      <c r="X328" s="11">
        <v>-15.312844999999999</v>
      </c>
      <c r="Y328" s="11">
        <v>0.68997299999999995</v>
      </c>
      <c r="Z328" s="18">
        <f t="shared" si="12"/>
        <v>4.7184506572990587E-2</v>
      </c>
      <c r="AA328" s="11">
        <v>4.7184489999999997</v>
      </c>
      <c r="AS328" s="11" t="s">
        <v>76</v>
      </c>
      <c r="AT328" s="11">
        <v>447</v>
      </c>
      <c r="AU328" s="11">
        <v>-14.622871999999999</v>
      </c>
      <c r="AV328" s="11">
        <v>-15.312844999999999</v>
      </c>
      <c r="AW328" s="11">
        <v>0.68997299999999995</v>
      </c>
      <c r="AX328" s="11">
        <v>4.7184489999999997</v>
      </c>
    </row>
    <row r="329" spans="21:50" x14ac:dyDescent="0.35">
      <c r="U329" s="11" t="s">
        <v>76</v>
      </c>
      <c r="V329" s="11">
        <v>449</v>
      </c>
      <c r="W329" s="11">
        <v>-8.3533919999999995</v>
      </c>
      <c r="X329" s="11">
        <v>-8.6139930000000007</v>
      </c>
      <c r="Y329" s="11">
        <v>0.26060100000000003</v>
      </c>
      <c r="Z329" s="18">
        <f t="shared" ref="Z329:Z392" si="15">ABS(Y329/W329)</f>
        <v>3.1197027506909773E-2</v>
      </c>
      <c r="AA329" s="11">
        <v>3.1197059999999999</v>
      </c>
      <c r="AS329" s="11" t="s">
        <v>76</v>
      </c>
      <c r="AT329" s="11">
        <v>449</v>
      </c>
      <c r="AU329" s="11">
        <v>-8.3533919999999995</v>
      </c>
      <c r="AV329" s="11">
        <v>-8.6139930000000007</v>
      </c>
      <c r="AW329" s="11">
        <v>0.26060100000000003</v>
      </c>
      <c r="AX329" s="11">
        <v>3.1197059999999999</v>
      </c>
    </row>
    <row r="330" spans="21:50" x14ac:dyDescent="0.35">
      <c r="U330" s="11" t="s">
        <v>76</v>
      </c>
      <c r="V330" s="11">
        <v>451</v>
      </c>
      <c r="W330" s="11">
        <v>16.499051000000001</v>
      </c>
      <c r="X330" s="11">
        <v>14.465581</v>
      </c>
      <c r="Y330" s="11">
        <v>2.0334699999999999</v>
      </c>
      <c r="Z330" s="18">
        <f t="shared" si="15"/>
        <v>0.1232476946704389</v>
      </c>
      <c r="AA330" s="11">
        <v>12.324769999999999</v>
      </c>
      <c r="AS330" s="11" t="s">
        <v>76</v>
      </c>
      <c r="AT330" s="11">
        <v>451</v>
      </c>
      <c r="AU330" s="11">
        <v>16.499051000000001</v>
      </c>
      <c r="AV330" s="11">
        <v>14.465581</v>
      </c>
      <c r="AW330" s="11">
        <v>2.0334699999999999</v>
      </c>
      <c r="AX330" s="11">
        <v>12.324769999999999</v>
      </c>
    </row>
    <row r="331" spans="21:50" x14ac:dyDescent="0.35">
      <c r="U331" s="11" t="s">
        <v>76</v>
      </c>
      <c r="V331" s="11">
        <v>452</v>
      </c>
      <c r="W331" s="11">
        <v>-29.005407000000002</v>
      </c>
      <c r="X331" s="11">
        <v>-24.658289</v>
      </c>
      <c r="Y331" s="11">
        <v>4.3471190000000002</v>
      </c>
      <c r="Z331" s="18">
        <f t="shared" si="15"/>
        <v>0.14987271166372532</v>
      </c>
      <c r="AA331" s="11">
        <v>14.987270000000001</v>
      </c>
      <c r="AS331" s="11" t="s">
        <v>76</v>
      </c>
      <c r="AT331" s="11">
        <v>452</v>
      </c>
      <c r="AU331" s="11">
        <v>-29.005407000000002</v>
      </c>
      <c r="AV331" s="11">
        <v>-24.658289</v>
      </c>
      <c r="AW331" s="11">
        <v>4.3471190000000002</v>
      </c>
      <c r="AX331" s="11">
        <v>14.987270000000001</v>
      </c>
    </row>
    <row r="332" spans="21:50" x14ac:dyDescent="0.35">
      <c r="U332" s="11" t="s">
        <v>76</v>
      </c>
      <c r="V332" s="11">
        <v>453</v>
      </c>
      <c r="W332" s="11">
        <v>-7.8877680000000003</v>
      </c>
      <c r="X332" s="11">
        <v>-4.8152869999999997</v>
      </c>
      <c r="Y332" s="11">
        <v>3.0724809999999998</v>
      </c>
      <c r="Z332" s="18">
        <f t="shared" si="15"/>
        <v>0.38952476796984897</v>
      </c>
      <c r="AA332" s="11">
        <v>38.952477999999999</v>
      </c>
      <c r="AS332" s="11" t="s">
        <v>76</v>
      </c>
      <c r="AT332" s="11">
        <v>453</v>
      </c>
      <c r="AU332" s="11">
        <v>-7.8877680000000003</v>
      </c>
      <c r="AV332" s="11">
        <v>-4.8152869999999997</v>
      </c>
      <c r="AW332" s="11">
        <v>3.0724809999999998</v>
      </c>
      <c r="AX332" s="11">
        <v>38.952477999999999</v>
      </c>
    </row>
    <row r="333" spans="21:50" x14ac:dyDescent="0.35">
      <c r="U333" s="11" t="s">
        <v>76</v>
      </c>
      <c r="V333" s="11">
        <v>454</v>
      </c>
      <c r="W333" s="11">
        <v>-27.178774000000001</v>
      </c>
      <c r="X333" s="11">
        <v>-24.689408</v>
      </c>
      <c r="Y333" s="11">
        <v>2.4893670000000001</v>
      </c>
      <c r="Z333" s="18">
        <f t="shared" si="15"/>
        <v>9.1592321272475352E-2</v>
      </c>
      <c r="AA333" s="11">
        <v>9.1592310000000001</v>
      </c>
      <c r="AS333" s="11" t="s">
        <v>76</v>
      </c>
      <c r="AT333" s="11">
        <v>454</v>
      </c>
      <c r="AU333" s="11">
        <v>-27.178774000000001</v>
      </c>
      <c r="AV333" s="11">
        <v>-24.689408</v>
      </c>
      <c r="AW333" s="11">
        <v>2.4893670000000001</v>
      </c>
      <c r="AX333" s="11">
        <v>9.1592310000000001</v>
      </c>
    </row>
    <row r="334" spans="21:50" x14ac:dyDescent="0.35">
      <c r="U334" s="11" t="s">
        <v>76</v>
      </c>
      <c r="V334" s="11">
        <v>455</v>
      </c>
      <c r="W334" s="11">
        <v>5.5827559999999998</v>
      </c>
      <c r="X334" s="11">
        <v>9.0906880000000001</v>
      </c>
      <c r="Y334" s="11">
        <v>3.5079319999999998</v>
      </c>
      <c r="Z334" s="18">
        <f t="shared" si="15"/>
        <v>0.6283513017584863</v>
      </c>
      <c r="AA334" s="11">
        <v>62.835141999999998</v>
      </c>
      <c r="AS334" s="11" t="s">
        <v>76</v>
      </c>
      <c r="AT334" s="11">
        <v>455</v>
      </c>
      <c r="AU334" s="11">
        <v>5.5827559999999998</v>
      </c>
      <c r="AV334" s="11">
        <v>9.0906880000000001</v>
      </c>
      <c r="AW334" s="11">
        <v>3.5079319999999998</v>
      </c>
      <c r="AX334" s="11">
        <v>62.835141999999998</v>
      </c>
    </row>
    <row r="335" spans="21:50" x14ac:dyDescent="0.35">
      <c r="U335" s="11" t="s">
        <v>76</v>
      </c>
      <c r="V335" s="11">
        <v>456</v>
      </c>
      <c r="W335" s="11">
        <v>15.33971</v>
      </c>
      <c r="X335" s="11">
        <v>15.252427000000001</v>
      </c>
      <c r="Y335" s="11">
        <v>8.7284E-2</v>
      </c>
      <c r="Z335" s="18">
        <f t="shared" si="15"/>
        <v>5.6900684563137112E-3</v>
      </c>
      <c r="AA335" s="11">
        <v>0.56900399999999995</v>
      </c>
      <c r="AS335" s="11" t="s">
        <v>76</v>
      </c>
      <c r="AT335" s="11">
        <v>456</v>
      </c>
      <c r="AU335" s="11">
        <v>15.33971</v>
      </c>
      <c r="AV335" s="11">
        <v>15.252427000000001</v>
      </c>
      <c r="AW335" s="11">
        <v>8.7284E-2</v>
      </c>
      <c r="AX335" s="11">
        <v>0.56900399999999995</v>
      </c>
    </row>
    <row r="336" spans="21:50" x14ac:dyDescent="0.35">
      <c r="U336" s="11" t="s">
        <v>76</v>
      </c>
      <c r="V336" s="11">
        <v>457</v>
      </c>
      <c r="W336" s="11">
        <v>-5.6095889999999997</v>
      </c>
      <c r="X336" s="11">
        <v>-6.8405100000000001</v>
      </c>
      <c r="Y336" s="11">
        <v>1.2309209999999999</v>
      </c>
      <c r="Z336" s="18">
        <f t="shared" si="15"/>
        <v>0.21943158402513982</v>
      </c>
      <c r="AA336" s="11">
        <v>21.943155999999998</v>
      </c>
      <c r="AS336" s="11" t="s">
        <v>76</v>
      </c>
      <c r="AT336" s="11">
        <v>457</v>
      </c>
      <c r="AU336" s="11">
        <v>-5.6095889999999997</v>
      </c>
      <c r="AV336" s="11">
        <v>-6.8405100000000001</v>
      </c>
      <c r="AW336" s="11">
        <v>1.2309209999999999</v>
      </c>
      <c r="AX336" s="11">
        <v>21.943155999999998</v>
      </c>
    </row>
    <row r="337" spans="21:50" x14ac:dyDescent="0.35">
      <c r="U337" s="11" t="s">
        <v>76</v>
      </c>
      <c r="V337" s="11">
        <v>459</v>
      </c>
      <c r="W337" s="11">
        <v>-3.6277469999999998</v>
      </c>
      <c r="X337" s="11">
        <v>-4.1239809999999997</v>
      </c>
      <c r="Y337" s="11">
        <v>0.49623400000000001</v>
      </c>
      <c r="Z337" s="18">
        <f t="shared" si="15"/>
        <v>0.13678848056383205</v>
      </c>
      <c r="AA337" s="11">
        <v>13.678855</v>
      </c>
      <c r="AS337" s="11" t="s">
        <v>76</v>
      </c>
      <c r="AT337" s="11">
        <v>459</v>
      </c>
      <c r="AU337" s="11">
        <v>-3.6277469999999998</v>
      </c>
      <c r="AV337" s="11">
        <v>-4.1239809999999997</v>
      </c>
      <c r="AW337" s="11">
        <v>0.49623400000000001</v>
      </c>
      <c r="AX337" s="11">
        <v>13.678855</v>
      </c>
    </row>
    <row r="338" spans="21:50" x14ac:dyDescent="0.35">
      <c r="U338" s="11" t="s">
        <v>76</v>
      </c>
      <c r="V338" s="11">
        <v>461</v>
      </c>
      <c r="W338" s="11">
        <v>4.3065699999999998</v>
      </c>
      <c r="X338" s="11">
        <v>3.1527120000000002</v>
      </c>
      <c r="Y338" s="11">
        <v>1.1538569999999999</v>
      </c>
      <c r="Z338" s="18">
        <f t="shared" si="15"/>
        <v>0.26792946590906452</v>
      </c>
      <c r="AA338" s="11">
        <v>26.792954000000002</v>
      </c>
      <c r="AS338" s="11" t="s">
        <v>76</v>
      </c>
      <c r="AT338" s="11">
        <v>461</v>
      </c>
      <c r="AU338" s="11">
        <v>4.3065699999999998</v>
      </c>
      <c r="AV338" s="11">
        <v>3.1527120000000002</v>
      </c>
      <c r="AW338" s="11">
        <v>1.1538569999999999</v>
      </c>
      <c r="AX338" s="11">
        <v>26.792954000000002</v>
      </c>
    </row>
    <row r="339" spans="21:50" x14ac:dyDescent="0.35">
      <c r="U339" s="11" t="s">
        <v>76</v>
      </c>
      <c r="V339" s="11">
        <v>462</v>
      </c>
      <c r="W339" s="11">
        <v>45.867353000000001</v>
      </c>
      <c r="X339" s="11">
        <v>42.749357000000003</v>
      </c>
      <c r="Y339" s="11">
        <v>3.1179960000000002</v>
      </c>
      <c r="Z339" s="18">
        <f t="shared" si="15"/>
        <v>6.7978546745437879E-2</v>
      </c>
      <c r="AA339" s="11">
        <v>6.7978540000000001</v>
      </c>
      <c r="AS339" s="11" t="s">
        <v>76</v>
      </c>
      <c r="AT339" s="11">
        <v>462</v>
      </c>
      <c r="AU339" s="11">
        <v>45.867353000000001</v>
      </c>
      <c r="AV339" s="11">
        <v>42.749357000000003</v>
      </c>
      <c r="AW339" s="11">
        <v>3.1179960000000002</v>
      </c>
      <c r="AX339" s="11">
        <v>6.7978540000000001</v>
      </c>
    </row>
    <row r="340" spans="21:50" x14ac:dyDescent="0.35">
      <c r="U340" s="11" t="s">
        <v>76</v>
      </c>
      <c r="V340" s="11">
        <v>463</v>
      </c>
      <c r="W340" s="11">
        <v>-15.950837999999999</v>
      </c>
      <c r="X340" s="11">
        <v>-17.292539000000001</v>
      </c>
      <c r="Y340" s="11">
        <v>1.341701</v>
      </c>
      <c r="Z340" s="18">
        <f t="shared" si="15"/>
        <v>8.4114765631749258E-2</v>
      </c>
      <c r="AA340" s="11">
        <v>8.4114740000000001</v>
      </c>
      <c r="AS340" s="11" t="s">
        <v>76</v>
      </c>
      <c r="AT340" s="11">
        <v>463</v>
      </c>
      <c r="AU340" s="11">
        <v>-15.950837999999999</v>
      </c>
      <c r="AV340" s="11">
        <v>-17.292539000000001</v>
      </c>
      <c r="AW340" s="11">
        <v>1.341701</v>
      </c>
      <c r="AX340" s="11">
        <v>8.4114740000000001</v>
      </c>
    </row>
    <row r="341" spans="21:50" x14ac:dyDescent="0.35">
      <c r="U341" s="11" t="s">
        <v>76</v>
      </c>
      <c r="V341" s="11">
        <v>465</v>
      </c>
      <c r="W341" s="11">
        <v>-15.880625999999999</v>
      </c>
      <c r="X341" s="11">
        <v>-13.897983999999999</v>
      </c>
      <c r="Y341" s="11">
        <v>1.982642</v>
      </c>
      <c r="Z341" s="18">
        <f t="shared" si="15"/>
        <v>0.12484658980067914</v>
      </c>
      <c r="AA341" s="11">
        <v>12.484657</v>
      </c>
      <c r="AS341" s="11" t="s">
        <v>76</v>
      </c>
      <c r="AT341" s="11">
        <v>465</v>
      </c>
      <c r="AU341" s="11">
        <v>-15.880625999999999</v>
      </c>
      <c r="AV341" s="11">
        <v>-13.897983999999999</v>
      </c>
      <c r="AW341" s="11">
        <v>1.982642</v>
      </c>
      <c r="AX341" s="11">
        <v>12.484657</v>
      </c>
    </row>
    <row r="342" spans="21:50" x14ac:dyDescent="0.35">
      <c r="U342" s="11" t="s">
        <v>76</v>
      </c>
      <c r="V342" s="11">
        <v>467</v>
      </c>
      <c r="W342" s="11">
        <v>2.3186559999999998</v>
      </c>
      <c r="X342" s="11">
        <v>3.2941129999999998</v>
      </c>
      <c r="Y342" s="11">
        <v>0.97545700000000002</v>
      </c>
      <c r="Z342" s="18">
        <f t="shared" si="15"/>
        <v>0.42069931891578571</v>
      </c>
      <c r="AA342" s="11">
        <v>42.069941999999998</v>
      </c>
      <c r="AS342" s="11" t="s">
        <v>76</v>
      </c>
      <c r="AT342" s="11">
        <v>467</v>
      </c>
      <c r="AU342" s="11">
        <v>2.3186559999999998</v>
      </c>
      <c r="AV342" s="11">
        <v>3.2941129999999998</v>
      </c>
      <c r="AW342" s="11">
        <v>0.97545700000000002</v>
      </c>
      <c r="AX342" s="11">
        <v>42.069941999999998</v>
      </c>
    </row>
    <row r="343" spans="21:50" x14ac:dyDescent="0.35">
      <c r="U343" s="11" t="s">
        <v>76</v>
      </c>
      <c r="V343" s="11">
        <v>468</v>
      </c>
      <c r="W343" s="11">
        <v>-6.0578849999999997</v>
      </c>
      <c r="X343" s="11">
        <v>-4.2462049999999998</v>
      </c>
      <c r="Y343" s="11">
        <v>1.8116810000000001</v>
      </c>
      <c r="Z343" s="18">
        <f t="shared" si="15"/>
        <v>0.2990616361981121</v>
      </c>
      <c r="AA343" s="11">
        <v>29.906155999999999</v>
      </c>
      <c r="AS343" s="11" t="s">
        <v>76</v>
      </c>
      <c r="AT343" s="11">
        <v>468</v>
      </c>
      <c r="AU343" s="11">
        <v>-6.0578849999999997</v>
      </c>
      <c r="AV343" s="11">
        <v>-4.2462049999999998</v>
      </c>
      <c r="AW343" s="11">
        <v>1.8116810000000001</v>
      </c>
      <c r="AX343" s="11">
        <v>29.906155999999999</v>
      </c>
    </row>
    <row r="344" spans="21:50" x14ac:dyDescent="0.35">
      <c r="U344" s="11" t="s">
        <v>76</v>
      </c>
      <c r="V344" s="11">
        <v>469</v>
      </c>
      <c r="W344" s="11">
        <v>38.566324999999999</v>
      </c>
      <c r="X344" s="11">
        <v>39.332841999999999</v>
      </c>
      <c r="Y344" s="11">
        <v>0.76651800000000003</v>
      </c>
      <c r="Z344" s="18">
        <f t="shared" si="15"/>
        <v>1.9875318688000479E-2</v>
      </c>
      <c r="AA344" s="11">
        <v>1.9875320000000001</v>
      </c>
      <c r="AS344" s="11" t="s">
        <v>76</v>
      </c>
      <c r="AT344" s="11">
        <v>469</v>
      </c>
      <c r="AU344" s="11">
        <v>38.566324999999999</v>
      </c>
      <c r="AV344" s="11">
        <v>39.332841999999999</v>
      </c>
      <c r="AW344" s="11">
        <v>0.76651800000000003</v>
      </c>
      <c r="AX344" s="11">
        <v>1.9875320000000001</v>
      </c>
    </row>
    <row r="345" spans="21:50" x14ac:dyDescent="0.35">
      <c r="U345" s="11" t="s">
        <v>76</v>
      </c>
      <c r="V345" s="11">
        <v>470</v>
      </c>
      <c r="W345" s="11">
        <v>-18.288532</v>
      </c>
      <c r="X345" s="11">
        <v>-18.424149</v>
      </c>
      <c r="Y345" s="11">
        <v>0.13561699999999999</v>
      </c>
      <c r="Z345" s="18">
        <f t="shared" si="15"/>
        <v>7.4154120188542191E-3</v>
      </c>
      <c r="AA345" s="11">
        <v>0.74154200000000003</v>
      </c>
      <c r="AS345" s="11" t="s">
        <v>76</v>
      </c>
      <c r="AT345" s="11">
        <v>470</v>
      </c>
      <c r="AU345" s="11">
        <v>-18.288532</v>
      </c>
      <c r="AV345" s="11">
        <v>-18.424149</v>
      </c>
      <c r="AW345" s="11">
        <v>0.13561699999999999</v>
      </c>
      <c r="AX345" s="11">
        <v>0.74154200000000003</v>
      </c>
    </row>
    <row r="346" spans="21:50" x14ac:dyDescent="0.35">
      <c r="U346" s="11" t="s">
        <v>76</v>
      </c>
      <c r="V346" s="11">
        <v>472</v>
      </c>
      <c r="W346" s="11">
        <v>11.663629999999999</v>
      </c>
      <c r="X346" s="11">
        <v>13.527739</v>
      </c>
      <c r="Y346" s="11">
        <v>1.8641080000000001</v>
      </c>
      <c r="Z346" s="18">
        <f t="shared" si="15"/>
        <v>0.15982228517194047</v>
      </c>
      <c r="AA346" s="11">
        <v>15.982229</v>
      </c>
      <c r="AS346" s="11" t="s">
        <v>76</v>
      </c>
      <c r="AT346" s="11">
        <v>472</v>
      </c>
      <c r="AU346" s="11">
        <v>11.663629999999999</v>
      </c>
      <c r="AV346" s="11">
        <v>13.527739</v>
      </c>
      <c r="AW346" s="11">
        <v>1.8641080000000001</v>
      </c>
      <c r="AX346" s="11">
        <v>15.982229</v>
      </c>
    </row>
    <row r="347" spans="21:50" x14ac:dyDescent="0.35">
      <c r="U347" s="11" t="s">
        <v>76</v>
      </c>
      <c r="V347" s="11">
        <v>473</v>
      </c>
      <c r="W347" s="11">
        <v>-4.044969</v>
      </c>
      <c r="X347" s="11">
        <v>-4.9322429999999997</v>
      </c>
      <c r="Y347" s="11">
        <v>0.88727400000000001</v>
      </c>
      <c r="Z347" s="18">
        <f t="shared" si="15"/>
        <v>0.21935248453078379</v>
      </c>
      <c r="AA347" s="11">
        <v>21.935241000000001</v>
      </c>
      <c r="AS347" s="11" t="s">
        <v>76</v>
      </c>
      <c r="AT347" s="11">
        <v>473</v>
      </c>
      <c r="AU347" s="11">
        <v>-4.044969</v>
      </c>
      <c r="AV347" s="11">
        <v>-4.9322429999999997</v>
      </c>
      <c r="AW347" s="11">
        <v>0.88727400000000001</v>
      </c>
      <c r="AX347" s="11">
        <v>21.935241000000001</v>
      </c>
    </row>
    <row r="348" spans="21:50" x14ac:dyDescent="0.35">
      <c r="U348" s="11" t="s">
        <v>76</v>
      </c>
      <c r="V348" s="11">
        <v>474</v>
      </c>
      <c r="W348" s="11">
        <v>-25.925511</v>
      </c>
      <c r="X348" s="11">
        <v>-25.311534999999999</v>
      </c>
      <c r="Y348" s="11">
        <v>0.61397599999999997</v>
      </c>
      <c r="Z348" s="18">
        <f t="shared" si="15"/>
        <v>2.3682310447034196E-2</v>
      </c>
      <c r="AA348" s="11">
        <v>2.3682310000000002</v>
      </c>
      <c r="AS348" s="11" t="s">
        <v>76</v>
      </c>
      <c r="AT348" s="11">
        <v>474</v>
      </c>
      <c r="AU348" s="11">
        <v>-25.925511</v>
      </c>
      <c r="AV348" s="11">
        <v>-25.311534999999999</v>
      </c>
      <c r="AW348" s="11">
        <v>0.61397599999999997</v>
      </c>
      <c r="AX348" s="11">
        <v>2.3682310000000002</v>
      </c>
    </row>
    <row r="349" spans="21:50" x14ac:dyDescent="0.35">
      <c r="U349" s="11" t="s">
        <v>76</v>
      </c>
      <c r="V349" s="11">
        <v>476</v>
      </c>
      <c r="W349" s="11">
        <v>6.6074960000000003</v>
      </c>
      <c r="X349" s="11">
        <v>6.1512560000000001</v>
      </c>
      <c r="Y349" s="11">
        <v>0.45623999999999998</v>
      </c>
      <c r="Z349" s="18">
        <f t="shared" si="15"/>
        <v>6.9048849972818738E-2</v>
      </c>
      <c r="AA349" s="11">
        <v>6.9048920000000003</v>
      </c>
      <c r="AS349" s="11" t="s">
        <v>76</v>
      </c>
      <c r="AT349" s="11">
        <v>476</v>
      </c>
      <c r="AU349" s="11">
        <v>6.6074960000000003</v>
      </c>
      <c r="AV349" s="11">
        <v>6.1512560000000001</v>
      </c>
      <c r="AW349" s="11">
        <v>0.45623999999999998</v>
      </c>
      <c r="AX349" s="11">
        <v>6.9048920000000003</v>
      </c>
    </row>
    <row r="350" spans="21:50" x14ac:dyDescent="0.35">
      <c r="U350" s="11" t="s">
        <v>76</v>
      </c>
      <c r="V350" s="11">
        <v>478</v>
      </c>
      <c r="W350" s="11">
        <v>-3.6459000000000001</v>
      </c>
      <c r="X350" s="11">
        <v>-5.6906670000000004</v>
      </c>
      <c r="Y350" s="11">
        <v>2.0447660000000001</v>
      </c>
      <c r="Z350" s="18">
        <f t="shared" si="15"/>
        <v>0.56083984749993143</v>
      </c>
      <c r="AA350" s="11">
        <v>56.083990999999997</v>
      </c>
      <c r="AS350" s="11" t="s">
        <v>76</v>
      </c>
      <c r="AT350" s="11">
        <v>478</v>
      </c>
      <c r="AU350" s="11">
        <v>-3.6459000000000001</v>
      </c>
      <c r="AV350" s="11">
        <v>-5.6906670000000004</v>
      </c>
      <c r="AW350" s="11">
        <v>2.0447660000000001</v>
      </c>
      <c r="AX350" s="11">
        <v>56.083990999999997</v>
      </c>
    </row>
    <row r="351" spans="21:50" x14ac:dyDescent="0.35">
      <c r="U351" s="11" t="s">
        <v>76</v>
      </c>
      <c r="V351" s="11">
        <v>479</v>
      </c>
      <c r="W351" s="11">
        <v>-23.583483999999999</v>
      </c>
      <c r="X351" s="11">
        <v>-24.030792000000002</v>
      </c>
      <c r="Y351" s="11">
        <v>0.44730799999999998</v>
      </c>
      <c r="Z351" s="18">
        <f t="shared" si="15"/>
        <v>1.8967002500563532E-2</v>
      </c>
      <c r="AA351" s="11">
        <v>1.8967020000000001</v>
      </c>
      <c r="AS351" s="11" t="s">
        <v>76</v>
      </c>
      <c r="AT351" s="11">
        <v>479</v>
      </c>
      <c r="AU351" s="11">
        <v>-23.583483999999999</v>
      </c>
      <c r="AV351" s="11">
        <v>-24.030792000000002</v>
      </c>
      <c r="AW351" s="11">
        <v>0.44730799999999998</v>
      </c>
      <c r="AX351" s="11">
        <v>1.8967020000000001</v>
      </c>
    </row>
    <row r="352" spans="21:50" x14ac:dyDescent="0.35">
      <c r="U352" s="11" t="s">
        <v>76</v>
      </c>
      <c r="V352" s="11">
        <v>480</v>
      </c>
      <c r="W352" s="11">
        <v>-9.6976399999999998</v>
      </c>
      <c r="X352" s="11">
        <v>-9.2992410000000003</v>
      </c>
      <c r="Y352" s="11">
        <v>0.398399</v>
      </c>
      <c r="Z352" s="18">
        <f t="shared" si="15"/>
        <v>4.1082057077804497E-2</v>
      </c>
      <c r="AA352" s="11">
        <v>4.1082070000000002</v>
      </c>
      <c r="AS352" s="11" t="s">
        <v>76</v>
      </c>
      <c r="AT352" s="11">
        <v>480</v>
      </c>
      <c r="AU352" s="11">
        <v>-9.6976399999999998</v>
      </c>
      <c r="AV352" s="11">
        <v>-9.2992410000000003</v>
      </c>
      <c r="AW352" s="11">
        <v>0.398399</v>
      </c>
      <c r="AX352" s="11">
        <v>4.1082070000000002</v>
      </c>
    </row>
    <row r="353" spans="21:50" x14ac:dyDescent="0.35">
      <c r="U353" s="11" t="s">
        <v>76</v>
      </c>
      <c r="V353" s="11">
        <v>482</v>
      </c>
      <c r="W353" s="11">
        <v>-8.9886979999999994</v>
      </c>
      <c r="X353" s="11">
        <v>-10.054156000000001</v>
      </c>
      <c r="Y353" s="11">
        <v>1.065458</v>
      </c>
      <c r="Z353" s="18">
        <f t="shared" si="15"/>
        <v>0.11853307342175698</v>
      </c>
      <c r="AA353" s="11">
        <v>11.853308</v>
      </c>
      <c r="AS353" s="11" t="s">
        <v>76</v>
      </c>
      <c r="AT353" s="11">
        <v>482</v>
      </c>
      <c r="AU353" s="11">
        <v>-8.9886979999999994</v>
      </c>
      <c r="AV353" s="11">
        <v>-10.054156000000001</v>
      </c>
      <c r="AW353" s="11">
        <v>1.065458</v>
      </c>
      <c r="AX353" s="11">
        <v>11.853308</v>
      </c>
    </row>
    <row r="354" spans="21:50" x14ac:dyDescent="0.35">
      <c r="U354" s="11" t="s">
        <v>76</v>
      </c>
      <c r="V354" s="11">
        <v>483</v>
      </c>
      <c r="W354" s="11">
        <v>7.5448769999999996</v>
      </c>
      <c r="X354" s="11">
        <v>5.6880199999999999</v>
      </c>
      <c r="Y354" s="11">
        <v>1.8568560000000001</v>
      </c>
      <c r="Z354" s="18">
        <f t="shared" si="15"/>
        <v>0.24610818705195595</v>
      </c>
      <c r="AA354" s="11">
        <v>24.610824000000001</v>
      </c>
      <c r="AS354" s="11" t="s">
        <v>76</v>
      </c>
      <c r="AT354" s="11">
        <v>483</v>
      </c>
      <c r="AU354" s="11">
        <v>7.5448769999999996</v>
      </c>
      <c r="AV354" s="11">
        <v>5.6880199999999999</v>
      </c>
      <c r="AW354" s="11">
        <v>1.8568560000000001</v>
      </c>
      <c r="AX354" s="11">
        <v>24.610824000000001</v>
      </c>
    </row>
    <row r="355" spans="21:50" x14ac:dyDescent="0.35">
      <c r="U355" s="11" t="s">
        <v>76</v>
      </c>
      <c r="V355" s="11">
        <v>484</v>
      </c>
      <c r="W355" s="11">
        <v>36.927143999999998</v>
      </c>
      <c r="X355" s="11">
        <v>42.605494</v>
      </c>
      <c r="Y355" s="11">
        <v>5.67835</v>
      </c>
      <c r="Z355" s="18">
        <f t="shared" si="15"/>
        <v>0.1537717078797104</v>
      </c>
      <c r="AA355" s="11">
        <v>15.377171000000001</v>
      </c>
      <c r="AS355" s="11" t="s">
        <v>76</v>
      </c>
      <c r="AT355" s="11">
        <v>484</v>
      </c>
      <c r="AU355" s="11">
        <v>36.927143999999998</v>
      </c>
      <c r="AV355" s="11">
        <v>42.605494</v>
      </c>
      <c r="AW355" s="11">
        <v>5.67835</v>
      </c>
      <c r="AX355" s="11">
        <v>15.377171000000001</v>
      </c>
    </row>
    <row r="356" spans="21:50" x14ac:dyDescent="0.35">
      <c r="U356" s="11" t="s">
        <v>76</v>
      </c>
      <c r="V356" s="11">
        <v>485</v>
      </c>
      <c r="W356" s="11">
        <v>-24.538743</v>
      </c>
      <c r="X356" s="11">
        <v>-23.841481999999999</v>
      </c>
      <c r="Y356" s="11">
        <v>0.69726100000000002</v>
      </c>
      <c r="Z356" s="18">
        <f t="shared" si="15"/>
        <v>2.8414699155535392E-2</v>
      </c>
      <c r="AA356" s="11">
        <v>2.841472</v>
      </c>
      <c r="AS356" s="11" t="s">
        <v>76</v>
      </c>
      <c r="AT356" s="11">
        <v>485</v>
      </c>
      <c r="AU356" s="11">
        <v>-24.538743</v>
      </c>
      <c r="AV356" s="11">
        <v>-23.841481999999999</v>
      </c>
      <c r="AW356" s="11">
        <v>0.69726100000000002</v>
      </c>
      <c r="AX356" s="11">
        <v>2.841472</v>
      </c>
    </row>
    <row r="357" spans="21:50" x14ac:dyDescent="0.35">
      <c r="U357" s="11" t="s">
        <v>76</v>
      </c>
      <c r="V357" s="11">
        <v>487</v>
      </c>
      <c r="W357" s="11">
        <v>-4.3210090000000001</v>
      </c>
      <c r="X357" s="11">
        <v>-6.0916980000000001</v>
      </c>
      <c r="Y357" s="11">
        <v>1.770688</v>
      </c>
      <c r="Z357" s="18">
        <f t="shared" si="15"/>
        <v>0.40978576994401078</v>
      </c>
      <c r="AA357" s="11">
        <v>40.978586</v>
      </c>
      <c r="AS357" s="11" t="s">
        <v>76</v>
      </c>
      <c r="AT357" s="11">
        <v>487</v>
      </c>
      <c r="AU357" s="11">
        <v>-4.3210090000000001</v>
      </c>
      <c r="AV357" s="11">
        <v>-6.0916980000000001</v>
      </c>
      <c r="AW357" s="11">
        <v>1.770688</v>
      </c>
      <c r="AX357" s="11">
        <v>40.978586</v>
      </c>
    </row>
    <row r="358" spans="21:50" x14ac:dyDescent="0.35">
      <c r="U358" s="11" t="s">
        <v>76</v>
      </c>
      <c r="V358" s="11">
        <v>488</v>
      </c>
      <c r="W358" s="11">
        <v>-7.1077199999999996</v>
      </c>
      <c r="X358" s="11">
        <v>-6.1517119999999998</v>
      </c>
      <c r="Y358" s="11">
        <v>0.95600799999999997</v>
      </c>
      <c r="Z358" s="18">
        <f t="shared" si="15"/>
        <v>0.13450276600653938</v>
      </c>
      <c r="AA358" s="11">
        <v>13.450272999999999</v>
      </c>
      <c r="AS358" s="11" t="s">
        <v>76</v>
      </c>
      <c r="AT358" s="11">
        <v>488</v>
      </c>
      <c r="AU358" s="11">
        <v>-7.1077199999999996</v>
      </c>
      <c r="AV358" s="11">
        <v>-6.1517119999999998</v>
      </c>
      <c r="AW358" s="11">
        <v>0.95600799999999997</v>
      </c>
      <c r="AX358" s="11">
        <v>13.450272999999999</v>
      </c>
    </row>
    <row r="359" spans="21:50" x14ac:dyDescent="0.35">
      <c r="U359" s="11" t="s">
        <v>76</v>
      </c>
      <c r="V359" s="11">
        <v>490</v>
      </c>
      <c r="W359" s="11">
        <v>-22.801639000000002</v>
      </c>
      <c r="X359" s="11">
        <v>-22.337534999999999</v>
      </c>
      <c r="Y359" s="11">
        <v>0.46410499999999999</v>
      </c>
      <c r="Z359" s="18">
        <f t="shared" si="15"/>
        <v>2.0354019287824002E-2</v>
      </c>
      <c r="AA359" s="11">
        <v>2.0354000000000001</v>
      </c>
      <c r="AS359" s="11" t="s">
        <v>76</v>
      </c>
      <c r="AT359" s="11">
        <v>490</v>
      </c>
      <c r="AU359" s="11">
        <v>-22.801639000000002</v>
      </c>
      <c r="AV359" s="11">
        <v>-22.337534999999999</v>
      </c>
      <c r="AW359" s="11">
        <v>0.46410499999999999</v>
      </c>
      <c r="AX359" s="11">
        <v>2.0354000000000001</v>
      </c>
    </row>
    <row r="360" spans="21:50" x14ac:dyDescent="0.35">
      <c r="U360" s="11" t="s">
        <v>76</v>
      </c>
      <c r="V360" s="11">
        <v>492</v>
      </c>
      <c r="W360" s="11">
        <v>9.1970849999999995</v>
      </c>
      <c r="X360" s="11">
        <v>9.4922799999999992</v>
      </c>
      <c r="Y360" s="11">
        <v>0.29519499999999999</v>
      </c>
      <c r="Z360" s="18">
        <f t="shared" si="15"/>
        <v>3.2096582775955645E-2</v>
      </c>
      <c r="AA360" s="11">
        <v>3.209654</v>
      </c>
      <c r="AS360" s="11" t="s">
        <v>76</v>
      </c>
      <c r="AT360" s="11">
        <v>492</v>
      </c>
      <c r="AU360" s="11">
        <v>9.1970849999999995</v>
      </c>
      <c r="AV360" s="11">
        <v>9.4922799999999992</v>
      </c>
      <c r="AW360" s="11">
        <v>0.29519499999999999</v>
      </c>
      <c r="AX360" s="11">
        <v>3.209654</v>
      </c>
    </row>
    <row r="361" spans="21:50" x14ac:dyDescent="0.35">
      <c r="U361" s="11" t="s">
        <v>76</v>
      </c>
      <c r="V361" s="11">
        <v>494</v>
      </c>
      <c r="W361" s="11">
        <v>22.873882999999999</v>
      </c>
      <c r="X361" s="11">
        <v>23.218813000000001</v>
      </c>
      <c r="Y361" s="11">
        <v>0.34493000000000001</v>
      </c>
      <c r="Z361" s="18">
        <f t="shared" si="15"/>
        <v>1.5079643451879159E-2</v>
      </c>
      <c r="AA361" s="11">
        <v>1.5079640000000001</v>
      </c>
      <c r="AS361" s="11" t="s">
        <v>76</v>
      </c>
      <c r="AT361" s="11">
        <v>494</v>
      </c>
      <c r="AU361" s="11">
        <v>22.873882999999999</v>
      </c>
      <c r="AV361" s="11">
        <v>23.218813000000001</v>
      </c>
      <c r="AW361" s="11">
        <v>0.34493000000000001</v>
      </c>
      <c r="AX361" s="11">
        <v>1.5079640000000001</v>
      </c>
    </row>
    <row r="362" spans="21:50" x14ac:dyDescent="0.35">
      <c r="U362" s="11" t="s">
        <v>76</v>
      </c>
      <c r="V362" s="11">
        <v>495</v>
      </c>
      <c r="W362" s="11">
        <v>29.320744999999999</v>
      </c>
      <c r="X362" s="11">
        <v>27.332885999999998</v>
      </c>
      <c r="Y362" s="11">
        <v>1.987859</v>
      </c>
      <c r="Z362" s="18">
        <f t="shared" si="15"/>
        <v>6.7797015389615786E-2</v>
      </c>
      <c r="AA362" s="11">
        <v>6.7797029999999996</v>
      </c>
      <c r="AS362" s="11" t="s">
        <v>76</v>
      </c>
      <c r="AT362" s="11">
        <v>495</v>
      </c>
      <c r="AU362" s="11">
        <v>29.320744999999999</v>
      </c>
      <c r="AV362" s="11">
        <v>27.332885999999998</v>
      </c>
      <c r="AW362" s="11">
        <v>1.987859</v>
      </c>
      <c r="AX362" s="11">
        <v>6.7797029999999996</v>
      </c>
    </row>
    <row r="363" spans="21:50" x14ac:dyDescent="0.35">
      <c r="U363" s="11" t="s">
        <v>76</v>
      </c>
      <c r="V363" s="11">
        <v>496</v>
      </c>
      <c r="W363" s="11">
        <v>25.147779</v>
      </c>
      <c r="X363" s="11">
        <v>21.660630000000001</v>
      </c>
      <c r="Y363" s="11">
        <v>3.4871490000000001</v>
      </c>
      <c r="Z363" s="18">
        <f t="shared" si="15"/>
        <v>0.13866628142389831</v>
      </c>
      <c r="AA363" s="11">
        <v>13.866629</v>
      </c>
      <c r="AS363" s="11" t="s">
        <v>76</v>
      </c>
      <c r="AT363" s="11">
        <v>496</v>
      </c>
      <c r="AU363" s="11">
        <v>25.147779</v>
      </c>
      <c r="AV363" s="11">
        <v>21.660630000000001</v>
      </c>
      <c r="AW363" s="11">
        <v>3.4871490000000001</v>
      </c>
      <c r="AX363" s="11">
        <v>13.866629</v>
      </c>
    </row>
    <row r="364" spans="21:50" x14ac:dyDescent="0.35">
      <c r="U364" s="11" t="s">
        <v>76</v>
      </c>
      <c r="V364" s="11">
        <v>497</v>
      </c>
      <c r="W364" s="11">
        <v>-12.621231</v>
      </c>
      <c r="X364" s="11">
        <v>-13.508409</v>
      </c>
      <c r="Y364" s="11">
        <v>0.88717800000000002</v>
      </c>
      <c r="Z364" s="18">
        <f t="shared" si="15"/>
        <v>7.0292509502440773E-2</v>
      </c>
      <c r="AA364" s="11">
        <v>7.0292500000000002</v>
      </c>
      <c r="AS364" s="11" t="s">
        <v>76</v>
      </c>
      <c r="AT364" s="11">
        <v>497</v>
      </c>
      <c r="AU364" s="11">
        <v>-12.621231</v>
      </c>
      <c r="AV364" s="11">
        <v>-13.508409</v>
      </c>
      <c r="AW364" s="11">
        <v>0.88717800000000002</v>
      </c>
      <c r="AX364" s="11">
        <v>7.0292500000000002</v>
      </c>
    </row>
    <row r="365" spans="21:50" x14ac:dyDescent="0.35">
      <c r="U365" s="11" t="s">
        <v>76</v>
      </c>
      <c r="V365" s="11">
        <v>498</v>
      </c>
      <c r="W365" s="11">
        <v>14.698546</v>
      </c>
      <c r="X365" s="11">
        <v>13.757591</v>
      </c>
      <c r="Y365" s="11">
        <v>0.94095499999999999</v>
      </c>
      <c r="Z365" s="18">
        <f t="shared" si="15"/>
        <v>6.4016876227077149E-2</v>
      </c>
      <c r="AA365" s="11">
        <v>6.4016890000000002</v>
      </c>
      <c r="AS365" s="11" t="s">
        <v>76</v>
      </c>
      <c r="AT365" s="11">
        <v>498</v>
      </c>
      <c r="AU365" s="11">
        <v>14.698546</v>
      </c>
      <c r="AV365" s="11">
        <v>13.757591</v>
      </c>
      <c r="AW365" s="11">
        <v>0.94095499999999999</v>
      </c>
      <c r="AX365" s="11">
        <v>6.4016890000000002</v>
      </c>
    </row>
    <row r="366" spans="21:50" x14ac:dyDescent="0.35">
      <c r="U366" s="11" t="s">
        <v>76</v>
      </c>
      <c r="V366" s="11">
        <v>499</v>
      </c>
      <c r="W366" s="11">
        <v>3.0983939999999999</v>
      </c>
      <c r="X366" s="11">
        <v>3.413402</v>
      </c>
      <c r="Y366" s="11">
        <v>0.31500800000000001</v>
      </c>
      <c r="Z366" s="18">
        <f t="shared" si="15"/>
        <v>0.10166815453425226</v>
      </c>
      <c r="AA366" s="11">
        <v>10.166816000000001</v>
      </c>
      <c r="AS366" s="11" t="s">
        <v>76</v>
      </c>
      <c r="AT366" s="11">
        <v>499</v>
      </c>
      <c r="AU366" s="11">
        <v>3.0983939999999999</v>
      </c>
      <c r="AV366" s="11">
        <v>3.413402</v>
      </c>
      <c r="AW366" s="11">
        <v>0.31500800000000001</v>
      </c>
      <c r="AX366" s="11">
        <v>10.166816000000001</v>
      </c>
    </row>
    <row r="367" spans="21:50" x14ac:dyDescent="0.35">
      <c r="U367" s="11" t="s">
        <v>76</v>
      </c>
      <c r="V367" s="11">
        <v>500</v>
      </c>
      <c r="W367" s="11">
        <v>1.2471319999999999</v>
      </c>
      <c r="X367" s="11">
        <v>-0.61374399999999996</v>
      </c>
      <c r="Y367" s="11">
        <v>1.860876</v>
      </c>
      <c r="Z367" s="18">
        <f t="shared" si="15"/>
        <v>1.4921243300628964</v>
      </c>
      <c r="AA367" s="11" t="s">
        <v>77</v>
      </c>
      <c r="AS367" s="11" t="s">
        <v>76</v>
      </c>
      <c r="AT367" s="11">
        <v>500</v>
      </c>
      <c r="AU367" s="11">
        <v>1.2471319999999999</v>
      </c>
      <c r="AV367" s="11">
        <v>-0.61374399999999996</v>
      </c>
      <c r="AW367" s="11">
        <v>1.860876</v>
      </c>
      <c r="AX367" s="11" t="s">
        <v>77</v>
      </c>
    </row>
    <row r="368" spans="21:50" x14ac:dyDescent="0.35">
      <c r="U368" s="11" t="s">
        <v>76</v>
      </c>
      <c r="V368" s="11">
        <v>501</v>
      </c>
      <c r="W368" s="11">
        <v>-21.955027000000001</v>
      </c>
      <c r="X368" s="11">
        <v>-22.309151</v>
      </c>
      <c r="Y368" s="11">
        <v>0.35412399999999999</v>
      </c>
      <c r="Z368" s="18">
        <f t="shared" si="15"/>
        <v>1.6129517854840261E-2</v>
      </c>
      <c r="AA368" s="11">
        <v>1.6129530000000001</v>
      </c>
      <c r="AS368" s="11" t="s">
        <v>76</v>
      </c>
      <c r="AT368" s="11">
        <v>501</v>
      </c>
      <c r="AU368" s="11">
        <v>-21.955027000000001</v>
      </c>
      <c r="AV368" s="11">
        <v>-22.309151</v>
      </c>
      <c r="AW368" s="11">
        <v>0.35412399999999999</v>
      </c>
      <c r="AX368" s="11">
        <v>1.6129530000000001</v>
      </c>
    </row>
    <row r="369" spans="21:50" x14ac:dyDescent="0.35">
      <c r="U369" s="11" t="s">
        <v>76</v>
      </c>
      <c r="V369" s="11">
        <v>502</v>
      </c>
      <c r="W369" s="11">
        <v>-14.754204</v>
      </c>
      <c r="X369" s="11">
        <v>-14.797712000000001</v>
      </c>
      <c r="Y369" s="11">
        <v>4.3507999999999998E-2</v>
      </c>
      <c r="Z369" s="18">
        <f t="shared" si="15"/>
        <v>2.9488544417577527E-3</v>
      </c>
      <c r="AA369" s="11">
        <v>0.29488300000000001</v>
      </c>
      <c r="AS369" s="11" t="s">
        <v>76</v>
      </c>
      <c r="AT369" s="11">
        <v>502</v>
      </c>
      <c r="AU369" s="11">
        <v>-14.754204</v>
      </c>
      <c r="AV369" s="11">
        <v>-14.797712000000001</v>
      </c>
      <c r="AW369" s="11">
        <v>4.3507999999999998E-2</v>
      </c>
      <c r="AX369" s="11">
        <v>0.29488300000000001</v>
      </c>
    </row>
    <row r="370" spans="21:50" x14ac:dyDescent="0.35">
      <c r="U370" s="11" t="s">
        <v>76</v>
      </c>
      <c r="V370" s="11">
        <v>505</v>
      </c>
      <c r="W370" s="11">
        <v>-9.892754</v>
      </c>
      <c r="X370" s="11">
        <v>-9.374803</v>
      </c>
      <c r="Y370" s="11">
        <v>0.51795100000000005</v>
      </c>
      <c r="Z370" s="18">
        <f t="shared" si="15"/>
        <v>5.2356603631304288E-2</v>
      </c>
      <c r="AA370" s="11">
        <v>5.2356569999999998</v>
      </c>
      <c r="AS370" s="11" t="s">
        <v>76</v>
      </c>
      <c r="AT370" s="11">
        <v>505</v>
      </c>
      <c r="AU370" s="11">
        <v>-9.892754</v>
      </c>
      <c r="AV370" s="11">
        <v>-9.374803</v>
      </c>
      <c r="AW370" s="11">
        <v>0.51795100000000005</v>
      </c>
      <c r="AX370" s="11">
        <v>5.2356569999999998</v>
      </c>
    </row>
    <row r="371" spans="21:50" x14ac:dyDescent="0.35">
      <c r="U371" s="11" t="s">
        <v>76</v>
      </c>
      <c r="V371" s="11">
        <v>506</v>
      </c>
      <c r="W371" s="11">
        <v>-2.0814569999999999</v>
      </c>
      <c r="X371" s="11">
        <v>2.1433499999999999</v>
      </c>
      <c r="Y371" s="11">
        <v>4.2248070000000002</v>
      </c>
      <c r="Z371" s="18">
        <f t="shared" si="15"/>
        <v>2.0297354209094882</v>
      </c>
      <c r="AA371" s="11" t="s">
        <v>77</v>
      </c>
      <c r="AS371" s="11" t="s">
        <v>76</v>
      </c>
      <c r="AT371" s="11">
        <v>506</v>
      </c>
      <c r="AU371" s="11">
        <v>-2.0814569999999999</v>
      </c>
      <c r="AV371" s="11">
        <v>2.1433499999999999</v>
      </c>
      <c r="AW371" s="11">
        <v>4.2248070000000002</v>
      </c>
      <c r="AX371" s="11" t="s">
        <v>77</v>
      </c>
    </row>
    <row r="372" spans="21:50" x14ac:dyDescent="0.35">
      <c r="U372" s="11" t="s">
        <v>76</v>
      </c>
      <c r="V372" s="11">
        <v>507</v>
      </c>
      <c r="W372" s="11">
        <v>-18.253171999999999</v>
      </c>
      <c r="X372" s="11">
        <v>-17.312241</v>
      </c>
      <c r="Y372" s="11">
        <v>0.94093099999999996</v>
      </c>
      <c r="Z372" s="18">
        <f t="shared" si="15"/>
        <v>5.1548903390599726E-2</v>
      </c>
      <c r="AA372" s="11">
        <v>5.1548879999999997</v>
      </c>
      <c r="AS372" s="11" t="s">
        <v>76</v>
      </c>
      <c r="AT372" s="11">
        <v>507</v>
      </c>
      <c r="AU372" s="11">
        <v>-18.253171999999999</v>
      </c>
      <c r="AV372" s="11">
        <v>-17.312241</v>
      </c>
      <c r="AW372" s="11">
        <v>0.94093099999999996</v>
      </c>
      <c r="AX372" s="11">
        <v>5.1548879999999997</v>
      </c>
    </row>
    <row r="373" spans="21:50" x14ac:dyDescent="0.35">
      <c r="U373" s="11" t="s">
        <v>76</v>
      </c>
      <c r="V373" s="11">
        <v>510</v>
      </c>
      <c r="W373" s="11">
        <v>-15.257368</v>
      </c>
      <c r="X373" s="11">
        <v>-15.989174</v>
      </c>
      <c r="Y373" s="11">
        <v>0.73180699999999999</v>
      </c>
      <c r="Z373" s="18">
        <f t="shared" si="15"/>
        <v>4.796417049126691E-2</v>
      </c>
      <c r="AA373" s="11">
        <v>4.7964159999999998</v>
      </c>
      <c r="AS373" s="11" t="s">
        <v>76</v>
      </c>
      <c r="AT373" s="11">
        <v>510</v>
      </c>
      <c r="AU373" s="11">
        <v>-15.257368</v>
      </c>
      <c r="AV373" s="11">
        <v>-15.989174</v>
      </c>
      <c r="AW373" s="11">
        <v>0.73180699999999999</v>
      </c>
      <c r="AX373" s="11">
        <v>4.7964159999999998</v>
      </c>
    </row>
    <row r="374" spans="21:50" x14ac:dyDescent="0.35">
      <c r="U374" s="11" t="s">
        <v>76</v>
      </c>
      <c r="V374" s="11">
        <v>511</v>
      </c>
      <c r="W374" s="11">
        <v>-1.4484239999999999</v>
      </c>
      <c r="X374" s="11">
        <v>-4.5997380000000003</v>
      </c>
      <c r="Y374" s="11">
        <v>3.1513140000000002</v>
      </c>
      <c r="Z374" s="18">
        <f t="shared" si="15"/>
        <v>2.1756847442461602</v>
      </c>
      <c r="AA374" s="11" t="s">
        <v>77</v>
      </c>
      <c r="AS374" s="11" t="s">
        <v>76</v>
      </c>
      <c r="AT374" s="11">
        <v>511</v>
      </c>
      <c r="AU374" s="11">
        <v>-1.4484239999999999</v>
      </c>
      <c r="AV374" s="11">
        <v>-4.5997380000000003</v>
      </c>
      <c r="AW374" s="11">
        <v>3.1513140000000002</v>
      </c>
      <c r="AX374" s="11" t="s">
        <v>77</v>
      </c>
    </row>
    <row r="375" spans="21:50" x14ac:dyDescent="0.35">
      <c r="U375" s="11" t="s">
        <v>76</v>
      </c>
      <c r="V375" s="11">
        <v>512</v>
      </c>
      <c r="W375" s="11">
        <v>-2.0825979999999999</v>
      </c>
      <c r="X375" s="11">
        <v>-3.2099099999999998</v>
      </c>
      <c r="Y375" s="11">
        <v>1.1273120000000001</v>
      </c>
      <c r="Z375" s="18">
        <f t="shared" si="15"/>
        <v>0.54130081753655779</v>
      </c>
      <c r="AA375" s="11">
        <v>54.130071000000001</v>
      </c>
      <c r="AS375" s="11" t="s">
        <v>76</v>
      </c>
      <c r="AT375" s="11">
        <v>512</v>
      </c>
      <c r="AU375" s="11">
        <v>-2.0825979999999999</v>
      </c>
      <c r="AV375" s="11">
        <v>-3.2099099999999998</v>
      </c>
      <c r="AW375" s="11">
        <v>1.1273120000000001</v>
      </c>
      <c r="AX375" s="11">
        <v>54.130071000000001</v>
      </c>
    </row>
    <row r="376" spans="21:50" x14ac:dyDescent="0.35">
      <c r="U376" s="11" t="s">
        <v>76</v>
      </c>
      <c r="V376" s="11">
        <v>514</v>
      </c>
      <c r="W376" s="11">
        <v>-16.581782</v>
      </c>
      <c r="X376" s="11">
        <v>-17.606974000000001</v>
      </c>
      <c r="Y376" s="11">
        <v>1.025191</v>
      </c>
      <c r="Z376" s="18">
        <f t="shared" si="15"/>
        <v>6.1826346528979816E-2</v>
      </c>
      <c r="AA376" s="11">
        <v>6.1826369999999997</v>
      </c>
      <c r="AS376" s="11" t="s">
        <v>76</v>
      </c>
      <c r="AT376" s="11">
        <v>514</v>
      </c>
      <c r="AU376" s="11">
        <v>-16.581782</v>
      </c>
      <c r="AV376" s="11">
        <v>-17.606974000000001</v>
      </c>
      <c r="AW376" s="11">
        <v>1.025191</v>
      </c>
      <c r="AX376" s="11">
        <v>6.1826369999999997</v>
      </c>
    </row>
    <row r="377" spans="21:50" x14ac:dyDescent="0.35">
      <c r="U377" s="11" t="s">
        <v>76</v>
      </c>
      <c r="V377" s="11">
        <v>516</v>
      </c>
      <c r="W377" s="11">
        <v>-19.087956999999999</v>
      </c>
      <c r="X377" s="11">
        <v>-21.425532</v>
      </c>
      <c r="Y377" s="11">
        <v>2.3375750000000002</v>
      </c>
      <c r="Z377" s="18">
        <f t="shared" si="15"/>
        <v>0.12246334167663937</v>
      </c>
      <c r="AA377" s="11">
        <v>12.246332000000001</v>
      </c>
      <c r="AS377" s="11" t="s">
        <v>76</v>
      </c>
      <c r="AT377" s="11">
        <v>516</v>
      </c>
      <c r="AU377" s="11">
        <v>-19.087956999999999</v>
      </c>
      <c r="AV377" s="11">
        <v>-21.425532</v>
      </c>
      <c r="AW377" s="11">
        <v>2.3375750000000002</v>
      </c>
      <c r="AX377" s="11">
        <v>12.246332000000001</v>
      </c>
    </row>
    <row r="378" spans="21:50" x14ac:dyDescent="0.35">
      <c r="U378" s="11" t="s">
        <v>76</v>
      </c>
      <c r="V378" s="11">
        <v>517</v>
      </c>
      <c r="W378" s="11">
        <v>7.46143</v>
      </c>
      <c r="X378" s="11">
        <v>6.3337859999999999</v>
      </c>
      <c r="Y378" s="11">
        <v>1.1276440000000001</v>
      </c>
      <c r="Z378" s="18">
        <f t="shared" si="15"/>
        <v>0.15112974322616443</v>
      </c>
      <c r="AA378" s="11">
        <v>15.11298</v>
      </c>
      <c r="AS378" s="11" t="s">
        <v>76</v>
      </c>
      <c r="AT378" s="11">
        <v>517</v>
      </c>
      <c r="AU378" s="11">
        <v>7.46143</v>
      </c>
      <c r="AV378" s="11">
        <v>6.3337859999999999</v>
      </c>
      <c r="AW378" s="11">
        <v>1.1276440000000001</v>
      </c>
      <c r="AX378" s="11">
        <v>15.11298</v>
      </c>
    </row>
    <row r="379" spans="21:50" x14ac:dyDescent="0.35">
      <c r="U379" s="11" t="s">
        <v>76</v>
      </c>
      <c r="V379" s="11">
        <v>518</v>
      </c>
      <c r="W379" s="11">
        <v>0.53184100000000001</v>
      </c>
      <c r="X379" s="11">
        <v>9.5316580000000002</v>
      </c>
      <c r="Y379" s="11">
        <v>8.9998170000000002</v>
      </c>
      <c r="Z379" s="18">
        <f t="shared" si="15"/>
        <v>16.92200676517982</v>
      </c>
      <c r="AA379" s="11" t="s">
        <v>77</v>
      </c>
      <c r="AS379" s="11" t="s">
        <v>76</v>
      </c>
      <c r="AT379" s="11">
        <v>518</v>
      </c>
      <c r="AU379" s="11">
        <v>0.53184100000000001</v>
      </c>
      <c r="AV379" s="11">
        <v>9.5316580000000002</v>
      </c>
      <c r="AW379" s="11">
        <v>8.9998170000000002</v>
      </c>
      <c r="AX379" s="11" t="s">
        <v>77</v>
      </c>
    </row>
    <row r="380" spans="21:50" x14ac:dyDescent="0.35">
      <c r="U380" s="11" t="s">
        <v>76</v>
      </c>
      <c r="V380" s="11">
        <v>521</v>
      </c>
      <c r="W380" s="11">
        <v>-19.988793000000001</v>
      </c>
      <c r="X380" s="11">
        <v>-19.357676000000001</v>
      </c>
      <c r="Y380" s="11">
        <v>0.63111700000000004</v>
      </c>
      <c r="Z380" s="18">
        <f t="shared" si="15"/>
        <v>3.1573542234391044E-2</v>
      </c>
      <c r="AA380" s="11">
        <v>3.1573560000000001</v>
      </c>
      <c r="AS380" s="11" t="s">
        <v>76</v>
      </c>
      <c r="AT380" s="11">
        <v>521</v>
      </c>
      <c r="AU380" s="11">
        <v>-19.988793000000001</v>
      </c>
      <c r="AV380" s="11">
        <v>-19.357676000000001</v>
      </c>
      <c r="AW380" s="11">
        <v>0.63111700000000004</v>
      </c>
      <c r="AX380" s="11">
        <v>3.1573560000000001</v>
      </c>
    </row>
    <row r="381" spans="21:50" x14ac:dyDescent="0.35">
      <c r="U381" s="11" t="s">
        <v>76</v>
      </c>
      <c r="V381" s="11">
        <v>522</v>
      </c>
      <c r="W381" s="11">
        <v>-11.412879</v>
      </c>
      <c r="X381" s="11">
        <v>-9.6869720000000008</v>
      </c>
      <c r="Y381" s="11">
        <v>1.7259070000000001</v>
      </c>
      <c r="Z381" s="18">
        <f t="shared" si="15"/>
        <v>0.15122450698022821</v>
      </c>
      <c r="AA381" s="11">
        <v>15.122448</v>
      </c>
      <c r="AS381" s="11" t="s">
        <v>76</v>
      </c>
      <c r="AT381" s="11">
        <v>522</v>
      </c>
      <c r="AU381" s="11">
        <v>-11.412879</v>
      </c>
      <c r="AV381" s="11">
        <v>-9.6869720000000008</v>
      </c>
      <c r="AW381" s="11">
        <v>1.7259070000000001</v>
      </c>
      <c r="AX381" s="11">
        <v>15.122448</v>
      </c>
    </row>
    <row r="382" spans="21:50" x14ac:dyDescent="0.35">
      <c r="U382" s="11" t="s">
        <v>76</v>
      </c>
      <c r="V382" s="11">
        <v>523</v>
      </c>
      <c r="W382" s="11">
        <v>24.629518000000001</v>
      </c>
      <c r="X382" s="11">
        <v>24.510757999999999</v>
      </c>
      <c r="Y382" s="11">
        <v>0.118759</v>
      </c>
      <c r="Z382" s="18">
        <f t="shared" si="15"/>
        <v>4.8218158390269756E-3</v>
      </c>
      <c r="AA382" s="11">
        <v>0.482184</v>
      </c>
      <c r="AS382" s="11" t="s">
        <v>76</v>
      </c>
      <c r="AT382" s="11">
        <v>523</v>
      </c>
      <c r="AU382" s="11">
        <v>24.629518000000001</v>
      </c>
      <c r="AV382" s="11">
        <v>24.510757999999999</v>
      </c>
      <c r="AW382" s="11">
        <v>0.118759</v>
      </c>
      <c r="AX382" s="11">
        <v>0.482184</v>
      </c>
    </row>
    <row r="383" spans="21:50" x14ac:dyDescent="0.35">
      <c r="U383" s="11" t="s">
        <v>76</v>
      </c>
      <c r="V383" s="11">
        <v>524</v>
      </c>
      <c r="W383" s="11">
        <v>23.187225999999999</v>
      </c>
      <c r="X383" s="11">
        <v>26.069101</v>
      </c>
      <c r="Y383" s="11">
        <v>2.881875</v>
      </c>
      <c r="Z383" s="18">
        <f t="shared" si="15"/>
        <v>0.1242871829515096</v>
      </c>
      <c r="AA383" s="11">
        <v>12.428718999999999</v>
      </c>
      <c r="AS383" s="11" t="s">
        <v>76</v>
      </c>
      <c r="AT383" s="11">
        <v>524</v>
      </c>
      <c r="AU383" s="11">
        <v>23.187225999999999</v>
      </c>
      <c r="AV383" s="11">
        <v>26.069101</v>
      </c>
      <c r="AW383" s="11">
        <v>2.881875</v>
      </c>
      <c r="AX383" s="11">
        <v>12.428718999999999</v>
      </c>
    </row>
    <row r="384" spans="21:50" x14ac:dyDescent="0.35">
      <c r="U384" s="11" t="s">
        <v>76</v>
      </c>
      <c r="V384" s="11">
        <v>525</v>
      </c>
      <c r="W384" s="11">
        <v>-6.9390530000000004</v>
      </c>
      <c r="X384" s="11">
        <v>-6.7745819999999997</v>
      </c>
      <c r="Y384" s="11">
        <v>0.16447100000000001</v>
      </c>
      <c r="Z384" s="18">
        <f t="shared" si="15"/>
        <v>2.3702225649523068E-2</v>
      </c>
      <c r="AA384" s="11">
        <v>2.3702290000000001</v>
      </c>
      <c r="AS384" s="11" t="s">
        <v>76</v>
      </c>
      <c r="AT384" s="11">
        <v>525</v>
      </c>
      <c r="AU384" s="11">
        <v>-6.9390530000000004</v>
      </c>
      <c r="AV384" s="11">
        <v>-6.7745819999999997</v>
      </c>
      <c r="AW384" s="11">
        <v>0.16447100000000001</v>
      </c>
      <c r="AX384" s="11">
        <v>2.3702290000000001</v>
      </c>
    </row>
    <row r="385" spans="21:50" x14ac:dyDescent="0.35">
      <c r="U385" s="11" t="s">
        <v>76</v>
      </c>
      <c r="V385" s="11">
        <v>526</v>
      </c>
      <c r="W385" s="11">
        <v>39.558692000000001</v>
      </c>
      <c r="X385" s="11">
        <v>36.576569999999997</v>
      </c>
      <c r="Y385" s="11">
        <v>2.9821219999999999</v>
      </c>
      <c r="Z385" s="18">
        <f t="shared" si="15"/>
        <v>7.5384747301553853E-2</v>
      </c>
      <c r="AA385" s="11">
        <v>7.538475</v>
      </c>
      <c r="AS385" s="11" t="s">
        <v>76</v>
      </c>
      <c r="AT385" s="11">
        <v>526</v>
      </c>
      <c r="AU385" s="11">
        <v>39.558692000000001</v>
      </c>
      <c r="AV385" s="11">
        <v>36.576569999999997</v>
      </c>
      <c r="AW385" s="11">
        <v>2.9821219999999999</v>
      </c>
      <c r="AX385" s="11">
        <v>7.538475</v>
      </c>
    </row>
    <row r="386" spans="21:50" x14ac:dyDescent="0.35">
      <c r="U386" s="11" t="s">
        <v>76</v>
      </c>
      <c r="V386" s="11">
        <v>527</v>
      </c>
      <c r="W386" s="11">
        <v>-22.455905999999999</v>
      </c>
      <c r="X386" s="11">
        <v>-23.038298999999999</v>
      </c>
      <c r="Y386" s="11">
        <v>0.58239300000000005</v>
      </c>
      <c r="Z386" s="18">
        <f t="shared" si="15"/>
        <v>2.5934958936860535E-2</v>
      </c>
      <c r="AA386" s="11">
        <v>2.5934949999999999</v>
      </c>
      <c r="AS386" s="11" t="s">
        <v>76</v>
      </c>
      <c r="AT386" s="11">
        <v>527</v>
      </c>
      <c r="AU386" s="11">
        <v>-22.455905999999999</v>
      </c>
      <c r="AV386" s="11">
        <v>-23.038298999999999</v>
      </c>
      <c r="AW386" s="11">
        <v>0.58239300000000005</v>
      </c>
      <c r="AX386" s="11">
        <v>2.5934949999999999</v>
      </c>
    </row>
    <row r="387" spans="21:50" x14ac:dyDescent="0.35">
      <c r="U387" s="11" t="s">
        <v>76</v>
      </c>
      <c r="V387" s="11">
        <v>528</v>
      </c>
      <c r="W387" s="11">
        <v>3.0874480000000002</v>
      </c>
      <c r="X387" s="11">
        <v>1.196869</v>
      </c>
      <c r="Y387" s="11">
        <v>1.8905780000000001</v>
      </c>
      <c r="Z387" s="18">
        <f t="shared" si="15"/>
        <v>0.61234326861537425</v>
      </c>
      <c r="AA387" s="11">
        <v>61.234344</v>
      </c>
      <c r="AS387" s="11" t="s">
        <v>76</v>
      </c>
      <c r="AT387" s="11">
        <v>528</v>
      </c>
      <c r="AU387" s="11">
        <v>3.0874480000000002</v>
      </c>
      <c r="AV387" s="11">
        <v>1.196869</v>
      </c>
      <c r="AW387" s="11">
        <v>1.8905780000000001</v>
      </c>
      <c r="AX387" s="11">
        <v>61.234344</v>
      </c>
    </row>
    <row r="388" spans="21:50" x14ac:dyDescent="0.35">
      <c r="U388" s="11" t="s">
        <v>76</v>
      </c>
      <c r="V388" s="11">
        <v>531</v>
      </c>
      <c r="W388" s="11">
        <v>-4.7652190000000001</v>
      </c>
      <c r="X388" s="11">
        <v>-3.9126189999999998</v>
      </c>
      <c r="Y388" s="11">
        <v>0.85260000000000002</v>
      </c>
      <c r="Z388" s="18">
        <f t="shared" si="15"/>
        <v>0.17892147244439344</v>
      </c>
      <c r="AA388" s="11">
        <v>17.892154999999999</v>
      </c>
      <c r="AS388" s="11" t="s">
        <v>76</v>
      </c>
      <c r="AT388" s="11">
        <v>531</v>
      </c>
      <c r="AU388" s="11">
        <v>-4.7652190000000001</v>
      </c>
      <c r="AV388" s="11">
        <v>-3.9126189999999998</v>
      </c>
      <c r="AW388" s="11">
        <v>0.85260000000000002</v>
      </c>
      <c r="AX388" s="11">
        <v>17.892154999999999</v>
      </c>
    </row>
    <row r="389" spans="21:50" x14ac:dyDescent="0.35">
      <c r="U389" s="11" t="s">
        <v>76</v>
      </c>
      <c r="V389" s="11">
        <v>532</v>
      </c>
      <c r="W389" s="11">
        <v>-0.89905199999999996</v>
      </c>
      <c r="X389" s="11">
        <v>1.2531600000000001</v>
      </c>
      <c r="Y389" s="11">
        <v>2.152212</v>
      </c>
      <c r="Z389" s="18">
        <f t="shared" si="15"/>
        <v>2.3938682078455975</v>
      </c>
      <c r="AA389" s="11" t="s">
        <v>77</v>
      </c>
      <c r="AS389" s="11" t="s">
        <v>76</v>
      </c>
      <c r="AT389" s="11">
        <v>532</v>
      </c>
      <c r="AU389" s="11">
        <v>-0.89905199999999996</v>
      </c>
      <c r="AV389" s="11">
        <v>1.2531600000000001</v>
      </c>
      <c r="AW389" s="11">
        <v>2.152212</v>
      </c>
      <c r="AX389" s="11" t="s">
        <v>77</v>
      </c>
    </row>
    <row r="390" spans="21:50" x14ac:dyDescent="0.35">
      <c r="U390" s="11" t="s">
        <v>76</v>
      </c>
      <c r="V390" s="11">
        <v>533</v>
      </c>
      <c r="W390" s="11">
        <v>-12.289236000000001</v>
      </c>
      <c r="X390" s="11">
        <v>-9.8677949999999992</v>
      </c>
      <c r="Y390" s="11">
        <v>2.4214410000000002</v>
      </c>
      <c r="Z390" s="18">
        <f t="shared" si="15"/>
        <v>0.19703755383979932</v>
      </c>
      <c r="AA390" s="11">
        <v>19.703754</v>
      </c>
      <c r="AS390" s="11" t="s">
        <v>76</v>
      </c>
      <c r="AT390" s="11">
        <v>533</v>
      </c>
      <c r="AU390" s="11">
        <v>-12.289236000000001</v>
      </c>
      <c r="AV390" s="11">
        <v>-9.8677949999999992</v>
      </c>
      <c r="AW390" s="11">
        <v>2.4214410000000002</v>
      </c>
      <c r="AX390" s="11">
        <v>19.703754</v>
      </c>
    </row>
    <row r="391" spans="21:50" x14ac:dyDescent="0.35">
      <c r="U391" s="11" t="s">
        <v>76</v>
      </c>
      <c r="V391" s="11">
        <v>534</v>
      </c>
      <c r="W391" s="11">
        <v>0.67710800000000004</v>
      </c>
      <c r="X391" s="11">
        <v>-1.180239</v>
      </c>
      <c r="Y391" s="11">
        <v>1.8573470000000001</v>
      </c>
      <c r="Z391" s="18">
        <f t="shared" si="15"/>
        <v>2.7430587144148348</v>
      </c>
      <c r="AA391" s="11" t="s">
        <v>77</v>
      </c>
      <c r="AS391" s="11" t="s">
        <v>76</v>
      </c>
      <c r="AT391" s="11">
        <v>534</v>
      </c>
      <c r="AU391" s="11">
        <v>0.67710800000000004</v>
      </c>
      <c r="AV391" s="11">
        <v>-1.180239</v>
      </c>
      <c r="AW391" s="11">
        <v>1.8573470000000001</v>
      </c>
      <c r="AX391" s="11" t="s">
        <v>77</v>
      </c>
    </row>
    <row r="392" spans="21:50" x14ac:dyDescent="0.35">
      <c r="U392" s="11" t="s">
        <v>76</v>
      </c>
      <c r="V392" s="11">
        <v>535</v>
      </c>
      <c r="W392" s="11">
        <v>-5.7217529999999996</v>
      </c>
      <c r="X392" s="11">
        <v>-8.8001670000000001</v>
      </c>
      <c r="Y392" s="11">
        <v>3.078414</v>
      </c>
      <c r="Z392" s="18">
        <f t="shared" si="15"/>
        <v>0.53801937972505987</v>
      </c>
      <c r="AA392" s="11">
        <v>53.801932999999998</v>
      </c>
      <c r="AS392" s="11" t="s">
        <v>76</v>
      </c>
      <c r="AT392" s="11">
        <v>535</v>
      </c>
      <c r="AU392" s="11">
        <v>-5.7217529999999996</v>
      </c>
      <c r="AV392" s="11">
        <v>-8.8001670000000001</v>
      </c>
      <c r="AW392" s="11">
        <v>3.078414</v>
      </c>
      <c r="AX392" s="11">
        <v>53.801932999999998</v>
      </c>
    </row>
    <row r="393" spans="21:50" x14ac:dyDescent="0.35">
      <c r="U393" s="11" t="s">
        <v>76</v>
      </c>
      <c r="V393" s="11">
        <v>537</v>
      </c>
      <c r="W393" s="11">
        <v>-7.8161630000000004</v>
      </c>
      <c r="X393" s="11">
        <v>-12.63044</v>
      </c>
      <c r="Y393" s="11">
        <v>4.8142779999999998</v>
      </c>
      <c r="Z393" s="18">
        <f t="shared" ref="Z393:Z456" si="16">ABS(Y393/W393)</f>
        <v>0.6159387924740054</v>
      </c>
      <c r="AA393" s="11">
        <v>61.593879999999999</v>
      </c>
      <c r="AS393" s="11" t="s">
        <v>76</v>
      </c>
      <c r="AT393" s="11">
        <v>537</v>
      </c>
      <c r="AU393" s="11">
        <v>-7.8161630000000004</v>
      </c>
      <c r="AV393" s="11">
        <v>-12.63044</v>
      </c>
      <c r="AW393" s="11">
        <v>4.8142779999999998</v>
      </c>
      <c r="AX393" s="11">
        <v>61.593879999999999</v>
      </c>
    </row>
    <row r="394" spans="21:50" x14ac:dyDescent="0.35">
      <c r="U394" s="11" t="s">
        <v>76</v>
      </c>
      <c r="V394" s="11">
        <v>539</v>
      </c>
      <c r="W394" s="11">
        <v>-6.989484</v>
      </c>
      <c r="X394" s="11">
        <v>-8.2948900000000005</v>
      </c>
      <c r="Y394" s="11">
        <v>1.3054060000000001</v>
      </c>
      <c r="Z394" s="18">
        <f t="shared" si="16"/>
        <v>0.18676714904848485</v>
      </c>
      <c r="AA394" s="11">
        <v>18.676715000000002</v>
      </c>
      <c r="AS394" s="11" t="s">
        <v>76</v>
      </c>
      <c r="AT394" s="11">
        <v>539</v>
      </c>
      <c r="AU394" s="11">
        <v>-6.989484</v>
      </c>
      <c r="AV394" s="11">
        <v>-8.2948900000000005</v>
      </c>
      <c r="AW394" s="11">
        <v>1.3054060000000001</v>
      </c>
      <c r="AX394" s="11">
        <v>18.676715000000002</v>
      </c>
    </row>
    <row r="395" spans="21:50" x14ac:dyDescent="0.35">
      <c r="U395" s="11" t="s">
        <v>76</v>
      </c>
      <c r="V395" s="11">
        <v>540</v>
      </c>
      <c r="W395" s="11">
        <v>-18.063230000000001</v>
      </c>
      <c r="X395" s="11">
        <v>-17.694537</v>
      </c>
      <c r="Y395" s="11">
        <v>0.36869299999999999</v>
      </c>
      <c r="Z395" s="18">
        <f t="shared" si="16"/>
        <v>2.0411244279123941E-2</v>
      </c>
      <c r="AA395" s="11">
        <v>2.0411250000000001</v>
      </c>
      <c r="AS395" s="11" t="s">
        <v>76</v>
      </c>
      <c r="AT395" s="11">
        <v>540</v>
      </c>
      <c r="AU395" s="11">
        <v>-18.063230000000001</v>
      </c>
      <c r="AV395" s="11">
        <v>-17.694537</v>
      </c>
      <c r="AW395" s="11">
        <v>0.36869299999999999</v>
      </c>
      <c r="AX395" s="11">
        <v>2.0411250000000001</v>
      </c>
    </row>
    <row r="396" spans="21:50" x14ac:dyDescent="0.35">
      <c r="U396" s="11" t="s">
        <v>76</v>
      </c>
      <c r="V396" s="11">
        <v>541</v>
      </c>
      <c r="W396" s="11">
        <v>-24.021127</v>
      </c>
      <c r="X396" s="11">
        <v>-21.064648999999999</v>
      </c>
      <c r="Y396" s="11">
        <v>2.956477</v>
      </c>
      <c r="Z396" s="18">
        <f t="shared" si="16"/>
        <v>0.12307819695553834</v>
      </c>
      <c r="AA396" s="11">
        <v>12.307821000000001</v>
      </c>
      <c r="AS396" s="11" t="s">
        <v>76</v>
      </c>
      <c r="AT396" s="11">
        <v>541</v>
      </c>
      <c r="AU396" s="11">
        <v>-24.021127</v>
      </c>
      <c r="AV396" s="11">
        <v>-21.064648999999999</v>
      </c>
      <c r="AW396" s="11">
        <v>2.956477</v>
      </c>
      <c r="AX396" s="11">
        <v>12.307821000000001</v>
      </c>
    </row>
    <row r="397" spans="21:50" x14ac:dyDescent="0.35">
      <c r="U397" s="11" t="s">
        <v>76</v>
      </c>
      <c r="V397" s="11">
        <v>542</v>
      </c>
      <c r="W397" s="11">
        <v>30.869617999999999</v>
      </c>
      <c r="X397" s="11">
        <v>33.102643</v>
      </c>
      <c r="Y397" s="11">
        <v>2.233025</v>
      </c>
      <c r="Z397" s="18">
        <f t="shared" si="16"/>
        <v>7.2337305890860071E-2</v>
      </c>
      <c r="AA397" s="11">
        <v>7.2337309999999997</v>
      </c>
      <c r="AS397" s="11" t="s">
        <v>76</v>
      </c>
      <c r="AT397" s="11">
        <v>542</v>
      </c>
      <c r="AU397" s="11">
        <v>30.869617999999999</v>
      </c>
      <c r="AV397" s="11">
        <v>33.102643</v>
      </c>
      <c r="AW397" s="11">
        <v>2.233025</v>
      </c>
      <c r="AX397" s="11">
        <v>7.2337309999999997</v>
      </c>
    </row>
    <row r="398" spans="21:50" x14ac:dyDescent="0.35">
      <c r="U398" s="11" t="s">
        <v>76</v>
      </c>
      <c r="V398" s="11">
        <v>545</v>
      </c>
      <c r="W398" s="11">
        <v>29.220742000000001</v>
      </c>
      <c r="X398" s="11">
        <v>31.361246999999999</v>
      </c>
      <c r="Y398" s="11">
        <v>2.1405050000000001</v>
      </c>
      <c r="Z398" s="18">
        <f t="shared" si="16"/>
        <v>7.3252931085733552E-2</v>
      </c>
      <c r="AA398" s="11">
        <v>7.3252940000000004</v>
      </c>
      <c r="AS398" s="11" t="s">
        <v>76</v>
      </c>
      <c r="AT398" s="11">
        <v>545</v>
      </c>
      <c r="AU398" s="11">
        <v>29.220742000000001</v>
      </c>
      <c r="AV398" s="11">
        <v>31.361246999999999</v>
      </c>
      <c r="AW398" s="11">
        <v>2.1405050000000001</v>
      </c>
      <c r="AX398" s="11">
        <v>7.3252940000000004</v>
      </c>
    </row>
    <row r="399" spans="21:50" x14ac:dyDescent="0.35">
      <c r="U399" s="11" t="s">
        <v>76</v>
      </c>
      <c r="V399" s="11">
        <v>546</v>
      </c>
      <c r="W399" s="11">
        <v>-2.8812139999999999</v>
      </c>
      <c r="X399" s="11">
        <v>-2.707471</v>
      </c>
      <c r="Y399" s="11">
        <v>0.17374300000000001</v>
      </c>
      <c r="Z399" s="18">
        <f t="shared" si="16"/>
        <v>6.030201158261761E-2</v>
      </c>
      <c r="AA399" s="11">
        <v>6.0301920000000004</v>
      </c>
      <c r="AS399" s="11" t="s">
        <v>76</v>
      </c>
      <c r="AT399" s="11">
        <v>546</v>
      </c>
      <c r="AU399" s="11">
        <v>-2.8812139999999999</v>
      </c>
      <c r="AV399" s="11">
        <v>-2.707471</v>
      </c>
      <c r="AW399" s="11">
        <v>0.17374300000000001</v>
      </c>
      <c r="AX399" s="11">
        <v>6.0301920000000004</v>
      </c>
    </row>
    <row r="400" spans="21:50" x14ac:dyDescent="0.35">
      <c r="U400" s="11" t="s">
        <v>76</v>
      </c>
      <c r="V400" s="11">
        <v>547</v>
      </c>
      <c r="W400" s="11">
        <v>-8.2496259999999992</v>
      </c>
      <c r="X400" s="11">
        <v>-8.2803039999999992</v>
      </c>
      <c r="Y400" s="11">
        <v>3.0679000000000001E-2</v>
      </c>
      <c r="Z400" s="18">
        <f t="shared" si="16"/>
        <v>3.7188352538648425E-3</v>
      </c>
      <c r="AA400" s="11">
        <v>0.37187799999999999</v>
      </c>
      <c r="AS400" s="11" t="s">
        <v>76</v>
      </c>
      <c r="AT400" s="11">
        <v>547</v>
      </c>
      <c r="AU400" s="11">
        <v>-8.2496259999999992</v>
      </c>
      <c r="AV400" s="11">
        <v>-8.2803039999999992</v>
      </c>
      <c r="AW400" s="11">
        <v>3.0679000000000001E-2</v>
      </c>
      <c r="AX400" s="11">
        <v>0.37187799999999999</v>
      </c>
    </row>
    <row r="401" spans="21:50" x14ac:dyDescent="0.35">
      <c r="U401" s="11" t="s">
        <v>76</v>
      </c>
      <c r="V401" s="11">
        <v>548</v>
      </c>
      <c r="W401" s="11">
        <v>8.7508839999999992</v>
      </c>
      <c r="X401" s="11">
        <v>8.5637980000000002</v>
      </c>
      <c r="Y401" s="11">
        <v>0.187086</v>
      </c>
      <c r="Z401" s="18">
        <f t="shared" si="16"/>
        <v>2.1379097243204231E-2</v>
      </c>
      <c r="AA401" s="11">
        <v>2.1379090000000001</v>
      </c>
      <c r="AS401" s="11" t="s">
        <v>76</v>
      </c>
      <c r="AT401" s="11">
        <v>548</v>
      </c>
      <c r="AU401" s="11">
        <v>8.7508839999999992</v>
      </c>
      <c r="AV401" s="11">
        <v>8.5637980000000002</v>
      </c>
      <c r="AW401" s="11">
        <v>0.187086</v>
      </c>
      <c r="AX401" s="11">
        <v>2.1379090000000001</v>
      </c>
    </row>
    <row r="402" spans="21:50" x14ac:dyDescent="0.35">
      <c r="U402" s="11" t="s">
        <v>76</v>
      </c>
      <c r="V402" s="11">
        <v>551</v>
      </c>
      <c r="W402" s="11">
        <v>-14.447442000000001</v>
      </c>
      <c r="X402" s="11">
        <v>-11.729851</v>
      </c>
      <c r="Y402" s="11">
        <v>2.7175910000000001</v>
      </c>
      <c r="Z402" s="18">
        <f t="shared" si="16"/>
        <v>0.18810187990372274</v>
      </c>
      <c r="AA402" s="11">
        <v>18.810189999999999</v>
      </c>
      <c r="AS402" s="11" t="s">
        <v>76</v>
      </c>
      <c r="AT402" s="11">
        <v>551</v>
      </c>
      <c r="AU402" s="11">
        <v>-14.447442000000001</v>
      </c>
      <c r="AV402" s="11">
        <v>-11.729851</v>
      </c>
      <c r="AW402" s="11">
        <v>2.7175910000000001</v>
      </c>
      <c r="AX402" s="11">
        <v>18.810189999999999</v>
      </c>
    </row>
    <row r="403" spans="21:50" x14ac:dyDescent="0.35">
      <c r="U403" s="11" t="s">
        <v>76</v>
      </c>
      <c r="V403" s="11">
        <v>552</v>
      </c>
      <c r="W403" s="11">
        <v>-6.5687059999999997</v>
      </c>
      <c r="X403" s="11">
        <v>-3.826686</v>
      </c>
      <c r="Y403" s="11">
        <v>2.742019</v>
      </c>
      <c r="Z403" s="18">
        <f t="shared" si="16"/>
        <v>0.41743670671209826</v>
      </c>
      <c r="AA403" s="11">
        <v>41.743679</v>
      </c>
      <c r="AS403" s="11" t="s">
        <v>76</v>
      </c>
      <c r="AT403" s="11">
        <v>552</v>
      </c>
      <c r="AU403" s="11">
        <v>-6.5687059999999997</v>
      </c>
      <c r="AV403" s="11">
        <v>-3.826686</v>
      </c>
      <c r="AW403" s="11">
        <v>2.742019</v>
      </c>
      <c r="AX403" s="11">
        <v>41.743679</v>
      </c>
    </row>
    <row r="404" spans="21:50" x14ac:dyDescent="0.35">
      <c r="U404" s="11" t="s">
        <v>76</v>
      </c>
      <c r="V404" s="11">
        <v>554</v>
      </c>
      <c r="W404" s="11">
        <v>-8.9503520000000005</v>
      </c>
      <c r="X404" s="11">
        <v>-6.4726670000000004</v>
      </c>
      <c r="Y404" s="11">
        <v>2.4776850000000001</v>
      </c>
      <c r="Z404" s="18">
        <f t="shared" si="16"/>
        <v>0.27682542541343624</v>
      </c>
      <c r="AA404" s="11">
        <v>27.682547</v>
      </c>
      <c r="AS404" s="11" t="s">
        <v>76</v>
      </c>
      <c r="AT404" s="11">
        <v>554</v>
      </c>
      <c r="AU404" s="11">
        <v>-8.9503520000000005</v>
      </c>
      <c r="AV404" s="11">
        <v>-6.4726670000000004</v>
      </c>
      <c r="AW404" s="11">
        <v>2.4776850000000001</v>
      </c>
      <c r="AX404" s="11">
        <v>27.682547</v>
      </c>
    </row>
    <row r="405" spans="21:50" x14ac:dyDescent="0.35">
      <c r="U405" s="11" t="s">
        <v>76</v>
      </c>
      <c r="V405" s="11">
        <v>555</v>
      </c>
      <c r="W405" s="11">
        <v>-2.8320069999999999</v>
      </c>
      <c r="X405" s="11">
        <v>-3.1626650000000001</v>
      </c>
      <c r="Y405" s="11">
        <v>0.33065899999999998</v>
      </c>
      <c r="Z405" s="18">
        <f t="shared" si="16"/>
        <v>0.11675783287258823</v>
      </c>
      <c r="AA405" s="11">
        <v>11.675774000000001</v>
      </c>
      <c r="AS405" s="11" t="s">
        <v>76</v>
      </c>
      <c r="AT405" s="11">
        <v>555</v>
      </c>
      <c r="AU405" s="11">
        <v>-2.8320069999999999</v>
      </c>
      <c r="AV405" s="11">
        <v>-3.1626650000000001</v>
      </c>
      <c r="AW405" s="11">
        <v>0.33065899999999998</v>
      </c>
      <c r="AX405" s="11">
        <v>11.675774000000001</v>
      </c>
    </row>
    <row r="406" spans="21:50" x14ac:dyDescent="0.35">
      <c r="U406" s="11" t="s">
        <v>76</v>
      </c>
      <c r="V406" s="11">
        <v>556</v>
      </c>
      <c r="W406" s="11">
        <v>32.288367000000001</v>
      </c>
      <c r="X406" s="11">
        <v>25.080915000000001</v>
      </c>
      <c r="Y406" s="11">
        <v>7.207452</v>
      </c>
      <c r="Z406" s="18">
        <f t="shared" si="16"/>
        <v>0.22322132302324238</v>
      </c>
      <c r="AA406" s="11">
        <v>22.322132</v>
      </c>
      <c r="AS406" s="11" t="s">
        <v>76</v>
      </c>
      <c r="AT406" s="11">
        <v>556</v>
      </c>
      <c r="AU406" s="11">
        <v>32.288367000000001</v>
      </c>
      <c r="AV406" s="11">
        <v>25.080915000000001</v>
      </c>
      <c r="AW406" s="11">
        <v>7.207452</v>
      </c>
      <c r="AX406" s="11">
        <v>22.322132</v>
      </c>
    </row>
    <row r="407" spans="21:50" x14ac:dyDescent="0.35">
      <c r="U407" s="11" t="s">
        <v>76</v>
      </c>
      <c r="V407" s="11">
        <v>558</v>
      </c>
      <c r="W407" s="11">
        <v>-6.6377620000000004</v>
      </c>
      <c r="X407" s="11">
        <v>-6.467727</v>
      </c>
      <c r="Y407" s="11">
        <v>0.17003499999999999</v>
      </c>
      <c r="Z407" s="18">
        <f t="shared" si="16"/>
        <v>2.5616314655451639E-2</v>
      </c>
      <c r="AA407" s="11">
        <v>2.5616349999999999</v>
      </c>
      <c r="AS407" s="11" t="s">
        <v>76</v>
      </c>
      <c r="AT407" s="11">
        <v>558</v>
      </c>
      <c r="AU407" s="11">
        <v>-6.6377620000000004</v>
      </c>
      <c r="AV407" s="11">
        <v>-6.467727</v>
      </c>
      <c r="AW407" s="11">
        <v>0.17003499999999999</v>
      </c>
      <c r="AX407" s="11">
        <v>2.5616349999999999</v>
      </c>
    </row>
    <row r="408" spans="21:50" x14ac:dyDescent="0.35">
      <c r="U408" s="11" t="s">
        <v>76</v>
      </c>
      <c r="V408" s="11">
        <v>559</v>
      </c>
      <c r="W408" s="11">
        <v>-24.091933999999998</v>
      </c>
      <c r="X408" s="11">
        <v>-24.857994000000001</v>
      </c>
      <c r="Y408" s="11">
        <v>0.76606099999999999</v>
      </c>
      <c r="Z408" s="18">
        <f t="shared" si="16"/>
        <v>3.1797405720935479E-2</v>
      </c>
      <c r="AA408" s="11">
        <v>3.1797390000000001</v>
      </c>
      <c r="AS408" s="11" t="s">
        <v>76</v>
      </c>
      <c r="AT408" s="11">
        <v>559</v>
      </c>
      <c r="AU408" s="11">
        <v>-24.091933999999998</v>
      </c>
      <c r="AV408" s="11">
        <v>-24.857994000000001</v>
      </c>
      <c r="AW408" s="11">
        <v>0.76606099999999999</v>
      </c>
      <c r="AX408" s="11">
        <v>3.1797390000000001</v>
      </c>
    </row>
    <row r="409" spans="21:50" x14ac:dyDescent="0.35">
      <c r="U409" s="11" t="s">
        <v>76</v>
      </c>
      <c r="V409" s="11">
        <v>560</v>
      </c>
      <c r="W409" s="11">
        <v>35.912047999999999</v>
      </c>
      <c r="X409" s="11">
        <v>36.449952000000003</v>
      </c>
      <c r="Y409" s="11">
        <v>0.53790400000000005</v>
      </c>
      <c r="Z409" s="18">
        <f t="shared" si="16"/>
        <v>1.4978371603869545E-2</v>
      </c>
      <c r="AA409" s="11">
        <v>1.497838</v>
      </c>
      <c r="AS409" s="11" t="s">
        <v>76</v>
      </c>
      <c r="AT409" s="11">
        <v>560</v>
      </c>
      <c r="AU409" s="11">
        <v>35.912047999999999</v>
      </c>
      <c r="AV409" s="11">
        <v>36.449952000000003</v>
      </c>
      <c r="AW409" s="11">
        <v>0.53790400000000005</v>
      </c>
      <c r="AX409" s="11">
        <v>1.497838</v>
      </c>
    </row>
    <row r="410" spans="21:50" x14ac:dyDescent="0.35">
      <c r="U410" s="11" t="s">
        <v>76</v>
      </c>
      <c r="V410" s="11">
        <v>562</v>
      </c>
      <c r="W410" s="11">
        <v>-8.5283560000000005</v>
      </c>
      <c r="X410" s="11">
        <v>-6.4638140000000002</v>
      </c>
      <c r="Y410" s="11">
        <v>2.0645419999999999</v>
      </c>
      <c r="Z410" s="18">
        <f t="shared" si="16"/>
        <v>0.24207971618445567</v>
      </c>
      <c r="AA410" s="11">
        <v>24.207972999999999</v>
      </c>
      <c r="AS410" s="11" t="s">
        <v>76</v>
      </c>
      <c r="AT410" s="11">
        <v>562</v>
      </c>
      <c r="AU410" s="11">
        <v>-8.5283560000000005</v>
      </c>
      <c r="AV410" s="11">
        <v>-6.4638140000000002</v>
      </c>
      <c r="AW410" s="11">
        <v>2.0645419999999999</v>
      </c>
      <c r="AX410" s="11">
        <v>24.207972999999999</v>
      </c>
    </row>
    <row r="411" spans="21:50" x14ac:dyDescent="0.35">
      <c r="U411" s="11" t="s">
        <v>76</v>
      </c>
      <c r="V411" s="11">
        <v>563</v>
      </c>
      <c r="W411" s="11">
        <v>11.822417</v>
      </c>
      <c r="X411" s="11">
        <v>12.911327999999999</v>
      </c>
      <c r="Y411" s="11">
        <v>1.088911</v>
      </c>
      <c r="Z411" s="18">
        <f t="shared" si="16"/>
        <v>9.2105615966684304E-2</v>
      </c>
      <c r="AA411" s="11">
        <v>9.2105619999999995</v>
      </c>
      <c r="AS411" s="11" t="s">
        <v>76</v>
      </c>
      <c r="AT411" s="11">
        <v>563</v>
      </c>
      <c r="AU411" s="11">
        <v>11.822417</v>
      </c>
      <c r="AV411" s="11">
        <v>12.911327999999999</v>
      </c>
      <c r="AW411" s="11">
        <v>1.088911</v>
      </c>
      <c r="AX411" s="11">
        <v>9.2105619999999995</v>
      </c>
    </row>
    <row r="412" spans="21:50" x14ac:dyDescent="0.35">
      <c r="U412" s="11" t="s">
        <v>76</v>
      </c>
      <c r="V412" s="11">
        <v>564</v>
      </c>
      <c r="W412" s="11">
        <v>25.04599</v>
      </c>
      <c r="X412" s="11">
        <v>22.564588000000001</v>
      </c>
      <c r="Y412" s="11">
        <v>2.4814020000000001</v>
      </c>
      <c r="Z412" s="18">
        <f t="shared" si="16"/>
        <v>9.907382379374903E-2</v>
      </c>
      <c r="AA412" s="11">
        <v>9.9073820000000001</v>
      </c>
      <c r="AS412" s="11" t="s">
        <v>76</v>
      </c>
      <c r="AT412" s="11">
        <v>564</v>
      </c>
      <c r="AU412" s="11">
        <v>25.04599</v>
      </c>
      <c r="AV412" s="11">
        <v>22.564588000000001</v>
      </c>
      <c r="AW412" s="11">
        <v>2.4814020000000001</v>
      </c>
      <c r="AX412" s="11">
        <v>9.9073820000000001</v>
      </c>
    </row>
    <row r="413" spans="21:50" x14ac:dyDescent="0.35">
      <c r="U413" s="11" t="s">
        <v>76</v>
      </c>
      <c r="V413" s="11">
        <v>566</v>
      </c>
      <c r="W413" s="11">
        <v>-4.9220309999999996</v>
      </c>
      <c r="X413" s="11">
        <v>-6.1495879999999996</v>
      </c>
      <c r="Y413" s="11">
        <v>1.227557</v>
      </c>
      <c r="Z413" s="18">
        <f t="shared" si="16"/>
        <v>0.24940050154092896</v>
      </c>
      <c r="AA413" s="11">
        <v>24.940045999999999</v>
      </c>
      <c r="AS413" s="11" t="s">
        <v>76</v>
      </c>
      <c r="AT413" s="11">
        <v>566</v>
      </c>
      <c r="AU413" s="11">
        <v>-4.9220309999999996</v>
      </c>
      <c r="AV413" s="11">
        <v>-6.1495879999999996</v>
      </c>
      <c r="AW413" s="11">
        <v>1.227557</v>
      </c>
      <c r="AX413" s="11">
        <v>24.940045999999999</v>
      </c>
    </row>
    <row r="414" spans="21:50" x14ac:dyDescent="0.35">
      <c r="U414" s="11" t="s">
        <v>76</v>
      </c>
      <c r="V414" s="11">
        <v>567</v>
      </c>
      <c r="W414" s="11">
        <v>-9.5315429999999992</v>
      </c>
      <c r="X414" s="11">
        <v>-8.9487410000000001</v>
      </c>
      <c r="Y414" s="11">
        <v>0.58280200000000004</v>
      </c>
      <c r="Z414" s="18">
        <f t="shared" si="16"/>
        <v>6.1144559700354928E-2</v>
      </c>
      <c r="AA414" s="11">
        <v>6.1144590000000001</v>
      </c>
      <c r="AS414" s="11" t="s">
        <v>76</v>
      </c>
      <c r="AT414" s="11">
        <v>567</v>
      </c>
      <c r="AU414" s="11">
        <v>-9.5315429999999992</v>
      </c>
      <c r="AV414" s="11">
        <v>-8.9487410000000001</v>
      </c>
      <c r="AW414" s="11">
        <v>0.58280200000000004</v>
      </c>
      <c r="AX414" s="11">
        <v>6.1144590000000001</v>
      </c>
    </row>
    <row r="415" spans="21:50" x14ac:dyDescent="0.35">
      <c r="U415" s="11" t="s">
        <v>76</v>
      </c>
      <c r="V415" s="11">
        <v>569</v>
      </c>
      <c r="W415" s="11">
        <v>-3.0923799999999999</v>
      </c>
      <c r="X415" s="11">
        <v>-0.77632699999999999</v>
      </c>
      <c r="Y415" s="11">
        <v>2.3160530000000001</v>
      </c>
      <c r="Z415" s="18">
        <f t="shared" si="16"/>
        <v>0.7489548503094704</v>
      </c>
      <c r="AA415" s="11">
        <v>74.895473999999993</v>
      </c>
      <c r="AS415" s="11" t="s">
        <v>76</v>
      </c>
      <c r="AT415" s="11">
        <v>569</v>
      </c>
      <c r="AU415" s="11">
        <v>-3.0923799999999999</v>
      </c>
      <c r="AV415" s="11">
        <v>-0.77632699999999999</v>
      </c>
      <c r="AW415" s="11">
        <v>2.3160530000000001</v>
      </c>
      <c r="AX415" s="11">
        <v>74.895473999999993</v>
      </c>
    </row>
    <row r="416" spans="21:50" x14ac:dyDescent="0.35">
      <c r="U416" s="11" t="s">
        <v>76</v>
      </c>
      <c r="V416" s="11">
        <v>570</v>
      </c>
      <c r="W416" s="11">
        <v>34.588205000000002</v>
      </c>
      <c r="X416" s="11">
        <v>29.715927000000001</v>
      </c>
      <c r="Y416" s="11">
        <v>4.8722779999999997</v>
      </c>
      <c r="Z416" s="18">
        <f t="shared" si="16"/>
        <v>0.14086530364903294</v>
      </c>
      <c r="AA416" s="11">
        <v>14.08653</v>
      </c>
      <c r="AS416" s="11" t="s">
        <v>76</v>
      </c>
      <c r="AT416" s="11">
        <v>570</v>
      </c>
      <c r="AU416" s="11">
        <v>34.588205000000002</v>
      </c>
      <c r="AV416" s="11">
        <v>29.715927000000001</v>
      </c>
      <c r="AW416" s="11">
        <v>4.8722779999999997</v>
      </c>
      <c r="AX416" s="11">
        <v>14.08653</v>
      </c>
    </row>
    <row r="417" spans="21:50" x14ac:dyDescent="0.35">
      <c r="U417" s="11" t="s">
        <v>76</v>
      </c>
      <c r="V417" s="11">
        <v>572</v>
      </c>
      <c r="W417" s="11">
        <v>-6.1482559999999999</v>
      </c>
      <c r="X417" s="11">
        <v>-6.0683170000000004</v>
      </c>
      <c r="Y417" s="11">
        <v>7.9938999999999996E-2</v>
      </c>
      <c r="Z417" s="18">
        <f t="shared" si="16"/>
        <v>1.3001898424528842E-2</v>
      </c>
      <c r="AA417" s="11">
        <v>1.30019</v>
      </c>
      <c r="AS417" s="11" t="s">
        <v>76</v>
      </c>
      <c r="AT417" s="11">
        <v>572</v>
      </c>
      <c r="AU417" s="11">
        <v>-6.1482559999999999</v>
      </c>
      <c r="AV417" s="11">
        <v>-6.0683170000000004</v>
      </c>
      <c r="AW417" s="11">
        <v>7.9938999999999996E-2</v>
      </c>
      <c r="AX417" s="11">
        <v>1.30019</v>
      </c>
    </row>
    <row r="418" spans="21:50" x14ac:dyDescent="0.35">
      <c r="U418" s="11" t="s">
        <v>76</v>
      </c>
      <c r="V418" s="11">
        <v>573</v>
      </c>
      <c r="W418" s="11">
        <v>3.7116660000000001</v>
      </c>
      <c r="X418" s="11">
        <v>-1.442825</v>
      </c>
      <c r="Y418" s="11">
        <v>5.1544910000000002</v>
      </c>
      <c r="Z418" s="18">
        <f t="shared" si="16"/>
        <v>1.3887270567987529</v>
      </c>
      <c r="AA418" s="11" t="s">
        <v>77</v>
      </c>
      <c r="AS418" s="11" t="s">
        <v>76</v>
      </c>
      <c r="AT418" s="11">
        <v>573</v>
      </c>
      <c r="AU418" s="11">
        <v>3.7116660000000001</v>
      </c>
      <c r="AV418" s="11">
        <v>-1.442825</v>
      </c>
      <c r="AW418" s="11">
        <v>5.1544910000000002</v>
      </c>
      <c r="AX418" s="11" t="s">
        <v>77</v>
      </c>
    </row>
    <row r="419" spans="21:50" x14ac:dyDescent="0.35">
      <c r="U419" s="11" t="s">
        <v>76</v>
      </c>
      <c r="V419" s="11">
        <v>574</v>
      </c>
      <c r="W419" s="11">
        <v>-7.2218939999999998</v>
      </c>
      <c r="X419" s="11">
        <v>-8.617184</v>
      </c>
      <c r="Y419" s="11">
        <v>1.3952899999999999</v>
      </c>
      <c r="Z419" s="18">
        <f t="shared" si="16"/>
        <v>0.19320278032327806</v>
      </c>
      <c r="AA419" s="11">
        <v>19.320281999999999</v>
      </c>
      <c r="AS419" s="11" t="s">
        <v>76</v>
      </c>
      <c r="AT419" s="11">
        <v>574</v>
      </c>
      <c r="AU419" s="11">
        <v>-7.2218939999999998</v>
      </c>
      <c r="AV419" s="11">
        <v>-8.617184</v>
      </c>
      <c r="AW419" s="11">
        <v>1.3952899999999999</v>
      </c>
      <c r="AX419" s="11">
        <v>19.320281999999999</v>
      </c>
    </row>
    <row r="420" spans="21:50" x14ac:dyDescent="0.35">
      <c r="U420" s="11" t="s">
        <v>76</v>
      </c>
      <c r="V420" s="11">
        <v>575</v>
      </c>
      <c r="W420" s="11">
        <v>6.4572880000000001</v>
      </c>
      <c r="X420" s="11">
        <v>5.8589700000000002</v>
      </c>
      <c r="Y420" s="11">
        <v>0.59831800000000002</v>
      </c>
      <c r="Z420" s="18">
        <f t="shared" si="16"/>
        <v>9.2657784506436761E-2</v>
      </c>
      <c r="AA420" s="11">
        <v>9.2657740000000004</v>
      </c>
      <c r="AS420" s="11" t="s">
        <v>76</v>
      </c>
      <c r="AT420" s="11">
        <v>575</v>
      </c>
      <c r="AU420" s="11">
        <v>6.4572880000000001</v>
      </c>
      <c r="AV420" s="11">
        <v>5.8589700000000002</v>
      </c>
      <c r="AW420" s="11">
        <v>0.59831800000000002</v>
      </c>
      <c r="AX420" s="11">
        <v>9.2657740000000004</v>
      </c>
    </row>
    <row r="421" spans="21:50" x14ac:dyDescent="0.35">
      <c r="U421" s="11" t="s">
        <v>76</v>
      </c>
      <c r="V421" s="11">
        <v>576</v>
      </c>
      <c r="W421" s="11">
        <v>-4.6018720000000002</v>
      </c>
      <c r="X421" s="11">
        <v>0.29772900000000002</v>
      </c>
      <c r="Y421" s="11">
        <v>4.8996019999999998</v>
      </c>
      <c r="Z421" s="18">
        <f t="shared" si="16"/>
        <v>1.0646975839397532</v>
      </c>
      <c r="AA421" s="11" t="s">
        <v>77</v>
      </c>
      <c r="AS421" s="11" t="s">
        <v>76</v>
      </c>
      <c r="AT421" s="11">
        <v>576</v>
      </c>
      <c r="AU421" s="11">
        <v>-4.6018720000000002</v>
      </c>
      <c r="AV421" s="11">
        <v>0.29772900000000002</v>
      </c>
      <c r="AW421" s="11">
        <v>4.8996019999999998</v>
      </c>
      <c r="AX421" s="11" t="s">
        <v>77</v>
      </c>
    </row>
    <row r="422" spans="21:50" x14ac:dyDescent="0.35">
      <c r="U422" s="11" t="s">
        <v>76</v>
      </c>
      <c r="V422" s="11">
        <v>577</v>
      </c>
      <c r="W422" s="11">
        <v>23.685293999999999</v>
      </c>
      <c r="X422" s="11">
        <v>26.660353000000001</v>
      </c>
      <c r="Y422" s="11">
        <v>2.9750580000000002</v>
      </c>
      <c r="Z422" s="18">
        <f t="shared" si="16"/>
        <v>0.12560781386120859</v>
      </c>
      <c r="AA422" s="11">
        <v>12.560783000000001</v>
      </c>
      <c r="AS422" s="11" t="s">
        <v>76</v>
      </c>
      <c r="AT422" s="11">
        <v>577</v>
      </c>
      <c r="AU422" s="11">
        <v>23.685293999999999</v>
      </c>
      <c r="AV422" s="11">
        <v>26.660353000000001</v>
      </c>
      <c r="AW422" s="11">
        <v>2.9750580000000002</v>
      </c>
      <c r="AX422" s="11">
        <v>12.560783000000001</v>
      </c>
    </row>
    <row r="423" spans="21:50" x14ac:dyDescent="0.35">
      <c r="U423" s="11" t="s">
        <v>76</v>
      </c>
      <c r="V423" s="11">
        <v>579</v>
      </c>
      <c r="W423" s="11">
        <v>-10.808282999999999</v>
      </c>
      <c r="X423" s="11">
        <v>-10.151975</v>
      </c>
      <c r="Y423" s="11">
        <v>0.65630900000000003</v>
      </c>
      <c r="Z423" s="18">
        <f t="shared" si="16"/>
        <v>6.072278085242587E-2</v>
      </c>
      <c r="AA423" s="11">
        <v>6.0722759999999996</v>
      </c>
      <c r="AS423" s="11" t="s">
        <v>76</v>
      </c>
      <c r="AT423" s="11">
        <v>579</v>
      </c>
      <c r="AU423" s="11">
        <v>-10.808282999999999</v>
      </c>
      <c r="AV423" s="11">
        <v>-10.151975</v>
      </c>
      <c r="AW423" s="11">
        <v>0.65630900000000003</v>
      </c>
      <c r="AX423" s="11">
        <v>6.0722759999999996</v>
      </c>
    </row>
    <row r="424" spans="21:50" x14ac:dyDescent="0.35">
      <c r="U424" s="11" t="s">
        <v>76</v>
      </c>
      <c r="V424" s="11">
        <v>581</v>
      </c>
      <c r="W424" s="11">
        <v>-4.4473820000000002</v>
      </c>
      <c r="X424" s="11">
        <v>-3.4319920000000002</v>
      </c>
      <c r="Y424" s="11">
        <v>1.01539</v>
      </c>
      <c r="Z424" s="18">
        <f t="shared" si="16"/>
        <v>0.22831184728453727</v>
      </c>
      <c r="AA424" s="11">
        <v>22.831185000000001</v>
      </c>
      <c r="AS424" s="11" t="s">
        <v>76</v>
      </c>
      <c r="AT424" s="11">
        <v>581</v>
      </c>
      <c r="AU424" s="11">
        <v>-4.4473820000000002</v>
      </c>
      <c r="AV424" s="11">
        <v>-3.4319920000000002</v>
      </c>
      <c r="AW424" s="11">
        <v>1.01539</v>
      </c>
      <c r="AX424" s="11">
        <v>22.831185000000001</v>
      </c>
    </row>
    <row r="425" spans="21:50" x14ac:dyDescent="0.35">
      <c r="U425" s="11" t="s">
        <v>76</v>
      </c>
      <c r="V425" s="11">
        <v>582</v>
      </c>
      <c r="W425" s="11">
        <v>-2.4406189999999999</v>
      </c>
      <c r="X425" s="11">
        <v>-8.1544380000000007</v>
      </c>
      <c r="Y425" s="11">
        <v>5.7138200000000001</v>
      </c>
      <c r="Z425" s="18">
        <f t="shared" si="16"/>
        <v>2.3411355889632919</v>
      </c>
      <c r="AA425" s="11" t="s">
        <v>77</v>
      </c>
      <c r="AS425" s="11" t="s">
        <v>76</v>
      </c>
      <c r="AT425" s="11">
        <v>582</v>
      </c>
      <c r="AU425" s="11">
        <v>-2.4406189999999999</v>
      </c>
      <c r="AV425" s="11">
        <v>-8.1544380000000007</v>
      </c>
      <c r="AW425" s="11">
        <v>5.7138200000000001</v>
      </c>
      <c r="AX425" s="11" t="s">
        <v>77</v>
      </c>
    </row>
    <row r="426" spans="21:50" x14ac:dyDescent="0.35">
      <c r="U426" s="11" t="s">
        <v>76</v>
      </c>
      <c r="V426" s="11">
        <v>583</v>
      </c>
      <c r="W426" s="11">
        <v>-3.2083469999999998</v>
      </c>
      <c r="X426" s="11">
        <v>-4.6848999999999998</v>
      </c>
      <c r="Y426" s="11">
        <v>1.4765520000000001</v>
      </c>
      <c r="Z426" s="18">
        <f t="shared" si="16"/>
        <v>0.46022203957364965</v>
      </c>
      <c r="AA426" s="11">
        <v>46.022210999999999</v>
      </c>
      <c r="AS426" s="11" t="s">
        <v>76</v>
      </c>
      <c r="AT426" s="11">
        <v>583</v>
      </c>
      <c r="AU426" s="11">
        <v>-3.2083469999999998</v>
      </c>
      <c r="AV426" s="11">
        <v>-4.6848999999999998</v>
      </c>
      <c r="AW426" s="11">
        <v>1.4765520000000001</v>
      </c>
      <c r="AX426" s="11">
        <v>46.022210999999999</v>
      </c>
    </row>
    <row r="427" spans="21:50" x14ac:dyDescent="0.35">
      <c r="U427" s="11" t="s">
        <v>76</v>
      </c>
      <c r="V427" s="11">
        <v>584</v>
      </c>
      <c r="W427" s="11">
        <v>23.976329</v>
      </c>
      <c r="X427" s="11">
        <v>23.944785</v>
      </c>
      <c r="Y427" s="11">
        <v>3.1544999999999997E-2</v>
      </c>
      <c r="Z427" s="18">
        <f t="shared" si="16"/>
        <v>1.3156726369578928E-3</v>
      </c>
      <c r="AA427" s="11">
        <v>0.13156599999999999</v>
      </c>
      <c r="AS427" s="11" t="s">
        <v>76</v>
      </c>
      <c r="AT427" s="11">
        <v>584</v>
      </c>
      <c r="AU427" s="11">
        <v>23.976329</v>
      </c>
      <c r="AV427" s="11">
        <v>23.944785</v>
      </c>
      <c r="AW427" s="11">
        <v>3.1544999999999997E-2</v>
      </c>
      <c r="AX427" s="11">
        <v>0.13156599999999999</v>
      </c>
    </row>
    <row r="428" spans="21:50" x14ac:dyDescent="0.35">
      <c r="U428" s="11" t="s">
        <v>76</v>
      </c>
      <c r="V428" s="11">
        <v>585</v>
      </c>
      <c r="W428" s="11">
        <v>-16.602826</v>
      </c>
      <c r="X428" s="11">
        <v>-14.813969999999999</v>
      </c>
      <c r="Y428" s="11">
        <v>1.788856</v>
      </c>
      <c r="Z428" s="18">
        <f t="shared" si="16"/>
        <v>0.10774406718470698</v>
      </c>
      <c r="AA428" s="11">
        <v>10.774405</v>
      </c>
      <c r="AS428" s="11" t="s">
        <v>76</v>
      </c>
      <c r="AT428" s="11">
        <v>585</v>
      </c>
      <c r="AU428" s="11">
        <v>-16.602826</v>
      </c>
      <c r="AV428" s="11">
        <v>-14.813969999999999</v>
      </c>
      <c r="AW428" s="11">
        <v>1.788856</v>
      </c>
      <c r="AX428" s="11">
        <v>10.774405</v>
      </c>
    </row>
    <row r="429" spans="21:50" x14ac:dyDescent="0.35">
      <c r="U429" s="11" t="s">
        <v>76</v>
      </c>
      <c r="V429" s="11">
        <v>588</v>
      </c>
      <c r="W429" s="11">
        <v>-14.895963999999999</v>
      </c>
      <c r="X429" s="11">
        <v>-16.070159</v>
      </c>
      <c r="Y429" s="11">
        <v>1.174194</v>
      </c>
      <c r="Z429" s="18">
        <f t="shared" si="16"/>
        <v>7.882631832354052E-2</v>
      </c>
      <c r="AA429" s="11">
        <v>7.8826340000000004</v>
      </c>
      <c r="AS429" s="11" t="s">
        <v>76</v>
      </c>
      <c r="AT429" s="11">
        <v>588</v>
      </c>
      <c r="AU429" s="11">
        <v>-14.895963999999999</v>
      </c>
      <c r="AV429" s="11">
        <v>-16.070159</v>
      </c>
      <c r="AW429" s="11">
        <v>1.174194</v>
      </c>
      <c r="AX429" s="11">
        <v>7.8826340000000004</v>
      </c>
    </row>
    <row r="430" spans="21:50" x14ac:dyDescent="0.35">
      <c r="U430" s="11" t="s">
        <v>76</v>
      </c>
      <c r="V430" s="11">
        <v>589</v>
      </c>
      <c r="W430" s="11">
        <v>29.793465999999999</v>
      </c>
      <c r="X430" s="11">
        <v>28.894133</v>
      </c>
      <c r="Y430" s="11">
        <v>0.89933300000000005</v>
      </c>
      <c r="Z430" s="18">
        <f t="shared" si="16"/>
        <v>3.018557827410883E-2</v>
      </c>
      <c r="AA430" s="11">
        <v>3.0185569999999999</v>
      </c>
      <c r="AS430" s="11" t="s">
        <v>76</v>
      </c>
      <c r="AT430" s="11">
        <v>589</v>
      </c>
      <c r="AU430" s="11">
        <v>29.793465999999999</v>
      </c>
      <c r="AV430" s="11">
        <v>28.894133</v>
      </c>
      <c r="AW430" s="11">
        <v>0.89933300000000005</v>
      </c>
      <c r="AX430" s="11">
        <v>3.0185569999999999</v>
      </c>
    </row>
    <row r="431" spans="21:50" x14ac:dyDescent="0.35">
      <c r="U431" s="11" t="s">
        <v>76</v>
      </c>
      <c r="V431" s="11">
        <v>590</v>
      </c>
      <c r="W431" s="11">
        <v>-12.812360999999999</v>
      </c>
      <c r="X431" s="11">
        <v>-11.282991000000001</v>
      </c>
      <c r="Y431" s="11">
        <v>1.529371</v>
      </c>
      <c r="Z431" s="18">
        <f t="shared" si="16"/>
        <v>0.11936683644802079</v>
      </c>
      <c r="AA431" s="11">
        <v>11.936680000000001</v>
      </c>
      <c r="AS431" s="11" t="s">
        <v>76</v>
      </c>
      <c r="AT431" s="11">
        <v>590</v>
      </c>
      <c r="AU431" s="11">
        <v>-12.812360999999999</v>
      </c>
      <c r="AV431" s="11">
        <v>-11.282991000000001</v>
      </c>
      <c r="AW431" s="11">
        <v>1.529371</v>
      </c>
      <c r="AX431" s="11">
        <v>11.936680000000001</v>
      </c>
    </row>
    <row r="432" spans="21:50" x14ac:dyDescent="0.35">
      <c r="U432" s="11" t="s">
        <v>76</v>
      </c>
      <c r="V432" s="11">
        <v>593</v>
      </c>
      <c r="W432" s="11">
        <v>-1.9022680000000001</v>
      </c>
      <c r="X432" s="11">
        <v>-1.127669</v>
      </c>
      <c r="Y432" s="11">
        <v>0.77459999999999996</v>
      </c>
      <c r="Z432" s="18">
        <f t="shared" si="16"/>
        <v>0.40719814453063391</v>
      </c>
      <c r="AA432" s="11">
        <v>40.719785000000002</v>
      </c>
      <c r="AS432" s="11" t="s">
        <v>76</v>
      </c>
      <c r="AT432" s="11">
        <v>593</v>
      </c>
      <c r="AU432" s="11">
        <v>-1.9022680000000001</v>
      </c>
      <c r="AV432" s="11">
        <v>-1.127669</v>
      </c>
      <c r="AW432" s="11">
        <v>0.77459999999999996</v>
      </c>
      <c r="AX432" s="11">
        <v>40.719785000000002</v>
      </c>
    </row>
    <row r="433" spans="21:50" x14ac:dyDescent="0.35">
      <c r="U433" s="11" t="s">
        <v>76</v>
      </c>
      <c r="V433" s="11">
        <v>594</v>
      </c>
      <c r="W433" s="11">
        <v>18.487376000000001</v>
      </c>
      <c r="X433" s="11">
        <v>16.816960000000002</v>
      </c>
      <c r="Y433" s="11">
        <v>1.6704159999999999</v>
      </c>
      <c r="Z433" s="18">
        <f t="shared" si="16"/>
        <v>9.0354412654343144E-2</v>
      </c>
      <c r="AA433" s="11">
        <v>9.0354419999999998</v>
      </c>
      <c r="AS433" s="11" t="s">
        <v>76</v>
      </c>
      <c r="AT433" s="11">
        <v>594</v>
      </c>
      <c r="AU433" s="11">
        <v>18.487376000000001</v>
      </c>
      <c r="AV433" s="11">
        <v>16.816960000000002</v>
      </c>
      <c r="AW433" s="11">
        <v>1.6704159999999999</v>
      </c>
      <c r="AX433" s="11">
        <v>9.0354419999999998</v>
      </c>
    </row>
    <row r="434" spans="21:50" x14ac:dyDescent="0.35">
      <c r="U434" s="11" t="s">
        <v>76</v>
      </c>
      <c r="V434" s="11">
        <v>597</v>
      </c>
      <c r="W434" s="11">
        <v>-3.7007129999999999</v>
      </c>
      <c r="X434" s="11">
        <v>-3.668507</v>
      </c>
      <c r="Y434" s="11">
        <v>3.2205999999999999E-2</v>
      </c>
      <c r="Z434" s="18">
        <f t="shared" si="16"/>
        <v>8.7026473006688171E-3</v>
      </c>
      <c r="AA434" s="11">
        <v>0.87026499999999996</v>
      </c>
      <c r="AS434" s="11" t="s">
        <v>76</v>
      </c>
      <c r="AT434" s="11">
        <v>597</v>
      </c>
      <c r="AU434" s="11">
        <v>-3.7007129999999999</v>
      </c>
      <c r="AV434" s="11">
        <v>-3.668507</v>
      </c>
      <c r="AW434" s="11">
        <v>3.2205999999999999E-2</v>
      </c>
      <c r="AX434" s="11">
        <v>0.87026499999999996</v>
      </c>
    </row>
    <row r="435" spans="21:50" x14ac:dyDescent="0.35">
      <c r="U435" s="11" t="s">
        <v>76</v>
      </c>
      <c r="V435" s="11">
        <v>598</v>
      </c>
      <c r="W435" s="11">
        <v>15.603255000000001</v>
      </c>
      <c r="X435" s="11">
        <v>14.269614000000001</v>
      </c>
      <c r="Y435" s="11">
        <v>1.333642</v>
      </c>
      <c r="Z435" s="18">
        <f t="shared" si="16"/>
        <v>8.5472037725461761E-2</v>
      </c>
      <c r="AA435" s="11">
        <v>8.5472029999999997</v>
      </c>
      <c r="AS435" s="11" t="s">
        <v>76</v>
      </c>
      <c r="AT435" s="11">
        <v>598</v>
      </c>
      <c r="AU435" s="11">
        <v>15.603255000000001</v>
      </c>
      <c r="AV435" s="11">
        <v>14.269614000000001</v>
      </c>
      <c r="AW435" s="11">
        <v>1.333642</v>
      </c>
      <c r="AX435" s="11">
        <v>8.5472029999999997</v>
      </c>
    </row>
    <row r="436" spans="21:50" x14ac:dyDescent="0.35">
      <c r="U436" s="11" t="s">
        <v>76</v>
      </c>
      <c r="V436" s="11">
        <v>599</v>
      </c>
      <c r="W436" s="11">
        <v>-0.786852</v>
      </c>
      <c r="X436" s="11">
        <v>-2.267811</v>
      </c>
      <c r="Y436" s="11">
        <v>1.4809589999999999</v>
      </c>
      <c r="Z436" s="18">
        <f t="shared" si="16"/>
        <v>1.882131582559363</v>
      </c>
      <c r="AA436" s="11" t="s">
        <v>77</v>
      </c>
      <c r="AS436" s="11" t="s">
        <v>76</v>
      </c>
      <c r="AT436" s="11">
        <v>599</v>
      </c>
      <c r="AU436" s="11">
        <v>-0.786852</v>
      </c>
      <c r="AV436" s="11">
        <v>-2.267811</v>
      </c>
      <c r="AW436" s="11">
        <v>1.4809589999999999</v>
      </c>
      <c r="AX436" s="11" t="s">
        <v>77</v>
      </c>
    </row>
    <row r="437" spans="21:50" x14ac:dyDescent="0.35">
      <c r="U437" s="11" t="s">
        <v>76</v>
      </c>
      <c r="V437" s="11">
        <v>600</v>
      </c>
      <c r="W437" s="11">
        <v>2.5958190000000001</v>
      </c>
      <c r="X437" s="11">
        <v>3.7223579999999998</v>
      </c>
      <c r="Y437" s="11">
        <v>1.126539</v>
      </c>
      <c r="Z437" s="18">
        <f t="shared" si="16"/>
        <v>0.43398210738113863</v>
      </c>
      <c r="AA437" s="11">
        <v>43.398224999999996</v>
      </c>
      <c r="AS437" s="11" t="s">
        <v>76</v>
      </c>
      <c r="AT437" s="11">
        <v>600</v>
      </c>
      <c r="AU437" s="11">
        <v>2.5958190000000001</v>
      </c>
      <c r="AV437" s="11">
        <v>3.7223579999999998</v>
      </c>
      <c r="AW437" s="11">
        <v>1.126539</v>
      </c>
      <c r="AX437" s="11">
        <v>43.398224999999996</v>
      </c>
    </row>
    <row r="438" spans="21:50" x14ac:dyDescent="0.35">
      <c r="U438" s="11" t="s">
        <v>76</v>
      </c>
      <c r="V438" s="11">
        <v>601</v>
      </c>
      <c r="W438" s="11">
        <v>36.749133</v>
      </c>
      <c r="X438" s="11">
        <v>41.494979000000001</v>
      </c>
      <c r="Y438" s="11">
        <v>4.7458460000000002</v>
      </c>
      <c r="Z438" s="18">
        <f t="shared" si="16"/>
        <v>0.12914171335688382</v>
      </c>
      <c r="AA438" s="11">
        <v>12.914171</v>
      </c>
      <c r="AS438" s="11" t="s">
        <v>76</v>
      </c>
      <c r="AT438" s="11">
        <v>601</v>
      </c>
      <c r="AU438" s="11">
        <v>36.749133</v>
      </c>
      <c r="AV438" s="11">
        <v>41.494979000000001</v>
      </c>
      <c r="AW438" s="11">
        <v>4.7458460000000002</v>
      </c>
      <c r="AX438" s="11">
        <v>12.914171</v>
      </c>
    </row>
    <row r="439" spans="21:50" x14ac:dyDescent="0.35">
      <c r="U439" s="11" t="s">
        <v>76</v>
      </c>
      <c r="V439" s="11">
        <v>602</v>
      </c>
      <c r="W439" s="11">
        <v>-17.498608000000001</v>
      </c>
      <c r="X439" s="11">
        <v>-22.083741</v>
      </c>
      <c r="Y439" s="11">
        <v>4.5851329999999999</v>
      </c>
      <c r="Z439" s="18">
        <f t="shared" si="16"/>
        <v>0.26202844249096841</v>
      </c>
      <c r="AA439" s="11">
        <v>26.202847999999999</v>
      </c>
      <c r="AS439" s="11" t="s">
        <v>76</v>
      </c>
      <c r="AT439" s="11">
        <v>602</v>
      </c>
      <c r="AU439" s="11">
        <v>-17.498608000000001</v>
      </c>
      <c r="AV439" s="11">
        <v>-22.083741</v>
      </c>
      <c r="AW439" s="11">
        <v>4.5851329999999999</v>
      </c>
      <c r="AX439" s="11">
        <v>26.202847999999999</v>
      </c>
    </row>
    <row r="440" spans="21:50" x14ac:dyDescent="0.35">
      <c r="U440" s="11" t="s">
        <v>76</v>
      </c>
      <c r="V440" s="11">
        <v>604</v>
      </c>
      <c r="W440" s="11">
        <v>-8.3936600000000006</v>
      </c>
      <c r="X440" s="11">
        <v>-7.4048619999999996</v>
      </c>
      <c r="Y440" s="11">
        <v>0.98879799999999995</v>
      </c>
      <c r="Z440" s="18">
        <f t="shared" si="16"/>
        <v>0.11780296080613223</v>
      </c>
      <c r="AA440" s="11">
        <v>11.780294</v>
      </c>
      <c r="AS440" s="11" t="s">
        <v>76</v>
      </c>
      <c r="AT440" s="11">
        <v>604</v>
      </c>
      <c r="AU440" s="11">
        <v>-8.3936600000000006</v>
      </c>
      <c r="AV440" s="11">
        <v>-7.4048619999999996</v>
      </c>
      <c r="AW440" s="11">
        <v>0.98879799999999995</v>
      </c>
      <c r="AX440" s="11">
        <v>11.780294</v>
      </c>
    </row>
    <row r="441" spans="21:50" x14ac:dyDescent="0.35">
      <c r="U441" s="11" t="s">
        <v>76</v>
      </c>
      <c r="V441" s="11">
        <v>606</v>
      </c>
      <c r="W441" s="11">
        <v>-3.7627489999999999</v>
      </c>
      <c r="X441" s="11">
        <v>-6.4403280000000001</v>
      </c>
      <c r="Y441" s="11">
        <v>2.6775790000000002</v>
      </c>
      <c r="Z441" s="18">
        <f t="shared" si="16"/>
        <v>0.71160181027222391</v>
      </c>
      <c r="AA441" s="11">
        <v>71.160178999999999</v>
      </c>
      <c r="AS441" s="11" t="s">
        <v>76</v>
      </c>
      <c r="AT441" s="11">
        <v>606</v>
      </c>
      <c r="AU441" s="11">
        <v>-3.7627489999999999</v>
      </c>
      <c r="AV441" s="11">
        <v>-6.4403280000000001</v>
      </c>
      <c r="AW441" s="11">
        <v>2.6775790000000002</v>
      </c>
      <c r="AX441" s="11">
        <v>71.160178999999999</v>
      </c>
    </row>
    <row r="442" spans="21:50" x14ac:dyDescent="0.35">
      <c r="U442" s="11" t="s">
        <v>76</v>
      </c>
      <c r="V442" s="11">
        <v>607</v>
      </c>
      <c r="W442" s="11">
        <v>12.200735</v>
      </c>
      <c r="X442" s="11">
        <v>11.054376</v>
      </c>
      <c r="Y442" s="11">
        <v>1.146358</v>
      </c>
      <c r="Z442" s="18">
        <f t="shared" si="16"/>
        <v>9.3958109900755982E-2</v>
      </c>
      <c r="AA442" s="11">
        <v>9.3958139999999997</v>
      </c>
      <c r="AS442" s="11" t="s">
        <v>76</v>
      </c>
      <c r="AT442" s="11">
        <v>607</v>
      </c>
      <c r="AU442" s="11">
        <v>12.200735</v>
      </c>
      <c r="AV442" s="11">
        <v>11.054376</v>
      </c>
      <c r="AW442" s="11">
        <v>1.146358</v>
      </c>
      <c r="AX442" s="11">
        <v>9.3958139999999997</v>
      </c>
    </row>
    <row r="443" spans="21:50" x14ac:dyDescent="0.35">
      <c r="U443" s="11" t="s">
        <v>76</v>
      </c>
      <c r="V443" s="11">
        <v>608</v>
      </c>
      <c r="W443" s="11">
        <v>-11.550065999999999</v>
      </c>
      <c r="X443" s="11">
        <v>-9.1600780000000004</v>
      </c>
      <c r="Y443" s="11">
        <v>2.3899870000000001</v>
      </c>
      <c r="Z443" s="18">
        <f t="shared" si="16"/>
        <v>0.20692409896185876</v>
      </c>
      <c r="AA443" s="11">
        <v>20.692413999999999</v>
      </c>
      <c r="AS443" s="11" t="s">
        <v>76</v>
      </c>
      <c r="AT443" s="11">
        <v>608</v>
      </c>
      <c r="AU443" s="11">
        <v>-11.550065999999999</v>
      </c>
      <c r="AV443" s="11">
        <v>-9.1600780000000004</v>
      </c>
      <c r="AW443" s="11">
        <v>2.3899870000000001</v>
      </c>
      <c r="AX443" s="11">
        <v>20.692413999999999</v>
      </c>
    </row>
    <row r="444" spans="21:50" x14ac:dyDescent="0.35">
      <c r="U444" s="11" t="s">
        <v>76</v>
      </c>
      <c r="V444" s="11">
        <v>609</v>
      </c>
      <c r="W444" s="11">
        <v>-17.055793000000001</v>
      </c>
      <c r="X444" s="11">
        <v>-17.401710999999999</v>
      </c>
      <c r="Y444" s="11">
        <v>0.345918</v>
      </c>
      <c r="Z444" s="18">
        <f t="shared" si="16"/>
        <v>2.0281554777312315E-2</v>
      </c>
      <c r="AA444" s="11">
        <v>2.0281560000000001</v>
      </c>
      <c r="AS444" s="11" t="s">
        <v>76</v>
      </c>
      <c r="AT444" s="11">
        <v>609</v>
      </c>
      <c r="AU444" s="11">
        <v>-17.055793000000001</v>
      </c>
      <c r="AV444" s="11">
        <v>-17.401710999999999</v>
      </c>
      <c r="AW444" s="11">
        <v>0.345918</v>
      </c>
      <c r="AX444" s="11">
        <v>2.0281560000000001</v>
      </c>
    </row>
    <row r="445" spans="21:50" x14ac:dyDescent="0.35">
      <c r="U445" s="11" t="s">
        <v>76</v>
      </c>
      <c r="V445" s="11">
        <v>611</v>
      </c>
      <c r="W445" s="11">
        <v>17.465209000000002</v>
      </c>
      <c r="X445" s="11">
        <v>9.9300899999999999</v>
      </c>
      <c r="Y445" s="11">
        <v>7.5351189999999999</v>
      </c>
      <c r="Z445" s="18">
        <f t="shared" si="16"/>
        <v>0.43143594788931522</v>
      </c>
      <c r="AA445" s="11">
        <v>43.143594999999998</v>
      </c>
      <c r="AS445" s="11" t="s">
        <v>76</v>
      </c>
      <c r="AT445" s="11">
        <v>611</v>
      </c>
      <c r="AU445" s="11">
        <v>17.465209000000002</v>
      </c>
      <c r="AV445" s="11">
        <v>9.9300899999999999</v>
      </c>
      <c r="AW445" s="11">
        <v>7.5351189999999999</v>
      </c>
      <c r="AX445" s="11">
        <v>43.143594999999998</v>
      </c>
    </row>
    <row r="446" spans="21:50" x14ac:dyDescent="0.35">
      <c r="U446" s="11" t="s">
        <v>76</v>
      </c>
      <c r="V446" s="11">
        <v>613</v>
      </c>
      <c r="W446" s="11">
        <v>-10.67291</v>
      </c>
      <c r="X446" s="11">
        <v>-11.072126000000001</v>
      </c>
      <c r="Y446" s="11">
        <v>0.39921600000000002</v>
      </c>
      <c r="Z446" s="18">
        <f t="shared" si="16"/>
        <v>3.740460661618996E-2</v>
      </c>
      <c r="AA446" s="11">
        <v>3.7404600000000001</v>
      </c>
      <c r="AS446" s="11" t="s">
        <v>76</v>
      </c>
      <c r="AT446" s="11">
        <v>613</v>
      </c>
      <c r="AU446" s="11">
        <v>-10.67291</v>
      </c>
      <c r="AV446" s="11">
        <v>-11.072126000000001</v>
      </c>
      <c r="AW446" s="11">
        <v>0.39921600000000002</v>
      </c>
      <c r="AX446" s="11">
        <v>3.7404600000000001</v>
      </c>
    </row>
    <row r="447" spans="21:50" x14ac:dyDescent="0.35">
      <c r="U447" s="11" t="s">
        <v>76</v>
      </c>
      <c r="V447" s="11">
        <v>614</v>
      </c>
      <c r="W447" s="11">
        <v>27.257624</v>
      </c>
      <c r="X447" s="11">
        <v>27.896636000000001</v>
      </c>
      <c r="Y447" s="11">
        <v>0.63901200000000002</v>
      </c>
      <c r="Z447" s="18">
        <f t="shared" si="16"/>
        <v>2.344342265488731E-2</v>
      </c>
      <c r="AA447" s="11">
        <v>2.344341</v>
      </c>
      <c r="AS447" s="11" t="s">
        <v>76</v>
      </c>
      <c r="AT447" s="11">
        <v>614</v>
      </c>
      <c r="AU447" s="11">
        <v>27.257624</v>
      </c>
      <c r="AV447" s="11">
        <v>27.896636000000001</v>
      </c>
      <c r="AW447" s="11">
        <v>0.63901200000000002</v>
      </c>
      <c r="AX447" s="11">
        <v>2.344341</v>
      </c>
    </row>
    <row r="448" spans="21:50" x14ac:dyDescent="0.35">
      <c r="U448" s="11" t="s">
        <v>76</v>
      </c>
      <c r="V448" s="11">
        <v>615</v>
      </c>
      <c r="W448" s="11">
        <v>45.399990000000003</v>
      </c>
      <c r="X448" s="11">
        <v>40.911425999999999</v>
      </c>
      <c r="Y448" s="11">
        <v>4.4885640000000002</v>
      </c>
      <c r="Z448" s="18">
        <f t="shared" si="16"/>
        <v>9.8867070235037491E-2</v>
      </c>
      <c r="AA448" s="11">
        <v>9.8867069999999995</v>
      </c>
      <c r="AS448" s="11" t="s">
        <v>76</v>
      </c>
      <c r="AT448" s="11">
        <v>615</v>
      </c>
      <c r="AU448" s="11">
        <v>45.399990000000003</v>
      </c>
      <c r="AV448" s="11">
        <v>40.911425999999999</v>
      </c>
      <c r="AW448" s="11">
        <v>4.4885640000000002</v>
      </c>
      <c r="AX448" s="11">
        <v>9.8867069999999995</v>
      </c>
    </row>
    <row r="449" spans="21:50" x14ac:dyDescent="0.35">
      <c r="U449" s="11" t="s">
        <v>76</v>
      </c>
      <c r="V449" s="11">
        <v>617</v>
      </c>
      <c r="W449" s="11">
        <v>14.342285</v>
      </c>
      <c r="X449" s="11">
        <v>17.36852</v>
      </c>
      <c r="Y449" s="11">
        <v>3.0262349999999998</v>
      </c>
      <c r="Z449" s="18">
        <f t="shared" si="16"/>
        <v>0.21100089699793301</v>
      </c>
      <c r="AA449" s="11">
        <v>21.100090000000002</v>
      </c>
      <c r="AS449" s="11" t="s">
        <v>76</v>
      </c>
      <c r="AT449" s="11">
        <v>617</v>
      </c>
      <c r="AU449" s="11">
        <v>14.342285</v>
      </c>
      <c r="AV449" s="11">
        <v>17.36852</v>
      </c>
      <c r="AW449" s="11">
        <v>3.0262349999999998</v>
      </c>
      <c r="AX449" s="11">
        <v>21.100090000000002</v>
      </c>
    </row>
    <row r="450" spans="21:50" x14ac:dyDescent="0.35">
      <c r="U450" s="11" t="s">
        <v>76</v>
      </c>
      <c r="V450" s="11">
        <v>618</v>
      </c>
      <c r="W450" s="11">
        <v>0.884019</v>
      </c>
      <c r="X450" s="11">
        <v>4.5794699999999997</v>
      </c>
      <c r="Y450" s="11">
        <v>3.6954509999999998</v>
      </c>
      <c r="Z450" s="18">
        <f t="shared" si="16"/>
        <v>4.1802845866434994</v>
      </c>
      <c r="AA450" s="11" t="s">
        <v>77</v>
      </c>
      <c r="AS450" s="11" t="s">
        <v>76</v>
      </c>
      <c r="AT450" s="11">
        <v>618</v>
      </c>
      <c r="AU450" s="11">
        <v>0.884019</v>
      </c>
      <c r="AV450" s="11">
        <v>4.5794699999999997</v>
      </c>
      <c r="AW450" s="11">
        <v>3.6954509999999998</v>
      </c>
      <c r="AX450" s="11" t="s">
        <v>77</v>
      </c>
    </row>
    <row r="451" spans="21:50" x14ac:dyDescent="0.35">
      <c r="U451" s="11" t="s">
        <v>76</v>
      </c>
      <c r="V451" s="11">
        <v>621</v>
      </c>
      <c r="W451" s="11">
        <v>-16.332522000000001</v>
      </c>
      <c r="X451" s="11">
        <v>-15.379083</v>
      </c>
      <c r="Y451" s="11">
        <v>0.95343900000000004</v>
      </c>
      <c r="Z451" s="18">
        <f t="shared" si="16"/>
        <v>5.8376716100550792E-2</v>
      </c>
      <c r="AA451" s="11">
        <v>5.8376720000000004</v>
      </c>
      <c r="AS451" s="11" t="s">
        <v>76</v>
      </c>
      <c r="AT451" s="11">
        <v>621</v>
      </c>
      <c r="AU451" s="11">
        <v>-16.332522000000001</v>
      </c>
      <c r="AV451" s="11">
        <v>-15.379083</v>
      </c>
      <c r="AW451" s="11">
        <v>0.95343900000000004</v>
      </c>
      <c r="AX451" s="11">
        <v>5.8376720000000004</v>
      </c>
    </row>
    <row r="452" spans="21:50" x14ac:dyDescent="0.35">
      <c r="U452" s="11" t="s">
        <v>76</v>
      </c>
      <c r="V452" s="11">
        <v>622</v>
      </c>
      <c r="W452" s="11">
        <v>-10.554828000000001</v>
      </c>
      <c r="X452" s="11">
        <v>-10.643941999999999</v>
      </c>
      <c r="Y452" s="11">
        <v>8.9112999999999998E-2</v>
      </c>
      <c r="Z452" s="18">
        <f t="shared" si="16"/>
        <v>8.4428661461844745E-3</v>
      </c>
      <c r="AA452" s="11">
        <v>0.84428899999999996</v>
      </c>
      <c r="AS452" s="11" t="s">
        <v>76</v>
      </c>
      <c r="AT452" s="11">
        <v>622</v>
      </c>
      <c r="AU452" s="11">
        <v>-10.554828000000001</v>
      </c>
      <c r="AV452" s="11">
        <v>-10.643941999999999</v>
      </c>
      <c r="AW452" s="11">
        <v>8.9112999999999998E-2</v>
      </c>
      <c r="AX452" s="11">
        <v>0.84428899999999996</v>
      </c>
    </row>
    <row r="453" spans="21:50" x14ac:dyDescent="0.35">
      <c r="U453" s="11" t="s">
        <v>76</v>
      </c>
      <c r="V453" s="11">
        <v>624</v>
      </c>
      <c r="W453" s="11">
        <v>-14.731870000000001</v>
      </c>
      <c r="X453" s="11">
        <v>-14.808396</v>
      </c>
      <c r="Y453" s="11">
        <v>7.6525999999999997E-2</v>
      </c>
      <c r="Z453" s="18">
        <f t="shared" si="16"/>
        <v>5.1945883312844868E-3</v>
      </c>
      <c r="AA453" s="11">
        <v>0.51946000000000003</v>
      </c>
      <c r="AS453" s="11" t="s">
        <v>76</v>
      </c>
      <c r="AT453" s="11">
        <v>624</v>
      </c>
      <c r="AU453" s="11">
        <v>-14.731870000000001</v>
      </c>
      <c r="AV453" s="11">
        <v>-14.808396</v>
      </c>
      <c r="AW453" s="11">
        <v>7.6525999999999997E-2</v>
      </c>
      <c r="AX453" s="11">
        <v>0.51946000000000003</v>
      </c>
    </row>
    <row r="454" spans="21:50" x14ac:dyDescent="0.35">
      <c r="U454" s="11" t="s">
        <v>76</v>
      </c>
      <c r="V454" s="11">
        <v>625</v>
      </c>
      <c r="W454" s="11">
        <v>2.5039899999999999</v>
      </c>
      <c r="X454" s="11">
        <v>-7.3544999999999999E-2</v>
      </c>
      <c r="Y454" s="11">
        <v>2.577534</v>
      </c>
      <c r="Z454" s="18">
        <f t="shared" si="16"/>
        <v>1.0293707243239789</v>
      </c>
      <c r="AA454" s="11" t="s">
        <v>77</v>
      </c>
      <c r="AS454" s="11" t="s">
        <v>76</v>
      </c>
      <c r="AT454" s="11">
        <v>625</v>
      </c>
      <c r="AU454" s="11">
        <v>2.5039899999999999</v>
      </c>
      <c r="AV454" s="11">
        <v>-7.3544999999999999E-2</v>
      </c>
      <c r="AW454" s="11">
        <v>2.577534</v>
      </c>
      <c r="AX454" s="11" t="s">
        <v>77</v>
      </c>
    </row>
    <row r="455" spans="21:50" x14ac:dyDescent="0.35">
      <c r="U455" s="11" t="s">
        <v>76</v>
      </c>
      <c r="V455" s="11">
        <v>626</v>
      </c>
      <c r="W455" s="11">
        <v>-2.498812</v>
      </c>
      <c r="X455" s="11">
        <v>-1.3799110000000001</v>
      </c>
      <c r="Y455" s="11">
        <v>1.1189009999999999</v>
      </c>
      <c r="Z455" s="18">
        <f t="shared" si="16"/>
        <v>0.4477731818159989</v>
      </c>
      <c r="AA455" s="11">
        <v>44.777318999999999</v>
      </c>
      <c r="AS455" s="11" t="s">
        <v>76</v>
      </c>
      <c r="AT455" s="11">
        <v>626</v>
      </c>
      <c r="AU455" s="11">
        <v>-2.498812</v>
      </c>
      <c r="AV455" s="11">
        <v>-1.3799110000000001</v>
      </c>
      <c r="AW455" s="11">
        <v>1.1189009999999999</v>
      </c>
      <c r="AX455" s="11">
        <v>44.777318999999999</v>
      </c>
    </row>
    <row r="456" spans="21:50" x14ac:dyDescent="0.35">
      <c r="U456" s="11" t="s">
        <v>76</v>
      </c>
      <c r="V456" s="11">
        <v>627</v>
      </c>
      <c r="W456" s="11">
        <v>-11.811809</v>
      </c>
      <c r="X456" s="11">
        <v>-13.468439</v>
      </c>
      <c r="Y456" s="11">
        <v>1.65663</v>
      </c>
      <c r="Z456" s="18">
        <f t="shared" si="16"/>
        <v>0.14025201389558534</v>
      </c>
      <c r="AA456" s="11">
        <v>14.025199000000001</v>
      </c>
      <c r="AS456" s="11" t="s">
        <v>76</v>
      </c>
      <c r="AT456" s="11">
        <v>627</v>
      </c>
      <c r="AU456" s="11">
        <v>-11.811809</v>
      </c>
      <c r="AV456" s="11">
        <v>-13.468439</v>
      </c>
      <c r="AW456" s="11">
        <v>1.65663</v>
      </c>
      <c r="AX456" s="11">
        <v>14.025199000000001</v>
      </c>
    </row>
    <row r="457" spans="21:50" x14ac:dyDescent="0.35">
      <c r="U457" s="11" t="s">
        <v>76</v>
      </c>
      <c r="V457" s="11">
        <v>628</v>
      </c>
      <c r="W457" s="11">
        <v>-20.135921</v>
      </c>
      <c r="X457" s="11">
        <v>-20.621725000000001</v>
      </c>
      <c r="Y457" s="11">
        <v>0.48580400000000001</v>
      </c>
      <c r="Z457" s="18">
        <f t="shared" ref="Z457:Z520" si="17">ABS(Y457/W457)</f>
        <v>2.4126236887798677E-2</v>
      </c>
      <c r="AA457" s="11">
        <v>2.4126219999999998</v>
      </c>
      <c r="AS457" s="11" t="s">
        <v>76</v>
      </c>
      <c r="AT457" s="11">
        <v>628</v>
      </c>
      <c r="AU457" s="11">
        <v>-20.135921</v>
      </c>
      <c r="AV457" s="11">
        <v>-20.621725000000001</v>
      </c>
      <c r="AW457" s="11">
        <v>0.48580400000000001</v>
      </c>
      <c r="AX457" s="11">
        <v>2.4126219999999998</v>
      </c>
    </row>
    <row r="458" spans="21:50" x14ac:dyDescent="0.35">
      <c r="U458" s="11" t="s">
        <v>76</v>
      </c>
      <c r="V458" s="11">
        <v>631</v>
      </c>
      <c r="W458" s="11">
        <v>-9.4263680000000001</v>
      </c>
      <c r="X458" s="11">
        <v>-9.9473719999999997</v>
      </c>
      <c r="Y458" s="11">
        <v>0.52100400000000002</v>
      </c>
      <c r="Z458" s="18">
        <f t="shared" si="17"/>
        <v>5.5270916645732485E-2</v>
      </c>
      <c r="AA458" s="11">
        <v>5.5270919999999997</v>
      </c>
      <c r="AS458" s="11" t="s">
        <v>76</v>
      </c>
      <c r="AT458" s="11">
        <v>631</v>
      </c>
      <c r="AU458" s="11">
        <v>-9.4263680000000001</v>
      </c>
      <c r="AV458" s="11">
        <v>-9.9473719999999997</v>
      </c>
      <c r="AW458" s="11">
        <v>0.52100400000000002</v>
      </c>
      <c r="AX458" s="11">
        <v>5.5270919999999997</v>
      </c>
    </row>
    <row r="459" spans="21:50" x14ac:dyDescent="0.35">
      <c r="U459" s="11" t="s">
        <v>76</v>
      </c>
      <c r="V459" s="11">
        <v>632</v>
      </c>
      <c r="W459" s="11">
        <v>-25.134502999999999</v>
      </c>
      <c r="X459" s="11">
        <v>-24.382259999999999</v>
      </c>
      <c r="Y459" s="11">
        <v>0.75224299999999999</v>
      </c>
      <c r="Z459" s="18">
        <f t="shared" si="17"/>
        <v>2.9928700002542323E-2</v>
      </c>
      <c r="AA459" s="11">
        <v>2.9928699999999999</v>
      </c>
      <c r="AS459" s="11" t="s">
        <v>76</v>
      </c>
      <c r="AT459" s="11">
        <v>632</v>
      </c>
      <c r="AU459" s="11">
        <v>-25.134502999999999</v>
      </c>
      <c r="AV459" s="11">
        <v>-24.382259999999999</v>
      </c>
      <c r="AW459" s="11">
        <v>0.75224299999999999</v>
      </c>
      <c r="AX459" s="11">
        <v>2.9928699999999999</v>
      </c>
    </row>
    <row r="460" spans="21:50" x14ac:dyDescent="0.35">
      <c r="U460" s="11" t="s">
        <v>76</v>
      </c>
      <c r="V460" s="11">
        <v>635</v>
      </c>
      <c r="W460" s="11">
        <v>-1.781417</v>
      </c>
      <c r="X460" s="11">
        <v>-3.1491009999999999</v>
      </c>
      <c r="Y460" s="11">
        <v>1.3676839999999999</v>
      </c>
      <c r="Z460" s="18">
        <f t="shared" si="17"/>
        <v>0.76775061650360354</v>
      </c>
      <c r="AA460" s="11">
        <v>76.775059999999996</v>
      </c>
      <c r="AS460" s="11" t="s">
        <v>76</v>
      </c>
      <c r="AT460" s="11">
        <v>635</v>
      </c>
      <c r="AU460" s="11">
        <v>-1.781417</v>
      </c>
      <c r="AV460" s="11">
        <v>-3.1491009999999999</v>
      </c>
      <c r="AW460" s="11">
        <v>1.3676839999999999</v>
      </c>
      <c r="AX460" s="11">
        <v>76.775059999999996</v>
      </c>
    </row>
    <row r="461" spans="21:50" x14ac:dyDescent="0.35">
      <c r="U461" s="11" t="s">
        <v>76</v>
      </c>
      <c r="V461" s="11">
        <v>636</v>
      </c>
      <c r="W461" s="11">
        <v>32.927098999999998</v>
      </c>
      <c r="X461" s="11">
        <v>32.207065999999998</v>
      </c>
      <c r="Y461" s="11">
        <v>0.72003300000000003</v>
      </c>
      <c r="Z461" s="18">
        <f t="shared" si="17"/>
        <v>2.1867489753652457E-2</v>
      </c>
      <c r="AA461" s="11">
        <v>2.1867480000000001</v>
      </c>
      <c r="AS461" s="11" t="s">
        <v>76</v>
      </c>
      <c r="AT461" s="11">
        <v>636</v>
      </c>
      <c r="AU461" s="11">
        <v>32.927098999999998</v>
      </c>
      <c r="AV461" s="11">
        <v>32.207065999999998</v>
      </c>
      <c r="AW461" s="11">
        <v>0.72003300000000003</v>
      </c>
      <c r="AX461" s="11">
        <v>2.1867480000000001</v>
      </c>
    </row>
    <row r="462" spans="21:50" x14ac:dyDescent="0.35">
      <c r="U462" s="11" t="s">
        <v>76</v>
      </c>
      <c r="V462" s="11">
        <v>637</v>
      </c>
      <c r="W462" s="11">
        <v>-19.688058000000002</v>
      </c>
      <c r="X462" s="11">
        <v>-18.985965</v>
      </c>
      <c r="Y462" s="11">
        <v>0.70209200000000005</v>
      </c>
      <c r="Z462" s="18">
        <f t="shared" si="17"/>
        <v>3.5660805143910082E-2</v>
      </c>
      <c r="AA462" s="11">
        <v>3.5660820000000002</v>
      </c>
      <c r="AS462" s="11" t="s">
        <v>76</v>
      </c>
      <c r="AT462" s="11">
        <v>637</v>
      </c>
      <c r="AU462" s="11">
        <v>-19.688058000000002</v>
      </c>
      <c r="AV462" s="11">
        <v>-18.985965</v>
      </c>
      <c r="AW462" s="11">
        <v>0.70209200000000005</v>
      </c>
      <c r="AX462" s="11">
        <v>3.5660820000000002</v>
      </c>
    </row>
    <row r="463" spans="21:50" x14ac:dyDescent="0.35">
      <c r="U463" s="11" t="s">
        <v>76</v>
      </c>
      <c r="V463" s="11">
        <v>639</v>
      </c>
      <c r="W463" s="11">
        <v>-12.046526</v>
      </c>
      <c r="X463" s="11">
        <v>-11.84581</v>
      </c>
      <c r="Y463" s="11">
        <v>0.20071600000000001</v>
      </c>
      <c r="Z463" s="18">
        <f t="shared" si="17"/>
        <v>1.6661733017469104E-2</v>
      </c>
      <c r="AA463" s="11">
        <v>1.6661760000000001</v>
      </c>
      <c r="AS463" s="11" t="s">
        <v>76</v>
      </c>
      <c r="AT463" s="11">
        <v>639</v>
      </c>
      <c r="AU463" s="11">
        <v>-12.046526</v>
      </c>
      <c r="AV463" s="11">
        <v>-11.84581</v>
      </c>
      <c r="AW463" s="11">
        <v>0.20071600000000001</v>
      </c>
      <c r="AX463" s="11">
        <v>1.6661760000000001</v>
      </c>
    </row>
    <row r="464" spans="21:50" x14ac:dyDescent="0.35">
      <c r="U464" s="11" t="s">
        <v>76</v>
      </c>
      <c r="V464" s="11">
        <v>640</v>
      </c>
      <c r="W464" s="11">
        <v>-6.4205800000000002</v>
      </c>
      <c r="X464" s="11">
        <v>-4.5946030000000002</v>
      </c>
      <c r="Y464" s="11">
        <v>1.825977</v>
      </c>
      <c r="Z464" s="18">
        <f t="shared" si="17"/>
        <v>0.28439440050587328</v>
      </c>
      <c r="AA464" s="11">
        <v>28.439437000000002</v>
      </c>
      <c r="AS464" s="11" t="s">
        <v>76</v>
      </c>
      <c r="AT464" s="11">
        <v>640</v>
      </c>
      <c r="AU464" s="11">
        <v>-6.4205800000000002</v>
      </c>
      <c r="AV464" s="11">
        <v>-4.5946030000000002</v>
      </c>
      <c r="AW464" s="11">
        <v>1.825977</v>
      </c>
      <c r="AX464" s="11">
        <v>28.439437000000002</v>
      </c>
    </row>
    <row r="465" spans="21:50" x14ac:dyDescent="0.35">
      <c r="U465" s="11" t="s">
        <v>76</v>
      </c>
      <c r="V465" s="11">
        <v>642</v>
      </c>
      <c r="W465" s="11">
        <v>10.043393</v>
      </c>
      <c r="X465" s="11">
        <v>9.9027259999999995</v>
      </c>
      <c r="Y465" s="11">
        <v>0.14066600000000001</v>
      </c>
      <c r="Z465" s="18">
        <f t="shared" si="17"/>
        <v>1.400582452563591E-2</v>
      </c>
      <c r="AA465" s="11">
        <v>1.400585</v>
      </c>
      <c r="AS465" s="11" t="s">
        <v>76</v>
      </c>
      <c r="AT465" s="11">
        <v>642</v>
      </c>
      <c r="AU465" s="11">
        <v>10.043393</v>
      </c>
      <c r="AV465" s="11">
        <v>9.9027259999999995</v>
      </c>
      <c r="AW465" s="11">
        <v>0.14066600000000001</v>
      </c>
      <c r="AX465" s="11">
        <v>1.400585</v>
      </c>
    </row>
    <row r="466" spans="21:50" x14ac:dyDescent="0.35">
      <c r="U466" s="11" t="s">
        <v>76</v>
      </c>
      <c r="V466" s="11">
        <v>643</v>
      </c>
      <c r="W466" s="11">
        <v>-29.054105</v>
      </c>
      <c r="X466" s="11">
        <v>-28.095835999999998</v>
      </c>
      <c r="Y466" s="11">
        <v>0.95826900000000004</v>
      </c>
      <c r="Z466" s="18">
        <f t="shared" si="17"/>
        <v>3.2982224026518799E-2</v>
      </c>
      <c r="AA466" s="11">
        <v>3.298222</v>
      </c>
      <c r="AS466" s="11" t="s">
        <v>76</v>
      </c>
      <c r="AT466" s="11">
        <v>643</v>
      </c>
      <c r="AU466" s="11">
        <v>-29.054105</v>
      </c>
      <c r="AV466" s="11">
        <v>-28.095835999999998</v>
      </c>
      <c r="AW466" s="11">
        <v>0.95826900000000004</v>
      </c>
      <c r="AX466" s="11">
        <v>3.298222</v>
      </c>
    </row>
    <row r="467" spans="21:50" x14ac:dyDescent="0.35">
      <c r="U467" s="11" t="s">
        <v>76</v>
      </c>
      <c r="V467" s="11">
        <v>644</v>
      </c>
      <c r="W467" s="11">
        <v>21.350960000000001</v>
      </c>
      <c r="X467" s="11">
        <v>20.873183999999998</v>
      </c>
      <c r="Y467" s="11">
        <v>0.47777599999999998</v>
      </c>
      <c r="Z467" s="18">
        <f t="shared" si="17"/>
        <v>2.2377260788273689E-2</v>
      </c>
      <c r="AA467" s="11">
        <v>2.237727</v>
      </c>
      <c r="AS467" s="11" t="s">
        <v>76</v>
      </c>
      <c r="AT467" s="11">
        <v>644</v>
      </c>
      <c r="AU467" s="11">
        <v>21.350960000000001</v>
      </c>
      <c r="AV467" s="11">
        <v>20.873183999999998</v>
      </c>
      <c r="AW467" s="11">
        <v>0.47777599999999998</v>
      </c>
      <c r="AX467" s="11">
        <v>2.237727</v>
      </c>
    </row>
    <row r="468" spans="21:50" x14ac:dyDescent="0.35">
      <c r="U468" s="11" t="s">
        <v>76</v>
      </c>
      <c r="V468" s="11">
        <v>647</v>
      </c>
      <c r="W468" s="11">
        <v>-0.122101</v>
      </c>
      <c r="X468" s="11">
        <v>-1.5873299999999999</v>
      </c>
      <c r="Y468" s="11">
        <v>1.4652289999999999</v>
      </c>
      <c r="Z468" s="18">
        <f t="shared" si="17"/>
        <v>12.000139228998943</v>
      </c>
      <c r="AA468" s="11" t="s">
        <v>77</v>
      </c>
      <c r="AS468" s="11" t="s">
        <v>76</v>
      </c>
      <c r="AT468" s="11">
        <v>647</v>
      </c>
      <c r="AU468" s="11">
        <v>-0.122101</v>
      </c>
      <c r="AV468" s="11">
        <v>-1.5873299999999999</v>
      </c>
      <c r="AW468" s="11">
        <v>1.4652289999999999</v>
      </c>
      <c r="AX468" s="11" t="s">
        <v>77</v>
      </c>
    </row>
    <row r="469" spans="21:50" x14ac:dyDescent="0.35">
      <c r="U469" s="11" t="s">
        <v>76</v>
      </c>
      <c r="V469" s="11">
        <v>648</v>
      </c>
      <c r="W469" s="11">
        <v>-18.278714000000001</v>
      </c>
      <c r="X469" s="11">
        <v>-20.695643</v>
      </c>
      <c r="Y469" s="11">
        <v>2.4169290000000001</v>
      </c>
      <c r="Z469" s="18">
        <f t="shared" si="17"/>
        <v>0.13222642468173637</v>
      </c>
      <c r="AA469" s="11">
        <v>13.222644000000001</v>
      </c>
      <c r="AS469" s="11" t="s">
        <v>76</v>
      </c>
      <c r="AT469" s="11">
        <v>648</v>
      </c>
      <c r="AU469" s="11">
        <v>-18.278714000000001</v>
      </c>
      <c r="AV469" s="11">
        <v>-20.695643</v>
      </c>
      <c r="AW469" s="11">
        <v>2.4169290000000001</v>
      </c>
      <c r="AX469" s="11">
        <v>13.222644000000001</v>
      </c>
    </row>
    <row r="470" spans="21:50" x14ac:dyDescent="0.35">
      <c r="U470" s="11" t="s">
        <v>76</v>
      </c>
      <c r="V470" s="11">
        <v>649</v>
      </c>
      <c r="W470" s="11">
        <v>23.610544000000001</v>
      </c>
      <c r="X470" s="11">
        <v>18.170359999999999</v>
      </c>
      <c r="Y470" s="11">
        <v>5.4401849999999996</v>
      </c>
      <c r="Z470" s="18">
        <f t="shared" si="17"/>
        <v>0.23041336955217973</v>
      </c>
      <c r="AA470" s="11">
        <v>23.041335</v>
      </c>
      <c r="AS470" s="11" t="s">
        <v>76</v>
      </c>
      <c r="AT470" s="11">
        <v>649</v>
      </c>
      <c r="AU470" s="11">
        <v>23.610544000000001</v>
      </c>
      <c r="AV470" s="11">
        <v>18.170359999999999</v>
      </c>
      <c r="AW470" s="11">
        <v>5.4401849999999996</v>
      </c>
      <c r="AX470" s="11">
        <v>23.041335</v>
      </c>
    </row>
    <row r="471" spans="21:50" x14ac:dyDescent="0.35">
      <c r="U471" s="11" t="s">
        <v>76</v>
      </c>
      <c r="V471" s="11">
        <v>650</v>
      </c>
      <c r="W471" s="11">
        <v>2.8589159999999998</v>
      </c>
      <c r="X471" s="11">
        <v>1.6608810000000001</v>
      </c>
      <c r="Y471" s="11">
        <v>1.198035</v>
      </c>
      <c r="Z471" s="18">
        <f t="shared" si="17"/>
        <v>0.41905218621323609</v>
      </c>
      <c r="AA471" s="11">
        <v>41.905222000000002</v>
      </c>
      <c r="AS471" s="11" t="s">
        <v>76</v>
      </c>
      <c r="AT471" s="11">
        <v>650</v>
      </c>
      <c r="AU471" s="11">
        <v>2.8589159999999998</v>
      </c>
      <c r="AV471" s="11">
        <v>1.6608810000000001</v>
      </c>
      <c r="AW471" s="11">
        <v>1.198035</v>
      </c>
      <c r="AX471" s="11">
        <v>41.905222000000002</v>
      </c>
    </row>
    <row r="472" spans="21:50" x14ac:dyDescent="0.35">
      <c r="U472" s="11" t="s">
        <v>76</v>
      </c>
      <c r="V472" s="11">
        <v>653</v>
      </c>
      <c r="W472" s="11">
        <v>-8.1916799999999999</v>
      </c>
      <c r="X472" s="11">
        <v>-6.9369059999999996</v>
      </c>
      <c r="Y472" s="11">
        <v>1.2547740000000001</v>
      </c>
      <c r="Z472" s="18">
        <f t="shared" si="17"/>
        <v>0.15317663775928747</v>
      </c>
      <c r="AA472" s="11">
        <v>15.317659000000001</v>
      </c>
      <c r="AS472" s="11" t="s">
        <v>76</v>
      </c>
      <c r="AT472" s="11">
        <v>653</v>
      </c>
      <c r="AU472" s="11">
        <v>-8.1916799999999999</v>
      </c>
      <c r="AV472" s="11">
        <v>-6.9369059999999996</v>
      </c>
      <c r="AW472" s="11">
        <v>1.2547740000000001</v>
      </c>
      <c r="AX472" s="11">
        <v>15.317659000000001</v>
      </c>
    </row>
    <row r="473" spans="21:50" x14ac:dyDescent="0.35">
      <c r="U473" s="11" t="s">
        <v>76</v>
      </c>
      <c r="V473" s="11">
        <v>654</v>
      </c>
      <c r="W473" s="11">
        <v>-26.967129</v>
      </c>
      <c r="X473" s="11">
        <v>-27.491076</v>
      </c>
      <c r="Y473" s="11">
        <v>0.52394700000000005</v>
      </c>
      <c r="Z473" s="18">
        <f t="shared" si="17"/>
        <v>1.9429098292220875E-2</v>
      </c>
      <c r="AA473" s="11">
        <v>1.9429110000000001</v>
      </c>
      <c r="AS473" s="11" t="s">
        <v>76</v>
      </c>
      <c r="AT473" s="11">
        <v>654</v>
      </c>
      <c r="AU473" s="11">
        <v>-26.967129</v>
      </c>
      <c r="AV473" s="11">
        <v>-27.491076</v>
      </c>
      <c r="AW473" s="11">
        <v>0.52394700000000005</v>
      </c>
      <c r="AX473" s="11">
        <v>1.9429110000000001</v>
      </c>
    </row>
    <row r="474" spans="21:50" x14ac:dyDescent="0.35">
      <c r="U474" s="11" t="s">
        <v>76</v>
      </c>
      <c r="V474" s="11">
        <v>655</v>
      </c>
      <c r="W474" s="11">
        <v>39.393416999999999</v>
      </c>
      <c r="X474" s="11">
        <v>42.515948999999999</v>
      </c>
      <c r="Y474" s="11">
        <v>3.1225320000000001</v>
      </c>
      <c r="Z474" s="18">
        <f t="shared" si="17"/>
        <v>7.9265324965336212E-2</v>
      </c>
      <c r="AA474" s="11">
        <v>7.9265340000000002</v>
      </c>
      <c r="AS474" s="11" t="s">
        <v>76</v>
      </c>
      <c r="AT474" s="11">
        <v>655</v>
      </c>
      <c r="AU474" s="11">
        <v>39.393416999999999</v>
      </c>
      <c r="AV474" s="11">
        <v>42.515948999999999</v>
      </c>
      <c r="AW474" s="11">
        <v>3.1225320000000001</v>
      </c>
      <c r="AX474" s="11">
        <v>7.9265340000000002</v>
      </c>
    </row>
    <row r="475" spans="21:50" x14ac:dyDescent="0.35">
      <c r="U475" s="11" t="s">
        <v>76</v>
      </c>
      <c r="V475" s="11">
        <v>656</v>
      </c>
      <c r="W475" s="11">
        <v>29.606238999999999</v>
      </c>
      <c r="X475" s="11">
        <v>27.276367</v>
      </c>
      <c r="Y475" s="11">
        <v>2.3298719999999999</v>
      </c>
      <c r="Z475" s="18">
        <f t="shared" si="17"/>
        <v>7.8695304729520021E-2</v>
      </c>
      <c r="AA475" s="11">
        <v>7.8695320000000004</v>
      </c>
      <c r="AS475" s="11" t="s">
        <v>76</v>
      </c>
      <c r="AT475" s="11">
        <v>656</v>
      </c>
      <c r="AU475" s="11">
        <v>29.606238999999999</v>
      </c>
      <c r="AV475" s="11">
        <v>27.276367</v>
      </c>
      <c r="AW475" s="11">
        <v>2.3298719999999999</v>
      </c>
      <c r="AX475" s="11">
        <v>7.8695320000000004</v>
      </c>
    </row>
    <row r="476" spans="21:50" x14ac:dyDescent="0.35">
      <c r="U476" s="11" t="s">
        <v>76</v>
      </c>
      <c r="V476" s="11">
        <v>657</v>
      </c>
      <c r="W476" s="11">
        <v>21.383333</v>
      </c>
      <c r="X476" s="11">
        <v>16.902844000000002</v>
      </c>
      <c r="Y476" s="11">
        <v>4.4804890000000004</v>
      </c>
      <c r="Z476" s="18">
        <f t="shared" si="17"/>
        <v>0.20953183491086261</v>
      </c>
      <c r="AA476" s="11">
        <v>20.953185999999999</v>
      </c>
      <c r="AS476" s="11" t="s">
        <v>76</v>
      </c>
      <c r="AT476" s="11">
        <v>657</v>
      </c>
      <c r="AU476" s="11">
        <v>21.383333</v>
      </c>
      <c r="AV476" s="11">
        <v>16.902844000000002</v>
      </c>
      <c r="AW476" s="11">
        <v>4.4804890000000004</v>
      </c>
      <c r="AX476" s="11">
        <v>20.953185999999999</v>
      </c>
    </row>
    <row r="477" spans="21:50" x14ac:dyDescent="0.35">
      <c r="U477" s="11" t="s">
        <v>76</v>
      </c>
      <c r="V477" s="11">
        <v>659</v>
      </c>
      <c r="W477" s="11">
        <v>-0.98538899999999996</v>
      </c>
      <c r="X477" s="11">
        <v>-2.4387150000000002</v>
      </c>
      <c r="Y477" s="11">
        <v>1.453325</v>
      </c>
      <c r="Z477" s="18">
        <f t="shared" si="17"/>
        <v>1.4748743897080239</v>
      </c>
      <c r="AA477" s="11" t="s">
        <v>77</v>
      </c>
      <c r="AS477" s="11" t="s">
        <v>76</v>
      </c>
      <c r="AT477" s="11">
        <v>659</v>
      </c>
      <c r="AU477" s="11">
        <v>-0.98538899999999996</v>
      </c>
      <c r="AV477" s="11">
        <v>-2.4387150000000002</v>
      </c>
      <c r="AW477" s="11">
        <v>1.453325</v>
      </c>
      <c r="AX477" s="11" t="s">
        <v>77</v>
      </c>
    </row>
    <row r="478" spans="21:50" x14ac:dyDescent="0.35">
      <c r="U478" s="11" t="s">
        <v>76</v>
      </c>
      <c r="V478" s="11">
        <v>660</v>
      </c>
      <c r="W478" s="11">
        <v>-5.0124219999999999</v>
      </c>
      <c r="X478" s="11">
        <v>-5.4434690000000003</v>
      </c>
      <c r="Y478" s="11">
        <v>0.43104700000000001</v>
      </c>
      <c r="Z478" s="18">
        <f t="shared" si="17"/>
        <v>8.5995752153350216E-2</v>
      </c>
      <c r="AA478" s="11">
        <v>8.5995830000000009</v>
      </c>
      <c r="AS478" s="11" t="s">
        <v>76</v>
      </c>
      <c r="AT478" s="11">
        <v>660</v>
      </c>
      <c r="AU478" s="11">
        <v>-5.0124219999999999</v>
      </c>
      <c r="AV478" s="11">
        <v>-5.4434690000000003</v>
      </c>
      <c r="AW478" s="11">
        <v>0.43104700000000001</v>
      </c>
      <c r="AX478" s="11">
        <v>8.5995830000000009</v>
      </c>
    </row>
    <row r="479" spans="21:50" x14ac:dyDescent="0.35">
      <c r="U479" s="11" t="s">
        <v>76</v>
      </c>
      <c r="V479" s="11">
        <v>662</v>
      </c>
      <c r="W479" s="11">
        <v>-8.7720380000000002</v>
      </c>
      <c r="X479" s="11">
        <v>-6.3027540000000002</v>
      </c>
      <c r="Y479" s="11">
        <v>2.469284</v>
      </c>
      <c r="Z479" s="18">
        <f t="shared" si="17"/>
        <v>0.28149490460483639</v>
      </c>
      <c r="AA479" s="11">
        <v>28.14949</v>
      </c>
      <c r="AS479" s="11" t="s">
        <v>76</v>
      </c>
      <c r="AT479" s="11">
        <v>662</v>
      </c>
      <c r="AU479" s="11">
        <v>-8.7720380000000002</v>
      </c>
      <c r="AV479" s="11">
        <v>-6.3027540000000002</v>
      </c>
      <c r="AW479" s="11">
        <v>2.469284</v>
      </c>
      <c r="AX479" s="11">
        <v>28.14949</v>
      </c>
    </row>
    <row r="480" spans="21:50" x14ac:dyDescent="0.35">
      <c r="U480" s="11" t="s">
        <v>76</v>
      </c>
      <c r="V480" s="11">
        <v>663</v>
      </c>
      <c r="W480" s="11">
        <v>-17.600338000000001</v>
      </c>
      <c r="X480" s="11">
        <v>-17.877690999999999</v>
      </c>
      <c r="Y480" s="11">
        <v>0.27735399999999999</v>
      </c>
      <c r="Z480" s="18">
        <f t="shared" si="17"/>
        <v>1.5758447366181261E-2</v>
      </c>
      <c r="AA480" s="11">
        <v>1.5758430000000001</v>
      </c>
      <c r="AS480" s="11" t="s">
        <v>76</v>
      </c>
      <c r="AT480" s="11">
        <v>663</v>
      </c>
      <c r="AU480" s="11">
        <v>-17.600338000000001</v>
      </c>
      <c r="AV480" s="11">
        <v>-17.877690999999999</v>
      </c>
      <c r="AW480" s="11">
        <v>0.27735399999999999</v>
      </c>
      <c r="AX480" s="11">
        <v>1.5758430000000001</v>
      </c>
    </row>
    <row r="481" spans="21:50" x14ac:dyDescent="0.35">
      <c r="U481" s="11" t="s">
        <v>76</v>
      </c>
      <c r="V481" s="11">
        <v>666</v>
      </c>
      <c r="W481" s="11">
        <v>1.01325</v>
      </c>
      <c r="X481" s="11">
        <v>0.73950300000000002</v>
      </c>
      <c r="Y481" s="11">
        <v>0.27374799999999999</v>
      </c>
      <c r="Z481" s="18">
        <f t="shared" si="17"/>
        <v>0.27016827041697505</v>
      </c>
      <c r="AA481" s="11">
        <v>27.016798999999999</v>
      </c>
      <c r="AS481" s="11" t="s">
        <v>76</v>
      </c>
      <c r="AT481" s="11">
        <v>666</v>
      </c>
      <c r="AU481" s="11">
        <v>1.01325</v>
      </c>
      <c r="AV481" s="11">
        <v>0.73950300000000002</v>
      </c>
      <c r="AW481" s="11">
        <v>0.27374799999999999</v>
      </c>
      <c r="AX481" s="11">
        <v>27.016798999999999</v>
      </c>
    </row>
    <row r="482" spans="21:50" x14ac:dyDescent="0.35">
      <c r="U482" s="11" t="s">
        <v>76</v>
      </c>
      <c r="V482" s="11">
        <v>667</v>
      </c>
      <c r="W482" s="11">
        <v>-9.6069230000000001</v>
      </c>
      <c r="X482" s="11">
        <v>-10.62588</v>
      </c>
      <c r="Y482" s="11">
        <v>1.018958</v>
      </c>
      <c r="Z482" s="18">
        <f t="shared" si="17"/>
        <v>0.10606497002213924</v>
      </c>
      <c r="AA482" s="11">
        <v>10.606495000000001</v>
      </c>
      <c r="AS482" s="11" t="s">
        <v>76</v>
      </c>
      <c r="AT482" s="11">
        <v>667</v>
      </c>
      <c r="AU482" s="11">
        <v>-9.6069230000000001</v>
      </c>
      <c r="AV482" s="11">
        <v>-10.62588</v>
      </c>
      <c r="AW482" s="11">
        <v>1.018958</v>
      </c>
      <c r="AX482" s="11">
        <v>10.606495000000001</v>
      </c>
    </row>
    <row r="483" spans="21:50" x14ac:dyDescent="0.35">
      <c r="U483" s="11" t="s">
        <v>76</v>
      </c>
      <c r="V483" s="11">
        <v>668</v>
      </c>
      <c r="W483" s="11">
        <v>-8.6453140000000008</v>
      </c>
      <c r="X483" s="11">
        <v>-6.8078320000000003</v>
      </c>
      <c r="Y483" s="11">
        <v>1.8374820000000001</v>
      </c>
      <c r="Z483" s="18">
        <f t="shared" si="17"/>
        <v>0.21254080534263994</v>
      </c>
      <c r="AA483" s="11">
        <v>21.254082</v>
      </c>
      <c r="AS483" s="11" t="s">
        <v>76</v>
      </c>
      <c r="AT483" s="11">
        <v>668</v>
      </c>
      <c r="AU483" s="11">
        <v>-8.6453140000000008</v>
      </c>
      <c r="AV483" s="11">
        <v>-6.8078320000000003</v>
      </c>
      <c r="AW483" s="11">
        <v>1.8374820000000001</v>
      </c>
      <c r="AX483" s="11">
        <v>21.254082</v>
      </c>
    </row>
    <row r="484" spans="21:50" x14ac:dyDescent="0.35">
      <c r="U484" s="11" t="s">
        <v>76</v>
      </c>
      <c r="V484" s="11">
        <v>669</v>
      </c>
      <c r="W484" s="11">
        <v>0.41817500000000002</v>
      </c>
      <c r="X484" s="11">
        <v>1.4208559999999999</v>
      </c>
      <c r="Y484" s="11">
        <v>1.0026809999999999</v>
      </c>
      <c r="Z484" s="18">
        <f t="shared" si="17"/>
        <v>2.3977545286064443</v>
      </c>
      <c r="AA484" s="11" t="s">
        <v>77</v>
      </c>
      <c r="AS484" s="11" t="s">
        <v>76</v>
      </c>
      <c r="AT484" s="11">
        <v>669</v>
      </c>
      <c r="AU484" s="11">
        <v>0.41817500000000002</v>
      </c>
      <c r="AV484" s="11">
        <v>1.4208559999999999</v>
      </c>
      <c r="AW484" s="11">
        <v>1.0026809999999999</v>
      </c>
      <c r="AX484" s="11" t="s">
        <v>77</v>
      </c>
    </row>
    <row r="485" spans="21:50" x14ac:dyDescent="0.35">
      <c r="U485" s="11" t="s">
        <v>76</v>
      </c>
      <c r="V485" s="11">
        <v>670</v>
      </c>
      <c r="W485" s="11">
        <v>-6.9346949999999996</v>
      </c>
      <c r="X485" s="11">
        <v>-6.3369489999999997</v>
      </c>
      <c r="Y485" s="11">
        <v>0.59774700000000003</v>
      </c>
      <c r="Z485" s="18">
        <f t="shared" si="17"/>
        <v>8.6196581104143744E-2</v>
      </c>
      <c r="AA485" s="11">
        <v>8.6196520000000003</v>
      </c>
      <c r="AS485" s="11" t="s">
        <v>76</v>
      </c>
      <c r="AT485" s="11">
        <v>670</v>
      </c>
      <c r="AU485" s="11">
        <v>-6.9346949999999996</v>
      </c>
      <c r="AV485" s="11">
        <v>-6.3369489999999997</v>
      </c>
      <c r="AW485" s="11">
        <v>0.59774700000000003</v>
      </c>
      <c r="AX485" s="11">
        <v>8.6196520000000003</v>
      </c>
    </row>
    <row r="486" spans="21:50" x14ac:dyDescent="0.35">
      <c r="U486" s="11" t="s">
        <v>76</v>
      </c>
      <c r="V486" s="11">
        <v>671</v>
      </c>
      <c r="W486" s="11">
        <v>-1.2462960000000001</v>
      </c>
      <c r="X486" s="11">
        <v>1.3041050000000001</v>
      </c>
      <c r="Y486" s="11">
        <v>2.5504009999999999</v>
      </c>
      <c r="Z486" s="18">
        <f t="shared" si="17"/>
        <v>2.0463846469859486</v>
      </c>
      <c r="AA486" s="11" t="s">
        <v>77</v>
      </c>
      <c r="AS486" s="11" t="s">
        <v>76</v>
      </c>
      <c r="AT486" s="11">
        <v>671</v>
      </c>
      <c r="AU486" s="11">
        <v>-1.2462960000000001</v>
      </c>
      <c r="AV486" s="11">
        <v>1.3041050000000001</v>
      </c>
      <c r="AW486" s="11">
        <v>2.5504009999999999</v>
      </c>
      <c r="AX486" s="11" t="s">
        <v>77</v>
      </c>
    </row>
    <row r="487" spans="21:50" x14ac:dyDescent="0.35">
      <c r="U487" s="11" t="s">
        <v>76</v>
      </c>
      <c r="V487" s="11">
        <v>675</v>
      </c>
      <c r="W487" s="11">
        <v>-18.946086999999999</v>
      </c>
      <c r="X487" s="11">
        <v>-15.667752</v>
      </c>
      <c r="Y487" s="11">
        <v>3.2783359999999999</v>
      </c>
      <c r="Z487" s="18">
        <f t="shared" si="17"/>
        <v>0.17303499134148387</v>
      </c>
      <c r="AA487" s="11">
        <v>17.303498000000001</v>
      </c>
      <c r="AS487" s="11" t="s">
        <v>76</v>
      </c>
      <c r="AT487" s="11">
        <v>675</v>
      </c>
      <c r="AU487" s="11">
        <v>-18.946086999999999</v>
      </c>
      <c r="AV487" s="11">
        <v>-15.667752</v>
      </c>
      <c r="AW487" s="11">
        <v>3.2783359999999999</v>
      </c>
      <c r="AX487" s="11">
        <v>17.303498000000001</v>
      </c>
    </row>
    <row r="488" spans="21:50" x14ac:dyDescent="0.35">
      <c r="U488" s="11" t="s">
        <v>76</v>
      </c>
      <c r="V488" s="11">
        <v>677</v>
      </c>
      <c r="W488" s="11">
        <v>-17.668804999999999</v>
      </c>
      <c r="X488" s="11">
        <v>-15.131144000000001</v>
      </c>
      <c r="Y488" s="11">
        <v>2.5376599999999998</v>
      </c>
      <c r="Z488" s="18">
        <f t="shared" si="17"/>
        <v>0.14362374818217757</v>
      </c>
      <c r="AA488" s="11">
        <v>14.362377</v>
      </c>
      <c r="AS488" s="11" t="s">
        <v>76</v>
      </c>
      <c r="AT488" s="11">
        <v>677</v>
      </c>
      <c r="AU488" s="11">
        <v>-17.668804999999999</v>
      </c>
      <c r="AV488" s="11">
        <v>-15.131144000000001</v>
      </c>
      <c r="AW488" s="11">
        <v>2.5376599999999998</v>
      </c>
      <c r="AX488" s="11">
        <v>14.362377</v>
      </c>
    </row>
    <row r="489" spans="21:50" x14ac:dyDescent="0.35">
      <c r="U489" s="11" t="s">
        <v>76</v>
      </c>
      <c r="V489" s="11">
        <v>678</v>
      </c>
      <c r="W489" s="11">
        <v>-27.227321</v>
      </c>
      <c r="X489" s="11">
        <v>-27.527951999999999</v>
      </c>
      <c r="Y489" s="11">
        <v>0.30063000000000001</v>
      </c>
      <c r="Z489" s="18">
        <f t="shared" si="17"/>
        <v>1.1041482928122088E-2</v>
      </c>
      <c r="AA489" s="11">
        <v>1.104149</v>
      </c>
      <c r="AS489" s="11" t="s">
        <v>76</v>
      </c>
      <c r="AT489" s="11">
        <v>678</v>
      </c>
      <c r="AU489" s="11">
        <v>-27.227321</v>
      </c>
      <c r="AV489" s="11">
        <v>-27.527951999999999</v>
      </c>
      <c r="AW489" s="11">
        <v>0.30063000000000001</v>
      </c>
      <c r="AX489" s="11">
        <v>1.104149</v>
      </c>
    </row>
    <row r="490" spans="21:50" x14ac:dyDescent="0.35">
      <c r="U490" s="11" t="s">
        <v>76</v>
      </c>
      <c r="V490" s="11">
        <v>679</v>
      </c>
      <c r="W490" s="11">
        <v>37.485413000000001</v>
      </c>
      <c r="X490" s="11">
        <v>36.571787999999998</v>
      </c>
      <c r="Y490" s="11">
        <v>0.91362500000000002</v>
      </c>
      <c r="Z490" s="18">
        <f t="shared" si="17"/>
        <v>2.4372814033021325E-2</v>
      </c>
      <c r="AA490" s="11">
        <v>2.437281</v>
      </c>
      <c r="AS490" s="11" t="s">
        <v>76</v>
      </c>
      <c r="AT490" s="11">
        <v>679</v>
      </c>
      <c r="AU490" s="11">
        <v>37.485413000000001</v>
      </c>
      <c r="AV490" s="11">
        <v>36.571787999999998</v>
      </c>
      <c r="AW490" s="11">
        <v>0.91362500000000002</v>
      </c>
      <c r="AX490" s="11">
        <v>2.437281</v>
      </c>
    </row>
    <row r="491" spans="21:50" x14ac:dyDescent="0.35">
      <c r="U491" s="11" t="s">
        <v>76</v>
      </c>
      <c r="V491" s="11">
        <v>681</v>
      </c>
      <c r="W491" s="11">
        <v>7.7477850000000004</v>
      </c>
      <c r="X491" s="11">
        <v>8.9134039999999999</v>
      </c>
      <c r="Y491" s="11">
        <v>1.165619</v>
      </c>
      <c r="Z491" s="18">
        <f t="shared" si="17"/>
        <v>0.15044544989309847</v>
      </c>
      <c r="AA491" s="11">
        <v>15.044542</v>
      </c>
      <c r="AS491" s="11" t="s">
        <v>76</v>
      </c>
      <c r="AT491" s="11">
        <v>681</v>
      </c>
      <c r="AU491" s="11">
        <v>7.7477850000000004</v>
      </c>
      <c r="AV491" s="11">
        <v>8.9134039999999999</v>
      </c>
      <c r="AW491" s="11">
        <v>1.165619</v>
      </c>
      <c r="AX491" s="11">
        <v>15.044542</v>
      </c>
    </row>
    <row r="492" spans="21:50" x14ac:dyDescent="0.35">
      <c r="U492" s="11" t="s">
        <v>76</v>
      </c>
      <c r="V492" s="11">
        <v>682</v>
      </c>
      <c r="W492" s="11">
        <v>-22.52234</v>
      </c>
      <c r="X492" s="11">
        <v>-24.6859</v>
      </c>
      <c r="Y492" s="11">
        <v>2.1635599999999999</v>
      </c>
      <c r="Z492" s="18">
        <f t="shared" si="17"/>
        <v>9.6062842493275569E-2</v>
      </c>
      <c r="AA492" s="11">
        <v>9.6062820000000002</v>
      </c>
      <c r="AS492" s="11" t="s">
        <v>76</v>
      </c>
      <c r="AT492" s="11">
        <v>682</v>
      </c>
      <c r="AU492" s="11">
        <v>-22.52234</v>
      </c>
      <c r="AV492" s="11">
        <v>-24.6859</v>
      </c>
      <c r="AW492" s="11">
        <v>2.1635599999999999</v>
      </c>
      <c r="AX492" s="11">
        <v>9.6062820000000002</v>
      </c>
    </row>
    <row r="493" spans="21:50" x14ac:dyDescent="0.35">
      <c r="U493" s="11" t="s">
        <v>76</v>
      </c>
      <c r="V493" s="11">
        <v>683</v>
      </c>
      <c r="W493" s="11">
        <v>28.263824</v>
      </c>
      <c r="X493" s="11">
        <v>34.622070999999998</v>
      </c>
      <c r="Y493" s="11">
        <v>6.3582479999999997</v>
      </c>
      <c r="Z493" s="18">
        <f t="shared" si="17"/>
        <v>0.22496064226836396</v>
      </c>
      <c r="AA493" s="11">
        <v>22.496064000000001</v>
      </c>
      <c r="AS493" s="11" t="s">
        <v>76</v>
      </c>
      <c r="AT493" s="11">
        <v>683</v>
      </c>
      <c r="AU493" s="11">
        <v>28.263824</v>
      </c>
      <c r="AV493" s="11">
        <v>34.622070999999998</v>
      </c>
      <c r="AW493" s="11">
        <v>6.3582479999999997</v>
      </c>
      <c r="AX493" s="11">
        <v>22.496064000000001</v>
      </c>
    </row>
    <row r="494" spans="21:50" x14ac:dyDescent="0.35">
      <c r="U494" s="11" t="s">
        <v>76</v>
      </c>
      <c r="V494" s="11">
        <v>684</v>
      </c>
      <c r="W494" s="11">
        <v>-3.3841800000000002</v>
      </c>
      <c r="X494" s="11">
        <v>-2.4895529999999999</v>
      </c>
      <c r="Y494" s="11">
        <v>0.89462699999999995</v>
      </c>
      <c r="Z494" s="18">
        <f t="shared" si="17"/>
        <v>0.26435561938194774</v>
      </c>
      <c r="AA494" s="11">
        <v>26.435552999999999</v>
      </c>
      <c r="AS494" s="11" t="s">
        <v>76</v>
      </c>
      <c r="AT494" s="11">
        <v>684</v>
      </c>
      <c r="AU494" s="11">
        <v>-3.3841800000000002</v>
      </c>
      <c r="AV494" s="11">
        <v>-2.4895529999999999</v>
      </c>
      <c r="AW494" s="11">
        <v>0.89462699999999995</v>
      </c>
      <c r="AX494" s="11">
        <v>26.435552999999999</v>
      </c>
    </row>
    <row r="495" spans="21:50" x14ac:dyDescent="0.35">
      <c r="U495" s="11" t="s">
        <v>76</v>
      </c>
      <c r="V495" s="11">
        <v>686</v>
      </c>
      <c r="W495" s="11">
        <v>-7.9184330000000003</v>
      </c>
      <c r="X495" s="11">
        <v>-7.6224059999999998</v>
      </c>
      <c r="Y495" s="11">
        <v>0.29602699999999998</v>
      </c>
      <c r="Z495" s="18">
        <f t="shared" si="17"/>
        <v>3.7384543128672044E-2</v>
      </c>
      <c r="AA495" s="11">
        <v>3.7384529999999998</v>
      </c>
      <c r="AS495" s="11" t="s">
        <v>76</v>
      </c>
      <c r="AT495" s="11">
        <v>686</v>
      </c>
      <c r="AU495" s="11">
        <v>-7.9184330000000003</v>
      </c>
      <c r="AV495" s="11">
        <v>-7.6224059999999998</v>
      </c>
      <c r="AW495" s="11">
        <v>0.29602699999999998</v>
      </c>
      <c r="AX495" s="11">
        <v>3.7384529999999998</v>
      </c>
    </row>
    <row r="496" spans="21:50" x14ac:dyDescent="0.35">
      <c r="U496" s="11" t="s">
        <v>76</v>
      </c>
      <c r="V496" s="11">
        <v>688</v>
      </c>
      <c r="W496" s="11">
        <v>-12.830450000000001</v>
      </c>
      <c r="X496" s="11">
        <v>-9.5075990000000008</v>
      </c>
      <c r="Y496" s="11">
        <v>3.322851</v>
      </c>
      <c r="Z496" s="18">
        <f t="shared" si="17"/>
        <v>0.25898164132980528</v>
      </c>
      <c r="AA496" s="11">
        <v>25.898164000000001</v>
      </c>
      <c r="AS496" s="11" t="s">
        <v>76</v>
      </c>
      <c r="AT496" s="11">
        <v>688</v>
      </c>
      <c r="AU496" s="11">
        <v>-12.830450000000001</v>
      </c>
      <c r="AV496" s="11">
        <v>-9.5075990000000008</v>
      </c>
      <c r="AW496" s="11">
        <v>3.322851</v>
      </c>
      <c r="AX496" s="11">
        <v>25.898164000000001</v>
      </c>
    </row>
    <row r="497" spans="21:50" x14ac:dyDescent="0.35">
      <c r="U497" s="11" t="s">
        <v>76</v>
      </c>
      <c r="V497" s="11">
        <v>690</v>
      </c>
      <c r="W497" s="11">
        <v>-19.051511999999999</v>
      </c>
      <c r="X497" s="11">
        <v>-19.449010999999999</v>
      </c>
      <c r="Y497" s="11">
        <v>0.39749800000000002</v>
      </c>
      <c r="Z497" s="18">
        <f t="shared" si="17"/>
        <v>2.0864380737864799E-2</v>
      </c>
      <c r="AA497" s="11">
        <v>2.0864389999999999</v>
      </c>
      <c r="AS497" s="11" t="s">
        <v>76</v>
      </c>
      <c r="AT497" s="11">
        <v>690</v>
      </c>
      <c r="AU497" s="11">
        <v>-19.051511999999999</v>
      </c>
      <c r="AV497" s="11">
        <v>-19.449010999999999</v>
      </c>
      <c r="AW497" s="11">
        <v>0.39749800000000002</v>
      </c>
      <c r="AX497" s="11">
        <v>2.0864389999999999</v>
      </c>
    </row>
    <row r="498" spans="21:50" x14ac:dyDescent="0.35">
      <c r="U498" s="11" t="s">
        <v>76</v>
      </c>
      <c r="V498" s="11">
        <v>691</v>
      </c>
      <c r="W498" s="11">
        <v>7.6749049999999999</v>
      </c>
      <c r="X498" s="11">
        <v>7.6311159999999996</v>
      </c>
      <c r="Y498" s="11">
        <v>4.3789000000000002E-2</v>
      </c>
      <c r="Z498" s="18">
        <f t="shared" si="17"/>
        <v>5.7054777876729421E-3</v>
      </c>
      <c r="AA498" s="11">
        <v>0.57054800000000006</v>
      </c>
      <c r="AS498" s="11" t="s">
        <v>76</v>
      </c>
      <c r="AT498" s="11">
        <v>691</v>
      </c>
      <c r="AU498" s="11">
        <v>7.6749049999999999</v>
      </c>
      <c r="AV498" s="11">
        <v>7.6311159999999996</v>
      </c>
      <c r="AW498" s="11">
        <v>4.3789000000000002E-2</v>
      </c>
      <c r="AX498" s="11">
        <v>0.57054800000000006</v>
      </c>
    </row>
    <row r="499" spans="21:50" x14ac:dyDescent="0.35">
      <c r="U499" s="11" t="s">
        <v>76</v>
      </c>
      <c r="V499" s="11">
        <v>692</v>
      </c>
      <c r="W499" s="11">
        <v>26.354607999999999</v>
      </c>
      <c r="X499" s="11">
        <v>23.808790999999999</v>
      </c>
      <c r="Y499" s="11">
        <v>2.5458159999999999</v>
      </c>
      <c r="Z499" s="18">
        <f t="shared" si="17"/>
        <v>9.6598515143917152E-2</v>
      </c>
      <c r="AA499" s="11">
        <v>9.659853</v>
      </c>
      <c r="AS499" s="11" t="s">
        <v>76</v>
      </c>
      <c r="AT499" s="11">
        <v>692</v>
      </c>
      <c r="AU499" s="11">
        <v>26.354607999999999</v>
      </c>
      <c r="AV499" s="11">
        <v>23.808790999999999</v>
      </c>
      <c r="AW499" s="11">
        <v>2.5458159999999999</v>
      </c>
      <c r="AX499" s="11">
        <v>9.659853</v>
      </c>
    </row>
    <row r="500" spans="21:50" x14ac:dyDescent="0.35">
      <c r="U500" s="11" t="s">
        <v>76</v>
      </c>
      <c r="V500" s="11">
        <v>694</v>
      </c>
      <c r="W500" s="11">
        <v>-5.9096979999999997</v>
      </c>
      <c r="X500" s="11">
        <v>-5.6042569999999996</v>
      </c>
      <c r="Y500" s="11">
        <v>0.30544100000000002</v>
      </c>
      <c r="Z500" s="18">
        <f t="shared" si="17"/>
        <v>5.1684705377499834E-2</v>
      </c>
      <c r="AA500" s="11">
        <v>5.1684720000000004</v>
      </c>
      <c r="AS500" s="11" t="s">
        <v>76</v>
      </c>
      <c r="AT500" s="11">
        <v>694</v>
      </c>
      <c r="AU500" s="11">
        <v>-5.9096979999999997</v>
      </c>
      <c r="AV500" s="11">
        <v>-5.6042569999999996</v>
      </c>
      <c r="AW500" s="11">
        <v>0.30544100000000002</v>
      </c>
      <c r="AX500" s="11">
        <v>5.1684720000000004</v>
      </c>
    </row>
    <row r="501" spans="21:50" x14ac:dyDescent="0.35">
      <c r="U501" s="11" t="s">
        <v>76</v>
      </c>
      <c r="V501" s="11">
        <v>695</v>
      </c>
      <c r="W501" s="11">
        <v>-10.411277</v>
      </c>
      <c r="X501" s="11">
        <v>-14.017953</v>
      </c>
      <c r="Y501" s="11">
        <v>3.6066760000000002</v>
      </c>
      <c r="Z501" s="18">
        <f t="shared" si="17"/>
        <v>0.34642013655001208</v>
      </c>
      <c r="AA501" s="11">
        <v>34.642012000000001</v>
      </c>
      <c r="AS501" s="11" t="s">
        <v>76</v>
      </c>
      <c r="AT501" s="11">
        <v>695</v>
      </c>
      <c r="AU501" s="11">
        <v>-10.411277</v>
      </c>
      <c r="AV501" s="11">
        <v>-14.017953</v>
      </c>
      <c r="AW501" s="11">
        <v>3.6066760000000002</v>
      </c>
      <c r="AX501" s="11">
        <v>34.642012000000001</v>
      </c>
    </row>
    <row r="502" spans="21:50" x14ac:dyDescent="0.35">
      <c r="U502" s="11" t="s">
        <v>76</v>
      </c>
      <c r="V502" s="11">
        <v>697</v>
      </c>
      <c r="W502" s="11">
        <v>8.44956</v>
      </c>
      <c r="X502" s="11">
        <v>6.1249719999999996</v>
      </c>
      <c r="Y502" s="11">
        <v>2.3245879999999999</v>
      </c>
      <c r="Z502" s="18">
        <f t="shared" si="17"/>
        <v>0.2751134970341651</v>
      </c>
      <c r="AA502" s="11">
        <v>27.511348000000002</v>
      </c>
      <c r="AS502" s="11" t="s">
        <v>76</v>
      </c>
      <c r="AT502" s="11">
        <v>697</v>
      </c>
      <c r="AU502" s="11">
        <v>8.44956</v>
      </c>
      <c r="AV502" s="11">
        <v>6.1249719999999996</v>
      </c>
      <c r="AW502" s="11">
        <v>2.3245879999999999</v>
      </c>
      <c r="AX502" s="11">
        <v>27.511348000000002</v>
      </c>
    </row>
    <row r="503" spans="21:50" x14ac:dyDescent="0.35">
      <c r="U503" s="11" t="s">
        <v>76</v>
      </c>
      <c r="V503" s="11">
        <v>698</v>
      </c>
      <c r="W503" s="11">
        <v>-12.353963</v>
      </c>
      <c r="X503" s="11">
        <v>-6.0481410000000002</v>
      </c>
      <c r="Y503" s="11">
        <v>6.305822</v>
      </c>
      <c r="Z503" s="18">
        <f t="shared" si="17"/>
        <v>0.51042908255431885</v>
      </c>
      <c r="AA503" s="11">
        <v>51.042907</v>
      </c>
      <c r="AS503" s="11" t="s">
        <v>76</v>
      </c>
      <c r="AT503" s="11">
        <v>698</v>
      </c>
      <c r="AU503" s="11">
        <v>-12.353963</v>
      </c>
      <c r="AV503" s="11">
        <v>-6.0481410000000002</v>
      </c>
      <c r="AW503" s="11">
        <v>6.305822</v>
      </c>
      <c r="AX503" s="11">
        <v>51.042907</v>
      </c>
    </row>
    <row r="504" spans="21:50" x14ac:dyDescent="0.35">
      <c r="U504" s="11" t="s">
        <v>76</v>
      </c>
      <c r="V504" s="11">
        <v>699</v>
      </c>
      <c r="W504" s="11">
        <v>-12.690384999999999</v>
      </c>
      <c r="X504" s="11">
        <v>-14.062580000000001</v>
      </c>
      <c r="Y504" s="11">
        <v>1.3721939999999999</v>
      </c>
      <c r="Z504" s="18">
        <f t="shared" si="17"/>
        <v>0.10812863439525279</v>
      </c>
      <c r="AA504" s="11">
        <v>10.812865</v>
      </c>
      <c r="AS504" s="11" t="s">
        <v>76</v>
      </c>
      <c r="AT504" s="11">
        <v>699</v>
      </c>
      <c r="AU504" s="11">
        <v>-12.690384999999999</v>
      </c>
      <c r="AV504" s="11">
        <v>-14.062580000000001</v>
      </c>
      <c r="AW504" s="11">
        <v>1.3721939999999999</v>
      </c>
      <c r="AX504" s="11">
        <v>10.812865</v>
      </c>
    </row>
    <row r="505" spans="21:50" x14ac:dyDescent="0.35">
      <c r="U505" s="11" t="s">
        <v>76</v>
      </c>
      <c r="V505" s="11">
        <v>702</v>
      </c>
      <c r="W505" s="11">
        <v>-3.6279620000000001</v>
      </c>
      <c r="X505" s="11">
        <v>6.7129999999999995E-2</v>
      </c>
      <c r="Y505" s="11">
        <v>3.6950919999999998</v>
      </c>
      <c r="Z505" s="18">
        <f t="shared" si="17"/>
        <v>1.0185035014148438</v>
      </c>
      <c r="AA505" s="11" t="s">
        <v>77</v>
      </c>
      <c r="AS505" s="11" t="s">
        <v>76</v>
      </c>
      <c r="AT505" s="11">
        <v>702</v>
      </c>
      <c r="AU505" s="11">
        <v>-3.6279620000000001</v>
      </c>
      <c r="AV505" s="11">
        <v>6.7129999999999995E-2</v>
      </c>
      <c r="AW505" s="11">
        <v>3.6950919999999998</v>
      </c>
      <c r="AX505" s="11" t="s">
        <v>77</v>
      </c>
    </row>
    <row r="506" spans="21:50" x14ac:dyDescent="0.35">
      <c r="U506" s="11" t="s">
        <v>76</v>
      </c>
      <c r="V506" s="11">
        <v>703</v>
      </c>
      <c r="W506" s="11">
        <v>-13.046925999999999</v>
      </c>
      <c r="X506" s="11">
        <v>-12.372401</v>
      </c>
      <c r="Y506" s="11">
        <v>0.67452400000000001</v>
      </c>
      <c r="Z506" s="18">
        <f t="shared" si="17"/>
        <v>5.1699841020022654E-2</v>
      </c>
      <c r="AA506" s="11">
        <v>5.1699869999999999</v>
      </c>
      <c r="AS506" s="11" t="s">
        <v>76</v>
      </c>
      <c r="AT506" s="11">
        <v>703</v>
      </c>
      <c r="AU506" s="11">
        <v>-13.046925999999999</v>
      </c>
      <c r="AV506" s="11">
        <v>-12.372401</v>
      </c>
      <c r="AW506" s="11">
        <v>0.67452400000000001</v>
      </c>
      <c r="AX506" s="11">
        <v>5.1699869999999999</v>
      </c>
    </row>
    <row r="507" spans="21:50" x14ac:dyDescent="0.35">
      <c r="U507" s="11" t="s">
        <v>76</v>
      </c>
      <c r="V507" s="11">
        <v>704</v>
      </c>
      <c r="W507" s="11">
        <v>-16.747799000000001</v>
      </c>
      <c r="X507" s="11">
        <v>-18.099157000000002</v>
      </c>
      <c r="Y507" s="11">
        <v>1.3513580000000001</v>
      </c>
      <c r="Z507" s="18">
        <f t="shared" si="17"/>
        <v>8.0688692287267119E-2</v>
      </c>
      <c r="AA507" s="11">
        <v>8.0688689999999994</v>
      </c>
      <c r="AS507" s="11" t="s">
        <v>76</v>
      </c>
      <c r="AT507" s="11">
        <v>704</v>
      </c>
      <c r="AU507" s="11">
        <v>-16.747799000000001</v>
      </c>
      <c r="AV507" s="11">
        <v>-18.099157000000002</v>
      </c>
      <c r="AW507" s="11">
        <v>1.3513580000000001</v>
      </c>
      <c r="AX507" s="11">
        <v>8.0688689999999994</v>
      </c>
    </row>
    <row r="508" spans="21:50" x14ac:dyDescent="0.35">
      <c r="U508" s="11" t="s">
        <v>76</v>
      </c>
      <c r="V508" s="11">
        <v>706</v>
      </c>
      <c r="W508" s="11">
        <v>1.2031879999999999</v>
      </c>
      <c r="X508" s="11">
        <v>-0.68984100000000004</v>
      </c>
      <c r="Y508" s="11">
        <v>1.8930290000000001</v>
      </c>
      <c r="Z508" s="18">
        <f t="shared" si="17"/>
        <v>1.573344315269102</v>
      </c>
      <c r="AA508" s="11" t="s">
        <v>77</v>
      </c>
      <c r="AS508" s="11" t="s">
        <v>76</v>
      </c>
      <c r="AT508" s="11">
        <v>706</v>
      </c>
      <c r="AU508" s="11">
        <v>1.2031879999999999</v>
      </c>
      <c r="AV508" s="11">
        <v>-0.68984100000000004</v>
      </c>
      <c r="AW508" s="11">
        <v>1.8930290000000001</v>
      </c>
      <c r="AX508" s="11" t="s">
        <v>77</v>
      </c>
    </row>
    <row r="509" spans="21:50" x14ac:dyDescent="0.35">
      <c r="U509" s="11" t="s">
        <v>76</v>
      </c>
      <c r="V509" s="11">
        <v>707</v>
      </c>
      <c r="W509" s="11">
        <v>-18.241643</v>
      </c>
      <c r="X509" s="11">
        <v>-17.075596000000001</v>
      </c>
      <c r="Y509" s="11">
        <v>1.1660470000000001</v>
      </c>
      <c r="Z509" s="18">
        <f t="shared" si="17"/>
        <v>6.3922257441393848E-2</v>
      </c>
      <c r="AA509" s="11">
        <v>6.392226</v>
      </c>
      <c r="AS509" s="11" t="s">
        <v>76</v>
      </c>
      <c r="AT509" s="11">
        <v>707</v>
      </c>
      <c r="AU509" s="11">
        <v>-18.241643</v>
      </c>
      <c r="AV509" s="11">
        <v>-17.075596000000001</v>
      </c>
      <c r="AW509" s="11">
        <v>1.1660470000000001</v>
      </c>
      <c r="AX509" s="11">
        <v>6.392226</v>
      </c>
    </row>
    <row r="510" spans="21:50" x14ac:dyDescent="0.35">
      <c r="U510" s="11" t="s">
        <v>76</v>
      </c>
      <c r="V510" s="11">
        <v>708</v>
      </c>
      <c r="W510" s="11">
        <v>26.828135</v>
      </c>
      <c r="X510" s="11">
        <v>23.848751</v>
      </c>
      <c r="Y510" s="11">
        <v>2.9793829999999999</v>
      </c>
      <c r="Z510" s="18">
        <f t="shared" si="17"/>
        <v>0.11105442103970328</v>
      </c>
      <c r="AA510" s="11">
        <v>11.105444</v>
      </c>
      <c r="AS510" s="11" t="s">
        <v>76</v>
      </c>
      <c r="AT510" s="11">
        <v>708</v>
      </c>
      <c r="AU510" s="11">
        <v>26.828135</v>
      </c>
      <c r="AV510" s="11">
        <v>23.848751</v>
      </c>
      <c r="AW510" s="11">
        <v>2.9793829999999999</v>
      </c>
      <c r="AX510" s="11">
        <v>11.105444</v>
      </c>
    </row>
    <row r="511" spans="21:50" x14ac:dyDescent="0.35">
      <c r="U511" s="11" t="s">
        <v>76</v>
      </c>
      <c r="V511" s="11">
        <v>710</v>
      </c>
      <c r="W511" s="11">
        <v>24.600066999999999</v>
      </c>
      <c r="X511" s="11">
        <v>26.201785999999998</v>
      </c>
      <c r="Y511" s="11">
        <v>1.6017189999999999</v>
      </c>
      <c r="Z511" s="18">
        <f t="shared" si="17"/>
        <v>6.5110351122214416E-2</v>
      </c>
      <c r="AA511" s="11">
        <v>6.5110349999999997</v>
      </c>
      <c r="AS511" s="11" t="s">
        <v>76</v>
      </c>
      <c r="AT511" s="11">
        <v>710</v>
      </c>
      <c r="AU511" s="11">
        <v>24.600066999999999</v>
      </c>
      <c r="AV511" s="11">
        <v>26.201785999999998</v>
      </c>
      <c r="AW511" s="11">
        <v>1.6017189999999999</v>
      </c>
      <c r="AX511" s="11">
        <v>6.5110349999999997</v>
      </c>
    </row>
    <row r="512" spans="21:50" x14ac:dyDescent="0.35">
      <c r="U512" s="11" t="s">
        <v>76</v>
      </c>
      <c r="V512" s="11">
        <v>712</v>
      </c>
      <c r="W512" s="11">
        <v>-4.8615490000000001</v>
      </c>
      <c r="X512" s="11">
        <v>-6.6620530000000002</v>
      </c>
      <c r="Y512" s="11">
        <v>1.800505</v>
      </c>
      <c r="Z512" s="18">
        <f t="shared" si="17"/>
        <v>0.37035623831005304</v>
      </c>
      <c r="AA512" s="11">
        <v>37.035615</v>
      </c>
      <c r="AS512" s="11" t="s">
        <v>76</v>
      </c>
      <c r="AT512" s="11">
        <v>712</v>
      </c>
      <c r="AU512" s="11">
        <v>-4.8615490000000001</v>
      </c>
      <c r="AV512" s="11">
        <v>-6.6620530000000002</v>
      </c>
      <c r="AW512" s="11">
        <v>1.800505</v>
      </c>
      <c r="AX512" s="11">
        <v>37.035615</v>
      </c>
    </row>
    <row r="513" spans="21:50" x14ac:dyDescent="0.35">
      <c r="U513" s="11" t="s">
        <v>76</v>
      </c>
      <c r="V513" s="11">
        <v>713</v>
      </c>
      <c r="W513" s="11">
        <v>45.650094000000003</v>
      </c>
      <c r="X513" s="11">
        <v>41.368065000000001</v>
      </c>
      <c r="Y513" s="11">
        <v>4.2820289999999996</v>
      </c>
      <c r="Z513" s="18">
        <f t="shared" si="17"/>
        <v>9.3801099292369461E-2</v>
      </c>
      <c r="AA513" s="11">
        <v>9.3801089999999991</v>
      </c>
      <c r="AS513" s="11" t="s">
        <v>76</v>
      </c>
      <c r="AT513" s="11">
        <v>713</v>
      </c>
      <c r="AU513" s="11">
        <v>45.650094000000003</v>
      </c>
      <c r="AV513" s="11">
        <v>41.368065000000001</v>
      </c>
      <c r="AW513" s="11">
        <v>4.2820289999999996</v>
      </c>
      <c r="AX513" s="11">
        <v>9.3801089999999991</v>
      </c>
    </row>
    <row r="514" spans="21:50" x14ac:dyDescent="0.35">
      <c r="U514" s="11" t="s">
        <v>76</v>
      </c>
      <c r="V514" s="11">
        <v>714</v>
      </c>
      <c r="W514" s="11">
        <v>48.997317000000002</v>
      </c>
      <c r="X514" s="11">
        <v>41.896732999999998</v>
      </c>
      <c r="Y514" s="11">
        <v>7.1005839999999996</v>
      </c>
      <c r="Z514" s="18">
        <f t="shared" si="17"/>
        <v>0.14491781254063357</v>
      </c>
      <c r="AA514" s="11">
        <v>14.491782000000001</v>
      </c>
      <c r="AS514" s="11" t="s">
        <v>76</v>
      </c>
      <c r="AT514" s="11">
        <v>714</v>
      </c>
      <c r="AU514" s="11">
        <v>48.997317000000002</v>
      </c>
      <c r="AV514" s="11">
        <v>41.896732999999998</v>
      </c>
      <c r="AW514" s="11">
        <v>7.1005839999999996</v>
      </c>
      <c r="AX514" s="11">
        <v>14.491782000000001</v>
      </c>
    </row>
    <row r="515" spans="21:50" x14ac:dyDescent="0.35">
      <c r="U515" s="11" t="s">
        <v>76</v>
      </c>
      <c r="V515" s="11">
        <v>716</v>
      </c>
      <c r="W515" s="11">
        <v>41.418604000000002</v>
      </c>
      <c r="X515" s="11">
        <v>40.439199000000002</v>
      </c>
      <c r="Y515" s="11">
        <v>0.97940499999999997</v>
      </c>
      <c r="Z515" s="18">
        <f t="shared" si="17"/>
        <v>2.3646499529535084E-2</v>
      </c>
      <c r="AA515" s="11">
        <v>2.364649</v>
      </c>
      <c r="AS515" s="11" t="s">
        <v>76</v>
      </c>
      <c r="AT515" s="11">
        <v>716</v>
      </c>
      <c r="AU515" s="11">
        <v>41.418604000000002</v>
      </c>
      <c r="AV515" s="11">
        <v>40.439199000000002</v>
      </c>
      <c r="AW515" s="11">
        <v>0.97940499999999997</v>
      </c>
      <c r="AX515" s="11">
        <v>2.364649</v>
      </c>
    </row>
    <row r="516" spans="21:50" x14ac:dyDescent="0.35">
      <c r="U516" s="11" t="s">
        <v>76</v>
      </c>
      <c r="V516" s="11">
        <v>717</v>
      </c>
      <c r="W516" s="11">
        <v>-11.395830999999999</v>
      </c>
      <c r="X516" s="11">
        <v>-10.398049</v>
      </c>
      <c r="Y516" s="11">
        <v>0.99778199999999995</v>
      </c>
      <c r="Z516" s="18">
        <f t="shared" si="17"/>
        <v>8.7556756501566232E-2</v>
      </c>
      <c r="AA516" s="11">
        <v>8.7556729999999998</v>
      </c>
      <c r="AS516" s="11" t="s">
        <v>76</v>
      </c>
      <c r="AT516" s="11">
        <v>717</v>
      </c>
      <c r="AU516" s="11">
        <v>-11.395830999999999</v>
      </c>
      <c r="AV516" s="11">
        <v>-10.398049</v>
      </c>
      <c r="AW516" s="11">
        <v>0.99778199999999995</v>
      </c>
      <c r="AX516" s="11">
        <v>8.7556729999999998</v>
      </c>
    </row>
    <row r="517" spans="21:50" x14ac:dyDescent="0.35">
      <c r="U517" s="11" t="s">
        <v>76</v>
      </c>
      <c r="V517" s="11">
        <v>719</v>
      </c>
      <c r="W517" s="11">
        <v>-4.7453149999999997</v>
      </c>
      <c r="X517" s="11">
        <v>-5.867235</v>
      </c>
      <c r="Y517" s="11">
        <v>1.12192</v>
      </c>
      <c r="Z517" s="18">
        <f t="shared" si="17"/>
        <v>0.23642687577115537</v>
      </c>
      <c r="AA517" s="11">
        <v>23.642690999999999</v>
      </c>
      <c r="AS517" s="11" t="s">
        <v>76</v>
      </c>
      <c r="AT517" s="11">
        <v>719</v>
      </c>
      <c r="AU517" s="11">
        <v>-4.7453149999999997</v>
      </c>
      <c r="AV517" s="11">
        <v>-5.867235</v>
      </c>
      <c r="AW517" s="11">
        <v>1.12192</v>
      </c>
      <c r="AX517" s="11">
        <v>23.642690999999999</v>
      </c>
    </row>
    <row r="518" spans="21:50" x14ac:dyDescent="0.35">
      <c r="U518" s="11" t="s">
        <v>76</v>
      </c>
      <c r="V518" s="11">
        <v>720</v>
      </c>
      <c r="W518" s="11">
        <v>-6.4986249999999997</v>
      </c>
      <c r="X518" s="11">
        <v>-2.695214</v>
      </c>
      <c r="Y518" s="11">
        <v>3.8034110000000001</v>
      </c>
      <c r="Z518" s="18">
        <f t="shared" si="17"/>
        <v>0.58526395968377931</v>
      </c>
      <c r="AA518" s="11">
        <v>58.526395000000001</v>
      </c>
      <c r="AS518" s="11" t="s">
        <v>76</v>
      </c>
      <c r="AT518" s="11">
        <v>720</v>
      </c>
      <c r="AU518" s="11">
        <v>-6.4986249999999997</v>
      </c>
      <c r="AV518" s="11">
        <v>-2.695214</v>
      </c>
      <c r="AW518" s="11">
        <v>3.8034110000000001</v>
      </c>
      <c r="AX518" s="11">
        <v>58.526395000000001</v>
      </c>
    </row>
    <row r="519" spans="21:50" x14ac:dyDescent="0.35">
      <c r="U519" s="11" t="s">
        <v>76</v>
      </c>
      <c r="V519" s="11">
        <v>722</v>
      </c>
      <c r="W519" s="11">
        <v>15.520880999999999</v>
      </c>
      <c r="X519" s="11">
        <v>13.219466000000001</v>
      </c>
      <c r="Y519" s="11">
        <v>2.3014160000000001</v>
      </c>
      <c r="Z519" s="18">
        <f t="shared" si="17"/>
        <v>0.14827869629307772</v>
      </c>
      <c r="AA519" s="11">
        <v>14.827866</v>
      </c>
      <c r="AS519" s="11" t="s">
        <v>76</v>
      </c>
      <c r="AT519" s="11">
        <v>722</v>
      </c>
      <c r="AU519" s="11">
        <v>15.520880999999999</v>
      </c>
      <c r="AV519" s="11">
        <v>13.219466000000001</v>
      </c>
      <c r="AW519" s="11">
        <v>2.3014160000000001</v>
      </c>
      <c r="AX519" s="11">
        <v>14.827866</v>
      </c>
    </row>
    <row r="520" spans="21:50" x14ac:dyDescent="0.35">
      <c r="U520" s="11" t="s">
        <v>76</v>
      </c>
      <c r="V520" s="11">
        <v>723</v>
      </c>
      <c r="W520" s="11">
        <v>9.0961339999999993</v>
      </c>
      <c r="X520" s="11">
        <v>9.4433659999999993</v>
      </c>
      <c r="Y520" s="11">
        <v>0.34723199999999999</v>
      </c>
      <c r="Z520" s="18">
        <f t="shared" si="17"/>
        <v>3.8173580116563806E-2</v>
      </c>
      <c r="AA520" s="11">
        <v>3.817361</v>
      </c>
      <c r="AS520" s="11" t="s">
        <v>76</v>
      </c>
      <c r="AT520" s="11">
        <v>723</v>
      </c>
      <c r="AU520" s="11">
        <v>9.0961339999999993</v>
      </c>
      <c r="AV520" s="11">
        <v>9.4433659999999993</v>
      </c>
      <c r="AW520" s="11">
        <v>0.34723199999999999</v>
      </c>
      <c r="AX520" s="11">
        <v>3.817361</v>
      </c>
    </row>
    <row r="521" spans="21:50" x14ac:dyDescent="0.35">
      <c r="U521" s="11" t="s">
        <v>76</v>
      </c>
      <c r="V521" s="11">
        <v>725</v>
      </c>
      <c r="W521" s="11">
        <v>-12.716116</v>
      </c>
      <c r="X521" s="11">
        <v>-12.318201999999999</v>
      </c>
      <c r="Y521" s="11">
        <v>0.39791500000000002</v>
      </c>
      <c r="Z521" s="18">
        <f t="shared" ref="Z521:Z584" si="18">ABS(Y521/W521)</f>
        <v>3.1292180725624084E-2</v>
      </c>
      <c r="AA521" s="11">
        <v>3.1292170000000001</v>
      </c>
      <c r="AS521" s="11" t="s">
        <v>76</v>
      </c>
      <c r="AT521" s="11">
        <v>725</v>
      </c>
      <c r="AU521" s="11">
        <v>-12.716116</v>
      </c>
      <c r="AV521" s="11">
        <v>-12.318201999999999</v>
      </c>
      <c r="AW521" s="11">
        <v>0.39791500000000002</v>
      </c>
      <c r="AX521" s="11">
        <v>3.1292170000000001</v>
      </c>
    </row>
    <row r="522" spans="21:50" x14ac:dyDescent="0.35">
      <c r="U522" s="11" t="s">
        <v>76</v>
      </c>
      <c r="V522" s="11">
        <v>726</v>
      </c>
      <c r="W522" s="11">
        <v>1.7376339999999999</v>
      </c>
      <c r="X522" s="11">
        <v>1.66658</v>
      </c>
      <c r="Y522" s="11">
        <v>7.1054000000000006E-2</v>
      </c>
      <c r="Z522" s="18">
        <f t="shared" si="18"/>
        <v>4.0891234863037904E-2</v>
      </c>
      <c r="AA522" s="11">
        <v>4.0891250000000001</v>
      </c>
      <c r="AS522" s="11" t="s">
        <v>76</v>
      </c>
      <c r="AT522" s="11">
        <v>726</v>
      </c>
      <c r="AU522" s="11">
        <v>1.7376339999999999</v>
      </c>
      <c r="AV522" s="11">
        <v>1.66658</v>
      </c>
      <c r="AW522" s="11">
        <v>7.1054000000000006E-2</v>
      </c>
      <c r="AX522" s="11">
        <v>4.0891250000000001</v>
      </c>
    </row>
    <row r="523" spans="21:50" x14ac:dyDescent="0.35">
      <c r="U523" s="11" t="s">
        <v>76</v>
      </c>
      <c r="V523" s="11">
        <v>728</v>
      </c>
      <c r="W523" s="11">
        <v>-24.105225000000001</v>
      </c>
      <c r="X523" s="11">
        <v>-25.099349</v>
      </c>
      <c r="Y523" s="11">
        <v>0.99412400000000001</v>
      </c>
      <c r="Z523" s="18">
        <f t="shared" si="18"/>
        <v>4.1241017248335163E-2</v>
      </c>
      <c r="AA523" s="11">
        <v>4.1241019999999997</v>
      </c>
      <c r="AS523" s="11" t="s">
        <v>76</v>
      </c>
      <c r="AT523" s="11">
        <v>728</v>
      </c>
      <c r="AU523" s="11">
        <v>-24.105225000000001</v>
      </c>
      <c r="AV523" s="11">
        <v>-25.099349</v>
      </c>
      <c r="AW523" s="11">
        <v>0.99412400000000001</v>
      </c>
      <c r="AX523" s="11">
        <v>4.1241019999999997</v>
      </c>
    </row>
    <row r="524" spans="21:50" x14ac:dyDescent="0.35">
      <c r="U524" s="11" t="s">
        <v>76</v>
      </c>
      <c r="V524" s="11">
        <v>731</v>
      </c>
      <c r="W524" s="11">
        <v>-10.102698999999999</v>
      </c>
      <c r="X524" s="11">
        <v>-9.9326620000000005</v>
      </c>
      <c r="Y524" s="11">
        <v>0.17003699999999999</v>
      </c>
      <c r="Z524" s="18">
        <f t="shared" si="18"/>
        <v>1.6830848865238883E-2</v>
      </c>
      <c r="AA524" s="11">
        <v>1.6830849999999999</v>
      </c>
      <c r="AS524" s="11" t="s">
        <v>76</v>
      </c>
      <c r="AT524" s="11">
        <v>731</v>
      </c>
      <c r="AU524" s="11">
        <v>-10.102698999999999</v>
      </c>
      <c r="AV524" s="11">
        <v>-9.9326620000000005</v>
      </c>
      <c r="AW524" s="11">
        <v>0.17003699999999999</v>
      </c>
      <c r="AX524" s="11">
        <v>1.6830849999999999</v>
      </c>
    </row>
    <row r="525" spans="21:50" x14ac:dyDescent="0.35">
      <c r="U525" s="11" t="s">
        <v>76</v>
      </c>
      <c r="V525" s="11">
        <v>732</v>
      </c>
      <c r="W525" s="11">
        <v>39.852595000000001</v>
      </c>
      <c r="X525" s="11">
        <v>38.231560999999999</v>
      </c>
      <c r="Y525" s="11">
        <v>1.621035</v>
      </c>
      <c r="Z525" s="18">
        <f t="shared" si="18"/>
        <v>4.0675770298019491E-2</v>
      </c>
      <c r="AA525" s="11">
        <v>4.0675759999999999</v>
      </c>
      <c r="AS525" s="11" t="s">
        <v>76</v>
      </c>
      <c r="AT525" s="11">
        <v>732</v>
      </c>
      <c r="AU525" s="11">
        <v>39.852595000000001</v>
      </c>
      <c r="AV525" s="11">
        <v>38.231560999999999</v>
      </c>
      <c r="AW525" s="11">
        <v>1.621035</v>
      </c>
      <c r="AX525" s="11">
        <v>4.0675759999999999</v>
      </c>
    </row>
    <row r="526" spans="21:50" x14ac:dyDescent="0.35">
      <c r="U526" s="11" t="s">
        <v>76</v>
      </c>
      <c r="V526" s="11">
        <v>733</v>
      </c>
      <c r="W526" s="11">
        <v>-4.3792249999999999</v>
      </c>
      <c r="X526" s="11">
        <v>-1.071123</v>
      </c>
      <c r="Y526" s="11">
        <v>3.3081019999999999</v>
      </c>
      <c r="Z526" s="18">
        <f t="shared" si="18"/>
        <v>0.75540809161438383</v>
      </c>
      <c r="AA526" s="11">
        <v>75.540807000000001</v>
      </c>
      <c r="AS526" s="11" t="s">
        <v>76</v>
      </c>
      <c r="AT526" s="11">
        <v>733</v>
      </c>
      <c r="AU526" s="11">
        <v>-4.3792249999999999</v>
      </c>
      <c r="AV526" s="11">
        <v>-1.071123</v>
      </c>
      <c r="AW526" s="11">
        <v>3.3081019999999999</v>
      </c>
      <c r="AX526" s="11">
        <v>75.540807000000001</v>
      </c>
    </row>
    <row r="527" spans="21:50" x14ac:dyDescent="0.35">
      <c r="U527" s="11" t="s">
        <v>76</v>
      </c>
      <c r="V527" s="11">
        <v>734</v>
      </c>
      <c r="W527" s="11">
        <v>-10.189697000000001</v>
      </c>
      <c r="X527" s="11">
        <v>-7.6870890000000003</v>
      </c>
      <c r="Y527" s="11">
        <v>2.5026079999999999</v>
      </c>
      <c r="Z527" s="18">
        <f t="shared" si="18"/>
        <v>0.24560180739427284</v>
      </c>
      <c r="AA527" s="11">
        <v>24.560178000000001</v>
      </c>
      <c r="AS527" s="11" t="s">
        <v>76</v>
      </c>
      <c r="AT527" s="11">
        <v>734</v>
      </c>
      <c r="AU527" s="11">
        <v>-10.189697000000001</v>
      </c>
      <c r="AV527" s="11">
        <v>-7.6870890000000003</v>
      </c>
      <c r="AW527" s="11">
        <v>2.5026079999999999</v>
      </c>
      <c r="AX527" s="11">
        <v>24.560178000000001</v>
      </c>
    </row>
    <row r="528" spans="21:50" x14ac:dyDescent="0.35">
      <c r="U528" s="11" t="s">
        <v>76</v>
      </c>
      <c r="V528" s="11">
        <v>735</v>
      </c>
      <c r="W528" s="11">
        <v>1.8570139999999999</v>
      </c>
      <c r="X528" s="11">
        <v>2.1722269999999999</v>
      </c>
      <c r="Y528" s="11">
        <v>0.31521300000000002</v>
      </c>
      <c r="Z528" s="18">
        <f t="shared" si="18"/>
        <v>0.16974185439635892</v>
      </c>
      <c r="AA528" s="11">
        <v>16.974191999999999</v>
      </c>
      <c r="AS528" s="11" t="s">
        <v>76</v>
      </c>
      <c r="AT528" s="11">
        <v>735</v>
      </c>
      <c r="AU528" s="11">
        <v>1.8570139999999999</v>
      </c>
      <c r="AV528" s="11">
        <v>2.1722269999999999</v>
      </c>
      <c r="AW528" s="11">
        <v>0.31521300000000002</v>
      </c>
      <c r="AX528" s="11">
        <v>16.974191999999999</v>
      </c>
    </row>
    <row r="529" spans="21:50" x14ac:dyDescent="0.35">
      <c r="U529" s="11" t="s">
        <v>76</v>
      </c>
      <c r="V529" s="11">
        <v>737</v>
      </c>
      <c r="W529" s="11">
        <v>34.584685999999998</v>
      </c>
      <c r="X529" s="11">
        <v>27.449560000000002</v>
      </c>
      <c r="Y529" s="11">
        <v>7.1351250000000004</v>
      </c>
      <c r="Z529" s="18">
        <f t="shared" si="18"/>
        <v>0.20630879806166236</v>
      </c>
      <c r="AA529" s="11">
        <v>20.630880999999999</v>
      </c>
      <c r="AS529" s="11" t="s">
        <v>76</v>
      </c>
      <c r="AT529" s="11">
        <v>737</v>
      </c>
      <c r="AU529" s="11">
        <v>34.584685999999998</v>
      </c>
      <c r="AV529" s="11">
        <v>27.449560000000002</v>
      </c>
      <c r="AW529" s="11">
        <v>7.1351250000000004</v>
      </c>
      <c r="AX529" s="11">
        <v>20.630880999999999</v>
      </c>
    </row>
    <row r="530" spans="21:50" x14ac:dyDescent="0.35">
      <c r="U530" s="11" t="s">
        <v>76</v>
      </c>
      <c r="V530" s="11">
        <v>738</v>
      </c>
      <c r="W530" s="11">
        <v>-4.6377189999999997</v>
      </c>
      <c r="X530" s="11">
        <v>-8.8484230000000004</v>
      </c>
      <c r="Y530" s="11">
        <v>4.2107039999999998</v>
      </c>
      <c r="Z530" s="18">
        <f t="shared" si="18"/>
        <v>0.90792564189421565</v>
      </c>
      <c r="AA530" s="11">
        <v>90.792581999999996</v>
      </c>
      <c r="AS530" s="11" t="s">
        <v>76</v>
      </c>
      <c r="AT530" s="11">
        <v>738</v>
      </c>
      <c r="AU530" s="11">
        <v>-4.6377189999999997</v>
      </c>
      <c r="AV530" s="11">
        <v>-8.8484230000000004</v>
      </c>
      <c r="AW530" s="11">
        <v>4.2107039999999998</v>
      </c>
      <c r="AX530" s="11">
        <v>90.792581999999996</v>
      </c>
    </row>
    <row r="531" spans="21:50" x14ac:dyDescent="0.35">
      <c r="U531" s="11" t="s">
        <v>76</v>
      </c>
      <c r="V531" s="11">
        <v>741</v>
      </c>
      <c r="W531" s="11">
        <v>-12.803485</v>
      </c>
      <c r="X531" s="11">
        <v>-12.196073</v>
      </c>
      <c r="Y531" s="11">
        <v>0.60741299999999998</v>
      </c>
      <c r="Z531" s="18">
        <f t="shared" si="18"/>
        <v>4.7441224010494012E-2</v>
      </c>
      <c r="AA531" s="11">
        <v>4.7441199999999997</v>
      </c>
      <c r="AS531" s="11" t="s">
        <v>76</v>
      </c>
      <c r="AT531" s="11">
        <v>741</v>
      </c>
      <c r="AU531" s="11">
        <v>-12.803485</v>
      </c>
      <c r="AV531" s="11">
        <v>-12.196073</v>
      </c>
      <c r="AW531" s="11">
        <v>0.60741299999999998</v>
      </c>
      <c r="AX531" s="11">
        <v>4.7441199999999997</v>
      </c>
    </row>
    <row r="532" spans="21:50" x14ac:dyDescent="0.35">
      <c r="U532" s="11" t="s">
        <v>76</v>
      </c>
      <c r="V532" s="11">
        <v>743</v>
      </c>
      <c r="W532" s="11">
        <v>-14.174974000000001</v>
      </c>
      <c r="X532" s="11">
        <v>-14.098042</v>
      </c>
      <c r="Y532" s="11">
        <v>7.6932E-2</v>
      </c>
      <c r="Z532" s="18">
        <f t="shared" si="18"/>
        <v>5.4273115421587369E-3</v>
      </c>
      <c r="AA532" s="11">
        <v>0.54273400000000005</v>
      </c>
      <c r="AS532" s="11" t="s">
        <v>76</v>
      </c>
      <c r="AT532" s="11">
        <v>743</v>
      </c>
      <c r="AU532" s="11">
        <v>-14.174974000000001</v>
      </c>
      <c r="AV532" s="11">
        <v>-14.098042</v>
      </c>
      <c r="AW532" s="11">
        <v>7.6932E-2</v>
      </c>
      <c r="AX532" s="11">
        <v>0.54273400000000005</v>
      </c>
    </row>
    <row r="533" spans="21:50" x14ac:dyDescent="0.35">
      <c r="U533" s="11" t="s">
        <v>76</v>
      </c>
      <c r="V533" s="11">
        <v>744</v>
      </c>
      <c r="W533" s="11">
        <v>1.2160439999999999</v>
      </c>
      <c r="X533" s="11">
        <v>8.6188000000000001E-2</v>
      </c>
      <c r="Y533" s="11">
        <v>1.129856</v>
      </c>
      <c r="Z533" s="18">
        <f t="shared" si="18"/>
        <v>0.92912427510846651</v>
      </c>
      <c r="AA533" s="11">
        <v>92.912429000000003</v>
      </c>
      <c r="AS533" s="11" t="s">
        <v>76</v>
      </c>
      <c r="AT533" s="11">
        <v>744</v>
      </c>
      <c r="AU533" s="11">
        <v>1.2160439999999999</v>
      </c>
      <c r="AV533" s="11">
        <v>8.6188000000000001E-2</v>
      </c>
      <c r="AW533" s="11">
        <v>1.129856</v>
      </c>
      <c r="AX533" s="11">
        <v>92.912429000000003</v>
      </c>
    </row>
    <row r="534" spans="21:50" x14ac:dyDescent="0.35">
      <c r="U534" s="11" t="s">
        <v>76</v>
      </c>
      <c r="V534" s="11">
        <v>745</v>
      </c>
      <c r="W534" s="11">
        <v>32.245933999999998</v>
      </c>
      <c r="X534" s="11">
        <v>26.045593</v>
      </c>
      <c r="Y534" s="11">
        <v>6.200342</v>
      </c>
      <c r="Z534" s="18">
        <f t="shared" si="18"/>
        <v>0.19228290921888014</v>
      </c>
      <c r="AA534" s="11">
        <v>19.228290000000001</v>
      </c>
      <c r="AS534" s="11" t="s">
        <v>76</v>
      </c>
      <c r="AT534" s="11">
        <v>745</v>
      </c>
      <c r="AU534" s="11">
        <v>32.245933999999998</v>
      </c>
      <c r="AV534" s="11">
        <v>26.045593</v>
      </c>
      <c r="AW534" s="11">
        <v>6.200342</v>
      </c>
      <c r="AX534" s="11">
        <v>19.228290000000001</v>
      </c>
    </row>
    <row r="535" spans="21:50" x14ac:dyDescent="0.35">
      <c r="U535" s="11" t="s">
        <v>76</v>
      </c>
      <c r="V535" s="11">
        <v>748</v>
      </c>
      <c r="W535" s="11">
        <v>-15.567629</v>
      </c>
      <c r="X535" s="11">
        <v>-16.242611</v>
      </c>
      <c r="Y535" s="11">
        <v>0.67498199999999997</v>
      </c>
      <c r="Z535" s="18">
        <f t="shared" si="18"/>
        <v>4.3358047651315429E-2</v>
      </c>
      <c r="AA535" s="11">
        <v>4.3358040000000004</v>
      </c>
      <c r="AS535" s="11" t="s">
        <v>76</v>
      </c>
      <c r="AT535" s="11">
        <v>748</v>
      </c>
      <c r="AU535" s="11">
        <v>-15.567629</v>
      </c>
      <c r="AV535" s="11">
        <v>-16.242611</v>
      </c>
      <c r="AW535" s="11">
        <v>0.67498199999999997</v>
      </c>
      <c r="AX535" s="11">
        <v>4.3358040000000004</v>
      </c>
    </row>
    <row r="536" spans="21:50" x14ac:dyDescent="0.35">
      <c r="U536" s="11" t="s">
        <v>76</v>
      </c>
      <c r="V536" s="11">
        <v>749</v>
      </c>
      <c r="W536" s="11">
        <v>-1.751007</v>
      </c>
      <c r="X536" s="11">
        <v>-4.7544310000000003</v>
      </c>
      <c r="Y536" s="11">
        <v>3.0034230000000002</v>
      </c>
      <c r="Z536" s="18">
        <f t="shared" si="18"/>
        <v>1.7152547077196152</v>
      </c>
      <c r="AA536" s="11" t="s">
        <v>77</v>
      </c>
      <c r="AS536" s="11" t="s">
        <v>76</v>
      </c>
      <c r="AT536" s="11">
        <v>749</v>
      </c>
      <c r="AU536" s="11">
        <v>-1.751007</v>
      </c>
      <c r="AV536" s="11">
        <v>-4.7544310000000003</v>
      </c>
      <c r="AW536" s="11">
        <v>3.0034230000000002</v>
      </c>
      <c r="AX536" s="11" t="s">
        <v>77</v>
      </c>
    </row>
    <row r="537" spans="21:50" x14ac:dyDescent="0.35">
      <c r="U537" s="11" t="s">
        <v>76</v>
      </c>
      <c r="V537" s="11">
        <v>750</v>
      </c>
      <c r="W537" s="11">
        <v>-9.7752949999999998</v>
      </c>
      <c r="X537" s="11">
        <v>-5.924277</v>
      </c>
      <c r="Y537" s="11">
        <v>3.8510170000000001</v>
      </c>
      <c r="Z537" s="18">
        <f t="shared" si="18"/>
        <v>0.39395404435364867</v>
      </c>
      <c r="AA537" s="11">
        <v>39.395409999999998</v>
      </c>
      <c r="AS537" s="11" t="s">
        <v>76</v>
      </c>
      <c r="AT537" s="11">
        <v>750</v>
      </c>
      <c r="AU537" s="11">
        <v>-9.7752949999999998</v>
      </c>
      <c r="AV537" s="11">
        <v>-5.924277</v>
      </c>
      <c r="AW537" s="11">
        <v>3.8510170000000001</v>
      </c>
      <c r="AX537" s="11">
        <v>39.395409999999998</v>
      </c>
    </row>
    <row r="538" spans="21:50" x14ac:dyDescent="0.35">
      <c r="U538" s="11" t="s">
        <v>76</v>
      </c>
      <c r="V538" s="11">
        <v>751</v>
      </c>
      <c r="W538" s="11">
        <v>-19.718275999999999</v>
      </c>
      <c r="X538" s="11">
        <v>-18.852900999999999</v>
      </c>
      <c r="Y538" s="11">
        <v>0.86537500000000001</v>
      </c>
      <c r="Z538" s="18">
        <f t="shared" si="18"/>
        <v>4.3886950360163338E-2</v>
      </c>
      <c r="AA538" s="11">
        <v>4.3886960000000004</v>
      </c>
      <c r="AS538" s="11" t="s">
        <v>76</v>
      </c>
      <c r="AT538" s="11">
        <v>751</v>
      </c>
      <c r="AU538" s="11">
        <v>-19.718275999999999</v>
      </c>
      <c r="AV538" s="11">
        <v>-18.852900999999999</v>
      </c>
      <c r="AW538" s="11">
        <v>0.86537500000000001</v>
      </c>
      <c r="AX538" s="11">
        <v>4.3886960000000004</v>
      </c>
    </row>
    <row r="539" spans="21:50" x14ac:dyDescent="0.35">
      <c r="U539" s="11" t="s">
        <v>76</v>
      </c>
      <c r="V539" s="11">
        <v>752</v>
      </c>
      <c r="W539" s="11">
        <v>11.028454999999999</v>
      </c>
      <c r="X539" s="11">
        <v>10.583688</v>
      </c>
      <c r="Y539" s="11">
        <v>0.444768</v>
      </c>
      <c r="Z539" s="18">
        <f t="shared" si="18"/>
        <v>4.0329130417633301E-2</v>
      </c>
      <c r="AA539" s="11">
        <v>4.0329090000000001</v>
      </c>
      <c r="AS539" s="11" t="s">
        <v>76</v>
      </c>
      <c r="AT539" s="11">
        <v>752</v>
      </c>
      <c r="AU539" s="11">
        <v>11.028454999999999</v>
      </c>
      <c r="AV539" s="11">
        <v>10.583688</v>
      </c>
      <c r="AW539" s="11">
        <v>0.444768</v>
      </c>
      <c r="AX539" s="11">
        <v>4.0329090000000001</v>
      </c>
    </row>
    <row r="540" spans="21:50" x14ac:dyDescent="0.35">
      <c r="U540" s="11" t="s">
        <v>76</v>
      </c>
      <c r="V540" s="11">
        <v>755</v>
      </c>
      <c r="W540" s="11">
        <v>-10.221747000000001</v>
      </c>
      <c r="X540" s="11">
        <v>-9.0552879999999991</v>
      </c>
      <c r="Y540" s="11">
        <v>1.1664589999999999</v>
      </c>
      <c r="Z540" s="18">
        <f t="shared" si="18"/>
        <v>0.11411542469208051</v>
      </c>
      <c r="AA540" s="11">
        <v>11.411543</v>
      </c>
      <c r="AS540" s="11" t="s">
        <v>76</v>
      </c>
      <c r="AT540" s="11">
        <v>755</v>
      </c>
      <c r="AU540" s="11">
        <v>-10.221747000000001</v>
      </c>
      <c r="AV540" s="11">
        <v>-9.0552879999999991</v>
      </c>
      <c r="AW540" s="11">
        <v>1.1664589999999999</v>
      </c>
      <c r="AX540" s="11">
        <v>11.411543</v>
      </c>
    </row>
    <row r="541" spans="21:50" x14ac:dyDescent="0.35">
      <c r="U541" s="11" t="s">
        <v>76</v>
      </c>
      <c r="V541" s="11">
        <v>756</v>
      </c>
      <c r="W541" s="11">
        <v>-5.2576980000000004</v>
      </c>
      <c r="X541" s="11">
        <v>-5.2365700000000004</v>
      </c>
      <c r="Y541" s="11">
        <v>2.1128000000000001E-2</v>
      </c>
      <c r="Z541" s="18">
        <f t="shared" si="18"/>
        <v>4.0184886998074062E-3</v>
      </c>
      <c r="AA541" s="11">
        <v>0.40184999999999998</v>
      </c>
      <c r="AS541" s="11" t="s">
        <v>76</v>
      </c>
      <c r="AT541" s="11">
        <v>756</v>
      </c>
      <c r="AU541" s="11">
        <v>-5.2576980000000004</v>
      </c>
      <c r="AV541" s="11">
        <v>-5.2365700000000004</v>
      </c>
      <c r="AW541" s="11">
        <v>2.1128000000000001E-2</v>
      </c>
      <c r="AX541" s="11">
        <v>0.40184999999999998</v>
      </c>
    </row>
    <row r="542" spans="21:50" x14ac:dyDescent="0.35">
      <c r="U542" s="11" t="s">
        <v>76</v>
      </c>
      <c r="V542" s="11">
        <v>757</v>
      </c>
      <c r="W542" s="11">
        <v>-11.286861</v>
      </c>
      <c r="X542" s="11">
        <v>-10.365586</v>
      </c>
      <c r="Y542" s="11">
        <v>0.92127499999999996</v>
      </c>
      <c r="Z542" s="18">
        <f t="shared" si="18"/>
        <v>8.1623668440676284E-2</v>
      </c>
      <c r="AA542" s="11">
        <v>8.1623660000000005</v>
      </c>
      <c r="AS542" s="11" t="s">
        <v>76</v>
      </c>
      <c r="AT542" s="11">
        <v>757</v>
      </c>
      <c r="AU542" s="11">
        <v>-11.286861</v>
      </c>
      <c r="AV542" s="11">
        <v>-10.365586</v>
      </c>
      <c r="AW542" s="11">
        <v>0.92127499999999996</v>
      </c>
      <c r="AX542" s="11">
        <v>8.1623660000000005</v>
      </c>
    </row>
    <row r="543" spans="21:50" x14ac:dyDescent="0.35">
      <c r="U543" s="11" t="s">
        <v>76</v>
      </c>
      <c r="V543" s="11">
        <v>758</v>
      </c>
      <c r="W543" s="11">
        <v>-5.9590449999999997</v>
      </c>
      <c r="X543" s="11">
        <v>-5.9396709999999997</v>
      </c>
      <c r="Y543" s="11">
        <v>1.9373000000000001E-2</v>
      </c>
      <c r="Z543" s="18">
        <f t="shared" si="18"/>
        <v>3.251024283253441E-3</v>
      </c>
      <c r="AA543" s="11">
        <v>0.32510800000000001</v>
      </c>
      <c r="AS543" s="11" t="s">
        <v>76</v>
      </c>
      <c r="AT543" s="11">
        <v>758</v>
      </c>
      <c r="AU543" s="11">
        <v>-5.9590449999999997</v>
      </c>
      <c r="AV543" s="11">
        <v>-5.9396709999999997</v>
      </c>
      <c r="AW543" s="11">
        <v>1.9373000000000001E-2</v>
      </c>
      <c r="AX543" s="11">
        <v>0.32510800000000001</v>
      </c>
    </row>
    <row r="544" spans="21:50" x14ac:dyDescent="0.35">
      <c r="U544" s="11" t="s">
        <v>76</v>
      </c>
      <c r="V544" s="11">
        <v>759</v>
      </c>
      <c r="W544" s="11">
        <v>-0.15624299999999999</v>
      </c>
      <c r="X544" s="11">
        <v>-2.667052</v>
      </c>
      <c r="Y544" s="11">
        <v>2.5108100000000002</v>
      </c>
      <c r="Z544" s="18">
        <f t="shared" si="18"/>
        <v>16.069903931696143</v>
      </c>
      <c r="AA544" s="11" t="s">
        <v>77</v>
      </c>
      <c r="AS544" s="11" t="s">
        <v>76</v>
      </c>
      <c r="AT544" s="11">
        <v>759</v>
      </c>
      <c r="AU544" s="11">
        <v>-0.15624299999999999</v>
      </c>
      <c r="AV544" s="11">
        <v>-2.667052</v>
      </c>
      <c r="AW544" s="11">
        <v>2.5108100000000002</v>
      </c>
      <c r="AX544" s="11" t="s">
        <v>77</v>
      </c>
    </row>
    <row r="545" spans="21:50" x14ac:dyDescent="0.35">
      <c r="U545" s="11" t="s">
        <v>76</v>
      </c>
      <c r="V545" s="11">
        <v>760</v>
      </c>
      <c r="W545" s="11">
        <v>-11.539313</v>
      </c>
      <c r="X545" s="11">
        <v>-12.274217999999999</v>
      </c>
      <c r="Y545" s="11">
        <v>0.73490500000000003</v>
      </c>
      <c r="Z545" s="18">
        <f t="shared" si="18"/>
        <v>6.3687066985703575E-2</v>
      </c>
      <c r="AA545" s="11">
        <v>6.3687069999999997</v>
      </c>
      <c r="AS545" s="11" t="s">
        <v>76</v>
      </c>
      <c r="AT545" s="11">
        <v>760</v>
      </c>
      <c r="AU545" s="11">
        <v>-11.539313</v>
      </c>
      <c r="AV545" s="11">
        <v>-12.274217999999999</v>
      </c>
      <c r="AW545" s="11">
        <v>0.73490500000000003</v>
      </c>
      <c r="AX545" s="11">
        <v>6.3687069999999997</v>
      </c>
    </row>
    <row r="546" spans="21:50" x14ac:dyDescent="0.35">
      <c r="U546" s="11" t="s">
        <v>76</v>
      </c>
      <c r="V546" s="11">
        <v>761</v>
      </c>
      <c r="W546" s="11">
        <v>-11.107547</v>
      </c>
      <c r="X546" s="11">
        <v>-10.495179</v>
      </c>
      <c r="Y546" s="11">
        <v>0.61236800000000002</v>
      </c>
      <c r="Z546" s="18">
        <f t="shared" si="18"/>
        <v>5.5130804308097907E-2</v>
      </c>
      <c r="AA546" s="11">
        <v>5.5130800000000004</v>
      </c>
      <c r="AS546" s="11" t="s">
        <v>76</v>
      </c>
      <c r="AT546" s="11">
        <v>761</v>
      </c>
      <c r="AU546" s="11">
        <v>-11.107547</v>
      </c>
      <c r="AV546" s="11">
        <v>-10.495179</v>
      </c>
      <c r="AW546" s="11">
        <v>0.61236800000000002</v>
      </c>
      <c r="AX546" s="11">
        <v>5.5130800000000004</v>
      </c>
    </row>
    <row r="547" spans="21:50" x14ac:dyDescent="0.35">
      <c r="U547" s="11" t="s">
        <v>76</v>
      </c>
      <c r="V547" s="11">
        <v>762</v>
      </c>
      <c r="W547" s="11">
        <v>-21.895136000000001</v>
      </c>
      <c r="X547" s="11">
        <v>-21.813523</v>
      </c>
      <c r="Y547" s="11">
        <v>8.1613000000000005E-2</v>
      </c>
      <c r="Z547" s="18">
        <f t="shared" si="18"/>
        <v>3.7274488726628599E-3</v>
      </c>
      <c r="AA547" s="11">
        <v>0.37274600000000002</v>
      </c>
      <c r="AS547" s="11" t="s">
        <v>76</v>
      </c>
      <c r="AT547" s="11">
        <v>762</v>
      </c>
      <c r="AU547" s="11">
        <v>-21.895136000000001</v>
      </c>
      <c r="AV547" s="11">
        <v>-21.813523</v>
      </c>
      <c r="AW547" s="11">
        <v>8.1613000000000005E-2</v>
      </c>
      <c r="AX547" s="11">
        <v>0.37274600000000002</v>
      </c>
    </row>
    <row r="548" spans="21:50" x14ac:dyDescent="0.35">
      <c r="U548" s="11" t="s">
        <v>76</v>
      </c>
      <c r="V548" s="11">
        <v>765</v>
      </c>
      <c r="W548" s="11">
        <v>-17.038771000000001</v>
      </c>
      <c r="X548" s="11">
        <v>-17.455957999999999</v>
      </c>
      <c r="Y548" s="11">
        <v>0.41718699999999997</v>
      </c>
      <c r="Z548" s="18">
        <f t="shared" si="18"/>
        <v>2.4484571099640928E-2</v>
      </c>
      <c r="AA548" s="11">
        <v>2.448455</v>
      </c>
      <c r="AS548" s="11" t="s">
        <v>76</v>
      </c>
      <c r="AT548" s="11">
        <v>765</v>
      </c>
      <c r="AU548" s="11">
        <v>-17.038771000000001</v>
      </c>
      <c r="AV548" s="11">
        <v>-17.455957999999999</v>
      </c>
      <c r="AW548" s="11">
        <v>0.41718699999999997</v>
      </c>
      <c r="AX548" s="11">
        <v>2.448455</v>
      </c>
    </row>
    <row r="549" spans="21:50" x14ac:dyDescent="0.35">
      <c r="U549" s="11" t="s">
        <v>76</v>
      </c>
      <c r="V549" s="11">
        <v>768</v>
      </c>
      <c r="W549" s="11">
        <v>5.8172050000000004</v>
      </c>
      <c r="X549" s="11">
        <v>2.751512</v>
      </c>
      <c r="Y549" s="11">
        <v>3.065693</v>
      </c>
      <c r="Z549" s="18">
        <f t="shared" si="18"/>
        <v>0.52700446348375207</v>
      </c>
      <c r="AA549" s="11">
        <v>52.700443</v>
      </c>
      <c r="AS549" s="11" t="s">
        <v>76</v>
      </c>
      <c r="AT549" s="11">
        <v>768</v>
      </c>
      <c r="AU549" s="11">
        <v>5.8172050000000004</v>
      </c>
      <c r="AV549" s="11">
        <v>2.751512</v>
      </c>
      <c r="AW549" s="11">
        <v>3.065693</v>
      </c>
      <c r="AX549" s="11">
        <v>52.700443</v>
      </c>
    </row>
    <row r="550" spans="21:50" x14ac:dyDescent="0.35">
      <c r="U550" s="11" t="s">
        <v>76</v>
      </c>
      <c r="V550" s="11">
        <v>769</v>
      </c>
      <c r="W550" s="11">
        <v>-18.837067999999999</v>
      </c>
      <c r="X550" s="11">
        <v>-18.665303999999999</v>
      </c>
      <c r="Y550" s="11">
        <v>0.171765</v>
      </c>
      <c r="Z550" s="18">
        <f t="shared" si="18"/>
        <v>9.1184572885759079E-3</v>
      </c>
      <c r="AA550" s="11">
        <v>0.91184399999999999</v>
      </c>
      <c r="AS550" s="11" t="s">
        <v>76</v>
      </c>
      <c r="AT550" s="11">
        <v>769</v>
      </c>
      <c r="AU550" s="11">
        <v>-18.837067999999999</v>
      </c>
      <c r="AV550" s="11">
        <v>-18.665303999999999</v>
      </c>
      <c r="AW550" s="11">
        <v>0.171765</v>
      </c>
      <c r="AX550" s="11">
        <v>0.91184399999999999</v>
      </c>
    </row>
    <row r="551" spans="21:50" x14ac:dyDescent="0.35">
      <c r="U551" s="11" t="s">
        <v>76</v>
      </c>
      <c r="V551" s="11">
        <v>771</v>
      </c>
      <c r="W551" s="11">
        <v>-15.474970000000001</v>
      </c>
      <c r="X551" s="11">
        <v>-11.943165</v>
      </c>
      <c r="Y551" s="11">
        <v>3.5318049999999999</v>
      </c>
      <c r="Z551" s="18">
        <f t="shared" si="18"/>
        <v>0.22822693678889197</v>
      </c>
      <c r="AA551" s="11">
        <v>22.822692</v>
      </c>
      <c r="AS551" s="11" t="s">
        <v>76</v>
      </c>
      <c r="AT551" s="11">
        <v>771</v>
      </c>
      <c r="AU551" s="11">
        <v>-15.474970000000001</v>
      </c>
      <c r="AV551" s="11">
        <v>-11.943165</v>
      </c>
      <c r="AW551" s="11">
        <v>3.5318049999999999</v>
      </c>
      <c r="AX551" s="11">
        <v>22.822692</v>
      </c>
    </row>
    <row r="552" spans="21:50" x14ac:dyDescent="0.35">
      <c r="U552" s="11" t="s">
        <v>76</v>
      </c>
      <c r="V552" s="11">
        <v>772</v>
      </c>
      <c r="W552" s="11">
        <v>-25.116727999999998</v>
      </c>
      <c r="X552" s="11">
        <v>-23.721164999999999</v>
      </c>
      <c r="Y552" s="11">
        <v>1.3955630000000001</v>
      </c>
      <c r="Z552" s="18">
        <f t="shared" si="18"/>
        <v>5.5563089268634042E-2</v>
      </c>
      <c r="AA552" s="11">
        <v>5.5563099999999999</v>
      </c>
      <c r="AS552" s="11" t="s">
        <v>76</v>
      </c>
      <c r="AT552" s="11">
        <v>772</v>
      </c>
      <c r="AU552" s="11">
        <v>-25.116727999999998</v>
      </c>
      <c r="AV552" s="11">
        <v>-23.721164999999999</v>
      </c>
      <c r="AW552" s="11">
        <v>1.3955630000000001</v>
      </c>
      <c r="AX552" s="11">
        <v>5.5563099999999999</v>
      </c>
    </row>
    <row r="553" spans="21:50" x14ac:dyDescent="0.35">
      <c r="U553" s="11" t="s">
        <v>76</v>
      </c>
      <c r="V553" s="11">
        <v>773</v>
      </c>
      <c r="W553" s="11">
        <v>13.397648</v>
      </c>
      <c r="X553" s="11">
        <v>15.602255</v>
      </c>
      <c r="Y553" s="11">
        <v>2.2046070000000002</v>
      </c>
      <c r="Z553" s="18">
        <f t="shared" si="18"/>
        <v>0.16455179297142306</v>
      </c>
      <c r="AA553" s="11">
        <v>16.455178</v>
      </c>
      <c r="AS553" s="11" t="s">
        <v>76</v>
      </c>
      <c r="AT553" s="11">
        <v>773</v>
      </c>
      <c r="AU553" s="11">
        <v>13.397648</v>
      </c>
      <c r="AV553" s="11">
        <v>15.602255</v>
      </c>
      <c r="AW553" s="11">
        <v>2.2046070000000002</v>
      </c>
      <c r="AX553" s="11">
        <v>16.455178</v>
      </c>
    </row>
    <row r="554" spans="21:50" x14ac:dyDescent="0.35">
      <c r="U554" s="11" t="s">
        <v>76</v>
      </c>
      <c r="V554" s="11">
        <v>774</v>
      </c>
      <c r="W554" s="11">
        <v>5.5394680000000003</v>
      </c>
      <c r="X554" s="11">
        <v>6.6701180000000004</v>
      </c>
      <c r="Y554" s="11">
        <v>1.130649</v>
      </c>
      <c r="Z554" s="18">
        <f t="shared" si="18"/>
        <v>0.20410786739809669</v>
      </c>
      <c r="AA554" s="11">
        <v>20.410793999999999</v>
      </c>
      <c r="AS554" s="11" t="s">
        <v>76</v>
      </c>
      <c r="AT554" s="11">
        <v>774</v>
      </c>
      <c r="AU554" s="11">
        <v>5.5394680000000003</v>
      </c>
      <c r="AV554" s="11">
        <v>6.6701180000000004</v>
      </c>
      <c r="AW554" s="11">
        <v>1.130649</v>
      </c>
      <c r="AX554" s="11">
        <v>20.410793999999999</v>
      </c>
    </row>
    <row r="555" spans="21:50" x14ac:dyDescent="0.35">
      <c r="U555" s="11" t="s">
        <v>76</v>
      </c>
      <c r="V555" s="11">
        <v>776</v>
      </c>
      <c r="W555" s="11">
        <v>-7.6970140000000002</v>
      </c>
      <c r="X555" s="11">
        <v>-7.3099449999999999</v>
      </c>
      <c r="Y555" s="11">
        <v>0.387069</v>
      </c>
      <c r="Z555" s="18">
        <f t="shared" si="18"/>
        <v>5.0288202671841309E-2</v>
      </c>
      <c r="AA555" s="11">
        <v>5.0288209999999998</v>
      </c>
      <c r="AS555" s="11" t="s">
        <v>76</v>
      </c>
      <c r="AT555" s="11">
        <v>776</v>
      </c>
      <c r="AU555" s="11">
        <v>-7.6970140000000002</v>
      </c>
      <c r="AV555" s="11">
        <v>-7.3099449999999999</v>
      </c>
      <c r="AW555" s="11">
        <v>0.387069</v>
      </c>
      <c r="AX555" s="11">
        <v>5.0288209999999998</v>
      </c>
    </row>
    <row r="556" spans="21:50" x14ac:dyDescent="0.35">
      <c r="U556" s="11" t="s">
        <v>76</v>
      </c>
      <c r="V556" s="11">
        <v>777</v>
      </c>
      <c r="W556" s="11">
        <v>-3.0578370000000001</v>
      </c>
      <c r="X556" s="11">
        <v>-4.2925950000000004</v>
      </c>
      <c r="Y556" s="11">
        <v>1.234758</v>
      </c>
      <c r="Z556" s="18">
        <f t="shared" si="18"/>
        <v>0.40380111824142356</v>
      </c>
      <c r="AA556" s="11">
        <v>40.380096000000002</v>
      </c>
      <c r="AS556" s="11" t="s">
        <v>76</v>
      </c>
      <c r="AT556" s="11">
        <v>777</v>
      </c>
      <c r="AU556" s="11">
        <v>-3.0578370000000001</v>
      </c>
      <c r="AV556" s="11">
        <v>-4.2925950000000004</v>
      </c>
      <c r="AW556" s="11">
        <v>1.234758</v>
      </c>
      <c r="AX556" s="11">
        <v>40.380096000000002</v>
      </c>
    </row>
    <row r="557" spans="21:50" x14ac:dyDescent="0.35">
      <c r="U557" s="11" t="s">
        <v>76</v>
      </c>
      <c r="V557" s="11">
        <v>778</v>
      </c>
      <c r="W557" s="11">
        <v>-5.6808569999999996</v>
      </c>
      <c r="X557" s="11">
        <v>-5.4320240000000002</v>
      </c>
      <c r="Y557" s="11">
        <v>0.248832</v>
      </c>
      <c r="Z557" s="18">
        <f t="shared" si="18"/>
        <v>4.3801841869985467E-2</v>
      </c>
      <c r="AA557" s="11">
        <v>4.3801920000000001</v>
      </c>
      <c r="AS557" s="11" t="s">
        <v>76</v>
      </c>
      <c r="AT557" s="11">
        <v>778</v>
      </c>
      <c r="AU557" s="11">
        <v>-5.6808569999999996</v>
      </c>
      <c r="AV557" s="11">
        <v>-5.4320240000000002</v>
      </c>
      <c r="AW557" s="11">
        <v>0.248832</v>
      </c>
      <c r="AX557" s="11">
        <v>4.3801920000000001</v>
      </c>
    </row>
    <row r="558" spans="21:50" x14ac:dyDescent="0.35">
      <c r="U558" s="11" t="s">
        <v>76</v>
      </c>
      <c r="V558" s="11">
        <v>781</v>
      </c>
      <c r="W558" s="11">
        <v>11.558488000000001</v>
      </c>
      <c r="X558" s="11">
        <v>15.794454</v>
      </c>
      <c r="Y558" s="11">
        <v>4.2359660000000003</v>
      </c>
      <c r="Z558" s="18">
        <f t="shared" si="18"/>
        <v>0.3664809791730545</v>
      </c>
      <c r="AA558" s="11">
        <v>36.648091999999998</v>
      </c>
      <c r="AS558" s="11" t="s">
        <v>76</v>
      </c>
      <c r="AT558" s="11">
        <v>781</v>
      </c>
      <c r="AU558" s="11">
        <v>11.558488000000001</v>
      </c>
      <c r="AV558" s="11">
        <v>15.794454</v>
      </c>
      <c r="AW558" s="11">
        <v>4.2359660000000003</v>
      </c>
      <c r="AX558" s="11">
        <v>36.648091999999998</v>
      </c>
    </row>
    <row r="559" spans="21:50" x14ac:dyDescent="0.35">
      <c r="U559" s="11" t="s">
        <v>76</v>
      </c>
      <c r="V559" s="11">
        <v>782</v>
      </c>
      <c r="W559" s="11">
        <v>-19.422284999999999</v>
      </c>
      <c r="X559" s="11">
        <v>-19.453468000000001</v>
      </c>
      <c r="Y559" s="11">
        <v>3.1184E-2</v>
      </c>
      <c r="Z559" s="18">
        <f t="shared" si="18"/>
        <v>1.6055783343720887E-3</v>
      </c>
      <c r="AA559" s="11">
        <v>0.16055700000000001</v>
      </c>
      <c r="AS559" s="11" t="s">
        <v>76</v>
      </c>
      <c r="AT559" s="11">
        <v>782</v>
      </c>
      <c r="AU559" s="11">
        <v>-19.422284999999999</v>
      </c>
      <c r="AV559" s="11">
        <v>-19.453468000000001</v>
      </c>
      <c r="AW559" s="11">
        <v>3.1184E-2</v>
      </c>
      <c r="AX559" s="11">
        <v>0.16055700000000001</v>
      </c>
    </row>
    <row r="560" spans="21:50" x14ac:dyDescent="0.35">
      <c r="U560" s="11" t="s">
        <v>76</v>
      </c>
      <c r="V560" s="11">
        <v>783</v>
      </c>
      <c r="W560" s="11">
        <v>-8.6999980000000008</v>
      </c>
      <c r="X560" s="11">
        <v>-7.3553410000000001</v>
      </c>
      <c r="Y560" s="11">
        <v>1.344657</v>
      </c>
      <c r="Z560" s="18">
        <f t="shared" si="18"/>
        <v>0.15455831139271525</v>
      </c>
      <c r="AA560" s="11">
        <v>15.455829</v>
      </c>
      <c r="AS560" s="11" t="s">
        <v>76</v>
      </c>
      <c r="AT560" s="11">
        <v>783</v>
      </c>
      <c r="AU560" s="11">
        <v>-8.6999980000000008</v>
      </c>
      <c r="AV560" s="11">
        <v>-7.3553410000000001</v>
      </c>
      <c r="AW560" s="11">
        <v>1.344657</v>
      </c>
      <c r="AX560" s="11">
        <v>15.455829</v>
      </c>
    </row>
    <row r="561" spans="21:50" x14ac:dyDescent="0.35">
      <c r="U561" s="11" t="s">
        <v>76</v>
      </c>
      <c r="V561" s="11">
        <v>784</v>
      </c>
      <c r="W561" s="11">
        <v>20.559457999999999</v>
      </c>
      <c r="X561" s="11">
        <v>21.110818999999999</v>
      </c>
      <c r="Y561" s="11">
        <v>0.55136099999999999</v>
      </c>
      <c r="Z561" s="18">
        <f t="shared" si="18"/>
        <v>2.6817876230005675E-2</v>
      </c>
      <c r="AA561" s="11">
        <v>2.6817869999999999</v>
      </c>
      <c r="AS561" s="11" t="s">
        <v>76</v>
      </c>
      <c r="AT561" s="11">
        <v>784</v>
      </c>
      <c r="AU561" s="11">
        <v>20.559457999999999</v>
      </c>
      <c r="AV561" s="11">
        <v>21.110818999999999</v>
      </c>
      <c r="AW561" s="11">
        <v>0.55136099999999999</v>
      </c>
      <c r="AX561" s="11">
        <v>2.6817869999999999</v>
      </c>
    </row>
    <row r="562" spans="21:50" x14ac:dyDescent="0.35">
      <c r="U562" s="11" t="s">
        <v>76</v>
      </c>
      <c r="V562" s="11">
        <v>787</v>
      </c>
      <c r="W562" s="11">
        <v>-5.5799630000000002</v>
      </c>
      <c r="X562" s="11">
        <v>-4.5684959999999997</v>
      </c>
      <c r="Y562" s="11">
        <v>1.0114669999999999</v>
      </c>
      <c r="Z562" s="18">
        <f t="shared" si="18"/>
        <v>0.18126768940941004</v>
      </c>
      <c r="AA562" s="11">
        <v>18.126776</v>
      </c>
      <c r="AS562" s="11" t="s">
        <v>76</v>
      </c>
      <c r="AT562" s="11">
        <v>787</v>
      </c>
      <c r="AU562" s="11">
        <v>-5.5799630000000002</v>
      </c>
      <c r="AV562" s="11">
        <v>-4.5684959999999997</v>
      </c>
      <c r="AW562" s="11">
        <v>1.0114669999999999</v>
      </c>
      <c r="AX562" s="11">
        <v>18.126776</v>
      </c>
    </row>
    <row r="563" spans="21:50" x14ac:dyDescent="0.35">
      <c r="U563" s="11" t="s">
        <v>76</v>
      </c>
      <c r="V563" s="11">
        <v>788</v>
      </c>
      <c r="W563" s="11">
        <v>25.687427</v>
      </c>
      <c r="X563" s="11">
        <v>24.642582000000001</v>
      </c>
      <c r="Y563" s="11">
        <v>1.0448459999999999</v>
      </c>
      <c r="Z563" s="18">
        <f t="shared" si="18"/>
        <v>4.067538566630282E-2</v>
      </c>
      <c r="AA563" s="11">
        <v>4.0675379999999999</v>
      </c>
      <c r="AS563" s="11" t="s">
        <v>76</v>
      </c>
      <c r="AT563" s="11">
        <v>788</v>
      </c>
      <c r="AU563" s="11">
        <v>25.687427</v>
      </c>
      <c r="AV563" s="11">
        <v>24.642582000000001</v>
      </c>
      <c r="AW563" s="11">
        <v>1.0448459999999999</v>
      </c>
      <c r="AX563" s="11">
        <v>4.0675379999999999</v>
      </c>
    </row>
    <row r="564" spans="21:50" x14ac:dyDescent="0.35">
      <c r="U564" s="11" t="s">
        <v>76</v>
      </c>
      <c r="V564" s="11">
        <v>790</v>
      </c>
      <c r="W564" s="11">
        <v>17.376546999999999</v>
      </c>
      <c r="X564" s="11">
        <v>13.999191</v>
      </c>
      <c r="Y564" s="11">
        <v>3.3773559999999998</v>
      </c>
      <c r="Z564" s="18">
        <f t="shared" si="18"/>
        <v>0.19436289614962052</v>
      </c>
      <c r="AA564" s="11">
        <v>19.436288000000001</v>
      </c>
      <c r="AS564" s="11" t="s">
        <v>76</v>
      </c>
      <c r="AT564" s="11">
        <v>790</v>
      </c>
      <c r="AU564" s="11">
        <v>17.376546999999999</v>
      </c>
      <c r="AV564" s="11">
        <v>13.999191</v>
      </c>
      <c r="AW564" s="11">
        <v>3.3773559999999998</v>
      </c>
      <c r="AX564" s="11">
        <v>19.436288000000001</v>
      </c>
    </row>
    <row r="565" spans="21:50" x14ac:dyDescent="0.35">
      <c r="U565" s="11" t="s">
        <v>76</v>
      </c>
      <c r="V565" s="11">
        <v>792</v>
      </c>
      <c r="W565" s="11">
        <v>-6.1966799999999997</v>
      </c>
      <c r="X565" s="11">
        <v>-6.0622170000000004</v>
      </c>
      <c r="Y565" s="11">
        <v>0.134463</v>
      </c>
      <c r="Z565" s="18">
        <f t="shared" si="18"/>
        <v>2.1699200216890334E-2</v>
      </c>
      <c r="AA565" s="11">
        <v>2.1699160000000002</v>
      </c>
      <c r="AS565" s="11" t="s">
        <v>76</v>
      </c>
      <c r="AT565" s="11">
        <v>792</v>
      </c>
      <c r="AU565" s="11">
        <v>-6.1966799999999997</v>
      </c>
      <c r="AV565" s="11">
        <v>-6.0622170000000004</v>
      </c>
      <c r="AW565" s="11">
        <v>0.134463</v>
      </c>
      <c r="AX565" s="11">
        <v>2.1699160000000002</v>
      </c>
    </row>
    <row r="566" spans="21:50" x14ac:dyDescent="0.35">
      <c r="U566" s="11" t="s">
        <v>76</v>
      </c>
      <c r="V566" s="11">
        <v>793</v>
      </c>
      <c r="W566" s="11">
        <v>-12.257963999999999</v>
      </c>
      <c r="X566" s="11">
        <v>-12.043165</v>
      </c>
      <c r="Y566" s="11">
        <v>0.21479899999999999</v>
      </c>
      <c r="Z566" s="18">
        <f t="shared" si="18"/>
        <v>1.7523220006193524E-2</v>
      </c>
      <c r="AA566" s="11">
        <v>1.752321</v>
      </c>
      <c r="AS566" s="11" t="s">
        <v>76</v>
      </c>
      <c r="AT566" s="11">
        <v>793</v>
      </c>
      <c r="AU566" s="11">
        <v>-12.257963999999999</v>
      </c>
      <c r="AV566" s="11">
        <v>-12.043165</v>
      </c>
      <c r="AW566" s="11">
        <v>0.21479899999999999</v>
      </c>
      <c r="AX566" s="11">
        <v>1.752321</v>
      </c>
    </row>
    <row r="567" spans="21:50" x14ac:dyDescent="0.35">
      <c r="U567" s="11" t="s">
        <v>76</v>
      </c>
      <c r="V567" s="11">
        <v>794</v>
      </c>
      <c r="W567" s="11">
        <v>-6.1838810000000004</v>
      </c>
      <c r="X567" s="11">
        <v>-3.70364</v>
      </c>
      <c r="Y567" s="11">
        <v>2.4802409999999999</v>
      </c>
      <c r="Z567" s="18">
        <f t="shared" si="18"/>
        <v>0.40108161848521984</v>
      </c>
      <c r="AA567" s="11">
        <v>40.108165999999997</v>
      </c>
      <c r="AS567" s="11" t="s">
        <v>76</v>
      </c>
      <c r="AT567" s="11">
        <v>794</v>
      </c>
      <c r="AU567" s="11">
        <v>-6.1838810000000004</v>
      </c>
      <c r="AV567" s="11">
        <v>-3.70364</v>
      </c>
      <c r="AW567" s="11">
        <v>2.4802409999999999</v>
      </c>
      <c r="AX567" s="11">
        <v>40.108165999999997</v>
      </c>
    </row>
    <row r="568" spans="21:50" x14ac:dyDescent="0.35">
      <c r="U568" s="11" t="s">
        <v>76</v>
      </c>
      <c r="V568" s="11">
        <v>796</v>
      </c>
      <c r="W568" s="11">
        <v>30.242445</v>
      </c>
      <c r="X568" s="11">
        <v>34.935718999999999</v>
      </c>
      <c r="Y568" s="11">
        <v>4.6932749999999999</v>
      </c>
      <c r="Z568" s="18">
        <f t="shared" si="18"/>
        <v>0.15518834538675691</v>
      </c>
      <c r="AA568" s="11">
        <v>15.518834999999999</v>
      </c>
      <c r="AS568" s="11" t="s">
        <v>76</v>
      </c>
      <c r="AT568" s="11">
        <v>796</v>
      </c>
      <c r="AU568" s="11">
        <v>30.242445</v>
      </c>
      <c r="AV568" s="11">
        <v>34.935718999999999</v>
      </c>
      <c r="AW568" s="11">
        <v>4.6932749999999999</v>
      </c>
      <c r="AX568" s="11">
        <v>15.518834999999999</v>
      </c>
    </row>
    <row r="569" spans="21:50" x14ac:dyDescent="0.35">
      <c r="U569" s="11" t="s">
        <v>76</v>
      </c>
      <c r="V569" s="11">
        <v>798</v>
      </c>
      <c r="W569" s="11">
        <v>-1.801704</v>
      </c>
      <c r="X569" s="11">
        <v>-1.8069919999999999</v>
      </c>
      <c r="Y569" s="11">
        <v>5.2880000000000002E-3</v>
      </c>
      <c r="Z569" s="18">
        <f t="shared" si="18"/>
        <v>2.9349993117626428E-3</v>
      </c>
      <c r="AA569" s="11">
        <v>0.29350100000000001</v>
      </c>
      <c r="AS569" s="11" t="s">
        <v>76</v>
      </c>
      <c r="AT569" s="11">
        <v>798</v>
      </c>
      <c r="AU569" s="11">
        <v>-1.801704</v>
      </c>
      <c r="AV569" s="11">
        <v>-1.8069919999999999</v>
      </c>
      <c r="AW569" s="11">
        <v>5.2880000000000002E-3</v>
      </c>
      <c r="AX569" s="11">
        <v>0.29350100000000001</v>
      </c>
    </row>
    <row r="570" spans="21:50" x14ac:dyDescent="0.35">
      <c r="U570" s="11" t="s">
        <v>76</v>
      </c>
      <c r="V570" s="11">
        <v>799</v>
      </c>
      <c r="W570" s="11">
        <v>-15.587782000000001</v>
      </c>
      <c r="X570" s="11">
        <v>-14.316386</v>
      </c>
      <c r="Y570" s="11">
        <v>1.271396</v>
      </c>
      <c r="Z570" s="18">
        <f t="shared" si="18"/>
        <v>8.1563624638835722E-2</v>
      </c>
      <c r="AA570" s="11">
        <v>8.1563610000000004</v>
      </c>
      <c r="AS570" s="11" t="s">
        <v>76</v>
      </c>
      <c r="AT570" s="11">
        <v>799</v>
      </c>
      <c r="AU570" s="11">
        <v>-15.587782000000001</v>
      </c>
      <c r="AV570" s="11">
        <v>-14.316386</v>
      </c>
      <c r="AW570" s="11">
        <v>1.271396</v>
      </c>
      <c r="AX570" s="11">
        <v>8.1563610000000004</v>
      </c>
    </row>
    <row r="571" spans="21:50" x14ac:dyDescent="0.35">
      <c r="U571" s="11" t="s">
        <v>76</v>
      </c>
      <c r="V571" s="11">
        <v>800</v>
      </c>
      <c r="W571" s="11">
        <v>-9.0817759999999996</v>
      </c>
      <c r="X571" s="11">
        <v>-11.45529</v>
      </c>
      <c r="Y571" s="11">
        <v>2.3735149999999998</v>
      </c>
      <c r="Z571" s="18">
        <f t="shared" si="18"/>
        <v>0.26134921187221527</v>
      </c>
      <c r="AA571" s="11">
        <v>26.134917000000002</v>
      </c>
      <c r="AS571" s="11" t="s">
        <v>76</v>
      </c>
      <c r="AT571" s="11">
        <v>800</v>
      </c>
      <c r="AU571" s="11">
        <v>-9.0817759999999996</v>
      </c>
      <c r="AV571" s="11">
        <v>-11.45529</v>
      </c>
      <c r="AW571" s="11">
        <v>2.3735149999999998</v>
      </c>
      <c r="AX571" s="11">
        <v>26.134917000000002</v>
      </c>
    </row>
    <row r="572" spans="21:50" x14ac:dyDescent="0.35">
      <c r="U572" s="11" t="s">
        <v>76</v>
      </c>
      <c r="V572" s="11">
        <v>803</v>
      </c>
      <c r="W572" s="11">
        <v>-18.615259000000002</v>
      </c>
      <c r="X572" s="11">
        <v>-20.325620000000001</v>
      </c>
      <c r="Y572" s="11">
        <v>1.7103600000000001</v>
      </c>
      <c r="Z572" s="18">
        <f t="shared" si="18"/>
        <v>9.1879462971748066E-2</v>
      </c>
      <c r="AA572" s="11">
        <v>9.1879489999999997</v>
      </c>
      <c r="AS572" s="11" t="s">
        <v>76</v>
      </c>
      <c r="AT572" s="11">
        <v>803</v>
      </c>
      <c r="AU572" s="11">
        <v>-18.615259000000002</v>
      </c>
      <c r="AV572" s="11">
        <v>-20.325620000000001</v>
      </c>
      <c r="AW572" s="11">
        <v>1.7103600000000001</v>
      </c>
      <c r="AX572" s="11">
        <v>9.1879489999999997</v>
      </c>
    </row>
    <row r="573" spans="21:50" x14ac:dyDescent="0.35">
      <c r="U573" s="11" t="s">
        <v>76</v>
      </c>
      <c r="V573" s="11">
        <v>804</v>
      </c>
      <c r="W573" s="11">
        <v>-7.7736619999999998</v>
      </c>
      <c r="X573" s="11">
        <v>-9.6753309999999999</v>
      </c>
      <c r="Y573" s="11">
        <v>1.9016690000000001</v>
      </c>
      <c r="Z573" s="18">
        <f t="shared" si="18"/>
        <v>0.24462975107484736</v>
      </c>
      <c r="AA573" s="11">
        <v>24.462978</v>
      </c>
      <c r="AS573" s="11" t="s">
        <v>76</v>
      </c>
      <c r="AT573" s="11">
        <v>804</v>
      </c>
      <c r="AU573" s="11">
        <v>-7.7736619999999998</v>
      </c>
      <c r="AV573" s="11">
        <v>-9.6753309999999999</v>
      </c>
      <c r="AW573" s="11">
        <v>1.9016690000000001</v>
      </c>
      <c r="AX573" s="11">
        <v>24.462978</v>
      </c>
    </row>
    <row r="574" spans="21:50" x14ac:dyDescent="0.35">
      <c r="U574" s="11" t="s">
        <v>76</v>
      </c>
      <c r="V574" s="11">
        <v>805</v>
      </c>
      <c r="W574" s="11">
        <v>8.1136499999999998</v>
      </c>
      <c r="X574" s="11">
        <v>10.569685</v>
      </c>
      <c r="Y574" s="11">
        <v>2.456035</v>
      </c>
      <c r="Z574" s="18">
        <f t="shared" si="18"/>
        <v>0.30270408509117352</v>
      </c>
      <c r="AA574" s="11">
        <v>30.270406999999999</v>
      </c>
      <c r="AS574" s="11" t="s">
        <v>76</v>
      </c>
      <c r="AT574" s="11">
        <v>805</v>
      </c>
      <c r="AU574" s="11">
        <v>8.1136499999999998</v>
      </c>
      <c r="AV574" s="11">
        <v>10.569685</v>
      </c>
      <c r="AW574" s="11">
        <v>2.456035</v>
      </c>
      <c r="AX574" s="11">
        <v>30.270406999999999</v>
      </c>
    </row>
    <row r="575" spans="21:50" x14ac:dyDescent="0.35">
      <c r="U575" s="11" t="s">
        <v>76</v>
      </c>
      <c r="V575" s="11">
        <v>807</v>
      </c>
      <c r="W575" s="11">
        <v>13.480468</v>
      </c>
      <c r="X575" s="11">
        <v>12.019443000000001</v>
      </c>
      <c r="Y575" s="11">
        <v>1.461025</v>
      </c>
      <c r="Z575" s="18">
        <f t="shared" si="18"/>
        <v>0.108380881138548</v>
      </c>
      <c r="AA575" s="11">
        <v>10.838091</v>
      </c>
      <c r="AS575" s="11" t="s">
        <v>76</v>
      </c>
      <c r="AT575" s="11">
        <v>807</v>
      </c>
      <c r="AU575" s="11">
        <v>13.480468</v>
      </c>
      <c r="AV575" s="11">
        <v>12.019443000000001</v>
      </c>
      <c r="AW575" s="11">
        <v>1.461025</v>
      </c>
      <c r="AX575" s="11">
        <v>10.838091</v>
      </c>
    </row>
    <row r="576" spans="21:50" x14ac:dyDescent="0.35">
      <c r="U576" s="11" t="s">
        <v>76</v>
      </c>
      <c r="V576" s="11">
        <v>808</v>
      </c>
      <c r="W576" s="11">
        <v>13.587001000000001</v>
      </c>
      <c r="X576" s="11">
        <v>12.35647</v>
      </c>
      <c r="Y576" s="11">
        <v>1.230532</v>
      </c>
      <c r="Z576" s="18">
        <f t="shared" si="18"/>
        <v>9.0566858720331281E-2</v>
      </c>
      <c r="AA576" s="11">
        <v>9.0566840000000006</v>
      </c>
      <c r="AS576" s="11" t="s">
        <v>76</v>
      </c>
      <c r="AT576" s="11">
        <v>808</v>
      </c>
      <c r="AU576" s="11">
        <v>13.587001000000001</v>
      </c>
      <c r="AV576" s="11">
        <v>12.35647</v>
      </c>
      <c r="AW576" s="11">
        <v>1.230532</v>
      </c>
      <c r="AX576" s="11">
        <v>9.0566840000000006</v>
      </c>
    </row>
    <row r="577" spans="21:50" x14ac:dyDescent="0.35">
      <c r="U577" s="11" t="s">
        <v>76</v>
      </c>
      <c r="V577" s="11">
        <v>810</v>
      </c>
      <c r="W577" s="11">
        <v>-21.355920999999999</v>
      </c>
      <c r="X577" s="11">
        <v>-20.292114999999999</v>
      </c>
      <c r="Y577" s="11">
        <v>1.063806</v>
      </c>
      <c r="Z577" s="18">
        <f t="shared" si="18"/>
        <v>4.981316422738219E-2</v>
      </c>
      <c r="AA577" s="11">
        <v>4.9813159999999996</v>
      </c>
      <c r="AS577" s="11" t="s">
        <v>76</v>
      </c>
      <c r="AT577" s="11">
        <v>810</v>
      </c>
      <c r="AU577" s="11">
        <v>-21.355920999999999</v>
      </c>
      <c r="AV577" s="11">
        <v>-20.292114999999999</v>
      </c>
      <c r="AW577" s="11">
        <v>1.063806</v>
      </c>
      <c r="AX577" s="11">
        <v>4.9813159999999996</v>
      </c>
    </row>
    <row r="578" spans="21:50" x14ac:dyDescent="0.35">
      <c r="U578" s="11" t="s">
        <v>76</v>
      </c>
      <c r="V578" s="11">
        <v>811</v>
      </c>
      <c r="W578" s="11">
        <v>16.270267</v>
      </c>
      <c r="X578" s="11">
        <v>15.2951</v>
      </c>
      <c r="Y578" s="11">
        <v>0.97516700000000001</v>
      </c>
      <c r="Z578" s="18">
        <f t="shared" si="18"/>
        <v>5.9935525335878016E-2</v>
      </c>
      <c r="AA578" s="11">
        <v>5.9935539999999996</v>
      </c>
      <c r="AS578" s="11" t="s">
        <v>76</v>
      </c>
      <c r="AT578" s="11">
        <v>811</v>
      </c>
      <c r="AU578" s="11">
        <v>16.270267</v>
      </c>
      <c r="AV578" s="11">
        <v>15.2951</v>
      </c>
      <c r="AW578" s="11">
        <v>0.97516700000000001</v>
      </c>
      <c r="AX578" s="11">
        <v>5.9935539999999996</v>
      </c>
    </row>
    <row r="579" spans="21:50" x14ac:dyDescent="0.35">
      <c r="U579" s="11" t="s">
        <v>76</v>
      </c>
      <c r="V579" s="11">
        <v>812</v>
      </c>
      <c r="W579" s="11">
        <v>-22.279344999999999</v>
      </c>
      <c r="X579" s="11">
        <v>-22.846813000000001</v>
      </c>
      <c r="Y579" s="11">
        <v>0.56746799999999997</v>
      </c>
      <c r="Z579" s="18">
        <f t="shared" si="18"/>
        <v>2.547058721878942E-2</v>
      </c>
      <c r="AA579" s="11">
        <v>2.5470600000000001</v>
      </c>
      <c r="AS579" s="11" t="s">
        <v>76</v>
      </c>
      <c r="AT579" s="11">
        <v>812</v>
      </c>
      <c r="AU579" s="11">
        <v>-22.279344999999999</v>
      </c>
      <c r="AV579" s="11">
        <v>-22.846813000000001</v>
      </c>
      <c r="AW579" s="11">
        <v>0.56746799999999997</v>
      </c>
      <c r="AX579" s="11">
        <v>2.5470600000000001</v>
      </c>
    </row>
    <row r="580" spans="21:50" x14ac:dyDescent="0.35">
      <c r="U580" s="11" t="s">
        <v>76</v>
      </c>
      <c r="V580" s="11">
        <v>813</v>
      </c>
      <c r="W580" s="11">
        <v>-8.3119510000000005</v>
      </c>
      <c r="X580" s="11">
        <v>-6.6947549999999998</v>
      </c>
      <c r="Y580" s="11">
        <v>1.6171960000000001</v>
      </c>
      <c r="Z580" s="18">
        <f t="shared" si="18"/>
        <v>0.19456274465525603</v>
      </c>
      <c r="AA580" s="11">
        <v>19.456278999999999</v>
      </c>
      <c r="AS580" s="11" t="s">
        <v>76</v>
      </c>
      <c r="AT580" s="11">
        <v>813</v>
      </c>
      <c r="AU580" s="11">
        <v>-8.3119510000000005</v>
      </c>
      <c r="AV580" s="11">
        <v>-6.6947549999999998</v>
      </c>
      <c r="AW580" s="11">
        <v>1.6171960000000001</v>
      </c>
      <c r="AX580" s="11">
        <v>19.456278999999999</v>
      </c>
    </row>
    <row r="581" spans="21:50" x14ac:dyDescent="0.35">
      <c r="U581" s="11" t="s">
        <v>76</v>
      </c>
      <c r="V581" s="11">
        <v>814</v>
      </c>
      <c r="W581" s="11">
        <v>-3.635513</v>
      </c>
      <c r="X581" s="11">
        <v>-4.2632859999999999</v>
      </c>
      <c r="Y581" s="11">
        <v>0.62777300000000003</v>
      </c>
      <c r="Z581" s="18">
        <f t="shared" si="18"/>
        <v>0.17267796869382671</v>
      </c>
      <c r="AA581" s="11">
        <v>17.267797999999999</v>
      </c>
      <c r="AS581" s="11" t="s">
        <v>76</v>
      </c>
      <c r="AT581" s="11">
        <v>814</v>
      </c>
      <c r="AU581" s="11">
        <v>-3.635513</v>
      </c>
      <c r="AV581" s="11">
        <v>-4.2632859999999999</v>
      </c>
      <c r="AW581" s="11">
        <v>0.62777300000000003</v>
      </c>
      <c r="AX581" s="11">
        <v>17.267797999999999</v>
      </c>
    </row>
    <row r="582" spans="21:50" x14ac:dyDescent="0.35">
      <c r="U582" s="11" t="s">
        <v>76</v>
      </c>
      <c r="V582" s="11">
        <v>815</v>
      </c>
      <c r="W582" s="11">
        <v>-10.118220000000001</v>
      </c>
      <c r="X582" s="11">
        <v>-8.2823390000000003</v>
      </c>
      <c r="Y582" s="11">
        <v>1.8358810000000001</v>
      </c>
      <c r="Z582" s="18">
        <f t="shared" si="18"/>
        <v>0.1814430799093121</v>
      </c>
      <c r="AA582" s="11">
        <v>18.144307999999999</v>
      </c>
      <c r="AS582" s="11" t="s">
        <v>76</v>
      </c>
      <c r="AT582" s="11">
        <v>815</v>
      </c>
      <c r="AU582" s="11">
        <v>-10.118220000000001</v>
      </c>
      <c r="AV582" s="11">
        <v>-8.2823390000000003</v>
      </c>
      <c r="AW582" s="11">
        <v>1.8358810000000001</v>
      </c>
      <c r="AX582" s="11">
        <v>18.144307999999999</v>
      </c>
    </row>
    <row r="583" spans="21:50" x14ac:dyDescent="0.35">
      <c r="U583" s="11" t="s">
        <v>76</v>
      </c>
      <c r="V583" s="11">
        <v>818</v>
      </c>
      <c r="W583" s="11">
        <v>-30.285043000000002</v>
      </c>
      <c r="X583" s="11">
        <v>-28.336005</v>
      </c>
      <c r="Y583" s="11">
        <v>1.949038</v>
      </c>
      <c r="Z583" s="18">
        <f t="shared" si="18"/>
        <v>6.4356454768778104E-2</v>
      </c>
      <c r="AA583" s="11">
        <v>6.4356439999999999</v>
      </c>
      <c r="AS583" s="11" t="s">
        <v>76</v>
      </c>
      <c r="AT583" s="11">
        <v>818</v>
      </c>
      <c r="AU583" s="11">
        <v>-30.285043000000002</v>
      </c>
      <c r="AV583" s="11">
        <v>-28.336005</v>
      </c>
      <c r="AW583" s="11">
        <v>1.949038</v>
      </c>
      <c r="AX583" s="11">
        <v>6.4356439999999999</v>
      </c>
    </row>
    <row r="584" spans="21:50" x14ac:dyDescent="0.35">
      <c r="U584" s="11" t="s">
        <v>76</v>
      </c>
      <c r="V584" s="11">
        <v>821</v>
      </c>
      <c r="W584" s="11">
        <v>2.7791030000000001</v>
      </c>
      <c r="X584" s="11">
        <v>3.8719190000000001</v>
      </c>
      <c r="Y584" s="11">
        <v>1.092816</v>
      </c>
      <c r="Z584" s="18">
        <f t="shared" si="18"/>
        <v>0.39322615966374763</v>
      </c>
      <c r="AA584" s="11">
        <v>39.322603000000001</v>
      </c>
      <c r="AS584" s="11" t="s">
        <v>76</v>
      </c>
      <c r="AT584" s="11">
        <v>821</v>
      </c>
      <c r="AU584" s="11">
        <v>2.7791030000000001</v>
      </c>
      <c r="AV584" s="11">
        <v>3.8719190000000001</v>
      </c>
      <c r="AW584" s="11">
        <v>1.092816</v>
      </c>
      <c r="AX584" s="11">
        <v>39.322603000000001</v>
      </c>
    </row>
    <row r="585" spans="21:50" x14ac:dyDescent="0.35">
      <c r="U585" s="11" t="s">
        <v>76</v>
      </c>
      <c r="V585" s="11">
        <v>822</v>
      </c>
      <c r="W585" s="11">
        <v>29.962292999999999</v>
      </c>
      <c r="X585" s="11">
        <v>26.865091</v>
      </c>
      <c r="Y585" s="11">
        <v>3.0972019999999998</v>
      </c>
      <c r="Z585" s="18">
        <f t="shared" ref="Z585:Z648" si="19">ABS(Y585/W585)</f>
        <v>0.10336999241012695</v>
      </c>
      <c r="AA585" s="11">
        <v>10.337001000000001</v>
      </c>
      <c r="AS585" s="11" t="s">
        <v>76</v>
      </c>
      <c r="AT585" s="11">
        <v>822</v>
      </c>
      <c r="AU585" s="11">
        <v>29.962292999999999</v>
      </c>
      <c r="AV585" s="11">
        <v>26.865091</v>
      </c>
      <c r="AW585" s="11">
        <v>3.0972019999999998</v>
      </c>
      <c r="AX585" s="11">
        <v>10.337001000000001</v>
      </c>
    </row>
    <row r="586" spans="21:50" x14ac:dyDescent="0.35">
      <c r="U586" s="11" t="s">
        <v>76</v>
      </c>
      <c r="V586" s="11">
        <v>823</v>
      </c>
      <c r="W586" s="11">
        <v>3.9377399999999998</v>
      </c>
      <c r="X586" s="11">
        <v>1.409697</v>
      </c>
      <c r="Y586" s="11">
        <v>2.5280429999999998</v>
      </c>
      <c r="Z586" s="18">
        <f t="shared" si="19"/>
        <v>0.64200353502262719</v>
      </c>
      <c r="AA586" s="11">
        <v>64.200354000000004</v>
      </c>
      <c r="AS586" s="11" t="s">
        <v>76</v>
      </c>
      <c r="AT586" s="11">
        <v>823</v>
      </c>
      <c r="AU586" s="11">
        <v>3.9377399999999998</v>
      </c>
      <c r="AV586" s="11">
        <v>1.409697</v>
      </c>
      <c r="AW586" s="11">
        <v>2.5280429999999998</v>
      </c>
      <c r="AX586" s="11">
        <v>64.200354000000004</v>
      </c>
    </row>
    <row r="587" spans="21:50" x14ac:dyDescent="0.35">
      <c r="U587" s="11" t="s">
        <v>76</v>
      </c>
      <c r="V587" s="11">
        <v>826</v>
      </c>
      <c r="W587" s="11">
        <v>-5.0810820000000003</v>
      </c>
      <c r="X587" s="11">
        <v>-5.3297730000000003</v>
      </c>
      <c r="Y587" s="11">
        <v>0.248691</v>
      </c>
      <c r="Z587" s="18">
        <f t="shared" si="19"/>
        <v>4.894449646748468E-2</v>
      </c>
      <c r="AA587" s="11">
        <v>4.8944590000000003</v>
      </c>
      <c r="AS587" s="11" t="s">
        <v>76</v>
      </c>
      <c r="AT587" s="11">
        <v>826</v>
      </c>
      <c r="AU587" s="11">
        <v>-5.0810820000000003</v>
      </c>
      <c r="AV587" s="11">
        <v>-5.3297730000000003</v>
      </c>
      <c r="AW587" s="11">
        <v>0.248691</v>
      </c>
      <c r="AX587" s="11">
        <v>4.8944590000000003</v>
      </c>
    </row>
    <row r="588" spans="21:50" x14ac:dyDescent="0.35">
      <c r="U588" s="11" t="s">
        <v>76</v>
      </c>
      <c r="V588" s="11">
        <v>827</v>
      </c>
      <c r="W588" s="11">
        <v>-4.1194379999999997</v>
      </c>
      <c r="X588" s="11">
        <v>-5.6305990000000001</v>
      </c>
      <c r="Y588" s="11">
        <v>1.511161</v>
      </c>
      <c r="Z588" s="18">
        <f t="shared" si="19"/>
        <v>0.36683668985915069</v>
      </c>
      <c r="AA588" s="11">
        <v>36.683675999999998</v>
      </c>
      <c r="AS588" s="11" t="s">
        <v>76</v>
      </c>
      <c r="AT588" s="11">
        <v>827</v>
      </c>
      <c r="AU588" s="11">
        <v>-4.1194379999999997</v>
      </c>
      <c r="AV588" s="11">
        <v>-5.6305990000000001</v>
      </c>
      <c r="AW588" s="11">
        <v>1.511161</v>
      </c>
      <c r="AX588" s="11">
        <v>36.683675999999998</v>
      </c>
    </row>
    <row r="589" spans="21:50" x14ac:dyDescent="0.35">
      <c r="U589" s="11" t="s">
        <v>76</v>
      </c>
      <c r="V589" s="11">
        <v>828</v>
      </c>
      <c r="W589" s="11">
        <v>-1.4501440000000001</v>
      </c>
      <c r="X589" s="11">
        <v>-2.4254790000000002</v>
      </c>
      <c r="Y589" s="11">
        <v>0.97533499999999995</v>
      </c>
      <c r="Z589" s="18">
        <f t="shared" si="19"/>
        <v>0.67257803362976354</v>
      </c>
      <c r="AA589" s="11">
        <v>67.257819999999995</v>
      </c>
      <c r="AS589" s="11" t="s">
        <v>76</v>
      </c>
      <c r="AT589" s="11">
        <v>828</v>
      </c>
      <c r="AU589" s="11">
        <v>-1.4501440000000001</v>
      </c>
      <c r="AV589" s="11">
        <v>-2.4254790000000002</v>
      </c>
      <c r="AW589" s="11">
        <v>0.97533499999999995</v>
      </c>
      <c r="AX589" s="11">
        <v>67.257819999999995</v>
      </c>
    </row>
    <row r="590" spans="21:50" x14ac:dyDescent="0.35">
      <c r="U590" s="11" t="s">
        <v>76</v>
      </c>
      <c r="V590" s="11">
        <v>829</v>
      </c>
      <c r="W590" s="11">
        <v>-9.3746019999999994</v>
      </c>
      <c r="X590" s="11">
        <v>-8.2801449999999992</v>
      </c>
      <c r="Y590" s="11">
        <v>1.094457</v>
      </c>
      <c r="Z590" s="18">
        <f t="shared" si="19"/>
        <v>0.11674703630084776</v>
      </c>
      <c r="AA590" s="11">
        <v>11.674707</v>
      </c>
      <c r="AS590" s="11" t="s">
        <v>76</v>
      </c>
      <c r="AT590" s="11">
        <v>829</v>
      </c>
      <c r="AU590" s="11">
        <v>-9.3746019999999994</v>
      </c>
      <c r="AV590" s="11">
        <v>-8.2801449999999992</v>
      </c>
      <c r="AW590" s="11">
        <v>1.094457</v>
      </c>
      <c r="AX590" s="11">
        <v>11.674707</v>
      </c>
    </row>
    <row r="591" spans="21:50" x14ac:dyDescent="0.35">
      <c r="U591" s="11" t="s">
        <v>76</v>
      </c>
      <c r="V591" s="11">
        <v>830</v>
      </c>
      <c r="W591" s="11">
        <v>2.5237940000000001</v>
      </c>
      <c r="X591" s="11">
        <v>8.1274359999999994</v>
      </c>
      <c r="Y591" s="11">
        <v>5.6036409999999997</v>
      </c>
      <c r="Z591" s="18">
        <f t="shared" si="19"/>
        <v>2.220324241994394</v>
      </c>
      <c r="AA591" s="11" t="s">
        <v>77</v>
      </c>
      <c r="AS591" s="11" t="s">
        <v>76</v>
      </c>
      <c r="AT591" s="11">
        <v>830</v>
      </c>
      <c r="AU591" s="11">
        <v>2.5237940000000001</v>
      </c>
      <c r="AV591" s="11">
        <v>8.1274359999999994</v>
      </c>
      <c r="AW591" s="11">
        <v>5.6036409999999997</v>
      </c>
      <c r="AX591" s="11" t="s">
        <v>77</v>
      </c>
    </row>
    <row r="592" spans="21:50" x14ac:dyDescent="0.35">
      <c r="U592" s="11" t="s">
        <v>76</v>
      </c>
      <c r="V592" s="11">
        <v>833</v>
      </c>
      <c r="W592" s="11">
        <v>-11.010824</v>
      </c>
      <c r="X592" s="11">
        <v>-9.5021100000000001</v>
      </c>
      <c r="Y592" s="11">
        <v>1.5087140000000001</v>
      </c>
      <c r="Z592" s="18">
        <f t="shared" si="19"/>
        <v>0.13702098952812253</v>
      </c>
      <c r="AA592" s="11">
        <v>13.702097999999999</v>
      </c>
      <c r="AS592" s="11" t="s">
        <v>76</v>
      </c>
      <c r="AT592" s="11">
        <v>833</v>
      </c>
      <c r="AU592" s="11">
        <v>-11.010824</v>
      </c>
      <c r="AV592" s="11">
        <v>-9.5021100000000001</v>
      </c>
      <c r="AW592" s="11">
        <v>1.5087140000000001</v>
      </c>
      <c r="AX592" s="11">
        <v>13.702097999999999</v>
      </c>
    </row>
    <row r="593" spans="21:50" x14ac:dyDescent="0.35">
      <c r="U593" s="11" t="s">
        <v>76</v>
      </c>
      <c r="V593" s="11">
        <v>834</v>
      </c>
      <c r="W593" s="11">
        <v>-20.096979999999999</v>
      </c>
      <c r="X593" s="11">
        <v>-20.482136000000001</v>
      </c>
      <c r="Y593" s="11">
        <v>0.385156</v>
      </c>
      <c r="Z593" s="18">
        <f t="shared" si="19"/>
        <v>1.9164869547563863E-2</v>
      </c>
      <c r="AA593" s="11">
        <v>1.9164870000000001</v>
      </c>
      <c r="AS593" s="11" t="s">
        <v>76</v>
      </c>
      <c r="AT593" s="11">
        <v>834</v>
      </c>
      <c r="AU593" s="11">
        <v>-20.096979999999999</v>
      </c>
      <c r="AV593" s="11">
        <v>-20.482136000000001</v>
      </c>
      <c r="AW593" s="11">
        <v>0.385156</v>
      </c>
      <c r="AX593" s="11">
        <v>1.9164870000000001</v>
      </c>
    </row>
    <row r="594" spans="21:50" x14ac:dyDescent="0.35">
      <c r="U594" s="11" t="s">
        <v>76</v>
      </c>
      <c r="V594" s="11">
        <v>835</v>
      </c>
      <c r="W594" s="11">
        <v>-15.656535</v>
      </c>
      <c r="X594" s="11">
        <v>-16.511825000000002</v>
      </c>
      <c r="Y594" s="11">
        <v>0.85528999999999999</v>
      </c>
      <c r="Z594" s="18">
        <f t="shared" si="19"/>
        <v>5.4628306965749447E-2</v>
      </c>
      <c r="AA594" s="11">
        <v>5.4628300000000003</v>
      </c>
      <c r="AS594" s="11" t="s">
        <v>76</v>
      </c>
      <c r="AT594" s="11">
        <v>835</v>
      </c>
      <c r="AU594" s="11">
        <v>-15.656535</v>
      </c>
      <c r="AV594" s="11">
        <v>-16.511825000000002</v>
      </c>
      <c r="AW594" s="11">
        <v>0.85528999999999999</v>
      </c>
      <c r="AX594" s="11">
        <v>5.4628300000000003</v>
      </c>
    </row>
    <row r="595" spans="21:50" x14ac:dyDescent="0.35">
      <c r="U595" s="11" t="s">
        <v>76</v>
      </c>
      <c r="V595" s="11">
        <v>837</v>
      </c>
      <c r="W595" s="11">
        <v>-8.1258859999999995</v>
      </c>
      <c r="X595" s="11">
        <v>-10.662027999999999</v>
      </c>
      <c r="Y595" s="11">
        <v>2.5361419999999999</v>
      </c>
      <c r="Z595" s="18">
        <f t="shared" si="19"/>
        <v>0.31210651983057602</v>
      </c>
      <c r="AA595" s="11">
        <v>31.210650000000001</v>
      </c>
      <c r="AS595" s="11" t="s">
        <v>76</v>
      </c>
      <c r="AT595" s="11">
        <v>837</v>
      </c>
      <c r="AU595" s="11">
        <v>-8.1258859999999995</v>
      </c>
      <c r="AV595" s="11">
        <v>-10.662027999999999</v>
      </c>
      <c r="AW595" s="11">
        <v>2.5361419999999999</v>
      </c>
      <c r="AX595" s="11">
        <v>31.210650000000001</v>
      </c>
    </row>
    <row r="596" spans="21:50" x14ac:dyDescent="0.35">
      <c r="U596" s="11" t="s">
        <v>76</v>
      </c>
      <c r="V596" s="11">
        <v>838</v>
      </c>
      <c r="W596" s="11">
        <v>-9.2411290000000008</v>
      </c>
      <c r="X596" s="11">
        <v>-8.6226979999999998</v>
      </c>
      <c r="Y596" s="11">
        <v>0.61843199999999998</v>
      </c>
      <c r="Z596" s="18">
        <f t="shared" si="19"/>
        <v>6.6921693226011658E-2</v>
      </c>
      <c r="AA596" s="11">
        <v>6.6921660000000003</v>
      </c>
      <c r="AS596" s="11" t="s">
        <v>76</v>
      </c>
      <c r="AT596" s="11">
        <v>838</v>
      </c>
      <c r="AU596" s="11">
        <v>-9.2411290000000008</v>
      </c>
      <c r="AV596" s="11">
        <v>-8.6226979999999998</v>
      </c>
      <c r="AW596" s="11">
        <v>0.61843199999999998</v>
      </c>
      <c r="AX596" s="11">
        <v>6.6921660000000003</v>
      </c>
    </row>
    <row r="597" spans="21:50" x14ac:dyDescent="0.35">
      <c r="U597" s="11" t="s">
        <v>76</v>
      </c>
      <c r="V597" s="11">
        <v>840</v>
      </c>
      <c r="W597" s="11">
        <v>-25.932147000000001</v>
      </c>
      <c r="X597" s="11">
        <v>-26.296586000000001</v>
      </c>
      <c r="Y597" s="11">
        <v>0.36443900000000001</v>
      </c>
      <c r="Z597" s="18">
        <f t="shared" si="19"/>
        <v>1.4053560624964836E-2</v>
      </c>
      <c r="AA597" s="11">
        <v>1.4053549999999999</v>
      </c>
      <c r="AS597" s="11" t="s">
        <v>76</v>
      </c>
      <c r="AT597" s="11">
        <v>840</v>
      </c>
      <c r="AU597" s="11">
        <v>-25.932147000000001</v>
      </c>
      <c r="AV597" s="11">
        <v>-26.296586000000001</v>
      </c>
      <c r="AW597" s="11">
        <v>0.36443900000000001</v>
      </c>
      <c r="AX597" s="11">
        <v>1.4053549999999999</v>
      </c>
    </row>
    <row r="598" spans="21:50" x14ac:dyDescent="0.35">
      <c r="U598" s="11" t="s">
        <v>76</v>
      </c>
      <c r="V598" s="11">
        <v>841</v>
      </c>
      <c r="W598" s="11">
        <v>-2.9892999999999999E-2</v>
      </c>
      <c r="X598" s="11">
        <v>1.3968050000000001</v>
      </c>
      <c r="Y598" s="11">
        <v>1.426698</v>
      </c>
      <c r="Z598" s="18">
        <f t="shared" si="19"/>
        <v>47.726825678252432</v>
      </c>
      <c r="AA598" s="11" t="s">
        <v>77</v>
      </c>
      <c r="AS598" s="11" t="s">
        <v>76</v>
      </c>
      <c r="AT598" s="11">
        <v>841</v>
      </c>
      <c r="AU598" s="11">
        <v>-2.9892999999999999E-2</v>
      </c>
      <c r="AV598" s="11">
        <v>1.3968050000000001</v>
      </c>
      <c r="AW598" s="11">
        <v>1.426698</v>
      </c>
      <c r="AX598" s="11" t="s">
        <v>77</v>
      </c>
    </row>
    <row r="599" spans="21:50" x14ac:dyDescent="0.35">
      <c r="U599" s="11" t="s">
        <v>76</v>
      </c>
      <c r="V599" s="11">
        <v>843</v>
      </c>
      <c r="W599" s="11">
        <v>10.310015</v>
      </c>
      <c r="X599" s="11">
        <v>12.927847</v>
      </c>
      <c r="Y599" s="11">
        <v>2.6178319999999999</v>
      </c>
      <c r="Z599" s="18">
        <f t="shared" si="19"/>
        <v>0.25391156074942667</v>
      </c>
      <c r="AA599" s="11">
        <v>25.391157</v>
      </c>
      <c r="AS599" s="11" t="s">
        <v>76</v>
      </c>
      <c r="AT599" s="11">
        <v>843</v>
      </c>
      <c r="AU599" s="11">
        <v>10.310015</v>
      </c>
      <c r="AV599" s="11">
        <v>12.927847</v>
      </c>
      <c r="AW599" s="11">
        <v>2.6178319999999999</v>
      </c>
      <c r="AX599" s="11">
        <v>25.391157</v>
      </c>
    </row>
    <row r="600" spans="21:50" x14ac:dyDescent="0.35">
      <c r="U600" s="11" t="s">
        <v>76</v>
      </c>
      <c r="V600" s="11">
        <v>844</v>
      </c>
      <c r="W600" s="11">
        <v>7.0461270000000003</v>
      </c>
      <c r="X600" s="11">
        <v>7.6658030000000004</v>
      </c>
      <c r="Y600" s="11">
        <v>0.61967700000000003</v>
      </c>
      <c r="Z600" s="18">
        <f t="shared" si="19"/>
        <v>8.7945760841381379E-2</v>
      </c>
      <c r="AA600" s="11">
        <v>8.7945700000000002</v>
      </c>
      <c r="AS600" s="11" t="s">
        <v>76</v>
      </c>
      <c r="AT600" s="11">
        <v>844</v>
      </c>
      <c r="AU600" s="11">
        <v>7.0461270000000003</v>
      </c>
      <c r="AV600" s="11">
        <v>7.6658030000000004</v>
      </c>
      <c r="AW600" s="11">
        <v>0.61967700000000003</v>
      </c>
      <c r="AX600" s="11">
        <v>8.7945700000000002</v>
      </c>
    </row>
    <row r="601" spans="21:50" x14ac:dyDescent="0.35">
      <c r="U601" s="11" t="s">
        <v>76</v>
      </c>
      <c r="V601" s="11">
        <v>846</v>
      </c>
      <c r="W601" s="11">
        <v>15.022062</v>
      </c>
      <c r="X601" s="11">
        <v>15.852349999999999</v>
      </c>
      <c r="Y601" s="11">
        <v>0.83028800000000003</v>
      </c>
      <c r="Z601" s="18">
        <f t="shared" si="19"/>
        <v>5.5271240392963362E-2</v>
      </c>
      <c r="AA601" s="11">
        <v>5.5271229999999996</v>
      </c>
      <c r="AS601" s="11" t="s">
        <v>76</v>
      </c>
      <c r="AT601" s="11">
        <v>846</v>
      </c>
      <c r="AU601" s="11">
        <v>15.022062</v>
      </c>
      <c r="AV601" s="11">
        <v>15.852349999999999</v>
      </c>
      <c r="AW601" s="11">
        <v>0.83028800000000003</v>
      </c>
      <c r="AX601" s="11">
        <v>5.5271229999999996</v>
      </c>
    </row>
    <row r="602" spans="21:50" x14ac:dyDescent="0.35">
      <c r="U602" s="11" t="s">
        <v>76</v>
      </c>
      <c r="V602" s="11">
        <v>847</v>
      </c>
      <c r="W602" s="11">
        <v>-1.754537</v>
      </c>
      <c r="X602" s="11">
        <v>-2.7996620000000001</v>
      </c>
      <c r="Y602" s="11">
        <v>1.0451250000000001</v>
      </c>
      <c r="Z602" s="18">
        <f t="shared" si="19"/>
        <v>0.59566996877238843</v>
      </c>
      <c r="AA602" s="11">
        <v>59.567017</v>
      </c>
      <c r="AS602" s="11" t="s">
        <v>76</v>
      </c>
      <c r="AT602" s="11">
        <v>847</v>
      </c>
      <c r="AU602" s="11">
        <v>-1.754537</v>
      </c>
      <c r="AV602" s="11">
        <v>-2.7996620000000001</v>
      </c>
      <c r="AW602" s="11">
        <v>1.0451250000000001</v>
      </c>
      <c r="AX602" s="11">
        <v>59.567017</v>
      </c>
    </row>
    <row r="603" spans="21:50" x14ac:dyDescent="0.35">
      <c r="U603" s="11" t="s">
        <v>76</v>
      </c>
      <c r="V603" s="11">
        <v>848</v>
      </c>
      <c r="W603" s="11">
        <v>-3.5617489999999998</v>
      </c>
      <c r="X603" s="11">
        <v>-4.2163349999999999</v>
      </c>
      <c r="Y603" s="11">
        <v>0.65458499999999997</v>
      </c>
      <c r="Z603" s="18">
        <f t="shared" si="19"/>
        <v>0.1837819004090406</v>
      </c>
      <c r="AA603" s="11">
        <v>18.378198999999999</v>
      </c>
      <c r="AS603" s="11" t="s">
        <v>76</v>
      </c>
      <c r="AT603" s="11">
        <v>848</v>
      </c>
      <c r="AU603" s="11">
        <v>-3.5617489999999998</v>
      </c>
      <c r="AV603" s="11">
        <v>-4.2163349999999999</v>
      </c>
      <c r="AW603" s="11">
        <v>0.65458499999999997</v>
      </c>
      <c r="AX603" s="11">
        <v>18.378198999999999</v>
      </c>
    </row>
    <row r="604" spans="21:50" x14ac:dyDescent="0.35">
      <c r="U604" s="11" t="s">
        <v>76</v>
      </c>
      <c r="V604" s="11">
        <v>850</v>
      </c>
      <c r="W604" s="11">
        <v>23.531108</v>
      </c>
      <c r="X604" s="11">
        <v>23.771494000000001</v>
      </c>
      <c r="Y604" s="11">
        <v>0.24038599999999999</v>
      </c>
      <c r="Z604" s="18">
        <f t="shared" si="19"/>
        <v>1.0215668552454054E-2</v>
      </c>
      <c r="AA604" s="11">
        <v>1.021566</v>
      </c>
      <c r="AS604" s="11" t="s">
        <v>76</v>
      </c>
      <c r="AT604" s="11">
        <v>850</v>
      </c>
      <c r="AU604" s="11">
        <v>23.531108</v>
      </c>
      <c r="AV604" s="11">
        <v>23.771494000000001</v>
      </c>
      <c r="AW604" s="11">
        <v>0.24038599999999999</v>
      </c>
      <c r="AX604" s="11">
        <v>1.021566</v>
      </c>
    </row>
    <row r="605" spans="21:50" x14ac:dyDescent="0.35">
      <c r="U605" s="11" t="s">
        <v>76</v>
      </c>
      <c r="V605" s="11">
        <v>852</v>
      </c>
      <c r="W605" s="11">
        <v>-9.6236619999999995</v>
      </c>
      <c r="X605" s="11">
        <v>-11.602945999999999</v>
      </c>
      <c r="Y605" s="11">
        <v>1.979284</v>
      </c>
      <c r="Z605" s="18">
        <f t="shared" si="19"/>
        <v>0.20566848669456597</v>
      </c>
      <c r="AA605" s="11">
        <v>20.566849999999999</v>
      </c>
      <c r="AS605" s="11" t="s">
        <v>76</v>
      </c>
      <c r="AT605" s="11">
        <v>852</v>
      </c>
      <c r="AU605" s="11">
        <v>-9.6236619999999995</v>
      </c>
      <c r="AV605" s="11">
        <v>-11.602945999999999</v>
      </c>
      <c r="AW605" s="11">
        <v>1.979284</v>
      </c>
      <c r="AX605" s="11">
        <v>20.566849999999999</v>
      </c>
    </row>
    <row r="606" spans="21:50" x14ac:dyDescent="0.35">
      <c r="U606" s="11" t="s">
        <v>76</v>
      </c>
      <c r="V606" s="11">
        <v>853</v>
      </c>
      <c r="W606" s="11">
        <v>-17.54034</v>
      </c>
      <c r="X606" s="11">
        <v>-18.484894000000001</v>
      </c>
      <c r="Y606" s="11">
        <v>0.944554</v>
      </c>
      <c r="Z606" s="18">
        <f t="shared" si="19"/>
        <v>5.3850381463529211E-2</v>
      </c>
      <c r="AA606" s="11">
        <v>5.3850389999999999</v>
      </c>
      <c r="AS606" s="11" t="s">
        <v>76</v>
      </c>
      <c r="AT606" s="11">
        <v>853</v>
      </c>
      <c r="AU606" s="11">
        <v>-17.54034</v>
      </c>
      <c r="AV606" s="11">
        <v>-18.484894000000001</v>
      </c>
      <c r="AW606" s="11">
        <v>0.944554</v>
      </c>
      <c r="AX606" s="11">
        <v>5.3850389999999999</v>
      </c>
    </row>
    <row r="607" spans="21:50" x14ac:dyDescent="0.35">
      <c r="U607" s="11" t="s">
        <v>76</v>
      </c>
      <c r="V607" s="11">
        <v>854</v>
      </c>
      <c r="W607" s="11">
        <v>1.426892</v>
      </c>
      <c r="X607" s="11">
        <v>6.0067510000000004</v>
      </c>
      <c r="Y607" s="11">
        <v>4.5798589999999999</v>
      </c>
      <c r="Z607" s="18">
        <f t="shared" si="19"/>
        <v>3.2096745934520619</v>
      </c>
      <c r="AA607" s="11" t="s">
        <v>77</v>
      </c>
      <c r="AS607" s="11" t="s">
        <v>76</v>
      </c>
      <c r="AT607" s="11">
        <v>854</v>
      </c>
      <c r="AU607" s="11">
        <v>1.426892</v>
      </c>
      <c r="AV607" s="11">
        <v>6.0067510000000004</v>
      </c>
      <c r="AW607" s="11">
        <v>4.5798589999999999</v>
      </c>
      <c r="AX607" s="11" t="s">
        <v>77</v>
      </c>
    </row>
    <row r="608" spans="21:50" x14ac:dyDescent="0.35">
      <c r="U608" s="11" t="s">
        <v>76</v>
      </c>
      <c r="V608" s="11">
        <v>856</v>
      </c>
      <c r="W608" s="11">
        <v>1.07717</v>
      </c>
      <c r="X608" s="11">
        <v>0.38020500000000002</v>
      </c>
      <c r="Y608" s="11">
        <v>0.69696499999999995</v>
      </c>
      <c r="Z608" s="18">
        <f t="shared" si="19"/>
        <v>0.64703343019207737</v>
      </c>
      <c r="AA608" s="11">
        <v>64.703322999999997</v>
      </c>
      <c r="AS608" s="11" t="s">
        <v>76</v>
      </c>
      <c r="AT608" s="11">
        <v>856</v>
      </c>
      <c r="AU608" s="11">
        <v>1.07717</v>
      </c>
      <c r="AV608" s="11">
        <v>0.38020500000000002</v>
      </c>
      <c r="AW608" s="11">
        <v>0.69696499999999995</v>
      </c>
      <c r="AX608" s="11">
        <v>64.703322999999997</v>
      </c>
    </row>
    <row r="609" spans="21:50" x14ac:dyDescent="0.35">
      <c r="U609" s="11" t="s">
        <v>76</v>
      </c>
      <c r="V609" s="11">
        <v>857</v>
      </c>
      <c r="W609" s="11">
        <v>-13.384454</v>
      </c>
      <c r="X609" s="11">
        <v>-9.5643630000000002</v>
      </c>
      <c r="Y609" s="11">
        <v>3.8200910000000001</v>
      </c>
      <c r="Z609" s="18">
        <f t="shared" si="19"/>
        <v>0.28541253905463759</v>
      </c>
      <c r="AA609" s="11">
        <v>28.541253999999999</v>
      </c>
      <c r="AS609" s="11" t="s">
        <v>76</v>
      </c>
      <c r="AT609" s="11">
        <v>857</v>
      </c>
      <c r="AU609" s="11">
        <v>-13.384454</v>
      </c>
      <c r="AV609" s="11">
        <v>-9.5643630000000002</v>
      </c>
      <c r="AW609" s="11">
        <v>3.8200910000000001</v>
      </c>
      <c r="AX609" s="11">
        <v>28.541253999999999</v>
      </c>
    </row>
    <row r="610" spans="21:50" x14ac:dyDescent="0.35">
      <c r="U610" s="11" t="s">
        <v>76</v>
      </c>
      <c r="V610" s="11">
        <v>859</v>
      </c>
      <c r="W610" s="11">
        <v>-2.9280650000000001</v>
      </c>
      <c r="X610" s="11">
        <v>-1.5090809999999999</v>
      </c>
      <c r="Y610" s="11">
        <v>1.418984</v>
      </c>
      <c r="Z610" s="18">
        <f t="shared" si="19"/>
        <v>0.48461492487359398</v>
      </c>
      <c r="AA610" s="11">
        <v>48.461486999999998</v>
      </c>
      <c r="AS610" s="11" t="s">
        <v>76</v>
      </c>
      <c r="AT610" s="11">
        <v>859</v>
      </c>
      <c r="AU610" s="11">
        <v>-2.9280650000000001</v>
      </c>
      <c r="AV610" s="11">
        <v>-1.5090809999999999</v>
      </c>
      <c r="AW610" s="11">
        <v>1.418984</v>
      </c>
      <c r="AX610" s="11">
        <v>48.461486999999998</v>
      </c>
    </row>
    <row r="611" spans="21:50" x14ac:dyDescent="0.35">
      <c r="U611" s="11" t="s">
        <v>76</v>
      </c>
      <c r="V611" s="11">
        <v>861</v>
      </c>
      <c r="W611" s="11">
        <v>-9.9817470000000004</v>
      </c>
      <c r="X611" s="11">
        <v>-8.1867929999999998</v>
      </c>
      <c r="Y611" s="11">
        <v>1.7949539999999999</v>
      </c>
      <c r="Z611" s="18">
        <f t="shared" si="19"/>
        <v>0.17982363207562763</v>
      </c>
      <c r="AA611" s="11">
        <v>17.982361999999998</v>
      </c>
      <c r="AS611" s="11" t="s">
        <v>76</v>
      </c>
      <c r="AT611" s="11">
        <v>861</v>
      </c>
      <c r="AU611" s="11">
        <v>-9.9817470000000004</v>
      </c>
      <c r="AV611" s="11">
        <v>-8.1867929999999998</v>
      </c>
      <c r="AW611" s="11">
        <v>1.7949539999999999</v>
      </c>
      <c r="AX611" s="11">
        <v>17.982361999999998</v>
      </c>
    </row>
    <row r="612" spans="21:50" x14ac:dyDescent="0.35">
      <c r="U612" s="11" t="s">
        <v>76</v>
      </c>
      <c r="V612" s="11">
        <v>862</v>
      </c>
      <c r="W612" s="11">
        <v>27.679860999999999</v>
      </c>
      <c r="X612" s="11">
        <v>33.280259000000001</v>
      </c>
      <c r="Y612" s="11">
        <v>5.6003970000000001</v>
      </c>
      <c r="Z612" s="18">
        <f t="shared" si="19"/>
        <v>0.20232749723707066</v>
      </c>
      <c r="AA612" s="11">
        <v>20.232751</v>
      </c>
      <c r="AS612" s="11" t="s">
        <v>76</v>
      </c>
      <c r="AT612" s="11">
        <v>862</v>
      </c>
      <c r="AU612" s="11">
        <v>27.679860999999999</v>
      </c>
      <c r="AV612" s="11">
        <v>33.280259000000001</v>
      </c>
      <c r="AW612" s="11">
        <v>5.6003970000000001</v>
      </c>
      <c r="AX612" s="11">
        <v>20.232751</v>
      </c>
    </row>
    <row r="613" spans="21:50" x14ac:dyDescent="0.35">
      <c r="U613" s="11" t="s">
        <v>76</v>
      </c>
      <c r="V613" s="11">
        <v>864</v>
      </c>
      <c r="W613" s="11">
        <v>2.5460699999999998</v>
      </c>
      <c r="X613" s="11">
        <v>3.9093490000000002</v>
      </c>
      <c r="Y613" s="11">
        <v>1.363278</v>
      </c>
      <c r="Z613" s="18">
        <f t="shared" si="19"/>
        <v>0.535444037280986</v>
      </c>
      <c r="AA613" s="11">
        <v>53.544414000000003</v>
      </c>
      <c r="AS613" s="11" t="s">
        <v>76</v>
      </c>
      <c r="AT613" s="11">
        <v>864</v>
      </c>
      <c r="AU613" s="11">
        <v>2.5460699999999998</v>
      </c>
      <c r="AV613" s="11">
        <v>3.9093490000000002</v>
      </c>
      <c r="AW613" s="11">
        <v>1.363278</v>
      </c>
      <c r="AX613" s="11">
        <v>53.544414000000003</v>
      </c>
    </row>
    <row r="614" spans="21:50" x14ac:dyDescent="0.35">
      <c r="U614" s="11" t="s">
        <v>76</v>
      </c>
      <c r="V614" s="11">
        <v>865</v>
      </c>
      <c r="W614" s="11">
        <v>-6.3121219999999996</v>
      </c>
      <c r="X614" s="11">
        <v>-4.5263910000000003</v>
      </c>
      <c r="Y614" s="11">
        <v>1.785731</v>
      </c>
      <c r="Z614" s="18">
        <f t="shared" si="19"/>
        <v>0.28290501989663697</v>
      </c>
      <c r="AA614" s="11">
        <v>28.290496999999998</v>
      </c>
      <c r="AS614" s="11" t="s">
        <v>76</v>
      </c>
      <c r="AT614" s="11">
        <v>865</v>
      </c>
      <c r="AU614" s="11">
        <v>-6.3121219999999996</v>
      </c>
      <c r="AV614" s="11">
        <v>-4.5263910000000003</v>
      </c>
      <c r="AW614" s="11">
        <v>1.785731</v>
      </c>
      <c r="AX614" s="11">
        <v>28.290496999999998</v>
      </c>
    </row>
    <row r="615" spans="21:50" x14ac:dyDescent="0.35">
      <c r="U615" s="11" t="s">
        <v>76</v>
      </c>
      <c r="V615" s="11">
        <v>866</v>
      </c>
      <c r="W615" s="11">
        <v>-19.712478000000001</v>
      </c>
      <c r="X615" s="11">
        <v>-19.927882</v>
      </c>
      <c r="Y615" s="11">
        <v>0.21540400000000001</v>
      </c>
      <c r="Z615" s="18">
        <f t="shared" si="19"/>
        <v>1.0927291840224248E-2</v>
      </c>
      <c r="AA615" s="11">
        <v>1.0927290000000001</v>
      </c>
      <c r="AS615" s="11" t="s">
        <v>76</v>
      </c>
      <c r="AT615" s="11">
        <v>866</v>
      </c>
      <c r="AU615" s="11">
        <v>-19.712478000000001</v>
      </c>
      <c r="AV615" s="11">
        <v>-19.927882</v>
      </c>
      <c r="AW615" s="11">
        <v>0.21540400000000001</v>
      </c>
      <c r="AX615" s="11">
        <v>1.0927290000000001</v>
      </c>
    </row>
    <row r="616" spans="21:50" x14ac:dyDescent="0.35">
      <c r="U616" s="11" t="s">
        <v>76</v>
      </c>
      <c r="V616" s="11">
        <v>867</v>
      </c>
      <c r="W616" s="11">
        <v>-3.4596399999999998</v>
      </c>
      <c r="X616" s="11">
        <v>-4.1139770000000002</v>
      </c>
      <c r="Y616" s="11">
        <v>0.65433699999999995</v>
      </c>
      <c r="Z616" s="18">
        <f t="shared" si="19"/>
        <v>0.18913441861002878</v>
      </c>
      <c r="AA616" s="11">
        <v>18.913426999999999</v>
      </c>
      <c r="AS616" s="11" t="s">
        <v>76</v>
      </c>
      <c r="AT616" s="11">
        <v>867</v>
      </c>
      <c r="AU616" s="11">
        <v>-3.4596399999999998</v>
      </c>
      <c r="AV616" s="11">
        <v>-4.1139770000000002</v>
      </c>
      <c r="AW616" s="11">
        <v>0.65433699999999995</v>
      </c>
      <c r="AX616" s="11">
        <v>18.913426999999999</v>
      </c>
    </row>
    <row r="617" spans="21:50" x14ac:dyDescent="0.35">
      <c r="U617" s="11" t="s">
        <v>76</v>
      </c>
      <c r="V617" s="11">
        <v>868</v>
      </c>
      <c r="W617" s="11">
        <v>17.911442000000001</v>
      </c>
      <c r="X617" s="11">
        <v>18.075944</v>
      </c>
      <c r="Y617" s="11">
        <v>0.16450300000000001</v>
      </c>
      <c r="Z617" s="18">
        <f t="shared" si="19"/>
        <v>9.184241000808311E-3</v>
      </c>
      <c r="AA617" s="11">
        <v>0.91842400000000002</v>
      </c>
      <c r="AS617" s="11" t="s">
        <v>76</v>
      </c>
      <c r="AT617" s="11">
        <v>868</v>
      </c>
      <c r="AU617" s="11">
        <v>17.911442000000001</v>
      </c>
      <c r="AV617" s="11">
        <v>18.075944</v>
      </c>
      <c r="AW617" s="11">
        <v>0.16450300000000001</v>
      </c>
      <c r="AX617" s="11">
        <v>0.91842400000000002</v>
      </c>
    </row>
    <row r="618" spans="21:50" x14ac:dyDescent="0.35">
      <c r="U618" s="11" t="s">
        <v>76</v>
      </c>
      <c r="V618" s="11">
        <v>869</v>
      </c>
      <c r="W618" s="11">
        <v>12.335269</v>
      </c>
      <c r="X618" s="11">
        <v>15.310397</v>
      </c>
      <c r="Y618" s="11">
        <v>2.9751280000000002</v>
      </c>
      <c r="Z618" s="18">
        <f t="shared" si="19"/>
        <v>0.24118874099948692</v>
      </c>
      <c r="AA618" s="11">
        <v>24.118872</v>
      </c>
      <c r="AS618" s="11" t="s">
        <v>76</v>
      </c>
      <c r="AT618" s="11">
        <v>869</v>
      </c>
      <c r="AU618" s="11">
        <v>12.335269</v>
      </c>
      <c r="AV618" s="11">
        <v>15.310397</v>
      </c>
      <c r="AW618" s="11">
        <v>2.9751280000000002</v>
      </c>
      <c r="AX618" s="11">
        <v>24.118872</v>
      </c>
    </row>
    <row r="619" spans="21:50" x14ac:dyDescent="0.35">
      <c r="U619" s="11" t="s">
        <v>76</v>
      </c>
      <c r="V619" s="11">
        <v>870</v>
      </c>
      <c r="W619" s="11">
        <v>4.3257190000000003</v>
      </c>
      <c r="X619" s="11">
        <v>3.1926049999999999</v>
      </c>
      <c r="Y619" s="11">
        <v>1.133114</v>
      </c>
      <c r="Z619" s="18">
        <f t="shared" si="19"/>
        <v>0.26194812931676786</v>
      </c>
      <c r="AA619" s="11">
        <v>26.194807000000001</v>
      </c>
      <c r="AS619" s="11" t="s">
        <v>76</v>
      </c>
      <c r="AT619" s="11">
        <v>870</v>
      </c>
      <c r="AU619" s="11">
        <v>4.3257190000000003</v>
      </c>
      <c r="AV619" s="11">
        <v>3.1926049999999999</v>
      </c>
      <c r="AW619" s="11">
        <v>1.133114</v>
      </c>
      <c r="AX619" s="11">
        <v>26.194807000000001</v>
      </c>
    </row>
    <row r="620" spans="21:50" x14ac:dyDescent="0.35">
      <c r="U620" s="11" t="s">
        <v>76</v>
      </c>
      <c r="V620" s="11">
        <v>874</v>
      </c>
      <c r="W620" s="11">
        <v>-19.999869</v>
      </c>
      <c r="X620" s="11">
        <v>-19.131606000000001</v>
      </c>
      <c r="Y620" s="11">
        <v>0.86826300000000001</v>
      </c>
      <c r="Z620" s="18">
        <f t="shared" si="19"/>
        <v>4.3413434357995044E-2</v>
      </c>
      <c r="AA620" s="11">
        <v>4.341342</v>
      </c>
      <c r="AS620" s="11" t="s">
        <v>76</v>
      </c>
      <c r="AT620" s="11">
        <v>874</v>
      </c>
      <c r="AU620" s="11">
        <v>-19.999869</v>
      </c>
      <c r="AV620" s="11">
        <v>-19.131606000000001</v>
      </c>
      <c r="AW620" s="11">
        <v>0.86826300000000001</v>
      </c>
      <c r="AX620" s="11">
        <v>4.341342</v>
      </c>
    </row>
    <row r="621" spans="21:50" x14ac:dyDescent="0.35">
      <c r="U621" s="11" t="s">
        <v>76</v>
      </c>
      <c r="V621" s="11">
        <v>876</v>
      </c>
      <c r="W621" s="11">
        <v>-1.771325</v>
      </c>
      <c r="X621" s="11">
        <v>-0.29236499999999999</v>
      </c>
      <c r="Y621" s="11">
        <v>1.4789600000000001</v>
      </c>
      <c r="Z621" s="18">
        <f t="shared" si="19"/>
        <v>0.83494559157692694</v>
      </c>
      <c r="AA621" s="11">
        <v>83.494540999999998</v>
      </c>
      <c r="AS621" s="11" t="s">
        <v>76</v>
      </c>
      <c r="AT621" s="11">
        <v>876</v>
      </c>
      <c r="AU621" s="11">
        <v>-1.771325</v>
      </c>
      <c r="AV621" s="11">
        <v>-0.29236499999999999</v>
      </c>
      <c r="AW621" s="11">
        <v>1.4789600000000001</v>
      </c>
      <c r="AX621" s="11">
        <v>83.494540999999998</v>
      </c>
    </row>
    <row r="622" spans="21:50" x14ac:dyDescent="0.35">
      <c r="U622" s="11" t="s">
        <v>76</v>
      </c>
      <c r="V622" s="11">
        <v>877</v>
      </c>
      <c r="W622" s="11">
        <v>-26.224986000000001</v>
      </c>
      <c r="X622" s="11">
        <v>-26.886945000000001</v>
      </c>
      <c r="Y622" s="11">
        <v>0.66195899999999996</v>
      </c>
      <c r="Z622" s="18">
        <f t="shared" si="19"/>
        <v>2.5241538737141744E-2</v>
      </c>
      <c r="AA622" s="11">
        <v>2.5241560000000001</v>
      </c>
      <c r="AS622" s="11" t="s">
        <v>76</v>
      </c>
      <c r="AT622" s="11">
        <v>877</v>
      </c>
      <c r="AU622" s="11">
        <v>-26.224986000000001</v>
      </c>
      <c r="AV622" s="11">
        <v>-26.886945000000001</v>
      </c>
      <c r="AW622" s="11">
        <v>0.66195899999999996</v>
      </c>
      <c r="AX622" s="11">
        <v>2.5241560000000001</v>
      </c>
    </row>
    <row r="623" spans="21:50" x14ac:dyDescent="0.35">
      <c r="U623" s="11" t="s">
        <v>76</v>
      </c>
      <c r="V623" s="11">
        <v>878</v>
      </c>
      <c r="W623" s="11">
        <v>-0.74763299999999999</v>
      </c>
      <c r="X623" s="11">
        <v>-1.9204559999999999</v>
      </c>
      <c r="Y623" s="11">
        <v>1.1728229999999999</v>
      </c>
      <c r="Z623" s="18">
        <f t="shared" si="19"/>
        <v>1.5687148641111346</v>
      </c>
      <c r="AA623" s="11" t="s">
        <v>77</v>
      </c>
      <c r="AS623" s="11" t="s">
        <v>76</v>
      </c>
      <c r="AT623" s="11">
        <v>878</v>
      </c>
      <c r="AU623" s="11">
        <v>-0.74763299999999999</v>
      </c>
      <c r="AV623" s="11">
        <v>-1.9204559999999999</v>
      </c>
      <c r="AW623" s="11">
        <v>1.1728229999999999</v>
      </c>
      <c r="AX623" s="11" t="s">
        <v>77</v>
      </c>
    </row>
    <row r="624" spans="21:50" x14ac:dyDescent="0.35">
      <c r="U624" s="11" t="s">
        <v>76</v>
      </c>
      <c r="V624" s="11">
        <v>880</v>
      </c>
      <c r="W624" s="11">
        <v>0.48798900000000001</v>
      </c>
      <c r="X624" s="11">
        <v>-1.6453690000000001</v>
      </c>
      <c r="Y624" s="11">
        <v>2.1333570000000002</v>
      </c>
      <c r="Z624" s="18">
        <f t="shared" si="19"/>
        <v>4.3717317398547921</v>
      </c>
      <c r="AA624" s="11" t="s">
        <v>77</v>
      </c>
      <c r="AS624" s="11" t="s">
        <v>76</v>
      </c>
      <c r="AT624" s="11">
        <v>880</v>
      </c>
      <c r="AU624" s="11">
        <v>0.48798900000000001</v>
      </c>
      <c r="AV624" s="11">
        <v>-1.6453690000000001</v>
      </c>
      <c r="AW624" s="11">
        <v>2.1333570000000002</v>
      </c>
      <c r="AX624" s="11" t="s">
        <v>77</v>
      </c>
    </row>
    <row r="625" spans="21:50" x14ac:dyDescent="0.35">
      <c r="U625" s="11" t="s">
        <v>76</v>
      </c>
      <c r="V625" s="11">
        <v>882</v>
      </c>
      <c r="W625" s="11">
        <v>-7.0861660000000004</v>
      </c>
      <c r="X625" s="11">
        <v>-6.5006820000000003</v>
      </c>
      <c r="Y625" s="11">
        <v>0.585484</v>
      </c>
      <c r="Z625" s="18">
        <f t="shared" si="19"/>
        <v>8.2623523072984734E-2</v>
      </c>
      <c r="AA625" s="11">
        <v>8.2623519999999999</v>
      </c>
      <c r="AS625" s="11" t="s">
        <v>76</v>
      </c>
      <c r="AT625" s="11">
        <v>882</v>
      </c>
      <c r="AU625" s="11">
        <v>-7.0861660000000004</v>
      </c>
      <c r="AV625" s="11">
        <v>-6.5006820000000003</v>
      </c>
      <c r="AW625" s="11">
        <v>0.585484</v>
      </c>
      <c r="AX625" s="11">
        <v>8.2623519999999999</v>
      </c>
    </row>
    <row r="626" spans="21:50" x14ac:dyDescent="0.35">
      <c r="U626" s="11" t="s">
        <v>76</v>
      </c>
      <c r="V626" s="11">
        <v>883</v>
      </c>
      <c r="W626" s="11">
        <v>-0.123305</v>
      </c>
      <c r="X626" s="11">
        <v>-1.3390599999999999</v>
      </c>
      <c r="Y626" s="11">
        <v>1.2157549999999999</v>
      </c>
      <c r="Z626" s="18">
        <f t="shared" si="19"/>
        <v>9.8597380479299286</v>
      </c>
      <c r="AA626" s="11" t="s">
        <v>77</v>
      </c>
      <c r="AS626" s="11" t="s">
        <v>76</v>
      </c>
      <c r="AT626" s="11">
        <v>883</v>
      </c>
      <c r="AU626" s="11">
        <v>-0.123305</v>
      </c>
      <c r="AV626" s="11">
        <v>-1.3390599999999999</v>
      </c>
      <c r="AW626" s="11">
        <v>1.2157549999999999</v>
      </c>
      <c r="AX626" s="11" t="s">
        <v>77</v>
      </c>
    </row>
    <row r="627" spans="21:50" x14ac:dyDescent="0.35">
      <c r="U627" s="11" t="s">
        <v>76</v>
      </c>
      <c r="V627" s="11">
        <v>884</v>
      </c>
      <c r="W627" s="11">
        <v>-6.637734</v>
      </c>
      <c r="X627" s="11">
        <v>-3.6340309999999998</v>
      </c>
      <c r="Y627" s="11">
        <v>3.0037029999999998</v>
      </c>
      <c r="Z627" s="18">
        <f t="shared" si="19"/>
        <v>0.45251933867792832</v>
      </c>
      <c r="AA627" s="11">
        <v>45.251933999999999</v>
      </c>
      <c r="AS627" s="11" t="s">
        <v>76</v>
      </c>
      <c r="AT627" s="11">
        <v>884</v>
      </c>
      <c r="AU627" s="11">
        <v>-6.637734</v>
      </c>
      <c r="AV627" s="11">
        <v>-3.6340309999999998</v>
      </c>
      <c r="AW627" s="11">
        <v>3.0037029999999998</v>
      </c>
      <c r="AX627" s="11">
        <v>45.251933999999999</v>
      </c>
    </row>
    <row r="628" spans="21:50" x14ac:dyDescent="0.35">
      <c r="U628" s="11" t="s">
        <v>76</v>
      </c>
      <c r="V628" s="11">
        <v>885</v>
      </c>
      <c r="W628" s="11">
        <v>-5.811928</v>
      </c>
      <c r="X628" s="11">
        <v>-5.2556729999999998</v>
      </c>
      <c r="Y628" s="11">
        <v>0.55625500000000005</v>
      </c>
      <c r="Z628" s="18">
        <f t="shared" si="19"/>
        <v>9.5709203555171374E-2</v>
      </c>
      <c r="AA628" s="11">
        <v>9.5709210000000002</v>
      </c>
      <c r="AS628" s="11" t="s">
        <v>76</v>
      </c>
      <c r="AT628" s="11">
        <v>885</v>
      </c>
      <c r="AU628" s="11">
        <v>-5.811928</v>
      </c>
      <c r="AV628" s="11">
        <v>-5.2556729999999998</v>
      </c>
      <c r="AW628" s="11">
        <v>0.55625500000000005</v>
      </c>
      <c r="AX628" s="11">
        <v>9.5709210000000002</v>
      </c>
    </row>
    <row r="629" spans="21:50" x14ac:dyDescent="0.35">
      <c r="U629" s="11" t="s">
        <v>76</v>
      </c>
      <c r="V629" s="11">
        <v>888</v>
      </c>
      <c r="W629" s="11">
        <v>-9.2190010000000004</v>
      </c>
      <c r="X629" s="11">
        <v>-7.7792750000000002</v>
      </c>
      <c r="Y629" s="11">
        <v>1.4397260000000001</v>
      </c>
      <c r="Z629" s="18">
        <f t="shared" si="19"/>
        <v>0.15616941575339888</v>
      </c>
      <c r="AA629" s="11">
        <v>15.616946</v>
      </c>
      <c r="AS629" s="11" t="s">
        <v>76</v>
      </c>
      <c r="AT629" s="11">
        <v>888</v>
      </c>
      <c r="AU629" s="11">
        <v>-9.2190010000000004</v>
      </c>
      <c r="AV629" s="11">
        <v>-7.7792750000000002</v>
      </c>
      <c r="AW629" s="11">
        <v>1.4397260000000001</v>
      </c>
      <c r="AX629" s="11">
        <v>15.616946</v>
      </c>
    </row>
    <row r="630" spans="21:50" x14ac:dyDescent="0.35">
      <c r="U630" s="11" t="s">
        <v>76</v>
      </c>
      <c r="V630" s="11">
        <v>889</v>
      </c>
      <c r="W630" s="11">
        <v>-14.960800000000001</v>
      </c>
      <c r="X630" s="11">
        <v>-15.225846000000001</v>
      </c>
      <c r="Y630" s="11">
        <v>0.265046</v>
      </c>
      <c r="Z630" s="18">
        <f t="shared" si="19"/>
        <v>1.7716031228276561E-2</v>
      </c>
      <c r="AA630" s="11">
        <v>1.771601</v>
      </c>
      <c r="AS630" s="11" t="s">
        <v>76</v>
      </c>
      <c r="AT630" s="11">
        <v>889</v>
      </c>
      <c r="AU630" s="11">
        <v>-14.960800000000001</v>
      </c>
      <c r="AV630" s="11">
        <v>-15.225846000000001</v>
      </c>
      <c r="AW630" s="11">
        <v>0.265046</v>
      </c>
      <c r="AX630" s="11">
        <v>1.771601</v>
      </c>
    </row>
    <row r="631" spans="21:50" x14ac:dyDescent="0.35">
      <c r="U631" s="11" t="s">
        <v>76</v>
      </c>
      <c r="V631" s="11">
        <v>890</v>
      </c>
      <c r="W631" s="11">
        <v>0.43968200000000002</v>
      </c>
      <c r="X631" s="11">
        <v>2.9878610000000001</v>
      </c>
      <c r="Y631" s="11">
        <v>2.5481790000000002</v>
      </c>
      <c r="Z631" s="18">
        <f t="shared" si="19"/>
        <v>5.7955044782365439</v>
      </c>
      <c r="AA631" s="11" t="s">
        <v>77</v>
      </c>
      <c r="AS631" s="11" t="s">
        <v>76</v>
      </c>
      <c r="AT631" s="11">
        <v>890</v>
      </c>
      <c r="AU631" s="11">
        <v>0.43968200000000002</v>
      </c>
      <c r="AV631" s="11">
        <v>2.9878610000000001</v>
      </c>
      <c r="AW631" s="11">
        <v>2.5481790000000002</v>
      </c>
      <c r="AX631" s="11" t="s">
        <v>77</v>
      </c>
    </row>
    <row r="632" spans="21:50" x14ac:dyDescent="0.35">
      <c r="U632" s="11" t="s">
        <v>76</v>
      </c>
      <c r="V632" s="11">
        <v>892</v>
      </c>
      <c r="W632" s="11">
        <v>-8.9022559999999995</v>
      </c>
      <c r="X632" s="11">
        <v>-7.5582099999999999</v>
      </c>
      <c r="Y632" s="11">
        <v>1.3440460000000001</v>
      </c>
      <c r="Z632" s="18">
        <f t="shared" si="19"/>
        <v>0.15097813408196756</v>
      </c>
      <c r="AA632" s="11">
        <v>15.097810000000001</v>
      </c>
      <c r="AS632" s="11" t="s">
        <v>76</v>
      </c>
      <c r="AT632" s="11">
        <v>892</v>
      </c>
      <c r="AU632" s="11">
        <v>-8.9022559999999995</v>
      </c>
      <c r="AV632" s="11">
        <v>-7.5582099999999999</v>
      </c>
      <c r="AW632" s="11">
        <v>1.3440460000000001</v>
      </c>
      <c r="AX632" s="11">
        <v>15.097810000000001</v>
      </c>
    </row>
    <row r="633" spans="21:50" x14ac:dyDescent="0.35">
      <c r="U633" s="11" t="s">
        <v>76</v>
      </c>
      <c r="V633" s="11">
        <v>893</v>
      </c>
      <c r="W633" s="11">
        <v>3.8310300000000002</v>
      </c>
      <c r="X633" s="11">
        <v>4.4338569999999997</v>
      </c>
      <c r="Y633" s="11">
        <v>0.60282800000000003</v>
      </c>
      <c r="Z633" s="18">
        <f t="shared" si="19"/>
        <v>0.15735402750696287</v>
      </c>
      <c r="AA633" s="11">
        <v>15.735396</v>
      </c>
      <c r="AS633" s="11" t="s">
        <v>76</v>
      </c>
      <c r="AT633" s="11">
        <v>893</v>
      </c>
      <c r="AU633" s="11">
        <v>3.8310300000000002</v>
      </c>
      <c r="AV633" s="11">
        <v>4.4338569999999997</v>
      </c>
      <c r="AW633" s="11">
        <v>0.60282800000000003</v>
      </c>
      <c r="AX633" s="11">
        <v>15.735396</v>
      </c>
    </row>
    <row r="634" spans="21:50" x14ac:dyDescent="0.35">
      <c r="U634" s="11" t="s">
        <v>76</v>
      </c>
      <c r="V634" s="11">
        <v>895</v>
      </c>
      <c r="W634" s="11">
        <v>-6.8173009999999996</v>
      </c>
      <c r="X634" s="11">
        <v>-7.6700869999999997</v>
      </c>
      <c r="Y634" s="11">
        <v>0.85278600000000004</v>
      </c>
      <c r="Z634" s="18">
        <f t="shared" si="19"/>
        <v>0.12509144014618104</v>
      </c>
      <c r="AA634" s="11">
        <v>12.509138</v>
      </c>
      <c r="AS634" s="11" t="s">
        <v>76</v>
      </c>
      <c r="AT634" s="11">
        <v>895</v>
      </c>
      <c r="AU634" s="11">
        <v>-6.8173009999999996</v>
      </c>
      <c r="AV634" s="11">
        <v>-7.6700869999999997</v>
      </c>
      <c r="AW634" s="11">
        <v>0.85278600000000004</v>
      </c>
      <c r="AX634" s="11">
        <v>12.509138</v>
      </c>
    </row>
    <row r="635" spans="21:50" x14ac:dyDescent="0.35">
      <c r="U635" s="11" t="s">
        <v>76</v>
      </c>
      <c r="V635" s="11">
        <v>896</v>
      </c>
      <c r="W635" s="11">
        <v>-9.1505310000000009</v>
      </c>
      <c r="X635" s="11">
        <v>-9.5864030000000007</v>
      </c>
      <c r="Y635" s="11">
        <v>0.43587199999999998</v>
      </c>
      <c r="Z635" s="18">
        <f t="shared" si="19"/>
        <v>4.7633519847099577E-2</v>
      </c>
      <c r="AA635" s="11">
        <v>4.7633489999999998</v>
      </c>
      <c r="AS635" s="11" t="s">
        <v>76</v>
      </c>
      <c r="AT635" s="11">
        <v>896</v>
      </c>
      <c r="AU635" s="11">
        <v>-9.1505310000000009</v>
      </c>
      <c r="AV635" s="11">
        <v>-9.5864030000000007</v>
      </c>
      <c r="AW635" s="11">
        <v>0.43587199999999998</v>
      </c>
      <c r="AX635" s="11">
        <v>4.7633489999999998</v>
      </c>
    </row>
    <row r="636" spans="21:50" x14ac:dyDescent="0.35">
      <c r="U636" s="11" t="s">
        <v>76</v>
      </c>
      <c r="V636" s="11">
        <v>897</v>
      </c>
      <c r="W636" s="11">
        <v>-15.563302</v>
      </c>
      <c r="X636" s="11">
        <v>-17.362228999999999</v>
      </c>
      <c r="Y636" s="11">
        <v>1.7989269999999999</v>
      </c>
      <c r="Z636" s="18">
        <f t="shared" si="19"/>
        <v>0.11558774609655457</v>
      </c>
      <c r="AA636" s="11">
        <v>11.558778</v>
      </c>
      <c r="AS636" s="11" t="s">
        <v>76</v>
      </c>
      <c r="AT636" s="11">
        <v>897</v>
      </c>
      <c r="AU636" s="11">
        <v>-15.563302</v>
      </c>
      <c r="AV636" s="11">
        <v>-17.362228999999999</v>
      </c>
      <c r="AW636" s="11">
        <v>1.7989269999999999</v>
      </c>
      <c r="AX636" s="11">
        <v>11.558778</v>
      </c>
    </row>
    <row r="637" spans="21:50" x14ac:dyDescent="0.35">
      <c r="U637" s="11" t="s">
        <v>76</v>
      </c>
      <c r="V637" s="11">
        <v>898</v>
      </c>
      <c r="W637" s="11">
        <v>-16.803809999999999</v>
      </c>
      <c r="X637" s="11">
        <v>-16.847739000000001</v>
      </c>
      <c r="Y637" s="11">
        <v>4.3928000000000002E-2</v>
      </c>
      <c r="Z637" s="18">
        <f t="shared" si="19"/>
        <v>2.614169048566962E-3</v>
      </c>
      <c r="AA637" s="11">
        <v>0.26141900000000001</v>
      </c>
      <c r="AS637" s="11" t="s">
        <v>76</v>
      </c>
      <c r="AT637" s="11">
        <v>898</v>
      </c>
      <c r="AU637" s="11">
        <v>-16.803809999999999</v>
      </c>
      <c r="AV637" s="11">
        <v>-16.847739000000001</v>
      </c>
      <c r="AW637" s="11">
        <v>4.3928000000000002E-2</v>
      </c>
      <c r="AX637" s="11">
        <v>0.26141900000000001</v>
      </c>
    </row>
    <row r="638" spans="21:50" x14ac:dyDescent="0.35">
      <c r="U638" s="11" t="s">
        <v>76</v>
      </c>
      <c r="V638" s="11">
        <v>900</v>
      </c>
      <c r="W638" s="11">
        <v>-7.09971</v>
      </c>
      <c r="X638" s="11">
        <v>-4.9756530000000003</v>
      </c>
      <c r="Y638" s="11">
        <v>2.1240570000000001</v>
      </c>
      <c r="Z638" s="18">
        <f t="shared" si="19"/>
        <v>0.2991751775776757</v>
      </c>
      <c r="AA638" s="11">
        <v>29.917522999999999</v>
      </c>
      <c r="AS638" s="11" t="s">
        <v>76</v>
      </c>
      <c r="AT638" s="11">
        <v>900</v>
      </c>
      <c r="AU638" s="11">
        <v>-7.09971</v>
      </c>
      <c r="AV638" s="11">
        <v>-4.9756530000000003</v>
      </c>
      <c r="AW638" s="11">
        <v>2.1240570000000001</v>
      </c>
      <c r="AX638" s="11">
        <v>29.917522999999999</v>
      </c>
    </row>
    <row r="639" spans="21:50" x14ac:dyDescent="0.35">
      <c r="U639" s="11" t="s">
        <v>76</v>
      </c>
      <c r="V639" s="11">
        <v>903</v>
      </c>
      <c r="W639" s="11">
        <v>-20.317793999999999</v>
      </c>
      <c r="X639" s="11">
        <v>-22.274094999999999</v>
      </c>
      <c r="Y639" s="11">
        <v>1.9563010000000001</v>
      </c>
      <c r="Z639" s="18">
        <f t="shared" si="19"/>
        <v>9.6285108511288187E-2</v>
      </c>
      <c r="AA639" s="11">
        <v>9.6285100000000003</v>
      </c>
      <c r="AS639" s="11" t="s">
        <v>76</v>
      </c>
      <c r="AT639" s="11">
        <v>903</v>
      </c>
      <c r="AU639" s="11">
        <v>-20.317793999999999</v>
      </c>
      <c r="AV639" s="11">
        <v>-22.274094999999999</v>
      </c>
      <c r="AW639" s="11">
        <v>1.9563010000000001</v>
      </c>
      <c r="AX639" s="11">
        <v>9.6285100000000003</v>
      </c>
    </row>
    <row r="640" spans="21:50" x14ac:dyDescent="0.35">
      <c r="U640" s="11" t="s">
        <v>76</v>
      </c>
      <c r="V640" s="11">
        <v>904</v>
      </c>
      <c r="W640" s="11">
        <v>-6.8680760000000003</v>
      </c>
      <c r="X640" s="11">
        <v>-8.2468090000000007</v>
      </c>
      <c r="Y640" s="11">
        <v>1.378733</v>
      </c>
      <c r="Z640" s="18">
        <f t="shared" si="19"/>
        <v>0.20074515774141113</v>
      </c>
      <c r="AA640" s="11">
        <v>20.074513</v>
      </c>
      <c r="AS640" s="11" t="s">
        <v>76</v>
      </c>
      <c r="AT640" s="11">
        <v>904</v>
      </c>
      <c r="AU640" s="11">
        <v>-6.8680760000000003</v>
      </c>
      <c r="AV640" s="11">
        <v>-8.2468090000000007</v>
      </c>
      <c r="AW640" s="11">
        <v>1.378733</v>
      </c>
      <c r="AX640" s="11">
        <v>20.074513</v>
      </c>
    </row>
    <row r="641" spans="21:50" x14ac:dyDescent="0.35">
      <c r="U641" s="11" t="s">
        <v>76</v>
      </c>
      <c r="V641" s="11">
        <v>905</v>
      </c>
      <c r="W641" s="11">
        <v>16.577248000000001</v>
      </c>
      <c r="X641" s="11">
        <v>18.749791999999999</v>
      </c>
      <c r="Y641" s="11">
        <v>2.1725439999999998</v>
      </c>
      <c r="Z641" s="18">
        <f t="shared" si="19"/>
        <v>0.13105576993237958</v>
      </c>
      <c r="AA641" s="11">
        <v>13.105575999999999</v>
      </c>
      <c r="AS641" s="11" t="s">
        <v>76</v>
      </c>
      <c r="AT641" s="11">
        <v>905</v>
      </c>
      <c r="AU641" s="11">
        <v>16.577248000000001</v>
      </c>
      <c r="AV641" s="11">
        <v>18.749791999999999</v>
      </c>
      <c r="AW641" s="11">
        <v>2.1725439999999998</v>
      </c>
      <c r="AX641" s="11">
        <v>13.105575999999999</v>
      </c>
    </row>
    <row r="642" spans="21:50" x14ac:dyDescent="0.35">
      <c r="U642" s="11" t="s">
        <v>76</v>
      </c>
      <c r="V642" s="11">
        <v>907</v>
      </c>
      <c r="W642" s="11">
        <v>-18.239225999999999</v>
      </c>
      <c r="X642" s="11">
        <v>-18.049696000000001</v>
      </c>
      <c r="Y642" s="11">
        <v>0.18953</v>
      </c>
      <c r="Z642" s="18">
        <f t="shared" si="19"/>
        <v>1.0391340071119247E-2</v>
      </c>
      <c r="AA642" s="11">
        <v>1.039134</v>
      </c>
      <c r="AS642" s="11" t="s">
        <v>76</v>
      </c>
      <c r="AT642" s="11">
        <v>907</v>
      </c>
      <c r="AU642" s="11">
        <v>-18.239225999999999</v>
      </c>
      <c r="AV642" s="11">
        <v>-18.049696000000001</v>
      </c>
      <c r="AW642" s="11">
        <v>0.18953</v>
      </c>
      <c r="AX642" s="11">
        <v>1.039134</v>
      </c>
    </row>
    <row r="643" spans="21:50" x14ac:dyDescent="0.35">
      <c r="U643" s="11" t="s">
        <v>76</v>
      </c>
      <c r="V643" s="11">
        <v>908</v>
      </c>
      <c r="W643" s="11">
        <v>-24.307666999999999</v>
      </c>
      <c r="X643" s="11">
        <v>-20.724406999999999</v>
      </c>
      <c r="Y643" s="11">
        <v>3.5832600000000001</v>
      </c>
      <c r="Z643" s="18">
        <f t="shared" si="19"/>
        <v>0.14741274841390581</v>
      </c>
      <c r="AA643" s="11">
        <v>14.741274000000001</v>
      </c>
      <c r="AS643" s="11" t="s">
        <v>76</v>
      </c>
      <c r="AT643" s="11">
        <v>908</v>
      </c>
      <c r="AU643" s="11">
        <v>-24.307666999999999</v>
      </c>
      <c r="AV643" s="11">
        <v>-20.724406999999999</v>
      </c>
      <c r="AW643" s="11">
        <v>3.5832600000000001</v>
      </c>
      <c r="AX643" s="11">
        <v>14.741274000000001</v>
      </c>
    </row>
    <row r="644" spans="21:50" x14ac:dyDescent="0.35">
      <c r="U644" s="11" t="s">
        <v>76</v>
      </c>
      <c r="V644" s="11">
        <v>909</v>
      </c>
      <c r="W644" s="11">
        <v>-21.902674000000001</v>
      </c>
      <c r="X644" s="11">
        <v>-21.391555</v>
      </c>
      <c r="Y644" s="11">
        <v>0.51111899999999999</v>
      </c>
      <c r="Z644" s="18">
        <f t="shared" si="19"/>
        <v>2.3335917797068978E-2</v>
      </c>
      <c r="AA644" s="11">
        <v>2.3335919999999999</v>
      </c>
      <c r="AS644" s="11" t="s">
        <v>76</v>
      </c>
      <c r="AT644" s="11">
        <v>909</v>
      </c>
      <c r="AU644" s="11">
        <v>-21.902674000000001</v>
      </c>
      <c r="AV644" s="11">
        <v>-21.391555</v>
      </c>
      <c r="AW644" s="11">
        <v>0.51111899999999999</v>
      </c>
      <c r="AX644" s="11">
        <v>2.3335919999999999</v>
      </c>
    </row>
    <row r="645" spans="21:50" x14ac:dyDescent="0.35">
      <c r="U645" s="11" t="s">
        <v>76</v>
      </c>
      <c r="V645" s="11">
        <v>911</v>
      </c>
      <c r="W645" s="11">
        <v>-0.66161999999999999</v>
      </c>
      <c r="X645" s="11">
        <v>-2.1203219999999998</v>
      </c>
      <c r="Y645" s="11">
        <v>1.4587019999999999</v>
      </c>
      <c r="Z645" s="18">
        <f t="shared" si="19"/>
        <v>2.2047429037816269</v>
      </c>
      <c r="AA645" s="11" t="s">
        <v>77</v>
      </c>
      <c r="AS645" s="11" t="s">
        <v>76</v>
      </c>
      <c r="AT645" s="11">
        <v>911</v>
      </c>
      <c r="AU645" s="11">
        <v>-0.66161999999999999</v>
      </c>
      <c r="AV645" s="11">
        <v>-2.1203219999999998</v>
      </c>
      <c r="AW645" s="11">
        <v>1.4587019999999999</v>
      </c>
      <c r="AX645" s="11" t="s">
        <v>77</v>
      </c>
    </row>
    <row r="646" spans="21:50" x14ac:dyDescent="0.35">
      <c r="U646" s="11" t="s">
        <v>76</v>
      </c>
      <c r="V646" s="11">
        <v>912</v>
      </c>
      <c r="W646" s="11">
        <v>10.918232</v>
      </c>
      <c r="X646" s="11">
        <v>12.175732999999999</v>
      </c>
      <c r="Y646" s="11">
        <v>1.257501</v>
      </c>
      <c r="Z646" s="18">
        <f t="shared" si="19"/>
        <v>0.11517441651725298</v>
      </c>
      <c r="AA646" s="11">
        <v>11.517441</v>
      </c>
      <c r="AS646" s="11" t="s">
        <v>76</v>
      </c>
      <c r="AT646" s="11">
        <v>912</v>
      </c>
      <c r="AU646" s="11">
        <v>10.918232</v>
      </c>
      <c r="AV646" s="11">
        <v>12.175732999999999</v>
      </c>
      <c r="AW646" s="11">
        <v>1.257501</v>
      </c>
      <c r="AX646" s="11">
        <v>11.517441</v>
      </c>
    </row>
    <row r="647" spans="21:50" x14ac:dyDescent="0.35">
      <c r="U647" s="11" t="s">
        <v>76</v>
      </c>
      <c r="V647" s="11">
        <v>914</v>
      </c>
      <c r="W647" s="11">
        <v>-4.6714310000000001</v>
      </c>
      <c r="X647" s="11">
        <v>-7.9338230000000003</v>
      </c>
      <c r="Y647" s="11">
        <v>3.2623920000000002</v>
      </c>
      <c r="Z647" s="18">
        <f t="shared" si="19"/>
        <v>0.69837101307928984</v>
      </c>
      <c r="AA647" s="11">
        <v>69.837107000000003</v>
      </c>
      <c r="AS647" s="11" t="s">
        <v>76</v>
      </c>
      <c r="AT647" s="11">
        <v>914</v>
      </c>
      <c r="AU647" s="11">
        <v>-4.6714310000000001</v>
      </c>
      <c r="AV647" s="11">
        <v>-7.9338230000000003</v>
      </c>
      <c r="AW647" s="11">
        <v>3.2623920000000002</v>
      </c>
      <c r="AX647" s="11">
        <v>69.837107000000003</v>
      </c>
    </row>
    <row r="648" spans="21:50" x14ac:dyDescent="0.35">
      <c r="U648" s="11" t="s">
        <v>76</v>
      </c>
      <c r="V648" s="11">
        <v>915</v>
      </c>
      <c r="W648" s="11">
        <v>-0.74564399999999997</v>
      </c>
      <c r="X648" s="11">
        <v>0.94359400000000004</v>
      </c>
      <c r="Y648" s="11">
        <v>1.689238</v>
      </c>
      <c r="Z648" s="18">
        <f t="shared" si="19"/>
        <v>2.2654752133726017</v>
      </c>
      <c r="AA648" s="11" t="s">
        <v>77</v>
      </c>
      <c r="AS648" s="11" t="s">
        <v>76</v>
      </c>
      <c r="AT648" s="11">
        <v>915</v>
      </c>
      <c r="AU648" s="11">
        <v>-0.74564399999999997</v>
      </c>
      <c r="AV648" s="11">
        <v>0.94359400000000004</v>
      </c>
      <c r="AW648" s="11">
        <v>1.689238</v>
      </c>
      <c r="AX648" s="11" t="s">
        <v>77</v>
      </c>
    </row>
    <row r="649" spans="21:50" x14ac:dyDescent="0.35">
      <c r="U649" s="11" t="s">
        <v>76</v>
      </c>
      <c r="V649" s="11">
        <v>916</v>
      </c>
      <c r="W649" s="11">
        <v>-3.9477370000000001</v>
      </c>
      <c r="X649" s="11">
        <v>-3.7651279999999998</v>
      </c>
      <c r="Y649" s="11">
        <v>0.18260899999999999</v>
      </c>
      <c r="Z649" s="18">
        <f t="shared" ref="Z649:Z712" si="20">ABS(Y649/W649)</f>
        <v>4.6256627531165322E-2</v>
      </c>
      <c r="AA649" s="11">
        <v>4.6256700000000004</v>
      </c>
      <c r="AS649" s="11" t="s">
        <v>76</v>
      </c>
      <c r="AT649" s="11">
        <v>916</v>
      </c>
      <c r="AU649" s="11">
        <v>-3.9477370000000001</v>
      </c>
      <c r="AV649" s="11">
        <v>-3.7651279999999998</v>
      </c>
      <c r="AW649" s="11">
        <v>0.18260899999999999</v>
      </c>
      <c r="AX649" s="11">
        <v>4.6256700000000004</v>
      </c>
    </row>
    <row r="650" spans="21:50" x14ac:dyDescent="0.35">
      <c r="U650" s="11" t="s">
        <v>76</v>
      </c>
      <c r="V650" s="11">
        <v>917</v>
      </c>
      <c r="W650" s="11">
        <v>31.329267999999999</v>
      </c>
      <c r="X650" s="11">
        <v>25.427596000000001</v>
      </c>
      <c r="Y650" s="11">
        <v>5.9016719999999996</v>
      </c>
      <c r="Z650" s="18">
        <f t="shared" si="20"/>
        <v>0.18837567478435818</v>
      </c>
      <c r="AA650" s="11">
        <v>18.837565999999999</v>
      </c>
      <c r="AS650" s="11" t="s">
        <v>76</v>
      </c>
      <c r="AT650" s="11">
        <v>917</v>
      </c>
      <c r="AU650" s="11">
        <v>31.329267999999999</v>
      </c>
      <c r="AV650" s="11">
        <v>25.427596000000001</v>
      </c>
      <c r="AW650" s="11">
        <v>5.9016719999999996</v>
      </c>
      <c r="AX650" s="11">
        <v>18.837565999999999</v>
      </c>
    </row>
    <row r="651" spans="21:50" x14ac:dyDescent="0.35">
      <c r="U651" s="11" t="s">
        <v>76</v>
      </c>
      <c r="V651" s="11">
        <v>918</v>
      </c>
      <c r="W651" s="11">
        <v>13.316686000000001</v>
      </c>
      <c r="X651" s="11">
        <v>14.905894999999999</v>
      </c>
      <c r="Y651" s="11">
        <v>1.5892090000000001</v>
      </c>
      <c r="Z651" s="18">
        <f t="shared" si="20"/>
        <v>0.11933967655316045</v>
      </c>
      <c r="AA651" s="11">
        <v>11.933967000000001</v>
      </c>
      <c r="AS651" s="11" t="s">
        <v>76</v>
      </c>
      <c r="AT651" s="11">
        <v>918</v>
      </c>
      <c r="AU651" s="11">
        <v>13.316686000000001</v>
      </c>
      <c r="AV651" s="11">
        <v>14.905894999999999</v>
      </c>
      <c r="AW651" s="11">
        <v>1.5892090000000001</v>
      </c>
      <c r="AX651" s="11">
        <v>11.933967000000001</v>
      </c>
    </row>
    <row r="652" spans="21:50" x14ac:dyDescent="0.35">
      <c r="U652" s="11" t="s">
        <v>76</v>
      </c>
      <c r="V652" s="11">
        <v>922</v>
      </c>
      <c r="W652" s="11">
        <v>-23.082218000000001</v>
      </c>
      <c r="X652" s="11">
        <v>-22.401796000000001</v>
      </c>
      <c r="Y652" s="11">
        <v>0.68042199999999997</v>
      </c>
      <c r="Z652" s="18">
        <f t="shared" si="20"/>
        <v>2.9478189660976251E-2</v>
      </c>
      <c r="AA652" s="11">
        <v>2.9478200000000001</v>
      </c>
      <c r="AS652" s="11" t="s">
        <v>76</v>
      </c>
      <c r="AT652" s="11">
        <v>922</v>
      </c>
      <c r="AU652" s="11">
        <v>-23.082218000000001</v>
      </c>
      <c r="AV652" s="11">
        <v>-22.401796000000001</v>
      </c>
      <c r="AW652" s="11">
        <v>0.68042199999999997</v>
      </c>
      <c r="AX652" s="11">
        <v>2.9478200000000001</v>
      </c>
    </row>
    <row r="653" spans="21:50" x14ac:dyDescent="0.35">
      <c r="U653" s="11" t="s">
        <v>76</v>
      </c>
      <c r="V653" s="11">
        <v>923</v>
      </c>
      <c r="W653" s="11">
        <v>-1.6911210000000001</v>
      </c>
      <c r="X653" s="11">
        <v>-2.8425790000000002</v>
      </c>
      <c r="Y653" s="11">
        <v>1.1514580000000001</v>
      </c>
      <c r="Z653" s="18">
        <f t="shared" si="20"/>
        <v>0.68088445474924619</v>
      </c>
      <c r="AA653" s="11">
        <v>68.088427999999993</v>
      </c>
      <c r="AS653" s="11" t="s">
        <v>76</v>
      </c>
      <c r="AT653" s="11">
        <v>923</v>
      </c>
      <c r="AU653" s="11">
        <v>-1.6911210000000001</v>
      </c>
      <c r="AV653" s="11">
        <v>-2.8425790000000002</v>
      </c>
      <c r="AW653" s="11">
        <v>1.1514580000000001</v>
      </c>
      <c r="AX653" s="11">
        <v>68.088427999999993</v>
      </c>
    </row>
    <row r="654" spans="21:50" x14ac:dyDescent="0.35">
      <c r="U654" s="11" t="s">
        <v>76</v>
      </c>
      <c r="V654" s="11">
        <v>925</v>
      </c>
      <c r="W654" s="11">
        <v>-17.212972000000001</v>
      </c>
      <c r="X654" s="11">
        <v>-19.465195999999999</v>
      </c>
      <c r="Y654" s="11">
        <v>2.252224</v>
      </c>
      <c r="Z654" s="18">
        <f t="shared" si="20"/>
        <v>0.13084457466148205</v>
      </c>
      <c r="AA654" s="11">
        <v>13.084459000000001</v>
      </c>
      <c r="AS654" s="11" t="s">
        <v>76</v>
      </c>
      <c r="AT654" s="11">
        <v>925</v>
      </c>
      <c r="AU654" s="11">
        <v>-17.212972000000001</v>
      </c>
      <c r="AV654" s="11">
        <v>-19.465195999999999</v>
      </c>
      <c r="AW654" s="11">
        <v>2.252224</v>
      </c>
      <c r="AX654" s="11">
        <v>13.084459000000001</v>
      </c>
    </row>
    <row r="655" spans="21:50" x14ac:dyDescent="0.35">
      <c r="U655" s="11" t="s">
        <v>76</v>
      </c>
      <c r="V655" s="11">
        <v>927</v>
      </c>
      <c r="W655" s="11">
        <v>30.63701</v>
      </c>
      <c r="X655" s="11">
        <v>32.185809999999996</v>
      </c>
      <c r="Y655" s="11">
        <v>1.5488010000000001</v>
      </c>
      <c r="Z655" s="18">
        <f t="shared" si="20"/>
        <v>5.0553268742609021E-2</v>
      </c>
      <c r="AA655" s="11">
        <v>5.055326</v>
      </c>
      <c r="AS655" s="11" t="s">
        <v>76</v>
      </c>
      <c r="AT655" s="11">
        <v>927</v>
      </c>
      <c r="AU655" s="11">
        <v>30.63701</v>
      </c>
      <c r="AV655" s="11">
        <v>32.185809999999996</v>
      </c>
      <c r="AW655" s="11">
        <v>1.5488010000000001</v>
      </c>
      <c r="AX655" s="11">
        <v>5.055326</v>
      </c>
    </row>
    <row r="656" spans="21:50" x14ac:dyDescent="0.35">
      <c r="U656" s="11" t="s">
        <v>76</v>
      </c>
      <c r="V656" s="11">
        <v>928</v>
      </c>
      <c r="W656" s="11">
        <v>-8.1890699999999992</v>
      </c>
      <c r="X656" s="11">
        <v>-2.9055430000000002</v>
      </c>
      <c r="Y656" s="11">
        <v>5.2835270000000003</v>
      </c>
      <c r="Z656" s="18">
        <f t="shared" si="20"/>
        <v>0.64519255544280374</v>
      </c>
      <c r="AA656" s="11">
        <v>64.519255000000001</v>
      </c>
      <c r="AS656" s="11" t="s">
        <v>76</v>
      </c>
      <c r="AT656" s="11">
        <v>928</v>
      </c>
      <c r="AU656" s="11">
        <v>-8.1890699999999992</v>
      </c>
      <c r="AV656" s="11">
        <v>-2.9055430000000002</v>
      </c>
      <c r="AW656" s="11">
        <v>5.2835270000000003</v>
      </c>
      <c r="AX656" s="11">
        <v>64.519255000000001</v>
      </c>
    </row>
    <row r="657" spans="21:50" x14ac:dyDescent="0.35">
      <c r="U657" s="11" t="s">
        <v>76</v>
      </c>
      <c r="V657" s="11">
        <v>929</v>
      </c>
      <c r="W657" s="11">
        <v>-20.870867000000001</v>
      </c>
      <c r="X657" s="11">
        <v>-18.279893000000001</v>
      </c>
      <c r="Y657" s="11">
        <v>2.5909740000000001</v>
      </c>
      <c r="Z657" s="18">
        <f t="shared" si="20"/>
        <v>0.12414309381589179</v>
      </c>
      <c r="AA657" s="11">
        <v>12.414308999999999</v>
      </c>
      <c r="AS657" s="11" t="s">
        <v>76</v>
      </c>
      <c r="AT657" s="11">
        <v>929</v>
      </c>
      <c r="AU657" s="11">
        <v>-20.870867000000001</v>
      </c>
      <c r="AV657" s="11">
        <v>-18.279893000000001</v>
      </c>
      <c r="AW657" s="11">
        <v>2.5909740000000001</v>
      </c>
      <c r="AX657" s="11">
        <v>12.414308999999999</v>
      </c>
    </row>
    <row r="658" spans="21:50" x14ac:dyDescent="0.35">
      <c r="U658" s="11" t="s">
        <v>76</v>
      </c>
      <c r="V658" s="11">
        <v>931</v>
      </c>
      <c r="W658" s="11">
        <v>13.633941999999999</v>
      </c>
      <c r="X658" s="11">
        <v>14.182104000000001</v>
      </c>
      <c r="Y658" s="11">
        <v>0.54816200000000004</v>
      </c>
      <c r="Z658" s="18">
        <f t="shared" si="20"/>
        <v>4.0205686660541765E-2</v>
      </c>
      <c r="AA658" s="11">
        <v>4.0205659999999996</v>
      </c>
      <c r="AS658" s="11" t="s">
        <v>76</v>
      </c>
      <c r="AT658" s="11">
        <v>931</v>
      </c>
      <c r="AU658" s="11">
        <v>13.633941999999999</v>
      </c>
      <c r="AV658" s="11">
        <v>14.182104000000001</v>
      </c>
      <c r="AW658" s="11">
        <v>0.54816200000000004</v>
      </c>
      <c r="AX658" s="11">
        <v>4.0205659999999996</v>
      </c>
    </row>
    <row r="659" spans="21:50" x14ac:dyDescent="0.35">
      <c r="U659" s="11" t="s">
        <v>76</v>
      </c>
      <c r="V659" s="11">
        <v>932</v>
      </c>
      <c r="W659" s="11">
        <v>-11.842287000000001</v>
      </c>
      <c r="X659" s="11">
        <v>-12.813261000000001</v>
      </c>
      <c r="Y659" s="11">
        <v>0.970974</v>
      </c>
      <c r="Z659" s="18">
        <f t="shared" si="20"/>
        <v>8.1992101694545988E-2</v>
      </c>
      <c r="AA659" s="11">
        <v>8.1992100000000008</v>
      </c>
      <c r="AS659" s="11" t="s">
        <v>76</v>
      </c>
      <c r="AT659" s="11">
        <v>932</v>
      </c>
      <c r="AU659" s="11">
        <v>-11.842287000000001</v>
      </c>
      <c r="AV659" s="11">
        <v>-12.813261000000001</v>
      </c>
      <c r="AW659" s="11">
        <v>0.970974</v>
      </c>
      <c r="AX659" s="11">
        <v>8.1992100000000008</v>
      </c>
    </row>
    <row r="660" spans="21:50" x14ac:dyDescent="0.35">
      <c r="U660" s="11" t="s">
        <v>76</v>
      </c>
      <c r="V660" s="11">
        <v>935</v>
      </c>
      <c r="W660" s="11">
        <v>-2.4412240000000001</v>
      </c>
      <c r="X660" s="11">
        <v>2.0976789999999998</v>
      </c>
      <c r="Y660" s="11">
        <v>4.5389030000000004</v>
      </c>
      <c r="Z660" s="18">
        <f t="shared" si="20"/>
        <v>1.8592734628202903</v>
      </c>
      <c r="AA660" s="11" t="s">
        <v>77</v>
      </c>
      <c r="AS660" s="11" t="s">
        <v>76</v>
      </c>
      <c r="AT660" s="11">
        <v>935</v>
      </c>
      <c r="AU660" s="11">
        <v>-2.4412240000000001</v>
      </c>
      <c r="AV660" s="11">
        <v>2.0976789999999998</v>
      </c>
      <c r="AW660" s="11">
        <v>4.5389030000000004</v>
      </c>
      <c r="AX660" s="11" t="s">
        <v>77</v>
      </c>
    </row>
    <row r="661" spans="21:50" x14ac:dyDescent="0.35">
      <c r="U661" s="11" t="s">
        <v>76</v>
      </c>
      <c r="V661" s="11">
        <v>936</v>
      </c>
      <c r="W661" s="11">
        <v>-17.339655</v>
      </c>
      <c r="X661" s="11">
        <v>-18.951347999999999</v>
      </c>
      <c r="Y661" s="11">
        <v>1.611693</v>
      </c>
      <c r="Z661" s="18">
        <f t="shared" si="20"/>
        <v>9.2948389111548069E-2</v>
      </c>
      <c r="AA661" s="11">
        <v>9.2948389999999996</v>
      </c>
      <c r="AS661" s="11" t="s">
        <v>76</v>
      </c>
      <c r="AT661" s="11">
        <v>936</v>
      </c>
      <c r="AU661" s="11">
        <v>-17.339655</v>
      </c>
      <c r="AV661" s="11">
        <v>-18.951347999999999</v>
      </c>
      <c r="AW661" s="11">
        <v>1.611693</v>
      </c>
      <c r="AX661" s="11">
        <v>9.2948389999999996</v>
      </c>
    </row>
    <row r="662" spans="21:50" x14ac:dyDescent="0.35">
      <c r="U662" s="11" t="s">
        <v>76</v>
      </c>
      <c r="V662" s="11">
        <v>937</v>
      </c>
      <c r="W662" s="11">
        <v>14.384335</v>
      </c>
      <c r="X662" s="11">
        <v>14.600574</v>
      </c>
      <c r="Y662" s="11">
        <v>0.21623999999999999</v>
      </c>
      <c r="Z662" s="18">
        <f t="shared" si="20"/>
        <v>1.5033020296037321E-2</v>
      </c>
      <c r="AA662" s="11">
        <v>1.5032989999999999</v>
      </c>
      <c r="AS662" s="11" t="s">
        <v>76</v>
      </c>
      <c r="AT662" s="11">
        <v>937</v>
      </c>
      <c r="AU662" s="11">
        <v>14.384335</v>
      </c>
      <c r="AV662" s="11">
        <v>14.600574</v>
      </c>
      <c r="AW662" s="11">
        <v>0.21623999999999999</v>
      </c>
      <c r="AX662" s="11">
        <v>1.5032989999999999</v>
      </c>
    </row>
    <row r="663" spans="21:50" x14ac:dyDescent="0.35">
      <c r="U663" s="11" t="s">
        <v>76</v>
      </c>
      <c r="V663" s="11">
        <v>938</v>
      </c>
      <c r="W663" s="11">
        <v>15.276178</v>
      </c>
      <c r="X663" s="11">
        <v>14.711924</v>
      </c>
      <c r="Y663" s="11">
        <v>0.56425499999999995</v>
      </c>
      <c r="Z663" s="18">
        <f t="shared" si="20"/>
        <v>3.6936922311326822E-2</v>
      </c>
      <c r="AA663" s="11">
        <v>3.6936900000000001</v>
      </c>
      <c r="AS663" s="11" t="s">
        <v>76</v>
      </c>
      <c r="AT663" s="11">
        <v>938</v>
      </c>
      <c r="AU663" s="11">
        <v>15.276178</v>
      </c>
      <c r="AV663" s="11">
        <v>14.711924</v>
      </c>
      <c r="AW663" s="11">
        <v>0.56425499999999995</v>
      </c>
      <c r="AX663" s="11">
        <v>3.6936900000000001</v>
      </c>
    </row>
    <row r="664" spans="21:50" x14ac:dyDescent="0.35">
      <c r="U664" s="11" t="s">
        <v>76</v>
      </c>
      <c r="V664" s="11">
        <v>939</v>
      </c>
      <c r="W664" s="11">
        <v>-20.397010000000002</v>
      </c>
      <c r="X664" s="11">
        <v>-23.180966999999999</v>
      </c>
      <c r="Y664" s="11">
        <v>2.783957</v>
      </c>
      <c r="Z664" s="18">
        <f t="shared" si="20"/>
        <v>0.13648848532211338</v>
      </c>
      <c r="AA664" s="11">
        <v>13.648847</v>
      </c>
      <c r="AS664" s="11" t="s">
        <v>76</v>
      </c>
      <c r="AT664" s="11">
        <v>939</v>
      </c>
      <c r="AU664" s="11">
        <v>-20.397010000000002</v>
      </c>
      <c r="AV664" s="11">
        <v>-23.180966999999999</v>
      </c>
      <c r="AW664" s="11">
        <v>2.783957</v>
      </c>
      <c r="AX664" s="11">
        <v>13.648847</v>
      </c>
    </row>
    <row r="665" spans="21:50" x14ac:dyDescent="0.35">
      <c r="U665" s="11" t="s">
        <v>76</v>
      </c>
      <c r="V665" s="11">
        <v>942</v>
      </c>
      <c r="W665" s="11">
        <v>-9.0206920000000004</v>
      </c>
      <c r="X665" s="11">
        <v>-12.0374</v>
      </c>
      <c r="Y665" s="11">
        <v>3.0167079999999999</v>
      </c>
      <c r="Z665" s="18">
        <f t="shared" si="20"/>
        <v>0.33442090695481008</v>
      </c>
      <c r="AA665" s="11">
        <v>33.44209</v>
      </c>
      <c r="AS665" s="11" t="s">
        <v>76</v>
      </c>
      <c r="AT665" s="11">
        <v>942</v>
      </c>
      <c r="AU665" s="11">
        <v>-9.0206920000000004</v>
      </c>
      <c r="AV665" s="11">
        <v>-12.0374</v>
      </c>
      <c r="AW665" s="11">
        <v>3.0167079999999999</v>
      </c>
      <c r="AX665" s="11">
        <v>33.44209</v>
      </c>
    </row>
    <row r="666" spans="21:50" x14ac:dyDescent="0.35">
      <c r="U666" s="11" t="s">
        <v>76</v>
      </c>
      <c r="V666" s="11">
        <v>943</v>
      </c>
      <c r="W666" s="11">
        <v>-24.767512</v>
      </c>
      <c r="X666" s="11">
        <v>-24.209468000000001</v>
      </c>
      <c r="Y666" s="11">
        <v>0.55804399999999998</v>
      </c>
      <c r="Z666" s="18">
        <f t="shared" si="20"/>
        <v>2.2531290183689018E-2</v>
      </c>
      <c r="AA666" s="11">
        <v>2.2531279999999998</v>
      </c>
      <c r="AS666" s="11" t="s">
        <v>76</v>
      </c>
      <c r="AT666" s="11">
        <v>943</v>
      </c>
      <c r="AU666" s="11">
        <v>-24.767512</v>
      </c>
      <c r="AV666" s="11">
        <v>-24.209468000000001</v>
      </c>
      <c r="AW666" s="11">
        <v>0.55804399999999998</v>
      </c>
      <c r="AX666" s="11">
        <v>2.2531279999999998</v>
      </c>
    </row>
    <row r="667" spans="21:50" x14ac:dyDescent="0.35">
      <c r="U667" s="11" t="s">
        <v>76</v>
      </c>
      <c r="V667" s="11">
        <v>944</v>
      </c>
      <c r="W667" s="11">
        <v>-18.093404</v>
      </c>
      <c r="X667" s="11">
        <v>-18.763059999999999</v>
      </c>
      <c r="Y667" s="11">
        <v>0.66965600000000003</v>
      </c>
      <c r="Z667" s="18">
        <f t="shared" si="20"/>
        <v>3.7011056625939488E-2</v>
      </c>
      <c r="AA667" s="11">
        <v>3.7011039999999999</v>
      </c>
      <c r="AS667" s="11" t="s">
        <v>76</v>
      </c>
      <c r="AT667" s="11">
        <v>944</v>
      </c>
      <c r="AU667" s="11">
        <v>-18.093404</v>
      </c>
      <c r="AV667" s="11">
        <v>-18.763059999999999</v>
      </c>
      <c r="AW667" s="11">
        <v>0.66965600000000003</v>
      </c>
      <c r="AX667" s="11">
        <v>3.7011039999999999</v>
      </c>
    </row>
    <row r="668" spans="21:50" x14ac:dyDescent="0.35">
      <c r="U668" s="11" t="s">
        <v>76</v>
      </c>
      <c r="V668" s="11">
        <v>945</v>
      </c>
      <c r="W668" s="11">
        <v>37.089599999999997</v>
      </c>
      <c r="X668" s="11">
        <v>36.399123000000003</v>
      </c>
      <c r="Y668" s="11">
        <v>0.69047700000000001</v>
      </c>
      <c r="Z668" s="18">
        <f t="shared" si="20"/>
        <v>1.8616458522065487E-2</v>
      </c>
      <c r="AA668" s="11">
        <v>1.861645</v>
      </c>
      <c r="AS668" s="11" t="s">
        <v>76</v>
      </c>
      <c r="AT668" s="11">
        <v>945</v>
      </c>
      <c r="AU668" s="11">
        <v>37.089599999999997</v>
      </c>
      <c r="AV668" s="11">
        <v>36.399123000000003</v>
      </c>
      <c r="AW668" s="11">
        <v>0.69047700000000001</v>
      </c>
      <c r="AX668" s="11">
        <v>1.861645</v>
      </c>
    </row>
    <row r="669" spans="21:50" x14ac:dyDescent="0.35">
      <c r="U669" s="11" t="s">
        <v>76</v>
      </c>
      <c r="V669" s="11">
        <v>946</v>
      </c>
      <c r="W669" s="11">
        <v>-18.944637</v>
      </c>
      <c r="X669" s="11">
        <v>-16.762644999999999</v>
      </c>
      <c r="Y669" s="11">
        <v>2.1819920000000002</v>
      </c>
      <c r="Z669" s="18">
        <f t="shared" si="20"/>
        <v>0.11517729265543596</v>
      </c>
      <c r="AA669" s="11">
        <v>11.51773</v>
      </c>
      <c r="AS669" s="11" t="s">
        <v>76</v>
      </c>
      <c r="AT669" s="11">
        <v>946</v>
      </c>
      <c r="AU669" s="11">
        <v>-18.944637</v>
      </c>
      <c r="AV669" s="11">
        <v>-16.762644999999999</v>
      </c>
      <c r="AW669" s="11">
        <v>2.1819920000000002</v>
      </c>
      <c r="AX669" s="11">
        <v>11.51773</v>
      </c>
    </row>
    <row r="670" spans="21:50" x14ac:dyDescent="0.35">
      <c r="U670" s="11" t="s">
        <v>76</v>
      </c>
      <c r="V670" s="11">
        <v>947</v>
      </c>
      <c r="W670" s="11">
        <v>6.8856539999999997</v>
      </c>
      <c r="X670" s="11">
        <v>6.4117980000000001</v>
      </c>
      <c r="Y670" s="11">
        <v>0.473856</v>
      </c>
      <c r="Z670" s="18">
        <f t="shared" si="20"/>
        <v>6.8817863924036854E-2</v>
      </c>
      <c r="AA670" s="11">
        <v>6.8817880000000002</v>
      </c>
      <c r="AS670" s="11" t="s">
        <v>76</v>
      </c>
      <c r="AT670" s="11">
        <v>947</v>
      </c>
      <c r="AU670" s="11">
        <v>6.8856539999999997</v>
      </c>
      <c r="AV670" s="11">
        <v>6.4117980000000001</v>
      </c>
      <c r="AW670" s="11">
        <v>0.473856</v>
      </c>
      <c r="AX670" s="11">
        <v>6.8817880000000002</v>
      </c>
    </row>
    <row r="671" spans="21:50" x14ac:dyDescent="0.35">
      <c r="U671" s="11" t="s">
        <v>76</v>
      </c>
      <c r="V671" s="11">
        <v>950</v>
      </c>
      <c r="W671" s="11">
        <v>-12.240755</v>
      </c>
      <c r="X671" s="11">
        <v>-8.7407160000000008</v>
      </c>
      <c r="Y671" s="11">
        <v>3.5000399999999998</v>
      </c>
      <c r="Z671" s="18">
        <f t="shared" si="20"/>
        <v>0.28593334316388164</v>
      </c>
      <c r="AA671" s="11">
        <v>28.593330000000002</v>
      </c>
      <c r="AS671" s="11" t="s">
        <v>76</v>
      </c>
      <c r="AT671" s="11">
        <v>950</v>
      </c>
      <c r="AU671" s="11">
        <v>-12.240755</v>
      </c>
      <c r="AV671" s="11">
        <v>-8.7407160000000008</v>
      </c>
      <c r="AW671" s="11">
        <v>3.5000399999999998</v>
      </c>
      <c r="AX671" s="11">
        <v>28.593330000000002</v>
      </c>
    </row>
    <row r="672" spans="21:50" x14ac:dyDescent="0.35">
      <c r="U672" s="11" t="s">
        <v>76</v>
      </c>
      <c r="V672" s="11">
        <v>951</v>
      </c>
      <c r="W672" s="11">
        <v>22.125105999999999</v>
      </c>
      <c r="X672" s="11">
        <v>27.113975</v>
      </c>
      <c r="Y672" s="11">
        <v>4.9888690000000002</v>
      </c>
      <c r="Z672" s="18">
        <f t="shared" si="20"/>
        <v>0.22548452423233589</v>
      </c>
      <c r="AA672" s="11">
        <v>22.548455000000001</v>
      </c>
      <c r="AS672" s="11" t="s">
        <v>76</v>
      </c>
      <c r="AT672" s="11">
        <v>951</v>
      </c>
      <c r="AU672" s="11">
        <v>22.125105999999999</v>
      </c>
      <c r="AV672" s="11">
        <v>27.113975</v>
      </c>
      <c r="AW672" s="11">
        <v>4.9888690000000002</v>
      </c>
      <c r="AX672" s="11">
        <v>22.548455000000001</v>
      </c>
    </row>
    <row r="673" spans="21:50" x14ac:dyDescent="0.35">
      <c r="U673" s="11" t="s">
        <v>76</v>
      </c>
      <c r="V673" s="11">
        <v>953</v>
      </c>
      <c r="W673" s="11">
        <v>25.470227000000001</v>
      </c>
      <c r="X673" s="11">
        <v>27.061902</v>
      </c>
      <c r="Y673" s="11">
        <v>1.591675</v>
      </c>
      <c r="Z673" s="18">
        <f t="shared" si="20"/>
        <v>6.2491590671728207E-2</v>
      </c>
      <c r="AA673" s="11">
        <v>6.2491570000000003</v>
      </c>
      <c r="AS673" s="11" t="s">
        <v>76</v>
      </c>
      <c r="AT673" s="11">
        <v>953</v>
      </c>
      <c r="AU673" s="11">
        <v>25.470227000000001</v>
      </c>
      <c r="AV673" s="11">
        <v>27.061902</v>
      </c>
      <c r="AW673" s="11">
        <v>1.591675</v>
      </c>
      <c r="AX673" s="11">
        <v>6.2491570000000003</v>
      </c>
    </row>
    <row r="674" spans="21:50" x14ac:dyDescent="0.35">
      <c r="U674" s="11" t="s">
        <v>76</v>
      </c>
      <c r="V674" s="11">
        <v>955</v>
      </c>
      <c r="W674" s="11">
        <v>37.406767000000002</v>
      </c>
      <c r="X674" s="11">
        <v>38.107779000000001</v>
      </c>
      <c r="Y674" s="11">
        <v>0.70101199999999997</v>
      </c>
      <c r="Z674" s="18">
        <f t="shared" si="20"/>
        <v>1.8740245581768667E-2</v>
      </c>
      <c r="AA674" s="11">
        <v>1.8740250000000001</v>
      </c>
      <c r="AS674" s="11" t="s">
        <v>76</v>
      </c>
      <c r="AT674" s="11">
        <v>955</v>
      </c>
      <c r="AU674" s="11">
        <v>37.406767000000002</v>
      </c>
      <c r="AV674" s="11">
        <v>38.107779000000001</v>
      </c>
      <c r="AW674" s="11">
        <v>0.70101199999999997</v>
      </c>
      <c r="AX674" s="11">
        <v>1.8740250000000001</v>
      </c>
    </row>
    <row r="675" spans="21:50" x14ac:dyDescent="0.35">
      <c r="U675" s="11" t="s">
        <v>76</v>
      </c>
      <c r="V675" s="11">
        <v>958</v>
      </c>
      <c r="W675" s="11">
        <v>-8.4013439999999999</v>
      </c>
      <c r="X675" s="11">
        <v>-6.5765149999999997</v>
      </c>
      <c r="Y675" s="11">
        <v>1.824829</v>
      </c>
      <c r="Z675" s="18">
        <f t="shared" si="20"/>
        <v>0.21720679453192251</v>
      </c>
      <c r="AA675" s="11">
        <v>21.720676999999998</v>
      </c>
      <c r="AS675" s="11" t="s">
        <v>76</v>
      </c>
      <c r="AT675" s="11">
        <v>958</v>
      </c>
      <c r="AU675" s="11">
        <v>-8.4013439999999999</v>
      </c>
      <c r="AV675" s="11">
        <v>-6.5765149999999997</v>
      </c>
      <c r="AW675" s="11">
        <v>1.824829</v>
      </c>
      <c r="AX675" s="11">
        <v>21.720676999999998</v>
      </c>
    </row>
    <row r="676" spans="21:50" x14ac:dyDescent="0.35">
      <c r="U676" s="11" t="s">
        <v>76</v>
      </c>
      <c r="V676" s="11">
        <v>959</v>
      </c>
      <c r="W676" s="11">
        <v>-19.740341999999998</v>
      </c>
      <c r="X676" s="11">
        <v>-19.786553999999999</v>
      </c>
      <c r="Y676" s="11">
        <v>4.6212000000000003E-2</v>
      </c>
      <c r="Z676" s="18">
        <f t="shared" si="20"/>
        <v>2.3409928764152113E-3</v>
      </c>
      <c r="AA676" s="11">
        <v>0.2341</v>
      </c>
      <c r="AS676" s="11" t="s">
        <v>76</v>
      </c>
      <c r="AT676" s="11">
        <v>959</v>
      </c>
      <c r="AU676" s="11">
        <v>-19.740341999999998</v>
      </c>
      <c r="AV676" s="11">
        <v>-19.786553999999999</v>
      </c>
      <c r="AW676" s="11">
        <v>4.6212000000000003E-2</v>
      </c>
      <c r="AX676" s="11">
        <v>0.2341</v>
      </c>
    </row>
    <row r="677" spans="21:50" x14ac:dyDescent="0.35">
      <c r="U677" s="11" t="s">
        <v>76</v>
      </c>
      <c r="V677" s="11">
        <v>960</v>
      </c>
      <c r="W677" s="11">
        <v>-9.7875770000000006</v>
      </c>
      <c r="X677" s="11">
        <v>-12.703595999999999</v>
      </c>
      <c r="Y677" s="11">
        <v>2.9160189999999999</v>
      </c>
      <c r="Z677" s="18">
        <f t="shared" si="20"/>
        <v>0.29793063186118479</v>
      </c>
      <c r="AA677" s="11">
        <v>29.793060000000001</v>
      </c>
      <c r="AS677" s="11" t="s">
        <v>76</v>
      </c>
      <c r="AT677" s="11">
        <v>960</v>
      </c>
      <c r="AU677" s="11">
        <v>-9.7875770000000006</v>
      </c>
      <c r="AV677" s="11">
        <v>-12.703595999999999</v>
      </c>
      <c r="AW677" s="11">
        <v>2.9160189999999999</v>
      </c>
      <c r="AX677" s="11">
        <v>29.793060000000001</v>
      </c>
    </row>
    <row r="678" spans="21:50" x14ac:dyDescent="0.35">
      <c r="U678" s="11" t="s">
        <v>76</v>
      </c>
      <c r="V678" s="11">
        <v>961</v>
      </c>
      <c r="W678" s="11">
        <v>27.219190000000001</v>
      </c>
      <c r="X678" s="11">
        <v>24.710664000000001</v>
      </c>
      <c r="Y678" s="11">
        <v>2.5085259999999998</v>
      </c>
      <c r="Z678" s="18">
        <f t="shared" si="20"/>
        <v>9.2160200211688872E-2</v>
      </c>
      <c r="AA678" s="11">
        <v>9.2160209999999996</v>
      </c>
      <c r="AS678" s="11" t="s">
        <v>76</v>
      </c>
      <c r="AT678" s="11">
        <v>961</v>
      </c>
      <c r="AU678" s="11">
        <v>27.219190000000001</v>
      </c>
      <c r="AV678" s="11">
        <v>24.710664000000001</v>
      </c>
      <c r="AW678" s="11">
        <v>2.5085259999999998</v>
      </c>
      <c r="AX678" s="11">
        <v>9.2160209999999996</v>
      </c>
    </row>
    <row r="679" spans="21:50" x14ac:dyDescent="0.35">
      <c r="U679" s="11" t="s">
        <v>76</v>
      </c>
      <c r="V679" s="11">
        <v>962</v>
      </c>
      <c r="W679" s="11">
        <v>28.379981999999998</v>
      </c>
      <c r="X679" s="11">
        <v>27.522753000000002</v>
      </c>
      <c r="Y679" s="11">
        <v>0.85722900000000002</v>
      </c>
      <c r="Z679" s="18">
        <f t="shared" si="20"/>
        <v>3.0205410278272907E-2</v>
      </c>
      <c r="AA679" s="11">
        <v>3.0205389999999999</v>
      </c>
      <c r="AS679" s="11" t="s">
        <v>76</v>
      </c>
      <c r="AT679" s="11">
        <v>962</v>
      </c>
      <c r="AU679" s="11">
        <v>28.379981999999998</v>
      </c>
      <c r="AV679" s="11">
        <v>27.522753000000002</v>
      </c>
      <c r="AW679" s="11">
        <v>0.85722900000000002</v>
      </c>
      <c r="AX679" s="11">
        <v>3.0205389999999999</v>
      </c>
    </row>
    <row r="680" spans="21:50" x14ac:dyDescent="0.35">
      <c r="U680" s="11" t="s">
        <v>76</v>
      </c>
      <c r="V680" s="11">
        <v>964</v>
      </c>
      <c r="W680" s="11">
        <v>12.360836000000001</v>
      </c>
      <c r="X680" s="11">
        <v>16.185282000000001</v>
      </c>
      <c r="Y680" s="11">
        <v>3.824446</v>
      </c>
      <c r="Z680" s="18">
        <f t="shared" si="20"/>
        <v>0.30940027033770207</v>
      </c>
      <c r="AA680" s="11">
        <v>30.940031000000001</v>
      </c>
      <c r="AS680" s="11" t="s">
        <v>76</v>
      </c>
      <c r="AT680" s="11">
        <v>964</v>
      </c>
      <c r="AU680" s="11">
        <v>12.360836000000001</v>
      </c>
      <c r="AV680" s="11">
        <v>16.185282000000001</v>
      </c>
      <c r="AW680" s="11">
        <v>3.824446</v>
      </c>
      <c r="AX680" s="11">
        <v>30.940031000000001</v>
      </c>
    </row>
    <row r="681" spans="21:50" x14ac:dyDescent="0.35">
      <c r="U681" s="11" t="s">
        <v>76</v>
      </c>
      <c r="V681" s="11">
        <v>965</v>
      </c>
      <c r="W681" s="11">
        <v>12.274284</v>
      </c>
      <c r="X681" s="11">
        <v>15.667026999999999</v>
      </c>
      <c r="Y681" s="11">
        <v>3.392744</v>
      </c>
      <c r="Z681" s="18">
        <f t="shared" si="20"/>
        <v>0.27641074623986212</v>
      </c>
      <c r="AA681" s="11">
        <v>27.641072000000001</v>
      </c>
      <c r="AS681" s="11" t="s">
        <v>76</v>
      </c>
      <c r="AT681" s="11">
        <v>965</v>
      </c>
      <c r="AU681" s="11">
        <v>12.274284</v>
      </c>
      <c r="AV681" s="11">
        <v>15.667026999999999</v>
      </c>
      <c r="AW681" s="11">
        <v>3.392744</v>
      </c>
      <c r="AX681" s="11">
        <v>27.641072000000001</v>
      </c>
    </row>
    <row r="682" spans="21:50" x14ac:dyDescent="0.35">
      <c r="U682" s="11" t="s">
        <v>76</v>
      </c>
      <c r="V682" s="11">
        <v>967</v>
      </c>
      <c r="W682" s="11">
        <v>-15.518653</v>
      </c>
      <c r="X682" s="11">
        <v>-16.354016999999999</v>
      </c>
      <c r="Y682" s="11">
        <v>0.835364</v>
      </c>
      <c r="Z682" s="18">
        <f t="shared" si="20"/>
        <v>5.3829671943821412E-2</v>
      </c>
      <c r="AA682" s="11">
        <v>5.3829700000000003</v>
      </c>
      <c r="AS682" s="11" t="s">
        <v>76</v>
      </c>
      <c r="AT682" s="11">
        <v>967</v>
      </c>
      <c r="AU682" s="11">
        <v>-15.518653</v>
      </c>
      <c r="AV682" s="11">
        <v>-16.354016999999999</v>
      </c>
      <c r="AW682" s="11">
        <v>0.835364</v>
      </c>
      <c r="AX682" s="11">
        <v>5.3829700000000003</v>
      </c>
    </row>
    <row r="683" spans="21:50" x14ac:dyDescent="0.35">
      <c r="U683" s="11" t="s">
        <v>76</v>
      </c>
      <c r="V683" s="11">
        <v>969</v>
      </c>
      <c r="W683" s="11">
        <v>5.3228350000000004</v>
      </c>
      <c r="X683" s="11">
        <v>11.738848000000001</v>
      </c>
      <c r="Y683" s="11">
        <v>6.4160130000000004</v>
      </c>
      <c r="Z683" s="18">
        <f t="shared" si="20"/>
        <v>1.2053751431333115</v>
      </c>
      <c r="AA683" s="11" t="s">
        <v>77</v>
      </c>
      <c r="AS683" s="11" t="s">
        <v>76</v>
      </c>
      <c r="AT683" s="11">
        <v>969</v>
      </c>
      <c r="AU683" s="11">
        <v>5.3228350000000004</v>
      </c>
      <c r="AV683" s="11">
        <v>11.738848000000001</v>
      </c>
      <c r="AW683" s="11">
        <v>6.4160130000000004</v>
      </c>
      <c r="AX683" s="11" t="s">
        <v>77</v>
      </c>
    </row>
    <row r="684" spans="21:50" x14ac:dyDescent="0.35">
      <c r="U684" s="11" t="s">
        <v>76</v>
      </c>
      <c r="V684" s="11">
        <v>971</v>
      </c>
      <c r="W684" s="11">
        <v>22.053481999999999</v>
      </c>
      <c r="X684" s="11">
        <v>21.978763000000001</v>
      </c>
      <c r="Y684" s="11">
        <v>7.4718000000000007E-2</v>
      </c>
      <c r="Z684" s="18">
        <f t="shared" si="20"/>
        <v>3.3880364107581745E-3</v>
      </c>
      <c r="AA684" s="11">
        <v>0.33880500000000002</v>
      </c>
      <c r="AS684" s="11" t="s">
        <v>76</v>
      </c>
      <c r="AT684" s="11">
        <v>971</v>
      </c>
      <c r="AU684" s="11">
        <v>22.053481999999999</v>
      </c>
      <c r="AV684" s="11">
        <v>21.978763000000001</v>
      </c>
      <c r="AW684" s="11">
        <v>7.4718000000000007E-2</v>
      </c>
      <c r="AX684" s="11">
        <v>0.33880500000000002</v>
      </c>
    </row>
    <row r="685" spans="21:50" x14ac:dyDescent="0.35">
      <c r="U685" s="11" t="s">
        <v>76</v>
      </c>
      <c r="V685" s="11">
        <v>972</v>
      </c>
      <c r="W685" s="11">
        <v>29.983938999999999</v>
      </c>
      <c r="X685" s="11">
        <v>34.339700999999998</v>
      </c>
      <c r="Y685" s="11">
        <v>4.3557620000000004</v>
      </c>
      <c r="Z685" s="18">
        <f t="shared" si="20"/>
        <v>0.14526983929629794</v>
      </c>
      <c r="AA685" s="11">
        <v>14.526982</v>
      </c>
      <c r="AS685" s="11" t="s">
        <v>76</v>
      </c>
      <c r="AT685" s="11">
        <v>972</v>
      </c>
      <c r="AU685" s="11">
        <v>29.983938999999999</v>
      </c>
      <c r="AV685" s="11">
        <v>34.339700999999998</v>
      </c>
      <c r="AW685" s="11">
        <v>4.3557620000000004</v>
      </c>
      <c r="AX685" s="11">
        <v>14.526982</v>
      </c>
    </row>
    <row r="686" spans="21:50" x14ac:dyDescent="0.35">
      <c r="U686" s="11" t="s">
        <v>76</v>
      </c>
      <c r="V686" s="11">
        <v>973</v>
      </c>
      <c r="W686" s="11">
        <v>-5.6446999999999997E-2</v>
      </c>
      <c r="X686" s="11">
        <v>-3.5609679999999999</v>
      </c>
      <c r="Y686" s="11">
        <v>3.504521</v>
      </c>
      <c r="Z686" s="18">
        <f t="shared" si="20"/>
        <v>62.085159530178757</v>
      </c>
      <c r="AA686" s="11" t="s">
        <v>77</v>
      </c>
      <c r="AS686" s="11" t="s">
        <v>76</v>
      </c>
      <c r="AT686" s="11">
        <v>973</v>
      </c>
      <c r="AU686" s="11">
        <v>-5.6446999999999997E-2</v>
      </c>
      <c r="AV686" s="11">
        <v>-3.5609679999999999</v>
      </c>
      <c r="AW686" s="11">
        <v>3.504521</v>
      </c>
      <c r="AX686" s="11" t="s">
        <v>77</v>
      </c>
    </row>
    <row r="687" spans="21:50" x14ac:dyDescent="0.35">
      <c r="U687" s="11" t="s">
        <v>76</v>
      </c>
      <c r="V687" s="11">
        <v>975</v>
      </c>
      <c r="W687" s="11">
        <v>12.629989</v>
      </c>
      <c r="X687" s="11">
        <v>10.617997000000001</v>
      </c>
      <c r="Y687" s="11">
        <v>2.0119919999999998</v>
      </c>
      <c r="Z687" s="18">
        <f t="shared" si="20"/>
        <v>0.15930275157009241</v>
      </c>
      <c r="AA687" s="11">
        <v>15.930275</v>
      </c>
      <c r="AS687" s="11" t="s">
        <v>76</v>
      </c>
      <c r="AT687" s="11">
        <v>975</v>
      </c>
      <c r="AU687" s="11">
        <v>12.629989</v>
      </c>
      <c r="AV687" s="11">
        <v>10.617997000000001</v>
      </c>
      <c r="AW687" s="11">
        <v>2.0119919999999998</v>
      </c>
      <c r="AX687" s="11">
        <v>15.930275</v>
      </c>
    </row>
    <row r="688" spans="21:50" x14ac:dyDescent="0.35">
      <c r="U688" s="11" t="s">
        <v>76</v>
      </c>
      <c r="V688" s="11">
        <v>976</v>
      </c>
      <c r="W688" s="11">
        <v>-3.775077</v>
      </c>
      <c r="X688" s="11">
        <v>-3.4709340000000002</v>
      </c>
      <c r="Y688" s="11">
        <v>0.304143</v>
      </c>
      <c r="Z688" s="18">
        <f t="shared" si="20"/>
        <v>8.0566038785434044E-2</v>
      </c>
      <c r="AA688" s="11">
        <v>8.0566010000000006</v>
      </c>
      <c r="AS688" s="11" t="s">
        <v>76</v>
      </c>
      <c r="AT688" s="11">
        <v>976</v>
      </c>
      <c r="AU688" s="11">
        <v>-3.775077</v>
      </c>
      <c r="AV688" s="11">
        <v>-3.4709340000000002</v>
      </c>
      <c r="AW688" s="11">
        <v>0.304143</v>
      </c>
      <c r="AX688" s="11">
        <v>8.0566010000000006</v>
      </c>
    </row>
    <row r="689" spans="21:50" x14ac:dyDescent="0.35">
      <c r="U689" s="11" t="s">
        <v>76</v>
      </c>
      <c r="V689" s="11">
        <v>977</v>
      </c>
      <c r="W689" s="11">
        <v>27.639258999999999</v>
      </c>
      <c r="X689" s="11">
        <v>28.893584000000001</v>
      </c>
      <c r="Y689" s="11">
        <v>1.2543249999999999</v>
      </c>
      <c r="Z689" s="18">
        <f t="shared" si="20"/>
        <v>4.5382005356945351E-2</v>
      </c>
      <c r="AA689" s="11">
        <v>4.5381989999999996</v>
      </c>
      <c r="AS689" s="11" t="s">
        <v>76</v>
      </c>
      <c r="AT689" s="11">
        <v>977</v>
      </c>
      <c r="AU689" s="11">
        <v>27.639258999999999</v>
      </c>
      <c r="AV689" s="11">
        <v>28.893584000000001</v>
      </c>
      <c r="AW689" s="11">
        <v>1.2543249999999999</v>
      </c>
      <c r="AX689" s="11">
        <v>4.5381989999999996</v>
      </c>
    </row>
    <row r="690" spans="21:50" x14ac:dyDescent="0.35">
      <c r="U690" s="11" t="s">
        <v>76</v>
      </c>
      <c r="V690" s="11">
        <v>978</v>
      </c>
      <c r="W690" s="11">
        <v>-13.025342</v>
      </c>
      <c r="X690" s="11">
        <v>-11.077204</v>
      </c>
      <c r="Y690" s="11">
        <v>1.9481390000000001</v>
      </c>
      <c r="Z690" s="18">
        <f t="shared" si="20"/>
        <v>0.14956528588654333</v>
      </c>
      <c r="AA690" s="11">
        <v>14.956526</v>
      </c>
      <c r="AS690" s="11" t="s">
        <v>76</v>
      </c>
      <c r="AT690" s="11">
        <v>978</v>
      </c>
      <c r="AU690" s="11">
        <v>-13.025342</v>
      </c>
      <c r="AV690" s="11">
        <v>-11.077204</v>
      </c>
      <c r="AW690" s="11">
        <v>1.9481390000000001</v>
      </c>
      <c r="AX690" s="11">
        <v>14.956526</v>
      </c>
    </row>
    <row r="691" spans="21:50" x14ac:dyDescent="0.35">
      <c r="U691" s="11" t="s">
        <v>76</v>
      </c>
      <c r="V691" s="11">
        <v>980</v>
      </c>
      <c r="W691" s="11">
        <v>9.2317250000000008</v>
      </c>
      <c r="X691" s="11">
        <v>11.383661</v>
      </c>
      <c r="Y691" s="11">
        <v>2.1519360000000001</v>
      </c>
      <c r="Z691" s="18">
        <f t="shared" si="20"/>
        <v>0.23310226420306063</v>
      </c>
      <c r="AA691" s="11">
        <v>23.310226</v>
      </c>
      <c r="AS691" s="11" t="s">
        <v>76</v>
      </c>
      <c r="AT691" s="11">
        <v>980</v>
      </c>
      <c r="AU691" s="11">
        <v>9.2317250000000008</v>
      </c>
      <c r="AV691" s="11">
        <v>11.383661</v>
      </c>
      <c r="AW691" s="11">
        <v>2.1519360000000001</v>
      </c>
      <c r="AX691" s="11">
        <v>23.310226</v>
      </c>
    </row>
    <row r="692" spans="21:50" x14ac:dyDescent="0.35">
      <c r="U692" s="11" t="s">
        <v>76</v>
      </c>
      <c r="V692" s="11">
        <v>981</v>
      </c>
      <c r="W692" s="11">
        <v>-13.933903000000001</v>
      </c>
      <c r="X692" s="11">
        <v>-14.565866</v>
      </c>
      <c r="Y692" s="11">
        <v>0.63196300000000005</v>
      </c>
      <c r="Z692" s="18">
        <f t="shared" si="20"/>
        <v>4.5354341852386945E-2</v>
      </c>
      <c r="AA692" s="11">
        <v>4.535431</v>
      </c>
      <c r="AS692" s="11" t="s">
        <v>76</v>
      </c>
      <c r="AT692" s="11">
        <v>981</v>
      </c>
      <c r="AU692" s="11">
        <v>-13.933903000000001</v>
      </c>
      <c r="AV692" s="11">
        <v>-14.565866</v>
      </c>
      <c r="AW692" s="11">
        <v>0.63196300000000005</v>
      </c>
      <c r="AX692" s="11">
        <v>4.535431</v>
      </c>
    </row>
    <row r="693" spans="21:50" x14ac:dyDescent="0.35">
      <c r="U693" s="11" t="s">
        <v>76</v>
      </c>
      <c r="V693" s="11">
        <v>984</v>
      </c>
      <c r="W693" s="11">
        <v>8.6264120000000002</v>
      </c>
      <c r="X693" s="11">
        <v>11.59909</v>
      </c>
      <c r="Y693" s="11">
        <v>2.9726789999999998</v>
      </c>
      <c r="Z693" s="18">
        <f t="shared" si="20"/>
        <v>0.34460201993598261</v>
      </c>
      <c r="AA693" s="11">
        <v>34.460200999999998</v>
      </c>
      <c r="AS693" s="11" t="s">
        <v>76</v>
      </c>
      <c r="AT693" s="11">
        <v>984</v>
      </c>
      <c r="AU693" s="11">
        <v>8.6264120000000002</v>
      </c>
      <c r="AV693" s="11">
        <v>11.59909</v>
      </c>
      <c r="AW693" s="11">
        <v>2.9726789999999998</v>
      </c>
      <c r="AX693" s="11">
        <v>34.460200999999998</v>
      </c>
    </row>
    <row r="694" spans="21:50" x14ac:dyDescent="0.35">
      <c r="U694" s="11" t="s">
        <v>76</v>
      </c>
      <c r="V694" s="11">
        <v>985</v>
      </c>
      <c r="W694" s="11">
        <v>-1.8338840000000001</v>
      </c>
      <c r="X694" s="11">
        <v>-5.751525</v>
      </c>
      <c r="Y694" s="11">
        <v>3.9176410000000002</v>
      </c>
      <c r="Z694" s="18">
        <f t="shared" si="20"/>
        <v>2.1362534380582416</v>
      </c>
      <c r="AA694" s="11" t="s">
        <v>77</v>
      </c>
      <c r="AS694" s="11" t="s">
        <v>76</v>
      </c>
      <c r="AT694" s="11">
        <v>985</v>
      </c>
      <c r="AU694" s="11">
        <v>-1.8338840000000001</v>
      </c>
      <c r="AV694" s="11">
        <v>-5.751525</v>
      </c>
      <c r="AW694" s="11">
        <v>3.9176410000000002</v>
      </c>
      <c r="AX694" s="11" t="s">
        <v>77</v>
      </c>
    </row>
    <row r="695" spans="21:50" x14ac:dyDescent="0.35">
      <c r="U695" s="11" t="s">
        <v>76</v>
      </c>
      <c r="V695" s="11">
        <v>986</v>
      </c>
      <c r="W695" s="11">
        <v>-21.066108</v>
      </c>
      <c r="X695" s="11">
        <v>-21.185569000000001</v>
      </c>
      <c r="Y695" s="11">
        <v>0.119461</v>
      </c>
      <c r="Z695" s="18">
        <f t="shared" si="20"/>
        <v>5.6707674716183929E-3</v>
      </c>
      <c r="AA695" s="11">
        <v>0.56707700000000005</v>
      </c>
      <c r="AS695" s="11" t="s">
        <v>76</v>
      </c>
      <c r="AT695" s="11">
        <v>986</v>
      </c>
      <c r="AU695" s="11">
        <v>-21.066108</v>
      </c>
      <c r="AV695" s="11">
        <v>-21.185569000000001</v>
      </c>
      <c r="AW695" s="11">
        <v>0.119461</v>
      </c>
      <c r="AX695" s="11">
        <v>0.56707700000000005</v>
      </c>
    </row>
    <row r="696" spans="21:50" x14ac:dyDescent="0.35">
      <c r="U696" s="11" t="s">
        <v>76</v>
      </c>
      <c r="V696" s="11">
        <v>987</v>
      </c>
      <c r="W696" s="11">
        <v>-20.655266000000001</v>
      </c>
      <c r="X696" s="11">
        <v>-20.192326999999999</v>
      </c>
      <c r="Y696" s="11">
        <v>0.46293899999999999</v>
      </c>
      <c r="Z696" s="18">
        <f t="shared" si="20"/>
        <v>2.2412638016862139E-2</v>
      </c>
      <c r="AA696" s="11">
        <v>2.241263</v>
      </c>
      <c r="AS696" s="11" t="s">
        <v>76</v>
      </c>
      <c r="AT696" s="11">
        <v>987</v>
      </c>
      <c r="AU696" s="11">
        <v>-20.655266000000001</v>
      </c>
      <c r="AV696" s="11">
        <v>-20.192326999999999</v>
      </c>
      <c r="AW696" s="11">
        <v>0.46293899999999999</v>
      </c>
      <c r="AX696" s="11">
        <v>2.241263</v>
      </c>
    </row>
    <row r="697" spans="21:50" x14ac:dyDescent="0.35">
      <c r="U697" s="11" t="s">
        <v>76</v>
      </c>
      <c r="V697" s="11">
        <v>988</v>
      </c>
      <c r="W697" s="11">
        <v>-16.415751</v>
      </c>
      <c r="X697" s="11">
        <v>-15.792434</v>
      </c>
      <c r="Y697" s="11">
        <v>0.62331700000000001</v>
      </c>
      <c r="Z697" s="18">
        <f t="shared" si="20"/>
        <v>3.797066609989394E-2</v>
      </c>
      <c r="AA697" s="11">
        <v>3.7970679999999999</v>
      </c>
      <c r="AS697" s="11" t="s">
        <v>76</v>
      </c>
      <c r="AT697" s="11">
        <v>988</v>
      </c>
      <c r="AU697" s="11">
        <v>-16.415751</v>
      </c>
      <c r="AV697" s="11">
        <v>-15.792434</v>
      </c>
      <c r="AW697" s="11">
        <v>0.62331700000000001</v>
      </c>
      <c r="AX697" s="11">
        <v>3.7970679999999999</v>
      </c>
    </row>
    <row r="698" spans="21:50" x14ac:dyDescent="0.35">
      <c r="U698" s="11" t="s">
        <v>76</v>
      </c>
      <c r="V698" s="11">
        <v>990</v>
      </c>
      <c r="W698" s="11">
        <v>26.393166999999998</v>
      </c>
      <c r="X698" s="11">
        <v>22.939897999999999</v>
      </c>
      <c r="Y698" s="11">
        <v>3.4532690000000001</v>
      </c>
      <c r="Z698" s="18">
        <f t="shared" si="20"/>
        <v>0.13083950857432156</v>
      </c>
      <c r="AA698" s="11">
        <v>13.083949</v>
      </c>
      <c r="AS698" s="11" t="s">
        <v>76</v>
      </c>
      <c r="AT698" s="11">
        <v>990</v>
      </c>
      <c r="AU698" s="11">
        <v>26.393166999999998</v>
      </c>
      <c r="AV698" s="11">
        <v>22.939897999999999</v>
      </c>
      <c r="AW698" s="11">
        <v>3.4532690000000001</v>
      </c>
      <c r="AX698" s="11">
        <v>13.083949</v>
      </c>
    </row>
    <row r="699" spans="21:50" x14ac:dyDescent="0.35">
      <c r="U699" s="11" t="s">
        <v>76</v>
      </c>
      <c r="V699" s="11">
        <v>993</v>
      </c>
      <c r="W699" s="11">
        <v>-12.128259999999999</v>
      </c>
      <c r="X699" s="11">
        <v>-14.091267999999999</v>
      </c>
      <c r="Y699" s="11">
        <v>1.9630080000000001</v>
      </c>
      <c r="Z699" s="18">
        <f t="shared" si="20"/>
        <v>0.16185404996264924</v>
      </c>
      <c r="AA699" s="11">
        <v>16.185402</v>
      </c>
      <c r="AS699" s="11" t="s">
        <v>76</v>
      </c>
      <c r="AT699" s="11">
        <v>993</v>
      </c>
      <c r="AU699" s="11">
        <v>-12.128259999999999</v>
      </c>
      <c r="AV699" s="11">
        <v>-14.091267999999999</v>
      </c>
      <c r="AW699" s="11">
        <v>1.9630080000000001</v>
      </c>
      <c r="AX699" s="11">
        <v>16.185402</v>
      </c>
    </row>
    <row r="700" spans="21:50" x14ac:dyDescent="0.35">
      <c r="U700" s="11" t="s">
        <v>76</v>
      </c>
      <c r="V700" s="11">
        <v>994</v>
      </c>
      <c r="W700" s="11">
        <v>-27.238420999999999</v>
      </c>
      <c r="X700" s="11">
        <v>-25.291029999999999</v>
      </c>
      <c r="Y700" s="11">
        <v>1.947392</v>
      </c>
      <c r="Z700" s="18">
        <f t="shared" si="20"/>
        <v>7.1494305782262499E-2</v>
      </c>
      <c r="AA700" s="11">
        <v>7.1494299999999997</v>
      </c>
      <c r="AS700" s="11" t="s">
        <v>76</v>
      </c>
      <c r="AT700" s="11">
        <v>994</v>
      </c>
      <c r="AU700" s="11">
        <v>-27.238420999999999</v>
      </c>
      <c r="AV700" s="11">
        <v>-25.291029999999999</v>
      </c>
      <c r="AW700" s="11">
        <v>1.947392</v>
      </c>
      <c r="AX700" s="11">
        <v>7.1494299999999997</v>
      </c>
    </row>
    <row r="701" spans="21:50" x14ac:dyDescent="0.35">
      <c r="U701" s="11" t="s">
        <v>76</v>
      </c>
      <c r="V701" s="11">
        <v>995</v>
      </c>
      <c r="W701" s="11">
        <v>-16.310863999999999</v>
      </c>
      <c r="X701" s="11">
        <v>-16.720405</v>
      </c>
      <c r="Y701" s="11">
        <v>0.40954099999999999</v>
      </c>
      <c r="Z701" s="18">
        <f t="shared" si="20"/>
        <v>2.5108479845089751E-2</v>
      </c>
      <c r="AA701" s="11">
        <v>2.5108489999999999</v>
      </c>
      <c r="AS701" s="11" t="s">
        <v>76</v>
      </c>
      <c r="AT701" s="11">
        <v>995</v>
      </c>
      <c r="AU701" s="11">
        <v>-16.310863999999999</v>
      </c>
      <c r="AV701" s="11">
        <v>-16.720405</v>
      </c>
      <c r="AW701" s="11">
        <v>0.40954099999999999</v>
      </c>
      <c r="AX701" s="11">
        <v>2.5108489999999999</v>
      </c>
    </row>
    <row r="702" spans="21:50" x14ac:dyDescent="0.35">
      <c r="U702" s="11" t="s">
        <v>76</v>
      </c>
      <c r="V702" s="11">
        <v>997</v>
      </c>
      <c r="W702" s="11">
        <v>5.8279829999999997</v>
      </c>
      <c r="X702" s="11">
        <v>4.9175279999999999</v>
      </c>
      <c r="Y702" s="11">
        <v>0.91045500000000001</v>
      </c>
      <c r="Z702" s="18">
        <f t="shared" si="20"/>
        <v>0.15622128616366932</v>
      </c>
      <c r="AA702" s="11">
        <v>15.622121999999999</v>
      </c>
      <c r="AS702" s="11" t="s">
        <v>76</v>
      </c>
      <c r="AT702" s="11">
        <v>997</v>
      </c>
      <c r="AU702" s="11">
        <v>5.8279829999999997</v>
      </c>
      <c r="AV702" s="11">
        <v>4.9175279999999999</v>
      </c>
      <c r="AW702" s="11">
        <v>0.91045500000000001</v>
      </c>
      <c r="AX702" s="11">
        <v>15.622121999999999</v>
      </c>
    </row>
    <row r="703" spans="21:50" x14ac:dyDescent="0.35">
      <c r="U703" s="11" t="s">
        <v>76</v>
      </c>
      <c r="V703" s="11">
        <v>999</v>
      </c>
      <c r="W703" s="11">
        <v>-13.472830999999999</v>
      </c>
      <c r="X703" s="11">
        <v>-11.673693999999999</v>
      </c>
      <c r="Y703" s="11">
        <v>1.799137</v>
      </c>
      <c r="Z703" s="18">
        <f t="shared" si="20"/>
        <v>0.13353815541811517</v>
      </c>
      <c r="AA703" s="11">
        <v>13.353815000000001</v>
      </c>
      <c r="AS703" s="11" t="s">
        <v>76</v>
      </c>
      <c r="AT703" s="11">
        <v>999</v>
      </c>
      <c r="AU703" s="11">
        <v>-13.472830999999999</v>
      </c>
      <c r="AV703" s="11">
        <v>-11.673693999999999</v>
      </c>
      <c r="AW703" s="11">
        <v>1.799137</v>
      </c>
      <c r="AX703" s="11">
        <v>13.353815000000001</v>
      </c>
    </row>
    <row r="704" spans="21:50" x14ac:dyDescent="0.35">
      <c r="U704" s="11" t="s">
        <v>76</v>
      </c>
      <c r="V704" s="11">
        <v>1000</v>
      </c>
      <c r="W704" s="11">
        <v>-10.024051999999999</v>
      </c>
      <c r="X704" s="11">
        <v>-11.513208000000001</v>
      </c>
      <c r="Y704" s="11">
        <v>1.4891559999999999</v>
      </c>
      <c r="Z704" s="18">
        <f t="shared" si="20"/>
        <v>0.14855828760664849</v>
      </c>
      <c r="AA704" s="11">
        <v>14.855824</v>
      </c>
      <c r="AS704" s="11" t="s">
        <v>76</v>
      </c>
      <c r="AT704" s="11">
        <v>1000</v>
      </c>
      <c r="AU704" s="11">
        <v>-10.024051999999999</v>
      </c>
      <c r="AV704" s="11">
        <v>-11.513208000000001</v>
      </c>
      <c r="AW704" s="11">
        <v>1.4891559999999999</v>
      </c>
      <c r="AX704" s="11">
        <v>14.855824</v>
      </c>
    </row>
    <row r="705" spans="21:50" x14ac:dyDescent="0.35">
      <c r="U705" s="11" t="s">
        <v>76</v>
      </c>
      <c r="V705" s="11">
        <v>1001</v>
      </c>
      <c r="W705" s="11">
        <v>-9.7593519999999998</v>
      </c>
      <c r="X705" s="11">
        <v>-16.338903999999999</v>
      </c>
      <c r="Y705" s="11">
        <v>6.5795519999999996</v>
      </c>
      <c r="Z705" s="18">
        <f t="shared" si="20"/>
        <v>0.67417918730669824</v>
      </c>
      <c r="AA705" s="11">
        <v>67.417922000000004</v>
      </c>
      <c r="AS705" s="11" t="s">
        <v>76</v>
      </c>
      <c r="AT705" s="11">
        <v>1001</v>
      </c>
      <c r="AU705" s="11">
        <v>-9.7593519999999998</v>
      </c>
      <c r="AV705" s="11">
        <v>-16.338903999999999</v>
      </c>
      <c r="AW705" s="11">
        <v>6.5795519999999996</v>
      </c>
      <c r="AX705" s="11">
        <v>67.417922000000004</v>
      </c>
    </row>
    <row r="706" spans="21:50" x14ac:dyDescent="0.35">
      <c r="U706" s="11" t="s">
        <v>76</v>
      </c>
      <c r="V706" s="11">
        <v>1003</v>
      </c>
      <c r="W706" s="11">
        <v>-15.195759000000001</v>
      </c>
      <c r="X706" s="11">
        <v>-15.672713999999999</v>
      </c>
      <c r="Y706" s="11">
        <v>0.47695599999999999</v>
      </c>
      <c r="Z706" s="18">
        <f t="shared" si="20"/>
        <v>3.1387441719758782E-2</v>
      </c>
      <c r="AA706" s="11">
        <v>3.1387429999999998</v>
      </c>
      <c r="AS706" s="11" t="s">
        <v>76</v>
      </c>
      <c r="AT706" s="11">
        <v>1003</v>
      </c>
      <c r="AU706" s="11">
        <v>-15.195759000000001</v>
      </c>
      <c r="AV706" s="11">
        <v>-15.672713999999999</v>
      </c>
      <c r="AW706" s="11">
        <v>0.47695599999999999</v>
      </c>
      <c r="AX706" s="11">
        <v>3.1387429999999998</v>
      </c>
    </row>
    <row r="707" spans="21:50" x14ac:dyDescent="0.35">
      <c r="U707" s="11" t="s">
        <v>76</v>
      </c>
      <c r="V707" s="11">
        <v>1004</v>
      </c>
      <c r="W707" s="11">
        <v>31.569842999999999</v>
      </c>
      <c r="X707" s="11">
        <v>31.232406999999998</v>
      </c>
      <c r="Y707" s="11">
        <v>0.33743699999999999</v>
      </c>
      <c r="Z707" s="18">
        <f t="shared" si="20"/>
        <v>1.0688586572951915E-2</v>
      </c>
      <c r="AA707" s="11">
        <v>1.0688569999999999</v>
      </c>
      <c r="AS707" s="11" t="s">
        <v>76</v>
      </c>
      <c r="AT707" s="11">
        <v>1004</v>
      </c>
      <c r="AU707" s="11">
        <v>31.569842999999999</v>
      </c>
      <c r="AV707" s="11">
        <v>31.232406999999998</v>
      </c>
      <c r="AW707" s="11">
        <v>0.33743699999999999</v>
      </c>
      <c r="AX707" s="11">
        <v>1.0688569999999999</v>
      </c>
    </row>
    <row r="708" spans="21:50" x14ac:dyDescent="0.35">
      <c r="U708" s="11" t="s">
        <v>76</v>
      </c>
      <c r="V708" s="11">
        <v>1005</v>
      </c>
      <c r="W708" s="11">
        <v>-8.1904199999999996</v>
      </c>
      <c r="X708" s="11">
        <v>-8.311693</v>
      </c>
      <c r="Y708" s="11">
        <v>0.12127300000000001</v>
      </c>
      <c r="Z708" s="18">
        <f t="shared" si="20"/>
        <v>1.480668879007426E-2</v>
      </c>
      <c r="AA708" s="11">
        <v>1.4806699999999999</v>
      </c>
      <c r="AS708" s="11" t="s">
        <v>76</v>
      </c>
      <c r="AT708" s="11">
        <v>1005</v>
      </c>
      <c r="AU708" s="11">
        <v>-8.1904199999999996</v>
      </c>
      <c r="AV708" s="11">
        <v>-8.311693</v>
      </c>
      <c r="AW708" s="11">
        <v>0.12127300000000001</v>
      </c>
      <c r="AX708" s="11">
        <v>1.4806699999999999</v>
      </c>
    </row>
    <row r="709" spans="21:50" x14ac:dyDescent="0.35">
      <c r="U709" s="11" t="s">
        <v>76</v>
      </c>
      <c r="V709" s="11">
        <v>1007</v>
      </c>
      <c r="W709" s="11">
        <v>15.568040999999999</v>
      </c>
      <c r="X709" s="11">
        <v>11.144781999999999</v>
      </c>
      <c r="Y709" s="11">
        <v>4.4232589999999998</v>
      </c>
      <c r="Z709" s="18">
        <f t="shared" si="20"/>
        <v>0.28412431596242582</v>
      </c>
      <c r="AA709" s="11">
        <v>28.412430000000001</v>
      </c>
      <c r="AS709" s="11" t="s">
        <v>76</v>
      </c>
      <c r="AT709" s="11">
        <v>1007</v>
      </c>
      <c r="AU709" s="11">
        <v>15.568040999999999</v>
      </c>
      <c r="AV709" s="11">
        <v>11.144781999999999</v>
      </c>
      <c r="AW709" s="11">
        <v>4.4232589999999998</v>
      </c>
      <c r="AX709" s="11">
        <v>28.412430000000001</v>
      </c>
    </row>
    <row r="710" spans="21:50" x14ac:dyDescent="0.35">
      <c r="U710" s="11" t="s">
        <v>76</v>
      </c>
      <c r="V710" s="11">
        <v>1008</v>
      </c>
      <c r="W710" s="11">
        <v>-6.1615900000000003</v>
      </c>
      <c r="X710" s="11">
        <v>-6.9920720000000003</v>
      </c>
      <c r="Y710" s="11">
        <v>0.83048200000000005</v>
      </c>
      <c r="Z710" s="18">
        <f t="shared" si="20"/>
        <v>0.1347837165406981</v>
      </c>
      <c r="AA710" s="11">
        <v>13.478377999999999</v>
      </c>
      <c r="AS710" s="11" t="s">
        <v>76</v>
      </c>
      <c r="AT710" s="11">
        <v>1008</v>
      </c>
      <c r="AU710" s="11">
        <v>-6.1615900000000003</v>
      </c>
      <c r="AV710" s="11">
        <v>-6.9920720000000003</v>
      </c>
      <c r="AW710" s="11">
        <v>0.83048200000000005</v>
      </c>
      <c r="AX710" s="11">
        <v>13.478377999999999</v>
      </c>
    </row>
    <row r="711" spans="21:50" x14ac:dyDescent="0.35">
      <c r="U711" s="11" t="s">
        <v>76</v>
      </c>
      <c r="V711" s="11">
        <v>1010</v>
      </c>
      <c r="W711" s="11">
        <v>-7.506621</v>
      </c>
      <c r="X711" s="11">
        <v>-6.0116209999999999</v>
      </c>
      <c r="Y711" s="11">
        <v>1.4950000000000001</v>
      </c>
      <c r="Z711" s="18">
        <f t="shared" si="20"/>
        <v>0.19915751707725754</v>
      </c>
      <c r="AA711" s="11">
        <v>19.915745999999999</v>
      </c>
      <c r="AS711" s="11" t="s">
        <v>76</v>
      </c>
      <c r="AT711" s="11">
        <v>1010</v>
      </c>
      <c r="AU711" s="11">
        <v>-7.506621</v>
      </c>
      <c r="AV711" s="11">
        <v>-6.0116209999999999</v>
      </c>
      <c r="AW711" s="11">
        <v>1.4950000000000001</v>
      </c>
      <c r="AX711" s="11">
        <v>19.915745999999999</v>
      </c>
    </row>
    <row r="712" spans="21:50" x14ac:dyDescent="0.35">
      <c r="U712" s="11" t="s">
        <v>76</v>
      </c>
      <c r="V712" s="11">
        <v>1013</v>
      </c>
      <c r="W712" s="11">
        <v>-16.072673999999999</v>
      </c>
      <c r="X712" s="11">
        <v>-13.666986</v>
      </c>
      <c r="Y712" s="11">
        <v>2.405688</v>
      </c>
      <c r="Z712" s="18">
        <f t="shared" si="20"/>
        <v>0.14967565446794978</v>
      </c>
      <c r="AA712" s="11">
        <v>14.967563999999999</v>
      </c>
      <c r="AS712" s="11" t="s">
        <v>76</v>
      </c>
      <c r="AT712" s="11">
        <v>1013</v>
      </c>
      <c r="AU712" s="11">
        <v>-16.072673999999999</v>
      </c>
      <c r="AV712" s="11">
        <v>-13.666986</v>
      </c>
      <c r="AW712" s="11">
        <v>2.405688</v>
      </c>
      <c r="AX712" s="11">
        <v>14.967563999999999</v>
      </c>
    </row>
    <row r="713" spans="21:50" x14ac:dyDescent="0.35">
      <c r="U713" s="11" t="s">
        <v>76</v>
      </c>
      <c r="V713" s="11">
        <v>1014</v>
      </c>
      <c r="W713" s="11">
        <v>30.575572000000001</v>
      </c>
      <c r="X713" s="11">
        <v>30.133168999999999</v>
      </c>
      <c r="Y713" s="11">
        <v>0.44240299999999999</v>
      </c>
      <c r="Z713" s="18">
        <f t="shared" ref="Z713:Z776" si="21">ABS(Y713/W713)</f>
        <v>1.4469165123059676E-2</v>
      </c>
      <c r="AA713" s="11">
        <v>1.4469160000000001</v>
      </c>
      <c r="AS713" s="11" t="s">
        <v>76</v>
      </c>
      <c r="AT713" s="11">
        <v>1014</v>
      </c>
      <c r="AU713" s="11">
        <v>30.575572000000001</v>
      </c>
      <c r="AV713" s="11">
        <v>30.133168999999999</v>
      </c>
      <c r="AW713" s="11">
        <v>0.44240299999999999</v>
      </c>
      <c r="AX713" s="11">
        <v>1.4469160000000001</v>
      </c>
    </row>
    <row r="714" spans="21:50" x14ac:dyDescent="0.35">
      <c r="U714" s="11" t="s">
        <v>76</v>
      </c>
      <c r="V714" s="11">
        <v>1015</v>
      </c>
      <c r="W714" s="11">
        <v>-11.662931</v>
      </c>
      <c r="X714" s="11">
        <v>-9.4199850000000005</v>
      </c>
      <c r="Y714" s="11">
        <v>2.2429450000000002</v>
      </c>
      <c r="Z714" s="18">
        <f t="shared" si="21"/>
        <v>0.19231400751663541</v>
      </c>
      <c r="AA714" s="11">
        <v>19.231404000000001</v>
      </c>
      <c r="AS714" s="11" t="s">
        <v>76</v>
      </c>
      <c r="AT714" s="11">
        <v>1015</v>
      </c>
      <c r="AU714" s="11">
        <v>-11.662931</v>
      </c>
      <c r="AV714" s="11">
        <v>-9.4199850000000005</v>
      </c>
      <c r="AW714" s="11">
        <v>2.2429450000000002</v>
      </c>
      <c r="AX714" s="11">
        <v>19.231404000000001</v>
      </c>
    </row>
    <row r="715" spans="21:50" x14ac:dyDescent="0.35">
      <c r="U715" s="11" t="s">
        <v>76</v>
      </c>
      <c r="V715" s="11">
        <v>1016</v>
      </c>
      <c r="W715" s="11">
        <v>12.362731</v>
      </c>
      <c r="X715" s="11">
        <v>8.0006419999999991</v>
      </c>
      <c r="Y715" s="11">
        <v>4.362088</v>
      </c>
      <c r="Z715" s="18">
        <f t="shared" si="21"/>
        <v>0.35284177905351172</v>
      </c>
      <c r="AA715" s="11">
        <v>35.284182000000001</v>
      </c>
      <c r="AS715" s="11" t="s">
        <v>76</v>
      </c>
      <c r="AT715" s="11">
        <v>1016</v>
      </c>
      <c r="AU715" s="11">
        <v>12.362731</v>
      </c>
      <c r="AV715" s="11">
        <v>8.0006419999999991</v>
      </c>
      <c r="AW715" s="11">
        <v>4.362088</v>
      </c>
      <c r="AX715" s="11">
        <v>35.284182000000001</v>
      </c>
    </row>
    <row r="716" spans="21:50" x14ac:dyDescent="0.35">
      <c r="U716" s="11" t="s">
        <v>76</v>
      </c>
      <c r="V716" s="11">
        <v>1017</v>
      </c>
      <c r="W716" s="11">
        <v>-16.981551</v>
      </c>
      <c r="X716" s="11">
        <v>-14.924917000000001</v>
      </c>
      <c r="Y716" s="11">
        <v>2.056635</v>
      </c>
      <c r="Z716" s="18">
        <f t="shared" si="21"/>
        <v>0.12110996221723211</v>
      </c>
      <c r="AA716" s="11">
        <v>12.110995000000001</v>
      </c>
      <c r="AS716" s="11" t="s">
        <v>76</v>
      </c>
      <c r="AT716" s="11">
        <v>1017</v>
      </c>
      <c r="AU716" s="11">
        <v>-16.981551</v>
      </c>
      <c r="AV716" s="11">
        <v>-14.924917000000001</v>
      </c>
      <c r="AW716" s="11">
        <v>2.056635</v>
      </c>
      <c r="AX716" s="11">
        <v>12.110995000000001</v>
      </c>
    </row>
    <row r="717" spans="21:50" x14ac:dyDescent="0.35">
      <c r="U717" s="11" t="s">
        <v>76</v>
      </c>
      <c r="V717" s="11">
        <v>1018</v>
      </c>
      <c r="W717" s="11">
        <v>-8.7149079999999994</v>
      </c>
      <c r="X717" s="11">
        <v>-6.706887</v>
      </c>
      <c r="Y717" s="11">
        <v>2.0080209999999998</v>
      </c>
      <c r="Z717" s="18">
        <f t="shared" si="21"/>
        <v>0.23041218564785768</v>
      </c>
      <c r="AA717" s="11">
        <v>23.041222000000001</v>
      </c>
      <c r="AS717" s="11" t="s">
        <v>76</v>
      </c>
      <c r="AT717" s="11">
        <v>1018</v>
      </c>
      <c r="AU717" s="11">
        <v>-8.7149079999999994</v>
      </c>
      <c r="AV717" s="11">
        <v>-6.706887</v>
      </c>
      <c r="AW717" s="11">
        <v>2.0080209999999998</v>
      </c>
      <c r="AX717" s="11">
        <v>23.041222000000001</v>
      </c>
    </row>
    <row r="718" spans="21:50" x14ac:dyDescent="0.35">
      <c r="U718" s="11" t="s">
        <v>76</v>
      </c>
      <c r="V718" s="11">
        <v>1019</v>
      </c>
      <c r="W718" s="11">
        <v>34.305484</v>
      </c>
      <c r="X718" s="11">
        <v>33.957441000000003</v>
      </c>
      <c r="Y718" s="11">
        <v>0.34804299999999999</v>
      </c>
      <c r="Z718" s="18">
        <f t="shared" si="21"/>
        <v>1.014540415753936E-2</v>
      </c>
      <c r="AA718" s="11">
        <v>1.01454</v>
      </c>
      <c r="AS718" s="11" t="s">
        <v>76</v>
      </c>
      <c r="AT718" s="11">
        <v>1019</v>
      </c>
      <c r="AU718" s="11">
        <v>34.305484</v>
      </c>
      <c r="AV718" s="11">
        <v>33.957441000000003</v>
      </c>
      <c r="AW718" s="11">
        <v>0.34804299999999999</v>
      </c>
      <c r="AX718" s="11">
        <v>1.01454</v>
      </c>
    </row>
    <row r="719" spans="21:50" x14ac:dyDescent="0.35">
      <c r="U719" s="11" t="s">
        <v>76</v>
      </c>
      <c r="V719" s="11">
        <v>1022</v>
      </c>
      <c r="W719" s="11">
        <v>-10.812124000000001</v>
      </c>
      <c r="X719" s="11">
        <v>-11.926652000000001</v>
      </c>
      <c r="Y719" s="11">
        <v>1.114528</v>
      </c>
      <c r="Z719" s="18">
        <f t="shared" si="21"/>
        <v>0.10308131871221601</v>
      </c>
      <c r="AA719" s="11">
        <v>10.308128</v>
      </c>
      <c r="AS719" s="11" t="s">
        <v>76</v>
      </c>
      <c r="AT719" s="11">
        <v>1022</v>
      </c>
      <c r="AU719" s="11">
        <v>-10.812124000000001</v>
      </c>
      <c r="AV719" s="11">
        <v>-11.926652000000001</v>
      </c>
      <c r="AW719" s="11">
        <v>1.114528</v>
      </c>
      <c r="AX719" s="11">
        <v>10.308128</v>
      </c>
    </row>
    <row r="720" spans="21:50" x14ac:dyDescent="0.35">
      <c r="U720" s="11" t="s">
        <v>76</v>
      </c>
      <c r="V720" s="11">
        <v>1023</v>
      </c>
      <c r="W720" s="11">
        <v>-7.5886360000000002</v>
      </c>
      <c r="X720" s="11">
        <v>-8.1141520000000007</v>
      </c>
      <c r="Y720" s="11">
        <v>0.52551599999999998</v>
      </c>
      <c r="Z720" s="18">
        <f t="shared" si="21"/>
        <v>6.9250389661593983E-2</v>
      </c>
      <c r="AA720" s="11">
        <v>6.9250429999999996</v>
      </c>
      <c r="AS720" s="11" t="s">
        <v>76</v>
      </c>
      <c r="AT720" s="11">
        <v>1023</v>
      </c>
      <c r="AU720" s="11">
        <v>-7.5886360000000002</v>
      </c>
      <c r="AV720" s="11">
        <v>-8.1141520000000007</v>
      </c>
      <c r="AW720" s="11">
        <v>0.52551599999999998</v>
      </c>
      <c r="AX720" s="11">
        <v>6.9250429999999996</v>
      </c>
    </row>
    <row r="721" spans="21:50" x14ac:dyDescent="0.35">
      <c r="U721" s="11" t="s">
        <v>76</v>
      </c>
      <c r="V721" s="11">
        <v>1026</v>
      </c>
      <c r="W721" s="11">
        <v>-5.2688639999999998</v>
      </c>
      <c r="X721" s="11">
        <v>-3.4151419999999999</v>
      </c>
      <c r="Y721" s="11">
        <v>1.853721</v>
      </c>
      <c r="Z721" s="18">
        <f t="shared" si="21"/>
        <v>0.35182555480650102</v>
      </c>
      <c r="AA721" s="11">
        <v>35.182563999999999</v>
      </c>
      <c r="AS721" s="11" t="s">
        <v>76</v>
      </c>
      <c r="AT721" s="11">
        <v>1026</v>
      </c>
      <c r="AU721" s="11">
        <v>-5.2688639999999998</v>
      </c>
      <c r="AV721" s="11">
        <v>-3.4151419999999999</v>
      </c>
      <c r="AW721" s="11">
        <v>1.853721</v>
      </c>
      <c r="AX721" s="11">
        <v>35.182563999999999</v>
      </c>
    </row>
    <row r="722" spans="21:50" x14ac:dyDescent="0.35">
      <c r="U722" s="11" t="s">
        <v>76</v>
      </c>
      <c r="V722" s="11">
        <v>1027</v>
      </c>
      <c r="W722" s="11">
        <v>27.873360999999999</v>
      </c>
      <c r="X722" s="11">
        <v>29.399933999999998</v>
      </c>
      <c r="Y722" s="11">
        <v>1.526572</v>
      </c>
      <c r="Z722" s="18">
        <f t="shared" si="21"/>
        <v>5.476813506630937E-2</v>
      </c>
      <c r="AA722" s="11">
        <v>5.4768150000000002</v>
      </c>
      <c r="AS722" s="11" t="s">
        <v>76</v>
      </c>
      <c r="AT722" s="11">
        <v>1027</v>
      </c>
      <c r="AU722" s="11">
        <v>27.873360999999999</v>
      </c>
      <c r="AV722" s="11">
        <v>29.399933999999998</v>
      </c>
      <c r="AW722" s="11">
        <v>1.526572</v>
      </c>
      <c r="AX722" s="11">
        <v>5.4768150000000002</v>
      </c>
    </row>
    <row r="723" spans="21:50" x14ac:dyDescent="0.35">
      <c r="U723" s="11" t="s">
        <v>76</v>
      </c>
      <c r="V723" s="11">
        <v>1029</v>
      </c>
      <c r="W723" s="11">
        <v>-6.4848489999999996</v>
      </c>
      <c r="X723" s="11">
        <v>-5.5240390000000001</v>
      </c>
      <c r="Y723" s="11">
        <v>0.96080900000000002</v>
      </c>
      <c r="Z723" s="18">
        <f t="shared" si="21"/>
        <v>0.14816212374413038</v>
      </c>
      <c r="AA723" s="11">
        <v>14.816221000000001</v>
      </c>
      <c r="AS723" s="11" t="s">
        <v>76</v>
      </c>
      <c r="AT723" s="11">
        <v>1029</v>
      </c>
      <c r="AU723" s="11">
        <v>-6.4848489999999996</v>
      </c>
      <c r="AV723" s="11">
        <v>-5.5240390000000001</v>
      </c>
      <c r="AW723" s="11">
        <v>0.96080900000000002</v>
      </c>
      <c r="AX723" s="11">
        <v>14.816221000000001</v>
      </c>
    </row>
    <row r="724" spans="21:50" x14ac:dyDescent="0.35">
      <c r="U724" s="11" t="s">
        <v>76</v>
      </c>
      <c r="V724" s="11">
        <v>1030</v>
      </c>
      <c r="W724" s="11">
        <v>-0.18998100000000001</v>
      </c>
      <c r="X724" s="11">
        <v>-5.8678359999999996</v>
      </c>
      <c r="Y724" s="11">
        <v>5.6778550000000001</v>
      </c>
      <c r="Z724" s="18">
        <f t="shared" si="21"/>
        <v>29.886436012022255</v>
      </c>
      <c r="AA724" s="11" t="s">
        <v>77</v>
      </c>
      <c r="AS724" s="11" t="s">
        <v>76</v>
      </c>
      <c r="AT724" s="11">
        <v>1030</v>
      </c>
      <c r="AU724" s="11">
        <v>-0.18998100000000001</v>
      </c>
      <c r="AV724" s="11">
        <v>-5.8678359999999996</v>
      </c>
      <c r="AW724" s="11">
        <v>5.6778550000000001</v>
      </c>
      <c r="AX724" s="11" t="s">
        <v>77</v>
      </c>
    </row>
    <row r="725" spans="21:50" x14ac:dyDescent="0.35">
      <c r="U725" s="11" t="s">
        <v>76</v>
      </c>
      <c r="V725" s="11">
        <v>1031</v>
      </c>
      <c r="W725" s="11">
        <v>-2.079844</v>
      </c>
      <c r="X725" s="11">
        <v>-0.65809799999999996</v>
      </c>
      <c r="Y725" s="11">
        <v>1.421746</v>
      </c>
      <c r="Z725" s="18">
        <f t="shared" si="21"/>
        <v>0.68358299949419277</v>
      </c>
      <c r="AA725" s="11">
        <v>68.358313999999993</v>
      </c>
      <c r="AS725" s="11" t="s">
        <v>76</v>
      </c>
      <c r="AT725" s="11">
        <v>1031</v>
      </c>
      <c r="AU725" s="11">
        <v>-2.079844</v>
      </c>
      <c r="AV725" s="11">
        <v>-0.65809799999999996</v>
      </c>
      <c r="AW725" s="11">
        <v>1.421746</v>
      </c>
      <c r="AX725" s="11">
        <v>68.358313999999993</v>
      </c>
    </row>
    <row r="726" spans="21:50" x14ac:dyDescent="0.35">
      <c r="U726" s="11" t="s">
        <v>76</v>
      </c>
      <c r="V726" s="11">
        <v>1033</v>
      </c>
      <c r="W726" s="11">
        <v>8.9560929999999992</v>
      </c>
      <c r="X726" s="11">
        <v>10.116294999999999</v>
      </c>
      <c r="Y726" s="11">
        <v>1.1602030000000001</v>
      </c>
      <c r="Z726" s="18">
        <f t="shared" si="21"/>
        <v>0.12954342926095119</v>
      </c>
      <c r="AA726" s="11">
        <v>12.954338999999999</v>
      </c>
      <c r="AS726" s="11" t="s">
        <v>76</v>
      </c>
      <c r="AT726" s="11">
        <v>1033</v>
      </c>
      <c r="AU726" s="11">
        <v>8.9560929999999992</v>
      </c>
      <c r="AV726" s="11">
        <v>10.116294999999999</v>
      </c>
      <c r="AW726" s="11">
        <v>1.1602030000000001</v>
      </c>
      <c r="AX726" s="11">
        <v>12.954338999999999</v>
      </c>
    </row>
    <row r="727" spans="21:50" x14ac:dyDescent="0.35">
      <c r="U727" s="11" t="s">
        <v>76</v>
      </c>
      <c r="V727" s="11">
        <v>1035</v>
      </c>
      <c r="W727" s="11">
        <v>-25.330169999999999</v>
      </c>
      <c r="X727" s="11">
        <v>-24.113289999999999</v>
      </c>
      <c r="Y727" s="11">
        <v>1.2168810000000001</v>
      </c>
      <c r="Z727" s="18">
        <f t="shared" si="21"/>
        <v>4.8040775091521305E-2</v>
      </c>
      <c r="AA727" s="11">
        <v>4.8040770000000004</v>
      </c>
      <c r="AS727" s="11" t="s">
        <v>76</v>
      </c>
      <c r="AT727" s="11">
        <v>1035</v>
      </c>
      <c r="AU727" s="11">
        <v>-25.330169999999999</v>
      </c>
      <c r="AV727" s="11">
        <v>-24.113289999999999</v>
      </c>
      <c r="AW727" s="11">
        <v>1.2168810000000001</v>
      </c>
      <c r="AX727" s="11">
        <v>4.8040770000000004</v>
      </c>
    </row>
    <row r="728" spans="21:50" x14ac:dyDescent="0.35">
      <c r="U728" s="11" t="s">
        <v>76</v>
      </c>
      <c r="V728" s="11">
        <v>1037</v>
      </c>
      <c r="W728" s="11">
        <v>-8.0281870000000009</v>
      </c>
      <c r="X728" s="11">
        <v>-4.9682250000000003</v>
      </c>
      <c r="Y728" s="11">
        <v>3.0599620000000001</v>
      </c>
      <c r="Z728" s="18">
        <f t="shared" si="21"/>
        <v>0.38115230748860229</v>
      </c>
      <c r="AA728" s="11">
        <v>38.115234000000001</v>
      </c>
      <c r="AS728" s="11" t="s">
        <v>76</v>
      </c>
      <c r="AT728" s="11">
        <v>1037</v>
      </c>
      <c r="AU728" s="11">
        <v>-8.0281870000000009</v>
      </c>
      <c r="AV728" s="11">
        <v>-4.9682250000000003</v>
      </c>
      <c r="AW728" s="11">
        <v>3.0599620000000001</v>
      </c>
      <c r="AX728" s="11">
        <v>38.115234000000001</v>
      </c>
    </row>
    <row r="729" spans="21:50" x14ac:dyDescent="0.35">
      <c r="U729" s="11" t="s">
        <v>76</v>
      </c>
      <c r="V729" s="11">
        <v>1038</v>
      </c>
      <c r="W729" s="11">
        <v>-0.80345</v>
      </c>
      <c r="X729" s="11">
        <v>-1.570789</v>
      </c>
      <c r="Y729" s="11">
        <v>0.76733899999999999</v>
      </c>
      <c r="Z729" s="18">
        <f t="shared" si="21"/>
        <v>0.95505507498910946</v>
      </c>
      <c r="AA729" s="11">
        <v>95.505461999999994</v>
      </c>
      <c r="AS729" s="11" t="s">
        <v>76</v>
      </c>
      <c r="AT729" s="11">
        <v>1038</v>
      </c>
      <c r="AU729" s="11">
        <v>-0.80345</v>
      </c>
      <c r="AV729" s="11">
        <v>-1.570789</v>
      </c>
      <c r="AW729" s="11">
        <v>0.76733899999999999</v>
      </c>
      <c r="AX729" s="11">
        <v>95.505461999999994</v>
      </c>
    </row>
    <row r="730" spans="21:50" x14ac:dyDescent="0.35">
      <c r="U730" s="11" t="s">
        <v>76</v>
      </c>
      <c r="V730" s="11">
        <v>1039</v>
      </c>
      <c r="W730" s="11">
        <v>6.7242119999999996</v>
      </c>
      <c r="X730" s="11">
        <v>7.7757389999999997</v>
      </c>
      <c r="Y730" s="11">
        <v>1.051528</v>
      </c>
      <c r="Z730" s="18">
        <f t="shared" si="21"/>
        <v>0.1563793646006402</v>
      </c>
      <c r="AA730" s="11">
        <v>15.637931999999999</v>
      </c>
      <c r="AS730" s="11" t="s">
        <v>76</v>
      </c>
      <c r="AT730" s="11">
        <v>1039</v>
      </c>
      <c r="AU730" s="11">
        <v>6.7242119999999996</v>
      </c>
      <c r="AV730" s="11">
        <v>7.7757389999999997</v>
      </c>
      <c r="AW730" s="11">
        <v>1.051528</v>
      </c>
      <c r="AX730" s="11">
        <v>15.637931999999999</v>
      </c>
    </row>
    <row r="731" spans="21:50" x14ac:dyDescent="0.35">
      <c r="U731" s="11" t="s">
        <v>76</v>
      </c>
      <c r="V731" s="11">
        <v>1040</v>
      </c>
      <c r="W731" s="11">
        <v>47.233393999999997</v>
      </c>
      <c r="X731" s="11">
        <v>44.095222999999997</v>
      </c>
      <c r="Y731" s="11">
        <v>3.1381709999999998</v>
      </c>
      <c r="Z731" s="18">
        <f t="shared" si="21"/>
        <v>6.6439667663941326E-2</v>
      </c>
      <c r="AA731" s="11">
        <v>6.6439659999999998</v>
      </c>
      <c r="AS731" s="11" t="s">
        <v>76</v>
      </c>
      <c r="AT731" s="11">
        <v>1040</v>
      </c>
      <c r="AU731" s="11">
        <v>47.233393999999997</v>
      </c>
      <c r="AV731" s="11">
        <v>44.095222999999997</v>
      </c>
      <c r="AW731" s="11">
        <v>3.1381709999999998</v>
      </c>
      <c r="AX731" s="11">
        <v>6.6439659999999998</v>
      </c>
    </row>
    <row r="732" spans="21:50" x14ac:dyDescent="0.35">
      <c r="U732" s="11" t="s">
        <v>76</v>
      </c>
      <c r="V732" s="11">
        <v>1041</v>
      </c>
      <c r="W732" s="11">
        <v>14.731202</v>
      </c>
      <c r="X732" s="11">
        <v>25.621801999999999</v>
      </c>
      <c r="Y732" s="11">
        <v>10.890599999999999</v>
      </c>
      <c r="Z732" s="18">
        <f t="shared" si="21"/>
        <v>0.73928794133703413</v>
      </c>
      <c r="AA732" s="11">
        <v>73.928791000000004</v>
      </c>
      <c r="AS732" s="11" t="s">
        <v>76</v>
      </c>
      <c r="AT732" s="11">
        <v>1041</v>
      </c>
      <c r="AU732" s="11">
        <v>14.731202</v>
      </c>
      <c r="AV732" s="11">
        <v>25.621801999999999</v>
      </c>
      <c r="AW732" s="11">
        <v>10.890599999999999</v>
      </c>
      <c r="AX732" s="11">
        <v>73.928791000000004</v>
      </c>
    </row>
    <row r="733" spans="21:50" x14ac:dyDescent="0.35">
      <c r="U733" s="11" t="s">
        <v>76</v>
      </c>
      <c r="V733" s="11">
        <v>1042</v>
      </c>
      <c r="W733" s="11">
        <v>-5.5408540000000004</v>
      </c>
      <c r="X733" s="11">
        <v>-3.9259490000000001</v>
      </c>
      <c r="Y733" s="11">
        <v>1.614905</v>
      </c>
      <c r="Z733" s="18">
        <f t="shared" si="21"/>
        <v>0.29145416933923901</v>
      </c>
      <c r="AA733" s="11">
        <v>29.145422</v>
      </c>
      <c r="AS733" s="11" t="s">
        <v>76</v>
      </c>
      <c r="AT733" s="11">
        <v>1042</v>
      </c>
      <c r="AU733" s="11">
        <v>-5.5408540000000004</v>
      </c>
      <c r="AV733" s="11">
        <v>-3.9259490000000001</v>
      </c>
      <c r="AW733" s="11">
        <v>1.614905</v>
      </c>
      <c r="AX733" s="11">
        <v>29.145422</v>
      </c>
    </row>
    <row r="734" spans="21:50" x14ac:dyDescent="0.35">
      <c r="U734" s="11" t="s">
        <v>76</v>
      </c>
      <c r="V734" s="11">
        <v>1043</v>
      </c>
      <c r="W734" s="11">
        <v>-2.9978250000000002</v>
      </c>
      <c r="X734" s="11">
        <v>-3.9600580000000001</v>
      </c>
      <c r="Y734" s="11">
        <v>0.96223199999999998</v>
      </c>
      <c r="Z734" s="18">
        <f t="shared" si="21"/>
        <v>0.32097670811338219</v>
      </c>
      <c r="AA734" s="11">
        <v>32.097683000000004</v>
      </c>
      <c r="AS734" s="11" t="s">
        <v>76</v>
      </c>
      <c r="AT734" s="11">
        <v>1043</v>
      </c>
      <c r="AU734" s="11">
        <v>-2.9978250000000002</v>
      </c>
      <c r="AV734" s="11">
        <v>-3.9600580000000001</v>
      </c>
      <c r="AW734" s="11">
        <v>0.96223199999999998</v>
      </c>
      <c r="AX734" s="11">
        <v>32.097683000000004</v>
      </c>
    </row>
    <row r="735" spans="21:50" x14ac:dyDescent="0.35">
      <c r="U735" s="11" t="s">
        <v>76</v>
      </c>
      <c r="V735" s="11">
        <v>1046</v>
      </c>
      <c r="W735" s="11">
        <v>-3.0021330000000002</v>
      </c>
      <c r="X735" s="11">
        <v>-1.5414870000000001</v>
      </c>
      <c r="Y735" s="11">
        <v>1.4606460000000001</v>
      </c>
      <c r="Z735" s="18">
        <f t="shared" si="21"/>
        <v>0.48653607285220207</v>
      </c>
      <c r="AA735" s="11">
        <v>48.653613999999997</v>
      </c>
      <c r="AS735" s="11" t="s">
        <v>76</v>
      </c>
      <c r="AT735" s="11">
        <v>1046</v>
      </c>
      <c r="AU735" s="11">
        <v>-3.0021330000000002</v>
      </c>
      <c r="AV735" s="11">
        <v>-1.5414870000000001</v>
      </c>
      <c r="AW735" s="11">
        <v>1.4606460000000001</v>
      </c>
      <c r="AX735" s="11">
        <v>48.653613999999997</v>
      </c>
    </row>
    <row r="736" spans="21:50" x14ac:dyDescent="0.35">
      <c r="U736" s="11" t="s">
        <v>76</v>
      </c>
      <c r="V736" s="11">
        <v>1048</v>
      </c>
      <c r="W736" s="11">
        <v>-2.1295860000000002</v>
      </c>
      <c r="X736" s="11">
        <v>-4.7069099999999997</v>
      </c>
      <c r="Y736" s="11">
        <v>2.5773239999999999</v>
      </c>
      <c r="Z736" s="18">
        <f t="shared" si="21"/>
        <v>1.2102464986152237</v>
      </c>
      <c r="AA736" s="11" t="s">
        <v>77</v>
      </c>
      <c r="AS736" s="11" t="s">
        <v>76</v>
      </c>
      <c r="AT736" s="11">
        <v>1048</v>
      </c>
      <c r="AU736" s="11">
        <v>-2.1295860000000002</v>
      </c>
      <c r="AV736" s="11">
        <v>-4.7069099999999997</v>
      </c>
      <c r="AW736" s="11">
        <v>2.5773239999999999</v>
      </c>
      <c r="AX736" s="11" t="s">
        <v>77</v>
      </c>
    </row>
    <row r="737" spans="21:50" x14ac:dyDescent="0.35">
      <c r="U737" s="11" t="s">
        <v>76</v>
      </c>
      <c r="V737" s="11">
        <v>1049</v>
      </c>
      <c r="W737" s="11">
        <v>3.978389</v>
      </c>
      <c r="X737" s="11">
        <v>3.017083</v>
      </c>
      <c r="Y737" s="11">
        <v>0.96130599999999999</v>
      </c>
      <c r="Z737" s="18">
        <f t="shared" si="21"/>
        <v>0.24163197716462617</v>
      </c>
      <c r="AA737" s="11">
        <v>24.163207</v>
      </c>
      <c r="AS737" s="11" t="s">
        <v>76</v>
      </c>
      <c r="AT737" s="11">
        <v>1049</v>
      </c>
      <c r="AU737" s="11">
        <v>3.978389</v>
      </c>
      <c r="AV737" s="11">
        <v>3.017083</v>
      </c>
      <c r="AW737" s="11">
        <v>0.96130599999999999</v>
      </c>
      <c r="AX737" s="11">
        <v>24.163207</v>
      </c>
    </row>
    <row r="738" spans="21:50" x14ac:dyDescent="0.35">
      <c r="U738" s="11" t="s">
        <v>76</v>
      </c>
      <c r="V738" s="11">
        <v>1050</v>
      </c>
      <c r="W738" s="11">
        <v>1.6689130000000001</v>
      </c>
      <c r="X738" s="11">
        <v>5.1957380000000004</v>
      </c>
      <c r="Y738" s="11">
        <v>3.5268250000000001</v>
      </c>
      <c r="Z738" s="18">
        <f t="shared" si="21"/>
        <v>2.1132467660087735</v>
      </c>
      <c r="AA738" s="11" t="s">
        <v>77</v>
      </c>
      <c r="AS738" s="11" t="s">
        <v>76</v>
      </c>
      <c r="AT738" s="11">
        <v>1050</v>
      </c>
      <c r="AU738" s="11">
        <v>1.6689130000000001</v>
      </c>
      <c r="AV738" s="11">
        <v>5.1957380000000004</v>
      </c>
      <c r="AW738" s="11">
        <v>3.5268250000000001</v>
      </c>
      <c r="AX738" s="11" t="s">
        <v>77</v>
      </c>
    </row>
    <row r="739" spans="21:50" x14ac:dyDescent="0.35">
      <c r="U739" s="11" t="s">
        <v>76</v>
      </c>
      <c r="V739" s="11">
        <v>1052</v>
      </c>
      <c r="W739" s="11">
        <v>-9.4178160000000002</v>
      </c>
      <c r="X739" s="11">
        <v>-5.6625829999999997</v>
      </c>
      <c r="Y739" s="11">
        <v>3.755233</v>
      </c>
      <c r="Z739" s="18">
        <f t="shared" si="21"/>
        <v>0.39873713820698981</v>
      </c>
      <c r="AA739" s="11">
        <v>39.873713000000002</v>
      </c>
      <c r="AS739" s="11" t="s">
        <v>76</v>
      </c>
      <c r="AT739" s="11">
        <v>1052</v>
      </c>
      <c r="AU739" s="11">
        <v>-9.4178160000000002</v>
      </c>
      <c r="AV739" s="11">
        <v>-5.6625829999999997</v>
      </c>
      <c r="AW739" s="11">
        <v>3.755233</v>
      </c>
      <c r="AX739" s="11">
        <v>39.873713000000002</v>
      </c>
    </row>
    <row r="740" spans="21:50" x14ac:dyDescent="0.35">
      <c r="U740" s="11" t="s">
        <v>76</v>
      </c>
      <c r="V740" s="11">
        <v>1053</v>
      </c>
      <c r="W740" s="11">
        <v>-12.589885000000001</v>
      </c>
      <c r="X740" s="11">
        <v>-12.776757</v>
      </c>
      <c r="Y740" s="11">
        <v>0.18687200000000001</v>
      </c>
      <c r="Z740" s="18">
        <f t="shared" si="21"/>
        <v>1.484302676315153E-2</v>
      </c>
      <c r="AA740" s="11">
        <v>1.4843040000000001</v>
      </c>
      <c r="AS740" s="11" t="s">
        <v>76</v>
      </c>
      <c r="AT740" s="11">
        <v>1053</v>
      </c>
      <c r="AU740" s="11">
        <v>-12.589885000000001</v>
      </c>
      <c r="AV740" s="11">
        <v>-12.776757</v>
      </c>
      <c r="AW740" s="11">
        <v>0.18687200000000001</v>
      </c>
      <c r="AX740" s="11">
        <v>1.4843040000000001</v>
      </c>
    </row>
    <row r="741" spans="21:50" x14ac:dyDescent="0.35">
      <c r="U741" s="11" t="s">
        <v>76</v>
      </c>
      <c r="V741" s="11">
        <v>1055</v>
      </c>
      <c r="W741" s="11">
        <v>-6.6043180000000001</v>
      </c>
      <c r="X741" s="11">
        <v>-6.3031059999999997</v>
      </c>
      <c r="Y741" s="11">
        <v>0.30121199999999998</v>
      </c>
      <c r="Z741" s="18">
        <f t="shared" si="21"/>
        <v>4.5608342905353733E-2</v>
      </c>
      <c r="AA741" s="11">
        <v>4.5608389999999996</v>
      </c>
      <c r="AS741" s="11" t="s">
        <v>76</v>
      </c>
      <c r="AT741" s="11">
        <v>1055</v>
      </c>
      <c r="AU741" s="11">
        <v>-6.6043180000000001</v>
      </c>
      <c r="AV741" s="11">
        <v>-6.3031059999999997</v>
      </c>
      <c r="AW741" s="11">
        <v>0.30121199999999998</v>
      </c>
      <c r="AX741" s="11">
        <v>4.5608389999999996</v>
      </c>
    </row>
    <row r="742" spans="21:50" x14ac:dyDescent="0.35">
      <c r="U742" s="11" t="s">
        <v>76</v>
      </c>
      <c r="V742" s="11">
        <v>1056</v>
      </c>
      <c r="W742" s="11">
        <v>3.5462340000000001</v>
      </c>
      <c r="X742" s="11">
        <v>4.472118</v>
      </c>
      <c r="Y742" s="11">
        <v>0.92588400000000004</v>
      </c>
      <c r="Z742" s="18">
        <f t="shared" si="21"/>
        <v>0.26108936973702246</v>
      </c>
      <c r="AA742" s="11">
        <v>26.108951999999999</v>
      </c>
      <c r="AS742" s="11" t="s">
        <v>76</v>
      </c>
      <c r="AT742" s="11">
        <v>1056</v>
      </c>
      <c r="AU742" s="11">
        <v>3.5462340000000001</v>
      </c>
      <c r="AV742" s="11">
        <v>4.472118</v>
      </c>
      <c r="AW742" s="11">
        <v>0.92588400000000004</v>
      </c>
      <c r="AX742" s="11">
        <v>26.108951999999999</v>
      </c>
    </row>
    <row r="743" spans="21:50" x14ac:dyDescent="0.35">
      <c r="U743" s="11" t="s">
        <v>76</v>
      </c>
      <c r="V743" s="11">
        <v>1059</v>
      </c>
      <c r="W743" s="11">
        <v>6.4671130000000003</v>
      </c>
      <c r="X743" s="11">
        <v>4.0889810000000004</v>
      </c>
      <c r="Y743" s="11">
        <v>2.3781319999999999</v>
      </c>
      <c r="Z743" s="18">
        <f t="shared" si="21"/>
        <v>0.36772699038968387</v>
      </c>
      <c r="AA743" s="11">
        <v>36.772692999999997</v>
      </c>
      <c r="AS743" s="11" t="s">
        <v>76</v>
      </c>
      <c r="AT743" s="11">
        <v>1059</v>
      </c>
      <c r="AU743" s="11">
        <v>6.4671130000000003</v>
      </c>
      <c r="AV743" s="11">
        <v>4.0889810000000004</v>
      </c>
      <c r="AW743" s="11">
        <v>2.3781319999999999</v>
      </c>
      <c r="AX743" s="11">
        <v>36.772692999999997</v>
      </c>
    </row>
    <row r="744" spans="21:50" x14ac:dyDescent="0.35">
      <c r="U744" s="11" t="s">
        <v>76</v>
      </c>
      <c r="V744" s="11">
        <v>1060</v>
      </c>
      <c r="W744" s="11">
        <v>-1.969762</v>
      </c>
      <c r="X744" s="11">
        <v>0.82288300000000003</v>
      </c>
      <c r="Y744" s="11">
        <v>2.7926449999999998</v>
      </c>
      <c r="Z744" s="18">
        <f t="shared" si="21"/>
        <v>1.417757576803695</v>
      </c>
      <c r="AA744" s="11" t="s">
        <v>77</v>
      </c>
      <c r="AS744" s="11" t="s">
        <v>76</v>
      </c>
      <c r="AT744" s="11">
        <v>1060</v>
      </c>
      <c r="AU744" s="11">
        <v>-1.969762</v>
      </c>
      <c r="AV744" s="11">
        <v>0.82288300000000003</v>
      </c>
      <c r="AW744" s="11">
        <v>2.7926449999999998</v>
      </c>
      <c r="AX744" s="11" t="s">
        <v>77</v>
      </c>
    </row>
    <row r="745" spans="21:50" x14ac:dyDescent="0.35">
      <c r="U745" s="11" t="s">
        <v>76</v>
      </c>
      <c r="V745" s="11">
        <v>1061</v>
      </c>
      <c r="W745" s="11">
        <v>-2.8768120000000001</v>
      </c>
      <c r="X745" s="11">
        <v>-3.4202089999999998</v>
      </c>
      <c r="Y745" s="11">
        <v>0.54339700000000002</v>
      </c>
      <c r="Z745" s="18">
        <f t="shared" si="21"/>
        <v>0.18888860307868571</v>
      </c>
      <c r="AA745" s="11">
        <v>18.888862</v>
      </c>
      <c r="AS745" s="11" t="s">
        <v>76</v>
      </c>
      <c r="AT745" s="11">
        <v>1061</v>
      </c>
      <c r="AU745" s="11">
        <v>-2.8768120000000001</v>
      </c>
      <c r="AV745" s="11">
        <v>-3.4202089999999998</v>
      </c>
      <c r="AW745" s="11">
        <v>0.54339700000000002</v>
      </c>
      <c r="AX745" s="11">
        <v>18.888862</v>
      </c>
    </row>
    <row r="746" spans="21:50" x14ac:dyDescent="0.35">
      <c r="U746" s="11" t="s">
        <v>76</v>
      </c>
      <c r="V746" s="11">
        <v>1062</v>
      </c>
      <c r="W746" s="11">
        <v>27.757642000000001</v>
      </c>
      <c r="X746" s="11">
        <v>29.201533000000001</v>
      </c>
      <c r="Y746" s="11">
        <v>1.443891</v>
      </c>
      <c r="Z746" s="18">
        <f t="shared" si="21"/>
        <v>5.2017783066731674E-2</v>
      </c>
      <c r="AA746" s="11">
        <v>5.2017769999999999</v>
      </c>
      <c r="AS746" s="11" t="s">
        <v>76</v>
      </c>
      <c r="AT746" s="11">
        <v>1062</v>
      </c>
      <c r="AU746" s="11">
        <v>27.757642000000001</v>
      </c>
      <c r="AV746" s="11">
        <v>29.201533000000001</v>
      </c>
      <c r="AW746" s="11">
        <v>1.443891</v>
      </c>
      <c r="AX746" s="11">
        <v>5.2017769999999999</v>
      </c>
    </row>
    <row r="747" spans="21:50" x14ac:dyDescent="0.35">
      <c r="U747" s="11" t="s">
        <v>76</v>
      </c>
      <c r="V747" s="11">
        <v>1065</v>
      </c>
      <c r="W747" s="11">
        <v>-10.279315</v>
      </c>
      <c r="X747" s="11">
        <v>-10.334541</v>
      </c>
      <c r="Y747" s="11">
        <v>5.5225999999999997E-2</v>
      </c>
      <c r="Z747" s="18">
        <f t="shared" si="21"/>
        <v>5.3725369832522884E-3</v>
      </c>
      <c r="AA747" s="11">
        <v>0.53725299999999998</v>
      </c>
      <c r="AS747" s="11" t="s">
        <v>76</v>
      </c>
      <c r="AT747" s="11">
        <v>1065</v>
      </c>
      <c r="AU747" s="11">
        <v>-10.279315</v>
      </c>
      <c r="AV747" s="11">
        <v>-10.334541</v>
      </c>
      <c r="AW747" s="11">
        <v>5.5225999999999997E-2</v>
      </c>
      <c r="AX747" s="11">
        <v>0.53725299999999998</v>
      </c>
    </row>
    <row r="748" spans="21:50" x14ac:dyDescent="0.35">
      <c r="U748" s="11" t="s">
        <v>76</v>
      </c>
      <c r="V748" s="11">
        <v>1066</v>
      </c>
      <c r="W748" s="11">
        <v>5.21347</v>
      </c>
      <c r="X748" s="11">
        <v>3.6782300000000001</v>
      </c>
      <c r="Y748" s="11">
        <v>1.5352399999999999</v>
      </c>
      <c r="Z748" s="18">
        <f t="shared" si="21"/>
        <v>0.29447565632870237</v>
      </c>
      <c r="AA748" s="11">
        <v>29.447568</v>
      </c>
      <c r="AS748" s="11" t="s">
        <v>76</v>
      </c>
      <c r="AT748" s="11">
        <v>1066</v>
      </c>
      <c r="AU748" s="11">
        <v>5.21347</v>
      </c>
      <c r="AV748" s="11">
        <v>3.6782300000000001</v>
      </c>
      <c r="AW748" s="11">
        <v>1.5352399999999999</v>
      </c>
      <c r="AX748" s="11">
        <v>29.447568</v>
      </c>
    </row>
    <row r="749" spans="21:50" x14ac:dyDescent="0.35">
      <c r="U749" s="11" t="s">
        <v>76</v>
      </c>
      <c r="V749" s="11">
        <v>1067</v>
      </c>
      <c r="W749" s="11">
        <v>-16.248017999999998</v>
      </c>
      <c r="X749" s="11">
        <v>-15.336862999999999</v>
      </c>
      <c r="Y749" s="11">
        <v>0.91115599999999997</v>
      </c>
      <c r="Z749" s="18">
        <f t="shared" si="21"/>
        <v>5.607797824940864E-2</v>
      </c>
      <c r="AA749" s="11">
        <v>5.6077950000000003</v>
      </c>
      <c r="AS749" s="11" t="s">
        <v>76</v>
      </c>
      <c r="AT749" s="11">
        <v>1067</v>
      </c>
      <c r="AU749" s="11">
        <v>-16.248017999999998</v>
      </c>
      <c r="AV749" s="11">
        <v>-15.336862999999999</v>
      </c>
      <c r="AW749" s="11">
        <v>0.91115599999999997</v>
      </c>
      <c r="AX749" s="11">
        <v>5.6077950000000003</v>
      </c>
    </row>
    <row r="750" spans="21:50" x14ac:dyDescent="0.35">
      <c r="U750" s="11" t="s">
        <v>76</v>
      </c>
      <c r="V750" s="11">
        <v>1069</v>
      </c>
      <c r="W750" s="11">
        <v>-16.135653999999999</v>
      </c>
      <c r="X750" s="11">
        <v>-16.722929000000001</v>
      </c>
      <c r="Y750" s="11">
        <v>0.58727499999999999</v>
      </c>
      <c r="Z750" s="18">
        <f t="shared" si="21"/>
        <v>3.6396107650796185E-2</v>
      </c>
      <c r="AA750" s="11">
        <v>3.6396109999999999</v>
      </c>
      <c r="AS750" s="11" t="s">
        <v>76</v>
      </c>
      <c r="AT750" s="11">
        <v>1069</v>
      </c>
      <c r="AU750" s="11">
        <v>-16.135653999999999</v>
      </c>
      <c r="AV750" s="11">
        <v>-16.722929000000001</v>
      </c>
      <c r="AW750" s="11">
        <v>0.58727499999999999</v>
      </c>
      <c r="AX750" s="11">
        <v>3.6396109999999999</v>
      </c>
    </row>
    <row r="751" spans="21:50" x14ac:dyDescent="0.35">
      <c r="U751" s="11" t="s">
        <v>76</v>
      </c>
      <c r="V751" s="11">
        <v>1072</v>
      </c>
      <c r="W751" s="11">
        <v>8.3410569999999993</v>
      </c>
      <c r="X751" s="11">
        <v>5.4394</v>
      </c>
      <c r="Y751" s="11">
        <v>2.901656</v>
      </c>
      <c r="Z751" s="18">
        <f t="shared" si="21"/>
        <v>0.34787629433535827</v>
      </c>
      <c r="AA751" s="11">
        <v>34.787636999999997</v>
      </c>
      <c r="AS751" s="11" t="s">
        <v>76</v>
      </c>
      <c r="AT751" s="11">
        <v>1072</v>
      </c>
      <c r="AU751" s="11">
        <v>8.3410569999999993</v>
      </c>
      <c r="AV751" s="11">
        <v>5.4394</v>
      </c>
      <c r="AW751" s="11">
        <v>2.901656</v>
      </c>
      <c r="AX751" s="11">
        <v>34.787636999999997</v>
      </c>
    </row>
    <row r="752" spans="21:50" x14ac:dyDescent="0.35">
      <c r="U752" s="11" t="s">
        <v>76</v>
      </c>
      <c r="V752" s="11">
        <v>1073</v>
      </c>
      <c r="W752" s="11">
        <v>-7.9944000000000001E-2</v>
      </c>
      <c r="X752" s="11">
        <v>2.535364</v>
      </c>
      <c r="Y752" s="11">
        <v>2.6153080000000002</v>
      </c>
      <c r="Z752" s="18">
        <f t="shared" si="21"/>
        <v>32.714249974982486</v>
      </c>
      <c r="AA752" s="11" t="s">
        <v>77</v>
      </c>
      <c r="AS752" s="11" t="s">
        <v>76</v>
      </c>
      <c r="AT752" s="11">
        <v>1073</v>
      </c>
      <c r="AU752" s="11">
        <v>-7.9944000000000001E-2</v>
      </c>
      <c r="AV752" s="11">
        <v>2.535364</v>
      </c>
      <c r="AW752" s="11">
        <v>2.6153080000000002</v>
      </c>
      <c r="AX752" s="11" t="s">
        <v>77</v>
      </c>
    </row>
    <row r="753" spans="21:50" x14ac:dyDescent="0.35">
      <c r="U753" s="11" t="s">
        <v>76</v>
      </c>
      <c r="V753" s="11">
        <v>1074</v>
      </c>
      <c r="W753" s="11">
        <v>7.4526389999999996</v>
      </c>
      <c r="X753" s="11">
        <v>6.4001390000000002</v>
      </c>
      <c r="Y753" s="11">
        <v>1.0525</v>
      </c>
      <c r="Z753" s="18">
        <f t="shared" si="21"/>
        <v>0.14122514185914548</v>
      </c>
      <c r="AA753" s="11">
        <v>14.12252</v>
      </c>
      <c r="AS753" s="11" t="s">
        <v>76</v>
      </c>
      <c r="AT753" s="11">
        <v>1074</v>
      </c>
      <c r="AU753" s="11">
        <v>7.4526389999999996</v>
      </c>
      <c r="AV753" s="11">
        <v>6.4001390000000002</v>
      </c>
      <c r="AW753" s="11">
        <v>1.0525</v>
      </c>
      <c r="AX753" s="11">
        <v>14.12252</v>
      </c>
    </row>
    <row r="754" spans="21:50" x14ac:dyDescent="0.35">
      <c r="U754" s="11" t="s">
        <v>76</v>
      </c>
      <c r="V754" s="11">
        <v>1075</v>
      </c>
      <c r="W754" s="11">
        <v>10.459899</v>
      </c>
      <c r="X754" s="11">
        <v>14.410754000000001</v>
      </c>
      <c r="Y754" s="11">
        <v>3.9508549999999998</v>
      </c>
      <c r="Z754" s="18">
        <f t="shared" si="21"/>
        <v>0.37771445020645034</v>
      </c>
      <c r="AA754" s="11">
        <v>37.771448999999997</v>
      </c>
      <c r="AS754" s="11" t="s">
        <v>76</v>
      </c>
      <c r="AT754" s="11">
        <v>1075</v>
      </c>
      <c r="AU754" s="11">
        <v>10.459899</v>
      </c>
      <c r="AV754" s="11">
        <v>14.410754000000001</v>
      </c>
      <c r="AW754" s="11">
        <v>3.9508549999999998</v>
      </c>
      <c r="AX754" s="11">
        <v>37.771448999999997</v>
      </c>
    </row>
    <row r="755" spans="21:50" x14ac:dyDescent="0.35">
      <c r="U755" s="11" t="s">
        <v>76</v>
      </c>
      <c r="V755" s="11">
        <v>1076</v>
      </c>
      <c r="W755" s="11">
        <v>6.8157220000000001</v>
      </c>
      <c r="X755" s="11">
        <v>6.6986220000000003</v>
      </c>
      <c r="Y755" s="11">
        <v>0.117101</v>
      </c>
      <c r="Z755" s="18">
        <f t="shared" si="21"/>
        <v>1.7181011784224768E-2</v>
      </c>
      <c r="AA755" s="11">
        <v>1.7180960000000001</v>
      </c>
      <c r="AS755" s="11" t="s">
        <v>76</v>
      </c>
      <c r="AT755" s="11">
        <v>1076</v>
      </c>
      <c r="AU755" s="11">
        <v>6.8157220000000001</v>
      </c>
      <c r="AV755" s="11">
        <v>6.6986220000000003</v>
      </c>
      <c r="AW755" s="11">
        <v>0.117101</v>
      </c>
      <c r="AX755" s="11">
        <v>1.7180960000000001</v>
      </c>
    </row>
    <row r="756" spans="21:50" x14ac:dyDescent="0.35">
      <c r="U756" s="11" t="s">
        <v>76</v>
      </c>
      <c r="V756" s="11">
        <v>1078</v>
      </c>
      <c r="W756" s="11">
        <v>-5.8072359999999996</v>
      </c>
      <c r="X756" s="11">
        <v>-3.4400439999999999</v>
      </c>
      <c r="Y756" s="11">
        <v>2.3671920000000002</v>
      </c>
      <c r="Z756" s="18">
        <f t="shared" si="21"/>
        <v>0.40762800065297849</v>
      </c>
      <c r="AA756" s="11">
        <v>40.762799999999999</v>
      </c>
      <c r="AS756" s="11" t="s">
        <v>76</v>
      </c>
      <c r="AT756" s="11">
        <v>1078</v>
      </c>
      <c r="AU756" s="11">
        <v>-5.8072359999999996</v>
      </c>
      <c r="AV756" s="11">
        <v>-3.4400439999999999</v>
      </c>
      <c r="AW756" s="11">
        <v>2.3671920000000002</v>
      </c>
      <c r="AX756" s="11">
        <v>40.762799999999999</v>
      </c>
    </row>
    <row r="757" spans="21:50" x14ac:dyDescent="0.35">
      <c r="U757" s="11" t="s">
        <v>76</v>
      </c>
      <c r="V757" s="11">
        <v>1079</v>
      </c>
      <c r="W757" s="11">
        <v>-10.835008999999999</v>
      </c>
      <c r="X757" s="11">
        <v>-11.758781000000001</v>
      </c>
      <c r="Y757" s="11">
        <v>0.92377100000000001</v>
      </c>
      <c r="Z757" s="18">
        <f t="shared" si="21"/>
        <v>8.5257981788478446E-2</v>
      </c>
      <c r="AA757" s="11">
        <v>8.5257989999999992</v>
      </c>
      <c r="AS757" s="11" t="s">
        <v>76</v>
      </c>
      <c r="AT757" s="11">
        <v>1079</v>
      </c>
      <c r="AU757" s="11">
        <v>-10.835008999999999</v>
      </c>
      <c r="AV757" s="11">
        <v>-11.758781000000001</v>
      </c>
      <c r="AW757" s="11">
        <v>0.92377100000000001</v>
      </c>
      <c r="AX757" s="11">
        <v>8.5257989999999992</v>
      </c>
    </row>
    <row r="758" spans="21:50" x14ac:dyDescent="0.35">
      <c r="U758" s="11" t="s">
        <v>76</v>
      </c>
      <c r="V758" s="11">
        <v>1080</v>
      </c>
      <c r="W758" s="11">
        <v>10.658231000000001</v>
      </c>
      <c r="X758" s="11">
        <v>8.7444389999999999</v>
      </c>
      <c r="Y758" s="11">
        <v>1.9137919999999999</v>
      </c>
      <c r="Z758" s="18">
        <f t="shared" si="21"/>
        <v>0.17956000390683968</v>
      </c>
      <c r="AA758" s="11">
        <v>17.955998000000001</v>
      </c>
      <c r="AS758" s="11" t="s">
        <v>76</v>
      </c>
      <c r="AT758" s="11">
        <v>1080</v>
      </c>
      <c r="AU758" s="11">
        <v>10.658231000000001</v>
      </c>
      <c r="AV758" s="11">
        <v>8.7444389999999999</v>
      </c>
      <c r="AW758" s="11">
        <v>1.9137919999999999</v>
      </c>
      <c r="AX758" s="11">
        <v>17.955998000000001</v>
      </c>
    </row>
    <row r="759" spans="21:50" x14ac:dyDescent="0.35">
      <c r="U759" s="11" t="s">
        <v>76</v>
      </c>
      <c r="V759" s="11">
        <v>1082</v>
      </c>
      <c r="W759" s="11">
        <v>-9.9748789999999996</v>
      </c>
      <c r="X759" s="11">
        <v>-12.110607</v>
      </c>
      <c r="Y759" s="11">
        <v>2.1357279999999998</v>
      </c>
      <c r="Z759" s="18">
        <f t="shared" si="21"/>
        <v>0.2141106674075946</v>
      </c>
      <c r="AA759" s="11">
        <v>21.411062999999999</v>
      </c>
      <c r="AS759" s="11" t="s">
        <v>76</v>
      </c>
      <c r="AT759" s="11">
        <v>1082</v>
      </c>
      <c r="AU759" s="11">
        <v>-9.9748789999999996</v>
      </c>
      <c r="AV759" s="11">
        <v>-12.110607</v>
      </c>
      <c r="AW759" s="11">
        <v>2.1357279999999998</v>
      </c>
      <c r="AX759" s="11">
        <v>21.411062999999999</v>
      </c>
    </row>
    <row r="760" spans="21:50" x14ac:dyDescent="0.35">
      <c r="U760" s="11" t="s">
        <v>76</v>
      </c>
      <c r="V760" s="11">
        <v>1083</v>
      </c>
      <c r="W760" s="11">
        <v>-12.467706</v>
      </c>
      <c r="X760" s="11">
        <v>-12.640453000000001</v>
      </c>
      <c r="Y760" s="11">
        <v>0.17274700000000001</v>
      </c>
      <c r="Z760" s="18">
        <f t="shared" si="21"/>
        <v>1.385555610631178E-2</v>
      </c>
      <c r="AA760" s="11">
        <v>1.385556</v>
      </c>
      <c r="AS760" s="11" t="s">
        <v>76</v>
      </c>
      <c r="AT760" s="11">
        <v>1083</v>
      </c>
      <c r="AU760" s="11">
        <v>-12.467706</v>
      </c>
      <c r="AV760" s="11">
        <v>-12.640453000000001</v>
      </c>
      <c r="AW760" s="11">
        <v>0.17274700000000001</v>
      </c>
      <c r="AX760" s="11">
        <v>1.385556</v>
      </c>
    </row>
    <row r="761" spans="21:50" x14ac:dyDescent="0.35">
      <c r="U761" s="11" t="s">
        <v>76</v>
      </c>
      <c r="V761" s="11">
        <v>1084</v>
      </c>
      <c r="W761" s="11">
        <v>24.778690000000001</v>
      </c>
      <c r="X761" s="11">
        <v>29.377323000000001</v>
      </c>
      <c r="Y761" s="11">
        <v>4.5986330000000004</v>
      </c>
      <c r="Z761" s="18">
        <f t="shared" si="21"/>
        <v>0.18558822116907714</v>
      </c>
      <c r="AA761" s="11">
        <v>18.558821999999999</v>
      </c>
      <c r="AS761" s="11" t="s">
        <v>76</v>
      </c>
      <c r="AT761" s="11">
        <v>1084</v>
      </c>
      <c r="AU761" s="11">
        <v>24.778690000000001</v>
      </c>
      <c r="AV761" s="11">
        <v>29.377323000000001</v>
      </c>
      <c r="AW761" s="11">
        <v>4.5986330000000004</v>
      </c>
      <c r="AX761" s="11">
        <v>18.558821999999999</v>
      </c>
    </row>
    <row r="762" spans="21:50" x14ac:dyDescent="0.35">
      <c r="U762" s="11" t="s">
        <v>76</v>
      </c>
      <c r="V762" s="11">
        <v>1085</v>
      </c>
      <c r="W762" s="11">
        <v>5.8876299999999997</v>
      </c>
      <c r="X762" s="11">
        <v>2.903165</v>
      </c>
      <c r="Y762" s="11">
        <v>2.9844659999999998</v>
      </c>
      <c r="Z762" s="18">
        <f t="shared" si="21"/>
        <v>0.50690447599458521</v>
      </c>
      <c r="AA762" s="11">
        <v>50.690438</v>
      </c>
      <c r="AS762" s="11" t="s">
        <v>76</v>
      </c>
      <c r="AT762" s="11">
        <v>1085</v>
      </c>
      <c r="AU762" s="11">
        <v>5.8876299999999997</v>
      </c>
      <c r="AV762" s="11">
        <v>2.903165</v>
      </c>
      <c r="AW762" s="11">
        <v>2.9844659999999998</v>
      </c>
      <c r="AX762" s="11">
        <v>50.690438</v>
      </c>
    </row>
    <row r="763" spans="21:50" x14ac:dyDescent="0.35">
      <c r="U763" s="11" t="s">
        <v>76</v>
      </c>
      <c r="V763" s="11">
        <v>1088</v>
      </c>
      <c r="W763" s="11">
        <v>-12.619154999999999</v>
      </c>
      <c r="X763" s="11">
        <v>-11.740175000000001</v>
      </c>
      <c r="Y763" s="11">
        <v>0.87898100000000001</v>
      </c>
      <c r="Z763" s="18">
        <f t="shared" si="21"/>
        <v>6.9654505392793734E-2</v>
      </c>
      <c r="AA763" s="11">
        <v>6.9654470000000002</v>
      </c>
      <c r="AS763" s="11" t="s">
        <v>76</v>
      </c>
      <c r="AT763" s="11">
        <v>1088</v>
      </c>
      <c r="AU763" s="11">
        <v>-12.619154999999999</v>
      </c>
      <c r="AV763" s="11">
        <v>-11.740175000000001</v>
      </c>
      <c r="AW763" s="11">
        <v>0.87898100000000001</v>
      </c>
      <c r="AX763" s="11">
        <v>6.9654470000000002</v>
      </c>
    </row>
    <row r="764" spans="21:50" x14ac:dyDescent="0.35">
      <c r="U764" s="11" t="s">
        <v>76</v>
      </c>
      <c r="V764" s="11">
        <v>1090</v>
      </c>
      <c r="W764" s="11">
        <v>23.973832000000002</v>
      </c>
      <c r="X764" s="11">
        <v>22.938358999999998</v>
      </c>
      <c r="Y764" s="11">
        <v>1.0354730000000001</v>
      </c>
      <c r="Z764" s="18">
        <f t="shared" si="21"/>
        <v>4.3191801794556665E-2</v>
      </c>
      <c r="AA764" s="11">
        <v>4.3191810000000004</v>
      </c>
      <c r="AS764" s="11" t="s">
        <v>76</v>
      </c>
      <c r="AT764" s="11">
        <v>1090</v>
      </c>
      <c r="AU764" s="11">
        <v>23.973832000000002</v>
      </c>
      <c r="AV764" s="11">
        <v>22.938358999999998</v>
      </c>
      <c r="AW764" s="11">
        <v>1.0354730000000001</v>
      </c>
      <c r="AX764" s="11">
        <v>4.3191810000000004</v>
      </c>
    </row>
    <row r="765" spans="21:50" x14ac:dyDescent="0.35">
      <c r="U765" s="11" t="s">
        <v>76</v>
      </c>
      <c r="V765" s="11">
        <v>1092</v>
      </c>
      <c r="W765" s="11">
        <v>21.981414000000001</v>
      </c>
      <c r="X765" s="11">
        <v>20.934674000000001</v>
      </c>
      <c r="Y765" s="11">
        <v>1.04674</v>
      </c>
      <c r="Z765" s="18">
        <f t="shared" si="21"/>
        <v>4.7619320576920116E-2</v>
      </c>
      <c r="AA765" s="11">
        <v>4.7619309999999997</v>
      </c>
      <c r="AS765" s="11" t="s">
        <v>76</v>
      </c>
      <c r="AT765" s="11">
        <v>1092</v>
      </c>
      <c r="AU765" s="11">
        <v>21.981414000000001</v>
      </c>
      <c r="AV765" s="11">
        <v>20.934674000000001</v>
      </c>
      <c r="AW765" s="11">
        <v>1.04674</v>
      </c>
      <c r="AX765" s="11">
        <v>4.7619309999999997</v>
      </c>
    </row>
    <row r="766" spans="21:50" x14ac:dyDescent="0.35">
      <c r="U766" s="11" t="s">
        <v>76</v>
      </c>
      <c r="V766" s="11">
        <v>1093</v>
      </c>
      <c r="W766" s="11">
        <v>7.0432420000000002</v>
      </c>
      <c r="X766" s="11">
        <v>7.2777669999999999</v>
      </c>
      <c r="Y766" s="11">
        <v>0.23452500000000001</v>
      </c>
      <c r="Z766" s="18">
        <f t="shared" si="21"/>
        <v>3.3297876176908305E-2</v>
      </c>
      <c r="AA766" s="11">
        <v>3.32978</v>
      </c>
      <c r="AS766" s="11" t="s">
        <v>76</v>
      </c>
      <c r="AT766" s="11">
        <v>1093</v>
      </c>
      <c r="AU766" s="11">
        <v>7.0432420000000002</v>
      </c>
      <c r="AV766" s="11">
        <v>7.2777669999999999</v>
      </c>
      <c r="AW766" s="11">
        <v>0.23452500000000001</v>
      </c>
      <c r="AX766" s="11">
        <v>3.32978</v>
      </c>
    </row>
    <row r="767" spans="21:50" x14ac:dyDescent="0.35">
      <c r="U767" s="11" t="s">
        <v>76</v>
      </c>
      <c r="V767" s="11">
        <v>1094</v>
      </c>
      <c r="W767" s="11">
        <v>-6.4077789999999997</v>
      </c>
      <c r="X767" s="11">
        <v>-5.4500909999999996</v>
      </c>
      <c r="Y767" s="11">
        <v>0.95768699999999995</v>
      </c>
      <c r="Z767" s="18">
        <f t="shared" si="21"/>
        <v>0.14945693351783823</v>
      </c>
      <c r="AA767" s="11">
        <v>14.945701</v>
      </c>
      <c r="AS767" s="11" t="s">
        <v>76</v>
      </c>
      <c r="AT767" s="11">
        <v>1094</v>
      </c>
      <c r="AU767" s="11">
        <v>-6.4077789999999997</v>
      </c>
      <c r="AV767" s="11">
        <v>-5.4500909999999996</v>
      </c>
      <c r="AW767" s="11">
        <v>0.95768699999999995</v>
      </c>
      <c r="AX767" s="11">
        <v>14.945701</v>
      </c>
    </row>
    <row r="768" spans="21:50" x14ac:dyDescent="0.35">
      <c r="U768" s="11" t="s">
        <v>76</v>
      </c>
      <c r="V768" s="11">
        <v>1096</v>
      </c>
      <c r="W768" s="11">
        <v>4.13422</v>
      </c>
      <c r="X768" s="11">
        <v>5.7679010000000002</v>
      </c>
      <c r="Y768" s="11">
        <v>1.63368</v>
      </c>
      <c r="Z768" s="18">
        <f t="shared" si="21"/>
        <v>0.39516039301246669</v>
      </c>
      <c r="AA768" s="11">
        <v>39.516044999999998</v>
      </c>
      <c r="AS768" s="11" t="s">
        <v>76</v>
      </c>
      <c r="AT768" s="11">
        <v>1096</v>
      </c>
      <c r="AU768" s="11">
        <v>4.13422</v>
      </c>
      <c r="AV768" s="11">
        <v>5.7679010000000002</v>
      </c>
      <c r="AW768" s="11">
        <v>1.63368</v>
      </c>
      <c r="AX768" s="11">
        <v>39.516044999999998</v>
      </c>
    </row>
    <row r="769" spans="21:50" x14ac:dyDescent="0.35">
      <c r="U769" s="11" t="s">
        <v>76</v>
      </c>
      <c r="V769" s="11">
        <v>1098</v>
      </c>
      <c r="W769" s="11">
        <v>-1.5317590000000001</v>
      </c>
      <c r="X769" s="11">
        <v>-0.35078700000000002</v>
      </c>
      <c r="Y769" s="11">
        <v>1.180971</v>
      </c>
      <c r="Z769" s="18">
        <f t="shared" si="21"/>
        <v>0.7709900839492374</v>
      </c>
      <c r="AA769" s="11">
        <v>77.099055000000007</v>
      </c>
      <c r="AS769" s="11" t="s">
        <v>76</v>
      </c>
      <c r="AT769" s="11">
        <v>1098</v>
      </c>
      <c r="AU769" s="11">
        <v>-1.5317590000000001</v>
      </c>
      <c r="AV769" s="11">
        <v>-0.35078700000000002</v>
      </c>
      <c r="AW769" s="11">
        <v>1.180971</v>
      </c>
      <c r="AX769" s="11">
        <v>77.099055000000007</v>
      </c>
    </row>
    <row r="770" spans="21:50" x14ac:dyDescent="0.35">
      <c r="U770" s="11" t="s">
        <v>76</v>
      </c>
      <c r="V770" s="11">
        <v>1099</v>
      </c>
      <c r="W770" s="11">
        <v>-5.6243860000000003</v>
      </c>
      <c r="X770" s="11">
        <v>-4.6766370000000004</v>
      </c>
      <c r="Y770" s="11">
        <v>0.94774899999999995</v>
      </c>
      <c r="Z770" s="18">
        <f t="shared" si="21"/>
        <v>0.16850710459772852</v>
      </c>
      <c r="AA770" s="11">
        <v>16.850711</v>
      </c>
      <c r="AS770" s="11" t="s">
        <v>76</v>
      </c>
      <c r="AT770" s="11">
        <v>1099</v>
      </c>
      <c r="AU770" s="11">
        <v>-5.6243860000000003</v>
      </c>
      <c r="AV770" s="11">
        <v>-4.6766370000000004</v>
      </c>
      <c r="AW770" s="11">
        <v>0.94774899999999995</v>
      </c>
      <c r="AX770" s="11">
        <v>16.850711</v>
      </c>
    </row>
    <row r="771" spans="21:50" x14ac:dyDescent="0.35">
      <c r="U771" s="11" t="s">
        <v>76</v>
      </c>
      <c r="V771" s="11">
        <v>1100</v>
      </c>
      <c r="W771" s="11">
        <v>-23.902934999999999</v>
      </c>
      <c r="X771" s="11">
        <v>-23.229507999999999</v>
      </c>
      <c r="Y771" s="11">
        <v>0.673427</v>
      </c>
      <c r="Z771" s="18">
        <f t="shared" si="21"/>
        <v>2.8173402136599544E-2</v>
      </c>
      <c r="AA771" s="11">
        <v>2.8173400000000002</v>
      </c>
      <c r="AS771" s="11" t="s">
        <v>76</v>
      </c>
      <c r="AT771" s="11">
        <v>1100</v>
      </c>
      <c r="AU771" s="11">
        <v>-23.902934999999999</v>
      </c>
      <c r="AV771" s="11">
        <v>-23.229507999999999</v>
      </c>
      <c r="AW771" s="11">
        <v>0.673427</v>
      </c>
      <c r="AX771" s="11">
        <v>2.8173400000000002</v>
      </c>
    </row>
    <row r="772" spans="21:50" x14ac:dyDescent="0.35">
      <c r="U772" s="11" t="s">
        <v>76</v>
      </c>
      <c r="V772" s="11">
        <v>1101</v>
      </c>
      <c r="W772" s="11">
        <v>-25.204325000000001</v>
      </c>
      <c r="X772" s="11">
        <v>-23.885802000000002</v>
      </c>
      <c r="Y772" s="11">
        <v>1.3185229999999999</v>
      </c>
      <c r="Z772" s="18">
        <f t="shared" si="21"/>
        <v>5.2313362885139748E-2</v>
      </c>
      <c r="AA772" s="11">
        <v>5.2313359999999998</v>
      </c>
      <c r="AS772" s="11" t="s">
        <v>76</v>
      </c>
      <c r="AT772" s="11">
        <v>1101</v>
      </c>
      <c r="AU772" s="11">
        <v>-25.204325000000001</v>
      </c>
      <c r="AV772" s="11">
        <v>-23.885802000000002</v>
      </c>
      <c r="AW772" s="11">
        <v>1.3185229999999999</v>
      </c>
      <c r="AX772" s="11">
        <v>5.2313359999999998</v>
      </c>
    </row>
    <row r="773" spans="21:50" x14ac:dyDescent="0.35">
      <c r="U773" s="11" t="s">
        <v>76</v>
      </c>
      <c r="V773" s="11">
        <v>1103</v>
      </c>
      <c r="W773" s="11">
        <v>-11.971337</v>
      </c>
      <c r="X773" s="11">
        <v>-14.253721000000001</v>
      </c>
      <c r="Y773" s="11">
        <v>2.282384</v>
      </c>
      <c r="Z773" s="18">
        <f t="shared" si="21"/>
        <v>0.19065405977628061</v>
      </c>
      <c r="AA773" s="11">
        <v>19.065407</v>
      </c>
      <c r="AS773" s="11" t="s">
        <v>76</v>
      </c>
      <c r="AT773" s="11">
        <v>1103</v>
      </c>
      <c r="AU773" s="11">
        <v>-11.971337</v>
      </c>
      <c r="AV773" s="11">
        <v>-14.253721000000001</v>
      </c>
      <c r="AW773" s="11">
        <v>2.282384</v>
      </c>
      <c r="AX773" s="11">
        <v>19.065407</v>
      </c>
    </row>
    <row r="774" spans="21:50" x14ac:dyDescent="0.35">
      <c r="U774" s="11" t="s">
        <v>76</v>
      </c>
      <c r="V774" s="11">
        <v>1105</v>
      </c>
      <c r="W774" s="11">
        <v>-5.0674789999999996</v>
      </c>
      <c r="X774" s="11">
        <v>-7.1056290000000004</v>
      </c>
      <c r="Y774" s="11">
        <v>2.0381499999999999</v>
      </c>
      <c r="Z774" s="18">
        <f t="shared" si="21"/>
        <v>0.40220196275110365</v>
      </c>
      <c r="AA774" s="11">
        <v>40.220196999999999</v>
      </c>
      <c r="AS774" s="11" t="s">
        <v>76</v>
      </c>
      <c r="AT774" s="11">
        <v>1105</v>
      </c>
      <c r="AU774" s="11">
        <v>-5.0674789999999996</v>
      </c>
      <c r="AV774" s="11">
        <v>-7.1056290000000004</v>
      </c>
      <c r="AW774" s="11">
        <v>2.0381499999999999</v>
      </c>
      <c r="AX774" s="11">
        <v>40.220196999999999</v>
      </c>
    </row>
    <row r="775" spans="21:50" x14ac:dyDescent="0.35">
      <c r="U775" s="11" t="s">
        <v>76</v>
      </c>
      <c r="V775" s="11">
        <v>1106</v>
      </c>
      <c r="W775" s="11">
        <v>-5.3260079999999999</v>
      </c>
      <c r="X775" s="11">
        <v>-5.4000490000000001</v>
      </c>
      <c r="Y775" s="11">
        <v>7.4040999999999996E-2</v>
      </c>
      <c r="Z775" s="18">
        <f t="shared" si="21"/>
        <v>1.3901781597023511E-2</v>
      </c>
      <c r="AA775" s="11">
        <v>1.3901760000000001</v>
      </c>
      <c r="AS775" s="11" t="s">
        <v>76</v>
      </c>
      <c r="AT775" s="11">
        <v>1106</v>
      </c>
      <c r="AU775" s="11">
        <v>-5.3260079999999999</v>
      </c>
      <c r="AV775" s="11">
        <v>-5.4000490000000001</v>
      </c>
      <c r="AW775" s="11">
        <v>7.4040999999999996E-2</v>
      </c>
      <c r="AX775" s="11">
        <v>1.3901760000000001</v>
      </c>
    </row>
    <row r="776" spans="21:50" x14ac:dyDescent="0.35">
      <c r="U776" s="11" t="s">
        <v>76</v>
      </c>
      <c r="V776" s="11">
        <v>1107</v>
      </c>
      <c r="W776" s="11">
        <v>36.919381999999999</v>
      </c>
      <c r="X776" s="11">
        <v>32.625694000000003</v>
      </c>
      <c r="Y776" s="11">
        <v>4.2936870000000003</v>
      </c>
      <c r="Z776" s="18">
        <f t="shared" si="21"/>
        <v>0.11629899438728418</v>
      </c>
      <c r="AA776" s="11">
        <v>11.629899999999999</v>
      </c>
      <c r="AS776" s="11" t="s">
        <v>76</v>
      </c>
      <c r="AT776" s="11">
        <v>1107</v>
      </c>
      <c r="AU776" s="11">
        <v>36.919381999999999</v>
      </c>
      <c r="AV776" s="11">
        <v>32.625694000000003</v>
      </c>
      <c r="AW776" s="11">
        <v>4.2936870000000003</v>
      </c>
      <c r="AX776" s="11">
        <v>11.629899999999999</v>
      </c>
    </row>
    <row r="777" spans="21:50" x14ac:dyDescent="0.35">
      <c r="U777" s="11" t="s">
        <v>76</v>
      </c>
      <c r="V777" s="11">
        <v>1109</v>
      </c>
      <c r="W777" s="11">
        <v>30.254773</v>
      </c>
      <c r="X777" s="11">
        <v>28.390317</v>
      </c>
      <c r="Y777" s="11">
        <v>1.864455</v>
      </c>
      <c r="Z777" s="18">
        <f t="shared" ref="Z777:Z840" si="22">ABS(Y777/W777)</f>
        <v>6.1625152500731042E-2</v>
      </c>
      <c r="AA777" s="11">
        <v>6.1625170000000002</v>
      </c>
      <c r="AS777" s="11" t="s">
        <v>76</v>
      </c>
      <c r="AT777" s="11">
        <v>1109</v>
      </c>
      <c r="AU777" s="11">
        <v>30.254773</v>
      </c>
      <c r="AV777" s="11">
        <v>28.390317</v>
      </c>
      <c r="AW777" s="11">
        <v>1.864455</v>
      </c>
      <c r="AX777" s="11">
        <v>6.1625170000000002</v>
      </c>
    </row>
    <row r="778" spans="21:50" x14ac:dyDescent="0.35">
      <c r="U778" s="11" t="s">
        <v>76</v>
      </c>
      <c r="V778" s="11">
        <v>1110</v>
      </c>
      <c r="W778" s="11">
        <v>-4.1752260000000003</v>
      </c>
      <c r="X778" s="11">
        <v>-5.6505340000000004</v>
      </c>
      <c r="Y778" s="11">
        <v>1.475309</v>
      </c>
      <c r="Z778" s="18">
        <f t="shared" si="22"/>
        <v>0.35334829779274218</v>
      </c>
      <c r="AA778" s="11">
        <v>35.334826</v>
      </c>
      <c r="AS778" s="11" t="s">
        <v>76</v>
      </c>
      <c r="AT778" s="11">
        <v>1110</v>
      </c>
      <c r="AU778" s="11">
        <v>-4.1752260000000003</v>
      </c>
      <c r="AV778" s="11">
        <v>-5.6505340000000004</v>
      </c>
      <c r="AW778" s="11">
        <v>1.475309</v>
      </c>
      <c r="AX778" s="11">
        <v>35.334826</v>
      </c>
    </row>
    <row r="779" spans="21:50" x14ac:dyDescent="0.35">
      <c r="U779" s="11" t="s">
        <v>76</v>
      </c>
      <c r="V779" s="11">
        <v>1112</v>
      </c>
      <c r="W779" s="11">
        <v>-17.969712999999999</v>
      </c>
      <c r="X779" s="11">
        <v>-16.518298999999999</v>
      </c>
      <c r="Y779" s="11">
        <v>1.451414</v>
      </c>
      <c r="Z779" s="18">
        <f t="shared" si="22"/>
        <v>8.0770015636866324E-2</v>
      </c>
      <c r="AA779" s="11">
        <v>8.0770009999999992</v>
      </c>
      <c r="AS779" s="11" t="s">
        <v>76</v>
      </c>
      <c r="AT779" s="11">
        <v>1112</v>
      </c>
      <c r="AU779" s="11">
        <v>-17.969712999999999</v>
      </c>
      <c r="AV779" s="11">
        <v>-16.518298999999999</v>
      </c>
      <c r="AW779" s="11">
        <v>1.451414</v>
      </c>
      <c r="AX779" s="11">
        <v>8.0770009999999992</v>
      </c>
    </row>
    <row r="780" spans="21:50" x14ac:dyDescent="0.35">
      <c r="U780" s="11" t="s">
        <v>76</v>
      </c>
      <c r="V780" s="11">
        <v>1113</v>
      </c>
      <c r="W780" s="11">
        <v>-14.592271</v>
      </c>
      <c r="X780" s="11">
        <v>-12.45975</v>
      </c>
      <c r="Y780" s="11">
        <v>2.1325210000000001</v>
      </c>
      <c r="Z780" s="18">
        <f t="shared" si="22"/>
        <v>0.14614044654187139</v>
      </c>
      <c r="AA780" s="11">
        <v>14.614046</v>
      </c>
      <c r="AS780" s="11" t="s">
        <v>76</v>
      </c>
      <c r="AT780" s="11">
        <v>1113</v>
      </c>
      <c r="AU780" s="11">
        <v>-14.592271</v>
      </c>
      <c r="AV780" s="11">
        <v>-12.45975</v>
      </c>
      <c r="AW780" s="11">
        <v>2.1325210000000001</v>
      </c>
      <c r="AX780" s="11">
        <v>14.614046</v>
      </c>
    </row>
    <row r="781" spans="21:50" x14ac:dyDescent="0.35">
      <c r="U781" s="11" t="s">
        <v>76</v>
      </c>
      <c r="V781" s="11">
        <v>1115</v>
      </c>
      <c r="W781" s="11">
        <v>21.666509000000001</v>
      </c>
      <c r="X781" s="11">
        <v>20.631796000000001</v>
      </c>
      <c r="Y781" s="11">
        <v>1.034713</v>
      </c>
      <c r="Z781" s="18">
        <f t="shared" si="22"/>
        <v>4.7756332134539989E-2</v>
      </c>
      <c r="AA781" s="11">
        <v>4.7756350000000003</v>
      </c>
      <c r="AS781" s="11" t="s">
        <v>76</v>
      </c>
      <c r="AT781" s="11">
        <v>1115</v>
      </c>
      <c r="AU781" s="11">
        <v>21.666509000000001</v>
      </c>
      <c r="AV781" s="11">
        <v>20.631796000000001</v>
      </c>
      <c r="AW781" s="11">
        <v>1.034713</v>
      </c>
      <c r="AX781" s="11">
        <v>4.7756350000000003</v>
      </c>
    </row>
    <row r="782" spans="21:50" x14ac:dyDescent="0.35">
      <c r="U782" s="11" t="s">
        <v>76</v>
      </c>
      <c r="V782" s="11">
        <v>1117</v>
      </c>
      <c r="W782" s="11">
        <v>26.22373</v>
      </c>
      <c r="X782" s="11">
        <v>27.003105999999999</v>
      </c>
      <c r="Y782" s="11">
        <v>0.77937699999999999</v>
      </c>
      <c r="Z782" s="18">
        <f t="shared" si="22"/>
        <v>2.9720295320307219E-2</v>
      </c>
      <c r="AA782" s="11">
        <v>2.9720279999999999</v>
      </c>
      <c r="AS782" s="11" t="s">
        <v>76</v>
      </c>
      <c r="AT782" s="11">
        <v>1117</v>
      </c>
      <c r="AU782" s="11">
        <v>26.22373</v>
      </c>
      <c r="AV782" s="11">
        <v>27.003105999999999</v>
      </c>
      <c r="AW782" s="11">
        <v>0.77937699999999999</v>
      </c>
      <c r="AX782" s="11">
        <v>2.9720279999999999</v>
      </c>
    </row>
    <row r="783" spans="21:50" x14ac:dyDescent="0.35">
      <c r="U783" s="11" t="s">
        <v>76</v>
      </c>
      <c r="V783" s="11">
        <v>1118</v>
      </c>
      <c r="W783" s="11">
        <v>43.824829999999999</v>
      </c>
      <c r="X783" s="11">
        <v>44.414898999999998</v>
      </c>
      <c r="Y783" s="11">
        <v>0.59006899999999995</v>
      </c>
      <c r="Z783" s="18">
        <f t="shared" si="22"/>
        <v>1.346426215458223E-2</v>
      </c>
      <c r="AA783" s="11">
        <v>1.3464259999999999</v>
      </c>
      <c r="AS783" s="11" t="s">
        <v>76</v>
      </c>
      <c r="AT783" s="11">
        <v>1118</v>
      </c>
      <c r="AU783" s="11">
        <v>43.824829999999999</v>
      </c>
      <c r="AV783" s="11">
        <v>44.414898999999998</v>
      </c>
      <c r="AW783" s="11">
        <v>0.59006899999999995</v>
      </c>
      <c r="AX783" s="11">
        <v>1.3464259999999999</v>
      </c>
    </row>
    <row r="784" spans="21:50" x14ac:dyDescent="0.35">
      <c r="U784" s="11" t="s">
        <v>76</v>
      </c>
      <c r="V784" s="11">
        <v>1120</v>
      </c>
      <c r="W784" s="11">
        <v>8.0351239999999997</v>
      </c>
      <c r="X784" s="11">
        <v>3.6634910000000001</v>
      </c>
      <c r="Y784" s="11">
        <v>4.3716330000000001</v>
      </c>
      <c r="Z784" s="18">
        <f t="shared" si="22"/>
        <v>0.54406540583567853</v>
      </c>
      <c r="AA784" s="11">
        <v>54.406543999999997</v>
      </c>
      <c r="AS784" s="11" t="s">
        <v>76</v>
      </c>
      <c r="AT784" s="11">
        <v>1120</v>
      </c>
      <c r="AU784" s="11">
        <v>8.0351239999999997</v>
      </c>
      <c r="AV784" s="11">
        <v>3.6634910000000001</v>
      </c>
      <c r="AW784" s="11">
        <v>4.3716330000000001</v>
      </c>
      <c r="AX784" s="11">
        <v>54.406543999999997</v>
      </c>
    </row>
    <row r="785" spans="21:50" x14ac:dyDescent="0.35">
      <c r="U785" s="11" t="s">
        <v>76</v>
      </c>
      <c r="V785" s="11">
        <v>1121</v>
      </c>
      <c r="W785" s="11">
        <v>11.461133999999999</v>
      </c>
      <c r="X785" s="11">
        <v>10.276393000000001</v>
      </c>
      <c r="Y785" s="11">
        <v>1.184741</v>
      </c>
      <c r="Z785" s="18">
        <f t="shared" si="22"/>
        <v>0.10337031222215882</v>
      </c>
      <c r="AA785" s="11">
        <v>10.337032000000001</v>
      </c>
      <c r="AS785" s="11" t="s">
        <v>76</v>
      </c>
      <c r="AT785" s="11">
        <v>1121</v>
      </c>
      <c r="AU785" s="11">
        <v>11.461133999999999</v>
      </c>
      <c r="AV785" s="11">
        <v>10.276393000000001</v>
      </c>
      <c r="AW785" s="11">
        <v>1.184741</v>
      </c>
      <c r="AX785" s="11">
        <v>10.337032000000001</v>
      </c>
    </row>
    <row r="786" spans="21:50" x14ac:dyDescent="0.35">
      <c r="U786" s="11" t="s">
        <v>76</v>
      </c>
      <c r="V786" s="11">
        <v>1122</v>
      </c>
      <c r="W786" s="11">
        <v>17.985374</v>
      </c>
      <c r="X786" s="11">
        <v>15.948796</v>
      </c>
      <c r="Y786" s="11">
        <v>2.036578</v>
      </c>
      <c r="Z786" s="18">
        <f t="shared" si="22"/>
        <v>0.11323523213918153</v>
      </c>
      <c r="AA786" s="11">
        <v>11.323521</v>
      </c>
      <c r="AS786" s="11" t="s">
        <v>76</v>
      </c>
      <c r="AT786" s="11">
        <v>1122</v>
      </c>
      <c r="AU786" s="11">
        <v>17.985374</v>
      </c>
      <c r="AV786" s="11">
        <v>15.948796</v>
      </c>
      <c r="AW786" s="11">
        <v>2.036578</v>
      </c>
      <c r="AX786" s="11">
        <v>11.323521</v>
      </c>
    </row>
    <row r="787" spans="21:50" x14ac:dyDescent="0.35">
      <c r="U787" s="11" t="s">
        <v>76</v>
      </c>
      <c r="V787" s="11">
        <v>1124</v>
      </c>
      <c r="W787" s="11">
        <v>-16.802810999999998</v>
      </c>
      <c r="X787" s="11">
        <v>-18.444804000000001</v>
      </c>
      <c r="Y787" s="11">
        <v>1.641993</v>
      </c>
      <c r="Z787" s="18">
        <f t="shared" si="22"/>
        <v>9.7721327699276037E-2</v>
      </c>
      <c r="AA787" s="11">
        <v>9.7721319999999992</v>
      </c>
      <c r="AS787" s="11" t="s">
        <v>76</v>
      </c>
      <c r="AT787" s="11">
        <v>1124</v>
      </c>
      <c r="AU787" s="11">
        <v>-16.802810999999998</v>
      </c>
      <c r="AV787" s="11">
        <v>-18.444804000000001</v>
      </c>
      <c r="AW787" s="11">
        <v>1.641993</v>
      </c>
      <c r="AX787" s="11">
        <v>9.7721319999999992</v>
      </c>
    </row>
    <row r="788" spans="21:50" x14ac:dyDescent="0.35">
      <c r="U788" s="11" t="s">
        <v>76</v>
      </c>
      <c r="V788" s="11">
        <v>1125</v>
      </c>
      <c r="W788" s="11">
        <v>-15.826700000000001</v>
      </c>
      <c r="X788" s="11">
        <v>-12.323643000000001</v>
      </c>
      <c r="Y788" s="11">
        <v>3.5030570000000001</v>
      </c>
      <c r="Z788" s="18">
        <f t="shared" si="22"/>
        <v>0.22133843441778767</v>
      </c>
      <c r="AA788" s="11">
        <v>22.133842999999999</v>
      </c>
      <c r="AS788" s="11" t="s">
        <v>76</v>
      </c>
      <c r="AT788" s="11">
        <v>1125</v>
      </c>
      <c r="AU788" s="11">
        <v>-15.826700000000001</v>
      </c>
      <c r="AV788" s="11">
        <v>-12.323643000000001</v>
      </c>
      <c r="AW788" s="11">
        <v>3.5030570000000001</v>
      </c>
      <c r="AX788" s="11">
        <v>22.133842999999999</v>
      </c>
    </row>
    <row r="789" spans="21:50" x14ac:dyDescent="0.35">
      <c r="U789" s="11" t="s">
        <v>76</v>
      </c>
      <c r="V789" s="11">
        <v>1126</v>
      </c>
      <c r="W789" s="11">
        <v>4.2672049999999997</v>
      </c>
      <c r="X789" s="11">
        <v>1.2794890000000001</v>
      </c>
      <c r="Y789" s="11">
        <v>2.9877159999999998</v>
      </c>
      <c r="Z789" s="18">
        <f t="shared" si="22"/>
        <v>0.70015759730315275</v>
      </c>
      <c r="AA789" s="11">
        <v>70.015766999999997</v>
      </c>
      <c r="AS789" s="11" t="s">
        <v>76</v>
      </c>
      <c r="AT789" s="11">
        <v>1126</v>
      </c>
      <c r="AU789" s="11">
        <v>4.2672049999999997</v>
      </c>
      <c r="AV789" s="11">
        <v>1.2794890000000001</v>
      </c>
      <c r="AW789" s="11">
        <v>2.9877159999999998</v>
      </c>
      <c r="AX789" s="11">
        <v>70.015766999999997</v>
      </c>
    </row>
    <row r="790" spans="21:50" x14ac:dyDescent="0.35">
      <c r="U790" s="11" t="s">
        <v>76</v>
      </c>
      <c r="V790" s="11">
        <v>1127</v>
      </c>
      <c r="W790" s="11">
        <v>7.5732799999999996</v>
      </c>
      <c r="X790" s="11">
        <v>14.135204</v>
      </c>
      <c r="Y790" s="11">
        <v>6.5619249999999996</v>
      </c>
      <c r="Z790" s="18">
        <f t="shared" si="22"/>
        <v>0.86645746624976228</v>
      </c>
      <c r="AA790" s="11">
        <v>86.645748999999995</v>
      </c>
      <c r="AS790" s="11" t="s">
        <v>76</v>
      </c>
      <c r="AT790" s="11">
        <v>1127</v>
      </c>
      <c r="AU790" s="11">
        <v>7.5732799999999996</v>
      </c>
      <c r="AV790" s="11">
        <v>14.135204</v>
      </c>
      <c r="AW790" s="11">
        <v>6.5619249999999996</v>
      </c>
      <c r="AX790" s="11">
        <v>86.645748999999995</v>
      </c>
    </row>
    <row r="791" spans="21:50" x14ac:dyDescent="0.35">
      <c r="U791" s="11" t="s">
        <v>76</v>
      </c>
      <c r="V791" s="11">
        <v>1130</v>
      </c>
      <c r="W791" s="11">
        <v>-11.572661</v>
      </c>
      <c r="X791" s="11">
        <v>-10.359151000000001</v>
      </c>
      <c r="Y791" s="11">
        <v>1.2135100000000001</v>
      </c>
      <c r="Z791" s="18">
        <f t="shared" si="22"/>
        <v>0.10486006632355342</v>
      </c>
      <c r="AA791" s="11">
        <v>10.486007000000001</v>
      </c>
      <c r="AS791" s="11" t="s">
        <v>76</v>
      </c>
      <c r="AT791" s="11">
        <v>1130</v>
      </c>
      <c r="AU791" s="11">
        <v>-11.572661</v>
      </c>
      <c r="AV791" s="11">
        <v>-10.359151000000001</v>
      </c>
      <c r="AW791" s="11">
        <v>1.2135100000000001</v>
      </c>
      <c r="AX791" s="11">
        <v>10.486007000000001</v>
      </c>
    </row>
    <row r="792" spans="21:50" x14ac:dyDescent="0.35">
      <c r="U792" s="11" t="s">
        <v>76</v>
      </c>
      <c r="V792" s="11">
        <v>1132</v>
      </c>
      <c r="W792" s="11">
        <v>-13.538422000000001</v>
      </c>
      <c r="X792" s="11">
        <v>-13.311069</v>
      </c>
      <c r="Y792" s="11">
        <v>0.227352</v>
      </c>
      <c r="Z792" s="18">
        <f t="shared" si="22"/>
        <v>1.6793094498014614E-2</v>
      </c>
      <c r="AA792" s="11">
        <v>1.6793119999999999</v>
      </c>
      <c r="AS792" s="11" t="s">
        <v>76</v>
      </c>
      <c r="AT792" s="11">
        <v>1132</v>
      </c>
      <c r="AU792" s="11">
        <v>-13.538422000000001</v>
      </c>
      <c r="AV792" s="11">
        <v>-13.311069</v>
      </c>
      <c r="AW792" s="11">
        <v>0.227352</v>
      </c>
      <c r="AX792" s="11">
        <v>1.6793119999999999</v>
      </c>
    </row>
    <row r="793" spans="21:50" x14ac:dyDescent="0.35">
      <c r="U793" s="11" t="s">
        <v>76</v>
      </c>
      <c r="V793" s="11">
        <v>1133</v>
      </c>
      <c r="W793" s="11">
        <v>-9.1571709999999999</v>
      </c>
      <c r="X793" s="11">
        <v>-10.016867</v>
      </c>
      <c r="Y793" s="11">
        <v>0.85969700000000004</v>
      </c>
      <c r="Z793" s="18">
        <f t="shared" si="22"/>
        <v>9.3882379175839359E-2</v>
      </c>
      <c r="AA793" s="11">
        <v>9.3882340000000006</v>
      </c>
      <c r="AS793" s="11" t="s">
        <v>76</v>
      </c>
      <c r="AT793" s="11">
        <v>1133</v>
      </c>
      <c r="AU793" s="11">
        <v>-9.1571709999999999</v>
      </c>
      <c r="AV793" s="11">
        <v>-10.016867</v>
      </c>
      <c r="AW793" s="11">
        <v>0.85969700000000004</v>
      </c>
      <c r="AX793" s="11">
        <v>9.3882340000000006</v>
      </c>
    </row>
    <row r="794" spans="21:50" x14ac:dyDescent="0.35">
      <c r="U794" s="11" t="s">
        <v>76</v>
      </c>
      <c r="V794" s="11">
        <v>1134</v>
      </c>
      <c r="W794" s="11">
        <v>21.676881999999999</v>
      </c>
      <c r="X794" s="11">
        <v>17.632104999999999</v>
      </c>
      <c r="Y794" s="11">
        <v>4.044778</v>
      </c>
      <c r="Z794" s="18">
        <f t="shared" si="22"/>
        <v>0.18659408673258451</v>
      </c>
      <c r="AA794" s="11">
        <v>18.659406000000001</v>
      </c>
      <c r="AS794" s="11" t="s">
        <v>76</v>
      </c>
      <c r="AT794" s="11">
        <v>1134</v>
      </c>
      <c r="AU794" s="11">
        <v>21.676881999999999</v>
      </c>
      <c r="AV794" s="11">
        <v>17.632104999999999</v>
      </c>
      <c r="AW794" s="11">
        <v>4.044778</v>
      </c>
      <c r="AX794" s="11">
        <v>18.659406000000001</v>
      </c>
    </row>
    <row r="795" spans="21:50" x14ac:dyDescent="0.35">
      <c r="U795" s="11" t="s">
        <v>76</v>
      </c>
      <c r="V795" s="11">
        <v>1136</v>
      </c>
      <c r="W795" s="11">
        <v>-2.380865</v>
      </c>
      <c r="X795" s="11">
        <v>-2.7795679999999998</v>
      </c>
      <c r="Y795" s="11">
        <v>0.39870299999999997</v>
      </c>
      <c r="Z795" s="18">
        <f t="shared" si="22"/>
        <v>0.16746140583359409</v>
      </c>
      <c r="AA795" s="11">
        <v>16.746127000000001</v>
      </c>
      <c r="AS795" s="11" t="s">
        <v>76</v>
      </c>
      <c r="AT795" s="11">
        <v>1136</v>
      </c>
      <c r="AU795" s="11">
        <v>-2.380865</v>
      </c>
      <c r="AV795" s="11">
        <v>-2.7795679999999998</v>
      </c>
      <c r="AW795" s="11">
        <v>0.39870299999999997</v>
      </c>
      <c r="AX795" s="11">
        <v>16.746127000000001</v>
      </c>
    </row>
    <row r="796" spans="21:50" x14ac:dyDescent="0.35">
      <c r="U796" s="11" t="s">
        <v>76</v>
      </c>
      <c r="V796" s="11">
        <v>1137</v>
      </c>
      <c r="W796" s="11">
        <v>-3.356614</v>
      </c>
      <c r="X796" s="11">
        <v>-6.2873159999999997</v>
      </c>
      <c r="Y796" s="11">
        <v>2.9307020000000001</v>
      </c>
      <c r="Z796" s="18">
        <f t="shared" si="22"/>
        <v>0.87311260693067483</v>
      </c>
      <c r="AA796" s="11">
        <v>87.311273999999997</v>
      </c>
      <c r="AS796" s="11" t="s">
        <v>76</v>
      </c>
      <c r="AT796" s="11">
        <v>1137</v>
      </c>
      <c r="AU796" s="11">
        <v>-3.356614</v>
      </c>
      <c r="AV796" s="11">
        <v>-6.2873159999999997</v>
      </c>
      <c r="AW796" s="11">
        <v>2.9307020000000001</v>
      </c>
      <c r="AX796" s="11">
        <v>87.311273999999997</v>
      </c>
    </row>
    <row r="797" spans="21:50" x14ac:dyDescent="0.35">
      <c r="U797" s="11" t="s">
        <v>76</v>
      </c>
      <c r="V797" s="11">
        <v>1139</v>
      </c>
      <c r="W797" s="11">
        <v>-13.355874</v>
      </c>
      <c r="X797" s="11">
        <v>-13.475683</v>
      </c>
      <c r="Y797" s="11">
        <v>0.11981</v>
      </c>
      <c r="Z797" s="18">
        <f t="shared" si="22"/>
        <v>8.9705847779037156E-3</v>
      </c>
      <c r="AA797" s="11">
        <v>0.89705500000000005</v>
      </c>
      <c r="AS797" s="11" t="s">
        <v>76</v>
      </c>
      <c r="AT797" s="11">
        <v>1139</v>
      </c>
      <c r="AU797" s="11">
        <v>-13.355874</v>
      </c>
      <c r="AV797" s="11">
        <v>-13.475683</v>
      </c>
      <c r="AW797" s="11">
        <v>0.11981</v>
      </c>
      <c r="AX797" s="11">
        <v>0.89705500000000005</v>
      </c>
    </row>
    <row r="798" spans="21:50" x14ac:dyDescent="0.35">
      <c r="U798" s="11" t="s">
        <v>76</v>
      </c>
      <c r="V798" s="11">
        <v>1141</v>
      </c>
      <c r="W798" s="11">
        <v>-9.2762010000000004</v>
      </c>
      <c r="X798" s="11">
        <v>-12.707366</v>
      </c>
      <c r="Y798" s="11">
        <v>3.431165</v>
      </c>
      <c r="Z798" s="18">
        <f t="shared" si="22"/>
        <v>0.36988903108071935</v>
      </c>
      <c r="AA798" s="11">
        <v>36.988897999999999</v>
      </c>
      <c r="AS798" s="11" t="s">
        <v>76</v>
      </c>
      <c r="AT798" s="11">
        <v>1141</v>
      </c>
      <c r="AU798" s="11">
        <v>-9.2762010000000004</v>
      </c>
      <c r="AV798" s="11">
        <v>-12.707366</v>
      </c>
      <c r="AW798" s="11">
        <v>3.431165</v>
      </c>
      <c r="AX798" s="11">
        <v>36.988897999999999</v>
      </c>
    </row>
    <row r="799" spans="21:50" x14ac:dyDescent="0.35">
      <c r="U799" s="11" t="s">
        <v>76</v>
      </c>
      <c r="V799" s="11">
        <v>1143</v>
      </c>
      <c r="W799" s="11">
        <v>-18.372833</v>
      </c>
      <c r="X799" s="11">
        <v>-15.138457000000001</v>
      </c>
      <c r="Y799" s="11">
        <v>3.2343760000000001</v>
      </c>
      <c r="Z799" s="18">
        <f t="shared" si="22"/>
        <v>0.17604122347381049</v>
      </c>
      <c r="AA799" s="11">
        <v>17.604123999999999</v>
      </c>
      <c r="AS799" s="11" t="s">
        <v>76</v>
      </c>
      <c r="AT799" s="11">
        <v>1143</v>
      </c>
      <c r="AU799" s="11">
        <v>-18.372833</v>
      </c>
      <c r="AV799" s="11">
        <v>-15.138457000000001</v>
      </c>
      <c r="AW799" s="11">
        <v>3.2343760000000001</v>
      </c>
      <c r="AX799" s="11">
        <v>17.604123999999999</v>
      </c>
    </row>
    <row r="800" spans="21:50" x14ac:dyDescent="0.35">
      <c r="U800" s="11" t="s">
        <v>76</v>
      </c>
      <c r="V800" s="11">
        <v>1145</v>
      </c>
      <c r="W800" s="11">
        <v>-8.3315699999999993</v>
      </c>
      <c r="X800" s="11">
        <v>-7.0814300000000001</v>
      </c>
      <c r="Y800" s="11">
        <v>1.25014</v>
      </c>
      <c r="Z800" s="18">
        <f t="shared" si="22"/>
        <v>0.15004855027323782</v>
      </c>
      <c r="AA800" s="11">
        <v>15.004852</v>
      </c>
      <c r="AS800" s="11" t="s">
        <v>76</v>
      </c>
      <c r="AT800" s="11">
        <v>1145</v>
      </c>
      <c r="AU800" s="11">
        <v>-8.3315699999999993</v>
      </c>
      <c r="AV800" s="11">
        <v>-7.0814300000000001</v>
      </c>
      <c r="AW800" s="11">
        <v>1.25014</v>
      </c>
      <c r="AX800" s="11">
        <v>15.004852</v>
      </c>
    </row>
    <row r="801" spans="21:50" x14ac:dyDescent="0.35">
      <c r="U801" s="11" t="s">
        <v>76</v>
      </c>
      <c r="V801" s="11">
        <v>1146</v>
      </c>
      <c r="W801" s="11">
        <v>5.7335229999999999</v>
      </c>
      <c r="X801" s="11">
        <v>2.5487150000000001</v>
      </c>
      <c r="Y801" s="11">
        <v>3.1848079999999999</v>
      </c>
      <c r="Z801" s="18">
        <f t="shared" si="22"/>
        <v>0.55547139167314752</v>
      </c>
      <c r="AA801" s="11">
        <v>55.547134999999997</v>
      </c>
      <c r="AS801" s="11" t="s">
        <v>76</v>
      </c>
      <c r="AT801" s="11">
        <v>1146</v>
      </c>
      <c r="AU801" s="11">
        <v>5.7335229999999999</v>
      </c>
      <c r="AV801" s="11">
        <v>2.5487150000000001</v>
      </c>
      <c r="AW801" s="11">
        <v>3.1848079999999999</v>
      </c>
      <c r="AX801" s="11">
        <v>55.547134999999997</v>
      </c>
    </row>
    <row r="802" spans="21:50" x14ac:dyDescent="0.35">
      <c r="U802" s="11" t="s">
        <v>76</v>
      </c>
      <c r="V802" s="11">
        <v>1147</v>
      </c>
      <c r="W802" s="11">
        <v>4.3138439999999996</v>
      </c>
      <c r="X802" s="11">
        <v>4.8330880000000001</v>
      </c>
      <c r="Y802" s="11">
        <v>0.51924400000000004</v>
      </c>
      <c r="Z802" s="18">
        <f t="shared" si="22"/>
        <v>0.12036689319317066</v>
      </c>
      <c r="AA802" s="11">
        <v>12.036683</v>
      </c>
      <c r="AS802" s="11" t="s">
        <v>76</v>
      </c>
      <c r="AT802" s="11">
        <v>1147</v>
      </c>
      <c r="AU802" s="11">
        <v>4.3138439999999996</v>
      </c>
      <c r="AV802" s="11">
        <v>4.8330880000000001</v>
      </c>
      <c r="AW802" s="11">
        <v>0.51924400000000004</v>
      </c>
      <c r="AX802" s="11">
        <v>12.036683</v>
      </c>
    </row>
    <row r="803" spans="21:50" x14ac:dyDescent="0.35">
      <c r="U803" s="11" t="s">
        <v>76</v>
      </c>
      <c r="V803" s="11">
        <v>1148</v>
      </c>
      <c r="W803" s="11">
        <v>12.063098999999999</v>
      </c>
      <c r="X803" s="11">
        <v>11.033396</v>
      </c>
      <c r="Y803" s="11">
        <v>1.029703</v>
      </c>
      <c r="Z803" s="18">
        <f t="shared" si="22"/>
        <v>8.5359740477965088E-2</v>
      </c>
      <c r="AA803" s="11">
        <v>8.5359730000000003</v>
      </c>
      <c r="AS803" s="11" t="s">
        <v>76</v>
      </c>
      <c r="AT803" s="11">
        <v>1148</v>
      </c>
      <c r="AU803" s="11">
        <v>12.063098999999999</v>
      </c>
      <c r="AV803" s="11">
        <v>11.033396</v>
      </c>
      <c r="AW803" s="11">
        <v>1.029703</v>
      </c>
      <c r="AX803" s="11">
        <v>8.5359730000000003</v>
      </c>
    </row>
    <row r="804" spans="21:50" x14ac:dyDescent="0.35">
      <c r="U804" s="11" t="s">
        <v>76</v>
      </c>
      <c r="V804" s="11">
        <v>1149</v>
      </c>
      <c r="W804" s="11">
        <v>-14.498932999999999</v>
      </c>
      <c r="X804" s="11">
        <v>-14.418347000000001</v>
      </c>
      <c r="Y804" s="11">
        <v>8.0586000000000005E-2</v>
      </c>
      <c r="Z804" s="18">
        <f t="shared" si="22"/>
        <v>5.5580641692736981E-3</v>
      </c>
      <c r="AA804" s="11">
        <v>0.55580700000000005</v>
      </c>
      <c r="AS804" s="11" t="s">
        <v>76</v>
      </c>
      <c r="AT804" s="11">
        <v>1149</v>
      </c>
      <c r="AU804" s="11">
        <v>-14.498932999999999</v>
      </c>
      <c r="AV804" s="11">
        <v>-14.418347000000001</v>
      </c>
      <c r="AW804" s="11">
        <v>8.0586000000000005E-2</v>
      </c>
      <c r="AX804" s="11">
        <v>0.55580700000000005</v>
      </c>
    </row>
    <row r="805" spans="21:50" x14ac:dyDescent="0.35">
      <c r="U805" s="11" t="s">
        <v>76</v>
      </c>
      <c r="V805" s="11">
        <v>1152</v>
      </c>
      <c r="W805" s="11">
        <v>-9.8198170000000005</v>
      </c>
      <c r="X805" s="11">
        <v>-11.78608</v>
      </c>
      <c r="Y805" s="11">
        <v>1.9662630000000001</v>
      </c>
      <c r="Z805" s="18">
        <f t="shared" si="22"/>
        <v>0.20023417951678732</v>
      </c>
      <c r="AA805" s="11">
        <v>20.023413999999999</v>
      </c>
      <c r="AS805" s="11" t="s">
        <v>76</v>
      </c>
      <c r="AT805" s="11">
        <v>1152</v>
      </c>
      <c r="AU805" s="11">
        <v>-9.8198170000000005</v>
      </c>
      <c r="AV805" s="11">
        <v>-11.78608</v>
      </c>
      <c r="AW805" s="11">
        <v>1.9662630000000001</v>
      </c>
      <c r="AX805" s="11">
        <v>20.023413999999999</v>
      </c>
    </row>
    <row r="806" spans="21:50" x14ac:dyDescent="0.35">
      <c r="U806" s="11" t="s">
        <v>76</v>
      </c>
      <c r="V806" s="11">
        <v>1153</v>
      </c>
      <c r="W806" s="11">
        <v>2.1910829999999999</v>
      </c>
      <c r="X806" s="11">
        <v>-1.892549</v>
      </c>
      <c r="Y806" s="11">
        <v>4.0836319999999997</v>
      </c>
      <c r="Z806" s="18">
        <f t="shared" si="22"/>
        <v>1.8637504832085321</v>
      </c>
      <c r="AA806" s="11" t="s">
        <v>77</v>
      </c>
      <c r="AS806" s="11" t="s">
        <v>76</v>
      </c>
      <c r="AT806" s="11">
        <v>1153</v>
      </c>
      <c r="AU806" s="11">
        <v>2.1910829999999999</v>
      </c>
      <c r="AV806" s="11">
        <v>-1.892549</v>
      </c>
      <c r="AW806" s="11">
        <v>4.0836319999999997</v>
      </c>
      <c r="AX806" s="11" t="s">
        <v>77</v>
      </c>
    </row>
    <row r="807" spans="21:50" x14ac:dyDescent="0.35">
      <c r="U807" s="11" t="s">
        <v>76</v>
      </c>
      <c r="V807" s="11">
        <v>1154</v>
      </c>
      <c r="W807" s="11">
        <v>-11.697368000000001</v>
      </c>
      <c r="X807" s="11">
        <v>-11.975688999999999</v>
      </c>
      <c r="Y807" s="11">
        <v>0.27832099999999999</v>
      </c>
      <c r="Z807" s="18">
        <f t="shared" si="22"/>
        <v>2.3793472172543427E-2</v>
      </c>
      <c r="AA807" s="11">
        <v>2.3793510000000002</v>
      </c>
      <c r="AS807" s="11" t="s">
        <v>76</v>
      </c>
      <c r="AT807" s="11">
        <v>1154</v>
      </c>
      <c r="AU807" s="11">
        <v>-11.697368000000001</v>
      </c>
      <c r="AV807" s="11">
        <v>-11.975688999999999</v>
      </c>
      <c r="AW807" s="11">
        <v>0.27832099999999999</v>
      </c>
      <c r="AX807" s="11">
        <v>2.3793510000000002</v>
      </c>
    </row>
    <row r="808" spans="21:50" x14ac:dyDescent="0.35">
      <c r="U808" s="11" t="s">
        <v>76</v>
      </c>
      <c r="V808" s="11">
        <v>1155</v>
      </c>
      <c r="W808" s="11">
        <v>3.1768019999999999</v>
      </c>
      <c r="X808" s="11">
        <v>3.8144209999999998</v>
      </c>
      <c r="Y808" s="11">
        <v>0.63761900000000005</v>
      </c>
      <c r="Z808" s="18">
        <f t="shared" si="22"/>
        <v>0.20071096656322934</v>
      </c>
      <c r="AA808" s="11">
        <v>20.071096000000001</v>
      </c>
      <c r="AS808" s="11" t="s">
        <v>76</v>
      </c>
      <c r="AT808" s="11">
        <v>1155</v>
      </c>
      <c r="AU808" s="11">
        <v>3.1768019999999999</v>
      </c>
      <c r="AV808" s="11">
        <v>3.8144209999999998</v>
      </c>
      <c r="AW808" s="11">
        <v>0.63761900000000005</v>
      </c>
      <c r="AX808" s="11">
        <v>20.071096000000001</v>
      </c>
    </row>
    <row r="809" spans="21:50" x14ac:dyDescent="0.35">
      <c r="U809" s="11" t="s">
        <v>76</v>
      </c>
      <c r="V809" s="11">
        <v>1156</v>
      </c>
      <c r="W809" s="11">
        <v>-0.70452400000000004</v>
      </c>
      <c r="X809" s="11">
        <v>-8.7620000000000003E-2</v>
      </c>
      <c r="Y809" s="11">
        <v>0.61690299999999998</v>
      </c>
      <c r="Z809" s="18">
        <f t="shared" si="22"/>
        <v>0.87563092243841223</v>
      </c>
      <c r="AA809" s="11">
        <v>87.563181999999998</v>
      </c>
      <c r="AS809" s="11" t="s">
        <v>76</v>
      </c>
      <c r="AT809" s="11">
        <v>1156</v>
      </c>
      <c r="AU809" s="11">
        <v>-0.70452400000000004</v>
      </c>
      <c r="AV809" s="11">
        <v>-8.7620000000000003E-2</v>
      </c>
      <c r="AW809" s="11">
        <v>0.61690299999999998</v>
      </c>
      <c r="AX809" s="11">
        <v>87.563181999999998</v>
      </c>
    </row>
    <row r="810" spans="21:50" x14ac:dyDescent="0.35">
      <c r="U810" s="11" t="s">
        <v>76</v>
      </c>
      <c r="V810" s="11">
        <v>1157</v>
      </c>
      <c r="W810" s="11">
        <v>19.085464999999999</v>
      </c>
      <c r="X810" s="11">
        <v>22.636424999999999</v>
      </c>
      <c r="Y810" s="11">
        <v>3.5509599999999999</v>
      </c>
      <c r="Z810" s="18">
        <f t="shared" si="22"/>
        <v>0.18605572355716771</v>
      </c>
      <c r="AA810" s="11">
        <v>18.60557</v>
      </c>
      <c r="AS810" s="11" t="s">
        <v>76</v>
      </c>
      <c r="AT810" s="11">
        <v>1157</v>
      </c>
      <c r="AU810" s="11">
        <v>19.085464999999999</v>
      </c>
      <c r="AV810" s="11">
        <v>22.636424999999999</v>
      </c>
      <c r="AW810" s="11">
        <v>3.5509599999999999</v>
      </c>
      <c r="AX810" s="11">
        <v>18.60557</v>
      </c>
    </row>
    <row r="811" spans="21:50" x14ac:dyDescent="0.35">
      <c r="U811" s="11" t="s">
        <v>76</v>
      </c>
      <c r="V811" s="11">
        <v>1162</v>
      </c>
      <c r="W811" s="11">
        <v>7.9328969999999996</v>
      </c>
      <c r="X811" s="11">
        <v>6.4883050000000004</v>
      </c>
      <c r="Y811" s="11">
        <v>1.444591</v>
      </c>
      <c r="Z811" s="18">
        <f t="shared" si="22"/>
        <v>0.18210131809350355</v>
      </c>
      <c r="AA811" s="11">
        <v>18.210135000000001</v>
      </c>
      <c r="AS811" s="11" t="s">
        <v>76</v>
      </c>
      <c r="AT811" s="11">
        <v>1162</v>
      </c>
      <c r="AU811" s="11">
        <v>7.9328969999999996</v>
      </c>
      <c r="AV811" s="11">
        <v>6.4883050000000004</v>
      </c>
      <c r="AW811" s="11">
        <v>1.444591</v>
      </c>
      <c r="AX811" s="11">
        <v>18.210135000000001</v>
      </c>
    </row>
    <row r="812" spans="21:50" x14ac:dyDescent="0.35">
      <c r="U812" s="11" t="s">
        <v>76</v>
      </c>
      <c r="V812" s="11">
        <v>1163</v>
      </c>
      <c r="W812" s="11">
        <v>0.25838699999999998</v>
      </c>
      <c r="X812" s="11">
        <v>0.47186499999999998</v>
      </c>
      <c r="Y812" s="11">
        <v>0.213478</v>
      </c>
      <c r="Z812" s="18">
        <f t="shared" si="22"/>
        <v>0.82619481630267788</v>
      </c>
      <c r="AA812" s="11">
        <v>82.619466000000003</v>
      </c>
      <c r="AS812" s="11" t="s">
        <v>76</v>
      </c>
      <c r="AT812" s="11">
        <v>1163</v>
      </c>
      <c r="AU812" s="11">
        <v>0.25838699999999998</v>
      </c>
      <c r="AV812" s="11">
        <v>0.47186499999999998</v>
      </c>
      <c r="AW812" s="11">
        <v>0.213478</v>
      </c>
      <c r="AX812" s="11">
        <v>82.619466000000003</v>
      </c>
    </row>
    <row r="813" spans="21:50" x14ac:dyDescent="0.35">
      <c r="U813" s="11" t="s">
        <v>76</v>
      </c>
      <c r="V813" s="11">
        <v>1164</v>
      </c>
      <c r="W813" s="11">
        <v>-21.350076999999999</v>
      </c>
      <c r="X813" s="11">
        <v>-22.203475000000001</v>
      </c>
      <c r="Y813" s="11">
        <v>0.85339900000000002</v>
      </c>
      <c r="Z813" s="18">
        <f t="shared" si="22"/>
        <v>3.997170595684503E-2</v>
      </c>
      <c r="AA813" s="11">
        <v>3.9971700000000001</v>
      </c>
      <c r="AS813" s="11" t="s">
        <v>76</v>
      </c>
      <c r="AT813" s="11">
        <v>1164</v>
      </c>
      <c r="AU813" s="11">
        <v>-21.350076999999999</v>
      </c>
      <c r="AV813" s="11">
        <v>-22.203475000000001</v>
      </c>
      <c r="AW813" s="11">
        <v>0.85339900000000002</v>
      </c>
      <c r="AX813" s="11">
        <v>3.9971700000000001</v>
      </c>
    </row>
    <row r="814" spans="21:50" x14ac:dyDescent="0.35">
      <c r="U814" s="11" t="s">
        <v>76</v>
      </c>
      <c r="V814" s="11">
        <v>1165</v>
      </c>
      <c r="W814" s="11">
        <v>-20.926839000000001</v>
      </c>
      <c r="X814" s="11">
        <v>-25.820656</v>
      </c>
      <c r="Y814" s="11">
        <v>4.8938170000000003</v>
      </c>
      <c r="Z814" s="18">
        <f t="shared" si="22"/>
        <v>0.23385361735711735</v>
      </c>
      <c r="AA814" s="11">
        <v>23.385362000000001</v>
      </c>
      <c r="AS814" s="11" t="s">
        <v>76</v>
      </c>
      <c r="AT814" s="11">
        <v>1165</v>
      </c>
      <c r="AU814" s="11">
        <v>-20.926839000000001</v>
      </c>
      <c r="AV814" s="11">
        <v>-25.820656</v>
      </c>
      <c r="AW814" s="11">
        <v>4.8938170000000003</v>
      </c>
      <c r="AX814" s="11">
        <v>23.385362000000001</v>
      </c>
    </row>
    <row r="815" spans="21:50" x14ac:dyDescent="0.35">
      <c r="U815" s="11" t="s">
        <v>76</v>
      </c>
      <c r="V815" s="11">
        <v>1166</v>
      </c>
      <c r="W815" s="11">
        <v>14.037864000000001</v>
      </c>
      <c r="X815" s="11">
        <v>12.889855000000001</v>
      </c>
      <c r="Y815" s="11">
        <v>1.1480079999999999</v>
      </c>
      <c r="Z815" s="18">
        <f t="shared" si="22"/>
        <v>8.1779393218227497E-2</v>
      </c>
      <c r="AA815" s="11">
        <v>8.1779410000000006</v>
      </c>
      <c r="AS815" s="11" t="s">
        <v>76</v>
      </c>
      <c r="AT815" s="11">
        <v>1166</v>
      </c>
      <c r="AU815" s="11">
        <v>14.037864000000001</v>
      </c>
      <c r="AV815" s="11">
        <v>12.889855000000001</v>
      </c>
      <c r="AW815" s="11">
        <v>1.1480079999999999</v>
      </c>
      <c r="AX815" s="11">
        <v>8.1779410000000006</v>
      </c>
    </row>
    <row r="816" spans="21:50" x14ac:dyDescent="0.35">
      <c r="U816" s="11" t="s">
        <v>76</v>
      </c>
      <c r="V816" s="11">
        <v>1167</v>
      </c>
      <c r="W816" s="11">
        <v>12.959911999999999</v>
      </c>
      <c r="X816" s="11">
        <v>12.294249000000001</v>
      </c>
      <c r="Y816" s="11">
        <v>0.665663</v>
      </c>
      <c r="Z816" s="18">
        <f t="shared" si="22"/>
        <v>5.1363234565172979E-2</v>
      </c>
      <c r="AA816" s="11">
        <v>5.1363260000000004</v>
      </c>
      <c r="AS816" s="11" t="s">
        <v>76</v>
      </c>
      <c r="AT816" s="11">
        <v>1167</v>
      </c>
      <c r="AU816" s="11">
        <v>12.959911999999999</v>
      </c>
      <c r="AV816" s="11">
        <v>12.294249000000001</v>
      </c>
      <c r="AW816" s="11">
        <v>0.665663</v>
      </c>
      <c r="AX816" s="11">
        <v>5.1363260000000004</v>
      </c>
    </row>
    <row r="817" spans="21:50" x14ac:dyDescent="0.35">
      <c r="U817" s="11" t="s">
        <v>76</v>
      </c>
      <c r="V817" s="11">
        <v>1169</v>
      </c>
      <c r="W817" s="11">
        <v>-6.1181809999999999</v>
      </c>
      <c r="X817" s="11">
        <v>-5.7057729999999998</v>
      </c>
      <c r="Y817" s="11">
        <v>0.41240900000000003</v>
      </c>
      <c r="Z817" s="18">
        <f t="shared" si="22"/>
        <v>6.7407126399169959E-2</v>
      </c>
      <c r="AA817" s="11">
        <v>6.7407050000000002</v>
      </c>
      <c r="AS817" s="11" t="s">
        <v>76</v>
      </c>
      <c r="AT817" s="11">
        <v>1169</v>
      </c>
      <c r="AU817" s="11">
        <v>-6.1181809999999999</v>
      </c>
      <c r="AV817" s="11">
        <v>-5.7057729999999998</v>
      </c>
      <c r="AW817" s="11">
        <v>0.41240900000000003</v>
      </c>
      <c r="AX817" s="11">
        <v>6.7407050000000002</v>
      </c>
    </row>
    <row r="818" spans="21:50" x14ac:dyDescent="0.35">
      <c r="U818" s="11" t="s">
        <v>76</v>
      </c>
      <c r="V818" s="11">
        <v>1171</v>
      </c>
      <c r="W818" s="11">
        <v>-28.296673999999999</v>
      </c>
      <c r="X818" s="11">
        <v>-27.004168</v>
      </c>
      <c r="Y818" s="11">
        <v>1.2925059999999999</v>
      </c>
      <c r="Z818" s="18">
        <f t="shared" si="22"/>
        <v>4.5676958359134365E-2</v>
      </c>
      <c r="AA818" s="11">
        <v>4.5676959999999998</v>
      </c>
      <c r="AS818" s="11" t="s">
        <v>76</v>
      </c>
      <c r="AT818" s="11">
        <v>1171</v>
      </c>
      <c r="AU818" s="11">
        <v>-28.296673999999999</v>
      </c>
      <c r="AV818" s="11">
        <v>-27.004168</v>
      </c>
      <c r="AW818" s="11">
        <v>1.2925059999999999</v>
      </c>
      <c r="AX818" s="11">
        <v>4.5676959999999998</v>
      </c>
    </row>
    <row r="819" spans="21:50" x14ac:dyDescent="0.35">
      <c r="U819" s="11" t="s">
        <v>76</v>
      </c>
      <c r="V819" s="11">
        <v>1174</v>
      </c>
      <c r="W819" s="11">
        <v>41.406509</v>
      </c>
      <c r="X819" s="11">
        <v>33.262101999999999</v>
      </c>
      <c r="Y819" s="11">
        <v>8.1444069999999993</v>
      </c>
      <c r="Z819" s="18">
        <f t="shared" si="22"/>
        <v>0.19669388211404151</v>
      </c>
      <c r="AA819" s="11">
        <v>19.669388000000001</v>
      </c>
      <c r="AS819" s="11" t="s">
        <v>76</v>
      </c>
      <c r="AT819" s="11">
        <v>1174</v>
      </c>
      <c r="AU819" s="11">
        <v>41.406509</v>
      </c>
      <c r="AV819" s="11">
        <v>33.262101999999999</v>
      </c>
      <c r="AW819" s="11">
        <v>8.1444069999999993</v>
      </c>
      <c r="AX819" s="11">
        <v>19.669388000000001</v>
      </c>
    </row>
    <row r="820" spans="21:50" x14ac:dyDescent="0.35">
      <c r="U820" s="11" t="s">
        <v>76</v>
      </c>
      <c r="V820" s="11">
        <v>1175</v>
      </c>
      <c r="W820" s="11">
        <v>-11.847433000000001</v>
      </c>
      <c r="X820" s="11">
        <v>-11.379326000000001</v>
      </c>
      <c r="Y820" s="11">
        <v>0.468107</v>
      </c>
      <c r="Z820" s="18">
        <f t="shared" si="22"/>
        <v>3.9511259527696845E-2</v>
      </c>
      <c r="AA820" s="11">
        <v>3.9511240000000001</v>
      </c>
      <c r="AS820" s="11" t="s">
        <v>76</v>
      </c>
      <c r="AT820" s="11">
        <v>1175</v>
      </c>
      <c r="AU820" s="11">
        <v>-11.847433000000001</v>
      </c>
      <c r="AV820" s="11">
        <v>-11.379326000000001</v>
      </c>
      <c r="AW820" s="11">
        <v>0.468107</v>
      </c>
      <c r="AX820" s="11">
        <v>3.9511240000000001</v>
      </c>
    </row>
    <row r="821" spans="21:50" x14ac:dyDescent="0.35">
      <c r="U821" s="11" t="s">
        <v>76</v>
      </c>
      <c r="V821" s="11">
        <v>1176</v>
      </c>
      <c r="W821" s="11">
        <v>-7.9300610000000002</v>
      </c>
      <c r="X821" s="11">
        <v>-8.0278880000000008</v>
      </c>
      <c r="Y821" s="11">
        <v>9.7825999999999996E-2</v>
      </c>
      <c r="Z821" s="18">
        <f t="shared" si="22"/>
        <v>1.2336096784123098E-2</v>
      </c>
      <c r="AA821" s="11">
        <v>1.233614</v>
      </c>
      <c r="AS821" s="11" t="s">
        <v>76</v>
      </c>
      <c r="AT821" s="11">
        <v>1176</v>
      </c>
      <c r="AU821" s="11">
        <v>-7.9300610000000002</v>
      </c>
      <c r="AV821" s="11">
        <v>-8.0278880000000008</v>
      </c>
      <c r="AW821" s="11">
        <v>9.7825999999999996E-2</v>
      </c>
      <c r="AX821" s="11">
        <v>1.233614</v>
      </c>
    </row>
    <row r="822" spans="21:50" x14ac:dyDescent="0.35">
      <c r="U822" s="11" t="s">
        <v>76</v>
      </c>
      <c r="V822" s="11">
        <v>1177</v>
      </c>
      <c r="W822" s="11">
        <v>7.622134</v>
      </c>
      <c r="X822" s="11">
        <v>5.4483509999999997</v>
      </c>
      <c r="Y822" s="11">
        <v>2.1737839999999999</v>
      </c>
      <c r="Z822" s="18">
        <f t="shared" si="22"/>
        <v>0.28519362162879841</v>
      </c>
      <c r="AA822" s="11">
        <v>28.519355000000001</v>
      </c>
      <c r="AS822" s="11" t="s">
        <v>76</v>
      </c>
      <c r="AT822" s="11">
        <v>1177</v>
      </c>
      <c r="AU822" s="11">
        <v>7.622134</v>
      </c>
      <c r="AV822" s="11">
        <v>5.4483509999999997</v>
      </c>
      <c r="AW822" s="11">
        <v>2.1737839999999999</v>
      </c>
      <c r="AX822" s="11">
        <v>28.519355000000001</v>
      </c>
    </row>
    <row r="823" spans="21:50" x14ac:dyDescent="0.35">
      <c r="U823" s="11" t="s">
        <v>76</v>
      </c>
      <c r="V823" s="11">
        <v>1178</v>
      </c>
      <c r="W823" s="11">
        <v>-15.098382000000001</v>
      </c>
      <c r="X823" s="11">
        <v>-15.274656</v>
      </c>
      <c r="Y823" s="11">
        <v>0.17627399999999999</v>
      </c>
      <c r="Z823" s="18">
        <f t="shared" si="22"/>
        <v>1.1675025840517213E-2</v>
      </c>
      <c r="AA823" s="11">
        <v>1.167503</v>
      </c>
      <c r="AS823" s="11" t="s">
        <v>76</v>
      </c>
      <c r="AT823" s="11">
        <v>1178</v>
      </c>
      <c r="AU823" s="11">
        <v>-15.098382000000001</v>
      </c>
      <c r="AV823" s="11">
        <v>-15.274656</v>
      </c>
      <c r="AW823" s="11">
        <v>0.17627399999999999</v>
      </c>
      <c r="AX823" s="11">
        <v>1.167503</v>
      </c>
    </row>
    <row r="824" spans="21:50" x14ac:dyDescent="0.35">
      <c r="U824" s="11" t="s">
        <v>76</v>
      </c>
      <c r="V824" s="11">
        <v>1179</v>
      </c>
      <c r="W824" s="11">
        <v>20.645841000000001</v>
      </c>
      <c r="X824" s="11">
        <v>17.560777999999999</v>
      </c>
      <c r="Y824" s="11">
        <v>3.0850629999999999</v>
      </c>
      <c r="Z824" s="18">
        <f t="shared" si="22"/>
        <v>0.14942781938502769</v>
      </c>
      <c r="AA824" s="11">
        <v>14.942783</v>
      </c>
      <c r="AS824" s="11" t="s">
        <v>76</v>
      </c>
      <c r="AT824" s="11">
        <v>1179</v>
      </c>
      <c r="AU824" s="11">
        <v>20.645841000000001</v>
      </c>
      <c r="AV824" s="11">
        <v>17.560777999999999</v>
      </c>
      <c r="AW824" s="11">
        <v>3.0850629999999999</v>
      </c>
      <c r="AX824" s="11">
        <v>14.942783</v>
      </c>
    </row>
    <row r="825" spans="21:50" x14ac:dyDescent="0.35">
      <c r="U825" s="11" t="s">
        <v>76</v>
      </c>
      <c r="V825" s="11">
        <v>1181</v>
      </c>
      <c r="W825" s="11">
        <v>6.6176870000000001</v>
      </c>
      <c r="X825" s="11">
        <v>-1.438E-2</v>
      </c>
      <c r="Y825" s="11">
        <v>6.6320670000000002</v>
      </c>
      <c r="Z825" s="18">
        <f t="shared" si="22"/>
        <v>1.0021729646627289</v>
      </c>
      <c r="AA825" s="11" t="s">
        <v>77</v>
      </c>
      <c r="AS825" s="11" t="s">
        <v>76</v>
      </c>
      <c r="AT825" s="11">
        <v>1181</v>
      </c>
      <c r="AU825" s="11">
        <v>6.6176870000000001</v>
      </c>
      <c r="AV825" s="11">
        <v>-1.438E-2</v>
      </c>
      <c r="AW825" s="11">
        <v>6.6320670000000002</v>
      </c>
      <c r="AX825" s="11" t="s">
        <v>77</v>
      </c>
    </row>
    <row r="826" spans="21:50" x14ac:dyDescent="0.35">
      <c r="U826" s="11" t="s">
        <v>76</v>
      </c>
      <c r="V826" s="11">
        <v>1182</v>
      </c>
      <c r="W826" s="11">
        <v>31.286014000000002</v>
      </c>
      <c r="X826" s="11">
        <v>30.290582000000001</v>
      </c>
      <c r="Y826" s="11">
        <v>0.99543199999999998</v>
      </c>
      <c r="Z826" s="18">
        <f t="shared" si="22"/>
        <v>3.1817156381762149E-2</v>
      </c>
      <c r="AA826" s="11">
        <v>3.1817160000000002</v>
      </c>
      <c r="AS826" s="11" t="s">
        <v>76</v>
      </c>
      <c r="AT826" s="11">
        <v>1182</v>
      </c>
      <c r="AU826" s="11">
        <v>31.286014000000002</v>
      </c>
      <c r="AV826" s="11">
        <v>30.290582000000001</v>
      </c>
      <c r="AW826" s="11">
        <v>0.99543199999999998</v>
      </c>
      <c r="AX826" s="11">
        <v>3.1817160000000002</v>
      </c>
    </row>
    <row r="827" spans="21:50" x14ac:dyDescent="0.35">
      <c r="U827" s="11" t="s">
        <v>76</v>
      </c>
      <c r="V827" s="11">
        <v>1185</v>
      </c>
      <c r="W827" s="11">
        <v>-5.8112360000000001</v>
      </c>
      <c r="X827" s="11">
        <v>-5.5703189999999996</v>
      </c>
      <c r="Y827" s="11">
        <v>0.24091599999999999</v>
      </c>
      <c r="Z827" s="18">
        <f t="shared" si="22"/>
        <v>4.1456929300410443E-2</v>
      </c>
      <c r="AA827" s="11">
        <v>4.1456980000000003</v>
      </c>
      <c r="AS827" s="11" t="s">
        <v>76</v>
      </c>
      <c r="AT827" s="11">
        <v>1185</v>
      </c>
      <c r="AU827" s="11">
        <v>-5.8112360000000001</v>
      </c>
      <c r="AV827" s="11">
        <v>-5.5703189999999996</v>
      </c>
      <c r="AW827" s="11">
        <v>0.24091599999999999</v>
      </c>
      <c r="AX827" s="11">
        <v>4.1456980000000003</v>
      </c>
    </row>
    <row r="828" spans="21:50" x14ac:dyDescent="0.35">
      <c r="U828" s="11" t="s">
        <v>76</v>
      </c>
      <c r="V828" s="11">
        <v>1186</v>
      </c>
      <c r="W828" s="11">
        <v>-4.656301</v>
      </c>
      <c r="X828" s="11">
        <v>-2.7950650000000001</v>
      </c>
      <c r="Y828" s="11">
        <v>1.8612359999999999</v>
      </c>
      <c r="Z828" s="18">
        <f t="shared" si="22"/>
        <v>0.39972415872599298</v>
      </c>
      <c r="AA828" s="11">
        <v>39.97242</v>
      </c>
      <c r="AS828" s="11" t="s">
        <v>76</v>
      </c>
      <c r="AT828" s="11">
        <v>1186</v>
      </c>
      <c r="AU828" s="11">
        <v>-4.656301</v>
      </c>
      <c r="AV828" s="11">
        <v>-2.7950650000000001</v>
      </c>
      <c r="AW828" s="11">
        <v>1.8612359999999999</v>
      </c>
      <c r="AX828" s="11">
        <v>39.97242</v>
      </c>
    </row>
    <row r="829" spans="21:50" x14ac:dyDescent="0.35">
      <c r="U829" s="11" t="s">
        <v>76</v>
      </c>
      <c r="V829" s="11">
        <v>1187</v>
      </c>
      <c r="W829" s="11">
        <v>37.740775999999997</v>
      </c>
      <c r="X829" s="11">
        <v>35.331718000000002</v>
      </c>
      <c r="Y829" s="11">
        <v>2.4090579999999999</v>
      </c>
      <c r="Z829" s="18">
        <f t="shared" si="22"/>
        <v>6.3831702877545499E-2</v>
      </c>
      <c r="AA829" s="11">
        <v>6.3831709999999999</v>
      </c>
      <c r="AS829" s="11" t="s">
        <v>76</v>
      </c>
      <c r="AT829" s="11">
        <v>1187</v>
      </c>
      <c r="AU829" s="11">
        <v>37.740775999999997</v>
      </c>
      <c r="AV829" s="11">
        <v>35.331718000000002</v>
      </c>
      <c r="AW829" s="11">
        <v>2.4090579999999999</v>
      </c>
      <c r="AX829" s="11">
        <v>6.3831709999999999</v>
      </c>
    </row>
    <row r="830" spans="21:50" x14ac:dyDescent="0.35">
      <c r="U830" s="11" t="s">
        <v>76</v>
      </c>
      <c r="V830" s="11">
        <v>1188</v>
      </c>
      <c r="W830" s="11">
        <v>-7.8469410000000002</v>
      </c>
      <c r="X830" s="11">
        <v>-11.162141</v>
      </c>
      <c r="Y830" s="11">
        <v>3.3151999999999999</v>
      </c>
      <c r="Z830" s="18">
        <f t="shared" si="22"/>
        <v>0.42248310519984794</v>
      </c>
      <c r="AA830" s="11">
        <v>42.248303999999997</v>
      </c>
      <c r="AS830" s="11" t="s">
        <v>76</v>
      </c>
      <c r="AT830" s="11">
        <v>1188</v>
      </c>
      <c r="AU830" s="11">
        <v>-7.8469410000000002</v>
      </c>
      <c r="AV830" s="11">
        <v>-11.162141</v>
      </c>
      <c r="AW830" s="11">
        <v>3.3151999999999999</v>
      </c>
      <c r="AX830" s="11">
        <v>42.248303999999997</v>
      </c>
    </row>
    <row r="831" spans="21:50" x14ac:dyDescent="0.35">
      <c r="U831" s="11" t="s">
        <v>76</v>
      </c>
      <c r="V831" s="11">
        <v>1190</v>
      </c>
      <c r="W831" s="11">
        <v>-1.1922839999999999</v>
      </c>
      <c r="X831" s="11">
        <v>1.3650500000000001</v>
      </c>
      <c r="Y831" s="11">
        <v>2.557334</v>
      </c>
      <c r="Z831" s="18">
        <f t="shared" si="22"/>
        <v>2.1449033954997301</v>
      </c>
      <c r="AA831" s="11" t="s">
        <v>77</v>
      </c>
      <c r="AS831" s="11" t="s">
        <v>76</v>
      </c>
      <c r="AT831" s="11">
        <v>1190</v>
      </c>
      <c r="AU831" s="11">
        <v>-1.1922839999999999</v>
      </c>
      <c r="AV831" s="11">
        <v>1.3650500000000001</v>
      </c>
      <c r="AW831" s="11">
        <v>2.557334</v>
      </c>
      <c r="AX831" s="11" t="s">
        <v>77</v>
      </c>
    </row>
    <row r="832" spans="21:50" x14ac:dyDescent="0.35">
      <c r="U832" s="11" t="s">
        <v>76</v>
      </c>
      <c r="V832" s="11">
        <v>1192</v>
      </c>
      <c r="W832" s="11">
        <v>11.802282999999999</v>
      </c>
      <c r="X832" s="11">
        <v>13.522000999999999</v>
      </c>
      <c r="Y832" s="11">
        <v>1.7197180000000001</v>
      </c>
      <c r="Z832" s="18">
        <f t="shared" si="22"/>
        <v>0.14571062225842238</v>
      </c>
      <c r="AA832" s="11">
        <v>14.571066</v>
      </c>
      <c r="AS832" s="11" t="s">
        <v>76</v>
      </c>
      <c r="AT832" s="11">
        <v>1192</v>
      </c>
      <c r="AU832" s="11">
        <v>11.802282999999999</v>
      </c>
      <c r="AV832" s="11">
        <v>13.522000999999999</v>
      </c>
      <c r="AW832" s="11">
        <v>1.7197180000000001</v>
      </c>
      <c r="AX832" s="11">
        <v>14.571066</v>
      </c>
    </row>
    <row r="833" spans="21:50" x14ac:dyDescent="0.35">
      <c r="U833" s="11" t="s">
        <v>76</v>
      </c>
      <c r="V833" s="11">
        <v>1193</v>
      </c>
      <c r="W833" s="11">
        <v>0.58506499999999995</v>
      </c>
      <c r="X833" s="11">
        <v>1.9606030000000001</v>
      </c>
      <c r="Y833" s="11">
        <v>1.3755379999999999</v>
      </c>
      <c r="Z833" s="18">
        <f t="shared" si="22"/>
        <v>2.3510857767940316</v>
      </c>
      <c r="AA833" s="11" t="s">
        <v>77</v>
      </c>
      <c r="AS833" s="11" t="s">
        <v>76</v>
      </c>
      <c r="AT833" s="11">
        <v>1193</v>
      </c>
      <c r="AU833" s="11">
        <v>0.58506499999999995</v>
      </c>
      <c r="AV833" s="11">
        <v>1.9606030000000001</v>
      </c>
      <c r="AW833" s="11">
        <v>1.3755379999999999</v>
      </c>
      <c r="AX833" s="11" t="s">
        <v>77</v>
      </c>
    </row>
    <row r="834" spans="21:50" x14ac:dyDescent="0.35">
      <c r="U834" s="11" t="s">
        <v>76</v>
      </c>
      <c r="V834" s="11">
        <v>1194</v>
      </c>
      <c r="W834" s="11">
        <v>-1.8965780000000001</v>
      </c>
      <c r="X834" s="11">
        <v>3.9972970000000001</v>
      </c>
      <c r="Y834" s="11">
        <v>5.8938750000000004</v>
      </c>
      <c r="Z834" s="18">
        <f t="shared" si="22"/>
        <v>3.107636490563531</v>
      </c>
      <c r="AA834" s="11" t="s">
        <v>77</v>
      </c>
      <c r="AS834" s="11" t="s">
        <v>76</v>
      </c>
      <c r="AT834" s="11">
        <v>1194</v>
      </c>
      <c r="AU834" s="11">
        <v>-1.8965780000000001</v>
      </c>
      <c r="AV834" s="11">
        <v>3.9972970000000001</v>
      </c>
      <c r="AW834" s="11">
        <v>5.8938750000000004</v>
      </c>
      <c r="AX834" s="11" t="s">
        <v>77</v>
      </c>
    </row>
    <row r="835" spans="21:50" x14ac:dyDescent="0.35">
      <c r="U835" s="11" t="s">
        <v>76</v>
      </c>
      <c r="V835" s="11">
        <v>1196</v>
      </c>
      <c r="W835" s="11">
        <v>30.315062999999999</v>
      </c>
      <c r="X835" s="11">
        <v>30.777153999999999</v>
      </c>
      <c r="Y835" s="11">
        <v>0.46209099999999997</v>
      </c>
      <c r="Z835" s="18">
        <f t="shared" si="22"/>
        <v>1.5242950344520148E-2</v>
      </c>
      <c r="AA835" s="11">
        <v>1.5242960000000001</v>
      </c>
      <c r="AS835" s="11" t="s">
        <v>76</v>
      </c>
      <c r="AT835" s="11">
        <v>1196</v>
      </c>
      <c r="AU835" s="11">
        <v>30.315062999999999</v>
      </c>
      <c r="AV835" s="11">
        <v>30.777153999999999</v>
      </c>
      <c r="AW835" s="11">
        <v>0.46209099999999997</v>
      </c>
      <c r="AX835" s="11">
        <v>1.5242960000000001</v>
      </c>
    </row>
    <row r="836" spans="21:50" x14ac:dyDescent="0.35">
      <c r="U836" s="11" t="s">
        <v>76</v>
      </c>
      <c r="V836" s="11">
        <v>1197</v>
      </c>
      <c r="W836" s="11">
        <v>-8.6990289999999995</v>
      </c>
      <c r="X836" s="11">
        <v>-8.8313240000000004</v>
      </c>
      <c r="Y836" s="11">
        <v>0.132295</v>
      </c>
      <c r="Z836" s="18">
        <f t="shared" si="22"/>
        <v>1.520801919386635E-2</v>
      </c>
      <c r="AA836" s="11">
        <v>1.520807</v>
      </c>
      <c r="AS836" s="11" t="s">
        <v>76</v>
      </c>
      <c r="AT836" s="11">
        <v>1197</v>
      </c>
      <c r="AU836" s="11">
        <v>-8.6990289999999995</v>
      </c>
      <c r="AV836" s="11">
        <v>-8.8313240000000004</v>
      </c>
      <c r="AW836" s="11">
        <v>0.132295</v>
      </c>
      <c r="AX836" s="11">
        <v>1.520807</v>
      </c>
    </row>
    <row r="837" spans="21:50" x14ac:dyDescent="0.35">
      <c r="U837" s="11" t="s">
        <v>76</v>
      </c>
      <c r="V837" s="11">
        <v>1200</v>
      </c>
      <c r="W837" s="11">
        <v>33.402866000000003</v>
      </c>
      <c r="X837" s="11">
        <v>34.755515000000003</v>
      </c>
      <c r="Y837" s="11">
        <v>1.352649</v>
      </c>
      <c r="Z837" s="18">
        <f t="shared" si="22"/>
        <v>4.0494998243563889E-2</v>
      </c>
      <c r="AA837" s="11">
        <v>4.049499</v>
      </c>
      <c r="AS837" s="11" t="s">
        <v>76</v>
      </c>
      <c r="AT837" s="11">
        <v>1200</v>
      </c>
      <c r="AU837" s="11">
        <v>33.402866000000003</v>
      </c>
      <c r="AV837" s="11">
        <v>34.755515000000003</v>
      </c>
      <c r="AW837" s="11">
        <v>1.352649</v>
      </c>
      <c r="AX837" s="11">
        <v>4.049499</v>
      </c>
    </row>
    <row r="838" spans="21:50" x14ac:dyDescent="0.35">
      <c r="U838" s="11" t="s">
        <v>76</v>
      </c>
      <c r="V838" s="11">
        <v>1201</v>
      </c>
      <c r="W838" s="11">
        <v>-18.441852000000001</v>
      </c>
      <c r="X838" s="11">
        <v>-17.308026000000002</v>
      </c>
      <c r="Y838" s="11">
        <v>1.133826</v>
      </c>
      <c r="Z838" s="18">
        <f t="shared" si="22"/>
        <v>6.1481135408743108E-2</v>
      </c>
      <c r="AA838" s="11">
        <v>6.1481130000000004</v>
      </c>
      <c r="AS838" s="11" t="s">
        <v>76</v>
      </c>
      <c r="AT838" s="11">
        <v>1201</v>
      </c>
      <c r="AU838" s="11">
        <v>-18.441852000000001</v>
      </c>
      <c r="AV838" s="11">
        <v>-17.308026000000002</v>
      </c>
      <c r="AW838" s="11">
        <v>1.133826</v>
      </c>
      <c r="AX838" s="11">
        <v>6.1481130000000004</v>
      </c>
    </row>
    <row r="839" spans="21:50" x14ac:dyDescent="0.35">
      <c r="U839" s="11" t="s">
        <v>76</v>
      </c>
      <c r="V839" s="11">
        <v>1202</v>
      </c>
      <c r="W839" s="11">
        <v>-4.5438109999999998</v>
      </c>
      <c r="X839" s="11">
        <v>-5.2562749999999996</v>
      </c>
      <c r="Y839" s="11">
        <v>0.71246500000000001</v>
      </c>
      <c r="Z839" s="18">
        <f t="shared" si="22"/>
        <v>0.15679899538074979</v>
      </c>
      <c r="AA839" s="11">
        <v>15.679898</v>
      </c>
      <c r="AS839" s="11" t="s">
        <v>76</v>
      </c>
      <c r="AT839" s="11">
        <v>1202</v>
      </c>
      <c r="AU839" s="11">
        <v>-4.5438109999999998</v>
      </c>
      <c r="AV839" s="11">
        <v>-5.2562749999999996</v>
      </c>
      <c r="AW839" s="11">
        <v>0.71246500000000001</v>
      </c>
      <c r="AX839" s="11">
        <v>15.679898</v>
      </c>
    </row>
    <row r="840" spans="21:50" x14ac:dyDescent="0.35">
      <c r="U840" s="11" t="s">
        <v>76</v>
      </c>
      <c r="V840" s="11">
        <v>1203</v>
      </c>
      <c r="W840" s="11">
        <v>16.083310000000001</v>
      </c>
      <c r="X840" s="11">
        <v>17.856138999999999</v>
      </c>
      <c r="Y840" s="11">
        <v>1.772829</v>
      </c>
      <c r="Z840" s="18">
        <f t="shared" si="22"/>
        <v>0.11022786976064006</v>
      </c>
      <c r="AA840" s="11">
        <v>11.022786999999999</v>
      </c>
      <c r="AS840" s="11" t="s">
        <v>76</v>
      </c>
      <c r="AT840" s="11">
        <v>1203</v>
      </c>
      <c r="AU840" s="11">
        <v>16.083310000000001</v>
      </c>
      <c r="AV840" s="11">
        <v>17.856138999999999</v>
      </c>
      <c r="AW840" s="11">
        <v>1.772829</v>
      </c>
      <c r="AX840" s="11">
        <v>11.022786999999999</v>
      </c>
    </row>
    <row r="841" spans="21:50" x14ac:dyDescent="0.35">
      <c r="U841" s="11" t="s">
        <v>76</v>
      </c>
      <c r="V841" s="11">
        <v>1204</v>
      </c>
      <c r="W841" s="11">
        <v>-13.401296</v>
      </c>
      <c r="X841" s="11">
        <v>-14.051961</v>
      </c>
      <c r="Y841" s="11">
        <v>0.65066599999999997</v>
      </c>
      <c r="Z841" s="18">
        <f t="shared" ref="Z841:Z904" si="23">ABS(Y841/W841)</f>
        <v>4.8552468358284154E-2</v>
      </c>
      <c r="AA841" s="11">
        <v>4.8552460000000002</v>
      </c>
      <c r="AS841" s="11" t="s">
        <v>76</v>
      </c>
      <c r="AT841" s="11">
        <v>1204</v>
      </c>
      <c r="AU841" s="11">
        <v>-13.401296</v>
      </c>
      <c r="AV841" s="11">
        <v>-14.051961</v>
      </c>
      <c r="AW841" s="11">
        <v>0.65066599999999997</v>
      </c>
      <c r="AX841" s="11">
        <v>4.8552460000000002</v>
      </c>
    </row>
    <row r="842" spans="21:50" x14ac:dyDescent="0.35">
      <c r="U842" s="11" t="s">
        <v>76</v>
      </c>
      <c r="V842" s="11">
        <v>1205</v>
      </c>
      <c r="W842" s="11">
        <v>12.780077</v>
      </c>
      <c r="X842" s="11">
        <v>10.380357999999999</v>
      </c>
      <c r="Y842" s="11">
        <v>2.3997190000000002</v>
      </c>
      <c r="Z842" s="18">
        <f t="shared" si="23"/>
        <v>0.18777030842615425</v>
      </c>
      <c r="AA842" s="11">
        <v>18.777031000000001</v>
      </c>
      <c r="AS842" s="11" t="s">
        <v>76</v>
      </c>
      <c r="AT842" s="11">
        <v>1205</v>
      </c>
      <c r="AU842" s="11">
        <v>12.780077</v>
      </c>
      <c r="AV842" s="11">
        <v>10.380357999999999</v>
      </c>
      <c r="AW842" s="11">
        <v>2.3997190000000002</v>
      </c>
      <c r="AX842" s="11">
        <v>18.777031000000001</v>
      </c>
    </row>
    <row r="843" spans="21:50" x14ac:dyDescent="0.35">
      <c r="U843" s="11" t="s">
        <v>76</v>
      </c>
      <c r="V843" s="11">
        <v>1208</v>
      </c>
      <c r="W843" s="11">
        <v>14.593870000000001</v>
      </c>
      <c r="X843" s="11">
        <v>13.666067</v>
      </c>
      <c r="Y843" s="11">
        <v>0.92780300000000004</v>
      </c>
      <c r="Z843" s="18">
        <f t="shared" si="23"/>
        <v>6.3574843410281162E-2</v>
      </c>
      <c r="AA843" s="11">
        <v>6.3574809999999999</v>
      </c>
      <c r="AS843" s="11" t="s">
        <v>76</v>
      </c>
      <c r="AT843" s="11">
        <v>1208</v>
      </c>
      <c r="AU843" s="11">
        <v>14.593870000000001</v>
      </c>
      <c r="AV843" s="11">
        <v>13.666067</v>
      </c>
      <c r="AW843" s="11">
        <v>0.92780300000000004</v>
      </c>
      <c r="AX843" s="11">
        <v>6.3574809999999999</v>
      </c>
    </row>
    <row r="844" spans="21:50" x14ac:dyDescent="0.35">
      <c r="U844" s="11" t="s">
        <v>76</v>
      </c>
      <c r="V844" s="11">
        <v>1209</v>
      </c>
      <c r="W844" s="11">
        <v>35.334656000000003</v>
      </c>
      <c r="X844" s="11">
        <v>35.058165000000002</v>
      </c>
      <c r="Y844" s="11">
        <v>0.27649099999999999</v>
      </c>
      <c r="Z844" s="18">
        <f t="shared" si="23"/>
        <v>7.8249240632199714E-3</v>
      </c>
      <c r="AA844" s="11">
        <v>0.78249199999999997</v>
      </c>
      <c r="AS844" s="11" t="s">
        <v>76</v>
      </c>
      <c r="AT844" s="11">
        <v>1209</v>
      </c>
      <c r="AU844" s="11">
        <v>35.334656000000003</v>
      </c>
      <c r="AV844" s="11">
        <v>35.058165000000002</v>
      </c>
      <c r="AW844" s="11">
        <v>0.27649099999999999</v>
      </c>
      <c r="AX844" s="11">
        <v>0.78249199999999997</v>
      </c>
    </row>
    <row r="845" spans="21:50" x14ac:dyDescent="0.35">
      <c r="U845" s="11" t="s">
        <v>76</v>
      </c>
      <c r="V845" s="11">
        <v>1210</v>
      </c>
      <c r="W845" s="11">
        <v>-19.32413</v>
      </c>
      <c r="X845" s="11">
        <v>-20.170582</v>
      </c>
      <c r="Y845" s="11">
        <v>0.84645300000000001</v>
      </c>
      <c r="Z845" s="18">
        <f t="shared" si="23"/>
        <v>4.3802903416609182E-2</v>
      </c>
      <c r="AA845" s="11">
        <v>4.3802880000000002</v>
      </c>
      <c r="AS845" s="11" t="s">
        <v>76</v>
      </c>
      <c r="AT845" s="11">
        <v>1210</v>
      </c>
      <c r="AU845" s="11">
        <v>-19.32413</v>
      </c>
      <c r="AV845" s="11">
        <v>-20.170582</v>
      </c>
      <c r="AW845" s="11">
        <v>0.84645300000000001</v>
      </c>
      <c r="AX845" s="11">
        <v>4.3802880000000002</v>
      </c>
    </row>
    <row r="846" spans="21:50" x14ac:dyDescent="0.35">
      <c r="U846" s="11" t="s">
        <v>76</v>
      </c>
      <c r="V846" s="11">
        <v>1212</v>
      </c>
      <c r="W846" s="11">
        <v>18.850676</v>
      </c>
      <c r="X846" s="11">
        <v>18.509841000000002</v>
      </c>
      <c r="Y846" s="11">
        <v>0.340835</v>
      </c>
      <c r="Z846" s="18">
        <f t="shared" si="23"/>
        <v>1.8080783946421868E-2</v>
      </c>
      <c r="AA846" s="11">
        <v>1.808079</v>
      </c>
      <c r="AS846" s="11" t="s">
        <v>76</v>
      </c>
      <c r="AT846" s="11">
        <v>1212</v>
      </c>
      <c r="AU846" s="11">
        <v>18.850676</v>
      </c>
      <c r="AV846" s="11">
        <v>18.509841000000002</v>
      </c>
      <c r="AW846" s="11">
        <v>0.340835</v>
      </c>
      <c r="AX846" s="11">
        <v>1.808079</v>
      </c>
    </row>
    <row r="847" spans="21:50" x14ac:dyDescent="0.35">
      <c r="U847" s="11" t="s">
        <v>76</v>
      </c>
      <c r="V847" s="11">
        <v>1214</v>
      </c>
      <c r="W847" s="11">
        <v>-3.4259050000000002</v>
      </c>
      <c r="X847" s="11">
        <v>-1.829529</v>
      </c>
      <c r="Y847" s="11">
        <v>1.596376</v>
      </c>
      <c r="Z847" s="18">
        <f t="shared" si="23"/>
        <v>0.46597205701851041</v>
      </c>
      <c r="AA847" s="11">
        <v>46.597214000000001</v>
      </c>
      <c r="AS847" s="11" t="s">
        <v>76</v>
      </c>
      <c r="AT847" s="11">
        <v>1214</v>
      </c>
      <c r="AU847" s="11">
        <v>-3.4259050000000002</v>
      </c>
      <c r="AV847" s="11">
        <v>-1.829529</v>
      </c>
      <c r="AW847" s="11">
        <v>1.596376</v>
      </c>
      <c r="AX847" s="11">
        <v>46.597214000000001</v>
      </c>
    </row>
    <row r="848" spans="21:50" x14ac:dyDescent="0.35">
      <c r="U848" s="11" t="s">
        <v>76</v>
      </c>
      <c r="V848" s="11">
        <v>1216</v>
      </c>
      <c r="W848" s="11">
        <v>8.5059179999999994</v>
      </c>
      <c r="X848" s="11">
        <v>6.3716390000000001</v>
      </c>
      <c r="Y848" s="11">
        <v>2.1342789999999998</v>
      </c>
      <c r="Z848" s="18">
        <f t="shared" si="23"/>
        <v>0.25091694982246476</v>
      </c>
      <c r="AA848" s="11">
        <v>25.091695000000001</v>
      </c>
      <c r="AS848" s="11" t="s">
        <v>76</v>
      </c>
      <c r="AT848" s="11">
        <v>1216</v>
      </c>
      <c r="AU848" s="11">
        <v>8.5059179999999994</v>
      </c>
      <c r="AV848" s="11">
        <v>6.3716390000000001</v>
      </c>
      <c r="AW848" s="11">
        <v>2.1342789999999998</v>
      </c>
      <c r="AX848" s="11">
        <v>25.091695000000001</v>
      </c>
    </row>
    <row r="849" spans="21:50" x14ac:dyDescent="0.35">
      <c r="U849" s="11" t="s">
        <v>76</v>
      </c>
      <c r="V849" s="11">
        <v>1217</v>
      </c>
      <c r="W849" s="11">
        <v>22.297930999999998</v>
      </c>
      <c r="X849" s="11">
        <v>22.047799000000001</v>
      </c>
      <c r="Y849" s="11">
        <v>0.25013200000000002</v>
      </c>
      <c r="Z849" s="18">
        <f t="shared" si="23"/>
        <v>1.1217722397652053E-2</v>
      </c>
      <c r="AA849" s="11">
        <v>1.1217699999999999</v>
      </c>
      <c r="AS849" s="11" t="s">
        <v>76</v>
      </c>
      <c r="AT849" s="11">
        <v>1217</v>
      </c>
      <c r="AU849" s="11">
        <v>22.297930999999998</v>
      </c>
      <c r="AV849" s="11">
        <v>22.047799000000001</v>
      </c>
      <c r="AW849" s="11">
        <v>0.25013200000000002</v>
      </c>
      <c r="AX849" s="11">
        <v>1.1217699999999999</v>
      </c>
    </row>
    <row r="850" spans="21:50" x14ac:dyDescent="0.35">
      <c r="U850" s="11" t="s">
        <v>76</v>
      </c>
      <c r="V850" s="11">
        <v>1218</v>
      </c>
      <c r="W850" s="11">
        <v>-15.417593</v>
      </c>
      <c r="X850" s="11">
        <v>-14.396611999999999</v>
      </c>
      <c r="Y850" s="11">
        <v>1.0209809999999999</v>
      </c>
      <c r="Z850" s="18">
        <f t="shared" si="23"/>
        <v>6.6221815558368924E-2</v>
      </c>
      <c r="AA850" s="11">
        <v>6.6221810000000003</v>
      </c>
      <c r="AS850" s="11" t="s">
        <v>76</v>
      </c>
      <c r="AT850" s="11">
        <v>1218</v>
      </c>
      <c r="AU850" s="11">
        <v>-15.417593</v>
      </c>
      <c r="AV850" s="11">
        <v>-14.396611999999999</v>
      </c>
      <c r="AW850" s="11">
        <v>1.0209809999999999</v>
      </c>
      <c r="AX850" s="11">
        <v>6.6221810000000003</v>
      </c>
    </row>
    <row r="851" spans="21:50" x14ac:dyDescent="0.35">
      <c r="U851" s="11" t="s">
        <v>76</v>
      </c>
      <c r="V851" s="11">
        <v>1220</v>
      </c>
      <c r="W851" s="11">
        <v>-8.615475</v>
      </c>
      <c r="X851" s="11">
        <v>-11.491083</v>
      </c>
      <c r="Y851" s="11">
        <v>2.8756080000000002</v>
      </c>
      <c r="Z851" s="18">
        <f t="shared" si="23"/>
        <v>0.33377242694105669</v>
      </c>
      <c r="AA851" s="11">
        <v>33.377239000000003</v>
      </c>
      <c r="AS851" s="11" t="s">
        <v>76</v>
      </c>
      <c r="AT851" s="11">
        <v>1220</v>
      </c>
      <c r="AU851" s="11">
        <v>-8.615475</v>
      </c>
      <c r="AV851" s="11">
        <v>-11.491083</v>
      </c>
      <c r="AW851" s="11">
        <v>2.8756080000000002</v>
      </c>
      <c r="AX851" s="11">
        <v>33.377239000000003</v>
      </c>
    </row>
    <row r="852" spans="21:50" x14ac:dyDescent="0.35">
      <c r="U852" s="11" t="s">
        <v>76</v>
      </c>
      <c r="V852" s="11">
        <v>1221</v>
      </c>
      <c r="W852" s="11">
        <v>2.4415619999999998</v>
      </c>
      <c r="X852" s="11">
        <v>-1.6860740000000001</v>
      </c>
      <c r="Y852" s="11">
        <v>4.1276359999999999</v>
      </c>
      <c r="Z852" s="18">
        <f t="shared" si="23"/>
        <v>1.6905718552303812</v>
      </c>
      <c r="AA852" s="11" t="s">
        <v>77</v>
      </c>
      <c r="AS852" s="11" t="s">
        <v>76</v>
      </c>
      <c r="AT852" s="11">
        <v>1221</v>
      </c>
      <c r="AU852" s="11">
        <v>2.4415619999999998</v>
      </c>
      <c r="AV852" s="11">
        <v>-1.6860740000000001</v>
      </c>
      <c r="AW852" s="11">
        <v>4.1276359999999999</v>
      </c>
      <c r="AX852" s="11" t="s">
        <v>77</v>
      </c>
    </row>
    <row r="853" spans="21:50" x14ac:dyDescent="0.35">
      <c r="U853" s="11" t="s">
        <v>76</v>
      </c>
      <c r="V853" s="11">
        <v>1222</v>
      </c>
      <c r="W853" s="11">
        <v>1.05375</v>
      </c>
      <c r="X853" s="11">
        <v>-1.001916</v>
      </c>
      <c r="Y853" s="11">
        <v>2.0556670000000001</v>
      </c>
      <c r="Z853" s="18">
        <f t="shared" si="23"/>
        <v>1.950810913404508</v>
      </c>
      <c r="AA853" s="11" t="s">
        <v>77</v>
      </c>
      <c r="AS853" s="11" t="s">
        <v>76</v>
      </c>
      <c r="AT853" s="11">
        <v>1222</v>
      </c>
      <c r="AU853" s="11">
        <v>1.05375</v>
      </c>
      <c r="AV853" s="11">
        <v>-1.001916</v>
      </c>
      <c r="AW853" s="11">
        <v>2.0556670000000001</v>
      </c>
      <c r="AX853" s="11" t="s">
        <v>77</v>
      </c>
    </row>
    <row r="854" spans="21:50" x14ac:dyDescent="0.35">
      <c r="U854" s="11" t="s">
        <v>76</v>
      </c>
      <c r="V854" s="11">
        <v>1223</v>
      </c>
      <c r="W854" s="11">
        <v>-17.420559000000001</v>
      </c>
      <c r="X854" s="11">
        <v>-16.874506</v>
      </c>
      <c r="Y854" s="11">
        <v>0.54605300000000001</v>
      </c>
      <c r="Z854" s="18">
        <f t="shared" si="23"/>
        <v>3.1345320204707552E-2</v>
      </c>
      <c r="AA854" s="11">
        <v>3.1345299999999998</v>
      </c>
      <c r="AS854" s="11" t="s">
        <v>76</v>
      </c>
      <c r="AT854" s="11">
        <v>1223</v>
      </c>
      <c r="AU854" s="11">
        <v>-17.420559000000001</v>
      </c>
      <c r="AV854" s="11">
        <v>-16.874506</v>
      </c>
      <c r="AW854" s="11">
        <v>0.54605300000000001</v>
      </c>
      <c r="AX854" s="11">
        <v>3.1345299999999998</v>
      </c>
    </row>
    <row r="855" spans="21:50" x14ac:dyDescent="0.35">
      <c r="U855" s="11" t="s">
        <v>76</v>
      </c>
      <c r="V855" s="11">
        <v>1227</v>
      </c>
      <c r="W855" s="11">
        <v>-23.401862000000001</v>
      </c>
      <c r="X855" s="11">
        <v>-21.82208</v>
      </c>
      <c r="Y855" s="11">
        <v>1.5797810000000001</v>
      </c>
      <c r="Z855" s="18">
        <f t="shared" si="23"/>
        <v>6.7506636865049457E-2</v>
      </c>
      <c r="AA855" s="11">
        <v>6.7506649999999997</v>
      </c>
      <c r="AS855" s="11" t="s">
        <v>76</v>
      </c>
      <c r="AT855" s="11">
        <v>1227</v>
      </c>
      <c r="AU855" s="11">
        <v>-23.401862000000001</v>
      </c>
      <c r="AV855" s="11">
        <v>-21.82208</v>
      </c>
      <c r="AW855" s="11">
        <v>1.5797810000000001</v>
      </c>
      <c r="AX855" s="11">
        <v>6.7506649999999997</v>
      </c>
    </row>
    <row r="856" spans="21:50" x14ac:dyDescent="0.35">
      <c r="U856" s="11" t="s">
        <v>76</v>
      </c>
      <c r="V856" s="11">
        <v>1228</v>
      </c>
      <c r="W856" s="11">
        <v>11.534851</v>
      </c>
      <c r="X856" s="11">
        <v>11.521458000000001</v>
      </c>
      <c r="Y856" s="11">
        <v>1.3393E-2</v>
      </c>
      <c r="Z856" s="18">
        <f t="shared" si="23"/>
        <v>1.1610899872048629E-3</v>
      </c>
      <c r="AA856" s="11">
        <v>0.11611100000000001</v>
      </c>
      <c r="AS856" s="11" t="s">
        <v>76</v>
      </c>
      <c r="AT856" s="11">
        <v>1228</v>
      </c>
      <c r="AU856" s="11">
        <v>11.534851</v>
      </c>
      <c r="AV856" s="11">
        <v>11.521458000000001</v>
      </c>
      <c r="AW856" s="11">
        <v>1.3393E-2</v>
      </c>
      <c r="AX856" s="11">
        <v>0.11611100000000001</v>
      </c>
    </row>
    <row r="857" spans="21:50" x14ac:dyDescent="0.35">
      <c r="U857" s="11" t="s">
        <v>76</v>
      </c>
      <c r="V857" s="11">
        <v>1230</v>
      </c>
      <c r="W857" s="11">
        <v>25.835742</v>
      </c>
      <c r="X857" s="11">
        <v>31.072658000000001</v>
      </c>
      <c r="Y857" s="11">
        <v>5.2369159999999999</v>
      </c>
      <c r="Z857" s="18">
        <f t="shared" si="23"/>
        <v>0.20270042950575989</v>
      </c>
      <c r="AA857" s="11">
        <v>20.270040999999999</v>
      </c>
      <c r="AS857" s="11" t="s">
        <v>76</v>
      </c>
      <c r="AT857" s="11">
        <v>1230</v>
      </c>
      <c r="AU857" s="11">
        <v>25.835742</v>
      </c>
      <c r="AV857" s="11">
        <v>31.072658000000001</v>
      </c>
      <c r="AW857" s="11">
        <v>5.2369159999999999</v>
      </c>
      <c r="AX857" s="11">
        <v>20.270040999999999</v>
      </c>
    </row>
    <row r="858" spans="21:50" x14ac:dyDescent="0.35">
      <c r="U858" s="11" t="s">
        <v>76</v>
      </c>
      <c r="V858" s="11">
        <v>1231</v>
      </c>
      <c r="W858" s="11">
        <v>5.8267410000000002</v>
      </c>
      <c r="X858" s="11">
        <v>10.643364999999999</v>
      </c>
      <c r="Y858" s="11">
        <v>4.8166250000000002</v>
      </c>
      <c r="Z858" s="18">
        <f t="shared" si="23"/>
        <v>0.82664134204695217</v>
      </c>
      <c r="AA858" s="11">
        <v>82.66413</v>
      </c>
      <c r="AS858" s="11" t="s">
        <v>76</v>
      </c>
      <c r="AT858" s="11">
        <v>1231</v>
      </c>
      <c r="AU858" s="11">
        <v>5.8267410000000002</v>
      </c>
      <c r="AV858" s="11">
        <v>10.643364999999999</v>
      </c>
      <c r="AW858" s="11">
        <v>4.8166250000000002</v>
      </c>
      <c r="AX858" s="11">
        <v>82.66413</v>
      </c>
    </row>
    <row r="859" spans="21:50" x14ac:dyDescent="0.35">
      <c r="U859" s="11" t="s">
        <v>76</v>
      </c>
      <c r="V859" s="11">
        <v>1232</v>
      </c>
      <c r="W859" s="11">
        <v>-12.074774</v>
      </c>
      <c r="X859" s="11">
        <v>-11.110123</v>
      </c>
      <c r="Y859" s="11">
        <v>0.96465100000000004</v>
      </c>
      <c r="Z859" s="18">
        <f t="shared" si="23"/>
        <v>7.9889776819011271E-2</v>
      </c>
      <c r="AA859" s="11">
        <v>7.9889789999999996</v>
      </c>
      <c r="AS859" s="11" t="s">
        <v>76</v>
      </c>
      <c r="AT859" s="11">
        <v>1232</v>
      </c>
      <c r="AU859" s="11">
        <v>-12.074774</v>
      </c>
      <c r="AV859" s="11">
        <v>-11.110123</v>
      </c>
      <c r="AW859" s="11">
        <v>0.96465100000000004</v>
      </c>
      <c r="AX859" s="11">
        <v>7.9889789999999996</v>
      </c>
    </row>
    <row r="860" spans="21:50" x14ac:dyDescent="0.35">
      <c r="U860" s="11" t="s">
        <v>76</v>
      </c>
      <c r="V860" s="11">
        <v>1234</v>
      </c>
      <c r="W860" s="11">
        <v>14.154169</v>
      </c>
      <c r="X860" s="11">
        <v>9.2112049999999996</v>
      </c>
      <c r="Y860" s="11">
        <v>4.9429629999999998</v>
      </c>
      <c r="Z860" s="18">
        <f t="shared" si="23"/>
        <v>0.34922311581838539</v>
      </c>
      <c r="AA860" s="11">
        <v>34.922314999999998</v>
      </c>
      <c r="AS860" s="11" t="s">
        <v>76</v>
      </c>
      <c r="AT860" s="11">
        <v>1234</v>
      </c>
      <c r="AU860" s="11">
        <v>14.154169</v>
      </c>
      <c r="AV860" s="11">
        <v>9.2112049999999996</v>
      </c>
      <c r="AW860" s="11">
        <v>4.9429629999999998</v>
      </c>
      <c r="AX860" s="11">
        <v>34.922314999999998</v>
      </c>
    </row>
    <row r="861" spans="21:50" x14ac:dyDescent="0.35">
      <c r="U861" s="11" t="s">
        <v>76</v>
      </c>
      <c r="V861" s="11">
        <v>1235</v>
      </c>
      <c r="W861" s="11">
        <v>-25.007549999999998</v>
      </c>
      <c r="X861" s="11">
        <v>-26.244868</v>
      </c>
      <c r="Y861" s="11">
        <v>1.2373179999999999</v>
      </c>
      <c r="Z861" s="18">
        <f t="shared" si="23"/>
        <v>4.9477777711131238E-2</v>
      </c>
      <c r="AA861" s="11">
        <v>4.9477760000000002</v>
      </c>
      <c r="AS861" s="11" t="s">
        <v>76</v>
      </c>
      <c r="AT861" s="11">
        <v>1235</v>
      </c>
      <c r="AU861" s="11">
        <v>-25.007549999999998</v>
      </c>
      <c r="AV861" s="11">
        <v>-26.244868</v>
      </c>
      <c r="AW861" s="11">
        <v>1.2373179999999999</v>
      </c>
      <c r="AX861" s="11">
        <v>4.9477760000000002</v>
      </c>
    </row>
    <row r="862" spans="21:50" x14ac:dyDescent="0.35">
      <c r="U862" s="11" t="s">
        <v>76</v>
      </c>
      <c r="V862" s="11">
        <v>1236</v>
      </c>
      <c r="W862" s="11">
        <v>-14.229507</v>
      </c>
      <c r="X862" s="11">
        <v>-13.836736</v>
      </c>
      <c r="Y862" s="11">
        <v>0.39277099999999998</v>
      </c>
      <c r="Z862" s="18">
        <f t="shared" si="23"/>
        <v>2.7602572597912212E-2</v>
      </c>
      <c r="AA862" s="11">
        <v>2.7602570000000002</v>
      </c>
      <c r="AS862" s="11" t="s">
        <v>76</v>
      </c>
      <c r="AT862" s="11">
        <v>1236</v>
      </c>
      <c r="AU862" s="11">
        <v>-14.229507</v>
      </c>
      <c r="AV862" s="11">
        <v>-13.836736</v>
      </c>
      <c r="AW862" s="11">
        <v>0.39277099999999998</v>
      </c>
      <c r="AX862" s="11">
        <v>2.7602570000000002</v>
      </c>
    </row>
    <row r="863" spans="21:50" x14ac:dyDescent="0.35">
      <c r="U863" s="11" t="s">
        <v>76</v>
      </c>
      <c r="V863" s="11">
        <v>1239</v>
      </c>
      <c r="W863" s="11">
        <v>-11.540352</v>
      </c>
      <c r="X863" s="11">
        <v>-10.978128999999999</v>
      </c>
      <c r="Y863" s="11">
        <v>0.562222</v>
      </c>
      <c r="Z863" s="18">
        <f t="shared" si="23"/>
        <v>4.8717924721880232E-2</v>
      </c>
      <c r="AA863" s="11">
        <v>4.8717969999999999</v>
      </c>
      <c r="AS863" s="11" t="s">
        <v>76</v>
      </c>
      <c r="AT863" s="11">
        <v>1239</v>
      </c>
      <c r="AU863" s="11">
        <v>-11.540352</v>
      </c>
      <c r="AV863" s="11">
        <v>-10.978128999999999</v>
      </c>
      <c r="AW863" s="11">
        <v>0.562222</v>
      </c>
      <c r="AX863" s="11">
        <v>4.8717969999999999</v>
      </c>
    </row>
    <row r="864" spans="21:50" x14ac:dyDescent="0.35">
      <c r="U864" s="11" t="s">
        <v>76</v>
      </c>
      <c r="V864" s="11">
        <v>1241</v>
      </c>
      <c r="W864" s="11">
        <v>14.075151</v>
      </c>
      <c r="X864" s="11">
        <v>16.681304999999998</v>
      </c>
      <c r="Y864" s="11">
        <v>2.6061550000000002</v>
      </c>
      <c r="Z864" s="18">
        <f t="shared" si="23"/>
        <v>0.18516000290156748</v>
      </c>
      <c r="AA864" s="11">
        <v>18.515999000000001</v>
      </c>
      <c r="AS864" s="11" t="s">
        <v>76</v>
      </c>
      <c r="AT864" s="11">
        <v>1241</v>
      </c>
      <c r="AU864" s="11">
        <v>14.075151</v>
      </c>
      <c r="AV864" s="11">
        <v>16.681304999999998</v>
      </c>
      <c r="AW864" s="11">
        <v>2.6061550000000002</v>
      </c>
      <c r="AX864" s="11">
        <v>18.515999000000001</v>
      </c>
    </row>
    <row r="865" spans="21:50" x14ac:dyDescent="0.35">
      <c r="U865" s="11" t="s">
        <v>76</v>
      </c>
      <c r="V865" s="11">
        <v>1242</v>
      </c>
      <c r="W865" s="11">
        <v>-4.7601129999999996</v>
      </c>
      <c r="X865" s="11">
        <v>-4.5138499999999997</v>
      </c>
      <c r="Y865" s="11">
        <v>0.24626300000000001</v>
      </c>
      <c r="Z865" s="18">
        <f t="shared" si="23"/>
        <v>5.1734696214144504E-2</v>
      </c>
      <c r="AA865" s="11">
        <v>5.1734770000000001</v>
      </c>
      <c r="AS865" s="11" t="s">
        <v>76</v>
      </c>
      <c r="AT865" s="11">
        <v>1242</v>
      </c>
      <c r="AU865" s="11">
        <v>-4.7601129999999996</v>
      </c>
      <c r="AV865" s="11">
        <v>-4.5138499999999997</v>
      </c>
      <c r="AW865" s="11">
        <v>0.24626300000000001</v>
      </c>
      <c r="AX865" s="11">
        <v>5.1734770000000001</v>
      </c>
    </row>
    <row r="866" spans="21:50" x14ac:dyDescent="0.35">
      <c r="U866" s="11" t="s">
        <v>76</v>
      </c>
      <c r="V866" s="11">
        <v>1243</v>
      </c>
      <c r="W866" s="11">
        <v>-6.7840740000000004</v>
      </c>
      <c r="X866" s="11">
        <v>-5.4150720000000003</v>
      </c>
      <c r="Y866" s="11">
        <v>1.3690009999999999</v>
      </c>
      <c r="Z866" s="18">
        <f t="shared" si="23"/>
        <v>0.20179629526446791</v>
      </c>
      <c r="AA866" s="11">
        <v>20.179634</v>
      </c>
      <c r="AS866" s="11" t="s">
        <v>76</v>
      </c>
      <c r="AT866" s="11">
        <v>1243</v>
      </c>
      <c r="AU866" s="11">
        <v>-6.7840740000000004</v>
      </c>
      <c r="AV866" s="11">
        <v>-5.4150720000000003</v>
      </c>
      <c r="AW866" s="11">
        <v>1.3690009999999999</v>
      </c>
      <c r="AX866" s="11">
        <v>20.179634</v>
      </c>
    </row>
    <row r="867" spans="21:50" x14ac:dyDescent="0.35">
      <c r="U867" s="11" t="s">
        <v>76</v>
      </c>
      <c r="V867" s="11">
        <v>1244</v>
      </c>
      <c r="W867" s="11">
        <v>-19.562874000000001</v>
      </c>
      <c r="X867" s="11">
        <v>-18.863752000000002</v>
      </c>
      <c r="Y867" s="11">
        <v>0.69912099999999999</v>
      </c>
      <c r="Z867" s="18">
        <f t="shared" si="23"/>
        <v>3.5737131466470617E-2</v>
      </c>
      <c r="AA867" s="11">
        <v>3.573715</v>
      </c>
      <c r="AS867" s="11" t="s">
        <v>76</v>
      </c>
      <c r="AT867" s="11">
        <v>1244</v>
      </c>
      <c r="AU867" s="11">
        <v>-19.562874000000001</v>
      </c>
      <c r="AV867" s="11">
        <v>-18.863752000000002</v>
      </c>
      <c r="AW867" s="11">
        <v>0.69912099999999999</v>
      </c>
      <c r="AX867" s="11">
        <v>3.573715</v>
      </c>
    </row>
    <row r="868" spans="21:50" x14ac:dyDescent="0.35">
      <c r="U868" s="11" t="s">
        <v>76</v>
      </c>
      <c r="V868" s="11">
        <v>1247</v>
      </c>
      <c r="W868" s="11">
        <v>25.534354</v>
      </c>
      <c r="X868" s="11">
        <v>20.028335999999999</v>
      </c>
      <c r="Y868" s="11">
        <v>5.5060180000000001</v>
      </c>
      <c r="Z868" s="18">
        <f t="shared" si="23"/>
        <v>0.21563177200410083</v>
      </c>
      <c r="AA868" s="11">
        <v>21.563178000000001</v>
      </c>
      <c r="AS868" s="11" t="s">
        <v>76</v>
      </c>
      <c r="AT868" s="11">
        <v>1247</v>
      </c>
      <c r="AU868" s="11">
        <v>25.534354</v>
      </c>
      <c r="AV868" s="11">
        <v>20.028335999999999</v>
      </c>
      <c r="AW868" s="11">
        <v>5.5060180000000001</v>
      </c>
      <c r="AX868" s="11">
        <v>21.563178000000001</v>
      </c>
    </row>
    <row r="869" spans="21:50" x14ac:dyDescent="0.35">
      <c r="U869" s="11" t="s">
        <v>76</v>
      </c>
      <c r="V869" s="11">
        <v>1248</v>
      </c>
      <c r="W869" s="11">
        <v>4.1342800000000004</v>
      </c>
      <c r="X869" s="11">
        <v>6.9157549999999999</v>
      </c>
      <c r="Y869" s="11">
        <v>2.7814749999999999</v>
      </c>
      <c r="Z869" s="18">
        <f t="shared" si="23"/>
        <v>0.67278341089621396</v>
      </c>
      <c r="AA869" s="11">
        <v>67.27834</v>
      </c>
      <c r="AS869" s="11" t="s">
        <v>76</v>
      </c>
      <c r="AT869" s="11">
        <v>1248</v>
      </c>
      <c r="AU869" s="11">
        <v>4.1342800000000004</v>
      </c>
      <c r="AV869" s="11">
        <v>6.9157549999999999</v>
      </c>
      <c r="AW869" s="11">
        <v>2.7814749999999999</v>
      </c>
      <c r="AX869" s="11">
        <v>67.27834</v>
      </c>
    </row>
    <row r="870" spans="21:50" x14ac:dyDescent="0.35">
      <c r="U870" s="11" t="s">
        <v>76</v>
      </c>
      <c r="V870" s="11">
        <v>1249</v>
      </c>
      <c r="W870" s="11">
        <v>23.924035</v>
      </c>
      <c r="X870" s="11">
        <v>25.905691000000001</v>
      </c>
      <c r="Y870" s="11">
        <v>1.9816560000000001</v>
      </c>
      <c r="Z870" s="18">
        <f t="shared" si="23"/>
        <v>8.2831177934658606E-2</v>
      </c>
      <c r="AA870" s="11">
        <v>8.2831170000000007</v>
      </c>
      <c r="AS870" s="11" t="s">
        <v>76</v>
      </c>
      <c r="AT870" s="11">
        <v>1249</v>
      </c>
      <c r="AU870" s="11">
        <v>23.924035</v>
      </c>
      <c r="AV870" s="11">
        <v>25.905691000000001</v>
      </c>
      <c r="AW870" s="11">
        <v>1.9816560000000001</v>
      </c>
      <c r="AX870" s="11">
        <v>8.2831170000000007</v>
      </c>
    </row>
    <row r="871" spans="21:50" x14ac:dyDescent="0.35">
      <c r="U871" s="11" t="s">
        <v>76</v>
      </c>
      <c r="V871" s="11">
        <v>1250</v>
      </c>
      <c r="W871" s="11">
        <v>-4.4401570000000001</v>
      </c>
      <c r="X871" s="11">
        <v>-4.7934659999999996</v>
      </c>
      <c r="Y871" s="11">
        <v>0.35330899999999998</v>
      </c>
      <c r="Z871" s="18">
        <f t="shared" si="23"/>
        <v>7.957128542977196E-2</v>
      </c>
      <c r="AA871" s="11">
        <v>7.9571240000000003</v>
      </c>
      <c r="AS871" s="11" t="s">
        <v>76</v>
      </c>
      <c r="AT871" s="11">
        <v>1250</v>
      </c>
      <c r="AU871" s="11">
        <v>-4.4401570000000001</v>
      </c>
      <c r="AV871" s="11">
        <v>-4.7934659999999996</v>
      </c>
      <c r="AW871" s="11">
        <v>0.35330899999999998</v>
      </c>
      <c r="AX871" s="11">
        <v>7.9571240000000003</v>
      </c>
    </row>
    <row r="872" spans="21:50" x14ac:dyDescent="0.35">
      <c r="U872" s="11" t="s">
        <v>76</v>
      </c>
      <c r="V872" s="11">
        <v>1253</v>
      </c>
      <c r="W872" s="11">
        <v>-22.901322</v>
      </c>
      <c r="X872" s="11">
        <v>-20.425249000000001</v>
      </c>
      <c r="Y872" s="11">
        <v>2.476073</v>
      </c>
      <c r="Z872" s="18">
        <f t="shared" si="23"/>
        <v>0.10811921687315693</v>
      </c>
      <c r="AA872" s="11">
        <v>10.811921999999999</v>
      </c>
      <c r="AS872" s="11" t="s">
        <v>76</v>
      </c>
      <c r="AT872" s="11">
        <v>1253</v>
      </c>
      <c r="AU872" s="11">
        <v>-22.901322</v>
      </c>
      <c r="AV872" s="11">
        <v>-20.425249000000001</v>
      </c>
      <c r="AW872" s="11">
        <v>2.476073</v>
      </c>
      <c r="AX872" s="11">
        <v>10.811921999999999</v>
      </c>
    </row>
    <row r="873" spans="21:50" x14ac:dyDescent="0.35">
      <c r="U873" s="11" t="s">
        <v>76</v>
      </c>
      <c r="V873" s="11">
        <v>1254</v>
      </c>
      <c r="W873" s="11">
        <v>-6.8448099999999998</v>
      </c>
      <c r="X873" s="11">
        <v>-6.4249210000000003</v>
      </c>
      <c r="Y873" s="11">
        <v>0.41988900000000001</v>
      </c>
      <c r="Z873" s="18">
        <f t="shared" si="23"/>
        <v>6.134414249628551E-2</v>
      </c>
      <c r="AA873" s="11">
        <v>6.1344089999999998</v>
      </c>
      <c r="AS873" s="11" t="s">
        <v>76</v>
      </c>
      <c r="AT873" s="11">
        <v>1254</v>
      </c>
      <c r="AU873" s="11">
        <v>-6.8448099999999998</v>
      </c>
      <c r="AV873" s="11">
        <v>-6.4249210000000003</v>
      </c>
      <c r="AW873" s="11">
        <v>0.41988900000000001</v>
      </c>
      <c r="AX873" s="11">
        <v>6.1344089999999998</v>
      </c>
    </row>
    <row r="874" spans="21:50" x14ac:dyDescent="0.35">
      <c r="U874" s="11" t="s">
        <v>76</v>
      </c>
      <c r="V874" s="11">
        <v>1255</v>
      </c>
      <c r="W874" s="11">
        <v>36.828735999999999</v>
      </c>
      <c r="X874" s="11">
        <v>33.446874000000001</v>
      </c>
      <c r="Y874" s="11">
        <v>3.3818619999999999</v>
      </c>
      <c r="Z874" s="18">
        <f t="shared" si="23"/>
        <v>9.1826719222728684E-2</v>
      </c>
      <c r="AA874" s="11">
        <v>9.1826720000000002</v>
      </c>
      <c r="AS874" s="11" t="s">
        <v>76</v>
      </c>
      <c r="AT874" s="11">
        <v>1255</v>
      </c>
      <c r="AU874" s="11">
        <v>36.828735999999999</v>
      </c>
      <c r="AV874" s="11">
        <v>33.446874000000001</v>
      </c>
      <c r="AW874" s="11">
        <v>3.3818619999999999</v>
      </c>
      <c r="AX874" s="11">
        <v>9.1826720000000002</v>
      </c>
    </row>
    <row r="875" spans="21:50" x14ac:dyDescent="0.35">
      <c r="U875" s="11" t="s">
        <v>76</v>
      </c>
      <c r="V875" s="11">
        <v>1256</v>
      </c>
      <c r="W875" s="11">
        <v>-15.266691</v>
      </c>
      <c r="X875" s="11">
        <v>-12.462650999999999</v>
      </c>
      <c r="Y875" s="11">
        <v>2.8040400000000001</v>
      </c>
      <c r="Z875" s="18">
        <f t="shared" si="23"/>
        <v>0.18367044960823534</v>
      </c>
      <c r="AA875" s="11">
        <v>18.367045999999998</v>
      </c>
      <c r="AS875" s="11" t="s">
        <v>76</v>
      </c>
      <c r="AT875" s="11">
        <v>1256</v>
      </c>
      <c r="AU875" s="11">
        <v>-15.266691</v>
      </c>
      <c r="AV875" s="11">
        <v>-12.462650999999999</v>
      </c>
      <c r="AW875" s="11">
        <v>2.8040400000000001</v>
      </c>
      <c r="AX875" s="11">
        <v>18.367045999999998</v>
      </c>
    </row>
    <row r="876" spans="21:50" x14ac:dyDescent="0.35">
      <c r="U876" s="11" t="s">
        <v>76</v>
      </c>
      <c r="V876" s="11">
        <v>1258</v>
      </c>
      <c r="W876" s="11">
        <v>-8.2108279999999993</v>
      </c>
      <c r="X876" s="11">
        <v>-5.4987779999999997</v>
      </c>
      <c r="Y876" s="11">
        <v>2.7120500000000001</v>
      </c>
      <c r="Z876" s="18">
        <f t="shared" si="23"/>
        <v>0.33030164558312514</v>
      </c>
      <c r="AA876" s="11">
        <v>33.030166999999999</v>
      </c>
      <c r="AS876" s="11" t="s">
        <v>76</v>
      </c>
      <c r="AT876" s="11">
        <v>1258</v>
      </c>
      <c r="AU876" s="11">
        <v>-8.2108279999999993</v>
      </c>
      <c r="AV876" s="11">
        <v>-5.4987779999999997</v>
      </c>
      <c r="AW876" s="11">
        <v>2.7120500000000001</v>
      </c>
      <c r="AX876" s="11">
        <v>33.030166999999999</v>
      </c>
    </row>
    <row r="877" spans="21:50" x14ac:dyDescent="0.35">
      <c r="U877" s="11" t="s">
        <v>76</v>
      </c>
      <c r="V877" s="11">
        <v>1259</v>
      </c>
      <c r="W877" s="11">
        <v>-21.613581</v>
      </c>
      <c r="X877" s="11">
        <v>-22.580069999999999</v>
      </c>
      <c r="Y877" s="11">
        <v>0.96648900000000004</v>
      </c>
      <c r="Z877" s="18">
        <f t="shared" si="23"/>
        <v>4.4716745457404769E-2</v>
      </c>
      <c r="AA877" s="11">
        <v>4.4716769999999997</v>
      </c>
      <c r="AS877" s="11" t="s">
        <v>76</v>
      </c>
      <c r="AT877" s="11">
        <v>1259</v>
      </c>
      <c r="AU877" s="11">
        <v>-21.613581</v>
      </c>
      <c r="AV877" s="11">
        <v>-22.580069999999999</v>
      </c>
      <c r="AW877" s="11">
        <v>0.96648900000000004</v>
      </c>
      <c r="AX877" s="11">
        <v>4.4716769999999997</v>
      </c>
    </row>
    <row r="878" spans="21:50" x14ac:dyDescent="0.35">
      <c r="U878" s="11" t="s">
        <v>76</v>
      </c>
      <c r="V878" s="11">
        <v>1260</v>
      </c>
      <c r="W878" s="11">
        <v>2.935171</v>
      </c>
      <c r="X878" s="11">
        <v>1.1140509999999999</v>
      </c>
      <c r="Y878" s="11">
        <v>1.8211189999999999</v>
      </c>
      <c r="Z878" s="18">
        <f t="shared" si="23"/>
        <v>0.62044732657824708</v>
      </c>
      <c r="AA878" s="11">
        <v>62.044750999999998</v>
      </c>
      <c r="AS878" s="11" t="s">
        <v>76</v>
      </c>
      <c r="AT878" s="11">
        <v>1260</v>
      </c>
      <c r="AU878" s="11">
        <v>2.935171</v>
      </c>
      <c r="AV878" s="11">
        <v>1.1140509999999999</v>
      </c>
      <c r="AW878" s="11">
        <v>1.8211189999999999</v>
      </c>
      <c r="AX878" s="11">
        <v>62.044750999999998</v>
      </c>
    </row>
    <row r="879" spans="21:50" x14ac:dyDescent="0.35">
      <c r="U879" s="11" t="s">
        <v>76</v>
      </c>
      <c r="V879" s="11">
        <v>1262</v>
      </c>
      <c r="W879" s="11">
        <v>-17.515471999999999</v>
      </c>
      <c r="X879" s="11">
        <v>-17.803502000000002</v>
      </c>
      <c r="Y879" s="11">
        <v>0.28803000000000001</v>
      </c>
      <c r="Z879" s="18">
        <f t="shared" si="23"/>
        <v>1.6444318485964868E-2</v>
      </c>
      <c r="AA879" s="11">
        <v>1.6444319999999999</v>
      </c>
      <c r="AS879" s="11" t="s">
        <v>76</v>
      </c>
      <c r="AT879" s="11">
        <v>1262</v>
      </c>
      <c r="AU879" s="11">
        <v>-17.515471999999999</v>
      </c>
      <c r="AV879" s="11">
        <v>-17.803502000000002</v>
      </c>
      <c r="AW879" s="11">
        <v>0.28803000000000001</v>
      </c>
      <c r="AX879" s="11">
        <v>1.6444319999999999</v>
      </c>
    </row>
    <row r="880" spans="21:50" x14ac:dyDescent="0.35">
      <c r="U880" s="11" t="s">
        <v>76</v>
      </c>
      <c r="V880" s="11">
        <v>1264</v>
      </c>
      <c r="W880" s="11">
        <v>-13.464442999999999</v>
      </c>
      <c r="X880" s="11">
        <v>-6.3920380000000003</v>
      </c>
      <c r="Y880" s="11">
        <v>7.0724049999999998</v>
      </c>
      <c r="Z880" s="18">
        <f t="shared" si="23"/>
        <v>0.52526532289527317</v>
      </c>
      <c r="AA880" s="11">
        <v>52.526530000000001</v>
      </c>
      <c r="AS880" s="11" t="s">
        <v>76</v>
      </c>
      <c r="AT880" s="11">
        <v>1264</v>
      </c>
      <c r="AU880" s="11">
        <v>-13.464442999999999</v>
      </c>
      <c r="AV880" s="11">
        <v>-6.3920380000000003</v>
      </c>
      <c r="AW880" s="11">
        <v>7.0724049999999998</v>
      </c>
      <c r="AX880" s="11">
        <v>52.526530000000001</v>
      </c>
    </row>
    <row r="881" spans="21:50" x14ac:dyDescent="0.35">
      <c r="U881" s="11" t="s">
        <v>76</v>
      </c>
      <c r="V881" s="11">
        <v>1265</v>
      </c>
      <c r="W881" s="11">
        <v>-10.955285</v>
      </c>
      <c r="X881" s="11">
        <v>-12.37063</v>
      </c>
      <c r="Y881" s="11">
        <v>1.4153450000000001</v>
      </c>
      <c r="Z881" s="18">
        <f t="shared" si="23"/>
        <v>0.12919289639657938</v>
      </c>
      <c r="AA881" s="11">
        <v>12.919287000000001</v>
      </c>
      <c r="AS881" s="11" t="s">
        <v>76</v>
      </c>
      <c r="AT881" s="11">
        <v>1265</v>
      </c>
      <c r="AU881" s="11">
        <v>-10.955285</v>
      </c>
      <c r="AV881" s="11">
        <v>-12.37063</v>
      </c>
      <c r="AW881" s="11">
        <v>1.4153450000000001</v>
      </c>
      <c r="AX881" s="11">
        <v>12.919287000000001</v>
      </c>
    </row>
    <row r="882" spans="21:50" x14ac:dyDescent="0.35">
      <c r="U882" s="11" t="s">
        <v>76</v>
      </c>
      <c r="V882" s="11">
        <v>1266</v>
      </c>
      <c r="W882" s="11">
        <v>-0.46666000000000002</v>
      </c>
      <c r="X882" s="11">
        <v>-1.3573679999999999</v>
      </c>
      <c r="Y882" s="11">
        <v>0.89070800000000006</v>
      </c>
      <c r="Z882" s="18">
        <f t="shared" si="23"/>
        <v>1.9086872669609567</v>
      </c>
      <c r="AA882" s="11" t="s">
        <v>77</v>
      </c>
      <c r="AS882" s="11" t="s">
        <v>76</v>
      </c>
      <c r="AT882" s="11">
        <v>1266</v>
      </c>
      <c r="AU882" s="11">
        <v>-0.46666000000000002</v>
      </c>
      <c r="AV882" s="11">
        <v>-1.3573679999999999</v>
      </c>
      <c r="AW882" s="11">
        <v>0.89070800000000006</v>
      </c>
      <c r="AX882" s="11" t="s">
        <v>77</v>
      </c>
    </row>
    <row r="883" spans="21:50" x14ac:dyDescent="0.35">
      <c r="U883" s="11" t="s">
        <v>76</v>
      </c>
      <c r="V883" s="11">
        <v>1268</v>
      </c>
      <c r="W883" s="11">
        <v>-1.1241019999999999</v>
      </c>
      <c r="X883" s="11">
        <v>-0.96068200000000004</v>
      </c>
      <c r="Y883" s="11">
        <v>0.16342000000000001</v>
      </c>
      <c r="Z883" s="18">
        <f t="shared" si="23"/>
        <v>0.14537826638507895</v>
      </c>
      <c r="AA883" s="11">
        <v>14.537845000000001</v>
      </c>
      <c r="AS883" s="11" t="s">
        <v>76</v>
      </c>
      <c r="AT883" s="11">
        <v>1268</v>
      </c>
      <c r="AU883" s="11">
        <v>-1.1241019999999999</v>
      </c>
      <c r="AV883" s="11">
        <v>-0.96068200000000004</v>
      </c>
      <c r="AW883" s="11">
        <v>0.16342000000000001</v>
      </c>
      <c r="AX883" s="11">
        <v>14.537845000000001</v>
      </c>
    </row>
    <row r="884" spans="21:50" x14ac:dyDescent="0.35">
      <c r="U884" s="11" t="s">
        <v>76</v>
      </c>
      <c r="V884" s="11">
        <v>1270</v>
      </c>
      <c r="W884" s="11">
        <v>5.4542489999999999</v>
      </c>
      <c r="X884" s="11">
        <v>5.5019900000000002</v>
      </c>
      <c r="Y884" s="11">
        <v>4.7739999999999998E-2</v>
      </c>
      <c r="Z884" s="18">
        <f t="shared" si="23"/>
        <v>8.7528090485051186E-3</v>
      </c>
      <c r="AA884" s="11">
        <v>0.87528799999999995</v>
      </c>
      <c r="AS884" s="11" t="s">
        <v>76</v>
      </c>
      <c r="AT884" s="11">
        <v>1270</v>
      </c>
      <c r="AU884" s="11">
        <v>5.4542489999999999</v>
      </c>
      <c r="AV884" s="11">
        <v>5.5019900000000002</v>
      </c>
      <c r="AW884" s="11">
        <v>4.7739999999999998E-2</v>
      </c>
      <c r="AX884" s="11">
        <v>0.87528799999999995</v>
      </c>
    </row>
    <row r="885" spans="21:50" x14ac:dyDescent="0.35">
      <c r="U885" s="11" t="s">
        <v>76</v>
      </c>
      <c r="V885" s="11">
        <v>1272</v>
      </c>
      <c r="W885" s="11">
        <v>18.773045</v>
      </c>
      <c r="X885" s="11">
        <v>22.533211999999999</v>
      </c>
      <c r="Y885" s="11">
        <v>3.760167</v>
      </c>
      <c r="Z885" s="18">
        <f t="shared" si="23"/>
        <v>0.20029606278576545</v>
      </c>
      <c r="AA885" s="11">
        <v>20.029606000000001</v>
      </c>
      <c r="AS885" s="11" t="s">
        <v>76</v>
      </c>
      <c r="AT885" s="11">
        <v>1272</v>
      </c>
      <c r="AU885" s="11">
        <v>18.773045</v>
      </c>
      <c r="AV885" s="11">
        <v>22.533211999999999</v>
      </c>
      <c r="AW885" s="11">
        <v>3.760167</v>
      </c>
      <c r="AX885" s="11">
        <v>20.029606000000001</v>
      </c>
    </row>
    <row r="886" spans="21:50" x14ac:dyDescent="0.35">
      <c r="U886" s="11" t="s">
        <v>76</v>
      </c>
      <c r="V886" s="11">
        <v>1273</v>
      </c>
      <c r="W886" s="11">
        <v>-23.918755000000001</v>
      </c>
      <c r="X886" s="11">
        <v>-22.752435999999999</v>
      </c>
      <c r="Y886" s="11">
        <v>1.1663190000000001</v>
      </c>
      <c r="Z886" s="18">
        <f t="shared" si="23"/>
        <v>4.8761693491153703E-2</v>
      </c>
      <c r="AA886" s="11">
        <v>4.8761679999999998</v>
      </c>
      <c r="AS886" s="11" t="s">
        <v>76</v>
      </c>
      <c r="AT886" s="11">
        <v>1273</v>
      </c>
      <c r="AU886" s="11">
        <v>-23.918755000000001</v>
      </c>
      <c r="AV886" s="11">
        <v>-22.752435999999999</v>
      </c>
      <c r="AW886" s="11">
        <v>1.1663190000000001</v>
      </c>
      <c r="AX886" s="11">
        <v>4.8761679999999998</v>
      </c>
    </row>
    <row r="887" spans="21:50" x14ac:dyDescent="0.35">
      <c r="U887" s="11" t="s">
        <v>76</v>
      </c>
      <c r="V887" s="11">
        <v>1274</v>
      </c>
      <c r="W887" s="11">
        <v>-11.256482999999999</v>
      </c>
      <c r="X887" s="11">
        <v>-11.652151999999999</v>
      </c>
      <c r="Y887" s="11">
        <v>0.39566899999999999</v>
      </c>
      <c r="Z887" s="18">
        <f t="shared" si="23"/>
        <v>3.5150321818990887E-2</v>
      </c>
      <c r="AA887" s="11">
        <v>3.5150329999999999</v>
      </c>
      <c r="AS887" s="11" t="s">
        <v>76</v>
      </c>
      <c r="AT887" s="11">
        <v>1274</v>
      </c>
      <c r="AU887" s="11">
        <v>-11.256482999999999</v>
      </c>
      <c r="AV887" s="11">
        <v>-11.652151999999999</v>
      </c>
      <c r="AW887" s="11">
        <v>0.39566899999999999</v>
      </c>
      <c r="AX887" s="11">
        <v>3.5150329999999999</v>
      </c>
    </row>
    <row r="888" spans="21:50" x14ac:dyDescent="0.35">
      <c r="U888" s="11" t="s">
        <v>76</v>
      </c>
      <c r="V888" s="11">
        <v>1275</v>
      </c>
      <c r="W888" s="11">
        <v>-11.426062</v>
      </c>
      <c r="X888" s="11">
        <v>-10.436465999999999</v>
      </c>
      <c r="Y888" s="11">
        <v>0.98959600000000003</v>
      </c>
      <c r="Z888" s="18">
        <f t="shared" si="23"/>
        <v>8.660866709807806E-2</v>
      </c>
      <c r="AA888" s="11">
        <v>8.6608689999999999</v>
      </c>
      <c r="AS888" s="11" t="s">
        <v>76</v>
      </c>
      <c r="AT888" s="11">
        <v>1275</v>
      </c>
      <c r="AU888" s="11">
        <v>-11.426062</v>
      </c>
      <c r="AV888" s="11">
        <v>-10.436465999999999</v>
      </c>
      <c r="AW888" s="11">
        <v>0.98959600000000003</v>
      </c>
      <c r="AX888" s="11">
        <v>8.6608689999999999</v>
      </c>
    </row>
    <row r="889" spans="21:50" x14ac:dyDescent="0.35">
      <c r="U889" s="11" t="s">
        <v>76</v>
      </c>
      <c r="V889" s="11">
        <v>1276</v>
      </c>
      <c r="W889" s="11">
        <v>-10.197464999999999</v>
      </c>
      <c r="X889" s="11">
        <v>-9.6945189999999997</v>
      </c>
      <c r="Y889" s="11">
        <v>0.502946</v>
      </c>
      <c r="Z889" s="18">
        <f t="shared" si="23"/>
        <v>4.9320689014377597E-2</v>
      </c>
      <c r="AA889" s="11">
        <v>4.9320700000000004</v>
      </c>
      <c r="AS889" s="11" t="s">
        <v>76</v>
      </c>
      <c r="AT889" s="11">
        <v>1276</v>
      </c>
      <c r="AU889" s="11">
        <v>-10.197464999999999</v>
      </c>
      <c r="AV889" s="11">
        <v>-9.6945189999999997</v>
      </c>
      <c r="AW889" s="11">
        <v>0.502946</v>
      </c>
      <c r="AX889" s="11">
        <v>4.9320700000000004</v>
      </c>
    </row>
    <row r="890" spans="21:50" x14ac:dyDescent="0.35">
      <c r="U890" s="11" t="s">
        <v>76</v>
      </c>
      <c r="V890" s="11">
        <v>1279</v>
      </c>
      <c r="W890" s="11">
        <v>0.86477099999999996</v>
      </c>
      <c r="X890" s="11">
        <v>-1.613383</v>
      </c>
      <c r="Y890" s="11">
        <v>2.478154</v>
      </c>
      <c r="Z890" s="18">
        <f t="shared" si="23"/>
        <v>2.8656765779611018</v>
      </c>
      <c r="AA890" s="11" t="s">
        <v>77</v>
      </c>
      <c r="AS890" s="11" t="s">
        <v>76</v>
      </c>
      <c r="AT890" s="11">
        <v>1279</v>
      </c>
      <c r="AU890" s="11">
        <v>0.86477099999999996</v>
      </c>
      <c r="AV890" s="11">
        <v>-1.613383</v>
      </c>
      <c r="AW890" s="11">
        <v>2.478154</v>
      </c>
      <c r="AX890" s="11" t="s">
        <v>77</v>
      </c>
    </row>
    <row r="891" spans="21:50" x14ac:dyDescent="0.35">
      <c r="U891" s="11" t="s">
        <v>76</v>
      </c>
      <c r="V891" s="11">
        <v>1280</v>
      </c>
      <c r="W891" s="11">
        <v>5.2878420000000004</v>
      </c>
      <c r="X891" s="11">
        <v>6.7308029999999999</v>
      </c>
      <c r="Y891" s="11">
        <v>1.4429620000000001</v>
      </c>
      <c r="Z891" s="18">
        <f t="shared" si="23"/>
        <v>0.27288296435483511</v>
      </c>
      <c r="AA891" s="11">
        <v>27.288291000000001</v>
      </c>
      <c r="AS891" s="11" t="s">
        <v>76</v>
      </c>
      <c r="AT891" s="11">
        <v>1280</v>
      </c>
      <c r="AU891" s="11">
        <v>5.2878420000000004</v>
      </c>
      <c r="AV891" s="11">
        <v>6.7308029999999999</v>
      </c>
      <c r="AW891" s="11">
        <v>1.4429620000000001</v>
      </c>
      <c r="AX891" s="11">
        <v>27.288291000000001</v>
      </c>
    </row>
    <row r="892" spans="21:50" x14ac:dyDescent="0.35">
      <c r="U892" s="11" t="s">
        <v>76</v>
      </c>
      <c r="V892" s="11">
        <v>1283</v>
      </c>
      <c r="W892" s="11">
        <v>-15.28196</v>
      </c>
      <c r="X892" s="11">
        <v>-16.580507000000001</v>
      </c>
      <c r="Y892" s="11">
        <v>1.2985469999999999</v>
      </c>
      <c r="Z892" s="18">
        <f t="shared" si="23"/>
        <v>8.4972542789013963E-2</v>
      </c>
      <c r="AA892" s="11">
        <v>8.4972549999999991</v>
      </c>
      <c r="AS892" s="11" t="s">
        <v>76</v>
      </c>
      <c r="AT892" s="11">
        <v>1283</v>
      </c>
      <c r="AU892" s="11">
        <v>-15.28196</v>
      </c>
      <c r="AV892" s="11">
        <v>-16.580507000000001</v>
      </c>
      <c r="AW892" s="11">
        <v>1.2985469999999999</v>
      </c>
      <c r="AX892" s="11">
        <v>8.4972549999999991</v>
      </c>
    </row>
    <row r="893" spans="21:50" x14ac:dyDescent="0.35">
      <c r="U893" s="11" t="s">
        <v>76</v>
      </c>
      <c r="V893" s="11">
        <v>1284</v>
      </c>
      <c r="W893" s="11">
        <v>-17.514295000000001</v>
      </c>
      <c r="X893" s="11">
        <v>-16.844301000000002</v>
      </c>
      <c r="Y893" s="11">
        <v>0.66999299999999995</v>
      </c>
      <c r="Z893" s="18">
        <f t="shared" si="23"/>
        <v>3.8254066178513034E-2</v>
      </c>
      <c r="AA893" s="11">
        <v>3.8254090000000001</v>
      </c>
      <c r="AS893" s="11" t="s">
        <v>76</v>
      </c>
      <c r="AT893" s="11">
        <v>1284</v>
      </c>
      <c r="AU893" s="11">
        <v>-17.514295000000001</v>
      </c>
      <c r="AV893" s="11">
        <v>-16.844301000000002</v>
      </c>
      <c r="AW893" s="11">
        <v>0.66999299999999995</v>
      </c>
      <c r="AX893" s="11">
        <v>3.8254090000000001</v>
      </c>
    </row>
    <row r="894" spans="21:50" x14ac:dyDescent="0.35">
      <c r="U894" s="11" t="s">
        <v>76</v>
      </c>
      <c r="V894" s="11">
        <v>1285</v>
      </c>
      <c r="W894" s="11">
        <v>2.2345410000000001</v>
      </c>
      <c r="X894" s="11">
        <v>2.8945810000000001</v>
      </c>
      <c r="Y894" s="11">
        <v>0.66003999999999996</v>
      </c>
      <c r="Z894" s="18">
        <f t="shared" si="23"/>
        <v>0.29538057256501443</v>
      </c>
      <c r="AA894" s="11">
        <v>29.538053999999999</v>
      </c>
      <c r="AS894" s="11" t="s">
        <v>76</v>
      </c>
      <c r="AT894" s="11">
        <v>1285</v>
      </c>
      <c r="AU894" s="11">
        <v>2.2345410000000001</v>
      </c>
      <c r="AV894" s="11">
        <v>2.8945810000000001</v>
      </c>
      <c r="AW894" s="11">
        <v>0.66003999999999996</v>
      </c>
      <c r="AX894" s="11">
        <v>29.538053999999999</v>
      </c>
    </row>
    <row r="895" spans="21:50" x14ac:dyDescent="0.35">
      <c r="U895" s="11" t="s">
        <v>76</v>
      </c>
      <c r="V895" s="11">
        <v>1287</v>
      </c>
      <c r="W895" s="11">
        <v>27.826844000000001</v>
      </c>
      <c r="X895" s="11">
        <v>25.239011999999999</v>
      </c>
      <c r="Y895" s="11">
        <v>2.5878320000000001</v>
      </c>
      <c r="Z895" s="18">
        <f t="shared" si="23"/>
        <v>9.2997682381803698E-2</v>
      </c>
      <c r="AA895" s="11">
        <v>9.2997680000000003</v>
      </c>
      <c r="AS895" s="11" t="s">
        <v>76</v>
      </c>
      <c r="AT895" s="11">
        <v>1287</v>
      </c>
      <c r="AU895" s="11">
        <v>27.826844000000001</v>
      </c>
      <c r="AV895" s="11">
        <v>25.239011999999999</v>
      </c>
      <c r="AW895" s="11">
        <v>2.5878320000000001</v>
      </c>
      <c r="AX895" s="11">
        <v>9.2997680000000003</v>
      </c>
    </row>
    <row r="896" spans="21:50" x14ac:dyDescent="0.35">
      <c r="U896" s="11" t="s">
        <v>76</v>
      </c>
      <c r="V896" s="11">
        <v>1288</v>
      </c>
      <c r="W896" s="11">
        <v>-9.7835599999999996</v>
      </c>
      <c r="X896" s="11">
        <v>-10.649516</v>
      </c>
      <c r="Y896" s="11">
        <v>0.86595599999999995</v>
      </c>
      <c r="Z896" s="18">
        <f t="shared" si="23"/>
        <v>8.8511339430636701E-2</v>
      </c>
      <c r="AA896" s="11">
        <v>8.8511319999999998</v>
      </c>
      <c r="AS896" s="11" t="s">
        <v>76</v>
      </c>
      <c r="AT896" s="11">
        <v>1288</v>
      </c>
      <c r="AU896" s="11">
        <v>-9.7835599999999996</v>
      </c>
      <c r="AV896" s="11">
        <v>-10.649516</v>
      </c>
      <c r="AW896" s="11">
        <v>0.86595599999999995</v>
      </c>
      <c r="AX896" s="11">
        <v>8.8511319999999998</v>
      </c>
    </row>
    <row r="897" spans="21:50" x14ac:dyDescent="0.35">
      <c r="U897" s="11" t="s">
        <v>76</v>
      </c>
      <c r="V897" s="11">
        <v>1289</v>
      </c>
      <c r="W897" s="11">
        <v>-6.0442080000000002</v>
      </c>
      <c r="X897" s="11">
        <v>-2.9332020000000001</v>
      </c>
      <c r="Y897" s="11">
        <v>3.1110060000000002</v>
      </c>
      <c r="Z897" s="18">
        <f t="shared" si="23"/>
        <v>0.51470862683746155</v>
      </c>
      <c r="AA897" s="11">
        <v>51.470858999999997</v>
      </c>
      <c r="AS897" s="11" t="s">
        <v>76</v>
      </c>
      <c r="AT897" s="11">
        <v>1289</v>
      </c>
      <c r="AU897" s="11">
        <v>-6.0442080000000002</v>
      </c>
      <c r="AV897" s="11">
        <v>-2.9332020000000001</v>
      </c>
      <c r="AW897" s="11">
        <v>3.1110060000000002</v>
      </c>
      <c r="AX897" s="11">
        <v>51.470858999999997</v>
      </c>
    </row>
    <row r="898" spans="21:50" x14ac:dyDescent="0.35">
      <c r="U898" s="11" t="s">
        <v>76</v>
      </c>
      <c r="V898" s="11">
        <v>1290</v>
      </c>
      <c r="W898" s="11">
        <v>-14.383495999999999</v>
      </c>
      <c r="X898" s="11">
        <v>-15.030696000000001</v>
      </c>
      <c r="Y898" s="11">
        <v>0.6472</v>
      </c>
      <c r="Z898" s="18">
        <f t="shared" si="23"/>
        <v>4.4996014877050752E-2</v>
      </c>
      <c r="AA898" s="11">
        <v>4.4996010000000002</v>
      </c>
      <c r="AS898" s="11" t="s">
        <v>76</v>
      </c>
      <c r="AT898" s="11">
        <v>1290</v>
      </c>
      <c r="AU898" s="11">
        <v>-14.383495999999999</v>
      </c>
      <c r="AV898" s="11">
        <v>-15.030696000000001</v>
      </c>
      <c r="AW898" s="11">
        <v>0.6472</v>
      </c>
      <c r="AX898" s="11">
        <v>4.4996010000000002</v>
      </c>
    </row>
    <row r="899" spans="21:50" x14ac:dyDescent="0.35">
      <c r="U899" s="11" t="s">
        <v>76</v>
      </c>
      <c r="V899" s="11">
        <v>1292</v>
      </c>
      <c r="W899" s="11">
        <v>-12.730684999999999</v>
      </c>
      <c r="X899" s="11">
        <v>-11.700671</v>
      </c>
      <c r="Y899" s="11">
        <v>1.030014</v>
      </c>
      <c r="Z899" s="18">
        <f t="shared" si="23"/>
        <v>8.0907979421374426E-2</v>
      </c>
      <c r="AA899" s="11">
        <v>8.0907970000000002</v>
      </c>
      <c r="AS899" s="11" t="s">
        <v>76</v>
      </c>
      <c r="AT899" s="11">
        <v>1292</v>
      </c>
      <c r="AU899" s="11">
        <v>-12.730684999999999</v>
      </c>
      <c r="AV899" s="11">
        <v>-11.700671</v>
      </c>
      <c r="AW899" s="11">
        <v>1.030014</v>
      </c>
      <c r="AX899" s="11">
        <v>8.0907970000000002</v>
      </c>
    </row>
    <row r="900" spans="21:50" x14ac:dyDescent="0.35">
      <c r="U900" s="11" t="s">
        <v>76</v>
      </c>
      <c r="V900" s="11">
        <v>1293</v>
      </c>
      <c r="W900" s="11">
        <v>-16.119582000000001</v>
      </c>
      <c r="X900" s="11">
        <v>-15.984116999999999</v>
      </c>
      <c r="Y900" s="11">
        <v>0.135465</v>
      </c>
      <c r="Z900" s="18">
        <f t="shared" si="23"/>
        <v>8.403753893866479E-3</v>
      </c>
      <c r="AA900" s="11">
        <v>0.84037600000000001</v>
      </c>
      <c r="AS900" s="11" t="s">
        <v>76</v>
      </c>
      <c r="AT900" s="11">
        <v>1293</v>
      </c>
      <c r="AU900" s="11">
        <v>-16.119582000000001</v>
      </c>
      <c r="AV900" s="11">
        <v>-15.984116999999999</v>
      </c>
      <c r="AW900" s="11">
        <v>0.135465</v>
      </c>
      <c r="AX900" s="11">
        <v>0.84037600000000001</v>
      </c>
    </row>
    <row r="901" spans="21:50" x14ac:dyDescent="0.35">
      <c r="U901" s="11" t="s">
        <v>76</v>
      </c>
      <c r="V901" s="11">
        <v>1294</v>
      </c>
      <c r="W901" s="11">
        <v>1.501992</v>
      </c>
      <c r="X901" s="11">
        <v>1.7475940000000001</v>
      </c>
      <c r="Y901" s="11">
        <v>0.24560199999999999</v>
      </c>
      <c r="Z901" s="18">
        <f t="shared" si="23"/>
        <v>0.16351751540620721</v>
      </c>
      <c r="AA901" s="11">
        <v>16.351756000000002</v>
      </c>
      <c r="AS901" s="11" t="s">
        <v>76</v>
      </c>
      <c r="AT901" s="11">
        <v>1294</v>
      </c>
      <c r="AU901" s="11">
        <v>1.501992</v>
      </c>
      <c r="AV901" s="11">
        <v>1.7475940000000001</v>
      </c>
      <c r="AW901" s="11">
        <v>0.24560199999999999</v>
      </c>
      <c r="AX901" s="11">
        <v>16.351756000000002</v>
      </c>
    </row>
    <row r="902" spans="21:50" x14ac:dyDescent="0.35">
      <c r="U902" s="11" t="s">
        <v>76</v>
      </c>
      <c r="V902" s="11">
        <v>1296</v>
      </c>
      <c r="W902" s="11">
        <v>5.9529800000000002</v>
      </c>
      <c r="X902" s="11">
        <v>5.251754</v>
      </c>
      <c r="Y902" s="11">
        <v>0.70122600000000002</v>
      </c>
      <c r="Z902" s="18">
        <f t="shared" si="23"/>
        <v>0.11779411320044751</v>
      </c>
      <c r="AA902" s="11">
        <v>11.779405000000001</v>
      </c>
      <c r="AS902" s="11" t="s">
        <v>76</v>
      </c>
      <c r="AT902" s="11">
        <v>1296</v>
      </c>
      <c r="AU902" s="11">
        <v>5.9529800000000002</v>
      </c>
      <c r="AV902" s="11">
        <v>5.251754</v>
      </c>
      <c r="AW902" s="11">
        <v>0.70122600000000002</v>
      </c>
      <c r="AX902" s="11">
        <v>11.779405000000001</v>
      </c>
    </row>
    <row r="903" spans="21:50" x14ac:dyDescent="0.35">
      <c r="U903" s="11" t="s">
        <v>76</v>
      </c>
      <c r="V903" s="11">
        <v>1298</v>
      </c>
      <c r="W903" s="11">
        <v>12.558578000000001</v>
      </c>
      <c r="X903" s="11">
        <v>10.175541000000001</v>
      </c>
      <c r="Y903" s="11">
        <v>2.3830369999999998</v>
      </c>
      <c r="Z903" s="18">
        <f t="shared" si="23"/>
        <v>0.18975372848741312</v>
      </c>
      <c r="AA903" s="11">
        <v>18.975373999999999</v>
      </c>
      <c r="AS903" s="11" t="s">
        <v>76</v>
      </c>
      <c r="AT903" s="11">
        <v>1298</v>
      </c>
      <c r="AU903" s="11">
        <v>12.558578000000001</v>
      </c>
      <c r="AV903" s="11">
        <v>10.175541000000001</v>
      </c>
      <c r="AW903" s="11">
        <v>2.3830369999999998</v>
      </c>
      <c r="AX903" s="11">
        <v>18.975373999999999</v>
      </c>
    </row>
    <row r="904" spans="21:50" x14ac:dyDescent="0.35">
      <c r="U904" s="11" t="s">
        <v>76</v>
      </c>
      <c r="V904" s="11">
        <v>1300</v>
      </c>
      <c r="W904" s="11">
        <v>1.4040509999999999</v>
      </c>
      <c r="X904" s="11">
        <v>2.2577820000000002</v>
      </c>
      <c r="Y904" s="11">
        <v>0.85373100000000002</v>
      </c>
      <c r="Z904" s="18">
        <f t="shared" si="23"/>
        <v>0.60804842559137817</v>
      </c>
      <c r="AA904" s="11">
        <v>60.804853000000001</v>
      </c>
      <c r="AS904" s="11" t="s">
        <v>76</v>
      </c>
      <c r="AT904" s="11">
        <v>1300</v>
      </c>
      <c r="AU904" s="11">
        <v>1.4040509999999999</v>
      </c>
      <c r="AV904" s="11">
        <v>2.2577820000000002</v>
      </c>
      <c r="AW904" s="11">
        <v>0.85373100000000002</v>
      </c>
      <c r="AX904" s="11">
        <v>60.804853000000001</v>
      </c>
    </row>
    <row r="905" spans="21:50" x14ac:dyDescent="0.35">
      <c r="U905" s="11" t="s">
        <v>76</v>
      </c>
      <c r="V905" s="11">
        <v>1302</v>
      </c>
      <c r="W905" s="11">
        <v>-13.003603999999999</v>
      </c>
      <c r="X905" s="11">
        <v>-16.110137999999999</v>
      </c>
      <c r="Y905" s="11">
        <v>3.1065330000000002</v>
      </c>
      <c r="Z905" s="18">
        <f t="shared" ref="Z905:Z968" si="24">ABS(Y905/W905)</f>
        <v>0.23889784708916084</v>
      </c>
      <c r="AA905" s="11">
        <v>23.889785</v>
      </c>
      <c r="AS905" s="11" t="s">
        <v>76</v>
      </c>
      <c r="AT905" s="11">
        <v>1302</v>
      </c>
      <c r="AU905" s="11">
        <v>-13.003603999999999</v>
      </c>
      <c r="AV905" s="11">
        <v>-16.110137999999999</v>
      </c>
      <c r="AW905" s="11">
        <v>3.1065330000000002</v>
      </c>
      <c r="AX905" s="11">
        <v>23.889785</v>
      </c>
    </row>
    <row r="906" spans="21:50" x14ac:dyDescent="0.35">
      <c r="U906" s="11" t="s">
        <v>76</v>
      </c>
      <c r="V906" s="11">
        <v>1303</v>
      </c>
      <c r="W906" s="11">
        <v>-26.108360000000001</v>
      </c>
      <c r="X906" s="11">
        <v>-25.275355999999999</v>
      </c>
      <c r="Y906" s="11">
        <v>0.83300399999999997</v>
      </c>
      <c r="Z906" s="18">
        <f t="shared" si="24"/>
        <v>3.1905642483863406E-2</v>
      </c>
      <c r="AA906" s="11">
        <v>3.1905649999999999</v>
      </c>
      <c r="AS906" s="11" t="s">
        <v>76</v>
      </c>
      <c r="AT906" s="11">
        <v>1303</v>
      </c>
      <c r="AU906" s="11">
        <v>-26.108360000000001</v>
      </c>
      <c r="AV906" s="11">
        <v>-25.275355999999999</v>
      </c>
      <c r="AW906" s="11">
        <v>0.83300399999999997</v>
      </c>
      <c r="AX906" s="11">
        <v>3.1905649999999999</v>
      </c>
    </row>
    <row r="907" spans="21:50" x14ac:dyDescent="0.35">
      <c r="U907" s="11" t="s">
        <v>76</v>
      </c>
      <c r="V907" s="11">
        <v>1304</v>
      </c>
      <c r="W907" s="11">
        <v>3.8293529999999998</v>
      </c>
      <c r="X907" s="11">
        <v>4.3268909999999998</v>
      </c>
      <c r="Y907" s="11">
        <v>0.49753799999999998</v>
      </c>
      <c r="Z907" s="18">
        <f t="shared" si="24"/>
        <v>0.12992743160528686</v>
      </c>
      <c r="AA907" s="11">
        <v>12.99274</v>
      </c>
      <c r="AS907" s="11" t="s">
        <v>76</v>
      </c>
      <c r="AT907" s="11">
        <v>1304</v>
      </c>
      <c r="AU907" s="11">
        <v>3.8293529999999998</v>
      </c>
      <c r="AV907" s="11">
        <v>4.3268909999999998</v>
      </c>
      <c r="AW907" s="11">
        <v>0.49753799999999998</v>
      </c>
      <c r="AX907" s="11">
        <v>12.99274</v>
      </c>
    </row>
    <row r="908" spans="21:50" x14ac:dyDescent="0.35">
      <c r="U908" s="11" t="s">
        <v>76</v>
      </c>
      <c r="V908" s="11">
        <v>1305</v>
      </c>
      <c r="W908" s="11">
        <v>16.984908999999998</v>
      </c>
      <c r="X908" s="11">
        <v>14.988507</v>
      </c>
      <c r="Y908" s="11">
        <v>1.996402</v>
      </c>
      <c r="Z908" s="18">
        <f t="shared" si="24"/>
        <v>0.11753975249440549</v>
      </c>
      <c r="AA908" s="11">
        <v>11.753977000000001</v>
      </c>
      <c r="AS908" s="11" t="s">
        <v>76</v>
      </c>
      <c r="AT908" s="11">
        <v>1305</v>
      </c>
      <c r="AU908" s="11">
        <v>16.984908999999998</v>
      </c>
      <c r="AV908" s="11">
        <v>14.988507</v>
      </c>
      <c r="AW908" s="11">
        <v>1.996402</v>
      </c>
      <c r="AX908" s="11">
        <v>11.753977000000001</v>
      </c>
    </row>
    <row r="909" spans="21:50" x14ac:dyDescent="0.35">
      <c r="U909" s="11" t="s">
        <v>76</v>
      </c>
      <c r="V909" s="11">
        <v>1308</v>
      </c>
      <c r="W909" s="11">
        <v>24.702656000000001</v>
      </c>
      <c r="X909" s="11">
        <v>18.267807000000001</v>
      </c>
      <c r="Y909" s="11">
        <v>6.4348489999999998</v>
      </c>
      <c r="Z909" s="18">
        <f t="shared" si="24"/>
        <v>0.26049219160886988</v>
      </c>
      <c r="AA909" s="11">
        <v>26.049219000000001</v>
      </c>
      <c r="AS909" s="11" t="s">
        <v>76</v>
      </c>
      <c r="AT909" s="11">
        <v>1308</v>
      </c>
      <c r="AU909" s="11">
        <v>24.702656000000001</v>
      </c>
      <c r="AV909" s="11">
        <v>18.267807000000001</v>
      </c>
      <c r="AW909" s="11">
        <v>6.4348489999999998</v>
      </c>
      <c r="AX909" s="11">
        <v>26.049219000000001</v>
      </c>
    </row>
    <row r="910" spans="21:50" x14ac:dyDescent="0.35">
      <c r="U910" s="11" t="s">
        <v>76</v>
      </c>
      <c r="V910" s="11">
        <v>1309</v>
      </c>
      <c r="W910" s="11">
        <v>-13.66816</v>
      </c>
      <c r="X910" s="11">
        <v>-13.675026000000001</v>
      </c>
      <c r="Y910" s="11">
        <v>6.8659999999999997E-3</v>
      </c>
      <c r="Z910" s="18">
        <f t="shared" si="24"/>
        <v>5.0233535457589026E-4</v>
      </c>
      <c r="AA910" s="11">
        <v>5.0234000000000001E-2</v>
      </c>
      <c r="AS910" s="11" t="s">
        <v>76</v>
      </c>
      <c r="AT910" s="11">
        <v>1309</v>
      </c>
      <c r="AU910" s="11">
        <v>-13.66816</v>
      </c>
      <c r="AV910" s="11">
        <v>-13.675026000000001</v>
      </c>
      <c r="AW910" s="11">
        <v>6.8659999999999997E-3</v>
      </c>
      <c r="AX910" s="11">
        <v>5.0234000000000001E-2</v>
      </c>
    </row>
    <row r="911" spans="21:50" x14ac:dyDescent="0.35">
      <c r="U911" s="11" t="s">
        <v>76</v>
      </c>
      <c r="V911" s="11">
        <v>1310</v>
      </c>
      <c r="W911" s="11">
        <v>-8.1100560000000002</v>
      </c>
      <c r="X911" s="11">
        <v>-8.5491050000000008</v>
      </c>
      <c r="Y911" s="11">
        <v>0.43904900000000002</v>
      </c>
      <c r="Z911" s="18">
        <f t="shared" si="24"/>
        <v>5.4136370944910861E-2</v>
      </c>
      <c r="AA911" s="11">
        <v>5.4136340000000001</v>
      </c>
      <c r="AS911" s="11" t="s">
        <v>76</v>
      </c>
      <c r="AT911" s="11">
        <v>1310</v>
      </c>
      <c r="AU911" s="11">
        <v>-8.1100560000000002</v>
      </c>
      <c r="AV911" s="11">
        <v>-8.5491050000000008</v>
      </c>
      <c r="AW911" s="11">
        <v>0.43904900000000002</v>
      </c>
      <c r="AX911" s="11">
        <v>5.4136340000000001</v>
      </c>
    </row>
    <row r="912" spans="21:50" x14ac:dyDescent="0.35">
      <c r="U912" s="11" t="s">
        <v>76</v>
      </c>
      <c r="V912" s="11">
        <v>1311</v>
      </c>
      <c r="W912" s="11">
        <v>-9.9336819999999992</v>
      </c>
      <c r="X912" s="11">
        <v>-10.935893999999999</v>
      </c>
      <c r="Y912" s="11">
        <v>1.0022120000000001</v>
      </c>
      <c r="Z912" s="18">
        <f t="shared" si="24"/>
        <v>0.10089028418666918</v>
      </c>
      <c r="AA912" s="11">
        <v>10.089027</v>
      </c>
      <c r="AS912" s="11" t="s">
        <v>76</v>
      </c>
      <c r="AT912" s="11">
        <v>1311</v>
      </c>
      <c r="AU912" s="11">
        <v>-9.9336819999999992</v>
      </c>
      <c r="AV912" s="11">
        <v>-10.935893999999999</v>
      </c>
      <c r="AW912" s="11">
        <v>1.0022120000000001</v>
      </c>
      <c r="AX912" s="11">
        <v>10.089027</v>
      </c>
    </row>
    <row r="913" spans="21:50" x14ac:dyDescent="0.35">
      <c r="U913" s="11" t="s">
        <v>76</v>
      </c>
      <c r="V913" s="11">
        <v>1314</v>
      </c>
      <c r="W913" s="11">
        <v>-18.083659999999998</v>
      </c>
      <c r="X913" s="11">
        <v>-15.523382</v>
      </c>
      <c r="Y913" s="11">
        <v>2.5602779999999998</v>
      </c>
      <c r="Z913" s="18">
        <f t="shared" si="24"/>
        <v>0.14157963598076939</v>
      </c>
      <c r="AA913" s="11">
        <v>14.157965000000001</v>
      </c>
      <c r="AS913" s="11" t="s">
        <v>76</v>
      </c>
      <c r="AT913" s="11">
        <v>1314</v>
      </c>
      <c r="AU913" s="11">
        <v>-18.083659999999998</v>
      </c>
      <c r="AV913" s="11">
        <v>-15.523382</v>
      </c>
      <c r="AW913" s="11">
        <v>2.5602779999999998</v>
      </c>
      <c r="AX913" s="11">
        <v>14.157965000000001</v>
      </c>
    </row>
    <row r="914" spans="21:50" x14ac:dyDescent="0.35">
      <c r="U914" s="11" t="s">
        <v>76</v>
      </c>
      <c r="V914" s="11">
        <v>1315</v>
      </c>
      <c r="W914" s="11">
        <v>-19.65681</v>
      </c>
      <c r="X914" s="11">
        <v>-18.711828000000001</v>
      </c>
      <c r="Y914" s="11">
        <v>0.94498199999999999</v>
      </c>
      <c r="Z914" s="18">
        <f t="shared" si="24"/>
        <v>4.8074026253496882E-2</v>
      </c>
      <c r="AA914" s="11">
        <v>4.8074019999999997</v>
      </c>
      <c r="AS914" s="11" t="s">
        <v>76</v>
      </c>
      <c r="AT914" s="11">
        <v>1315</v>
      </c>
      <c r="AU914" s="11">
        <v>-19.65681</v>
      </c>
      <c r="AV914" s="11">
        <v>-18.711828000000001</v>
      </c>
      <c r="AW914" s="11">
        <v>0.94498199999999999</v>
      </c>
      <c r="AX914" s="11">
        <v>4.8074019999999997</v>
      </c>
    </row>
    <row r="915" spans="21:50" x14ac:dyDescent="0.35">
      <c r="U915" s="11" t="s">
        <v>76</v>
      </c>
      <c r="V915" s="11">
        <v>1317</v>
      </c>
      <c r="W915" s="11">
        <v>15.739407</v>
      </c>
      <c r="X915" s="11">
        <v>11.297922</v>
      </c>
      <c r="Y915" s="11">
        <v>4.4414860000000003</v>
      </c>
      <c r="Z915" s="18">
        <f t="shared" si="24"/>
        <v>0.28218890330493396</v>
      </c>
      <c r="AA915" s="11">
        <v>28.218886000000001</v>
      </c>
      <c r="AS915" s="11" t="s">
        <v>76</v>
      </c>
      <c r="AT915" s="11">
        <v>1317</v>
      </c>
      <c r="AU915" s="11">
        <v>15.739407</v>
      </c>
      <c r="AV915" s="11">
        <v>11.297922</v>
      </c>
      <c r="AW915" s="11">
        <v>4.4414860000000003</v>
      </c>
      <c r="AX915" s="11">
        <v>28.218886000000001</v>
      </c>
    </row>
    <row r="916" spans="21:50" x14ac:dyDescent="0.35">
      <c r="U916" s="11" t="s">
        <v>76</v>
      </c>
      <c r="V916" s="11">
        <v>1319</v>
      </c>
      <c r="W916" s="11">
        <v>-3.7535280000000002</v>
      </c>
      <c r="X916" s="11">
        <v>-6.6685600000000003</v>
      </c>
      <c r="Y916" s="11">
        <v>2.9150330000000002</v>
      </c>
      <c r="Z916" s="18">
        <f t="shared" si="24"/>
        <v>0.77661149723673306</v>
      </c>
      <c r="AA916" s="11">
        <v>77.661147</v>
      </c>
      <c r="AS916" s="11" t="s">
        <v>76</v>
      </c>
      <c r="AT916" s="11">
        <v>1319</v>
      </c>
      <c r="AU916" s="11">
        <v>-3.7535280000000002</v>
      </c>
      <c r="AV916" s="11">
        <v>-6.6685600000000003</v>
      </c>
      <c r="AW916" s="11">
        <v>2.9150330000000002</v>
      </c>
      <c r="AX916" s="11">
        <v>77.661147</v>
      </c>
    </row>
    <row r="917" spans="21:50" x14ac:dyDescent="0.35">
      <c r="U917" s="11" t="s">
        <v>76</v>
      </c>
      <c r="V917" s="11">
        <v>1320</v>
      </c>
      <c r="W917" s="11">
        <v>-18.013960999999998</v>
      </c>
      <c r="X917" s="11">
        <v>-16.882584000000001</v>
      </c>
      <c r="Y917" s="11">
        <v>1.1313770000000001</v>
      </c>
      <c r="Z917" s="18">
        <f t="shared" si="24"/>
        <v>6.2805565083659295E-2</v>
      </c>
      <c r="AA917" s="11">
        <v>6.2805559999999998</v>
      </c>
      <c r="AS917" s="11" t="s">
        <v>76</v>
      </c>
      <c r="AT917" s="11">
        <v>1320</v>
      </c>
      <c r="AU917" s="11">
        <v>-18.013960999999998</v>
      </c>
      <c r="AV917" s="11">
        <v>-16.882584000000001</v>
      </c>
      <c r="AW917" s="11">
        <v>1.1313770000000001</v>
      </c>
      <c r="AX917" s="11">
        <v>6.2805559999999998</v>
      </c>
    </row>
    <row r="918" spans="21:50" x14ac:dyDescent="0.35">
      <c r="U918" s="11" t="s">
        <v>76</v>
      </c>
      <c r="V918" s="11">
        <v>1321</v>
      </c>
      <c r="W918" s="11">
        <v>-5.0065980000000003</v>
      </c>
      <c r="X918" s="11">
        <v>-4.1068850000000001</v>
      </c>
      <c r="Y918" s="11">
        <v>0.89971299999999998</v>
      </c>
      <c r="Z918" s="18">
        <f t="shared" si="24"/>
        <v>0.17970546067409446</v>
      </c>
      <c r="AA918" s="11">
        <v>17.970551</v>
      </c>
      <c r="AS918" s="11" t="s">
        <v>76</v>
      </c>
      <c r="AT918" s="11">
        <v>1321</v>
      </c>
      <c r="AU918" s="11">
        <v>-5.0065980000000003</v>
      </c>
      <c r="AV918" s="11">
        <v>-4.1068850000000001</v>
      </c>
      <c r="AW918" s="11">
        <v>0.89971299999999998</v>
      </c>
      <c r="AX918" s="11">
        <v>17.970551</v>
      </c>
    </row>
    <row r="919" spans="21:50" x14ac:dyDescent="0.35">
      <c r="U919" s="11" t="s">
        <v>76</v>
      </c>
      <c r="V919" s="11">
        <v>1323</v>
      </c>
      <c r="W919" s="11">
        <v>-8.7702910000000003</v>
      </c>
      <c r="X919" s="11">
        <v>-8.0778090000000002</v>
      </c>
      <c r="Y919" s="11">
        <v>0.69248200000000004</v>
      </c>
      <c r="Z919" s="18">
        <f t="shared" si="24"/>
        <v>7.8957699351138971E-2</v>
      </c>
      <c r="AA919" s="11">
        <v>7.8957709999999999</v>
      </c>
      <c r="AS919" s="11" t="s">
        <v>76</v>
      </c>
      <c r="AT919" s="11">
        <v>1323</v>
      </c>
      <c r="AU919" s="11">
        <v>-8.7702910000000003</v>
      </c>
      <c r="AV919" s="11">
        <v>-8.0778090000000002</v>
      </c>
      <c r="AW919" s="11">
        <v>0.69248200000000004</v>
      </c>
      <c r="AX919" s="11">
        <v>7.8957709999999999</v>
      </c>
    </row>
    <row r="920" spans="21:50" x14ac:dyDescent="0.35">
      <c r="U920" s="11" t="s">
        <v>76</v>
      </c>
      <c r="V920" s="11">
        <v>1324</v>
      </c>
      <c r="W920" s="11">
        <v>-5.1396959999999998</v>
      </c>
      <c r="X920" s="11">
        <v>-5.9467350000000003</v>
      </c>
      <c r="Y920" s="11">
        <v>0.80703899999999995</v>
      </c>
      <c r="Z920" s="18">
        <f t="shared" si="24"/>
        <v>0.1570207654304846</v>
      </c>
      <c r="AA920" s="11">
        <v>15.702070000000001</v>
      </c>
      <c r="AS920" s="11" t="s">
        <v>76</v>
      </c>
      <c r="AT920" s="11">
        <v>1324</v>
      </c>
      <c r="AU920" s="11">
        <v>-5.1396959999999998</v>
      </c>
      <c r="AV920" s="11">
        <v>-5.9467350000000003</v>
      </c>
      <c r="AW920" s="11">
        <v>0.80703899999999995</v>
      </c>
      <c r="AX920" s="11">
        <v>15.702070000000001</v>
      </c>
    </row>
    <row r="921" spans="21:50" x14ac:dyDescent="0.35">
      <c r="U921" s="11" t="s">
        <v>76</v>
      </c>
      <c r="V921" s="11">
        <v>1325</v>
      </c>
      <c r="W921" s="11">
        <v>-0.34906999999999999</v>
      </c>
      <c r="X921" s="11">
        <v>0.85561399999999999</v>
      </c>
      <c r="Y921" s="11">
        <v>1.2046840000000001</v>
      </c>
      <c r="Z921" s="18">
        <f t="shared" si="24"/>
        <v>3.4511244163061852</v>
      </c>
      <c r="AA921" s="11" t="s">
        <v>77</v>
      </c>
      <c r="AS921" s="11" t="s">
        <v>76</v>
      </c>
      <c r="AT921" s="11">
        <v>1325</v>
      </c>
      <c r="AU921" s="11">
        <v>-0.34906999999999999</v>
      </c>
      <c r="AV921" s="11">
        <v>0.85561399999999999</v>
      </c>
      <c r="AW921" s="11">
        <v>1.2046840000000001</v>
      </c>
      <c r="AX921" s="11" t="s">
        <v>77</v>
      </c>
    </row>
    <row r="922" spans="21:50" x14ac:dyDescent="0.35">
      <c r="U922" s="11" t="s">
        <v>76</v>
      </c>
      <c r="V922" s="11">
        <v>1326</v>
      </c>
      <c r="W922" s="11">
        <v>-15.016741</v>
      </c>
      <c r="X922" s="11">
        <v>-15.223743000000001</v>
      </c>
      <c r="Y922" s="11">
        <v>0.20700199999999999</v>
      </c>
      <c r="Z922" s="18">
        <f t="shared" si="24"/>
        <v>1.3784748634873572E-2</v>
      </c>
      <c r="AA922" s="11">
        <v>1.378474</v>
      </c>
      <c r="AS922" s="11" t="s">
        <v>76</v>
      </c>
      <c r="AT922" s="11">
        <v>1326</v>
      </c>
      <c r="AU922" s="11">
        <v>-15.016741</v>
      </c>
      <c r="AV922" s="11">
        <v>-15.223743000000001</v>
      </c>
      <c r="AW922" s="11">
        <v>0.20700199999999999</v>
      </c>
      <c r="AX922" s="11">
        <v>1.378474</v>
      </c>
    </row>
    <row r="923" spans="21:50" x14ac:dyDescent="0.35">
      <c r="U923" s="11" t="s">
        <v>76</v>
      </c>
      <c r="V923" s="11">
        <v>1328</v>
      </c>
      <c r="W923" s="11">
        <v>14.300805</v>
      </c>
      <c r="X923" s="11">
        <v>16.672326999999999</v>
      </c>
      <c r="Y923" s="11">
        <v>2.3715220000000001</v>
      </c>
      <c r="Z923" s="18">
        <f t="shared" si="24"/>
        <v>0.16583136403859783</v>
      </c>
      <c r="AA923" s="11">
        <v>16.583136</v>
      </c>
      <c r="AS923" s="11" t="s">
        <v>76</v>
      </c>
      <c r="AT923" s="11">
        <v>1328</v>
      </c>
      <c r="AU923" s="11">
        <v>14.300805</v>
      </c>
      <c r="AV923" s="11">
        <v>16.672326999999999</v>
      </c>
      <c r="AW923" s="11">
        <v>2.3715220000000001</v>
      </c>
      <c r="AX923" s="11">
        <v>16.583136</v>
      </c>
    </row>
    <row r="924" spans="21:50" x14ac:dyDescent="0.35">
      <c r="U924" s="11" t="s">
        <v>76</v>
      </c>
      <c r="V924" s="11">
        <v>1329</v>
      </c>
      <c r="W924" s="11">
        <v>4.741269</v>
      </c>
      <c r="X924" s="11">
        <v>7.3762410000000003</v>
      </c>
      <c r="Y924" s="11">
        <v>2.6349719999999999</v>
      </c>
      <c r="Z924" s="18">
        <f t="shared" si="24"/>
        <v>0.55575247892494606</v>
      </c>
      <c r="AA924" s="11">
        <v>55.575257999999998</v>
      </c>
      <c r="AS924" s="11" t="s">
        <v>76</v>
      </c>
      <c r="AT924" s="11">
        <v>1329</v>
      </c>
      <c r="AU924" s="11">
        <v>4.741269</v>
      </c>
      <c r="AV924" s="11">
        <v>7.3762410000000003</v>
      </c>
      <c r="AW924" s="11">
        <v>2.6349719999999999</v>
      </c>
      <c r="AX924" s="11">
        <v>55.575257999999998</v>
      </c>
    </row>
    <row r="925" spans="21:50" x14ac:dyDescent="0.35">
      <c r="U925" s="11" t="s">
        <v>76</v>
      </c>
      <c r="V925" s="11">
        <v>1330</v>
      </c>
      <c r="W925" s="11">
        <v>-4.6138820000000003</v>
      </c>
      <c r="X925" s="11">
        <v>-8.4682670000000009</v>
      </c>
      <c r="Y925" s="11">
        <v>3.8543850000000002</v>
      </c>
      <c r="Z925" s="18">
        <f t="shared" si="24"/>
        <v>0.83538872472247883</v>
      </c>
      <c r="AA925" s="11">
        <v>83.538867999999994</v>
      </c>
      <c r="AS925" s="11" t="s">
        <v>76</v>
      </c>
      <c r="AT925" s="11">
        <v>1330</v>
      </c>
      <c r="AU925" s="11">
        <v>-4.6138820000000003</v>
      </c>
      <c r="AV925" s="11">
        <v>-8.4682670000000009</v>
      </c>
      <c r="AW925" s="11">
        <v>3.8543850000000002</v>
      </c>
      <c r="AX925" s="11">
        <v>83.538867999999994</v>
      </c>
    </row>
    <row r="926" spans="21:50" x14ac:dyDescent="0.35">
      <c r="U926" s="11" t="s">
        <v>76</v>
      </c>
      <c r="V926" s="11">
        <v>1331</v>
      </c>
      <c r="W926" s="11">
        <v>2.0413670000000002</v>
      </c>
      <c r="X926" s="11">
        <v>1.4998149999999999</v>
      </c>
      <c r="Y926" s="11">
        <v>0.54155200000000003</v>
      </c>
      <c r="Z926" s="18">
        <f t="shared" si="24"/>
        <v>0.26528889709689635</v>
      </c>
      <c r="AA926" s="11">
        <v>26.528897000000001</v>
      </c>
      <c r="AS926" s="11" t="s">
        <v>76</v>
      </c>
      <c r="AT926" s="11">
        <v>1331</v>
      </c>
      <c r="AU926" s="11">
        <v>2.0413670000000002</v>
      </c>
      <c r="AV926" s="11">
        <v>1.4998149999999999</v>
      </c>
      <c r="AW926" s="11">
        <v>0.54155200000000003</v>
      </c>
      <c r="AX926" s="11">
        <v>26.528897000000001</v>
      </c>
    </row>
    <row r="927" spans="21:50" x14ac:dyDescent="0.35">
      <c r="U927" s="11" t="s">
        <v>76</v>
      </c>
      <c r="V927" s="11">
        <v>1332</v>
      </c>
      <c r="W927" s="11">
        <v>-10.556694999999999</v>
      </c>
      <c r="X927" s="11">
        <v>-10.237170000000001</v>
      </c>
      <c r="Y927" s="11">
        <v>0.319525</v>
      </c>
      <c r="Z927" s="18">
        <f t="shared" si="24"/>
        <v>3.0267522174316868E-2</v>
      </c>
      <c r="AA927" s="11">
        <v>3.0267539999999999</v>
      </c>
      <c r="AS927" s="11" t="s">
        <v>76</v>
      </c>
      <c r="AT927" s="11">
        <v>1332</v>
      </c>
      <c r="AU927" s="11">
        <v>-10.556694999999999</v>
      </c>
      <c r="AV927" s="11">
        <v>-10.237170000000001</v>
      </c>
      <c r="AW927" s="11">
        <v>0.319525</v>
      </c>
      <c r="AX927" s="11">
        <v>3.0267539999999999</v>
      </c>
    </row>
    <row r="928" spans="21:50" x14ac:dyDescent="0.35">
      <c r="U928" s="11" t="s">
        <v>76</v>
      </c>
      <c r="V928" s="11">
        <v>1336</v>
      </c>
      <c r="W928" s="11">
        <v>32.170338999999998</v>
      </c>
      <c r="X928" s="11">
        <v>32.866197999999997</v>
      </c>
      <c r="Y928" s="11">
        <v>0.69585900000000001</v>
      </c>
      <c r="Z928" s="18">
        <f t="shared" si="24"/>
        <v>2.1630452821774743E-2</v>
      </c>
      <c r="AA928" s="11">
        <v>2.1630449999999999</v>
      </c>
      <c r="AS928" s="11" t="s">
        <v>76</v>
      </c>
      <c r="AT928" s="11">
        <v>1336</v>
      </c>
      <c r="AU928" s="11">
        <v>32.170338999999998</v>
      </c>
      <c r="AV928" s="11">
        <v>32.866197999999997</v>
      </c>
      <c r="AW928" s="11">
        <v>0.69585900000000001</v>
      </c>
      <c r="AX928" s="11">
        <v>2.1630449999999999</v>
      </c>
    </row>
    <row r="929" spans="21:50" x14ac:dyDescent="0.35">
      <c r="U929" s="11" t="s">
        <v>76</v>
      </c>
      <c r="V929" s="11">
        <v>1337</v>
      </c>
      <c r="W929" s="11">
        <v>-16.191597999999999</v>
      </c>
      <c r="X929" s="11">
        <v>-17.206399000000001</v>
      </c>
      <c r="Y929" s="11">
        <v>1.0148010000000001</v>
      </c>
      <c r="Z929" s="18">
        <f t="shared" si="24"/>
        <v>6.26745426856571E-2</v>
      </c>
      <c r="AA929" s="11">
        <v>6.2674510000000003</v>
      </c>
      <c r="AS929" s="11" t="s">
        <v>76</v>
      </c>
      <c r="AT929" s="11">
        <v>1337</v>
      </c>
      <c r="AU929" s="11">
        <v>-16.191597999999999</v>
      </c>
      <c r="AV929" s="11">
        <v>-17.206399000000001</v>
      </c>
      <c r="AW929" s="11">
        <v>1.0148010000000001</v>
      </c>
      <c r="AX929" s="11">
        <v>6.2674510000000003</v>
      </c>
    </row>
    <row r="930" spans="21:50" x14ac:dyDescent="0.35">
      <c r="U930" s="11" t="s">
        <v>76</v>
      </c>
      <c r="V930" s="11">
        <v>1339</v>
      </c>
      <c r="W930" s="11">
        <v>-9.1443320000000003</v>
      </c>
      <c r="X930" s="11">
        <v>-10.301385</v>
      </c>
      <c r="Y930" s="11">
        <v>1.157054</v>
      </c>
      <c r="Z930" s="18">
        <f t="shared" si="24"/>
        <v>0.12653236999706485</v>
      </c>
      <c r="AA930" s="11">
        <v>12.653233</v>
      </c>
      <c r="AS930" s="11" t="s">
        <v>76</v>
      </c>
      <c r="AT930" s="11">
        <v>1339</v>
      </c>
      <c r="AU930" s="11">
        <v>-9.1443320000000003</v>
      </c>
      <c r="AV930" s="11">
        <v>-10.301385</v>
      </c>
      <c r="AW930" s="11">
        <v>1.157054</v>
      </c>
      <c r="AX930" s="11">
        <v>12.653233</v>
      </c>
    </row>
    <row r="931" spans="21:50" x14ac:dyDescent="0.35">
      <c r="U931" s="11" t="s">
        <v>76</v>
      </c>
      <c r="V931" s="11">
        <v>1340</v>
      </c>
      <c r="W931" s="11">
        <v>-15.874509</v>
      </c>
      <c r="X931" s="11">
        <v>-13.987829</v>
      </c>
      <c r="Y931" s="11">
        <v>1.886679</v>
      </c>
      <c r="Z931" s="18">
        <f t="shared" si="24"/>
        <v>0.11884959717494255</v>
      </c>
      <c r="AA931" s="11">
        <v>11.884963000000001</v>
      </c>
      <c r="AS931" s="11" t="s">
        <v>76</v>
      </c>
      <c r="AT931" s="11">
        <v>1340</v>
      </c>
      <c r="AU931" s="11">
        <v>-15.874509</v>
      </c>
      <c r="AV931" s="11">
        <v>-13.987829</v>
      </c>
      <c r="AW931" s="11">
        <v>1.886679</v>
      </c>
      <c r="AX931" s="11">
        <v>11.884963000000001</v>
      </c>
    </row>
    <row r="932" spans="21:50" x14ac:dyDescent="0.35">
      <c r="U932" s="11" t="s">
        <v>76</v>
      </c>
      <c r="V932" s="11">
        <v>1342</v>
      </c>
      <c r="W932" s="11">
        <v>-26.515522000000001</v>
      </c>
      <c r="X932" s="11">
        <v>-26.030860000000001</v>
      </c>
      <c r="Y932" s="11">
        <v>0.48466199999999998</v>
      </c>
      <c r="Z932" s="18">
        <f t="shared" si="24"/>
        <v>1.8278425746247801E-2</v>
      </c>
      <c r="AA932" s="11">
        <v>1.827844</v>
      </c>
      <c r="AS932" s="11" t="s">
        <v>76</v>
      </c>
      <c r="AT932" s="11">
        <v>1342</v>
      </c>
      <c r="AU932" s="11">
        <v>-26.515522000000001</v>
      </c>
      <c r="AV932" s="11">
        <v>-26.030860000000001</v>
      </c>
      <c r="AW932" s="11">
        <v>0.48466199999999998</v>
      </c>
      <c r="AX932" s="11">
        <v>1.827844</v>
      </c>
    </row>
    <row r="933" spans="21:50" x14ac:dyDescent="0.35">
      <c r="U933" s="11" t="s">
        <v>76</v>
      </c>
      <c r="V933" s="11">
        <v>1344</v>
      </c>
      <c r="W933" s="11">
        <v>-19.204613999999999</v>
      </c>
      <c r="X933" s="11">
        <v>-16.955559999999998</v>
      </c>
      <c r="Y933" s="11">
        <v>2.2490540000000001</v>
      </c>
      <c r="Z933" s="18">
        <f t="shared" si="24"/>
        <v>0.11711008614908898</v>
      </c>
      <c r="AA933" s="11">
        <v>11.711008</v>
      </c>
      <c r="AS933" s="11" t="s">
        <v>76</v>
      </c>
      <c r="AT933" s="11">
        <v>1344</v>
      </c>
      <c r="AU933" s="11">
        <v>-19.204613999999999</v>
      </c>
      <c r="AV933" s="11">
        <v>-16.955559999999998</v>
      </c>
      <c r="AW933" s="11">
        <v>2.2490540000000001</v>
      </c>
      <c r="AX933" s="11">
        <v>11.711008</v>
      </c>
    </row>
    <row r="934" spans="21:50" x14ac:dyDescent="0.35">
      <c r="U934" s="11" t="s">
        <v>76</v>
      </c>
      <c r="V934" s="11">
        <v>1345</v>
      </c>
      <c r="W934" s="11">
        <v>-19.456057000000001</v>
      </c>
      <c r="X934" s="11">
        <v>-20.282547000000001</v>
      </c>
      <c r="Y934" s="11">
        <v>0.82649099999999998</v>
      </c>
      <c r="Z934" s="18">
        <f t="shared" si="24"/>
        <v>4.2479881714984694E-2</v>
      </c>
      <c r="AA934" s="11">
        <v>4.2479870000000002</v>
      </c>
      <c r="AS934" s="11" t="s">
        <v>76</v>
      </c>
      <c r="AT934" s="11">
        <v>1345</v>
      </c>
      <c r="AU934" s="11">
        <v>-19.456057000000001</v>
      </c>
      <c r="AV934" s="11">
        <v>-20.282547000000001</v>
      </c>
      <c r="AW934" s="11">
        <v>0.82649099999999998</v>
      </c>
      <c r="AX934" s="11">
        <v>4.2479870000000002</v>
      </c>
    </row>
    <row r="935" spans="21:50" x14ac:dyDescent="0.35">
      <c r="U935" s="11" t="s">
        <v>76</v>
      </c>
      <c r="V935" s="11">
        <v>1347</v>
      </c>
      <c r="W935" s="11">
        <v>0.85675500000000004</v>
      </c>
      <c r="X935" s="11">
        <v>-0.89284200000000002</v>
      </c>
      <c r="Y935" s="11">
        <v>1.7495970000000001</v>
      </c>
      <c r="Z935" s="18">
        <f t="shared" si="24"/>
        <v>2.0421205595531977</v>
      </c>
      <c r="AA935" s="11" t="s">
        <v>77</v>
      </c>
      <c r="AS935" s="11" t="s">
        <v>76</v>
      </c>
      <c r="AT935" s="11">
        <v>1347</v>
      </c>
      <c r="AU935" s="11">
        <v>0.85675500000000004</v>
      </c>
      <c r="AV935" s="11">
        <v>-0.89284200000000002</v>
      </c>
      <c r="AW935" s="11">
        <v>1.7495970000000001</v>
      </c>
      <c r="AX935" s="11" t="s">
        <v>77</v>
      </c>
    </row>
    <row r="936" spans="21:50" x14ac:dyDescent="0.35">
      <c r="U936" s="11" t="s">
        <v>76</v>
      </c>
      <c r="V936" s="11">
        <v>1348</v>
      </c>
      <c r="W936" s="11">
        <v>-6.8248119999999997</v>
      </c>
      <c r="X936" s="11">
        <v>-5.6686439999999996</v>
      </c>
      <c r="Y936" s="11">
        <v>1.156169</v>
      </c>
      <c r="Z936" s="18">
        <f t="shared" si="24"/>
        <v>0.16940671772350654</v>
      </c>
      <c r="AA936" s="11">
        <v>16.940667000000001</v>
      </c>
      <c r="AS936" s="11" t="s">
        <v>76</v>
      </c>
      <c r="AT936" s="11">
        <v>1348</v>
      </c>
      <c r="AU936" s="11">
        <v>-6.8248119999999997</v>
      </c>
      <c r="AV936" s="11">
        <v>-5.6686439999999996</v>
      </c>
      <c r="AW936" s="11">
        <v>1.156169</v>
      </c>
      <c r="AX936" s="11">
        <v>16.940667000000001</v>
      </c>
    </row>
    <row r="937" spans="21:50" x14ac:dyDescent="0.35">
      <c r="U937" s="11" t="s">
        <v>76</v>
      </c>
      <c r="V937" s="11">
        <v>1349</v>
      </c>
      <c r="W937" s="11">
        <v>-14.376827</v>
      </c>
      <c r="X937" s="11">
        <v>-15.724981</v>
      </c>
      <c r="Y937" s="11">
        <v>1.3481540000000001</v>
      </c>
      <c r="Z937" s="18">
        <f t="shared" si="24"/>
        <v>9.3772707983479253E-2</v>
      </c>
      <c r="AA937" s="11">
        <v>9.3772710000000004</v>
      </c>
      <c r="AS937" s="11" t="s">
        <v>76</v>
      </c>
      <c r="AT937" s="11">
        <v>1349</v>
      </c>
      <c r="AU937" s="11">
        <v>-14.376827</v>
      </c>
      <c r="AV937" s="11">
        <v>-15.724981</v>
      </c>
      <c r="AW937" s="11">
        <v>1.3481540000000001</v>
      </c>
      <c r="AX937" s="11">
        <v>9.3772710000000004</v>
      </c>
    </row>
    <row r="938" spans="21:50" x14ac:dyDescent="0.35">
      <c r="U938" s="11" t="s">
        <v>76</v>
      </c>
      <c r="V938" s="11">
        <v>1350</v>
      </c>
      <c r="W938" s="11">
        <v>-23.243689</v>
      </c>
      <c r="X938" s="11">
        <v>-23.957059999999998</v>
      </c>
      <c r="Y938" s="11">
        <v>0.71337099999999998</v>
      </c>
      <c r="Z938" s="18">
        <f t="shared" si="24"/>
        <v>3.0690954434986633E-2</v>
      </c>
      <c r="AA938" s="11">
        <v>3.0690949999999999</v>
      </c>
      <c r="AS938" s="11" t="s">
        <v>76</v>
      </c>
      <c r="AT938" s="11">
        <v>1350</v>
      </c>
      <c r="AU938" s="11">
        <v>-23.243689</v>
      </c>
      <c r="AV938" s="11">
        <v>-23.957059999999998</v>
      </c>
      <c r="AW938" s="11">
        <v>0.71337099999999998</v>
      </c>
      <c r="AX938" s="11">
        <v>3.0690949999999999</v>
      </c>
    </row>
    <row r="939" spans="21:50" x14ac:dyDescent="0.35">
      <c r="U939" s="11" t="s">
        <v>76</v>
      </c>
      <c r="V939" s="11">
        <v>1353</v>
      </c>
      <c r="W939" s="11">
        <v>-25.701074999999999</v>
      </c>
      <c r="X939" s="11">
        <v>-26.124057000000001</v>
      </c>
      <c r="Y939" s="11">
        <v>0.42298200000000002</v>
      </c>
      <c r="Z939" s="18">
        <f t="shared" si="24"/>
        <v>1.6457755171719473E-2</v>
      </c>
      <c r="AA939" s="11">
        <v>1.6457759999999999</v>
      </c>
      <c r="AS939" s="11" t="s">
        <v>76</v>
      </c>
      <c r="AT939" s="11">
        <v>1353</v>
      </c>
      <c r="AU939" s="11">
        <v>-25.701074999999999</v>
      </c>
      <c r="AV939" s="11">
        <v>-26.124057000000001</v>
      </c>
      <c r="AW939" s="11">
        <v>0.42298200000000002</v>
      </c>
      <c r="AX939" s="11">
        <v>1.6457759999999999</v>
      </c>
    </row>
    <row r="940" spans="21:50" x14ac:dyDescent="0.35">
      <c r="U940" s="11" t="s">
        <v>76</v>
      </c>
      <c r="V940" s="11">
        <v>1354</v>
      </c>
      <c r="W940" s="11">
        <v>37.911721999999997</v>
      </c>
      <c r="X940" s="11">
        <v>36.741002000000002</v>
      </c>
      <c r="Y940" s="11">
        <v>1.17072</v>
      </c>
      <c r="Z940" s="18">
        <f t="shared" si="24"/>
        <v>3.0880158912327961E-2</v>
      </c>
      <c r="AA940" s="11">
        <v>3.088015</v>
      </c>
      <c r="AS940" s="11" t="s">
        <v>76</v>
      </c>
      <c r="AT940" s="11">
        <v>1354</v>
      </c>
      <c r="AU940" s="11">
        <v>37.911721999999997</v>
      </c>
      <c r="AV940" s="11">
        <v>36.741002000000002</v>
      </c>
      <c r="AW940" s="11">
        <v>1.17072</v>
      </c>
      <c r="AX940" s="11">
        <v>3.088015</v>
      </c>
    </row>
    <row r="941" spans="21:50" x14ac:dyDescent="0.35">
      <c r="U941" s="11" t="s">
        <v>76</v>
      </c>
      <c r="V941" s="11">
        <v>1355</v>
      </c>
      <c r="W941" s="11">
        <v>-10.364591000000001</v>
      </c>
      <c r="X941" s="11">
        <v>-10.087773</v>
      </c>
      <c r="Y941" s="11">
        <v>0.27681800000000001</v>
      </c>
      <c r="Z941" s="18">
        <f t="shared" si="24"/>
        <v>2.6708048585805267E-2</v>
      </c>
      <c r="AA941" s="11">
        <v>2.6708099999999999</v>
      </c>
      <c r="AS941" s="11" t="s">
        <v>76</v>
      </c>
      <c r="AT941" s="11">
        <v>1355</v>
      </c>
      <c r="AU941" s="11">
        <v>-10.364591000000001</v>
      </c>
      <c r="AV941" s="11">
        <v>-10.087773</v>
      </c>
      <c r="AW941" s="11">
        <v>0.27681800000000001</v>
      </c>
      <c r="AX941" s="11">
        <v>2.6708099999999999</v>
      </c>
    </row>
    <row r="942" spans="21:50" x14ac:dyDescent="0.35">
      <c r="U942" s="11" t="s">
        <v>76</v>
      </c>
      <c r="V942" s="11">
        <v>1356</v>
      </c>
      <c r="W942" s="11">
        <v>-11.321259</v>
      </c>
      <c r="X942" s="11">
        <v>-6.415807</v>
      </c>
      <c r="Y942" s="11">
        <v>4.9054520000000004</v>
      </c>
      <c r="Z942" s="18">
        <f t="shared" si="24"/>
        <v>0.43329562551302825</v>
      </c>
      <c r="AA942" s="11">
        <v>43.329560000000001</v>
      </c>
      <c r="AS942" s="11" t="s">
        <v>76</v>
      </c>
      <c r="AT942" s="11">
        <v>1356</v>
      </c>
      <c r="AU942" s="11">
        <v>-11.321259</v>
      </c>
      <c r="AV942" s="11">
        <v>-6.415807</v>
      </c>
      <c r="AW942" s="11">
        <v>4.9054520000000004</v>
      </c>
      <c r="AX942" s="11">
        <v>43.329560000000001</v>
      </c>
    </row>
    <row r="943" spans="21:50" x14ac:dyDescent="0.35">
      <c r="U943" s="11" t="s">
        <v>76</v>
      </c>
      <c r="V943" s="11">
        <v>1358</v>
      </c>
      <c r="W943" s="11">
        <v>-3.3267509999999998</v>
      </c>
      <c r="X943" s="11">
        <v>1.2145889999999999</v>
      </c>
      <c r="Y943" s="11">
        <v>4.5413399999999999</v>
      </c>
      <c r="Z943" s="18">
        <f t="shared" si="24"/>
        <v>1.3650976583459358</v>
      </c>
      <c r="AA943" s="11" t="s">
        <v>77</v>
      </c>
      <c r="AS943" s="11" t="s">
        <v>76</v>
      </c>
      <c r="AT943" s="11">
        <v>1358</v>
      </c>
      <c r="AU943" s="11">
        <v>-3.3267509999999998</v>
      </c>
      <c r="AV943" s="11">
        <v>1.2145889999999999</v>
      </c>
      <c r="AW943" s="11">
        <v>4.5413399999999999</v>
      </c>
      <c r="AX943" s="11" t="s">
        <v>77</v>
      </c>
    </row>
    <row r="944" spans="21:50" x14ac:dyDescent="0.35">
      <c r="U944" s="11" t="s">
        <v>76</v>
      </c>
      <c r="V944" s="11">
        <v>1359</v>
      </c>
      <c r="W944" s="11">
        <v>-15.007163</v>
      </c>
      <c r="X944" s="11">
        <v>-11.336124999999999</v>
      </c>
      <c r="Y944" s="11">
        <v>3.6710389999999999</v>
      </c>
      <c r="Z944" s="18">
        <f t="shared" si="24"/>
        <v>0.24461911954977766</v>
      </c>
      <c r="AA944" s="11">
        <v>24.461908000000001</v>
      </c>
      <c r="AS944" s="11" t="s">
        <v>76</v>
      </c>
      <c r="AT944" s="11">
        <v>1359</v>
      </c>
      <c r="AU944" s="11">
        <v>-15.007163</v>
      </c>
      <c r="AV944" s="11">
        <v>-11.336124999999999</v>
      </c>
      <c r="AW944" s="11">
        <v>3.6710389999999999</v>
      </c>
      <c r="AX944" s="11">
        <v>24.461908000000001</v>
      </c>
    </row>
    <row r="945" spans="21:50" x14ac:dyDescent="0.35">
      <c r="U945" s="11" t="s">
        <v>76</v>
      </c>
      <c r="V945" s="11">
        <v>1360</v>
      </c>
      <c r="W945" s="11">
        <v>-3.151043</v>
      </c>
      <c r="X945" s="11">
        <v>-2.6434150000000001</v>
      </c>
      <c r="Y945" s="11">
        <v>0.50762799999999997</v>
      </c>
      <c r="Z945" s="18">
        <f t="shared" si="24"/>
        <v>0.16109840456001392</v>
      </c>
      <c r="AA945" s="11">
        <v>16.109835</v>
      </c>
      <c r="AS945" s="11" t="s">
        <v>76</v>
      </c>
      <c r="AT945" s="11">
        <v>1360</v>
      </c>
      <c r="AU945" s="11">
        <v>-3.151043</v>
      </c>
      <c r="AV945" s="11">
        <v>-2.6434150000000001</v>
      </c>
      <c r="AW945" s="11">
        <v>0.50762799999999997</v>
      </c>
      <c r="AX945" s="11">
        <v>16.109835</v>
      </c>
    </row>
    <row r="946" spans="21:50" x14ac:dyDescent="0.35">
      <c r="U946" s="11" t="s">
        <v>76</v>
      </c>
      <c r="V946" s="11">
        <v>1362</v>
      </c>
      <c r="W946" s="11">
        <v>3.9971E-2</v>
      </c>
      <c r="X946" s="11">
        <v>-0.66581000000000001</v>
      </c>
      <c r="Y946" s="11">
        <v>0.70578099999999999</v>
      </c>
      <c r="Z946" s="18">
        <f t="shared" si="24"/>
        <v>17.657326561757273</v>
      </c>
      <c r="AA946" s="11" t="s">
        <v>77</v>
      </c>
      <c r="AS946" s="11" t="s">
        <v>76</v>
      </c>
      <c r="AT946" s="11">
        <v>1362</v>
      </c>
      <c r="AU946" s="11">
        <v>3.9971E-2</v>
      </c>
      <c r="AV946" s="11">
        <v>-0.66581000000000001</v>
      </c>
      <c r="AW946" s="11">
        <v>0.70578099999999999</v>
      </c>
      <c r="AX946" s="11" t="s">
        <v>77</v>
      </c>
    </row>
    <row r="947" spans="21:50" x14ac:dyDescent="0.35">
      <c r="U947" s="11" t="s">
        <v>76</v>
      </c>
      <c r="V947" s="11">
        <v>1364</v>
      </c>
      <c r="W947" s="11">
        <v>-25.319186999999999</v>
      </c>
      <c r="X947" s="11">
        <v>-23.385023</v>
      </c>
      <c r="Y947" s="11">
        <v>1.934164</v>
      </c>
      <c r="Z947" s="18">
        <f t="shared" si="24"/>
        <v>7.6391236416872316E-2</v>
      </c>
      <c r="AA947" s="11">
        <v>7.6391249999999999</v>
      </c>
      <c r="AS947" s="11" t="s">
        <v>76</v>
      </c>
      <c r="AT947" s="11">
        <v>1364</v>
      </c>
      <c r="AU947" s="11">
        <v>-25.319186999999999</v>
      </c>
      <c r="AV947" s="11">
        <v>-23.385023</v>
      </c>
      <c r="AW947" s="11">
        <v>1.934164</v>
      </c>
      <c r="AX947" s="11">
        <v>7.6391249999999999</v>
      </c>
    </row>
    <row r="948" spans="21:50" x14ac:dyDescent="0.35">
      <c r="U948" s="11" t="s">
        <v>76</v>
      </c>
      <c r="V948" s="11">
        <v>1365</v>
      </c>
      <c r="W948" s="11">
        <v>-10.743325</v>
      </c>
      <c r="X948" s="11">
        <v>-8.4915749999999992</v>
      </c>
      <c r="Y948" s="11">
        <v>2.2517510000000001</v>
      </c>
      <c r="Z948" s="18">
        <f t="shared" si="24"/>
        <v>0.20959535339385152</v>
      </c>
      <c r="AA948" s="11">
        <v>20.959531999999999</v>
      </c>
      <c r="AS948" s="11" t="s">
        <v>76</v>
      </c>
      <c r="AT948" s="11">
        <v>1365</v>
      </c>
      <c r="AU948" s="11">
        <v>-10.743325</v>
      </c>
      <c r="AV948" s="11">
        <v>-8.4915749999999992</v>
      </c>
      <c r="AW948" s="11">
        <v>2.2517510000000001</v>
      </c>
      <c r="AX948" s="11">
        <v>20.959531999999999</v>
      </c>
    </row>
    <row r="949" spans="21:50" x14ac:dyDescent="0.35">
      <c r="U949" s="11" t="s">
        <v>76</v>
      </c>
      <c r="V949" s="11">
        <v>1366</v>
      </c>
      <c r="W949" s="11">
        <v>14.188022999999999</v>
      </c>
      <c r="X949" s="11">
        <v>12.223008999999999</v>
      </c>
      <c r="Y949" s="11">
        <v>1.9650129999999999</v>
      </c>
      <c r="Z949" s="18">
        <f t="shared" si="24"/>
        <v>0.13849801343005999</v>
      </c>
      <c r="AA949" s="11">
        <v>13.849804000000001</v>
      </c>
      <c r="AS949" s="11" t="s">
        <v>76</v>
      </c>
      <c r="AT949" s="11">
        <v>1366</v>
      </c>
      <c r="AU949" s="11">
        <v>14.188022999999999</v>
      </c>
      <c r="AV949" s="11">
        <v>12.223008999999999</v>
      </c>
      <c r="AW949" s="11">
        <v>1.9650129999999999</v>
      </c>
      <c r="AX949" s="11">
        <v>13.849804000000001</v>
      </c>
    </row>
    <row r="950" spans="21:50" x14ac:dyDescent="0.35">
      <c r="U950" s="11" t="s">
        <v>76</v>
      </c>
      <c r="V950" s="11">
        <v>1367</v>
      </c>
      <c r="W950" s="11">
        <v>3.209822</v>
      </c>
      <c r="X950" s="11">
        <v>1.381502</v>
      </c>
      <c r="Y950" s="11">
        <v>1.8283199999999999</v>
      </c>
      <c r="Z950" s="18">
        <f t="shared" si="24"/>
        <v>0.56960167884698898</v>
      </c>
      <c r="AA950" s="11">
        <v>56.960166999999998</v>
      </c>
      <c r="AS950" s="11" t="s">
        <v>76</v>
      </c>
      <c r="AT950" s="11">
        <v>1367</v>
      </c>
      <c r="AU950" s="11">
        <v>3.209822</v>
      </c>
      <c r="AV950" s="11">
        <v>1.381502</v>
      </c>
      <c r="AW950" s="11">
        <v>1.8283199999999999</v>
      </c>
      <c r="AX950" s="11">
        <v>56.960166999999998</v>
      </c>
    </row>
    <row r="951" spans="21:50" x14ac:dyDescent="0.35">
      <c r="U951" s="11" t="s">
        <v>76</v>
      </c>
      <c r="V951" s="11">
        <v>1370</v>
      </c>
      <c r="W951" s="11">
        <v>24.356370999999999</v>
      </c>
      <c r="X951" s="11">
        <v>20.263686</v>
      </c>
      <c r="Y951" s="11">
        <v>4.0926850000000004</v>
      </c>
      <c r="Z951" s="18">
        <f t="shared" si="24"/>
        <v>0.16803344800422035</v>
      </c>
      <c r="AA951" s="11">
        <v>16.803343999999999</v>
      </c>
      <c r="AS951" s="11" t="s">
        <v>76</v>
      </c>
      <c r="AT951" s="11">
        <v>1370</v>
      </c>
      <c r="AU951" s="11">
        <v>24.356370999999999</v>
      </c>
      <c r="AV951" s="11">
        <v>20.263686</v>
      </c>
      <c r="AW951" s="11">
        <v>4.0926850000000004</v>
      </c>
      <c r="AX951" s="11">
        <v>16.803343999999999</v>
      </c>
    </row>
    <row r="952" spans="21:50" x14ac:dyDescent="0.35">
      <c r="U952" s="11" t="s">
        <v>76</v>
      </c>
      <c r="V952" s="11">
        <v>1371</v>
      </c>
      <c r="W952" s="11">
        <v>-5.0097310000000004</v>
      </c>
      <c r="X952" s="11">
        <v>-3.4143479999999999</v>
      </c>
      <c r="Y952" s="11">
        <v>1.5953820000000001</v>
      </c>
      <c r="Z952" s="18">
        <f t="shared" si="24"/>
        <v>0.31845661972668793</v>
      </c>
      <c r="AA952" s="11">
        <v>31.845672</v>
      </c>
      <c r="AS952" s="11" t="s">
        <v>76</v>
      </c>
      <c r="AT952" s="11">
        <v>1371</v>
      </c>
      <c r="AU952" s="11">
        <v>-5.0097310000000004</v>
      </c>
      <c r="AV952" s="11">
        <v>-3.4143479999999999</v>
      </c>
      <c r="AW952" s="11">
        <v>1.5953820000000001</v>
      </c>
      <c r="AX952" s="11">
        <v>31.845672</v>
      </c>
    </row>
    <row r="953" spans="21:50" x14ac:dyDescent="0.35">
      <c r="U953" s="11" t="s">
        <v>76</v>
      </c>
      <c r="V953" s="11">
        <v>1374</v>
      </c>
      <c r="W953" s="11">
        <v>-7.3941679999999996</v>
      </c>
      <c r="X953" s="11">
        <v>-0.55865500000000001</v>
      </c>
      <c r="Y953" s="11">
        <v>6.8355129999999997</v>
      </c>
      <c r="Z953" s="18">
        <f t="shared" si="24"/>
        <v>0.92444653678412503</v>
      </c>
      <c r="AA953" s="11">
        <v>92.444654999999997</v>
      </c>
      <c r="AS953" s="11" t="s">
        <v>76</v>
      </c>
      <c r="AT953" s="11">
        <v>1374</v>
      </c>
      <c r="AU953" s="11">
        <v>-7.3941679999999996</v>
      </c>
      <c r="AV953" s="11">
        <v>-0.55865500000000001</v>
      </c>
      <c r="AW953" s="11">
        <v>6.8355129999999997</v>
      </c>
      <c r="AX953" s="11">
        <v>92.444654999999997</v>
      </c>
    </row>
    <row r="954" spans="21:50" x14ac:dyDescent="0.35">
      <c r="U954" s="11" t="s">
        <v>76</v>
      </c>
      <c r="V954" s="11">
        <v>1375</v>
      </c>
      <c r="W954" s="11">
        <v>11.833558</v>
      </c>
      <c r="X954" s="11">
        <v>12.806023</v>
      </c>
      <c r="Y954" s="11">
        <v>0.97246600000000005</v>
      </c>
      <c r="Z954" s="18">
        <f t="shared" si="24"/>
        <v>8.2178665114921487E-2</v>
      </c>
      <c r="AA954" s="11">
        <v>8.2178660000000008</v>
      </c>
      <c r="AS954" s="11" t="s">
        <v>76</v>
      </c>
      <c r="AT954" s="11">
        <v>1375</v>
      </c>
      <c r="AU954" s="11">
        <v>11.833558</v>
      </c>
      <c r="AV954" s="11">
        <v>12.806023</v>
      </c>
      <c r="AW954" s="11">
        <v>0.97246600000000005</v>
      </c>
      <c r="AX954" s="11">
        <v>8.2178660000000008</v>
      </c>
    </row>
    <row r="955" spans="21:50" x14ac:dyDescent="0.35">
      <c r="U955" s="11" t="s">
        <v>76</v>
      </c>
      <c r="V955" s="11">
        <v>1376</v>
      </c>
      <c r="W955" s="11">
        <v>-20.426879</v>
      </c>
      <c r="X955" s="11">
        <v>-20.957830999999999</v>
      </c>
      <c r="Y955" s="11">
        <v>0.53095199999999998</v>
      </c>
      <c r="Z955" s="18">
        <f t="shared" si="24"/>
        <v>2.5992810747055388E-2</v>
      </c>
      <c r="AA955" s="11">
        <v>2.599281</v>
      </c>
      <c r="AS955" s="11" t="s">
        <v>76</v>
      </c>
      <c r="AT955" s="11">
        <v>1376</v>
      </c>
      <c r="AU955" s="11">
        <v>-20.426879</v>
      </c>
      <c r="AV955" s="11">
        <v>-20.957830999999999</v>
      </c>
      <c r="AW955" s="11">
        <v>0.53095199999999998</v>
      </c>
      <c r="AX955" s="11">
        <v>2.599281</v>
      </c>
    </row>
    <row r="956" spans="21:50" x14ac:dyDescent="0.35">
      <c r="U956" s="11" t="s">
        <v>76</v>
      </c>
      <c r="V956" s="11">
        <v>1378</v>
      </c>
      <c r="W956" s="11">
        <v>-20.944171000000001</v>
      </c>
      <c r="X956" s="11">
        <v>-22.397144999999998</v>
      </c>
      <c r="Y956" s="11">
        <v>1.452974</v>
      </c>
      <c r="Z956" s="18">
        <f t="shared" si="24"/>
        <v>6.9373669647750671E-2</v>
      </c>
      <c r="AA956" s="11">
        <v>6.9373659999999999</v>
      </c>
      <c r="AS956" s="11" t="s">
        <v>76</v>
      </c>
      <c r="AT956" s="11">
        <v>1378</v>
      </c>
      <c r="AU956" s="11">
        <v>-20.944171000000001</v>
      </c>
      <c r="AV956" s="11">
        <v>-22.397144999999998</v>
      </c>
      <c r="AW956" s="11">
        <v>1.452974</v>
      </c>
      <c r="AX956" s="11">
        <v>6.9373659999999999</v>
      </c>
    </row>
    <row r="957" spans="21:50" x14ac:dyDescent="0.35">
      <c r="U957" s="11" t="s">
        <v>76</v>
      </c>
      <c r="V957" s="11">
        <v>1379</v>
      </c>
      <c r="W957" s="11">
        <v>22.49888</v>
      </c>
      <c r="X957" s="11">
        <v>21.08859</v>
      </c>
      <c r="Y957" s="11">
        <v>1.41029</v>
      </c>
      <c r="Z957" s="18">
        <f t="shared" si="24"/>
        <v>6.2682675759860043E-2</v>
      </c>
      <c r="AA957" s="11">
        <v>6.2682669999999998</v>
      </c>
      <c r="AS957" s="11" t="s">
        <v>76</v>
      </c>
      <c r="AT957" s="11">
        <v>1379</v>
      </c>
      <c r="AU957" s="11">
        <v>22.49888</v>
      </c>
      <c r="AV957" s="11">
        <v>21.08859</v>
      </c>
      <c r="AW957" s="11">
        <v>1.41029</v>
      </c>
      <c r="AX957" s="11">
        <v>6.2682669999999998</v>
      </c>
    </row>
    <row r="958" spans="21:50" x14ac:dyDescent="0.35">
      <c r="U958" s="11" t="s">
        <v>76</v>
      </c>
      <c r="V958" s="11">
        <v>1381</v>
      </c>
      <c r="W958" s="11">
        <v>4.3964720000000002</v>
      </c>
      <c r="X958" s="11">
        <v>1.5556220000000001</v>
      </c>
      <c r="Y958" s="11">
        <v>2.8408500000000001</v>
      </c>
      <c r="Z958" s="18">
        <f t="shared" si="24"/>
        <v>0.64616583478752965</v>
      </c>
      <c r="AA958" s="11">
        <v>64.616594000000006</v>
      </c>
      <c r="AS958" s="11" t="s">
        <v>76</v>
      </c>
      <c r="AT958" s="11">
        <v>1381</v>
      </c>
      <c r="AU958" s="11">
        <v>4.3964720000000002</v>
      </c>
      <c r="AV958" s="11">
        <v>1.5556220000000001</v>
      </c>
      <c r="AW958" s="11">
        <v>2.8408500000000001</v>
      </c>
      <c r="AX958" s="11">
        <v>64.616594000000006</v>
      </c>
    </row>
    <row r="959" spans="21:50" x14ac:dyDescent="0.35">
      <c r="U959" s="11" t="s">
        <v>76</v>
      </c>
      <c r="V959" s="11">
        <v>1382</v>
      </c>
      <c r="W959" s="11">
        <v>-15.819611999999999</v>
      </c>
      <c r="X959" s="11">
        <v>-15.857055000000001</v>
      </c>
      <c r="Y959" s="11">
        <v>3.7442999999999997E-2</v>
      </c>
      <c r="Z959" s="18">
        <f t="shared" si="24"/>
        <v>2.3668722090023444E-3</v>
      </c>
      <c r="AA959" s="11">
        <v>0.23668700000000001</v>
      </c>
      <c r="AS959" s="11" t="s">
        <v>76</v>
      </c>
      <c r="AT959" s="11">
        <v>1382</v>
      </c>
      <c r="AU959" s="11">
        <v>-15.819611999999999</v>
      </c>
      <c r="AV959" s="11">
        <v>-15.857055000000001</v>
      </c>
      <c r="AW959" s="11">
        <v>3.7442999999999997E-2</v>
      </c>
      <c r="AX959" s="11">
        <v>0.23668700000000001</v>
      </c>
    </row>
    <row r="960" spans="21:50" x14ac:dyDescent="0.35">
      <c r="U960" s="11" t="s">
        <v>76</v>
      </c>
      <c r="V960" s="11">
        <v>1383</v>
      </c>
      <c r="W960" s="11">
        <v>-13.250176</v>
      </c>
      <c r="X960" s="11">
        <v>-9.4408030000000007</v>
      </c>
      <c r="Y960" s="11">
        <v>3.8093729999999999</v>
      </c>
      <c r="Z960" s="18">
        <f t="shared" si="24"/>
        <v>0.28749603024140963</v>
      </c>
      <c r="AA960" s="11">
        <v>28.749604000000001</v>
      </c>
      <c r="AS960" s="11" t="s">
        <v>76</v>
      </c>
      <c r="AT960" s="11">
        <v>1383</v>
      </c>
      <c r="AU960" s="11">
        <v>-13.250176</v>
      </c>
      <c r="AV960" s="11">
        <v>-9.4408030000000007</v>
      </c>
      <c r="AW960" s="11">
        <v>3.8093729999999999</v>
      </c>
      <c r="AX960" s="11">
        <v>28.749604000000001</v>
      </c>
    </row>
    <row r="961" spans="21:50" x14ac:dyDescent="0.35">
      <c r="U961" s="11" t="s">
        <v>76</v>
      </c>
      <c r="V961" s="11">
        <v>1385</v>
      </c>
      <c r="W961" s="11">
        <v>-8.8324599999999993</v>
      </c>
      <c r="X961" s="11">
        <v>-6.1291270000000004</v>
      </c>
      <c r="Y961" s="11">
        <v>2.7033330000000002</v>
      </c>
      <c r="Z961" s="18">
        <f t="shared" si="24"/>
        <v>0.30606795841702089</v>
      </c>
      <c r="AA961" s="11">
        <v>30.606794000000001</v>
      </c>
      <c r="AS961" s="11" t="s">
        <v>76</v>
      </c>
      <c r="AT961" s="11">
        <v>1385</v>
      </c>
      <c r="AU961" s="11">
        <v>-8.8324599999999993</v>
      </c>
      <c r="AV961" s="11">
        <v>-6.1291270000000004</v>
      </c>
      <c r="AW961" s="11">
        <v>2.7033330000000002</v>
      </c>
      <c r="AX961" s="11">
        <v>30.606794000000001</v>
      </c>
    </row>
    <row r="962" spans="21:50" x14ac:dyDescent="0.35">
      <c r="U962" s="11" t="s">
        <v>76</v>
      </c>
      <c r="V962" s="11">
        <v>1387</v>
      </c>
      <c r="W962" s="11">
        <v>-8.8282550000000004</v>
      </c>
      <c r="X962" s="11">
        <v>-11.93421</v>
      </c>
      <c r="Y962" s="11">
        <v>3.1059549999999998</v>
      </c>
      <c r="Z962" s="18">
        <f t="shared" si="24"/>
        <v>0.35181981037022603</v>
      </c>
      <c r="AA962" s="11">
        <v>35.181986000000002</v>
      </c>
      <c r="AS962" s="11" t="s">
        <v>76</v>
      </c>
      <c r="AT962" s="11">
        <v>1387</v>
      </c>
      <c r="AU962" s="11">
        <v>-8.8282550000000004</v>
      </c>
      <c r="AV962" s="11">
        <v>-11.93421</v>
      </c>
      <c r="AW962" s="11">
        <v>3.1059549999999998</v>
      </c>
      <c r="AX962" s="11">
        <v>35.181986000000002</v>
      </c>
    </row>
    <row r="963" spans="21:50" x14ac:dyDescent="0.35">
      <c r="U963" s="11" t="s">
        <v>76</v>
      </c>
      <c r="V963" s="11">
        <v>1388</v>
      </c>
      <c r="W963" s="11">
        <v>0.72424999999999995</v>
      </c>
      <c r="X963" s="11">
        <v>-2.818343</v>
      </c>
      <c r="Y963" s="11">
        <v>3.5425930000000001</v>
      </c>
      <c r="Z963" s="18">
        <f t="shared" si="24"/>
        <v>4.8913952364515021</v>
      </c>
      <c r="AA963" s="11" t="s">
        <v>77</v>
      </c>
      <c r="AS963" s="11" t="s">
        <v>76</v>
      </c>
      <c r="AT963" s="11">
        <v>1388</v>
      </c>
      <c r="AU963" s="11">
        <v>0.72424999999999995</v>
      </c>
      <c r="AV963" s="11">
        <v>-2.818343</v>
      </c>
      <c r="AW963" s="11">
        <v>3.5425930000000001</v>
      </c>
      <c r="AX963" s="11" t="s">
        <v>77</v>
      </c>
    </row>
    <row r="964" spans="21:50" x14ac:dyDescent="0.35">
      <c r="U964" s="11" t="s">
        <v>76</v>
      </c>
      <c r="V964" s="11">
        <v>1389</v>
      </c>
      <c r="W964" s="11">
        <v>-16.163713000000001</v>
      </c>
      <c r="X964" s="11">
        <v>-14.781765</v>
      </c>
      <c r="Y964" s="11">
        <v>1.381948</v>
      </c>
      <c r="Z964" s="18">
        <f t="shared" si="24"/>
        <v>8.5496939966701949E-2</v>
      </c>
      <c r="AA964" s="11">
        <v>8.5496929999999995</v>
      </c>
      <c r="AS964" s="11" t="s">
        <v>76</v>
      </c>
      <c r="AT964" s="11">
        <v>1389</v>
      </c>
      <c r="AU964" s="11">
        <v>-16.163713000000001</v>
      </c>
      <c r="AV964" s="11">
        <v>-14.781765</v>
      </c>
      <c r="AW964" s="11">
        <v>1.381948</v>
      </c>
      <c r="AX964" s="11">
        <v>8.5496929999999995</v>
      </c>
    </row>
    <row r="965" spans="21:50" x14ac:dyDescent="0.35">
      <c r="U965" s="11" t="s">
        <v>76</v>
      </c>
      <c r="V965" s="11">
        <v>1392</v>
      </c>
      <c r="W965" s="11">
        <v>-20.838068</v>
      </c>
      <c r="X965" s="11">
        <v>-19.17474</v>
      </c>
      <c r="Y965" s="11">
        <v>1.6633290000000001</v>
      </c>
      <c r="Z965" s="18">
        <f t="shared" si="24"/>
        <v>7.9821651412213451E-2</v>
      </c>
      <c r="AA965" s="11">
        <v>7.982164</v>
      </c>
      <c r="AS965" s="11" t="s">
        <v>76</v>
      </c>
      <c r="AT965" s="11">
        <v>1392</v>
      </c>
      <c r="AU965" s="11">
        <v>-20.838068</v>
      </c>
      <c r="AV965" s="11">
        <v>-19.17474</v>
      </c>
      <c r="AW965" s="11">
        <v>1.6633290000000001</v>
      </c>
      <c r="AX965" s="11">
        <v>7.982164</v>
      </c>
    </row>
    <row r="966" spans="21:50" x14ac:dyDescent="0.35">
      <c r="U966" s="11" t="s">
        <v>76</v>
      </c>
      <c r="V966" s="11">
        <v>1393</v>
      </c>
      <c r="W966" s="11">
        <v>-7.3566849999999997</v>
      </c>
      <c r="X966" s="11">
        <v>-7.29291</v>
      </c>
      <c r="Y966" s="11">
        <v>6.3774999999999998E-2</v>
      </c>
      <c r="Z966" s="18">
        <f t="shared" si="24"/>
        <v>8.6689860990378145E-3</v>
      </c>
      <c r="AA966" s="11">
        <v>0.86689499999999997</v>
      </c>
      <c r="AS966" s="11" t="s">
        <v>76</v>
      </c>
      <c r="AT966" s="11">
        <v>1393</v>
      </c>
      <c r="AU966" s="11">
        <v>-7.3566849999999997</v>
      </c>
      <c r="AV966" s="11">
        <v>-7.29291</v>
      </c>
      <c r="AW966" s="11">
        <v>6.3774999999999998E-2</v>
      </c>
      <c r="AX966" s="11">
        <v>0.86689499999999997</v>
      </c>
    </row>
    <row r="967" spans="21:50" x14ac:dyDescent="0.35">
      <c r="U967" s="11" t="s">
        <v>76</v>
      </c>
      <c r="V967" s="11">
        <v>1394</v>
      </c>
      <c r="W967" s="11">
        <v>-18.642968</v>
      </c>
      <c r="X967" s="11">
        <v>-18.453386999999999</v>
      </c>
      <c r="Y967" s="11">
        <v>0.189581</v>
      </c>
      <c r="Z967" s="18">
        <f t="shared" si="24"/>
        <v>1.0169035316694209E-2</v>
      </c>
      <c r="AA967" s="11">
        <v>1.0169029999999999</v>
      </c>
      <c r="AS967" s="11" t="s">
        <v>76</v>
      </c>
      <c r="AT967" s="11">
        <v>1394</v>
      </c>
      <c r="AU967" s="11">
        <v>-18.642968</v>
      </c>
      <c r="AV967" s="11">
        <v>-18.453386999999999</v>
      </c>
      <c r="AW967" s="11">
        <v>0.189581</v>
      </c>
      <c r="AX967" s="11">
        <v>1.0169029999999999</v>
      </c>
    </row>
    <row r="968" spans="21:50" x14ac:dyDescent="0.35">
      <c r="U968" s="11" t="s">
        <v>76</v>
      </c>
      <c r="V968" s="11">
        <v>1395</v>
      </c>
      <c r="W968" s="11">
        <v>-3.0397690000000002</v>
      </c>
      <c r="X968" s="11">
        <v>-0.94061799999999995</v>
      </c>
      <c r="Y968" s="11">
        <v>2.099151</v>
      </c>
      <c r="Z968" s="18">
        <f t="shared" si="24"/>
        <v>0.69056267104506952</v>
      </c>
      <c r="AA968" s="11">
        <v>69.056268000000003</v>
      </c>
      <c r="AS968" s="11" t="s">
        <v>76</v>
      </c>
      <c r="AT968" s="11">
        <v>1395</v>
      </c>
      <c r="AU968" s="11">
        <v>-3.0397690000000002</v>
      </c>
      <c r="AV968" s="11">
        <v>-0.94061799999999995</v>
      </c>
      <c r="AW968" s="11">
        <v>2.099151</v>
      </c>
      <c r="AX968" s="11">
        <v>69.056268000000003</v>
      </c>
    </row>
    <row r="969" spans="21:50" x14ac:dyDescent="0.35">
      <c r="U969" s="11" t="s">
        <v>76</v>
      </c>
      <c r="V969" s="11">
        <v>1396</v>
      </c>
      <c r="W969" s="11">
        <v>-15.740849000000001</v>
      </c>
      <c r="X969" s="11">
        <v>-15.767654</v>
      </c>
      <c r="Y969" s="11">
        <v>2.6804999999999999E-2</v>
      </c>
      <c r="Z969" s="18">
        <f t="shared" ref="Z969:Z1032" si="25">ABS(Y969/W969)</f>
        <v>1.7028941704478582E-3</v>
      </c>
      <c r="AA969" s="11">
        <v>0.17028799999999999</v>
      </c>
      <c r="AS969" s="11" t="s">
        <v>76</v>
      </c>
      <c r="AT969" s="11">
        <v>1396</v>
      </c>
      <c r="AU969" s="11">
        <v>-15.740849000000001</v>
      </c>
      <c r="AV969" s="11">
        <v>-15.767654</v>
      </c>
      <c r="AW969" s="11">
        <v>2.6804999999999999E-2</v>
      </c>
      <c r="AX969" s="11">
        <v>0.17028799999999999</v>
      </c>
    </row>
    <row r="970" spans="21:50" x14ac:dyDescent="0.35">
      <c r="U970" s="11" t="s">
        <v>76</v>
      </c>
      <c r="V970" s="11">
        <v>1399</v>
      </c>
      <c r="W970" s="11">
        <v>-9.2777410000000007</v>
      </c>
      <c r="X970" s="11">
        <v>-7.5985659999999999</v>
      </c>
      <c r="Y970" s="11">
        <v>1.6791750000000001</v>
      </c>
      <c r="Z970" s="18">
        <f t="shared" si="25"/>
        <v>0.18098963961162529</v>
      </c>
      <c r="AA970" s="11">
        <v>18.098965</v>
      </c>
      <c r="AS970" s="11" t="s">
        <v>76</v>
      </c>
      <c r="AT970" s="11">
        <v>1399</v>
      </c>
      <c r="AU970" s="11">
        <v>-9.2777410000000007</v>
      </c>
      <c r="AV970" s="11">
        <v>-7.5985659999999999</v>
      </c>
      <c r="AW970" s="11">
        <v>1.6791750000000001</v>
      </c>
      <c r="AX970" s="11">
        <v>18.098965</v>
      </c>
    </row>
    <row r="971" spans="21:50" x14ac:dyDescent="0.35">
      <c r="U971" s="11" t="s">
        <v>76</v>
      </c>
      <c r="V971" s="11">
        <v>1400</v>
      </c>
      <c r="W971" s="11">
        <v>-18.638507000000001</v>
      </c>
      <c r="X971" s="11">
        <v>-19.490912999999999</v>
      </c>
      <c r="Y971" s="11">
        <v>0.852406</v>
      </c>
      <c r="Z971" s="18">
        <f t="shared" si="25"/>
        <v>4.5733598726550362E-2</v>
      </c>
      <c r="AA971" s="11">
        <v>4.573359</v>
      </c>
      <c r="AS971" s="11" t="s">
        <v>76</v>
      </c>
      <c r="AT971" s="11">
        <v>1400</v>
      </c>
      <c r="AU971" s="11">
        <v>-18.638507000000001</v>
      </c>
      <c r="AV971" s="11">
        <v>-19.490912999999999</v>
      </c>
      <c r="AW971" s="11">
        <v>0.852406</v>
      </c>
      <c r="AX971" s="11">
        <v>4.573359</v>
      </c>
    </row>
    <row r="972" spans="21:50" x14ac:dyDescent="0.35">
      <c r="U972" s="11" t="s">
        <v>76</v>
      </c>
      <c r="V972" s="11">
        <v>1401</v>
      </c>
      <c r="W972" s="11">
        <v>-16.700534999999999</v>
      </c>
      <c r="X972" s="11">
        <v>-16.685182000000001</v>
      </c>
      <c r="Y972" s="11">
        <v>1.5354E-2</v>
      </c>
      <c r="Z972" s="18">
        <f t="shared" si="25"/>
        <v>9.1937174467764061E-4</v>
      </c>
      <c r="AA972" s="11">
        <v>9.1935000000000003E-2</v>
      </c>
      <c r="AS972" s="11" t="s">
        <v>76</v>
      </c>
      <c r="AT972" s="11">
        <v>1401</v>
      </c>
      <c r="AU972" s="11">
        <v>-16.700534999999999</v>
      </c>
      <c r="AV972" s="11">
        <v>-16.685182000000001</v>
      </c>
      <c r="AW972" s="11">
        <v>1.5354E-2</v>
      </c>
      <c r="AX972" s="11">
        <v>9.1935000000000003E-2</v>
      </c>
    </row>
    <row r="973" spans="21:50" x14ac:dyDescent="0.35">
      <c r="U973" s="11" t="s">
        <v>76</v>
      </c>
      <c r="V973" s="11">
        <v>1402</v>
      </c>
      <c r="W973" s="11">
        <v>-4.4042070000000004</v>
      </c>
      <c r="X973" s="11">
        <v>-4.858981</v>
      </c>
      <c r="Y973" s="11">
        <v>0.45477499999999998</v>
      </c>
      <c r="Z973" s="18">
        <f t="shared" si="25"/>
        <v>0.1032592246458897</v>
      </c>
      <c r="AA973" s="11">
        <v>10.325917</v>
      </c>
      <c r="AS973" s="11" t="s">
        <v>76</v>
      </c>
      <c r="AT973" s="11">
        <v>1402</v>
      </c>
      <c r="AU973" s="11">
        <v>-4.4042070000000004</v>
      </c>
      <c r="AV973" s="11">
        <v>-4.858981</v>
      </c>
      <c r="AW973" s="11">
        <v>0.45477499999999998</v>
      </c>
      <c r="AX973" s="11">
        <v>10.325917</v>
      </c>
    </row>
    <row r="974" spans="21:50" x14ac:dyDescent="0.35">
      <c r="U974" s="11" t="s">
        <v>76</v>
      </c>
      <c r="V974" s="11">
        <v>1403</v>
      </c>
      <c r="W974" s="11">
        <v>-9.9956600000000009</v>
      </c>
      <c r="X974" s="11">
        <v>-10.088934</v>
      </c>
      <c r="Y974" s="11">
        <v>9.3273999999999996E-2</v>
      </c>
      <c r="Z974" s="18">
        <f t="shared" si="25"/>
        <v>9.3314498492345667E-3</v>
      </c>
      <c r="AA974" s="11">
        <v>0.93314600000000003</v>
      </c>
      <c r="AS974" s="11" t="s">
        <v>76</v>
      </c>
      <c r="AT974" s="11">
        <v>1403</v>
      </c>
      <c r="AU974" s="11">
        <v>-9.9956600000000009</v>
      </c>
      <c r="AV974" s="11">
        <v>-10.088934</v>
      </c>
      <c r="AW974" s="11">
        <v>9.3273999999999996E-2</v>
      </c>
      <c r="AX974" s="11">
        <v>0.93314600000000003</v>
      </c>
    </row>
    <row r="975" spans="21:50" x14ac:dyDescent="0.35">
      <c r="U975" s="11" t="s">
        <v>76</v>
      </c>
      <c r="V975" s="11">
        <v>1406</v>
      </c>
      <c r="W975" s="11">
        <v>-8.4624159999999993</v>
      </c>
      <c r="X975" s="11">
        <v>-5.8990590000000003</v>
      </c>
      <c r="Y975" s="11">
        <v>2.5633569999999999</v>
      </c>
      <c r="Z975" s="18">
        <f t="shared" si="25"/>
        <v>0.30291077630785346</v>
      </c>
      <c r="AA975" s="11">
        <v>30.291074999999999</v>
      </c>
      <c r="AS975" s="11" t="s">
        <v>76</v>
      </c>
      <c r="AT975" s="11">
        <v>1406</v>
      </c>
      <c r="AU975" s="11">
        <v>-8.4624159999999993</v>
      </c>
      <c r="AV975" s="11">
        <v>-5.8990590000000003</v>
      </c>
      <c r="AW975" s="11">
        <v>2.5633569999999999</v>
      </c>
      <c r="AX975" s="11">
        <v>30.291074999999999</v>
      </c>
    </row>
    <row r="976" spans="21:50" x14ac:dyDescent="0.35">
      <c r="U976" s="11" t="s">
        <v>76</v>
      </c>
      <c r="V976" s="11">
        <v>1407</v>
      </c>
      <c r="W976" s="11">
        <v>-6.7897949999999998</v>
      </c>
      <c r="X976" s="11">
        <v>-7.9722109999999997</v>
      </c>
      <c r="Y976" s="11">
        <v>1.1824159999999999</v>
      </c>
      <c r="Z976" s="18">
        <f t="shared" si="25"/>
        <v>0.17414605301043698</v>
      </c>
      <c r="AA976" s="11">
        <v>17.414607</v>
      </c>
      <c r="AS976" s="11" t="s">
        <v>76</v>
      </c>
      <c r="AT976" s="11">
        <v>1407</v>
      </c>
      <c r="AU976" s="11">
        <v>-6.7897949999999998</v>
      </c>
      <c r="AV976" s="11">
        <v>-7.9722109999999997</v>
      </c>
      <c r="AW976" s="11">
        <v>1.1824159999999999</v>
      </c>
      <c r="AX976" s="11">
        <v>17.414607</v>
      </c>
    </row>
    <row r="977" spans="21:50" x14ac:dyDescent="0.35">
      <c r="U977" s="11" t="s">
        <v>76</v>
      </c>
      <c r="V977" s="11">
        <v>1408</v>
      </c>
      <c r="W977" s="11">
        <v>41.704106000000003</v>
      </c>
      <c r="X977" s="11">
        <v>40.920777000000001</v>
      </c>
      <c r="Y977" s="11">
        <v>0.78332900000000005</v>
      </c>
      <c r="Z977" s="18">
        <f t="shared" si="25"/>
        <v>1.878301863130695E-2</v>
      </c>
      <c r="AA977" s="11">
        <v>1.878301</v>
      </c>
      <c r="AS977" s="11" t="s">
        <v>76</v>
      </c>
      <c r="AT977" s="11">
        <v>1408</v>
      </c>
      <c r="AU977" s="11">
        <v>41.704106000000003</v>
      </c>
      <c r="AV977" s="11">
        <v>40.920777000000001</v>
      </c>
      <c r="AW977" s="11">
        <v>0.78332900000000005</v>
      </c>
      <c r="AX977" s="11">
        <v>1.878301</v>
      </c>
    </row>
    <row r="978" spans="21:50" x14ac:dyDescent="0.35">
      <c r="U978" s="11" t="s">
        <v>76</v>
      </c>
      <c r="V978" s="11">
        <v>1409</v>
      </c>
      <c r="W978" s="11">
        <v>-12.923302</v>
      </c>
      <c r="X978" s="11">
        <v>-12.521082</v>
      </c>
      <c r="Y978" s="11">
        <v>0.40222000000000002</v>
      </c>
      <c r="Z978" s="18">
        <f t="shared" si="25"/>
        <v>3.1123624596871607E-2</v>
      </c>
      <c r="AA978" s="11">
        <v>3.1123639999999999</v>
      </c>
      <c r="AS978" s="11" t="s">
        <v>76</v>
      </c>
      <c r="AT978" s="11">
        <v>1409</v>
      </c>
      <c r="AU978" s="11">
        <v>-12.923302</v>
      </c>
      <c r="AV978" s="11">
        <v>-12.521082</v>
      </c>
      <c r="AW978" s="11">
        <v>0.40222000000000002</v>
      </c>
      <c r="AX978" s="11">
        <v>3.1123639999999999</v>
      </c>
    </row>
    <row r="979" spans="21:50" x14ac:dyDescent="0.35">
      <c r="U979" s="11" t="s">
        <v>76</v>
      </c>
      <c r="V979" s="11">
        <v>1413</v>
      </c>
      <c r="W979" s="11">
        <v>-29.100677999999998</v>
      </c>
      <c r="X979" s="11">
        <v>-27.080946999999998</v>
      </c>
      <c r="Y979" s="11">
        <v>2.0197319999999999</v>
      </c>
      <c r="Z979" s="18">
        <f t="shared" si="25"/>
        <v>6.9404980873641497E-2</v>
      </c>
      <c r="AA979" s="11">
        <v>6.9404969999999997</v>
      </c>
      <c r="AS979" s="11" t="s">
        <v>76</v>
      </c>
      <c r="AT979" s="11">
        <v>1413</v>
      </c>
      <c r="AU979" s="11">
        <v>-29.100677999999998</v>
      </c>
      <c r="AV979" s="11">
        <v>-27.080946999999998</v>
      </c>
      <c r="AW979" s="11">
        <v>2.0197319999999999</v>
      </c>
      <c r="AX979" s="11">
        <v>6.9404969999999997</v>
      </c>
    </row>
    <row r="980" spans="21:50" x14ac:dyDescent="0.35">
      <c r="U980" s="11" t="s">
        <v>76</v>
      </c>
      <c r="V980" s="11">
        <v>1414</v>
      </c>
      <c r="W980" s="11">
        <v>-14.881705999999999</v>
      </c>
      <c r="X980" s="11">
        <v>-16.268830000000001</v>
      </c>
      <c r="Y980" s="11">
        <v>1.387124</v>
      </c>
      <c r="Z980" s="18">
        <f t="shared" si="25"/>
        <v>9.3210012346702731E-2</v>
      </c>
      <c r="AA980" s="11">
        <v>9.3209999999999997</v>
      </c>
      <c r="AS980" s="11" t="s">
        <v>76</v>
      </c>
      <c r="AT980" s="11">
        <v>1414</v>
      </c>
      <c r="AU980" s="11">
        <v>-14.881705999999999</v>
      </c>
      <c r="AV980" s="11">
        <v>-16.268830000000001</v>
      </c>
      <c r="AW980" s="11">
        <v>1.387124</v>
      </c>
      <c r="AX980" s="11">
        <v>9.3209999999999997</v>
      </c>
    </row>
    <row r="981" spans="21:50" x14ac:dyDescent="0.35">
      <c r="U981" s="11" t="s">
        <v>76</v>
      </c>
      <c r="V981" s="11">
        <v>1415</v>
      </c>
      <c r="W981" s="11">
        <v>-20.253613000000001</v>
      </c>
      <c r="X981" s="11">
        <v>-20.481407000000001</v>
      </c>
      <c r="Y981" s="11">
        <v>0.227794</v>
      </c>
      <c r="Z981" s="18">
        <f t="shared" si="25"/>
        <v>1.1247079718566755E-2</v>
      </c>
      <c r="AA981" s="11">
        <v>1.1247069999999999</v>
      </c>
      <c r="AS981" s="11" t="s">
        <v>76</v>
      </c>
      <c r="AT981" s="11">
        <v>1415</v>
      </c>
      <c r="AU981" s="11">
        <v>-20.253613000000001</v>
      </c>
      <c r="AV981" s="11">
        <v>-20.481407000000001</v>
      </c>
      <c r="AW981" s="11">
        <v>0.227794</v>
      </c>
      <c r="AX981" s="11">
        <v>1.1247069999999999</v>
      </c>
    </row>
    <row r="982" spans="21:50" x14ac:dyDescent="0.35">
      <c r="U982" s="11" t="s">
        <v>76</v>
      </c>
      <c r="V982" s="11">
        <v>1416</v>
      </c>
      <c r="W982" s="11">
        <v>-9.3438960000000009</v>
      </c>
      <c r="X982" s="11">
        <v>-10.487266999999999</v>
      </c>
      <c r="Y982" s="11">
        <v>1.1433709999999999</v>
      </c>
      <c r="Z982" s="18">
        <f t="shared" si="25"/>
        <v>0.12236555287002336</v>
      </c>
      <c r="AA982" s="11">
        <v>12.236556</v>
      </c>
      <c r="AS982" s="11" t="s">
        <v>76</v>
      </c>
      <c r="AT982" s="11">
        <v>1416</v>
      </c>
      <c r="AU982" s="11">
        <v>-9.3438960000000009</v>
      </c>
      <c r="AV982" s="11">
        <v>-10.487266999999999</v>
      </c>
      <c r="AW982" s="11">
        <v>1.1433709999999999</v>
      </c>
      <c r="AX982" s="11">
        <v>12.236556</v>
      </c>
    </row>
    <row r="983" spans="21:50" x14ac:dyDescent="0.35">
      <c r="U983" s="11" t="s">
        <v>76</v>
      </c>
      <c r="V983" s="11">
        <v>1419</v>
      </c>
      <c r="W983" s="11">
        <v>2.733622</v>
      </c>
      <c r="X983" s="11">
        <v>2.5713490000000001</v>
      </c>
      <c r="Y983" s="11">
        <v>0.162274</v>
      </c>
      <c r="Z983" s="18">
        <f t="shared" si="25"/>
        <v>5.936226735078954E-2</v>
      </c>
      <c r="AA983" s="11">
        <v>5.93621</v>
      </c>
      <c r="AS983" s="11" t="s">
        <v>76</v>
      </c>
      <c r="AT983" s="11">
        <v>1419</v>
      </c>
      <c r="AU983" s="11">
        <v>2.733622</v>
      </c>
      <c r="AV983" s="11">
        <v>2.5713490000000001</v>
      </c>
      <c r="AW983" s="11">
        <v>0.162274</v>
      </c>
      <c r="AX983" s="11">
        <v>5.93621</v>
      </c>
    </row>
    <row r="984" spans="21:50" x14ac:dyDescent="0.35">
      <c r="U984" s="11" t="s">
        <v>76</v>
      </c>
      <c r="V984" s="11">
        <v>1420</v>
      </c>
      <c r="W984" s="11">
        <v>-13.636975</v>
      </c>
      <c r="X984" s="11">
        <v>-16.497371000000001</v>
      </c>
      <c r="Y984" s="11">
        <v>2.8603960000000002</v>
      </c>
      <c r="Z984" s="18">
        <f t="shared" si="25"/>
        <v>0.20975296940853821</v>
      </c>
      <c r="AA984" s="11">
        <v>20.975294999999999</v>
      </c>
      <c r="AS984" s="11" t="s">
        <v>76</v>
      </c>
      <c r="AT984" s="11">
        <v>1420</v>
      </c>
      <c r="AU984" s="11">
        <v>-13.636975</v>
      </c>
      <c r="AV984" s="11">
        <v>-16.497371000000001</v>
      </c>
      <c r="AW984" s="11">
        <v>2.8603960000000002</v>
      </c>
      <c r="AX984" s="11">
        <v>20.975294999999999</v>
      </c>
    </row>
    <row r="985" spans="21:50" x14ac:dyDescent="0.35">
      <c r="U985" s="11" t="s">
        <v>76</v>
      </c>
      <c r="V985" s="11">
        <v>1421</v>
      </c>
      <c r="W985" s="11">
        <v>-2.1124939999999999</v>
      </c>
      <c r="X985" s="11">
        <v>-6.5438369999999999</v>
      </c>
      <c r="Y985" s="11">
        <v>4.4313419999999999</v>
      </c>
      <c r="Z985" s="18">
        <f t="shared" si="25"/>
        <v>2.0976826443057353</v>
      </c>
      <c r="AA985" s="11" t="s">
        <v>77</v>
      </c>
      <c r="AS985" s="11" t="s">
        <v>76</v>
      </c>
      <c r="AT985" s="11">
        <v>1421</v>
      </c>
      <c r="AU985" s="11">
        <v>-2.1124939999999999</v>
      </c>
      <c r="AV985" s="11">
        <v>-6.5438369999999999</v>
      </c>
      <c r="AW985" s="11">
        <v>4.4313419999999999</v>
      </c>
      <c r="AX985" s="11" t="s">
        <v>77</v>
      </c>
    </row>
    <row r="986" spans="21:50" x14ac:dyDescent="0.35">
      <c r="U986" s="11" t="s">
        <v>76</v>
      </c>
      <c r="V986" s="11">
        <v>1423</v>
      </c>
      <c r="W986" s="11">
        <v>1.312557</v>
      </c>
      <c r="X986" s="11">
        <v>2.0008759999999999</v>
      </c>
      <c r="Y986" s="11">
        <v>0.68831900000000001</v>
      </c>
      <c r="Z986" s="18">
        <f t="shared" si="25"/>
        <v>0.52441074939983556</v>
      </c>
      <c r="AA986" s="11">
        <v>52.441079999999999</v>
      </c>
      <c r="AS986" s="11" t="s">
        <v>76</v>
      </c>
      <c r="AT986" s="11">
        <v>1423</v>
      </c>
      <c r="AU986" s="11">
        <v>1.312557</v>
      </c>
      <c r="AV986" s="11">
        <v>2.0008759999999999</v>
      </c>
      <c r="AW986" s="11">
        <v>0.68831900000000001</v>
      </c>
      <c r="AX986" s="11">
        <v>52.441079999999999</v>
      </c>
    </row>
    <row r="987" spans="21:50" x14ac:dyDescent="0.35">
      <c r="U987" s="11" t="s">
        <v>76</v>
      </c>
      <c r="V987" s="11">
        <v>1424</v>
      </c>
      <c r="W987" s="11">
        <v>1.3200909999999999</v>
      </c>
      <c r="X987" s="11">
        <v>2.138897</v>
      </c>
      <c r="Y987" s="11">
        <v>0.81880600000000003</v>
      </c>
      <c r="Z987" s="18">
        <f t="shared" si="25"/>
        <v>0.62026481507714248</v>
      </c>
      <c r="AA987" s="11">
        <v>62.026522999999997</v>
      </c>
      <c r="AS987" s="11" t="s">
        <v>76</v>
      </c>
      <c r="AT987" s="11">
        <v>1424</v>
      </c>
      <c r="AU987" s="11">
        <v>1.3200909999999999</v>
      </c>
      <c r="AV987" s="11">
        <v>2.138897</v>
      </c>
      <c r="AW987" s="11">
        <v>0.81880600000000003</v>
      </c>
      <c r="AX987" s="11">
        <v>62.026522999999997</v>
      </c>
    </row>
    <row r="988" spans="21:50" x14ac:dyDescent="0.35">
      <c r="U988" s="11" t="s">
        <v>76</v>
      </c>
      <c r="V988" s="11">
        <v>1425</v>
      </c>
      <c r="W988" s="11">
        <v>8.7466699999999999</v>
      </c>
      <c r="X988" s="11">
        <v>13.78256</v>
      </c>
      <c r="Y988" s="11">
        <v>5.0358910000000003</v>
      </c>
      <c r="Z988" s="18">
        <f t="shared" si="25"/>
        <v>0.57574951381497186</v>
      </c>
      <c r="AA988" s="11">
        <v>57.574948999999997</v>
      </c>
      <c r="AS988" s="11" t="s">
        <v>76</v>
      </c>
      <c r="AT988" s="11">
        <v>1425</v>
      </c>
      <c r="AU988" s="11">
        <v>8.7466699999999999</v>
      </c>
      <c r="AV988" s="11">
        <v>13.78256</v>
      </c>
      <c r="AW988" s="11">
        <v>5.0358910000000003</v>
      </c>
      <c r="AX988" s="11">
        <v>57.574948999999997</v>
      </c>
    </row>
    <row r="989" spans="21:50" x14ac:dyDescent="0.35">
      <c r="U989" s="11" t="s">
        <v>76</v>
      </c>
      <c r="V989" s="11">
        <v>1427</v>
      </c>
      <c r="W989" s="11">
        <v>26.602138</v>
      </c>
      <c r="X989" s="11">
        <v>29.443185</v>
      </c>
      <c r="Y989" s="11">
        <v>2.8410470000000001</v>
      </c>
      <c r="Z989" s="18">
        <f t="shared" si="25"/>
        <v>0.10679769423044118</v>
      </c>
      <c r="AA989" s="11">
        <v>10.67977</v>
      </c>
      <c r="AS989" s="11" t="s">
        <v>76</v>
      </c>
      <c r="AT989" s="11">
        <v>1427</v>
      </c>
      <c r="AU989" s="11">
        <v>26.602138</v>
      </c>
      <c r="AV989" s="11">
        <v>29.443185</v>
      </c>
      <c r="AW989" s="11">
        <v>2.8410470000000001</v>
      </c>
      <c r="AX989" s="11">
        <v>10.67977</v>
      </c>
    </row>
    <row r="990" spans="21:50" x14ac:dyDescent="0.35">
      <c r="U990" s="11" t="s">
        <v>76</v>
      </c>
      <c r="V990" s="11">
        <v>1429</v>
      </c>
      <c r="W990" s="11">
        <v>6.8691310000000003</v>
      </c>
      <c r="X990" s="11">
        <v>8.1064340000000001</v>
      </c>
      <c r="Y990" s="11">
        <v>1.237303</v>
      </c>
      <c r="Z990" s="18">
        <f t="shared" si="25"/>
        <v>0.18012511335131037</v>
      </c>
      <c r="AA990" s="11">
        <v>18.012506999999999</v>
      </c>
      <c r="AS990" s="11" t="s">
        <v>76</v>
      </c>
      <c r="AT990" s="11">
        <v>1429</v>
      </c>
      <c r="AU990" s="11">
        <v>6.8691310000000003</v>
      </c>
      <c r="AV990" s="11">
        <v>8.1064340000000001</v>
      </c>
      <c r="AW990" s="11">
        <v>1.237303</v>
      </c>
      <c r="AX990" s="11">
        <v>18.012506999999999</v>
      </c>
    </row>
    <row r="991" spans="21:50" x14ac:dyDescent="0.35">
      <c r="U991" s="11" t="s">
        <v>76</v>
      </c>
      <c r="V991" s="11">
        <v>1431</v>
      </c>
      <c r="W991" s="11">
        <v>0.93180399999999997</v>
      </c>
      <c r="X991" s="11">
        <v>0.68309900000000001</v>
      </c>
      <c r="Y991" s="11">
        <v>0.24870500000000001</v>
      </c>
      <c r="Z991" s="18">
        <f t="shared" si="25"/>
        <v>0.26690698902344273</v>
      </c>
      <c r="AA991" s="11">
        <v>26.6907</v>
      </c>
      <c r="AS991" s="11" t="s">
        <v>76</v>
      </c>
      <c r="AT991" s="11">
        <v>1431</v>
      </c>
      <c r="AU991" s="11">
        <v>0.93180399999999997</v>
      </c>
      <c r="AV991" s="11">
        <v>0.68309900000000001</v>
      </c>
      <c r="AW991" s="11">
        <v>0.24870500000000001</v>
      </c>
      <c r="AX991" s="11">
        <v>26.6907</v>
      </c>
    </row>
    <row r="992" spans="21:50" x14ac:dyDescent="0.35">
      <c r="U992" s="11" t="s">
        <v>76</v>
      </c>
      <c r="V992" s="11">
        <v>1432</v>
      </c>
      <c r="W992" s="11">
        <v>-6.5449120000000001</v>
      </c>
      <c r="X992" s="11">
        <v>-5.3807919999999996</v>
      </c>
      <c r="Y992" s="11">
        <v>1.1641189999999999</v>
      </c>
      <c r="Z992" s="18">
        <f t="shared" si="25"/>
        <v>0.17786625702530454</v>
      </c>
      <c r="AA992" s="11">
        <v>17.786629000000001</v>
      </c>
      <c r="AS992" s="11" t="s">
        <v>76</v>
      </c>
      <c r="AT992" s="11">
        <v>1432</v>
      </c>
      <c r="AU992" s="11">
        <v>-6.5449120000000001</v>
      </c>
      <c r="AV992" s="11">
        <v>-5.3807919999999996</v>
      </c>
      <c r="AW992" s="11">
        <v>1.1641189999999999</v>
      </c>
      <c r="AX992" s="11">
        <v>17.786629000000001</v>
      </c>
    </row>
    <row r="993" spans="21:50" x14ac:dyDescent="0.35">
      <c r="U993" s="11" t="s">
        <v>76</v>
      </c>
      <c r="V993" s="11">
        <v>1434</v>
      </c>
      <c r="W993" s="11">
        <v>13.917495000000001</v>
      </c>
      <c r="X993" s="11">
        <v>12.499215</v>
      </c>
      <c r="Y993" s="11">
        <v>1.41828</v>
      </c>
      <c r="Z993" s="18">
        <f t="shared" si="25"/>
        <v>0.10190626977052981</v>
      </c>
      <c r="AA993" s="11">
        <v>10.190628</v>
      </c>
      <c r="AS993" s="11" t="s">
        <v>76</v>
      </c>
      <c r="AT993" s="11">
        <v>1434</v>
      </c>
      <c r="AU993" s="11">
        <v>13.917495000000001</v>
      </c>
      <c r="AV993" s="11">
        <v>12.499215</v>
      </c>
      <c r="AW993" s="11">
        <v>1.41828</v>
      </c>
      <c r="AX993" s="11">
        <v>10.190628</v>
      </c>
    </row>
    <row r="994" spans="21:50" x14ac:dyDescent="0.35">
      <c r="U994" s="11" t="s">
        <v>76</v>
      </c>
      <c r="V994" s="11">
        <v>1435</v>
      </c>
      <c r="W994" s="11">
        <v>-2.901875</v>
      </c>
      <c r="X994" s="11">
        <v>-1.4425030000000001</v>
      </c>
      <c r="Y994" s="11">
        <v>1.4593719999999999</v>
      </c>
      <c r="Z994" s="18">
        <f t="shared" si="25"/>
        <v>0.50290656902864528</v>
      </c>
      <c r="AA994" s="11">
        <v>50.290647</v>
      </c>
      <c r="AS994" s="11" t="s">
        <v>76</v>
      </c>
      <c r="AT994" s="11">
        <v>1435</v>
      </c>
      <c r="AU994" s="11">
        <v>-2.901875</v>
      </c>
      <c r="AV994" s="11">
        <v>-1.4425030000000001</v>
      </c>
      <c r="AW994" s="11">
        <v>1.4593719999999999</v>
      </c>
      <c r="AX994" s="11">
        <v>50.290647</v>
      </c>
    </row>
    <row r="995" spans="21:50" x14ac:dyDescent="0.35">
      <c r="U995" s="11" t="s">
        <v>76</v>
      </c>
      <c r="V995" s="11">
        <v>1436</v>
      </c>
      <c r="W995" s="11">
        <v>33.684393999999998</v>
      </c>
      <c r="X995" s="11">
        <v>35.722707999999997</v>
      </c>
      <c r="Y995" s="11">
        <v>2.0383140000000002</v>
      </c>
      <c r="Z995" s="18">
        <f t="shared" si="25"/>
        <v>6.0512117273061237E-2</v>
      </c>
      <c r="AA995" s="11">
        <v>6.0512110000000003</v>
      </c>
      <c r="AS995" s="11" t="s">
        <v>76</v>
      </c>
      <c r="AT995" s="11">
        <v>1436</v>
      </c>
      <c r="AU995" s="11">
        <v>33.684393999999998</v>
      </c>
      <c r="AV995" s="11">
        <v>35.722707999999997</v>
      </c>
      <c r="AW995" s="11">
        <v>2.0383140000000002</v>
      </c>
      <c r="AX995" s="11">
        <v>6.0512110000000003</v>
      </c>
    </row>
    <row r="996" spans="21:50" x14ac:dyDescent="0.35">
      <c r="U996" s="11" t="s">
        <v>76</v>
      </c>
      <c r="V996" s="11">
        <v>1437</v>
      </c>
      <c r="W996" s="11">
        <v>3.5238999999999998</v>
      </c>
      <c r="X996" s="11">
        <v>1.983544</v>
      </c>
      <c r="Y996" s="11">
        <v>1.5403560000000001</v>
      </c>
      <c r="Z996" s="18">
        <f t="shared" si="25"/>
        <v>0.43711683078407448</v>
      </c>
      <c r="AA996" s="11">
        <v>43.711689999999997</v>
      </c>
      <c r="AS996" s="11" t="s">
        <v>76</v>
      </c>
      <c r="AT996" s="11">
        <v>1437</v>
      </c>
      <c r="AU996" s="11">
        <v>3.5238999999999998</v>
      </c>
      <c r="AV996" s="11">
        <v>1.983544</v>
      </c>
      <c r="AW996" s="11">
        <v>1.5403560000000001</v>
      </c>
      <c r="AX996" s="11">
        <v>43.711689999999997</v>
      </c>
    </row>
    <row r="997" spans="21:50" x14ac:dyDescent="0.35">
      <c r="U997" s="11" t="s">
        <v>76</v>
      </c>
      <c r="V997" s="11">
        <v>1438</v>
      </c>
      <c r="W997" s="11">
        <v>0.146421</v>
      </c>
      <c r="X997" s="11">
        <v>-1.5215749999999999</v>
      </c>
      <c r="Y997" s="11">
        <v>1.667996</v>
      </c>
      <c r="Z997" s="18">
        <f t="shared" si="25"/>
        <v>11.391781233566224</v>
      </c>
      <c r="AA997" s="11" t="s">
        <v>77</v>
      </c>
      <c r="AS997" s="11" t="s">
        <v>76</v>
      </c>
      <c r="AT997" s="11">
        <v>1438</v>
      </c>
      <c r="AU997" s="11">
        <v>0.146421</v>
      </c>
      <c r="AV997" s="11">
        <v>-1.5215749999999999</v>
      </c>
      <c r="AW997" s="11">
        <v>1.667996</v>
      </c>
      <c r="AX997" s="11" t="s">
        <v>77</v>
      </c>
    </row>
    <row r="998" spans="21:50" x14ac:dyDescent="0.35">
      <c r="U998" s="11" t="s">
        <v>76</v>
      </c>
      <c r="V998" s="11">
        <v>1441</v>
      </c>
      <c r="W998" s="11">
        <v>29.374624000000001</v>
      </c>
      <c r="X998" s="11">
        <v>31.673559999999998</v>
      </c>
      <c r="Y998" s="11">
        <v>2.2989359999999999</v>
      </c>
      <c r="Z998" s="18">
        <f t="shared" si="25"/>
        <v>7.8262652825785956E-2</v>
      </c>
      <c r="AA998" s="11">
        <v>7.8262660000000004</v>
      </c>
      <c r="AS998" s="11" t="s">
        <v>76</v>
      </c>
      <c r="AT998" s="11">
        <v>1441</v>
      </c>
      <c r="AU998" s="11">
        <v>29.374624000000001</v>
      </c>
      <c r="AV998" s="11">
        <v>31.673559999999998</v>
      </c>
      <c r="AW998" s="11">
        <v>2.2989359999999999</v>
      </c>
      <c r="AX998" s="11">
        <v>7.8262660000000004</v>
      </c>
    </row>
    <row r="999" spans="21:50" x14ac:dyDescent="0.35">
      <c r="U999" s="11" t="s">
        <v>76</v>
      </c>
      <c r="V999" s="11">
        <v>1442</v>
      </c>
      <c r="W999" s="11">
        <v>-23.752359999999999</v>
      </c>
      <c r="X999" s="11">
        <v>-24.509682999999999</v>
      </c>
      <c r="Y999" s="11">
        <v>0.757324</v>
      </c>
      <c r="Z999" s="18">
        <f t="shared" si="25"/>
        <v>3.188415803734871E-2</v>
      </c>
      <c r="AA999" s="11">
        <v>3.1884139999999999</v>
      </c>
      <c r="AS999" s="11" t="s">
        <v>76</v>
      </c>
      <c r="AT999" s="11">
        <v>1442</v>
      </c>
      <c r="AU999" s="11">
        <v>-23.752359999999999</v>
      </c>
      <c r="AV999" s="11">
        <v>-24.509682999999999</v>
      </c>
      <c r="AW999" s="11">
        <v>0.757324</v>
      </c>
      <c r="AX999" s="11">
        <v>3.1884139999999999</v>
      </c>
    </row>
    <row r="1000" spans="21:50" x14ac:dyDescent="0.35">
      <c r="U1000" s="11" t="s">
        <v>76</v>
      </c>
      <c r="V1000" s="11">
        <v>1443</v>
      </c>
      <c r="W1000" s="11">
        <v>-0.41518899999999997</v>
      </c>
      <c r="X1000" s="11">
        <v>-1.05307</v>
      </c>
      <c r="Y1000" s="11">
        <v>0.63788100000000003</v>
      </c>
      <c r="Z1000" s="18">
        <f t="shared" si="25"/>
        <v>1.5363629575928073</v>
      </c>
      <c r="AA1000" s="11" t="s">
        <v>77</v>
      </c>
      <c r="AS1000" s="11" t="s">
        <v>76</v>
      </c>
      <c r="AT1000" s="11">
        <v>1443</v>
      </c>
      <c r="AU1000" s="11">
        <v>-0.41518899999999997</v>
      </c>
      <c r="AV1000" s="11">
        <v>-1.05307</v>
      </c>
      <c r="AW1000" s="11">
        <v>0.63788100000000003</v>
      </c>
      <c r="AX1000" s="11" t="s">
        <v>77</v>
      </c>
    </row>
    <row r="1001" spans="21:50" x14ac:dyDescent="0.35">
      <c r="U1001" s="11" t="s">
        <v>76</v>
      </c>
      <c r="V1001" s="11">
        <v>1445</v>
      </c>
      <c r="W1001" s="11">
        <v>5.5579619999999998</v>
      </c>
      <c r="X1001" s="11">
        <v>15.637615</v>
      </c>
      <c r="Y1001" s="11">
        <v>10.079653</v>
      </c>
      <c r="Z1001" s="18">
        <f t="shared" si="25"/>
        <v>1.8135519818235535</v>
      </c>
      <c r="AA1001" s="11" t="s">
        <v>77</v>
      </c>
      <c r="AS1001" s="11" t="s">
        <v>76</v>
      </c>
      <c r="AT1001" s="11">
        <v>1445</v>
      </c>
      <c r="AU1001" s="11">
        <v>5.5579619999999998</v>
      </c>
      <c r="AV1001" s="11">
        <v>15.637615</v>
      </c>
      <c r="AW1001" s="11">
        <v>10.079653</v>
      </c>
      <c r="AX1001" s="11" t="s">
        <v>77</v>
      </c>
    </row>
    <row r="1002" spans="21:50" x14ac:dyDescent="0.35">
      <c r="U1002" s="11" t="s">
        <v>76</v>
      </c>
      <c r="V1002" s="11">
        <v>1447</v>
      </c>
      <c r="W1002" s="11">
        <v>4.9811959999999997</v>
      </c>
      <c r="X1002" s="11">
        <v>6.3525590000000003</v>
      </c>
      <c r="Y1002" s="11">
        <v>1.3713630000000001</v>
      </c>
      <c r="Z1002" s="18">
        <f t="shared" si="25"/>
        <v>0.27530797824458225</v>
      </c>
      <c r="AA1002" s="11">
        <v>27.530799999999999</v>
      </c>
      <c r="AS1002" s="11" t="s">
        <v>76</v>
      </c>
      <c r="AT1002" s="11">
        <v>1447</v>
      </c>
      <c r="AU1002" s="11">
        <v>4.9811959999999997</v>
      </c>
      <c r="AV1002" s="11">
        <v>6.3525590000000003</v>
      </c>
      <c r="AW1002" s="11">
        <v>1.3713630000000001</v>
      </c>
      <c r="AX1002" s="11">
        <v>27.530799999999999</v>
      </c>
    </row>
    <row r="1003" spans="21:50" x14ac:dyDescent="0.35">
      <c r="U1003" s="11" t="s">
        <v>76</v>
      </c>
      <c r="V1003" s="11">
        <v>1448</v>
      </c>
      <c r="W1003" s="11">
        <v>-17.230056000000001</v>
      </c>
      <c r="X1003" s="11">
        <v>-13.667828</v>
      </c>
      <c r="Y1003" s="11">
        <v>3.5622280000000002</v>
      </c>
      <c r="Z1003" s="18">
        <f t="shared" si="25"/>
        <v>0.20674500419499506</v>
      </c>
      <c r="AA1003" s="11">
        <v>20.674498</v>
      </c>
      <c r="AS1003" s="11" t="s">
        <v>76</v>
      </c>
      <c r="AT1003" s="11">
        <v>1448</v>
      </c>
      <c r="AU1003" s="11">
        <v>-17.230056000000001</v>
      </c>
      <c r="AV1003" s="11">
        <v>-13.667828</v>
      </c>
      <c r="AW1003" s="11">
        <v>3.5622280000000002</v>
      </c>
      <c r="AX1003" s="11">
        <v>20.674498</v>
      </c>
    </row>
    <row r="1004" spans="21:50" x14ac:dyDescent="0.35">
      <c r="U1004" s="11" t="s">
        <v>76</v>
      </c>
      <c r="V1004" s="11">
        <v>1449</v>
      </c>
      <c r="W1004" s="11">
        <v>7.3565000000000005E-2</v>
      </c>
      <c r="X1004" s="11">
        <v>-4.7295030000000002</v>
      </c>
      <c r="Y1004" s="11">
        <v>4.8030679999999997</v>
      </c>
      <c r="Z1004" s="18">
        <f t="shared" si="25"/>
        <v>65.290124379800162</v>
      </c>
      <c r="AA1004" s="11" t="s">
        <v>77</v>
      </c>
      <c r="AS1004" s="11" t="s">
        <v>76</v>
      </c>
      <c r="AT1004" s="11">
        <v>1449</v>
      </c>
      <c r="AU1004" s="11">
        <v>7.3565000000000005E-2</v>
      </c>
      <c r="AV1004" s="11">
        <v>-4.7295030000000002</v>
      </c>
      <c r="AW1004" s="11">
        <v>4.8030679999999997</v>
      </c>
      <c r="AX1004" s="11" t="s">
        <v>77</v>
      </c>
    </row>
    <row r="1005" spans="21:50" x14ac:dyDescent="0.35">
      <c r="U1005" s="11" t="s">
        <v>76</v>
      </c>
      <c r="V1005" s="11">
        <v>1450</v>
      </c>
      <c r="W1005" s="11">
        <v>2.6886109999999999</v>
      </c>
      <c r="X1005" s="11">
        <v>6.9029150000000001</v>
      </c>
      <c r="Y1005" s="11">
        <v>4.2143050000000004</v>
      </c>
      <c r="Z1005" s="18">
        <f t="shared" si="25"/>
        <v>1.5674655054226887</v>
      </c>
      <c r="AA1005" s="11" t="s">
        <v>77</v>
      </c>
      <c r="AS1005" s="11" t="s">
        <v>76</v>
      </c>
      <c r="AT1005" s="11">
        <v>1450</v>
      </c>
      <c r="AU1005" s="11">
        <v>2.6886109999999999</v>
      </c>
      <c r="AV1005" s="11">
        <v>6.9029150000000001</v>
      </c>
      <c r="AW1005" s="11">
        <v>4.2143050000000004</v>
      </c>
      <c r="AX1005" s="11" t="s">
        <v>77</v>
      </c>
    </row>
    <row r="1006" spans="21:50" x14ac:dyDescent="0.35">
      <c r="U1006" s="11" t="s">
        <v>76</v>
      </c>
      <c r="V1006" s="11">
        <v>1451</v>
      </c>
      <c r="W1006" s="11">
        <v>14.819341</v>
      </c>
      <c r="X1006" s="11">
        <v>16.515149999999998</v>
      </c>
      <c r="Y1006" s="11">
        <v>1.6958089999999999</v>
      </c>
      <c r="Z1006" s="18">
        <f t="shared" si="25"/>
        <v>0.1144321464766888</v>
      </c>
      <c r="AA1006" s="11">
        <v>11.443213</v>
      </c>
      <c r="AS1006" s="11" t="s">
        <v>76</v>
      </c>
      <c r="AT1006" s="11">
        <v>1451</v>
      </c>
      <c r="AU1006" s="11">
        <v>14.819341</v>
      </c>
      <c r="AV1006" s="11">
        <v>16.515149999999998</v>
      </c>
      <c r="AW1006" s="11">
        <v>1.6958089999999999</v>
      </c>
      <c r="AX1006" s="11">
        <v>11.443213</v>
      </c>
    </row>
    <row r="1007" spans="21:50" x14ac:dyDescent="0.35">
      <c r="U1007" s="11" t="s">
        <v>76</v>
      </c>
      <c r="V1007" s="11">
        <v>1454</v>
      </c>
      <c r="W1007" s="11">
        <v>-19.889282000000001</v>
      </c>
      <c r="X1007" s="11">
        <v>-16.028455000000001</v>
      </c>
      <c r="Y1007" s="11">
        <v>3.8608259999999999</v>
      </c>
      <c r="Z1007" s="18">
        <f t="shared" si="25"/>
        <v>0.1941159062453838</v>
      </c>
      <c r="AA1007" s="11">
        <v>19.411593</v>
      </c>
      <c r="AS1007" s="11" t="s">
        <v>76</v>
      </c>
      <c r="AT1007" s="11">
        <v>1454</v>
      </c>
      <c r="AU1007" s="11">
        <v>-19.889282000000001</v>
      </c>
      <c r="AV1007" s="11">
        <v>-16.028455000000001</v>
      </c>
      <c r="AW1007" s="11">
        <v>3.8608259999999999</v>
      </c>
      <c r="AX1007" s="11">
        <v>19.411593</v>
      </c>
    </row>
    <row r="1008" spans="21:50" x14ac:dyDescent="0.35">
      <c r="U1008" s="11" t="s">
        <v>76</v>
      </c>
      <c r="V1008" s="11">
        <v>1457</v>
      </c>
      <c r="W1008" s="11">
        <v>-0.40947699999999998</v>
      </c>
      <c r="X1008" s="11">
        <v>-4.3841749999999999</v>
      </c>
      <c r="Y1008" s="11">
        <v>3.9746980000000001</v>
      </c>
      <c r="Z1008" s="18">
        <f t="shared" si="25"/>
        <v>9.7067674130659363</v>
      </c>
      <c r="AA1008" s="11" t="s">
        <v>77</v>
      </c>
      <c r="AS1008" s="11" t="s">
        <v>76</v>
      </c>
      <c r="AT1008" s="11">
        <v>1457</v>
      </c>
      <c r="AU1008" s="11">
        <v>-0.40947699999999998</v>
      </c>
      <c r="AV1008" s="11">
        <v>-4.3841749999999999</v>
      </c>
      <c r="AW1008" s="11">
        <v>3.9746980000000001</v>
      </c>
      <c r="AX1008" s="11" t="s">
        <v>77</v>
      </c>
    </row>
    <row r="1009" spans="21:50" x14ac:dyDescent="0.35">
      <c r="U1009" s="11" t="s">
        <v>76</v>
      </c>
      <c r="V1009" s="11">
        <v>1458</v>
      </c>
      <c r="W1009" s="11">
        <v>19.438851</v>
      </c>
      <c r="X1009" s="11">
        <v>24.257199</v>
      </c>
      <c r="Y1009" s="11">
        <v>4.8183480000000003</v>
      </c>
      <c r="Z1009" s="18">
        <f t="shared" si="25"/>
        <v>0.24787205787008709</v>
      </c>
      <c r="AA1009" s="11">
        <v>24.787205</v>
      </c>
      <c r="AS1009" s="11" t="s">
        <v>76</v>
      </c>
      <c r="AT1009" s="11">
        <v>1458</v>
      </c>
      <c r="AU1009" s="11">
        <v>19.438851</v>
      </c>
      <c r="AV1009" s="11">
        <v>24.257199</v>
      </c>
      <c r="AW1009" s="11">
        <v>4.8183480000000003</v>
      </c>
      <c r="AX1009" s="11">
        <v>24.787205</v>
      </c>
    </row>
    <row r="1010" spans="21:50" x14ac:dyDescent="0.35">
      <c r="U1010" s="11" t="s">
        <v>76</v>
      </c>
      <c r="V1010" s="11">
        <v>1459</v>
      </c>
      <c r="W1010" s="11">
        <v>-26.759566</v>
      </c>
      <c r="X1010" s="11">
        <v>-26.080552999999998</v>
      </c>
      <c r="Y1010" s="11">
        <v>0.67901299999999998</v>
      </c>
      <c r="Z1010" s="18">
        <f t="shared" si="25"/>
        <v>2.5374589408512827E-2</v>
      </c>
      <c r="AA1010" s="11">
        <v>2.537461</v>
      </c>
      <c r="AS1010" s="11" t="s">
        <v>76</v>
      </c>
      <c r="AT1010" s="11">
        <v>1459</v>
      </c>
      <c r="AU1010" s="11">
        <v>-26.759566</v>
      </c>
      <c r="AV1010" s="11">
        <v>-26.080552999999998</v>
      </c>
      <c r="AW1010" s="11">
        <v>0.67901299999999998</v>
      </c>
      <c r="AX1010" s="11">
        <v>2.537461</v>
      </c>
    </row>
    <row r="1011" spans="21:50" x14ac:dyDescent="0.35">
      <c r="U1011" s="11" t="s">
        <v>76</v>
      </c>
      <c r="V1011" s="11">
        <v>1460</v>
      </c>
      <c r="W1011" s="11">
        <v>-3.5711029999999999</v>
      </c>
      <c r="X1011" s="11">
        <v>-1.178531</v>
      </c>
      <c r="Y1011" s="11">
        <v>2.3925719999999999</v>
      </c>
      <c r="Z1011" s="18">
        <f t="shared" si="25"/>
        <v>0.66998123548942723</v>
      </c>
      <c r="AA1011" s="11">
        <v>66.998125999999999</v>
      </c>
      <c r="AS1011" s="11" t="s">
        <v>76</v>
      </c>
      <c r="AT1011" s="11">
        <v>1460</v>
      </c>
      <c r="AU1011" s="11">
        <v>-3.5711029999999999</v>
      </c>
      <c r="AV1011" s="11">
        <v>-1.178531</v>
      </c>
      <c r="AW1011" s="11">
        <v>2.3925719999999999</v>
      </c>
      <c r="AX1011" s="11">
        <v>66.998125999999999</v>
      </c>
    </row>
    <row r="1012" spans="21:50" x14ac:dyDescent="0.35">
      <c r="U1012" s="11" t="s">
        <v>76</v>
      </c>
      <c r="V1012" s="11">
        <v>1461</v>
      </c>
      <c r="W1012" s="11">
        <v>38.134428</v>
      </c>
      <c r="X1012" s="11">
        <v>37.125906999999998</v>
      </c>
      <c r="Y1012" s="11">
        <v>1.008521</v>
      </c>
      <c r="Z1012" s="18">
        <f t="shared" si="25"/>
        <v>2.6446469840848277E-2</v>
      </c>
      <c r="AA1012" s="11">
        <v>2.644647</v>
      </c>
      <c r="AS1012" s="11" t="s">
        <v>76</v>
      </c>
      <c r="AT1012" s="11">
        <v>1461</v>
      </c>
      <c r="AU1012" s="11">
        <v>38.134428</v>
      </c>
      <c r="AV1012" s="11">
        <v>37.125906999999998</v>
      </c>
      <c r="AW1012" s="11">
        <v>1.008521</v>
      </c>
      <c r="AX1012" s="11">
        <v>2.644647</v>
      </c>
    </row>
    <row r="1013" spans="21:50" x14ac:dyDescent="0.35">
      <c r="U1013" s="11" t="s">
        <v>76</v>
      </c>
      <c r="V1013" s="11">
        <v>1463</v>
      </c>
      <c r="W1013" s="11">
        <v>21.830159999999999</v>
      </c>
      <c r="X1013" s="11">
        <v>21.783193000000001</v>
      </c>
      <c r="Y1013" s="11">
        <v>4.6967000000000002E-2</v>
      </c>
      <c r="Z1013" s="18">
        <f t="shared" si="25"/>
        <v>2.1514730079852831E-3</v>
      </c>
      <c r="AA1013" s="11">
        <v>0.21514900000000001</v>
      </c>
      <c r="AS1013" s="11" t="s">
        <v>76</v>
      </c>
      <c r="AT1013" s="11">
        <v>1463</v>
      </c>
      <c r="AU1013" s="11">
        <v>21.830159999999999</v>
      </c>
      <c r="AV1013" s="11">
        <v>21.783193000000001</v>
      </c>
      <c r="AW1013" s="11">
        <v>4.6967000000000002E-2</v>
      </c>
      <c r="AX1013" s="11">
        <v>0.21514900000000001</v>
      </c>
    </row>
    <row r="1014" spans="21:50" x14ac:dyDescent="0.35">
      <c r="U1014" s="11" t="s">
        <v>76</v>
      </c>
      <c r="V1014" s="11">
        <v>1464</v>
      </c>
      <c r="W1014" s="11">
        <v>2.3102299999999998</v>
      </c>
      <c r="X1014" s="11">
        <v>0.409858</v>
      </c>
      <c r="Y1014" s="11">
        <v>1.900372</v>
      </c>
      <c r="Z1014" s="18">
        <f t="shared" si="25"/>
        <v>0.82258995857555317</v>
      </c>
      <c r="AA1014" s="11">
        <v>82.258985999999993</v>
      </c>
      <c r="AS1014" s="11" t="s">
        <v>76</v>
      </c>
      <c r="AT1014" s="11">
        <v>1464</v>
      </c>
      <c r="AU1014" s="11">
        <v>2.3102299999999998</v>
      </c>
      <c r="AV1014" s="11">
        <v>0.409858</v>
      </c>
      <c r="AW1014" s="11">
        <v>1.900372</v>
      </c>
      <c r="AX1014" s="11">
        <v>82.258985999999993</v>
      </c>
    </row>
    <row r="1015" spans="21:50" x14ac:dyDescent="0.35">
      <c r="U1015" s="11" t="s">
        <v>76</v>
      </c>
      <c r="V1015" s="11">
        <v>1467</v>
      </c>
      <c r="W1015" s="11">
        <v>-21.144397000000001</v>
      </c>
      <c r="X1015" s="11">
        <v>-19.566047999999999</v>
      </c>
      <c r="Y1015" s="11">
        <v>1.578349</v>
      </c>
      <c r="Z1015" s="18">
        <f t="shared" si="25"/>
        <v>7.464620532805924E-2</v>
      </c>
      <c r="AA1015" s="11">
        <v>7.4646210000000002</v>
      </c>
      <c r="AS1015" s="11" t="s">
        <v>76</v>
      </c>
      <c r="AT1015" s="11">
        <v>1467</v>
      </c>
      <c r="AU1015" s="11">
        <v>-21.144397000000001</v>
      </c>
      <c r="AV1015" s="11">
        <v>-19.566047999999999</v>
      </c>
      <c r="AW1015" s="11">
        <v>1.578349</v>
      </c>
      <c r="AX1015" s="11">
        <v>7.4646210000000002</v>
      </c>
    </row>
    <row r="1016" spans="21:50" x14ac:dyDescent="0.35">
      <c r="U1016" s="11" t="s">
        <v>76</v>
      </c>
      <c r="V1016" s="11">
        <v>1469</v>
      </c>
      <c r="W1016" s="11">
        <v>-4.8649659999999999</v>
      </c>
      <c r="X1016" s="11">
        <v>-6.7266950000000003</v>
      </c>
      <c r="Y1016" s="11">
        <v>1.861728</v>
      </c>
      <c r="Z1016" s="18">
        <f t="shared" si="25"/>
        <v>0.38268057782932091</v>
      </c>
      <c r="AA1016" s="11">
        <v>38.268061000000003</v>
      </c>
      <c r="AS1016" s="11" t="s">
        <v>76</v>
      </c>
      <c r="AT1016" s="11">
        <v>1469</v>
      </c>
      <c r="AU1016" s="11">
        <v>-4.8649659999999999</v>
      </c>
      <c r="AV1016" s="11">
        <v>-6.7266950000000003</v>
      </c>
      <c r="AW1016" s="11">
        <v>1.861728</v>
      </c>
      <c r="AX1016" s="11">
        <v>38.268061000000003</v>
      </c>
    </row>
    <row r="1017" spans="21:50" x14ac:dyDescent="0.35">
      <c r="U1017" s="11" t="s">
        <v>76</v>
      </c>
      <c r="V1017" s="11">
        <v>1470</v>
      </c>
      <c r="W1017" s="11">
        <v>-7.7389929999999998</v>
      </c>
      <c r="X1017" s="11">
        <v>-8.0883610000000008</v>
      </c>
      <c r="Y1017" s="11">
        <v>0.34936800000000001</v>
      </c>
      <c r="Z1017" s="18">
        <f t="shared" si="25"/>
        <v>4.5143857863678132E-2</v>
      </c>
      <c r="AA1017" s="11">
        <v>4.5143890000000004</v>
      </c>
      <c r="AS1017" s="11" t="s">
        <v>76</v>
      </c>
      <c r="AT1017" s="11">
        <v>1470</v>
      </c>
      <c r="AU1017" s="11">
        <v>-7.7389929999999998</v>
      </c>
      <c r="AV1017" s="11">
        <v>-8.0883610000000008</v>
      </c>
      <c r="AW1017" s="11">
        <v>0.34936800000000001</v>
      </c>
      <c r="AX1017" s="11">
        <v>4.5143890000000004</v>
      </c>
    </row>
    <row r="1018" spans="21:50" x14ac:dyDescent="0.35">
      <c r="U1018" s="11" t="s">
        <v>76</v>
      </c>
      <c r="V1018" s="11">
        <v>1471</v>
      </c>
      <c r="W1018" s="11">
        <v>46.955241000000001</v>
      </c>
      <c r="X1018" s="11">
        <v>44.880834999999998</v>
      </c>
      <c r="Y1018" s="11">
        <v>2.0744060000000002</v>
      </c>
      <c r="Z1018" s="18">
        <f t="shared" si="25"/>
        <v>4.4178369779850561E-2</v>
      </c>
      <c r="AA1018" s="11">
        <v>4.4178360000000003</v>
      </c>
      <c r="AS1018" s="11" t="s">
        <v>76</v>
      </c>
      <c r="AT1018" s="11">
        <v>1471</v>
      </c>
      <c r="AU1018" s="11">
        <v>46.955241000000001</v>
      </c>
      <c r="AV1018" s="11">
        <v>44.880834999999998</v>
      </c>
      <c r="AW1018" s="11">
        <v>2.0744060000000002</v>
      </c>
      <c r="AX1018" s="11">
        <v>4.4178360000000003</v>
      </c>
    </row>
    <row r="1019" spans="21:50" x14ac:dyDescent="0.35">
      <c r="U1019" s="11" t="s">
        <v>76</v>
      </c>
      <c r="V1019" s="11">
        <v>1473</v>
      </c>
      <c r="W1019" s="11">
        <v>46.349941999999999</v>
      </c>
      <c r="X1019" s="11">
        <v>42.121935000000001</v>
      </c>
      <c r="Y1019" s="11">
        <v>4.228008</v>
      </c>
      <c r="Z1019" s="18">
        <f t="shared" si="25"/>
        <v>9.1219272723146019E-2</v>
      </c>
      <c r="AA1019" s="11">
        <v>9.1219260000000002</v>
      </c>
      <c r="AS1019" s="11" t="s">
        <v>76</v>
      </c>
      <c r="AT1019" s="11">
        <v>1473</v>
      </c>
      <c r="AU1019" s="11">
        <v>46.349941999999999</v>
      </c>
      <c r="AV1019" s="11">
        <v>42.121935000000001</v>
      </c>
      <c r="AW1019" s="11">
        <v>4.228008</v>
      </c>
      <c r="AX1019" s="11">
        <v>9.1219260000000002</v>
      </c>
    </row>
    <row r="1020" spans="21:50" x14ac:dyDescent="0.35">
      <c r="U1020" s="11" t="s">
        <v>76</v>
      </c>
      <c r="V1020" s="11">
        <v>1474</v>
      </c>
      <c r="W1020" s="11">
        <v>-0.52178800000000003</v>
      </c>
      <c r="X1020" s="11">
        <v>-1.306136</v>
      </c>
      <c r="Y1020" s="11">
        <v>0.78434800000000005</v>
      </c>
      <c r="Z1020" s="18">
        <f t="shared" si="25"/>
        <v>1.5031928676014013</v>
      </c>
      <c r="AA1020" s="11" t="s">
        <v>77</v>
      </c>
      <c r="AS1020" s="11" t="s">
        <v>76</v>
      </c>
      <c r="AT1020" s="11">
        <v>1474</v>
      </c>
      <c r="AU1020" s="11">
        <v>-0.52178800000000003</v>
      </c>
      <c r="AV1020" s="11">
        <v>-1.306136</v>
      </c>
      <c r="AW1020" s="11">
        <v>0.78434800000000005</v>
      </c>
      <c r="AX1020" s="11" t="s">
        <v>77</v>
      </c>
    </row>
    <row r="1021" spans="21:50" x14ac:dyDescent="0.35">
      <c r="U1021" s="11" t="s">
        <v>76</v>
      </c>
      <c r="V1021" s="11">
        <v>1475</v>
      </c>
      <c r="W1021" s="11">
        <v>-14.034015999999999</v>
      </c>
      <c r="X1021" s="11">
        <v>-14.146611999999999</v>
      </c>
      <c r="Y1021" s="11">
        <v>0.112596</v>
      </c>
      <c r="Z1021" s="18">
        <f t="shared" si="25"/>
        <v>8.0230776422087601E-3</v>
      </c>
      <c r="AA1021" s="11">
        <v>0.80230800000000002</v>
      </c>
      <c r="AS1021" s="11" t="s">
        <v>76</v>
      </c>
      <c r="AT1021" s="11">
        <v>1475</v>
      </c>
      <c r="AU1021" s="11">
        <v>-14.034015999999999</v>
      </c>
      <c r="AV1021" s="11">
        <v>-14.146611999999999</v>
      </c>
      <c r="AW1021" s="11">
        <v>0.112596</v>
      </c>
      <c r="AX1021" s="11">
        <v>0.80230800000000002</v>
      </c>
    </row>
    <row r="1022" spans="21:50" x14ac:dyDescent="0.35">
      <c r="U1022" s="11" t="s">
        <v>76</v>
      </c>
      <c r="V1022" s="11">
        <v>1477</v>
      </c>
      <c r="W1022" s="11">
        <v>1.4354899999999999</v>
      </c>
      <c r="X1022" s="11">
        <v>1.3750599999999999</v>
      </c>
      <c r="Y1022" s="11">
        <v>6.0429999999999998E-2</v>
      </c>
      <c r="Z1022" s="18">
        <f t="shared" si="25"/>
        <v>4.2097123630258658E-2</v>
      </c>
      <c r="AA1022" s="11">
        <v>4.2097350000000002</v>
      </c>
      <c r="AS1022" s="11" t="s">
        <v>76</v>
      </c>
      <c r="AT1022" s="11">
        <v>1477</v>
      </c>
      <c r="AU1022" s="11">
        <v>1.4354899999999999</v>
      </c>
      <c r="AV1022" s="11">
        <v>1.3750599999999999</v>
      </c>
      <c r="AW1022" s="11">
        <v>6.0429999999999998E-2</v>
      </c>
      <c r="AX1022" s="11">
        <v>4.2097350000000002</v>
      </c>
    </row>
    <row r="1023" spans="21:50" x14ac:dyDescent="0.35">
      <c r="U1023" s="11" t="s">
        <v>76</v>
      </c>
      <c r="V1023" s="11">
        <v>1478</v>
      </c>
      <c r="W1023" s="11">
        <v>-10.909369</v>
      </c>
      <c r="X1023" s="11">
        <v>-11.131733000000001</v>
      </c>
      <c r="Y1023" s="11">
        <v>0.22236400000000001</v>
      </c>
      <c r="Z1023" s="18">
        <f t="shared" si="25"/>
        <v>2.0382847073923342E-2</v>
      </c>
      <c r="AA1023" s="11">
        <v>2.038284</v>
      </c>
      <c r="AS1023" s="11" t="s">
        <v>76</v>
      </c>
      <c r="AT1023" s="11">
        <v>1478</v>
      </c>
      <c r="AU1023" s="11">
        <v>-10.909369</v>
      </c>
      <c r="AV1023" s="11">
        <v>-11.131733000000001</v>
      </c>
      <c r="AW1023" s="11">
        <v>0.22236400000000001</v>
      </c>
      <c r="AX1023" s="11">
        <v>2.038284</v>
      </c>
    </row>
    <row r="1024" spans="21:50" x14ac:dyDescent="0.35">
      <c r="U1024" s="11" t="s">
        <v>76</v>
      </c>
      <c r="V1024" s="11">
        <v>1481</v>
      </c>
      <c r="W1024" s="11">
        <v>-27.033852</v>
      </c>
      <c r="X1024" s="11">
        <v>-22.745560000000001</v>
      </c>
      <c r="Y1024" s="11">
        <v>4.2882920000000002</v>
      </c>
      <c r="Z1024" s="18">
        <f t="shared" si="25"/>
        <v>0.15862674693935588</v>
      </c>
      <c r="AA1024" s="11">
        <v>15.862674</v>
      </c>
      <c r="AS1024" s="11" t="s">
        <v>76</v>
      </c>
      <c r="AT1024" s="11">
        <v>1481</v>
      </c>
      <c r="AU1024" s="11">
        <v>-27.033852</v>
      </c>
      <c r="AV1024" s="11">
        <v>-22.745560000000001</v>
      </c>
      <c r="AW1024" s="11">
        <v>4.2882920000000002</v>
      </c>
      <c r="AX1024" s="11">
        <v>15.862674</v>
      </c>
    </row>
    <row r="1025" spans="21:50" x14ac:dyDescent="0.35">
      <c r="U1025" s="11" t="s">
        <v>76</v>
      </c>
      <c r="V1025" s="11">
        <v>1482</v>
      </c>
      <c r="W1025" s="11">
        <v>-15.848229999999999</v>
      </c>
      <c r="X1025" s="11">
        <v>-19.691177</v>
      </c>
      <c r="Y1025" s="11">
        <v>3.8429470000000001</v>
      </c>
      <c r="Z1025" s="18">
        <f t="shared" si="25"/>
        <v>0.24248430266345203</v>
      </c>
      <c r="AA1025" s="11">
        <v>24.248431</v>
      </c>
      <c r="AS1025" s="11" t="s">
        <v>76</v>
      </c>
      <c r="AT1025" s="11">
        <v>1482</v>
      </c>
      <c r="AU1025" s="11">
        <v>-15.848229999999999</v>
      </c>
      <c r="AV1025" s="11">
        <v>-19.691177</v>
      </c>
      <c r="AW1025" s="11">
        <v>3.8429470000000001</v>
      </c>
      <c r="AX1025" s="11">
        <v>24.248431</v>
      </c>
    </row>
    <row r="1026" spans="21:50" x14ac:dyDescent="0.35">
      <c r="U1026" s="11" t="s">
        <v>76</v>
      </c>
      <c r="V1026" s="11">
        <v>1483</v>
      </c>
      <c r="W1026" s="11">
        <v>-1.420094</v>
      </c>
      <c r="X1026" s="11">
        <v>-5.0678479999999997</v>
      </c>
      <c r="Y1026" s="11">
        <v>3.6477539999999999</v>
      </c>
      <c r="Z1026" s="18">
        <f t="shared" si="25"/>
        <v>2.568670806298738</v>
      </c>
      <c r="AA1026" s="11" t="s">
        <v>77</v>
      </c>
      <c r="AS1026" s="11" t="s">
        <v>76</v>
      </c>
      <c r="AT1026" s="11">
        <v>1483</v>
      </c>
      <c r="AU1026" s="11">
        <v>-1.420094</v>
      </c>
      <c r="AV1026" s="11">
        <v>-5.0678479999999997</v>
      </c>
      <c r="AW1026" s="11">
        <v>3.6477539999999999</v>
      </c>
      <c r="AX1026" s="11" t="s">
        <v>77</v>
      </c>
    </row>
    <row r="1027" spans="21:50" x14ac:dyDescent="0.35">
      <c r="U1027" s="11" t="s">
        <v>76</v>
      </c>
      <c r="V1027" s="11">
        <v>1485</v>
      </c>
      <c r="W1027" s="11">
        <v>20.227356</v>
      </c>
      <c r="X1027" s="11">
        <v>16.900463999999999</v>
      </c>
      <c r="Y1027" s="11">
        <v>3.326892</v>
      </c>
      <c r="Z1027" s="18">
        <f t="shared" si="25"/>
        <v>0.16447488243149525</v>
      </c>
      <c r="AA1027" s="11">
        <v>16.447486999999999</v>
      </c>
      <c r="AS1027" s="11" t="s">
        <v>76</v>
      </c>
      <c r="AT1027" s="11">
        <v>1485</v>
      </c>
      <c r="AU1027" s="11">
        <v>20.227356</v>
      </c>
      <c r="AV1027" s="11">
        <v>16.900463999999999</v>
      </c>
      <c r="AW1027" s="11">
        <v>3.326892</v>
      </c>
      <c r="AX1027" s="11">
        <v>16.447486999999999</v>
      </c>
    </row>
    <row r="1028" spans="21:50" x14ac:dyDescent="0.35">
      <c r="U1028" s="11" t="s">
        <v>76</v>
      </c>
      <c r="V1028" s="11">
        <v>1486</v>
      </c>
      <c r="W1028" s="11">
        <v>-4.7934869999999998</v>
      </c>
      <c r="X1028" s="11">
        <v>-4.8929099999999996</v>
      </c>
      <c r="Y1028" s="11">
        <v>9.9423999999999998E-2</v>
      </c>
      <c r="Z1028" s="18">
        <f t="shared" si="25"/>
        <v>2.074147692483572E-2</v>
      </c>
      <c r="AA1028" s="11">
        <v>2.074138</v>
      </c>
      <c r="AS1028" s="11" t="s">
        <v>76</v>
      </c>
      <c r="AT1028" s="11">
        <v>1486</v>
      </c>
      <c r="AU1028" s="11">
        <v>-4.7934869999999998</v>
      </c>
      <c r="AV1028" s="11">
        <v>-4.8929099999999996</v>
      </c>
      <c r="AW1028" s="11">
        <v>9.9423999999999998E-2</v>
      </c>
      <c r="AX1028" s="11">
        <v>2.074138</v>
      </c>
    </row>
    <row r="1029" spans="21:50" x14ac:dyDescent="0.35">
      <c r="U1029" s="11" t="s">
        <v>76</v>
      </c>
      <c r="V1029" s="11">
        <v>1487</v>
      </c>
      <c r="W1029" s="11">
        <v>-11.2445</v>
      </c>
      <c r="X1029" s="11">
        <v>-11.145175</v>
      </c>
      <c r="Y1029" s="11">
        <v>9.9323999999999996E-2</v>
      </c>
      <c r="Z1029" s="18">
        <f t="shared" si="25"/>
        <v>8.833118413446573E-3</v>
      </c>
      <c r="AA1029" s="11">
        <v>0.88331300000000001</v>
      </c>
      <c r="AS1029" s="11" t="s">
        <v>76</v>
      </c>
      <c r="AT1029" s="11">
        <v>1487</v>
      </c>
      <c r="AU1029" s="11">
        <v>-11.2445</v>
      </c>
      <c r="AV1029" s="11">
        <v>-11.145175</v>
      </c>
      <c r="AW1029" s="11">
        <v>9.9323999999999996E-2</v>
      </c>
      <c r="AX1029" s="11">
        <v>0.88331300000000001</v>
      </c>
    </row>
    <row r="1030" spans="21:50" x14ac:dyDescent="0.35">
      <c r="U1030" s="11" t="s">
        <v>76</v>
      </c>
      <c r="V1030" s="11">
        <v>1489</v>
      </c>
      <c r="W1030" s="11">
        <v>-9.1069779999999998</v>
      </c>
      <c r="X1030" s="11">
        <v>-8.7216349999999991</v>
      </c>
      <c r="Y1030" s="11">
        <v>0.38534400000000002</v>
      </c>
      <c r="Z1030" s="18">
        <f t="shared" si="25"/>
        <v>4.2313048302082205E-2</v>
      </c>
      <c r="AA1030" s="11">
        <v>4.2312989999999999</v>
      </c>
      <c r="AS1030" s="11" t="s">
        <v>76</v>
      </c>
      <c r="AT1030" s="11">
        <v>1489</v>
      </c>
      <c r="AU1030" s="11">
        <v>-9.1069779999999998</v>
      </c>
      <c r="AV1030" s="11">
        <v>-8.7216349999999991</v>
      </c>
      <c r="AW1030" s="11">
        <v>0.38534400000000002</v>
      </c>
      <c r="AX1030" s="11">
        <v>4.2312989999999999</v>
      </c>
    </row>
    <row r="1031" spans="21:50" x14ac:dyDescent="0.35">
      <c r="U1031" s="11" t="s">
        <v>76</v>
      </c>
      <c r="V1031" s="11">
        <v>1492</v>
      </c>
      <c r="W1031" s="11">
        <v>-6.1879000000000003E-2</v>
      </c>
      <c r="X1031" s="11">
        <v>2.2243249999999999</v>
      </c>
      <c r="Y1031" s="11">
        <v>2.2862040000000001</v>
      </c>
      <c r="Z1031" s="18">
        <f t="shared" si="25"/>
        <v>36.946363063397925</v>
      </c>
      <c r="AA1031" s="11" t="s">
        <v>77</v>
      </c>
      <c r="AS1031" s="11" t="s">
        <v>76</v>
      </c>
      <c r="AT1031" s="11">
        <v>1492</v>
      </c>
      <c r="AU1031" s="11">
        <v>-6.1879000000000003E-2</v>
      </c>
      <c r="AV1031" s="11">
        <v>2.2243249999999999</v>
      </c>
      <c r="AW1031" s="11">
        <v>2.2862040000000001</v>
      </c>
      <c r="AX1031" s="11" t="s">
        <v>77</v>
      </c>
    </row>
    <row r="1032" spans="21:50" x14ac:dyDescent="0.35">
      <c r="U1032" s="11" t="s">
        <v>76</v>
      </c>
      <c r="V1032" s="11">
        <v>1493</v>
      </c>
      <c r="W1032" s="11">
        <v>-9.8359070000000006</v>
      </c>
      <c r="X1032" s="11">
        <v>-9.7055070000000008</v>
      </c>
      <c r="Y1032" s="11">
        <v>0.13039999999999999</v>
      </c>
      <c r="Z1032" s="18">
        <f t="shared" si="25"/>
        <v>1.3257547067087965E-2</v>
      </c>
      <c r="AA1032" s="11">
        <v>1.3257540000000001</v>
      </c>
      <c r="AS1032" s="11" t="s">
        <v>76</v>
      </c>
      <c r="AT1032" s="11">
        <v>1493</v>
      </c>
      <c r="AU1032" s="11">
        <v>-9.8359070000000006</v>
      </c>
      <c r="AV1032" s="11">
        <v>-9.7055070000000008</v>
      </c>
      <c r="AW1032" s="11">
        <v>0.13039999999999999</v>
      </c>
      <c r="AX1032" s="11">
        <v>1.3257540000000001</v>
      </c>
    </row>
    <row r="1033" spans="21:50" x14ac:dyDescent="0.35">
      <c r="U1033" s="11" t="s">
        <v>76</v>
      </c>
      <c r="V1033" s="11">
        <v>1494</v>
      </c>
      <c r="W1033" s="11">
        <v>15.880642999999999</v>
      </c>
      <c r="X1033" s="11">
        <v>24.567626000000001</v>
      </c>
      <c r="Y1033" s="11">
        <v>8.6869829999999997</v>
      </c>
      <c r="Z1033" s="18">
        <f t="shared" ref="Z1033:Z1096" si="26">ABS(Y1033/W1033)</f>
        <v>0.54701708236876811</v>
      </c>
      <c r="AA1033" s="11">
        <v>54.701709999999999</v>
      </c>
      <c r="AS1033" s="11" t="s">
        <v>76</v>
      </c>
      <c r="AT1033" s="11">
        <v>1494</v>
      </c>
      <c r="AU1033" s="11">
        <v>15.880642999999999</v>
      </c>
      <c r="AV1033" s="11">
        <v>24.567626000000001</v>
      </c>
      <c r="AW1033" s="11">
        <v>8.6869829999999997</v>
      </c>
      <c r="AX1033" s="11">
        <v>54.701709999999999</v>
      </c>
    </row>
    <row r="1034" spans="21:50" x14ac:dyDescent="0.35">
      <c r="U1034" s="11" t="s">
        <v>76</v>
      </c>
      <c r="V1034" s="11">
        <v>1495</v>
      </c>
      <c r="W1034" s="11">
        <v>5.6009089999999997</v>
      </c>
      <c r="X1034" s="11">
        <v>9.0956019999999995</v>
      </c>
      <c r="Y1034" s="11">
        <v>3.4946929999999998</v>
      </c>
      <c r="Z1034" s="18">
        <f t="shared" si="26"/>
        <v>0.62395104080426944</v>
      </c>
      <c r="AA1034" s="11">
        <v>62.395105000000001</v>
      </c>
      <c r="AS1034" s="11" t="s">
        <v>76</v>
      </c>
      <c r="AT1034" s="11">
        <v>1495</v>
      </c>
      <c r="AU1034" s="11">
        <v>5.6009089999999997</v>
      </c>
      <c r="AV1034" s="11">
        <v>9.0956019999999995</v>
      </c>
      <c r="AW1034" s="11">
        <v>3.4946929999999998</v>
      </c>
      <c r="AX1034" s="11">
        <v>62.395105000000001</v>
      </c>
    </row>
    <row r="1035" spans="21:50" x14ac:dyDescent="0.35">
      <c r="U1035" s="11" t="s">
        <v>76</v>
      </c>
      <c r="V1035" s="11">
        <v>1496</v>
      </c>
      <c r="W1035" s="11">
        <v>-7.3826010000000002</v>
      </c>
      <c r="X1035" s="11">
        <v>-8.6628819999999997</v>
      </c>
      <c r="Y1035" s="11">
        <v>1.280281</v>
      </c>
      <c r="Z1035" s="18">
        <f t="shared" si="26"/>
        <v>0.17341869078391206</v>
      </c>
      <c r="AA1035" s="11">
        <v>17.341868000000002</v>
      </c>
      <c r="AS1035" s="11" t="s">
        <v>76</v>
      </c>
      <c r="AT1035" s="11">
        <v>1496</v>
      </c>
      <c r="AU1035" s="11">
        <v>-7.3826010000000002</v>
      </c>
      <c r="AV1035" s="11">
        <v>-8.6628819999999997</v>
      </c>
      <c r="AW1035" s="11">
        <v>1.280281</v>
      </c>
      <c r="AX1035" s="11">
        <v>17.341868000000002</v>
      </c>
    </row>
    <row r="1036" spans="21:50" x14ac:dyDescent="0.35">
      <c r="U1036" s="11" t="s">
        <v>76</v>
      </c>
      <c r="V1036" s="11">
        <v>1497</v>
      </c>
      <c r="W1036" s="11">
        <v>13.328025</v>
      </c>
      <c r="X1036" s="11">
        <v>16.581627000000001</v>
      </c>
      <c r="Y1036" s="11">
        <v>3.2536019999999999</v>
      </c>
      <c r="Z1036" s="18">
        <f t="shared" si="26"/>
        <v>0.24411733921567522</v>
      </c>
      <c r="AA1036" s="11">
        <v>24.411733999999999</v>
      </c>
      <c r="AS1036" s="11" t="s">
        <v>76</v>
      </c>
      <c r="AT1036" s="11">
        <v>1497</v>
      </c>
      <c r="AU1036" s="11">
        <v>13.328025</v>
      </c>
      <c r="AV1036" s="11">
        <v>16.581627000000001</v>
      </c>
      <c r="AW1036" s="11">
        <v>3.2536019999999999</v>
      </c>
      <c r="AX1036" s="11">
        <v>24.411733999999999</v>
      </c>
    </row>
    <row r="1037" spans="21:50" x14ac:dyDescent="0.35">
      <c r="U1037" s="11" t="s">
        <v>76</v>
      </c>
      <c r="V1037" s="11">
        <v>1498</v>
      </c>
      <c r="W1037" s="11">
        <v>-20.407712</v>
      </c>
      <c r="X1037" s="11">
        <v>-20.761645000000001</v>
      </c>
      <c r="Y1037" s="11">
        <v>0.353933</v>
      </c>
      <c r="Z1037" s="18">
        <f t="shared" si="26"/>
        <v>1.7343100490638048E-2</v>
      </c>
      <c r="AA1037" s="11">
        <v>1.73431</v>
      </c>
      <c r="AS1037" s="11" t="s">
        <v>76</v>
      </c>
      <c r="AT1037" s="11">
        <v>1498</v>
      </c>
      <c r="AU1037" s="11">
        <v>-20.407712</v>
      </c>
      <c r="AV1037" s="11">
        <v>-20.761645000000001</v>
      </c>
      <c r="AW1037" s="11">
        <v>0.353933</v>
      </c>
      <c r="AX1037" s="11">
        <v>1.73431</v>
      </c>
    </row>
    <row r="1038" spans="21:50" x14ac:dyDescent="0.35">
      <c r="U1038" s="11" t="s">
        <v>76</v>
      </c>
      <c r="V1038" s="11">
        <v>1499</v>
      </c>
      <c r="W1038" s="11">
        <v>9.9298380000000002</v>
      </c>
      <c r="X1038" s="11">
        <v>17.379366999999998</v>
      </c>
      <c r="Y1038" s="11">
        <v>7.4495290000000001</v>
      </c>
      <c r="Z1038" s="18">
        <f t="shared" si="26"/>
        <v>0.75021656949489002</v>
      </c>
      <c r="AA1038" s="11">
        <v>75.021653000000001</v>
      </c>
      <c r="AS1038" s="11" t="s">
        <v>76</v>
      </c>
      <c r="AT1038" s="11">
        <v>1499</v>
      </c>
      <c r="AU1038" s="11">
        <v>9.9298380000000002</v>
      </c>
      <c r="AV1038" s="11">
        <v>17.379366999999998</v>
      </c>
      <c r="AW1038" s="11">
        <v>7.4495290000000001</v>
      </c>
      <c r="AX1038" s="11">
        <v>75.021653000000001</v>
      </c>
    </row>
    <row r="1039" spans="21:50" x14ac:dyDescent="0.35">
      <c r="U1039" s="11" t="s">
        <v>76</v>
      </c>
      <c r="V1039" s="11">
        <v>1502</v>
      </c>
      <c r="W1039" s="11">
        <v>14.557460000000001</v>
      </c>
      <c r="X1039" s="11">
        <v>12.520054</v>
      </c>
      <c r="Y1039" s="11">
        <v>2.0374059999999998</v>
      </c>
      <c r="Z1039" s="18">
        <f t="shared" si="26"/>
        <v>0.1399561461958336</v>
      </c>
      <c r="AA1039" s="11">
        <v>13.995616</v>
      </c>
      <c r="AS1039" s="11" t="s">
        <v>76</v>
      </c>
      <c r="AT1039" s="11">
        <v>1502</v>
      </c>
      <c r="AU1039" s="11">
        <v>14.557460000000001</v>
      </c>
      <c r="AV1039" s="11">
        <v>12.520054</v>
      </c>
      <c r="AW1039" s="11">
        <v>2.0374059999999998</v>
      </c>
      <c r="AX1039" s="11">
        <v>13.995616</v>
      </c>
    </row>
    <row r="1040" spans="21:50" x14ac:dyDescent="0.35">
      <c r="U1040" s="11" t="s">
        <v>76</v>
      </c>
      <c r="V1040" s="11">
        <v>1503</v>
      </c>
      <c r="W1040" s="11">
        <v>5.9400069999999996</v>
      </c>
      <c r="X1040" s="11">
        <v>4.8069389999999999</v>
      </c>
      <c r="Y1040" s="11">
        <v>1.1330690000000001</v>
      </c>
      <c r="Z1040" s="18">
        <f t="shared" si="26"/>
        <v>0.19075213211028205</v>
      </c>
      <c r="AA1040" s="11">
        <v>19.075205</v>
      </c>
      <c r="AS1040" s="11" t="s">
        <v>76</v>
      </c>
      <c r="AT1040" s="11">
        <v>1503</v>
      </c>
      <c r="AU1040" s="11">
        <v>5.9400069999999996</v>
      </c>
      <c r="AV1040" s="11">
        <v>4.8069389999999999</v>
      </c>
      <c r="AW1040" s="11">
        <v>1.1330690000000001</v>
      </c>
      <c r="AX1040" s="11">
        <v>19.075205</v>
      </c>
    </row>
    <row r="1041" spans="21:50" x14ac:dyDescent="0.35">
      <c r="U1041" s="11" t="s">
        <v>76</v>
      </c>
      <c r="V1041" s="11">
        <v>1505</v>
      </c>
      <c r="W1041" s="11">
        <v>9.0887740000000008</v>
      </c>
      <c r="X1041" s="11">
        <v>9.2820020000000003</v>
      </c>
      <c r="Y1041" s="11">
        <v>0.19322800000000001</v>
      </c>
      <c r="Z1041" s="18">
        <f t="shared" si="26"/>
        <v>2.1260073140777842E-2</v>
      </c>
      <c r="AA1041" s="11">
        <v>2.1260020000000002</v>
      </c>
      <c r="AS1041" s="11" t="s">
        <v>76</v>
      </c>
      <c r="AT1041" s="11">
        <v>1505</v>
      </c>
      <c r="AU1041" s="11">
        <v>9.0887740000000008</v>
      </c>
      <c r="AV1041" s="11">
        <v>9.2820020000000003</v>
      </c>
      <c r="AW1041" s="11">
        <v>0.19322800000000001</v>
      </c>
      <c r="AX1041" s="11">
        <v>2.1260020000000002</v>
      </c>
    </row>
    <row r="1042" spans="21:50" x14ac:dyDescent="0.35">
      <c r="U1042" s="11" t="s">
        <v>76</v>
      </c>
      <c r="V1042" s="11">
        <v>1506</v>
      </c>
      <c r="W1042" s="11">
        <v>23.739319999999999</v>
      </c>
      <c r="X1042" s="11">
        <v>29.369620999999999</v>
      </c>
      <c r="Y1042" s="11">
        <v>5.6303000000000001</v>
      </c>
      <c r="Z1042" s="18">
        <f t="shared" si="26"/>
        <v>0.23717191562353093</v>
      </c>
      <c r="AA1042" s="11">
        <v>23.717193000000002</v>
      </c>
      <c r="AS1042" s="11" t="s">
        <v>76</v>
      </c>
      <c r="AT1042" s="11">
        <v>1506</v>
      </c>
      <c r="AU1042" s="11">
        <v>23.739319999999999</v>
      </c>
      <c r="AV1042" s="11">
        <v>29.369620999999999</v>
      </c>
      <c r="AW1042" s="11">
        <v>5.6303000000000001</v>
      </c>
      <c r="AX1042" s="11">
        <v>23.717193000000002</v>
      </c>
    </row>
    <row r="1043" spans="21:50" x14ac:dyDescent="0.35">
      <c r="U1043" s="11" t="s">
        <v>76</v>
      </c>
      <c r="V1043" s="11">
        <v>1508</v>
      </c>
      <c r="W1043" s="11">
        <v>10.347981000000001</v>
      </c>
      <c r="X1043" s="11">
        <v>11.081968</v>
      </c>
      <c r="Y1043" s="11">
        <v>0.73398699999999995</v>
      </c>
      <c r="Z1043" s="18">
        <f t="shared" si="26"/>
        <v>7.0930454936088488E-2</v>
      </c>
      <c r="AA1043" s="11">
        <v>7.093045</v>
      </c>
      <c r="AS1043" s="11" t="s">
        <v>76</v>
      </c>
      <c r="AT1043" s="11">
        <v>1508</v>
      </c>
      <c r="AU1043" s="11">
        <v>10.347981000000001</v>
      </c>
      <c r="AV1043" s="11">
        <v>11.081968</v>
      </c>
      <c r="AW1043" s="11">
        <v>0.73398699999999995</v>
      </c>
      <c r="AX1043" s="11">
        <v>7.093045</v>
      </c>
    </row>
    <row r="1044" spans="21:50" x14ac:dyDescent="0.35">
      <c r="U1044" s="11" t="s">
        <v>76</v>
      </c>
      <c r="V1044" s="11">
        <v>1509</v>
      </c>
      <c r="W1044" s="11">
        <v>-2.520254</v>
      </c>
      <c r="X1044" s="11">
        <v>-3.1522960000000002</v>
      </c>
      <c r="Y1044" s="11">
        <v>0.63204199999999999</v>
      </c>
      <c r="Z1044" s="18">
        <f t="shared" si="26"/>
        <v>0.25078503992057943</v>
      </c>
      <c r="AA1044" s="11">
        <v>25.078516</v>
      </c>
      <c r="AS1044" s="11" t="s">
        <v>76</v>
      </c>
      <c r="AT1044" s="11">
        <v>1509</v>
      </c>
      <c r="AU1044" s="11">
        <v>-2.520254</v>
      </c>
      <c r="AV1044" s="11">
        <v>-3.1522960000000002</v>
      </c>
      <c r="AW1044" s="11">
        <v>0.63204199999999999</v>
      </c>
      <c r="AX1044" s="11">
        <v>25.078516</v>
      </c>
    </row>
    <row r="1045" spans="21:50" x14ac:dyDescent="0.35">
      <c r="U1045" s="11" t="s">
        <v>76</v>
      </c>
      <c r="V1045" s="11">
        <v>1510</v>
      </c>
      <c r="W1045" s="11">
        <v>-10.909029</v>
      </c>
      <c r="X1045" s="11">
        <v>-8.3037639999999993</v>
      </c>
      <c r="Y1045" s="11">
        <v>2.6052650000000002</v>
      </c>
      <c r="Z1045" s="18">
        <f t="shared" si="26"/>
        <v>0.23881731362158815</v>
      </c>
      <c r="AA1045" s="11">
        <v>23.881734000000002</v>
      </c>
      <c r="AS1045" s="11" t="s">
        <v>76</v>
      </c>
      <c r="AT1045" s="11">
        <v>1510</v>
      </c>
      <c r="AU1045" s="11">
        <v>-10.909029</v>
      </c>
      <c r="AV1045" s="11">
        <v>-8.3037639999999993</v>
      </c>
      <c r="AW1045" s="11">
        <v>2.6052650000000002</v>
      </c>
      <c r="AX1045" s="11">
        <v>23.881734000000002</v>
      </c>
    </row>
    <row r="1046" spans="21:50" x14ac:dyDescent="0.35">
      <c r="U1046" s="11" t="s">
        <v>76</v>
      </c>
      <c r="V1046" s="11">
        <v>1513</v>
      </c>
      <c r="W1046" s="11">
        <v>-14.144411</v>
      </c>
      <c r="X1046" s="11">
        <v>-11.169599</v>
      </c>
      <c r="Y1046" s="11">
        <v>2.974812</v>
      </c>
      <c r="Z1046" s="18">
        <f t="shared" si="26"/>
        <v>0.21031713515677677</v>
      </c>
      <c r="AA1046" s="11">
        <v>21.031711000000001</v>
      </c>
      <c r="AS1046" s="11" t="s">
        <v>76</v>
      </c>
      <c r="AT1046" s="11">
        <v>1513</v>
      </c>
      <c r="AU1046" s="11">
        <v>-14.144411</v>
      </c>
      <c r="AV1046" s="11">
        <v>-11.169599</v>
      </c>
      <c r="AW1046" s="11">
        <v>2.974812</v>
      </c>
      <c r="AX1046" s="11">
        <v>21.031711000000001</v>
      </c>
    </row>
    <row r="1047" spans="21:50" x14ac:dyDescent="0.35">
      <c r="U1047" s="11" t="s">
        <v>76</v>
      </c>
      <c r="V1047" s="11">
        <v>1514</v>
      </c>
      <c r="W1047" s="11">
        <v>-2.2930220000000001</v>
      </c>
      <c r="X1047" s="11">
        <v>-1.46746</v>
      </c>
      <c r="Y1047" s="11">
        <v>0.82556200000000002</v>
      </c>
      <c r="Z1047" s="18">
        <f t="shared" si="26"/>
        <v>0.36003230671140529</v>
      </c>
      <c r="AA1047" s="11">
        <v>36.003248999999997</v>
      </c>
      <c r="AS1047" s="11" t="s">
        <v>76</v>
      </c>
      <c r="AT1047" s="11">
        <v>1514</v>
      </c>
      <c r="AU1047" s="11">
        <v>-2.2930220000000001</v>
      </c>
      <c r="AV1047" s="11">
        <v>-1.46746</v>
      </c>
      <c r="AW1047" s="11">
        <v>0.82556200000000002</v>
      </c>
      <c r="AX1047" s="11">
        <v>36.003248999999997</v>
      </c>
    </row>
    <row r="1048" spans="21:50" x14ac:dyDescent="0.35">
      <c r="U1048" s="11" t="s">
        <v>76</v>
      </c>
      <c r="V1048" s="11">
        <v>1516</v>
      </c>
      <c r="W1048" s="11">
        <v>12.685236</v>
      </c>
      <c r="X1048" s="11">
        <v>10.956816</v>
      </c>
      <c r="Y1048" s="11">
        <v>1.7284200000000001</v>
      </c>
      <c r="Z1048" s="18">
        <f t="shared" si="26"/>
        <v>0.13625446148577766</v>
      </c>
      <c r="AA1048" s="11">
        <v>13.625446999999999</v>
      </c>
      <c r="AS1048" s="11" t="s">
        <v>76</v>
      </c>
      <c r="AT1048" s="11">
        <v>1516</v>
      </c>
      <c r="AU1048" s="11">
        <v>12.685236</v>
      </c>
      <c r="AV1048" s="11">
        <v>10.956816</v>
      </c>
      <c r="AW1048" s="11">
        <v>1.7284200000000001</v>
      </c>
      <c r="AX1048" s="11">
        <v>13.625446999999999</v>
      </c>
    </row>
    <row r="1049" spans="21:50" x14ac:dyDescent="0.35">
      <c r="U1049" s="11" t="s">
        <v>76</v>
      </c>
      <c r="V1049" s="11">
        <v>1517</v>
      </c>
      <c r="W1049" s="11">
        <v>20.656669000000001</v>
      </c>
      <c r="X1049" s="11">
        <v>22.732786000000001</v>
      </c>
      <c r="Y1049" s="11">
        <v>2.076117</v>
      </c>
      <c r="Z1049" s="18">
        <f t="shared" si="26"/>
        <v>0.10050589473065574</v>
      </c>
      <c r="AA1049" s="11">
        <v>10.050589</v>
      </c>
      <c r="AS1049" s="11" t="s">
        <v>76</v>
      </c>
      <c r="AT1049" s="11">
        <v>1517</v>
      </c>
      <c r="AU1049" s="11">
        <v>20.656669000000001</v>
      </c>
      <c r="AV1049" s="11">
        <v>22.732786000000001</v>
      </c>
      <c r="AW1049" s="11">
        <v>2.076117</v>
      </c>
      <c r="AX1049" s="11">
        <v>10.050589</v>
      </c>
    </row>
    <row r="1050" spans="21:50" x14ac:dyDescent="0.35">
      <c r="U1050" s="11" t="s">
        <v>76</v>
      </c>
      <c r="V1050" s="11">
        <v>1519</v>
      </c>
      <c r="W1050" s="11">
        <v>-28.134475999999999</v>
      </c>
      <c r="X1050" s="11">
        <v>-26.520603000000001</v>
      </c>
      <c r="Y1050" s="11">
        <v>1.6138729999999999</v>
      </c>
      <c r="Z1050" s="18">
        <f t="shared" si="26"/>
        <v>5.736282417344471E-2</v>
      </c>
      <c r="AA1050" s="11">
        <v>5.7362830000000002</v>
      </c>
      <c r="AS1050" s="11" t="s">
        <v>76</v>
      </c>
      <c r="AT1050" s="11">
        <v>1519</v>
      </c>
      <c r="AU1050" s="11">
        <v>-28.134475999999999</v>
      </c>
      <c r="AV1050" s="11">
        <v>-26.520603000000001</v>
      </c>
      <c r="AW1050" s="11">
        <v>1.6138729999999999</v>
      </c>
      <c r="AX1050" s="11">
        <v>5.7362830000000002</v>
      </c>
    </row>
    <row r="1051" spans="21:50" x14ac:dyDescent="0.35">
      <c r="U1051" s="11" t="s">
        <v>76</v>
      </c>
      <c r="V1051" s="11">
        <v>1520</v>
      </c>
      <c r="W1051" s="11">
        <v>-4.8866120000000004</v>
      </c>
      <c r="X1051" s="11">
        <v>-2.1072700000000002</v>
      </c>
      <c r="Y1051" s="11">
        <v>2.7793420000000002</v>
      </c>
      <c r="Z1051" s="18">
        <f t="shared" si="26"/>
        <v>0.56876666287399125</v>
      </c>
      <c r="AA1051" s="11">
        <v>56.876671999999999</v>
      </c>
      <c r="AS1051" s="11" t="s">
        <v>76</v>
      </c>
      <c r="AT1051" s="11">
        <v>1520</v>
      </c>
      <c r="AU1051" s="11">
        <v>-4.8866120000000004</v>
      </c>
      <c r="AV1051" s="11">
        <v>-2.1072700000000002</v>
      </c>
      <c r="AW1051" s="11">
        <v>2.7793420000000002</v>
      </c>
      <c r="AX1051" s="11">
        <v>56.876671999999999</v>
      </c>
    </row>
    <row r="1052" spans="21:50" x14ac:dyDescent="0.35">
      <c r="U1052" s="11" t="s">
        <v>76</v>
      </c>
      <c r="V1052" s="11">
        <v>1521</v>
      </c>
      <c r="W1052" s="11">
        <v>-30.526700000000002</v>
      </c>
      <c r="X1052" s="11">
        <v>-28.931587</v>
      </c>
      <c r="Y1052" s="11">
        <v>1.595113</v>
      </c>
      <c r="Z1052" s="18">
        <f t="shared" si="26"/>
        <v>5.2253044056514458E-2</v>
      </c>
      <c r="AA1052" s="11">
        <v>5.2253059999999998</v>
      </c>
      <c r="AS1052" s="11" t="s">
        <v>76</v>
      </c>
      <c r="AT1052" s="11">
        <v>1521</v>
      </c>
      <c r="AU1052" s="11">
        <v>-30.526700000000002</v>
      </c>
      <c r="AV1052" s="11">
        <v>-28.931587</v>
      </c>
      <c r="AW1052" s="11">
        <v>1.595113</v>
      </c>
      <c r="AX1052" s="11">
        <v>5.2253059999999998</v>
      </c>
    </row>
    <row r="1053" spans="21:50" x14ac:dyDescent="0.35">
      <c r="U1053" s="11" t="s">
        <v>76</v>
      </c>
      <c r="V1053" s="11">
        <v>1524</v>
      </c>
      <c r="W1053" s="11">
        <v>-1.2014260000000001</v>
      </c>
      <c r="X1053" s="11">
        <v>4.021331</v>
      </c>
      <c r="Y1053" s="11">
        <v>5.2227569999999996</v>
      </c>
      <c r="Z1053" s="18">
        <f t="shared" si="26"/>
        <v>4.3471316585457611</v>
      </c>
      <c r="AA1053" s="11" t="s">
        <v>77</v>
      </c>
      <c r="AS1053" s="11" t="s">
        <v>76</v>
      </c>
      <c r="AT1053" s="11">
        <v>1524</v>
      </c>
      <c r="AU1053" s="11">
        <v>-1.2014260000000001</v>
      </c>
      <c r="AV1053" s="11">
        <v>4.021331</v>
      </c>
      <c r="AW1053" s="11">
        <v>5.2227569999999996</v>
      </c>
      <c r="AX1053" s="11" t="s">
        <v>77</v>
      </c>
    </row>
    <row r="1054" spans="21:50" x14ac:dyDescent="0.35">
      <c r="U1054" s="11" t="s">
        <v>76</v>
      </c>
      <c r="V1054" s="11">
        <v>1525</v>
      </c>
      <c r="W1054" s="11">
        <v>-29.157173</v>
      </c>
      <c r="X1054" s="11">
        <v>-25.561592000000001</v>
      </c>
      <c r="Y1054" s="11">
        <v>3.5955810000000001</v>
      </c>
      <c r="Z1054" s="18">
        <f t="shared" si="26"/>
        <v>0.12331720225414172</v>
      </c>
      <c r="AA1054" s="11">
        <v>12.331721999999999</v>
      </c>
      <c r="AS1054" s="11" t="s">
        <v>76</v>
      </c>
      <c r="AT1054" s="11">
        <v>1525</v>
      </c>
      <c r="AU1054" s="11">
        <v>-29.157173</v>
      </c>
      <c r="AV1054" s="11">
        <v>-25.561592000000001</v>
      </c>
      <c r="AW1054" s="11">
        <v>3.5955810000000001</v>
      </c>
      <c r="AX1054" s="11">
        <v>12.331721999999999</v>
      </c>
    </row>
    <row r="1055" spans="21:50" x14ac:dyDescent="0.35">
      <c r="U1055" s="11" t="s">
        <v>76</v>
      </c>
      <c r="V1055" s="11">
        <v>1526</v>
      </c>
      <c r="W1055" s="11">
        <v>-11.353180999999999</v>
      </c>
      <c r="X1055" s="11">
        <v>-13.463732</v>
      </c>
      <c r="Y1055" s="11">
        <v>2.1105510000000001</v>
      </c>
      <c r="Z1055" s="18">
        <f t="shared" si="26"/>
        <v>0.18589952895140138</v>
      </c>
      <c r="AA1055" s="11">
        <v>18.589953999999999</v>
      </c>
      <c r="AS1055" s="11" t="s">
        <v>76</v>
      </c>
      <c r="AT1055" s="11">
        <v>1526</v>
      </c>
      <c r="AU1055" s="11">
        <v>-11.353180999999999</v>
      </c>
      <c r="AV1055" s="11">
        <v>-13.463732</v>
      </c>
      <c r="AW1055" s="11">
        <v>2.1105510000000001</v>
      </c>
      <c r="AX1055" s="11">
        <v>18.589953999999999</v>
      </c>
    </row>
    <row r="1056" spans="21:50" x14ac:dyDescent="0.35">
      <c r="U1056" s="11" t="s">
        <v>76</v>
      </c>
      <c r="V1056" s="11">
        <v>1528</v>
      </c>
      <c r="W1056" s="11">
        <v>30.874583999999999</v>
      </c>
      <c r="X1056" s="11">
        <v>30.415330999999998</v>
      </c>
      <c r="Y1056" s="11">
        <v>0.45925300000000002</v>
      </c>
      <c r="Z1056" s="18">
        <f t="shared" si="26"/>
        <v>1.4874791511360931E-2</v>
      </c>
      <c r="AA1056" s="11">
        <v>1.4874780000000001</v>
      </c>
      <c r="AS1056" s="11" t="s">
        <v>76</v>
      </c>
      <c r="AT1056" s="11">
        <v>1528</v>
      </c>
      <c r="AU1056" s="11">
        <v>30.874583999999999</v>
      </c>
      <c r="AV1056" s="11">
        <v>30.415330999999998</v>
      </c>
      <c r="AW1056" s="11">
        <v>0.45925300000000002</v>
      </c>
      <c r="AX1056" s="11">
        <v>1.4874780000000001</v>
      </c>
    </row>
    <row r="1057" spans="21:50" x14ac:dyDescent="0.35">
      <c r="U1057" s="11" t="s">
        <v>76</v>
      </c>
      <c r="V1057" s="11">
        <v>1530</v>
      </c>
      <c r="W1057" s="11">
        <v>30.780394999999999</v>
      </c>
      <c r="X1057" s="11">
        <v>36.562306</v>
      </c>
      <c r="Y1057" s="11">
        <v>5.781911</v>
      </c>
      <c r="Z1057" s="18">
        <f t="shared" si="26"/>
        <v>0.18784395067054857</v>
      </c>
      <c r="AA1057" s="11">
        <v>18.784395</v>
      </c>
      <c r="AS1057" s="11" t="s">
        <v>76</v>
      </c>
      <c r="AT1057" s="11">
        <v>1530</v>
      </c>
      <c r="AU1057" s="11">
        <v>30.780394999999999</v>
      </c>
      <c r="AV1057" s="11">
        <v>36.562306</v>
      </c>
      <c r="AW1057" s="11">
        <v>5.781911</v>
      </c>
      <c r="AX1057" s="11">
        <v>18.784395</v>
      </c>
    </row>
    <row r="1058" spans="21:50" x14ac:dyDescent="0.35">
      <c r="U1058" s="11" t="s">
        <v>76</v>
      </c>
      <c r="V1058" s="11">
        <v>1531</v>
      </c>
      <c r="W1058" s="11">
        <v>-3.573966</v>
      </c>
      <c r="X1058" s="11">
        <v>0.114526</v>
      </c>
      <c r="Y1058" s="11">
        <v>3.6884929999999998</v>
      </c>
      <c r="Z1058" s="18">
        <f t="shared" si="26"/>
        <v>1.0320447928156002</v>
      </c>
      <c r="AA1058" s="11" t="s">
        <v>77</v>
      </c>
      <c r="AS1058" s="11" t="s">
        <v>76</v>
      </c>
      <c r="AT1058" s="11">
        <v>1531</v>
      </c>
      <c r="AU1058" s="11">
        <v>-3.573966</v>
      </c>
      <c r="AV1058" s="11">
        <v>0.114526</v>
      </c>
      <c r="AW1058" s="11">
        <v>3.6884929999999998</v>
      </c>
      <c r="AX1058" s="11" t="s">
        <v>77</v>
      </c>
    </row>
    <row r="1059" spans="21:50" x14ac:dyDescent="0.35">
      <c r="U1059" s="11" t="s">
        <v>76</v>
      </c>
      <c r="V1059" s="11">
        <v>1532</v>
      </c>
      <c r="W1059" s="11">
        <v>13.738144</v>
      </c>
      <c r="X1059" s="11">
        <v>13.868767</v>
      </c>
      <c r="Y1059" s="11">
        <v>0.13062299999999999</v>
      </c>
      <c r="Z1059" s="18">
        <f t="shared" si="26"/>
        <v>9.508052907292279E-3</v>
      </c>
      <c r="AA1059" s="11">
        <v>0.95080200000000004</v>
      </c>
      <c r="AS1059" s="11" t="s">
        <v>76</v>
      </c>
      <c r="AT1059" s="11">
        <v>1532</v>
      </c>
      <c r="AU1059" s="11">
        <v>13.738144</v>
      </c>
      <c r="AV1059" s="11">
        <v>13.868767</v>
      </c>
      <c r="AW1059" s="11">
        <v>0.13062299999999999</v>
      </c>
      <c r="AX1059" s="11">
        <v>0.95080200000000004</v>
      </c>
    </row>
    <row r="1060" spans="21:50" x14ac:dyDescent="0.35">
      <c r="U1060" s="11" t="s">
        <v>76</v>
      </c>
      <c r="V1060" s="11">
        <v>1533</v>
      </c>
      <c r="W1060" s="11">
        <v>16.942854000000001</v>
      </c>
      <c r="X1060" s="11">
        <v>21.252503000000001</v>
      </c>
      <c r="Y1060" s="11">
        <v>4.3096490000000003</v>
      </c>
      <c r="Z1060" s="18">
        <f t="shared" si="26"/>
        <v>0.25436381615517673</v>
      </c>
      <c r="AA1060" s="11">
        <v>25.436382999999999</v>
      </c>
      <c r="AS1060" s="11" t="s">
        <v>76</v>
      </c>
      <c r="AT1060" s="11">
        <v>1533</v>
      </c>
      <c r="AU1060" s="11">
        <v>16.942854000000001</v>
      </c>
      <c r="AV1060" s="11">
        <v>21.252503000000001</v>
      </c>
      <c r="AW1060" s="11">
        <v>4.3096490000000003</v>
      </c>
      <c r="AX1060" s="11">
        <v>25.436382999999999</v>
      </c>
    </row>
    <row r="1061" spans="21:50" x14ac:dyDescent="0.35">
      <c r="U1061" s="11" t="s">
        <v>76</v>
      </c>
      <c r="V1061" s="11">
        <v>1535</v>
      </c>
      <c r="W1061" s="11">
        <v>0.58257000000000003</v>
      </c>
      <c r="X1061" s="11">
        <v>5.2220089999999999</v>
      </c>
      <c r="Y1061" s="11">
        <v>4.6394390000000003</v>
      </c>
      <c r="Z1061" s="18">
        <f t="shared" si="26"/>
        <v>7.9637451293406798</v>
      </c>
      <c r="AA1061" s="11" t="s">
        <v>77</v>
      </c>
      <c r="AS1061" s="11" t="s">
        <v>76</v>
      </c>
      <c r="AT1061" s="11">
        <v>1535</v>
      </c>
      <c r="AU1061" s="11">
        <v>0.58257000000000003</v>
      </c>
      <c r="AV1061" s="11">
        <v>5.2220089999999999</v>
      </c>
      <c r="AW1061" s="11">
        <v>4.6394390000000003</v>
      </c>
      <c r="AX1061" s="11" t="s">
        <v>77</v>
      </c>
    </row>
    <row r="1062" spans="21:50" x14ac:dyDescent="0.35">
      <c r="U1062" s="11" t="s">
        <v>76</v>
      </c>
      <c r="V1062" s="11">
        <v>1536</v>
      </c>
      <c r="W1062" s="11">
        <v>-12.625404</v>
      </c>
      <c r="X1062" s="11">
        <v>-8.8880420000000004</v>
      </c>
      <c r="Y1062" s="11">
        <v>3.7373620000000001</v>
      </c>
      <c r="Z1062" s="18">
        <f t="shared" si="26"/>
        <v>0.29601920065290588</v>
      </c>
      <c r="AA1062" s="11">
        <v>29.60192</v>
      </c>
      <c r="AS1062" s="11" t="s">
        <v>76</v>
      </c>
      <c r="AT1062" s="11">
        <v>1536</v>
      </c>
      <c r="AU1062" s="11">
        <v>-12.625404</v>
      </c>
      <c r="AV1062" s="11">
        <v>-8.8880420000000004</v>
      </c>
      <c r="AW1062" s="11">
        <v>3.7373620000000001</v>
      </c>
      <c r="AX1062" s="11">
        <v>29.60192</v>
      </c>
    </row>
    <row r="1063" spans="21:50" x14ac:dyDescent="0.35">
      <c r="U1063" s="11" t="s">
        <v>76</v>
      </c>
      <c r="V1063" s="11">
        <v>1538</v>
      </c>
      <c r="W1063" s="11">
        <v>-11.65131</v>
      </c>
      <c r="X1063" s="11">
        <v>-12.776624999999999</v>
      </c>
      <c r="Y1063" s="11">
        <v>1.1253150000000001</v>
      </c>
      <c r="Z1063" s="18">
        <f t="shared" si="26"/>
        <v>9.6582701859275907E-2</v>
      </c>
      <c r="AA1063" s="11">
        <v>9.6582690000000007</v>
      </c>
      <c r="AS1063" s="11" t="s">
        <v>76</v>
      </c>
      <c r="AT1063" s="11">
        <v>1538</v>
      </c>
      <c r="AU1063" s="11">
        <v>-11.65131</v>
      </c>
      <c r="AV1063" s="11">
        <v>-12.776624999999999</v>
      </c>
      <c r="AW1063" s="11">
        <v>1.1253150000000001</v>
      </c>
      <c r="AX1063" s="11">
        <v>9.6582690000000007</v>
      </c>
    </row>
    <row r="1064" spans="21:50" x14ac:dyDescent="0.35">
      <c r="U1064" s="11" t="s">
        <v>76</v>
      </c>
      <c r="V1064" s="11">
        <v>1539</v>
      </c>
      <c r="W1064" s="11">
        <v>-2.9120159999999999</v>
      </c>
      <c r="X1064" s="11">
        <v>-3.0314230000000002</v>
      </c>
      <c r="Y1064" s="11">
        <v>0.119407</v>
      </c>
      <c r="Z1064" s="18">
        <f t="shared" si="26"/>
        <v>4.1004925797111007E-2</v>
      </c>
      <c r="AA1064" s="11">
        <v>4.1004870000000002</v>
      </c>
      <c r="AS1064" s="11" t="s">
        <v>76</v>
      </c>
      <c r="AT1064" s="11">
        <v>1539</v>
      </c>
      <c r="AU1064" s="11">
        <v>-2.9120159999999999</v>
      </c>
      <c r="AV1064" s="11">
        <v>-3.0314230000000002</v>
      </c>
      <c r="AW1064" s="11">
        <v>0.119407</v>
      </c>
      <c r="AX1064" s="11">
        <v>4.1004870000000002</v>
      </c>
    </row>
    <row r="1065" spans="21:50" x14ac:dyDescent="0.35">
      <c r="U1065" s="11" t="s">
        <v>76</v>
      </c>
      <c r="V1065" s="11">
        <v>1541</v>
      </c>
      <c r="W1065" s="11">
        <v>-10.921120999999999</v>
      </c>
      <c r="X1065" s="11">
        <v>-8.0691020000000009</v>
      </c>
      <c r="Y1065" s="11">
        <v>2.85202</v>
      </c>
      <c r="Z1065" s="18">
        <f t="shared" si="26"/>
        <v>0.26114718443280688</v>
      </c>
      <c r="AA1065" s="11">
        <v>26.114716000000001</v>
      </c>
      <c r="AS1065" s="11" t="s">
        <v>76</v>
      </c>
      <c r="AT1065" s="11">
        <v>1541</v>
      </c>
      <c r="AU1065" s="11">
        <v>-10.921120999999999</v>
      </c>
      <c r="AV1065" s="11">
        <v>-8.0691020000000009</v>
      </c>
      <c r="AW1065" s="11">
        <v>2.85202</v>
      </c>
      <c r="AX1065" s="11">
        <v>26.114716000000001</v>
      </c>
    </row>
    <row r="1066" spans="21:50" x14ac:dyDescent="0.35">
      <c r="U1066" s="11" t="s">
        <v>76</v>
      </c>
      <c r="V1066" s="11">
        <v>1542</v>
      </c>
      <c r="W1066" s="11">
        <v>9.2922759999999993</v>
      </c>
      <c r="X1066" s="11">
        <v>7.7480330000000004</v>
      </c>
      <c r="Y1066" s="11">
        <v>1.5442419999999999</v>
      </c>
      <c r="Z1066" s="18">
        <f t="shared" si="26"/>
        <v>0.1661855502354859</v>
      </c>
      <c r="AA1066" s="11">
        <v>16.618559999999999</v>
      </c>
      <c r="AS1066" s="11" t="s">
        <v>76</v>
      </c>
      <c r="AT1066" s="11">
        <v>1542</v>
      </c>
      <c r="AU1066" s="11">
        <v>9.2922759999999993</v>
      </c>
      <c r="AV1066" s="11">
        <v>7.7480330000000004</v>
      </c>
      <c r="AW1066" s="11">
        <v>1.5442419999999999</v>
      </c>
      <c r="AX1066" s="11">
        <v>16.618559999999999</v>
      </c>
    </row>
    <row r="1067" spans="21:50" x14ac:dyDescent="0.35">
      <c r="U1067" s="11" t="s">
        <v>76</v>
      </c>
      <c r="V1067" s="11">
        <v>1544</v>
      </c>
      <c r="W1067" s="11">
        <v>-10.978566000000001</v>
      </c>
      <c r="X1067" s="11">
        <v>-9.7532540000000001</v>
      </c>
      <c r="Y1067" s="11">
        <v>1.225312</v>
      </c>
      <c r="Z1067" s="18">
        <f t="shared" si="26"/>
        <v>0.11160947613741175</v>
      </c>
      <c r="AA1067" s="11">
        <v>11.160944000000001</v>
      </c>
      <c r="AS1067" s="11" t="s">
        <v>76</v>
      </c>
      <c r="AT1067" s="11">
        <v>1544</v>
      </c>
      <c r="AU1067" s="11">
        <v>-10.978566000000001</v>
      </c>
      <c r="AV1067" s="11">
        <v>-9.7532540000000001</v>
      </c>
      <c r="AW1067" s="11">
        <v>1.225312</v>
      </c>
      <c r="AX1067" s="11">
        <v>11.160944000000001</v>
      </c>
    </row>
    <row r="1068" spans="21:50" x14ac:dyDescent="0.35">
      <c r="U1068" s="11" t="s">
        <v>76</v>
      </c>
      <c r="V1068" s="11">
        <v>1545</v>
      </c>
      <c r="W1068" s="11">
        <v>5.3525119999999999</v>
      </c>
      <c r="X1068" s="11">
        <v>-1.6166389999999999</v>
      </c>
      <c r="Y1068" s="11">
        <v>6.9691520000000002</v>
      </c>
      <c r="Z1068" s="18">
        <f t="shared" si="26"/>
        <v>1.302033886145421</v>
      </c>
      <c r="AA1068" s="11" t="s">
        <v>77</v>
      </c>
      <c r="AS1068" s="11" t="s">
        <v>76</v>
      </c>
      <c r="AT1068" s="11">
        <v>1545</v>
      </c>
      <c r="AU1068" s="11">
        <v>5.3525119999999999</v>
      </c>
      <c r="AV1068" s="11">
        <v>-1.6166389999999999</v>
      </c>
      <c r="AW1068" s="11">
        <v>6.9691520000000002</v>
      </c>
      <c r="AX1068" s="11" t="s">
        <v>77</v>
      </c>
    </row>
    <row r="1069" spans="21:50" x14ac:dyDescent="0.35">
      <c r="U1069" s="11" t="s">
        <v>76</v>
      </c>
      <c r="V1069" s="11">
        <v>1548</v>
      </c>
      <c r="W1069" s="11">
        <v>33.963273999999998</v>
      </c>
      <c r="X1069" s="11">
        <v>31.863641000000001</v>
      </c>
      <c r="Y1069" s="11">
        <v>2.0996329999999999</v>
      </c>
      <c r="Z1069" s="18">
        <f t="shared" si="26"/>
        <v>6.1820689018379088E-2</v>
      </c>
      <c r="AA1069" s="11">
        <v>6.1820690000000003</v>
      </c>
      <c r="AS1069" s="11" t="s">
        <v>76</v>
      </c>
      <c r="AT1069" s="11">
        <v>1548</v>
      </c>
      <c r="AU1069" s="11">
        <v>33.963273999999998</v>
      </c>
      <c r="AV1069" s="11">
        <v>31.863641000000001</v>
      </c>
      <c r="AW1069" s="11">
        <v>2.0996329999999999</v>
      </c>
      <c r="AX1069" s="11">
        <v>6.1820690000000003</v>
      </c>
    </row>
    <row r="1070" spans="21:50" x14ac:dyDescent="0.35">
      <c r="U1070" s="11" t="s">
        <v>76</v>
      </c>
      <c r="V1070" s="11">
        <v>1549</v>
      </c>
      <c r="W1070" s="11">
        <v>11.070084</v>
      </c>
      <c r="X1070" s="11">
        <v>12.094182999999999</v>
      </c>
      <c r="Y1070" s="11">
        <v>1.0240990000000001</v>
      </c>
      <c r="Z1070" s="18">
        <f t="shared" si="26"/>
        <v>9.2510499468658067E-2</v>
      </c>
      <c r="AA1070" s="11">
        <v>9.2510469999999998</v>
      </c>
      <c r="AS1070" s="11" t="s">
        <v>76</v>
      </c>
      <c r="AT1070" s="11">
        <v>1549</v>
      </c>
      <c r="AU1070" s="11">
        <v>11.070084</v>
      </c>
      <c r="AV1070" s="11">
        <v>12.094182999999999</v>
      </c>
      <c r="AW1070" s="11">
        <v>1.0240990000000001</v>
      </c>
      <c r="AX1070" s="11">
        <v>9.2510469999999998</v>
      </c>
    </row>
    <row r="1071" spans="21:50" x14ac:dyDescent="0.35">
      <c r="U1071" s="11" t="s">
        <v>76</v>
      </c>
      <c r="V1071" s="11">
        <v>1550</v>
      </c>
      <c r="W1071" s="11">
        <v>12.298313</v>
      </c>
      <c r="X1071" s="11">
        <v>9.1581969999999995</v>
      </c>
      <c r="Y1071" s="11">
        <v>3.1401159999999999</v>
      </c>
      <c r="Z1071" s="18">
        <f t="shared" si="26"/>
        <v>0.25532900325434876</v>
      </c>
      <c r="AA1071" s="11">
        <v>25.532900999999999</v>
      </c>
      <c r="AS1071" s="11" t="s">
        <v>76</v>
      </c>
      <c r="AT1071" s="11">
        <v>1550</v>
      </c>
      <c r="AU1071" s="11">
        <v>12.298313</v>
      </c>
      <c r="AV1071" s="11">
        <v>9.1581969999999995</v>
      </c>
      <c r="AW1071" s="11">
        <v>3.1401159999999999</v>
      </c>
      <c r="AX1071" s="11">
        <v>25.532900999999999</v>
      </c>
    </row>
    <row r="1072" spans="21:50" x14ac:dyDescent="0.35">
      <c r="U1072" s="11" t="s">
        <v>76</v>
      </c>
      <c r="V1072" s="11">
        <v>1551</v>
      </c>
      <c r="W1072" s="11">
        <v>-16.997067000000001</v>
      </c>
      <c r="X1072" s="11">
        <v>-17.208179000000001</v>
      </c>
      <c r="Y1072" s="11">
        <v>0.21111199999999999</v>
      </c>
      <c r="Z1072" s="18">
        <f t="shared" si="26"/>
        <v>1.2420495842017919E-2</v>
      </c>
      <c r="AA1072" s="11">
        <v>1.242048</v>
      </c>
      <c r="AS1072" s="11" t="s">
        <v>76</v>
      </c>
      <c r="AT1072" s="11">
        <v>1551</v>
      </c>
      <c r="AU1072" s="11">
        <v>-16.997067000000001</v>
      </c>
      <c r="AV1072" s="11">
        <v>-17.208179000000001</v>
      </c>
      <c r="AW1072" s="11">
        <v>0.21111199999999999</v>
      </c>
      <c r="AX1072" s="11">
        <v>1.242048</v>
      </c>
    </row>
    <row r="1073" spans="21:50" x14ac:dyDescent="0.35">
      <c r="U1073" s="11" t="s">
        <v>76</v>
      </c>
      <c r="V1073" s="11">
        <v>1553</v>
      </c>
      <c r="W1073" s="11">
        <v>-2.053957</v>
      </c>
      <c r="X1073" s="11">
        <v>-8.1766100000000002</v>
      </c>
      <c r="Y1073" s="11">
        <v>6.1226529999999997</v>
      </c>
      <c r="Z1073" s="18">
        <f t="shared" si="26"/>
        <v>2.9809061241301542</v>
      </c>
      <c r="AA1073" s="11" t="s">
        <v>77</v>
      </c>
      <c r="AS1073" s="11" t="s">
        <v>76</v>
      </c>
      <c r="AT1073" s="11">
        <v>1553</v>
      </c>
      <c r="AU1073" s="11">
        <v>-2.053957</v>
      </c>
      <c r="AV1073" s="11">
        <v>-8.1766100000000002</v>
      </c>
      <c r="AW1073" s="11">
        <v>6.1226529999999997</v>
      </c>
      <c r="AX1073" s="11" t="s">
        <v>77</v>
      </c>
    </row>
    <row r="1074" spans="21:50" x14ac:dyDescent="0.35">
      <c r="U1074" s="11" t="s">
        <v>76</v>
      </c>
      <c r="V1074" s="11">
        <v>1554</v>
      </c>
      <c r="W1074" s="11">
        <v>19.850728</v>
      </c>
      <c r="X1074" s="11">
        <v>21.839417999999998</v>
      </c>
      <c r="Y1074" s="11">
        <v>1.9886889999999999</v>
      </c>
      <c r="Z1074" s="18">
        <f t="shared" si="26"/>
        <v>0.10018216964133507</v>
      </c>
      <c r="AA1074" s="11">
        <v>10.018217999999999</v>
      </c>
      <c r="AS1074" s="11" t="s">
        <v>76</v>
      </c>
      <c r="AT1074" s="11">
        <v>1554</v>
      </c>
      <c r="AU1074" s="11">
        <v>19.850728</v>
      </c>
      <c r="AV1074" s="11">
        <v>21.839417999999998</v>
      </c>
      <c r="AW1074" s="11">
        <v>1.9886889999999999</v>
      </c>
      <c r="AX1074" s="11">
        <v>10.018217999999999</v>
      </c>
    </row>
    <row r="1075" spans="21:50" x14ac:dyDescent="0.35">
      <c r="U1075" s="11" t="s">
        <v>76</v>
      </c>
      <c r="V1075" s="11">
        <v>1556</v>
      </c>
      <c r="W1075" s="11">
        <v>2.0318909999999999</v>
      </c>
      <c r="X1075" s="11">
        <v>2.9805079999999999</v>
      </c>
      <c r="Y1075" s="11">
        <v>0.94861700000000004</v>
      </c>
      <c r="Z1075" s="18">
        <f t="shared" si="26"/>
        <v>0.46686411820319107</v>
      </c>
      <c r="AA1075" s="11">
        <v>46.686430999999999</v>
      </c>
      <c r="AS1075" s="11" t="s">
        <v>76</v>
      </c>
      <c r="AT1075" s="11">
        <v>1556</v>
      </c>
      <c r="AU1075" s="11">
        <v>2.0318909999999999</v>
      </c>
      <c r="AV1075" s="11">
        <v>2.9805079999999999</v>
      </c>
      <c r="AW1075" s="11">
        <v>0.94861700000000004</v>
      </c>
      <c r="AX1075" s="11">
        <v>46.686430999999999</v>
      </c>
    </row>
    <row r="1076" spans="21:50" x14ac:dyDescent="0.35">
      <c r="U1076" s="11" t="s">
        <v>76</v>
      </c>
      <c r="V1076" s="11">
        <v>1558</v>
      </c>
      <c r="W1076" s="11">
        <v>7.053477</v>
      </c>
      <c r="X1076" s="11">
        <v>5.3093500000000002</v>
      </c>
      <c r="Y1076" s="11">
        <v>1.7441279999999999</v>
      </c>
      <c r="Z1076" s="18">
        <f t="shared" si="26"/>
        <v>0.24727209006281581</v>
      </c>
      <c r="AA1076" s="11">
        <v>24.727201999999998</v>
      </c>
      <c r="AS1076" s="11" t="s">
        <v>76</v>
      </c>
      <c r="AT1076" s="11">
        <v>1558</v>
      </c>
      <c r="AU1076" s="11">
        <v>7.053477</v>
      </c>
      <c r="AV1076" s="11">
        <v>5.3093500000000002</v>
      </c>
      <c r="AW1076" s="11">
        <v>1.7441279999999999</v>
      </c>
      <c r="AX1076" s="11">
        <v>24.727201999999998</v>
      </c>
    </row>
    <row r="1077" spans="21:50" x14ac:dyDescent="0.35">
      <c r="U1077" s="11" t="s">
        <v>76</v>
      </c>
      <c r="V1077" s="11">
        <v>1559</v>
      </c>
      <c r="W1077" s="11">
        <v>-5.1436320000000002</v>
      </c>
      <c r="X1077" s="11">
        <v>-5.2330300000000003</v>
      </c>
      <c r="Y1077" s="11">
        <v>8.9398000000000005E-2</v>
      </c>
      <c r="Z1077" s="18">
        <f t="shared" si="26"/>
        <v>1.738032580868927E-2</v>
      </c>
      <c r="AA1077" s="11">
        <v>1.738027</v>
      </c>
      <c r="AS1077" s="11" t="s">
        <v>76</v>
      </c>
      <c r="AT1077" s="11">
        <v>1559</v>
      </c>
      <c r="AU1077" s="11">
        <v>-5.1436320000000002</v>
      </c>
      <c r="AV1077" s="11">
        <v>-5.2330300000000003</v>
      </c>
      <c r="AW1077" s="11">
        <v>8.9398000000000005E-2</v>
      </c>
      <c r="AX1077" s="11">
        <v>1.738027</v>
      </c>
    </row>
    <row r="1078" spans="21:50" x14ac:dyDescent="0.35">
      <c r="U1078" s="11" t="s">
        <v>76</v>
      </c>
      <c r="V1078" s="11">
        <v>1561</v>
      </c>
      <c r="W1078" s="11">
        <v>2.413808</v>
      </c>
      <c r="X1078" s="11">
        <v>3.8571909999999998</v>
      </c>
      <c r="Y1078" s="11">
        <v>1.4433830000000001</v>
      </c>
      <c r="Z1078" s="18">
        <f t="shared" si="26"/>
        <v>0.59796926681823914</v>
      </c>
      <c r="AA1078" s="11">
        <v>59.796945999999998</v>
      </c>
      <c r="AS1078" s="11" t="s">
        <v>76</v>
      </c>
      <c r="AT1078" s="11">
        <v>1561</v>
      </c>
      <c r="AU1078" s="11">
        <v>2.413808</v>
      </c>
      <c r="AV1078" s="11">
        <v>3.8571909999999998</v>
      </c>
      <c r="AW1078" s="11">
        <v>1.4433830000000001</v>
      </c>
      <c r="AX1078" s="11">
        <v>59.796945999999998</v>
      </c>
    </row>
    <row r="1079" spans="21:50" x14ac:dyDescent="0.35">
      <c r="U1079" s="11" t="s">
        <v>76</v>
      </c>
      <c r="V1079" s="11">
        <v>1562</v>
      </c>
      <c r="W1079" s="11">
        <v>7.6774990000000001</v>
      </c>
      <c r="X1079" s="11">
        <v>8.3879190000000001</v>
      </c>
      <c r="Y1079" s="11">
        <v>0.71041900000000002</v>
      </c>
      <c r="Z1079" s="18">
        <f t="shared" si="26"/>
        <v>9.2532607298288161E-2</v>
      </c>
      <c r="AA1079" s="11">
        <v>9.2532639999999997</v>
      </c>
      <c r="AS1079" s="11" t="s">
        <v>76</v>
      </c>
      <c r="AT1079" s="11">
        <v>1562</v>
      </c>
      <c r="AU1079" s="11">
        <v>7.6774990000000001</v>
      </c>
      <c r="AV1079" s="11">
        <v>8.3879190000000001</v>
      </c>
      <c r="AW1079" s="11">
        <v>0.71041900000000002</v>
      </c>
      <c r="AX1079" s="11">
        <v>9.2532639999999997</v>
      </c>
    </row>
    <row r="1080" spans="21:50" x14ac:dyDescent="0.35">
      <c r="U1080" s="11" t="s">
        <v>76</v>
      </c>
      <c r="V1080" s="11">
        <v>1563</v>
      </c>
      <c r="W1080" s="11">
        <v>-18.109643999999999</v>
      </c>
      <c r="X1080" s="11">
        <v>-17.228618000000001</v>
      </c>
      <c r="Y1080" s="11">
        <v>0.88102599999999998</v>
      </c>
      <c r="Z1080" s="18">
        <f t="shared" si="26"/>
        <v>4.8649548273836857E-2</v>
      </c>
      <c r="AA1080" s="11">
        <v>4.8649550000000001</v>
      </c>
      <c r="AS1080" s="11" t="s">
        <v>76</v>
      </c>
      <c r="AT1080" s="11">
        <v>1563</v>
      </c>
      <c r="AU1080" s="11">
        <v>-18.109643999999999</v>
      </c>
      <c r="AV1080" s="11">
        <v>-17.228618000000001</v>
      </c>
      <c r="AW1080" s="11">
        <v>0.88102599999999998</v>
      </c>
      <c r="AX1080" s="11">
        <v>4.8649550000000001</v>
      </c>
    </row>
    <row r="1081" spans="21:50" x14ac:dyDescent="0.35">
      <c r="U1081" s="11" t="s">
        <v>76</v>
      </c>
      <c r="V1081" s="11">
        <v>1565</v>
      </c>
      <c r="W1081" s="11">
        <v>-1.866581</v>
      </c>
      <c r="X1081" s="11">
        <v>1.889761</v>
      </c>
      <c r="Y1081" s="11">
        <v>3.7563409999999999</v>
      </c>
      <c r="Z1081" s="18">
        <f t="shared" si="26"/>
        <v>2.0124178913210837</v>
      </c>
      <c r="AA1081" s="11" t="s">
        <v>77</v>
      </c>
      <c r="AS1081" s="11" t="s">
        <v>76</v>
      </c>
      <c r="AT1081" s="11">
        <v>1565</v>
      </c>
      <c r="AU1081" s="11">
        <v>-1.866581</v>
      </c>
      <c r="AV1081" s="11">
        <v>1.889761</v>
      </c>
      <c r="AW1081" s="11">
        <v>3.7563409999999999</v>
      </c>
      <c r="AX1081" s="11" t="s">
        <v>77</v>
      </c>
    </row>
    <row r="1082" spans="21:50" x14ac:dyDescent="0.35">
      <c r="U1082" s="11" t="s">
        <v>76</v>
      </c>
      <c r="V1082" s="11">
        <v>1567</v>
      </c>
      <c r="W1082" s="11">
        <v>3.1826180000000002</v>
      </c>
      <c r="X1082" s="11">
        <v>3.4672960000000002</v>
      </c>
      <c r="Y1082" s="11">
        <v>0.28467799999999999</v>
      </c>
      <c r="Z1082" s="18">
        <f t="shared" si="26"/>
        <v>8.9447743964245777E-2</v>
      </c>
      <c r="AA1082" s="11">
        <v>8.9447639999999993</v>
      </c>
      <c r="AS1082" s="11" t="s">
        <v>76</v>
      </c>
      <c r="AT1082" s="11">
        <v>1567</v>
      </c>
      <c r="AU1082" s="11">
        <v>3.1826180000000002</v>
      </c>
      <c r="AV1082" s="11">
        <v>3.4672960000000002</v>
      </c>
      <c r="AW1082" s="11">
        <v>0.28467799999999999</v>
      </c>
      <c r="AX1082" s="11">
        <v>8.9447639999999993</v>
      </c>
    </row>
    <row r="1083" spans="21:50" x14ac:dyDescent="0.35">
      <c r="U1083" s="11" t="s">
        <v>76</v>
      </c>
      <c r="V1083" s="11">
        <v>1568</v>
      </c>
      <c r="W1083" s="11">
        <v>-11.210959000000001</v>
      </c>
      <c r="X1083" s="11">
        <v>-12.753954</v>
      </c>
      <c r="Y1083" s="11">
        <v>1.5429949999999999</v>
      </c>
      <c r="Z1083" s="18">
        <f t="shared" si="26"/>
        <v>0.13763273953637684</v>
      </c>
      <c r="AA1083" s="11">
        <v>13.763275</v>
      </c>
      <c r="AS1083" s="11" t="s">
        <v>76</v>
      </c>
      <c r="AT1083" s="11">
        <v>1568</v>
      </c>
      <c r="AU1083" s="11">
        <v>-11.210959000000001</v>
      </c>
      <c r="AV1083" s="11">
        <v>-12.753954</v>
      </c>
      <c r="AW1083" s="11">
        <v>1.5429949999999999</v>
      </c>
      <c r="AX1083" s="11">
        <v>13.763275</v>
      </c>
    </row>
    <row r="1084" spans="21:50" x14ac:dyDescent="0.35">
      <c r="U1084" s="11" t="s">
        <v>76</v>
      </c>
      <c r="V1084" s="11">
        <v>1569</v>
      </c>
      <c r="W1084" s="11">
        <v>15.728339999999999</v>
      </c>
      <c r="X1084" s="11">
        <v>20.226856000000002</v>
      </c>
      <c r="Y1084" s="11">
        <v>4.4985150000000003</v>
      </c>
      <c r="Z1084" s="18">
        <f t="shared" si="26"/>
        <v>0.28601333643601301</v>
      </c>
      <c r="AA1084" s="11">
        <v>28.601336</v>
      </c>
      <c r="AS1084" s="11" t="s">
        <v>76</v>
      </c>
      <c r="AT1084" s="11">
        <v>1569</v>
      </c>
      <c r="AU1084" s="11">
        <v>15.728339999999999</v>
      </c>
      <c r="AV1084" s="11">
        <v>20.226856000000002</v>
      </c>
      <c r="AW1084" s="11">
        <v>4.4985150000000003</v>
      </c>
      <c r="AX1084" s="11">
        <v>28.601336</v>
      </c>
    </row>
    <row r="1085" spans="21:50" x14ac:dyDescent="0.35">
      <c r="U1085" s="11" t="s">
        <v>76</v>
      </c>
      <c r="V1085" s="11">
        <v>1571</v>
      </c>
      <c r="W1085" s="11">
        <v>35.730269</v>
      </c>
      <c r="X1085" s="11">
        <v>32.275049000000003</v>
      </c>
      <c r="Y1085" s="11">
        <v>3.4552200000000002</v>
      </c>
      <c r="Z1085" s="18">
        <f t="shared" si="26"/>
        <v>9.670288236564914E-2</v>
      </c>
      <c r="AA1085" s="11">
        <v>9.6702879999999993</v>
      </c>
      <c r="AS1085" s="11" t="s">
        <v>76</v>
      </c>
      <c r="AT1085" s="11">
        <v>1571</v>
      </c>
      <c r="AU1085" s="11">
        <v>35.730269</v>
      </c>
      <c r="AV1085" s="11">
        <v>32.275049000000003</v>
      </c>
      <c r="AW1085" s="11">
        <v>3.4552200000000002</v>
      </c>
      <c r="AX1085" s="11">
        <v>9.6702879999999993</v>
      </c>
    </row>
    <row r="1086" spans="21:50" x14ac:dyDescent="0.35">
      <c r="U1086" s="11" t="s">
        <v>76</v>
      </c>
      <c r="V1086" s="11">
        <v>1573</v>
      </c>
      <c r="W1086" s="11">
        <v>-8.3610620000000004</v>
      </c>
      <c r="X1086" s="11">
        <v>-9.4405889999999992</v>
      </c>
      <c r="Y1086" s="11">
        <v>1.0795269999999999</v>
      </c>
      <c r="Z1086" s="18">
        <f t="shared" si="26"/>
        <v>0.12911362216904979</v>
      </c>
      <c r="AA1086" s="11">
        <v>12.911365999999999</v>
      </c>
      <c r="AS1086" s="11" t="s">
        <v>76</v>
      </c>
      <c r="AT1086" s="11">
        <v>1573</v>
      </c>
      <c r="AU1086" s="11">
        <v>-8.3610620000000004</v>
      </c>
      <c r="AV1086" s="11">
        <v>-9.4405889999999992</v>
      </c>
      <c r="AW1086" s="11">
        <v>1.0795269999999999</v>
      </c>
      <c r="AX1086" s="11">
        <v>12.911365999999999</v>
      </c>
    </row>
    <row r="1087" spans="21:50" x14ac:dyDescent="0.35">
      <c r="U1087" s="11" t="s">
        <v>76</v>
      </c>
      <c r="V1087" s="11">
        <v>1574</v>
      </c>
      <c r="W1087" s="11">
        <v>-18.344054</v>
      </c>
      <c r="X1087" s="11">
        <v>-15.281707000000001</v>
      </c>
      <c r="Y1087" s="11">
        <v>3.0623469999999999</v>
      </c>
      <c r="Z1087" s="18">
        <f t="shared" si="26"/>
        <v>0.16693948894829899</v>
      </c>
      <c r="AA1087" s="11">
        <v>16.693947000000001</v>
      </c>
      <c r="AS1087" s="11" t="s">
        <v>76</v>
      </c>
      <c r="AT1087" s="11">
        <v>1574</v>
      </c>
      <c r="AU1087" s="11">
        <v>-18.344054</v>
      </c>
      <c r="AV1087" s="11">
        <v>-15.281707000000001</v>
      </c>
      <c r="AW1087" s="11">
        <v>3.0623469999999999</v>
      </c>
      <c r="AX1087" s="11">
        <v>16.693947000000001</v>
      </c>
    </row>
    <row r="1088" spans="21:50" x14ac:dyDescent="0.35">
      <c r="U1088" s="11" t="s">
        <v>76</v>
      </c>
      <c r="V1088" s="11">
        <v>1575</v>
      </c>
      <c r="W1088" s="11">
        <v>9.3602500000000006</v>
      </c>
      <c r="X1088" s="11">
        <v>11.692214999999999</v>
      </c>
      <c r="Y1088" s="11">
        <v>2.3319649999999998</v>
      </c>
      <c r="Z1088" s="18">
        <f t="shared" si="26"/>
        <v>0.24913490558478671</v>
      </c>
      <c r="AA1088" s="11">
        <v>24.913491</v>
      </c>
      <c r="AS1088" s="11" t="s">
        <v>76</v>
      </c>
      <c r="AT1088" s="11">
        <v>1575</v>
      </c>
      <c r="AU1088" s="11">
        <v>9.3602500000000006</v>
      </c>
      <c r="AV1088" s="11">
        <v>11.692214999999999</v>
      </c>
      <c r="AW1088" s="11">
        <v>2.3319649999999998</v>
      </c>
      <c r="AX1088" s="11">
        <v>24.913491</v>
      </c>
    </row>
    <row r="1089" spans="21:50" x14ac:dyDescent="0.35">
      <c r="U1089" s="11" t="s">
        <v>76</v>
      </c>
      <c r="V1089" s="11">
        <v>1576</v>
      </c>
      <c r="W1089" s="11">
        <v>-18.475027999999998</v>
      </c>
      <c r="X1089" s="11">
        <v>-18.548416</v>
      </c>
      <c r="Y1089" s="11">
        <v>7.3387999999999995E-2</v>
      </c>
      <c r="Z1089" s="18">
        <f t="shared" si="26"/>
        <v>3.9722808539180568E-3</v>
      </c>
      <c r="AA1089" s="11">
        <v>0.39722800000000003</v>
      </c>
      <c r="AS1089" s="11" t="s">
        <v>76</v>
      </c>
      <c r="AT1089" s="11">
        <v>1576</v>
      </c>
      <c r="AU1089" s="11">
        <v>-18.475027999999998</v>
      </c>
      <c r="AV1089" s="11">
        <v>-18.548416</v>
      </c>
      <c r="AW1089" s="11">
        <v>7.3387999999999995E-2</v>
      </c>
      <c r="AX1089" s="11">
        <v>0.39722800000000003</v>
      </c>
    </row>
    <row r="1090" spans="21:50" x14ac:dyDescent="0.35">
      <c r="U1090" s="11" t="s">
        <v>76</v>
      </c>
      <c r="V1090" s="11">
        <v>1577</v>
      </c>
      <c r="W1090" s="11">
        <v>8.0701420000000006</v>
      </c>
      <c r="X1090" s="11">
        <v>10.936272000000001</v>
      </c>
      <c r="Y1090" s="11">
        <v>2.8661300000000001</v>
      </c>
      <c r="Z1090" s="18">
        <f t="shared" si="26"/>
        <v>0.35515236287044266</v>
      </c>
      <c r="AA1090" s="11">
        <v>35.515236000000002</v>
      </c>
      <c r="AS1090" s="11" t="s">
        <v>76</v>
      </c>
      <c r="AT1090" s="11">
        <v>1577</v>
      </c>
      <c r="AU1090" s="11">
        <v>8.0701420000000006</v>
      </c>
      <c r="AV1090" s="11">
        <v>10.936272000000001</v>
      </c>
      <c r="AW1090" s="11">
        <v>2.8661300000000001</v>
      </c>
      <c r="AX1090" s="11">
        <v>35.515236000000002</v>
      </c>
    </row>
    <row r="1091" spans="21:50" x14ac:dyDescent="0.35">
      <c r="U1091" s="11" t="s">
        <v>76</v>
      </c>
      <c r="V1091" s="11">
        <v>1578</v>
      </c>
      <c r="W1091" s="11">
        <v>-11.779351999999999</v>
      </c>
      <c r="X1091" s="11">
        <v>-9.1266529999999992</v>
      </c>
      <c r="Y1091" s="11">
        <v>2.6526990000000001</v>
      </c>
      <c r="Z1091" s="18">
        <f t="shared" si="26"/>
        <v>0.22519906018599328</v>
      </c>
      <c r="AA1091" s="11">
        <v>22.519908000000001</v>
      </c>
      <c r="AS1091" s="11" t="s">
        <v>76</v>
      </c>
      <c r="AT1091" s="11">
        <v>1578</v>
      </c>
      <c r="AU1091" s="11">
        <v>-11.779351999999999</v>
      </c>
      <c r="AV1091" s="11">
        <v>-9.1266529999999992</v>
      </c>
      <c r="AW1091" s="11">
        <v>2.6526990000000001</v>
      </c>
      <c r="AX1091" s="11">
        <v>22.519908000000001</v>
      </c>
    </row>
    <row r="1092" spans="21:50" x14ac:dyDescent="0.35">
      <c r="U1092" s="11" t="s">
        <v>76</v>
      </c>
      <c r="V1092" s="11">
        <v>1581</v>
      </c>
      <c r="W1092" s="11">
        <v>-20.672352</v>
      </c>
      <c r="X1092" s="11">
        <v>-20.068937999999999</v>
      </c>
      <c r="Y1092" s="11">
        <v>0.60341400000000001</v>
      </c>
      <c r="Z1092" s="18">
        <f t="shared" si="26"/>
        <v>2.9189421697153765E-2</v>
      </c>
      <c r="AA1092" s="11">
        <v>2.9189419999999999</v>
      </c>
      <c r="AS1092" s="11" t="s">
        <v>76</v>
      </c>
      <c r="AT1092" s="11">
        <v>1581</v>
      </c>
      <c r="AU1092" s="11">
        <v>-20.672352</v>
      </c>
      <c r="AV1092" s="11">
        <v>-20.068937999999999</v>
      </c>
      <c r="AW1092" s="11">
        <v>0.60341400000000001</v>
      </c>
      <c r="AX1092" s="11">
        <v>2.9189419999999999</v>
      </c>
    </row>
    <row r="1093" spans="21:50" x14ac:dyDescent="0.35">
      <c r="U1093" s="11" t="s">
        <v>76</v>
      </c>
      <c r="V1093" s="11">
        <v>1583</v>
      </c>
      <c r="W1093" s="11">
        <v>-9.7294750000000008</v>
      </c>
      <c r="X1093" s="11">
        <v>-10.96594</v>
      </c>
      <c r="Y1093" s="11">
        <v>1.2364649999999999</v>
      </c>
      <c r="Z1093" s="18">
        <f t="shared" si="26"/>
        <v>0.12708445214155953</v>
      </c>
      <c r="AA1093" s="11">
        <v>12.708444999999999</v>
      </c>
      <c r="AS1093" s="11" t="s">
        <v>76</v>
      </c>
      <c r="AT1093" s="11">
        <v>1583</v>
      </c>
      <c r="AU1093" s="11">
        <v>-9.7294750000000008</v>
      </c>
      <c r="AV1093" s="11">
        <v>-10.96594</v>
      </c>
      <c r="AW1093" s="11">
        <v>1.2364649999999999</v>
      </c>
      <c r="AX1093" s="11">
        <v>12.708444999999999</v>
      </c>
    </row>
    <row r="1094" spans="21:50" x14ac:dyDescent="0.35">
      <c r="U1094" s="11" t="s">
        <v>76</v>
      </c>
      <c r="V1094" s="11">
        <v>1585</v>
      </c>
      <c r="W1094" s="11">
        <v>7.7610229999999998</v>
      </c>
      <c r="X1094" s="11">
        <v>5.5138179999999997</v>
      </c>
      <c r="Y1094" s="11">
        <v>2.2472050000000001</v>
      </c>
      <c r="Z1094" s="18">
        <f t="shared" si="26"/>
        <v>0.28955010183580182</v>
      </c>
      <c r="AA1094" s="11">
        <v>28.955015</v>
      </c>
      <c r="AS1094" s="11" t="s">
        <v>76</v>
      </c>
      <c r="AT1094" s="11">
        <v>1585</v>
      </c>
      <c r="AU1094" s="11">
        <v>7.7610229999999998</v>
      </c>
      <c r="AV1094" s="11">
        <v>5.5138179999999997</v>
      </c>
      <c r="AW1094" s="11">
        <v>2.2472050000000001</v>
      </c>
      <c r="AX1094" s="11">
        <v>28.955015</v>
      </c>
    </row>
    <row r="1095" spans="21:50" x14ac:dyDescent="0.35">
      <c r="U1095" s="11" t="s">
        <v>76</v>
      </c>
      <c r="V1095" s="11">
        <v>1587</v>
      </c>
      <c r="W1095" s="11">
        <v>5.8466620000000002</v>
      </c>
      <c r="X1095" s="11">
        <v>4.7648820000000001</v>
      </c>
      <c r="Y1095" s="11">
        <v>1.08178</v>
      </c>
      <c r="Z1095" s="18">
        <f t="shared" si="26"/>
        <v>0.1850252332014404</v>
      </c>
      <c r="AA1095" s="11">
        <v>18.502518999999999</v>
      </c>
      <c r="AS1095" s="11" t="s">
        <v>76</v>
      </c>
      <c r="AT1095" s="11">
        <v>1587</v>
      </c>
      <c r="AU1095" s="11">
        <v>5.8466620000000002</v>
      </c>
      <c r="AV1095" s="11">
        <v>4.7648820000000001</v>
      </c>
      <c r="AW1095" s="11">
        <v>1.08178</v>
      </c>
      <c r="AX1095" s="11">
        <v>18.502518999999999</v>
      </c>
    </row>
    <row r="1096" spans="21:50" x14ac:dyDescent="0.35">
      <c r="U1096" s="11" t="s">
        <v>76</v>
      </c>
      <c r="V1096" s="11">
        <v>1588</v>
      </c>
      <c r="W1096" s="11">
        <v>10.282940999999999</v>
      </c>
      <c r="X1096" s="11">
        <v>10.042004</v>
      </c>
      <c r="Y1096" s="11">
        <v>0.24093700000000001</v>
      </c>
      <c r="Z1096" s="18">
        <f t="shared" si="26"/>
        <v>2.3430748071004204E-2</v>
      </c>
      <c r="AA1096" s="11">
        <v>2.3430719999999998</v>
      </c>
      <c r="AS1096" s="11" t="s">
        <v>76</v>
      </c>
      <c r="AT1096" s="11">
        <v>1588</v>
      </c>
      <c r="AU1096" s="11">
        <v>10.282940999999999</v>
      </c>
      <c r="AV1096" s="11">
        <v>10.042004</v>
      </c>
      <c r="AW1096" s="11">
        <v>0.24093700000000001</v>
      </c>
      <c r="AX1096" s="11">
        <v>2.3430719999999998</v>
      </c>
    </row>
    <row r="1097" spans="21:50" x14ac:dyDescent="0.35">
      <c r="U1097" s="11" t="s">
        <v>76</v>
      </c>
      <c r="V1097" s="11">
        <v>1589</v>
      </c>
      <c r="W1097" s="11">
        <v>0.33733299999999999</v>
      </c>
      <c r="X1097" s="11">
        <v>0.463285</v>
      </c>
      <c r="Y1097" s="11">
        <v>0.12595200000000001</v>
      </c>
      <c r="Z1097" s="18">
        <f t="shared" ref="Z1097:Z1160" si="27">ABS(Y1097/W1097)</f>
        <v>0.3733758630196275</v>
      </c>
      <c r="AA1097" s="11">
        <v>37.337657</v>
      </c>
      <c r="AS1097" s="11" t="s">
        <v>76</v>
      </c>
      <c r="AT1097" s="11">
        <v>1589</v>
      </c>
      <c r="AU1097" s="11">
        <v>0.33733299999999999</v>
      </c>
      <c r="AV1097" s="11">
        <v>0.463285</v>
      </c>
      <c r="AW1097" s="11">
        <v>0.12595200000000001</v>
      </c>
      <c r="AX1097" s="11">
        <v>37.337657</v>
      </c>
    </row>
    <row r="1098" spans="21:50" x14ac:dyDescent="0.35">
      <c r="U1098" s="11" t="s">
        <v>76</v>
      </c>
      <c r="V1098" s="11">
        <v>1590</v>
      </c>
      <c r="W1098" s="11">
        <v>-19.962741000000001</v>
      </c>
      <c r="X1098" s="11">
        <v>-18.445201999999998</v>
      </c>
      <c r="Y1098" s="11">
        <v>1.517539</v>
      </c>
      <c r="Z1098" s="18">
        <f t="shared" si="27"/>
        <v>7.6018568792732416E-2</v>
      </c>
      <c r="AA1098" s="11">
        <v>7.6018549999999996</v>
      </c>
      <c r="AS1098" s="11" t="s">
        <v>76</v>
      </c>
      <c r="AT1098" s="11">
        <v>1590</v>
      </c>
      <c r="AU1098" s="11">
        <v>-19.962741000000001</v>
      </c>
      <c r="AV1098" s="11">
        <v>-18.445201999999998</v>
      </c>
      <c r="AW1098" s="11">
        <v>1.517539</v>
      </c>
      <c r="AX1098" s="11">
        <v>7.6018549999999996</v>
      </c>
    </row>
    <row r="1099" spans="21:50" x14ac:dyDescent="0.35">
      <c r="U1099" s="11" t="s">
        <v>76</v>
      </c>
      <c r="V1099" s="11">
        <v>1592</v>
      </c>
      <c r="W1099" s="11">
        <v>-20.224142000000001</v>
      </c>
      <c r="X1099" s="11">
        <v>-23.426708999999999</v>
      </c>
      <c r="Y1099" s="11">
        <v>3.2025670000000002</v>
      </c>
      <c r="Z1099" s="18">
        <f t="shared" si="27"/>
        <v>0.15835366464495751</v>
      </c>
      <c r="AA1099" s="11">
        <v>15.835368000000001</v>
      </c>
      <c r="AS1099" s="11" t="s">
        <v>76</v>
      </c>
      <c r="AT1099" s="11">
        <v>1592</v>
      </c>
      <c r="AU1099" s="11">
        <v>-20.224142000000001</v>
      </c>
      <c r="AV1099" s="11">
        <v>-23.426708999999999</v>
      </c>
      <c r="AW1099" s="11">
        <v>3.2025670000000002</v>
      </c>
      <c r="AX1099" s="11">
        <v>15.835368000000001</v>
      </c>
    </row>
    <row r="1100" spans="21:50" x14ac:dyDescent="0.35">
      <c r="U1100" s="11" t="s">
        <v>76</v>
      </c>
      <c r="V1100" s="11">
        <v>1593</v>
      </c>
      <c r="W1100" s="11">
        <v>4.9451929999999997</v>
      </c>
      <c r="X1100" s="11">
        <v>5.6726970000000003</v>
      </c>
      <c r="Y1100" s="11">
        <v>0.72750400000000004</v>
      </c>
      <c r="Z1100" s="18">
        <f t="shared" si="27"/>
        <v>0.14711336847722628</v>
      </c>
      <c r="AA1100" s="11">
        <v>14.71134</v>
      </c>
      <c r="AS1100" s="11" t="s">
        <v>76</v>
      </c>
      <c r="AT1100" s="11">
        <v>1593</v>
      </c>
      <c r="AU1100" s="11">
        <v>4.9451929999999997</v>
      </c>
      <c r="AV1100" s="11">
        <v>5.6726970000000003</v>
      </c>
      <c r="AW1100" s="11">
        <v>0.72750400000000004</v>
      </c>
      <c r="AX1100" s="11">
        <v>14.71134</v>
      </c>
    </row>
    <row r="1101" spans="21:50" x14ac:dyDescent="0.35">
      <c r="U1101" s="11" t="s">
        <v>76</v>
      </c>
      <c r="V1101" s="11">
        <v>1595</v>
      </c>
      <c r="W1101" s="11">
        <v>15.398842</v>
      </c>
      <c r="X1101" s="11">
        <v>17.232773000000002</v>
      </c>
      <c r="Y1101" s="11">
        <v>1.8339300000000001</v>
      </c>
      <c r="Z1101" s="18">
        <f t="shared" si="27"/>
        <v>0.11909531898567438</v>
      </c>
      <c r="AA1101" s="11">
        <v>11.909535</v>
      </c>
      <c r="AS1101" s="11" t="s">
        <v>76</v>
      </c>
      <c r="AT1101" s="11">
        <v>1595</v>
      </c>
      <c r="AU1101" s="11">
        <v>15.398842</v>
      </c>
      <c r="AV1101" s="11">
        <v>17.232773000000002</v>
      </c>
      <c r="AW1101" s="11">
        <v>1.8339300000000001</v>
      </c>
      <c r="AX1101" s="11">
        <v>11.909535</v>
      </c>
    </row>
    <row r="1102" spans="21:50" x14ac:dyDescent="0.35">
      <c r="U1102" s="11" t="s">
        <v>76</v>
      </c>
      <c r="V1102" s="11">
        <v>1597</v>
      </c>
      <c r="W1102" s="11">
        <v>-0.87268199999999996</v>
      </c>
      <c r="X1102" s="11">
        <v>-4.5418620000000001</v>
      </c>
      <c r="Y1102" s="11">
        <v>3.6691799999999999</v>
      </c>
      <c r="Z1102" s="18">
        <f t="shared" si="27"/>
        <v>4.2044868577557457</v>
      </c>
      <c r="AA1102" s="11" t="s">
        <v>77</v>
      </c>
      <c r="AS1102" s="11" t="s">
        <v>76</v>
      </c>
      <c r="AT1102" s="11">
        <v>1597</v>
      </c>
      <c r="AU1102" s="11">
        <v>-0.87268199999999996</v>
      </c>
      <c r="AV1102" s="11">
        <v>-4.5418620000000001</v>
      </c>
      <c r="AW1102" s="11">
        <v>3.6691799999999999</v>
      </c>
      <c r="AX1102" s="11" t="s">
        <v>77</v>
      </c>
    </row>
    <row r="1103" spans="21:50" x14ac:dyDescent="0.35">
      <c r="U1103" s="11" t="s">
        <v>76</v>
      </c>
      <c r="V1103" s="11">
        <v>1599</v>
      </c>
      <c r="W1103" s="11">
        <v>4.5630050000000004</v>
      </c>
      <c r="X1103" s="11">
        <v>6.8371420000000001</v>
      </c>
      <c r="Y1103" s="11">
        <v>2.2741370000000001</v>
      </c>
      <c r="Z1103" s="18">
        <f t="shared" si="27"/>
        <v>0.49838582250074237</v>
      </c>
      <c r="AA1103" s="11">
        <v>49.838583</v>
      </c>
      <c r="AS1103" s="11" t="s">
        <v>76</v>
      </c>
      <c r="AT1103" s="11">
        <v>1599</v>
      </c>
      <c r="AU1103" s="11">
        <v>4.5630050000000004</v>
      </c>
      <c r="AV1103" s="11">
        <v>6.8371420000000001</v>
      </c>
      <c r="AW1103" s="11">
        <v>2.2741370000000001</v>
      </c>
      <c r="AX1103" s="11">
        <v>49.838583</v>
      </c>
    </row>
    <row r="1104" spans="21:50" x14ac:dyDescent="0.35">
      <c r="U1104" s="11" t="s">
        <v>76</v>
      </c>
      <c r="V1104" s="11">
        <v>1601</v>
      </c>
      <c r="W1104" s="11">
        <v>-7.109273</v>
      </c>
      <c r="X1104" s="11">
        <v>-8.1690310000000004</v>
      </c>
      <c r="Y1104" s="11">
        <v>1.059758</v>
      </c>
      <c r="Z1104" s="18">
        <f t="shared" si="27"/>
        <v>0.14906700024039027</v>
      </c>
      <c r="AA1104" s="11">
        <v>14.906696</v>
      </c>
      <c r="AS1104" s="11" t="s">
        <v>76</v>
      </c>
      <c r="AT1104" s="11">
        <v>1601</v>
      </c>
      <c r="AU1104" s="11">
        <v>-7.109273</v>
      </c>
      <c r="AV1104" s="11">
        <v>-8.1690310000000004</v>
      </c>
      <c r="AW1104" s="11">
        <v>1.059758</v>
      </c>
      <c r="AX1104" s="11">
        <v>14.906696</v>
      </c>
    </row>
    <row r="1105" spans="21:50" x14ac:dyDescent="0.35">
      <c r="U1105" s="11" t="s">
        <v>76</v>
      </c>
      <c r="V1105" s="11">
        <v>1602</v>
      </c>
      <c r="W1105" s="11">
        <v>-8.1371739999999999</v>
      </c>
      <c r="X1105" s="11">
        <v>-8.7946279999999994</v>
      </c>
      <c r="Y1105" s="11">
        <v>0.65745399999999998</v>
      </c>
      <c r="Z1105" s="18">
        <f t="shared" si="27"/>
        <v>8.0796355098219599E-2</v>
      </c>
      <c r="AA1105" s="11">
        <v>8.079637</v>
      </c>
      <c r="AS1105" s="11" t="s">
        <v>76</v>
      </c>
      <c r="AT1105" s="11">
        <v>1602</v>
      </c>
      <c r="AU1105" s="11">
        <v>-8.1371739999999999</v>
      </c>
      <c r="AV1105" s="11">
        <v>-8.7946279999999994</v>
      </c>
      <c r="AW1105" s="11">
        <v>0.65745399999999998</v>
      </c>
      <c r="AX1105" s="11">
        <v>8.079637</v>
      </c>
    </row>
    <row r="1106" spans="21:50" x14ac:dyDescent="0.35">
      <c r="U1106" s="11" t="s">
        <v>76</v>
      </c>
      <c r="V1106" s="11">
        <v>1603</v>
      </c>
      <c r="W1106" s="11">
        <v>-10.576288</v>
      </c>
      <c r="X1106" s="11">
        <v>-17.762671999999998</v>
      </c>
      <c r="Y1106" s="11">
        <v>7.1863840000000003</v>
      </c>
      <c r="Z1106" s="18">
        <f t="shared" si="27"/>
        <v>0.67948074031266925</v>
      </c>
      <c r="AA1106" s="11">
        <v>67.948068000000006</v>
      </c>
      <c r="AS1106" s="11" t="s">
        <v>76</v>
      </c>
      <c r="AT1106" s="11">
        <v>1603</v>
      </c>
      <c r="AU1106" s="11">
        <v>-10.576288</v>
      </c>
      <c r="AV1106" s="11">
        <v>-17.762671999999998</v>
      </c>
      <c r="AW1106" s="11">
        <v>7.1863840000000003</v>
      </c>
      <c r="AX1106" s="11">
        <v>67.948068000000006</v>
      </c>
    </row>
    <row r="1107" spans="21:50" x14ac:dyDescent="0.35">
      <c r="U1107" s="11" t="s">
        <v>76</v>
      </c>
      <c r="V1107" s="11">
        <v>1605</v>
      </c>
      <c r="W1107" s="11">
        <v>-9.3770699999999998</v>
      </c>
      <c r="X1107" s="11">
        <v>-8.7750459999999997</v>
      </c>
      <c r="Y1107" s="11">
        <v>0.602024</v>
      </c>
      <c r="Z1107" s="18">
        <f t="shared" si="27"/>
        <v>6.4201717594088561E-2</v>
      </c>
      <c r="AA1107" s="11">
        <v>6.4201750000000004</v>
      </c>
      <c r="AS1107" s="11" t="s">
        <v>76</v>
      </c>
      <c r="AT1107" s="11">
        <v>1605</v>
      </c>
      <c r="AU1107" s="11">
        <v>-9.3770699999999998</v>
      </c>
      <c r="AV1107" s="11">
        <v>-8.7750459999999997</v>
      </c>
      <c r="AW1107" s="11">
        <v>0.602024</v>
      </c>
      <c r="AX1107" s="11">
        <v>6.4201750000000004</v>
      </c>
    </row>
    <row r="1108" spans="21:50" x14ac:dyDescent="0.35">
      <c r="U1108" s="11" t="s">
        <v>76</v>
      </c>
      <c r="V1108" s="11">
        <v>1606</v>
      </c>
      <c r="W1108" s="11">
        <v>-2.2154790000000002</v>
      </c>
      <c r="X1108" s="11">
        <v>-2.1517179999999998</v>
      </c>
      <c r="Y1108" s="11">
        <v>6.3760999999999998E-2</v>
      </c>
      <c r="Z1108" s="18">
        <f t="shared" si="27"/>
        <v>2.8779780805866358E-2</v>
      </c>
      <c r="AA1108" s="11">
        <v>2.8779620000000001</v>
      </c>
      <c r="AS1108" s="11" t="s">
        <v>76</v>
      </c>
      <c r="AT1108" s="11">
        <v>1606</v>
      </c>
      <c r="AU1108" s="11">
        <v>-2.2154790000000002</v>
      </c>
      <c r="AV1108" s="11">
        <v>-2.1517179999999998</v>
      </c>
      <c r="AW1108" s="11">
        <v>6.3760999999999998E-2</v>
      </c>
      <c r="AX1108" s="11">
        <v>2.8779620000000001</v>
      </c>
    </row>
    <row r="1109" spans="21:50" x14ac:dyDescent="0.35">
      <c r="U1109" s="11" t="s">
        <v>76</v>
      </c>
      <c r="V1109" s="11">
        <v>1607</v>
      </c>
      <c r="W1109" s="11">
        <v>1.702998</v>
      </c>
      <c r="X1109" s="11">
        <v>5.2241419999999996</v>
      </c>
      <c r="Y1109" s="11">
        <v>3.5211440000000001</v>
      </c>
      <c r="Z1109" s="18">
        <f t="shared" si="27"/>
        <v>2.0676148768231086</v>
      </c>
      <c r="AA1109" s="11" t="s">
        <v>77</v>
      </c>
      <c r="AS1109" s="11" t="s">
        <v>76</v>
      </c>
      <c r="AT1109" s="11">
        <v>1607</v>
      </c>
      <c r="AU1109" s="11">
        <v>1.702998</v>
      </c>
      <c r="AV1109" s="11">
        <v>5.2241419999999996</v>
      </c>
      <c r="AW1109" s="11">
        <v>3.5211440000000001</v>
      </c>
      <c r="AX1109" s="11" t="s">
        <v>77</v>
      </c>
    </row>
    <row r="1110" spans="21:50" x14ac:dyDescent="0.35">
      <c r="U1110" s="11" t="s">
        <v>76</v>
      </c>
      <c r="V1110" s="11">
        <v>1608</v>
      </c>
      <c r="W1110" s="11">
        <v>-8.5048119999999994</v>
      </c>
      <c r="X1110" s="11">
        <v>-7.142963</v>
      </c>
      <c r="Y1110" s="11">
        <v>1.3618490000000001</v>
      </c>
      <c r="Z1110" s="18">
        <f t="shared" si="27"/>
        <v>0.16012687875993029</v>
      </c>
      <c r="AA1110" s="11">
        <v>16.012687</v>
      </c>
      <c r="AS1110" s="11" t="s">
        <v>76</v>
      </c>
      <c r="AT1110" s="11">
        <v>1608</v>
      </c>
      <c r="AU1110" s="11">
        <v>-8.5048119999999994</v>
      </c>
      <c r="AV1110" s="11">
        <v>-7.142963</v>
      </c>
      <c r="AW1110" s="11">
        <v>1.3618490000000001</v>
      </c>
      <c r="AX1110" s="11">
        <v>16.012687</v>
      </c>
    </row>
    <row r="1111" spans="21:50" x14ac:dyDescent="0.35">
      <c r="U1111" s="11" t="s">
        <v>76</v>
      </c>
      <c r="V1111" s="11">
        <v>1610</v>
      </c>
      <c r="W1111" s="11">
        <v>-7.5035449999999999</v>
      </c>
      <c r="X1111" s="11">
        <v>-5.081696</v>
      </c>
      <c r="Y1111" s="11">
        <v>2.4218489999999999</v>
      </c>
      <c r="Z1111" s="18">
        <f t="shared" si="27"/>
        <v>0.3227606418033076</v>
      </c>
      <c r="AA1111" s="11">
        <v>32.276060999999999</v>
      </c>
      <c r="AS1111" s="11" t="s">
        <v>76</v>
      </c>
      <c r="AT1111" s="11">
        <v>1610</v>
      </c>
      <c r="AU1111" s="11">
        <v>-7.5035449999999999</v>
      </c>
      <c r="AV1111" s="11">
        <v>-5.081696</v>
      </c>
      <c r="AW1111" s="11">
        <v>2.4218489999999999</v>
      </c>
      <c r="AX1111" s="11">
        <v>32.276060999999999</v>
      </c>
    </row>
    <row r="1112" spans="21:50" x14ac:dyDescent="0.35">
      <c r="U1112" s="11" t="s">
        <v>76</v>
      </c>
      <c r="V1112" s="11">
        <v>1612</v>
      </c>
      <c r="W1112" s="11">
        <v>7.3144479999999996</v>
      </c>
      <c r="X1112" s="11">
        <v>4.8429869999999999</v>
      </c>
      <c r="Y1112" s="11">
        <v>2.4714610000000001</v>
      </c>
      <c r="Z1112" s="18">
        <f t="shared" si="27"/>
        <v>0.3378875617134745</v>
      </c>
      <c r="AA1112" s="11">
        <v>33.788761000000001</v>
      </c>
      <c r="AS1112" s="11" t="s">
        <v>76</v>
      </c>
      <c r="AT1112" s="11">
        <v>1612</v>
      </c>
      <c r="AU1112" s="11">
        <v>7.3144479999999996</v>
      </c>
      <c r="AV1112" s="11">
        <v>4.8429869999999999</v>
      </c>
      <c r="AW1112" s="11">
        <v>2.4714610000000001</v>
      </c>
      <c r="AX1112" s="11">
        <v>33.788761000000001</v>
      </c>
    </row>
    <row r="1113" spans="21:50" x14ac:dyDescent="0.35">
      <c r="U1113" s="11" t="s">
        <v>76</v>
      </c>
      <c r="V1113" s="11">
        <v>1613</v>
      </c>
      <c r="W1113" s="11">
        <v>-9.164593</v>
      </c>
      <c r="X1113" s="11">
        <v>-8.5909189999999995</v>
      </c>
      <c r="Y1113" s="11">
        <v>0.57367400000000002</v>
      </c>
      <c r="Z1113" s="18">
        <f t="shared" si="27"/>
        <v>6.2596778711285925E-2</v>
      </c>
      <c r="AA1113" s="11">
        <v>6.2596740000000004</v>
      </c>
      <c r="AS1113" s="11" t="s">
        <v>76</v>
      </c>
      <c r="AT1113" s="11">
        <v>1613</v>
      </c>
      <c r="AU1113" s="11">
        <v>-9.164593</v>
      </c>
      <c r="AV1113" s="11">
        <v>-8.5909189999999995</v>
      </c>
      <c r="AW1113" s="11">
        <v>0.57367400000000002</v>
      </c>
      <c r="AX1113" s="11">
        <v>6.2596740000000004</v>
      </c>
    </row>
    <row r="1114" spans="21:50" x14ac:dyDescent="0.35">
      <c r="U1114" s="11" t="s">
        <v>76</v>
      </c>
      <c r="V1114" s="11">
        <v>1615</v>
      </c>
      <c r="W1114" s="11">
        <v>-20.738759000000002</v>
      </c>
      <c r="X1114" s="11">
        <v>-23.208694000000001</v>
      </c>
      <c r="Y1114" s="11">
        <v>2.469935</v>
      </c>
      <c r="Z1114" s="18">
        <f t="shared" si="27"/>
        <v>0.11909753134215986</v>
      </c>
      <c r="AA1114" s="11">
        <v>11.909753</v>
      </c>
      <c r="AS1114" s="11" t="s">
        <v>76</v>
      </c>
      <c r="AT1114" s="11">
        <v>1615</v>
      </c>
      <c r="AU1114" s="11">
        <v>-20.738759000000002</v>
      </c>
      <c r="AV1114" s="11">
        <v>-23.208694000000001</v>
      </c>
      <c r="AW1114" s="11">
        <v>2.469935</v>
      </c>
      <c r="AX1114" s="11">
        <v>11.909753</v>
      </c>
    </row>
    <row r="1115" spans="21:50" x14ac:dyDescent="0.35">
      <c r="U1115" s="11" t="s">
        <v>76</v>
      </c>
      <c r="V1115" s="11">
        <v>1616</v>
      </c>
      <c r="W1115" s="11">
        <v>-20.475832</v>
      </c>
      <c r="X1115" s="11">
        <v>-21.523305000000001</v>
      </c>
      <c r="Y1115" s="11">
        <v>1.0474730000000001</v>
      </c>
      <c r="Z1115" s="18">
        <f t="shared" si="27"/>
        <v>5.1156553736131462E-2</v>
      </c>
      <c r="AA1115" s="11">
        <v>5.115653</v>
      </c>
      <c r="AS1115" s="11" t="s">
        <v>76</v>
      </c>
      <c r="AT1115" s="11">
        <v>1616</v>
      </c>
      <c r="AU1115" s="11">
        <v>-20.475832</v>
      </c>
      <c r="AV1115" s="11">
        <v>-21.523305000000001</v>
      </c>
      <c r="AW1115" s="11">
        <v>1.0474730000000001</v>
      </c>
      <c r="AX1115" s="11">
        <v>5.115653</v>
      </c>
    </row>
    <row r="1116" spans="21:50" x14ac:dyDescent="0.35">
      <c r="U1116" s="11" t="s">
        <v>76</v>
      </c>
      <c r="V1116" s="11">
        <v>1617</v>
      </c>
      <c r="W1116" s="11">
        <v>25.235147000000001</v>
      </c>
      <c r="X1116" s="11">
        <v>25.792293000000001</v>
      </c>
      <c r="Y1116" s="11">
        <v>0.55714600000000003</v>
      </c>
      <c r="Z1116" s="18">
        <f t="shared" si="27"/>
        <v>2.2078175332206306E-2</v>
      </c>
      <c r="AA1116" s="11">
        <v>2.2078159999999998</v>
      </c>
      <c r="AS1116" s="11" t="s">
        <v>76</v>
      </c>
      <c r="AT1116" s="11">
        <v>1617</v>
      </c>
      <c r="AU1116" s="11">
        <v>25.235147000000001</v>
      </c>
      <c r="AV1116" s="11">
        <v>25.792293000000001</v>
      </c>
      <c r="AW1116" s="11">
        <v>0.55714600000000003</v>
      </c>
      <c r="AX1116" s="11">
        <v>2.2078159999999998</v>
      </c>
    </row>
    <row r="1117" spans="21:50" x14ac:dyDescent="0.35">
      <c r="U1117" s="11" t="s">
        <v>76</v>
      </c>
      <c r="V1117" s="11">
        <v>1619</v>
      </c>
      <c r="W1117" s="11">
        <v>-13.271015</v>
      </c>
      <c r="X1117" s="11">
        <v>-15.733242000000001</v>
      </c>
      <c r="Y1117" s="11">
        <v>2.4622280000000001</v>
      </c>
      <c r="Z1117" s="18">
        <f t="shared" si="27"/>
        <v>0.1855342639579565</v>
      </c>
      <c r="AA1117" s="11">
        <v>18.553424</v>
      </c>
      <c r="AS1117" s="11" t="s">
        <v>76</v>
      </c>
      <c r="AT1117" s="11">
        <v>1619</v>
      </c>
      <c r="AU1117" s="11">
        <v>-13.271015</v>
      </c>
      <c r="AV1117" s="11">
        <v>-15.733242000000001</v>
      </c>
      <c r="AW1117" s="11">
        <v>2.4622280000000001</v>
      </c>
      <c r="AX1117" s="11">
        <v>18.553424</v>
      </c>
    </row>
    <row r="1118" spans="21:50" x14ac:dyDescent="0.35">
      <c r="U1118" s="11" t="s">
        <v>76</v>
      </c>
      <c r="V1118" s="11">
        <v>1621</v>
      </c>
      <c r="W1118" s="11">
        <v>-13.210397</v>
      </c>
      <c r="X1118" s="11">
        <v>-13.702486</v>
      </c>
      <c r="Y1118" s="11">
        <v>0.49209000000000003</v>
      </c>
      <c r="Z1118" s="18">
        <f t="shared" si="27"/>
        <v>3.7250205273921748E-2</v>
      </c>
      <c r="AA1118" s="11">
        <v>3.7250190000000001</v>
      </c>
      <c r="AS1118" s="11" t="s">
        <v>76</v>
      </c>
      <c r="AT1118" s="11">
        <v>1621</v>
      </c>
      <c r="AU1118" s="11">
        <v>-13.210397</v>
      </c>
      <c r="AV1118" s="11">
        <v>-13.702486</v>
      </c>
      <c r="AW1118" s="11">
        <v>0.49209000000000003</v>
      </c>
      <c r="AX1118" s="11">
        <v>3.7250190000000001</v>
      </c>
    </row>
    <row r="1119" spans="21:50" x14ac:dyDescent="0.35">
      <c r="U1119" s="11" t="s">
        <v>76</v>
      </c>
      <c r="V1119" s="11">
        <v>1622</v>
      </c>
      <c r="W1119" s="11">
        <v>36.011550999999997</v>
      </c>
      <c r="X1119" s="11">
        <v>37.060949999999998</v>
      </c>
      <c r="Y1119" s="11">
        <v>1.0493980000000001</v>
      </c>
      <c r="Z1119" s="18">
        <f t="shared" si="27"/>
        <v>2.9140594360959352E-2</v>
      </c>
      <c r="AA1119" s="11">
        <v>2.9140609999999998</v>
      </c>
      <c r="AS1119" s="11" t="s">
        <v>76</v>
      </c>
      <c r="AT1119" s="11">
        <v>1622</v>
      </c>
      <c r="AU1119" s="11">
        <v>36.011550999999997</v>
      </c>
      <c r="AV1119" s="11">
        <v>37.060949999999998</v>
      </c>
      <c r="AW1119" s="11">
        <v>1.0493980000000001</v>
      </c>
      <c r="AX1119" s="11">
        <v>2.9140609999999998</v>
      </c>
    </row>
    <row r="1120" spans="21:50" x14ac:dyDescent="0.35">
      <c r="U1120" s="11" t="s">
        <v>76</v>
      </c>
      <c r="V1120" s="11">
        <v>1623</v>
      </c>
      <c r="W1120" s="11">
        <v>5.9713130000000003</v>
      </c>
      <c r="X1120" s="11">
        <v>5.6735829999999998</v>
      </c>
      <c r="Y1120" s="11">
        <v>0.29772999999999999</v>
      </c>
      <c r="Z1120" s="18">
        <f t="shared" si="27"/>
        <v>4.9860055903952781E-2</v>
      </c>
      <c r="AA1120" s="11">
        <v>4.9860030000000002</v>
      </c>
      <c r="AS1120" s="11" t="s">
        <v>76</v>
      </c>
      <c r="AT1120" s="11">
        <v>1623</v>
      </c>
      <c r="AU1120" s="11">
        <v>5.9713130000000003</v>
      </c>
      <c r="AV1120" s="11">
        <v>5.6735829999999998</v>
      </c>
      <c r="AW1120" s="11">
        <v>0.29772999999999999</v>
      </c>
      <c r="AX1120" s="11">
        <v>4.9860030000000002</v>
      </c>
    </row>
    <row r="1121" spans="21:50" x14ac:dyDescent="0.35">
      <c r="U1121" s="11" t="s">
        <v>76</v>
      </c>
      <c r="V1121" s="11">
        <v>1626</v>
      </c>
      <c r="W1121" s="11">
        <v>-21.321736000000001</v>
      </c>
      <c r="X1121" s="11">
        <v>-21.171351000000001</v>
      </c>
      <c r="Y1121" s="11">
        <v>0.15038399999999999</v>
      </c>
      <c r="Z1121" s="18">
        <f t="shared" si="27"/>
        <v>7.0530842329161181E-3</v>
      </c>
      <c r="AA1121" s="11">
        <v>0.70530899999999996</v>
      </c>
      <c r="AS1121" s="11" t="s">
        <v>76</v>
      </c>
      <c r="AT1121" s="11">
        <v>1626</v>
      </c>
      <c r="AU1121" s="11">
        <v>-21.321736000000001</v>
      </c>
      <c r="AV1121" s="11">
        <v>-21.171351000000001</v>
      </c>
      <c r="AW1121" s="11">
        <v>0.15038399999999999</v>
      </c>
      <c r="AX1121" s="11">
        <v>0.70530899999999996</v>
      </c>
    </row>
    <row r="1122" spans="21:50" x14ac:dyDescent="0.35">
      <c r="U1122" s="11" t="s">
        <v>76</v>
      </c>
      <c r="V1122" s="11">
        <v>1627</v>
      </c>
      <c r="W1122" s="11">
        <v>-6.1785100000000002</v>
      </c>
      <c r="X1122" s="11">
        <v>-10.027414</v>
      </c>
      <c r="Y1122" s="11">
        <v>3.848903</v>
      </c>
      <c r="Z1122" s="18">
        <f t="shared" si="27"/>
        <v>0.62295003164193308</v>
      </c>
      <c r="AA1122" s="11">
        <v>62.295008000000003</v>
      </c>
      <c r="AS1122" s="11" t="s">
        <v>76</v>
      </c>
      <c r="AT1122" s="11">
        <v>1627</v>
      </c>
      <c r="AU1122" s="11">
        <v>-6.1785100000000002</v>
      </c>
      <c r="AV1122" s="11">
        <v>-10.027414</v>
      </c>
      <c r="AW1122" s="11">
        <v>3.848903</v>
      </c>
      <c r="AX1122" s="11">
        <v>62.295008000000003</v>
      </c>
    </row>
    <row r="1123" spans="21:50" x14ac:dyDescent="0.35">
      <c r="U1123" s="11" t="s">
        <v>76</v>
      </c>
      <c r="V1123" s="11">
        <v>1628</v>
      </c>
      <c r="W1123" s="11">
        <v>-15.143913</v>
      </c>
      <c r="X1123" s="11">
        <v>-15.510106</v>
      </c>
      <c r="Y1123" s="11">
        <v>0.36619299999999999</v>
      </c>
      <c r="Z1123" s="18">
        <f t="shared" si="27"/>
        <v>2.4180870558355692E-2</v>
      </c>
      <c r="AA1123" s="11">
        <v>2.418088</v>
      </c>
      <c r="AS1123" s="11" t="s">
        <v>76</v>
      </c>
      <c r="AT1123" s="11">
        <v>1628</v>
      </c>
      <c r="AU1123" s="11">
        <v>-15.143913</v>
      </c>
      <c r="AV1123" s="11">
        <v>-15.510106</v>
      </c>
      <c r="AW1123" s="11">
        <v>0.36619299999999999</v>
      </c>
      <c r="AX1123" s="11">
        <v>2.418088</v>
      </c>
    </row>
    <row r="1124" spans="21:50" x14ac:dyDescent="0.35">
      <c r="U1124" s="11" t="s">
        <v>76</v>
      </c>
      <c r="V1124" s="11">
        <v>1629</v>
      </c>
      <c r="W1124" s="11">
        <v>-20.291001999999999</v>
      </c>
      <c r="X1124" s="11">
        <v>-20.365328999999999</v>
      </c>
      <c r="Y1124" s="11">
        <v>7.4327000000000004E-2</v>
      </c>
      <c r="Z1124" s="18">
        <f t="shared" si="27"/>
        <v>3.663052223837936E-3</v>
      </c>
      <c r="AA1124" s="11">
        <v>0.36630699999999999</v>
      </c>
      <c r="AS1124" s="11" t="s">
        <v>76</v>
      </c>
      <c r="AT1124" s="11">
        <v>1629</v>
      </c>
      <c r="AU1124" s="11">
        <v>-20.291001999999999</v>
      </c>
      <c r="AV1124" s="11">
        <v>-20.365328999999999</v>
      </c>
      <c r="AW1124" s="11">
        <v>7.4327000000000004E-2</v>
      </c>
      <c r="AX1124" s="11">
        <v>0.36630699999999999</v>
      </c>
    </row>
    <row r="1125" spans="21:50" x14ac:dyDescent="0.35">
      <c r="U1125" s="11" t="s">
        <v>76</v>
      </c>
      <c r="V1125" s="11">
        <v>1630</v>
      </c>
      <c r="W1125" s="11">
        <v>-7.0418919999999998</v>
      </c>
      <c r="X1125" s="11">
        <v>-4.6866139999999996</v>
      </c>
      <c r="Y1125" s="11">
        <v>2.3552780000000002</v>
      </c>
      <c r="Z1125" s="18">
        <f t="shared" si="27"/>
        <v>0.33446664617974831</v>
      </c>
      <c r="AA1125" s="11">
        <v>33.446660000000001</v>
      </c>
      <c r="AS1125" s="11" t="s">
        <v>76</v>
      </c>
      <c r="AT1125" s="11">
        <v>1630</v>
      </c>
      <c r="AU1125" s="11">
        <v>-7.0418919999999998</v>
      </c>
      <c r="AV1125" s="11">
        <v>-4.6866139999999996</v>
      </c>
      <c r="AW1125" s="11">
        <v>2.3552780000000002</v>
      </c>
      <c r="AX1125" s="11">
        <v>33.446660000000001</v>
      </c>
    </row>
    <row r="1126" spans="21:50" x14ac:dyDescent="0.35">
      <c r="U1126" s="11" t="s">
        <v>76</v>
      </c>
      <c r="V1126" s="11">
        <v>1631</v>
      </c>
      <c r="W1126" s="11">
        <v>1.073299</v>
      </c>
      <c r="X1126" s="11">
        <v>-5.4337999999999997E-2</v>
      </c>
      <c r="Y1126" s="11">
        <v>1.127637</v>
      </c>
      <c r="Z1126" s="18">
        <f t="shared" si="27"/>
        <v>1.0506270852763302</v>
      </c>
      <c r="AA1126" s="11" t="s">
        <v>77</v>
      </c>
      <c r="AS1126" s="11" t="s">
        <v>76</v>
      </c>
      <c r="AT1126" s="11">
        <v>1631</v>
      </c>
      <c r="AU1126" s="11">
        <v>1.073299</v>
      </c>
      <c r="AV1126" s="11">
        <v>-5.4337999999999997E-2</v>
      </c>
      <c r="AW1126" s="11">
        <v>1.127637</v>
      </c>
      <c r="AX1126" s="11" t="s">
        <v>77</v>
      </c>
    </row>
    <row r="1127" spans="21:50" x14ac:dyDescent="0.35">
      <c r="U1127" s="11" t="s">
        <v>76</v>
      </c>
      <c r="V1127" s="11">
        <v>1636</v>
      </c>
      <c r="W1127" s="11">
        <v>22.733103</v>
      </c>
      <c r="X1127" s="11">
        <v>18.585325999999998</v>
      </c>
      <c r="Y1127" s="11">
        <v>4.1477769999999996</v>
      </c>
      <c r="Z1127" s="18">
        <f t="shared" si="27"/>
        <v>0.18245538235585348</v>
      </c>
      <c r="AA1127" s="11">
        <v>18.245536999999999</v>
      </c>
      <c r="AS1127" s="11" t="s">
        <v>76</v>
      </c>
      <c r="AT1127" s="11">
        <v>1636</v>
      </c>
      <c r="AU1127" s="11">
        <v>22.733103</v>
      </c>
      <c r="AV1127" s="11">
        <v>18.585325999999998</v>
      </c>
      <c r="AW1127" s="11">
        <v>4.1477769999999996</v>
      </c>
      <c r="AX1127" s="11">
        <v>18.245536999999999</v>
      </c>
    </row>
    <row r="1128" spans="21:50" x14ac:dyDescent="0.35">
      <c r="U1128" s="11" t="s">
        <v>76</v>
      </c>
      <c r="V1128" s="11">
        <v>1637</v>
      </c>
      <c r="W1128" s="11">
        <v>17.925328</v>
      </c>
      <c r="X1128" s="11">
        <v>14.182555000000001</v>
      </c>
      <c r="Y1128" s="11">
        <v>3.742772</v>
      </c>
      <c r="Z1128" s="18">
        <f t="shared" si="27"/>
        <v>0.20879796453375915</v>
      </c>
      <c r="AA1128" s="11">
        <v>20.879798999999998</v>
      </c>
      <c r="AS1128" s="11" t="s">
        <v>76</v>
      </c>
      <c r="AT1128" s="11">
        <v>1637</v>
      </c>
      <c r="AU1128" s="11">
        <v>17.925328</v>
      </c>
      <c r="AV1128" s="11">
        <v>14.182555000000001</v>
      </c>
      <c r="AW1128" s="11">
        <v>3.742772</v>
      </c>
      <c r="AX1128" s="11">
        <v>20.879798999999998</v>
      </c>
    </row>
    <row r="1129" spans="21:50" x14ac:dyDescent="0.35">
      <c r="U1129" s="11" t="s">
        <v>76</v>
      </c>
      <c r="V1129" s="11">
        <v>1638</v>
      </c>
      <c r="W1129" s="11">
        <v>-12.001927999999999</v>
      </c>
      <c r="X1129" s="11">
        <v>-13.111528</v>
      </c>
      <c r="Y1129" s="11">
        <v>1.1095999999999999</v>
      </c>
      <c r="Z1129" s="18">
        <f t="shared" si="27"/>
        <v>9.2451812742086095E-2</v>
      </c>
      <c r="AA1129" s="11">
        <v>9.2451810000000005</v>
      </c>
      <c r="AS1129" s="11" t="s">
        <v>76</v>
      </c>
      <c r="AT1129" s="11">
        <v>1638</v>
      </c>
      <c r="AU1129" s="11">
        <v>-12.001927999999999</v>
      </c>
      <c r="AV1129" s="11">
        <v>-13.111528</v>
      </c>
      <c r="AW1129" s="11">
        <v>1.1095999999999999</v>
      </c>
      <c r="AX1129" s="11">
        <v>9.2451810000000005</v>
      </c>
    </row>
    <row r="1130" spans="21:50" x14ac:dyDescent="0.35">
      <c r="U1130" s="11" t="s">
        <v>76</v>
      </c>
      <c r="V1130" s="11">
        <v>1639</v>
      </c>
      <c r="W1130" s="11">
        <v>-12.042495000000001</v>
      </c>
      <c r="X1130" s="11">
        <v>-13.904123</v>
      </c>
      <c r="Y1130" s="11">
        <v>1.8616269999999999</v>
      </c>
      <c r="Z1130" s="18">
        <f t="shared" si="27"/>
        <v>0.15458814805403695</v>
      </c>
      <c r="AA1130" s="11">
        <v>15.458819</v>
      </c>
      <c r="AS1130" s="11" t="s">
        <v>76</v>
      </c>
      <c r="AT1130" s="11">
        <v>1639</v>
      </c>
      <c r="AU1130" s="11">
        <v>-12.042495000000001</v>
      </c>
      <c r="AV1130" s="11">
        <v>-13.904123</v>
      </c>
      <c r="AW1130" s="11">
        <v>1.8616269999999999</v>
      </c>
      <c r="AX1130" s="11">
        <v>15.458819</v>
      </c>
    </row>
    <row r="1131" spans="21:50" x14ac:dyDescent="0.35">
      <c r="U1131" s="11" t="s">
        <v>76</v>
      </c>
      <c r="V1131" s="11">
        <v>1640</v>
      </c>
      <c r="W1131" s="11">
        <v>6.3721819999999996</v>
      </c>
      <c r="X1131" s="11">
        <v>10.450544000000001</v>
      </c>
      <c r="Y1131" s="11">
        <v>4.0783630000000004</v>
      </c>
      <c r="Z1131" s="18">
        <f t="shared" si="27"/>
        <v>0.64002613233583106</v>
      </c>
      <c r="AA1131" s="11">
        <v>64.002615000000006</v>
      </c>
      <c r="AS1131" s="11" t="s">
        <v>76</v>
      </c>
      <c r="AT1131" s="11">
        <v>1640</v>
      </c>
      <c r="AU1131" s="11">
        <v>6.3721819999999996</v>
      </c>
      <c r="AV1131" s="11">
        <v>10.450544000000001</v>
      </c>
      <c r="AW1131" s="11">
        <v>4.0783630000000004</v>
      </c>
      <c r="AX1131" s="11">
        <v>64.002615000000006</v>
      </c>
    </row>
    <row r="1132" spans="21:50" x14ac:dyDescent="0.35">
      <c r="U1132" s="11" t="s">
        <v>76</v>
      </c>
      <c r="V1132" s="11">
        <v>1642</v>
      </c>
      <c r="W1132" s="11">
        <v>-26.460493</v>
      </c>
      <c r="X1132" s="11">
        <v>-25.464248000000001</v>
      </c>
      <c r="Y1132" s="11">
        <v>0.99624500000000005</v>
      </c>
      <c r="Z1132" s="18">
        <f t="shared" si="27"/>
        <v>3.7650281119100848E-2</v>
      </c>
      <c r="AA1132" s="11">
        <v>3.7650290000000002</v>
      </c>
      <c r="AS1132" s="11" t="s">
        <v>76</v>
      </c>
      <c r="AT1132" s="11">
        <v>1642</v>
      </c>
      <c r="AU1132" s="11">
        <v>-26.460493</v>
      </c>
      <c r="AV1132" s="11">
        <v>-25.464248000000001</v>
      </c>
      <c r="AW1132" s="11">
        <v>0.99624500000000005</v>
      </c>
      <c r="AX1132" s="11">
        <v>3.7650290000000002</v>
      </c>
    </row>
    <row r="1133" spans="21:50" x14ac:dyDescent="0.35">
      <c r="U1133" s="11" t="s">
        <v>76</v>
      </c>
      <c r="V1133" s="11">
        <v>1643</v>
      </c>
      <c r="W1133" s="11">
        <v>-6.4463699999999999</v>
      </c>
      <c r="X1133" s="11">
        <v>-5.2399399999999998</v>
      </c>
      <c r="Y1133" s="11">
        <v>1.2064299999999999</v>
      </c>
      <c r="Z1133" s="18">
        <f t="shared" si="27"/>
        <v>0.18714873642065222</v>
      </c>
      <c r="AA1133" s="11">
        <v>18.714873000000001</v>
      </c>
      <c r="AS1133" s="11" t="s">
        <v>76</v>
      </c>
      <c r="AT1133" s="11">
        <v>1643</v>
      </c>
      <c r="AU1133" s="11">
        <v>-6.4463699999999999</v>
      </c>
      <c r="AV1133" s="11">
        <v>-5.2399399999999998</v>
      </c>
      <c r="AW1133" s="11">
        <v>1.2064299999999999</v>
      </c>
      <c r="AX1133" s="11">
        <v>18.714873000000001</v>
      </c>
    </row>
    <row r="1134" spans="21:50" x14ac:dyDescent="0.35">
      <c r="U1134" s="11" t="s">
        <v>76</v>
      </c>
      <c r="V1134" s="11">
        <v>1644</v>
      </c>
      <c r="W1134" s="11">
        <v>22.787648000000001</v>
      </c>
      <c r="X1134" s="11">
        <v>21.192589000000002</v>
      </c>
      <c r="Y1134" s="11">
        <v>1.595059</v>
      </c>
      <c r="Z1134" s="18">
        <f t="shared" si="27"/>
        <v>6.9996649061807512E-2</v>
      </c>
      <c r="AA1134" s="11">
        <v>6.999663</v>
      </c>
      <c r="AS1134" s="11" t="s">
        <v>76</v>
      </c>
      <c r="AT1134" s="11">
        <v>1644</v>
      </c>
      <c r="AU1134" s="11">
        <v>22.787648000000001</v>
      </c>
      <c r="AV1134" s="11">
        <v>21.192589000000002</v>
      </c>
      <c r="AW1134" s="11">
        <v>1.595059</v>
      </c>
      <c r="AX1134" s="11">
        <v>6.999663</v>
      </c>
    </row>
    <row r="1135" spans="21:50" x14ac:dyDescent="0.35">
      <c r="U1135" s="11" t="s">
        <v>76</v>
      </c>
      <c r="V1135" s="11">
        <v>1646</v>
      </c>
      <c r="W1135" s="11">
        <v>-14.82366</v>
      </c>
      <c r="X1135" s="11">
        <v>-14.988918</v>
      </c>
      <c r="Y1135" s="11">
        <v>0.16525799999999999</v>
      </c>
      <c r="Z1135" s="18">
        <f t="shared" si="27"/>
        <v>1.1148258932004645E-2</v>
      </c>
      <c r="AA1135" s="11">
        <v>1.1148260000000001</v>
      </c>
      <c r="AS1135" s="11" t="s">
        <v>76</v>
      </c>
      <c r="AT1135" s="11">
        <v>1646</v>
      </c>
      <c r="AU1135" s="11">
        <v>-14.82366</v>
      </c>
      <c r="AV1135" s="11">
        <v>-14.988918</v>
      </c>
      <c r="AW1135" s="11">
        <v>0.16525799999999999</v>
      </c>
      <c r="AX1135" s="11">
        <v>1.1148260000000001</v>
      </c>
    </row>
    <row r="1136" spans="21:50" x14ac:dyDescent="0.35">
      <c r="U1136" s="11" t="s">
        <v>76</v>
      </c>
      <c r="V1136" s="11">
        <v>1647</v>
      </c>
      <c r="W1136" s="11">
        <v>2.5716779999999999</v>
      </c>
      <c r="X1136" s="11">
        <v>4.0078630000000004</v>
      </c>
      <c r="Y1136" s="11">
        <v>1.436185</v>
      </c>
      <c r="Z1136" s="18">
        <f t="shared" si="27"/>
        <v>0.55846221805373775</v>
      </c>
      <c r="AA1136" s="11">
        <v>55.846238999999997</v>
      </c>
      <c r="AS1136" s="11" t="s">
        <v>76</v>
      </c>
      <c r="AT1136" s="11">
        <v>1647</v>
      </c>
      <c r="AU1136" s="11">
        <v>2.5716779999999999</v>
      </c>
      <c r="AV1136" s="11">
        <v>4.0078630000000004</v>
      </c>
      <c r="AW1136" s="11">
        <v>1.436185</v>
      </c>
      <c r="AX1136" s="11">
        <v>55.846238999999997</v>
      </c>
    </row>
    <row r="1137" spans="21:50" x14ac:dyDescent="0.35">
      <c r="U1137" s="11" t="s">
        <v>76</v>
      </c>
      <c r="V1137" s="11">
        <v>1649</v>
      </c>
      <c r="W1137" s="11">
        <v>32.156211999999996</v>
      </c>
      <c r="X1137" s="11">
        <v>31.108820999999999</v>
      </c>
      <c r="Y1137" s="11">
        <v>1.0473920000000001</v>
      </c>
      <c r="Z1137" s="18">
        <f t="shared" si="27"/>
        <v>3.257199573133801E-2</v>
      </c>
      <c r="AA1137" s="11">
        <v>3.2571979999999998</v>
      </c>
      <c r="AS1137" s="11" t="s">
        <v>76</v>
      </c>
      <c r="AT1137" s="11">
        <v>1649</v>
      </c>
      <c r="AU1137" s="11">
        <v>32.156211999999996</v>
      </c>
      <c r="AV1137" s="11">
        <v>31.108820999999999</v>
      </c>
      <c r="AW1137" s="11">
        <v>1.0473920000000001</v>
      </c>
      <c r="AX1137" s="11">
        <v>3.2571979999999998</v>
      </c>
    </row>
    <row r="1138" spans="21:50" x14ac:dyDescent="0.35">
      <c r="U1138" s="11" t="s">
        <v>76</v>
      </c>
      <c r="V1138" s="11">
        <v>1650</v>
      </c>
      <c r="W1138" s="11">
        <v>-9.4627610000000004</v>
      </c>
      <c r="X1138" s="11">
        <v>-8.6035990000000009</v>
      </c>
      <c r="Y1138" s="11">
        <v>0.85916199999999998</v>
      </c>
      <c r="Z1138" s="18">
        <f t="shared" si="27"/>
        <v>9.0794008218108846E-2</v>
      </c>
      <c r="AA1138" s="11">
        <v>9.0794040000000003</v>
      </c>
      <c r="AS1138" s="11" t="s">
        <v>76</v>
      </c>
      <c r="AT1138" s="11">
        <v>1650</v>
      </c>
      <c r="AU1138" s="11">
        <v>-9.4627610000000004</v>
      </c>
      <c r="AV1138" s="11">
        <v>-8.6035990000000009</v>
      </c>
      <c r="AW1138" s="11">
        <v>0.85916199999999998</v>
      </c>
      <c r="AX1138" s="11">
        <v>9.0794040000000003</v>
      </c>
    </row>
    <row r="1139" spans="21:50" x14ac:dyDescent="0.35">
      <c r="U1139" s="11" t="s">
        <v>76</v>
      </c>
      <c r="V1139" s="11">
        <v>1652</v>
      </c>
      <c r="W1139" s="11">
        <v>5.111205</v>
      </c>
      <c r="X1139" s="11">
        <v>2.276367</v>
      </c>
      <c r="Y1139" s="11">
        <v>2.834838</v>
      </c>
      <c r="Z1139" s="18">
        <f t="shared" si="27"/>
        <v>0.5546320290420752</v>
      </c>
      <c r="AA1139" s="11">
        <v>55.463202000000003</v>
      </c>
      <c r="AS1139" s="11" t="s">
        <v>76</v>
      </c>
      <c r="AT1139" s="11">
        <v>1652</v>
      </c>
      <c r="AU1139" s="11">
        <v>5.111205</v>
      </c>
      <c r="AV1139" s="11">
        <v>2.276367</v>
      </c>
      <c r="AW1139" s="11">
        <v>2.834838</v>
      </c>
      <c r="AX1139" s="11">
        <v>55.463202000000003</v>
      </c>
    </row>
    <row r="1140" spans="21:50" x14ac:dyDescent="0.35">
      <c r="U1140" s="11" t="s">
        <v>76</v>
      </c>
      <c r="V1140" s="11">
        <v>1654</v>
      </c>
      <c r="W1140" s="11">
        <v>-24.627403000000001</v>
      </c>
      <c r="X1140" s="11">
        <v>-21.856272000000001</v>
      </c>
      <c r="Y1140" s="11">
        <v>2.771131</v>
      </c>
      <c r="Z1140" s="18">
        <f t="shared" si="27"/>
        <v>0.11252225823404928</v>
      </c>
      <c r="AA1140" s="11">
        <v>11.252224999999999</v>
      </c>
      <c r="AS1140" s="11" t="s">
        <v>76</v>
      </c>
      <c r="AT1140" s="11">
        <v>1654</v>
      </c>
      <c r="AU1140" s="11">
        <v>-24.627403000000001</v>
      </c>
      <c r="AV1140" s="11">
        <v>-21.856272000000001</v>
      </c>
      <c r="AW1140" s="11">
        <v>2.771131</v>
      </c>
      <c r="AX1140" s="11">
        <v>11.252224999999999</v>
      </c>
    </row>
    <row r="1141" spans="21:50" x14ac:dyDescent="0.35">
      <c r="U1141" s="11" t="s">
        <v>76</v>
      </c>
      <c r="V1141" s="11">
        <v>1655</v>
      </c>
      <c r="W1141" s="11">
        <v>-5.7012049999999999</v>
      </c>
      <c r="X1141" s="11">
        <v>-4.8210670000000002</v>
      </c>
      <c r="Y1141" s="11">
        <v>0.880139</v>
      </c>
      <c r="Z1141" s="18">
        <f t="shared" si="27"/>
        <v>0.15437771488658977</v>
      </c>
      <c r="AA1141" s="11">
        <v>15.437761999999999</v>
      </c>
      <c r="AS1141" s="11" t="s">
        <v>76</v>
      </c>
      <c r="AT1141" s="11">
        <v>1655</v>
      </c>
      <c r="AU1141" s="11">
        <v>-5.7012049999999999</v>
      </c>
      <c r="AV1141" s="11">
        <v>-4.8210670000000002</v>
      </c>
      <c r="AW1141" s="11">
        <v>0.880139</v>
      </c>
      <c r="AX1141" s="11">
        <v>15.437761999999999</v>
      </c>
    </row>
    <row r="1142" spans="21:50" x14ac:dyDescent="0.35">
      <c r="U1142" s="11" t="s">
        <v>76</v>
      </c>
      <c r="V1142" s="11">
        <v>1656</v>
      </c>
      <c r="W1142" s="11">
        <v>-12.032608</v>
      </c>
      <c r="X1142" s="11">
        <v>-8.9687190000000001</v>
      </c>
      <c r="Y1142" s="11">
        <v>3.0638890000000001</v>
      </c>
      <c r="Z1142" s="18">
        <f t="shared" si="27"/>
        <v>0.25463216286942947</v>
      </c>
      <c r="AA1142" s="11">
        <v>25.46322</v>
      </c>
      <c r="AS1142" s="11" t="s">
        <v>76</v>
      </c>
      <c r="AT1142" s="11">
        <v>1656</v>
      </c>
      <c r="AU1142" s="11">
        <v>-12.032608</v>
      </c>
      <c r="AV1142" s="11">
        <v>-8.9687190000000001</v>
      </c>
      <c r="AW1142" s="11">
        <v>3.0638890000000001</v>
      </c>
      <c r="AX1142" s="11">
        <v>25.46322</v>
      </c>
    </row>
    <row r="1143" spans="21:50" x14ac:dyDescent="0.35">
      <c r="U1143" s="11" t="s">
        <v>76</v>
      </c>
      <c r="V1143" s="11">
        <v>1659</v>
      </c>
      <c r="W1143" s="11">
        <v>-4.7795209999999999</v>
      </c>
      <c r="X1143" s="11">
        <v>-3.0502590000000001</v>
      </c>
      <c r="Y1143" s="11">
        <v>1.729263</v>
      </c>
      <c r="Z1143" s="18">
        <f t="shared" si="27"/>
        <v>0.36180675845968668</v>
      </c>
      <c r="AA1143" s="11">
        <v>36.180666000000002</v>
      </c>
      <c r="AS1143" s="11" t="s">
        <v>76</v>
      </c>
      <c r="AT1143" s="11">
        <v>1659</v>
      </c>
      <c r="AU1143" s="11">
        <v>-4.7795209999999999</v>
      </c>
      <c r="AV1143" s="11">
        <v>-3.0502590000000001</v>
      </c>
      <c r="AW1143" s="11">
        <v>1.729263</v>
      </c>
      <c r="AX1143" s="11">
        <v>36.180666000000002</v>
      </c>
    </row>
    <row r="1144" spans="21:50" x14ac:dyDescent="0.35">
      <c r="U1144" s="11" t="s">
        <v>76</v>
      </c>
      <c r="V1144" s="11">
        <v>1660</v>
      </c>
      <c r="W1144" s="11">
        <v>4.6349099999999996</v>
      </c>
      <c r="X1144" s="11">
        <v>2.9143810000000001</v>
      </c>
      <c r="Y1144" s="11">
        <v>1.7205280000000001</v>
      </c>
      <c r="Z1144" s="18">
        <f t="shared" si="27"/>
        <v>0.37121065996966501</v>
      </c>
      <c r="AA1144" s="11">
        <v>37.121079000000002</v>
      </c>
      <c r="AS1144" s="11" t="s">
        <v>76</v>
      </c>
      <c r="AT1144" s="11">
        <v>1660</v>
      </c>
      <c r="AU1144" s="11">
        <v>4.6349099999999996</v>
      </c>
      <c r="AV1144" s="11">
        <v>2.9143810000000001</v>
      </c>
      <c r="AW1144" s="11">
        <v>1.7205280000000001</v>
      </c>
      <c r="AX1144" s="11">
        <v>37.121079000000002</v>
      </c>
    </row>
    <row r="1145" spans="21:50" x14ac:dyDescent="0.35">
      <c r="U1145" s="11" t="s">
        <v>76</v>
      </c>
      <c r="V1145" s="11">
        <v>1661</v>
      </c>
      <c r="W1145" s="11">
        <v>-15.251932999999999</v>
      </c>
      <c r="X1145" s="11">
        <v>-13.806101</v>
      </c>
      <c r="Y1145" s="11">
        <v>1.4458310000000001</v>
      </c>
      <c r="Z1145" s="18">
        <f t="shared" si="27"/>
        <v>9.4796574309630136E-2</v>
      </c>
      <c r="AA1145" s="11">
        <v>9.4796600000000009</v>
      </c>
      <c r="AS1145" s="11" t="s">
        <v>76</v>
      </c>
      <c r="AT1145" s="11">
        <v>1661</v>
      </c>
      <c r="AU1145" s="11">
        <v>-15.251932999999999</v>
      </c>
      <c r="AV1145" s="11">
        <v>-13.806101</v>
      </c>
      <c r="AW1145" s="11">
        <v>1.4458310000000001</v>
      </c>
      <c r="AX1145" s="11">
        <v>9.4796600000000009</v>
      </c>
    </row>
    <row r="1146" spans="21:50" x14ac:dyDescent="0.35">
      <c r="U1146" s="11" t="s">
        <v>76</v>
      </c>
      <c r="V1146" s="11">
        <v>1662</v>
      </c>
      <c r="W1146" s="11">
        <v>37.714694999999999</v>
      </c>
      <c r="X1146" s="11">
        <v>34.937980000000003</v>
      </c>
      <c r="Y1146" s="11">
        <v>2.7767149999999998</v>
      </c>
      <c r="Z1146" s="18">
        <f t="shared" si="27"/>
        <v>7.3624219949279715E-2</v>
      </c>
      <c r="AA1146" s="11">
        <v>7.3624210000000003</v>
      </c>
      <c r="AS1146" s="11" t="s">
        <v>76</v>
      </c>
      <c r="AT1146" s="11">
        <v>1662</v>
      </c>
      <c r="AU1146" s="11">
        <v>37.714694999999999</v>
      </c>
      <c r="AV1146" s="11">
        <v>34.937980000000003</v>
      </c>
      <c r="AW1146" s="11">
        <v>2.7767149999999998</v>
      </c>
      <c r="AX1146" s="11">
        <v>7.3624210000000003</v>
      </c>
    </row>
    <row r="1147" spans="21:50" x14ac:dyDescent="0.35">
      <c r="U1147" s="11" t="s">
        <v>76</v>
      </c>
      <c r="V1147" s="11">
        <v>1664</v>
      </c>
      <c r="W1147" s="11">
        <v>-2.465592</v>
      </c>
      <c r="X1147" s="11">
        <v>-1.8121290000000001</v>
      </c>
      <c r="Y1147" s="11">
        <v>0.65346400000000004</v>
      </c>
      <c r="Z1147" s="18">
        <f t="shared" si="27"/>
        <v>0.26503330640268141</v>
      </c>
      <c r="AA1147" s="11">
        <v>26.503309000000002</v>
      </c>
      <c r="AS1147" s="11" t="s">
        <v>76</v>
      </c>
      <c r="AT1147" s="11">
        <v>1664</v>
      </c>
      <c r="AU1147" s="11">
        <v>-2.465592</v>
      </c>
      <c r="AV1147" s="11">
        <v>-1.8121290000000001</v>
      </c>
      <c r="AW1147" s="11">
        <v>0.65346400000000004</v>
      </c>
      <c r="AX1147" s="11">
        <v>26.503309000000002</v>
      </c>
    </row>
    <row r="1148" spans="21:50" x14ac:dyDescent="0.35">
      <c r="U1148" s="11" t="s">
        <v>76</v>
      </c>
      <c r="V1148" s="11">
        <v>1665</v>
      </c>
      <c r="W1148" s="11">
        <v>-20.544703999999999</v>
      </c>
      <c r="X1148" s="11">
        <v>-21.849536000000001</v>
      </c>
      <c r="Y1148" s="11">
        <v>1.3048310000000001</v>
      </c>
      <c r="Z1148" s="18">
        <f t="shared" si="27"/>
        <v>6.3511793598973243E-2</v>
      </c>
      <c r="AA1148" s="11">
        <v>6.3511810000000004</v>
      </c>
      <c r="AS1148" s="11" t="s">
        <v>76</v>
      </c>
      <c r="AT1148" s="11">
        <v>1665</v>
      </c>
      <c r="AU1148" s="11">
        <v>-20.544703999999999</v>
      </c>
      <c r="AV1148" s="11">
        <v>-21.849536000000001</v>
      </c>
      <c r="AW1148" s="11">
        <v>1.3048310000000001</v>
      </c>
      <c r="AX1148" s="11">
        <v>6.3511810000000004</v>
      </c>
    </row>
    <row r="1149" spans="21:50" x14ac:dyDescent="0.35">
      <c r="U1149" s="11" t="s">
        <v>76</v>
      </c>
      <c r="V1149" s="11">
        <v>1666</v>
      </c>
      <c r="W1149" s="11">
        <v>0.24315700000000001</v>
      </c>
      <c r="X1149" s="11">
        <v>0.26682299999999998</v>
      </c>
      <c r="Y1149" s="11">
        <v>2.3667000000000001E-2</v>
      </c>
      <c r="Z1149" s="18">
        <f t="shared" si="27"/>
        <v>9.7332176330518966E-2</v>
      </c>
      <c r="AA1149" s="11">
        <v>9.7331669999999999</v>
      </c>
      <c r="AS1149" s="11" t="s">
        <v>76</v>
      </c>
      <c r="AT1149" s="11">
        <v>1666</v>
      </c>
      <c r="AU1149" s="11">
        <v>0.24315700000000001</v>
      </c>
      <c r="AV1149" s="11">
        <v>0.26682299999999998</v>
      </c>
      <c r="AW1149" s="11">
        <v>2.3667000000000001E-2</v>
      </c>
      <c r="AX1149" s="11">
        <v>9.7331669999999999</v>
      </c>
    </row>
    <row r="1150" spans="21:50" x14ac:dyDescent="0.35">
      <c r="U1150" s="11" t="s">
        <v>76</v>
      </c>
      <c r="V1150" s="11">
        <v>1667</v>
      </c>
      <c r="W1150" s="11">
        <v>-16.560282999999998</v>
      </c>
      <c r="X1150" s="11">
        <v>-14.606918</v>
      </c>
      <c r="Y1150" s="11">
        <v>1.953365</v>
      </c>
      <c r="Z1150" s="18">
        <f t="shared" si="27"/>
        <v>0.11795480789790852</v>
      </c>
      <c r="AA1150" s="11">
        <v>11.795479</v>
      </c>
      <c r="AS1150" s="11" t="s">
        <v>76</v>
      </c>
      <c r="AT1150" s="11">
        <v>1667</v>
      </c>
      <c r="AU1150" s="11">
        <v>-16.560282999999998</v>
      </c>
      <c r="AV1150" s="11">
        <v>-14.606918</v>
      </c>
      <c r="AW1150" s="11">
        <v>1.953365</v>
      </c>
      <c r="AX1150" s="11">
        <v>11.795479</v>
      </c>
    </row>
    <row r="1151" spans="21:50" x14ac:dyDescent="0.35">
      <c r="U1151" s="11" t="s">
        <v>76</v>
      </c>
      <c r="V1151" s="11">
        <v>1668</v>
      </c>
      <c r="W1151" s="11">
        <v>-10.531153</v>
      </c>
      <c r="X1151" s="11">
        <v>-9.7639800000000001</v>
      </c>
      <c r="Y1151" s="11">
        <v>0.76717400000000002</v>
      </c>
      <c r="Z1151" s="18">
        <f t="shared" si="27"/>
        <v>7.2848053769610982E-2</v>
      </c>
      <c r="AA1151" s="11">
        <v>7.2848009999999999</v>
      </c>
      <c r="AS1151" s="11" t="s">
        <v>76</v>
      </c>
      <c r="AT1151" s="11">
        <v>1668</v>
      </c>
      <c r="AU1151" s="11">
        <v>-10.531153</v>
      </c>
      <c r="AV1151" s="11">
        <v>-9.7639800000000001</v>
      </c>
      <c r="AW1151" s="11">
        <v>0.76717400000000002</v>
      </c>
      <c r="AX1151" s="11">
        <v>7.2848009999999999</v>
      </c>
    </row>
    <row r="1152" spans="21:50" x14ac:dyDescent="0.35">
      <c r="U1152" s="11" t="s">
        <v>76</v>
      </c>
      <c r="V1152" s="11">
        <v>1673</v>
      </c>
      <c r="W1152" s="11">
        <v>-15.653625999999999</v>
      </c>
      <c r="X1152" s="11">
        <v>-16.547281000000002</v>
      </c>
      <c r="Y1152" s="11">
        <v>0.89365499999999998</v>
      </c>
      <c r="Z1152" s="18">
        <f t="shared" si="27"/>
        <v>5.7089328696111691E-2</v>
      </c>
      <c r="AA1152" s="11">
        <v>5.7089340000000002</v>
      </c>
      <c r="AS1152" s="11" t="s">
        <v>76</v>
      </c>
      <c r="AT1152" s="11">
        <v>1673</v>
      </c>
      <c r="AU1152" s="11">
        <v>-15.653625999999999</v>
      </c>
      <c r="AV1152" s="11">
        <v>-16.547281000000002</v>
      </c>
      <c r="AW1152" s="11">
        <v>0.89365499999999998</v>
      </c>
      <c r="AX1152" s="11">
        <v>5.7089340000000002</v>
      </c>
    </row>
    <row r="1153" spans="21:50" x14ac:dyDescent="0.35">
      <c r="U1153" s="11" t="s">
        <v>76</v>
      </c>
      <c r="V1153" s="11">
        <v>1674</v>
      </c>
      <c r="W1153" s="11">
        <v>-8.4437979999999992</v>
      </c>
      <c r="X1153" s="11">
        <v>-8.5230530000000009</v>
      </c>
      <c r="Y1153" s="11">
        <v>7.9255000000000006E-2</v>
      </c>
      <c r="Z1153" s="18">
        <f t="shared" si="27"/>
        <v>9.3861790630235375E-3</v>
      </c>
      <c r="AA1153" s="11">
        <v>0.93862199999999996</v>
      </c>
      <c r="AS1153" s="11" t="s">
        <v>76</v>
      </c>
      <c r="AT1153" s="11">
        <v>1674</v>
      </c>
      <c r="AU1153" s="11">
        <v>-8.4437979999999992</v>
      </c>
      <c r="AV1153" s="11">
        <v>-8.5230530000000009</v>
      </c>
      <c r="AW1153" s="11">
        <v>7.9255000000000006E-2</v>
      </c>
      <c r="AX1153" s="11">
        <v>0.93862199999999996</v>
      </c>
    </row>
    <row r="1154" spans="21:50" x14ac:dyDescent="0.35">
      <c r="U1154" s="11" t="s">
        <v>76</v>
      </c>
      <c r="V1154" s="11">
        <v>1675</v>
      </c>
      <c r="W1154" s="11">
        <v>-1.744003</v>
      </c>
      <c r="X1154" s="11">
        <v>-1.6881930000000001</v>
      </c>
      <c r="Y1154" s="11">
        <v>5.5809999999999998E-2</v>
      </c>
      <c r="Z1154" s="18">
        <f t="shared" si="27"/>
        <v>3.2001091741241272E-2</v>
      </c>
      <c r="AA1154" s="11">
        <v>3.2001149999999998</v>
      </c>
      <c r="AS1154" s="11" t="s">
        <v>76</v>
      </c>
      <c r="AT1154" s="11">
        <v>1675</v>
      </c>
      <c r="AU1154" s="11">
        <v>-1.744003</v>
      </c>
      <c r="AV1154" s="11">
        <v>-1.6881930000000001</v>
      </c>
      <c r="AW1154" s="11">
        <v>5.5809999999999998E-2</v>
      </c>
      <c r="AX1154" s="11">
        <v>3.2001149999999998</v>
      </c>
    </row>
    <row r="1155" spans="21:50" x14ac:dyDescent="0.35">
      <c r="U1155" s="11" t="s">
        <v>76</v>
      </c>
      <c r="V1155" s="11">
        <v>1676</v>
      </c>
      <c r="W1155" s="11">
        <v>-6.0711830000000004</v>
      </c>
      <c r="X1155" s="11">
        <v>-7.8356769999999996</v>
      </c>
      <c r="Y1155" s="11">
        <v>1.764494</v>
      </c>
      <c r="Z1155" s="18">
        <f t="shared" si="27"/>
        <v>0.29063429647895639</v>
      </c>
      <c r="AA1155" s="11">
        <v>29.063434000000001</v>
      </c>
      <c r="AS1155" s="11" t="s">
        <v>76</v>
      </c>
      <c r="AT1155" s="11">
        <v>1676</v>
      </c>
      <c r="AU1155" s="11">
        <v>-6.0711830000000004</v>
      </c>
      <c r="AV1155" s="11">
        <v>-7.8356769999999996</v>
      </c>
      <c r="AW1155" s="11">
        <v>1.764494</v>
      </c>
      <c r="AX1155" s="11">
        <v>29.063434000000001</v>
      </c>
    </row>
    <row r="1156" spans="21:50" x14ac:dyDescent="0.35">
      <c r="U1156" s="11" t="s">
        <v>76</v>
      </c>
      <c r="V1156" s="11">
        <v>1678</v>
      </c>
      <c r="W1156" s="11">
        <v>-5.5185999999999999E-2</v>
      </c>
      <c r="X1156" s="11">
        <v>-1.4088309999999999</v>
      </c>
      <c r="Y1156" s="11">
        <v>1.353645</v>
      </c>
      <c r="Z1156" s="18">
        <f t="shared" si="27"/>
        <v>24.528775414054291</v>
      </c>
      <c r="AA1156" s="11" t="s">
        <v>77</v>
      </c>
      <c r="AS1156" s="11" t="s">
        <v>76</v>
      </c>
      <c r="AT1156" s="11">
        <v>1678</v>
      </c>
      <c r="AU1156" s="11">
        <v>-5.5185999999999999E-2</v>
      </c>
      <c r="AV1156" s="11">
        <v>-1.4088309999999999</v>
      </c>
      <c r="AW1156" s="11">
        <v>1.353645</v>
      </c>
      <c r="AX1156" s="11" t="s">
        <v>77</v>
      </c>
    </row>
    <row r="1157" spans="21:50" x14ac:dyDescent="0.35">
      <c r="U1157" s="11" t="s">
        <v>76</v>
      </c>
      <c r="V1157" s="11">
        <v>1679</v>
      </c>
      <c r="W1157" s="11">
        <v>-3.266785</v>
      </c>
      <c r="X1157" s="11">
        <v>-3.6468970000000001</v>
      </c>
      <c r="Y1157" s="11">
        <v>0.38011200000000001</v>
      </c>
      <c r="Z1157" s="18">
        <f t="shared" si="27"/>
        <v>0.11635660136801167</v>
      </c>
      <c r="AA1157" s="11">
        <v>11.635669</v>
      </c>
      <c r="AS1157" s="11" t="s">
        <v>76</v>
      </c>
      <c r="AT1157" s="11">
        <v>1679</v>
      </c>
      <c r="AU1157" s="11">
        <v>-3.266785</v>
      </c>
      <c r="AV1157" s="11">
        <v>-3.6468970000000001</v>
      </c>
      <c r="AW1157" s="11">
        <v>0.38011200000000001</v>
      </c>
      <c r="AX1157" s="11">
        <v>11.635669</v>
      </c>
    </row>
    <row r="1158" spans="21:50" x14ac:dyDescent="0.35">
      <c r="U1158" s="11" t="s">
        <v>76</v>
      </c>
      <c r="V1158" s="11">
        <v>1680</v>
      </c>
      <c r="W1158" s="11">
        <v>-12.494472999999999</v>
      </c>
      <c r="X1158" s="11">
        <v>-10.070448000000001</v>
      </c>
      <c r="Y1158" s="11">
        <v>2.424026</v>
      </c>
      <c r="Z1158" s="18">
        <f t="shared" si="27"/>
        <v>0.1940078625164903</v>
      </c>
      <c r="AA1158" s="11">
        <v>19.400783000000001</v>
      </c>
      <c r="AS1158" s="11" t="s">
        <v>76</v>
      </c>
      <c r="AT1158" s="11">
        <v>1680</v>
      </c>
      <c r="AU1158" s="11">
        <v>-12.494472999999999</v>
      </c>
      <c r="AV1158" s="11">
        <v>-10.070448000000001</v>
      </c>
      <c r="AW1158" s="11">
        <v>2.424026</v>
      </c>
      <c r="AX1158" s="11">
        <v>19.400783000000001</v>
      </c>
    </row>
    <row r="1159" spans="21:50" x14ac:dyDescent="0.35">
      <c r="U1159" s="11" t="s">
        <v>76</v>
      </c>
      <c r="V1159" s="11">
        <v>1682</v>
      </c>
      <c r="W1159" s="11">
        <v>-1.322632</v>
      </c>
      <c r="X1159" s="11">
        <v>-0.89983000000000002</v>
      </c>
      <c r="Y1159" s="11">
        <v>0.42280099999999998</v>
      </c>
      <c r="Z1159" s="18">
        <f t="shared" si="27"/>
        <v>0.31966639246593154</v>
      </c>
      <c r="AA1159" s="11">
        <v>31.966674000000001</v>
      </c>
      <c r="AS1159" s="11" t="s">
        <v>76</v>
      </c>
      <c r="AT1159" s="11">
        <v>1682</v>
      </c>
      <c r="AU1159" s="11">
        <v>-1.322632</v>
      </c>
      <c r="AV1159" s="11">
        <v>-0.89983000000000002</v>
      </c>
      <c r="AW1159" s="11">
        <v>0.42280099999999998</v>
      </c>
      <c r="AX1159" s="11">
        <v>31.966674000000001</v>
      </c>
    </row>
    <row r="1160" spans="21:50" x14ac:dyDescent="0.35">
      <c r="U1160" s="11" t="s">
        <v>76</v>
      </c>
      <c r="V1160" s="11">
        <v>1683</v>
      </c>
      <c r="W1160" s="11">
        <v>-2.9820289999999998</v>
      </c>
      <c r="X1160" s="11">
        <v>-0.27365</v>
      </c>
      <c r="Y1160" s="11">
        <v>2.7083789999999999</v>
      </c>
      <c r="Z1160" s="18">
        <f t="shared" si="27"/>
        <v>0.90823362214116632</v>
      </c>
      <c r="AA1160" s="11">
        <v>90.823364999999995</v>
      </c>
      <c r="AS1160" s="11" t="s">
        <v>76</v>
      </c>
      <c r="AT1160" s="11">
        <v>1683</v>
      </c>
      <c r="AU1160" s="11">
        <v>-2.9820289999999998</v>
      </c>
      <c r="AV1160" s="11">
        <v>-0.27365</v>
      </c>
      <c r="AW1160" s="11">
        <v>2.7083789999999999</v>
      </c>
      <c r="AX1160" s="11">
        <v>90.823364999999995</v>
      </c>
    </row>
    <row r="1161" spans="21:50" x14ac:dyDescent="0.35">
      <c r="U1161" s="11" t="s">
        <v>76</v>
      </c>
      <c r="V1161" s="11">
        <v>1684</v>
      </c>
      <c r="W1161" s="11">
        <v>-4.3130470000000001</v>
      </c>
      <c r="X1161" s="11">
        <v>-6.0193209999999997</v>
      </c>
      <c r="Y1161" s="11">
        <v>1.706275</v>
      </c>
      <c r="Z1161" s="18">
        <f t="shared" ref="Z1161:Z1224" si="28">ABS(Y1161/W1161)</f>
        <v>0.39560779189283118</v>
      </c>
      <c r="AA1161" s="11">
        <v>39.560778999999997</v>
      </c>
      <c r="AS1161" s="11" t="s">
        <v>76</v>
      </c>
      <c r="AT1161" s="11">
        <v>1684</v>
      </c>
      <c r="AU1161" s="11">
        <v>-4.3130470000000001</v>
      </c>
      <c r="AV1161" s="11">
        <v>-6.0193209999999997</v>
      </c>
      <c r="AW1161" s="11">
        <v>1.706275</v>
      </c>
      <c r="AX1161" s="11">
        <v>39.560778999999997</v>
      </c>
    </row>
    <row r="1162" spans="21:50" x14ac:dyDescent="0.35">
      <c r="U1162" s="11" t="s">
        <v>76</v>
      </c>
      <c r="V1162" s="11">
        <v>1687</v>
      </c>
      <c r="W1162" s="11">
        <v>3.3932910000000001</v>
      </c>
      <c r="X1162" s="11">
        <v>-0.36032700000000001</v>
      </c>
      <c r="Y1162" s="11">
        <v>3.7536179999999999</v>
      </c>
      <c r="Z1162" s="18">
        <f t="shared" si="28"/>
        <v>1.106188063446371</v>
      </c>
      <c r="AA1162" s="11" t="s">
        <v>77</v>
      </c>
      <c r="AS1162" s="11" t="s">
        <v>76</v>
      </c>
      <c r="AT1162" s="11">
        <v>1687</v>
      </c>
      <c r="AU1162" s="11">
        <v>3.3932910000000001</v>
      </c>
      <c r="AV1162" s="11">
        <v>-0.36032700000000001</v>
      </c>
      <c r="AW1162" s="11">
        <v>3.7536179999999999</v>
      </c>
      <c r="AX1162" s="11" t="s">
        <v>77</v>
      </c>
    </row>
    <row r="1163" spans="21:50" x14ac:dyDescent="0.35">
      <c r="U1163" s="11" t="s">
        <v>76</v>
      </c>
      <c r="V1163" s="11">
        <v>1688</v>
      </c>
      <c r="W1163" s="11">
        <v>18.804472000000001</v>
      </c>
      <c r="X1163" s="11">
        <v>20.669725</v>
      </c>
      <c r="Y1163" s="11">
        <v>1.865254</v>
      </c>
      <c r="Z1163" s="18">
        <f t="shared" si="28"/>
        <v>9.9192043254391821E-2</v>
      </c>
      <c r="AA1163" s="11">
        <v>9.9192020000000003</v>
      </c>
      <c r="AS1163" s="11" t="s">
        <v>76</v>
      </c>
      <c r="AT1163" s="11">
        <v>1688</v>
      </c>
      <c r="AU1163" s="11">
        <v>18.804472000000001</v>
      </c>
      <c r="AV1163" s="11">
        <v>20.669725</v>
      </c>
      <c r="AW1163" s="11">
        <v>1.865254</v>
      </c>
      <c r="AX1163" s="11">
        <v>9.9192020000000003</v>
      </c>
    </row>
    <row r="1164" spans="21:50" x14ac:dyDescent="0.35">
      <c r="U1164" s="11" t="s">
        <v>76</v>
      </c>
      <c r="V1164" s="11">
        <v>1689</v>
      </c>
      <c r="W1164" s="11">
        <v>-19.110294</v>
      </c>
      <c r="X1164" s="11">
        <v>-20.897943999999999</v>
      </c>
      <c r="Y1164" s="11">
        <v>1.787649</v>
      </c>
      <c r="Z1164" s="18">
        <f t="shared" si="28"/>
        <v>9.3543772795960128E-2</v>
      </c>
      <c r="AA1164" s="11">
        <v>9.3543789999999998</v>
      </c>
      <c r="AS1164" s="11" t="s">
        <v>76</v>
      </c>
      <c r="AT1164" s="11">
        <v>1689</v>
      </c>
      <c r="AU1164" s="11">
        <v>-19.110294</v>
      </c>
      <c r="AV1164" s="11">
        <v>-20.897943999999999</v>
      </c>
      <c r="AW1164" s="11">
        <v>1.787649</v>
      </c>
      <c r="AX1164" s="11">
        <v>9.3543789999999998</v>
      </c>
    </row>
    <row r="1165" spans="21:50" x14ac:dyDescent="0.35">
      <c r="U1165" s="11" t="s">
        <v>76</v>
      </c>
      <c r="V1165" s="11">
        <v>1690</v>
      </c>
      <c r="W1165" s="11">
        <v>-17.613109000000001</v>
      </c>
      <c r="X1165" s="11">
        <v>-19.160696000000002</v>
      </c>
      <c r="Y1165" s="11">
        <v>1.547587</v>
      </c>
      <c r="Z1165" s="18">
        <f t="shared" si="28"/>
        <v>8.7865634624755912E-2</v>
      </c>
      <c r="AA1165" s="11">
        <v>8.7865649999999995</v>
      </c>
      <c r="AS1165" s="11" t="s">
        <v>76</v>
      </c>
      <c r="AT1165" s="11">
        <v>1690</v>
      </c>
      <c r="AU1165" s="11">
        <v>-17.613109000000001</v>
      </c>
      <c r="AV1165" s="11">
        <v>-19.160696000000002</v>
      </c>
      <c r="AW1165" s="11">
        <v>1.547587</v>
      </c>
      <c r="AX1165" s="11">
        <v>8.7865649999999995</v>
      </c>
    </row>
    <row r="1166" spans="21:50" x14ac:dyDescent="0.35">
      <c r="U1166" s="11" t="s">
        <v>76</v>
      </c>
      <c r="V1166" s="11">
        <v>1692</v>
      </c>
      <c r="W1166" s="11">
        <v>-3.893939</v>
      </c>
      <c r="X1166" s="11">
        <v>-1.8282659999999999</v>
      </c>
      <c r="Y1166" s="11">
        <v>2.0656729999999999</v>
      </c>
      <c r="Z1166" s="18">
        <f t="shared" si="28"/>
        <v>0.53048417039917672</v>
      </c>
      <c r="AA1166" s="11">
        <v>53.048423</v>
      </c>
      <c r="AS1166" s="11" t="s">
        <v>76</v>
      </c>
      <c r="AT1166" s="11">
        <v>1692</v>
      </c>
      <c r="AU1166" s="11">
        <v>-3.893939</v>
      </c>
      <c r="AV1166" s="11">
        <v>-1.8282659999999999</v>
      </c>
      <c r="AW1166" s="11">
        <v>2.0656729999999999</v>
      </c>
      <c r="AX1166" s="11">
        <v>53.048423</v>
      </c>
    </row>
    <row r="1167" spans="21:50" x14ac:dyDescent="0.35">
      <c r="U1167" s="11" t="s">
        <v>76</v>
      </c>
      <c r="V1167" s="11">
        <v>1694</v>
      </c>
      <c r="W1167" s="11">
        <v>-9.5663099999999996</v>
      </c>
      <c r="X1167" s="11">
        <v>-8.189686</v>
      </c>
      <c r="Y1167" s="11">
        <v>1.3766229999999999</v>
      </c>
      <c r="Z1167" s="18">
        <f t="shared" si="28"/>
        <v>0.14390323959813137</v>
      </c>
      <c r="AA1167" s="11">
        <v>14.390326</v>
      </c>
      <c r="AS1167" s="11" t="s">
        <v>76</v>
      </c>
      <c r="AT1167" s="11">
        <v>1694</v>
      </c>
      <c r="AU1167" s="11">
        <v>-9.5663099999999996</v>
      </c>
      <c r="AV1167" s="11">
        <v>-8.189686</v>
      </c>
      <c r="AW1167" s="11">
        <v>1.3766229999999999</v>
      </c>
      <c r="AX1167" s="11">
        <v>14.390326</v>
      </c>
    </row>
    <row r="1168" spans="21:50" x14ac:dyDescent="0.35">
      <c r="U1168" s="11" t="s">
        <v>76</v>
      </c>
      <c r="V1168" s="11">
        <v>1696</v>
      </c>
      <c r="W1168" s="11">
        <v>-6.1274519999999999</v>
      </c>
      <c r="X1168" s="11">
        <v>-5.6367979999999998</v>
      </c>
      <c r="Y1168" s="11">
        <v>0.49065399999999998</v>
      </c>
      <c r="Z1168" s="18">
        <f t="shared" si="28"/>
        <v>8.0074719475566672E-2</v>
      </c>
      <c r="AA1168" s="11">
        <v>8.0074729999999992</v>
      </c>
      <c r="AS1168" s="11" t="s">
        <v>76</v>
      </c>
      <c r="AT1168" s="11">
        <v>1696</v>
      </c>
      <c r="AU1168" s="11">
        <v>-6.1274519999999999</v>
      </c>
      <c r="AV1168" s="11">
        <v>-5.6367979999999998</v>
      </c>
      <c r="AW1168" s="11">
        <v>0.49065399999999998</v>
      </c>
      <c r="AX1168" s="11">
        <v>8.0074729999999992</v>
      </c>
    </row>
    <row r="1169" spans="21:50" x14ac:dyDescent="0.35">
      <c r="U1169" s="11" t="s">
        <v>76</v>
      </c>
      <c r="V1169" s="11">
        <v>1697</v>
      </c>
      <c r="W1169" s="11">
        <v>-18.248622000000001</v>
      </c>
      <c r="X1169" s="11">
        <v>-17.486519999999999</v>
      </c>
      <c r="Y1169" s="11">
        <v>0.76210199999999995</v>
      </c>
      <c r="Z1169" s="18">
        <f t="shared" si="28"/>
        <v>4.1762167028283004E-2</v>
      </c>
      <c r="AA1169" s="11">
        <v>4.1762160000000002</v>
      </c>
      <c r="AS1169" s="11" t="s">
        <v>76</v>
      </c>
      <c r="AT1169" s="11">
        <v>1697</v>
      </c>
      <c r="AU1169" s="11">
        <v>-18.248622000000001</v>
      </c>
      <c r="AV1169" s="11">
        <v>-17.486519999999999</v>
      </c>
      <c r="AW1169" s="11">
        <v>0.76210199999999995</v>
      </c>
      <c r="AX1169" s="11">
        <v>4.1762160000000002</v>
      </c>
    </row>
    <row r="1170" spans="21:50" x14ac:dyDescent="0.35">
      <c r="U1170" s="11" t="s">
        <v>76</v>
      </c>
      <c r="V1170" s="11">
        <v>1699</v>
      </c>
      <c r="W1170" s="11">
        <v>-4.2328159999999997</v>
      </c>
      <c r="X1170" s="11">
        <v>-3.1069770000000001</v>
      </c>
      <c r="Y1170" s="11">
        <v>1.125839</v>
      </c>
      <c r="Z1170" s="18">
        <f t="shared" si="28"/>
        <v>0.26597872432914638</v>
      </c>
      <c r="AA1170" s="11">
        <v>26.597871999999999</v>
      </c>
      <c r="AS1170" s="11" t="s">
        <v>76</v>
      </c>
      <c r="AT1170" s="11">
        <v>1699</v>
      </c>
      <c r="AU1170" s="11">
        <v>-4.2328159999999997</v>
      </c>
      <c r="AV1170" s="11">
        <v>-3.1069770000000001</v>
      </c>
      <c r="AW1170" s="11">
        <v>1.125839</v>
      </c>
      <c r="AX1170" s="11">
        <v>26.597871999999999</v>
      </c>
    </row>
    <row r="1171" spans="21:50" x14ac:dyDescent="0.35">
      <c r="U1171" s="11" t="s">
        <v>76</v>
      </c>
      <c r="V1171" s="11">
        <v>1701</v>
      </c>
      <c r="W1171" s="11">
        <v>8.8608720000000005</v>
      </c>
      <c r="X1171" s="11">
        <v>9.2871109999999994</v>
      </c>
      <c r="Y1171" s="11">
        <v>0.42623800000000001</v>
      </c>
      <c r="Z1171" s="18">
        <f t="shared" si="28"/>
        <v>4.8103392081501682E-2</v>
      </c>
      <c r="AA1171" s="11">
        <v>4.8103429999999996</v>
      </c>
      <c r="AS1171" s="11" t="s">
        <v>76</v>
      </c>
      <c r="AT1171" s="11">
        <v>1701</v>
      </c>
      <c r="AU1171" s="11">
        <v>8.8608720000000005</v>
      </c>
      <c r="AV1171" s="11">
        <v>9.2871109999999994</v>
      </c>
      <c r="AW1171" s="11">
        <v>0.42623800000000001</v>
      </c>
      <c r="AX1171" s="11">
        <v>4.8103429999999996</v>
      </c>
    </row>
    <row r="1172" spans="21:50" x14ac:dyDescent="0.35">
      <c r="U1172" s="11" t="s">
        <v>76</v>
      </c>
      <c r="V1172" s="11">
        <v>1702</v>
      </c>
      <c r="W1172" s="11">
        <v>-4.7604090000000001</v>
      </c>
      <c r="X1172" s="11">
        <v>-7.2503599999999997</v>
      </c>
      <c r="Y1172" s="11">
        <v>2.489951</v>
      </c>
      <c r="Z1172" s="18">
        <f t="shared" si="28"/>
        <v>0.52305400649397982</v>
      </c>
      <c r="AA1172" s="11">
        <v>52.305396999999999</v>
      </c>
      <c r="AS1172" s="11" t="s">
        <v>76</v>
      </c>
      <c r="AT1172" s="11">
        <v>1702</v>
      </c>
      <c r="AU1172" s="11">
        <v>-4.7604090000000001</v>
      </c>
      <c r="AV1172" s="11">
        <v>-7.2503599999999997</v>
      </c>
      <c r="AW1172" s="11">
        <v>2.489951</v>
      </c>
      <c r="AX1172" s="11">
        <v>52.305396999999999</v>
      </c>
    </row>
    <row r="1173" spans="21:50" x14ac:dyDescent="0.35">
      <c r="U1173" s="11" t="s">
        <v>76</v>
      </c>
      <c r="V1173" s="11">
        <v>1703</v>
      </c>
      <c r="W1173" s="11">
        <v>-0.72483399999999998</v>
      </c>
      <c r="X1173" s="11">
        <v>-1.4252400000000001</v>
      </c>
      <c r="Y1173" s="11">
        <v>0.70040599999999997</v>
      </c>
      <c r="Z1173" s="18">
        <f t="shared" si="28"/>
        <v>0.96629849041297733</v>
      </c>
      <c r="AA1173" s="11">
        <v>96.629911000000007</v>
      </c>
      <c r="AS1173" s="11" t="s">
        <v>76</v>
      </c>
      <c r="AT1173" s="11">
        <v>1703</v>
      </c>
      <c r="AU1173" s="11">
        <v>-0.72483399999999998</v>
      </c>
      <c r="AV1173" s="11">
        <v>-1.4252400000000001</v>
      </c>
      <c r="AW1173" s="11">
        <v>0.70040599999999997</v>
      </c>
      <c r="AX1173" s="11">
        <v>96.629911000000007</v>
      </c>
    </row>
    <row r="1174" spans="21:50" x14ac:dyDescent="0.35">
      <c r="U1174" s="11" t="s">
        <v>76</v>
      </c>
      <c r="V1174" s="11">
        <v>1704</v>
      </c>
      <c r="W1174" s="11">
        <v>-9.7190750000000001</v>
      </c>
      <c r="X1174" s="11">
        <v>-10.517284999999999</v>
      </c>
      <c r="Y1174" s="11">
        <v>0.79820999999999998</v>
      </c>
      <c r="Z1174" s="18">
        <f t="shared" si="28"/>
        <v>8.2128186067089715E-2</v>
      </c>
      <c r="AA1174" s="11">
        <v>8.2128189999999996</v>
      </c>
      <c r="AS1174" s="11" t="s">
        <v>76</v>
      </c>
      <c r="AT1174" s="11">
        <v>1704</v>
      </c>
      <c r="AU1174" s="11">
        <v>-9.7190750000000001</v>
      </c>
      <c r="AV1174" s="11">
        <v>-10.517284999999999</v>
      </c>
      <c r="AW1174" s="11">
        <v>0.79820999999999998</v>
      </c>
      <c r="AX1174" s="11">
        <v>8.2128189999999996</v>
      </c>
    </row>
    <row r="1175" spans="21:50" x14ac:dyDescent="0.35">
      <c r="U1175" s="11" t="s">
        <v>76</v>
      </c>
      <c r="V1175" s="11">
        <v>1706</v>
      </c>
      <c r="W1175" s="11">
        <v>6.0908199999999999</v>
      </c>
      <c r="X1175" s="11">
        <v>5.5484049999999998</v>
      </c>
      <c r="Y1175" s="11">
        <v>0.54241399999999995</v>
      </c>
      <c r="Z1175" s="18">
        <f t="shared" si="28"/>
        <v>8.9054347362095734E-2</v>
      </c>
      <c r="AA1175" s="11">
        <v>8.9054369999999992</v>
      </c>
      <c r="AS1175" s="11" t="s">
        <v>76</v>
      </c>
      <c r="AT1175" s="11">
        <v>1706</v>
      </c>
      <c r="AU1175" s="11">
        <v>6.0908199999999999</v>
      </c>
      <c r="AV1175" s="11">
        <v>5.5484049999999998</v>
      </c>
      <c r="AW1175" s="11">
        <v>0.54241399999999995</v>
      </c>
      <c r="AX1175" s="11">
        <v>8.9054369999999992</v>
      </c>
    </row>
    <row r="1176" spans="21:50" x14ac:dyDescent="0.35">
      <c r="U1176" s="11" t="s">
        <v>76</v>
      </c>
      <c r="V1176" s="11">
        <v>1708</v>
      </c>
      <c r="W1176" s="11">
        <v>-5.673807</v>
      </c>
      <c r="X1176" s="11">
        <v>-5.5250329999999996</v>
      </c>
      <c r="Y1176" s="11">
        <v>0.14877399999999999</v>
      </c>
      <c r="Z1176" s="18">
        <f t="shared" si="28"/>
        <v>2.6221195045936528E-2</v>
      </c>
      <c r="AA1176" s="11">
        <v>2.6221139999999998</v>
      </c>
      <c r="AS1176" s="11" t="s">
        <v>76</v>
      </c>
      <c r="AT1176" s="11">
        <v>1708</v>
      </c>
      <c r="AU1176" s="11">
        <v>-5.673807</v>
      </c>
      <c r="AV1176" s="11">
        <v>-5.5250329999999996</v>
      </c>
      <c r="AW1176" s="11">
        <v>0.14877399999999999</v>
      </c>
      <c r="AX1176" s="11">
        <v>2.6221139999999998</v>
      </c>
    </row>
    <row r="1177" spans="21:50" x14ac:dyDescent="0.35">
      <c r="U1177" s="11" t="s">
        <v>76</v>
      </c>
      <c r="V1177" s="11">
        <v>1710</v>
      </c>
      <c r="W1177" s="11">
        <v>-11.849656</v>
      </c>
      <c r="X1177" s="11">
        <v>-13.230568</v>
      </c>
      <c r="Y1177" s="11">
        <v>1.3809119999999999</v>
      </c>
      <c r="Z1177" s="18">
        <f t="shared" si="28"/>
        <v>0.11653604121503611</v>
      </c>
      <c r="AA1177" s="11">
        <v>11.653608</v>
      </c>
      <c r="AS1177" s="11" t="s">
        <v>76</v>
      </c>
      <c r="AT1177" s="11">
        <v>1710</v>
      </c>
      <c r="AU1177" s="11">
        <v>-11.849656</v>
      </c>
      <c r="AV1177" s="11">
        <v>-13.230568</v>
      </c>
      <c r="AW1177" s="11">
        <v>1.3809119999999999</v>
      </c>
      <c r="AX1177" s="11">
        <v>11.653608</v>
      </c>
    </row>
    <row r="1178" spans="21:50" x14ac:dyDescent="0.35">
      <c r="U1178" s="11" t="s">
        <v>76</v>
      </c>
      <c r="V1178" s="11">
        <v>1711</v>
      </c>
      <c r="W1178" s="11">
        <v>0.356821</v>
      </c>
      <c r="X1178" s="11">
        <v>3.1694650000000002</v>
      </c>
      <c r="Y1178" s="11">
        <v>2.8126440000000001</v>
      </c>
      <c r="Z1178" s="18">
        <f t="shared" si="28"/>
        <v>7.8825069152320077</v>
      </c>
      <c r="AA1178" s="11" t="s">
        <v>77</v>
      </c>
      <c r="AS1178" s="11" t="s">
        <v>76</v>
      </c>
      <c r="AT1178" s="11">
        <v>1711</v>
      </c>
      <c r="AU1178" s="11">
        <v>0.356821</v>
      </c>
      <c r="AV1178" s="11">
        <v>3.1694650000000002</v>
      </c>
      <c r="AW1178" s="11">
        <v>2.8126440000000001</v>
      </c>
      <c r="AX1178" s="11" t="s">
        <v>77</v>
      </c>
    </row>
    <row r="1179" spans="21:50" x14ac:dyDescent="0.35">
      <c r="U1179" s="11" t="s">
        <v>76</v>
      </c>
      <c r="V1179" s="11">
        <v>1714</v>
      </c>
      <c r="W1179" s="11">
        <v>-11.330557000000001</v>
      </c>
      <c r="X1179" s="11">
        <v>-11.402874000000001</v>
      </c>
      <c r="Y1179" s="11">
        <v>7.2317000000000006E-2</v>
      </c>
      <c r="Z1179" s="18">
        <f t="shared" si="28"/>
        <v>6.3824752834304617E-3</v>
      </c>
      <c r="AA1179" s="11">
        <v>0.63824999999999998</v>
      </c>
      <c r="AS1179" s="11" t="s">
        <v>76</v>
      </c>
      <c r="AT1179" s="11">
        <v>1714</v>
      </c>
      <c r="AU1179" s="11">
        <v>-11.330557000000001</v>
      </c>
      <c r="AV1179" s="11">
        <v>-11.402874000000001</v>
      </c>
      <c r="AW1179" s="11">
        <v>7.2317000000000006E-2</v>
      </c>
      <c r="AX1179" s="11">
        <v>0.63824999999999998</v>
      </c>
    </row>
    <row r="1180" spans="21:50" x14ac:dyDescent="0.35">
      <c r="U1180" s="11" t="s">
        <v>76</v>
      </c>
      <c r="V1180" s="11">
        <v>1715</v>
      </c>
      <c r="W1180" s="11">
        <v>-8.2299999999999995E-4</v>
      </c>
      <c r="X1180" s="11">
        <v>-2.6107819999999999</v>
      </c>
      <c r="Y1180" s="11">
        <v>2.6099600000000001</v>
      </c>
      <c r="Z1180" s="18">
        <f t="shared" si="28"/>
        <v>3171.2758201701095</v>
      </c>
      <c r="AA1180" s="11" t="s">
        <v>77</v>
      </c>
      <c r="AS1180" s="11" t="s">
        <v>76</v>
      </c>
      <c r="AT1180" s="11">
        <v>1715</v>
      </c>
      <c r="AU1180" s="11">
        <v>-8.2299999999999995E-4</v>
      </c>
      <c r="AV1180" s="11">
        <v>-2.6107819999999999</v>
      </c>
      <c r="AW1180" s="11">
        <v>2.6099600000000001</v>
      </c>
      <c r="AX1180" s="11" t="s">
        <v>77</v>
      </c>
    </row>
    <row r="1181" spans="21:50" x14ac:dyDescent="0.35">
      <c r="U1181" s="11" t="s">
        <v>76</v>
      </c>
      <c r="V1181" s="11">
        <v>1716</v>
      </c>
      <c r="W1181" s="11">
        <v>-4.5597580000000004</v>
      </c>
      <c r="X1181" s="11">
        <v>-3.898857</v>
      </c>
      <c r="Y1181" s="11">
        <v>0.66090099999999996</v>
      </c>
      <c r="Z1181" s="18">
        <f t="shared" si="28"/>
        <v>0.14494212192840056</v>
      </c>
      <c r="AA1181" s="11">
        <v>14.494209</v>
      </c>
      <c r="AS1181" s="11" t="s">
        <v>76</v>
      </c>
      <c r="AT1181" s="11">
        <v>1716</v>
      </c>
      <c r="AU1181" s="11">
        <v>-4.5597580000000004</v>
      </c>
      <c r="AV1181" s="11">
        <v>-3.898857</v>
      </c>
      <c r="AW1181" s="11">
        <v>0.66090099999999996</v>
      </c>
      <c r="AX1181" s="11">
        <v>14.494209</v>
      </c>
    </row>
    <row r="1182" spans="21:50" x14ac:dyDescent="0.35">
      <c r="U1182" s="11" t="s">
        <v>76</v>
      </c>
      <c r="V1182" s="11">
        <v>1717</v>
      </c>
      <c r="W1182" s="11">
        <v>13.009988</v>
      </c>
      <c r="X1182" s="11">
        <v>17.105084000000002</v>
      </c>
      <c r="Y1182" s="11">
        <v>4.0950959999999998</v>
      </c>
      <c r="Z1182" s="18">
        <f t="shared" si="28"/>
        <v>0.31476554782371818</v>
      </c>
      <c r="AA1182" s="11">
        <v>31.476552999999999</v>
      </c>
      <c r="AS1182" s="11" t="s">
        <v>76</v>
      </c>
      <c r="AT1182" s="11">
        <v>1717</v>
      </c>
      <c r="AU1182" s="11">
        <v>13.009988</v>
      </c>
      <c r="AV1182" s="11">
        <v>17.105084000000002</v>
      </c>
      <c r="AW1182" s="11">
        <v>4.0950959999999998</v>
      </c>
      <c r="AX1182" s="11">
        <v>31.476552999999999</v>
      </c>
    </row>
    <row r="1183" spans="21:50" x14ac:dyDescent="0.35">
      <c r="U1183" s="11" t="s">
        <v>76</v>
      </c>
      <c r="V1183" s="11">
        <v>1719</v>
      </c>
      <c r="W1183" s="11">
        <v>-1.9679489999999999</v>
      </c>
      <c r="X1183" s="11">
        <v>-2.4278770000000001</v>
      </c>
      <c r="Y1183" s="11">
        <v>0.459928</v>
      </c>
      <c r="Z1183" s="18">
        <f t="shared" si="28"/>
        <v>0.23370930852374733</v>
      </c>
      <c r="AA1183" s="11">
        <v>23.370919000000001</v>
      </c>
      <c r="AS1183" s="11" t="s">
        <v>76</v>
      </c>
      <c r="AT1183" s="11">
        <v>1719</v>
      </c>
      <c r="AU1183" s="11">
        <v>-1.9679489999999999</v>
      </c>
      <c r="AV1183" s="11">
        <v>-2.4278770000000001</v>
      </c>
      <c r="AW1183" s="11">
        <v>0.459928</v>
      </c>
      <c r="AX1183" s="11">
        <v>23.370919000000001</v>
      </c>
    </row>
    <row r="1184" spans="21:50" x14ac:dyDescent="0.35">
      <c r="U1184" s="11" t="s">
        <v>76</v>
      </c>
      <c r="V1184" s="11">
        <v>1720</v>
      </c>
      <c r="W1184" s="11">
        <v>9.1286470000000008</v>
      </c>
      <c r="X1184" s="11">
        <v>13.358335</v>
      </c>
      <c r="Y1184" s="11">
        <v>4.2296889999999996</v>
      </c>
      <c r="Z1184" s="18">
        <f t="shared" si="28"/>
        <v>0.46334237702476599</v>
      </c>
      <c r="AA1184" s="11">
        <v>46.334235999999997</v>
      </c>
      <c r="AS1184" s="11" t="s">
        <v>76</v>
      </c>
      <c r="AT1184" s="11">
        <v>1720</v>
      </c>
      <c r="AU1184" s="11">
        <v>9.1286470000000008</v>
      </c>
      <c r="AV1184" s="11">
        <v>13.358335</v>
      </c>
      <c r="AW1184" s="11">
        <v>4.2296889999999996</v>
      </c>
      <c r="AX1184" s="11">
        <v>46.334235999999997</v>
      </c>
    </row>
    <row r="1185" spans="21:50" x14ac:dyDescent="0.35">
      <c r="U1185" s="11" t="s">
        <v>76</v>
      </c>
      <c r="V1185" s="11">
        <v>1721</v>
      </c>
      <c r="W1185" s="11">
        <v>17.428156000000001</v>
      </c>
      <c r="X1185" s="11">
        <v>23.555102000000002</v>
      </c>
      <c r="Y1185" s="11">
        <v>6.1269450000000001</v>
      </c>
      <c r="Z1185" s="18">
        <f t="shared" si="28"/>
        <v>0.3515544042639967</v>
      </c>
      <c r="AA1185" s="11">
        <v>35.155441000000003</v>
      </c>
      <c r="AS1185" s="11" t="s">
        <v>76</v>
      </c>
      <c r="AT1185" s="11">
        <v>1721</v>
      </c>
      <c r="AU1185" s="11">
        <v>17.428156000000001</v>
      </c>
      <c r="AV1185" s="11">
        <v>23.555102000000002</v>
      </c>
      <c r="AW1185" s="11">
        <v>6.1269450000000001</v>
      </c>
      <c r="AX1185" s="11">
        <v>35.155441000000003</v>
      </c>
    </row>
    <row r="1186" spans="21:50" x14ac:dyDescent="0.35">
      <c r="U1186" s="11" t="s">
        <v>76</v>
      </c>
      <c r="V1186" s="11">
        <v>1722</v>
      </c>
      <c r="W1186" s="11">
        <v>-20.824469000000001</v>
      </c>
      <c r="X1186" s="11">
        <v>-21.401249</v>
      </c>
      <c r="Y1186" s="11">
        <v>0.57677999999999996</v>
      </c>
      <c r="Z1186" s="18">
        <f t="shared" si="28"/>
        <v>2.7697224836801357E-2</v>
      </c>
      <c r="AA1186" s="11">
        <v>2.7697219999999998</v>
      </c>
      <c r="AS1186" s="11" t="s">
        <v>76</v>
      </c>
      <c r="AT1186" s="11">
        <v>1722</v>
      </c>
      <c r="AU1186" s="11">
        <v>-20.824469000000001</v>
      </c>
      <c r="AV1186" s="11">
        <v>-21.401249</v>
      </c>
      <c r="AW1186" s="11">
        <v>0.57677999999999996</v>
      </c>
      <c r="AX1186" s="11">
        <v>2.7697219999999998</v>
      </c>
    </row>
    <row r="1187" spans="21:50" x14ac:dyDescent="0.35">
      <c r="U1187" s="11" t="s">
        <v>76</v>
      </c>
      <c r="V1187" s="11">
        <v>1724</v>
      </c>
      <c r="W1187" s="11">
        <v>-4.8544929999999997</v>
      </c>
      <c r="X1187" s="11">
        <v>-3.0355279999999998</v>
      </c>
      <c r="Y1187" s="11">
        <v>1.8189649999999999</v>
      </c>
      <c r="Z1187" s="18">
        <f t="shared" si="28"/>
        <v>0.37469721348861768</v>
      </c>
      <c r="AA1187" s="11">
        <v>37.469726999999999</v>
      </c>
      <c r="AS1187" s="11" t="s">
        <v>76</v>
      </c>
      <c r="AT1187" s="11">
        <v>1724</v>
      </c>
      <c r="AU1187" s="11">
        <v>-4.8544929999999997</v>
      </c>
      <c r="AV1187" s="11">
        <v>-3.0355279999999998</v>
      </c>
      <c r="AW1187" s="11">
        <v>1.8189649999999999</v>
      </c>
      <c r="AX1187" s="11">
        <v>37.469726999999999</v>
      </c>
    </row>
    <row r="1188" spans="21:50" x14ac:dyDescent="0.35">
      <c r="U1188" s="11" t="s">
        <v>76</v>
      </c>
      <c r="V1188" s="11">
        <v>1726</v>
      </c>
      <c r="W1188" s="11">
        <v>-5.8735140000000001</v>
      </c>
      <c r="X1188" s="11">
        <v>-6.3538629999999996</v>
      </c>
      <c r="Y1188" s="11">
        <v>0.48034900000000003</v>
      </c>
      <c r="Z1188" s="18">
        <f t="shared" si="28"/>
        <v>8.1782217595803813E-2</v>
      </c>
      <c r="AA1188" s="11">
        <v>8.1782160000000008</v>
      </c>
      <c r="AS1188" s="11" t="s">
        <v>76</v>
      </c>
      <c r="AT1188" s="11">
        <v>1726</v>
      </c>
      <c r="AU1188" s="11">
        <v>-5.8735140000000001</v>
      </c>
      <c r="AV1188" s="11">
        <v>-6.3538629999999996</v>
      </c>
      <c r="AW1188" s="11">
        <v>0.48034900000000003</v>
      </c>
      <c r="AX1188" s="11">
        <v>8.1782160000000008</v>
      </c>
    </row>
    <row r="1189" spans="21:50" x14ac:dyDescent="0.35">
      <c r="U1189" s="11" t="s">
        <v>76</v>
      </c>
      <c r="V1189" s="11">
        <v>1728</v>
      </c>
      <c r="W1189" s="11">
        <v>-20.419794</v>
      </c>
      <c r="X1189" s="11">
        <v>-19.258393000000002</v>
      </c>
      <c r="Y1189" s="11">
        <v>1.1614009999999999</v>
      </c>
      <c r="Z1189" s="18">
        <f t="shared" si="28"/>
        <v>5.6876234892477368E-2</v>
      </c>
      <c r="AA1189" s="11">
        <v>5.6876249999999997</v>
      </c>
      <c r="AS1189" s="11" t="s">
        <v>76</v>
      </c>
      <c r="AT1189" s="11">
        <v>1728</v>
      </c>
      <c r="AU1189" s="11">
        <v>-20.419794</v>
      </c>
      <c r="AV1189" s="11">
        <v>-19.258393000000002</v>
      </c>
      <c r="AW1189" s="11">
        <v>1.1614009999999999</v>
      </c>
      <c r="AX1189" s="11">
        <v>5.6876249999999997</v>
      </c>
    </row>
    <row r="1190" spans="21:50" x14ac:dyDescent="0.35">
      <c r="U1190" s="11" t="s">
        <v>76</v>
      </c>
      <c r="V1190" s="11">
        <v>1729</v>
      </c>
      <c r="W1190" s="11">
        <v>5.0396999999999998</v>
      </c>
      <c r="X1190" s="11">
        <v>3.2194539999999998</v>
      </c>
      <c r="Y1190" s="11">
        <v>1.820246</v>
      </c>
      <c r="Z1190" s="18">
        <f t="shared" si="28"/>
        <v>0.36118141952894023</v>
      </c>
      <c r="AA1190" s="11">
        <v>36.118144000000001</v>
      </c>
      <c r="AS1190" s="11" t="s">
        <v>76</v>
      </c>
      <c r="AT1190" s="11">
        <v>1729</v>
      </c>
      <c r="AU1190" s="11">
        <v>5.0396999999999998</v>
      </c>
      <c r="AV1190" s="11">
        <v>3.2194539999999998</v>
      </c>
      <c r="AW1190" s="11">
        <v>1.820246</v>
      </c>
      <c r="AX1190" s="11">
        <v>36.118144000000001</v>
      </c>
    </row>
    <row r="1191" spans="21:50" x14ac:dyDescent="0.35">
      <c r="U1191" s="11" t="s">
        <v>76</v>
      </c>
      <c r="V1191" s="11">
        <v>1730</v>
      </c>
      <c r="W1191" s="11">
        <v>14.855521</v>
      </c>
      <c r="X1191" s="11">
        <v>16.260681999999999</v>
      </c>
      <c r="Y1191" s="11">
        <v>1.4051610000000001</v>
      </c>
      <c r="Z1191" s="18">
        <f t="shared" si="28"/>
        <v>9.4588469835558117E-2</v>
      </c>
      <c r="AA1191" s="11">
        <v>9.4588439999999991</v>
      </c>
      <c r="AS1191" s="11" t="s">
        <v>76</v>
      </c>
      <c r="AT1191" s="11">
        <v>1730</v>
      </c>
      <c r="AU1191" s="11">
        <v>14.855521</v>
      </c>
      <c r="AV1191" s="11">
        <v>16.260681999999999</v>
      </c>
      <c r="AW1191" s="11">
        <v>1.4051610000000001</v>
      </c>
      <c r="AX1191" s="11">
        <v>9.4588439999999991</v>
      </c>
    </row>
    <row r="1192" spans="21:50" x14ac:dyDescent="0.35">
      <c r="U1192" s="11" t="s">
        <v>76</v>
      </c>
      <c r="V1192" s="11">
        <v>1731</v>
      </c>
      <c r="W1192" s="11">
        <v>14.395471000000001</v>
      </c>
      <c r="X1192" s="11">
        <v>16.942626000000001</v>
      </c>
      <c r="Y1192" s="11">
        <v>2.5471550000000001</v>
      </c>
      <c r="Z1192" s="18">
        <f t="shared" si="28"/>
        <v>0.176941414421244</v>
      </c>
      <c r="AA1192" s="11">
        <v>17.694144000000001</v>
      </c>
      <c r="AS1192" s="11" t="s">
        <v>76</v>
      </c>
      <c r="AT1192" s="11">
        <v>1731</v>
      </c>
      <c r="AU1192" s="11">
        <v>14.395471000000001</v>
      </c>
      <c r="AV1192" s="11">
        <v>16.942626000000001</v>
      </c>
      <c r="AW1192" s="11">
        <v>2.5471550000000001</v>
      </c>
      <c r="AX1192" s="11">
        <v>17.694144000000001</v>
      </c>
    </row>
    <row r="1193" spans="21:50" x14ac:dyDescent="0.35">
      <c r="U1193" s="11" t="s">
        <v>76</v>
      </c>
      <c r="V1193" s="11">
        <v>1734</v>
      </c>
      <c r="W1193" s="11">
        <v>-0.667883</v>
      </c>
      <c r="X1193" s="11">
        <v>-0.20955799999999999</v>
      </c>
      <c r="Y1193" s="11">
        <v>0.45832499999999998</v>
      </c>
      <c r="Z1193" s="18">
        <f t="shared" si="28"/>
        <v>0.68623546339703212</v>
      </c>
      <c r="AA1193" s="11">
        <v>68.623493999999994</v>
      </c>
      <c r="AS1193" s="11" t="s">
        <v>76</v>
      </c>
      <c r="AT1193" s="11">
        <v>1734</v>
      </c>
      <c r="AU1193" s="11">
        <v>-0.667883</v>
      </c>
      <c r="AV1193" s="11">
        <v>-0.20955799999999999</v>
      </c>
      <c r="AW1193" s="11">
        <v>0.45832499999999998</v>
      </c>
      <c r="AX1193" s="11">
        <v>68.623493999999994</v>
      </c>
    </row>
    <row r="1194" spans="21:50" x14ac:dyDescent="0.35">
      <c r="U1194" s="11" t="s">
        <v>76</v>
      </c>
      <c r="V1194" s="11">
        <v>1735</v>
      </c>
      <c r="W1194" s="11">
        <v>19.658044</v>
      </c>
      <c r="X1194" s="11">
        <v>19.501975000000002</v>
      </c>
      <c r="Y1194" s="11">
        <v>0.15606999999999999</v>
      </c>
      <c r="Z1194" s="18">
        <f t="shared" si="28"/>
        <v>7.9392435992105825E-3</v>
      </c>
      <c r="AA1194" s="11">
        <v>0.79392200000000002</v>
      </c>
      <c r="AS1194" s="11" t="s">
        <v>76</v>
      </c>
      <c r="AT1194" s="11">
        <v>1735</v>
      </c>
      <c r="AU1194" s="11">
        <v>19.658044</v>
      </c>
      <c r="AV1194" s="11">
        <v>19.501975000000002</v>
      </c>
      <c r="AW1194" s="11">
        <v>0.15606999999999999</v>
      </c>
      <c r="AX1194" s="11">
        <v>0.79392200000000002</v>
      </c>
    </row>
    <row r="1195" spans="21:50" x14ac:dyDescent="0.35">
      <c r="U1195" s="11" t="s">
        <v>76</v>
      </c>
      <c r="V1195" s="11">
        <v>1737</v>
      </c>
      <c r="W1195" s="11">
        <v>21.226165000000002</v>
      </c>
      <c r="X1195" s="11">
        <v>20.982386999999999</v>
      </c>
      <c r="Y1195" s="11">
        <v>0.24377799999999999</v>
      </c>
      <c r="Z1195" s="18">
        <f t="shared" si="28"/>
        <v>1.1484787760766016E-2</v>
      </c>
      <c r="AA1195" s="11">
        <v>1.1484780000000001</v>
      </c>
      <c r="AS1195" s="11" t="s">
        <v>76</v>
      </c>
      <c r="AT1195" s="11">
        <v>1737</v>
      </c>
      <c r="AU1195" s="11">
        <v>21.226165000000002</v>
      </c>
      <c r="AV1195" s="11">
        <v>20.982386999999999</v>
      </c>
      <c r="AW1195" s="11">
        <v>0.24377799999999999</v>
      </c>
      <c r="AX1195" s="11">
        <v>1.1484780000000001</v>
      </c>
    </row>
    <row r="1196" spans="21:50" x14ac:dyDescent="0.35">
      <c r="U1196" s="11" t="s">
        <v>76</v>
      </c>
      <c r="V1196" s="11">
        <v>1738</v>
      </c>
      <c r="W1196" s="11">
        <v>5.1954630000000002</v>
      </c>
      <c r="X1196" s="11">
        <v>4.4804890000000004</v>
      </c>
      <c r="Y1196" s="11">
        <v>0.714974</v>
      </c>
      <c r="Z1196" s="18">
        <f t="shared" si="28"/>
        <v>0.13761506914783148</v>
      </c>
      <c r="AA1196" s="11">
        <v>13.761507</v>
      </c>
      <c r="AS1196" s="11" t="s">
        <v>76</v>
      </c>
      <c r="AT1196" s="11">
        <v>1738</v>
      </c>
      <c r="AU1196" s="11">
        <v>5.1954630000000002</v>
      </c>
      <c r="AV1196" s="11">
        <v>4.4804890000000004</v>
      </c>
      <c r="AW1196" s="11">
        <v>0.714974</v>
      </c>
      <c r="AX1196" s="11">
        <v>13.761507</v>
      </c>
    </row>
    <row r="1197" spans="21:50" x14ac:dyDescent="0.35">
      <c r="U1197" s="11" t="s">
        <v>76</v>
      </c>
      <c r="V1197" s="11">
        <v>1739</v>
      </c>
      <c r="W1197" s="11">
        <v>-7.8348639999999996</v>
      </c>
      <c r="X1197" s="11">
        <v>-11.214888999999999</v>
      </c>
      <c r="Y1197" s="11">
        <v>3.3800240000000001</v>
      </c>
      <c r="Z1197" s="18">
        <f t="shared" si="28"/>
        <v>0.43140812654820815</v>
      </c>
      <c r="AA1197" s="11">
        <v>43.140816000000001</v>
      </c>
      <c r="AS1197" s="11" t="s">
        <v>76</v>
      </c>
      <c r="AT1197" s="11">
        <v>1739</v>
      </c>
      <c r="AU1197" s="11">
        <v>-7.8348639999999996</v>
      </c>
      <c r="AV1197" s="11">
        <v>-11.214888999999999</v>
      </c>
      <c r="AW1197" s="11">
        <v>3.3800240000000001</v>
      </c>
      <c r="AX1197" s="11">
        <v>43.140816000000001</v>
      </c>
    </row>
    <row r="1198" spans="21:50" x14ac:dyDescent="0.35">
      <c r="U1198" s="11" t="s">
        <v>76</v>
      </c>
      <c r="V1198" s="11">
        <v>1740</v>
      </c>
      <c r="W1198" s="11">
        <v>-3.9742109999999999</v>
      </c>
      <c r="X1198" s="11">
        <v>-0.43302200000000002</v>
      </c>
      <c r="Y1198" s="11">
        <v>3.541188</v>
      </c>
      <c r="Z1198" s="18">
        <f t="shared" si="28"/>
        <v>0.89104176904547849</v>
      </c>
      <c r="AA1198" s="11">
        <v>89.104189000000005</v>
      </c>
      <c r="AS1198" s="11" t="s">
        <v>76</v>
      </c>
      <c r="AT1198" s="11">
        <v>1740</v>
      </c>
      <c r="AU1198" s="11">
        <v>-3.9742109999999999</v>
      </c>
      <c r="AV1198" s="11">
        <v>-0.43302200000000002</v>
      </c>
      <c r="AW1198" s="11">
        <v>3.541188</v>
      </c>
      <c r="AX1198" s="11">
        <v>89.104189000000005</v>
      </c>
    </row>
    <row r="1199" spans="21:50" x14ac:dyDescent="0.35">
      <c r="U1199" s="11" t="s">
        <v>76</v>
      </c>
      <c r="V1199" s="11">
        <v>1743</v>
      </c>
      <c r="W1199" s="11">
        <v>14.570971999999999</v>
      </c>
      <c r="X1199" s="11">
        <v>13.484766</v>
      </c>
      <c r="Y1199" s="11">
        <v>1.086206</v>
      </c>
      <c r="Z1199" s="18">
        <f t="shared" si="28"/>
        <v>7.4545884790664624E-2</v>
      </c>
      <c r="AA1199" s="11">
        <v>7.4545849999999998</v>
      </c>
      <c r="AS1199" s="11" t="s">
        <v>76</v>
      </c>
      <c r="AT1199" s="11">
        <v>1743</v>
      </c>
      <c r="AU1199" s="11">
        <v>14.570971999999999</v>
      </c>
      <c r="AV1199" s="11">
        <v>13.484766</v>
      </c>
      <c r="AW1199" s="11">
        <v>1.086206</v>
      </c>
      <c r="AX1199" s="11">
        <v>7.4545849999999998</v>
      </c>
    </row>
    <row r="1200" spans="21:50" x14ac:dyDescent="0.35">
      <c r="U1200" s="11" t="s">
        <v>76</v>
      </c>
      <c r="V1200" s="11">
        <v>1744</v>
      </c>
      <c r="W1200" s="11">
        <v>1.237347</v>
      </c>
      <c r="X1200" s="11">
        <v>-0.411804</v>
      </c>
      <c r="Y1200" s="11">
        <v>1.649151</v>
      </c>
      <c r="Z1200" s="18">
        <f t="shared" si="28"/>
        <v>1.3328120567633817</v>
      </c>
      <c r="AA1200" s="11" t="s">
        <v>77</v>
      </c>
      <c r="AS1200" s="11" t="s">
        <v>76</v>
      </c>
      <c r="AT1200" s="11">
        <v>1744</v>
      </c>
      <c r="AU1200" s="11">
        <v>1.237347</v>
      </c>
      <c r="AV1200" s="11">
        <v>-0.411804</v>
      </c>
      <c r="AW1200" s="11">
        <v>1.649151</v>
      </c>
      <c r="AX1200" s="11" t="s">
        <v>77</v>
      </c>
    </row>
    <row r="1201" spans="21:50" x14ac:dyDescent="0.35">
      <c r="U1201" s="11" t="s">
        <v>76</v>
      </c>
      <c r="V1201" s="11">
        <v>1745</v>
      </c>
      <c r="W1201" s="11">
        <v>12.089613999999999</v>
      </c>
      <c r="X1201" s="11">
        <v>7.2403659999999999</v>
      </c>
      <c r="Y1201" s="11">
        <v>4.8492470000000001</v>
      </c>
      <c r="Z1201" s="18">
        <f t="shared" si="28"/>
        <v>0.40110850520124136</v>
      </c>
      <c r="AA1201" s="11">
        <v>40.110855000000001</v>
      </c>
      <c r="AS1201" s="11" t="s">
        <v>76</v>
      </c>
      <c r="AT1201" s="11">
        <v>1745</v>
      </c>
      <c r="AU1201" s="11">
        <v>12.089613999999999</v>
      </c>
      <c r="AV1201" s="11">
        <v>7.2403659999999999</v>
      </c>
      <c r="AW1201" s="11">
        <v>4.8492470000000001</v>
      </c>
      <c r="AX1201" s="11">
        <v>40.110855000000001</v>
      </c>
    </row>
    <row r="1202" spans="21:50" x14ac:dyDescent="0.35">
      <c r="U1202" s="11" t="s">
        <v>76</v>
      </c>
      <c r="V1202" s="11">
        <v>1746</v>
      </c>
      <c r="W1202" s="11">
        <v>4.0560960000000001</v>
      </c>
      <c r="X1202" s="11">
        <v>3.6337320000000002</v>
      </c>
      <c r="Y1202" s="11">
        <v>0.42236400000000002</v>
      </c>
      <c r="Z1202" s="18">
        <f t="shared" si="28"/>
        <v>0.10413067146339731</v>
      </c>
      <c r="AA1202" s="11">
        <v>10.413069999999999</v>
      </c>
      <c r="AS1202" s="11" t="s">
        <v>76</v>
      </c>
      <c r="AT1202" s="11">
        <v>1746</v>
      </c>
      <c r="AU1202" s="11">
        <v>4.0560960000000001</v>
      </c>
      <c r="AV1202" s="11">
        <v>3.6337320000000002</v>
      </c>
      <c r="AW1202" s="11">
        <v>0.42236400000000002</v>
      </c>
      <c r="AX1202" s="11">
        <v>10.413069999999999</v>
      </c>
    </row>
    <row r="1203" spans="21:50" x14ac:dyDescent="0.35">
      <c r="U1203" s="11" t="s">
        <v>76</v>
      </c>
      <c r="V1203" s="11">
        <v>1748</v>
      </c>
      <c r="W1203" s="11">
        <v>23.517845999999999</v>
      </c>
      <c r="X1203" s="11">
        <v>18.565843000000001</v>
      </c>
      <c r="Y1203" s="11">
        <v>4.9520030000000004</v>
      </c>
      <c r="Z1203" s="18">
        <f t="shared" si="28"/>
        <v>0.21056362899901634</v>
      </c>
      <c r="AA1203" s="11">
        <v>21.056363999999999</v>
      </c>
      <c r="AS1203" s="11" t="s">
        <v>76</v>
      </c>
      <c r="AT1203" s="11">
        <v>1748</v>
      </c>
      <c r="AU1203" s="11">
        <v>23.517845999999999</v>
      </c>
      <c r="AV1203" s="11">
        <v>18.565843000000001</v>
      </c>
      <c r="AW1203" s="11">
        <v>4.9520030000000004</v>
      </c>
      <c r="AX1203" s="11">
        <v>21.056363999999999</v>
      </c>
    </row>
    <row r="1204" spans="21:50" x14ac:dyDescent="0.35">
      <c r="U1204" s="11" t="s">
        <v>76</v>
      </c>
      <c r="V1204" s="11">
        <v>1751</v>
      </c>
      <c r="W1204" s="11">
        <v>-0.27221600000000001</v>
      </c>
      <c r="X1204" s="11">
        <v>-2.2911619999999999</v>
      </c>
      <c r="Y1204" s="11">
        <v>2.018945</v>
      </c>
      <c r="Z1204" s="18">
        <f t="shared" si="28"/>
        <v>7.4167021776824287</v>
      </c>
      <c r="AA1204" s="11" t="s">
        <v>77</v>
      </c>
      <c r="AS1204" s="11" t="s">
        <v>76</v>
      </c>
      <c r="AT1204" s="11">
        <v>1751</v>
      </c>
      <c r="AU1204" s="11">
        <v>-0.27221600000000001</v>
      </c>
      <c r="AV1204" s="11">
        <v>-2.2911619999999999</v>
      </c>
      <c r="AW1204" s="11">
        <v>2.018945</v>
      </c>
      <c r="AX1204" s="11" t="s">
        <v>77</v>
      </c>
    </row>
    <row r="1205" spans="21:50" x14ac:dyDescent="0.35">
      <c r="U1205" s="11" t="s">
        <v>76</v>
      </c>
      <c r="V1205" s="11">
        <v>1752</v>
      </c>
      <c r="W1205" s="11">
        <v>-13.864331999999999</v>
      </c>
      <c r="X1205" s="11">
        <v>-14.566604</v>
      </c>
      <c r="Y1205" s="11">
        <v>0.70227200000000001</v>
      </c>
      <c r="Z1205" s="18">
        <f t="shared" si="28"/>
        <v>5.0653143620623051E-2</v>
      </c>
      <c r="AA1205" s="11">
        <v>5.0653119999999996</v>
      </c>
      <c r="AS1205" s="11" t="s">
        <v>76</v>
      </c>
      <c r="AT1205" s="11">
        <v>1752</v>
      </c>
      <c r="AU1205" s="11">
        <v>-13.864331999999999</v>
      </c>
      <c r="AV1205" s="11">
        <v>-14.566604</v>
      </c>
      <c r="AW1205" s="11">
        <v>0.70227200000000001</v>
      </c>
      <c r="AX1205" s="11">
        <v>5.0653119999999996</v>
      </c>
    </row>
    <row r="1206" spans="21:50" x14ac:dyDescent="0.35">
      <c r="U1206" s="11" t="s">
        <v>76</v>
      </c>
      <c r="V1206" s="11">
        <v>1753</v>
      </c>
      <c r="W1206" s="11">
        <v>-21.038829</v>
      </c>
      <c r="X1206" s="11">
        <v>-20.862089000000001</v>
      </c>
      <c r="Y1206" s="11">
        <v>0.17674000000000001</v>
      </c>
      <c r="Z1206" s="18">
        <f t="shared" si="28"/>
        <v>8.4006576601768097E-3</v>
      </c>
      <c r="AA1206" s="11">
        <v>0.84006599999999998</v>
      </c>
      <c r="AS1206" s="11" t="s">
        <v>76</v>
      </c>
      <c r="AT1206" s="11">
        <v>1753</v>
      </c>
      <c r="AU1206" s="11">
        <v>-21.038829</v>
      </c>
      <c r="AV1206" s="11">
        <v>-20.862089000000001</v>
      </c>
      <c r="AW1206" s="11">
        <v>0.17674000000000001</v>
      </c>
      <c r="AX1206" s="11">
        <v>0.84006599999999998</v>
      </c>
    </row>
    <row r="1207" spans="21:50" x14ac:dyDescent="0.35">
      <c r="U1207" s="11" t="s">
        <v>76</v>
      </c>
      <c r="V1207" s="11">
        <v>1754</v>
      </c>
      <c r="W1207" s="11">
        <v>-4.52637</v>
      </c>
      <c r="X1207" s="11">
        <v>-2.2370380000000001</v>
      </c>
      <c r="Y1207" s="11">
        <v>2.2893309999999998</v>
      </c>
      <c r="Z1207" s="18">
        <f t="shared" si="28"/>
        <v>0.5057763726783272</v>
      </c>
      <c r="AA1207" s="11">
        <v>50.577646999999999</v>
      </c>
      <c r="AS1207" s="11" t="s">
        <v>76</v>
      </c>
      <c r="AT1207" s="11">
        <v>1754</v>
      </c>
      <c r="AU1207" s="11">
        <v>-4.52637</v>
      </c>
      <c r="AV1207" s="11">
        <v>-2.2370380000000001</v>
      </c>
      <c r="AW1207" s="11">
        <v>2.2893309999999998</v>
      </c>
      <c r="AX1207" s="11">
        <v>50.577646999999999</v>
      </c>
    </row>
    <row r="1208" spans="21:50" x14ac:dyDescent="0.35">
      <c r="U1208" s="11" t="s">
        <v>76</v>
      </c>
      <c r="V1208" s="11">
        <v>1755</v>
      </c>
      <c r="W1208" s="11">
        <v>-11.685997</v>
      </c>
      <c r="X1208" s="11">
        <v>-11.290827999999999</v>
      </c>
      <c r="Y1208" s="11">
        <v>0.39516899999999999</v>
      </c>
      <c r="Z1208" s="18">
        <f t="shared" si="28"/>
        <v>3.3815599986890293E-2</v>
      </c>
      <c r="AA1208" s="11">
        <v>3.3815599999999999</v>
      </c>
      <c r="AS1208" s="11" t="s">
        <v>76</v>
      </c>
      <c r="AT1208" s="11">
        <v>1755</v>
      </c>
      <c r="AU1208" s="11">
        <v>-11.685997</v>
      </c>
      <c r="AV1208" s="11">
        <v>-11.290827999999999</v>
      </c>
      <c r="AW1208" s="11">
        <v>0.39516899999999999</v>
      </c>
      <c r="AX1208" s="11">
        <v>3.3815599999999999</v>
      </c>
    </row>
    <row r="1209" spans="21:50" x14ac:dyDescent="0.35">
      <c r="U1209" s="11" t="s">
        <v>76</v>
      </c>
      <c r="V1209" s="11">
        <v>1756</v>
      </c>
      <c r="W1209" s="11">
        <v>-8.6665690000000009</v>
      </c>
      <c r="X1209" s="11">
        <v>-7.9057969999999997</v>
      </c>
      <c r="Y1209" s="11">
        <v>0.760772</v>
      </c>
      <c r="Z1209" s="18">
        <f t="shared" si="28"/>
        <v>8.778237385521305E-2</v>
      </c>
      <c r="AA1209" s="11">
        <v>8.7782330000000002</v>
      </c>
      <c r="AS1209" s="11" t="s">
        <v>76</v>
      </c>
      <c r="AT1209" s="11">
        <v>1756</v>
      </c>
      <c r="AU1209" s="11">
        <v>-8.6665690000000009</v>
      </c>
      <c r="AV1209" s="11">
        <v>-7.9057969999999997</v>
      </c>
      <c r="AW1209" s="11">
        <v>0.760772</v>
      </c>
      <c r="AX1209" s="11">
        <v>8.7782330000000002</v>
      </c>
    </row>
    <row r="1210" spans="21:50" x14ac:dyDescent="0.35">
      <c r="U1210" s="11" t="s">
        <v>76</v>
      </c>
      <c r="V1210" s="11">
        <v>1757</v>
      </c>
      <c r="W1210" s="11">
        <v>14.634372000000001</v>
      </c>
      <c r="X1210" s="11">
        <v>14.227992</v>
      </c>
      <c r="Y1210" s="11">
        <v>0.40638000000000002</v>
      </c>
      <c r="Z1210" s="18">
        <f t="shared" si="28"/>
        <v>2.7768871803996783E-2</v>
      </c>
      <c r="AA1210" s="11">
        <v>2.776885</v>
      </c>
      <c r="AS1210" s="11" t="s">
        <v>76</v>
      </c>
      <c r="AT1210" s="11">
        <v>1757</v>
      </c>
      <c r="AU1210" s="11">
        <v>14.634372000000001</v>
      </c>
      <c r="AV1210" s="11">
        <v>14.227992</v>
      </c>
      <c r="AW1210" s="11">
        <v>0.40638000000000002</v>
      </c>
      <c r="AX1210" s="11">
        <v>2.776885</v>
      </c>
    </row>
    <row r="1211" spans="21:50" x14ac:dyDescent="0.35">
      <c r="U1211" s="11" t="s">
        <v>76</v>
      </c>
      <c r="V1211" s="11">
        <v>1761</v>
      </c>
      <c r="W1211" s="11">
        <v>-7.7367619999999997</v>
      </c>
      <c r="X1211" s="11">
        <v>-7.1460990000000004</v>
      </c>
      <c r="Y1211" s="11">
        <v>0.59066300000000005</v>
      </c>
      <c r="Z1211" s="18">
        <f t="shared" si="28"/>
        <v>7.6344987735179143E-2</v>
      </c>
      <c r="AA1211" s="11">
        <v>7.6344960000000004</v>
      </c>
      <c r="AS1211" s="11" t="s">
        <v>76</v>
      </c>
      <c r="AT1211" s="11">
        <v>1761</v>
      </c>
      <c r="AU1211" s="11">
        <v>-7.7367619999999997</v>
      </c>
      <c r="AV1211" s="11">
        <v>-7.1460990000000004</v>
      </c>
      <c r="AW1211" s="11">
        <v>0.59066300000000005</v>
      </c>
      <c r="AX1211" s="11">
        <v>7.6344960000000004</v>
      </c>
    </row>
    <row r="1212" spans="21:50" x14ac:dyDescent="0.35">
      <c r="U1212" s="11" t="s">
        <v>76</v>
      </c>
      <c r="V1212" s="11">
        <v>1762</v>
      </c>
      <c r="W1212" s="11">
        <v>-2.4120970000000002</v>
      </c>
      <c r="X1212" s="11">
        <v>-1.73905</v>
      </c>
      <c r="Y1212" s="11">
        <v>0.67304699999999995</v>
      </c>
      <c r="Z1212" s="18">
        <f t="shared" si="28"/>
        <v>0.27902982342749894</v>
      </c>
      <c r="AA1212" s="11">
        <v>27.902999000000001</v>
      </c>
      <c r="AS1212" s="11" t="s">
        <v>76</v>
      </c>
      <c r="AT1212" s="11">
        <v>1762</v>
      </c>
      <c r="AU1212" s="11">
        <v>-2.4120970000000002</v>
      </c>
      <c r="AV1212" s="11">
        <v>-1.73905</v>
      </c>
      <c r="AW1212" s="11">
        <v>0.67304699999999995</v>
      </c>
      <c r="AX1212" s="11">
        <v>27.902999000000001</v>
      </c>
    </row>
    <row r="1213" spans="21:50" x14ac:dyDescent="0.35">
      <c r="U1213" s="11" t="s">
        <v>76</v>
      </c>
      <c r="V1213" s="11">
        <v>1763</v>
      </c>
      <c r="W1213" s="11">
        <v>24.463186</v>
      </c>
      <c r="X1213" s="11">
        <v>27.172294000000001</v>
      </c>
      <c r="Y1213" s="11">
        <v>2.7091090000000002</v>
      </c>
      <c r="Z1213" s="18">
        <f t="shared" si="28"/>
        <v>0.11074228025736305</v>
      </c>
      <c r="AA1213" s="11">
        <v>11.074227</v>
      </c>
      <c r="AS1213" s="11" t="s">
        <v>76</v>
      </c>
      <c r="AT1213" s="11">
        <v>1763</v>
      </c>
      <c r="AU1213" s="11">
        <v>24.463186</v>
      </c>
      <c r="AV1213" s="11">
        <v>27.172294000000001</v>
      </c>
      <c r="AW1213" s="11">
        <v>2.7091090000000002</v>
      </c>
      <c r="AX1213" s="11">
        <v>11.074227</v>
      </c>
    </row>
    <row r="1214" spans="21:50" x14ac:dyDescent="0.35">
      <c r="U1214" s="11" t="s">
        <v>76</v>
      </c>
      <c r="V1214" s="11">
        <v>1765</v>
      </c>
      <c r="W1214" s="11">
        <v>-3.9140630000000001</v>
      </c>
      <c r="X1214" s="11">
        <v>-0.59360800000000002</v>
      </c>
      <c r="Y1214" s="11">
        <v>3.3204549999999999</v>
      </c>
      <c r="Z1214" s="18">
        <f t="shared" si="28"/>
        <v>0.84833969202846249</v>
      </c>
      <c r="AA1214" s="11">
        <v>84.833971000000005</v>
      </c>
      <c r="AS1214" s="11" t="s">
        <v>76</v>
      </c>
      <c r="AT1214" s="11">
        <v>1765</v>
      </c>
      <c r="AU1214" s="11">
        <v>-3.9140630000000001</v>
      </c>
      <c r="AV1214" s="11">
        <v>-0.59360800000000002</v>
      </c>
      <c r="AW1214" s="11">
        <v>3.3204549999999999</v>
      </c>
      <c r="AX1214" s="11">
        <v>84.833971000000005</v>
      </c>
    </row>
    <row r="1215" spans="21:50" x14ac:dyDescent="0.35">
      <c r="U1215" s="11" t="s">
        <v>76</v>
      </c>
      <c r="V1215" s="11">
        <v>1766</v>
      </c>
      <c r="W1215" s="11">
        <v>-18.836134000000001</v>
      </c>
      <c r="X1215" s="11">
        <v>-17.906763999999999</v>
      </c>
      <c r="Y1215" s="11">
        <v>0.92937000000000003</v>
      </c>
      <c r="Z1215" s="18">
        <f t="shared" si="28"/>
        <v>4.9339742433346462E-2</v>
      </c>
      <c r="AA1215" s="11">
        <v>4.9339769999999996</v>
      </c>
      <c r="AS1215" s="11" t="s">
        <v>76</v>
      </c>
      <c r="AT1215" s="11">
        <v>1766</v>
      </c>
      <c r="AU1215" s="11">
        <v>-18.836134000000001</v>
      </c>
      <c r="AV1215" s="11">
        <v>-17.906763999999999</v>
      </c>
      <c r="AW1215" s="11">
        <v>0.92937000000000003</v>
      </c>
      <c r="AX1215" s="11">
        <v>4.9339769999999996</v>
      </c>
    </row>
    <row r="1216" spans="21:50" x14ac:dyDescent="0.35">
      <c r="U1216" s="11" t="s">
        <v>76</v>
      </c>
      <c r="V1216" s="11">
        <v>1767</v>
      </c>
      <c r="W1216" s="11">
        <v>42.291603000000002</v>
      </c>
      <c r="X1216" s="11">
        <v>42.101143</v>
      </c>
      <c r="Y1216" s="11">
        <v>0.19045999999999999</v>
      </c>
      <c r="Z1216" s="18">
        <f t="shared" si="28"/>
        <v>4.5034944643739319E-3</v>
      </c>
      <c r="AA1216" s="11">
        <v>0.45034999999999997</v>
      </c>
      <c r="AS1216" s="11" t="s">
        <v>76</v>
      </c>
      <c r="AT1216" s="11">
        <v>1767</v>
      </c>
      <c r="AU1216" s="11">
        <v>42.291603000000002</v>
      </c>
      <c r="AV1216" s="11">
        <v>42.101143</v>
      </c>
      <c r="AW1216" s="11">
        <v>0.19045999999999999</v>
      </c>
      <c r="AX1216" s="11">
        <v>0.45034999999999997</v>
      </c>
    </row>
    <row r="1217" spans="21:50" x14ac:dyDescent="0.35">
      <c r="U1217" s="11" t="s">
        <v>76</v>
      </c>
      <c r="V1217" s="11">
        <v>1769</v>
      </c>
      <c r="W1217" s="11">
        <v>15.810784</v>
      </c>
      <c r="X1217" s="11">
        <v>15.013541999999999</v>
      </c>
      <c r="Y1217" s="11">
        <v>0.79724200000000001</v>
      </c>
      <c r="Z1217" s="18">
        <f t="shared" si="28"/>
        <v>5.0423938496661519E-2</v>
      </c>
      <c r="AA1217" s="11">
        <v>5.0423929999999997</v>
      </c>
      <c r="AS1217" s="11" t="s">
        <v>76</v>
      </c>
      <c r="AT1217" s="11">
        <v>1769</v>
      </c>
      <c r="AU1217" s="11">
        <v>15.810784</v>
      </c>
      <c r="AV1217" s="11">
        <v>15.013541999999999</v>
      </c>
      <c r="AW1217" s="11">
        <v>0.79724200000000001</v>
      </c>
      <c r="AX1217" s="11">
        <v>5.0423929999999997</v>
      </c>
    </row>
    <row r="1218" spans="21:50" x14ac:dyDescent="0.35">
      <c r="U1218" s="11" t="s">
        <v>76</v>
      </c>
      <c r="V1218" s="11">
        <v>1771</v>
      </c>
      <c r="W1218" s="11">
        <v>8.8007120000000008</v>
      </c>
      <c r="X1218" s="11">
        <v>9.3767680000000002</v>
      </c>
      <c r="Y1218" s="11">
        <v>0.57605600000000001</v>
      </c>
      <c r="Z1218" s="18">
        <f t="shared" si="28"/>
        <v>6.5455613136755297E-2</v>
      </c>
      <c r="AA1218" s="11">
        <v>6.5455579999999998</v>
      </c>
      <c r="AS1218" s="11" t="s">
        <v>76</v>
      </c>
      <c r="AT1218" s="11">
        <v>1771</v>
      </c>
      <c r="AU1218" s="11">
        <v>8.8007120000000008</v>
      </c>
      <c r="AV1218" s="11">
        <v>9.3767680000000002</v>
      </c>
      <c r="AW1218" s="11">
        <v>0.57605600000000001</v>
      </c>
      <c r="AX1218" s="11">
        <v>6.5455579999999998</v>
      </c>
    </row>
    <row r="1219" spans="21:50" x14ac:dyDescent="0.35">
      <c r="U1219" s="11" t="s">
        <v>76</v>
      </c>
      <c r="V1219" s="11">
        <v>1772</v>
      </c>
      <c r="W1219" s="11">
        <v>-17.264398</v>
      </c>
      <c r="X1219" s="11">
        <v>-15.878052</v>
      </c>
      <c r="Y1219" s="11">
        <v>1.3863460000000001</v>
      </c>
      <c r="Z1219" s="18">
        <f t="shared" si="28"/>
        <v>8.0300859607152247E-2</v>
      </c>
      <c r="AA1219" s="11">
        <v>8.0300849999999997</v>
      </c>
      <c r="AS1219" s="11" t="s">
        <v>76</v>
      </c>
      <c r="AT1219" s="11">
        <v>1772</v>
      </c>
      <c r="AU1219" s="11">
        <v>-17.264398</v>
      </c>
      <c r="AV1219" s="11">
        <v>-15.878052</v>
      </c>
      <c r="AW1219" s="11">
        <v>1.3863460000000001</v>
      </c>
      <c r="AX1219" s="11">
        <v>8.0300849999999997</v>
      </c>
    </row>
    <row r="1220" spans="21:50" x14ac:dyDescent="0.35">
      <c r="U1220" s="11" t="s">
        <v>76</v>
      </c>
      <c r="V1220" s="11">
        <v>1773</v>
      </c>
      <c r="W1220" s="11">
        <v>-14.22817</v>
      </c>
      <c r="X1220" s="11">
        <v>-8.4641339999999996</v>
      </c>
      <c r="Y1220" s="11">
        <v>5.7640359999999999</v>
      </c>
      <c r="Z1220" s="18">
        <f t="shared" si="28"/>
        <v>0.40511436115818128</v>
      </c>
      <c r="AA1220" s="11">
        <v>40.511432999999997</v>
      </c>
      <c r="AS1220" s="11" t="s">
        <v>76</v>
      </c>
      <c r="AT1220" s="11">
        <v>1773</v>
      </c>
      <c r="AU1220" s="11">
        <v>-14.22817</v>
      </c>
      <c r="AV1220" s="11">
        <v>-8.4641339999999996</v>
      </c>
      <c r="AW1220" s="11">
        <v>5.7640359999999999</v>
      </c>
      <c r="AX1220" s="11">
        <v>40.511432999999997</v>
      </c>
    </row>
    <row r="1221" spans="21:50" x14ac:dyDescent="0.35">
      <c r="U1221" s="11" t="s">
        <v>76</v>
      </c>
      <c r="V1221" s="11">
        <v>1774</v>
      </c>
      <c r="W1221" s="11">
        <v>-18.751042000000002</v>
      </c>
      <c r="X1221" s="11">
        <v>-19.086456999999999</v>
      </c>
      <c r="Y1221" s="11">
        <v>0.33541399999999999</v>
      </c>
      <c r="Z1221" s="18">
        <f t="shared" si="28"/>
        <v>1.7887752584629695E-2</v>
      </c>
      <c r="AA1221" s="11">
        <v>1.7887770000000001</v>
      </c>
      <c r="AS1221" s="11" t="s">
        <v>76</v>
      </c>
      <c r="AT1221" s="11">
        <v>1774</v>
      </c>
      <c r="AU1221" s="11">
        <v>-18.751042000000002</v>
      </c>
      <c r="AV1221" s="11">
        <v>-19.086456999999999</v>
      </c>
      <c r="AW1221" s="11">
        <v>0.33541399999999999</v>
      </c>
      <c r="AX1221" s="11">
        <v>1.7887770000000001</v>
      </c>
    </row>
    <row r="1222" spans="21:50" x14ac:dyDescent="0.35">
      <c r="U1222" s="11" t="s">
        <v>76</v>
      </c>
      <c r="V1222" s="11">
        <v>1777</v>
      </c>
      <c r="W1222" s="11">
        <v>-12.903853</v>
      </c>
      <c r="X1222" s="11">
        <v>-13.701181999999999</v>
      </c>
      <c r="Y1222" s="11">
        <v>0.79732899999999995</v>
      </c>
      <c r="Z1222" s="18">
        <f t="shared" si="28"/>
        <v>6.178999404286456E-2</v>
      </c>
      <c r="AA1222" s="11">
        <v>6.178998</v>
      </c>
      <c r="AS1222" s="11" t="s">
        <v>76</v>
      </c>
      <c r="AT1222" s="11">
        <v>1777</v>
      </c>
      <c r="AU1222" s="11">
        <v>-12.903853</v>
      </c>
      <c r="AV1222" s="11">
        <v>-13.701181999999999</v>
      </c>
      <c r="AW1222" s="11">
        <v>0.79732899999999995</v>
      </c>
      <c r="AX1222" s="11">
        <v>6.178998</v>
      </c>
    </row>
    <row r="1223" spans="21:50" x14ac:dyDescent="0.35">
      <c r="U1223" s="11" t="s">
        <v>76</v>
      </c>
      <c r="V1223" s="11">
        <v>1778</v>
      </c>
      <c r="W1223" s="11">
        <v>4.2265560000000004</v>
      </c>
      <c r="X1223" s="11">
        <v>10.766437</v>
      </c>
      <c r="Y1223" s="11">
        <v>6.5398810000000003</v>
      </c>
      <c r="Z1223" s="18">
        <f t="shared" si="28"/>
        <v>1.5473309711263732</v>
      </c>
      <c r="AA1223" s="11" t="s">
        <v>77</v>
      </c>
      <c r="AS1223" s="11" t="s">
        <v>76</v>
      </c>
      <c r="AT1223" s="11">
        <v>1778</v>
      </c>
      <c r="AU1223" s="11">
        <v>4.2265560000000004</v>
      </c>
      <c r="AV1223" s="11">
        <v>10.766437</v>
      </c>
      <c r="AW1223" s="11">
        <v>6.5398810000000003</v>
      </c>
      <c r="AX1223" s="11" t="s">
        <v>77</v>
      </c>
    </row>
    <row r="1224" spans="21:50" x14ac:dyDescent="0.35">
      <c r="U1224" s="11" t="s">
        <v>76</v>
      </c>
      <c r="V1224" s="11">
        <v>1779</v>
      </c>
      <c r="W1224" s="11">
        <v>27.166114</v>
      </c>
      <c r="X1224" s="11">
        <v>24.088899000000001</v>
      </c>
      <c r="Y1224" s="11">
        <v>3.0772149999999998</v>
      </c>
      <c r="Z1224" s="18">
        <f t="shared" si="28"/>
        <v>0.11327402218808327</v>
      </c>
      <c r="AA1224" s="11">
        <v>11.327403</v>
      </c>
      <c r="AS1224" s="11" t="s">
        <v>76</v>
      </c>
      <c r="AT1224" s="11">
        <v>1779</v>
      </c>
      <c r="AU1224" s="11">
        <v>27.166114</v>
      </c>
      <c r="AV1224" s="11">
        <v>24.088899000000001</v>
      </c>
      <c r="AW1224" s="11">
        <v>3.0772149999999998</v>
      </c>
      <c r="AX1224" s="11">
        <v>11.327403</v>
      </c>
    </row>
    <row r="1225" spans="21:50" x14ac:dyDescent="0.35">
      <c r="U1225" s="11" t="s">
        <v>76</v>
      </c>
      <c r="V1225" s="11">
        <v>1781</v>
      </c>
      <c r="W1225" s="11">
        <v>19.092559999999999</v>
      </c>
      <c r="X1225" s="11">
        <v>17.22063</v>
      </c>
      <c r="Y1225" s="11">
        <v>1.8719300000000001</v>
      </c>
      <c r="Z1225" s="18">
        <f t="shared" ref="Z1225:Z1288" si="29">ABS(Y1225/W1225)</f>
        <v>9.8044997632585687E-2</v>
      </c>
      <c r="AA1225" s="11">
        <v>9.8044989999999999</v>
      </c>
      <c r="AS1225" s="11" t="s">
        <v>76</v>
      </c>
      <c r="AT1225" s="11">
        <v>1781</v>
      </c>
      <c r="AU1225" s="11">
        <v>19.092559999999999</v>
      </c>
      <c r="AV1225" s="11">
        <v>17.22063</v>
      </c>
      <c r="AW1225" s="11">
        <v>1.8719300000000001</v>
      </c>
      <c r="AX1225" s="11">
        <v>9.8044989999999999</v>
      </c>
    </row>
    <row r="1226" spans="21:50" x14ac:dyDescent="0.35">
      <c r="U1226" s="11" t="s">
        <v>76</v>
      </c>
      <c r="V1226" s="11">
        <v>1782</v>
      </c>
      <c r="W1226" s="11">
        <v>-5.4410920000000003</v>
      </c>
      <c r="X1226" s="11">
        <v>-5.9092469999999997</v>
      </c>
      <c r="Y1226" s="11">
        <v>0.46815499999999999</v>
      </c>
      <c r="Z1226" s="18">
        <f t="shared" si="29"/>
        <v>8.6040633019989363E-2</v>
      </c>
      <c r="AA1226" s="11">
        <v>8.6040650000000003</v>
      </c>
      <c r="AS1226" s="11" t="s">
        <v>76</v>
      </c>
      <c r="AT1226" s="11">
        <v>1782</v>
      </c>
      <c r="AU1226" s="11">
        <v>-5.4410920000000003</v>
      </c>
      <c r="AV1226" s="11">
        <v>-5.9092469999999997</v>
      </c>
      <c r="AW1226" s="11">
        <v>0.46815499999999999</v>
      </c>
      <c r="AX1226" s="11">
        <v>8.6040650000000003</v>
      </c>
    </row>
    <row r="1227" spans="21:50" x14ac:dyDescent="0.35">
      <c r="U1227" s="11" t="s">
        <v>76</v>
      </c>
      <c r="V1227" s="11">
        <v>1785</v>
      </c>
      <c r="W1227" s="11">
        <v>0.70515000000000005</v>
      </c>
      <c r="X1227" s="11">
        <v>2.3939490000000001</v>
      </c>
      <c r="Y1227" s="11">
        <v>1.6888000000000001</v>
      </c>
      <c r="Z1227" s="18">
        <f t="shared" si="29"/>
        <v>2.3949514287740197</v>
      </c>
      <c r="AA1227" s="11" t="s">
        <v>77</v>
      </c>
      <c r="AS1227" s="11" t="s">
        <v>76</v>
      </c>
      <c r="AT1227" s="11">
        <v>1785</v>
      </c>
      <c r="AU1227" s="11">
        <v>0.70515000000000005</v>
      </c>
      <c r="AV1227" s="11">
        <v>2.3939490000000001</v>
      </c>
      <c r="AW1227" s="11">
        <v>1.6888000000000001</v>
      </c>
      <c r="AX1227" s="11" t="s">
        <v>77</v>
      </c>
    </row>
    <row r="1228" spans="21:50" x14ac:dyDescent="0.35">
      <c r="U1228" s="11" t="s">
        <v>76</v>
      </c>
      <c r="V1228" s="11">
        <v>1786</v>
      </c>
      <c r="W1228" s="11">
        <v>11.584414000000001</v>
      </c>
      <c r="X1228" s="11">
        <v>9.0575050000000008</v>
      </c>
      <c r="Y1228" s="11">
        <v>2.5269089999999998</v>
      </c>
      <c r="Z1228" s="18">
        <f t="shared" si="29"/>
        <v>0.21813006682944858</v>
      </c>
      <c r="AA1228" s="11">
        <v>21.813009999999998</v>
      </c>
      <c r="AS1228" s="11" t="s">
        <v>76</v>
      </c>
      <c r="AT1228" s="11">
        <v>1786</v>
      </c>
      <c r="AU1228" s="11">
        <v>11.584414000000001</v>
      </c>
      <c r="AV1228" s="11">
        <v>9.0575050000000008</v>
      </c>
      <c r="AW1228" s="11">
        <v>2.5269089999999998</v>
      </c>
      <c r="AX1228" s="11">
        <v>21.813009999999998</v>
      </c>
    </row>
    <row r="1229" spans="21:50" x14ac:dyDescent="0.35">
      <c r="U1229" s="11" t="s">
        <v>76</v>
      </c>
      <c r="V1229" s="11">
        <v>1788</v>
      </c>
      <c r="W1229" s="11">
        <v>-12.193872000000001</v>
      </c>
      <c r="X1229" s="11">
        <v>-12.945214</v>
      </c>
      <c r="Y1229" s="11">
        <v>0.75134199999999995</v>
      </c>
      <c r="Z1229" s="18">
        <f t="shared" si="29"/>
        <v>6.1616359430376168E-2</v>
      </c>
      <c r="AA1229" s="11">
        <v>6.1616350000000004</v>
      </c>
      <c r="AS1229" s="11" t="s">
        <v>76</v>
      </c>
      <c r="AT1229" s="11">
        <v>1788</v>
      </c>
      <c r="AU1229" s="11">
        <v>-12.193872000000001</v>
      </c>
      <c r="AV1229" s="11">
        <v>-12.945214</v>
      </c>
      <c r="AW1229" s="11">
        <v>0.75134199999999995</v>
      </c>
      <c r="AX1229" s="11">
        <v>6.1616350000000004</v>
      </c>
    </row>
    <row r="1230" spans="21:50" x14ac:dyDescent="0.35">
      <c r="U1230" s="11" t="s">
        <v>76</v>
      </c>
      <c r="V1230" s="11">
        <v>1789</v>
      </c>
      <c r="W1230" s="11">
        <v>-8.0469840000000001</v>
      </c>
      <c r="X1230" s="11">
        <v>-10.540675999999999</v>
      </c>
      <c r="Y1230" s="11">
        <v>2.4936919999999998</v>
      </c>
      <c r="Z1230" s="18">
        <f t="shared" si="29"/>
        <v>0.30989150717834157</v>
      </c>
      <c r="AA1230" s="11">
        <v>30.989149999999999</v>
      </c>
      <c r="AS1230" s="11" t="s">
        <v>76</v>
      </c>
      <c r="AT1230" s="11">
        <v>1789</v>
      </c>
      <c r="AU1230" s="11">
        <v>-8.0469840000000001</v>
      </c>
      <c r="AV1230" s="11">
        <v>-10.540675999999999</v>
      </c>
      <c r="AW1230" s="11">
        <v>2.4936919999999998</v>
      </c>
      <c r="AX1230" s="11">
        <v>30.989149999999999</v>
      </c>
    </row>
    <row r="1231" spans="21:50" x14ac:dyDescent="0.35">
      <c r="U1231" s="11" t="s">
        <v>76</v>
      </c>
      <c r="V1231" s="11">
        <v>1790</v>
      </c>
      <c r="W1231" s="11">
        <v>7.8350710000000001</v>
      </c>
      <c r="X1231" s="11">
        <v>11.624370000000001</v>
      </c>
      <c r="Y1231" s="11">
        <v>3.7892990000000002</v>
      </c>
      <c r="Z1231" s="18">
        <f t="shared" si="29"/>
        <v>0.48363301366382005</v>
      </c>
      <c r="AA1231" s="11">
        <v>48.363300000000002</v>
      </c>
      <c r="AS1231" s="11" t="s">
        <v>76</v>
      </c>
      <c r="AT1231" s="11">
        <v>1790</v>
      </c>
      <c r="AU1231" s="11">
        <v>7.8350710000000001</v>
      </c>
      <c r="AV1231" s="11">
        <v>11.624370000000001</v>
      </c>
      <c r="AW1231" s="11">
        <v>3.7892990000000002</v>
      </c>
      <c r="AX1231" s="11">
        <v>48.363300000000002</v>
      </c>
    </row>
    <row r="1232" spans="21:50" x14ac:dyDescent="0.35">
      <c r="U1232" s="11" t="s">
        <v>76</v>
      </c>
      <c r="V1232" s="11">
        <v>1792</v>
      </c>
      <c r="W1232" s="11">
        <v>17.308562999999999</v>
      </c>
      <c r="X1232" s="11">
        <v>14.833804000000001</v>
      </c>
      <c r="Y1232" s="11">
        <v>2.4747590000000002</v>
      </c>
      <c r="Z1232" s="18">
        <f t="shared" si="29"/>
        <v>0.14297888276455997</v>
      </c>
      <c r="AA1232" s="11">
        <v>14.297889</v>
      </c>
      <c r="AS1232" s="11" t="s">
        <v>76</v>
      </c>
      <c r="AT1232" s="11">
        <v>1792</v>
      </c>
      <c r="AU1232" s="11">
        <v>17.308562999999999</v>
      </c>
      <c r="AV1232" s="11">
        <v>14.833804000000001</v>
      </c>
      <c r="AW1232" s="11">
        <v>2.4747590000000002</v>
      </c>
      <c r="AX1232" s="11">
        <v>14.297889</v>
      </c>
    </row>
    <row r="1233" spans="21:50" x14ac:dyDescent="0.35">
      <c r="U1233" s="11" t="s">
        <v>76</v>
      </c>
      <c r="V1233" s="11">
        <v>1793</v>
      </c>
      <c r="W1233" s="11">
        <v>19.978726000000002</v>
      </c>
      <c r="X1233" s="11">
        <v>18.493656999999999</v>
      </c>
      <c r="Y1233" s="11">
        <v>1.4850680000000001</v>
      </c>
      <c r="Z1233" s="18">
        <f t="shared" si="29"/>
        <v>7.43324674456219E-2</v>
      </c>
      <c r="AA1233" s="11">
        <v>7.433249</v>
      </c>
      <c r="AS1233" s="11" t="s">
        <v>76</v>
      </c>
      <c r="AT1233" s="11">
        <v>1793</v>
      </c>
      <c r="AU1233" s="11">
        <v>19.978726000000002</v>
      </c>
      <c r="AV1233" s="11">
        <v>18.493656999999999</v>
      </c>
      <c r="AW1233" s="11">
        <v>1.4850680000000001</v>
      </c>
      <c r="AX1233" s="11">
        <v>7.433249</v>
      </c>
    </row>
    <row r="1234" spans="21:50" x14ac:dyDescent="0.35">
      <c r="U1234" s="11" t="s">
        <v>76</v>
      </c>
      <c r="V1234" s="11">
        <v>1795</v>
      </c>
      <c r="W1234" s="11">
        <v>9.2764229999999994</v>
      </c>
      <c r="X1234" s="11">
        <v>10.29618</v>
      </c>
      <c r="Y1234" s="11">
        <v>1.019757</v>
      </c>
      <c r="Z1234" s="18">
        <f t="shared" si="29"/>
        <v>0.10992998055392689</v>
      </c>
      <c r="AA1234" s="11">
        <v>10.992997000000001</v>
      </c>
      <c r="AS1234" s="11" t="s">
        <v>76</v>
      </c>
      <c r="AT1234" s="11">
        <v>1795</v>
      </c>
      <c r="AU1234" s="11">
        <v>9.2764229999999994</v>
      </c>
      <c r="AV1234" s="11">
        <v>10.29618</v>
      </c>
      <c r="AW1234" s="11">
        <v>1.019757</v>
      </c>
      <c r="AX1234" s="11">
        <v>10.992997000000001</v>
      </c>
    </row>
    <row r="1235" spans="21:50" x14ac:dyDescent="0.35">
      <c r="U1235" s="11" t="s">
        <v>76</v>
      </c>
      <c r="V1235" s="11">
        <v>1796</v>
      </c>
      <c r="W1235" s="11">
        <v>27.34675</v>
      </c>
      <c r="X1235" s="11">
        <v>28.615711999999998</v>
      </c>
      <c r="Y1235" s="11">
        <v>1.2689619999999999</v>
      </c>
      <c r="Z1235" s="18">
        <f t="shared" si="29"/>
        <v>4.6402662107928726E-2</v>
      </c>
      <c r="AA1235" s="11">
        <v>4.6402669999999997</v>
      </c>
      <c r="AS1235" s="11" t="s">
        <v>76</v>
      </c>
      <c r="AT1235" s="11">
        <v>1796</v>
      </c>
      <c r="AU1235" s="11">
        <v>27.34675</v>
      </c>
      <c r="AV1235" s="11">
        <v>28.615711999999998</v>
      </c>
      <c r="AW1235" s="11">
        <v>1.2689619999999999</v>
      </c>
      <c r="AX1235" s="11">
        <v>4.6402669999999997</v>
      </c>
    </row>
    <row r="1236" spans="21:50" x14ac:dyDescent="0.35">
      <c r="U1236" s="11" t="s">
        <v>76</v>
      </c>
      <c r="V1236" s="11">
        <v>1797</v>
      </c>
      <c r="W1236" s="11">
        <v>16.247948999999998</v>
      </c>
      <c r="X1236" s="11">
        <v>17.338000000000001</v>
      </c>
      <c r="Y1236" s="11">
        <v>1.0900510000000001</v>
      </c>
      <c r="Z1236" s="18">
        <f t="shared" si="29"/>
        <v>6.7088529142970615E-2</v>
      </c>
      <c r="AA1236" s="11">
        <v>6.7088559999999999</v>
      </c>
      <c r="AS1236" s="11" t="s">
        <v>76</v>
      </c>
      <c r="AT1236" s="11">
        <v>1797</v>
      </c>
      <c r="AU1236" s="11">
        <v>16.247948999999998</v>
      </c>
      <c r="AV1236" s="11">
        <v>17.338000000000001</v>
      </c>
      <c r="AW1236" s="11">
        <v>1.0900510000000001</v>
      </c>
      <c r="AX1236" s="11">
        <v>6.7088559999999999</v>
      </c>
    </row>
    <row r="1237" spans="21:50" x14ac:dyDescent="0.35">
      <c r="U1237" s="11" t="s">
        <v>76</v>
      </c>
      <c r="V1237" s="11">
        <v>1798</v>
      </c>
      <c r="W1237" s="11">
        <v>0.51191200000000003</v>
      </c>
      <c r="X1237" s="11">
        <v>0.312608</v>
      </c>
      <c r="Y1237" s="11">
        <v>0.19930400000000001</v>
      </c>
      <c r="Z1237" s="18">
        <f t="shared" si="29"/>
        <v>0.38933254153057556</v>
      </c>
      <c r="AA1237" s="11">
        <v>38.933300000000003</v>
      </c>
      <c r="AS1237" s="11" t="s">
        <v>76</v>
      </c>
      <c r="AT1237" s="11">
        <v>1798</v>
      </c>
      <c r="AU1237" s="11">
        <v>0.51191200000000003</v>
      </c>
      <c r="AV1237" s="11">
        <v>0.312608</v>
      </c>
      <c r="AW1237" s="11">
        <v>0.19930400000000001</v>
      </c>
      <c r="AX1237" s="11">
        <v>38.933300000000003</v>
      </c>
    </row>
    <row r="1238" spans="21:50" x14ac:dyDescent="0.35">
      <c r="U1238" s="11" t="s">
        <v>76</v>
      </c>
      <c r="V1238" s="11">
        <v>1800</v>
      </c>
      <c r="W1238" s="11">
        <v>26.072914000000001</v>
      </c>
      <c r="X1238" s="11">
        <v>24.356313</v>
      </c>
      <c r="Y1238" s="11">
        <v>1.716602</v>
      </c>
      <c r="Z1238" s="18">
        <f t="shared" si="29"/>
        <v>6.5838517321078871E-2</v>
      </c>
      <c r="AA1238" s="11">
        <v>6.58385</v>
      </c>
      <c r="AS1238" s="11" t="s">
        <v>76</v>
      </c>
      <c r="AT1238" s="11">
        <v>1800</v>
      </c>
      <c r="AU1238" s="11">
        <v>26.072914000000001</v>
      </c>
      <c r="AV1238" s="11">
        <v>24.356313</v>
      </c>
      <c r="AW1238" s="11">
        <v>1.716602</v>
      </c>
      <c r="AX1238" s="11">
        <v>6.58385</v>
      </c>
    </row>
    <row r="1239" spans="21:50" x14ac:dyDescent="0.35">
      <c r="U1239" s="11" t="s">
        <v>76</v>
      </c>
      <c r="V1239" s="11">
        <v>1802</v>
      </c>
      <c r="W1239" s="11">
        <v>8.6810949999999991</v>
      </c>
      <c r="X1239" s="11">
        <v>6.3800489999999996</v>
      </c>
      <c r="Y1239" s="11">
        <v>2.3010459999999999</v>
      </c>
      <c r="Z1239" s="18">
        <f t="shared" si="29"/>
        <v>0.26506402706110233</v>
      </c>
      <c r="AA1239" s="11">
        <v>26.506404</v>
      </c>
      <c r="AS1239" s="11" t="s">
        <v>76</v>
      </c>
      <c r="AT1239" s="11">
        <v>1802</v>
      </c>
      <c r="AU1239" s="11">
        <v>8.6810949999999991</v>
      </c>
      <c r="AV1239" s="11">
        <v>6.3800489999999996</v>
      </c>
      <c r="AW1239" s="11">
        <v>2.3010459999999999</v>
      </c>
      <c r="AX1239" s="11">
        <v>26.506404</v>
      </c>
    </row>
    <row r="1240" spans="21:50" x14ac:dyDescent="0.35">
      <c r="U1240" s="11" t="s">
        <v>76</v>
      </c>
      <c r="V1240" s="11">
        <v>1804</v>
      </c>
      <c r="W1240" s="11">
        <v>-6.8929010000000002</v>
      </c>
      <c r="X1240" s="11">
        <v>-7.9860090000000001</v>
      </c>
      <c r="Y1240" s="11">
        <v>1.0931070000000001</v>
      </c>
      <c r="Z1240" s="18">
        <f t="shared" si="29"/>
        <v>0.15858446247813512</v>
      </c>
      <c r="AA1240" s="11">
        <v>15.858452</v>
      </c>
      <c r="AS1240" s="11" t="s">
        <v>76</v>
      </c>
      <c r="AT1240" s="11">
        <v>1804</v>
      </c>
      <c r="AU1240" s="11">
        <v>-6.8929010000000002</v>
      </c>
      <c r="AV1240" s="11">
        <v>-7.9860090000000001</v>
      </c>
      <c r="AW1240" s="11">
        <v>1.0931070000000001</v>
      </c>
      <c r="AX1240" s="11">
        <v>15.858452</v>
      </c>
    </row>
    <row r="1241" spans="21:50" x14ac:dyDescent="0.35">
      <c r="U1241" s="11" t="s">
        <v>76</v>
      </c>
      <c r="V1241" s="11">
        <v>1806</v>
      </c>
      <c r="W1241" s="11">
        <v>-10.263318</v>
      </c>
      <c r="X1241" s="11">
        <v>-1.6747609999999999</v>
      </c>
      <c r="Y1241" s="11">
        <v>8.5885569999999998</v>
      </c>
      <c r="Z1241" s="18">
        <f t="shared" si="29"/>
        <v>0.83682070457136759</v>
      </c>
      <c r="AA1241" s="11">
        <v>83.682069999999996</v>
      </c>
      <c r="AS1241" s="11" t="s">
        <v>76</v>
      </c>
      <c r="AT1241" s="11">
        <v>1806</v>
      </c>
      <c r="AU1241" s="11">
        <v>-10.263318</v>
      </c>
      <c r="AV1241" s="11">
        <v>-1.6747609999999999</v>
      </c>
      <c r="AW1241" s="11">
        <v>8.5885569999999998</v>
      </c>
      <c r="AX1241" s="11">
        <v>83.682069999999996</v>
      </c>
    </row>
    <row r="1242" spans="21:50" x14ac:dyDescent="0.35">
      <c r="U1242" s="11" t="s">
        <v>76</v>
      </c>
      <c r="V1242" s="11">
        <v>1807</v>
      </c>
      <c r="W1242" s="11">
        <v>-19.449786</v>
      </c>
      <c r="X1242" s="11">
        <v>-20.343126999999999</v>
      </c>
      <c r="Y1242" s="11">
        <v>0.89334100000000005</v>
      </c>
      <c r="Z1242" s="18">
        <f t="shared" si="29"/>
        <v>4.5930633889750772E-2</v>
      </c>
      <c r="AA1242" s="11">
        <v>4.5930650000000002</v>
      </c>
      <c r="AS1242" s="11" t="s">
        <v>76</v>
      </c>
      <c r="AT1242" s="11">
        <v>1807</v>
      </c>
      <c r="AU1242" s="11">
        <v>-19.449786</v>
      </c>
      <c r="AV1242" s="11">
        <v>-20.343126999999999</v>
      </c>
      <c r="AW1242" s="11">
        <v>0.89334100000000005</v>
      </c>
      <c r="AX1242" s="11">
        <v>4.5930650000000002</v>
      </c>
    </row>
    <row r="1243" spans="21:50" x14ac:dyDescent="0.35">
      <c r="U1243" s="11" t="s">
        <v>76</v>
      </c>
      <c r="V1243" s="11">
        <v>1808</v>
      </c>
      <c r="W1243" s="11">
        <v>42.245258</v>
      </c>
      <c r="X1243" s="11">
        <v>40.317722000000003</v>
      </c>
      <c r="Y1243" s="11">
        <v>1.9275370000000001</v>
      </c>
      <c r="Z1243" s="18">
        <f t="shared" si="29"/>
        <v>4.5627298571593526E-2</v>
      </c>
      <c r="AA1243" s="11">
        <v>4.562729</v>
      </c>
      <c r="AS1243" s="11" t="s">
        <v>76</v>
      </c>
      <c r="AT1243" s="11">
        <v>1808</v>
      </c>
      <c r="AU1243" s="11">
        <v>42.245258</v>
      </c>
      <c r="AV1243" s="11">
        <v>40.317722000000003</v>
      </c>
      <c r="AW1243" s="11">
        <v>1.9275370000000001</v>
      </c>
      <c r="AX1243" s="11">
        <v>4.562729</v>
      </c>
    </row>
    <row r="1244" spans="21:50" x14ac:dyDescent="0.35">
      <c r="U1244" s="11" t="s">
        <v>76</v>
      </c>
      <c r="V1244" s="11">
        <v>1809</v>
      </c>
      <c r="W1244" s="11">
        <v>38.982244999999999</v>
      </c>
      <c r="X1244" s="11">
        <v>37.243070000000003</v>
      </c>
      <c r="Y1244" s="11">
        <v>1.739174</v>
      </c>
      <c r="Z1244" s="18">
        <f t="shared" si="29"/>
        <v>4.4614516172683229E-2</v>
      </c>
      <c r="AA1244" s="11">
        <v>4.4614529999999997</v>
      </c>
      <c r="AS1244" s="11" t="s">
        <v>76</v>
      </c>
      <c r="AT1244" s="11">
        <v>1809</v>
      </c>
      <c r="AU1244" s="11">
        <v>38.982244999999999</v>
      </c>
      <c r="AV1244" s="11">
        <v>37.243070000000003</v>
      </c>
      <c r="AW1244" s="11">
        <v>1.739174</v>
      </c>
      <c r="AX1244" s="11">
        <v>4.4614529999999997</v>
      </c>
    </row>
    <row r="1245" spans="21:50" x14ac:dyDescent="0.35">
      <c r="U1245" s="11" t="s">
        <v>76</v>
      </c>
      <c r="V1245" s="11">
        <v>1812</v>
      </c>
      <c r="W1245" s="11">
        <v>-3.061099</v>
      </c>
      <c r="X1245" s="11">
        <v>-6.4608720000000002</v>
      </c>
      <c r="Y1245" s="11">
        <v>3.3997730000000002</v>
      </c>
      <c r="Z1245" s="18">
        <f t="shared" si="29"/>
        <v>1.1106380420888053</v>
      </c>
      <c r="AA1245" s="11" t="s">
        <v>77</v>
      </c>
      <c r="AS1245" s="11" t="s">
        <v>76</v>
      </c>
      <c r="AT1245" s="11">
        <v>1812</v>
      </c>
      <c r="AU1245" s="11">
        <v>-3.061099</v>
      </c>
      <c r="AV1245" s="11">
        <v>-6.4608720000000002</v>
      </c>
      <c r="AW1245" s="11">
        <v>3.3997730000000002</v>
      </c>
      <c r="AX1245" s="11" t="s">
        <v>77</v>
      </c>
    </row>
    <row r="1246" spans="21:50" x14ac:dyDescent="0.35">
      <c r="U1246" s="11" t="s">
        <v>76</v>
      </c>
      <c r="V1246" s="11">
        <v>1813</v>
      </c>
      <c r="W1246" s="11">
        <v>33.484381999999997</v>
      </c>
      <c r="X1246" s="11">
        <v>29.086708999999999</v>
      </c>
      <c r="Y1246" s="11">
        <v>4.3976730000000002</v>
      </c>
      <c r="Z1246" s="18">
        <f t="shared" si="29"/>
        <v>0.13133505047218733</v>
      </c>
      <c r="AA1246" s="11">
        <v>13.133506000000001</v>
      </c>
      <c r="AS1246" s="11" t="s">
        <v>76</v>
      </c>
      <c r="AT1246" s="11">
        <v>1813</v>
      </c>
      <c r="AU1246" s="11">
        <v>33.484381999999997</v>
      </c>
      <c r="AV1246" s="11">
        <v>29.086708999999999</v>
      </c>
      <c r="AW1246" s="11">
        <v>4.3976730000000002</v>
      </c>
      <c r="AX1246" s="11">
        <v>13.133506000000001</v>
      </c>
    </row>
    <row r="1247" spans="21:50" x14ac:dyDescent="0.35">
      <c r="U1247" s="11" t="s">
        <v>76</v>
      </c>
      <c r="V1247" s="11">
        <v>1814</v>
      </c>
      <c r="W1247" s="11">
        <v>-8.0737989999999993</v>
      </c>
      <c r="X1247" s="11">
        <v>-8.3504699999999996</v>
      </c>
      <c r="Y1247" s="11">
        <v>0.27667000000000003</v>
      </c>
      <c r="Z1247" s="18">
        <f t="shared" si="29"/>
        <v>3.426763534737489E-2</v>
      </c>
      <c r="AA1247" s="11">
        <v>3.4267690000000002</v>
      </c>
      <c r="AS1247" s="11" t="s">
        <v>76</v>
      </c>
      <c r="AT1247" s="11">
        <v>1814</v>
      </c>
      <c r="AU1247" s="11">
        <v>-8.0737989999999993</v>
      </c>
      <c r="AV1247" s="11">
        <v>-8.3504699999999996</v>
      </c>
      <c r="AW1247" s="11">
        <v>0.27667000000000003</v>
      </c>
      <c r="AX1247" s="11">
        <v>3.4267690000000002</v>
      </c>
    </row>
    <row r="1248" spans="21:50" x14ac:dyDescent="0.35">
      <c r="U1248" s="11" t="s">
        <v>76</v>
      </c>
      <c r="V1248" s="11">
        <v>1815</v>
      </c>
      <c r="W1248" s="11">
        <v>-18.200841</v>
      </c>
      <c r="X1248" s="11">
        <v>-19.329443000000001</v>
      </c>
      <c r="Y1248" s="11">
        <v>1.1286020000000001</v>
      </c>
      <c r="Z1248" s="18">
        <f t="shared" si="29"/>
        <v>6.2008233575580385E-2</v>
      </c>
      <c r="AA1248" s="11">
        <v>6.2008229999999998</v>
      </c>
      <c r="AS1248" s="11" t="s">
        <v>76</v>
      </c>
      <c r="AT1248" s="11">
        <v>1815</v>
      </c>
      <c r="AU1248" s="11">
        <v>-18.200841</v>
      </c>
      <c r="AV1248" s="11">
        <v>-19.329443000000001</v>
      </c>
      <c r="AW1248" s="11">
        <v>1.1286020000000001</v>
      </c>
      <c r="AX1248" s="11">
        <v>6.2008229999999998</v>
      </c>
    </row>
    <row r="1249" spans="21:50" x14ac:dyDescent="0.35">
      <c r="U1249" s="11" t="s">
        <v>76</v>
      </c>
      <c r="V1249" s="11">
        <v>1818</v>
      </c>
      <c r="W1249" s="11">
        <v>-9.2372669999999992</v>
      </c>
      <c r="X1249" s="11">
        <v>-10.595931</v>
      </c>
      <c r="Y1249" s="11">
        <v>1.358665</v>
      </c>
      <c r="Z1249" s="18">
        <f t="shared" si="29"/>
        <v>0.14708517140405275</v>
      </c>
      <c r="AA1249" s="11">
        <v>14.708513</v>
      </c>
      <c r="AS1249" s="11" t="s">
        <v>76</v>
      </c>
      <c r="AT1249" s="11">
        <v>1818</v>
      </c>
      <c r="AU1249" s="11">
        <v>-9.2372669999999992</v>
      </c>
      <c r="AV1249" s="11">
        <v>-10.595931</v>
      </c>
      <c r="AW1249" s="11">
        <v>1.358665</v>
      </c>
      <c r="AX1249" s="11">
        <v>14.708513</v>
      </c>
    </row>
    <row r="1250" spans="21:50" x14ac:dyDescent="0.35">
      <c r="U1250" s="11" t="s">
        <v>76</v>
      </c>
      <c r="V1250" s="11">
        <v>1819</v>
      </c>
      <c r="W1250" s="11">
        <v>-18.79768</v>
      </c>
      <c r="X1250" s="11">
        <v>-19.068448</v>
      </c>
      <c r="Y1250" s="11">
        <v>0.27076800000000001</v>
      </c>
      <c r="Z1250" s="18">
        <f t="shared" si="29"/>
        <v>1.4404330747198591E-2</v>
      </c>
      <c r="AA1250" s="11">
        <v>1.4404319999999999</v>
      </c>
      <c r="AS1250" s="11" t="s">
        <v>76</v>
      </c>
      <c r="AT1250" s="11">
        <v>1819</v>
      </c>
      <c r="AU1250" s="11">
        <v>-18.79768</v>
      </c>
      <c r="AV1250" s="11">
        <v>-19.068448</v>
      </c>
      <c r="AW1250" s="11">
        <v>0.27076800000000001</v>
      </c>
      <c r="AX1250" s="11">
        <v>1.4404319999999999</v>
      </c>
    </row>
    <row r="1251" spans="21:50" x14ac:dyDescent="0.35">
      <c r="U1251" s="11" t="s">
        <v>76</v>
      </c>
      <c r="V1251" s="11">
        <v>1820</v>
      </c>
      <c r="W1251" s="11">
        <v>-13.148728</v>
      </c>
      <c r="X1251" s="11">
        <v>-11.160164</v>
      </c>
      <c r="Y1251" s="11">
        <v>1.988564</v>
      </c>
      <c r="Z1251" s="18">
        <f t="shared" si="29"/>
        <v>0.15123622604407058</v>
      </c>
      <c r="AA1251" s="11">
        <v>15.123621999999999</v>
      </c>
      <c r="AS1251" s="11" t="s">
        <v>76</v>
      </c>
      <c r="AT1251" s="11">
        <v>1820</v>
      </c>
      <c r="AU1251" s="11">
        <v>-13.148728</v>
      </c>
      <c r="AV1251" s="11">
        <v>-11.160164</v>
      </c>
      <c r="AW1251" s="11">
        <v>1.988564</v>
      </c>
      <c r="AX1251" s="11">
        <v>15.123621999999999</v>
      </c>
    </row>
    <row r="1252" spans="21:50" x14ac:dyDescent="0.35">
      <c r="U1252" s="11" t="s">
        <v>76</v>
      </c>
      <c r="V1252" s="11">
        <v>1821</v>
      </c>
      <c r="W1252" s="11">
        <v>-11.576318000000001</v>
      </c>
      <c r="X1252" s="11">
        <v>-9.5525739999999999</v>
      </c>
      <c r="Y1252" s="11">
        <v>2.0237440000000002</v>
      </c>
      <c r="Z1252" s="18">
        <f t="shared" si="29"/>
        <v>0.17481758880500692</v>
      </c>
      <c r="AA1252" s="11">
        <v>17.481757999999999</v>
      </c>
      <c r="AS1252" s="11" t="s">
        <v>76</v>
      </c>
      <c r="AT1252" s="11">
        <v>1821</v>
      </c>
      <c r="AU1252" s="11">
        <v>-11.576318000000001</v>
      </c>
      <c r="AV1252" s="11">
        <v>-9.5525739999999999</v>
      </c>
      <c r="AW1252" s="11">
        <v>2.0237440000000002</v>
      </c>
      <c r="AX1252" s="11">
        <v>17.481757999999999</v>
      </c>
    </row>
    <row r="1253" spans="21:50" x14ac:dyDescent="0.35">
      <c r="U1253" s="11" t="s">
        <v>76</v>
      </c>
      <c r="V1253" s="11">
        <v>1822</v>
      </c>
      <c r="W1253" s="11">
        <v>-12.680225999999999</v>
      </c>
      <c r="X1253" s="11">
        <v>-8.9386270000000003</v>
      </c>
      <c r="Y1253" s="11">
        <v>3.7415989999999999</v>
      </c>
      <c r="Z1253" s="18">
        <f t="shared" si="29"/>
        <v>0.29507352629203926</v>
      </c>
      <c r="AA1253" s="11">
        <v>29.507351</v>
      </c>
      <c r="AS1253" s="11" t="s">
        <v>76</v>
      </c>
      <c r="AT1253" s="11">
        <v>1822</v>
      </c>
      <c r="AU1253" s="11">
        <v>-12.680225999999999</v>
      </c>
      <c r="AV1253" s="11">
        <v>-8.9386270000000003</v>
      </c>
      <c r="AW1253" s="11">
        <v>3.7415989999999999</v>
      </c>
      <c r="AX1253" s="11">
        <v>29.507351</v>
      </c>
    </row>
    <row r="1254" spans="21:50" x14ac:dyDescent="0.35">
      <c r="U1254" s="11" t="s">
        <v>76</v>
      </c>
      <c r="V1254" s="11">
        <v>1825</v>
      </c>
      <c r="W1254" s="11">
        <v>-15.421530000000001</v>
      </c>
      <c r="X1254" s="11">
        <v>-14.551883</v>
      </c>
      <c r="Y1254" s="11">
        <v>0.86964699999999995</v>
      </c>
      <c r="Z1254" s="18">
        <f t="shared" si="29"/>
        <v>5.6391745825479046E-2</v>
      </c>
      <c r="AA1254" s="11">
        <v>5.6391720000000003</v>
      </c>
      <c r="AS1254" s="11" t="s">
        <v>76</v>
      </c>
      <c r="AT1254" s="11">
        <v>1825</v>
      </c>
      <c r="AU1254" s="11">
        <v>-15.421530000000001</v>
      </c>
      <c r="AV1254" s="11">
        <v>-14.551883</v>
      </c>
      <c r="AW1254" s="11">
        <v>0.86964699999999995</v>
      </c>
      <c r="AX1254" s="11">
        <v>5.6391720000000003</v>
      </c>
    </row>
    <row r="1255" spans="21:50" x14ac:dyDescent="0.35">
      <c r="U1255" s="11" t="s">
        <v>76</v>
      </c>
      <c r="V1255" s="11">
        <v>1826</v>
      </c>
      <c r="W1255" s="11">
        <v>13.867467</v>
      </c>
      <c r="X1255" s="11">
        <v>11.883971000000001</v>
      </c>
      <c r="Y1255" s="11">
        <v>1.9834959999999999</v>
      </c>
      <c r="Z1255" s="18">
        <f t="shared" si="29"/>
        <v>0.14303232162009111</v>
      </c>
      <c r="AA1255" s="11">
        <v>14.303231</v>
      </c>
      <c r="AS1255" s="11" t="s">
        <v>76</v>
      </c>
      <c r="AT1255" s="11">
        <v>1826</v>
      </c>
      <c r="AU1255" s="11">
        <v>13.867467</v>
      </c>
      <c r="AV1255" s="11">
        <v>11.883971000000001</v>
      </c>
      <c r="AW1255" s="11">
        <v>1.9834959999999999</v>
      </c>
      <c r="AX1255" s="11">
        <v>14.303231</v>
      </c>
    </row>
    <row r="1256" spans="21:50" x14ac:dyDescent="0.35">
      <c r="U1256" s="11" t="s">
        <v>76</v>
      </c>
      <c r="V1256" s="11">
        <v>1827</v>
      </c>
      <c r="W1256" s="11">
        <v>-8.9382809999999999</v>
      </c>
      <c r="X1256" s="11">
        <v>-7.263433</v>
      </c>
      <c r="Y1256" s="11">
        <v>1.6748479999999999</v>
      </c>
      <c r="Z1256" s="18">
        <f t="shared" si="29"/>
        <v>0.18737920635970159</v>
      </c>
      <c r="AA1256" s="11">
        <v>18.737915999999998</v>
      </c>
      <c r="AS1256" s="11" t="s">
        <v>76</v>
      </c>
      <c r="AT1256" s="11">
        <v>1827</v>
      </c>
      <c r="AU1256" s="11">
        <v>-8.9382809999999999</v>
      </c>
      <c r="AV1256" s="11">
        <v>-7.263433</v>
      </c>
      <c r="AW1256" s="11">
        <v>1.6748479999999999</v>
      </c>
      <c r="AX1256" s="11">
        <v>18.737915999999998</v>
      </c>
    </row>
    <row r="1257" spans="21:50" x14ac:dyDescent="0.35">
      <c r="U1257" s="11" t="s">
        <v>76</v>
      </c>
      <c r="V1257" s="11">
        <v>1828</v>
      </c>
      <c r="W1257" s="11">
        <v>-16.024688999999999</v>
      </c>
      <c r="X1257" s="11">
        <v>-18.581728999999999</v>
      </c>
      <c r="Y1257" s="11">
        <v>2.5570400000000002</v>
      </c>
      <c r="Z1257" s="18">
        <f t="shared" si="29"/>
        <v>0.15956877540649933</v>
      </c>
      <c r="AA1257" s="11">
        <v>15.95688</v>
      </c>
      <c r="AS1257" s="11" t="s">
        <v>76</v>
      </c>
      <c r="AT1257" s="11">
        <v>1828</v>
      </c>
      <c r="AU1257" s="11">
        <v>-16.024688999999999</v>
      </c>
      <c r="AV1257" s="11">
        <v>-18.581728999999999</v>
      </c>
      <c r="AW1257" s="11">
        <v>2.5570400000000002</v>
      </c>
      <c r="AX1257" s="11">
        <v>15.95688</v>
      </c>
    </row>
    <row r="1258" spans="21:50" x14ac:dyDescent="0.35">
      <c r="U1258" s="11" t="s">
        <v>76</v>
      </c>
      <c r="V1258" s="11">
        <v>1830</v>
      </c>
      <c r="W1258" s="11">
        <v>25.298271</v>
      </c>
      <c r="X1258" s="11">
        <v>24.819946000000002</v>
      </c>
      <c r="Y1258" s="11">
        <v>0.47832599999999997</v>
      </c>
      <c r="Z1258" s="18">
        <f t="shared" si="29"/>
        <v>1.8907458142099907E-2</v>
      </c>
      <c r="AA1258" s="11">
        <v>1.890744</v>
      </c>
      <c r="AS1258" s="11" t="s">
        <v>76</v>
      </c>
      <c r="AT1258" s="11">
        <v>1830</v>
      </c>
      <c r="AU1258" s="11">
        <v>25.298271</v>
      </c>
      <c r="AV1258" s="11">
        <v>24.819946000000002</v>
      </c>
      <c r="AW1258" s="11">
        <v>0.47832599999999997</v>
      </c>
      <c r="AX1258" s="11">
        <v>1.890744</v>
      </c>
    </row>
    <row r="1259" spans="21:50" x14ac:dyDescent="0.35">
      <c r="U1259" s="11" t="s">
        <v>76</v>
      </c>
      <c r="V1259" s="11">
        <v>1832</v>
      </c>
      <c r="W1259" s="11">
        <v>12.291214</v>
      </c>
      <c r="X1259" s="11">
        <v>14.731154</v>
      </c>
      <c r="Y1259" s="11">
        <v>2.43994</v>
      </c>
      <c r="Z1259" s="18">
        <f t="shared" si="29"/>
        <v>0.19851090380494554</v>
      </c>
      <c r="AA1259" s="11">
        <v>19.851092999999999</v>
      </c>
      <c r="AS1259" s="11" t="s">
        <v>76</v>
      </c>
      <c r="AT1259" s="11">
        <v>1832</v>
      </c>
      <c r="AU1259" s="11">
        <v>12.291214</v>
      </c>
      <c r="AV1259" s="11">
        <v>14.731154</v>
      </c>
      <c r="AW1259" s="11">
        <v>2.43994</v>
      </c>
      <c r="AX1259" s="11">
        <v>19.851092999999999</v>
      </c>
    </row>
    <row r="1260" spans="21:50" x14ac:dyDescent="0.35">
      <c r="U1260" s="11" t="s">
        <v>76</v>
      </c>
      <c r="V1260" s="11">
        <v>1833</v>
      </c>
      <c r="W1260" s="11">
        <v>9.9490610000000004</v>
      </c>
      <c r="X1260" s="11">
        <v>9.7154229999999995</v>
      </c>
      <c r="Y1260" s="11">
        <v>0.23363900000000001</v>
      </c>
      <c r="Z1260" s="18">
        <f t="shared" si="29"/>
        <v>2.3483522716364891E-2</v>
      </c>
      <c r="AA1260" s="11">
        <v>2.3483480000000001</v>
      </c>
      <c r="AS1260" s="11" t="s">
        <v>76</v>
      </c>
      <c r="AT1260" s="11">
        <v>1833</v>
      </c>
      <c r="AU1260" s="11">
        <v>9.9490610000000004</v>
      </c>
      <c r="AV1260" s="11">
        <v>9.7154229999999995</v>
      </c>
      <c r="AW1260" s="11">
        <v>0.23363900000000001</v>
      </c>
      <c r="AX1260" s="11">
        <v>2.3483480000000001</v>
      </c>
    </row>
    <row r="1261" spans="21:50" x14ac:dyDescent="0.35">
      <c r="U1261" s="11" t="s">
        <v>76</v>
      </c>
      <c r="V1261" s="11">
        <v>1835</v>
      </c>
      <c r="W1261" s="11">
        <v>-6.1174999999999997</v>
      </c>
      <c r="X1261" s="11">
        <v>-6.0134850000000002</v>
      </c>
      <c r="Y1261" s="11">
        <v>0.104015</v>
      </c>
      <c r="Z1261" s="18">
        <f t="shared" si="29"/>
        <v>1.7002860645688598E-2</v>
      </c>
      <c r="AA1261" s="11">
        <v>1.700291</v>
      </c>
      <c r="AS1261" s="11" t="s">
        <v>76</v>
      </c>
      <c r="AT1261" s="11">
        <v>1835</v>
      </c>
      <c r="AU1261" s="11">
        <v>-6.1174999999999997</v>
      </c>
      <c r="AV1261" s="11">
        <v>-6.0134850000000002</v>
      </c>
      <c r="AW1261" s="11">
        <v>0.104015</v>
      </c>
      <c r="AX1261" s="11">
        <v>1.700291</v>
      </c>
    </row>
    <row r="1262" spans="21:50" x14ac:dyDescent="0.35">
      <c r="U1262" s="11" t="s">
        <v>76</v>
      </c>
      <c r="V1262" s="11">
        <v>1836</v>
      </c>
      <c r="W1262" s="11">
        <v>-0.313971</v>
      </c>
      <c r="X1262" s="11">
        <v>2.4600780000000002</v>
      </c>
      <c r="Y1262" s="11">
        <v>2.7740480000000001</v>
      </c>
      <c r="Z1262" s="18">
        <f t="shared" si="29"/>
        <v>8.8353637756353294</v>
      </c>
      <c r="AA1262" s="11" t="s">
        <v>77</v>
      </c>
      <c r="AS1262" s="11" t="s">
        <v>76</v>
      </c>
      <c r="AT1262" s="11">
        <v>1836</v>
      </c>
      <c r="AU1262" s="11">
        <v>-0.313971</v>
      </c>
      <c r="AV1262" s="11">
        <v>2.4600780000000002</v>
      </c>
      <c r="AW1262" s="11">
        <v>2.7740480000000001</v>
      </c>
      <c r="AX1262" s="11" t="s">
        <v>77</v>
      </c>
    </row>
    <row r="1263" spans="21:50" x14ac:dyDescent="0.35">
      <c r="U1263" s="11" t="s">
        <v>76</v>
      </c>
      <c r="V1263" s="11">
        <v>1838</v>
      </c>
      <c r="W1263" s="11">
        <v>-18.597588999999999</v>
      </c>
      <c r="X1263" s="11">
        <v>-17.461849000000001</v>
      </c>
      <c r="Y1263" s="11">
        <v>1.13574</v>
      </c>
      <c r="Z1263" s="18">
        <f t="shared" si="29"/>
        <v>6.1069206336369732E-2</v>
      </c>
      <c r="AA1263" s="11">
        <v>6.1069190000000004</v>
      </c>
      <c r="AS1263" s="11" t="s">
        <v>76</v>
      </c>
      <c r="AT1263" s="11">
        <v>1838</v>
      </c>
      <c r="AU1263" s="11">
        <v>-18.597588999999999</v>
      </c>
      <c r="AV1263" s="11">
        <v>-17.461849000000001</v>
      </c>
      <c r="AW1263" s="11">
        <v>1.13574</v>
      </c>
      <c r="AX1263" s="11">
        <v>6.1069190000000004</v>
      </c>
    </row>
    <row r="1264" spans="21:50" x14ac:dyDescent="0.35">
      <c r="U1264" s="11" t="s">
        <v>76</v>
      </c>
      <c r="V1264" s="11">
        <v>1839</v>
      </c>
      <c r="W1264" s="11">
        <v>3.7416719999999999</v>
      </c>
      <c r="X1264" s="11">
        <v>-0.98371900000000001</v>
      </c>
      <c r="Y1264" s="11">
        <v>4.7253910000000001</v>
      </c>
      <c r="Z1264" s="18">
        <f t="shared" si="29"/>
        <v>1.2629089348291354</v>
      </c>
      <c r="AA1264" s="11" t="s">
        <v>77</v>
      </c>
      <c r="AS1264" s="11" t="s">
        <v>76</v>
      </c>
      <c r="AT1264" s="11">
        <v>1839</v>
      </c>
      <c r="AU1264" s="11">
        <v>3.7416719999999999</v>
      </c>
      <c r="AV1264" s="11">
        <v>-0.98371900000000001</v>
      </c>
      <c r="AW1264" s="11">
        <v>4.7253910000000001</v>
      </c>
      <c r="AX1264" s="11" t="s">
        <v>77</v>
      </c>
    </row>
    <row r="1265" spans="21:50" x14ac:dyDescent="0.35">
      <c r="U1265" s="11" t="s">
        <v>76</v>
      </c>
      <c r="V1265" s="11">
        <v>1840</v>
      </c>
      <c r="W1265" s="11">
        <v>6.7693729999999999</v>
      </c>
      <c r="X1265" s="11">
        <v>5.897678</v>
      </c>
      <c r="Y1265" s="11">
        <v>0.87169399999999997</v>
      </c>
      <c r="Z1265" s="18">
        <f t="shared" si="29"/>
        <v>0.12877027163372443</v>
      </c>
      <c r="AA1265" s="11">
        <v>12.877033000000001</v>
      </c>
      <c r="AS1265" s="11" t="s">
        <v>76</v>
      </c>
      <c r="AT1265" s="11">
        <v>1840</v>
      </c>
      <c r="AU1265" s="11">
        <v>6.7693729999999999</v>
      </c>
      <c r="AV1265" s="11">
        <v>5.897678</v>
      </c>
      <c r="AW1265" s="11">
        <v>0.87169399999999997</v>
      </c>
      <c r="AX1265" s="11">
        <v>12.877033000000001</v>
      </c>
    </row>
    <row r="1266" spans="21:50" x14ac:dyDescent="0.35">
      <c r="U1266" s="11" t="s">
        <v>76</v>
      </c>
      <c r="V1266" s="11">
        <v>1843</v>
      </c>
      <c r="W1266" s="11">
        <v>-20.699881999999999</v>
      </c>
      <c r="X1266" s="11">
        <v>-22.750506999999999</v>
      </c>
      <c r="Y1266" s="11">
        <v>2.0506250000000001</v>
      </c>
      <c r="Z1266" s="18">
        <f t="shared" si="29"/>
        <v>9.9064574377767001E-2</v>
      </c>
      <c r="AA1266" s="11">
        <v>9.9064580000000007</v>
      </c>
      <c r="AS1266" s="11" t="s">
        <v>76</v>
      </c>
      <c r="AT1266" s="11">
        <v>1843</v>
      </c>
      <c r="AU1266" s="11">
        <v>-20.699881999999999</v>
      </c>
      <c r="AV1266" s="11">
        <v>-22.750506999999999</v>
      </c>
      <c r="AW1266" s="11">
        <v>2.0506250000000001</v>
      </c>
      <c r="AX1266" s="11">
        <v>9.9064580000000007</v>
      </c>
    </row>
    <row r="1267" spans="21:50" x14ac:dyDescent="0.35">
      <c r="U1267" s="11" t="s">
        <v>76</v>
      </c>
      <c r="V1267" s="11">
        <v>1844</v>
      </c>
      <c r="W1267" s="11">
        <v>-29.764112999999998</v>
      </c>
      <c r="X1267" s="11">
        <v>-28.350442999999999</v>
      </c>
      <c r="Y1267" s="11">
        <v>1.41367</v>
      </c>
      <c r="Z1267" s="18">
        <f t="shared" si="29"/>
        <v>4.7495787964519559E-2</v>
      </c>
      <c r="AA1267" s="11">
        <v>4.7495779999999996</v>
      </c>
      <c r="AS1267" s="11" t="s">
        <v>76</v>
      </c>
      <c r="AT1267" s="11">
        <v>1844</v>
      </c>
      <c r="AU1267" s="11">
        <v>-29.764112999999998</v>
      </c>
      <c r="AV1267" s="11">
        <v>-28.350442999999999</v>
      </c>
      <c r="AW1267" s="11">
        <v>1.41367</v>
      </c>
      <c r="AX1267" s="11">
        <v>4.7495779999999996</v>
      </c>
    </row>
    <row r="1268" spans="21:50" x14ac:dyDescent="0.35">
      <c r="U1268" s="11" t="s">
        <v>76</v>
      </c>
      <c r="V1268" s="11">
        <v>1846</v>
      </c>
      <c r="W1268" s="11">
        <v>-0.59752300000000003</v>
      </c>
      <c r="X1268" s="11">
        <v>3.585464</v>
      </c>
      <c r="Y1268" s="11">
        <v>4.1829859999999996</v>
      </c>
      <c r="Z1268" s="18">
        <f t="shared" si="29"/>
        <v>7.0005439121171893</v>
      </c>
      <c r="AA1268" s="11" t="s">
        <v>77</v>
      </c>
      <c r="AS1268" s="11" t="s">
        <v>76</v>
      </c>
      <c r="AT1268" s="11">
        <v>1846</v>
      </c>
      <c r="AU1268" s="11">
        <v>-0.59752300000000003</v>
      </c>
      <c r="AV1268" s="11">
        <v>3.585464</v>
      </c>
      <c r="AW1268" s="11">
        <v>4.1829859999999996</v>
      </c>
      <c r="AX1268" s="11" t="s">
        <v>77</v>
      </c>
    </row>
    <row r="1269" spans="21:50" x14ac:dyDescent="0.35">
      <c r="U1269" s="11" t="s">
        <v>76</v>
      </c>
      <c r="V1269" s="11">
        <v>1847</v>
      </c>
      <c r="W1269" s="11">
        <v>-15.862178</v>
      </c>
      <c r="X1269" s="11">
        <v>-14.60244</v>
      </c>
      <c r="Y1269" s="11">
        <v>1.259738</v>
      </c>
      <c r="Z1269" s="18">
        <f t="shared" si="29"/>
        <v>7.9417719306894674E-2</v>
      </c>
      <c r="AA1269" s="11">
        <v>7.9417730000000004</v>
      </c>
      <c r="AS1269" s="11" t="s">
        <v>76</v>
      </c>
      <c r="AT1269" s="11">
        <v>1847</v>
      </c>
      <c r="AU1269" s="11">
        <v>-15.862178</v>
      </c>
      <c r="AV1269" s="11">
        <v>-14.60244</v>
      </c>
      <c r="AW1269" s="11">
        <v>1.259738</v>
      </c>
      <c r="AX1269" s="11">
        <v>7.9417730000000004</v>
      </c>
    </row>
    <row r="1270" spans="21:50" x14ac:dyDescent="0.35">
      <c r="U1270" s="11" t="s">
        <v>76</v>
      </c>
      <c r="V1270" s="11">
        <v>1848</v>
      </c>
      <c r="W1270" s="11">
        <v>-18.785710000000002</v>
      </c>
      <c r="X1270" s="11">
        <v>-17.391428999999999</v>
      </c>
      <c r="Y1270" s="11">
        <v>1.3942810000000001</v>
      </c>
      <c r="Z1270" s="18">
        <f t="shared" si="29"/>
        <v>7.4220298301208742E-2</v>
      </c>
      <c r="AA1270" s="11">
        <v>7.4220319999999997</v>
      </c>
      <c r="AS1270" s="11" t="s">
        <v>76</v>
      </c>
      <c r="AT1270" s="11">
        <v>1848</v>
      </c>
      <c r="AU1270" s="11">
        <v>-18.785710000000002</v>
      </c>
      <c r="AV1270" s="11">
        <v>-17.391428999999999</v>
      </c>
      <c r="AW1270" s="11">
        <v>1.3942810000000001</v>
      </c>
      <c r="AX1270" s="11">
        <v>7.4220319999999997</v>
      </c>
    </row>
    <row r="1271" spans="21:50" x14ac:dyDescent="0.35">
      <c r="U1271" s="11" t="s">
        <v>76</v>
      </c>
      <c r="V1271" s="11">
        <v>1850</v>
      </c>
      <c r="W1271" s="11">
        <v>-1.206734</v>
      </c>
      <c r="X1271" s="11">
        <v>-2.438059</v>
      </c>
      <c r="Y1271" s="11">
        <v>1.231325</v>
      </c>
      <c r="Z1271" s="18">
        <f t="shared" si="29"/>
        <v>1.0203781446449673</v>
      </c>
      <c r="AA1271" s="11" t="s">
        <v>77</v>
      </c>
      <c r="AS1271" s="11" t="s">
        <v>76</v>
      </c>
      <c r="AT1271" s="11">
        <v>1850</v>
      </c>
      <c r="AU1271" s="11">
        <v>-1.206734</v>
      </c>
      <c r="AV1271" s="11">
        <v>-2.438059</v>
      </c>
      <c r="AW1271" s="11">
        <v>1.231325</v>
      </c>
      <c r="AX1271" s="11" t="s">
        <v>77</v>
      </c>
    </row>
    <row r="1272" spans="21:50" x14ac:dyDescent="0.35">
      <c r="U1272" s="11" t="s">
        <v>76</v>
      </c>
      <c r="V1272" s="11">
        <v>1851</v>
      </c>
      <c r="W1272" s="11">
        <v>-13.103964</v>
      </c>
      <c r="X1272" s="11">
        <v>-11.810506</v>
      </c>
      <c r="Y1272" s="11">
        <v>1.293458</v>
      </c>
      <c r="Z1272" s="18">
        <f t="shared" si="29"/>
        <v>9.8707383506242849E-2</v>
      </c>
      <c r="AA1272" s="11">
        <v>9.8707379999999993</v>
      </c>
      <c r="AS1272" s="11" t="s">
        <v>76</v>
      </c>
      <c r="AT1272" s="11">
        <v>1851</v>
      </c>
      <c r="AU1272" s="11">
        <v>-13.103964</v>
      </c>
      <c r="AV1272" s="11">
        <v>-11.810506</v>
      </c>
      <c r="AW1272" s="11">
        <v>1.293458</v>
      </c>
      <c r="AX1272" s="11">
        <v>9.8707379999999993</v>
      </c>
    </row>
    <row r="1273" spans="21:50" x14ac:dyDescent="0.35">
      <c r="U1273" s="11" t="s">
        <v>76</v>
      </c>
      <c r="V1273" s="11">
        <v>1852</v>
      </c>
      <c r="W1273" s="11">
        <v>36.893889000000001</v>
      </c>
      <c r="X1273" s="11">
        <v>36.758567999999997</v>
      </c>
      <c r="Y1273" s="11">
        <v>0.135321</v>
      </c>
      <c r="Z1273" s="18">
        <f t="shared" si="29"/>
        <v>3.6678432029759725E-3</v>
      </c>
      <c r="AA1273" s="11">
        <v>0.366784</v>
      </c>
      <c r="AS1273" s="11" t="s">
        <v>76</v>
      </c>
      <c r="AT1273" s="11">
        <v>1852</v>
      </c>
      <c r="AU1273" s="11">
        <v>36.893889000000001</v>
      </c>
      <c r="AV1273" s="11">
        <v>36.758567999999997</v>
      </c>
      <c r="AW1273" s="11">
        <v>0.135321</v>
      </c>
      <c r="AX1273" s="11">
        <v>0.366784</v>
      </c>
    </row>
    <row r="1274" spans="21:50" x14ac:dyDescent="0.35">
      <c r="U1274" s="11" t="s">
        <v>76</v>
      </c>
      <c r="V1274" s="11">
        <v>1853</v>
      </c>
      <c r="W1274" s="11">
        <v>-18.022468</v>
      </c>
      <c r="X1274" s="11">
        <v>-18.460163000000001</v>
      </c>
      <c r="Y1274" s="11">
        <v>0.437695</v>
      </c>
      <c r="Z1274" s="18">
        <f t="shared" si="29"/>
        <v>2.4286074471043587E-2</v>
      </c>
      <c r="AA1274" s="11">
        <v>2.4286099999999999</v>
      </c>
      <c r="AS1274" s="11" t="s">
        <v>76</v>
      </c>
      <c r="AT1274" s="11">
        <v>1853</v>
      </c>
      <c r="AU1274" s="11">
        <v>-18.022468</v>
      </c>
      <c r="AV1274" s="11">
        <v>-18.460163000000001</v>
      </c>
      <c r="AW1274" s="11">
        <v>0.437695</v>
      </c>
      <c r="AX1274" s="11">
        <v>2.4286099999999999</v>
      </c>
    </row>
    <row r="1275" spans="21:50" x14ac:dyDescent="0.35">
      <c r="U1275" s="11" t="s">
        <v>76</v>
      </c>
      <c r="V1275" s="11">
        <v>1856</v>
      </c>
      <c r="W1275" s="11">
        <v>9.0836279999999991</v>
      </c>
      <c r="X1275" s="11">
        <v>9.3278060000000007</v>
      </c>
      <c r="Y1275" s="11">
        <v>0.24417800000000001</v>
      </c>
      <c r="Z1275" s="18">
        <f t="shared" si="29"/>
        <v>2.6881109618315503E-2</v>
      </c>
      <c r="AA1275" s="11">
        <v>2.6881110000000001</v>
      </c>
      <c r="AS1275" s="11" t="s">
        <v>76</v>
      </c>
      <c r="AT1275" s="11">
        <v>1856</v>
      </c>
      <c r="AU1275" s="11">
        <v>9.0836279999999991</v>
      </c>
      <c r="AV1275" s="11">
        <v>9.3278060000000007</v>
      </c>
      <c r="AW1275" s="11">
        <v>0.24417800000000001</v>
      </c>
      <c r="AX1275" s="11">
        <v>2.6881110000000001</v>
      </c>
    </row>
    <row r="1276" spans="21:50" x14ac:dyDescent="0.35">
      <c r="U1276" s="11" t="s">
        <v>76</v>
      </c>
      <c r="V1276" s="11">
        <v>1858</v>
      </c>
      <c r="W1276" s="11">
        <v>-17.451089</v>
      </c>
      <c r="X1276" s="11">
        <v>-15.494493</v>
      </c>
      <c r="Y1276" s="11">
        <v>1.9565950000000001</v>
      </c>
      <c r="Z1276" s="18">
        <f t="shared" si="29"/>
        <v>0.11211879098204131</v>
      </c>
      <c r="AA1276" s="11">
        <v>11.211881999999999</v>
      </c>
      <c r="AS1276" s="11" t="s">
        <v>76</v>
      </c>
      <c r="AT1276" s="11">
        <v>1858</v>
      </c>
      <c r="AU1276" s="11">
        <v>-17.451089</v>
      </c>
      <c r="AV1276" s="11">
        <v>-15.494493</v>
      </c>
      <c r="AW1276" s="11">
        <v>1.9565950000000001</v>
      </c>
      <c r="AX1276" s="11">
        <v>11.211881999999999</v>
      </c>
    </row>
    <row r="1277" spans="21:50" x14ac:dyDescent="0.35">
      <c r="U1277" s="11" t="s">
        <v>76</v>
      </c>
      <c r="V1277" s="11">
        <v>1859</v>
      </c>
      <c r="W1277" s="11">
        <v>6.9422860000000002</v>
      </c>
      <c r="X1277" s="11">
        <v>12.526324000000001</v>
      </c>
      <c r="Y1277" s="11">
        <v>5.5840379999999996</v>
      </c>
      <c r="Z1277" s="18">
        <f t="shared" si="29"/>
        <v>0.8043514773087711</v>
      </c>
      <c r="AA1277" s="11">
        <v>80.435146000000003</v>
      </c>
      <c r="AS1277" s="11" t="s">
        <v>76</v>
      </c>
      <c r="AT1277" s="11">
        <v>1859</v>
      </c>
      <c r="AU1277" s="11">
        <v>6.9422860000000002</v>
      </c>
      <c r="AV1277" s="11">
        <v>12.526324000000001</v>
      </c>
      <c r="AW1277" s="11">
        <v>5.5840379999999996</v>
      </c>
      <c r="AX1277" s="11">
        <v>80.435146000000003</v>
      </c>
    </row>
    <row r="1278" spans="21:50" x14ac:dyDescent="0.35">
      <c r="U1278" s="11" t="s">
        <v>76</v>
      </c>
      <c r="V1278" s="11">
        <v>1860</v>
      </c>
      <c r="W1278" s="11">
        <v>-7.8921989999999997</v>
      </c>
      <c r="X1278" s="11">
        <v>-3.5127410000000001</v>
      </c>
      <c r="Y1278" s="11">
        <v>4.3794579999999996</v>
      </c>
      <c r="Z1278" s="18">
        <f t="shared" si="29"/>
        <v>0.55490972794781279</v>
      </c>
      <c r="AA1278" s="11">
        <v>55.490972999999997</v>
      </c>
      <c r="AS1278" s="11" t="s">
        <v>76</v>
      </c>
      <c r="AT1278" s="11">
        <v>1860</v>
      </c>
      <c r="AU1278" s="11">
        <v>-7.8921989999999997</v>
      </c>
      <c r="AV1278" s="11">
        <v>-3.5127410000000001</v>
      </c>
      <c r="AW1278" s="11">
        <v>4.3794579999999996</v>
      </c>
      <c r="AX1278" s="11">
        <v>55.490972999999997</v>
      </c>
    </row>
    <row r="1279" spans="21:50" x14ac:dyDescent="0.35">
      <c r="U1279" s="11" t="s">
        <v>76</v>
      </c>
      <c r="V1279" s="11">
        <v>1862</v>
      </c>
      <c r="W1279" s="11">
        <v>-1.610549</v>
      </c>
      <c r="X1279" s="11">
        <v>-5.7042979999999996</v>
      </c>
      <c r="Y1279" s="11">
        <v>4.0937489999999999</v>
      </c>
      <c r="Z1279" s="18">
        <f t="shared" si="29"/>
        <v>2.541834492461887</v>
      </c>
      <c r="AA1279" s="11" t="s">
        <v>77</v>
      </c>
      <c r="AS1279" s="11" t="s">
        <v>76</v>
      </c>
      <c r="AT1279" s="11">
        <v>1862</v>
      </c>
      <c r="AU1279" s="11">
        <v>-1.610549</v>
      </c>
      <c r="AV1279" s="11">
        <v>-5.7042979999999996</v>
      </c>
      <c r="AW1279" s="11">
        <v>4.0937489999999999</v>
      </c>
      <c r="AX1279" s="11" t="s">
        <v>77</v>
      </c>
    </row>
    <row r="1280" spans="21:50" x14ac:dyDescent="0.35">
      <c r="U1280" s="11" t="s">
        <v>76</v>
      </c>
      <c r="V1280" s="11">
        <v>1863</v>
      </c>
      <c r="W1280" s="11">
        <v>14.585031000000001</v>
      </c>
      <c r="X1280" s="11">
        <v>9.7317</v>
      </c>
      <c r="Y1280" s="11">
        <v>4.8533309999999998</v>
      </c>
      <c r="Z1280" s="18">
        <f t="shared" si="29"/>
        <v>0.33276110280464949</v>
      </c>
      <c r="AA1280" s="11">
        <v>33.276111999999998</v>
      </c>
      <c r="AS1280" s="11" t="s">
        <v>76</v>
      </c>
      <c r="AT1280" s="11">
        <v>1863</v>
      </c>
      <c r="AU1280" s="11">
        <v>14.585031000000001</v>
      </c>
      <c r="AV1280" s="11">
        <v>9.7317</v>
      </c>
      <c r="AW1280" s="11">
        <v>4.8533309999999998</v>
      </c>
      <c r="AX1280" s="11">
        <v>33.276111999999998</v>
      </c>
    </row>
    <row r="1281" spans="21:50" x14ac:dyDescent="0.35">
      <c r="U1281" s="11" t="s">
        <v>76</v>
      </c>
      <c r="V1281" s="11">
        <v>1865</v>
      </c>
      <c r="W1281" s="11">
        <v>1.1283939999999999</v>
      </c>
      <c r="X1281" s="11">
        <v>-1.5622E-2</v>
      </c>
      <c r="Y1281" s="11">
        <v>1.1440159999999999</v>
      </c>
      <c r="Z1281" s="18">
        <f t="shared" si="29"/>
        <v>1.0138444550396404</v>
      </c>
      <c r="AA1281" s="11" t="s">
        <v>77</v>
      </c>
      <c r="AS1281" s="11" t="s">
        <v>76</v>
      </c>
      <c r="AT1281" s="11">
        <v>1865</v>
      </c>
      <c r="AU1281" s="11">
        <v>1.1283939999999999</v>
      </c>
      <c r="AV1281" s="11">
        <v>-1.5622E-2</v>
      </c>
      <c r="AW1281" s="11">
        <v>1.1440159999999999</v>
      </c>
      <c r="AX1281" s="11" t="s">
        <v>77</v>
      </c>
    </row>
    <row r="1282" spans="21:50" x14ac:dyDescent="0.35">
      <c r="U1282" s="11" t="s">
        <v>76</v>
      </c>
      <c r="V1282" s="11">
        <v>1866</v>
      </c>
      <c r="W1282" s="11">
        <v>22.361530999999999</v>
      </c>
      <c r="X1282" s="11">
        <v>21.182770999999999</v>
      </c>
      <c r="Y1282" s="11">
        <v>1.17876</v>
      </c>
      <c r="Z1282" s="18">
        <f t="shared" si="29"/>
        <v>5.2713743079577158E-2</v>
      </c>
      <c r="AA1282" s="11">
        <v>5.2713749999999999</v>
      </c>
      <c r="AS1282" s="11" t="s">
        <v>76</v>
      </c>
      <c r="AT1282" s="11">
        <v>1866</v>
      </c>
      <c r="AU1282" s="11">
        <v>22.361530999999999</v>
      </c>
      <c r="AV1282" s="11">
        <v>21.182770999999999</v>
      </c>
      <c r="AW1282" s="11">
        <v>1.17876</v>
      </c>
      <c r="AX1282" s="11">
        <v>5.2713749999999999</v>
      </c>
    </row>
    <row r="1283" spans="21:50" x14ac:dyDescent="0.35">
      <c r="U1283" s="11" t="s">
        <v>76</v>
      </c>
      <c r="V1283" s="11">
        <v>1868</v>
      </c>
      <c r="W1283" s="11">
        <v>-11.334235</v>
      </c>
      <c r="X1283" s="11">
        <v>-14.986314999999999</v>
      </c>
      <c r="Y1283" s="11">
        <v>3.6520800000000002</v>
      </c>
      <c r="Z1283" s="18">
        <f t="shared" si="29"/>
        <v>0.32221671775819016</v>
      </c>
      <c r="AA1283" s="11">
        <v>32.221673000000003</v>
      </c>
      <c r="AS1283" s="11" t="s">
        <v>76</v>
      </c>
      <c r="AT1283" s="11">
        <v>1868</v>
      </c>
      <c r="AU1283" s="11">
        <v>-11.334235</v>
      </c>
      <c r="AV1283" s="11">
        <v>-14.986314999999999</v>
      </c>
      <c r="AW1283" s="11">
        <v>3.6520800000000002</v>
      </c>
      <c r="AX1283" s="11">
        <v>32.221673000000003</v>
      </c>
    </row>
    <row r="1284" spans="21:50" x14ac:dyDescent="0.35">
      <c r="U1284" s="11" t="s">
        <v>76</v>
      </c>
      <c r="V1284" s="11">
        <v>1869</v>
      </c>
      <c r="W1284" s="11">
        <v>38.623873000000003</v>
      </c>
      <c r="X1284" s="11">
        <v>35.143149000000001</v>
      </c>
      <c r="Y1284" s="11">
        <v>3.4807239999999999</v>
      </c>
      <c r="Z1284" s="18">
        <f t="shared" si="29"/>
        <v>9.0118461191087684E-2</v>
      </c>
      <c r="AA1284" s="11">
        <v>9.0118449999999992</v>
      </c>
      <c r="AS1284" s="11" t="s">
        <v>76</v>
      </c>
      <c r="AT1284" s="11">
        <v>1869</v>
      </c>
      <c r="AU1284" s="11">
        <v>38.623873000000003</v>
      </c>
      <c r="AV1284" s="11">
        <v>35.143149000000001</v>
      </c>
      <c r="AW1284" s="11">
        <v>3.4807239999999999</v>
      </c>
      <c r="AX1284" s="11">
        <v>9.0118449999999992</v>
      </c>
    </row>
    <row r="1285" spans="21:50" x14ac:dyDescent="0.35">
      <c r="U1285" s="11" t="s">
        <v>76</v>
      </c>
      <c r="V1285" s="11">
        <v>1870</v>
      </c>
      <c r="W1285" s="11">
        <v>-7.3033530000000004</v>
      </c>
      <c r="X1285" s="11">
        <v>-6.1067369999999999</v>
      </c>
      <c r="Y1285" s="11">
        <v>1.1966159999999999</v>
      </c>
      <c r="Z1285" s="18">
        <f t="shared" si="29"/>
        <v>0.16384474364035256</v>
      </c>
      <c r="AA1285" s="11">
        <v>16.384475999999999</v>
      </c>
      <c r="AS1285" s="11" t="s">
        <v>76</v>
      </c>
      <c r="AT1285" s="11">
        <v>1870</v>
      </c>
      <c r="AU1285" s="11">
        <v>-7.3033530000000004</v>
      </c>
      <c r="AV1285" s="11">
        <v>-6.1067369999999999</v>
      </c>
      <c r="AW1285" s="11">
        <v>1.1966159999999999</v>
      </c>
      <c r="AX1285" s="11">
        <v>16.384475999999999</v>
      </c>
    </row>
    <row r="1286" spans="21:50" x14ac:dyDescent="0.35">
      <c r="U1286" s="11" t="s">
        <v>76</v>
      </c>
      <c r="V1286" s="11">
        <v>1871</v>
      </c>
      <c r="W1286" s="11">
        <v>13.445919999999999</v>
      </c>
      <c r="X1286" s="11">
        <v>17.553656</v>
      </c>
      <c r="Y1286" s="11">
        <v>4.1077349999999999</v>
      </c>
      <c r="Z1286" s="18">
        <f t="shared" si="29"/>
        <v>0.3055004789556981</v>
      </c>
      <c r="AA1286" s="11">
        <v>30.550049000000001</v>
      </c>
      <c r="AS1286" s="11" t="s">
        <v>76</v>
      </c>
      <c r="AT1286" s="11">
        <v>1871</v>
      </c>
      <c r="AU1286" s="11">
        <v>13.445919999999999</v>
      </c>
      <c r="AV1286" s="11">
        <v>17.553656</v>
      </c>
      <c r="AW1286" s="11">
        <v>4.1077349999999999</v>
      </c>
      <c r="AX1286" s="11">
        <v>30.550049000000001</v>
      </c>
    </row>
    <row r="1287" spans="21:50" x14ac:dyDescent="0.35">
      <c r="U1287" s="11" t="s">
        <v>76</v>
      </c>
      <c r="V1287" s="11">
        <v>1875</v>
      </c>
      <c r="W1287" s="11">
        <v>29.803657999999999</v>
      </c>
      <c r="X1287" s="11">
        <v>28.008144999999999</v>
      </c>
      <c r="Y1287" s="11">
        <v>1.7955129999999999</v>
      </c>
      <c r="Z1287" s="18">
        <f t="shared" si="29"/>
        <v>6.024471895362643E-2</v>
      </c>
      <c r="AA1287" s="11">
        <v>6.0244730000000004</v>
      </c>
      <c r="AS1287" s="11" t="s">
        <v>76</v>
      </c>
      <c r="AT1287" s="11">
        <v>1875</v>
      </c>
      <c r="AU1287" s="11">
        <v>29.803657999999999</v>
      </c>
      <c r="AV1287" s="11">
        <v>28.008144999999999</v>
      </c>
      <c r="AW1287" s="11">
        <v>1.7955129999999999</v>
      </c>
      <c r="AX1287" s="11">
        <v>6.0244730000000004</v>
      </c>
    </row>
    <row r="1288" spans="21:50" x14ac:dyDescent="0.35">
      <c r="U1288" s="11" t="s">
        <v>76</v>
      </c>
      <c r="V1288" s="11">
        <v>1876</v>
      </c>
      <c r="W1288" s="11">
        <v>-4.0344230000000003</v>
      </c>
      <c r="X1288" s="11">
        <v>-2.1192060000000001</v>
      </c>
      <c r="Y1288" s="11">
        <v>1.9152169999999999</v>
      </c>
      <c r="Z1288" s="18">
        <f t="shared" si="29"/>
        <v>0.47471893750357852</v>
      </c>
      <c r="AA1288" s="11">
        <v>47.471895000000004</v>
      </c>
      <c r="AS1288" s="11" t="s">
        <v>76</v>
      </c>
      <c r="AT1288" s="11">
        <v>1876</v>
      </c>
      <c r="AU1288" s="11">
        <v>-4.0344230000000003</v>
      </c>
      <c r="AV1288" s="11">
        <v>-2.1192060000000001</v>
      </c>
      <c r="AW1288" s="11">
        <v>1.9152169999999999</v>
      </c>
      <c r="AX1288" s="11">
        <v>47.471895000000004</v>
      </c>
    </row>
    <row r="1289" spans="21:50" x14ac:dyDescent="0.35">
      <c r="U1289" s="11" t="s">
        <v>76</v>
      </c>
      <c r="V1289" s="11">
        <v>1877</v>
      </c>
      <c r="W1289" s="11">
        <v>-5.9216620000000004</v>
      </c>
      <c r="X1289" s="11">
        <v>-7.1698550000000001</v>
      </c>
      <c r="Y1289" s="11">
        <v>1.2481930000000001</v>
      </c>
      <c r="Z1289" s="18">
        <f t="shared" ref="Z1289:Z1352" si="30">ABS(Y1289/W1289)</f>
        <v>0.21078423591214765</v>
      </c>
      <c r="AA1289" s="11">
        <v>21.078420999999999</v>
      </c>
      <c r="AS1289" s="11" t="s">
        <v>76</v>
      </c>
      <c r="AT1289" s="11">
        <v>1877</v>
      </c>
      <c r="AU1289" s="11">
        <v>-5.9216620000000004</v>
      </c>
      <c r="AV1289" s="11">
        <v>-7.1698550000000001</v>
      </c>
      <c r="AW1289" s="11">
        <v>1.2481930000000001</v>
      </c>
      <c r="AX1289" s="11">
        <v>21.078420999999999</v>
      </c>
    </row>
    <row r="1290" spans="21:50" x14ac:dyDescent="0.35">
      <c r="U1290" s="11" t="s">
        <v>76</v>
      </c>
      <c r="V1290" s="11">
        <v>1879</v>
      </c>
      <c r="W1290" s="11">
        <v>-11.538923</v>
      </c>
      <c r="X1290" s="11">
        <v>-9.8567450000000001</v>
      </c>
      <c r="Y1290" s="11">
        <v>1.682178</v>
      </c>
      <c r="Z1290" s="18">
        <f t="shared" si="30"/>
        <v>0.14578292965469999</v>
      </c>
      <c r="AA1290" s="11">
        <v>14.578293</v>
      </c>
      <c r="AS1290" s="11" t="s">
        <v>76</v>
      </c>
      <c r="AT1290" s="11">
        <v>1879</v>
      </c>
      <c r="AU1290" s="11">
        <v>-11.538923</v>
      </c>
      <c r="AV1290" s="11">
        <v>-9.8567450000000001</v>
      </c>
      <c r="AW1290" s="11">
        <v>1.682178</v>
      </c>
      <c r="AX1290" s="11">
        <v>14.578293</v>
      </c>
    </row>
    <row r="1291" spans="21:50" x14ac:dyDescent="0.35">
      <c r="U1291" s="11" t="s">
        <v>76</v>
      </c>
      <c r="V1291" s="11">
        <v>1880</v>
      </c>
      <c r="W1291" s="11">
        <v>-25.467873999999998</v>
      </c>
      <c r="X1291" s="11">
        <v>-25.350750000000001</v>
      </c>
      <c r="Y1291" s="11">
        <v>0.117123</v>
      </c>
      <c r="Z1291" s="18">
        <f t="shared" si="30"/>
        <v>4.5988526564879348E-3</v>
      </c>
      <c r="AA1291" s="11">
        <v>0.45988699999999999</v>
      </c>
      <c r="AS1291" s="11" t="s">
        <v>76</v>
      </c>
      <c r="AT1291" s="11">
        <v>1880</v>
      </c>
      <c r="AU1291" s="11">
        <v>-25.467873999999998</v>
      </c>
      <c r="AV1291" s="11">
        <v>-25.350750000000001</v>
      </c>
      <c r="AW1291" s="11">
        <v>0.117123</v>
      </c>
      <c r="AX1291" s="11">
        <v>0.45988699999999999</v>
      </c>
    </row>
    <row r="1292" spans="21:50" x14ac:dyDescent="0.35">
      <c r="U1292" s="11" t="s">
        <v>76</v>
      </c>
      <c r="V1292" s="11">
        <v>1881</v>
      </c>
      <c r="W1292" s="11">
        <v>12.769209999999999</v>
      </c>
      <c r="X1292" s="11">
        <v>16.821448</v>
      </c>
      <c r="Y1292" s="11">
        <v>4.052238</v>
      </c>
      <c r="Z1292" s="18">
        <f t="shared" si="30"/>
        <v>0.31734445592170546</v>
      </c>
      <c r="AA1292" s="11">
        <v>31.734448</v>
      </c>
      <c r="AS1292" s="11" t="s">
        <v>76</v>
      </c>
      <c r="AT1292" s="11">
        <v>1881</v>
      </c>
      <c r="AU1292" s="11">
        <v>12.769209999999999</v>
      </c>
      <c r="AV1292" s="11">
        <v>16.821448</v>
      </c>
      <c r="AW1292" s="11">
        <v>4.052238</v>
      </c>
      <c r="AX1292" s="11">
        <v>31.734448</v>
      </c>
    </row>
    <row r="1293" spans="21:50" x14ac:dyDescent="0.35">
      <c r="U1293" s="11" t="s">
        <v>76</v>
      </c>
      <c r="V1293" s="11">
        <v>1883</v>
      </c>
      <c r="W1293" s="11">
        <v>-12.73724</v>
      </c>
      <c r="X1293" s="11">
        <v>-14.510346999999999</v>
      </c>
      <c r="Y1293" s="11">
        <v>1.773107</v>
      </c>
      <c r="Z1293" s="18">
        <f t="shared" si="30"/>
        <v>0.13920653139926703</v>
      </c>
      <c r="AA1293" s="11">
        <v>13.920652</v>
      </c>
      <c r="AS1293" s="11" t="s">
        <v>76</v>
      </c>
      <c r="AT1293" s="11">
        <v>1883</v>
      </c>
      <c r="AU1293" s="11">
        <v>-12.73724</v>
      </c>
      <c r="AV1293" s="11">
        <v>-14.510346999999999</v>
      </c>
      <c r="AW1293" s="11">
        <v>1.773107</v>
      </c>
      <c r="AX1293" s="11">
        <v>13.920652</v>
      </c>
    </row>
    <row r="1294" spans="21:50" x14ac:dyDescent="0.35">
      <c r="U1294" s="11" t="s">
        <v>76</v>
      </c>
      <c r="V1294" s="11">
        <v>1884</v>
      </c>
      <c r="W1294" s="11">
        <v>22.004522999999999</v>
      </c>
      <c r="X1294" s="11">
        <v>24.857990999999998</v>
      </c>
      <c r="Y1294" s="11">
        <v>2.853469</v>
      </c>
      <c r="Z1294" s="18">
        <f t="shared" si="30"/>
        <v>0.12967647605903568</v>
      </c>
      <c r="AA1294" s="11">
        <v>12.967646</v>
      </c>
      <c r="AS1294" s="11" t="s">
        <v>76</v>
      </c>
      <c r="AT1294" s="11">
        <v>1884</v>
      </c>
      <c r="AU1294" s="11">
        <v>22.004522999999999</v>
      </c>
      <c r="AV1294" s="11">
        <v>24.857990999999998</v>
      </c>
      <c r="AW1294" s="11">
        <v>2.853469</v>
      </c>
      <c r="AX1294" s="11">
        <v>12.967646</v>
      </c>
    </row>
    <row r="1295" spans="21:50" x14ac:dyDescent="0.35">
      <c r="U1295" s="11" t="s">
        <v>76</v>
      </c>
      <c r="V1295" s="11">
        <v>1888</v>
      </c>
      <c r="W1295" s="11">
        <v>-13.168417</v>
      </c>
      <c r="X1295" s="11">
        <v>-11.947217</v>
      </c>
      <c r="Y1295" s="11">
        <v>1.2212000000000001</v>
      </c>
      <c r="Z1295" s="18">
        <f t="shared" si="30"/>
        <v>9.2737038931862512E-2</v>
      </c>
      <c r="AA1295" s="11">
        <v>9.2737020000000001</v>
      </c>
      <c r="AS1295" s="11" t="s">
        <v>76</v>
      </c>
      <c r="AT1295" s="11">
        <v>1888</v>
      </c>
      <c r="AU1295" s="11">
        <v>-13.168417</v>
      </c>
      <c r="AV1295" s="11">
        <v>-11.947217</v>
      </c>
      <c r="AW1295" s="11">
        <v>1.2212000000000001</v>
      </c>
      <c r="AX1295" s="11">
        <v>9.2737020000000001</v>
      </c>
    </row>
    <row r="1296" spans="21:50" x14ac:dyDescent="0.35">
      <c r="U1296" s="11" t="s">
        <v>76</v>
      </c>
      <c r="V1296" s="11">
        <v>1889</v>
      </c>
      <c r="W1296" s="11">
        <v>33.104604000000002</v>
      </c>
      <c r="X1296" s="11">
        <v>31.137542</v>
      </c>
      <c r="Y1296" s="11">
        <v>1.9670609999999999</v>
      </c>
      <c r="Z1296" s="18">
        <f t="shared" si="30"/>
        <v>5.941955988961535E-2</v>
      </c>
      <c r="AA1296" s="11">
        <v>5.9419570000000004</v>
      </c>
      <c r="AS1296" s="11" t="s">
        <v>76</v>
      </c>
      <c r="AT1296" s="11">
        <v>1889</v>
      </c>
      <c r="AU1296" s="11">
        <v>33.104604000000002</v>
      </c>
      <c r="AV1296" s="11">
        <v>31.137542</v>
      </c>
      <c r="AW1296" s="11">
        <v>1.9670609999999999</v>
      </c>
      <c r="AX1296" s="11">
        <v>5.9419570000000004</v>
      </c>
    </row>
    <row r="1297" spans="21:50" x14ac:dyDescent="0.35">
      <c r="U1297" s="11" t="s">
        <v>76</v>
      </c>
      <c r="V1297" s="11">
        <v>1890</v>
      </c>
      <c r="W1297" s="11">
        <v>-11.116985</v>
      </c>
      <c r="X1297" s="11">
        <v>-12.651217000000001</v>
      </c>
      <c r="Y1297" s="11">
        <v>1.534233</v>
      </c>
      <c r="Z1297" s="18">
        <f t="shared" si="30"/>
        <v>0.13800801206442215</v>
      </c>
      <c r="AA1297" s="11">
        <v>13.800798</v>
      </c>
      <c r="AS1297" s="11" t="s">
        <v>76</v>
      </c>
      <c r="AT1297" s="11">
        <v>1890</v>
      </c>
      <c r="AU1297" s="11">
        <v>-11.116985</v>
      </c>
      <c r="AV1297" s="11">
        <v>-12.651217000000001</v>
      </c>
      <c r="AW1297" s="11">
        <v>1.534233</v>
      </c>
      <c r="AX1297" s="11">
        <v>13.800798</v>
      </c>
    </row>
    <row r="1298" spans="21:50" x14ac:dyDescent="0.35">
      <c r="U1298" s="11" t="s">
        <v>76</v>
      </c>
      <c r="V1298" s="11">
        <v>1891</v>
      </c>
      <c r="W1298" s="11">
        <v>26.588013</v>
      </c>
      <c r="X1298" s="11">
        <v>22.196835</v>
      </c>
      <c r="Y1298" s="11">
        <v>4.391178</v>
      </c>
      <c r="Z1298" s="18">
        <f t="shared" si="30"/>
        <v>0.16515630558778499</v>
      </c>
      <c r="AA1298" s="11">
        <v>16.515630000000002</v>
      </c>
      <c r="AS1298" s="11" t="s">
        <v>76</v>
      </c>
      <c r="AT1298" s="11">
        <v>1891</v>
      </c>
      <c r="AU1298" s="11">
        <v>26.588013</v>
      </c>
      <c r="AV1298" s="11">
        <v>22.196835</v>
      </c>
      <c r="AW1298" s="11">
        <v>4.391178</v>
      </c>
      <c r="AX1298" s="11">
        <v>16.515630000000002</v>
      </c>
    </row>
    <row r="1299" spans="21:50" x14ac:dyDescent="0.35">
      <c r="U1299" s="11" t="s">
        <v>76</v>
      </c>
      <c r="V1299" s="11">
        <v>1892</v>
      </c>
      <c r="W1299" s="11">
        <v>-11.648064</v>
      </c>
      <c r="X1299" s="11">
        <v>-11.945812</v>
      </c>
      <c r="Y1299" s="11">
        <v>0.29774800000000001</v>
      </c>
      <c r="Z1299" s="18">
        <f t="shared" si="30"/>
        <v>2.5562016142768446E-2</v>
      </c>
      <c r="AA1299" s="11">
        <v>2.5561989999999999</v>
      </c>
      <c r="AS1299" s="11" t="s">
        <v>76</v>
      </c>
      <c r="AT1299" s="11">
        <v>1892</v>
      </c>
      <c r="AU1299" s="11">
        <v>-11.648064</v>
      </c>
      <c r="AV1299" s="11">
        <v>-11.945812</v>
      </c>
      <c r="AW1299" s="11">
        <v>0.29774800000000001</v>
      </c>
      <c r="AX1299" s="11">
        <v>2.5561989999999999</v>
      </c>
    </row>
    <row r="1300" spans="21:50" x14ac:dyDescent="0.35">
      <c r="U1300" s="11" t="s">
        <v>76</v>
      </c>
      <c r="V1300" s="11">
        <v>1893</v>
      </c>
      <c r="W1300" s="11">
        <v>-1.2165239999999999</v>
      </c>
      <c r="X1300" s="11">
        <v>-4.7432059999999998</v>
      </c>
      <c r="Y1300" s="11">
        <v>3.5266820000000001</v>
      </c>
      <c r="Z1300" s="18">
        <f t="shared" si="30"/>
        <v>2.8989826752287668</v>
      </c>
      <c r="AA1300" s="11" t="s">
        <v>77</v>
      </c>
      <c r="AS1300" s="11" t="s">
        <v>76</v>
      </c>
      <c r="AT1300" s="11">
        <v>1893</v>
      </c>
      <c r="AU1300" s="11">
        <v>-1.2165239999999999</v>
      </c>
      <c r="AV1300" s="11">
        <v>-4.7432059999999998</v>
      </c>
      <c r="AW1300" s="11">
        <v>3.5266820000000001</v>
      </c>
      <c r="AX1300" s="11" t="s">
        <v>77</v>
      </c>
    </row>
    <row r="1301" spans="21:50" x14ac:dyDescent="0.35">
      <c r="U1301" s="11" t="s">
        <v>76</v>
      </c>
      <c r="V1301" s="11">
        <v>1894</v>
      </c>
      <c r="W1301" s="11">
        <v>7.9253410000000004</v>
      </c>
      <c r="X1301" s="11">
        <v>12.971109</v>
      </c>
      <c r="Y1301" s="11">
        <v>5.0457669999999997</v>
      </c>
      <c r="Z1301" s="18">
        <f t="shared" si="30"/>
        <v>0.63666244771045177</v>
      </c>
      <c r="AA1301" s="11">
        <v>63.666249000000001</v>
      </c>
      <c r="AS1301" s="11" t="s">
        <v>76</v>
      </c>
      <c r="AT1301" s="11">
        <v>1894</v>
      </c>
      <c r="AU1301" s="11">
        <v>7.9253410000000004</v>
      </c>
      <c r="AV1301" s="11">
        <v>12.971109</v>
      </c>
      <c r="AW1301" s="11">
        <v>5.0457669999999997</v>
      </c>
      <c r="AX1301" s="11">
        <v>63.666249000000001</v>
      </c>
    </row>
    <row r="1302" spans="21:50" x14ac:dyDescent="0.35">
      <c r="U1302" s="11" t="s">
        <v>76</v>
      </c>
      <c r="V1302" s="11">
        <v>1897</v>
      </c>
      <c r="W1302" s="11">
        <v>12.529083</v>
      </c>
      <c r="X1302" s="11">
        <v>7.2739010000000004</v>
      </c>
      <c r="Y1302" s="11">
        <v>5.2551819999999996</v>
      </c>
      <c r="Z1302" s="18">
        <f t="shared" si="30"/>
        <v>0.41943867719608846</v>
      </c>
      <c r="AA1302" s="11">
        <v>41.943866999999997</v>
      </c>
      <c r="AS1302" s="11" t="s">
        <v>76</v>
      </c>
      <c r="AT1302" s="11">
        <v>1897</v>
      </c>
      <c r="AU1302" s="11">
        <v>12.529083</v>
      </c>
      <c r="AV1302" s="11">
        <v>7.2739010000000004</v>
      </c>
      <c r="AW1302" s="11">
        <v>5.2551819999999996</v>
      </c>
      <c r="AX1302" s="11">
        <v>41.943866999999997</v>
      </c>
    </row>
    <row r="1303" spans="21:50" x14ac:dyDescent="0.35">
      <c r="U1303" s="11" t="s">
        <v>76</v>
      </c>
      <c r="V1303" s="11">
        <v>1899</v>
      </c>
      <c r="W1303" s="11">
        <v>10.543498</v>
      </c>
      <c r="X1303" s="11">
        <v>14.468373</v>
      </c>
      <c r="Y1303" s="11">
        <v>3.9248750000000001</v>
      </c>
      <c r="Z1303" s="18">
        <f t="shared" si="30"/>
        <v>0.37225548864333263</v>
      </c>
      <c r="AA1303" s="11">
        <v>37.225546999999999</v>
      </c>
      <c r="AS1303" s="11" t="s">
        <v>76</v>
      </c>
      <c r="AT1303" s="11">
        <v>1899</v>
      </c>
      <c r="AU1303" s="11">
        <v>10.543498</v>
      </c>
      <c r="AV1303" s="11">
        <v>14.468373</v>
      </c>
      <c r="AW1303" s="11">
        <v>3.9248750000000001</v>
      </c>
      <c r="AX1303" s="11">
        <v>37.225546999999999</v>
      </c>
    </row>
    <row r="1304" spans="21:50" x14ac:dyDescent="0.35">
      <c r="U1304" s="11" t="s">
        <v>76</v>
      </c>
      <c r="V1304" s="11">
        <v>1901</v>
      </c>
      <c r="W1304" s="11">
        <v>-7.4220300000000003</v>
      </c>
      <c r="X1304" s="11">
        <v>-8.1928169999999998</v>
      </c>
      <c r="Y1304" s="11">
        <v>0.770787</v>
      </c>
      <c r="Z1304" s="18">
        <f t="shared" si="30"/>
        <v>0.10385123746468283</v>
      </c>
      <c r="AA1304" s="11">
        <v>10.38513</v>
      </c>
      <c r="AS1304" s="11" t="s">
        <v>76</v>
      </c>
      <c r="AT1304" s="11">
        <v>1901</v>
      </c>
      <c r="AU1304" s="11">
        <v>-7.4220300000000003</v>
      </c>
      <c r="AV1304" s="11">
        <v>-8.1928169999999998</v>
      </c>
      <c r="AW1304" s="11">
        <v>0.770787</v>
      </c>
      <c r="AX1304" s="11">
        <v>10.38513</v>
      </c>
    </row>
    <row r="1305" spans="21:50" x14ac:dyDescent="0.35">
      <c r="U1305" s="11" t="s">
        <v>76</v>
      </c>
      <c r="V1305" s="11">
        <v>1902</v>
      </c>
      <c r="W1305" s="11">
        <v>-11.398179000000001</v>
      </c>
      <c r="X1305" s="11">
        <v>-12.677151</v>
      </c>
      <c r="Y1305" s="11">
        <v>1.278972</v>
      </c>
      <c r="Z1305" s="18">
        <f t="shared" si="30"/>
        <v>0.11220845013927223</v>
      </c>
      <c r="AA1305" s="11">
        <v>11.220848</v>
      </c>
      <c r="AS1305" s="11" t="s">
        <v>76</v>
      </c>
      <c r="AT1305" s="11">
        <v>1902</v>
      </c>
      <c r="AU1305" s="11">
        <v>-11.398179000000001</v>
      </c>
      <c r="AV1305" s="11">
        <v>-12.677151</v>
      </c>
      <c r="AW1305" s="11">
        <v>1.278972</v>
      </c>
      <c r="AX1305" s="11">
        <v>11.220848</v>
      </c>
    </row>
    <row r="1306" spans="21:50" x14ac:dyDescent="0.35">
      <c r="U1306" s="11" t="s">
        <v>76</v>
      </c>
      <c r="V1306" s="11">
        <v>1903</v>
      </c>
      <c r="W1306" s="11">
        <v>19.796144999999999</v>
      </c>
      <c r="X1306" s="11">
        <v>23.210961000000001</v>
      </c>
      <c r="Y1306" s="11">
        <v>3.4148149999999999</v>
      </c>
      <c r="Z1306" s="18">
        <f t="shared" si="30"/>
        <v>0.17249898907085193</v>
      </c>
      <c r="AA1306" s="11">
        <v>17.249901000000001</v>
      </c>
      <c r="AS1306" s="11" t="s">
        <v>76</v>
      </c>
      <c r="AT1306" s="11">
        <v>1903</v>
      </c>
      <c r="AU1306" s="11">
        <v>19.796144999999999</v>
      </c>
      <c r="AV1306" s="11">
        <v>23.210961000000001</v>
      </c>
      <c r="AW1306" s="11">
        <v>3.4148149999999999</v>
      </c>
      <c r="AX1306" s="11">
        <v>17.249901000000001</v>
      </c>
    </row>
    <row r="1307" spans="21:50" x14ac:dyDescent="0.35">
      <c r="U1307" s="11" t="s">
        <v>76</v>
      </c>
      <c r="V1307" s="11">
        <v>1904</v>
      </c>
      <c r="W1307" s="11">
        <v>6.5978680000000001</v>
      </c>
      <c r="X1307" s="11">
        <v>1.7829379999999999</v>
      </c>
      <c r="Y1307" s="11">
        <v>4.8149300000000004</v>
      </c>
      <c r="Z1307" s="18">
        <f t="shared" si="30"/>
        <v>0.72977058649854776</v>
      </c>
      <c r="AA1307" s="11">
        <v>72.977057000000002</v>
      </c>
      <c r="AS1307" s="11" t="s">
        <v>76</v>
      </c>
      <c r="AT1307" s="11">
        <v>1904</v>
      </c>
      <c r="AU1307" s="11">
        <v>6.5978680000000001</v>
      </c>
      <c r="AV1307" s="11">
        <v>1.7829379999999999</v>
      </c>
      <c r="AW1307" s="11">
        <v>4.8149300000000004</v>
      </c>
      <c r="AX1307" s="11">
        <v>72.977057000000002</v>
      </c>
    </row>
    <row r="1308" spans="21:50" x14ac:dyDescent="0.35">
      <c r="U1308" s="11" t="s">
        <v>76</v>
      </c>
      <c r="V1308" s="11">
        <v>1905</v>
      </c>
      <c r="W1308" s="11">
        <v>16.271142000000001</v>
      </c>
      <c r="X1308" s="11">
        <v>11.085565000000001</v>
      </c>
      <c r="Y1308" s="11">
        <v>5.1855770000000003</v>
      </c>
      <c r="Z1308" s="18">
        <f t="shared" si="30"/>
        <v>0.31869779023500622</v>
      </c>
      <c r="AA1308" s="11">
        <v>31.869778</v>
      </c>
      <c r="AS1308" s="11" t="s">
        <v>76</v>
      </c>
      <c r="AT1308" s="11">
        <v>1905</v>
      </c>
      <c r="AU1308" s="11">
        <v>16.271142000000001</v>
      </c>
      <c r="AV1308" s="11">
        <v>11.085565000000001</v>
      </c>
      <c r="AW1308" s="11">
        <v>5.1855770000000003</v>
      </c>
      <c r="AX1308" s="11">
        <v>31.869778</v>
      </c>
    </row>
    <row r="1309" spans="21:50" x14ac:dyDescent="0.35">
      <c r="U1309" s="11" t="s">
        <v>76</v>
      </c>
      <c r="V1309" s="11">
        <v>1908</v>
      </c>
      <c r="W1309" s="11">
        <v>17.814706000000001</v>
      </c>
      <c r="X1309" s="11">
        <v>15.36125</v>
      </c>
      <c r="Y1309" s="11">
        <v>2.4534560000000001</v>
      </c>
      <c r="Z1309" s="18">
        <f t="shared" si="30"/>
        <v>0.13772082458166865</v>
      </c>
      <c r="AA1309" s="11">
        <v>13.772085000000001</v>
      </c>
      <c r="AS1309" s="11" t="s">
        <v>76</v>
      </c>
      <c r="AT1309" s="11">
        <v>1908</v>
      </c>
      <c r="AU1309" s="11">
        <v>17.814706000000001</v>
      </c>
      <c r="AV1309" s="11">
        <v>15.36125</v>
      </c>
      <c r="AW1309" s="11">
        <v>2.4534560000000001</v>
      </c>
      <c r="AX1309" s="11">
        <v>13.772085000000001</v>
      </c>
    </row>
    <row r="1310" spans="21:50" x14ac:dyDescent="0.35">
      <c r="U1310" s="11" t="s">
        <v>76</v>
      </c>
      <c r="V1310" s="11">
        <v>1909</v>
      </c>
      <c r="W1310" s="11">
        <v>14.180713000000001</v>
      </c>
      <c r="X1310" s="11">
        <v>16.736775999999999</v>
      </c>
      <c r="Y1310" s="11">
        <v>2.556063</v>
      </c>
      <c r="Z1310" s="18">
        <f t="shared" si="30"/>
        <v>0.18024925827072305</v>
      </c>
      <c r="AA1310" s="11">
        <v>18.024927999999999</v>
      </c>
      <c r="AS1310" s="11" t="s">
        <v>76</v>
      </c>
      <c r="AT1310" s="11">
        <v>1909</v>
      </c>
      <c r="AU1310" s="11">
        <v>14.180713000000001</v>
      </c>
      <c r="AV1310" s="11">
        <v>16.736775999999999</v>
      </c>
      <c r="AW1310" s="11">
        <v>2.556063</v>
      </c>
      <c r="AX1310" s="11">
        <v>18.024927999999999</v>
      </c>
    </row>
    <row r="1311" spans="21:50" x14ac:dyDescent="0.35">
      <c r="U1311" s="11" t="s">
        <v>76</v>
      </c>
      <c r="V1311" s="11">
        <v>1910</v>
      </c>
      <c r="W1311" s="11">
        <v>-1.9983040000000001</v>
      </c>
      <c r="X1311" s="11">
        <v>-2.0885310000000001</v>
      </c>
      <c r="Y1311" s="11">
        <v>9.0227000000000002E-2</v>
      </c>
      <c r="Z1311" s="18">
        <f t="shared" si="30"/>
        <v>4.515178871683187E-2</v>
      </c>
      <c r="AA1311" s="11">
        <v>4.5151719999999997</v>
      </c>
      <c r="AS1311" s="11" t="s">
        <v>76</v>
      </c>
      <c r="AT1311" s="11">
        <v>1910</v>
      </c>
      <c r="AU1311" s="11">
        <v>-1.9983040000000001</v>
      </c>
      <c r="AV1311" s="11">
        <v>-2.0885310000000001</v>
      </c>
      <c r="AW1311" s="11">
        <v>9.0227000000000002E-2</v>
      </c>
      <c r="AX1311" s="11">
        <v>4.5151719999999997</v>
      </c>
    </row>
    <row r="1312" spans="21:50" x14ac:dyDescent="0.35">
      <c r="U1312" s="11" t="s">
        <v>76</v>
      </c>
      <c r="V1312" s="11">
        <v>1911</v>
      </c>
      <c r="W1312" s="11">
        <v>5.3193840000000003</v>
      </c>
      <c r="X1312" s="11">
        <v>7.5179539999999996</v>
      </c>
      <c r="Y1312" s="11">
        <v>2.1985700000000001</v>
      </c>
      <c r="Z1312" s="18">
        <f t="shared" si="30"/>
        <v>0.4133128948765496</v>
      </c>
      <c r="AA1312" s="11">
        <v>41.331296000000002</v>
      </c>
      <c r="AS1312" s="11" t="s">
        <v>76</v>
      </c>
      <c r="AT1312" s="11">
        <v>1911</v>
      </c>
      <c r="AU1312" s="11">
        <v>5.3193840000000003</v>
      </c>
      <c r="AV1312" s="11">
        <v>7.5179539999999996</v>
      </c>
      <c r="AW1312" s="11">
        <v>2.1985700000000001</v>
      </c>
      <c r="AX1312" s="11">
        <v>41.331296000000002</v>
      </c>
    </row>
    <row r="1313" spans="21:50" x14ac:dyDescent="0.35">
      <c r="U1313" s="11" t="s">
        <v>76</v>
      </c>
      <c r="V1313" s="11">
        <v>1912</v>
      </c>
      <c r="W1313" s="11">
        <v>-4.2248320000000001</v>
      </c>
      <c r="X1313" s="11">
        <v>-5.4685420000000002</v>
      </c>
      <c r="Y1313" s="11">
        <v>1.243709</v>
      </c>
      <c r="Z1313" s="18">
        <f t="shared" si="30"/>
        <v>0.29438069963492036</v>
      </c>
      <c r="AA1313" s="11">
        <v>29.438078000000001</v>
      </c>
      <c r="AS1313" s="11" t="s">
        <v>76</v>
      </c>
      <c r="AT1313" s="11">
        <v>1912</v>
      </c>
      <c r="AU1313" s="11">
        <v>-4.2248320000000001</v>
      </c>
      <c r="AV1313" s="11">
        <v>-5.4685420000000002</v>
      </c>
      <c r="AW1313" s="11">
        <v>1.243709</v>
      </c>
      <c r="AX1313" s="11">
        <v>29.438078000000001</v>
      </c>
    </row>
    <row r="1314" spans="21:50" x14ac:dyDescent="0.35">
      <c r="U1314" s="11" t="s">
        <v>76</v>
      </c>
      <c r="V1314" s="11">
        <v>1913</v>
      </c>
      <c r="W1314" s="11">
        <v>-3.765053</v>
      </c>
      <c r="X1314" s="11">
        <v>-2.2581419999999999</v>
      </c>
      <c r="Y1314" s="11">
        <v>1.5069109999999999</v>
      </c>
      <c r="Z1314" s="18">
        <f t="shared" si="30"/>
        <v>0.40023633133451242</v>
      </c>
      <c r="AA1314" s="11">
        <v>40.023637000000001</v>
      </c>
      <c r="AS1314" s="11" t="s">
        <v>76</v>
      </c>
      <c r="AT1314" s="11">
        <v>1913</v>
      </c>
      <c r="AU1314" s="11">
        <v>-3.765053</v>
      </c>
      <c r="AV1314" s="11">
        <v>-2.2581419999999999</v>
      </c>
      <c r="AW1314" s="11">
        <v>1.5069109999999999</v>
      </c>
      <c r="AX1314" s="11">
        <v>40.023637000000001</v>
      </c>
    </row>
    <row r="1315" spans="21:50" x14ac:dyDescent="0.35">
      <c r="U1315" s="11" t="s">
        <v>76</v>
      </c>
      <c r="V1315" s="11">
        <v>1917</v>
      </c>
      <c r="W1315" s="11">
        <v>-2.6907830000000001</v>
      </c>
      <c r="X1315" s="11">
        <v>-4.118932</v>
      </c>
      <c r="Y1315" s="11">
        <v>1.428148</v>
      </c>
      <c r="Z1315" s="18">
        <f t="shared" si="30"/>
        <v>0.53075554587642326</v>
      </c>
      <c r="AA1315" s="11">
        <v>53.075567999999997</v>
      </c>
      <c r="AS1315" s="11" t="s">
        <v>76</v>
      </c>
      <c r="AT1315" s="11">
        <v>1917</v>
      </c>
      <c r="AU1315" s="11">
        <v>-2.6907830000000001</v>
      </c>
      <c r="AV1315" s="11">
        <v>-4.118932</v>
      </c>
      <c r="AW1315" s="11">
        <v>1.428148</v>
      </c>
      <c r="AX1315" s="11">
        <v>53.075567999999997</v>
      </c>
    </row>
    <row r="1316" spans="21:50" x14ac:dyDescent="0.35">
      <c r="U1316" s="11" t="s">
        <v>76</v>
      </c>
      <c r="V1316" s="11">
        <v>1918</v>
      </c>
      <c r="W1316" s="11">
        <v>49.875309999999999</v>
      </c>
      <c r="X1316" s="11">
        <v>42.978991000000001</v>
      </c>
      <c r="Y1316" s="11">
        <v>6.8963190000000001</v>
      </c>
      <c r="Z1316" s="18">
        <f t="shared" si="30"/>
        <v>0.13827120072035642</v>
      </c>
      <c r="AA1316" s="11">
        <v>13.827120000000001</v>
      </c>
      <c r="AS1316" s="11" t="s">
        <v>76</v>
      </c>
      <c r="AT1316" s="11">
        <v>1918</v>
      </c>
      <c r="AU1316" s="11">
        <v>49.875309999999999</v>
      </c>
      <c r="AV1316" s="11">
        <v>42.978991000000001</v>
      </c>
      <c r="AW1316" s="11">
        <v>6.8963190000000001</v>
      </c>
      <c r="AX1316" s="11">
        <v>13.827120000000001</v>
      </c>
    </row>
    <row r="1317" spans="21:50" x14ac:dyDescent="0.35">
      <c r="U1317" s="11" t="s">
        <v>76</v>
      </c>
      <c r="V1317" s="11">
        <v>1920</v>
      </c>
      <c r="W1317" s="11">
        <v>-1.575223</v>
      </c>
      <c r="X1317" s="11">
        <v>0.48502400000000001</v>
      </c>
      <c r="Y1317" s="11">
        <v>2.0602469999999999</v>
      </c>
      <c r="Z1317" s="18">
        <f t="shared" si="30"/>
        <v>1.3079081501476297</v>
      </c>
      <c r="AA1317" s="11" t="s">
        <v>77</v>
      </c>
      <c r="AS1317" s="11" t="s">
        <v>76</v>
      </c>
      <c r="AT1317" s="11">
        <v>1920</v>
      </c>
      <c r="AU1317" s="11">
        <v>-1.575223</v>
      </c>
      <c r="AV1317" s="11">
        <v>0.48502400000000001</v>
      </c>
      <c r="AW1317" s="11">
        <v>2.0602469999999999</v>
      </c>
      <c r="AX1317" s="11" t="s">
        <v>77</v>
      </c>
    </row>
    <row r="1318" spans="21:50" x14ac:dyDescent="0.35">
      <c r="U1318" s="11" t="s">
        <v>76</v>
      </c>
      <c r="V1318" s="11">
        <v>1921</v>
      </c>
      <c r="W1318" s="11">
        <v>-9.2085489999999997</v>
      </c>
      <c r="X1318" s="11">
        <v>-9.8692510000000002</v>
      </c>
      <c r="Y1318" s="11">
        <v>0.66070099999999998</v>
      </c>
      <c r="Z1318" s="18">
        <f t="shared" si="30"/>
        <v>7.1748654429704392E-2</v>
      </c>
      <c r="AA1318" s="11">
        <v>7.1748700000000003</v>
      </c>
      <c r="AS1318" s="11" t="s">
        <v>76</v>
      </c>
      <c r="AT1318" s="11">
        <v>1921</v>
      </c>
      <c r="AU1318" s="11">
        <v>-9.2085489999999997</v>
      </c>
      <c r="AV1318" s="11">
        <v>-9.8692510000000002</v>
      </c>
      <c r="AW1318" s="11">
        <v>0.66070099999999998</v>
      </c>
      <c r="AX1318" s="11">
        <v>7.1748700000000003</v>
      </c>
    </row>
    <row r="1319" spans="21:50" x14ac:dyDescent="0.35">
      <c r="U1319" s="11" t="s">
        <v>76</v>
      </c>
      <c r="V1319" s="11">
        <v>1924</v>
      </c>
      <c r="W1319" s="11">
        <v>13.834110000000001</v>
      </c>
      <c r="X1319" s="11">
        <v>11.990912</v>
      </c>
      <c r="Y1319" s="11">
        <v>1.843197</v>
      </c>
      <c r="Z1319" s="18">
        <f t="shared" si="30"/>
        <v>0.13323567616565141</v>
      </c>
      <c r="AA1319" s="11">
        <v>13.323569000000001</v>
      </c>
      <c r="AS1319" s="11" t="s">
        <v>76</v>
      </c>
      <c r="AT1319" s="11">
        <v>1924</v>
      </c>
      <c r="AU1319" s="11">
        <v>13.834110000000001</v>
      </c>
      <c r="AV1319" s="11">
        <v>11.990912</v>
      </c>
      <c r="AW1319" s="11">
        <v>1.843197</v>
      </c>
      <c r="AX1319" s="11">
        <v>13.323569000000001</v>
      </c>
    </row>
    <row r="1320" spans="21:50" x14ac:dyDescent="0.35">
      <c r="U1320" s="11" t="s">
        <v>76</v>
      </c>
      <c r="V1320" s="11">
        <v>1925</v>
      </c>
      <c r="W1320" s="11">
        <v>-4.1211929999999999</v>
      </c>
      <c r="X1320" s="11">
        <v>-5.8586520000000002</v>
      </c>
      <c r="Y1320" s="11">
        <v>1.7374590000000001</v>
      </c>
      <c r="Z1320" s="18">
        <f t="shared" si="30"/>
        <v>0.42159127223597637</v>
      </c>
      <c r="AA1320" s="11">
        <v>42.159117000000002</v>
      </c>
      <c r="AS1320" s="11" t="s">
        <v>76</v>
      </c>
      <c r="AT1320" s="11">
        <v>1925</v>
      </c>
      <c r="AU1320" s="11">
        <v>-4.1211929999999999</v>
      </c>
      <c r="AV1320" s="11">
        <v>-5.8586520000000002</v>
      </c>
      <c r="AW1320" s="11">
        <v>1.7374590000000001</v>
      </c>
      <c r="AX1320" s="11">
        <v>42.159117000000002</v>
      </c>
    </row>
    <row r="1321" spans="21:50" x14ac:dyDescent="0.35">
      <c r="U1321" s="11" t="s">
        <v>76</v>
      </c>
      <c r="V1321" s="11">
        <v>1926</v>
      </c>
      <c r="W1321" s="11">
        <v>-5.4489429999999999</v>
      </c>
      <c r="X1321" s="11">
        <v>-4.9601009999999999</v>
      </c>
      <c r="Y1321" s="11">
        <v>0.488842</v>
      </c>
      <c r="Z1321" s="18">
        <f t="shared" si="30"/>
        <v>8.9713179234945206E-2</v>
      </c>
      <c r="AA1321" s="11">
        <v>8.9713259999999995</v>
      </c>
      <c r="AS1321" s="11" t="s">
        <v>76</v>
      </c>
      <c r="AT1321" s="11">
        <v>1926</v>
      </c>
      <c r="AU1321" s="11">
        <v>-5.4489429999999999</v>
      </c>
      <c r="AV1321" s="11">
        <v>-4.9601009999999999</v>
      </c>
      <c r="AW1321" s="11">
        <v>0.488842</v>
      </c>
      <c r="AX1321" s="11">
        <v>8.9713259999999995</v>
      </c>
    </row>
    <row r="1322" spans="21:50" x14ac:dyDescent="0.35">
      <c r="U1322" s="11" t="s">
        <v>76</v>
      </c>
      <c r="V1322" s="11">
        <v>1927</v>
      </c>
      <c r="W1322" s="11">
        <v>41.262552999999997</v>
      </c>
      <c r="X1322" s="11">
        <v>41.789738999999997</v>
      </c>
      <c r="Y1322" s="11">
        <v>0.52718600000000004</v>
      </c>
      <c r="Z1322" s="18">
        <f t="shared" si="30"/>
        <v>1.2776378621070783E-2</v>
      </c>
      <c r="AA1322" s="11">
        <v>1.277639</v>
      </c>
      <c r="AS1322" s="11" t="s">
        <v>76</v>
      </c>
      <c r="AT1322" s="11">
        <v>1927</v>
      </c>
      <c r="AU1322" s="11">
        <v>41.262552999999997</v>
      </c>
      <c r="AV1322" s="11">
        <v>41.789738999999997</v>
      </c>
      <c r="AW1322" s="11">
        <v>0.52718600000000004</v>
      </c>
      <c r="AX1322" s="11">
        <v>1.277639</v>
      </c>
    </row>
    <row r="1323" spans="21:50" x14ac:dyDescent="0.35">
      <c r="U1323" s="11" t="s">
        <v>76</v>
      </c>
      <c r="V1323" s="11">
        <v>1928</v>
      </c>
      <c r="W1323" s="11">
        <v>-22.621603</v>
      </c>
      <c r="X1323" s="11">
        <v>-22.185348000000001</v>
      </c>
      <c r="Y1323" s="11">
        <v>0.43625599999999998</v>
      </c>
      <c r="Z1323" s="18">
        <f t="shared" si="30"/>
        <v>1.9284928658680818E-2</v>
      </c>
      <c r="AA1323" s="11">
        <v>1.928491</v>
      </c>
      <c r="AS1323" s="11" t="s">
        <v>76</v>
      </c>
      <c r="AT1323" s="11">
        <v>1928</v>
      </c>
      <c r="AU1323" s="11">
        <v>-22.621603</v>
      </c>
      <c r="AV1323" s="11">
        <v>-22.185348000000001</v>
      </c>
      <c r="AW1323" s="11">
        <v>0.43625599999999998</v>
      </c>
      <c r="AX1323" s="11">
        <v>1.928491</v>
      </c>
    </row>
    <row r="1324" spans="21:50" x14ac:dyDescent="0.35">
      <c r="U1324" s="11" t="s">
        <v>76</v>
      </c>
      <c r="V1324" s="11">
        <v>1929</v>
      </c>
      <c r="W1324" s="11">
        <v>-14.983388</v>
      </c>
      <c r="X1324" s="11">
        <v>-12.983282000000001</v>
      </c>
      <c r="Y1324" s="11">
        <v>2.0001060000000002</v>
      </c>
      <c r="Z1324" s="18">
        <f t="shared" si="30"/>
        <v>0.13348823376929173</v>
      </c>
      <c r="AA1324" s="11">
        <v>13.348825</v>
      </c>
      <c r="AS1324" s="11" t="s">
        <v>76</v>
      </c>
      <c r="AT1324" s="11">
        <v>1929</v>
      </c>
      <c r="AU1324" s="11">
        <v>-14.983388</v>
      </c>
      <c r="AV1324" s="11">
        <v>-12.983282000000001</v>
      </c>
      <c r="AW1324" s="11">
        <v>2.0001060000000002</v>
      </c>
      <c r="AX1324" s="11">
        <v>13.348825</v>
      </c>
    </row>
    <row r="1325" spans="21:50" x14ac:dyDescent="0.35">
      <c r="U1325" s="11" t="s">
        <v>76</v>
      </c>
      <c r="V1325" s="11">
        <v>1931</v>
      </c>
      <c r="W1325" s="11">
        <v>-17.142723</v>
      </c>
      <c r="X1325" s="11">
        <v>-15.841561</v>
      </c>
      <c r="Y1325" s="11">
        <v>1.3011619999999999</v>
      </c>
      <c r="Z1325" s="18">
        <f t="shared" si="30"/>
        <v>7.5901710597552088E-2</v>
      </c>
      <c r="AA1325" s="11">
        <v>7.5901719999999999</v>
      </c>
      <c r="AS1325" s="11" t="s">
        <v>76</v>
      </c>
      <c r="AT1325" s="11">
        <v>1931</v>
      </c>
      <c r="AU1325" s="11">
        <v>-17.142723</v>
      </c>
      <c r="AV1325" s="11">
        <v>-15.841561</v>
      </c>
      <c r="AW1325" s="11">
        <v>1.3011619999999999</v>
      </c>
      <c r="AX1325" s="11">
        <v>7.5901719999999999</v>
      </c>
    </row>
    <row r="1326" spans="21:50" x14ac:dyDescent="0.35">
      <c r="U1326" s="11" t="s">
        <v>76</v>
      </c>
      <c r="V1326" s="11">
        <v>1933</v>
      </c>
      <c r="W1326" s="11">
        <v>40.645659999999999</v>
      </c>
      <c r="X1326" s="11">
        <v>32.607368000000001</v>
      </c>
      <c r="Y1326" s="11">
        <v>8.0382920000000002</v>
      </c>
      <c r="Z1326" s="18">
        <f t="shared" si="30"/>
        <v>0.19776507504122212</v>
      </c>
      <c r="AA1326" s="11">
        <v>19.776508</v>
      </c>
      <c r="AS1326" s="11" t="s">
        <v>76</v>
      </c>
      <c r="AT1326" s="11">
        <v>1933</v>
      </c>
      <c r="AU1326" s="11">
        <v>40.645659999999999</v>
      </c>
      <c r="AV1326" s="11">
        <v>32.607368000000001</v>
      </c>
      <c r="AW1326" s="11">
        <v>8.0382920000000002</v>
      </c>
      <c r="AX1326" s="11">
        <v>19.776508</v>
      </c>
    </row>
    <row r="1327" spans="21:50" x14ac:dyDescent="0.35">
      <c r="U1327" s="11" t="s">
        <v>76</v>
      </c>
      <c r="V1327" s="11">
        <v>1934</v>
      </c>
      <c r="W1327" s="11">
        <v>14.750677</v>
      </c>
      <c r="X1327" s="11">
        <v>11.614324</v>
      </c>
      <c r="Y1327" s="11">
        <v>3.1363530000000002</v>
      </c>
      <c r="Z1327" s="18">
        <f t="shared" si="30"/>
        <v>0.21262434259797028</v>
      </c>
      <c r="AA1327" s="11">
        <v>21.262433000000001</v>
      </c>
      <c r="AS1327" s="11" t="s">
        <v>76</v>
      </c>
      <c r="AT1327" s="11">
        <v>1934</v>
      </c>
      <c r="AU1327" s="11">
        <v>14.750677</v>
      </c>
      <c r="AV1327" s="11">
        <v>11.614324</v>
      </c>
      <c r="AW1327" s="11">
        <v>3.1363530000000002</v>
      </c>
      <c r="AX1327" s="11">
        <v>21.262433000000001</v>
      </c>
    </row>
    <row r="1328" spans="21:50" x14ac:dyDescent="0.35">
      <c r="U1328" s="11" t="s">
        <v>76</v>
      </c>
      <c r="V1328" s="11">
        <v>1936</v>
      </c>
      <c r="W1328" s="11">
        <v>-18.346181999999999</v>
      </c>
      <c r="X1328" s="11">
        <v>-17.245633000000002</v>
      </c>
      <c r="Y1328" s="11">
        <v>1.1005499999999999</v>
      </c>
      <c r="Z1328" s="18">
        <f t="shared" si="30"/>
        <v>5.9987958257472863E-2</v>
      </c>
      <c r="AA1328" s="11">
        <v>5.998793</v>
      </c>
      <c r="AS1328" s="11" t="s">
        <v>76</v>
      </c>
      <c r="AT1328" s="11">
        <v>1936</v>
      </c>
      <c r="AU1328" s="11">
        <v>-18.346181999999999</v>
      </c>
      <c r="AV1328" s="11">
        <v>-17.245633000000002</v>
      </c>
      <c r="AW1328" s="11">
        <v>1.1005499999999999</v>
      </c>
      <c r="AX1328" s="11">
        <v>5.998793</v>
      </c>
    </row>
    <row r="1329" spans="21:50" x14ac:dyDescent="0.35">
      <c r="U1329" s="11" t="s">
        <v>76</v>
      </c>
      <c r="V1329" s="11">
        <v>1938</v>
      </c>
      <c r="W1329" s="11">
        <v>6.6966520000000003</v>
      </c>
      <c r="X1329" s="11">
        <v>6.776376</v>
      </c>
      <c r="Y1329" s="11">
        <v>7.9724000000000003E-2</v>
      </c>
      <c r="Z1329" s="18">
        <f t="shared" si="30"/>
        <v>1.1905053450589937E-2</v>
      </c>
      <c r="AA1329" s="11">
        <v>1.190507</v>
      </c>
      <c r="AS1329" s="11" t="s">
        <v>76</v>
      </c>
      <c r="AT1329" s="11">
        <v>1938</v>
      </c>
      <c r="AU1329" s="11">
        <v>6.6966520000000003</v>
      </c>
      <c r="AV1329" s="11">
        <v>6.776376</v>
      </c>
      <c r="AW1329" s="11">
        <v>7.9724000000000003E-2</v>
      </c>
      <c r="AX1329" s="11">
        <v>1.190507</v>
      </c>
    </row>
    <row r="1330" spans="21:50" x14ac:dyDescent="0.35">
      <c r="U1330" s="11" t="s">
        <v>76</v>
      </c>
      <c r="V1330" s="11">
        <v>1939</v>
      </c>
      <c r="W1330" s="11">
        <v>-11.492134</v>
      </c>
      <c r="X1330" s="11">
        <v>-10.711940999999999</v>
      </c>
      <c r="Y1330" s="11">
        <v>0.78019300000000003</v>
      </c>
      <c r="Z1330" s="18">
        <f t="shared" si="30"/>
        <v>6.7889305850419079E-2</v>
      </c>
      <c r="AA1330" s="11">
        <v>6.7889290000000004</v>
      </c>
      <c r="AS1330" s="11" t="s">
        <v>76</v>
      </c>
      <c r="AT1330" s="11">
        <v>1939</v>
      </c>
      <c r="AU1330" s="11">
        <v>-11.492134</v>
      </c>
      <c r="AV1330" s="11">
        <v>-10.711940999999999</v>
      </c>
      <c r="AW1330" s="11">
        <v>0.78019300000000003</v>
      </c>
      <c r="AX1330" s="11">
        <v>6.7889290000000004</v>
      </c>
    </row>
    <row r="1331" spans="21:50" x14ac:dyDescent="0.35">
      <c r="U1331" s="11" t="s">
        <v>76</v>
      </c>
      <c r="V1331" s="11">
        <v>1940</v>
      </c>
      <c r="W1331" s="11">
        <v>1.6738</v>
      </c>
      <c r="X1331" s="11">
        <v>3.2177820000000001</v>
      </c>
      <c r="Y1331" s="11">
        <v>1.5439830000000001</v>
      </c>
      <c r="Z1331" s="18">
        <f t="shared" si="30"/>
        <v>0.92244174931294065</v>
      </c>
      <c r="AA1331" s="11">
        <v>92.244164999999995</v>
      </c>
      <c r="AS1331" s="11" t="s">
        <v>76</v>
      </c>
      <c r="AT1331" s="11">
        <v>1940</v>
      </c>
      <c r="AU1331" s="11">
        <v>1.6738</v>
      </c>
      <c r="AV1331" s="11">
        <v>3.2177820000000001</v>
      </c>
      <c r="AW1331" s="11">
        <v>1.5439830000000001</v>
      </c>
      <c r="AX1331" s="11">
        <v>92.244164999999995</v>
      </c>
    </row>
    <row r="1332" spans="21:50" x14ac:dyDescent="0.35">
      <c r="U1332" s="11" t="s">
        <v>76</v>
      </c>
      <c r="V1332" s="11">
        <v>1942</v>
      </c>
      <c r="W1332" s="11">
        <v>4.3818250000000001</v>
      </c>
      <c r="X1332" s="11">
        <v>3.3119230000000002</v>
      </c>
      <c r="Y1332" s="11">
        <v>1.0699019999999999</v>
      </c>
      <c r="Z1332" s="18">
        <f t="shared" si="30"/>
        <v>0.24416812629440926</v>
      </c>
      <c r="AA1332" s="11">
        <v>24.416812</v>
      </c>
      <c r="AS1332" s="11" t="s">
        <v>76</v>
      </c>
      <c r="AT1332" s="11">
        <v>1942</v>
      </c>
      <c r="AU1332" s="11">
        <v>4.3818250000000001</v>
      </c>
      <c r="AV1332" s="11">
        <v>3.3119230000000002</v>
      </c>
      <c r="AW1332" s="11">
        <v>1.0699019999999999</v>
      </c>
      <c r="AX1332" s="11">
        <v>24.416812</v>
      </c>
    </row>
    <row r="1333" spans="21:50" x14ac:dyDescent="0.35">
      <c r="U1333" s="11" t="s">
        <v>76</v>
      </c>
      <c r="V1333" s="11">
        <v>1944</v>
      </c>
      <c r="W1333" s="11">
        <v>8.7176829999999992</v>
      </c>
      <c r="X1333" s="11">
        <v>7.0054809999999996</v>
      </c>
      <c r="Y1333" s="11">
        <v>1.712202</v>
      </c>
      <c r="Z1333" s="18">
        <f t="shared" si="30"/>
        <v>0.19640562750446422</v>
      </c>
      <c r="AA1333" s="11">
        <v>19.640566</v>
      </c>
      <c r="AS1333" s="11" t="s">
        <v>76</v>
      </c>
      <c r="AT1333" s="11">
        <v>1944</v>
      </c>
      <c r="AU1333" s="11">
        <v>8.7176829999999992</v>
      </c>
      <c r="AV1333" s="11">
        <v>7.0054809999999996</v>
      </c>
      <c r="AW1333" s="11">
        <v>1.712202</v>
      </c>
      <c r="AX1333" s="11">
        <v>19.640566</v>
      </c>
    </row>
    <row r="1334" spans="21:50" x14ac:dyDescent="0.35">
      <c r="U1334" s="11" t="s">
        <v>76</v>
      </c>
      <c r="V1334" s="11">
        <v>1945</v>
      </c>
      <c r="W1334" s="11">
        <v>5.8811090000000004</v>
      </c>
      <c r="X1334" s="11">
        <v>5.1387169999999998</v>
      </c>
      <c r="Y1334" s="11">
        <v>0.74239200000000005</v>
      </c>
      <c r="Z1334" s="18">
        <f t="shared" si="30"/>
        <v>0.12623333456326008</v>
      </c>
      <c r="AA1334" s="11">
        <v>12.623328000000001</v>
      </c>
      <c r="AS1334" s="11" t="s">
        <v>76</v>
      </c>
      <c r="AT1334" s="11">
        <v>1945</v>
      </c>
      <c r="AU1334" s="11">
        <v>5.8811090000000004</v>
      </c>
      <c r="AV1334" s="11">
        <v>5.1387169999999998</v>
      </c>
      <c r="AW1334" s="11">
        <v>0.74239200000000005</v>
      </c>
      <c r="AX1334" s="11">
        <v>12.623328000000001</v>
      </c>
    </row>
    <row r="1335" spans="21:50" x14ac:dyDescent="0.35">
      <c r="U1335" s="11" t="s">
        <v>76</v>
      </c>
      <c r="V1335" s="11">
        <v>1946</v>
      </c>
      <c r="W1335" s="11">
        <v>-9.0448459999999997</v>
      </c>
      <c r="X1335" s="11">
        <v>-8.6409009999999995</v>
      </c>
      <c r="Y1335" s="11">
        <v>0.403945</v>
      </c>
      <c r="Z1335" s="18">
        <f t="shared" si="30"/>
        <v>4.466024076031809E-2</v>
      </c>
      <c r="AA1335" s="11">
        <v>4.4660270000000004</v>
      </c>
      <c r="AS1335" s="11" t="s">
        <v>76</v>
      </c>
      <c r="AT1335" s="11">
        <v>1946</v>
      </c>
      <c r="AU1335" s="11">
        <v>-9.0448459999999997</v>
      </c>
      <c r="AV1335" s="11">
        <v>-8.6409009999999995</v>
      </c>
      <c r="AW1335" s="11">
        <v>0.403945</v>
      </c>
      <c r="AX1335" s="11">
        <v>4.4660270000000004</v>
      </c>
    </row>
    <row r="1336" spans="21:50" x14ac:dyDescent="0.35">
      <c r="U1336" s="11" t="s">
        <v>76</v>
      </c>
      <c r="V1336" s="11">
        <v>1947</v>
      </c>
      <c r="W1336" s="11">
        <v>-0.63110500000000003</v>
      </c>
      <c r="X1336" s="11">
        <v>-3.5496629999999998</v>
      </c>
      <c r="Y1336" s="11">
        <v>2.918558</v>
      </c>
      <c r="Z1336" s="18">
        <f t="shared" si="30"/>
        <v>4.6245204839131366</v>
      </c>
      <c r="AA1336" s="11" t="s">
        <v>77</v>
      </c>
      <c r="AS1336" s="11" t="s">
        <v>76</v>
      </c>
      <c r="AT1336" s="11">
        <v>1947</v>
      </c>
      <c r="AU1336" s="11">
        <v>-0.63110500000000003</v>
      </c>
      <c r="AV1336" s="11">
        <v>-3.5496629999999998</v>
      </c>
      <c r="AW1336" s="11">
        <v>2.918558</v>
      </c>
      <c r="AX1336" s="11" t="s">
        <v>77</v>
      </c>
    </row>
    <row r="1337" spans="21:50" x14ac:dyDescent="0.35">
      <c r="U1337" s="11" t="s">
        <v>76</v>
      </c>
      <c r="V1337" s="11">
        <v>1948</v>
      </c>
      <c r="W1337" s="11">
        <v>-3.8710870000000002</v>
      </c>
      <c r="X1337" s="11">
        <v>-6.9634299999999998</v>
      </c>
      <c r="Y1337" s="11">
        <v>3.0923430000000001</v>
      </c>
      <c r="Z1337" s="18">
        <f t="shared" si="30"/>
        <v>0.79883066435861549</v>
      </c>
      <c r="AA1337" s="11">
        <v>79.88306</v>
      </c>
      <c r="AS1337" s="11" t="s">
        <v>76</v>
      </c>
      <c r="AT1337" s="11">
        <v>1948</v>
      </c>
      <c r="AU1337" s="11">
        <v>-3.8710870000000002</v>
      </c>
      <c r="AV1337" s="11">
        <v>-6.9634299999999998</v>
      </c>
      <c r="AW1337" s="11">
        <v>3.0923430000000001</v>
      </c>
      <c r="AX1337" s="11">
        <v>79.88306</v>
      </c>
    </row>
    <row r="1338" spans="21:50" x14ac:dyDescent="0.35">
      <c r="U1338" s="11" t="s">
        <v>76</v>
      </c>
      <c r="V1338" s="11">
        <v>1949</v>
      </c>
      <c r="W1338" s="11">
        <v>-9.4442939999999993</v>
      </c>
      <c r="X1338" s="11">
        <v>-10.684041000000001</v>
      </c>
      <c r="Y1338" s="11">
        <v>1.239746</v>
      </c>
      <c r="Z1338" s="18">
        <f t="shared" si="30"/>
        <v>0.13126931457237567</v>
      </c>
      <c r="AA1338" s="11">
        <v>13.126932999999999</v>
      </c>
      <c r="AS1338" s="11" t="s">
        <v>76</v>
      </c>
      <c r="AT1338" s="11">
        <v>1949</v>
      </c>
      <c r="AU1338" s="11">
        <v>-9.4442939999999993</v>
      </c>
      <c r="AV1338" s="11">
        <v>-10.684041000000001</v>
      </c>
      <c r="AW1338" s="11">
        <v>1.239746</v>
      </c>
      <c r="AX1338" s="11">
        <v>13.126932999999999</v>
      </c>
    </row>
    <row r="1339" spans="21:50" x14ac:dyDescent="0.35">
      <c r="U1339" s="11" t="s">
        <v>76</v>
      </c>
      <c r="V1339" s="11">
        <v>1952</v>
      </c>
      <c r="W1339" s="11">
        <v>7.9976510000000003</v>
      </c>
      <c r="X1339" s="11">
        <v>6.4391220000000002</v>
      </c>
      <c r="Y1339" s="11">
        <v>1.5585290000000001</v>
      </c>
      <c r="Z1339" s="18">
        <f t="shared" si="30"/>
        <v>0.19487334468583337</v>
      </c>
      <c r="AA1339" s="11">
        <v>19.487335000000002</v>
      </c>
      <c r="AS1339" s="11" t="s">
        <v>76</v>
      </c>
      <c r="AT1339" s="11">
        <v>1952</v>
      </c>
      <c r="AU1339" s="11">
        <v>7.9976510000000003</v>
      </c>
      <c r="AV1339" s="11">
        <v>6.4391220000000002</v>
      </c>
      <c r="AW1339" s="11">
        <v>1.5585290000000001</v>
      </c>
      <c r="AX1339" s="11">
        <v>19.487335000000002</v>
      </c>
    </row>
    <row r="1340" spans="21:50" x14ac:dyDescent="0.35">
      <c r="U1340" s="11" t="s">
        <v>76</v>
      </c>
      <c r="V1340" s="11">
        <v>1954</v>
      </c>
      <c r="W1340" s="11">
        <v>-4.1368330000000002</v>
      </c>
      <c r="X1340" s="11">
        <v>-4.3733789999999999</v>
      </c>
      <c r="Y1340" s="11">
        <v>0.23654600000000001</v>
      </c>
      <c r="Z1340" s="18">
        <f t="shared" si="30"/>
        <v>5.7180456644007623E-2</v>
      </c>
      <c r="AA1340" s="11">
        <v>5.7180499999999999</v>
      </c>
      <c r="AS1340" s="11" t="s">
        <v>76</v>
      </c>
      <c r="AT1340" s="11">
        <v>1954</v>
      </c>
      <c r="AU1340" s="11">
        <v>-4.1368330000000002</v>
      </c>
      <c r="AV1340" s="11">
        <v>-4.3733789999999999</v>
      </c>
      <c r="AW1340" s="11">
        <v>0.23654600000000001</v>
      </c>
      <c r="AX1340" s="11">
        <v>5.7180499999999999</v>
      </c>
    </row>
    <row r="1341" spans="21:50" x14ac:dyDescent="0.35">
      <c r="U1341" s="11" t="s">
        <v>76</v>
      </c>
      <c r="V1341" s="11">
        <v>1955</v>
      </c>
      <c r="W1341" s="11">
        <v>1.7783789999999999</v>
      </c>
      <c r="X1341" s="11">
        <v>-1.8104199999999999</v>
      </c>
      <c r="Y1341" s="11">
        <v>3.5888</v>
      </c>
      <c r="Z1341" s="18">
        <f t="shared" si="30"/>
        <v>2.0180175316959996</v>
      </c>
      <c r="AA1341" s="11" t="s">
        <v>77</v>
      </c>
      <c r="AS1341" s="11" t="s">
        <v>76</v>
      </c>
      <c r="AT1341" s="11">
        <v>1955</v>
      </c>
      <c r="AU1341" s="11">
        <v>1.7783789999999999</v>
      </c>
      <c r="AV1341" s="11">
        <v>-1.8104199999999999</v>
      </c>
      <c r="AW1341" s="11">
        <v>3.5888</v>
      </c>
      <c r="AX1341" s="11" t="s">
        <v>77</v>
      </c>
    </row>
    <row r="1342" spans="21:50" x14ac:dyDescent="0.35">
      <c r="U1342" s="11" t="s">
        <v>76</v>
      </c>
      <c r="V1342" s="11">
        <v>1956</v>
      </c>
      <c r="W1342" s="11">
        <v>10.378351</v>
      </c>
      <c r="X1342" s="11">
        <v>11.661292</v>
      </c>
      <c r="Y1342" s="11">
        <v>1.2829410000000001</v>
      </c>
      <c r="Z1342" s="18">
        <f t="shared" si="30"/>
        <v>0.12361703704181908</v>
      </c>
      <c r="AA1342" s="11">
        <v>12.361701</v>
      </c>
      <c r="AS1342" s="11" t="s">
        <v>76</v>
      </c>
      <c r="AT1342" s="11">
        <v>1956</v>
      </c>
      <c r="AU1342" s="11">
        <v>10.378351</v>
      </c>
      <c r="AV1342" s="11">
        <v>11.661292</v>
      </c>
      <c r="AW1342" s="11">
        <v>1.2829410000000001</v>
      </c>
      <c r="AX1342" s="11">
        <v>12.361701</v>
      </c>
    </row>
    <row r="1343" spans="21:50" x14ac:dyDescent="0.35">
      <c r="U1343" s="11" t="s">
        <v>76</v>
      </c>
      <c r="V1343" s="11">
        <v>1960</v>
      </c>
      <c r="W1343" s="11">
        <v>-0.40360200000000002</v>
      </c>
      <c r="X1343" s="11">
        <v>-1.1842649999999999</v>
      </c>
      <c r="Y1343" s="11">
        <v>0.780663</v>
      </c>
      <c r="Z1343" s="18">
        <f t="shared" si="30"/>
        <v>1.9342396717558386</v>
      </c>
      <c r="AA1343" s="11" t="s">
        <v>77</v>
      </c>
      <c r="AS1343" s="11" t="s">
        <v>76</v>
      </c>
      <c r="AT1343" s="11">
        <v>1960</v>
      </c>
      <c r="AU1343" s="11">
        <v>-0.40360200000000002</v>
      </c>
      <c r="AV1343" s="11">
        <v>-1.1842649999999999</v>
      </c>
      <c r="AW1343" s="11">
        <v>0.780663</v>
      </c>
      <c r="AX1343" s="11" t="s">
        <v>77</v>
      </c>
    </row>
    <row r="1344" spans="21:50" x14ac:dyDescent="0.35">
      <c r="U1344" s="11" t="s">
        <v>76</v>
      </c>
      <c r="V1344" s="11">
        <v>1961</v>
      </c>
      <c r="W1344" s="11">
        <v>7.5394449999999997</v>
      </c>
      <c r="X1344" s="11">
        <v>9.0727679999999999</v>
      </c>
      <c r="Y1344" s="11">
        <v>1.533323</v>
      </c>
      <c r="Z1344" s="18">
        <f t="shared" si="30"/>
        <v>0.20337345786062502</v>
      </c>
      <c r="AA1344" s="11">
        <v>20.337351999999999</v>
      </c>
      <c r="AS1344" s="11" t="s">
        <v>76</v>
      </c>
      <c r="AT1344" s="11">
        <v>1961</v>
      </c>
      <c r="AU1344" s="11">
        <v>7.5394449999999997</v>
      </c>
      <c r="AV1344" s="11">
        <v>9.0727679999999999</v>
      </c>
      <c r="AW1344" s="11">
        <v>1.533323</v>
      </c>
      <c r="AX1344" s="11">
        <v>20.337351999999999</v>
      </c>
    </row>
    <row r="1345" spans="21:50" x14ac:dyDescent="0.35">
      <c r="U1345" s="11" t="s">
        <v>76</v>
      </c>
      <c r="V1345" s="11">
        <v>1962</v>
      </c>
      <c r="W1345" s="11">
        <v>-12.838832999999999</v>
      </c>
      <c r="X1345" s="11">
        <v>-13.785136</v>
      </c>
      <c r="Y1345" s="11">
        <v>0.94630300000000001</v>
      </c>
      <c r="Z1345" s="18">
        <f t="shared" si="30"/>
        <v>7.370630959994573E-2</v>
      </c>
      <c r="AA1345" s="11">
        <v>7.3706290000000001</v>
      </c>
      <c r="AS1345" s="11" t="s">
        <v>76</v>
      </c>
      <c r="AT1345" s="11">
        <v>1962</v>
      </c>
      <c r="AU1345" s="11">
        <v>-12.838832999999999</v>
      </c>
      <c r="AV1345" s="11">
        <v>-13.785136</v>
      </c>
      <c r="AW1345" s="11">
        <v>0.94630300000000001</v>
      </c>
      <c r="AX1345" s="11">
        <v>7.3706290000000001</v>
      </c>
    </row>
    <row r="1346" spans="21:50" x14ac:dyDescent="0.35">
      <c r="U1346" s="11" t="s">
        <v>76</v>
      </c>
      <c r="V1346" s="11">
        <v>1963</v>
      </c>
      <c r="W1346" s="11">
        <v>3.1214140000000001</v>
      </c>
      <c r="X1346" s="11">
        <v>-0.18373700000000001</v>
      </c>
      <c r="Y1346" s="11">
        <v>3.305151</v>
      </c>
      <c r="Z1346" s="18">
        <f t="shared" si="30"/>
        <v>1.0588633869137511</v>
      </c>
      <c r="AA1346" s="11" t="s">
        <v>77</v>
      </c>
      <c r="AS1346" s="11" t="s">
        <v>76</v>
      </c>
      <c r="AT1346" s="11">
        <v>1963</v>
      </c>
      <c r="AU1346" s="11">
        <v>3.1214140000000001</v>
      </c>
      <c r="AV1346" s="11">
        <v>-0.18373700000000001</v>
      </c>
      <c r="AW1346" s="11">
        <v>3.305151</v>
      </c>
      <c r="AX1346" s="11" t="s">
        <v>77</v>
      </c>
    </row>
    <row r="1347" spans="21:50" x14ac:dyDescent="0.35">
      <c r="U1347" s="11" t="s">
        <v>76</v>
      </c>
      <c r="V1347" s="11">
        <v>1964</v>
      </c>
      <c r="W1347" s="11">
        <v>-19.679691999999999</v>
      </c>
      <c r="X1347" s="11">
        <v>-20.354728000000001</v>
      </c>
      <c r="Y1347" s="11">
        <v>0.67503599999999997</v>
      </c>
      <c r="Z1347" s="18">
        <f t="shared" si="30"/>
        <v>3.4301146582985137E-2</v>
      </c>
      <c r="AA1347" s="11">
        <v>3.4301159999999999</v>
      </c>
      <c r="AS1347" s="11" t="s">
        <v>76</v>
      </c>
      <c r="AT1347" s="11">
        <v>1964</v>
      </c>
      <c r="AU1347" s="11">
        <v>-19.679691999999999</v>
      </c>
      <c r="AV1347" s="11">
        <v>-20.354728000000001</v>
      </c>
      <c r="AW1347" s="11">
        <v>0.67503599999999997</v>
      </c>
      <c r="AX1347" s="11">
        <v>3.4301159999999999</v>
      </c>
    </row>
    <row r="1348" spans="21:50" x14ac:dyDescent="0.35">
      <c r="U1348" s="11" t="s">
        <v>76</v>
      </c>
      <c r="V1348" s="11">
        <v>1965</v>
      </c>
      <c r="W1348" s="11">
        <v>-24.417881000000001</v>
      </c>
      <c r="X1348" s="11">
        <v>-22.531079999999999</v>
      </c>
      <c r="Y1348" s="11">
        <v>1.886801</v>
      </c>
      <c r="Z1348" s="18">
        <f t="shared" si="30"/>
        <v>7.727128328621144E-2</v>
      </c>
      <c r="AA1348" s="11">
        <v>7.7271289999999997</v>
      </c>
      <c r="AS1348" s="11" t="s">
        <v>76</v>
      </c>
      <c r="AT1348" s="11">
        <v>1965</v>
      </c>
      <c r="AU1348" s="11">
        <v>-24.417881000000001</v>
      </c>
      <c r="AV1348" s="11">
        <v>-22.531079999999999</v>
      </c>
      <c r="AW1348" s="11">
        <v>1.886801</v>
      </c>
      <c r="AX1348" s="11">
        <v>7.7271289999999997</v>
      </c>
    </row>
    <row r="1349" spans="21:50" x14ac:dyDescent="0.35">
      <c r="U1349" s="11" t="s">
        <v>76</v>
      </c>
      <c r="V1349" s="11">
        <v>1967</v>
      </c>
      <c r="W1349" s="11">
        <v>-13.137783000000001</v>
      </c>
      <c r="X1349" s="11">
        <v>-11.992307</v>
      </c>
      <c r="Y1349" s="11">
        <v>1.1454759999999999</v>
      </c>
      <c r="Z1349" s="18">
        <f t="shared" si="30"/>
        <v>8.7189444368201238E-2</v>
      </c>
      <c r="AA1349" s="11">
        <v>8.7189449999999997</v>
      </c>
      <c r="AS1349" s="11" t="s">
        <v>76</v>
      </c>
      <c r="AT1349" s="11">
        <v>1967</v>
      </c>
      <c r="AU1349" s="11">
        <v>-13.137783000000001</v>
      </c>
      <c r="AV1349" s="11">
        <v>-11.992307</v>
      </c>
      <c r="AW1349" s="11">
        <v>1.1454759999999999</v>
      </c>
      <c r="AX1349" s="11">
        <v>8.7189449999999997</v>
      </c>
    </row>
    <row r="1350" spans="21:50" x14ac:dyDescent="0.35">
      <c r="U1350" s="11" t="s">
        <v>76</v>
      </c>
      <c r="V1350" s="11">
        <v>1968</v>
      </c>
      <c r="W1350" s="11">
        <v>-5.8723660000000004</v>
      </c>
      <c r="X1350" s="11">
        <v>-7.4956500000000004</v>
      </c>
      <c r="Y1350" s="11">
        <v>1.6232839999999999</v>
      </c>
      <c r="Z1350" s="18">
        <f t="shared" si="30"/>
        <v>0.2764275932392497</v>
      </c>
      <c r="AA1350" s="11">
        <v>27.642762000000001</v>
      </c>
      <c r="AS1350" s="11" t="s">
        <v>76</v>
      </c>
      <c r="AT1350" s="11">
        <v>1968</v>
      </c>
      <c r="AU1350" s="11">
        <v>-5.8723660000000004</v>
      </c>
      <c r="AV1350" s="11">
        <v>-7.4956500000000004</v>
      </c>
      <c r="AW1350" s="11">
        <v>1.6232839999999999</v>
      </c>
      <c r="AX1350" s="11">
        <v>27.642762000000001</v>
      </c>
    </row>
    <row r="1351" spans="21:50" x14ac:dyDescent="0.35">
      <c r="U1351" s="11" t="s">
        <v>76</v>
      </c>
      <c r="V1351" s="11">
        <v>1971</v>
      </c>
      <c r="W1351" s="11">
        <v>7.6998709999999999</v>
      </c>
      <c r="X1351" s="11">
        <v>4.6886000000000001</v>
      </c>
      <c r="Y1351" s="11">
        <v>3.0112709999999998</v>
      </c>
      <c r="Z1351" s="18">
        <f t="shared" si="30"/>
        <v>0.3910807077157526</v>
      </c>
      <c r="AA1351" s="11">
        <v>39.108065000000003</v>
      </c>
      <c r="AS1351" s="11" t="s">
        <v>76</v>
      </c>
      <c r="AT1351" s="11">
        <v>1971</v>
      </c>
      <c r="AU1351" s="11">
        <v>7.6998709999999999</v>
      </c>
      <c r="AV1351" s="11">
        <v>4.6886000000000001</v>
      </c>
      <c r="AW1351" s="11">
        <v>3.0112709999999998</v>
      </c>
      <c r="AX1351" s="11">
        <v>39.108065000000003</v>
      </c>
    </row>
    <row r="1352" spans="21:50" x14ac:dyDescent="0.35">
      <c r="U1352" s="11" t="s">
        <v>76</v>
      </c>
      <c r="V1352" s="11">
        <v>1972</v>
      </c>
      <c r="W1352" s="11">
        <v>22.024476</v>
      </c>
      <c r="X1352" s="11">
        <v>22.409655000000001</v>
      </c>
      <c r="Y1352" s="11">
        <v>0.38517899999999999</v>
      </c>
      <c r="Z1352" s="18">
        <f t="shared" si="30"/>
        <v>1.7488679412849595E-2</v>
      </c>
      <c r="AA1352" s="11">
        <v>1.7488680000000001</v>
      </c>
      <c r="AS1352" s="11" t="s">
        <v>76</v>
      </c>
      <c r="AT1352" s="11">
        <v>1972</v>
      </c>
      <c r="AU1352" s="11">
        <v>22.024476</v>
      </c>
      <c r="AV1352" s="11">
        <v>22.409655000000001</v>
      </c>
      <c r="AW1352" s="11">
        <v>0.38517899999999999</v>
      </c>
      <c r="AX1352" s="11">
        <v>1.7488680000000001</v>
      </c>
    </row>
    <row r="1353" spans="21:50" x14ac:dyDescent="0.35">
      <c r="U1353" s="11" t="s">
        <v>76</v>
      </c>
      <c r="V1353" s="11">
        <v>1973</v>
      </c>
      <c r="W1353" s="11">
        <v>-5.8232590000000002</v>
      </c>
      <c r="X1353" s="11">
        <v>-7.1440830000000002</v>
      </c>
      <c r="Y1353" s="11">
        <v>1.320824</v>
      </c>
      <c r="Z1353" s="18">
        <f t="shared" ref="Z1353:Z1370" si="31">ABS(Y1353/W1353)</f>
        <v>0.22681869379328654</v>
      </c>
      <c r="AA1353" s="11">
        <v>22.681878000000001</v>
      </c>
      <c r="AS1353" s="11" t="s">
        <v>76</v>
      </c>
      <c r="AT1353" s="11">
        <v>1973</v>
      </c>
      <c r="AU1353" s="11">
        <v>-5.8232590000000002</v>
      </c>
      <c r="AV1353" s="11">
        <v>-7.1440830000000002</v>
      </c>
      <c r="AW1353" s="11">
        <v>1.320824</v>
      </c>
      <c r="AX1353" s="11">
        <v>22.681878000000001</v>
      </c>
    </row>
    <row r="1354" spans="21:50" x14ac:dyDescent="0.35">
      <c r="U1354" s="11" t="s">
        <v>76</v>
      </c>
      <c r="V1354" s="11">
        <v>1974</v>
      </c>
      <c r="W1354" s="11">
        <v>8.8369269999999993</v>
      </c>
      <c r="X1354" s="11">
        <v>6.2037950000000004</v>
      </c>
      <c r="Y1354" s="11">
        <v>2.6331319999999998</v>
      </c>
      <c r="Z1354" s="18">
        <f t="shared" si="31"/>
        <v>0.29796919223164342</v>
      </c>
      <c r="AA1354" s="11">
        <v>29.796921999999999</v>
      </c>
      <c r="AS1354" s="11" t="s">
        <v>76</v>
      </c>
      <c r="AT1354" s="11">
        <v>1974</v>
      </c>
      <c r="AU1354" s="11">
        <v>8.8369269999999993</v>
      </c>
      <c r="AV1354" s="11">
        <v>6.2037950000000004</v>
      </c>
      <c r="AW1354" s="11">
        <v>2.6331319999999998</v>
      </c>
      <c r="AX1354" s="11">
        <v>29.796921999999999</v>
      </c>
    </row>
    <row r="1355" spans="21:50" x14ac:dyDescent="0.35">
      <c r="U1355" s="11" t="s">
        <v>76</v>
      </c>
      <c r="V1355" s="11">
        <v>1976</v>
      </c>
      <c r="W1355" s="11">
        <v>1.1207290000000001</v>
      </c>
      <c r="X1355" s="11">
        <v>1.256847</v>
      </c>
      <c r="Y1355" s="11">
        <v>0.13611799999999999</v>
      </c>
      <c r="Z1355" s="18">
        <f t="shared" si="31"/>
        <v>0.12145487446117659</v>
      </c>
      <c r="AA1355" s="11">
        <v>12.145479</v>
      </c>
      <c r="AS1355" s="11" t="s">
        <v>76</v>
      </c>
      <c r="AT1355" s="11">
        <v>1976</v>
      </c>
      <c r="AU1355" s="11">
        <v>1.1207290000000001</v>
      </c>
      <c r="AV1355" s="11">
        <v>1.256847</v>
      </c>
      <c r="AW1355" s="11">
        <v>0.13611799999999999</v>
      </c>
      <c r="AX1355" s="11">
        <v>12.145479</v>
      </c>
    </row>
    <row r="1356" spans="21:50" x14ac:dyDescent="0.35">
      <c r="U1356" s="11" t="s">
        <v>76</v>
      </c>
      <c r="V1356" s="11">
        <v>1978</v>
      </c>
      <c r="W1356" s="11">
        <v>24.601806</v>
      </c>
      <c r="X1356" s="11">
        <v>27.603553000000002</v>
      </c>
      <c r="Y1356" s="11">
        <v>3.0017469999999999</v>
      </c>
      <c r="Z1356" s="18">
        <f t="shared" si="31"/>
        <v>0.12201327821217678</v>
      </c>
      <c r="AA1356" s="11">
        <v>12.201326999999999</v>
      </c>
      <c r="AS1356" s="11" t="s">
        <v>76</v>
      </c>
      <c r="AT1356" s="11">
        <v>1978</v>
      </c>
      <c r="AU1356" s="11">
        <v>24.601806</v>
      </c>
      <c r="AV1356" s="11">
        <v>27.603553000000002</v>
      </c>
      <c r="AW1356" s="11">
        <v>3.0017469999999999</v>
      </c>
      <c r="AX1356" s="11">
        <v>12.201326999999999</v>
      </c>
    </row>
    <row r="1357" spans="21:50" x14ac:dyDescent="0.35">
      <c r="U1357" s="11" t="s">
        <v>76</v>
      </c>
      <c r="V1357" s="11">
        <v>1979</v>
      </c>
      <c r="W1357" s="11">
        <v>-7.4757379999999998</v>
      </c>
      <c r="X1357" s="11">
        <v>-7.2146020000000002</v>
      </c>
      <c r="Y1357" s="11">
        <v>0.26113599999999998</v>
      </c>
      <c r="Z1357" s="18">
        <f t="shared" si="31"/>
        <v>3.4931133220559629E-2</v>
      </c>
      <c r="AA1357" s="11">
        <v>3.4931139999999998</v>
      </c>
      <c r="AS1357" s="11" t="s">
        <v>76</v>
      </c>
      <c r="AT1357" s="11">
        <v>1979</v>
      </c>
      <c r="AU1357" s="11">
        <v>-7.4757379999999998</v>
      </c>
      <c r="AV1357" s="11">
        <v>-7.2146020000000002</v>
      </c>
      <c r="AW1357" s="11">
        <v>0.26113599999999998</v>
      </c>
      <c r="AX1357" s="11">
        <v>3.4931139999999998</v>
      </c>
    </row>
    <row r="1358" spans="21:50" x14ac:dyDescent="0.35">
      <c r="U1358" s="11" t="s">
        <v>76</v>
      </c>
      <c r="V1358" s="11">
        <v>1980</v>
      </c>
      <c r="W1358" s="11">
        <v>33.124020999999999</v>
      </c>
      <c r="X1358" s="11">
        <v>33.822865</v>
      </c>
      <c r="Y1358" s="11">
        <v>0.69884500000000005</v>
      </c>
      <c r="Z1358" s="18">
        <f t="shared" si="31"/>
        <v>2.1097831087596525E-2</v>
      </c>
      <c r="AA1358" s="11">
        <v>2.109782</v>
      </c>
      <c r="AS1358" s="11" t="s">
        <v>76</v>
      </c>
      <c r="AT1358" s="11">
        <v>1980</v>
      </c>
      <c r="AU1358" s="11">
        <v>33.124020999999999</v>
      </c>
      <c r="AV1358" s="11">
        <v>33.822865</v>
      </c>
      <c r="AW1358" s="11">
        <v>0.69884500000000005</v>
      </c>
      <c r="AX1358" s="11">
        <v>2.109782</v>
      </c>
    </row>
    <row r="1359" spans="21:50" x14ac:dyDescent="0.35">
      <c r="U1359" s="11" t="s">
        <v>76</v>
      </c>
      <c r="V1359" s="11">
        <v>1983</v>
      </c>
      <c r="W1359" s="11">
        <v>-9.2337430000000005</v>
      </c>
      <c r="X1359" s="11">
        <v>-6.1830429999999996</v>
      </c>
      <c r="Y1359" s="11">
        <v>3.0507</v>
      </c>
      <c r="Z1359" s="18">
        <f t="shared" si="31"/>
        <v>0.33038606337646603</v>
      </c>
      <c r="AA1359" s="11">
        <v>33.038606000000001</v>
      </c>
      <c r="AS1359" s="11" t="s">
        <v>76</v>
      </c>
      <c r="AT1359" s="11">
        <v>1983</v>
      </c>
      <c r="AU1359" s="11">
        <v>-9.2337430000000005</v>
      </c>
      <c r="AV1359" s="11">
        <v>-6.1830429999999996</v>
      </c>
      <c r="AW1359" s="11">
        <v>3.0507</v>
      </c>
      <c r="AX1359" s="11">
        <v>33.038606000000001</v>
      </c>
    </row>
    <row r="1360" spans="21:50" x14ac:dyDescent="0.35">
      <c r="U1360" s="11" t="s">
        <v>76</v>
      </c>
      <c r="V1360" s="11">
        <v>1984</v>
      </c>
      <c r="W1360" s="11">
        <v>1.5523359999999999</v>
      </c>
      <c r="X1360" s="11">
        <v>-0.14641399999999999</v>
      </c>
      <c r="Y1360" s="11">
        <v>1.69875</v>
      </c>
      <c r="Z1360" s="18">
        <f t="shared" si="31"/>
        <v>1.0943184980571217</v>
      </c>
      <c r="AA1360" s="11" t="s">
        <v>77</v>
      </c>
      <c r="AS1360" s="11" t="s">
        <v>76</v>
      </c>
      <c r="AT1360" s="11">
        <v>1984</v>
      </c>
      <c r="AU1360" s="11">
        <v>1.5523359999999999</v>
      </c>
      <c r="AV1360" s="11">
        <v>-0.14641399999999999</v>
      </c>
      <c r="AW1360" s="11">
        <v>1.69875</v>
      </c>
      <c r="AX1360" s="11" t="s">
        <v>77</v>
      </c>
    </row>
    <row r="1361" spans="21:50" x14ac:dyDescent="0.35">
      <c r="U1361" s="11" t="s">
        <v>76</v>
      </c>
      <c r="V1361" s="11">
        <v>1985</v>
      </c>
      <c r="W1361" s="11">
        <v>-0.57325899999999996</v>
      </c>
      <c r="X1361" s="11">
        <v>0.83911000000000002</v>
      </c>
      <c r="Y1361" s="11">
        <v>1.412369</v>
      </c>
      <c r="Z1361" s="18">
        <f t="shared" si="31"/>
        <v>2.4637537308616175</v>
      </c>
      <c r="AA1361" s="11" t="s">
        <v>77</v>
      </c>
      <c r="AS1361" s="11" t="s">
        <v>76</v>
      </c>
      <c r="AT1361" s="11">
        <v>1985</v>
      </c>
      <c r="AU1361" s="11">
        <v>-0.57325899999999996</v>
      </c>
      <c r="AV1361" s="11">
        <v>0.83911000000000002</v>
      </c>
      <c r="AW1361" s="11">
        <v>1.412369</v>
      </c>
      <c r="AX1361" s="11" t="s">
        <v>77</v>
      </c>
    </row>
    <row r="1362" spans="21:50" x14ac:dyDescent="0.35">
      <c r="U1362" s="11" t="s">
        <v>76</v>
      </c>
      <c r="V1362" s="11">
        <v>1986</v>
      </c>
      <c r="W1362" s="11">
        <v>-7.7216440000000004</v>
      </c>
      <c r="X1362" s="11">
        <v>-7.5528029999999999</v>
      </c>
      <c r="Y1362" s="11">
        <v>0.16884099999999999</v>
      </c>
      <c r="Z1362" s="18">
        <f t="shared" si="31"/>
        <v>2.1865939429479005E-2</v>
      </c>
      <c r="AA1362" s="11">
        <v>2.1865899999999998</v>
      </c>
      <c r="AS1362" s="11" t="s">
        <v>76</v>
      </c>
      <c r="AT1362" s="11">
        <v>1986</v>
      </c>
      <c r="AU1362" s="11">
        <v>-7.7216440000000004</v>
      </c>
      <c r="AV1362" s="11">
        <v>-7.5528029999999999</v>
      </c>
      <c r="AW1362" s="11">
        <v>0.16884099999999999</v>
      </c>
      <c r="AX1362" s="11">
        <v>2.1865899999999998</v>
      </c>
    </row>
    <row r="1363" spans="21:50" x14ac:dyDescent="0.35">
      <c r="U1363" s="11" t="s">
        <v>76</v>
      </c>
      <c r="V1363" s="11">
        <v>1988</v>
      </c>
      <c r="W1363" s="11">
        <v>-4.3057249999999998</v>
      </c>
      <c r="X1363" s="11">
        <v>-2.1115659999999998</v>
      </c>
      <c r="Y1363" s="11">
        <v>2.194159</v>
      </c>
      <c r="Z1363" s="18">
        <f t="shared" si="31"/>
        <v>0.50959106770636775</v>
      </c>
      <c r="AA1363" s="11">
        <v>50.959110000000003</v>
      </c>
      <c r="AS1363" s="11" t="s">
        <v>76</v>
      </c>
      <c r="AT1363" s="11">
        <v>1988</v>
      </c>
      <c r="AU1363" s="11">
        <v>-4.3057249999999998</v>
      </c>
      <c r="AV1363" s="11">
        <v>-2.1115659999999998</v>
      </c>
      <c r="AW1363" s="11">
        <v>2.194159</v>
      </c>
      <c r="AX1363" s="11">
        <v>50.959110000000003</v>
      </c>
    </row>
    <row r="1364" spans="21:50" x14ac:dyDescent="0.35">
      <c r="U1364" s="11" t="s">
        <v>76</v>
      </c>
      <c r="V1364" s="11">
        <v>1989</v>
      </c>
      <c r="W1364" s="11">
        <v>-12.513859</v>
      </c>
      <c r="X1364" s="11">
        <v>-8.4050910000000005</v>
      </c>
      <c r="Y1364" s="11">
        <v>4.1087680000000004</v>
      </c>
      <c r="Z1364" s="18">
        <f t="shared" si="31"/>
        <v>0.32833740575149523</v>
      </c>
      <c r="AA1364" s="11">
        <v>32.833739999999999</v>
      </c>
      <c r="AS1364" s="11" t="s">
        <v>76</v>
      </c>
      <c r="AT1364" s="11">
        <v>1989</v>
      </c>
      <c r="AU1364" s="11">
        <v>-12.513859</v>
      </c>
      <c r="AV1364" s="11">
        <v>-8.4050910000000005</v>
      </c>
      <c r="AW1364" s="11">
        <v>4.1087680000000004</v>
      </c>
      <c r="AX1364" s="11">
        <v>32.833739999999999</v>
      </c>
    </row>
    <row r="1365" spans="21:50" x14ac:dyDescent="0.35">
      <c r="U1365" s="11" t="s">
        <v>76</v>
      </c>
      <c r="V1365" s="11">
        <v>1990</v>
      </c>
      <c r="W1365" s="11">
        <v>-10.070982000000001</v>
      </c>
      <c r="X1365" s="11">
        <v>-10.431870999999999</v>
      </c>
      <c r="Y1365" s="11">
        <v>0.36088900000000002</v>
      </c>
      <c r="Z1365" s="18">
        <f t="shared" si="31"/>
        <v>3.5834539273330045E-2</v>
      </c>
      <c r="AA1365" s="11">
        <v>3.5834510000000002</v>
      </c>
      <c r="AS1365" s="11" t="s">
        <v>76</v>
      </c>
      <c r="AT1365" s="11">
        <v>1990</v>
      </c>
      <c r="AU1365" s="11">
        <v>-10.070982000000001</v>
      </c>
      <c r="AV1365" s="11">
        <v>-10.431870999999999</v>
      </c>
      <c r="AW1365" s="11">
        <v>0.36088900000000002</v>
      </c>
      <c r="AX1365" s="11">
        <v>3.5834510000000002</v>
      </c>
    </row>
    <row r="1366" spans="21:50" x14ac:dyDescent="0.35">
      <c r="U1366" s="11" t="s">
        <v>76</v>
      </c>
      <c r="V1366" s="11">
        <v>1993</v>
      </c>
      <c r="W1366" s="11">
        <v>7.6301030000000001</v>
      </c>
      <c r="X1366" s="11">
        <v>7.8951770000000003</v>
      </c>
      <c r="Y1366" s="11">
        <v>0.26507399999999998</v>
      </c>
      <c r="Z1366" s="18">
        <f t="shared" si="31"/>
        <v>3.4740553305767953E-2</v>
      </c>
      <c r="AA1366" s="11">
        <v>3.4740549999999999</v>
      </c>
      <c r="AS1366" s="11" t="s">
        <v>76</v>
      </c>
      <c r="AT1366" s="11">
        <v>1993</v>
      </c>
      <c r="AU1366" s="11">
        <v>7.6301030000000001</v>
      </c>
      <c r="AV1366" s="11">
        <v>7.8951770000000003</v>
      </c>
      <c r="AW1366" s="11">
        <v>0.26507399999999998</v>
      </c>
      <c r="AX1366" s="11">
        <v>3.4740549999999999</v>
      </c>
    </row>
    <row r="1367" spans="21:50" x14ac:dyDescent="0.35">
      <c r="U1367" s="11" t="s">
        <v>76</v>
      </c>
      <c r="V1367" s="11">
        <v>1996</v>
      </c>
      <c r="W1367" s="11">
        <v>2.05965</v>
      </c>
      <c r="X1367" s="11">
        <v>1.2825409999999999</v>
      </c>
      <c r="Y1367" s="11">
        <v>0.77710999999999997</v>
      </c>
      <c r="Z1367" s="18">
        <f t="shared" si="31"/>
        <v>0.37730196878110356</v>
      </c>
      <c r="AA1367" s="11">
        <v>37.730172000000003</v>
      </c>
      <c r="AS1367" s="11" t="s">
        <v>76</v>
      </c>
      <c r="AT1367" s="11">
        <v>1996</v>
      </c>
      <c r="AU1367" s="11">
        <v>2.05965</v>
      </c>
      <c r="AV1367" s="11">
        <v>1.2825409999999999</v>
      </c>
      <c r="AW1367" s="11">
        <v>0.77710999999999997</v>
      </c>
      <c r="AX1367" s="11">
        <v>37.730172000000003</v>
      </c>
    </row>
    <row r="1368" spans="21:50" x14ac:dyDescent="0.35">
      <c r="U1368" s="11" t="s">
        <v>76</v>
      </c>
      <c r="V1368" s="11">
        <v>1997</v>
      </c>
      <c r="W1368" s="11">
        <v>-3.4201809999999999</v>
      </c>
      <c r="X1368" s="11">
        <v>-3.4084059999999998</v>
      </c>
      <c r="Y1368" s="11">
        <v>1.1775000000000001E-2</v>
      </c>
      <c r="Z1368" s="18">
        <f t="shared" si="31"/>
        <v>3.442800249460482E-3</v>
      </c>
      <c r="AA1368" s="11">
        <v>0.34426600000000002</v>
      </c>
      <c r="AS1368" s="11" t="s">
        <v>76</v>
      </c>
      <c r="AT1368" s="11">
        <v>1997</v>
      </c>
      <c r="AU1368" s="11">
        <v>-3.4201809999999999</v>
      </c>
      <c r="AV1368" s="11">
        <v>-3.4084059999999998</v>
      </c>
      <c r="AW1368" s="11">
        <v>1.1775000000000001E-2</v>
      </c>
      <c r="AX1368" s="11">
        <v>0.34426600000000002</v>
      </c>
    </row>
    <row r="1369" spans="21:50" x14ac:dyDescent="0.35">
      <c r="U1369" s="11" t="s">
        <v>76</v>
      </c>
      <c r="V1369" s="11">
        <v>1998</v>
      </c>
      <c r="W1369" s="11">
        <v>-13.44197</v>
      </c>
      <c r="X1369" s="11">
        <v>-13.780709</v>
      </c>
      <c r="Y1369" s="11">
        <v>0.33873900000000001</v>
      </c>
      <c r="Z1369" s="18">
        <f t="shared" si="31"/>
        <v>2.5200100878070703E-2</v>
      </c>
      <c r="AA1369" s="11">
        <v>2.5200089999999999</v>
      </c>
      <c r="AS1369" s="11" t="s">
        <v>76</v>
      </c>
      <c r="AT1369" s="11">
        <v>1998</v>
      </c>
      <c r="AU1369" s="11">
        <v>-13.44197</v>
      </c>
      <c r="AV1369" s="11">
        <v>-13.780709</v>
      </c>
      <c r="AW1369" s="11">
        <v>0.33873900000000001</v>
      </c>
      <c r="AX1369" s="11">
        <v>2.5200089999999999</v>
      </c>
    </row>
    <row r="1370" spans="21:50" x14ac:dyDescent="0.35">
      <c r="U1370" s="11" t="s">
        <v>76</v>
      </c>
      <c r="V1370" s="11">
        <v>1999</v>
      </c>
      <c r="W1370" s="11">
        <v>-12.394028</v>
      </c>
      <c r="X1370" s="11">
        <v>-13.150197</v>
      </c>
      <c r="Y1370" s="11">
        <v>0.75616799999999995</v>
      </c>
      <c r="Z1370" s="18">
        <f t="shared" si="31"/>
        <v>6.1010673850341465E-2</v>
      </c>
      <c r="AA1370" s="11">
        <v>6.1010710000000001</v>
      </c>
      <c r="AS1370" s="11" t="s">
        <v>76</v>
      </c>
      <c r="AT1370" s="11">
        <v>1999</v>
      </c>
      <c r="AU1370" s="11">
        <v>-12.394028</v>
      </c>
      <c r="AV1370" s="11">
        <v>-13.150197</v>
      </c>
      <c r="AW1370" s="11">
        <v>0.75616799999999995</v>
      </c>
      <c r="AX1370" s="11">
        <v>6.1010710000000001</v>
      </c>
    </row>
    <row r="1371" spans="21:50" x14ac:dyDescent="0.35">
      <c r="AS1371" s="11" t="s">
        <v>83</v>
      </c>
      <c r="AT1371" s="11">
        <v>0</v>
      </c>
      <c r="AU1371" s="11">
        <v>-5.4754529999999999</v>
      </c>
      <c r="AV1371" s="11">
        <v>-7.4561250000000001</v>
      </c>
      <c r="AW1371" s="11">
        <v>1.9806729999999999</v>
      </c>
      <c r="AX1371" s="11">
        <v>36.173681000000002</v>
      </c>
    </row>
    <row r="1372" spans="21:50" x14ac:dyDescent="0.35">
      <c r="AS1372" s="11" t="s">
        <v>83</v>
      </c>
      <c r="AT1372" s="11">
        <v>10</v>
      </c>
      <c r="AU1372" s="11">
        <v>10.147152999999999</v>
      </c>
      <c r="AV1372" s="11">
        <v>18.152822</v>
      </c>
      <c r="AW1372" s="11">
        <v>8.0056700000000003</v>
      </c>
      <c r="AX1372" s="11">
        <v>78.895724000000001</v>
      </c>
    </row>
    <row r="1373" spans="21:50" x14ac:dyDescent="0.35">
      <c r="AS1373" s="11" t="s">
        <v>83</v>
      </c>
      <c r="AT1373" s="11">
        <v>17</v>
      </c>
      <c r="AU1373" s="11">
        <v>-22.793457</v>
      </c>
      <c r="AV1373" s="11">
        <v>-18.132885000000002</v>
      </c>
      <c r="AW1373" s="11">
        <v>4.6605720000000002</v>
      </c>
      <c r="AX1373" s="11">
        <v>20.446973</v>
      </c>
    </row>
    <row r="1374" spans="21:50" x14ac:dyDescent="0.35">
      <c r="AS1374" s="11" t="s">
        <v>83</v>
      </c>
      <c r="AT1374" s="11">
        <v>22</v>
      </c>
      <c r="AU1374" s="11">
        <v>-26.859324000000001</v>
      </c>
      <c r="AV1374" s="11">
        <v>-26.873649</v>
      </c>
      <c r="AW1374" s="11">
        <v>1.4324999999999999E-2</v>
      </c>
      <c r="AX1374" s="11">
        <v>5.3331999999999997E-2</v>
      </c>
    </row>
    <row r="1375" spans="21:50" x14ac:dyDescent="0.35">
      <c r="AS1375" s="11" t="s">
        <v>83</v>
      </c>
      <c r="AT1375" s="11">
        <v>33</v>
      </c>
      <c r="AU1375" s="11">
        <v>7.5079690000000001</v>
      </c>
      <c r="AV1375" s="11">
        <v>8.3173980000000007</v>
      </c>
      <c r="AW1375" s="11">
        <v>0.80942899999999995</v>
      </c>
      <c r="AX1375" s="11">
        <v>10.780927</v>
      </c>
    </row>
    <row r="1376" spans="21:50" x14ac:dyDescent="0.35">
      <c r="AS1376" s="11" t="s">
        <v>83</v>
      </c>
      <c r="AT1376" s="11">
        <v>39</v>
      </c>
      <c r="AU1376" s="11">
        <v>14.008404000000001</v>
      </c>
      <c r="AV1376" s="11">
        <v>16.066089000000002</v>
      </c>
      <c r="AW1376" s="11">
        <v>2.0576850000000002</v>
      </c>
      <c r="AX1376" s="11">
        <v>14.688935000000001</v>
      </c>
    </row>
    <row r="1377" spans="45:50" x14ac:dyDescent="0.35">
      <c r="AS1377" s="11" t="s">
        <v>83</v>
      </c>
      <c r="AT1377" s="11">
        <v>43</v>
      </c>
      <c r="AU1377" s="11">
        <v>-6.3859769999999996</v>
      </c>
      <c r="AV1377" s="11">
        <v>-8.7196409999999993</v>
      </c>
      <c r="AW1377" s="11">
        <v>2.3336640000000002</v>
      </c>
      <c r="AX1377" s="11">
        <v>36.543576999999999</v>
      </c>
    </row>
    <row r="1378" spans="45:50" x14ac:dyDescent="0.35">
      <c r="AS1378" s="11" t="s">
        <v>83</v>
      </c>
      <c r="AT1378" s="11">
        <v>55</v>
      </c>
      <c r="AU1378" s="11">
        <v>10.360741000000001</v>
      </c>
      <c r="AV1378" s="11">
        <v>8.5191669999999995</v>
      </c>
      <c r="AW1378" s="11">
        <v>1.841574</v>
      </c>
      <c r="AX1378" s="11">
        <v>17.774542</v>
      </c>
    </row>
    <row r="1379" spans="45:50" x14ac:dyDescent="0.35">
      <c r="AS1379" s="11" t="s">
        <v>83</v>
      </c>
      <c r="AT1379" s="11">
        <v>56</v>
      </c>
      <c r="AU1379" s="11">
        <v>-7.1532999999999998</v>
      </c>
      <c r="AV1379" s="11">
        <v>-9.7904280000000004</v>
      </c>
      <c r="AW1379" s="11">
        <v>2.6371280000000001</v>
      </c>
      <c r="AX1379" s="11">
        <v>36.865890999999998</v>
      </c>
    </row>
    <row r="1380" spans="45:50" x14ac:dyDescent="0.35">
      <c r="AS1380" s="11" t="s">
        <v>83</v>
      </c>
      <c r="AT1380" s="11">
        <v>63</v>
      </c>
      <c r="AU1380" s="11">
        <v>-5.918806</v>
      </c>
      <c r="AV1380" s="11">
        <v>-2.3160129999999999</v>
      </c>
      <c r="AW1380" s="11">
        <v>3.6027930000000001</v>
      </c>
      <c r="AX1380" s="11">
        <v>60.870269999999998</v>
      </c>
    </row>
    <row r="1381" spans="45:50" x14ac:dyDescent="0.35">
      <c r="AS1381" s="11" t="s">
        <v>83</v>
      </c>
      <c r="AT1381" s="11">
        <v>72</v>
      </c>
      <c r="AU1381" s="11">
        <v>-2.0943640000000001</v>
      </c>
      <c r="AV1381" s="11">
        <v>-3.052117</v>
      </c>
      <c r="AW1381" s="11">
        <v>0.95775299999999997</v>
      </c>
      <c r="AX1381" s="11">
        <v>45.729996999999997</v>
      </c>
    </row>
    <row r="1382" spans="45:50" x14ac:dyDescent="0.35">
      <c r="AS1382" s="11" t="s">
        <v>83</v>
      </c>
      <c r="AT1382" s="11">
        <v>82</v>
      </c>
      <c r="AU1382" s="11">
        <v>-1.0361929999999999</v>
      </c>
      <c r="AV1382" s="11">
        <v>0.80848900000000001</v>
      </c>
      <c r="AW1382" s="11">
        <v>1.8446819999999999</v>
      </c>
      <c r="AX1382" s="11" t="s">
        <v>77</v>
      </c>
    </row>
    <row r="1383" spans="45:50" x14ac:dyDescent="0.35">
      <c r="AS1383" s="11" t="s">
        <v>83</v>
      </c>
      <c r="AT1383" s="11">
        <v>90</v>
      </c>
      <c r="AU1383" s="11">
        <v>-17.221042000000001</v>
      </c>
      <c r="AV1383" s="11">
        <v>-17.251549000000001</v>
      </c>
      <c r="AW1383" s="11">
        <v>3.0506999999999999E-2</v>
      </c>
      <c r="AX1383" s="11">
        <v>0.17715</v>
      </c>
    </row>
    <row r="1384" spans="45:50" x14ac:dyDescent="0.35">
      <c r="AS1384" s="11" t="s">
        <v>83</v>
      </c>
      <c r="AT1384" s="11">
        <v>92</v>
      </c>
      <c r="AU1384" s="11">
        <v>14.640632999999999</v>
      </c>
      <c r="AV1384" s="11">
        <v>19.91771</v>
      </c>
      <c r="AW1384" s="11">
        <v>5.2770770000000002</v>
      </c>
      <c r="AX1384" s="11">
        <v>36.044049999999999</v>
      </c>
    </row>
    <row r="1385" spans="45:50" x14ac:dyDescent="0.35">
      <c r="AS1385" s="11" t="s">
        <v>83</v>
      </c>
      <c r="AT1385" s="11">
        <v>98</v>
      </c>
      <c r="AU1385" s="11">
        <v>-4.0090890000000003</v>
      </c>
      <c r="AV1385" s="11">
        <v>-2.1146889999999998</v>
      </c>
      <c r="AW1385" s="11">
        <v>1.8944000000000001</v>
      </c>
      <c r="AX1385" s="11">
        <v>47.252628000000001</v>
      </c>
    </row>
    <row r="1386" spans="45:50" x14ac:dyDescent="0.35">
      <c r="AS1386" s="11" t="s">
        <v>83</v>
      </c>
      <c r="AT1386" s="11">
        <v>111</v>
      </c>
      <c r="AU1386" s="11">
        <v>-29.027856</v>
      </c>
      <c r="AV1386" s="11">
        <v>-24.757263999999999</v>
      </c>
      <c r="AW1386" s="11">
        <v>4.2705919999999997</v>
      </c>
      <c r="AX1386" s="11">
        <v>14.712049</v>
      </c>
    </row>
    <row r="1387" spans="45:50" x14ac:dyDescent="0.35">
      <c r="AS1387" s="11" t="s">
        <v>83</v>
      </c>
      <c r="AT1387" s="11">
        <v>117</v>
      </c>
      <c r="AU1387" s="11">
        <v>-6.5276730000000001</v>
      </c>
      <c r="AV1387" s="11">
        <v>-9.5801239999999996</v>
      </c>
      <c r="AW1387" s="11">
        <v>3.0524499999999999</v>
      </c>
      <c r="AX1387" s="11">
        <v>46.761687999999999</v>
      </c>
    </row>
    <row r="1388" spans="45:50" x14ac:dyDescent="0.35">
      <c r="AS1388" s="11" t="s">
        <v>83</v>
      </c>
      <c r="AT1388" s="11">
        <v>119</v>
      </c>
      <c r="AU1388" s="11">
        <v>18.718059</v>
      </c>
      <c r="AV1388" s="11">
        <v>14.549049999999999</v>
      </c>
      <c r="AW1388" s="11">
        <v>4.169009</v>
      </c>
      <c r="AX1388" s="11">
        <v>22.272656999999999</v>
      </c>
    </row>
    <row r="1389" spans="45:50" x14ac:dyDescent="0.35">
      <c r="AS1389" s="11" t="s">
        <v>83</v>
      </c>
      <c r="AT1389" s="11">
        <v>128</v>
      </c>
      <c r="AU1389" s="11">
        <v>-4.619707</v>
      </c>
      <c r="AV1389" s="11">
        <v>-4.0559789999999998</v>
      </c>
      <c r="AW1389" s="11">
        <v>0.56372900000000004</v>
      </c>
      <c r="AX1389" s="11">
        <v>12.202691</v>
      </c>
    </row>
    <row r="1390" spans="45:50" x14ac:dyDescent="0.35">
      <c r="AS1390" s="11" t="s">
        <v>83</v>
      </c>
      <c r="AT1390" s="11">
        <v>137</v>
      </c>
      <c r="AU1390" s="11">
        <v>19.630198</v>
      </c>
      <c r="AV1390" s="11">
        <v>20.364906000000001</v>
      </c>
      <c r="AW1390" s="11">
        <v>0.73470800000000003</v>
      </c>
      <c r="AX1390" s="11">
        <v>3.7427429999999999</v>
      </c>
    </row>
    <row r="1391" spans="45:50" x14ac:dyDescent="0.35">
      <c r="AS1391" s="11" t="s">
        <v>83</v>
      </c>
      <c r="AT1391" s="11">
        <v>142</v>
      </c>
      <c r="AU1391" s="11">
        <v>-7.9908419999999998</v>
      </c>
      <c r="AV1391" s="11">
        <v>-8.5469559999999998</v>
      </c>
      <c r="AW1391" s="11">
        <v>0.556114</v>
      </c>
      <c r="AX1391" s="11">
        <v>6.9593910000000001</v>
      </c>
    </row>
    <row r="1392" spans="45:50" x14ac:dyDescent="0.35">
      <c r="AS1392" s="11" t="s">
        <v>83</v>
      </c>
      <c r="AT1392" s="11">
        <v>152</v>
      </c>
      <c r="AU1392" s="11">
        <v>-11.970299000000001</v>
      </c>
      <c r="AV1392" s="11">
        <v>-13.058123</v>
      </c>
      <c r="AW1392" s="11">
        <v>1.0878239999999999</v>
      </c>
      <c r="AX1392" s="11">
        <v>9.0876889999999992</v>
      </c>
    </row>
    <row r="1393" spans="45:50" x14ac:dyDescent="0.35">
      <c r="AS1393" s="11" t="s">
        <v>83</v>
      </c>
      <c r="AT1393" s="11">
        <v>155</v>
      </c>
      <c r="AU1393" s="11">
        <v>-14.550800000000001</v>
      </c>
      <c r="AV1393" s="11">
        <v>-14.530431999999999</v>
      </c>
      <c r="AW1393" s="11">
        <v>2.0368000000000001E-2</v>
      </c>
      <c r="AX1393" s="11">
        <v>0.13997699999999999</v>
      </c>
    </row>
    <row r="1394" spans="45:50" x14ac:dyDescent="0.35">
      <c r="AS1394" s="11" t="s">
        <v>83</v>
      </c>
      <c r="AT1394" s="11">
        <v>167</v>
      </c>
      <c r="AU1394" s="11">
        <v>-3.5510100000000002</v>
      </c>
      <c r="AV1394" s="11">
        <v>-0.95757300000000001</v>
      </c>
      <c r="AW1394" s="11">
        <v>2.5934370000000002</v>
      </c>
      <c r="AX1394" s="11">
        <v>73.033784999999995</v>
      </c>
    </row>
    <row r="1395" spans="45:50" x14ac:dyDescent="0.35">
      <c r="AS1395" s="11" t="s">
        <v>83</v>
      </c>
      <c r="AT1395" s="11">
        <v>168</v>
      </c>
      <c r="AU1395" s="11">
        <v>-8.3874139999999997</v>
      </c>
      <c r="AV1395" s="11">
        <v>-8.5135670000000001</v>
      </c>
      <c r="AW1395" s="11">
        <v>0.12615199999999999</v>
      </c>
      <c r="AX1395" s="11">
        <v>1.504067</v>
      </c>
    </row>
    <row r="1396" spans="45:50" x14ac:dyDescent="0.35">
      <c r="AS1396" s="11" t="s">
        <v>83</v>
      </c>
      <c r="AT1396" s="11">
        <v>179</v>
      </c>
      <c r="AU1396" s="11">
        <v>20.706011</v>
      </c>
      <c r="AV1396" s="11">
        <v>24.938175999999999</v>
      </c>
      <c r="AW1396" s="11">
        <v>4.2321650000000002</v>
      </c>
      <c r="AX1396" s="11">
        <v>20.439305000000001</v>
      </c>
    </row>
    <row r="1397" spans="45:50" x14ac:dyDescent="0.35">
      <c r="AS1397" s="11" t="s">
        <v>83</v>
      </c>
      <c r="AT1397" s="11">
        <v>182</v>
      </c>
      <c r="AU1397" s="11">
        <v>29.973773999999999</v>
      </c>
      <c r="AV1397" s="11">
        <v>33.696829999999999</v>
      </c>
      <c r="AW1397" s="11">
        <v>3.7230560000000001</v>
      </c>
      <c r="AX1397" s="11">
        <v>12.421044999999999</v>
      </c>
    </row>
    <row r="1398" spans="45:50" x14ac:dyDescent="0.35">
      <c r="AS1398" s="11" t="s">
        <v>83</v>
      </c>
      <c r="AT1398" s="11">
        <v>189</v>
      </c>
      <c r="AU1398" s="11">
        <v>31.990188</v>
      </c>
      <c r="AV1398" s="11">
        <v>28.49099</v>
      </c>
      <c r="AW1398" s="11">
        <v>3.4991989999999999</v>
      </c>
      <c r="AX1398" s="11">
        <v>10.93835</v>
      </c>
    </row>
    <row r="1399" spans="45:50" x14ac:dyDescent="0.35">
      <c r="AS1399" s="11" t="s">
        <v>83</v>
      </c>
      <c r="AT1399" s="11">
        <v>201</v>
      </c>
      <c r="AU1399" s="11">
        <v>-21.884741999999999</v>
      </c>
      <c r="AV1399" s="11">
        <v>-20.815911</v>
      </c>
      <c r="AW1399" s="11">
        <v>1.0688299999999999</v>
      </c>
      <c r="AX1399" s="11">
        <v>4.8839069999999998</v>
      </c>
    </row>
    <row r="1400" spans="45:50" x14ac:dyDescent="0.35">
      <c r="AS1400" s="11" t="s">
        <v>83</v>
      </c>
      <c r="AT1400" s="11">
        <v>204</v>
      </c>
      <c r="AU1400" s="11">
        <v>25.010012</v>
      </c>
      <c r="AV1400" s="11">
        <v>21.830757999999999</v>
      </c>
      <c r="AW1400" s="11">
        <v>3.1792539999999998</v>
      </c>
      <c r="AX1400" s="11">
        <v>12.711923000000001</v>
      </c>
    </row>
    <row r="1401" spans="45:50" x14ac:dyDescent="0.35">
      <c r="AS1401" s="11" t="s">
        <v>83</v>
      </c>
      <c r="AT1401" s="11">
        <v>211</v>
      </c>
      <c r="AU1401" s="11">
        <v>11.690051</v>
      </c>
      <c r="AV1401" s="11">
        <v>23.717701000000002</v>
      </c>
      <c r="AW1401" s="11">
        <v>12.027651000000001</v>
      </c>
      <c r="AX1401" s="11" t="s">
        <v>77</v>
      </c>
    </row>
    <row r="1402" spans="45:50" x14ac:dyDescent="0.35">
      <c r="AS1402" s="11" t="s">
        <v>83</v>
      </c>
      <c r="AT1402" s="11">
        <v>219</v>
      </c>
      <c r="AU1402" s="11">
        <v>-5.5127129999999998</v>
      </c>
      <c r="AV1402" s="11">
        <v>-8.2505769999999998</v>
      </c>
      <c r="AW1402" s="11">
        <v>2.7378640000000001</v>
      </c>
      <c r="AX1402" s="11">
        <v>49.664538</v>
      </c>
    </row>
    <row r="1403" spans="45:50" x14ac:dyDescent="0.35">
      <c r="AS1403" s="11" t="s">
        <v>83</v>
      </c>
      <c r="AT1403" s="11">
        <v>223</v>
      </c>
      <c r="AU1403" s="11">
        <v>-16.113778</v>
      </c>
      <c r="AV1403" s="11">
        <v>-13.601406000000001</v>
      </c>
      <c r="AW1403" s="11">
        <v>2.512372</v>
      </c>
      <c r="AX1403" s="11">
        <v>15.591452</v>
      </c>
    </row>
    <row r="1404" spans="45:50" x14ac:dyDescent="0.35">
      <c r="AS1404" s="11" t="s">
        <v>83</v>
      </c>
      <c r="AT1404" s="11">
        <v>234</v>
      </c>
      <c r="AU1404" s="11">
        <v>-6.2907500000000001</v>
      </c>
      <c r="AV1404" s="11">
        <v>-4.8603940000000003</v>
      </c>
      <c r="AW1404" s="11">
        <v>1.430356</v>
      </c>
      <c r="AX1404" s="11">
        <v>22.737452000000001</v>
      </c>
    </row>
    <row r="1405" spans="45:50" x14ac:dyDescent="0.35">
      <c r="AS1405" s="11" t="s">
        <v>83</v>
      </c>
      <c r="AT1405" s="11">
        <v>241</v>
      </c>
      <c r="AU1405" s="11">
        <v>-24.678408000000001</v>
      </c>
      <c r="AV1405" s="11">
        <v>-23.780239000000002</v>
      </c>
      <c r="AW1405" s="11">
        <v>0.898169</v>
      </c>
      <c r="AX1405" s="11">
        <v>3.6394950000000001</v>
      </c>
    </row>
    <row r="1406" spans="45:50" x14ac:dyDescent="0.35">
      <c r="AS1406" s="11" t="s">
        <v>83</v>
      </c>
      <c r="AT1406" s="11">
        <v>249</v>
      </c>
      <c r="AU1406" s="11">
        <v>-17.134519999999998</v>
      </c>
      <c r="AV1406" s="11">
        <v>-16.194459999999999</v>
      </c>
      <c r="AW1406" s="11">
        <v>0.94006000000000001</v>
      </c>
      <c r="AX1406" s="11">
        <v>5.486351</v>
      </c>
    </row>
    <row r="1407" spans="45:50" x14ac:dyDescent="0.35">
      <c r="AS1407" s="11" t="s">
        <v>83</v>
      </c>
      <c r="AT1407" s="11">
        <v>253</v>
      </c>
      <c r="AU1407" s="11">
        <v>11.904704000000001</v>
      </c>
      <c r="AV1407" s="11">
        <v>10.942187000000001</v>
      </c>
      <c r="AW1407" s="11">
        <v>0.96251699999999996</v>
      </c>
      <c r="AX1407" s="11">
        <v>8.0851830000000007</v>
      </c>
    </row>
    <row r="1408" spans="45:50" x14ac:dyDescent="0.35">
      <c r="AS1408" s="11" t="s">
        <v>83</v>
      </c>
      <c r="AT1408" s="11">
        <v>261</v>
      </c>
      <c r="AU1408" s="11">
        <v>20.80959</v>
      </c>
      <c r="AV1408" s="11">
        <v>22.461734</v>
      </c>
      <c r="AW1408" s="11">
        <v>1.6521440000000001</v>
      </c>
      <c r="AX1408" s="11">
        <v>7.9393380000000002</v>
      </c>
    </row>
    <row r="1409" spans="45:50" x14ac:dyDescent="0.35">
      <c r="AS1409" s="11" t="s">
        <v>83</v>
      </c>
      <c r="AT1409" s="11">
        <v>267</v>
      </c>
      <c r="AU1409" s="11">
        <v>-21.223306999999998</v>
      </c>
      <c r="AV1409" s="11">
        <v>-20.896086</v>
      </c>
      <c r="AW1409" s="11">
        <v>0.32722200000000001</v>
      </c>
      <c r="AX1409" s="11">
        <v>1.541803</v>
      </c>
    </row>
    <row r="1410" spans="45:50" x14ac:dyDescent="0.35">
      <c r="AS1410" s="11" t="s">
        <v>83</v>
      </c>
      <c r="AT1410" s="11">
        <v>279</v>
      </c>
      <c r="AU1410" s="11">
        <v>-3.7500529999999999</v>
      </c>
      <c r="AV1410" s="11">
        <v>-4.1498229999999996</v>
      </c>
      <c r="AW1410" s="11">
        <v>0.39976899999999999</v>
      </c>
      <c r="AX1410" s="11">
        <v>10.660365000000001</v>
      </c>
    </row>
    <row r="1411" spans="45:50" x14ac:dyDescent="0.35">
      <c r="AS1411" s="11" t="s">
        <v>83</v>
      </c>
      <c r="AT1411" s="11">
        <v>284</v>
      </c>
      <c r="AU1411" s="11">
        <v>37.896954000000001</v>
      </c>
      <c r="AV1411" s="11">
        <v>36.925218999999998</v>
      </c>
      <c r="AW1411" s="11">
        <v>0.97173500000000002</v>
      </c>
      <c r="AX1411" s="11">
        <v>2.5641509999999998</v>
      </c>
    </row>
    <row r="1412" spans="45:50" x14ac:dyDescent="0.35">
      <c r="AS1412" s="11" t="s">
        <v>83</v>
      </c>
      <c r="AT1412" s="11">
        <v>293</v>
      </c>
      <c r="AU1412" s="11">
        <v>-1.9663040000000001</v>
      </c>
      <c r="AV1412" s="11">
        <v>-4.2199920000000004</v>
      </c>
      <c r="AW1412" s="11">
        <v>2.2536879999999999</v>
      </c>
      <c r="AX1412" s="11" t="s">
        <v>77</v>
      </c>
    </row>
    <row r="1413" spans="45:50" x14ac:dyDescent="0.35">
      <c r="AS1413" s="11" t="s">
        <v>83</v>
      </c>
      <c r="AT1413" s="11">
        <v>296</v>
      </c>
      <c r="AU1413" s="11">
        <v>-13.046500999999999</v>
      </c>
      <c r="AV1413" s="11">
        <v>-13.620429</v>
      </c>
      <c r="AW1413" s="11">
        <v>0.57392799999999999</v>
      </c>
      <c r="AX1413" s="11">
        <v>4.3990989999999996</v>
      </c>
    </row>
    <row r="1414" spans="45:50" x14ac:dyDescent="0.35">
      <c r="AS1414" s="11" t="s">
        <v>83</v>
      </c>
      <c r="AT1414" s="11">
        <v>302</v>
      </c>
      <c r="AU1414" s="11">
        <v>17.227540999999999</v>
      </c>
      <c r="AV1414" s="11">
        <v>16.989324</v>
      </c>
      <c r="AW1414" s="11">
        <v>0.23821700000000001</v>
      </c>
      <c r="AX1414" s="11">
        <v>1.382768</v>
      </c>
    </row>
    <row r="1415" spans="45:50" x14ac:dyDescent="0.35">
      <c r="AS1415" s="11" t="s">
        <v>83</v>
      </c>
      <c r="AT1415" s="11">
        <v>309</v>
      </c>
      <c r="AU1415" s="11">
        <v>-3.9683329999999999</v>
      </c>
      <c r="AV1415" s="11">
        <v>-5.0428990000000002</v>
      </c>
      <c r="AW1415" s="11">
        <v>1.074567</v>
      </c>
      <c r="AX1415" s="11">
        <v>27.078548999999999</v>
      </c>
    </row>
    <row r="1416" spans="45:50" x14ac:dyDescent="0.35">
      <c r="AS1416" s="11" t="s">
        <v>83</v>
      </c>
      <c r="AT1416" s="11">
        <v>316</v>
      </c>
      <c r="AU1416" s="11">
        <v>-14.985847</v>
      </c>
      <c r="AV1416" s="11">
        <v>-16.982123999999999</v>
      </c>
      <c r="AW1416" s="11">
        <v>1.9962770000000001</v>
      </c>
      <c r="AX1416" s="11">
        <v>13.321078999999999</v>
      </c>
    </row>
    <row r="1417" spans="45:50" x14ac:dyDescent="0.35">
      <c r="AS1417" s="11" t="s">
        <v>83</v>
      </c>
      <c r="AT1417" s="11">
        <v>323</v>
      </c>
      <c r="AU1417" s="11">
        <v>-2.7870520000000001</v>
      </c>
      <c r="AV1417" s="11">
        <v>-4.0901820000000004</v>
      </c>
      <c r="AW1417" s="11">
        <v>1.3031299999999999</v>
      </c>
      <c r="AX1417" s="11">
        <v>46.756551999999999</v>
      </c>
    </row>
    <row r="1418" spans="45:50" x14ac:dyDescent="0.35">
      <c r="AS1418" s="11" t="s">
        <v>83</v>
      </c>
      <c r="AT1418" s="11">
        <v>333</v>
      </c>
      <c r="AU1418" s="11">
        <v>-0.24173</v>
      </c>
      <c r="AV1418" s="11">
        <v>-0.46170299999999997</v>
      </c>
      <c r="AW1418" s="11">
        <v>0.219974</v>
      </c>
      <c r="AX1418" s="11">
        <v>90.999942000000004</v>
      </c>
    </row>
    <row r="1419" spans="45:50" x14ac:dyDescent="0.35">
      <c r="AS1419" s="11" t="s">
        <v>83</v>
      </c>
      <c r="AT1419" s="11">
        <v>337</v>
      </c>
      <c r="AU1419" s="11">
        <v>-0.39201399999999997</v>
      </c>
      <c r="AV1419" s="11">
        <v>0.62762300000000004</v>
      </c>
      <c r="AW1419" s="11">
        <v>1.0196369999999999</v>
      </c>
      <c r="AX1419" s="11" t="s">
        <v>77</v>
      </c>
    </row>
    <row r="1420" spans="45:50" x14ac:dyDescent="0.35">
      <c r="AS1420" s="11" t="s">
        <v>83</v>
      </c>
      <c r="AT1420" s="11">
        <v>346</v>
      </c>
      <c r="AU1420" s="11">
        <v>6.2975899999999996</v>
      </c>
      <c r="AV1420" s="11">
        <v>9.4397920000000006</v>
      </c>
      <c r="AW1420" s="11">
        <v>3.1422029999999999</v>
      </c>
      <c r="AX1420" s="11">
        <v>49.895321000000003</v>
      </c>
    </row>
    <row r="1421" spans="45:50" x14ac:dyDescent="0.35">
      <c r="AS1421" s="11" t="s">
        <v>83</v>
      </c>
      <c r="AT1421" s="11">
        <v>353</v>
      </c>
      <c r="AU1421" s="11">
        <v>17.749988999999999</v>
      </c>
      <c r="AV1421" s="11">
        <v>15.054332</v>
      </c>
      <c r="AW1421" s="11">
        <v>2.6956579999999999</v>
      </c>
      <c r="AX1421" s="11">
        <v>15.186812</v>
      </c>
    </row>
    <row r="1422" spans="45:50" x14ac:dyDescent="0.35">
      <c r="AS1422" s="11" t="s">
        <v>83</v>
      </c>
      <c r="AT1422" s="11">
        <v>361</v>
      </c>
      <c r="AU1422" s="11">
        <v>-2.3859400000000002</v>
      </c>
      <c r="AV1422" s="11">
        <v>-6.2555430000000003</v>
      </c>
      <c r="AW1422" s="11">
        <v>3.8696030000000001</v>
      </c>
      <c r="AX1422" s="11" t="s">
        <v>77</v>
      </c>
    </row>
    <row r="1423" spans="45:50" x14ac:dyDescent="0.35">
      <c r="AS1423" s="11" t="s">
        <v>83</v>
      </c>
      <c r="AT1423" s="11">
        <v>368</v>
      </c>
      <c r="AU1423" s="11">
        <v>-16.517707000000001</v>
      </c>
      <c r="AV1423" s="11">
        <v>-17.311727000000001</v>
      </c>
      <c r="AW1423" s="11">
        <v>0.79401999999999995</v>
      </c>
      <c r="AX1423" s="11">
        <v>4.8070820000000003</v>
      </c>
    </row>
    <row r="1424" spans="45:50" x14ac:dyDescent="0.35">
      <c r="AS1424" s="11" t="s">
        <v>83</v>
      </c>
      <c r="AT1424" s="11">
        <v>376</v>
      </c>
      <c r="AU1424" s="11">
        <v>13.318808000000001</v>
      </c>
      <c r="AV1424" s="11">
        <v>14.23193</v>
      </c>
      <c r="AW1424" s="11">
        <v>0.91312199999999999</v>
      </c>
      <c r="AX1424" s="11">
        <v>6.8558830000000004</v>
      </c>
    </row>
    <row r="1425" spans="45:50" x14ac:dyDescent="0.35">
      <c r="AS1425" s="11" t="s">
        <v>83</v>
      </c>
      <c r="AT1425" s="11">
        <v>382</v>
      </c>
      <c r="AU1425" s="11">
        <v>1.3524830000000001</v>
      </c>
      <c r="AV1425" s="11">
        <v>-9.9474000000000007E-2</v>
      </c>
      <c r="AW1425" s="11">
        <v>1.4519569999999999</v>
      </c>
      <c r="AX1425" s="11" t="s">
        <v>77</v>
      </c>
    </row>
    <row r="1426" spans="45:50" x14ac:dyDescent="0.35">
      <c r="AS1426" s="11" t="s">
        <v>83</v>
      </c>
      <c r="AT1426" s="11">
        <v>386</v>
      </c>
      <c r="AU1426" s="11">
        <v>1.6198840000000001</v>
      </c>
      <c r="AV1426" s="11">
        <v>4.1858709999999997</v>
      </c>
      <c r="AW1426" s="11">
        <v>2.5659869999999998</v>
      </c>
      <c r="AX1426" s="11" t="s">
        <v>77</v>
      </c>
    </row>
    <row r="1427" spans="45:50" x14ac:dyDescent="0.35">
      <c r="AS1427" s="11" t="s">
        <v>83</v>
      </c>
      <c r="AT1427" s="11">
        <v>393</v>
      </c>
      <c r="AU1427" s="11">
        <v>25.510407000000001</v>
      </c>
      <c r="AV1427" s="11">
        <v>25.298739999999999</v>
      </c>
      <c r="AW1427" s="11">
        <v>0.21166699999999999</v>
      </c>
      <c r="AX1427" s="11">
        <v>0.82972900000000005</v>
      </c>
    </row>
    <row r="1428" spans="45:50" x14ac:dyDescent="0.35">
      <c r="AS1428" s="11" t="s">
        <v>83</v>
      </c>
      <c r="AT1428" s="11">
        <v>399</v>
      </c>
      <c r="AU1428" s="11">
        <v>5.64846</v>
      </c>
      <c r="AV1428" s="11">
        <v>4.5764240000000003</v>
      </c>
      <c r="AW1428" s="11">
        <v>1.072036</v>
      </c>
      <c r="AX1428" s="11">
        <v>18.979265000000002</v>
      </c>
    </row>
    <row r="1429" spans="45:50" x14ac:dyDescent="0.35">
      <c r="AS1429" s="11" t="s">
        <v>83</v>
      </c>
      <c r="AT1429" s="11">
        <v>406</v>
      </c>
      <c r="AU1429" s="11">
        <v>5.6132150000000003</v>
      </c>
      <c r="AV1429" s="11">
        <v>4.7183539999999997</v>
      </c>
      <c r="AW1429" s="11">
        <v>0.89486100000000002</v>
      </c>
      <c r="AX1429" s="11">
        <v>15.942036999999999</v>
      </c>
    </row>
    <row r="1430" spans="45:50" x14ac:dyDescent="0.35">
      <c r="AS1430" s="11" t="s">
        <v>83</v>
      </c>
      <c r="AT1430" s="11">
        <v>419</v>
      </c>
      <c r="AU1430" s="11">
        <v>-6.083259</v>
      </c>
      <c r="AV1430" s="11">
        <v>-2.7469800000000002</v>
      </c>
      <c r="AW1430" s="11">
        <v>3.3362790000000002</v>
      </c>
      <c r="AX1430" s="11">
        <v>54.843615</v>
      </c>
    </row>
    <row r="1431" spans="45:50" x14ac:dyDescent="0.35">
      <c r="AS1431" s="11" t="s">
        <v>83</v>
      </c>
      <c r="AT1431" s="11">
        <v>426</v>
      </c>
      <c r="AU1431" s="11">
        <v>-0.51425900000000002</v>
      </c>
      <c r="AV1431" s="11">
        <v>-6.5827330000000002</v>
      </c>
      <c r="AW1431" s="11">
        <v>6.0684740000000001</v>
      </c>
      <c r="AX1431" s="11" t="s">
        <v>77</v>
      </c>
    </row>
    <row r="1432" spans="45:50" x14ac:dyDescent="0.35">
      <c r="AS1432" s="11" t="s">
        <v>83</v>
      </c>
      <c r="AT1432" s="11">
        <v>433</v>
      </c>
      <c r="AU1432" s="11">
        <v>-14.314443000000001</v>
      </c>
      <c r="AV1432" s="11">
        <v>-15.315972</v>
      </c>
      <c r="AW1432" s="11">
        <v>1.0015289999999999</v>
      </c>
      <c r="AX1432" s="11">
        <v>6.9966330000000001</v>
      </c>
    </row>
    <row r="1433" spans="45:50" x14ac:dyDescent="0.35">
      <c r="AS1433" s="11" t="s">
        <v>83</v>
      </c>
      <c r="AT1433" s="11">
        <v>436</v>
      </c>
      <c r="AU1433" s="11">
        <v>8.5671029999999995</v>
      </c>
      <c r="AV1433" s="11">
        <v>7.8452130000000002</v>
      </c>
      <c r="AW1433" s="11">
        <v>0.72189000000000003</v>
      </c>
      <c r="AX1433" s="11">
        <v>8.4263019999999997</v>
      </c>
    </row>
    <row r="1434" spans="45:50" x14ac:dyDescent="0.35">
      <c r="AS1434" s="11" t="s">
        <v>83</v>
      </c>
      <c r="AT1434" s="11">
        <v>441</v>
      </c>
      <c r="AU1434" s="11">
        <v>32.129637000000002</v>
      </c>
      <c r="AV1434" s="11">
        <v>35.055129000000001</v>
      </c>
      <c r="AW1434" s="11">
        <v>2.9254920000000002</v>
      </c>
      <c r="AX1434" s="11">
        <v>9.1052750000000007</v>
      </c>
    </row>
    <row r="1435" spans="45:50" x14ac:dyDescent="0.35">
      <c r="AS1435" s="11" t="s">
        <v>83</v>
      </c>
      <c r="AT1435" s="11">
        <v>450</v>
      </c>
      <c r="AU1435" s="11">
        <v>21.001676</v>
      </c>
      <c r="AV1435" s="11">
        <v>20.461221999999999</v>
      </c>
      <c r="AW1435" s="11">
        <v>0.54045399999999999</v>
      </c>
      <c r="AX1435" s="11">
        <v>2.5733839999999999</v>
      </c>
    </row>
    <row r="1436" spans="45:50" x14ac:dyDescent="0.35">
      <c r="AS1436" s="11" t="s">
        <v>83</v>
      </c>
      <c r="AT1436" s="11">
        <v>458</v>
      </c>
      <c r="AU1436" s="11">
        <v>-5.5364610000000001</v>
      </c>
      <c r="AV1436" s="11">
        <v>-3.6730999999999998</v>
      </c>
      <c r="AW1436" s="11">
        <v>1.863361</v>
      </c>
      <c r="AX1436" s="11">
        <v>33.656177999999997</v>
      </c>
    </row>
    <row r="1437" spans="45:50" x14ac:dyDescent="0.35">
      <c r="AS1437" s="11" t="s">
        <v>83</v>
      </c>
      <c r="AT1437" s="11">
        <v>464</v>
      </c>
      <c r="AU1437" s="11">
        <v>-21.297578000000001</v>
      </c>
      <c r="AV1437" s="11">
        <v>-19.065265</v>
      </c>
      <c r="AW1437" s="11">
        <v>2.2323119999999999</v>
      </c>
      <c r="AX1437" s="11">
        <v>10.481532</v>
      </c>
    </row>
    <row r="1438" spans="45:50" x14ac:dyDescent="0.35">
      <c r="AS1438" s="11" t="s">
        <v>83</v>
      </c>
      <c r="AT1438" s="11">
        <v>475</v>
      </c>
      <c r="AU1438" s="11">
        <v>-2.246772</v>
      </c>
      <c r="AV1438" s="11">
        <v>-2.5833170000000001</v>
      </c>
      <c r="AW1438" s="11">
        <v>0.33654499999999998</v>
      </c>
      <c r="AX1438" s="11">
        <v>14.979062000000001</v>
      </c>
    </row>
    <row r="1439" spans="45:50" x14ac:dyDescent="0.35">
      <c r="AS1439" s="11" t="s">
        <v>83</v>
      </c>
      <c r="AT1439" s="11">
        <v>477</v>
      </c>
      <c r="AU1439" s="11">
        <v>-7.2541690000000001</v>
      </c>
      <c r="AV1439" s="11">
        <v>-5.2031650000000003</v>
      </c>
      <c r="AW1439" s="11">
        <v>2.0510039999999998</v>
      </c>
      <c r="AX1439" s="11">
        <v>28.273457000000001</v>
      </c>
    </row>
    <row r="1440" spans="45:50" x14ac:dyDescent="0.35">
      <c r="AS1440" s="11" t="s">
        <v>83</v>
      </c>
      <c r="AT1440" s="11">
        <v>486</v>
      </c>
      <c r="AU1440" s="11">
        <v>20.857572000000001</v>
      </c>
      <c r="AV1440" s="11">
        <v>19.078135</v>
      </c>
      <c r="AW1440" s="11">
        <v>1.7794369999999999</v>
      </c>
      <c r="AX1440" s="11">
        <v>8.5313700000000008</v>
      </c>
    </row>
    <row r="1441" spans="45:50" x14ac:dyDescent="0.35">
      <c r="AS1441" s="11" t="s">
        <v>83</v>
      </c>
      <c r="AT1441" s="11">
        <v>491</v>
      </c>
      <c r="AU1441" s="11">
        <v>19.938717</v>
      </c>
      <c r="AV1441" s="11">
        <v>35.394323999999997</v>
      </c>
      <c r="AW1441" s="11">
        <v>15.455607000000001</v>
      </c>
      <c r="AX1441" s="11">
        <v>77.515557000000001</v>
      </c>
    </row>
    <row r="1442" spans="45:50" x14ac:dyDescent="0.35">
      <c r="AS1442" s="11" t="s">
        <v>83</v>
      </c>
      <c r="AT1442" s="11">
        <v>503</v>
      </c>
      <c r="AU1442" s="11">
        <v>3.7276570000000002</v>
      </c>
      <c r="AV1442" s="11">
        <v>0.58329500000000001</v>
      </c>
      <c r="AW1442" s="11">
        <v>3.1443629999999998</v>
      </c>
      <c r="AX1442" s="11">
        <v>84.352249</v>
      </c>
    </row>
    <row r="1443" spans="45:50" x14ac:dyDescent="0.35">
      <c r="AS1443" s="11" t="s">
        <v>83</v>
      </c>
      <c r="AT1443" s="11">
        <v>508</v>
      </c>
      <c r="AU1443" s="11">
        <v>-18.093882000000001</v>
      </c>
      <c r="AV1443" s="11">
        <v>-18.104768</v>
      </c>
      <c r="AW1443" s="11">
        <v>1.0886E-2</v>
      </c>
      <c r="AX1443" s="11">
        <v>6.0165999999999997E-2</v>
      </c>
    </row>
    <row r="1444" spans="45:50" x14ac:dyDescent="0.35">
      <c r="AS1444" s="11" t="s">
        <v>83</v>
      </c>
      <c r="AT1444" s="11">
        <v>515</v>
      </c>
      <c r="AU1444" s="11">
        <v>7.895651</v>
      </c>
      <c r="AV1444" s="11">
        <v>10.150138999999999</v>
      </c>
      <c r="AW1444" s="11">
        <v>2.2544879999999998</v>
      </c>
      <c r="AX1444" s="11">
        <v>28.553536000000001</v>
      </c>
    </row>
    <row r="1445" spans="45:50" x14ac:dyDescent="0.35">
      <c r="AS1445" s="11" t="s">
        <v>83</v>
      </c>
      <c r="AT1445" s="11">
        <v>520</v>
      </c>
      <c r="AU1445" s="11">
        <v>-20.668959999999998</v>
      </c>
      <c r="AV1445" s="11">
        <v>-23.303381000000002</v>
      </c>
      <c r="AW1445" s="11">
        <v>2.6344210000000001</v>
      </c>
      <c r="AX1445" s="11">
        <v>12.745785</v>
      </c>
    </row>
    <row r="1446" spans="45:50" x14ac:dyDescent="0.35">
      <c r="AS1446" s="11" t="s">
        <v>83</v>
      </c>
      <c r="AT1446" s="11">
        <v>529</v>
      </c>
      <c r="AU1446" s="11">
        <v>1.820098</v>
      </c>
      <c r="AV1446" s="11">
        <v>1.5595220000000001</v>
      </c>
      <c r="AW1446" s="11">
        <v>0.26057599999999997</v>
      </c>
      <c r="AX1446" s="11">
        <v>14.316599</v>
      </c>
    </row>
    <row r="1447" spans="45:50" x14ac:dyDescent="0.35">
      <c r="AS1447" s="11" t="s">
        <v>83</v>
      </c>
      <c r="AT1447" s="11">
        <v>536</v>
      </c>
      <c r="AU1447" s="11">
        <v>2.8720720000000002</v>
      </c>
      <c r="AV1447" s="11">
        <v>5.1002689999999999</v>
      </c>
      <c r="AW1447" s="11">
        <v>2.2281960000000001</v>
      </c>
      <c r="AX1447" s="11">
        <v>77.581487999999993</v>
      </c>
    </row>
    <row r="1448" spans="45:50" x14ac:dyDescent="0.35">
      <c r="AS1448" s="11" t="s">
        <v>83</v>
      </c>
      <c r="AT1448" s="11">
        <v>543</v>
      </c>
      <c r="AU1448" s="11">
        <v>-1.9506520000000001</v>
      </c>
      <c r="AV1448" s="11">
        <v>-2.7569940000000002</v>
      </c>
      <c r="AW1448" s="11">
        <v>0.806342</v>
      </c>
      <c r="AX1448" s="11">
        <v>41.337082000000002</v>
      </c>
    </row>
    <row r="1449" spans="45:50" x14ac:dyDescent="0.35">
      <c r="AS1449" s="11" t="s">
        <v>83</v>
      </c>
      <c r="AT1449" s="11">
        <v>549</v>
      </c>
      <c r="AU1449" s="11">
        <v>8.9912650000000003</v>
      </c>
      <c r="AV1449" s="11">
        <v>10.189003</v>
      </c>
      <c r="AW1449" s="11">
        <v>1.197738</v>
      </c>
      <c r="AX1449" s="11">
        <v>13.321129000000001</v>
      </c>
    </row>
    <row r="1450" spans="45:50" x14ac:dyDescent="0.35">
      <c r="AS1450" s="11" t="s">
        <v>83</v>
      </c>
      <c r="AT1450" s="11">
        <v>557</v>
      </c>
      <c r="AU1450" s="11">
        <v>27.120856</v>
      </c>
      <c r="AV1450" s="11">
        <v>23.090658000000001</v>
      </c>
      <c r="AW1450" s="11">
        <v>4.0301980000000004</v>
      </c>
      <c r="AX1450" s="11">
        <v>14.860144</v>
      </c>
    </row>
    <row r="1451" spans="45:50" x14ac:dyDescent="0.35">
      <c r="AS1451" s="11" t="s">
        <v>83</v>
      </c>
      <c r="AT1451" s="11">
        <v>561</v>
      </c>
      <c r="AU1451" s="11">
        <v>0.639513</v>
      </c>
      <c r="AV1451" s="11">
        <v>2.8706670000000001</v>
      </c>
      <c r="AW1451" s="11">
        <v>2.2311540000000001</v>
      </c>
      <c r="AX1451" s="11" t="s">
        <v>77</v>
      </c>
    </row>
    <row r="1452" spans="45:50" x14ac:dyDescent="0.35">
      <c r="AS1452" s="11" t="s">
        <v>83</v>
      </c>
      <c r="AT1452" s="11">
        <v>568</v>
      </c>
      <c r="AU1452" s="11">
        <v>42.716597999999998</v>
      </c>
      <c r="AV1452" s="11">
        <v>38.738484999999997</v>
      </c>
      <c r="AW1452" s="11">
        <v>3.978113</v>
      </c>
      <c r="AX1452" s="11">
        <v>9.3128030000000006</v>
      </c>
    </row>
    <row r="1453" spans="45:50" x14ac:dyDescent="0.35">
      <c r="AS1453" s="11" t="s">
        <v>83</v>
      </c>
      <c r="AT1453" s="11">
        <v>580</v>
      </c>
      <c r="AU1453" s="11">
        <v>17.589628000000001</v>
      </c>
      <c r="AV1453" s="11">
        <v>13.876543</v>
      </c>
      <c r="AW1453" s="11">
        <v>3.7130860000000001</v>
      </c>
      <c r="AX1453" s="11">
        <v>21.109517</v>
      </c>
    </row>
    <row r="1454" spans="45:50" x14ac:dyDescent="0.35">
      <c r="AS1454" s="11" t="s">
        <v>83</v>
      </c>
      <c r="AT1454" s="11">
        <v>586</v>
      </c>
      <c r="AU1454" s="11">
        <v>-21.597999000000002</v>
      </c>
      <c r="AV1454" s="11">
        <v>-24.027864000000001</v>
      </c>
      <c r="AW1454" s="11">
        <v>2.4298660000000001</v>
      </c>
      <c r="AX1454" s="11">
        <v>11.25042</v>
      </c>
    </row>
    <row r="1455" spans="45:50" x14ac:dyDescent="0.35">
      <c r="AS1455" s="11" t="s">
        <v>83</v>
      </c>
      <c r="AT1455" s="11">
        <v>591</v>
      </c>
      <c r="AU1455" s="11">
        <v>-4.4570410000000003</v>
      </c>
      <c r="AV1455" s="11">
        <v>-3.4846200000000001</v>
      </c>
      <c r="AW1455" s="11">
        <v>0.97242099999999998</v>
      </c>
      <c r="AX1455" s="11">
        <v>21.817639</v>
      </c>
    </row>
    <row r="1456" spans="45:50" x14ac:dyDescent="0.35">
      <c r="AS1456" s="11" t="s">
        <v>83</v>
      </c>
      <c r="AT1456" s="11">
        <v>596</v>
      </c>
      <c r="AU1456" s="11">
        <v>-24.733128000000001</v>
      </c>
      <c r="AV1456" s="11">
        <v>-24.474699999999999</v>
      </c>
      <c r="AW1456" s="11">
        <v>0.25842799999999999</v>
      </c>
      <c r="AX1456" s="11">
        <v>1.0448679999999999</v>
      </c>
    </row>
    <row r="1457" spans="45:50" x14ac:dyDescent="0.35">
      <c r="AS1457" s="11" t="s">
        <v>83</v>
      </c>
      <c r="AT1457" s="11">
        <v>605</v>
      </c>
      <c r="AU1457" s="11">
        <v>-19.223925000000001</v>
      </c>
      <c r="AV1457" s="11">
        <v>-19.669193</v>
      </c>
      <c r="AW1457" s="11">
        <v>0.44526900000000003</v>
      </c>
      <c r="AX1457" s="11">
        <v>2.3162210000000001</v>
      </c>
    </row>
    <row r="1458" spans="45:50" x14ac:dyDescent="0.35">
      <c r="AS1458" s="11" t="s">
        <v>83</v>
      </c>
      <c r="AT1458" s="11">
        <v>612</v>
      </c>
      <c r="AU1458" s="11">
        <v>-9.7352720000000001</v>
      </c>
      <c r="AV1458" s="11">
        <v>-9.8131120000000003</v>
      </c>
      <c r="AW1458" s="11">
        <v>7.7840000000000006E-2</v>
      </c>
      <c r="AX1458" s="11">
        <v>0.79956799999999995</v>
      </c>
    </row>
    <row r="1459" spans="45:50" x14ac:dyDescent="0.35">
      <c r="AS1459" s="11" t="s">
        <v>83</v>
      </c>
      <c r="AT1459" s="11">
        <v>619</v>
      </c>
      <c r="AU1459" s="11">
        <v>-9.314012</v>
      </c>
      <c r="AV1459" s="11">
        <v>-10.843363999999999</v>
      </c>
      <c r="AW1459" s="11">
        <v>1.529353</v>
      </c>
      <c r="AX1459" s="11">
        <v>16.419912</v>
      </c>
    </row>
    <row r="1460" spans="45:50" x14ac:dyDescent="0.35">
      <c r="AS1460" s="11" t="s">
        <v>83</v>
      </c>
      <c r="AT1460" s="11">
        <v>620</v>
      </c>
      <c r="AU1460" s="11">
        <v>-9.5304160000000007</v>
      </c>
      <c r="AV1460" s="11">
        <v>-8.868271</v>
      </c>
      <c r="AW1460" s="11">
        <v>0.66214499999999998</v>
      </c>
      <c r="AX1460" s="11">
        <v>6.9477010000000003</v>
      </c>
    </row>
    <row r="1461" spans="45:50" x14ac:dyDescent="0.35">
      <c r="AS1461" s="11" t="s">
        <v>83</v>
      </c>
      <c r="AT1461" s="11">
        <v>630</v>
      </c>
      <c r="AU1461" s="11">
        <v>-2.764205</v>
      </c>
      <c r="AV1461" s="11">
        <v>-1.4157960000000001</v>
      </c>
      <c r="AW1461" s="11">
        <v>1.348409</v>
      </c>
      <c r="AX1461" s="11">
        <v>48.781092999999998</v>
      </c>
    </row>
    <row r="1462" spans="45:50" x14ac:dyDescent="0.35">
      <c r="AS1462" s="11" t="s">
        <v>83</v>
      </c>
      <c r="AT1462" s="11">
        <v>633</v>
      </c>
      <c r="AU1462" s="11">
        <v>-4.0726209999999998</v>
      </c>
      <c r="AV1462" s="11">
        <v>-4.8590819999999999</v>
      </c>
      <c r="AW1462" s="11">
        <v>0.78646099999999997</v>
      </c>
      <c r="AX1462" s="11">
        <v>19.310918999999998</v>
      </c>
    </row>
    <row r="1463" spans="45:50" x14ac:dyDescent="0.35">
      <c r="AS1463" s="11" t="s">
        <v>83</v>
      </c>
      <c r="AT1463" s="11">
        <v>638</v>
      </c>
      <c r="AU1463" s="11">
        <v>-22.907442</v>
      </c>
      <c r="AV1463" s="11">
        <v>-20.185231999999999</v>
      </c>
      <c r="AW1463" s="11">
        <v>2.72221</v>
      </c>
      <c r="AX1463" s="11">
        <v>11.883520000000001</v>
      </c>
    </row>
    <row r="1464" spans="45:50" x14ac:dyDescent="0.35">
      <c r="AS1464" s="11" t="s">
        <v>83</v>
      </c>
      <c r="AT1464" s="11">
        <v>645</v>
      </c>
      <c r="AU1464" s="11">
        <v>4.2325949999999999</v>
      </c>
      <c r="AV1464" s="11">
        <v>3.3661029999999998</v>
      </c>
      <c r="AW1464" s="11">
        <v>0.86649200000000004</v>
      </c>
      <c r="AX1464" s="11">
        <v>20.471878</v>
      </c>
    </row>
    <row r="1465" spans="45:50" x14ac:dyDescent="0.35">
      <c r="AS1465" s="11" t="s">
        <v>83</v>
      </c>
      <c r="AT1465" s="11">
        <v>651</v>
      </c>
      <c r="AU1465" s="11">
        <v>-15.391109</v>
      </c>
      <c r="AV1465" s="11">
        <v>-15.945625</v>
      </c>
      <c r="AW1465" s="11">
        <v>0.55451600000000001</v>
      </c>
      <c r="AX1465" s="11">
        <v>3.6028340000000001</v>
      </c>
    </row>
    <row r="1466" spans="45:50" x14ac:dyDescent="0.35">
      <c r="AS1466" s="11" t="s">
        <v>83</v>
      </c>
      <c r="AT1466" s="11">
        <v>658</v>
      </c>
      <c r="AU1466" s="11">
        <v>-5.6130959999999996</v>
      </c>
      <c r="AV1466" s="11">
        <v>-7.1158979999999996</v>
      </c>
      <c r="AW1466" s="11">
        <v>1.5028010000000001</v>
      </c>
      <c r="AX1466" s="11">
        <v>26.773122000000001</v>
      </c>
    </row>
    <row r="1467" spans="45:50" x14ac:dyDescent="0.35">
      <c r="AS1467" s="11" t="s">
        <v>83</v>
      </c>
      <c r="AT1467" s="11">
        <v>665</v>
      </c>
      <c r="AU1467" s="11">
        <v>-7.4242210000000002</v>
      </c>
      <c r="AV1467" s="11">
        <v>-8.7133679999999991</v>
      </c>
      <c r="AW1467" s="11">
        <v>1.289148</v>
      </c>
      <c r="AX1467" s="11">
        <v>17.364080999999999</v>
      </c>
    </row>
    <row r="1468" spans="45:50" x14ac:dyDescent="0.35">
      <c r="AS1468" s="11" t="s">
        <v>83</v>
      </c>
      <c r="AT1468" s="11">
        <v>672</v>
      </c>
      <c r="AU1468" s="11">
        <v>0.116276</v>
      </c>
      <c r="AV1468" s="11">
        <v>0.432811</v>
      </c>
      <c r="AW1468" s="11">
        <v>0.31653500000000001</v>
      </c>
      <c r="AX1468" s="11" t="s">
        <v>77</v>
      </c>
    </row>
    <row r="1469" spans="45:50" x14ac:dyDescent="0.35">
      <c r="AS1469" s="11" t="s">
        <v>83</v>
      </c>
      <c r="AT1469" s="11">
        <v>676</v>
      </c>
      <c r="AU1469" s="11">
        <v>-18.403502</v>
      </c>
      <c r="AV1469" s="11">
        <v>-18.093719</v>
      </c>
      <c r="AW1469" s="11">
        <v>0.30978299999999998</v>
      </c>
      <c r="AX1469" s="11">
        <v>1.6832830000000001</v>
      </c>
    </row>
    <row r="1470" spans="45:50" x14ac:dyDescent="0.35">
      <c r="AS1470" s="11" t="s">
        <v>83</v>
      </c>
      <c r="AT1470" s="11">
        <v>685</v>
      </c>
      <c r="AU1470" s="11">
        <v>-16.195889000000001</v>
      </c>
      <c r="AV1470" s="11">
        <v>-15.926024</v>
      </c>
      <c r="AW1470" s="11">
        <v>0.26986500000000002</v>
      </c>
      <c r="AX1470" s="11">
        <v>1.6662570000000001</v>
      </c>
    </row>
    <row r="1471" spans="45:50" x14ac:dyDescent="0.35">
      <c r="AS1471" s="11" t="s">
        <v>83</v>
      </c>
      <c r="AT1471" s="11">
        <v>687</v>
      </c>
      <c r="AU1471" s="11">
        <v>-7.5391430000000001</v>
      </c>
      <c r="AV1471" s="11">
        <v>-7.1826049999999997</v>
      </c>
      <c r="AW1471" s="11">
        <v>0.35653800000000002</v>
      </c>
      <c r="AX1471" s="11">
        <v>4.7291550000000004</v>
      </c>
    </row>
    <row r="1472" spans="45:50" x14ac:dyDescent="0.35">
      <c r="AS1472" s="11" t="s">
        <v>83</v>
      </c>
      <c r="AT1472" s="11">
        <v>693</v>
      </c>
      <c r="AU1472" s="11">
        <v>-13.462653</v>
      </c>
      <c r="AV1472" s="11">
        <v>-13.841834</v>
      </c>
      <c r="AW1472" s="11">
        <v>0.37918099999999999</v>
      </c>
      <c r="AX1472" s="11">
        <v>2.8165399999999998</v>
      </c>
    </row>
    <row r="1473" spans="45:50" x14ac:dyDescent="0.35">
      <c r="AS1473" s="11" t="s">
        <v>83</v>
      </c>
      <c r="AT1473" s="11">
        <v>700</v>
      </c>
      <c r="AU1473" s="11">
        <v>11.922309</v>
      </c>
      <c r="AV1473" s="11">
        <v>10.607597</v>
      </c>
      <c r="AW1473" s="11">
        <v>1.3147120000000001</v>
      </c>
      <c r="AX1473" s="11">
        <v>11.027324</v>
      </c>
    </row>
    <row r="1474" spans="45:50" x14ac:dyDescent="0.35">
      <c r="AS1474" s="11" t="s">
        <v>83</v>
      </c>
      <c r="AT1474" s="11">
        <v>705</v>
      </c>
      <c r="AU1474" s="11">
        <v>-26.013287999999999</v>
      </c>
      <c r="AV1474" s="11">
        <v>-25.011030000000002</v>
      </c>
      <c r="AW1474" s="11">
        <v>1.0022580000000001</v>
      </c>
      <c r="AX1474" s="11">
        <v>3.852868</v>
      </c>
    </row>
    <row r="1475" spans="45:50" x14ac:dyDescent="0.35">
      <c r="AS1475" s="11" t="s">
        <v>83</v>
      </c>
      <c r="AT1475" s="11">
        <v>715</v>
      </c>
      <c r="AU1475" s="11">
        <v>48.818244</v>
      </c>
      <c r="AV1475" s="11">
        <v>42.458421999999999</v>
      </c>
      <c r="AW1475" s="11">
        <v>6.3598220000000003</v>
      </c>
      <c r="AX1475" s="11">
        <v>13.027551000000001</v>
      </c>
    </row>
    <row r="1476" spans="45:50" x14ac:dyDescent="0.35">
      <c r="AS1476" s="11" t="s">
        <v>83</v>
      </c>
      <c r="AT1476" s="11">
        <v>721</v>
      </c>
      <c r="AU1476" s="11">
        <v>22.653614000000001</v>
      </c>
      <c r="AV1476" s="11">
        <v>26.337531999999999</v>
      </c>
      <c r="AW1476" s="11">
        <v>3.6839189999999999</v>
      </c>
      <c r="AX1476" s="11">
        <v>16.261946999999999</v>
      </c>
    </row>
    <row r="1477" spans="45:50" x14ac:dyDescent="0.35">
      <c r="AS1477" s="11" t="s">
        <v>83</v>
      </c>
      <c r="AT1477" s="11">
        <v>724</v>
      </c>
      <c r="AU1477" s="11">
        <v>19.502383999999999</v>
      </c>
      <c r="AV1477" s="11">
        <v>18.715178999999999</v>
      </c>
      <c r="AW1477" s="11">
        <v>0.78720500000000004</v>
      </c>
      <c r="AX1477" s="11">
        <v>4.0364560000000003</v>
      </c>
    </row>
    <row r="1478" spans="45:50" x14ac:dyDescent="0.35">
      <c r="AS1478" s="11" t="s">
        <v>83</v>
      </c>
      <c r="AT1478" s="11">
        <v>729</v>
      </c>
      <c r="AU1478" s="11">
        <v>-15.75196</v>
      </c>
      <c r="AV1478" s="11">
        <v>-14.923360000000001</v>
      </c>
      <c r="AW1478" s="11">
        <v>0.8286</v>
      </c>
      <c r="AX1478" s="11">
        <v>5.2602979999999997</v>
      </c>
    </row>
    <row r="1479" spans="45:50" x14ac:dyDescent="0.35">
      <c r="AS1479" s="11" t="s">
        <v>83</v>
      </c>
      <c r="AT1479" s="11">
        <v>736</v>
      </c>
      <c r="AU1479" s="11">
        <v>4.0392859999999997</v>
      </c>
      <c r="AV1479" s="11">
        <v>2.9162889999999999</v>
      </c>
      <c r="AW1479" s="11">
        <v>1.122997</v>
      </c>
      <c r="AX1479" s="11">
        <v>27.801863000000001</v>
      </c>
    </row>
    <row r="1480" spans="45:50" x14ac:dyDescent="0.35">
      <c r="AS1480" s="11" t="s">
        <v>83</v>
      </c>
      <c r="AT1480" s="11">
        <v>742</v>
      </c>
      <c r="AU1480" s="11">
        <v>2.9993340000000002</v>
      </c>
      <c r="AV1480" s="11">
        <v>1.2611570000000001</v>
      </c>
      <c r="AW1480" s="11">
        <v>1.7381759999999999</v>
      </c>
      <c r="AX1480" s="11">
        <v>57.952081999999997</v>
      </c>
    </row>
    <row r="1481" spans="45:50" x14ac:dyDescent="0.35">
      <c r="AS1481" s="11" t="s">
        <v>83</v>
      </c>
      <c r="AT1481" s="11">
        <v>746</v>
      </c>
      <c r="AU1481" s="11">
        <v>-11.038328999999999</v>
      </c>
      <c r="AV1481" s="11">
        <v>-9.6208100000000005</v>
      </c>
      <c r="AW1481" s="11">
        <v>1.417519</v>
      </c>
      <c r="AX1481" s="11">
        <v>12.84179</v>
      </c>
    </row>
    <row r="1482" spans="45:50" x14ac:dyDescent="0.35">
      <c r="AS1482" s="11" t="s">
        <v>83</v>
      </c>
      <c r="AT1482" s="11">
        <v>753</v>
      </c>
      <c r="AU1482" s="11">
        <v>4.8074479999999999</v>
      </c>
      <c r="AV1482" s="11">
        <v>9.080247</v>
      </c>
      <c r="AW1482" s="11">
        <v>4.272799</v>
      </c>
      <c r="AX1482" s="11">
        <v>88.878742000000003</v>
      </c>
    </row>
    <row r="1483" spans="45:50" x14ac:dyDescent="0.35">
      <c r="AS1483" s="11" t="s">
        <v>83</v>
      </c>
      <c r="AT1483" s="11">
        <v>763</v>
      </c>
      <c r="AU1483" s="11">
        <v>1.7712129999999999</v>
      </c>
      <c r="AV1483" s="11">
        <v>2.6097619999999999</v>
      </c>
      <c r="AW1483" s="11">
        <v>0.83854899999999999</v>
      </c>
      <c r="AX1483" s="11">
        <v>47.34319</v>
      </c>
    </row>
    <row r="1484" spans="45:50" x14ac:dyDescent="0.35">
      <c r="AS1484" s="11" t="s">
        <v>83</v>
      </c>
      <c r="AT1484" s="11">
        <v>766</v>
      </c>
      <c r="AU1484" s="11">
        <v>-0.19413</v>
      </c>
      <c r="AV1484" s="11">
        <v>0.90930900000000003</v>
      </c>
      <c r="AW1484" s="11">
        <v>1.10344</v>
      </c>
      <c r="AX1484" s="11" t="s">
        <v>77</v>
      </c>
    </row>
    <row r="1485" spans="45:50" x14ac:dyDescent="0.35">
      <c r="AS1485" s="11" t="s">
        <v>83</v>
      </c>
      <c r="AT1485" s="11">
        <v>775</v>
      </c>
      <c r="AU1485" s="11">
        <v>-8.5656619999999997</v>
      </c>
      <c r="AV1485" s="11">
        <v>-6.03</v>
      </c>
      <c r="AW1485" s="11">
        <v>2.5356619999999999</v>
      </c>
      <c r="AX1485" s="11">
        <v>29.602643</v>
      </c>
    </row>
    <row r="1486" spans="45:50" x14ac:dyDescent="0.35">
      <c r="AS1486" s="11" t="s">
        <v>83</v>
      </c>
      <c r="AT1486" s="11">
        <v>780</v>
      </c>
      <c r="AU1486" s="11">
        <v>4.2446429999999999</v>
      </c>
      <c r="AV1486" s="11">
        <v>3.2166790000000001</v>
      </c>
      <c r="AW1486" s="11">
        <v>1.0279640000000001</v>
      </c>
      <c r="AX1486" s="11">
        <v>24.217922000000002</v>
      </c>
    </row>
    <row r="1487" spans="45:50" x14ac:dyDescent="0.35">
      <c r="AS1487" s="11" t="s">
        <v>83</v>
      </c>
      <c r="AT1487" s="11">
        <v>786</v>
      </c>
      <c r="AU1487" s="11">
        <v>17.388373999999999</v>
      </c>
      <c r="AV1487" s="11">
        <v>19.61825</v>
      </c>
      <c r="AW1487" s="11">
        <v>2.2298749999999998</v>
      </c>
      <c r="AX1487" s="11">
        <v>12.823943999999999</v>
      </c>
    </row>
    <row r="1488" spans="45:50" x14ac:dyDescent="0.35">
      <c r="AS1488" s="11" t="s">
        <v>83</v>
      </c>
      <c r="AT1488" s="11">
        <v>791</v>
      </c>
      <c r="AU1488" s="11">
        <v>-9.2600230000000003</v>
      </c>
      <c r="AV1488" s="11">
        <v>-7.7091000000000003</v>
      </c>
      <c r="AW1488" s="11">
        <v>1.5509230000000001</v>
      </c>
      <c r="AX1488" s="11">
        <v>16.748587000000001</v>
      </c>
    </row>
    <row r="1489" spans="45:50" x14ac:dyDescent="0.35">
      <c r="AS1489" s="11" t="s">
        <v>83</v>
      </c>
      <c r="AT1489" s="11">
        <v>795</v>
      </c>
      <c r="AU1489" s="11">
        <v>-13.743449999999999</v>
      </c>
      <c r="AV1489" s="11">
        <v>-12.362761000000001</v>
      </c>
      <c r="AW1489" s="11">
        <v>1.3806890000000001</v>
      </c>
      <c r="AX1489" s="11">
        <v>10.046162000000001</v>
      </c>
    </row>
    <row r="1490" spans="45:50" x14ac:dyDescent="0.35">
      <c r="AS1490" s="11" t="s">
        <v>83</v>
      </c>
      <c r="AT1490" s="11">
        <v>801</v>
      </c>
      <c r="AU1490" s="11">
        <v>8.9580839999999995</v>
      </c>
      <c r="AV1490" s="11">
        <v>11.285786999999999</v>
      </c>
      <c r="AW1490" s="11">
        <v>2.3277019999999999</v>
      </c>
      <c r="AX1490" s="11">
        <v>25.984373999999999</v>
      </c>
    </row>
    <row r="1491" spans="45:50" x14ac:dyDescent="0.35">
      <c r="AS1491" s="11" t="s">
        <v>83</v>
      </c>
      <c r="AT1491" s="11">
        <v>806</v>
      </c>
      <c r="AU1491" s="11">
        <v>9.5665560000000003</v>
      </c>
      <c r="AV1491" s="11">
        <v>7.3479340000000004</v>
      </c>
      <c r="AW1491" s="11">
        <v>2.2186219999999999</v>
      </c>
      <c r="AX1491" s="11">
        <v>23.191434999999998</v>
      </c>
    </row>
    <row r="1492" spans="45:50" x14ac:dyDescent="0.35">
      <c r="AS1492" s="11" t="s">
        <v>83</v>
      </c>
      <c r="AT1492" s="11">
        <v>816</v>
      </c>
      <c r="AU1492" s="11">
        <v>4.8989640000000003</v>
      </c>
      <c r="AV1492" s="11">
        <v>0.75374699999999994</v>
      </c>
      <c r="AW1492" s="11">
        <v>4.1452169999999997</v>
      </c>
      <c r="AX1492" s="11">
        <v>84.614158000000003</v>
      </c>
    </row>
    <row r="1493" spans="45:50" x14ac:dyDescent="0.35">
      <c r="AS1493" s="11" t="s">
        <v>83</v>
      </c>
      <c r="AT1493" s="11">
        <v>819</v>
      </c>
      <c r="AU1493" s="11">
        <v>7.6541759999999996</v>
      </c>
      <c r="AV1493" s="11">
        <v>7.7779129999999999</v>
      </c>
      <c r="AW1493" s="11">
        <v>0.123737</v>
      </c>
      <c r="AX1493" s="11">
        <v>1.616598</v>
      </c>
    </row>
    <row r="1494" spans="45:50" x14ac:dyDescent="0.35">
      <c r="AS1494" s="11" t="s">
        <v>83</v>
      </c>
      <c r="AT1494" s="11">
        <v>824</v>
      </c>
      <c r="AU1494" s="11">
        <v>-17.202969</v>
      </c>
      <c r="AV1494" s="11">
        <v>-19.703092999999999</v>
      </c>
      <c r="AW1494" s="11">
        <v>2.500124</v>
      </c>
      <c r="AX1494" s="11">
        <v>14.533097</v>
      </c>
    </row>
    <row r="1495" spans="45:50" x14ac:dyDescent="0.35">
      <c r="AS1495" s="11" t="s">
        <v>83</v>
      </c>
      <c r="AT1495" s="11">
        <v>832</v>
      </c>
      <c r="AU1495" s="11">
        <v>-15.159326</v>
      </c>
      <c r="AV1495" s="11">
        <v>-16.508856000000002</v>
      </c>
      <c r="AW1495" s="11">
        <v>1.3495299999999999</v>
      </c>
      <c r="AX1495" s="11">
        <v>8.9023090000000007</v>
      </c>
    </row>
    <row r="1496" spans="45:50" x14ac:dyDescent="0.35">
      <c r="AS1496" s="11" t="s">
        <v>83</v>
      </c>
      <c r="AT1496" s="11">
        <v>836</v>
      </c>
      <c r="AU1496" s="11">
        <v>-19.318019</v>
      </c>
      <c r="AV1496" s="11">
        <v>-19.783583</v>
      </c>
      <c r="AW1496" s="11">
        <v>0.46556399999999998</v>
      </c>
      <c r="AX1496" s="11">
        <v>2.41</v>
      </c>
    </row>
    <row r="1497" spans="45:50" x14ac:dyDescent="0.35">
      <c r="AS1497" s="11" t="s">
        <v>83</v>
      </c>
      <c r="AT1497" s="11">
        <v>842</v>
      </c>
      <c r="AU1497" s="11">
        <v>-13.250303000000001</v>
      </c>
      <c r="AV1497" s="11">
        <v>-11.701817999999999</v>
      </c>
      <c r="AW1497" s="11">
        <v>1.5484849999999999</v>
      </c>
      <c r="AX1497" s="11">
        <v>11.686408999999999</v>
      </c>
    </row>
    <row r="1498" spans="45:50" x14ac:dyDescent="0.35">
      <c r="AS1498" s="11" t="s">
        <v>83</v>
      </c>
      <c r="AT1498" s="11">
        <v>851</v>
      </c>
      <c r="AU1498" s="11">
        <v>7.0027109999999997</v>
      </c>
      <c r="AV1498" s="11">
        <v>6.0480419999999997</v>
      </c>
      <c r="AW1498" s="11">
        <v>0.95466799999999996</v>
      </c>
      <c r="AX1498" s="11">
        <v>13.632838</v>
      </c>
    </row>
    <row r="1499" spans="45:50" x14ac:dyDescent="0.35">
      <c r="AS1499" s="11" t="s">
        <v>83</v>
      </c>
      <c r="AT1499" s="11">
        <v>858</v>
      </c>
      <c r="AU1499" s="11">
        <v>8.7597810000000003</v>
      </c>
      <c r="AV1499" s="11">
        <v>9.8518030000000003</v>
      </c>
      <c r="AW1499" s="11">
        <v>1.092022</v>
      </c>
      <c r="AX1499" s="11">
        <v>12.466312</v>
      </c>
    </row>
    <row r="1500" spans="45:50" x14ac:dyDescent="0.35">
      <c r="AS1500" s="11" t="s">
        <v>83</v>
      </c>
      <c r="AT1500" s="11">
        <v>860</v>
      </c>
      <c r="AU1500" s="11">
        <v>6.2019679999999999</v>
      </c>
      <c r="AV1500" s="11">
        <v>8.4254639999999998</v>
      </c>
      <c r="AW1500" s="11">
        <v>2.2234959999999999</v>
      </c>
      <c r="AX1500" s="11">
        <v>35.851467</v>
      </c>
    </row>
    <row r="1501" spans="45:50" x14ac:dyDescent="0.35">
      <c r="AS1501" s="11" t="s">
        <v>83</v>
      </c>
      <c r="AT1501" s="11">
        <v>871</v>
      </c>
      <c r="AU1501" s="11">
        <v>-5.4778560000000001</v>
      </c>
      <c r="AV1501" s="11">
        <v>-5.6250910000000003</v>
      </c>
      <c r="AW1501" s="11">
        <v>0.147235</v>
      </c>
      <c r="AX1501" s="11">
        <v>2.6878229999999999</v>
      </c>
    </row>
    <row r="1502" spans="45:50" x14ac:dyDescent="0.35">
      <c r="AS1502" s="11" t="s">
        <v>83</v>
      </c>
      <c r="AT1502" s="11">
        <v>872</v>
      </c>
      <c r="AU1502" s="11">
        <v>30.155512000000002</v>
      </c>
      <c r="AV1502" s="11">
        <v>19.067526000000001</v>
      </c>
      <c r="AW1502" s="11">
        <v>11.087986000000001</v>
      </c>
      <c r="AX1502" s="11">
        <v>36.769350000000003</v>
      </c>
    </row>
    <row r="1503" spans="45:50" x14ac:dyDescent="0.35">
      <c r="AS1503" s="11" t="s">
        <v>83</v>
      </c>
      <c r="AT1503" s="11">
        <v>881</v>
      </c>
      <c r="AU1503" s="11">
        <v>-19.010242999999999</v>
      </c>
      <c r="AV1503" s="11">
        <v>-20.782017</v>
      </c>
      <c r="AW1503" s="11">
        <v>1.771773</v>
      </c>
      <c r="AX1503" s="11">
        <v>9.3200979999999998</v>
      </c>
    </row>
    <row r="1504" spans="45:50" x14ac:dyDescent="0.35">
      <c r="AS1504" s="11" t="s">
        <v>83</v>
      </c>
      <c r="AT1504" s="11">
        <v>886</v>
      </c>
      <c r="AU1504" s="11">
        <v>29.605202999999999</v>
      </c>
      <c r="AV1504" s="11">
        <v>30.924430000000001</v>
      </c>
      <c r="AW1504" s="11">
        <v>1.3192269999999999</v>
      </c>
      <c r="AX1504" s="11">
        <v>4.4560639999999996</v>
      </c>
    </row>
    <row r="1505" spans="45:50" x14ac:dyDescent="0.35">
      <c r="AS1505" s="11" t="s">
        <v>83</v>
      </c>
      <c r="AT1505" s="11">
        <v>891</v>
      </c>
      <c r="AU1505" s="11">
        <v>-7.4775520000000002</v>
      </c>
      <c r="AV1505" s="11">
        <v>-5.9657179999999999</v>
      </c>
      <c r="AW1505" s="11">
        <v>1.5118339999999999</v>
      </c>
      <c r="AX1505" s="11">
        <v>20.218297</v>
      </c>
    </row>
    <row r="1506" spans="45:50" x14ac:dyDescent="0.35">
      <c r="AS1506" s="11" t="s">
        <v>83</v>
      </c>
      <c r="AT1506" s="11">
        <v>901</v>
      </c>
      <c r="AU1506" s="11">
        <v>-14.427858000000001</v>
      </c>
      <c r="AV1506" s="11">
        <v>-14.016147999999999</v>
      </c>
      <c r="AW1506" s="11">
        <v>0.41171000000000002</v>
      </c>
      <c r="AX1506" s="11">
        <v>2.8535780000000002</v>
      </c>
    </row>
    <row r="1507" spans="45:50" x14ac:dyDescent="0.35">
      <c r="AS1507" s="11" t="s">
        <v>83</v>
      </c>
      <c r="AT1507" s="11">
        <v>902</v>
      </c>
      <c r="AU1507" s="11">
        <v>-6.227976</v>
      </c>
      <c r="AV1507" s="11">
        <v>-3.9144839999999999</v>
      </c>
      <c r="AW1507" s="11">
        <v>2.3134920000000001</v>
      </c>
      <c r="AX1507" s="11">
        <v>37.146777999999998</v>
      </c>
    </row>
    <row r="1508" spans="45:50" x14ac:dyDescent="0.35">
      <c r="AS1508" s="11" t="s">
        <v>83</v>
      </c>
      <c r="AT1508" s="11">
        <v>910</v>
      </c>
      <c r="AU1508" s="11">
        <v>-2.5028980000000001</v>
      </c>
      <c r="AV1508" s="11">
        <v>-3.5527060000000001</v>
      </c>
      <c r="AW1508" s="11">
        <v>1.0498080000000001</v>
      </c>
      <c r="AX1508" s="11">
        <v>41.943699000000002</v>
      </c>
    </row>
    <row r="1509" spans="45:50" x14ac:dyDescent="0.35">
      <c r="AS1509" s="11" t="s">
        <v>83</v>
      </c>
      <c r="AT1509" s="11">
        <v>919</v>
      </c>
      <c r="AU1509" s="11">
        <v>4.0798899999999998</v>
      </c>
      <c r="AV1509" s="11">
        <v>2.8704800000000001</v>
      </c>
      <c r="AW1509" s="11">
        <v>1.2094100000000001</v>
      </c>
      <c r="AX1509" s="11">
        <v>29.643194999999999</v>
      </c>
    </row>
    <row r="1510" spans="45:50" x14ac:dyDescent="0.35">
      <c r="AS1510" s="11" t="s">
        <v>83</v>
      </c>
      <c r="AT1510" s="11">
        <v>920</v>
      </c>
      <c r="AU1510" s="11">
        <v>15.589172</v>
      </c>
      <c r="AV1510" s="11">
        <v>15.826426</v>
      </c>
      <c r="AW1510" s="11">
        <v>0.23725399999999999</v>
      </c>
      <c r="AX1510" s="11">
        <v>1.5219149999999999</v>
      </c>
    </row>
    <row r="1511" spans="45:50" x14ac:dyDescent="0.35">
      <c r="AS1511" s="11" t="s">
        <v>83</v>
      </c>
      <c r="AT1511" s="11">
        <v>926</v>
      </c>
      <c r="AU1511" s="11">
        <v>-0.80939499999999998</v>
      </c>
      <c r="AV1511" s="11">
        <v>-1.66629</v>
      </c>
      <c r="AW1511" s="11">
        <v>0.85689499999999996</v>
      </c>
      <c r="AX1511" s="11" t="s">
        <v>77</v>
      </c>
    </row>
    <row r="1512" spans="45:50" x14ac:dyDescent="0.35">
      <c r="AS1512" s="11" t="s">
        <v>83</v>
      </c>
      <c r="AT1512" s="11">
        <v>934</v>
      </c>
      <c r="AU1512" s="11">
        <v>-12.089247</v>
      </c>
      <c r="AV1512" s="11">
        <v>-15.193675000000001</v>
      </c>
      <c r="AW1512" s="11">
        <v>3.104428</v>
      </c>
      <c r="AX1512" s="11">
        <v>25.679247</v>
      </c>
    </row>
    <row r="1513" spans="45:50" x14ac:dyDescent="0.35">
      <c r="AS1513" s="11" t="s">
        <v>83</v>
      </c>
      <c r="AT1513" s="11">
        <v>941</v>
      </c>
      <c r="AU1513" s="11">
        <v>-13.030972999999999</v>
      </c>
      <c r="AV1513" s="11">
        <v>-14.573665</v>
      </c>
      <c r="AW1513" s="11">
        <v>1.5426930000000001</v>
      </c>
      <c r="AX1513" s="11">
        <v>11.838663</v>
      </c>
    </row>
    <row r="1514" spans="45:50" x14ac:dyDescent="0.35">
      <c r="AS1514" s="11" t="s">
        <v>83</v>
      </c>
      <c r="AT1514" s="11">
        <v>948</v>
      </c>
      <c r="AU1514" s="11">
        <v>23.199414000000001</v>
      </c>
      <c r="AV1514" s="11">
        <v>27.727644999999999</v>
      </c>
      <c r="AW1514" s="11">
        <v>4.5282309999999999</v>
      </c>
      <c r="AX1514" s="11">
        <v>19.518730000000001</v>
      </c>
    </row>
    <row r="1515" spans="45:50" x14ac:dyDescent="0.35">
      <c r="AS1515" s="11" t="s">
        <v>83</v>
      </c>
      <c r="AT1515" s="11">
        <v>954</v>
      </c>
      <c r="AU1515" s="11">
        <v>38.655335000000001</v>
      </c>
      <c r="AV1515" s="11">
        <v>31.548311000000002</v>
      </c>
      <c r="AW1515" s="11">
        <v>7.107024</v>
      </c>
      <c r="AX1515" s="11">
        <v>18.385622000000001</v>
      </c>
    </row>
    <row r="1516" spans="45:50" x14ac:dyDescent="0.35">
      <c r="AS1516" s="11" t="s">
        <v>83</v>
      </c>
      <c r="AT1516" s="11">
        <v>957</v>
      </c>
      <c r="AU1516" s="11">
        <v>-18.210640000000001</v>
      </c>
      <c r="AV1516" s="11">
        <v>-17.900545999999999</v>
      </c>
      <c r="AW1516" s="11">
        <v>0.31009399999999998</v>
      </c>
      <c r="AX1516" s="11">
        <v>1.702815</v>
      </c>
    </row>
    <row r="1517" spans="45:50" x14ac:dyDescent="0.35">
      <c r="AS1517" s="11" t="s">
        <v>83</v>
      </c>
      <c r="AT1517" s="11">
        <v>966</v>
      </c>
      <c r="AU1517" s="11">
        <v>-7.7862830000000001</v>
      </c>
      <c r="AV1517" s="11">
        <v>-12.078398999999999</v>
      </c>
      <c r="AW1517" s="11">
        <v>4.2921170000000002</v>
      </c>
      <c r="AX1517" s="11">
        <v>55.124082999999999</v>
      </c>
    </row>
    <row r="1518" spans="45:50" x14ac:dyDescent="0.35">
      <c r="AS1518" s="11" t="s">
        <v>83</v>
      </c>
      <c r="AT1518" s="11">
        <v>970</v>
      </c>
      <c r="AU1518" s="11">
        <v>-0.58572500000000005</v>
      </c>
      <c r="AV1518" s="11">
        <v>-4.1868930000000004</v>
      </c>
      <c r="AW1518" s="11">
        <v>3.6011679999999999</v>
      </c>
      <c r="AX1518" s="11" t="s">
        <v>77</v>
      </c>
    </row>
    <row r="1519" spans="45:50" x14ac:dyDescent="0.35">
      <c r="AS1519" s="11" t="s">
        <v>83</v>
      </c>
      <c r="AT1519" s="11">
        <v>974</v>
      </c>
      <c r="AU1519" s="11">
        <v>-5.0156510000000001</v>
      </c>
      <c r="AV1519" s="11">
        <v>-7.1864730000000003</v>
      </c>
      <c r="AW1519" s="11">
        <v>2.1708219999999998</v>
      </c>
      <c r="AX1519" s="11">
        <v>43.280974999999998</v>
      </c>
    </row>
    <row r="1520" spans="45:50" x14ac:dyDescent="0.35">
      <c r="AS1520" s="11" t="s">
        <v>83</v>
      </c>
      <c r="AT1520" s="11">
        <v>982</v>
      </c>
      <c r="AU1520" s="11">
        <v>37.645397000000003</v>
      </c>
      <c r="AV1520" s="11">
        <v>35.819333</v>
      </c>
      <c r="AW1520" s="11">
        <v>1.8260639999999999</v>
      </c>
      <c r="AX1520" s="11">
        <v>4.8506960000000001</v>
      </c>
    </row>
    <row r="1521" spans="45:50" x14ac:dyDescent="0.35">
      <c r="AS1521" s="11" t="s">
        <v>83</v>
      </c>
      <c r="AT1521" s="11">
        <v>989</v>
      </c>
      <c r="AU1521" s="11">
        <v>-1.7777940000000001</v>
      </c>
      <c r="AV1521" s="11">
        <v>-2.6415000000000001E-2</v>
      </c>
      <c r="AW1521" s="11">
        <v>1.7513799999999999</v>
      </c>
      <c r="AX1521" s="11">
        <v>98.514182000000005</v>
      </c>
    </row>
    <row r="1522" spans="45:50" x14ac:dyDescent="0.35">
      <c r="AS1522" s="11" t="s">
        <v>83</v>
      </c>
      <c r="AT1522" s="11">
        <v>992</v>
      </c>
      <c r="AU1522" s="11">
        <v>-21.713104000000001</v>
      </c>
      <c r="AV1522" s="11">
        <v>-22.460708</v>
      </c>
      <c r="AW1522" s="11">
        <v>0.74760400000000005</v>
      </c>
      <c r="AX1522" s="11">
        <v>3.4431029999999998</v>
      </c>
    </row>
    <row r="1523" spans="45:50" x14ac:dyDescent="0.35">
      <c r="AS1523" s="11" t="s">
        <v>83</v>
      </c>
      <c r="AT1523" s="11">
        <v>1002</v>
      </c>
      <c r="AU1523" s="11">
        <v>18.711037000000001</v>
      </c>
      <c r="AV1523" s="11">
        <v>16.163297</v>
      </c>
      <c r="AW1523" s="11">
        <v>2.5477400000000001</v>
      </c>
      <c r="AX1523" s="11">
        <v>13.616239999999999</v>
      </c>
    </row>
    <row r="1524" spans="45:50" x14ac:dyDescent="0.35">
      <c r="AS1524" s="11" t="s">
        <v>83</v>
      </c>
      <c r="AT1524" s="11">
        <v>1009</v>
      </c>
      <c r="AU1524" s="11">
        <v>-3.9731130000000001</v>
      </c>
      <c r="AV1524" s="11">
        <v>-3.7156189999999998</v>
      </c>
      <c r="AW1524" s="11">
        <v>0.257494</v>
      </c>
      <c r="AX1524" s="11">
        <v>6.480912</v>
      </c>
    </row>
    <row r="1525" spans="45:50" x14ac:dyDescent="0.35">
      <c r="AS1525" s="11" t="s">
        <v>83</v>
      </c>
      <c r="AT1525" s="11">
        <v>1011</v>
      </c>
      <c r="AU1525" s="11">
        <v>20.584275999999999</v>
      </c>
      <c r="AV1525" s="11">
        <v>33.897404999999999</v>
      </c>
      <c r="AW1525" s="11">
        <v>13.313129</v>
      </c>
      <c r="AX1525" s="11">
        <v>64.676209999999998</v>
      </c>
    </row>
    <row r="1526" spans="45:50" x14ac:dyDescent="0.35">
      <c r="AS1526" s="11" t="s">
        <v>83</v>
      </c>
      <c r="AT1526" s="11">
        <v>1020</v>
      </c>
      <c r="AU1526" s="11">
        <v>-0.82812699999999995</v>
      </c>
      <c r="AV1526" s="11">
        <v>-1.5075799999999999</v>
      </c>
      <c r="AW1526" s="11">
        <v>0.67945299999999997</v>
      </c>
      <c r="AX1526" s="11">
        <v>82.046856000000005</v>
      </c>
    </row>
    <row r="1527" spans="45:50" x14ac:dyDescent="0.35">
      <c r="AS1527" s="11" t="s">
        <v>83</v>
      </c>
      <c r="AT1527" s="11">
        <v>1024</v>
      </c>
      <c r="AU1527" s="11">
        <v>-9.1610069999999997</v>
      </c>
      <c r="AV1527" s="11">
        <v>-9.9210659999999997</v>
      </c>
      <c r="AW1527" s="11">
        <v>0.76005900000000004</v>
      </c>
      <c r="AX1527" s="11">
        <v>8.2966709999999999</v>
      </c>
    </row>
    <row r="1528" spans="45:50" x14ac:dyDescent="0.35">
      <c r="AS1528" s="11" t="s">
        <v>83</v>
      </c>
      <c r="AT1528" s="11">
        <v>1028</v>
      </c>
      <c r="AU1528" s="11">
        <v>-21.385774000000001</v>
      </c>
      <c r="AV1528" s="11">
        <v>-23.32292</v>
      </c>
      <c r="AW1528" s="11">
        <v>1.937147</v>
      </c>
      <c r="AX1528" s="11">
        <v>9.0581099999999992</v>
      </c>
    </row>
    <row r="1529" spans="45:50" x14ac:dyDescent="0.35">
      <c r="AS1529" s="11" t="s">
        <v>83</v>
      </c>
      <c r="AT1529" s="11">
        <v>1034</v>
      </c>
      <c r="AU1529" s="11">
        <v>-1.5998600000000001</v>
      </c>
      <c r="AV1529" s="11">
        <v>-3.0514519999999998</v>
      </c>
      <c r="AW1529" s="11">
        <v>1.451592</v>
      </c>
      <c r="AX1529" s="11">
        <v>90.732420000000005</v>
      </c>
    </row>
    <row r="1530" spans="45:50" x14ac:dyDescent="0.35">
      <c r="AS1530" s="11" t="s">
        <v>83</v>
      </c>
      <c r="AT1530" s="11">
        <v>1044</v>
      </c>
      <c r="AU1530" s="11">
        <v>-23.423978999999999</v>
      </c>
      <c r="AV1530" s="11">
        <v>-23.258448999999999</v>
      </c>
      <c r="AW1530" s="11">
        <v>0.16553000000000001</v>
      </c>
      <c r="AX1530" s="11">
        <v>0.70666899999999999</v>
      </c>
    </row>
    <row r="1531" spans="45:50" x14ac:dyDescent="0.35">
      <c r="AS1531" s="11" t="s">
        <v>83</v>
      </c>
      <c r="AT1531" s="11">
        <v>1051</v>
      </c>
      <c r="AU1531" s="11">
        <v>2.1582309999999998</v>
      </c>
      <c r="AV1531" s="11">
        <v>-2.5941589999999999</v>
      </c>
      <c r="AW1531" s="11">
        <v>4.7523900000000001</v>
      </c>
      <c r="AX1531" s="11" t="s">
        <v>77</v>
      </c>
    </row>
    <row r="1532" spans="45:50" x14ac:dyDescent="0.35">
      <c r="AS1532" s="11" t="s">
        <v>83</v>
      </c>
      <c r="AT1532" s="11">
        <v>1054</v>
      </c>
      <c r="AU1532" s="11">
        <v>0.69762900000000005</v>
      </c>
      <c r="AV1532" s="11">
        <v>1.974969</v>
      </c>
      <c r="AW1532" s="11">
        <v>1.2773410000000001</v>
      </c>
      <c r="AX1532" s="11" t="s">
        <v>77</v>
      </c>
    </row>
    <row r="1533" spans="45:50" x14ac:dyDescent="0.35">
      <c r="AS1533" s="11" t="s">
        <v>83</v>
      </c>
      <c r="AT1533" s="11">
        <v>1058</v>
      </c>
      <c r="AU1533" s="11">
        <v>-11.920992999999999</v>
      </c>
      <c r="AV1533" s="11">
        <v>-14.716509</v>
      </c>
      <c r="AW1533" s="11">
        <v>2.7955160000000001</v>
      </c>
      <c r="AX1533" s="11">
        <v>23.450358999999999</v>
      </c>
    </row>
    <row r="1534" spans="45:50" x14ac:dyDescent="0.35">
      <c r="AS1534" s="11" t="s">
        <v>83</v>
      </c>
      <c r="AT1534" s="11">
        <v>1064</v>
      </c>
      <c r="AU1534" s="11">
        <v>-9.5921140000000005</v>
      </c>
      <c r="AV1534" s="11">
        <v>-11.745545</v>
      </c>
      <c r="AW1534" s="11">
        <v>2.1534309999999999</v>
      </c>
      <c r="AX1534" s="11">
        <v>22.450015</v>
      </c>
    </row>
    <row r="1535" spans="45:50" x14ac:dyDescent="0.35">
      <c r="AS1535" s="11" t="s">
        <v>83</v>
      </c>
      <c r="AT1535" s="11">
        <v>1070</v>
      </c>
      <c r="AU1535" s="11">
        <v>-12.282287999999999</v>
      </c>
      <c r="AV1535" s="11">
        <v>-12.665900000000001</v>
      </c>
      <c r="AW1535" s="11">
        <v>0.38361099999999998</v>
      </c>
      <c r="AX1535" s="11">
        <v>3.1232899999999999</v>
      </c>
    </row>
    <row r="1536" spans="45:50" x14ac:dyDescent="0.35">
      <c r="AS1536" s="11" t="s">
        <v>83</v>
      </c>
      <c r="AT1536" s="11">
        <v>1081</v>
      </c>
      <c r="AU1536" s="11">
        <v>4.731725</v>
      </c>
      <c r="AV1536" s="11">
        <v>4.256094</v>
      </c>
      <c r="AW1536" s="11">
        <v>0.47563100000000003</v>
      </c>
      <c r="AX1536" s="11">
        <v>10.051955</v>
      </c>
    </row>
    <row r="1537" spans="45:50" x14ac:dyDescent="0.35">
      <c r="AS1537" s="11" t="s">
        <v>83</v>
      </c>
      <c r="AT1537" s="11">
        <v>1086</v>
      </c>
      <c r="AU1537" s="11">
        <v>-12.163256000000001</v>
      </c>
      <c r="AV1537" s="11">
        <v>-11.64875</v>
      </c>
      <c r="AW1537" s="11">
        <v>0.51450600000000002</v>
      </c>
      <c r="AX1537" s="11">
        <v>4.2300009999999997</v>
      </c>
    </row>
    <row r="1538" spans="45:50" x14ac:dyDescent="0.35">
      <c r="AS1538" s="11" t="s">
        <v>83</v>
      </c>
      <c r="AT1538" s="11">
        <v>1091</v>
      </c>
      <c r="AU1538" s="11">
        <v>-3.3830330000000002</v>
      </c>
      <c r="AV1538" s="11">
        <v>-4.3567309999999999</v>
      </c>
      <c r="AW1538" s="11">
        <v>0.97369799999999995</v>
      </c>
      <c r="AX1538" s="11">
        <v>28.781822999999999</v>
      </c>
    </row>
    <row r="1539" spans="45:50" x14ac:dyDescent="0.35">
      <c r="AS1539" s="11" t="s">
        <v>83</v>
      </c>
      <c r="AT1539" s="11">
        <v>1095</v>
      </c>
      <c r="AU1539" s="11">
        <v>2.2029380000000001</v>
      </c>
      <c r="AV1539" s="11">
        <v>0.78468300000000002</v>
      </c>
      <c r="AW1539" s="11">
        <v>1.418255</v>
      </c>
      <c r="AX1539" s="11">
        <v>64.380160000000004</v>
      </c>
    </row>
    <row r="1540" spans="45:50" x14ac:dyDescent="0.35">
      <c r="AS1540" s="11" t="s">
        <v>83</v>
      </c>
      <c r="AT1540" s="11">
        <v>1102</v>
      </c>
      <c r="AU1540" s="11">
        <v>-21.135766</v>
      </c>
      <c r="AV1540" s="11">
        <v>-19.902260999999999</v>
      </c>
      <c r="AW1540" s="11">
        <v>1.233506</v>
      </c>
      <c r="AX1540" s="11">
        <v>5.836106</v>
      </c>
    </row>
    <row r="1541" spans="45:50" x14ac:dyDescent="0.35">
      <c r="AS1541" s="11" t="s">
        <v>83</v>
      </c>
      <c r="AT1541" s="11">
        <v>1108</v>
      </c>
      <c r="AU1541" s="11">
        <v>1.9223060000000001</v>
      </c>
      <c r="AV1541" s="11">
        <v>1.9362010000000001</v>
      </c>
      <c r="AW1541" s="11">
        <v>1.3894999999999999E-2</v>
      </c>
      <c r="AX1541" s="11">
        <v>0.72280999999999995</v>
      </c>
    </row>
    <row r="1542" spans="45:50" x14ac:dyDescent="0.35">
      <c r="AS1542" s="11" t="s">
        <v>83</v>
      </c>
      <c r="AT1542" s="11">
        <v>1116</v>
      </c>
      <c r="AU1542" s="11">
        <v>-13.412881</v>
      </c>
      <c r="AV1542" s="11">
        <v>-11.088151999999999</v>
      </c>
      <c r="AW1542" s="11">
        <v>2.3247279999999999</v>
      </c>
      <c r="AX1542" s="11">
        <v>17.332058</v>
      </c>
    </row>
    <row r="1543" spans="45:50" x14ac:dyDescent="0.35">
      <c r="AS1543" s="11" t="s">
        <v>83</v>
      </c>
      <c r="AT1543" s="11">
        <v>1123</v>
      </c>
      <c r="AU1543" s="11">
        <v>21.015294000000001</v>
      </c>
      <c r="AV1543" s="11">
        <v>15.017504000000001</v>
      </c>
      <c r="AW1543" s="11">
        <v>5.9977900000000002</v>
      </c>
      <c r="AX1543" s="11">
        <v>28.540119000000001</v>
      </c>
    </row>
    <row r="1544" spans="45:50" x14ac:dyDescent="0.35">
      <c r="AS1544" s="11" t="s">
        <v>83</v>
      </c>
      <c r="AT1544" s="11">
        <v>1128</v>
      </c>
      <c r="AU1544" s="11">
        <v>-10.191414999999999</v>
      </c>
      <c r="AV1544" s="11">
        <v>-12.233788000000001</v>
      </c>
      <c r="AW1544" s="11">
        <v>2.042373</v>
      </c>
      <c r="AX1544" s="11">
        <v>20.040126999999998</v>
      </c>
    </row>
    <row r="1545" spans="45:50" x14ac:dyDescent="0.35">
      <c r="AS1545" s="11" t="s">
        <v>83</v>
      </c>
      <c r="AT1545" s="11">
        <v>1131</v>
      </c>
      <c r="AU1545" s="11">
        <v>8.7397139999999993</v>
      </c>
      <c r="AV1545" s="11">
        <v>5.6910129999999999</v>
      </c>
      <c r="AW1545" s="11">
        <v>3.0487009999999999</v>
      </c>
      <c r="AX1545" s="11">
        <v>34.883304000000003</v>
      </c>
    </row>
    <row r="1546" spans="45:50" x14ac:dyDescent="0.35">
      <c r="AS1546" s="11" t="s">
        <v>83</v>
      </c>
      <c r="AT1546" s="11">
        <v>1138</v>
      </c>
      <c r="AU1546" s="11">
        <v>-9.2660789999999995</v>
      </c>
      <c r="AV1546" s="11">
        <v>-8.7901140000000009</v>
      </c>
      <c r="AW1546" s="11">
        <v>0.47596500000000003</v>
      </c>
      <c r="AX1546" s="11">
        <v>5.1366420000000002</v>
      </c>
    </row>
    <row r="1547" spans="45:50" x14ac:dyDescent="0.35">
      <c r="AS1547" s="11" t="s">
        <v>83</v>
      </c>
      <c r="AT1547" s="11">
        <v>1142</v>
      </c>
      <c r="AU1547" s="11">
        <v>-8.1794360000000008</v>
      </c>
      <c r="AV1547" s="11">
        <v>-15.026849</v>
      </c>
      <c r="AW1547" s="11">
        <v>6.8474120000000003</v>
      </c>
      <c r="AX1547" s="11">
        <v>83.714965000000007</v>
      </c>
    </row>
    <row r="1548" spans="45:50" x14ac:dyDescent="0.35">
      <c r="AS1548" s="11" t="s">
        <v>83</v>
      </c>
      <c r="AT1548" s="11">
        <v>1150</v>
      </c>
      <c r="AU1548" s="11">
        <v>20.488717999999999</v>
      </c>
      <c r="AV1548" s="11">
        <v>17.963235000000001</v>
      </c>
      <c r="AW1548" s="11">
        <v>2.5254829999999999</v>
      </c>
      <c r="AX1548" s="11">
        <v>12.326212</v>
      </c>
    </row>
    <row r="1549" spans="45:50" x14ac:dyDescent="0.35">
      <c r="AS1549" s="11" t="s">
        <v>83</v>
      </c>
      <c r="AT1549" s="11">
        <v>1158</v>
      </c>
      <c r="AU1549" s="11">
        <v>5.4491490000000002</v>
      </c>
      <c r="AV1549" s="11">
        <v>0.243729</v>
      </c>
      <c r="AW1549" s="11">
        <v>5.205419</v>
      </c>
      <c r="AX1549" s="11">
        <v>95.527201000000005</v>
      </c>
    </row>
    <row r="1550" spans="45:50" x14ac:dyDescent="0.35">
      <c r="AS1550" s="11" t="s">
        <v>83</v>
      </c>
      <c r="AT1550" s="11">
        <v>1160</v>
      </c>
      <c r="AU1550" s="11">
        <v>-11.332299000000001</v>
      </c>
      <c r="AV1550" s="11">
        <v>-11.555237999999999</v>
      </c>
      <c r="AW1550" s="11">
        <v>0.22294</v>
      </c>
      <c r="AX1550" s="11">
        <v>1.9672940000000001</v>
      </c>
    </row>
    <row r="1551" spans="45:50" x14ac:dyDescent="0.35">
      <c r="AS1551" s="11" t="s">
        <v>83</v>
      </c>
      <c r="AT1551" s="11">
        <v>1170</v>
      </c>
      <c r="AU1551" s="11">
        <v>15.336323999999999</v>
      </c>
      <c r="AV1551" s="11">
        <v>14.605249000000001</v>
      </c>
      <c r="AW1551" s="11">
        <v>0.73107599999999995</v>
      </c>
      <c r="AX1551" s="11">
        <v>4.7669550000000003</v>
      </c>
    </row>
    <row r="1552" spans="45:50" x14ac:dyDescent="0.35">
      <c r="AS1552" s="11" t="s">
        <v>83</v>
      </c>
      <c r="AT1552" s="11">
        <v>1173</v>
      </c>
      <c r="AU1552" s="11">
        <v>3.7422939999999998</v>
      </c>
      <c r="AV1552" s="11">
        <v>6.4704050000000004</v>
      </c>
      <c r="AW1552" s="11">
        <v>2.72811</v>
      </c>
      <c r="AX1552" s="11">
        <v>72.899405000000002</v>
      </c>
    </row>
    <row r="1553" spans="45:50" x14ac:dyDescent="0.35">
      <c r="AS1553" s="11" t="s">
        <v>83</v>
      </c>
      <c r="AT1553" s="11">
        <v>1180</v>
      </c>
      <c r="AU1553" s="11">
        <v>0.71074700000000002</v>
      </c>
      <c r="AV1553" s="11">
        <v>0.93643100000000001</v>
      </c>
      <c r="AW1553" s="11">
        <v>0.225684</v>
      </c>
      <c r="AX1553" s="11">
        <v>31.753124</v>
      </c>
    </row>
    <row r="1554" spans="45:50" x14ac:dyDescent="0.35">
      <c r="AS1554" s="11" t="s">
        <v>83</v>
      </c>
      <c r="AT1554" s="11">
        <v>1184</v>
      </c>
      <c r="AU1554" s="11">
        <v>17.223662999999998</v>
      </c>
      <c r="AV1554" s="11">
        <v>16.107855000000001</v>
      </c>
      <c r="AW1554" s="11">
        <v>1.1158079999999999</v>
      </c>
      <c r="AX1554" s="11">
        <v>6.478345</v>
      </c>
    </row>
    <row r="1555" spans="45:50" x14ac:dyDescent="0.35">
      <c r="AS1555" s="11" t="s">
        <v>83</v>
      </c>
      <c r="AT1555" s="11">
        <v>1189</v>
      </c>
      <c r="AU1555" s="11">
        <v>-5.1347759999999996</v>
      </c>
      <c r="AV1555" s="11">
        <v>5.4715769999999999</v>
      </c>
      <c r="AW1555" s="11">
        <v>10.606353</v>
      </c>
      <c r="AX1555" s="11" t="s">
        <v>77</v>
      </c>
    </row>
    <row r="1556" spans="45:50" x14ac:dyDescent="0.35">
      <c r="AS1556" s="11" t="s">
        <v>83</v>
      </c>
      <c r="AT1556" s="11">
        <v>1198</v>
      </c>
      <c r="AU1556" s="11">
        <v>-13.88777</v>
      </c>
      <c r="AV1556" s="11">
        <v>-14.433139000000001</v>
      </c>
      <c r="AW1556" s="11">
        <v>0.54537000000000002</v>
      </c>
      <c r="AX1556" s="11">
        <v>3.9269769999999999</v>
      </c>
    </row>
    <row r="1557" spans="45:50" x14ac:dyDescent="0.35">
      <c r="AS1557" s="11" t="s">
        <v>83</v>
      </c>
      <c r="AT1557" s="11">
        <v>1207</v>
      </c>
      <c r="AU1557" s="11">
        <v>27.255751</v>
      </c>
      <c r="AV1557" s="11">
        <v>28.473994000000001</v>
      </c>
      <c r="AW1557" s="11">
        <v>1.218243</v>
      </c>
      <c r="AX1557" s="11">
        <v>4.4696740000000004</v>
      </c>
    </row>
    <row r="1558" spans="45:50" x14ac:dyDescent="0.35">
      <c r="AS1558" s="11" t="s">
        <v>83</v>
      </c>
      <c r="AT1558" s="11">
        <v>1211</v>
      </c>
      <c r="AU1558" s="11">
        <v>1.1493390000000001</v>
      </c>
      <c r="AV1558" s="11">
        <v>0.46663700000000002</v>
      </c>
      <c r="AW1558" s="11">
        <v>0.68270200000000003</v>
      </c>
      <c r="AX1558" s="11">
        <v>59.399501000000001</v>
      </c>
    </row>
    <row r="1559" spans="45:50" x14ac:dyDescent="0.35">
      <c r="AS1559" s="11" t="s">
        <v>83</v>
      </c>
      <c r="AT1559" s="11">
        <v>1219</v>
      </c>
      <c r="AU1559" s="11">
        <v>-5.3028899999999997</v>
      </c>
      <c r="AV1559" s="11">
        <v>-4.042306</v>
      </c>
      <c r="AW1559" s="11">
        <v>1.2605839999999999</v>
      </c>
      <c r="AX1559" s="11">
        <v>23.771644999999999</v>
      </c>
    </row>
    <row r="1560" spans="45:50" x14ac:dyDescent="0.35">
      <c r="AS1560" s="11" t="s">
        <v>83</v>
      </c>
      <c r="AT1560" s="11">
        <v>1224</v>
      </c>
      <c r="AU1560" s="11">
        <v>-18.452394000000002</v>
      </c>
      <c r="AV1560" s="11">
        <v>-19.054192</v>
      </c>
      <c r="AW1560" s="11">
        <v>0.60179800000000006</v>
      </c>
      <c r="AX1560" s="11">
        <v>3.2613539999999999</v>
      </c>
    </row>
    <row r="1561" spans="45:50" x14ac:dyDescent="0.35">
      <c r="AS1561" s="11" t="s">
        <v>83</v>
      </c>
      <c r="AT1561" s="11">
        <v>1229</v>
      </c>
      <c r="AU1561" s="11">
        <v>-9.7927820000000008</v>
      </c>
      <c r="AV1561" s="11">
        <v>-10.112989000000001</v>
      </c>
      <c r="AW1561" s="11">
        <v>0.32020799999999999</v>
      </c>
      <c r="AX1561" s="11">
        <v>3.2698330000000002</v>
      </c>
    </row>
    <row r="1562" spans="45:50" x14ac:dyDescent="0.35">
      <c r="AS1562" s="11" t="s">
        <v>83</v>
      </c>
      <c r="AT1562" s="11">
        <v>1237</v>
      </c>
      <c r="AU1562" s="11">
        <v>17.077787000000001</v>
      </c>
      <c r="AV1562" s="11">
        <v>14.821540000000001</v>
      </c>
      <c r="AW1562" s="11">
        <v>2.2562470000000001</v>
      </c>
      <c r="AX1562" s="11">
        <v>13.211588000000001</v>
      </c>
    </row>
    <row r="1563" spans="45:50" x14ac:dyDescent="0.35">
      <c r="AS1563" s="11" t="s">
        <v>83</v>
      </c>
      <c r="AT1563" s="11">
        <v>1238</v>
      </c>
      <c r="AU1563" s="11">
        <v>-22.745657999999999</v>
      </c>
      <c r="AV1563" s="11">
        <v>-22.119966000000002</v>
      </c>
      <c r="AW1563" s="11">
        <v>0.62569200000000003</v>
      </c>
      <c r="AX1563" s="11">
        <v>2.75082</v>
      </c>
    </row>
    <row r="1564" spans="45:50" x14ac:dyDescent="0.35">
      <c r="AS1564" s="11" t="s">
        <v>83</v>
      </c>
      <c r="AT1564" s="11">
        <v>1246</v>
      </c>
      <c r="AU1564" s="11">
        <v>-1.3815310000000001</v>
      </c>
      <c r="AV1564" s="11">
        <v>-4.1612200000000001</v>
      </c>
      <c r="AW1564" s="11">
        <v>2.77969</v>
      </c>
      <c r="AX1564" s="11" t="s">
        <v>77</v>
      </c>
    </row>
    <row r="1565" spans="45:50" x14ac:dyDescent="0.35">
      <c r="AS1565" s="11" t="s">
        <v>83</v>
      </c>
      <c r="AT1565" s="11">
        <v>1252</v>
      </c>
      <c r="AU1565" s="11">
        <v>-20.842867999999999</v>
      </c>
      <c r="AV1565" s="11">
        <v>-16.72908</v>
      </c>
      <c r="AW1565" s="11">
        <v>4.1137879999999996</v>
      </c>
      <c r="AX1565" s="11">
        <v>19.737151000000001</v>
      </c>
    </row>
    <row r="1566" spans="45:50" x14ac:dyDescent="0.35">
      <c r="AS1566" s="11" t="s">
        <v>83</v>
      </c>
      <c r="AT1566" s="11">
        <v>1257</v>
      </c>
      <c r="AU1566" s="11">
        <v>5.5339960000000001</v>
      </c>
      <c r="AV1566" s="11">
        <v>4.0803229999999999</v>
      </c>
      <c r="AW1566" s="11">
        <v>1.453673</v>
      </c>
      <c r="AX1566" s="11">
        <v>26.268060999999999</v>
      </c>
    </row>
    <row r="1567" spans="45:50" x14ac:dyDescent="0.35">
      <c r="AS1567" s="11" t="s">
        <v>83</v>
      </c>
      <c r="AT1567" s="11">
        <v>1267</v>
      </c>
      <c r="AU1567" s="11">
        <v>-12.162314</v>
      </c>
      <c r="AV1567" s="11">
        <v>-13.148275</v>
      </c>
      <c r="AW1567" s="11">
        <v>0.98596099999999998</v>
      </c>
      <c r="AX1567" s="11">
        <v>8.1066850000000006</v>
      </c>
    </row>
    <row r="1568" spans="45:50" x14ac:dyDescent="0.35">
      <c r="AS1568" s="11" t="s">
        <v>83</v>
      </c>
      <c r="AT1568" s="11">
        <v>1269</v>
      </c>
      <c r="AU1568" s="11">
        <v>-9.4414400000000001</v>
      </c>
      <c r="AV1568" s="11">
        <v>-8.9535719999999994</v>
      </c>
      <c r="AW1568" s="11">
        <v>0.48786800000000002</v>
      </c>
      <c r="AX1568" s="11">
        <v>5.1673030000000004</v>
      </c>
    </row>
    <row r="1569" spans="45:50" x14ac:dyDescent="0.35">
      <c r="AS1569" s="11" t="s">
        <v>83</v>
      </c>
      <c r="AT1569" s="11">
        <v>1277</v>
      </c>
      <c r="AU1569" s="11">
        <v>24.561682999999999</v>
      </c>
      <c r="AV1569" s="11">
        <v>23.620836000000001</v>
      </c>
      <c r="AW1569" s="11">
        <v>0.94084699999999999</v>
      </c>
      <c r="AX1569" s="11">
        <v>3.8305470000000001</v>
      </c>
    </row>
    <row r="1570" spans="45:50" x14ac:dyDescent="0.35">
      <c r="AS1570" s="11" t="s">
        <v>83</v>
      </c>
      <c r="AT1570" s="11">
        <v>1282</v>
      </c>
      <c r="AU1570" s="11">
        <v>-11.412694999999999</v>
      </c>
      <c r="AV1570" s="11">
        <v>-8.5991099999999996</v>
      </c>
      <c r="AW1570" s="11">
        <v>2.8135840000000001</v>
      </c>
      <c r="AX1570" s="11">
        <v>24.653110999999999</v>
      </c>
    </row>
    <row r="1571" spans="45:50" x14ac:dyDescent="0.35">
      <c r="AS1571" s="11" t="s">
        <v>83</v>
      </c>
      <c r="AT1571" s="11">
        <v>1291</v>
      </c>
      <c r="AU1571" s="11">
        <v>-12.760541</v>
      </c>
      <c r="AV1571" s="11">
        <v>-11.529541</v>
      </c>
      <c r="AW1571" s="11">
        <v>1.231001</v>
      </c>
      <c r="AX1571" s="11">
        <v>9.6469330000000006</v>
      </c>
    </row>
    <row r="1572" spans="45:50" x14ac:dyDescent="0.35">
      <c r="AS1572" s="11" t="s">
        <v>83</v>
      </c>
      <c r="AT1572" s="11">
        <v>1297</v>
      </c>
      <c r="AU1572" s="11">
        <v>-2.4130790000000002</v>
      </c>
      <c r="AV1572" s="11">
        <v>-2.1385399999999999</v>
      </c>
      <c r="AW1572" s="11">
        <v>0.27453899999999998</v>
      </c>
      <c r="AX1572" s="11">
        <v>11.377140000000001</v>
      </c>
    </row>
    <row r="1573" spans="45:50" x14ac:dyDescent="0.35">
      <c r="AS1573" s="11" t="s">
        <v>83</v>
      </c>
      <c r="AT1573" s="11">
        <v>1301</v>
      </c>
      <c r="AU1573" s="11">
        <v>17.988040000000002</v>
      </c>
      <c r="AV1573" s="11">
        <v>15.356897</v>
      </c>
      <c r="AW1573" s="11">
        <v>2.6311429999999998</v>
      </c>
      <c r="AX1573" s="11">
        <v>14.627179</v>
      </c>
    </row>
    <row r="1574" spans="45:50" x14ac:dyDescent="0.35">
      <c r="AS1574" s="11" t="s">
        <v>83</v>
      </c>
      <c r="AT1574" s="11">
        <v>1306</v>
      </c>
      <c r="AU1574" s="11">
        <v>-9.2469669999999997</v>
      </c>
      <c r="AV1574" s="11">
        <v>-7.110811</v>
      </c>
      <c r="AW1574" s="11">
        <v>2.1361560000000002</v>
      </c>
      <c r="AX1574" s="11">
        <v>23.101158000000002</v>
      </c>
    </row>
    <row r="1575" spans="45:50" x14ac:dyDescent="0.35">
      <c r="AS1575" s="11" t="s">
        <v>83</v>
      </c>
      <c r="AT1575" s="11">
        <v>1312</v>
      </c>
      <c r="AU1575" s="11">
        <v>-26.416132999999999</v>
      </c>
      <c r="AV1575" s="11">
        <v>-24.830922000000001</v>
      </c>
      <c r="AW1575" s="11">
        <v>1.5852109999999999</v>
      </c>
      <c r="AX1575" s="11">
        <v>6.0009180000000004</v>
      </c>
    </row>
    <row r="1576" spans="45:50" x14ac:dyDescent="0.35">
      <c r="AS1576" s="11" t="s">
        <v>83</v>
      </c>
      <c r="AT1576" s="11">
        <v>1316</v>
      </c>
      <c r="AU1576" s="11">
        <v>-4.8622550000000002</v>
      </c>
      <c r="AV1576" s="11">
        <v>-4.3989770000000004</v>
      </c>
      <c r="AW1576" s="11">
        <v>0.46327800000000002</v>
      </c>
      <c r="AX1576" s="11">
        <v>9.5280489999999993</v>
      </c>
    </row>
    <row r="1577" spans="45:50" x14ac:dyDescent="0.35">
      <c r="AS1577" s="11" t="s">
        <v>83</v>
      </c>
      <c r="AT1577" s="11">
        <v>1322</v>
      </c>
      <c r="AU1577" s="11">
        <v>6.5329030000000001</v>
      </c>
      <c r="AV1577" s="11">
        <v>7.5592779999999999</v>
      </c>
      <c r="AW1577" s="11">
        <v>1.026376</v>
      </c>
      <c r="AX1577" s="11">
        <v>15.710865999999999</v>
      </c>
    </row>
    <row r="1578" spans="45:50" x14ac:dyDescent="0.35">
      <c r="AS1578" s="11" t="s">
        <v>83</v>
      </c>
      <c r="AT1578" s="11">
        <v>1333</v>
      </c>
      <c r="AU1578" s="11">
        <v>5.5070509999999997</v>
      </c>
      <c r="AV1578" s="11">
        <v>-3.0759189999999998</v>
      </c>
      <c r="AW1578" s="11">
        <v>8.5829699999999995</v>
      </c>
      <c r="AX1578" s="11" t="s">
        <v>77</v>
      </c>
    </row>
    <row r="1579" spans="45:50" x14ac:dyDescent="0.35">
      <c r="AS1579" s="11" t="s">
        <v>83</v>
      </c>
      <c r="AT1579" s="11">
        <v>1334</v>
      </c>
      <c r="AU1579" s="11">
        <v>3.2140629999999999</v>
      </c>
      <c r="AV1579" s="11">
        <v>-1.639894</v>
      </c>
      <c r="AW1579" s="11">
        <v>4.8539570000000003</v>
      </c>
      <c r="AX1579" s="11" t="s">
        <v>77</v>
      </c>
    </row>
    <row r="1580" spans="45:50" x14ac:dyDescent="0.35">
      <c r="AS1580" s="11" t="s">
        <v>83</v>
      </c>
      <c r="AT1580" s="11">
        <v>1343</v>
      </c>
      <c r="AU1580" s="11">
        <v>5.0742159999999998</v>
      </c>
      <c r="AV1580" s="11">
        <v>4.678763</v>
      </c>
      <c r="AW1580" s="11">
        <v>0.39545200000000003</v>
      </c>
      <c r="AX1580" s="11">
        <v>7.7933700000000004</v>
      </c>
    </row>
    <row r="1581" spans="45:50" x14ac:dyDescent="0.35">
      <c r="AS1581" s="11" t="s">
        <v>83</v>
      </c>
      <c r="AT1581" s="11">
        <v>1351</v>
      </c>
      <c r="AU1581" s="11">
        <v>-6.3737050000000002</v>
      </c>
      <c r="AV1581" s="11">
        <v>-11.053312999999999</v>
      </c>
      <c r="AW1581" s="11">
        <v>4.679608</v>
      </c>
      <c r="AX1581" s="11">
        <v>73.420536999999996</v>
      </c>
    </row>
    <row r="1582" spans="45:50" x14ac:dyDescent="0.35">
      <c r="AS1582" s="11" t="s">
        <v>83</v>
      </c>
      <c r="AT1582" s="11">
        <v>1357</v>
      </c>
      <c r="AU1582" s="11">
        <v>26.994305000000001</v>
      </c>
      <c r="AV1582" s="11">
        <v>30.220293999999999</v>
      </c>
      <c r="AW1582" s="11">
        <v>3.2259890000000002</v>
      </c>
      <c r="AX1582" s="11">
        <v>11.950628</v>
      </c>
    </row>
    <row r="1583" spans="45:50" x14ac:dyDescent="0.35">
      <c r="AS1583" s="11" t="s">
        <v>83</v>
      </c>
      <c r="AT1583" s="11">
        <v>1361</v>
      </c>
      <c r="AU1583" s="11">
        <v>4.2915429999999999</v>
      </c>
      <c r="AV1583" s="11">
        <v>-3.2339959999999999</v>
      </c>
      <c r="AW1583" s="11">
        <v>7.5255390000000002</v>
      </c>
      <c r="AX1583" s="11" t="s">
        <v>77</v>
      </c>
    </row>
    <row r="1584" spans="45:50" x14ac:dyDescent="0.35">
      <c r="AS1584" s="11" t="s">
        <v>83</v>
      </c>
      <c r="AT1584" s="11">
        <v>1369</v>
      </c>
      <c r="AU1584" s="11">
        <v>-2.987006</v>
      </c>
      <c r="AV1584" s="11">
        <v>-4.178439</v>
      </c>
      <c r="AW1584" s="11">
        <v>1.191433</v>
      </c>
      <c r="AX1584" s="11">
        <v>39.887200999999997</v>
      </c>
    </row>
    <row r="1585" spans="45:50" x14ac:dyDescent="0.35">
      <c r="AS1585" s="11" t="s">
        <v>83</v>
      </c>
      <c r="AT1585" s="11">
        <v>1372</v>
      </c>
      <c r="AU1585" s="11">
        <v>-10.657942</v>
      </c>
      <c r="AV1585" s="11">
        <v>-8.0466420000000003</v>
      </c>
      <c r="AW1585" s="11">
        <v>2.6113010000000001</v>
      </c>
      <c r="AX1585" s="11">
        <v>24.500983000000002</v>
      </c>
    </row>
    <row r="1586" spans="45:50" x14ac:dyDescent="0.35">
      <c r="AS1586" s="11" t="s">
        <v>83</v>
      </c>
      <c r="AT1586" s="11">
        <v>1380</v>
      </c>
      <c r="AU1586" s="11">
        <v>-19.789788999999999</v>
      </c>
      <c r="AV1586" s="11">
        <v>-19.711555000000001</v>
      </c>
      <c r="AW1586" s="11">
        <v>7.8233999999999998E-2</v>
      </c>
      <c r="AX1586" s="11">
        <v>0.39532499999999998</v>
      </c>
    </row>
    <row r="1587" spans="45:50" x14ac:dyDescent="0.35">
      <c r="AS1587" s="11" t="s">
        <v>83</v>
      </c>
      <c r="AT1587" s="11">
        <v>1386</v>
      </c>
      <c r="AU1587" s="11">
        <v>-2.924223</v>
      </c>
      <c r="AV1587" s="11">
        <v>-2.68099</v>
      </c>
      <c r="AW1587" s="11">
        <v>0.243233</v>
      </c>
      <c r="AX1587" s="11">
        <v>8.3178570000000001</v>
      </c>
    </row>
    <row r="1588" spans="45:50" x14ac:dyDescent="0.35">
      <c r="AS1588" s="11" t="s">
        <v>83</v>
      </c>
      <c r="AT1588" s="11">
        <v>1390</v>
      </c>
      <c r="AU1588" s="11">
        <v>-14.780429</v>
      </c>
      <c r="AV1588" s="11">
        <v>-13.206636</v>
      </c>
      <c r="AW1588" s="11">
        <v>1.5737939999999999</v>
      </c>
      <c r="AX1588" s="11">
        <v>10.647821</v>
      </c>
    </row>
    <row r="1589" spans="45:50" x14ac:dyDescent="0.35">
      <c r="AS1589" s="11" t="s">
        <v>83</v>
      </c>
      <c r="AT1589" s="11">
        <v>1398</v>
      </c>
      <c r="AU1589" s="11">
        <v>-16.903946000000001</v>
      </c>
      <c r="AV1589" s="11">
        <v>-15.650995999999999</v>
      </c>
      <c r="AW1589" s="11">
        <v>1.2529509999999999</v>
      </c>
      <c r="AX1589" s="11">
        <v>7.4121790000000001</v>
      </c>
    </row>
    <row r="1590" spans="45:50" x14ac:dyDescent="0.35">
      <c r="AS1590" s="11" t="s">
        <v>83</v>
      </c>
      <c r="AT1590" s="11">
        <v>1404</v>
      </c>
      <c r="AU1590" s="11">
        <v>-3.3330820000000001</v>
      </c>
      <c r="AV1590" s="11">
        <v>-0.307336</v>
      </c>
      <c r="AW1590" s="11">
        <v>3.0257459999999998</v>
      </c>
      <c r="AX1590" s="11">
        <v>90.779217000000003</v>
      </c>
    </row>
    <row r="1591" spans="45:50" x14ac:dyDescent="0.35">
      <c r="AS1591" s="11" t="s">
        <v>83</v>
      </c>
      <c r="AT1591" s="11">
        <v>1411</v>
      </c>
      <c r="AU1591" s="11">
        <v>10.210426</v>
      </c>
      <c r="AV1591" s="11">
        <v>8.5098859999999998</v>
      </c>
      <c r="AW1591" s="11">
        <v>1.700539</v>
      </c>
      <c r="AX1591" s="11">
        <v>16.654931000000001</v>
      </c>
    </row>
    <row r="1592" spans="45:50" x14ac:dyDescent="0.35">
      <c r="AS1592" s="11" t="s">
        <v>83</v>
      </c>
      <c r="AT1592" s="11">
        <v>1412</v>
      </c>
      <c r="AU1592" s="11">
        <v>-23.848094</v>
      </c>
      <c r="AV1592" s="11">
        <v>-19.383918999999999</v>
      </c>
      <c r="AW1592" s="11">
        <v>4.464175</v>
      </c>
      <c r="AX1592" s="11">
        <v>18.719208999999999</v>
      </c>
    </row>
    <row r="1593" spans="45:50" x14ac:dyDescent="0.35">
      <c r="AS1593" s="11" t="s">
        <v>83</v>
      </c>
      <c r="AT1593" s="11">
        <v>1418</v>
      </c>
      <c r="AU1593" s="11">
        <v>-0.57385200000000003</v>
      </c>
      <c r="AV1593" s="11">
        <v>-4.8049229999999996</v>
      </c>
      <c r="AW1593" s="11">
        <v>4.2310720000000002</v>
      </c>
      <c r="AX1593" s="11" t="s">
        <v>77</v>
      </c>
    </row>
    <row r="1594" spans="45:50" x14ac:dyDescent="0.35">
      <c r="AS1594" s="11" t="s">
        <v>83</v>
      </c>
      <c r="AT1594" s="11">
        <v>1428</v>
      </c>
      <c r="AU1594" s="11">
        <v>-13.906905999999999</v>
      </c>
      <c r="AV1594" s="11">
        <v>-14.613353</v>
      </c>
      <c r="AW1594" s="11">
        <v>0.70644700000000005</v>
      </c>
      <c r="AX1594" s="11">
        <v>5.0798269999999999</v>
      </c>
    </row>
    <row r="1595" spans="45:50" x14ac:dyDescent="0.35">
      <c r="AS1595" s="11" t="s">
        <v>83</v>
      </c>
      <c r="AT1595" s="11">
        <v>1433</v>
      </c>
      <c r="AU1595" s="11">
        <v>10.173621000000001</v>
      </c>
      <c r="AV1595" s="11">
        <v>1.424469</v>
      </c>
      <c r="AW1595" s="11">
        <v>8.7491520000000005</v>
      </c>
      <c r="AX1595" s="11">
        <v>85.998406000000003</v>
      </c>
    </row>
    <row r="1596" spans="45:50" x14ac:dyDescent="0.35">
      <c r="AS1596" s="11" t="s">
        <v>83</v>
      </c>
      <c r="AT1596" s="11">
        <v>1439</v>
      </c>
      <c r="AU1596" s="11">
        <v>35.853574999999999</v>
      </c>
      <c r="AV1596" s="11">
        <v>28.956645000000002</v>
      </c>
      <c r="AW1596" s="11">
        <v>6.8969310000000004</v>
      </c>
      <c r="AX1596" s="11">
        <v>19.236381999999999</v>
      </c>
    </row>
    <row r="1597" spans="45:50" x14ac:dyDescent="0.35">
      <c r="AS1597" s="11" t="s">
        <v>83</v>
      </c>
      <c r="AT1597" s="11">
        <v>1444</v>
      </c>
      <c r="AU1597" s="11">
        <v>0.259988</v>
      </c>
      <c r="AV1597" s="11">
        <v>0.59268799999999999</v>
      </c>
      <c r="AW1597" s="11">
        <v>0.3327</v>
      </c>
      <c r="AX1597" s="11" t="s">
        <v>77</v>
      </c>
    </row>
    <row r="1598" spans="45:50" x14ac:dyDescent="0.35">
      <c r="AS1598" s="11" t="s">
        <v>83</v>
      </c>
      <c r="AT1598" s="11">
        <v>1452</v>
      </c>
      <c r="AU1598" s="11">
        <v>12.259681</v>
      </c>
      <c r="AV1598" s="11">
        <v>9.4618970000000004</v>
      </c>
      <c r="AW1598" s="11">
        <v>2.7977829999999999</v>
      </c>
      <c r="AX1598" s="11">
        <v>22.821014000000002</v>
      </c>
    </row>
    <row r="1599" spans="45:50" x14ac:dyDescent="0.35">
      <c r="AS1599" s="11" t="s">
        <v>83</v>
      </c>
      <c r="AT1599" s="11">
        <v>1455</v>
      </c>
      <c r="AU1599" s="11">
        <v>12.757092</v>
      </c>
      <c r="AV1599" s="11">
        <v>13.909139</v>
      </c>
      <c r="AW1599" s="11">
        <v>1.152047</v>
      </c>
      <c r="AX1599" s="11">
        <v>9.0306390000000007</v>
      </c>
    </row>
    <row r="1600" spans="45:50" x14ac:dyDescent="0.35">
      <c r="AS1600" s="11" t="s">
        <v>83</v>
      </c>
      <c r="AT1600" s="11">
        <v>1462</v>
      </c>
      <c r="AU1600" s="11">
        <v>-10.427467</v>
      </c>
      <c r="AV1600" s="11">
        <v>-10.922387000000001</v>
      </c>
      <c r="AW1600" s="11">
        <v>0.49492000000000003</v>
      </c>
      <c r="AX1600" s="11">
        <v>4.7463069999999998</v>
      </c>
    </row>
    <row r="1601" spans="45:50" x14ac:dyDescent="0.35">
      <c r="AS1601" s="11" t="s">
        <v>83</v>
      </c>
      <c r="AT1601" s="11">
        <v>1466</v>
      </c>
      <c r="AU1601" s="11">
        <v>-24.910805</v>
      </c>
      <c r="AV1601" s="11">
        <v>-23.340743</v>
      </c>
      <c r="AW1601" s="11">
        <v>1.5700620000000001</v>
      </c>
      <c r="AX1601" s="11">
        <v>6.3027360000000003</v>
      </c>
    </row>
    <row r="1602" spans="45:50" x14ac:dyDescent="0.35">
      <c r="AS1602" s="11" t="s">
        <v>83</v>
      </c>
      <c r="AT1602" s="11">
        <v>1476</v>
      </c>
      <c r="AU1602" s="11">
        <v>-12.837892</v>
      </c>
      <c r="AV1602" s="11">
        <v>-12.870224</v>
      </c>
      <c r="AW1602" s="11">
        <v>3.2330999999999999E-2</v>
      </c>
      <c r="AX1602" s="11">
        <v>0.25184299999999998</v>
      </c>
    </row>
    <row r="1603" spans="45:50" x14ac:dyDescent="0.35">
      <c r="AS1603" s="11" t="s">
        <v>83</v>
      </c>
      <c r="AT1603" s="11">
        <v>1479</v>
      </c>
      <c r="AU1603" s="11">
        <v>0.78847</v>
      </c>
      <c r="AV1603" s="11">
        <v>0.66176900000000005</v>
      </c>
      <c r="AW1603" s="11">
        <v>0.12670100000000001</v>
      </c>
      <c r="AX1603" s="11">
        <v>16.069246</v>
      </c>
    </row>
    <row r="1604" spans="45:50" x14ac:dyDescent="0.35">
      <c r="AS1604" s="11" t="s">
        <v>83</v>
      </c>
      <c r="AT1604" s="11">
        <v>1488</v>
      </c>
      <c r="AU1604" s="11">
        <v>21.184054</v>
      </c>
      <c r="AV1604" s="11">
        <v>10.742490999999999</v>
      </c>
      <c r="AW1604" s="11">
        <v>10.441563</v>
      </c>
      <c r="AX1604" s="11">
        <v>49.289731000000003</v>
      </c>
    </row>
    <row r="1605" spans="45:50" x14ac:dyDescent="0.35">
      <c r="AS1605" s="11" t="s">
        <v>83</v>
      </c>
      <c r="AT1605" s="11">
        <v>1491</v>
      </c>
      <c r="AU1605" s="11">
        <v>-9.5092999999999997E-2</v>
      </c>
      <c r="AV1605" s="11">
        <v>0.32144</v>
      </c>
      <c r="AW1605" s="11">
        <v>0.41653299999999999</v>
      </c>
      <c r="AX1605" s="11" t="s">
        <v>77</v>
      </c>
    </row>
    <row r="1606" spans="45:50" x14ac:dyDescent="0.35">
      <c r="AS1606" s="11" t="s">
        <v>83</v>
      </c>
      <c r="AT1606" s="11">
        <v>1500</v>
      </c>
      <c r="AU1606" s="11">
        <v>45.798746000000001</v>
      </c>
      <c r="AV1606" s="11">
        <v>37.333930000000002</v>
      </c>
      <c r="AW1606" s="11">
        <v>8.4648160000000008</v>
      </c>
      <c r="AX1606" s="11">
        <v>18.482637</v>
      </c>
    </row>
    <row r="1607" spans="45:50" x14ac:dyDescent="0.35">
      <c r="AS1607" s="11" t="s">
        <v>83</v>
      </c>
      <c r="AT1607" s="11">
        <v>1504</v>
      </c>
      <c r="AU1607" s="11">
        <v>-10.812478</v>
      </c>
      <c r="AV1607" s="11">
        <v>-11.102684999999999</v>
      </c>
      <c r="AW1607" s="11">
        <v>0.29020699999999999</v>
      </c>
      <c r="AX1607" s="11">
        <v>2.6840009999999999</v>
      </c>
    </row>
    <row r="1608" spans="45:50" x14ac:dyDescent="0.35">
      <c r="AS1608" s="11" t="s">
        <v>83</v>
      </c>
      <c r="AT1608" s="11">
        <v>1511</v>
      </c>
      <c r="AU1608" s="11">
        <v>-17.201619999999998</v>
      </c>
      <c r="AV1608" s="11">
        <v>-20.238496000000001</v>
      </c>
      <c r="AW1608" s="11">
        <v>3.036877</v>
      </c>
      <c r="AX1608" s="11">
        <v>17.654598</v>
      </c>
    </row>
    <row r="1609" spans="45:50" x14ac:dyDescent="0.35">
      <c r="AS1609" s="11" t="s">
        <v>83</v>
      </c>
      <c r="AT1609" s="11">
        <v>1515</v>
      </c>
      <c r="AU1609" s="11">
        <v>4.7124990000000002</v>
      </c>
      <c r="AV1609" s="11">
        <v>3.6565859999999999</v>
      </c>
      <c r="AW1609" s="11">
        <v>1.0559130000000001</v>
      </c>
      <c r="AX1609" s="11">
        <v>22.406649000000002</v>
      </c>
    </row>
    <row r="1610" spans="45:50" x14ac:dyDescent="0.35">
      <c r="AS1610" s="11" t="s">
        <v>83</v>
      </c>
      <c r="AT1610" s="11">
        <v>1522</v>
      </c>
      <c r="AU1610" s="11">
        <v>12.889233000000001</v>
      </c>
      <c r="AV1610" s="11">
        <v>8.6313870000000001</v>
      </c>
      <c r="AW1610" s="11">
        <v>4.2578459999999998</v>
      </c>
      <c r="AX1610" s="11">
        <v>33.034129999999998</v>
      </c>
    </row>
    <row r="1611" spans="45:50" x14ac:dyDescent="0.35">
      <c r="AS1611" s="11" t="s">
        <v>83</v>
      </c>
      <c r="AT1611" s="11">
        <v>1529</v>
      </c>
      <c r="AU1611" s="11">
        <v>-16.029074000000001</v>
      </c>
      <c r="AV1611" s="11">
        <v>-15.166233</v>
      </c>
      <c r="AW1611" s="11">
        <v>0.86284099999999997</v>
      </c>
      <c r="AX1611" s="11">
        <v>5.3829760000000002</v>
      </c>
    </row>
    <row r="1612" spans="45:50" x14ac:dyDescent="0.35">
      <c r="AS1612" s="11" t="s">
        <v>83</v>
      </c>
      <c r="AT1612" s="11">
        <v>1534</v>
      </c>
      <c r="AU1612" s="11">
        <v>12.646782999999999</v>
      </c>
      <c r="AV1612" s="11">
        <v>9.6716960000000007</v>
      </c>
      <c r="AW1612" s="11">
        <v>2.9750869999999998</v>
      </c>
      <c r="AX1612" s="11">
        <v>23.524453000000001</v>
      </c>
    </row>
    <row r="1613" spans="45:50" x14ac:dyDescent="0.35">
      <c r="AS1613" s="11" t="s">
        <v>83</v>
      </c>
      <c r="AT1613" s="11">
        <v>1543</v>
      </c>
      <c r="AU1613" s="11">
        <v>29.083214999999999</v>
      </c>
      <c r="AV1613" s="11">
        <v>34.879905999999998</v>
      </c>
      <c r="AW1613" s="11">
        <v>5.796691</v>
      </c>
      <c r="AX1613" s="11">
        <v>19.931394999999998</v>
      </c>
    </row>
    <row r="1614" spans="45:50" x14ac:dyDescent="0.35">
      <c r="AS1614" s="11" t="s">
        <v>83</v>
      </c>
      <c r="AT1614" s="11">
        <v>1546</v>
      </c>
      <c r="AU1614" s="11">
        <v>-3.5746699999999998</v>
      </c>
      <c r="AV1614" s="11">
        <v>-2.1797559999999998</v>
      </c>
      <c r="AW1614" s="11">
        <v>1.394914</v>
      </c>
      <c r="AX1614" s="11">
        <v>39.022174</v>
      </c>
    </row>
    <row r="1615" spans="45:50" x14ac:dyDescent="0.35">
      <c r="AS1615" s="11" t="s">
        <v>83</v>
      </c>
      <c r="AT1615" s="11">
        <v>1555</v>
      </c>
      <c r="AU1615" s="11">
        <v>-12.280234</v>
      </c>
      <c r="AV1615" s="11">
        <v>-11.704933</v>
      </c>
      <c r="AW1615" s="11">
        <v>0.57530099999999995</v>
      </c>
      <c r="AX1615" s="11">
        <v>4.6847750000000001</v>
      </c>
    </row>
    <row r="1616" spans="45:50" x14ac:dyDescent="0.35">
      <c r="AS1616" s="11" t="s">
        <v>83</v>
      </c>
      <c r="AT1616" s="11">
        <v>1560</v>
      </c>
      <c r="AU1616" s="11">
        <v>-4.4061139999999996</v>
      </c>
      <c r="AV1616" s="11">
        <v>-10.308733999999999</v>
      </c>
      <c r="AW1616" s="11">
        <v>5.9026199999999998</v>
      </c>
      <c r="AX1616" s="11" t="s">
        <v>77</v>
      </c>
    </row>
    <row r="1617" spans="45:50" x14ac:dyDescent="0.35">
      <c r="AS1617" s="11" t="s">
        <v>83</v>
      </c>
      <c r="AT1617" s="11">
        <v>1566</v>
      </c>
      <c r="AU1617" s="11">
        <v>-10.979974</v>
      </c>
      <c r="AV1617" s="11">
        <v>-10.866619</v>
      </c>
      <c r="AW1617" s="11">
        <v>0.113355</v>
      </c>
      <c r="AX1617" s="11">
        <v>1.0323770000000001</v>
      </c>
    </row>
    <row r="1618" spans="45:50" x14ac:dyDescent="0.35">
      <c r="AS1618" s="11" t="s">
        <v>83</v>
      </c>
      <c r="AT1618" s="11">
        <v>1570</v>
      </c>
      <c r="AU1618" s="11">
        <v>-18.673983</v>
      </c>
      <c r="AV1618" s="11">
        <v>-17.271825</v>
      </c>
      <c r="AW1618" s="11">
        <v>1.4021589999999999</v>
      </c>
      <c r="AX1618" s="11">
        <v>7.5086209999999998</v>
      </c>
    </row>
    <row r="1619" spans="45:50" x14ac:dyDescent="0.35">
      <c r="AS1619" s="11" t="s">
        <v>83</v>
      </c>
      <c r="AT1619" s="11">
        <v>1579</v>
      </c>
      <c r="AU1619" s="11">
        <v>25.267164000000001</v>
      </c>
      <c r="AV1619" s="11">
        <v>26.313770000000002</v>
      </c>
      <c r="AW1619" s="11">
        <v>1.0466059999999999</v>
      </c>
      <c r="AX1619" s="11">
        <v>4.1421580000000002</v>
      </c>
    </row>
    <row r="1620" spans="45:50" x14ac:dyDescent="0.35">
      <c r="AS1620" s="11" t="s">
        <v>83</v>
      </c>
      <c r="AT1620" s="11">
        <v>1584</v>
      </c>
      <c r="AU1620" s="11">
        <v>8.7058809999999998</v>
      </c>
      <c r="AV1620" s="11">
        <v>11.130447</v>
      </c>
      <c r="AW1620" s="11">
        <v>2.424566</v>
      </c>
      <c r="AX1620" s="11">
        <v>27.849751999999999</v>
      </c>
    </row>
    <row r="1621" spans="45:50" x14ac:dyDescent="0.35">
      <c r="AS1621" s="11" t="s">
        <v>83</v>
      </c>
      <c r="AT1621" s="11">
        <v>1586</v>
      </c>
      <c r="AU1621" s="11">
        <v>3.1144259999999999</v>
      </c>
      <c r="AV1621" s="11">
        <v>5.8471900000000003</v>
      </c>
      <c r="AW1621" s="11">
        <v>2.7327650000000001</v>
      </c>
      <c r="AX1621" s="11">
        <v>87.745377000000005</v>
      </c>
    </row>
    <row r="1622" spans="45:50" x14ac:dyDescent="0.35">
      <c r="AS1622" s="11" t="s">
        <v>83</v>
      </c>
      <c r="AT1622" s="11">
        <v>1594</v>
      </c>
      <c r="AU1622" s="11">
        <v>25.538392000000002</v>
      </c>
      <c r="AV1622" s="11">
        <v>34.191083999999996</v>
      </c>
      <c r="AW1622" s="11">
        <v>8.652692</v>
      </c>
      <c r="AX1622" s="11">
        <v>33.881115999999999</v>
      </c>
    </row>
    <row r="1623" spans="45:50" x14ac:dyDescent="0.35">
      <c r="AS1623" s="11" t="s">
        <v>83</v>
      </c>
      <c r="AT1623" s="11">
        <v>1598</v>
      </c>
      <c r="AU1623" s="11">
        <v>35.569473000000002</v>
      </c>
      <c r="AV1623" s="11">
        <v>28.015218999999998</v>
      </c>
      <c r="AW1623" s="11">
        <v>7.5542540000000002</v>
      </c>
      <c r="AX1623" s="11">
        <v>21.238025</v>
      </c>
    </row>
    <row r="1624" spans="45:50" x14ac:dyDescent="0.35">
      <c r="AS1624" s="11" t="s">
        <v>83</v>
      </c>
      <c r="AT1624" s="11">
        <v>1604</v>
      </c>
      <c r="AU1624" s="11">
        <v>-0.52748399999999995</v>
      </c>
      <c r="AV1624" s="11">
        <v>-0.47737200000000002</v>
      </c>
      <c r="AW1624" s="11">
        <v>5.0111999999999997E-2</v>
      </c>
      <c r="AX1624" s="11">
        <v>9.5002309999999994</v>
      </c>
    </row>
    <row r="1625" spans="45:50" x14ac:dyDescent="0.35">
      <c r="AS1625" s="11" t="s">
        <v>83</v>
      </c>
      <c r="AT1625" s="11">
        <v>1614</v>
      </c>
      <c r="AU1625" s="11">
        <v>24.028873999999998</v>
      </c>
      <c r="AV1625" s="11">
        <v>20.522649000000001</v>
      </c>
      <c r="AW1625" s="11">
        <v>3.5062250000000001</v>
      </c>
      <c r="AX1625" s="11">
        <v>14.591716999999999</v>
      </c>
    </row>
    <row r="1626" spans="45:50" x14ac:dyDescent="0.35">
      <c r="AS1626" s="11" t="s">
        <v>83</v>
      </c>
      <c r="AT1626" s="11">
        <v>1618</v>
      </c>
      <c r="AU1626" s="11">
        <v>-8.996022</v>
      </c>
      <c r="AV1626" s="11">
        <v>-13.009645000000001</v>
      </c>
      <c r="AW1626" s="11">
        <v>4.0136229999999999</v>
      </c>
      <c r="AX1626" s="11">
        <v>44.615535999999999</v>
      </c>
    </row>
    <row r="1627" spans="45:50" x14ac:dyDescent="0.35">
      <c r="AS1627" s="11" t="s">
        <v>83</v>
      </c>
      <c r="AT1627" s="11">
        <v>1624</v>
      </c>
      <c r="AU1627" s="11">
        <v>3.2369370000000002</v>
      </c>
      <c r="AV1627" s="11">
        <v>3.0923310000000002</v>
      </c>
      <c r="AW1627" s="11">
        <v>0.14460600000000001</v>
      </c>
      <c r="AX1627" s="11">
        <v>4.4673590000000001</v>
      </c>
    </row>
    <row r="1628" spans="45:50" x14ac:dyDescent="0.35">
      <c r="AS1628" s="11" t="s">
        <v>83</v>
      </c>
      <c r="AT1628" s="11">
        <v>1632</v>
      </c>
      <c r="AU1628" s="11">
        <v>-7.1629999999999999E-2</v>
      </c>
      <c r="AV1628" s="11">
        <v>-0.111355</v>
      </c>
      <c r="AW1628" s="11">
        <v>3.9725000000000003E-2</v>
      </c>
      <c r="AX1628" s="11">
        <v>55.458544000000003</v>
      </c>
    </row>
    <row r="1629" spans="45:50" x14ac:dyDescent="0.35">
      <c r="AS1629" s="11" t="s">
        <v>83</v>
      </c>
      <c r="AT1629" s="11">
        <v>1634</v>
      </c>
      <c r="AU1629" s="11">
        <v>34.745434000000003</v>
      </c>
      <c r="AV1629" s="11">
        <v>22.864702999999999</v>
      </c>
      <c r="AW1629" s="11">
        <v>11.880731000000001</v>
      </c>
      <c r="AX1629" s="11">
        <v>34.193648000000003</v>
      </c>
    </row>
    <row r="1630" spans="45:50" x14ac:dyDescent="0.35">
      <c r="AS1630" s="11" t="s">
        <v>83</v>
      </c>
      <c r="AT1630" s="11">
        <v>1641</v>
      </c>
      <c r="AU1630" s="11">
        <v>-21.170624</v>
      </c>
      <c r="AV1630" s="11">
        <v>-19.58605</v>
      </c>
      <c r="AW1630" s="11">
        <v>1.5845750000000001</v>
      </c>
      <c r="AX1630" s="11">
        <v>7.4847789999999996</v>
      </c>
    </row>
    <row r="1631" spans="45:50" x14ac:dyDescent="0.35">
      <c r="AS1631" s="11" t="s">
        <v>83</v>
      </c>
      <c r="AT1631" s="11">
        <v>1651</v>
      </c>
      <c r="AU1631" s="11">
        <v>7.4554580000000001</v>
      </c>
      <c r="AV1631" s="11">
        <v>7.0146639999999998</v>
      </c>
      <c r="AW1631" s="11">
        <v>0.44079400000000002</v>
      </c>
      <c r="AX1631" s="11">
        <v>5.9123700000000001</v>
      </c>
    </row>
    <row r="1632" spans="45:50" x14ac:dyDescent="0.35">
      <c r="AS1632" s="11" t="s">
        <v>83</v>
      </c>
      <c r="AT1632" s="11">
        <v>1657</v>
      </c>
      <c r="AU1632" s="11">
        <v>-11.739525</v>
      </c>
      <c r="AV1632" s="11">
        <v>-13.268625</v>
      </c>
      <c r="AW1632" s="11">
        <v>1.5290999999999999</v>
      </c>
      <c r="AX1632" s="11">
        <v>13.025226999999999</v>
      </c>
    </row>
    <row r="1633" spans="45:50" x14ac:dyDescent="0.35">
      <c r="AS1633" s="11" t="s">
        <v>83</v>
      </c>
      <c r="AT1633" s="11">
        <v>1658</v>
      </c>
      <c r="AU1633" s="11">
        <v>9.4367459999999994</v>
      </c>
      <c r="AV1633" s="11">
        <v>10.695035000000001</v>
      </c>
      <c r="AW1633" s="11">
        <v>1.2582880000000001</v>
      </c>
      <c r="AX1633" s="11">
        <v>13.333923</v>
      </c>
    </row>
    <row r="1634" spans="45:50" x14ac:dyDescent="0.35">
      <c r="AS1634" s="11" t="s">
        <v>83</v>
      </c>
      <c r="AT1634" s="11">
        <v>1669</v>
      </c>
      <c r="AU1634" s="11">
        <v>43.395608000000003</v>
      </c>
      <c r="AV1634" s="11">
        <v>47.841951000000002</v>
      </c>
      <c r="AW1634" s="11">
        <v>4.4463429999999997</v>
      </c>
      <c r="AX1634" s="11">
        <v>10.246066000000001</v>
      </c>
    </row>
    <row r="1635" spans="45:50" x14ac:dyDescent="0.35">
      <c r="AS1635" s="11" t="s">
        <v>83</v>
      </c>
      <c r="AT1635" s="11">
        <v>1670</v>
      </c>
      <c r="AU1635" s="11">
        <v>30.525901000000001</v>
      </c>
      <c r="AV1635" s="11">
        <v>18.98554</v>
      </c>
      <c r="AW1635" s="11">
        <v>11.54036</v>
      </c>
      <c r="AX1635" s="11">
        <v>37.805143000000001</v>
      </c>
    </row>
    <row r="1636" spans="45:50" x14ac:dyDescent="0.35">
      <c r="AS1636" s="11" t="s">
        <v>83</v>
      </c>
      <c r="AT1636" s="11">
        <v>1681</v>
      </c>
      <c r="AU1636" s="11">
        <v>-8.6520630000000001</v>
      </c>
      <c r="AV1636" s="11">
        <v>-8.5894840000000006</v>
      </c>
      <c r="AW1636" s="11">
        <v>6.2578999999999996E-2</v>
      </c>
      <c r="AX1636" s="11">
        <v>0.72328099999999995</v>
      </c>
    </row>
    <row r="1637" spans="45:50" x14ac:dyDescent="0.35">
      <c r="AS1637" s="11" t="s">
        <v>83</v>
      </c>
      <c r="AT1637" s="11">
        <v>1685</v>
      </c>
      <c r="AU1637" s="11">
        <v>26.301157</v>
      </c>
      <c r="AV1637" s="11">
        <v>18.262635</v>
      </c>
      <c r="AW1637" s="11">
        <v>8.0385209999999994</v>
      </c>
      <c r="AX1637" s="11">
        <v>30.563376000000002</v>
      </c>
    </row>
    <row r="1638" spans="45:50" x14ac:dyDescent="0.35">
      <c r="AS1638" s="11" t="s">
        <v>83</v>
      </c>
      <c r="AT1638" s="11">
        <v>1691</v>
      </c>
      <c r="AU1638" s="11">
        <v>8.4942349999999998</v>
      </c>
      <c r="AV1638" s="11">
        <v>11.728377999999999</v>
      </c>
      <c r="AW1638" s="11">
        <v>3.2341440000000001</v>
      </c>
      <c r="AX1638" s="11">
        <v>38.074573999999998</v>
      </c>
    </row>
    <row r="1639" spans="45:50" x14ac:dyDescent="0.35">
      <c r="AS1639" s="11" t="s">
        <v>83</v>
      </c>
      <c r="AT1639" s="11">
        <v>1698</v>
      </c>
      <c r="AU1639" s="11">
        <v>-23.657972000000001</v>
      </c>
      <c r="AV1639" s="11">
        <v>-23.190792999999999</v>
      </c>
      <c r="AW1639" s="11">
        <v>0.46717900000000001</v>
      </c>
      <c r="AX1639" s="11">
        <v>1.9747209999999999</v>
      </c>
    </row>
    <row r="1640" spans="45:50" x14ac:dyDescent="0.35">
      <c r="AS1640" s="11" t="s">
        <v>83</v>
      </c>
      <c r="AT1640" s="11">
        <v>1705</v>
      </c>
      <c r="AU1640" s="11">
        <v>-18.589829000000002</v>
      </c>
      <c r="AV1640" s="11">
        <v>-18.400364</v>
      </c>
      <c r="AW1640" s="11">
        <v>0.18946499999999999</v>
      </c>
      <c r="AX1640" s="11">
        <v>1.0191870000000001</v>
      </c>
    </row>
    <row r="1641" spans="45:50" x14ac:dyDescent="0.35">
      <c r="AS1641" s="11" t="s">
        <v>83</v>
      </c>
      <c r="AT1641" s="11">
        <v>1709</v>
      </c>
      <c r="AU1641" s="11">
        <v>25.161348</v>
      </c>
      <c r="AV1641" s="11">
        <v>17.800125999999999</v>
      </c>
      <c r="AW1641" s="11">
        <v>7.3612219999999997</v>
      </c>
      <c r="AX1641" s="11">
        <v>29.256073000000001</v>
      </c>
    </row>
    <row r="1642" spans="45:50" x14ac:dyDescent="0.35">
      <c r="AS1642" s="11" t="s">
        <v>83</v>
      </c>
      <c r="AT1642" s="11">
        <v>1713</v>
      </c>
      <c r="AU1642" s="11">
        <v>2.8803649999999998</v>
      </c>
      <c r="AV1642" s="11">
        <v>1.8716459999999999</v>
      </c>
      <c r="AW1642" s="11">
        <v>1.0087189999999999</v>
      </c>
      <c r="AX1642" s="11">
        <v>35.020521000000002</v>
      </c>
    </row>
    <row r="1643" spans="45:50" x14ac:dyDescent="0.35">
      <c r="AS1643" s="11" t="s">
        <v>83</v>
      </c>
      <c r="AT1643" s="11">
        <v>1723</v>
      </c>
      <c r="AU1643" s="11">
        <v>2.6067520000000002</v>
      </c>
      <c r="AV1643" s="11">
        <v>2.354638</v>
      </c>
      <c r="AW1643" s="11">
        <v>0.252114</v>
      </c>
      <c r="AX1643" s="11">
        <v>9.6715920000000004</v>
      </c>
    </row>
    <row r="1644" spans="45:50" x14ac:dyDescent="0.35">
      <c r="AS1644" s="11" t="s">
        <v>83</v>
      </c>
      <c r="AT1644" s="11">
        <v>1725</v>
      </c>
      <c r="AU1644" s="11">
        <v>-10.846223999999999</v>
      </c>
      <c r="AV1644" s="11">
        <v>-12.685069</v>
      </c>
      <c r="AW1644" s="11">
        <v>1.8388439999999999</v>
      </c>
      <c r="AX1644" s="11">
        <v>16.953771</v>
      </c>
    </row>
    <row r="1645" spans="45:50" x14ac:dyDescent="0.35">
      <c r="AS1645" s="11" t="s">
        <v>83</v>
      </c>
      <c r="AT1645" s="11">
        <v>1733</v>
      </c>
      <c r="AU1645" s="11">
        <v>-11.964368</v>
      </c>
      <c r="AV1645" s="11">
        <v>-13.36769</v>
      </c>
      <c r="AW1645" s="11">
        <v>1.403322</v>
      </c>
      <c r="AX1645" s="11">
        <v>11.729176000000001</v>
      </c>
    </row>
    <row r="1646" spans="45:50" x14ac:dyDescent="0.35">
      <c r="AS1646" s="11" t="s">
        <v>83</v>
      </c>
      <c r="AT1646" s="11">
        <v>1741</v>
      </c>
      <c r="AU1646" s="11">
        <v>-14.788142000000001</v>
      </c>
      <c r="AV1646" s="11">
        <v>-17.314001000000001</v>
      </c>
      <c r="AW1646" s="11">
        <v>2.5258590000000001</v>
      </c>
      <c r="AX1646" s="11">
        <v>17.080297000000002</v>
      </c>
    </row>
    <row r="1647" spans="45:50" x14ac:dyDescent="0.35">
      <c r="AS1647" s="11" t="s">
        <v>83</v>
      </c>
      <c r="AT1647" s="11">
        <v>1742</v>
      </c>
      <c r="AU1647" s="11">
        <v>47.679518000000002</v>
      </c>
      <c r="AV1647" s="11">
        <v>45.977116000000002</v>
      </c>
      <c r="AW1647" s="11">
        <v>1.702402</v>
      </c>
      <c r="AX1647" s="11">
        <v>3.5705100000000001</v>
      </c>
    </row>
    <row r="1648" spans="45:50" x14ac:dyDescent="0.35">
      <c r="AS1648" s="11" t="s">
        <v>83</v>
      </c>
      <c r="AT1648" s="11">
        <v>1750</v>
      </c>
      <c r="AU1648" s="11">
        <v>-10.510576</v>
      </c>
      <c r="AV1648" s="11">
        <v>-10.200393</v>
      </c>
      <c r="AW1648" s="11">
        <v>0.31018299999999999</v>
      </c>
      <c r="AX1648" s="11">
        <v>2.9511509999999999</v>
      </c>
    </row>
    <row r="1649" spans="45:50" x14ac:dyDescent="0.35">
      <c r="AS1649" s="11" t="s">
        <v>83</v>
      </c>
      <c r="AT1649" s="11">
        <v>1758</v>
      </c>
      <c r="AU1649" s="11">
        <v>12.926610999999999</v>
      </c>
      <c r="AV1649" s="11">
        <v>20.917141000000001</v>
      </c>
      <c r="AW1649" s="11">
        <v>7.9905299999999997</v>
      </c>
      <c r="AX1649" s="11">
        <v>61.814579000000002</v>
      </c>
    </row>
    <row r="1650" spans="45:50" x14ac:dyDescent="0.35">
      <c r="AS1650" s="11" t="s">
        <v>83</v>
      </c>
      <c r="AT1650" s="11">
        <v>1764</v>
      </c>
      <c r="AU1650" s="11">
        <v>15.303824000000001</v>
      </c>
      <c r="AV1650" s="11">
        <v>15.159176</v>
      </c>
      <c r="AW1650" s="11">
        <v>0.144648</v>
      </c>
      <c r="AX1650" s="11">
        <v>0.94517499999999999</v>
      </c>
    </row>
    <row r="1651" spans="45:50" x14ac:dyDescent="0.35">
      <c r="AS1651" s="11" t="s">
        <v>83</v>
      </c>
      <c r="AT1651" s="11">
        <v>1768</v>
      </c>
      <c r="AU1651" s="11">
        <v>-10.335281999999999</v>
      </c>
      <c r="AV1651" s="11">
        <v>-7.8085709999999997</v>
      </c>
      <c r="AW1651" s="11">
        <v>2.5267119999999998</v>
      </c>
      <c r="AX1651" s="11">
        <v>24.447437000000001</v>
      </c>
    </row>
    <row r="1652" spans="45:50" x14ac:dyDescent="0.35">
      <c r="AS1652" s="11" t="s">
        <v>83</v>
      </c>
      <c r="AT1652" s="11">
        <v>1776</v>
      </c>
      <c r="AU1652" s="11">
        <v>25.868110000000001</v>
      </c>
      <c r="AV1652" s="11">
        <v>25.111308000000001</v>
      </c>
      <c r="AW1652" s="11">
        <v>0.75680199999999997</v>
      </c>
      <c r="AX1652" s="11">
        <v>2.9256180000000001</v>
      </c>
    </row>
    <row r="1653" spans="45:50" x14ac:dyDescent="0.35">
      <c r="AS1653" s="11" t="s">
        <v>83</v>
      </c>
      <c r="AT1653" s="11">
        <v>1783</v>
      </c>
      <c r="AU1653" s="11">
        <v>2.915003</v>
      </c>
      <c r="AV1653" s="11">
        <v>-0.55981099999999995</v>
      </c>
      <c r="AW1653" s="11">
        <v>3.4748139999999998</v>
      </c>
      <c r="AX1653" s="11" t="s">
        <v>77</v>
      </c>
    </row>
    <row r="1654" spans="45:50" x14ac:dyDescent="0.35">
      <c r="AS1654" s="11" t="s">
        <v>83</v>
      </c>
      <c r="AT1654" s="11">
        <v>1784</v>
      </c>
      <c r="AU1654" s="11">
        <v>-8.4482379999999999</v>
      </c>
      <c r="AV1654" s="11">
        <v>-9.6804310000000005</v>
      </c>
      <c r="AW1654" s="11">
        <v>1.2321930000000001</v>
      </c>
      <c r="AX1654" s="11">
        <v>14.58521</v>
      </c>
    </row>
    <row r="1655" spans="45:50" x14ac:dyDescent="0.35">
      <c r="AS1655" s="11" t="s">
        <v>83</v>
      </c>
      <c r="AT1655" s="11">
        <v>1791</v>
      </c>
      <c r="AU1655" s="11">
        <v>-9.1349459999999993</v>
      </c>
      <c r="AV1655" s="11">
        <v>-7.1217059999999996</v>
      </c>
      <c r="AW1655" s="11">
        <v>2.0132400000000001</v>
      </c>
      <c r="AX1655" s="11">
        <v>22.038882000000001</v>
      </c>
    </row>
    <row r="1656" spans="45:50" x14ac:dyDescent="0.35">
      <c r="AS1656" s="11" t="s">
        <v>83</v>
      </c>
      <c r="AT1656" s="11">
        <v>1799</v>
      </c>
      <c r="AU1656" s="11">
        <v>-18.287040000000001</v>
      </c>
      <c r="AV1656" s="11">
        <v>-18.421723</v>
      </c>
      <c r="AW1656" s="11">
        <v>0.134683</v>
      </c>
      <c r="AX1656" s="11">
        <v>0.73649500000000001</v>
      </c>
    </row>
    <row r="1657" spans="45:50" x14ac:dyDescent="0.35">
      <c r="AS1657" s="11" t="s">
        <v>83</v>
      </c>
      <c r="AT1657" s="11">
        <v>1805</v>
      </c>
      <c r="AU1657" s="11">
        <v>-15.068187</v>
      </c>
      <c r="AV1657" s="11">
        <v>-15.008186</v>
      </c>
      <c r="AW1657" s="11">
        <v>6.0000999999999999E-2</v>
      </c>
      <c r="AX1657" s="11">
        <v>0.398198</v>
      </c>
    </row>
    <row r="1658" spans="45:50" x14ac:dyDescent="0.35">
      <c r="AS1658" s="11" t="s">
        <v>83</v>
      </c>
      <c r="AT1658" s="11">
        <v>1810</v>
      </c>
      <c r="AU1658" s="11">
        <v>41.324047999999998</v>
      </c>
      <c r="AV1658" s="11">
        <v>41.321758000000003</v>
      </c>
      <c r="AW1658" s="11">
        <v>2.2899999999999999E-3</v>
      </c>
      <c r="AX1658" s="11">
        <v>5.5399999999999998E-3</v>
      </c>
    </row>
    <row r="1659" spans="45:50" x14ac:dyDescent="0.35">
      <c r="AS1659" s="11" t="s">
        <v>83</v>
      </c>
      <c r="AT1659" s="11">
        <v>1816</v>
      </c>
      <c r="AU1659" s="11">
        <v>-25.735512</v>
      </c>
      <c r="AV1659" s="11">
        <v>-24.065586</v>
      </c>
      <c r="AW1659" s="11">
        <v>1.669926</v>
      </c>
      <c r="AX1659" s="11">
        <v>6.4887990000000002</v>
      </c>
    </row>
    <row r="1660" spans="45:50" x14ac:dyDescent="0.35">
      <c r="AS1660" s="11" t="s">
        <v>83</v>
      </c>
      <c r="AT1660" s="11">
        <v>1823</v>
      </c>
      <c r="AU1660" s="11">
        <v>-22.035357999999999</v>
      </c>
      <c r="AV1660" s="11">
        <v>-19.472442999999998</v>
      </c>
      <c r="AW1660" s="11">
        <v>2.5629149999999998</v>
      </c>
      <c r="AX1660" s="11">
        <v>11.630921000000001</v>
      </c>
    </row>
    <row r="1661" spans="45:50" x14ac:dyDescent="0.35">
      <c r="AS1661" s="11" t="s">
        <v>83</v>
      </c>
      <c r="AT1661" s="11">
        <v>1831</v>
      </c>
      <c r="AU1661" s="11">
        <v>-21.262616999999999</v>
      </c>
      <c r="AV1661" s="11">
        <v>-22.111263999999998</v>
      </c>
      <c r="AW1661" s="11">
        <v>0.84864700000000004</v>
      </c>
      <c r="AX1661" s="11">
        <v>3.9912649999999998</v>
      </c>
    </row>
    <row r="1662" spans="45:50" x14ac:dyDescent="0.35">
      <c r="AS1662" s="11" t="s">
        <v>83</v>
      </c>
      <c r="AT1662" s="11">
        <v>1837</v>
      </c>
      <c r="AU1662" s="11">
        <v>4.5034200000000002</v>
      </c>
      <c r="AV1662" s="11">
        <v>5.2089049999999997</v>
      </c>
      <c r="AW1662" s="11">
        <v>0.70548500000000003</v>
      </c>
      <c r="AX1662" s="11">
        <v>15.665538</v>
      </c>
    </row>
    <row r="1663" spans="45:50" x14ac:dyDescent="0.35">
      <c r="AS1663" s="11" t="s">
        <v>83</v>
      </c>
      <c r="AT1663" s="11">
        <v>1842</v>
      </c>
      <c r="AU1663" s="11">
        <v>-27.707571000000002</v>
      </c>
      <c r="AV1663" s="11">
        <v>-26.825713</v>
      </c>
      <c r="AW1663" s="11">
        <v>0.881857</v>
      </c>
      <c r="AX1663" s="11">
        <v>3.182731</v>
      </c>
    </row>
    <row r="1664" spans="45:50" x14ac:dyDescent="0.35">
      <c r="AS1664" s="11" t="s">
        <v>83</v>
      </c>
      <c r="AT1664" s="11">
        <v>1845</v>
      </c>
      <c r="AU1664" s="11">
        <v>-10.221755999999999</v>
      </c>
      <c r="AV1664" s="11">
        <v>-8.3613520000000001</v>
      </c>
      <c r="AW1664" s="11">
        <v>1.8604039999999999</v>
      </c>
      <c r="AX1664" s="11">
        <v>18.200438999999999</v>
      </c>
    </row>
    <row r="1665" spans="45:50" x14ac:dyDescent="0.35">
      <c r="AS1665" s="11" t="s">
        <v>83</v>
      </c>
      <c r="AT1665" s="11">
        <v>1855</v>
      </c>
      <c r="AU1665" s="11">
        <v>8.2267229999999998</v>
      </c>
      <c r="AV1665" s="11">
        <v>14.652694</v>
      </c>
      <c r="AW1665" s="11">
        <v>6.4259709999999997</v>
      </c>
      <c r="AX1665" s="11">
        <v>78.110938000000004</v>
      </c>
    </row>
    <row r="1666" spans="45:50" x14ac:dyDescent="0.35">
      <c r="AS1666" s="11" t="s">
        <v>83</v>
      </c>
      <c r="AT1666" s="11">
        <v>1857</v>
      </c>
      <c r="AU1666" s="11">
        <v>-20.715026000000002</v>
      </c>
      <c r="AV1666" s="11">
        <v>-20.680952000000001</v>
      </c>
      <c r="AW1666" s="11">
        <v>3.4074E-2</v>
      </c>
      <c r="AX1666" s="11">
        <v>0.164489</v>
      </c>
    </row>
    <row r="1667" spans="45:50" x14ac:dyDescent="0.35">
      <c r="AS1667" s="11" t="s">
        <v>83</v>
      </c>
      <c r="AT1667" s="11">
        <v>1867</v>
      </c>
      <c r="AU1667" s="11">
        <v>3.0119560000000001</v>
      </c>
      <c r="AV1667" s="11">
        <v>5.5466819999999997</v>
      </c>
      <c r="AW1667" s="11">
        <v>2.534726</v>
      </c>
      <c r="AX1667" s="11">
        <v>84.155456000000001</v>
      </c>
    </row>
    <row r="1668" spans="45:50" x14ac:dyDescent="0.35">
      <c r="AS1668" s="11" t="s">
        <v>83</v>
      </c>
      <c r="AT1668" s="11">
        <v>1872</v>
      </c>
      <c r="AU1668" s="11">
        <v>7.4609360000000002</v>
      </c>
      <c r="AV1668" s="11">
        <v>8.9048809999999996</v>
      </c>
      <c r="AW1668" s="11">
        <v>1.4439439999999999</v>
      </c>
      <c r="AX1668" s="11">
        <v>19.353394999999999</v>
      </c>
    </row>
    <row r="1669" spans="45:50" x14ac:dyDescent="0.35">
      <c r="AS1669" s="11" t="s">
        <v>83</v>
      </c>
      <c r="AT1669" s="11">
        <v>1874</v>
      </c>
      <c r="AU1669" s="11">
        <v>-2.9194399999999998</v>
      </c>
      <c r="AV1669" s="11">
        <v>0.196659</v>
      </c>
      <c r="AW1669" s="11">
        <v>3.1160990000000002</v>
      </c>
      <c r="AX1669" s="11" t="s">
        <v>77</v>
      </c>
    </row>
    <row r="1670" spans="45:50" x14ac:dyDescent="0.35">
      <c r="AS1670" s="11" t="s">
        <v>83</v>
      </c>
      <c r="AT1670" s="11">
        <v>1882</v>
      </c>
      <c r="AU1670" s="11">
        <v>-8.3482140000000005</v>
      </c>
      <c r="AV1670" s="11">
        <v>-7.5554990000000002</v>
      </c>
      <c r="AW1670" s="11">
        <v>0.79271400000000003</v>
      </c>
      <c r="AX1670" s="11">
        <v>9.4956169999999993</v>
      </c>
    </row>
    <row r="1671" spans="45:50" x14ac:dyDescent="0.35">
      <c r="AS1671" s="11" t="s">
        <v>83</v>
      </c>
      <c r="AT1671" s="11">
        <v>1887</v>
      </c>
      <c r="AU1671" s="11">
        <v>0.48729</v>
      </c>
      <c r="AV1671" s="11">
        <v>-12.445983999999999</v>
      </c>
      <c r="AW1671" s="11">
        <v>12.933274000000001</v>
      </c>
      <c r="AX1671" s="11" t="s">
        <v>77</v>
      </c>
    </row>
    <row r="1672" spans="45:50" x14ac:dyDescent="0.35">
      <c r="AS1672" s="11" t="s">
        <v>83</v>
      </c>
      <c r="AT1672" s="11">
        <v>1895</v>
      </c>
      <c r="AU1672" s="11">
        <v>5.2836530000000002</v>
      </c>
      <c r="AV1672" s="11">
        <v>2.395937</v>
      </c>
      <c r="AW1672" s="11">
        <v>2.8877160000000002</v>
      </c>
      <c r="AX1672" s="11">
        <v>54.653770999999999</v>
      </c>
    </row>
    <row r="1673" spans="45:50" x14ac:dyDescent="0.35">
      <c r="AS1673" s="11" t="s">
        <v>83</v>
      </c>
      <c r="AT1673" s="11">
        <v>1898</v>
      </c>
      <c r="AU1673" s="11">
        <v>-29.472563999999998</v>
      </c>
      <c r="AV1673" s="11">
        <v>-26.806616000000002</v>
      </c>
      <c r="AW1673" s="11">
        <v>2.6659489999999999</v>
      </c>
      <c r="AX1673" s="11">
        <v>9.0455260000000006</v>
      </c>
    </row>
    <row r="1674" spans="45:50" x14ac:dyDescent="0.35">
      <c r="AS1674" s="11" t="s">
        <v>83</v>
      </c>
      <c r="AT1674" s="11">
        <v>1907</v>
      </c>
      <c r="AU1674" s="11">
        <v>-8.2440110000000004</v>
      </c>
      <c r="AV1674" s="11">
        <v>-7.9881219999999997</v>
      </c>
      <c r="AW1674" s="11">
        <v>0.25588899999999998</v>
      </c>
      <c r="AX1674" s="11">
        <v>3.1039340000000002</v>
      </c>
    </row>
    <row r="1675" spans="45:50" x14ac:dyDescent="0.35">
      <c r="AS1675" s="11" t="s">
        <v>83</v>
      </c>
      <c r="AT1675" s="11">
        <v>1914</v>
      </c>
      <c r="AU1675" s="11">
        <v>-24.594137</v>
      </c>
      <c r="AV1675" s="11">
        <v>-23.508987000000001</v>
      </c>
      <c r="AW1675" s="11">
        <v>1.0851500000000001</v>
      </c>
      <c r="AX1675" s="11">
        <v>4.412229</v>
      </c>
    </row>
    <row r="1676" spans="45:50" x14ac:dyDescent="0.35">
      <c r="AS1676" s="11" t="s">
        <v>83</v>
      </c>
      <c r="AT1676" s="11">
        <v>1916</v>
      </c>
      <c r="AU1676" s="11">
        <v>25.389848000000001</v>
      </c>
      <c r="AV1676" s="11">
        <v>22.580562</v>
      </c>
      <c r="AW1676" s="11">
        <v>2.8092860000000002</v>
      </c>
      <c r="AX1676" s="11">
        <v>11.064603</v>
      </c>
    </row>
    <row r="1677" spans="45:50" x14ac:dyDescent="0.35">
      <c r="AS1677" s="11" t="s">
        <v>83</v>
      </c>
      <c r="AT1677" s="11">
        <v>1922</v>
      </c>
      <c r="AU1677" s="11">
        <v>-3.425287</v>
      </c>
      <c r="AV1677" s="11">
        <v>-4.935657</v>
      </c>
      <c r="AW1677" s="11">
        <v>1.5103709999999999</v>
      </c>
      <c r="AX1677" s="11">
        <v>44.094720000000002</v>
      </c>
    </row>
    <row r="1678" spans="45:50" x14ac:dyDescent="0.35">
      <c r="AS1678" s="11" t="s">
        <v>83</v>
      </c>
      <c r="AT1678" s="11">
        <v>1930</v>
      </c>
      <c r="AU1678" s="11">
        <v>25.051268</v>
      </c>
      <c r="AV1678" s="11">
        <v>27.462416999999999</v>
      </c>
      <c r="AW1678" s="11">
        <v>2.411149</v>
      </c>
      <c r="AX1678" s="11">
        <v>9.6248579999999997</v>
      </c>
    </row>
    <row r="1679" spans="45:50" x14ac:dyDescent="0.35">
      <c r="AS1679" s="11" t="s">
        <v>83</v>
      </c>
      <c r="AT1679" s="11">
        <v>1935</v>
      </c>
      <c r="AU1679" s="11">
        <v>1.5908370000000001</v>
      </c>
      <c r="AV1679" s="11">
        <v>-3.8822580000000002</v>
      </c>
      <c r="AW1679" s="11">
        <v>5.4730949999999998</v>
      </c>
      <c r="AX1679" s="11" t="s">
        <v>77</v>
      </c>
    </row>
    <row r="1680" spans="45:50" x14ac:dyDescent="0.35">
      <c r="AS1680" s="11" t="s">
        <v>83</v>
      </c>
      <c r="AT1680" s="11">
        <v>1941</v>
      </c>
      <c r="AU1680" s="11">
        <v>-26.070291999999998</v>
      </c>
      <c r="AV1680" s="11">
        <v>-24.386771</v>
      </c>
      <c r="AW1680" s="11">
        <v>1.683521</v>
      </c>
      <c r="AX1680" s="11">
        <v>6.4576209999999996</v>
      </c>
    </row>
    <row r="1681" spans="45:50" x14ac:dyDescent="0.35">
      <c r="AS1681" s="11" t="s">
        <v>83</v>
      </c>
      <c r="AT1681" s="11">
        <v>1951</v>
      </c>
      <c r="AU1681" s="11">
        <v>-12.903981999999999</v>
      </c>
      <c r="AV1681" s="11">
        <v>-15.729695</v>
      </c>
      <c r="AW1681" s="11">
        <v>2.8257129999999999</v>
      </c>
      <c r="AX1681" s="11">
        <v>21.897988999999999</v>
      </c>
    </row>
    <row r="1682" spans="45:50" x14ac:dyDescent="0.35">
      <c r="AS1682" s="11" t="s">
        <v>83</v>
      </c>
      <c r="AT1682" s="11">
        <v>1957</v>
      </c>
      <c r="AU1682" s="11">
        <v>-3.4879950000000002</v>
      </c>
      <c r="AV1682" s="11">
        <v>-0.59055299999999999</v>
      </c>
      <c r="AW1682" s="11">
        <v>2.8974419999999999</v>
      </c>
      <c r="AX1682" s="11">
        <v>83.068985999999995</v>
      </c>
    </row>
    <row r="1683" spans="45:50" x14ac:dyDescent="0.35">
      <c r="AS1683" s="11" t="s">
        <v>83</v>
      </c>
      <c r="AT1683" s="11">
        <v>1958</v>
      </c>
      <c r="AU1683" s="11">
        <v>-5.2686919999999997</v>
      </c>
      <c r="AV1683" s="11">
        <v>0.90367699999999995</v>
      </c>
      <c r="AW1683" s="11">
        <v>6.1723689999999998</v>
      </c>
      <c r="AX1683" s="11" t="s">
        <v>77</v>
      </c>
    </row>
    <row r="1684" spans="45:50" x14ac:dyDescent="0.35">
      <c r="AS1684" s="11" t="s">
        <v>83</v>
      </c>
      <c r="AT1684" s="11">
        <v>1969</v>
      </c>
      <c r="AU1684" s="11">
        <v>-22.788001999999999</v>
      </c>
      <c r="AV1684" s="11">
        <v>-20.815967000000001</v>
      </c>
      <c r="AW1684" s="11">
        <v>1.972035</v>
      </c>
      <c r="AX1684" s="11">
        <v>8.6538299999999992</v>
      </c>
    </row>
    <row r="1685" spans="45:50" x14ac:dyDescent="0.35">
      <c r="AS1685" s="11" t="s">
        <v>83</v>
      </c>
      <c r="AT1685" s="11">
        <v>1970</v>
      </c>
      <c r="AU1685" s="11">
        <v>-17.653448999999998</v>
      </c>
      <c r="AV1685" s="11">
        <v>-11.507068</v>
      </c>
      <c r="AW1685" s="11">
        <v>6.1463799999999997</v>
      </c>
      <c r="AX1685" s="11">
        <v>34.816881000000002</v>
      </c>
    </row>
    <row r="1686" spans="45:50" x14ac:dyDescent="0.35">
      <c r="AS1686" s="11" t="s">
        <v>83</v>
      </c>
      <c r="AT1686" s="11">
        <v>1981</v>
      </c>
      <c r="AU1686" s="11">
        <v>0.71275999999999995</v>
      </c>
      <c r="AV1686" s="11">
        <v>-6.583501</v>
      </c>
      <c r="AW1686" s="11">
        <v>7.2962610000000003</v>
      </c>
      <c r="AX1686" s="11" t="s">
        <v>77</v>
      </c>
    </row>
    <row r="1687" spans="45:50" x14ac:dyDescent="0.35">
      <c r="AS1687" s="11" t="s">
        <v>83</v>
      </c>
      <c r="AT1687" s="11">
        <v>1982</v>
      </c>
      <c r="AU1687" s="11">
        <v>-9.9037129999999998</v>
      </c>
      <c r="AV1687" s="11">
        <v>-11.784330000000001</v>
      </c>
      <c r="AW1687" s="11">
        <v>1.880617</v>
      </c>
      <c r="AX1687" s="11">
        <v>18.989007999999998</v>
      </c>
    </row>
    <row r="1688" spans="45:50" x14ac:dyDescent="0.35">
      <c r="AS1688" s="11" t="s">
        <v>83</v>
      </c>
      <c r="AT1688" s="11">
        <v>1991</v>
      </c>
      <c r="AU1688" s="11">
        <v>-1.1826110000000001</v>
      </c>
      <c r="AV1688" s="11">
        <v>-1.8097080000000001</v>
      </c>
      <c r="AW1688" s="11">
        <v>0.62709700000000002</v>
      </c>
      <c r="AX1688" s="11">
        <v>53.026452999999997</v>
      </c>
    </row>
    <row r="1689" spans="45:50" x14ac:dyDescent="0.35">
      <c r="AS1689" s="11" t="s">
        <v>83</v>
      </c>
      <c r="AT1689" s="11">
        <v>1995</v>
      </c>
      <c r="AU1689" s="11">
        <v>8.9524100000000004</v>
      </c>
      <c r="AV1689" s="11">
        <v>9.5226290000000002</v>
      </c>
      <c r="AW1689" s="11">
        <v>0.57021900000000003</v>
      </c>
      <c r="AX1689" s="11">
        <v>6.3694509999999998</v>
      </c>
    </row>
    <row r="1690" spans="45:50" x14ac:dyDescent="0.35">
      <c r="AS1690" s="11" t="s">
        <v>78</v>
      </c>
      <c r="AT1690" s="11">
        <v>674</v>
      </c>
      <c r="AU1690" s="11">
        <v>35.626842000000003</v>
      </c>
      <c r="AV1690" s="11">
        <v>33.244842000000006</v>
      </c>
      <c r="AW1690" s="11">
        <v>2.3819999999999979</v>
      </c>
      <c r="AX1690" s="11">
        <v>6.685970089630727</v>
      </c>
    </row>
    <row r="1691" spans="45:50" x14ac:dyDescent="0.35">
      <c r="AS1691" s="11" t="s">
        <v>78</v>
      </c>
      <c r="AT1691" s="11">
        <v>1609</v>
      </c>
      <c r="AU1691" s="11">
        <v>2.3844609999999999</v>
      </c>
      <c r="AV1691" s="11">
        <v>5.2461000000000091E-2</v>
      </c>
      <c r="AW1691" s="11">
        <v>2.3319999999999999</v>
      </c>
      <c r="AX1691" s="11">
        <v>97.799880140627167</v>
      </c>
    </row>
    <row r="1692" spans="45:50" x14ac:dyDescent="0.35">
      <c r="AS1692" s="11" t="s">
        <v>78</v>
      </c>
      <c r="AT1692" s="11">
        <v>578</v>
      </c>
      <c r="AU1692" s="11">
        <v>44.061002999999999</v>
      </c>
      <c r="AV1692" s="11">
        <v>41.566003000000002</v>
      </c>
      <c r="AW1692" s="11">
        <v>2.4949999999999974</v>
      </c>
      <c r="AX1692" s="11">
        <v>5.6626037314674784</v>
      </c>
    </row>
    <row r="1693" spans="45:50" x14ac:dyDescent="0.35">
      <c r="AS1693" s="11" t="s">
        <v>78</v>
      </c>
      <c r="AT1693" s="11">
        <v>1384</v>
      </c>
      <c r="AU1693" s="11">
        <v>13.80556</v>
      </c>
      <c r="AV1693" s="11">
        <v>4.3539000000000001E-2</v>
      </c>
      <c r="AW1693" s="11">
        <v>13.762021000000001</v>
      </c>
      <c r="AX1693" s="11">
        <v>99.684628000000004</v>
      </c>
    </row>
    <row r="1694" spans="45:50" x14ac:dyDescent="0.35">
      <c r="AS1694" s="11" t="s">
        <v>78</v>
      </c>
      <c r="AT1694" s="11">
        <v>1397</v>
      </c>
      <c r="AU1694" s="11">
        <v>21.046102999999999</v>
      </c>
      <c r="AV1694" s="11">
        <v>33.334673000000002</v>
      </c>
      <c r="AW1694" s="11">
        <v>12.28857</v>
      </c>
      <c r="AX1694" s="11">
        <v>58.388815999999998</v>
      </c>
    </row>
    <row r="1695" spans="45:50" x14ac:dyDescent="0.35">
      <c r="AS1695" s="11" t="s">
        <v>78</v>
      </c>
      <c r="AT1695" s="11">
        <v>1572</v>
      </c>
      <c r="AU1695" s="11">
        <v>-0.75430200000000003</v>
      </c>
      <c r="AV1695" s="11">
        <v>11.300056</v>
      </c>
      <c r="AW1695" s="11">
        <v>12.054357</v>
      </c>
      <c r="AX1695" s="11" t="s">
        <v>77</v>
      </c>
    </row>
    <row r="1696" spans="45:50" x14ac:dyDescent="0.35">
      <c r="AS1696" s="11" t="s">
        <v>78</v>
      </c>
      <c r="AT1696" s="11">
        <v>785</v>
      </c>
      <c r="AU1696" s="11">
        <v>29.473148999999999</v>
      </c>
      <c r="AV1696" s="11">
        <v>40.853850999999999</v>
      </c>
      <c r="AW1696" s="11">
        <v>11.380701999999999</v>
      </c>
      <c r="AX1696" s="11">
        <v>38.613796000000001</v>
      </c>
    </row>
    <row r="1697" spans="45:50" x14ac:dyDescent="0.35">
      <c r="AS1697" s="11" t="s">
        <v>78</v>
      </c>
      <c r="AT1697" s="11">
        <v>1987</v>
      </c>
      <c r="AU1697" s="11">
        <v>-9.0869739999999997</v>
      </c>
      <c r="AV1697" s="11">
        <v>2.1940680000000001</v>
      </c>
      <c r="AW1697" s="11">
        <v>11.281041999999999</v>
      </c>
      <c r="AX1697" s="11" t="s">
        <v>77</v>
      </c>
    </row>
    <row r="1698" spans="45:50" x14ac:dyDescent="0.35">
      <c r="AS1698" s="11" t="s">
        <v>78</v>
      </c>
      <c r="AT1698" s="11">
        <v>1854</v>
      </c>
      <c r="AU1698" s="11">
        <v>14.516000999999999</v>
      </c>
      <c r="AV1698" s="11">
        <v>3.2653560000000001</v>
      </c>
      <c r="AW1698" s="11">
        <v>11.250645</v>
      </c>
      <c r="AX1698" s="11">
        <v>77.505127000000002</v>
      </c>
    </row>
    <row r="1699" spans="45:50" x14ac:dyDescent="0.35">
      <c r="AS1699" s="11" t="s">
        <v>78</v>
      </c>
      <c r="AT1699" s="11">
        <v>930</v>
      </c>
      <c r="AU1699" s="11">
        <v>-6.8420680000000003</v>
      </c>
      <c r="AV1699" s="11">
        <v>-17.992093000000001</v>
      </c>
      <c r="AW1699" s="11">
        <v>11.150024999999999</v>
      </c>
      <c r="AX1699" s="11" t="s">
        <v>77</v>
      </c>
    </row>
    <row r="1700" spans="45:50" x14ac:dyDescent="0.35">
      <c r="AS1700" s="11" t="s">
        <v>78</v>
      </c>
      <c r="AT1700" s="11">
        <v>31</v>
      </c>
      <c r="AU1700" s="11">
        <v>-0.58435700000000002</v>
      </c>
      <c r="AV1700" s="11">
        <v>-11.537777999999999</v>
      </c>
      <c r="AW1700" s="11">
        <v>10.953421000000001</v>
      </c>
      <c r="AX1700" s="11" t="s">
        <v>77</v>
      </c>
    </row>
    <row r="1701" spans="45:50" x14ac:dyDescent="0.35">
      <c r="AS1701" s="11" t="s">
        <v>78</v>
      </c>
      <c r="AT1701" s="11">
        <v>1036</v>
      </c>
      <c r="AU1701" s="11">
        <v>-9.6237270000000006</v>
      </c>
      <c r="AV1701" s="11">
        <v>0.58489800000000003</v>
      </c>
      <c r="AW1701" s="11">
        <v>10.208624</v>
      </c>
      <c r="AX1701" s="11" t="s">
        <v>77</v>
      </c>
    </row>
    <row r="1702" spans="45:50" x14ac:dyDescent="0.35">
      <c r="AS1702" s="11" t="s">
        <v>78</v>
      </c>
      <c r="AT1702" s="11">
        <v>1261</v>
      </c>
      <c r="AU1702" s="11">
        <v>12.568467999999999</v>
      </c>
      <c r="AV1702" s="11">
        <v>2.788751</v>
      </c>
      <c r="AW1702" s="11">
        <v>9.7797169999999998</v>
      </c>
      <c r="AX1702" s="11">
        <v>77.811525000000003</v>
      </c>
    </row>
    <row r="1703" spans="45:50" x14ac:dyDescent="0.35">
      <c r="AS1703" s="11" t="s">
        <v>78</v>
      </c>
      <c r="AT1703" s="11">
        <v>47</v>
      </c>
      <c r="AU1703" s="11">
        <v>-6.9012390000000003</v>
      </c>
      <c r="AV1703" s="11">
        <v>-16.274736000000001</v>
      </c>
      <c r="AW1703" s="11">
        <v>9.3734970000000004</v>
      </c>
      <c r="AX1703" s="11" t="s">
        <v>77</v>
      </c>
    </row>
    <row r="1704" spans="45:50" x14ac:dyDescent="0.35">
      <c r="AS1704" s="11" t="s">
        <v>78</v>
      </c>
      <c r="AT1704" s="11">
        <v>711</v>
      </c>
      <c r="AU1704" s="11">
        <v>24.786035999999999</v>
      </c>
      <c r="AV1704" s="11">
        <v>33.796145000000003</v>
      </c>
      <c r="AW1704" s="11">
        <v>9.0101099999999992</v>
      </c>
      <c r="AX1704" s="11">
        <v>36.351556000000002</v>
      </c>
    </row>
    <row r="1705" spans="45:50" x14ac:dyDescent="0.35">
      <c r="AS1705" s="11" t="s">
        <v>78</v>
      </c>
      <c r="AT1705" s="11">
        <v>709</v>
      </c>
      <c r="AU1705" s="11">
        <v>10.062450999999999</v>
      </c>
      <c r="AV1705" s="11">
        <v>19.034513</v>
      </c>
      <c r="AW1705" s="11">
        <v>8.9720619999999993</v>
      </c>
      <c r="AX1705" s="11">
        <v>89.163784000000007</v>
      </c>
    </row>
    <row r="1706" spans="45:50" x14ac:dyDescent="0.35">
      <c r="AS1706" s="11" t="s">
        <v>78</v>
      </c>
      <c r="AT1706" s="11">
        <v>1611</v>
      </c>
      <c r="AU1706" s="11">
        <v>9.0632219999999997</v>
      </c>
      <c r="AV1706" s="11">
        <v>0.32282100000000002</v>
      </c>
      <c r="AW1706" s="11">
        <v>8.7404010000000003</v>
      </c>
      <c r="AX1706" s="11">
        <v>96.438118000000003</v>
      </c>
    </row>
    <row r="1707" spans="45:50" x14ac:dyDescent="0.35">
      <c r="AS1707" s="11" t="s">
        <v>78</v>
      </c>
      <c r="AT1707" s="11">
        <v>809</v>
      </c>
      <c r="AU1707" s="11">
        <v>14.490536000000001</v>
      </c>
      <c r="AV1707" s="11">
        <v>5.8785299999999996</v>
      </c>
      <c r="AW1707" s="11">
        <v>8.6120059999999992</v>
      </c>
      <c r="AX1707" s="11">
        <v>59.431938000000002</v>
      </c>
    </row>
    <row r="1708" spans="45:50" x14ac:dyDescent="0.35">
      <c r="AS1708" s="11" t="s">
        <v>78</v>
      </c>
      <c r="AT1708" s="11">
        <v>1490</v>
      </c>
      <c r="AU1708" s="11">
        <v>14.743259</v>
      </c>
      <c r="AV1708" s="11">
        <v>6.1910439999999998</v>
      </c>
      <c r="AW1708" s="11">
        <v>8.5522150000000003</v>
      </c>
      <c r="AX1708" s="11">
        <v>58.007629000000001</v>
      </c>
    </row>
    <row r="1709" spans="45:50" x14ac:dyDescent="0.35">
      <c r="AS1709" s="11" t="s">
        <v>78</v>
      </c>
      <c r="AT1709" s="11">
        <v>764</v>
      </c>
      <c r="AU1709" s="11">
        <v>10.034045000000001</v>
      </c>
      <c r="AV1709" s="11">
        <v>1.569876</v>
      </c>
      <c r="AW1709" s="11">
        <v>8.4641690000000001</v>
      </c>
      <c r="AX1709" s="11">
        <v>84.354505000000003</v>
      </c>
    </row>
    <row r="1710" spans="45:50" x14ac:dyDescent="0.35">
      <c r="AS1710" s="11" t="s">
        <v>78</v>
      </c>
      <c r="AT1710" s="11">
        <v>1135</v>
      </c>
      <c r="AU1710" s="11">
        <v>34.382548999999997</v>
      </c>
      <c r="AV1710" s="11">
        <v>42.240144000000001</v>
      </c>
      <c r="AW1710" s="11">
        <v>7.8575949999999999</v>
      </c>
      <c r="AX1710" s="11">
        <v>22.853441</v>
      </c>
    </row>
    <row r="1711" spans="45:50" x14ac:dyDescent="0.35">
      <c r="AS1711" s="11" t="s">
        <v>78</v>
      </c>
      <c r="AT1711" s="11">
        <v>530</v>
      </c>
      <c r="AU1711" s="11">
        <v>33.551676</v>
      </c>
      <c r="AV1711" s="11">
        <v>41.357840000000003</v>
      </c>
      <c r="AW1711" s="11">
        <v>7.8061639999999999</v>
      </c>
      <c r="AX1711" s="11">
        <v>23.266093000000001</v>
      </c>
    </row>
    <row r="1712" spans="45:50" x14ac:dyDescent="0.35">
      <c r="AS1712" s="11" t="s">
        <v>78</v>
      </c>
      <c r="AT1712" s="11">
        <v>1582</v>
      </c>
      <c r="AU1712" s="11">
        <v>22.824621</v>
      </c>
      <c r="AV1712" s="11">
        <v>15.105428</v>
      </c>
      <c r="AW1712" s="11">
        <v>7.7191929999999997</v>
      </c>
      <c r="AX1712" s="11">
        <v>33.819588000000003</v>
      </c>
    </row>
    <row r="1713" spans="45:50" x14ac:dyDescent="0.35">
      <c r="AS1713" s="11" t="s">
        <v>78</v>
      </c>
      <c r="AT1713" s="11">
        <v>1645</v>
      </c>
      <c r="AU1713" s="11">
        <v>8.4634610000000006</v>
      </c>
      <c r="AV1713" s="11">
        <v>16.110976000000001</v>
      </c>
      <c r="AW1713" s="11">
        <v>7.6475160000000004</v>
      </c>
      <c r="AX1713" s="11">
        <v>90.359207999999995</v>
      </c>
    </row>
    <row r="1714" spans="45:50" x14ac:dyDescent="0.35">
      <c r="AS1714" s="11" t="s">
        <v>78</v>
      </c>
      <c r="AT1714" s="11">
        <v>161</v>
      </c>
      <c r="AU1714" s="11">
        <v>20.789746000000001</v>
      </c>
      <c r="AV1714" s="11">
        <v>13.290489000000001</v>
      </c>
      <c r="AW1714" s="11">
        <v>7.4992570000000001</v>
      </c>
      <c r="AX1714" s="11">
        <v>36.071902999999999</v>
      </c>
    </row>
    <row r="1715" spans="45:50" x14ac:dyDescent="0.35">
      <c r="AS1715" s="11" t="s">
        <v>78</v>
      </c>
      <c r="AT1715" s="11">
        <v>963</v>
      </c>
      <c r="AU1715" s="11">
        <v>37.718161000000002</v>
      </c>
      <c r="AV1715" s="11">
        <v>30.304608000000002</v>
      </c>
      <c r="AW1715" s="11">
        <v>7.4135530000000003</v>
      </c>
      <c r="AX1715" s="11">
        <v>19.655128000000001</v>
      </c>
    </row>
    <row r="1716" spans="45:50" x14ac:dyDescent="0.35">
      <c r="AS1716" s="11" t="s">
        <v>78</v>
      </c>
      <c r="AT1716" s="11">
        <v>603</v>
      </c>
      <c r="AU1716" s="11">
        <v>-6.537363</v>
      </c>
      <c r="AV1716" s="11">
        <v>-13.548598999999999</v>
      </c>
      <c r="AW1716" s="11">
        <v>7.0112360000000002</v>
      </c>
      <c r="AX1716" s="11" t="s">
        <v>77</v>
      </c>
    </row>
    <row r="1717" spans="45:50" x14ac:dyDescent="0.35">
      <c r="AS1717" s="11" t="s">
        <v>78</v>
      </c>
      <c r="AT1717" s="11">
        <v>1923</v>
      </c>
      <c r="AU1717" s="11">
        <v>-6.8380239999999999</v>
      </c>
      <c r="AV1717" s="11">
        <v>-0.26151000000000002</v>
      </c>
      <c r="AW1717" s="11">
        <v>6.5765140000000004</v>
      </c>
      <c r="AX1717" s="11">
        <v>96.175645000000003</v>
      </c>
    </row>
    <row r="1718" spans="45:50" x14ac:dyDescent="0.35">
      <c r="AS1718" s="11" t="s">
        <v>78</v>
      </c>
      <c r="AT1718" s="11">
        <v>372</v>
      </c>
      <c r="AU1718" s="11">
        <v>19.366142</v>
      </c>
      <c r="AV1718" s="11">
        <v>12.874544</v>
      </c>
      <c r="AW1718" s="11">
        <v>6.4915989999999999</v>
      </c>
      <c r="AX1718" s="11">
        <v>33.520350000000001</v>
      </c>
    </row>
    <row r="1719" spans="45:50" x14ac:dyDescent="0.35">
      <c r="AS1719" s="11" t="s">
        <v>78</v>
      </c>
      <c r="AT1719" s="11">
        <v>991</v>
      </c>
      <c r="AU1719" s="11">
        <v>18.909914000000001</v>
      </c>
      <c r="AV1719" s="11">
        <v>12.487154</v>
      </c>
      <c r="AW1719" s="11">
        <v>6.4227600000000002</v>
      </c>
      <c r="AX1719" s="11">
        <v>33.965041999999997</v>
      </c>
    </row>
    <row r="1720" spans="45:50" x14ac:dyDescent="0.35">
      <c r="AS1720" s="11" t="s">
        <v>78</v>
      </c>
      <c r="AT1720" s="11">
        <v>1953</v>
      </c>
      <c r="AU1720" s="11">
        <v>47.633825000000002</v>
      </c>
      <c r="AV1720" s="11">
        <v>41.238599000000001</v>
      </c>
      <c r="AW1720" s="11">
        <v>6.3952260000000001</v>
      </c>
      <c r="AX1720" s="11">
        <v>13.425808</v>
      </c>
    </row>
    <row r="1721" spans="45:50" x14ac:dyDescent="0.35">
      <c r="AS1721" s="11" t="s">
        <v>78</v>
      </c>
      <c r="AT1721" s="11">
        <v>952</v>
      </c>
      <c r="AU1721" s="11">
        <v>48.901119000000001</v>
      </c>
      <c r="AV1721" s="11">
        <v>42.569687000000002</v>
      </c>
      <c r="AW1721" s="11">
        <v>6.3314320000000004</v>
      </c>
      <c r="AX1721" s="11">
        <v>12.947417</v>
      </c>
    </row>
    <row r="1722" spans="45:50" x14ac:dyDescent="0.35">
      <c r="AS1722" s="11" t="s">
        <v>78</v>
      </c>
      <c r="AT1722" s="11">
        <v>940</v>
      </c>
      <c r="AU1722" s="11">
        <v>14.810432</v>
      </c>
      <c r="AV1722" s="11">
        <v>21.131644000000001</v>
      </c>
      <c r="AW1722" s="11">
        <v>6.3212120000000001</v>
      </c>
      <c r="AX1722" s="11">
        <v>42.680809000000004</v>
      </c>
    </row>
    <row r="1723" spans="45:50" x14ac:dyDescent="0.35">
      <c r="AS1723" s="11" t="s">
        <v>78</v>
      </c>
      <c r="AT1723" s="11">
        <v>875</v>
      </c>
      <c r="AU1723" s="11">
        <v>27.701115000000001</v>
      </c>
      <c r="AV1723" s="11">
        <v>21.397331000000001</v>
      </c>
      <c r="AW1723" s="11">
        <v>6.3037840000000003</v>
      </c>
      <c r="AX1723" s="11">
        <v>22.756428</v>
      </c>
    </row>
    <row r="1724" spans="45:50" x14ac:dyDescent="0.35">
      <c r="AS1724" s="11" t="s">
        <v>78</v>
      </c>
      <c r="AT1724" s="11">
        <v>1633</v>
      </c>
      <c r="AU1724" s="11">
        <v>38.760147000000003</v>
      </c>
      <c r="AV1724" s="11">
        <v>32.571365999999998</v>
      </c>
      <c r="AW1724" s="11">
        <v>6.1887800000000004</v>
      </c>
      <c r="AX1724" s="11">
        <v>15.966865</v>
      </c>
    </row>
    <row r="1725" spans="45:50" x14ac:dyDescent="0.35">
      <c r="AS1725" s="11" t="s">
        <v>78</v>
      </c>
      <c r="AT1725" s="11">
        <v>1114</v>
      </c>
      <c r="AU1725" s="11">
        <v>-13.603344999999999</v>
      </c>
      <c r="AV1725" s="11">
        <v>-19.663997999999999</v>
      </c>
      <c r="AW1725" s="11">
        <v>6.0606530000000003</v>
      </c>
      <c r="AX1725" s="11">
        <v>44.552670999999997</v>
      </c>
    </row>
    <row r="1726" spans="45:50" x14ac:dyDescent="0.35">
      <c r="AS1726" s="11" t="s">
        <v>78</v>
      </c>
      <c r="AT1726" s="11">
        <v>120</v>
      </c>
      <c r="AU1726" s="11">
        <v>-27.157923</v>
      </c>
      <c r="AV1726" s="11">
        <v>-21.193358</v>
      </c>
      <c r="AW1726" s="11">
        <v>5.9645650000000003</v>
      </c>
      <c r="AX1726" s="11">
        <v>21.962523000000001</v>
      </c>
    </row>
    <row r="1727" spans="45:50" x14ac:dyDescent="0.35">
      <c r="AS1727" s="11" t="s">
        <v>78</v>
      </c>
      <c r="AT1727" s="11">
        <v>1663</v>
      </c>
      <c r="AU1727" s="11">
        <v>41.883006000000002</v>
      </c>
      <c r="AV1727" s="11">
        <v>36.009166</v>
      </c>
      <c r="AW1727" s="11">
        <v>5.8738400000000004</v>
      </c>
      <c r="AX1727" s="11">
        <v>14.0244</v>
      </c>
    </row>
    <row r="1728" spans="45:50" x14ac:dyDescent="0.35">
      <c r="AS1728" s="11" t="s">
        <v>78</v>
      </c>
      <c r="AT1728" s="11">
        <v>1700</v>
      </c>
      <c r="AU1728" s="11">
        <v>-3.1172789999999999</v>
      </c>
      <c r="AV1728" s="11">
        <v>2.7346729999999999</v>
      </c>
      <c r="AW1728" s="11">
        <v>5.8519519999999998</v>
      </c>
      <c r="AX1728" s="11" t="s">
        <v>77</v>
      </c>
    </row>
    <row r="1729" spans="45:50" x14ac:dyDescent="0.35">
      <c r="AS1729" s="11" t="s">
        <v>78</v>
      </c>
      <c r="AT1729" s="11">
        <v>1512</v>
      </c>
      <c r="AU1729" s="11">
        <v>24.975504000000001</v>
      </c>
      <c r="AV1729" s="11">
        <v>19.298556999999999</v>
      </c>
      <c r="AW1729" s="11">
        <v>5.676946</v>
      </c>
      <c r="AX1729" s="11">
        <v>22.730058</v>
      </c>
    </row>
    <row r="1730" spans="45:50" x14ac:dyDescent="0.35">
      <c r="AS1730" s="11" t="s">
        <v>78</v>
      </c>
      <c r="AT1730" s="11">
        <v>1087</v>
      </c>
      <c r="AU1730" s="11">
        <v>22.654111</v>
      </c>
      <c r="AV1730" s="11">
        <v>28.099236000000001</v>
      </c>
      <c r="AW1730" s="11">
        <v>5.445125</v>
      </c>
      <c r="AX1730" s="11">
        <v>24.035924000000001</v>
      </c>
    </row>
    <row r="1731" spans="45:50" x14ac:dyDescent="0.35">
      <c r="AS1731" s="11" t="s">
        <v>78</v>
      </c>
      <c r="AT1731" s="11">
        <v>1864</v>
      </c>
      <c r="AU1731" s="11">
        <v>19.837999</v>
      </c>
      <c r="AV1731" s="11">
        <v>14.409575</v>
      </c>
      <c r="AW1731" s="11">
        <v>5.4284239999999997</v>
      </c>
      <c r="AX1731" s="11">
        <v>27.363769000000001</v>
      </c>
    </row>
    <row r="1732" spans="45:50" x14ac:dyDescent="0.35">
      <c r="AS1732" s="11" t="s">
        <v>78</v>
      </c>
      <c r="AT1732" s="11">
        <v>246</v>
      </c>
      <c r="AU1732" s="11">
        <v>-17.695615</v>
      </c>
      <c r="AV1732" s="11">
        <v>-12.277433</v>
      </c>
      <c r="AW1732" s="11">
        <v>5.4181809999999997</v>
      </c>
      <c r="AX1732" s="11">
        <v>30.618780000000001</v>
      </c>
    </row>
    <row r="1733" spans="45:50" x14ac:dyDescent="0.35">
      <c r="AS1733" s="11" t="s">
        <v>78</v>
      </c>
      <c r="AT1733" s="11">
        <v>1727</v>
      </c>
      <c r="AU1733" s="11">
        <v>-9.5262180000000001</v>
      </c>
      <c r="AV1733" s="11">
        <v>-4.2811680000000001</v>
      </c>
      <c r="AW1733" s="11">
        <v>5.24505</v>
      </c>
      <c r="AX1733" s="11">
        <v>55.059103999999998</v>
      </c>
    </row>
    <row r="1734" spans="45:50" x14ac:dyDescent="0.35">
      <c r="AS1734" s="11" t="s">
        <v>78</v>
      </c>
      <c r="AT1734" s="11">
        <v>1760</v>
      </c>
      <c r="AU1734" s="11">
        <v>-7.5361149999999997</v>
      </c>
      <c r="AV1734" s="11">
        <v>-2.378981</v>
      </c>
      <c r="AW1734" s="11">
        <v>5.1571340000000001</v>
      </c>
      <c r="AX1734" s="11">
        <v>68.432263000000006</v>
      </c>
    </row>
    <row r="1735" spans="45:50" x14ac:dyDescent="0.35">
      <c r="AS1735" s="11" t="s">
        <v>78</v>
      </c>
      <c r="AT1735" s="11">
        <v>1215</v>
      </c>
      <c r="AU1735" s="11">
        <v>-0.89038700000000004</v>
      </c>
      <c r="AV1735" s="11">
        <v>4.2521370000000003</v>
      </c>
      <c r="AW1735" s="11">
        <v>5.1425239999999999</v>
      </c>
      <c r="AX1735" s="11" t="s">
        <v>77</v>
      </c>
    </row>
    <row r="1736" spans="45:50" x14ac:dyDescent="0.35">
      <c r="AS1736" s="11" t="s">
        <v>78</v>
      </c>
      <c r="AT1736" s="11">
        <v>513</v>
      </c>
      <c r="AU1736" s="11">
        <v>-14.882253</v>
      </c>
      <c r="AV1736" s="11">
        <v>-20.016711999999998</v>
      </c>
      <c r="AW1736" s="11">
        <v>5.1344580000000004</v>
      </c>
      <c r="AX1736" s="11">
        <v>34.500543999999998</v>
      </c>
    </row>
    <row r="1737" spans="45:50" x14ac:dyDescent="0.35">
      <c r="AS1737" s="11" t="s">
        <v>78</v>
      </c>
      <c r="AT1737" s="11">
        <v>1885</v>
      </c>
      <c r="AU1737" s="11">
        <v>12.413755999999999</v>
      </c>
      <c r="AV1737" s="11">
        <v>7.37066</v>
      </c>
      <c r="AW1737" s="11">
        <v>5.0430960000000002</v>
      </c>
      <c r="AX1737" s="11">
        <v>40.625061000000002</v>
      </c>
    </row>
    <row r="1738" spans="45:50" x14ac:dyDescent="0.35">
      <c r="AS1738" s="11" t="s">
        <v>78</v>
      </c>
      <c r="AT1738" s="11">
        <v>52</v>
      </c>
      <c r="AU1738" s="11">
        <v>19.128329000000001</v>
      </c>
      <c r="AV1738" s="11">
        <v>14.159551</v>
      </c>
      <c r="AW1738" s="11">
        <v>4.9687780000000004</v>
      </c>
      <c r="AX1738" s="11">
        <v>25.976016999999999</v>
      </c>
    </row>
    <row r="1739" spans="45:50" x14ac:dyDescent="0.35">
      <c r="AS1739" s="11" t="s">
        <v>78</v>
      </c>
      <c r="AT1739" s="11">
        <v>1161</v>
      </c>
      <c r="AU1739" s="11">
        <v>15.843137</v>
      </c>
      <c r="AV1739" s="11">
        <v>10.915207000000001</v>
      </c>
      <c r="AW1739" s="11">
        <v>4.9279299999999999</v>
      </c>
      <c r="AX1739" s="11">
        <v>31.104507999999999</v>
      </c>
    </row>
    <row r="1740" spans="45:50" x14ac:dyDescent="0.35">
      <c r="AS1740" s="11" t="s">
        <v>78</v>
      </c>
      <c r="AT1740" s="11">
        <v>352</v>
      </c>
      <c r="AU1740" s="11">
        <v>19.361224</v>
      </c>
      <c r="AV1740" s="11">
        <v>14.455571000000001</v>
      </c>
      <c r="AW1740" s="11">
        <v>4.905653</v>
      </c>
      <c r="AX1740" s="11">
        <v>25.337515</v>
      </c>
    </row>
    <row r="1741" spans="45:50" x14ac:dyDescent="0.35">
      <c r="AS1741" s="11" t="s">
        <v>78</v>
      </c>
      <c r="AT1741" s="11">
        <v>466</v>
      </c>
      <c r="AU1741" s="11">
        <v>5.0499169999999998</v>
      </c>
      <c r="AV1741" s="11">
        <v>0.209395</v>
      </c>
      <c r="AW1741" s="11">
        <v>4.840522</v>
      </c>
      <c r="AX1741" s="11">
        <v>95.853489999999994</v>
      </c>
    </row>
    <row r="1742" spans="45:50" x14ac:dyDescent="0.35">
      <c r="AS1742" s="11" t="s">
        <v>78</v>
      </c>
      <c r="AT1742" s="11">
        <v>1919</v>
      </c>
      <c r="AU1742" s="11">
        <v>27.147193999999999</v>
      </c>
      <c r="AV1742" s="11">
        <v>31.906694000000002</v>
      </c>
      <c r="AW1742" s="11">
        <v>4.7595000000000001</v>
      </c>
      <c r="AX1742" s="11">
        <v>17.532197</v>
      </c>
    </row>
    <row r="1743" spans="45:50" x14ac:dyDescent="0.35">
      <c r="AS1743" s="11" t="s">
        <v>78</v>
      </c>
      <c r="AT1743" s="11">
        <v>359</v>
      </c>
      <c r="AU1743" s="11">
        <v>-7.4508760000000001</v>
      </c>
      <c r="AV1743" s="11">
        <v>-2.853939</v>
      </c>
      <c r="AW1743" s="11">
        <v>4.5969369999999996</v>
      </c>
      <c r="AX1743" s="11">
        <v>61.696593</v>
      </c>
    </row>
    <row r="1744" spans="45:50" x14ac:dyDescent="0.35">
      <c r="AS1744" s="11" t="s">
        <v>78</v>
      </c>
      <c r="AT1744" s="11">
        <v>68</v>
      </c>
      <c r="AU1744" s="11">
        <v>19.015872999999999</v>
      </c>
      <c r="AV1744" s="11">
        <v>23.585863</v>
      </c>
      <c r="AW1744" s="11">
        <v>4.5699899999999998</v>
      </c>
      <c r="AX1744" s="11">
        <v>24.032501</v>
      </c>
    </row>
    <row r="1745" spans="45:50" x14ac:dyDescent="0.35">
      <c r="AS1745" s="11" t="s">
        <v>78</v>
      </c>
      <c r="AT1745" s="11">
        <v>334</v>
      </c>
      <c r="AU1745" s="11">
        <v>24.507104999999999</v>
      </c>
      <c r="AV1745" s="11">
        <v>19.992255</v>
      </c>
      <c r="AW1745" s="11">
        <v>4.51485</v>
      </c>
      <c r="AX1745" s="11">
        <v>18.422616000000001</v>
      </c>
    </row>
    <row r="1746" spans="45:50" x14ac:dyDescent="0.35">
      <c r="AS1746" s="11" t="s">
        <v>78</v>
      </c>
      <c r="AT1746" s="11">
        <v>1775</v>
      </c>
      <c r="AU1746" s="11">
        <v>2.4497200000000001</v>
      </c>
      <c r="AV1746" s="11">
        <v>6.9570249999999998</v>
      </c>
      <c r="AW1746" s="11">
        <v>4.5073049999999997</v>
      </c>
      <c r="AX1746" s="11" t="s">
        <v>77</v>
      </c>
    </row>
    <row r="1747" spans="45:50" x14ac:dyDescent="0.35">
      <c r="AS1747" s="11" t="s">
        <v>78</v>
      </c>
      <c r="AT1747" s="11">
        <v>434</v>
      </c>
      <c r="AU1747" s="11">
        <v>0.88745700000000005</v>
      </c>
      <c r="AV1747" s="11">
        <v>-3.576813</v>
      </c>
      <c r="AW1747" s="11">
        <v>4.4642710000000001</v>
      </c>
      <c r="AX1747" s="11" t="s">
        <v>77</v>
      </c>
    </row>
    <row r="1748" spans="45:50" x14ac:dyDescent="0.35">
      <c r="AS1748" s="11" t="s">
        <v>78</v>
      </c>
      <c r="AT1748" s="11">
        <v>1653</v>
      </c>
      <c r="AU1748" s="11">
        <v>-2.8853430000000002</v>
      </c>
      <c r="AV1748" s="11">
        <v>-7.3099150000000002</v>
      </c>
      <c r="AW1748" s="11">
        <v>4.4245720000000004</v>
      </c>
      <c r="AX1748" s="11" t="s">
        <v>77</v>
      </c>
    </row>
    <row r="1749" spans="45:50" x14ac:dyDescent="0.35">
      <c r="AS1749" s="11" t="s">
        <v>78</v>
      </c>
      <c r="AT1749" s="11">
        <v>718</v>
      </c>
      <c r="AU1749" s="11">
        <v>-28.223468</v>
      </c>
      <c r="AV1749" s="11">
        <v>-23.956610999999999</v>
      </c>
      <c r="AW1749" s="11">
        <v>4.2668569999999999</v>
      </c>
      <c r="AX1749" s="11">
        <v>15.118118000000001</v>
      </c>
    </row>
    <row r="1750" spans="45:50" x14ac:dyDescent="0.35">
      <c r="AS1750" s="11" t="s">
        <v>78</v>
      </c>
      <c r="AT1750" s="11">
        <v>1097</v>
      </c>
      <c r="AU1750" s="11">
        <v>-10.450430000000001</v>
      </c>
      <c r="AV1750" s="11">
        <v>-14.525959</v>
      </c>
      <c r="AW1750" s="11">
        <v>4.0755280000000003</v>
      </c>
      <c r="AX1750" s="11">
        <v>38.998666</v>
      </c>
    </row>
    <row r="1751" spans="45:50" x14ac:dyDescent="0.35">
      <c r="AS1751" s="11" t="s">
        <v>78</v>
      </c>
      <c r="AT1751" s="11">
        <v>312</v>
      </c>
      <c r="AU1751" s="11">
        <v>-14.961084</v>
      </c>
      <c r="AV1751" s="11">
        <v>-19.018685000000001</v>
      </c>
      <c r="AW1751" s="11">
        <v>4.057601</v>
      </c>
      <c r="AX1751" s="11">
        <v>27.121033000000001</v>
      </c>
    </row>
    <row r="1752" spans="45:50" x14ac:dyDescent="0.35">
      <c r="AS1752" s="11" t="s">
        <v>78</v>
      </c>
      <c r="AT1752" s="11">
        <v>326</v>
      </c>
      <c r="AU1752" s="11">
        <v>34.190496000000003</v>
      </c>
      <c r="AV1752" s="11">
        <v>30.135629999999999</v>
      </c>
      <c r="AW1752" s="11">
        <v>4.0548659999999996</v>
      </c>
      <c r="AX1752" s="11">
        <v>11.859629999999999</v>
      </c>
    </row>
    <row r="1753" spans="45:50" x14ac:dyDescent="0.35">
      <c r="AS1753" s="11" t="s">
        <v>78</v>
      </c>
      <c r="AT1753" s="11">
        <v>1937</v>
      </c>
      <c r="AU1753" s="11">
        <v>-10.28402</v>
      </c>
      <c r="AV1753" s="11">
        <v>-14.282634</v>
      </c>
      <c r="AW1753" s="11">
        <v>3.9986139999999999</v>
      </c>
      <c r="AX1753" s="11">
        <v>38.881813999999999</v>
      </c>
    </row>
    <row r="1754" spans="45:50" x14ac:dyDescent="0.35">
      <c r="AS1754" s="11" t="s">
        <v>78</v>
      </c>
      <c r="AT1754" s="11">
        <v>445</v>
      </c>
      <c r="AU1754" s="11">
        <v>39.247126000000002</v>
      </c>
      <c r="AV1754" s="11">
        <v>35.254069999999999</v>
      </c>
      <c r="AW1754" s="11">
        <v>3.9930560000000002</v>
      </c>
      <c r="AX1754" s="11">
        <v>10.174135</v>
      </c>
    </row>
    <row r="1755" spans="45:50" x14ac:dyDescent="0.35">
      <c r="AS1755" s="11" t="s">
        <v>78</v>
      </c>
      <c r="AT1755" s="11">
        <v>1286</v>
      </c>
      <c r="AU1755" s="11">
        <v>-21.253215999999998</v>
      </c>
      <c r="AV1755" s="11">
        <v>-17.343582000000001</v>
      </c>
      <c r="AW1755" s="11">
        <v>3.9096340000000001</v>
      </c>
      <c r="AX1755" s="11">
        <v>18.395495</v>
      </c>
    </row>
    <row r="1756" spans="45:50" x14ac:dyDescent="0.35">
      <c r="AS1756" s="11" t="s">
        <v>78</v>
      </c>
      <c r="AT1756" s="11">
        <v>664</v>
      </c>
      <c r="AU1756" s="11">
        <v>-17.016832999999998</v>
      </c>
      <c r="AV1756" s="11">
        <v>-13.117846999999999</v>
      </c>
      <c r="AW1756" s="11">
        <v>3.898987</v>
      </c>
      <c r="AX1756" s="11">
        <v>22.912527999999998</v>
      </c>
    </row>
    <row r="1757" spans="45:50" x14ac:dyDescent="0.35">
      <c r="AS1757" s="11" t="s">
        <v>78</v>
      </c>
      <c r="AT1757" s="11">
        <v>673</v>
      </c>
      <c r="AU1757" s="11">
        <v>-6.2641229999999997</v>
      </c>
      <c r="AV1757" s="11">
        <v>-2.386342</v>
      </c>
      <c r="AW1757" s="11">
        <v>3.87778</v>
      </c>
      <c r="AX1757" s="11">
        <v>61.904604999999997</v>
      </c>
    </row>
    <row r="1758" spans="45:50" x14ac:dyDescent="0.35">
      <c r="AS1758" s="11" t="s">
        <v>78</v>
      </c>
      <c r="AT1758" s="11">
        <v>1295</v>
      </c>
      <c r="AU1758" s="11">
        <v>7.3212320000000002</v>
      </c>
      <c r="AV1758" s="11">
        <v>11.184224</v>
      </c>
      <c r="AW1758" s="11">
        <v>3.8629920000000002</v>
      </c>
      <c r="AX1758" s="11">
        <v>52.764232999999997</v>
      </c>
    </row>
    <row r="1759" spans="45:50" x14ac:dyDescent="0.35">
      <c r="AS1759" s="11" t="s">
        <v>78</v>
      </c>
      <c r="AT1759" s="11">
        <v>242</v>
      </c>
      <c r="AU1759" s="11">
        <v>7.722137</v>
      </c>
      <c r="AV1759" s="11">
        <v>3.9747020000000002</v>
      </c>
      <c r="AW1759" s="11">
        <v>3.7474349999999998</v>
      </c>
      <c r="AX1759" s="11">
        <v>48.528469999999999</v>
      </c>
    </row>
    <row r="1760" spans="45:50" x14ac:dyDescent="0.35">
      <c r="AS1760" s="11" t="s">
        <v>78</v>
      </c>
      <c r="AT1760" s="11">
        <v>1824</v>
      </c>
      <c r="AU1760" s="11">
        <v>28.326969999999999</v>
      </c>
      <c r="AV1760" s="11">
        <v>24.598084</v>
      </c>
      <c r="AW1760" s="11">
        <v>3.7288860000000001</v>
      </c>
      <c r="AX1760" s="11">
        <v>13.163729999999999</v>
      </c>
    </row>
    <row r="1761" spans="45:50" x14ac:dyDescent="0.35">
      <c r="AS1761" s="11" t="s">
        <v>78</v>
      </c>
      <c r="AT1761" s="11">
        <v>1596</v>
      </c>
      <c r="AU1761" s="11">
        <v>10.802</v>
      </c>
      <c r="AV1761" s="11">
        <v>7.0882240000000003</v>
      </c>
      <c r="AW1761" s="11">
        <v>3.7137760000000002</v>
      </c>
      <c r="AX1761" s="11">
        <v>34.380448000000001</v>
      </c>
    </row>
    <row r="1762" spans="45:50" x14ac:dyDescent="0.35">
      <c r="AS1762" s="11" t="s">
        <v>78</v>
      </c>
      <c r="AT1762" s="11">
        <v>1959</v>
      </c>
      <c r="AU1762" s="11">
        <v>11.629096000000001</v>
      </c>
      <c r="AV1762" s="11">
        <v>15.315058000000001</v>
      </c>
      <c r="AW1762" s="11">
        <v>3.685962</v>
      </c>
      <c r="AX1762" s="11">
        <v>31.696027000000001</v>
      </c>
    </row>
    <row r="1763" spans="45:50" x14ac:dyDescent="0.35">
      <c r="AS1763" s="11" t="s">
        <v>78</v>
      </c>
      <c r="AT1763" s="11">
        <v>1861</v>
      </c>
      <c r="AU1763" s="11">
        <v>1.2002139999999999</v>
      </c>
      <c r="AV1763" s="11">
        <v>-2.4403380000000001</v>
      </c>
      <c r="AW1763" s="11">
        <v>3.640552</v>
      </c>
      <c r="AX1763" s="11" t="s">
        <v>77</v>
      </c>
    </row>
    <row r="1764" spans="45:50" x14ac:dyDescent="0.35">
      <c r="AS1764" s="11" t="s">
        <v>78</v>
      </c>
      <c r="AT1764" s="11">
        <v>1896</v>
      </c>
      <c r="AU1764" s="11">
        <v>-6.12629</v>
      </c>
      <c r="AV1764" s="11">
        <v>-9.7592859999999995</v>
      </c>
      <c r="AW1764" s="11">
        <v>3.6329959999999999</v>
      </c>
      <c r="AX1764" s="11">
        <v>59.301721999999998</v>
      </c>
    </row>
    <row r="1765" spans="45:50" x14ac:dyDescent="0.35">
      <c r="AS1765" s="11" t="s">
        <v>78</v>
      </c>
      <c r="AT1765" s="11">
        <v>1430</v>
      </c>
      <c r="AU1765" s="11">
        <v>41.626725</v>
      </c>
      <c r="AV1765" s="11">
        <v>38.016294000000002</v>
      </c>
      <c r="AW1765" s="11">
        <v>3.6104310000000002</v>
      </c>
      <c r="AX1765" s="11">
        <v>8.6733480000000007</v>
      </c>
    </row>
    <row r="1766" spans="45:50" x14ac:dyDescent="0.35">
      <c r="AS1766" s="11" t="s">
        <v>78</v>
      </c>
      <c r="AT1766" s="11">
        <v>924</v>
      </c>
      <c r="AU1766" s="11">
        <v>26.638183000000001</v>
      </c>
      <c r="AV1766" s="11">
        <v>23.101704999999999</v>
      </c>
      <c r="AW1766" s="11">
        <v>3.5364770000000001</v>
      </c>
      <c r="AX1766" s="11">
        <v>13.275971</v>
      </c>
    </row>
    <row r="1767" spans="45:50" x14ac:dyDescent="0.35">
      <c r="AS1767" s="11" t="s">
        <v>78</v>
      </c>
      <c r="AT1767" s="11">
        <v>1686</v>
      </c>
      <c r="AU1767" s="11">
        <v>-4.9769819999999996</v>
      </c>
      <c r="AV1767" s="11">
        <v>-1.567914</v>
      </c>
      <c r="AW1767" s="11">
        <v>3.409068</v>
      </c>
      <c r="AX1767" s="11">
        <v>68.496700000000004</v>
      </c>
    </row>
    <row r="1768" spans="45:50" x14ac:dyDescent="0.35">
      <c r="AS1768" s="11" t="s">
        <v>78</v>
      </c>
      <c r="AT1768" s="11">
        <v>1271</v>
      </c>
      <c r="AU1768" s="11">
        <v>-0.41513</v>
      </c>
      <c r="AV1768" s="11">
        <v>2.9893139999999998</v>
      </c>
      <c r="AW1768" s="11">
        <v>3.4044439999999998</v>
      </c>
      <c r="AX1768" s="11" t="s">
        <v>77</v>
      </c>
    </row>
    <row r="1769" spans="45:50" x14ac:dyDescent="0.35">
      <c r="AS1769" s="11" t="s">
        <v>78</v>
      </c>
      <c r="AT1769" s="11">
        <v>1873</v>
      </c>
      <c r="AU1769" s="11">
        <v>9.0774340000000002</v>
      </c>
      <c r="AV1769" s="11">
        <v>5.6828070000000004</v>
      </c>
      <c r="AW1769" s="11">
        <v>3.3946269999999998</v>
      </c>
      <c r="AX1769" s="11">
        <v>37.396329999999999</v>
      </c>
    </row>
    <row r="1770" spans="45:50" x14ac:dyDescent="0.35">
      <c r="AS1770" s="11" t="s">
        <v>78</v>
      </c>
      <c r="AT1770" s="11">
        <v>270</v>
      </c>
      <c r="AU1770" s="11">
        <v>10.601723</v>
      </c>
      <c r="AV1770" s="11">
        <v>13.984047</v>
      </c>
      <c r="AW1770" s="11">
        <v>3.3823240000000001</v>
      </c>
      <c r="AX1770" s="11">
        <v>31.903531000000001</v>
      </c>
    </row>
    <row r="1771" spans="45:50" x14ac:dyDescent="0.35">
      <c r="AS1771" s="11" t="s">
        <v>78</v>
      </c>
      <c r="AT1771" s="11">
        <v>1886</v>
      </c>
      <c r="AU1771" s="11">
        <v>14.666199000000001</v>
      </c>
      <c r="AV1771" s="11">
        <v>11.318114</v>
      </c>
      <c r="AW1771" s="11">
        <v>3.3480850000000002</v>
      </c>
      <c r="AX1771" s="11">
        <v>22.828582000000001</v>
      </c>
    </row>
    <row r="1772" spans="45:50" x14ac:dyDescent="0.35">
      <c r="AS1772" s="11" t="s">
        <v>78</v>
      </c>
      <c r="AT1772" s="11">
        <v>1747</v>
      </c>
      <c r="AU1772" s="11">
        <v>11.723839999999999</v>
      </c>
      <c r="AV1772" s="11">
        <v>15.029804</v>
      </c>
      <c r="AW1772" s="11">
        <v>3.3059639999999999</v>
      </c>
      <c r="AX1772" s="11">
        <v>28.198647999999999</v>
      </c>
    </row>
    <row r="1773" spans="45:50" x14ac:dyDescent="0.35">
      <c r="AS1773" s="11" t="s">
        <v>78</v>
      </c>
      <c r="AT1773" s="11">
        <v>1472</v>
      </c>
      <c r="AU1773" s="11">
        <v>12.191338</v>
      </c>
      <c r="AV1773" s="11">
        <v>8.8865979999999993</v>
      </c>
      <c r="AW1773" s="11">
        <v>3.3047390000000001</v>
      </c>
      <c r="AX1773" s="11">
        <v>27.107274</v>
      </c>
    </row>
    <row r="1774" spans="45:50" x14ac:dyDescent="0.35">
      <c r="AS1774" s="11" t="s">
        <v>78</v>
      </c>
      <c r="AT1774" s="11">
        <v>839</v>
      </c>
      <c r="AU1774" s="11">
        <v>-10.479879</v>
      </c>
      <c r="AV1774" s="11">
        <v>-7.2256270000000002</v>
      </c>
      <c r="AW1774" s="11">
        <v>3.2542520000000001</v>
      </c>
      <c r="AX1774" s="11">
        <v>31.052385000000001</v>
      </c>
    </row>
    <row r="1775" spans="45:50" x14ac:dyDescent="0.35">
      <c r="AS1775" s="11" t="s">
        <v>78</v>
      </c>
      <c r="AT1775" s="11">
        <v>265</v>
      </c>
      <c r="AU1775" s="11">
        <v>-2.5491999999999999</v>
      </c>
      <c r="AV1775" s="11">
        <v>0.70052800000000004</v>
      </c>
      <c r="AW1775" s="11">
        <v>3.2497280000000002</v>
      </c>
      <c r="AX1775" s="11" t="s">
        <v>77</v>
      </c>
    </row>
    <row r="1776" spans="45:50" x14ac:dyDescent="0.35">
      <c r="AS1776" s="11" t="s">
        <v>78</v>
      </c>
      <c r="AT1776" s="11">
        <v>1104</v>
      </c>
      <c r="AU1776" s="11">
        <v>-12.509375</v>
      </c>
      <c r="AV1776" s="11">
        <v>-9.2628970000000006</v>
      </c>
      <c r="AW1776" s="11">
        <v>3.2464780000000002</v>
      </c>
      <c r="AX1776" s="11">
        <v>25.952362999999998</v>
      </c>
    </row>
    <row r="1777" spans="45:50" x14ac:dyDescent="0.35">
      <c r="AS1777" s="11" t="s">
        <v>78</v>
      </c>
      <c r="AT1777" s="11">
        <v>1518</v>
      </c>
      <c r="AU1777" s="11">
        <v>12.231638</v>
      </c>
      <c r="AV1777" s="11">
        <v>9.0240869999999997</v>
      </c>
      <c r="AW1777" s="11">
        <v>3.2075499999999999</v>
      </c>
      <c r="AX1777" s="11">
        <v>26.223392</v>
      </c>
    </row>
    <row r="1778" spans="45:50" x14ac:dyDescent="0.35">
      <c r="AS1778" s="11" t="s">
        <v>78</v>
      </c>
      <c r="AT1778" s="11">
        <v>921</v>
      </c>
      <c r="AU1778" s="11">
        <v>-4.6801469999999998</v>
      </c>
      <c r="AV1778" s="11">
        <v>-7.7952760000000003</v>
      </c>
      <c r="AW1778" s="11">
        <v>3.115129</v>
      </c>
      <c r="AX1778" s="11">
        <v>66.560506000000004</v>
      </c>
    </row>
    <row r="1779" spans="45:50" x14ac:dyDescent="0.35">
      <c r="AS1779" s="11" t="s">
        <v>78</v>
      </c>
      <c r="AT1779" s="11">
        <v>1591</v>
      </c>
      <c r="AU1779" s="11">
        <v>-7.1119300000000001</v>
      </c>
      <c r="AV1779" s="11">
        <v>-4.0020879999999996</v>
      </c>
      <c r="AW1779" s="11">
        <v>3.109842</v>
      </c>
      <c r="AX1779" s="11">
        <v>43.727117999999997</v>
      </c>
    </row>
    <row r="1780" spans="45:50" x14ac:dyDescent="0.35">
      <c r="AS1780" s="11" t="s">
        <v>78</v>
      </c>
      <c r="AT1780" s="11">
        <v>108</v>
      </c>
      <c r="AU1780" s="11">
        <v>4.9722460000000002</v>
      </c>
      <c r="AV1780" s="11">
        <v>1.8715999999999999</v>
      </c>
      <c r="AW1780" s="11">
        <v>3.1006450000000001</v>
      </c>
      <c r="AX1780" s="11">
        <v>62.359054999999998</v>
      </c>
    </row>
    <row r="1781" spans="45:50" x14ac:dyDescent="0.35">
      <c r="AS1781" s="11" t="s">
        <v>78</v>
      </c>
      <c r="AT1781" s="11">
        <v>747</v>
      </c>
      <c r="AU1781" s="11">
        <v>0.65207300000000001</v>
      </c>
      <c r="AV1781" s="11">
        <v>-2.4469780000000001</v>
      </c>
      <c r="AW1781" s="11">
        <v>3.0990510000000002</v>
      </c>
      <c r="AX1781" s="11" t="s">
        <v>77</v>
      </c>
    </row>
    <row r="1782" spans="45:50" x14ac:dyDescent="0.35">
      <c r="AS1782" s="11" t="s">
        <v>78</v>
      </c>
      <c r="AT1782" s="11">
        <v>1006</v>
      </c>
      <c r="AU1782" s="11">
        <v>5.5271299999999997</v>
      </c>
      <c r="AV1782" s="11">
        <v>2.4530050000000001</v>
      </c>
      <c r="AW1782" s="11">
        <v>3.0741239999999999</v>
      </c>
      <c r="AX1782" s="11">
        <v>55.618819999999999</v>
      </c>
    </row>
    <row r="1783" spans="45:50" x14ac:dyDescent="0.35">
      <c r="AS1783" s="11" t="s">
        <v>78</v>
      </c>
      <c r="AT1783" s="11">
        <v>1480</v>
      </c>
      <c r="AU1783" s="11">
        <v>11.956548</v>
      </c>
      <c r="AV1783" s="11">
        <v>8.8890650000000004</v>
      </c>
      <c r="AW1783" s="11">
        <v>3.067482</v>
      </c>
      <c r="AX1783" s="11">
        <v>25.655251</v>
      </c>
    </row>
    <row r="1784" spans="45:50" x14ac:dyDescent="0.35">
      <c r="AS1784" s="11" t="s">
        <v>78</v>
      </c>
      <c r="AT1784" s="11">
        <v>1025</v>
      </c>
      <c r="AU1784" s="11">
        <v>37.293101</v>
      </c>
      <c r="AV1784" s="11">
        <v>34.240434</v>
      </c>
      <c r="AW1784" s="11">
        <v>3.052667</v>
      </c>
      <c r="AX1784" s="11">
        <v>8.1856080000000002</v>
      </c>
    </row>
    <row r="1785" spans="45:50" x14ac:dyDescent="0.35">
      <c r="AS1785" s="11" t="s">
        <v>78</v>
      </c>
      <c r="AT1785" s="11">
        <v>1803</v>
      </c>
      <c r="AU1785" s="11">
        <v>-28.907007</v>
      </c>
      <c r="AV1785" s="11">
        <v>-25.884723999999999</v>
      </c>
      <c r="AW1785" s="11">
        <v>3.022284</v>
      </c>
      <c r="AX1785" s="11">
        <v>10.455194000000001</v>
      </c>
    </row>
    <row r="1786" spans="45:50" x14ac:dyDescent="0.35">
      <c r="AS1786" s="11" t="s">
        <v>78</v>
      </c>
      <c r="AT1786" s="11">
        <v>1966</v>
      </c>
      <c r="AU1786" s="11">
        <v>-11.602532999999999</v>
      </c>
      <c r="AV1786" s="11">
        <v>-8.5904179999999997</v>
      </c>
      <c r="AW1786" s="11">
        <v>3.0121150000000001</v>
      </c>
      <c r="AX1786" s="11">
        <v>25.960839</v>
      </c>
    </row>
    <row r="1787" spans="45:50" x14ac:dyDescent="0.35">
      <c r="AS1787" s="11" t="s">
        <v>78</v>
      </c>
      <c r="AT1787" s="11">
        <v>1712</v>
      </c>
      <c r="AU1787" s="11">
        <v>-7.9691989999999997</v>
      </c>
      <c r="AV1787" s="11">
        <v>-10.972154</v>
      </c>
      <c r="AW1787" s="11">
        <v>3.0029560000000002</v>
      </c>
      <c r="AX1787" s="11">
        <v>37.682029</v>
      </c>
    </row>
    <row r="1788" spans="45:50" x14ac:dyDescent="0.35">
      <c r="AS1788" s="11" t="s">
        <v>78</v>
      </c>
      <c r="AT1788" s="11">
        <v>1346</v>
      </c>
      <c r="AU1788" s="11">
        <v>-10.227795</v>
      </c>
      <c r="AV1788" s="11">
        <v>-13.187502</v>
      </c>
      <c r="AW1788" s="11">
        <v>2.9597069999999999</v>
      </c>
      <c r="AX1788" s="11">
        <v>28.937881999999998</v>
      </c>
    </row>
    <row r="1789" spans="45:50" x14ac:dyDescent="0.35">
      <c r="AS1789" s="11" t="s">
        <v>78</v>
      </c>
      <c r="AT1789" s="11">
        <v>1695</v>
      </c>
      <c r="AU1789" s="11">
        <v>-4.7035830000000001</v>
      </c>
      <c r="AV1789" s="11">
        <v>-1.769495</v>
      </c>
      <c r="AW1789" s="11">
        <v>2.934088</v>
      </c>
      <c r="AX1789" s="11">
        <v>62.379854999999999</v>
      </c>
    </row>
    <row r="1790" spans="45:50" x14ac:dyDescent="0.35">
      <c r="AS1790" s="11" t="s">
        <v>78</v>
      </c>
      <c r="AT1790" s="11">
        <v>387</v>
      </c>
      <c r="AU1790" s="11">
        <v>-0.45098899999999997</v>
      </c>
      <c r="AV1790" s="11">
        <v>2.4465409999999999</v>
      </c>
      <c r="AW1790" s="11">
        <v>2.8975309999999999</v>
      </c>
      <c r="AX1790" s="11" t="s">
        <v>77</v>
      </c>
    </row>
    <row r="1791" spans="45:50" x14ac:dyDescent="0.35">
      <c r="AS1791" s="11" t="s">
        <v>78</v>
      </c>
      <c r="AT1791" s="11">
        <v>983</v>
      </c>
      <c r="AU1791" s="11">
        <v>43.170561999999997</v>
      </c>
      <c r="AV1791" s="11">
        <v>46.040686999999998</v>
      </c>
      <c r="AW1791" s="11">
        <v>2.8701249999999998</v>
      </c>
      <c r="AX1791" s="11">
        <v>6.648339</v>
      </c>
    </row>
    <row r="1792" spans="45:50" x14ac:dyDescent="0.35">
      <c r="AS1792" s="11" t="s">
        <v>78</v>
      </c>
      <c r="AT1792" s="11">
        <v>1057</v>
      </c>
      <c r="AU1792" s="11">
        <v>-11.181685999999999</v>
      </c>
      <c r="AV1792" s="11">
        <v>-8.3593600000000006</v>
      </c>
      <c r="AW1792" s="11">
        <v>2.8223250000000002</v>
      </c>
      <c r="AX1792" s="11">
        <v>25.240607000000001</v>
      </c>
    </row>
    <row r="1793" spans="45:50" x14ac:dyDescent="0.35">
      <c r="AS1793" s="11" t="s">
        <v>78</v>
      </c>
      <c r="AT1793" s="11">
        <v>178</v>
      </c>
      <c r="AU1793" s="11">
        <v>13.475819</v>
      </c>
      <c r="AV1793" s="11">
        <v>16.287811999999999</v>
      </c>
      <c r="AW1793" s="11">
        <v>2.8119930000000002</v>
      </c>
      <c r="AX1793" s="11">
        <v>20.866954</v>
      </c>
    </row>
    <row r="1794" spans="45:50" x14ac:dyDescent="0.35">
      <c r="AS1794" s="11" t="s">
        <v>78</v>
      </c>
      <c r="AT1794" s="11">
        <v>12</v>
      </c>
      <c r="AU1794" s="11">
        <v>14.177001000000001</v>
      </c>
      <c r="AV1794" s="11">
        <v>11.384313000000001</v>
      </c>
      <c r="AW1794" s="11">
        <v>2.7926880000000001</v>
      </c>
      <c r="AX1794" s="11">
        <v>19.698720000000002</v>
      </c>
    </row>
    <row r="1795" spans="45:50" x14ac:dyDescent="0.35">
      <c r="AS1795" s="11" t="s">
        <v>78</v>
      </c>
      <c r="AT1795" s="11">
        <v>623</v>
      </c>
      <c r="AU1795" s="11">
        <v>-8.5354810000000008</v>
      </c>
      <c r="AV1795" s="11">
        <v>-5.7465640000000002</v>
      </c>
      <c r="AW1795" s="11">
        <v>2.7889179999999998</v>
      </c>
      <c r="AX1795" s="11">
        <v>32.674402999999998</v>
      </c>
    </row>
    <row r="1796" spans="45:50" x14ac:dyDescent="0.35">
      <c r="AS1796" s="11" t="s">
        <v>78</v>
      </c>
      <c r="AT1796" s="11">
        <v>1195</v>
      </c>
      <c r="AU1796" s="11">
        <v>-10.957148999999999</v>
      </c>
      <c r="AV1796" s="11">
        <v>-8.1865819999999996</v>
      </c>
      <c r="AW1796" s="11">
        <v>2.7705669999999998</v>
      </c>
      <c r="AX1796" s="11">
        <v>25.285474000000001</v>
      </c>
    </row>
    <row r="1797" spans="45:50" x14ac:dyDescent="0.35">
      <c r="AS1797" s="11" t="s">
        <v>78</v>
      </c>
      <c r="AT1797" s="11">
        <v>1168</v>
      </c>
      <c r="AU1797" s="11">
        <v>3.1910400000000001</v>
      </c>
      <c r="AV1797" s="11">
        <v>0.44230399999999997</v>
      </c>
      <c r="AW1797" s="11">
        <v>2.7487360000000001</v>
      </c>
      <c r="AX1797" s="11">
        <v>86.139179999999996</v>
      </c>
    </row>
    <row r="1798" spans="45:50" x14ac:dyDescent="0.35">
      <c r="AS1798" s="11" t="s">
        <v>78</v>
      </c>
      <c r="AT1798" s="11">
        <v>136</v>
      </c>
      <c r="AU1798" s="11">
        <v>-11.630428</v>
      </c>
      <c r="AV1798" s="11">
        <v>-14.360016</v>
      </c>
      <c r="AW1798" s="11">
        <v>2.7295880000000001</v>
      </c>
      <c r="AX1798" s="11">
        <v>23.469369</v>
      </c>
    </row>
    <row r="1799" spans="45:50" x14ac:dyDescent="0.35">
      <c r="AS1799" s="11" t="s">
        <v>78</v>
      </c>
      <c r="AT1799" s="11">
        <v>592</v>
      </c>
      <c r="AU1799" s="11">
        <v>14.097816999999999</v>
      </c>
      <c r="AV1799" s="11">
        <v>11.403479000000001</v>
      </c>
      <c r="AW1799" s="11">
        <v>2.6943380000000001</v>
      </c>
      <c r="AX1799" s="11">
        <v>19.111737000000002</v>
      </c>
    </row>
    <row r="1800" spans="45:50" x14ac:dyDescent="0.35">
      <c r="AS1800" s="11" t="s">
        <v>78</v>
      </c>
      <c r="AT1800" s="11">
        <v>1012</v>
      </c>
      <c r="AU1800" s="11">
        <v>-12.394152999999999</v>
      </c>
      <c r="AV1800" s="11">
        <v>-9.7175569999999993</v>
      </c>
      <c r="AW1800" s="11">
        <v>2.676596</v>
      </c>
      <c r="AX1800" s="11">
        <v>21.595638000000001</v>
      </c>
    </row>
    <row r="1801" spans="45:50" x14ac:dyDescent="0.35">
      <c r="AS1801" s="11" t="s">
        <v>78</v>
      </c>
      <c r="AT1801" s="11">
        <v>1718</v>
      </c>
      <c r="AU1801" s="11">
        <v>-12.596781999999999</v>
      </c>
      <c r="AV1801" s="11">
        <v>-9.9378480000000007</v>
      </c>
      <c r="AW1801" s="11">
        <v>2.6589339999999999</v>
      </c>
      <c r="AX1801" s="11">
        <v>21.108045000000001</v>
      </c>
    </row>
    <row r="1802" spans="45:50" x14ac:dyDescent="0.35">
      <c r="AS1802" s="11" t="s">
        <v>78</v>
      </c>
      <c r="AT1802" s="11">
        <v>797</v>
      </c>
      <c r="AU1802" s="11">
        <v>-14.489381</v>
      </c>
      <c r="AV1802" s="11">
        <v>-11.838903</v>
      </c>
      <c r="AW1802" s="11">
        <v>2.6504780000000001</v>
      </c>
      <c r="AX1802" s="11">
        <v>18.292555</v>
      </c>
    </row>
    <row r="1803" spans="45:50" x14ac:dyDescent="0.35">
      <c r="AS1803" s="11" t="s">
        <v>78</v>
      </c>
      <c r="AT1803" s="11">
        <v>341</v>
      </c>
      <c r="AU1803" s="11">
        <v>-13.828703000000001</v>
      </c>
      <c r="AV1803" s="11">
        <v>-16.441534000000001</v>
      </c>
      <c r="AW1803" s="11">
        <v>2.6128309999999999</v>
      </c>
      <c r="AX1803" s="11">
        <v>18.894257</v>
      </c>
    </row>
    <row r="1804" spans="45:50" x14ac:dyDescent="0.35">
      <c r="AS1804" s="11" t="s">
        <v>78</v>
      </c>
      <c r="AT1804" s="11">
        <v>739</v>
      </c>
      <c r="AU1804" s="11">
        <v>9.6410479999999996</v>
      </c>
      <c r="AV1804" s="11">
        <v>12.237805</v>
      </c>
      <c r="AW1804" s="11">
        <v>2.5967579999999999</v>
      </c>
      <c r="AX1804" s="11">
        <v>26.934393</v>
      </c>
    </row>
    <row r="1805" spans="45:50" x14ac:dyDescent="0.35">
      <c r="AS1805" s="11" t="s">
        <v>78</v>
      </c>
      <c r="AT1805" s="11">
        <v>1446</v>
      </c>
      <c r="AU1805" s="11">
        <v>-3.7783630000000001</v>
      </c>
      <c r="AV1805" s="11">
        <v>-1.208769</v>
      </c>
      <c r="AW1805" s="11">
        <v>2.5695939999999999</v>
      </c>
      <c r="AX1805" s="11">
        <v>68.008139</v>
      </c>
    </row>
    <row r="1806" spans="45:50" x14ac:dyDescent="0.35">
      <c r="AS1806" s="11" t="s">
        <v>78</v>
      </c>
      <c r="AT1806" s="11">
        <v>1547</v>
      </c>
      <c r="AU1806" s="11">
        <v>16.039904</v>
      </c>
      <c r="AV1806" s="11">
        <v>18.591148</v>
      </c>
      <c r="AW1806" s="11">
        <v>2.5512440000000001</v>
      </c>
      <c r="AX1806" s="11">
        <v>15.905607</v>
      </c>
    </row>
    <row r="1807" spans="45:50" x14ac:dyDescent="0.35">
      <c r="AS1807" s="11" t="s">
        <v>78</v>
      </c>
      <c r="AT1807" s="11">
        <v>1151</v>
      </c>
      <c r="AU1807" s="11">
        <v>-9.6034629999999996</v>
      </c>
      <c r="AV1807" s="11">
        <v>-12.089663</v>
      </c>
      <c r="AW1807" s="11">
        <v>2.486199</v>
      </c>
      <c r="AX1807" s="11">
        <v>25.888570999999999</v>
      </c>
    </row>
    <row r="1808" spans="45:50" x14ac:dyDescent="0.35">
      <c r="AS1808" s="11" t="s">
        <v>78</v>
      </c>
      <c r="AT1808" s="11">
        <v>701</v>
      </c>
      <c r="AU1808" s="11">
        <v>12.31696</v>
      </c>
      <c r="AV1808" s="11">
        <v>14.797413000000001</v>
      </c>
      <c r="AW1808" s="11">
        <v>2.4804539999999999</v>
      </c>
      <c r="AX1808" s="11">
        <v>20.138521000000001</v>
      </c>
    </row>
    <row r="1809" spans="45:50" x14ac:dyDescent="0.35">
      <c r="AS1809" s="11" t="s">
        <v>78</v>
      </c>
      <c r="AT1809" s="11">
        <v>291</v>
      </c>
      <c r="AU1809" s="11">
        <v>-11.209175999999999</v>
      </c>
      <c r="AV1809" s="11">
        <v>-13.666090000000001</v>
      </c>
      <c r="AW1809" s="11">
        <v>2.4569139999999998</v>
      </c>
      <c r="AX1809" s="11">
        <v>21.918776999999999</v>
      </c>
    </row>
    <row r="1810" spans="45:50" x14ac:dyDescent="0.35">
      <c r="AS1810" s="11" t="s">
        <v>78</v>
      </c>
      <c r="AT1810" s="11">
        <v>1068</v>
      </c>
      <c r="AU1810" s="11">
        <v>15.894481000000001</v>
      </c>
      <c r="AV1810" s="11">
        <v>18.345611999999999</v>
      </c>
      <c r="AW1810" s="11">
        <v>2.4511310000000002</v>
      </c>
      <c r="AX1810" s="11">
        <v>15.421272</v>
      </c>
    </row>
    <row r="1811" spans="45:50" x14ac:dyDescent="0.35">
      <c r="AS1811" s="11" t="s">
        <v>78</v>
      </c>
      <c r="AT1811" s="11">
        <v>661</v>
      </c>
      <c r="AU1811" s="11">
        <v>13.313897000000001</v>
      </c>
      <c r="AV1811" s="11">
        <v>15.748025</v>
      </c>
      <c r="AW1811" s="11">
        <v>2.4341279999999998</v>
      </c>
      <c r="AX1811" s="11">
        <v>18.282608</v>
      </c>
    </row>
    <row r="1812" spans="45:50" x14ac:dyDescent="0.35">
      <c r="AS1812" s="11" t="s">
        <v>78</v>
      </c>
      <c r="AT1812" s="11">
        <v>1299</v>
      </c>
      <c r="AU1812" s="11">
        <v>13.196586</v>
      </c>
      <c r="AV1812" s="11">
        <v>10.767308</v>
      </c>
      <c r="AW1812" s="11">
        <v>2.429278</v>
      </c>
      <c r="AX1812" s="11">
        <v>18.408384000000002</v>
      </c>
    </row>
    <row r="1813" spans="45:50" x14ac:dyDescent="0.35">
      <c r="AS1813" s="11" t="s">
        <v>78</v>
      </c>
      <c r="AT1813" s="11">
        <v>19</v>
      </c>
      <c r="AU1813" s="11">
        <v>4.1693490000000004</v>
      </c>
      <c r="AV1813" s="11">
        <v>1.7544820000000001</v>
      </c>
      <c r="AW1813" s="11">
        <v>2.4148670000000001</v>
      </c>
      <c r="AX1813" s="11">
        <v>57.919519000000001</v>
      </c>
    </row>
    <row r="1814" spans="45:50" x14ac:dyDescent="0.35">
      <c r="AS1814" s="11" t="s">
        <v>78</v>
      </c>
      <c r="AT1814" s="11">
        <v>553</v>
      </c>
      <c r="AU1814" s="11">
        <v>12.702261999999999</v>
      </c>
      <c r="AV1814" s="11">
        <v>10.287737</v>
      </c>
      <c r="AW1814" s="11">
        <v>2.4145249999999998</v>
      </c>
      <c r="AX1814" s="11">
        <v>19.008623</v>
      </c>
    </row>
    <row r="1815" spans="45:50" x14ac:dyDescent="0.35">
      <c r="AS1815" s="11" t="s">
        <v>78</v>
      </c>
      <c r="AT1815" s="11">
        <v>104</v>
      </c>
      <c r="AU1815" s="11">
        <v>2.9286819999999998</v>
      </c>
      <c r="AV1815" s="11">
        <v>5.3323989999999997</v>
      </c>
      <c r="AW1815" s="11">
        <v>2.4037160000000002</v>
      </c>
      <c r="AX1815" s="11">
        <v>82.075010000000006</v>
      </c>
    </row>
    <row r="1816" spans="45:50" x14ac:dyDescent="0.35">
      <c r="AS1816" s="11" t="s">
        <v>78</v>
      </c>
      <c r="AT1816" s="11">
        <v>57</v>
      </c>
      <c r="AU1816" s="11">
        <v>-4.9952800000000002</v>
      </c>
      <c r="AV1816" s="11">
        <v>-7.3936140000000004</v>
      </c>
      <c r="AW1816" s="11">
        <v>2.3983340000000002</v>
      </c>
      <c r="AX1816" s="11">
        <v>48.012006999999997</v>
      </c>
    </row>
    <row r="1817" spans="45:50" x14ac:dyDescent="0.35">
      <c r="AS1817" s="11" t="s">
        <v>78</v>
      </c>
      <c r="AT1817" s="11">
        <v>1540</v>
      </c>
      <c r="AU1817" s="11">
        <v>8.6756949999999993</v>
      </c>
      <c r="AV1817" s="11">
        <v>10.958603</v>
      </c>
      <c r="AW1817" s="11">
        <v>2.2829079999999999</v>
      </c>
      <c r="AX1817" s="11">
        <v>26.313838000000001</v>
      </c>
    </row>
    <row r="1818" spans="45:50" x14ac:dyDescent="0.35">
      <c r="AS1818" s="11" t="s">
        <v>78</v>
      </c>
      <c r="AT1818" s="11">
        <v>1140</v>
      </c>
      <c r="AU1818" s="11">
        <v>5.279598</v>
      </c>
      <c r="AV1818" s="11">
        <v>2.9991979999999998</v>
      </c>
      <c r="AW1818" s="11">
        <v>2.2804000000000002</v>
      </c>
      <c r="AX1818" s="11">
        <v>43.192686999999999</v>
      </c>
    </row>
    <row r="1819" spans="45:50" x14ac:dyDescent="0.35">
      <c r="AS1819" s="11" t="s">
        <v>78</v>
      </c>
      <c r="AT1819" s="11">
        <v>460</v>
      </c>
      <c r="AU1819" s="11">
        <v>-22.612950000000001</v>
      </c>
      <c r="AV1819" s="11">
        <v>-20.340066</v>
      </c>
      <c r="AW1819" s="11">
        <v>2.2728839999999999</v>
      </c>
      <c r="AX1819" s="11">
        <v>10.051247999999999</v>
      </c>
    </row>
    <row r="1820" spans="45:50" x14ac:dyDescent="0.35">
      <c r="AS1820" s="11" t="s">
        <v>78</v>
      </c>
      <c r="AT1820" s="11">
        <v>1977</v>
      </c>
      <c r="AU1820" s="11">
        <v>-12.01193</v>
      </c>
      <c r="AV1820" s="11">
        <v>-9.7608250000000005</v>
      </c>
      <c r="AW1820" s="11">
        <v>2.2511049999999999</v>
      </c>
      <c r="AX1820" s="11">
        <v>18.740576999999998</v>
      </c>
    </row>
    <row r="1821" spans="45:50" x14ac:dyDescent="0.35">
      <c r="AS1821" s="11" t="s">
        <v>78</v>
      </c>
      <c r="AT1821" s="11">
        <v>1318</v>
      </c>
      <c r="AU1821" s="11">
        <v>7.7318819999999997</v>
      </c>
      <c r="AV1821" s="11">
        <v>9.9160240000000002</v>
      </c>
      <c r="AW1821" s="11">
        <v>2.1841409999999999</v>
      </c>
      <c r="AX1821" s="11">
        <v>28.248508000000001</v>
      </c>
    </row>
    <row r="1822" spans="45:50" x14ac:dyDescent="0.35">
      <c r="AS1822" s="11" t="s">
        <v>78</v>
      </c>
      <c r="AT1822" s="11">
        <v>158</v>
      </c>
      <c r="AU1822" s="11">
        <v>28.164109</v>
      </c>
      <c r="AV1822" s="11">
        <v>30.33137</v>
      </c>
      <c r="AW1822" s="11">
        <v>2.1672609999999999</v>
      </c>
      <c r="AX1822" s="11">
        <v>7.6951179999999999</v>
      </c>
    </row>
    <row r="1823" spans="45:50" x14ac:dyDescent="0.35">
      <c r="AS1823" s="11" t="s">
        <v>78</v>
      </c>
      <c r="AT1823" s="11">
        <v>493</v>
      </c>
      <c r="AU1823" s="11">
        <v>-6.7111660000000004</v>
      </c>
      <c r="AV1823" s="11">
        <v>-8.8569549999999992</v>
      </c>
      <c r="AW1823" s="11">
        <v>2.1457899999999999</v>
      </c>
      <c r="AX1823" s="11">
        <v>31.973427999999998</v>
      </c>
    </row>
    <row r="1824" spans="45:50" x14ac:dyDescent="0.35">
      <c r="AS1824" s="11" t="s">
        <v>78</v>
      </c>
      <c r="AT1824" s="11">
        <v>1943</v>
      </c>
      <c r="AU1824" s="11">
        <v>-7.9914389999999997</v>
      </c>
      <c r="AV1824" s="11">
        <v>-10.123533999999999</v>
      </c>
      <c r="AW1824" s="11">
        <v>2.1320960000000002</v>
      </c>
      <c r="AX1824" s="11">
        <v>26.679749000000001</v>
      </c>
    </row>
    <row r="1825" spans="45:50" x14ac:dyDescent="0.35">
      <c r="AS1825" s="11" t="s">
        <v>78</v>
      </c>
      <c r="AT1825" s="11">
        <v>1707</v>
      </c>
      <c r="AU1825" s="11">
        <v>8.014011</v>
      </c>
      <c r="AV1825" s="11">
        <v>10.135870000000001</v>
      </c>
      <c r="AW1825" s="11">
        <v>2.1218590000000002</v>
      </c>
      <c r="AX1825" s="11">
        <v>26.476869000000001</v>
      </c>
    </row>
    <row r="1826" spans="45:50" x14ac:dyDescent="0.35">
      <c r="AS1826" s="11" t="s">
        <v>78</v>
      </c>
      <c r="AT1826" s="11">
        <v>538</v>
      </c>
      <c r="AU1826" s="11">
        <v>-2.8061090000000002</v>
      </c>
      <c r="AV1826" s="11">
        <v>-4.9094490000000004</v>
      </c>
      <c r="AW1826" s="11">
        <v>2.1033400000000002</v>
      </c>
      <c r="AX1826" s="11">
        <v>74.955721999999994</v>
      </c>
    </row>
    <row r="1827" spans="45:50" x14ac:dyDescent="0.35">
      <c r="AS1827" s="11" t="s">
        <v>78</v>
      </c>
      <c r="AT1827" s="11">
        <v>1507</v>
      </c>
      <c r="AU1827" s="11">
        <v>-6.876093</v>
      </c>
      <c r="AV1827" s="11">
        <v>-8.9354899999999997</v>
      </c>
      <c r="AW1827" s="11">
        <v>2.0593970000000001</v>
      </c>
      <c r="AX1827" s="11">
        <v>29.950111</v>
      </c>
    </row>
    <row r="1828" spans="45:50" x14ac:dyDescent="0.35">
      <c r="AS1828" s="11" t="s">
        <v>78</v>
      </c>
      <c r="AT1828" s="11">
        <v>1327</v>
      </c>
      <c r="AU1828" s="11">
        <v>-0.78740100000000002</v>
      </c>
      <c r="AV1828" s="11">
        <v>-2.8466550000000002</v>
      </c>
      <c r="AW1828" s="11">
        <v>2.059253</v>
      </c>
      <c r="AX1828" s="11" t="s">
        <v>77</v>
      </c>
    </row>
    <row r="1829" spans="45:50" x14ac:dyDescent="0.35">
      <c r="AS1829" s="11" t="s">
        <v>78</v>
      </c>
      <c r="AT1829" s="11">
        <v>172</v>
      </c>
      <c r="AU1829" s="11">
        <v>23.934573</v>
      </c>
      <c r="AV1829" s="11">
        <v>21.916698</v>
      </c>
      <c r="AW1829" s="11">
        <v>2.0178750000000001</v>
      </c>
      <c r="AX1829" s="11">
        <v>8.4307960000000008</v>
      </c>
    </row>
    <row r="1830" spans="45:50" x14ac:dyDescent="0.35">
      <c r="AS1830" s="11" t="s">
        <v>78</v>
      </c>
      <c r="AT1830" s="11">
        <v>1834</v>
      </c>
      <c r="AU1830" s="11">
        <v>-7.0437419999999999</v>
      </c>
      <c r="AV1830" s="11">
        <v>-9.0527630000000006</v>
      </c>
      <c r="AW1830" s="11">
        <v>2.0090210000000002</v>
      </c>
      <c r="AX1830" s="11">
        <v>28.522064</v>
      </c>
    </row>
    <row r="1831" spans="45:50" x14ac:dyDescent="0.35">
      <c r="AS1831" s="11" t="s">
        <v>78</v>
      </c>
      <c r="AT1831" s="11">
        <v>1523</v>
      </c>
      <c r="AU1831" s="11">
        <v>14.153036999999999</v>
      </c>
      <c r="AV1831" s="11">
        <v>16.157661000000001</v>
      </c>
      <c r="AW1831" s="11">
        <v>2.0046240000000002</v>
      </c>
      <c r="AX1831" s="11">
        <v>14.163914</v>
      </c>
    </row>
    <row r="1832" spans="45:50" x14ac:dyDescent="0.35">
      <c r="AS1832" s="11" t="s">
        <v>78</v>
      </c>
      <c r="AT1832" s="11">
        <v>114</v>
      </c>
      <c r="AU1832" s="11">
        <v>-2.6089639999999998</v>
      </c>
      <c r="AV1832" s="11">
        <v>-4.6090580000000001</v>
      </c>
      <c r="AW1832" s="11">
        <v>2.000095</v>
      </c>
      <c r="AX1832" s="11">
        <v>76.662407000000002</v>
      </c>
    </row>
    <row r="1833" spans="45:50" x14ac:dyDescent="0.35">
      <c r="AS1833" s="11" t="s">
        <v>78</v>
      </c>
      <c r="AT1833" s="11">
        <v>894</v>
      </c>
      <c r="AU1833" s="11">
        <v>-8.9655769999999997</v>
      </c>
      <c r="AV1833" s="11">
        <v>-10.957148999999999</v>
      </c>
      <c r="AW1833" s="11">
        <v>1.991573</v>
      </c>
      <c r="AX1833" s="11">
        <v>22.213546000000001</v>
      </c>
    </row>
    <row r="1834" spans="45:50" x14ac:dyDescent="0.35">
      <c r="AS1834" s="11" t="s">
        <v>78</v>
      </c>
      <c r="AT1834" s="11">
        <v>1410</v>
      </c>
      <c r="AU1834" s="11">
        <v>-1.49109</v>
      </c>
      <c r="AV1834" s="11">
        <v>-3.471854</v>
      </c>
      <c r="AW1834" s="11">
        <v>1.980764</v>
      </c>
      <c r="AX1834" s="11" t="s">
        <v>77</v>
      </c>
    </row>
    <row r="1835" spans="45:50" x14ac:dyDescent="0.35">
      <c r="AS1835" s="11" t="s">
        <v>78</v>
      </c>
      <c r="AT1835" s="11">
        <v>1172</v>
      </c>
      <c r="AU1835" s="11">
        <v>-10.167128999999999</v>
      </c>
      <c r="AV1835" s="11">
        <v>-8.2025880000000004</v>
      </c>
      <c r="AW1835" s="11">
        <v>1.9645410000000001</v>
      </c>
      <c r="AX1835" s="11">
        <v>19.322479999999999</v>
      </c>
    </row>
    <row r="1836" spans="45:50" x14ac:dyDescent="0.35">
      <c r="AS1836" s="11" t="s">
        <v>78</v>
      </c>
      <c r="AT1836" s="11">
        <v>198</v>
      </c>
      <c r="AU1836" s="11">
        <v>0.150784</v>
      </c>
      <c r="AV1836" s="11">
        <v>-1.8121100000000001</v>
      </c>
      <c r="AW1836" s="11">
        <v>1.9628939999999999</v>
      </c>
      <c r="AX1836" s="11" t="s">
        <v>77</v>
      </c>
    </row>
    <row r="1837" spans="45:50" x14ac:dyDescent="0.35">
      <c r="AS1837" s="11" t="s">
        <v>78</v>
      </c>
      <c r="AT1837" s="11">
        <v>237</v>
      </c>
      <c r="AU1837" s="11">
        <v>-1.5219510000000001</v>
      </c>
      <c r="AV1837" s="11">
        <v>0.42751499999999998</v>
      </c>
      <c r="AW1837" s="11">
        <v>1.9494659999999999</v>
      </c>
      <c r="AX1837" s="11" t="s">
        <v>77</v>
      </c>
    </row>
    <row r="1838" spans="45:50" x14ac:dyDescent="0.35">
      <c r="AS1838" s="11" t="s">
        <v>78</v>
      </c>
      <c r="AT1838" s="11">
        <v>1391</v>
      </c>
      <c r="AU1838" s="11">
        <v>9.1883250000000007</v>
      </c>
      <c r="AV1838" s="11">
        <v>11.100306</v>
      </c>
      <c r="AW1838" s="11">
        <v>1.9119809999999999</v>
      </c>
      <c r="AX1838" s="11">
        <v>20.808805</v>
      </c>
    </row>
    <row r="1839" spans="45:50" x14ac:dyDescent="0.35">
      <c r="AS1839" s="11" t="s">
        <v>78</v>
      </c>
      <c r="AT1839" s="11">
        <v>906</v>
      </c>
      <c r="AU1839" s="11">
        <v>22.055084000000001</v>
      </c>
      <c r="AV1839" s="11">
        <v>20.146896999999999</v>
      </c>
      <c r="AW1839" s="11">
        <v>1.9081859999999999</v>
      </c>
      <c r="AX1839" s="11">
        <v>8.6519119999999994</v>
      </c>
    </row>
    <row r="1840" spans="45:50" x14ac:dyDescent="0.35">
      <c r="AS1840" s="11" t="s">
        <v>78</v>
      </c>
      <c r="AT1840" s="11">
        <v>825</v>
      </c>
      <c r="AU1840" s="11">
        <v>4.6083369999999997</v>
      </c>
      <c r="AV1840" s="11">
        <v>2.782349</v>
      </c>
      <c r="AW1840" s="11">
        <v>1.8259879999999999</v>
      </c>
      <c r="AX1840" s="11">
        <v>39.623573</v>
      </c>
    </row>
    <row r="1841" spans="45:50" x14ac:dyDescent="0.35">
      <c r="AS1841" s="11" t="s">
        <v>78</v>
      </c>
      <c r="AT1841" s="11">
        <v>1736</v>
      </c>
      <c r="AU1841" s="11">
        <v>-4.8031389999999998</v>
      </c>
      <c r="AV1841" s="11">
        <v>-2.9856950000000002</v>
      </c>
      <c r="AW1841" s="11">
        <v>1.817445</v>
      </c>
      <c r="AX1841" s="11">
        <v>37.838681999999999</v>
      </c>
    </row>
    <row r="1842" spans="45:50" x14ac:dyDescent="0.35">
      <c r="AS1842" s="11" t="s">
        <v>78</v>
      </c>
      <c r="AT1842" s="11">
        <v>471</v>
      </c>
      <c r="AU1842" s="11">
        <v>30.604444999999998</v>
      </c>
      <c r="AV1842" s="11">
        <v>32.410085000000002</v>
      </c>
      <c r="AW1842" s="11">
        <v>1.8056399999999999</v>
      </c>
      <c r="AX1842" s="11">
        <v>5.8999269999999999</v>
      </c>
    </row>
    <row r="1843" spans="45:50" x14ac:dyDescent="0.35">
      <c r="AS1843" s="11" t="s">
        <v>78</v>
      </c>
      <c r="AT1843" s="11">
        <v>448</v>
      </c>
      <c r="AU1843" s="11">
        <v>14.818960000000001</v>
      </c>
      <c r="AV1843" s="11">
        <v>13.025847000000001</v>
      </c>
      <c r="AW1843" s="11">
        <v>1.793113</v>
      </c>
      <c r="AX1843" s="11">
        <v>12.100129000000001</v>
      </c>
    </row>
    <row r="1844" spans="45:50" x14ac:dyDescent="0.35">
      <c r="AS1844" s="11" t="s">
        <v>78</v>
      </c>
      <c r="AT1844" s="11">
        <v>956</v>
      </c>
      <c r="AU1844" s="11">
        <v>28.770213999999999</v>
      </c>
      <c r="AV1844" s="11">
        <v>27.003557000000001</v>
      </c>
      <c r="AW1844" s="11">
        <v>1.7666569999999999</v>
      </c>
      <c r="AX1844" s="11">
        <v>6.1405750000000001</v>
      </c>
    </row>
    <row r="1845" spans="45:50" x14ac:dyDescent="0.35">
      <c r="AS1845" s="11" t="s">
        <v>78</v>
      </c>
      <c r="AT1845" s="11">
        <v>1600</v>
      </c>
      <c r="AU1845" s="11">
        <v>24.107120999999999</v>
      </c>
      <c r="AV1845" s="11">
        <v>25.830579</v>
      </c>
      <c r="AW1845" s="11">
        <v>1.7234579999999999</v>
      </c>
      <c r="AX1845" s="11">
        <v>7.1491660000000001</v>
      </c>
    </row>
    <row r="1846" spans="45:50" x14ac:dyDescent="0.35">
      <c r="AS1846" s="11" t="s">
        <v>78</v>
      </c>
      <c r="AT1846" s="11">
        <v>1032</v>
      </c>
      <c r="AU1846" s="11">
        <v>-5.3019860000000003</v>
      </c>
      <c r="AV1846" s="11">
        <v>-3.61185</v>
      </c>
      <c r="AW1846" s="11">
        <v>1.6901360000000001</v>
      </c>
      <c r="AX1846" s="11">
        <v>31.877406000000001</v>
      </c>
    </row>
    <row r="1847" spans="45:50" x14ac:dyDescent="0.35">
      <c r="AS1847" s="11" t="s">
        <v>78</v>
      </c>
      <c r="AT1847" s="11">
        <v>1732</v>
      </c>
      <c r="AU1847" s="11">
        <v>0.45885399999999998</v>
      </c>
      <c r="AV1847" s="11">
        <v>2.140336</v>
      </c>
      <c r="AW1847" s="11">
        <v>1.6814819999999999</v>
      </c>
      <c r="AX1847" s="11" t="s">
        <v>77</v>
      </c>
    </row>
    <row r="1848" spans="45:50" x14ac:dyDescent="0.35">
      <c r="AS1848" s="11" t="s">
        <v>78</v>
      </c>
      <c r="AT1848" s="11">
        <v>1749</v>
      </c>
      <c r="AU1848" s="11">
        <v>-11.949441999999999</v>
      </c>
      <c r="AV1848" s="11">
        <v>-13.624197000000001</v>
      </c>
      <c r="AW1848" s="11">
        <v>1.674755</v>
      </c>
      <c r="AX1848" s="11">
        <v>14.015344000000001</v>
      </c>
    </row>
    <row r="1849" spans="45:50" x14ac:dyDescent="0.35">
      <c r="AS1849" s="11" t="s">
        <v>78</v>
      </c>
      <c r="AT1849" s="11">
        <v>1313</v>
      </c>
      <c r="AU1849" s="11">
        <v>-20.393024</v>
      </c>
      <c r="AV1849" s="11">
        <v>-22.058945999999999</v>
      </c>
      <c r="AW1849" s="11">
        <v>1.6659219999999999</v>
      </c>
      <c r="AX1849" s="11">
        <v>8.1690769999999997</v>
      </c>
    </row>
    <row r="1850" spans="45:50" x14ac:dyDescent="0.35">
      <c r="AS1850" s="11" t="s">
        <v>78</v>
      </c>
      <c r="AT1850" s="11">
        <v>802</v>
      </c>
      <c r="AU1850" s="11">
        <v>-4.9272580000000001</v>
      </c>
      <c r="AV1850" s="11">
        <v>-6.5784140000000004</v>
      </c>
      <c r="AW1850" s="11">
        <v>1.6511560000000001</v>
      </c>
      <c r="AX1850" s="11">
        <v>33.510643000000002</v>
      </c>
    </row>
    <row r="1851" spans="45:50" x14ac:dyDescent="0.35">
      <c r="AS1851" s="11" t="s">
        <v>78</v>
      </c>
      <c r="AT1851" s="11">
        <v>1089</v>
      </c>
      <c r="AU1851" s="11">
        <v>-8.1780259999999991</v>
      </c>
      <c r="AV1851" s="11">
        <v>-6.530513</v>
      </c>
      <c r="AW1851" s="11">
        <v>1.647513</v>
      </c>
      <c r="AX1851" s="11">
        <v>20.145606999999998</v>
      </c>
    </row>
    <row r="1852" spans="45:50" x14ac:dyDescent="0.35">
      <c r="AS1852" s="11" t="s">
        <v>78</v>
      </c>
      <c r="AT1852" s="11">
        <v>392</v>
      </c>
      <c r="AU1852" s="11">
        <v>3.0382470000000001</v>
      </c>
      <c r="AV1852" s="11">
        <v>4.6760400000000004</v>
      </c>
      <c r="AW1852" s="11">
        <v>1.637794</v>
      </c>
      <c r="AX1852" s="11">
        <v>53.905889000000002</v>
      </c>
    </row>
    <row r="1853" spans="45:50" x14ac:dyDescent="0.35">
      <c r="AS1853" s="11" t="s">
        <v>78</v>
      </c>
      <c r="AT1853" s="11">
        <v>779</v>
      </c>
      <c r="AU1853" s="11">
        <v>18.007328999999999</v>
      </c>
      <c r="AV1853" s="11">
        <v>16.410807999999999</v>
      </c>
      <c r="AW1853" s="11">
        <v>1.5965199999999999</v>
      </c>
      <c r="AX1853" s="11">
        <v>8.8659470000000002</v>
      </c>
    </row>
    <row r="1854" spans="45:50" x14ac:dyDescent="0.35">
      <c r="AS1854" s="11" t="s">
        <v>78</v>
      </c>
      <c r="AT1854" s="11">
        <v>646</v>
      </c>
      <c r="AU1854" s="11">
        <v>6.1561430000000001</v>
      </c>
      <c r="AV1854" s="11">
        <v>7.7504410000000004</v>
      </c>
      <c r="AW1854" s="11">
        <v>1.594298</v>
      </c>
      <c r="AX1854" s="11">
        <v>25.897686</v>
      </c>
    </row>
    <row r="1855" spans="45:50" x14ac:dyDescent="0.35">
      <c r="AS1855" s="11" t="s">
        <v>78</v>
      </c>
      <c r="AT1855" s="11">
        <v>565</v>
      </c>
      <c r="AU1855" s="11">
        <v>42.014929000000002</v>
      </c>
      <c r="AV1855" s="11">
        <v>40.421736000000003</v>
      </c>
      <c r="AW1855" s="11">
        <v>1.5931930000000001</v>
      </c>
      <c r="AX1855" s="11">
        <v>3.7919679999999998</v>
      </c>
    </row>
    <row r="1856" spans="45:50" x14ac:dyDescent="0.35">
      <c r="AS1856" s="11" t="s">
        <v>78</v>
      </c>
      <c r="AT1856" s="11">
        <v>1787</v>
      </c>
      <c r="AU1856" s="11">
        <v>-2.3559549999999998</v>
      </c>
      <c r="AV1856" s="11">
        <v>-0.77897799999999995</v>
      </c>
      <c r="AW1856" s="11">
        <v>1.5769770000000001</v>
      </c>
      <c r="AX1856" s="11">
        <v>66.935778999999997</v>
      </c>
    </row>
    <row r="1857" spans="45:50" x14ac:dyDescent="0.35">
      <c r="AS1857" s="11" t="s">
        <v>78</v>
      </c>
      <c r="AT1857" s="11">
        <v>1278</v>
      </c>
      <c r="AU1857" s="11">
        <v>-1.7174940000000001</v>
      </c>
      <c r="AV1857" s="11">
        <v>-3.2723749999999998</v>
      </c>
      <c r="AW1857" s="11">
        <v>1.554881</v>
      </c>
      <c r="AX1857" s="11">
        <v>90.531948999999997</v>
      </c>
    </row>
    <row r="1858" spans="45:50" x14ac:dyDescent="0.35">
      <c r="AS1858" s="11" t="s">
        <v>78</v>
      </c>
      <c r="AT1858" s="11">
        <v>1580</v>
      </c>
      <c r="AU1858" s="11">
        <v>-0.47786400000000001</v>
      </c>
      <c r="AV1858" s="11">
        <v>1.0743320000000001</v>
      </c>
      <c r="AW1858" s="11">
        <v>1.5521959999999999</v>
      </c>
      <c r="AX1858" s="11" t="s">
        <v>77</v>
      </c>
    </row>
    <row r="1859" spans="45:50" x14ac:dyDescent="0.35">
      <c r="AS1859" s="11" t="s">
        <v>78</v>
      </c>
      <c r="AT1859" s="11">
        <v>407</v>
      </c>
      <c r="AU1859" s="11">
        <v>-20.129937999999999</v>
      </c>
      <c r="AV1859" s="11">
        <v>-18.581509</v>
      </c>
      <c r="AW1859" s="11">
        <v>1.5484290000000001</v>
      </c>
      <c r="AX1859" s="11">
        <v>7.6921679999999997</v>
      </c>
    </row>
    <row r="1860" spans="45:50" x14ac:dyDescent="0.35">
      <c r="AS1860" s="11" t="s">
        <v>78</v>
      </c>
      <c r="AT1860" s="11">
        <v>216</v>
      </c>
      <c r="AU1860" s="11">
        <v>-18.748633999999999</v>
      </c>
      <c r="AV1860" s="11">
        <v>-17.24926</v>
      </c>
      <c r="AW1860" s="11">
        <v>1.499374</v>
      </c>
      <c r="AX1860" s="11">
        <v>7.9972440000000002</v>
      </c>
    </row>
    <row r="1861" spans="45:50" x14ac:dyDescent="0.35">
      <c r="AS1861" s="11" t="s">
        <v>78</v>
      </c>
      <c r="AT1861" s="11">
        <v>1992</v>
      </c>
      <c r="AU1861" s="11">
        <v>-3.9372400000000001</v>
      </c>
      <c r="AV1861" s="11">
        <v>-5.4234169999999997</v>
      </c>
      <c r="AW1861" s="11">
        <v>1.4861770000000001</v>
      </c>
      <c r="AX1861" s="11">
        <v>37.746679999999998</v>
      </c>
    </row>
    <row r="1862" spans="45:50" x14ac:dyDescent="0.35">
      <c r="AS1862" s="11" t="s">
        <v>78</v>
      </c>
      <c r="AT1862" s="11">
        <v>1063</v>
      </c>
      <c r="AU1862" s="11">
        <v>-4.0682900000000002</v>
      </c>
      <c r="AV1862" s="11">
        <v>-2.5924010000000002</v>
      </c>
      <c r="AW1862" s="11">
        <v>1.475889</v>
      </c>
      <c r="AX1862" s="11">
        <v>36.277873</v>
      </c>
    </row>
    <row r="1863" spans="45:50" x14ac:dyDescent="0.35">
      <c r="AS1863" s="11" t="s">
        <v>78</v>
      </c>
      <c r="AT1863" s="11">
        <v>1199</v>
      </c>
      <c r="AU1863" s="11">
        <v>-12.434941</v>
      </c>
      <c r="AV1863" s="11">
        <v>-13.894048</v>
      </c>
      <c r="AW1863" s="11">
        <v>1.4591069999999999</v>
      </c>
      <c r="AX1863" s="11">
        <v>11.733929</v>
      </c>
    </row>
    <row r="1864" spans="45:50" x14ac:dyDescent="0.35">
      <c r="AS1864" s="11" t="s">
        <v>78</v>
      </c>
      <c r="AT1864" s="11">
        <v>1021</v>
      </c>
      <c r="AU1864" s="11">
        <v>-8.4216730000000002</v>
      </c>
      <c r="AV1864" s="11">
        <v>-6.9835539999999998</v>
      </c>
      <c r="AW1864" s="11">
        <v>1.4381200000000001</v>
      </c>
      <c r="AX1864" s="11">
        <v>17.076414</v>
      </c>
    </row>
    <row r="1865" spans="45:50" x14ac:dyDescent="0.35">
      <c r="AS1865" s="11" t="s">
        <v>78</v>
      </c>
      <c r="AT1865" s="11">
        <v>343</v>
      </c>
      <c r="AU1865" s="11">
        <v>-25.663853</v>
      </c>
      <c r="AV1865" s="11">
        <v>-24.234006999999998</v>
      </c>
      <c r="AW1865" s="11">
        <v>1.429845</v>
      </c>
      <c r="AX1865" s="11">
        <v>5.5714370000000004</v>
      </c>
    </row>
    <row r="1866" spans="45:50" x14ac:dyDescent="0.35">
      <c r="AS1866" s="11" t="s">
        <v>78</v>
      </c>
      <c r="AT1866" s="11">
        <v>1368</v>
      </c>
      <c r="AU1866" s="11">
        <v>7.3769790000000004</v>
      </c>
      <c r="AV1866" s="11">
        <v>5.9629130000000004</v>
      </c>
      <c r="AW1866" s="11">
        <v>1.414066</v>
      </c>
      <c r="AX1866" s="11">
        <v>19.168638000000001</v>
      </c>
    </row>
    <row r="1867" spans="45:50" x14ac:dyDescent="0.35">
      <c r="AS1867" s="11" t="s">
        <v>78</v>
      </c>
      <c r="AT1867" s="11">
        <v>1780</v>
      </c>
      <c r="AU1867" s="11">
        <v>6.152908</v>
      </c>
      <c r="AV1867" s="11">
        <v>4.742184</v>
      </c>
      <c r="AW1867" s="11">
        <v>1.4107240000000001</v>
      </c>
      <c r="AX1867" s="11">
        <v>22.927759000000002</v>
      </c>
    </row>
    <row r="1868" spans="45:50" x14ac:dyDescent="0.35">
      <c r="AS1868" s="11" t="s">
        <v>78</v>
      </c>
      <c r="AT1868" s="11">
        <v>1950</v>
      </c>
      <c r="AU1868" s="11">
        <v>4.9655659999999999</v>
      </c>
      <c r="AV1868" s="11">
        <v>3.5550459999999999</v>
      </c>
      <c r="AW1868" s="11">
        <v>1.41052</v>
      </c>
      <c r="AX1868" s="11">
        <v>28.406029</v>
      </c>
    </row>
    <row r="1869" spans="45:50" x14ac:dyDescent="0.35">
      <c r="AS1869" s="11" t="s">
        <v>78</v>
      </c>
      <c r="AT1869" s="11">
        <v>1341</v>
      </c>
      <c r="AU1869" s="11">
        <v>-19.623607</v>
      </c>
      <c r="AV1869" s="11">
        <v>-21.029031</v>
      </c>
      <c r="AW1869" s="11">
        <v>1.405424</v>
      </c>
      <c r="AX1869" s="11">
        <v>7.161905</v>
      </c>
    </row>
    <row r="1870" spans="45:50" x14ac:dyDescent="0.35">
      <c r="AS1870" s="11" t="s">
        <v>78</v>
      </c>
      <c r="AT1870" s="11">
        <v>1363</v>
      </c>
      <c r="AU1870" s="11">
        <v>-2.8863690000000002</v>
      </c>
      <c r="AV1870" s="11">
        <v>-1.487905</v>
      </c>
      <c r="AW1870" s="11">
        <v>1.3984639999999999</v>
      </c>
      <c r="AX1870" s="11">
        <v>48.450634000000001</v>
      </c>
    </row>
    <row r="1871" spans="45:50" x14ac:dyDescent="0.35">
      <c r="AS1871" s="11" t="s">
        <v>78</v>
      </c>
      <c r="AT1871" s="11">
        <v>968</v>
      </c>
      <c r="AU1871" s="11">
        <v>-10.617820999999999</v>
      </c>
      <c r="AV1871" s="11">
        <v>-12.010356</v>
      </c>
      <c r="AW1871" s="11">
        <v>1.3925350000000001</v>
      </c>
      <c r="AX1871" s="11">
        <v>13.115074</v>
      </c>
    </row>
    <row r="1872" spans="45:50" x14ac:dyDescent="0.35">
      <c r="AS1872" s="11" t="s">
        <v>78</v>
      </c>
      <c r="AT1872" s="11">
        <v>1625</v>
      </c>
      <c r="AU1872" s="11">
        <v>-17.980594</v>
      </c>
      <c r="AV1872" s="11">
        <v>-16.613962999999998</v>
      </c>
      <c r="AW1872" s="11">
        <v>1.36663</v>
      </c>
      <c r="AX1872" s="11">
        <v>7.6005849999999997</v>
      </c>
    </row>
    <row r="1873" spans="45:50" x14ac:dyDescent="0.35">
      <c r="AS1873" s="11" t="s">
        <v>78</v>
      </c>
      <c r="AT1873" s="11">
        <v>789</v>
      </c>
      <c r="AU1873" s="11">
        <v>26.609836999999999</v>
      </c>
      <c r="AV1873" s="11">
        <v>27.968268999999999</v>
      </c>
      <c r="AW1873" s="11">
        <v>1.3584320000000001</v>
      </c>
      <c r="AX1873" s="11">
        <v>5.1050009999999997</v>
      </c>
    </row>
    <row r="1874" spans="45:50" x14ac:dyDescent="0.35">
      <c r="AS1874" s="11" t="s">
        <v>78</v>
      </c>
      <c r="AT1874" s="11">
        <v>1794</v>
      </c>
      <c r="AU1874" s="11">
        <v>-2.5333079999999999</v>
      </c>
      <c r="AV1874" s="11">
        <v>-3.8819910000000002</v>
      </c>
      <c r="AW1874" s="11">
        <v>1.3486830000000001</v>
      </c>
      <c r="AX1874" s="11">
        <v>53.238025</v>
      </c>
    </row>
    <row r="1875" spans="45:50" x14ac:dyDescent="0.35">
      <c r="AS1875" s="11" t="s">
        <v>78</v>
      </c>
      <c r="AT1875" s="11">
        <v>979</v>
      </c>
      <c r="AU1875" s="11">
        <v>2.6167099999999999</v>
      </c>
      <c r="AV1875" s="11">
        <v>1.277865</v>
      </c>
      <c r="AW1875" s="11">
        <v>1.3388450000000001</v>
      </c>
      <c r="AX1875" s="11">
        <v>51.165194</v>
      </c>
    </row>
    <row r="1876" spans="45:50" x14ac:dyDescent="0.35">
      <c r="AS1876" s="11" t="s">
        <v>78</v>
      </c>
      <c r="AT1876" s="11">
        <v>887</v>
      </c>
      <c r="AU1876" s="11">
        <v>5.1872210000000001</v>
      </c>
      <c r="AV1876" s="11">
        <v>6.5033349999999999</v>
      </c>
      <c r="AW1876" s="11">
        <v>1.3161149999999999</v>
      </c>
      <c r="AX1876" s="11">
        <v>25.372250000000001</v>
      </c>
    </row>
    <row r="1877" spans="45:50" x14ac:dyDescent="0.35">
      <c r="AS1877" s="11" t="s">
        <v>78</v>
      </c>
      <c r="AT1877" s="11">
        <v>1245</v>
      </c>
      <c r="AU1877" s="11">
        <v>1.264103</v>
      </c>
      <c r="AV1877" s="11">
        <v>-4.2036999999999998E-2</v>
      </c>
      <c r="AW1877" s="11">
        <v>1.3061400000000001</v>
      </c>
      <c r="AX1877" s="11" t="s">
        <v>77</v>
      </c>
    </row>
    <row r="1878" spans="45:50" x14ac:dyDescent="0.35">
      <c r="AS1878" s="11" t="s">
        <v>78</v>
      </c>
      <c r="AT1878" s="11">
        <v>153</v>
      </c>
      <c r="AU1878" s="11">
        <v>-3.7114500000000001</v>
      </c>
      <c r="AV1878" s="11">
        <v>-2.405907</v>
      </c>
      <c r="AW1878" s="11">
        <v>1.3055429999999999</v>
      </c>
      <c r="AX1878" s="11">
        <v>35.176091</v>
      </c>
    </row>
    <row r="1879" spans="45:50" x14ac:dyDescent="0.35">
      <c r="AS1879" s="11" t="s">
        <v>78</v>
      </c>
      <c r="AT1879" s="11">
        <v>740</v>
      </c>
      <c r="AU1879" s="11">
        <v>17.133289000000001</v>
      </c>
      <c r="AV1879" s="11">
        <v>18.435594999999999</v>
      </c>
      <c r="AW1879" s="11">
        <v>1.302306</v>
      </c>
      <c r="AX1879" s="11">
        <v>7.6010249999999999</v>
      </c>
    </row>
    <row r="1880" spans="45:50" x14ac:dyDescent="0.35">
      <c r="AS1880" s="11" t="s">
        <v>78</v>
      </c>
      <c r="AT1880" s="11">
        <v>595</v>
      </c>
      <c r="AU1880" s="11">
        <v>19.468736</v>
      </c>
      <c r="AV1880" s="11">
        <v>18.167853999999998</v>
      </c>
      <c r="AW1880" s="11">
        <v>1.300883</v>
      </c>
      <c r="AX1880" s="11">
        <v>6.6819050000000004</v>
      </c>
    </row>
    <row r="1881" spans="45:50" x14ac:dyDescent="0.35">
      <c r="AS1881" s="11" t="s">
        <v>78</v>
      </c>
      <c r="AT1881" s="11">
        <v>1129</v>
      </c>
      <c r="AU1881" s="11">
        <v>-28.851130999999999</v>
      </c>
      <c r="AV1881" s="11">
        <v>-27.572982</v>
      </c>
      <c r="AW1881" s="11">
        <v>1.278149</v>
      </c>
      <c r="AX1881" s="11">
        <v>4.4301519999999996</v>
      </c>
    </row>
    <row r="1882" spans="45:50" x14ac:dyDescent="0.35">
      <c r="AS1882" s="11" t="s">
        <v>78</v>
      </c>
      <c r="AT1882" s="11">
        <v>817</v>
      </c>
      <c r="AU1882" s="11">
        <v>-21.288281999999999</v>
      </c>
      <c r="AV1882" s="11">
        <v>-20.013226</v>
      </c>
      <c r="AW1882" s="11">
        <v>1.275056</v>
      </c>
      <c r="AX1882" s="11">
        <v>5.9894720000000001</v>
      </c>
    </row>
    <row r="1883" spans="45:50" x14ac:dyDescent="0.35">
      <c r="AS1883" s="11" t="s">
        <v>78</v>
      </c>
      <c r="AT1883" s="11">
        <v>1484</v>
      </c>
      <c r="AU1883" s="11">
        <v>11.514934999999999</v>
      </c>
      <c r="AV1883" s="11">
        <v>10.250657</v>
      </c>
      <c r="AW1883" s="11">
        <v>1.264278</v>
      </c>
      <c r="AX1883" s="11">
        <v>10.979466</v>
      </c>
    </row>
    <row r="1884" spans="45:50" x14ac:dyDescent="0.35">
      <c r="AS1884" s="11" t="s">
        <v>78</v>
      </c>
      <c r="AT1884" s="11">
        <v>730</v>
      </c>
      <c r="AU1884" s="11">
        <v>6.7156770000000003</v>
      </c>
      <c r="AV1884" s="11">
        <v>5.451492</v>
      </c>
      <c r="AW1884" s="11">
        <v>1.264186</v>
      </c>
      <c r="AX1884" s="11">
        <v>18.824399</v>
      </c>
    </row>
    <row r="1885" spans="45:50" x14ac:dyDescent="0.35">
      <c r="AS1885" s="11" t="s">
        <v>78</v>
      </c>
      <c r="AT1885" s="11">
        <v>1811</v>
      </c>
      <c r="AU1885" s="11">
        <v>-4.3958680000000001</v>
      </c>
      <c r="AV1885" s="11">
        <v>-3.135221</v>
      </c>
      <c r="AW1885" s="11">
        <v>1.2606470000000001</v>
      </c>
      <c r="AX1885" s="11">
        <v>28.678006</v>
      </c>
    </row>
    <row r="1886" spans="45:50" x14ac:dyDescent="0.35">
      <c r="AS1886" s="11" t="s">
        <v>78</v>
      </c>
      <c r="AT1886" s="11">
        <v>571</v>
      </c>
      <c r="AU1886" s="11">
        <v>-21.234705000000002</v>
      </c>
      <c r="AV1886" s="11">
        <v>-19.988443</v>
      </c>
      <c r="AW1886" s="11">
        <v>1.246262</v>
      </c>
      <c r="AX1886" s="11">
        <v>5.8689879999999999</v>
      </c>
    </row>
    <row r="1887" spans="45:50" x14ac:dyDescent="0.35">
      <c r="AS1887" s="11" t="s">
        <v>78</v>
      </c>
      <c r="AT1887" s="11">
        <v>1468</v>
      </c>
      <c r="AU1887" s="11">
        <v>-10.913594</v>
      </c>
      <c r="AV1887" s="11">
        <v>-9.6701750000000004</v>
      </c>
      <c r="AW1887" s="11">
        <v>1.2434190000000001</v>
      </c>
      <c r="AX1887" s="11">
        <v>11.393307999999999</v>
      </c>
    </row>
    <row r="1888" spans="45:50" x14ac:dyDescent="0.35">
      <c r="AS1888" s="11" t="s">
        <v>78</v>
      </c>
      <c r="AT1888" s="11">
        <v>1307</v>
      </c>
      <c r="AU1888" s="11">
        <v>-8.6030329999999999</v>
      </c>
      <c r="AV1888" s="11">
        <v>-7.3635029999999997</v>
      </c>
      <c r="AW1888" s="11">
        <v>1.2395290000000001</v>
      </c>
      <c r="AX1888" s="11">
        <v>14.408049999999999</v>
      </c>
    </row>
    <row r="1889" spans="45:50" x14ac:dyDescent="0.35">
      <c r="AS1889" s="11" t="s">
        <v>78</v>
      </c>
      <c r="AT1889" s="11">
        <v>1527</v>
      </c>
      <c r="AU1889" s="11">
        <v>-11.002980000000001</v>
      </c>
      <c r="AV1889" s="11">
        <v>-9.7672620000000006</v>
      </c>
      <c r="AW1889" s="11">
        <v>1.2357180000000001</v>
      </c>
      <c r="AX1889" s="11">
        <v>11.230756</v>
      </c>
    </row>
    <row r="1890" spans="45:50" x14ac:dyDescent="0.35">
      <c r="AS1890" s="11" t="s">
        <v>78</v>
      </c>
      <c r="AT1890" s="11">
        <v>367</v>
      </c>
      <c r="AU1890" s="11">
        <v>19.897093000000002</v>
      </c>
      <c r="AV1890" s="11">
        <v>21.129729000000001</v>
      </c>
      <c r="AW1890" s="11">
        <v>1.2326360000000001</v>
      </c>
      <c r="AX1890" s="11">
        <v>6.195055</v>
      </c>
    </row>
    <row r="1891" spans="45:50" x14ac:dyDescent="0.35">
      <c r="AS1891" s="11" t="s">
        <v>78</v>
      </c>
      <c r="AT1891" s="11">
        <v>1829</v>
      </c>
      <c r="AU1891" s="11">
        <v>10.012459</v>
      </c>
      <c r="AV1891" s="11">
        <v>8.7813389999999991</v>
      </c>
      <c r="AW1891" s="11">
        <v>1.23112</v>
      </c>
      <c r="AX1891" s="11">
        <v>12.29588</v>
      </c>
    </row>
    <row r="1892" spans="45:50" x14ac:dyDescent="0.35">
      <c r="AS1892" s="11" t="s">
        <v>78</v>
      </c>
      <c r="AT1892" s="11">
        <v>820</v>
      </c>
      <c r="AU1892" s="11">
        <v>31.279515</v>
      </c>
      <c r="AV1892" s="11">
        <v>30.051373000000002</v>
      </c>
      <c r="AW1892" s="11">
        <v>1.2281420000000001</v>
      </c>
      <c r="AX1892" s="11">
        <v>3.9263469999999998</v>
      </c>
    </row>
    <row r="1893" spans="45:50" x14ac:dyDescent="0.35">
      <c r="AS1893" s="11" t="s">
        <v>78</v>
      </c>
      <c r="AT1893" s="11">
        <v>1537</v>
      </c>
      <c r="AU1893" s="11">
        <v>43.136203999999999</v>
      </c>
      <c r="AV1893" s="11">
        <v>41.913392000000002</v>
      </c>
      <c r="AW1893" s="11">
        <v>1.222812</v>
      </c>
      <c r="AX1893" s="11">
        <v>2.8347699999999998</v>
      </c>
    </row>
    <row r="1894" spans="45:50" x14ac:dyDescent="0.35">
      <c r="AS1894" s="11" t="s">
        <v>78</v>
      </c>
      <c r="AT1894" s="11">
        <v>1352</v>
      </c>
      <c r="AU1894" s="11">
        <v>-15.510438000000001</v>
      </c>
      <c r="AV1894" s="11">
        <v>-14.292726999999999</v>
      </c>
      <c r="AW1894" s="11">
        <v>1.217711</v>
      </c>
      <c r="AX1894" s="11">
        <v>7.850911</v>
      </c>
    </row>
    <row r="1895" spans="45:50" x14ac:dyDescent="0.35">
      <c r="AS1895" s="11" t="s">
        <v>78</v>
      </c>
      <c r="AT1895" s="11">
        <v>1900</v>
      </c>
      <c r="AU1895" s="11">
        <v>-15.861185000000001</v>
      </c>
      <c r="AV1895" s="11">
        <v>-17.076104000000001</v>
      </c>
      <c r="AW1895" s="11">
        <v>1.2149190000000001</v>
      </c>
      <c r="AX1895" s="11">
        <v>7.6597</v>
      </c>
    </row>
    <row r="1896" spans="45:50" x14ac:dyDescent="0.35">
      <c r="AS1896" s="11" t="s">
        <v>78</v>
      </c>
      <c r="AT1896" s="11">
        <v>37</v>
      </c>
      <c r="AU1896" s="11">
        <v>-11.886913</v>
      </c>
      <c r="AV1896" s="11">
        <v>-10.674666999999999</v>
      </c>
      <c r="AW1896" s="11">
        <v>1.2122459999999999</v>
      </c>
      <c r="AX1896" s="11">
        <v>10.198157999999999</v>
      </c>
    </row>
    <row r="1897" spans="45:50" x14ac:dyDescent="0.35">
      <c r="AS1897" s="11" t="s">
        <v>78</v>
      </c>
      <c r="AT1897" s="11">
        <v>1975</v>
      </c>
      <c r="AU1897" s="11">
        <v>-12.124343</v>
      </c>
      <c r="AV1897" s="11">
        <v>-10.91245</v>
      </c>
      <c r="AW1897" s="11">
        <v>1.211894</v>
      </c>
      <c r="AX1897" s="11">
        <v>9.9955400000000001</v>
      </c>
    </row>
    <row r="1898" spans="45:50" x14ac:dyDescent="0.35">
      <c r="AS1898" s="11" t="s">
        <v>78</v>
      </c>
      <c r="AT1898" s="11">
        <v>1564</v>
      </c>
      <c r="AU1898" s="11">
        <v>-14.595969999999999</v>
      </c>
      <c r="AV1898" s="11">
        <v>-13.398186000000001</v>
      </c>
      <c r="AW1898" s="11">
        <v>1.197784</v>
      </c>
      <c r="AX1898" s="11">
        <v>8.2062659999999994</v>
      </c>
    </row>
    <row r="1899" spans="45:50" x14ac:dyDescent="0.35">
      <c r="AS1899" s="11" t="s">
        <v>78</v>
      </c>
      <c r="AT1899" s="11">
        <v>767</v>
      </c>
      <c r="AU1899" s="11">
        <v>-13.279939000000001</v>
      </c>
      <c r="AV1899" s="11">
        <v>-14.475142</v>
      </c>
      <c r="AW1899" s="11">
        <v>1.195203</v>
      </c>
      <c r="AX1899" s="11">
        <v>9.0000669999999996</v>
      </c>
    </row>
    <row r="1900" spans="45:50" x14ac:dyDescent="0.35">
      <c r="AS1900" s="11" t="s">
        <v>78</v>
      </c>
      <c r="AT1900" s="11">
        <v>1906</v>
      </c>
      <c r="AU1900" s="11">
        <v>11.460786000000001</v>
      </c>
      <c r="AV1900" s="11">
        <v>12.648159</v>
      </c>
      <c r="AW1900" s="11">
        <v>1.187373</v>
      </c>
      <c r="AX1900" s="11">
        <v>10.360307000000001</v>
      </c>
    </row>
    <row r="1901" spans="45:50" x14ac:dyDescent="0.35">
      <c r="AS1901" s="11" t="s">
        <v>78</v>
      </c>
      <c r="AT1901" s="11">
        <v>1226</v>
      </c>
      <c r="AU1901" s="11">
        <v>-13.632199999999999</v>
      </c>
      <c r="AV1901" s="11">
        <v>-12.517979</v>
      </c>
      <c r="AW1901" s="11">
        <v>1.1142209999999999</v>
      </c>
      <c r="AX1901" s="11">
        <v>8.1734480000000005</v>
      </c>
    </row>
    <row r="1902" spans="45:50" x14ac:dyDescent="0.35">
      <c r="AS1902" s="11" t="s">
        <v>78</v>
      </c>
      <c r="AT1902" s="11">
        <v>420</v>
      </c>
      <c r="AU1902" s="11">
        <v>-13.918725999999999</v>
      </c>
      <c r="AV1902" s="11">
        <v>-15.032946000000001</v>
      </c>
      <c r="AW1902" s="11">
        <v>1.11422</v>
      </c>
      <c r="AX1902" s="11">
        <v>8.0051850000000009</v>
      </c>
    </row>
    <row r="1903" spans="45:50" x14ac:dyDescent="0.35">
      <c r="AS1903" s="11" t="s">
        <v>78</v>
      </c>
      <c r="AT1903" s="11">
        <v>320</v>
      </c>
      <c r="AU1903" s="11">
        <v>-7.5736559999999997</v>
      </c>
      <c r="AV1903" s="11">
        <v>-6.4629510000000003</v>
      </c>
      <c r="AW1903" s="11">
        <v>1.1107050000000001</v>
      </c>
      <c r="AX1903" s="11">
        <v>14.665378</v>
      </c>
    </row>
    <row r="1904" spans="45:50" x14ac:dyDescent="0.35">
      <c r="AS1904" s="11" t="s">
        <v>78</v>
      </c>
      <c r="AT1904" s="11">
        <v>1119</v>
      </c>
      <c r="AU1904" s="11">
        <v>-9.2874020000000002</v>
      </c>
      <c r="AV1904" s="11">
        <v>-8.1887129999999999</v>
      </c>
      <c r="AW1904" s="11">
        <v>1.098689</v>
      </c>
      <c r="AX1904" s="11">
        <v>11.829884</v>
      </c>
    </row>
    <row r="1905" spans="45:50" x14ac:dyDescent="0.35">
      <c r="AS1905" s="11" t="s">
        <v>78</v>
      </c>
      <c r="AT1905" s="11">
        <v>1405</v>
      </c>
      <c r="AU1905" s="11">
        <v>-7.8150579999999996</v>
      </c>
      <c r="AV1905" s="11">
        <v>-8.8853430000000007</v>
      </c>
      <c r="AW1905" s="11">
        <v>1.070284</v>
      </c>
      <c r="AX1905" s="11">
        <v>13.695155</v>
      </c>
    </row>
    <row r="1906" spans="45:50" x14ac:dyDescent="0.35">
      <c r="AS1906" s="11" t="s">
        <v>78</v>
      </c>
      <c r="AT1906" s="11">
        <v>129</v>
      </c>
      <c r="AU1906" s="11">
        <v>-27.519521000000001</v>
      </c>
      <c r="AV1906" s="11">
        <v>-26.454067999999999</v>
      </c>
      <c r="AW1906" s="11">
        <v>1.065453</v>
      </c>
      <c r="AX1906" s="11">
        <v>3.8716249999999999</v>
      </c>
    </row>
    <row r="1907" spans="45:50" x14ac:dyDescent="0.35">
      <c r="AS1907" s="11" t="s">
        <v>78</v>
      </c>
      <c r="AT1907" s="11">
        <v>1191</v>
      </c>
      <c r="AU1907" s="11">
        <v>-9.8920309999999994</v>
      </c>
      <c r="AV1907" s="11">
        <v>-8.8324909999999992</v>
      </c>
      <c r="AW1907" s="11">
        <v>1.0595399999999999</v>
      </c>
      <c r="AX1907" s="11">
        <v>10.711046</v>
      </c>
    </row>
    <row r="1908" spans="45:50" x14ac:dyDescent="0.35">
      <c r="AS1908" s="11" t="s">
        <v>78</v>
      </c>
      <c r="AT1908" s="11">
        <v>206</v>
      </c>
      <c r="AU1908" s="11">
        <v>-11.354638</v>
      </c>
      <c r="AV1908" s="11">
        <v>-10.297407</v>
      </c>
      <c r="AW1908" s="11">
        <v>1.057231</v>
      </c>
      <c r="AX1908" s="11">
        <v>9.311007</v>
      </c>
    </row>
    <row r="1909" spans="45:50" x14ac:dyDescent="0.35">
      <c r="AS1909" s="11" t="s">
        <v>78</v>
      </c>
      <c r="AT1909" s="11">
        <v>509</v>
      </c>
      <c r="AU1909" s="11">
        <v>-4.543971</v>
      </c>
      <c r="AV1909" s="11">
        <v>-3.4898850000000001</v>
      </c>
      <c r="AW1909" s="11">
        <v>1.0540860000000001</v>
      </c>
      <c r="AX1909" s="11">
        <v>23.197457</v>
      </c>
    </row>
    <row r="1910" spans="45:50" x14ac:dyDescent="0.35">
      <c r="AS1910" s="11" t="s">
        <v>78</v>
      </c>
      <c r="AT1910" s="11">
        <v>1422</v>
      </c>
      <c r="AU1910" s="11">
        <v>-3.1006640000000001</v>
      </c>
      <c r="AV1910" s="11">
        <v>-4.1503540000000001</v>
      </c>
      <c r="AW1910" s="11">
        <v>1.0496890000000001</v>
      </c>
      <c r="AX1910" s="11">
        <v>33.853686000000003</v>
      </c>
    </row>
    <row r="1911" spans="45:50" x14ac:dyDescent="0.35">
      <c r="AS1911" s="11" t="s">
        <v>78</v>
      </c>
      <c r="AT1911" s="11">
        <v>403</v>
      </c>
      <c r="AU1911" s="11">
        <v>-9.9131590000000003</v>
      </c>
      <c r="AV1911" s="11">
        <v>-8.8645379999999996</v>
      </c>
      <c r="AW1911" s="11">
        <v>1.048621</v>
      </c>
      <c r="AX1911" s="11">
        <v>10.578071</v>
      </c>
    </row>
    <row r="1912" spans="45:50" x14ac:dyDescent="0.35">
      <c r="AS1912" s="11" t="s">
        <v>78</v>
      </c>
      <c r="AT1912" s="11">
        <v>996</v>
      </c>
      <c r="AU1912" s="11">
        <v>-6.8249519999999997</v>
      </c>
      <c r="AV1912" s="11">
        <v>-5.8353929999999998</v>
      </c>
      <c r="AW1912" s="11">
        <v>0.98955899999999997</v>
      </c>
      <c r="AX1912" s="11">
        <v>14.499131999999999</v>
      </c>
    </row>
    <row r="1913" spans="45:50" x14ac:dyDescent="0.35">
      <c r="AS1913" s="11" t="s">
        <v>78</v>
      </c>
      <c r="AT1913" s="11">
        <v>610</v>
      </c>
      <c r="AU1913" s="11">
        <v>-11.839487999999999</v>
      </c>
      <c r="AV1913" s="11">
        <v>-12.819651</v>
      </c>
      <c r="AW1913" s="11">
        <v>0.98016300000000001</v>
      </c>
      <c r="AX1913" s="11">
        <v>8.2787640000000007</v>
      </c>
    </row>
    <row r="1914" spans="45:50" x14ac:dyDescent="0.35">
      <c r="AS1914" s="11" t="s">
        <v>78</v>
      </c>
      <c r="AT1914" s="11">
        <v>298</v>
      </c>
      <c r="AU1914" s="11">
        <v>-23.175948000000002</v>
      </c>
      <c r="AV1914" s="11">
        <v>-24.154236999999998</v>
      </c>
      <c r="AW1914" s="11">
        <v>0.97828899999999996</v>
      </c>
      <c r="AX1914" s="11">
        <v>4.2211379999999998</v>
      </c>
    </row>
    <row r="1915" spans="45:50" x14ac:dyDescent="0.35">
      <c r="AS1915" s="11" t="s">
        <v>78</v>
      </c>
      <c r="AT1915" s="11">
        <v>550</v>
      </c>
      <c r="AU1915" s="11">
        <v>-13.967116000000001</v>
      </c>
      <c r="AV1915" s="11">
        <v>-12.993430999999999</v>
      </c>
      <c r="AW1915" s="11">
        <v>0.97368500000000002</v>
      </c>
      <c r="AX1915" s="11">
        <v>6.971266</v>
      </c>
    </row>
    <row r="1916" spans="45:50" x14ac:dyDescent="0.35">
      <c r="AS1916" s="11" t="s">
        <v>78</v>
      </c>
      <c r="AT1916" s="11">
        <v>544</v>
      </c>
      <c r="AU1916" s="11">
        <v>-10.459244</v>
      </c>
      <c r="AV1916" s="11">
        <v>-9.4942100000000007</v>
      </c>
      <c r="AW1916" s="11">
        <v>0.96503399999999995</v>
      </c>
      <c r="AX1916" s="11">
        <v>9.2266150000000007</v>
      </c>
    </row>
    <row r="1917" spans="45:50" x14ac:dyDescent="0.35">
      <c r="AS1917" s="11" t="s">
        <v>78</v>
      </c>
      <c r="AT1917" s="11">
        <v>770</v>
      </c>
      <c r="AU1917" s="11">
        <v>-5.9730639999999999</v>
      </c>
      <c r="AV1917" s="11">
        <v>-5.0161959999999999</v>
      </c>
      <c r="AW1917" s="11">
        <v>0.95686800000000005</v>
      </c>
      <c r="AX1917" s="11">
        <v>16.019722999999999</v>
      </c>
    </row>
    <row r="1918" spans="45:50" x14ac:dyDescent="0.35">
      <c r="AS1918" s="11" t="s">
        <v>78</v>
      </c>
      <c r="AT1918" s="11">
        <v>273</v>
      </c>
      <c r="AU1918" s="11">
        <v>19.680250000000001</v>
      </c>
      <c r="AV1918" s="11">
        <v>20.627226</v>
      </c>
      <c r="AW1918" s="11">
        <v>0.94697600000000004</v>
      </c>
      <c r="AX1918" s="11">
        <v>4.8118059999999998</v>
      </c>
    </row>
    <row r="1919" spans="45:50" x14ac:dyDescent="0.35">
      <c r="AS1919" s="11" t="s">
        <v>78</v>
      </c>
      <c r="AT1919" s="11">
        <v>1456</v>
      </c>
      <c r="AU1919" s="11">
        <v>-3.9585530000000002</v>
      </c>
      <c r="AV1919" s="11">
        <v>-4.8895210000000002</v>
      </c>
      <c r="AW1919" s="11">
        <v>0.93096800000000002</v>
      </c>
      <c r="AX1919" s="11">
        <v>23.517882</v>
      </c>
    </row>
    <row r="1920" spans="45:50" x14ac:dyDescent="0.35">
      <c r="AS1920" s="11" t="s">
        <v>78</v>
      </c>
      <c r="AT1920" s="11">
        <v>1426</v>
      </c>
      <c r="AU1920" s="11">
        <v>14.301392</v>
      </c>
      <c r="AV1920" s="11">
        <v>15.226312</v>
      </c>
      <c r="AW1920" s="11">
        <v>0.92491999999999996</v>
      </c>
      <c r="AX1920" s="11">
        <v>6.4673439999999998</v>
      </c>
    </row>
    <row r="1921" spans="45:50" x14ac:dyDescent="0.35">
      <c r="AS1921" s="11" t="s">
        <v>78</v>
      </c>
      <c r="AT1921" s="11">
        <v>1801</v>
      </c>
      <c r="AU1921" s="11">
        <v>1.2632570000000001</v>
      </c>
      <c r="AV1921" s="11">
        <v>2.173619</v>
      </c>
      <c r="AW1921" s="11">
        <v>0.910362</v>
      </c>
      <c r="AX1921" s="11">
        <v>72.064661999999998</v>
      </c>
    </row>
    <row r="1922" spans="45:50" x14ac:dyDescent="0.35">
      <c r="AS1922" s="11" t="s">
        <v>78</v>
      </c>
      <c r="AT1922" s="11">
        <v>304</v>
      </c>
      <c r="AU1922" s="11">
        <v>-8.9170370000000005</v>
      </c>
      <c r="AV1922" s="11">
        <v>-9.8068530000000003</v>
      </c>
      <c r="AW1922" s="11">
        <v>0.88981600000000005</v>
      </c>
      <c r="AX1922" s="11">
        <v>9.9788289999999993</v>
      </c>
    </row>
    <row r="1923" spans="45:50" x14ac:dyDescent="0.35">
      <c r="AS1923" s="11" t="s">
        <v>78</v>
      </c>
      <c r="AT1923" s="11">
        <v>879</v>
      </c>
      <c r="AU1923" s="11">
        <v>-10.332673</v>
      </c>
      <c r="AV1923" s="11">
        <v>-11.215802999999999</v>
      </c>
      <c r="AW1923" s="11">
        <v>0.88312900000000005</v>
      </c>
      <c r="AX1923" s="11">
        <v>8.5469589999999993</v>
      </c>
    </row>
    <row r="1924" spans="45:50" x14ac:dyDescent="0.35">
      <c r="AS1924" s="11" t="s">
        <v>78</v>
      </c>
      <c r="AT1924" s="11">
        <v>1915</v>
      </c>
      <c r="AU1924" s="11">
        <v>1.370382</v>
      </c>
      <c r="AV1924" s="11">
        <v>0.49141400000000002</v>
      </c>
      <c r="AW1924" s="11">
        <v>0.87896799999999997</v>
      </c>
      <c r="AX1924" s="11">
        <v>64.140389999999996</v>
      </c>
    </row>
    <row r="1925" spans="45:50" x14ac:dyDescent="0.35">
      <c r="AS1925" s="11" t="s">
        <v>78</v>
      </c>
      <c r="AT1925" s="11">
        <v>1770</v>
      </c>
      <c r="AU1925" s="11">
        <v>-14.800052000000001</v>
      </c>
      <c r="AV1925" s="11">
        <v>-13.926485</v>
      </c>
      <c r="AW1925" s="11">
        <v>0.87356800000000001</v>
      </c>
      <c r="AX1925" s="11">
        <v>5.902463</v>
      </c>
    </row>
    <row r="1926" spans="45:50" x14ac:dyDescent="0.35">
      <c r="AS1926" s="11" t="s">
        <v>78</v>
      </c>
      <c r="AT1926" s="11">
        <v>845</v>
      </c>
      <c r="AU1926" s="11">
        <v>-6.5137720000000003</v>
      </c>
      <c r="AV1926" s="11">
        <v>-7.3740170000000003</v>
      </c>
      <c r="AW1926" s="11">
        <v>0.86024500000000004</v>
      </c>
      <c r="AX1926" s="11">
        <v>13.206550999999999</v>
      </c>
    </row>
    <row r="1927" spans="45:50" x14ac:dyDescent="0.35">
      <c r="AS1927" s="11" t="s">
        <v>78</v>
      </c>
      <c r="AT1927" s="11">
        <v>184</v>
      </c>
      <c r="AU1927" s="11">
        <v>-18.091754999999999</v>
      </c>
      <c r="AV1927" s="11">
        <v>-17.232196999999999</v>
      </c>
      <c r="AW1927" s="11">
        <v>0.85955800000000004</v>
      </c>
      <c r="AX1927" s="11">
        <v>4.7511020000000004</v>
      </c>
    </row>
    <row r="1928" spans="45:50" x14ac:dyDescent="0.35">
      <c r="AS1928" s="11" t="s">
        <v>78</v>
      </c>
      <c r="AT1928" s="11">
        <v>1465</v>
      </c>
      <c r="AU1928" s="11">
        <v>-26.6645</v>
      </c>
      <c r="AV1928" s="11">
        <v>-25.826983999999999</v>
      </c>
      <c r="AW1928" s="11">
        <v>0.83751600000000004</v>
      </c>
      <c r="AX1928" s="11">
        <v>3.1409400000000001</v>
      </c>
    </row>
    <row r="1929" spans="45:50" x14ac:dyDescent="0.35">
      <c r="AS1929" s="11" t="s">
        <v>78</v>
      </c>
      <c r="AT1929" s="11">
        <v>1159</v>
      </c>
      <c r="AU1929" s="11">
        <v>-13.33075</v>
      </c>
      <c r="AV1929" s="11">
        <v>-12.498614999999999</v>
      </c>
      <c r="AW1929" s="11">
        <v>0.83213400000000004</v>
      </c>
      <c r="AX1929" s="11">
        <v>6.242216</v>
      </c>
    </row>
    <row r="1930" spans="45:50" x14ac:dyDescent="0.35">
      <c r="AS1930" s="11" t="s">
        <v>78</v>
      </c>
      <c r="AT1930" s="11">
        <v>616</v>
      </c>
      <c r="AU1930" s="11">
        <v>-8.7984919999999995</v>
      </c>
      <c r="AV1930" s="11">
        <v>-7.9671940000000001</v>
      </c>
      <c r="AW1930" s="11">
        <v>0.83129799999999998</v>
      </c>
      <c r="AX1930" s="11">
        <v>9.4481850000000005</v>
      </c>
    </row>
    <row r="1931" spans="45:50" x14ac:dyDescent="0.35">
      <c r="AS1931" s="11" t="s">
        <v>78</v>
      </c>
      <c r="AT1931" s="11">
        <v>1335</v>
      </c>
      <c r="AU1931" s="11">
        <v>-2.2884829999999998</v>
      </c>
      <c r="AV1931" s="11">
        <v>-3.116412</v>
      </c>
      <c r="AW1931" s="11">
        <v>0.82792900000000003</v>
      </c>
      <c r="AX1931" s="11">
        <v>36.178055999999998</v>
      </c>
    </row>
    <row r="1932" spans="45:50" x14ac:dyDescent="0.35">
      <c r="AS1932" s="11" t="s">
        <v>78</v>
      </c>
      <c r="AT1932" s="11">
        <v>629</v>
      </c>
      <c r="AU1932" s="11">
        <v>-15.411343</v>
      </c>
      <c r="AV1932" s="11">
        <v>-16.224347000000002</v>
      </c>
      <c r="AW1932" s="11">
        <v>0.81300499999999998</v>
      </c>
      <c r="AX1932" s="11">
        <v>5.2753649999999999</v>
      </c>
    </row>
    <row r="1933" spans="45:50" x14ac:dyDescent="0.35">
      <c r="AS1933" s="11" t="s">
        <v>78</v>
      </c>
      <c r="AT1933" s="11">
        <v>519</v>
      </c>
      <c r="AU1933" s="11">
        <v>0.91169900000000004</v>
      </c>
      <c r="AV1933" s="11">
        <v>0.106735</v>
      </c>
      <c r="AW1933" s="11">
        <v>0.80496500000000004</v>
      </c>
      <c r="AX1933" s="11">
        <v>88.292766</v>
      </c>
    </row>
    <row r="1934" spans="45:50" x14ac:dyDescent="0.35">
      <c r="AS1934" s="11" t="s">
        <v>78</v>
      </c>
      <c r="AT1934" s="11">
        <v>74</v>
      </c>
      <c r="AU1934" s="11">
        <v>-25.804264</v>
      </c>
      <c r="AV1934" s="11">
        <v>-25.001092</v>
      </c>
      <c r="AW1934" s="11">
        <v>0.80317099999999997</v>
      </c>
      <c r="AX1934" s="11">
        <v>3.1125530000000001</v>
      </c>
    </row>
    <row r="1935" spans="45:50" x14ac:dyDescent="0.35">
      <c r="AS1935" s="11" t="s">
        <v>78</v>
      </c>
      <c r="AT1935" s="11">
        <v>1206</v>
      </c>
      <c r="AU1935" s="11">
        <v>-2.5827309999999999</v>
      </c>
      <c r="AV1935" s="11">
        <v>-3.3824749999999999</v>
      </c>
      <c r="AW1935" s="11">
        <v>0.79974400000000001</v>
      </c>
      <c r="AX1935" s="11">
        <v>30.965057000000002</v>
      </c>
    </row>
    <row r="1936" spans="45:50" x14ac:dyDescent="0.35">
      <c r="AS1936" s="11" t="s">
        <v>78</v>
      </c>
      <c r="AT1936" s="11">
        <v>258</v>
      </c>
      <c r="AU1936" s="11">
        <v>-12.722656000000001</v>
      </c>
      <c r="AV1936" s="11">
        <v>-13.513757999999999</v>
      </c>
      <c r="AW1936" s="11">
        <v>0.79110100000000005</v>
      </c>
      <c r="AX1936" s="11">
        <v>6.218051</v>
      </c>
    </row>
    <row r="1937" spans="45:50" x14ac:dyDescent="0.35">
      <c r="AS1937" s="11" t="s">
        <v>78</v>
      </c>
      <c r="AT1937" s="11">
        <v>24</v>
      </c>
      <c r="AU1937" s="11">
        <v>-1.779987</v>
      </c>
      <c r="AV1937" s="11">
        <v>-0.98980800000000002</v>
      </c>
      <c r="AW1937" s="11">
        <v>0.79017899999999996</v>
      </c>
      <c r="AX1937" s="11">
        <v>44.392398</v>
      </c>
    </row>
    <row r="1938" spans="45:50" x14ac:dyDescent="0.35">
      <c r="AS1938" s="11" t="s">
        <v>78</v>
      </c>
      <c r="AT1938" s="11">
        <v>696</v>
      </c>
      <c r="AU1938" s="11">
        <v>-11.672689999999999</v>
      </c>
      <c r="AV1938" s="11">
        <v>-12.451411999999999</v>
      </c>
      <c r="AW1938" s="11">
        <v>0.77872200000000003</v>
      </c>
      <c r="AX1938" s="11">
        <v>6.6713129999999996</v>
      </c>
    </row>
    <row r="1939" spans="45:50" x14ac:dyDescent="0.35">
      <c r="AS1939" s="11" t="s">
        <v>78</v>
      </c>
      <c r="AT1939" s="11">
        <v>93</v>
      </c>
      <c r="AU1939" s="11">
        <v>-22.804857999999999</v>
      </c>
      <c r="AV1939" s="11">
        <v>-22.027826999999998</v>
      </c>
      <c r="AW1939" s="11">
        <v>0.77703100000000003</v>
      </c>
      <c r="AX1939" s="11">
        <v>3.407305</v>
      </c>
    </row>
    <row r="1940" spans="45:50" x14ac:dyDescent="0.35">
      <c r="AS1940" s="11" t="s">
        <v>78</v>
      </c>
      <c r="AT1940" s="11">
        <v>1620</v>
      </c>
      <c r="AU1940" s="11">
        <v>-9.4063429999999997</v>
      </c>
      <c r="AV1940" s="11">
        <v>-8.7037030000000009</v>
      </c>
      <c r="AW1940" s="11">
        <v>0.70264000000000004</v>
      </c>
      <c r="AX1940" s="11">
        <v>7.469849</v>
      </c>
    </row>
    <row r="1941" spans="45:50" x14ac:dyDescent="0.35">
      <c r="AS1941" s="11" t="s">
        <v>78</v>
      </c>
      <c r="AT1941" s="11">
        <v>1878</v>
      </c>
      <c r="AU1941" s="11">
        <v>-11.669286</v>
      </c>
      <c r="AV1941" s="11">
        <v>-10.98841</v>
      </c>
      <c r="AW1941" s="11">
        <v>0.68087600000000004</v>
      </c>
      <c r="AX1941" s="11">
        <v>5.8347720000000001</v>
      </c>
    </row>
    <row r="1942" spans="45:50" x14ac:dyDescent="0.35">
      <c r="AS1942" s="11" t="s">
        <v>78</v>
      </c>
      <c r="AT1942" s="11">
        <v>1759</v>
      </c>
      <c r="AU1942" s="11">
        <v>-4.0186859999999998</v>
      </c>
      <c r="AV1942" s="11">
        <v>-4.6846920000000001</v>
      </c>
      <c r="AW1942" s="11">
        <v>0.66600700000000002</v>
      </c>
      <c r="AX1942" s="11">
        <v>16.572745999999999</v>
      </c>
    </row>
    <row r="1943" spans="45:50" x14ac:dyDescent="0.35">
      <c r="AS1943" s="11" t="s">
        <v>78</v>
      </c>
      <c r="AT1943" s="11">
        <v>1144</v>
      </c>
      <c r="AU1943" s="11">
        <v>-17.850999999999999</v>
      </c>
      <c r="AV1943" s="11">
        <v>-17.197120000000002</v>
      </c>
      <c r="AW1943" s="11">
        <v>0.65388000000000002</v>
      </c>
      <c r="AX1943" s="11">
        <v>3.6629870000000002</v>
      </c>
    </row>
    <row r="1944" spans="45:50" x14ac:dyDescent="0.35">
      <c r="AS1944" s="11" t="s">
        <v>78</v>
      </c>
      <c r="AT1944" s="11">
        <v>1552</v>
      </c>
      <c r="AU1944" s="11">
        <v>0.36289199999999999</v>
      </c>
      <c r="AV1944" s="11">
        <v>1.0135209999999999</v>
      </c>
      <c r="AW1944" s="11">
        <v>0.65062900000000001</v>
      </c>
      <c r="AX1944" s="11" t="s">
        <v>77</v>
      </c>
    </row>
    <row r="1945" spans="45:50" x14ac:dyDescent="0.35">
      <c r="AS1945" s="11" t="s">
        <v>78</v>
      </c>
      <c r="AT1945" s="11">
        <v>1557</v>
      </c>
      <c r="AU1945" s="11">
        <v>7.4707059999999998</v>
      </c>
      <c r="AV1945" s="11">
        <v>8.1185290000000006</v>
      </c>
      <c r="AW1945" s="11">
        <v>0.64782300000000004</v>
      </c>
      <c r="AX1945" s="11">
        <v>8.6715029999999995</v>
      </c>
    </row>
    <row r="1946" spans="45:50" x14ac:dyDescent="0.35">
      <c r="AS1946" s="11" t="s">
        <v>78</v>
      </c>
      <c r="AT1946" s="11">
        <v>1251</v>
      </c>
      <c r="AU1946" s="11">
        <v>-6.9154790000000004</v>
      </c>
      <c r="AV1946" s="11">
        <v>-6.2686299999999999</v>
      </c>
      <c r="AW1946" s="11">
        <v>0.64684900000000001</v>
      </c>
      <c r="AX1946" s="11">
        <v>9.3536350000000006</v>
      </c>
    </row>
    <row r="1947" spans="45:50" x14ac:dyDescent="0.35">
      <c r="AS1947" s="11" t="s">
        <v>78</v>
      </c>
      <c r="AT1947" s="11">
        <v>1233</v>
      </c>
      <c r="AU1947" s="11">
        <v>-11.694125</v>
      </c>
      <c r="AV1947" s="11">
        <v>-11.053224</v>
      </c>
      <c r="AW1947" s="11">
        <v>0.64090100000000005</v>
      </c>
      <c r="AX1947" s="11">
        <v>5.4805339999999996</v>
      </c>
    </row>
    <row r="1948" spans="45:50" x14ac:dyDescent="0.35">
      <c r="AS1948" s="11" t="s">
        <v>78</v>
      </c>
      <c r="AT1948" s="11">
        <v>680</v>
      </c>
      <c r="AU1948" s="11">
        <v>2.545191</v>
      </c>
      <c r="AV1948" s="11">
        <v>1.9101269999999999</v>
      </c>
      <c r="AW1948" s="11">
        <v>0.63506399999999996</v>
      </c>
      <c r="AX1948" s="11">
        <v>24.951539</v>
      </c>
    </row>
    <row r="1949" spans="45:50" x14ac:dyDescent="0.35">
      <c r="AS1949" s="11" t="s">
        <v>78</v>
      </c>
      <c r="AT1949" s="11">
        <v>949</v>
      </c>
      <c r="AU1949" s="11">
        <v>-4.7622470000000003</v>
      </c>
      <c r="AV1949" s="11">
        <v>-5.3823569999999998</v>
      </c>
      <c r="AW1949" s="11">
        <v>0.62011000000000005</v>
      </c>
      <c r="AX1949" s="11">
        <v>13.021368000000001</v>
      </c>
    </row>
    <row r="1950" spans="45:50" x14ac:dyDescent="0.35">
      <c r="AS1950" s="11" t="s">
        <v>78</v>
      </c>
      <c r="AT1950" s="11">
        <v>899</v>
      </c>
      <c r="AU1950" s="11">
        <v>-8.8777159999999995</v>
      </c>
      <c r="AV1950" s="11">
        <v>-9.4912240000000008</v>
      </c>
      <c r="AW1950" s="11">
        <v>0.61350800000000005</v>
      </c>
      <c r="AX1950" s="11">
        <v>6.9106500000000004</v>
      </c>
    </row>
    <row r="1951" spans="45:50" x14ac:dyDescent="0.35">
      <c r="AS1951" s="11" t="s">
        <v>78</v>
      </c>
      <c r="AT1951" s="11">
        <v>1071</v>
      </c>
      <c r="AU1951" s="11">
        <v>3.9924409999999999</v>
      </c>
      <c r="AV1951" s="11">
        <v>4.5924430000000003</v>
      </c>
      <c r="AW1951" s="11">
        <v>0.60000200000000004</v>
      </c>
      <c r="AX1951" s="11">
        <v>15.028463</v>
      </c>
    </row>
    <row r="1952" spans="45:50" x14ac:dyDescent="0.35">
      <c r="AS1952" s="11" t="s">
        <v>78</v>
      </c>
      <c r="AT1952" s="11">
        <v>1849</v>
      </c>
      <c r="AU1952" s="11">
        <v>-14.128337</v>
      </c>
      <c r="AV1952" s="11">
        <v>-14.728077000000001</v>
      </c>
      <c r="AW1952" s="11">
        <v>0.59974000000000005</v>
      </c>
      <c r="AX1952" s="11">
        <v>4.2449430000000001</v>
      </c>
    </row>
    <row r="1953" spans="45:50" x14ac:dyDescent="0.35">
      <c r="AS1953" s="11" t="s">
        <v>78</v>
      </c>
      <c r="AT1953" s="11">
        <v>1213</v>
      </c>
      <c r="AU1953" s="11">
        <v>-2.694502</v>
      </c>
      <c r="AV1953" s="11">
        <v>-3.2788300000000001</v>
      </c>
      <c r="AW1953" s="11">
        <v>0.58432799999999996</v>
      </c>
      <c r="AX1953" s="11">
        <v>21.685931</v>
      </c>
    </row>
    <row r="1954" spans="45:50" x14ac:dyDescent="0.35">
      <c r="AS1954" s="11" t="s">
        <v>78</v>
      </c>
      <c r="AT1954" s="11">
        <v>1047</v>
      </c>
      <c r="AU1954" s="11">
        <v>1.868039</v>
      </c>
      <c r="AV1954" s="11">
        <v>1.2971200000000001</v>
      </c>
      <c r="AW1954" s="11">
        <v>0.57091899999999995</v>
      </c>
      <c r="AX1954" s="11">
        <v>30.562480000000001</v>
      </c>
    </row>
    <row r="1955" spans="45:50" x14ac:dyDescent="0.35">
      <c r="AS1955" s="11" t="s">
        <v>78</v>
      </c>
      <c r="AT1955" s="11">
        <v>652</v>
      </c>
      <c r="AU1955" s="11">
        <v>-8.8518399999999993</v>
      </c>
      <c r="AV1955" s="11">
        <v>-8.2902920000000009</v>
      </c>
      <c r="AW1955" s="11">
        <v>0.56154800000000005</v>
      </c>
      <c r="AX1955" s="11">
        <v>6.3438569999999999</v>
      </c>
    </row>
    <row r="1956" spans="45:50" x14ac:dyDescent="0.35">
      <c r="AS1956" s="11" t="s">
        <v>78</v>
      </c>
      <c r="AT1956" s="11">
        <v>1263</v>
      </c>
      <c r="AU1956" s="11">
        <v>-5.8034420000000004</v>
      </c>
      <c r="AV1956" s="11">
        <v>-6.3544320000000001</v>
      </c>
      <c r="AW1956" s="11">
        <v>0.55098899999999995</v>
      </c>
      <c r="AX1956" s="11">
        <v>9.4941779999999998</v>
      </c>
    </row>
    <row r="1957" spans="45:50" x14ac:dyDescent="0.35">
      <c r="AS1957" s="11" t="s">
        <v>78</v>
      </c>
      <c r="AT1957" s="11">
        <v>79</v>
      </c>
      <c r="AU1957" s="11">
        <v>17.011997999999998</v>
      </c>
      <c r="AV1957" s="11">
        <v>16.476583000000002</v>
      </c>
      <c r="AW1957" s="11">
        <v>0.53541499999999997</v>
      </c>
      <c r="AX1957" s="11">
        <v>3.1472790000000002</v>
      </c>
    </row>
    <row r="1958" spans="45:50" x14ac:dyDescent="0.35">
      <c r="AS1958" s="11" t="s">
        <v>78</v>
      </c>
      <c r="AT1958" s="11">
        <v>1841</v>
      </c>
      <c r="AU1958" s="11">
        <v>-14.990504</v>
      </c>
      <c r="AV1958" s="11">
        <v>-15.525804000000001</v>
      </c>
      <c r="AW1958" s="11">
        <v>0.53529899999999997</v>
      </c>
      <c r="AX1958" s="11">
        <v>3.5709240000000002</v>
      </c>
    </row>
    <row r="1959" spans="45:50" x14ac:dyDescent="0.35">
      <c r="AS1959" s="11" t="s">
        <v>78</v>
      </c>
      <c r="AT1959" s="11">
        <v>1501</v>
      </c>
      <c r="AU1959" s="11">
        <v>-3.823264</v>
      </c>
      <c r="AV1959" s="11">
        <v>-4.3421640000000004</v>
      </c>
      <c r="AW1959" s="11">
        <v>0.51890000000000003</v>
      </c>
      <c r="AX1959" s="11">
        <v>13.572177</v>
      </c>
    </row>
    <row r="1960" spans="45:50" x14ac:dyDescent="0.35">
      <c r="AS1960" s="11" t="s">
        <v>78</v>
      </c>
      <c r="AT1960" s="11">
        <v>1994</v>
      </c>
      <c r="AU1960" s="11">
        <v>-15.926197999999999</v>
      </c>
      <c r="AV1960" s="11">
        <v>-16.442340999999999</v>
      </c>
      <c r="AW1960" s="11">
        <v>0.51614400000000005</v>
      </c>
      <c r="AX1960" s="11">
        <v>3.2408459999999999</v>
      </c>
    </row>
    <row r="1961" spans="45:50" x14ac:dyDescent="0.35">
      <c r="AS1961" s="11" t="s">
        <v>78</v>
      </c>
      <c r="AT1961" s="11">
        <v>641</v>
      </c>
      <c r="AU1961" s="11">
        <v>-5.3152340000000002</v>
      </c>
      <c r="AV1961" s="11">
        <v>-5.8155210000000004</v>
      </c>
      <c r="AW1961" s="11">
        <v>0.50028700000000004</v>
      </c>
      <c r="AX1961" s="11">
        <v>9.4123129999999993</v>
      </c>
    </row>
    <row r="1962" spans="45:50" x14ac:dyDescent="0.35">
      <c r="AS1962" s="11" t="s">
        <v>78</v>
      </c>
      <c r="AT1962" s="11">
        <v>2</v>
      </c>
      <c r="AU1962" s="11">
        <v>-5.8351920000000002</v>
      </c>
      <c r="AV1962" s="11">
        <v>-5.3349589999999996</v>
      </c>
      <c r="AW1962" s="11">
        <v>0.50023300000000004</v>
      </c>
      <c r="AX1962" s="11">
        <v>8.5726940000000003</v>
      </c>
    </row>
    <row r="1963" spans="45:50" x14ac:dyDescent="0.35">
      <c r="AS1963" s="11" t="s">
        <v>78</v>
      </c>
      <c r="AT1963" s="11">
        <v>1373</v>
      </c>
      <c r="AU1963" s="11">
        <v>-21.006347999999999</v>
      </c>
      <c r="AV1963" s="11">
        <v>-21.505091</v>
      </c>
      <c r="AW1963" s="11">
        <v>0.49874299999999999</v>
      </c>
      <c r="AX1963" s="11">
        <v>2.374247</v>
      </c>
    </row>
    <row r="1964" spans="45:50" x14ac:dyDescent="0.35">
      <c r="AS1964" s="11" t="s">
        <v>78</v>
      </c>
      <c r="AT1964" s="11">
        <v>863</v>
      </c>
      <c r="AU1964" s="11">
        <v>-14.41305</v>
      </c>
      <c r="AV1964" s="11">
        <v>-13.940113</v>
      </c>
      <c r="AW1964" s="11">
        <v>0.472937</v>
      </c>
      <c r="AX1964" s="11">
        <v>3.2813099999999999</v>
      </c>
    </row>
    <row r="1965" spans="45:50" x14ac:dyDescent="0.35">
      <c r="AS1965" s="11" t="s">
        <v>78</v>
      </c>
      <c r="AT1965" s="11">
        <v>1648</v>
      </c>
      <c r="AU1965" s="11">
        <v>-15.443406</v>
      </c>
      <c r="AV1965" s="11">
        <v>-14.981769</v>
      </c>
      <c r="AW1965" s="11">
        <v>0.46163599999999999</v>
      </c>
      <c r="AX1965" s="11">
        <v>2.989214</v>
      </c>
    </row>
    <row r="1966" spans="45:50" x14ac:dyDescent="0.35">
      <c r="AS1966" s="11" t="s">
        <v>78</v>
      </c>
      <c r="AT1966" s="11">
        <v>1240</v>
      </c>
      <c r="AU1966" s="11">
        <v>-21.095513</v>
      </c>
      <c r="AV1966" s="11">
        <v>-20.640889000000001</v>
      </c>
      <c r="AW1966" s="11">
        <v>0.454625</v>
      </c>
      <c r="AX1966" s="11">
        <v>2.155078</v>
      </c>
    </row>
    <row r="1967" spans="45:50" x14ac:dyDescent="0.35">
      <c r="AS1967" s="11" t="s">
        <v>78</v>
      </c>
      <c r="AT1967" s="11">
        <v>1111</v>
      </c>
      <c r="AU1967" s="11">
        <v>0.62615600000000005</v>
      </c>
      <c r="AV1967" s="11">
        <v>0.19392899999999999</v>
      </c>
      <c r="AW1967" s="11">
        <v>0.43222699999999997</v>
      </c>
      <c r="AX1967" s="11">
        <v>69.028653000000006</v>
      </c>
    </row>
    <row r="1968" spans="45:50" x14ac:dyDescent="0.35">
      <c r="AS1968" s="11" t="s">
        <v>78</v>
      </c>
      <c r="AT1968" s="11">
        <v>283</v>
      </c>
      <c r="AU1968" s="11">
        <v>-12.129910000000001</v>
      </c>
      <c r="AV1968" s="11">
        <v>-11.709515</v>
      </c>
      <c r="AW1968" s="11">
        <v>0.42039500000000002</v>
      </c>
      <c r="AX1968" s="11">
        <v>3.465773</v>
      </c>
    </row>
    <row r="1969" spans="45:50" x14ac:dyDescent="0.35">
      <c r="AS1969" s="11" t="s">
        <v>78</v>
      </c>
      <c r="AT1969" s="11">
        <v>384</v>
      </c>
      <c r="AU1969" s="11">
        <v>-12.549219000000001</v>
      </c>
      <c r="AV1969" s="11">
        <v>-12.131227000000001</v>
      </c>
      <c r="AW1969" s="11">
        <v>0.41799199999999997</v>
      </c>
      <c r="AX1969" s="11">
        <v>3.3308209999999998</v>
      </c>
    </row>
    <row r="1970" spans="45:50" x14ac:dyDescent="0.35">
      <c r="AS1970" s="11" t="s">
        <v>78</v>
      </c>
      <c r="AT1970" s="11">
        <v>1077</v>
      </c>
      <c r="AU1970" s="11">
        <v>-1.0630999999999999</v>
      </c>
      <c r="AV1970" s="11">
        <v>-1.4801839999999999</v>
      </c>
      <c r="AW1970" s="11">
        <v>0.41708400000000001</v>
      </c>
      <c r="AX1970" s="11">
        <v>39.232860000000002</v>
      </c>
    </row>
    <row r="1971" spans="45:50" x14ac:dyDescent="0.35">
      <c r="AS1971" s="11" t="s">
        <v>78</v>
      </c>
      <c r="AT1971" s="11">
        <v>1453</v>
      </c>
      <c r="AU1971" s="11">
        <v>-12.340273</v>
      </c>
      <c r="AV1971" s="11">
        <v>-12.750912</v>
      </c>
      <c r="AW1971" s="11">
        <v>0.41063899999999998</v>
      </c>
      <c r="AX1971" s="11">
        <v>3.327636</v>
      </c>
    </row>
    <row r="1972" spans="45:50" x14ac:dyDescent="0.35">
      <c r="AS1972" s="11" t="s">
        <v>78</v>
      </c>
      <c r="AT1972" s="11">
        <v>1417</v>
      </c>
      <c r="AU1972" s="11">
        <v>-12.461762999999999</v>
      </c>
      <c r="AV1972" s="11">
        <v>-12.054575</v>
      </c>
      <c r="AW1972" s="11">
        <v>0.40718799999999999</v>
      </c>
      <c r="AX1972" s="11">
        <v>3.2675019999999999</v>
      </c>
    </row>
    <row r="1973" spans="45:50" x14ac:dyDescent="0.35">
      <c r="AS1973" s="11" t="s">
        <v>78</v>
      </c>
      <c r="AT1973" s="11">
        <v>1338</v>
      </c>
      <c r="AU1973" s="11">
        <v>-3.73062</v>
      </c>
      <c r="AV1973" s="11">
        <v>-3.3450500000000001</v>
      </c>
      <c r="AW1973" s="11">
        <v>0.38557000000000002</v>
      </c>
      <c r="AX1973" s="11">
        <v>10.335281</v>
      </c>
    </row>
    <row r="1974" spans="45:50" x14ac:dyDescent="0.35">
      <c r="AS1974" s="11" t="s">
        <v>78</v>
      </c>
      <c r="AT1974" s="11">
        <v>1677</v>
      </c>
      <c r="AU1974" s="11">
        <v>-11.606959</v>
      </c>
      <c r="AV1974" s="11">
        <v>-11.222804999999999</v>
      </c>
      <c r="AW1974" s="11">
        <v>0.384154</v>
      </c>
      <c r="AX1974" s="11">
        <v>3.309688</v>
      </c>
    </row>
    <row r="1975" spans="45:50" x14ac:dyDescent="0.35">
      <c r="AS1975" s="11" t="s">
        <v>78</v>
      </c>
      <c r="AT1975" s="11">
        <v>634</v>
      </c>
      <c r="AU1975" s="11">
        <v>-10.577339</v>
      </c>
      <c r="AV1975" s="11">
        <v>-10.936537</v>
      </c>
      <c r="AW1975" s="11">
        <v>0.35919699999999999</v>
      </c>
      <c r="AX1975" s="11">
        <v>3.395915</v>
      </c>
    </row>
    <row r="1976" spans="45:50" x14ac:dyDescent="0.35">
      <c r="AS1976" s="11" t="s">
        <v>78</v>
      </c>
      <c r="AT1976" s="11">
        <v>481</v>
      </c>
      <c r="AU1976" s="11">
        <v>-14.07878</v>
      </c>
      <c r="AV1976" s="11">
        <v>-14.435566</v>
      </c>
      <c r="AW1976" s="11">
        <v>0.35678599999999999</v>
      </c>
      <c r="AX1976" s="11">
        <v>2.5342099999999999</v>
      </c>
    </row>
    <row r="1977" spans="45:50" x14ac:dyDescent="0.35">
      <c r="AS1977" s="11" t="s">
        <v>78</v>
      </c>
      <c r="AT1977" s="11">
        <v>85</v>
      </c>
      <c r="AU1977" s="11">
        <v>-19.547571999999999</v>
      </c>
      <c r="AV1977" s="11">
        <v>-19.194331999999999</v>
      </c>
      <c r="AW1977" s="11">
        <v>0.35323900000000003</v>
      </c>
      <c r="AX1977" s="11">
        <v>1.807075</v>
      </c>
    </row>
    <row r="1978" spans="45:50" x14ac:dyDescent="0.35">
      <c r="AS1978" s="11" t="s">
        <v>78</v>
      </c>
      <c r="AT1978" s="11">
        <v>1045</v>
      </c>
      <c r="AU1978" s="11">
        <v>-18.102049999999998</v>
      </c>
      <c r="AV1978" s="11">
        <v>-17.752237000000001</v>
      </c>
      <c r="AW1978" s="11">
        <v>0.34981299999999999</v>
      </c>
      <c r="AX1978" s="11">
        <v>1.9324490000000001</v>
      </c>
    </row>
    <row r="1979" spans="45:50" x14ac:dyDescent="0.35">
      <c r="AS1979" s="11" t="s">
        <v>78</v>
      </c>
      <c r="AT1979" s="11">
        <v>1672</v>
      </c>
      <c r="AU1979" s="11">
        <v>33.158107999999999</v>
      </c>
      <c r="AV1979" s="11">
        <v>33.507004000000002</v>
      </c>
      <c r="AW1979" s="11">
        <v>0.34889599999999998</v>
      </c>
      <c r="AX1979" s="11">
        <v>1.0522180000000001</v>
      </c>
    </row>
    <row r="1980" spans="45:50" x14ac:dyDescent="0.35">
      <c r="AS1980" s="11" t="s">
        <v>78</v>
      </c>
      <c r="AT1980" s="11">
        <v>489</v>
      </c>
      <c r="AU1980" s="11">
        <v>-7.5650510000000004</v>
      </c>
      <c r="AV1980" s="11">
        <v>-7.2209240000000001</v>
      </c>
      <c r="AW1980" s="11">
        <v>0.34412599999999999</v>
      </c>
      <c r="AX1980" s="11">
        <v>4.5488960000000001</v>
      </c>
    </row>
    <row r="1981" spans="45:50" x14ac:dyDescent="0.35">
      <c r="AS1981" s="11" t="s">
        <v>78</v>
      </c>
      <c r="AT1981" s="11">
        <v>855</v>
      </c>
      <c r="AU1981" s="11">
        <v>-4.3566310000000001</v>
      </c>
      <c r="AV1981" s="11">
        <v>-4.028524</v>
      </c>
      <c r="AW1981" s="11">
        <v>0.32810699999999998</v>
      </c>
      <c r="AX1981" s="11">
        <v>7.5312060000000001</v>
      </c>
    </row>
    <row r="1982" spans="45:50" x14ac:dyDescent="0.35">
      <c r="AS1982" s="11" t="s">
        <v>78</v>
      </c>
      <c r="AT1982" s="11">
        <v>1635</v>
      </c>
      <c r="AU1982" s="11">
        <v>-12.322281</v>
      </c>
      <c r="AV1982" s="11">
        <v>-12.016106000000001</v>
      </c>
      <c r="AW1982" s="11">
        <v>0.306176</v>
      </c>
      <c r="AX1982" s="11">
        <v>2.484731</v>
      </c>
    </row>
    <row r="1983" spans="45:50" x14ac:dyDescent="0.35">
      <c r="AS1983" s="11" t="s">
        <v>78</v>
      </c>
      <c r="AT1983" s="11">
        <v>689</v>
      </c>
      <c r="AU1983" s="11">
        <v>10.730331</v>
      </c>
      <c r="AV1983" s="11">
        <v>11.03162</v>
      </c>
      <c r="AW1983" s="11">
        <v>0.30128899999999997</v>
      </c>
      <c r="AX1983" s="11">
        <v>2.8078270000000001</v>
      </c>
    </row>
    <row r="1984" spans="45:50" x14ac:dyDescent="0.35">
      <c r="AS1984" s="11" t="s">
        <v>78</v>
      </c>
      <c r="AT1984" s="11">
        <v>1932</v>
      </c>
      <c r="AU1984" s="11">
        <v>-12.723036</v>
      </c>
      <c r="AV1984" s="11">
        <v>-12.434996999999999</v>
      </c>
      <c r="AW1984" s="11">
        <v>0.28803899999999999</v>
      </c>
      <c r="AX1984" s="11">
        <v>2.2639200000000002</v>
      </c>
    </row>
    <row r="1985" spans="45:50" x14ac:dyDescent="0.35">
      <c r="AS1985" s="11" t="s">
        <v>78</v>
      </c>
      <c r="AT1985" s="11">
        <v>873</v>
      </c>
      <c r="AU1985" s="11">
        <v>-8.949783</v>
      </c>
      <c r="AV1985" s="11">
        <v>-8.6831779999999998</v>
      </c>
      <c r="AW1985" s="11">
        <v>0.26660499999999998</v>
      </c>
      <c r="AX1985" s="11">
        <v>2.9788950000000001</v>
      </c>
    </row>
    <row r="1986" spans="45:50" x14ac:dyDescent="0.35">
      <c r="AS1986" s="11" t="s">
        <v>78</v>
      </c>
      <c r="AT1986" s="11">
        <v>225</v>
      </c>
      <c r="AU1986" s="11">
        <v>-5.3234310000000002</v>
      </c>
      <c r="AV1986" s="11">
        <v>-5.5738269999999996</v>
      </c>
      <c r="AW1986" s="11">
        <v>0.25039600000000001</v>
      </c>
      <c r="AX1986" s="11">
        <v>4.7036619999999996</v>
      </c>
    </row>
    <row r="1987" spans="45:50" x14ac:dyDescent="0.35">
      <c r="AS1987" s="11" t="s">
        <v>78</v>
      </c>
      <c r="AT1987" s="11">
        <v>145</v>
      </c>
      <c r="AU1987" s="11">
        <v>-9.3006000000000005E-2</v>
      </c>
      <c r="AV1987" s="11">
        <v>-0.33213599999999999</v>
      </c>
      <c r="AW1987" s="11">
        <v>0.23913000000000001</v>
      </c>
      <c r="AX1987" s="11" t="s">
        <v>77</v>
      </c>
    </row>
    <row r="1988" spans="45:50" x14ac:dyDescent="0.35">
      <c r="AS1988" s="11" t="s">
        <v>78</v>
      </c>
      <c r="AT1988" s="11">
        <v>1671</v>
      </c>
      <c r="AU1988" s="11">
        <v>-4.9985600000000003</v>
      </c>
      <c r="AV1988" s="11">
        <v>-4.8147279999999997</v>
      </c>
      <c r="AW1988" s="11">
        <v>0.183832</v>
      </c>
      <c r="AX1988" s="11">
        <v>3.6776970000000002</v>
      </c>
    </row>
    <row r="1989" spans="45:50" x14ac:dyDescent="0.35">
      <c r="AS1989" s="11" t="s">
        <v>78</v>
      </c>
      <c r="AT1989" s="11">
        <v>831</v>
      </c>
      <c r="AU1989" s="11">
        <v>-16.860586000000001</v>
      </c>
      <c r="AV1989" s="11">
        <v>-16.692692999999998</v>
      </c>
      <c r="AW1989" s="11">
        <v>0.16789299999999999</v>
      </c>
      <c r="AX1989" s="11">
        <v>0.99577300000000002</v>
      </c>
    </row>
    <row r="1990" spans="45:50" x14ac:dyDescent="0.35">
      <c r="AS1990" s="11" t="s">
        <v>78</v>
      </c>
      <c r="AT1990" s="11">
        <v>849</v>
      </c>
      <c r="AU1990" s="11">
        <v>25.392941</v>
      </c>
      <c r="AV1990" s="11">
        <v>25.233405999999999</v>
      </c>
      <c r="AW1990" s="11">
        <v>0.15953500000000001</v>
      </c>
      <c r="AX1990" s="11">
        <v>0.62826700000000002</v>
      </c>
    </row>
    <row r="1991" spans="45:50" x14ac:dyDescent="0.35">
      <c r="AS1991" s="11" t="s">
        <v>78</v>
      </c>
      <c r="AT1991" s="11">
        <v>421</v>
      </c>
      <c r="AU1991" s="11">
        <v>-14.971152999999999</v>
      </c>
      <c r="AV1991" s="11">
        <v>-15.130110999999999</v>
      </c>
      <c r="AW1991" s="11">
        <v>0.15895799999999999</v>
      </c>
      <c r="AX1991" s="11">
        <v>1.06176</v>
      </c>
    </row>
    <row r="1992" spans="45:50" x14ac:dyDescent="0.35">
      <c r="AS1992" s="11" t="s">
        <v>78</v>
      </c>
      <c r="AT1992" s="11">
        <v>430</v>
      </c>
      <c r="AU1992" s="11">
        <v>-19.859342999999999</v>
      </c>
      <c r="AV1992" s="11">
        <v>-20.016484999999999</v>
      </c>
      <c r="AW1992" s="11">
        <v>0.157142</v>
      </c>
      <c r="AX1992" s="11">
        <v>0.79127700000000001</v>
      </c>
    </row>
    <row r="1993" spans="45:50" x14ac:dyDescent="0.35">
      <c r="AS1993" s="11" t="s">
        <v>78</v>
      </c>
      <c r="AT1993" s="11">
        <v>727</v>
      </c>
      <c r="AU1993" s="11">
        <v>-19.001394000000001</v>
      </c>
      <c r="AV1993" s="11">
        <v>-18.86515</v>
      </c>
      <c r="AW1993" s="11">
        <v>0.136245</v>
      </c>
      <c r="AX1993" s="11">
        <v>0.71702600000000005</v>
      </c>
    </row>
    <row r="1994" spans="45:50" x14ac:dyDescent="0.35">
      <c r="AS1994" s="11" t="s">
        <v>78</v>
      </c>
      <c r="AT1994" s="11">
        <v>754</v>
      </c>
      <c r="AU1994" s="11">
        <v>4.6645560000000001</v>
      </c>
      <c r="AV1994" s="11">
        <v>4.5299430000000003</v>
      </c>
      <c r="AW1994" s="11">
        <v>0.13461300000000001</v>
      </c>
      <c r="AX1994" s="11">
        <v>2.8858609999999998</v>
      </c>
    </row>
    <row r="1995" spans="45:50" x14ac:dyDescent="0.35">
      <c r="AS1995" s="11" t="s">
        <v>78</v>
      </c>
      <c r="AT1995" s="11">
        <v>913</v>
      </c>
      <c r="AU1995" s="11">
        <v>-6.0412530000000002</v>
      </c>
      <c r="AV1995" s="11">
        <v>-6.1729419999999999</v>
      </c>
      <c r="AW1995" s="11">
        <v>0.131689</v>
      </c>
      <c r="AX1995" s="11">
        <v>2.179824</v>
      </c>
    </row>
    <row r="1996" spans="45:50" x14ac:dyDescent="0.35">
      <c r="AS1996" s="11" t="s">
        <v>78</v>
      </c>
      <c r="AT1996" s="11">
        <v>504</v>
      </c>
      <c r="AU1996" s="11">
        <v>-8.4220819999999996</v>
      </c>
      <c r="AV1996" s="11">
        <v>-8.3027060000000006</v>
      </c>
      <c r="AW1996" s="11">
        <v>0.119376</v>
      </c>
      <c r="AX1996" s="11">
        <v>1.417419</v>
      </c>
    </row>
    <row r="1997" spans="45:50" x14ac:dyDescent="0.35">
      <c r="AS1997" s="11" t="s">
        <v>78</v>
      </c>
      <c r="AT1997" s="11">
        <v>1281</v>
      </c>
      <c r="AU1997" s="11">
        <v>6.0765700000000002</v>
      </c>
      <c r="AV1997" s="11">
        <v>5.974729</v>
      </c>
      <c r="AW1997" s="11">
        <v>0.101842</v>
      </c>
      <c r="AX1997" s="11">
        <v>1.6759759999999999</v>
      </c>
    </row>
    <row r="1998" spans="45:50" x14ac:dyDescent="0.35">
      <c r="AS1998" s="11" t="s">
        <v>78</v>
      </c>
      <c r="AT1998" s="11">
        <v>1693</v>
      </c>
      <c r="AU1998" s="11">
        <v>7.8257690000000002</v>
      </c>
      <c r="AV1998" s="11">
        <v>7.7273779999999999</v>
      </c>
      <c r="AW1998" s="11">
        <v>9.8391000000000006E-2</v>
      </c>
      <c r="AX1998" s="11">
        <v>1.257269</v>
      </c>
    </row>
    <row r="1999" spans="45:50" x14ac:dyDescent="0.35">
      <c r="AS1999" s="11" t="s">
        <v>78</v>
      </c>
      <c r="AT1999" s="11">
        <v>998</v>
      </c>
      <c r="AU1999" s="11">
        <v>-6.7058590000000002</v>
      </c>
      <c r="AV1999" s="11">
        <v>-6.6204359999999998</v>
      </c>
      <c r="AW1999" s="11">
        <v>8.5421999999999998E-2</v>
      </c>
      <c r="AX1999" s="11">
        <v>1.2738480000000001</v>
      </c>
    </row>
    <row r="2000" spans="45:50" x14ac:dyDescent="0.35">
      <c r="AS2000" s="11" t="s">
        <v>78</v>
      </c>
      <c r="AT2000" s="11">
        <v>1183</v>
      </c>
      <c r="AU2000" s="11">
        <v>-18.644434</v>
      </c>
      <c r="AV2000" s="11">
        <v>-18.713097999999999</v>
      </c>
      <c r="AW2000" s="11">
        <v>6.8664000000000003E-2</v>
      </c>
      <c r="AX2000" s="11">
        <v>0.36828</v>
      </c>
    </row>
    <row r="2001" spans="45:50" x14ac:dyDescent="0.35">
      <c r="AS2001" s="11" t="s">
        <v>78</v>
      </c>
      <c r="AT2001" s="11">
        <v>194</v>
      </c>
      <c r="AU2001" s="11">
        <v>-14.126464</v>
      </c>
      <c r="AV2001" s="11">
        <v>-14.061154999999999</v>
      </c>
      <c r="AW2001" s="11">
        <v>6.5309000000000006E-2</v>
      </c>
      <c r="AX2001" s="11">
        <v>0.46232000000000001</v>
      </c>
    </row>
    <row r="2002" spans="45:50" x14ac:dyDescent="0.35">
      <c r="AS2002" s="11" t="s">
        <v>78</v>
      </c>
      <c r="AT2002" s="11">
        <v>229</v>
      </c>
      <c r="AU2002" s="11">
        <v>17.833043</v>
      </c>
      <c r="AV2002" s="11">
        <v>17.7683</v>
      </c>
      <c r="AW2002" s="11">
        <v>6.4742999999999995E-2</v>
      </c>
      <c r="AX2002" s="11">
        <v>0.36305100000000001</v>
      </c>
    </row>
    <row r="2003" spans="45:50" x14ac:dyDescent="0.35">
      <c r="AS2003" s="11" t="s">
        <v>78</v>
      </c>
      <c r="AT2003" s="11">
        <v>1817</v>
      </c>
      <c r="AU2003" s="11">
        <v>-24.855944000000001</v>
      </c>
      <c r="AV2003" s="11">
        <v>-24.894997</v>
      </c>
      <c r="AW2003" s="11">
        <v>3.9052999999999997E-2</v>
      </c>
      <c r="AX2003" s="11">
        <v>0.15711700000000001</v>
      </c>
    </row>
    <row r="2004" spans="45:50" x14ac:dyDescent="0.35">
      <c r="AS2004" s="11" t="s">
        <v>78</v>
      </c>
      <c r="AT2004" s="11">
        <v>933</v>
      </c>
      <c r="AU2004" s="11">
        <v>9.0118919999999996</v>
      </c>
      <c r="AV2004" s="11">
        <v>8.9803700000000006</v>
      </c>
      <c r="AW2004" s="11">
        <v>3.1522000000000001E-2</v>
      </c>
      <c r="AX2004" s="11">
        <v>0.34977799999999998</v>
      </c>
    </row>
    <row r="2005" spans="45:50" x14ac:dyDescent="0.35">
      <c r="AS2005" s="11" t="s">
        <v>78</v>
      </c>
      <c r="AT2005" s="11">
        <v>1377</v>
      </c>
      <c r="AU2005" s="11">
        <v>4.3333009999999996</v>
      </c>
      <c r="AV2005" s="11">
        <v>4.3603699999999996</v>
      </c>
      <c r="AW2005" s="11">
        <v>2.7067999999999998E-2</v>
      </c>
      <c r="AX2005" s="11">
        <v>0.62465899999999996</v>
      </c>
    </row>
    <row r="2006" spans="45:50" x14ac:dyDescent="0.35">
      <c r="AS2006" s="11" t="s">
        <v>78</v>
      </c>
      <c r="AT2006" s="11">
        <v>1440</v>
      </c>
      <c r="AU2006" s="11">
        <v>-4.0728569999999999</v>
      </c>
      <c r="AV2006" s="11">
        <v>-4.0948019999999996</v>
      </c>
      <c r="AW2006" s="11">
        <v>2.1944999999999999E-2</v>
      </c>
      <c r="AX2006" s="11">
        <v>0.53881400000000002</v>
      </c>
    </row>
    <row r="2007" spans="45:50" x14ac:dyDescent="0.35">
      <c r="AS2007" s="11" t="s">
        <v>78</v>
      </c>
      <c r="AT2007" s="11">
        <v>587</v>
      </c>
      <c r="AU2007" s="11">
        <v>22.007073999999999</v>
      </c>
      <c r="AV2007" s="11">
        <v>21.991212999999998</v>
      </c>
      <c r="AW2007" s="11">
        <v>1.5861E-2</v>
      </c>
      <c r="AX2007" s="11">
        <v>7.2071999999999997E-2</v>
      </c>
    </row>
    <row r="2008" spans="45:50" x14ac:dyDescent="0.35">
      <c r="AS2008" s="11" t="s">
        <v>78</v>
      </c>
      <c r="AT2008" s="11">
        <v>1225</v>
      </c>
      <c r="AU2008" s="11">
        <v>-7.3974010000000003</v>
      </c>
      <c r="AV2008" s="11">
        <v>-7.3833630000000001</v>
      </c>
      <c r="AW2008" s="11">
        <v>1.4038E-2</v>
      </c>
      <c r="AX2008" s="11">
        <v>0.18976999999999999</v>
      </c>
    </row>
  </sheetData>
  <autoFilter ref="AC8:AI327" xr:uid="{79577A57-4F01-4E32-B849-04D5DB877C1D}">
    <sortState xmlns:xlrd2="http://schemas.microsoft.com/office/spreadsheetml/2017/richdata2" ref="AC9:AI327">
      <sortCondition descending="1" ref="AI8:AI327"/>
    </sortState>
  </autoFilter>
  <sortState xmlns:xlrd2="http://schemas.microsoft.com/office/spreadsheetml/2017/richdata2" ref="AK9:AQ327">
    <sortCondition ref="AO9:AO327"/>
  </sortState>
  <mergeCells count="4">
    <mergeCell ref="BB39:BB40"/>
    <mergeCell ref="BB64:BB65"/>
    <mergeCell ref="BC64:BH64"/>
    <mergeCell ref="BC39:BK39"/>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80D77-A789-4C9C-A0E3-26E1DDA63CED}">
  <dimension ref="B2:BY2008"/>
  <sheetViews>
    <sheetView topLeftCell="BB6" zoomScale="80" zoomScaleNormal="80" workbookViewId="0">
      <selection activeCell="BF35" sqref="BF35"/>
    </sheetView>
  </sheetViews>
  <sheetFormatPr defaultRowHeight="14.5" x14ac:dyDescent="0.35"/>
  <cols>
    <col min="3" max="3" width="11" bestFit="1" customWidth="1"/>
    <col min="4" max="4" width="11.1796875" bestFit="1" customWidth="1"/>
    <col min="7" max="7" width="14" bestFit="1" customWidth="1"/>
    <col min="9" max="9" width="8.7265625" customWidth="1"/>
    <col min="10" max="10" width="10.1796875" customWidth="1"/>
    <col min="11" max="11" width="9.453125" bestFit="1" customWidth="1"/>
    <col min="26" max="26" width="8.7265625" customWidth="1"/>
    <col min="41" max="43" width="8.7265625" customWidth="1"/>
    <col min="54" max="54" width="8.1796875" customWidth="1"/>
    <col min="55" max="66" width="5.90625" bestFit="1" customWidth="1"/>
  </cols>
  <sheetData>
    <row r="2" spans="2:56" x14ac:dyDescent="0.35">
      <c r="U2" t="s">
        <v>117</v>
      </c>
    </row>
    <row r="3" spans="2:56" x14ac:dyDescent="0.35">
      <c r="U3" t="s">
        <v>118</v>
      </c>
    </row>
    <row r="5" spans="2:56" x14ac:dyDescent="0.35">
      <c r="Z5">
        <f>QUARTILE(Z9:Z1370,3)</f>
        <v>0.31836458788509309</v>
      </c>
      <c r="AH5">
        <f>QUARTILE(AH9:AH1370,1)</f>
        <v>6.4395912359190732E-2</v>
      </c>
    </row>
    <row r="6" spans="2:56" x14ac:dyDescent="0.35">
      <c r="Z6" s="19">
        <f>AVERAGE(Z9:Z1370)</f>
        <v>3.2750231241270393</v>
      </c>
      <c r="AG6" t="e">
        <f ca="1">st(AG9:AG327)</f>
        <v>#NAME?</v>
      </c>
      <c r="BC6">
        <v>-31</v>
      </c>
      <c r="BD6">
        <v>-31</v>
      </c>
    </row>
    <row r="7" spans="2:56" x14ac:dyDescent="0.35">
      <c r="Y7" s="21">
        <f>MAX(Y9:Y1370)</f>
        <v>12.594495</v>
      </c>
      <c r="Z7" s="19">
        <f>MAX(Z9:Z1370)</f>
        <v>3728.5965978128797</v>
      </c>
      <c r="AA7" s="21"/>
      <c r="AG7" s="21">
        <f>_xlfn.STDEV.S(AG9:AG1370)</f>
        <v>2.2258554454031469</v>
      </c>
      <c r="AI7" s="21"/>
      <c r="BC7">
        <v>49</v>
      </c>
      <c r="BD7">
        <v>49</v>
      </c>
    </row>
    <row r="8" spans="2:56" x14ac:dyDescent="0.35">
      <c r="B8" s="11" t="s">
        <v>168</v>
      </c>
      <c r="C8" s="11" t="s">
        <v>26</v>
      </c>
      <c r="D8" s="11" t="s">
        <v>27</v>
      </c>
      <c r="E8" s="11" t="s">
        <v>28</v>
      </c>
      <c r="F8" s="11" t="s">
        <v>169</v>
      </c>
      <c r="G8" s="11" t="s">
        <v>170</v>
      </c>
      <c r="H8" s="11" t="s">
        <v>171</v>
      </c>
      <c r="I8" s="11" t="s">
        <v>29</v>
      </c>
      <c r="J8" s="11" t="s">
        <v>30</v>
      </c>
      <c r="K8" s="11" t="s">
        <v>31</v>
      </c>
      <c r="U8" s="11"/>
      <c r="V8" s="11" t="s">
        <v>71</v>
      </c>
      <c r="W8" s="11" t="s">
        <v>72</v>
      </c>
      <c r="X8" s="11" t="s">
        <v>73</v>
      </c>
      <c r="Y8" s="11" t="s">
        <v>74</v>
      </c>
      <c r="Z8" s="11" t="s">
        <v>116</v>
      </c>
      <c r="AA8" s="11" t="s">
        <v>75</v>
      </c>
      <c r="AC8" s="11"/>
      <c r="AD8" s="11" t="s">
        <v>71</v>
      </c>
      <c r="AE8" s="11" t="s">
        <v>72</v>
      </c>
      <c r="AF8" s="11" t="s">
        <v>73</v>
      </c>
      <c r="AG8" s="11" t="s">
        <v>74</v>
      </c>
      <c r="AH8" s="11" t="s">
        <v>116</v>
      </c>
      <c r="AI8" s="11" t="s">
        <v>75</v>
      </c>
      <c r="AK8" s="11"/>
      <c r="AL8" s="11" t="s">
        <v>71</v>
      </c>
      <c r="AM8" s="11" t="s">
        <v>72</v>
      </c>
      <c r="AN8" s="11" t="s">
        <v>73</v>
      </c>
      <c r="AO8" s="11" t="s">
        <v>74</v>
      </c>
      <c r="AP8" s="11" t="s">
        <v>116</v>
      </c>
      <c r="AQ8" s="11" t="s">
        <v>75</v>
      </c>
      <c r="AS8" s="11"/>
      <c r="AT8" s="11" t="s">
        <v>71</v>
      </c>
      <c r="AU8" s="11" t="s">
        <v>72</v>
      </c>
      <c r="AV8" s="11" t="s">
        <v>73</v>
      </c>
      <c r="AW8" s="11" t="s">
        <v>74</v>
      </c>
      <c r="AX8" s="11" t="s">
        <v>75</v>
      </c>
    </row>
    <row r="9" spans="2:56" x14ac:dyDescent="0.35">
      <c r="B9" s="11">
        <v>1</v>
      </c>
      <c r="C9" s="11" t="s">
        <v>61</v>
      </c>
      <c r="D9" s="11">
        <v>23</v>
      </c>
      <c r="E9" s="11">
        <v>0.13126499999999999</v>
      </c>
      <c r="F9" s="11">
        <v>7.7229179999999999</v>
      </c>
      <c r="G9" s="11">
        <v>7.6181910000000004</v>
      </c>
      <c r="H9" s="11">
        <v>8.0100280000000001</v>
      </c>
      <c r="I9" s="11">
        <v>-6998.9684230000003</v>
      </c>
      <c r="J9" s="11">
        <v>0.770787</v>
      </c>
      <c r="K9" s="11">
        <v>0.59339799999999998</v>
      </c>
      <c r="U9" s="11" t="s">
        <v>76</v>
      </c>
      <c r="V9" s="11">
        <v>0</v>
      </c>
      <c r="W9" s="11">
        <v>-5.4754529999999999</v>
      </c>
      <c r="X9" s="11">
        <v>-7.7436319999999998</v>
      </c>
      <c r="Y9" s="11">
        <v>2.2681800000000001</v>
      </c>
      <c r="Z9" s="18">
        <f t="shared" ref="Z9:Z72" si="0">ABS(Y9/W9)</f>
        <v>0.41424517752229817</v>
      </c>
      <c r="AA9" s="11">
        <v>41.424512999999997</v>
      </c>
      <c r="AC9" s="11" t="s">
        <v>78</v>
      </c>
      <c r="AD9" s="11">
        <v>5</v>
      </c>
      <c r="AE9" s="11">
        <v>-2.500302</v>
      </c>
      <c r="AF9" s="11">
        <v>-3.1617030000000002</v>
      </c>
      <c r="AG9" s="11">
        <v>0.66140100000000002</v>
      </c>
      <c r="AH9" s="18">
        <f t="shared" ref="AH9:AH72" si="1">ABS(AG9/AE9)</f>
        <v>0.26452844496384836</v>
      </c>
      <c r="AI9" s="11">
        <v>26.452850999999999</v>
      </c>
      <c r="AK9" s="11" t="s">
        <v>83</v>
      </c>
      <c r="AL9" s="11">
        <v>6</v>
      </c>
      <c r="AM9" s="11">
        <v>22.897628999999998</v>
      </c>
      <c r="AN9" s="11">
        <v>26.634573</v>
      </c>
      <c r="AO9" s="11">
        <v>3.7369439999999998</v>
      </c>
      <c r="AP9" s="18">
        <f t="shared" ref="AP9:AP72" si="2">ABS(AO9/AM9)</f>
        <v>0.16320222499892892</v>
      </c>
      <c r="AQ9" s="11">
        <v>16.320222000000001</v>
      </c>
      <c r="AS9" s="11" t="s">
        <v>76</v>
      </c>
      <c r="AT9" s="11">
        <v>0</v>
      </c>
      <c r="AU9" s="11">
        <v>-5.4754529999999999</v>
      </c>
      <c r="AV9" s="11">
        <v>-7.7436319999999998</v>
      </c>
      <c r="AW9" s="11">
        <v>2.2681800000000001</v>
      </c>
      <c r="AX9" s="11">
        <v>41.424512999999997</v>
      </c>
    </row>
    <row r="10" spans="2:56" x14ac:dyDescent="0.35">
      <c r="B10" s="11">
        <v>2</v>
      </c>
      <c r="C10" s="11" t="s">
        <v>60</v>
      </c>
      <c r="D10" s="11">
        <v>45</v>
      </c>
      <c r="E10" s="11">
        <v>0.15753900000000001</v>
      </c>
      <c r="F10" s="11">
        <v>6.0798940000000004</v>
      </c>
      <c r="G10" s="11">
        <v>6.3476309999999998</v>
      </c>
      <c r="H10" s="11">
        <v>6.3976680000000004</v>
      </c>
      <c r="I10" s="11">
        <v>-7280.7658160000001</v>
      </c>
      <c r="J10" s="11">
        <v>0.87017299999999997</v>
      </c>
      <c r="K10" s="11">
        <v>0.75712100000000004</v>
      </c>
      <c r="U10" s="11" t="s">
        <v>76</v>
      </c>
      <c r="V10" s="11">
        <v>1</v>
      </c>
      <c r="W10" s="11">
        <v>-17.246748</v>
      </c>
      <c r="X10" s="11">
        <v>-16.78885</v>
      </c>
      <c r="Y10" s="11">
        <v>0.45789800000000003</v>
      </c>
      <c r="Z10" s="18">
        <f t="shared" si="0"/>
        <v>2.6549816811841861E-2</v>
      </c>
      <c r="AA10" s="11">
        <v>2.6549800000000001</v>
      </c>
      <c r="AC10" s="11" t="s">
        <v>78</v>
      </c>
      <c r="AD10" s="11">
        <v>7</v>
      </c>
      <c r="AE10" s="11">
        <v>-22.102084999999999</v>
      </c>
      <c r="AF10" s="11">
        <v>-22.639513999999998</v>
      </c>
      <c r="AG10" s="11">
        <v>0.53742900000000005</v>
      </c>
      <c r="AH10" s="18">
        <f t="shared" si="1"/>
        <v>2.4315760255197646E-2</v>
      </c>
      <c r="AI10" s="11">
        <v>2.431575</v>
      </c>
      <c r="AK10" s="11" t="s">
        <v>83</v>
      </c>
      <c r="AL10" s="11">
        <v>13</v>
      </c>
      <c r="AM10" s="11">
        <v>32.578378999999998</v>
      </c>
      <c r="AN10" s="11">
        <v>37.736015000000002</v>
      </c>
      <c r="AO10" s="11">
        <v>5.1576360000000001</v>
      </c>
      <c r="AP10" s="18">
        <f t="shared" si="2"/>
        <v>0.1583146908567796</v>
      </c>
      <c r="AQ10" s="11">
        <v>15.831469</v>
      </c>
      <c r="AS10" s="11" t="s">
        <v>76</v>
      </c>
      <c r="AT10" s="11">
        <v>1</v>
      </c>
      <c r="AU10" s="11">
        <v>-17.246748</v>
      </c>
      <c r="AV10" s="11">
        <v>-16.78885</v>
      </c>
      <c r="AW10" s="11">
        <v>0.45789800000000003</v>
      </c>
      <c r="AX10" s="11">
        <v>2.6549800000000001</v>
      </c>
    </row>
    <row r="11" spans="2:56" x14ac:dyDescent="0.35">
      <c r="B11" s="11">
        <v>3</v>
      </c>
      <c r="C11" s="11" t="s">
        <v>49</v>
      </c>
      <c r="D11" s="11">
        <v>67</v>
      </c>
      <c r="E11" s="11">
        <v>0.20164499999999999</v>
      </c>
      <c r="F11" s="11">
        <v>5.0639029999999998</v>
      </c>
      <c r="G11" s="11">
        <v>4.9591979999999998</v>
      </c>
      <c r="H11" s="11">
        <v>5.0121880000000001</v>
      </c>
      <c r="I11" s="11">
        <v>-7485.806955</v>
      </c>
      <c r="J11" s="11">
        <v>0.912107</v>
      </c>
      <c r="K11" s="11">
        <v>0.83189199999999996</v>
      </c>
      <c r="U11" s="11" t="s">
        <v>76</v>
      </c>
      <c r="V11" s="11">
        <v>2</v>
      </c>
      <c r="W11" s="11">
        <v>-5.8351920000000002</v>
      </c>
      <c r="X11" s="11">
        <v>-6.187398</v>
      </c>
      <c r="Y11" s="11">
        <v>0.35220600000000002</v>
      </c>
      <c r="Z11" s="18">
        <f t="shared" si="0"/>
        <v>6.0358939345954682E-2</v>
      </c>
      <c r="AA11" s="11">
        <v>6.0358919999999996</v>
      </c>
      <c r="AC11" s="11" t="s">
        <v>78</v>
      </c>
      <c r="AD11" s="11">
        <v>14</v>
      </c>
      <c r="AE11" s="11">
        <v>-5.6293939999999996</v>
      </c>
      <c r="AF11" s="11">
        <v>-7.2429059999999996</v>
      </c>
      <c r="AG11" s="11">
        <v>1.6135120000000001</v>
      </c>
      <c r="AH11" s="18">
        <f t="shared" si="1"/>
        <v>0.28662268087826154</v>
      </c>
      <c r="AI11" s="11">
        <v>28.662275000000001</v>
      </c>
      <c r="AK11" s="11" t="s">
        <v>83</v>
      </c>
      <c r="AL11" s="11">
        <v>20</v>
      </c>
      <c r="AM11" s="11">
        <v>-7.8109830000000002</v>
      </c>
      <c r="AN11" s="11">
        <v>-10.884141</v>
      </c>
      <c r="AO11" s="11">
        <v>3.0731579999999998</v>
      </c>
      <c r="AP11" s="18">
        <f t="shared" si="2"/>
        <v>0.39344062072597008</v>
      </c>
      <c r="AQ11" s="11">
        <v>39.344061000000004</v>
      </c>
      <c r="AS11" s="11" t="s">
        <v>76</v>
      </c>
      <c r="AT11" s="11">
        <v>2</v>
      </c>
      <c r="AU11" s="11">
        <v>-5.8351920000000002</v>
      </c>
      <c r="AV11" s="11">
        <v>-6.187398</v>
      </c>
      <c r="AW11" s="11">
        <v>0.35220600000000002</v>
      </c>
      <c r="AX11" s="11">
        <v>6.0358919999999996</v>
      </c>
    </row>
    <row r="12" spans="2:56" x14ac:dyDescent="0.35">
      <c r="B12" s="11">
        <v>4</v>
      </c>
      <c r="C12" s="11" t="s">
        <v>42</v>
      </c>
      <c r="D12" s="11">
        <v>89</v>
      </c>
      <c r="E12" s="11">
        <v>0.22570200000000001</v>
      </c>
      <c r="F12" s="11">
        <v>4.3460809999999999</v>
      </c>
      <c r="G12" s="11">
        <v>4.430631</v>
      </c>
      <c r="H12" s="11">
        <v>4.4087870000000002</v>
      </c>
      <c r="I12" s="11">
        <v>-7650.0064009999996</v>
      </c>
      <c r="J12" s="11">
        <v>0.93004399999999998</v>
      </c>
      <c r="K12" s="11">
        <v>0.86494499999999996</v>
      </c>
      <c r="U12" s="11" t="s">
        <v>76</v>
      </c>
      <c r="V12" s="11">
        <v>3</v>
      </c>
      <c r="W12" s="11">
        <v>-5.3832440000000004</v>
      </c>
      <c r="X12" s="11">
        <v>-5.4018560000000004</v>
      </c>
      <c r="Y12" s="11">
        <v>1.8612E-2</v>
      </c>
      <c r="Z12" s="18">
        <f t="shared" si="0"/>
        <v>3.4573948347873511E-3</v>
      </c>
      <c r="AA12" s="11">
        <v>0.34573999999999999</v>
      </c>
      <c r="AC12" s="11" t="s">
        <v>78</v>
      </c>
      <c r="AD12" s="11">
        <v>27</v>
      </c>
      <c r="AE12" s="11">
        <v>-20.740324000000001</v>
      </c>
      <c r="AF12" s="11">
        <v>-23.544291999999999</v>
      </c>
      <c r="AG12" s="11">
        <v>2.8039679999999998</v>
      </c>
      <c r="AH12" s="18">
        <f t="shared" si="1"/>
        <v>0.13519403072006009</v>
      </c>
      <c r="AI12" s="11">
        <v>13.519401</v>
      </c>
      <c r="AK12" s="11" t="s">
        <v>83</v>
      </c>
      <c r="AL12" s="11">
        <v>23</v>
      </c>
      <c r="AM12" s="11">
        <v>47.679831</v>
      </c>
      <c r="AN12" s="11">
        <v>39.555750000000003</v>
      </c>
      <c r="AO12" s="11">
        <v>8.1240810000000003</v>
      </c>
      <c r="AP12" s="18">
        <f t="shared" si="2"/>
        <v>0.17038820880048841</v>
      </c>
      <c r="AQ12" s="11">
        <v>17.038820999999999</v>
      </c>
      <c r="AS12" s="11" t="s">
        <v>76</v>
      </c>
      <c r="AT12" s="11">
        <v>3</v>
      </c>
      <c r="AU12" s="11">
        <v>-5.3832440000000004</v>
      </c>
      <c r="AV12" s="11">
        <v>-5.4018560000000004</v>
      </c>
      <c r="AW12" s="11">
        <v>1.8612E-2</v>
      </c>
      <c r="AX12" s="11">
        <v>0.34573999999999999</v>
      </c>
    </row>
    <row r="13" spans="2:56" x14ac:dyDescent="0.35">
      <c r="B13" s="11">
        <v>5</v>
      </c>
      <c r="C13" s="11" t="s">
        <v>34</v>
      </c>
      <c r="D13" s="11">
        <v>111</v>
      </c>
      <c r="E13" s="11">
        <v>0.25773699999999999</v>
      </c>
      <c r="F13" s="11">
        <v>3.823455</v>
      </c>
      <c r="G13" s="11">
        <v>3.8799250000000001</v>
      </c>
      <c r="H13" s="11">
        <v>3.826155</v>
      </c>
      <c r="I13" s="11">
        <v>-7780.50587</v>
      </c>
      <c r="J13" s="11">
        <v>0.94828100000000004</v>
      </c>
      <c r="K13" s="11">
        <v>0.89922500000000005</v>
      </c>
      <c r="U13" s="11" t="s">
        <v>76</v>
      </c>
      <c r="V13" s="11">
        <v>4</v>
      </c>
      <c r="W13" s="11">
        <v>-6.4981299999999997</v>
      </c>
      <c r="X13" s="11">
        <v>-5.6189580000000001</v>
      </c>
      <c r="Y13" s="11">
        <v>0.87917199999999995</v>
      </c>
      <c r="Z13" s="18">
        <f t="shared" si="0"/>
        <v>0.13529615443212123</v>
      </c>
      <c r="AA13" s="11">
        <v>13.529609000000001</v>
      </c>
      <c r="AC13" s="11" t="s">
        <v>78</v>
      </c>
      <c r="AD13" s="11">
        <v>31</v>
      </c>
      <c r="AE13" s="11">
        <v>-0.58435700000000002</v>
      </c>
      <c r="AF13" s="11">
        <v>-10.58808</v>
      </c>
      <c r="AG13" s="11">
        <v>10.003723000000001</v>
      </c>
      <c r="AH13" s="18">
        <f t="shared" si="1"/>
        <v>17.11919768223877</v>
      </c>
      <c r="AI13" s="11" t="s">
        <v>77</v>
      </c>
      <c r="AK13" s="11" t="s">
        <v>83</v>
      </c>
      <c r="AL13" s="11">
        <v>30</v>
      </c>
      <c r="AM13" s="11">
        <v>35.625236000000001</v>
      </c>
      <c r="AN13" s="11">
        <v>38.884892999999998</v>
      </c>
      <c r="AO13" s="11">
        <v>3.2596569999999998</v>
      </c>
      <c r="AP13" s="18">
        <f t="shared" si="2"/>
        <v>9.1498537721967643E-2</v>
      </c>
      <c r="AQ13" s="11">
        <v>9.1498550000000005</v>
      </c>
      <c r="AS13" s="11" t="s">
        <v>76</v>
      </c>
      <c r="AT13" s="11">
        <v>4</v>
      </c>
      <c r="AU13" s="11">
        <v>-6.4981299999999997</v>
      </c>
      <c r="AV13" s="11">
        <v>-5.6189580000000001</v>
      </c>
      <c r="AW13" s="11">
        <v>0.87917199999999995</v>
      </c>
      <c r="AX13" s="11">
        <v>13.529609000000001</v>
      </c>
    </row>
    <row r="14" spans="2:56" x14ac:dyDescent="0.35">
      <c r="B14" s="11">
        <v>6</v>
      </c>
      <c r="C14" s="11" t="s">
        <v>52</v>
      </c>
      <c r="D14" s="11">
        <v>133</v>
      </c>
      <c r="E14" s="11">
        <v>0.25313099999999999</v>
      </c>
      <c r="F14" s="11">
        <v>3.6807720000000002</v>
      </c>
      <c r="G14" s="11">
        <v>3.9505249999999998</v>
      </c>
      <c r="H14" s="11">
        <v>3.709028</v>
      </c>
      <c r="I14" s="11">
        <v>-7788.3054529999999</v>
      </c>
      <c r="J14" s="11">
        <v>0.95336799999999999</v>
      </c>
      <c r="K14" s="11">
        <v>0.90885800000000005</v>
      </c>
      <c r="U14" s="11" t="s">
        <v>76</v>
      </c>
      <c r="V14" s="11">
        <v>8</v>
      </c>
      <c r="W14" s="11">
        <v>18.013652</v>
      </c>
      <c r="X14" s="11">
        <v>18.597334</v>
      </c>
      <c r="Y14" s="11">
        <v>0.58368200000000003</v>
      </c>
      <c r="Z14" s="18">
        <f t="shared" si="0"/>
        <v>3.2402202507298354E-2</v>
      </c>
      <c r="AA14" s="11">
        <v>3.2402199999999999</v>
      </c>
      <c r="AC14" s="11" t="s">
        <v>78</v>
      </c>
      <c r="AD14" s="11">
        <v>36</v>
      </c>
      <c r="AE14" s="11">
        <v>-5.4351370000000001</v>
      </c>
      <c r="AF14" s="11">
        <v>-5.9537300000000002</v>
      </c>
      <c r="AG14" s="11">
        <v>0.51859299999999997</v>
      </c>
      <c r="AH14" s="18">
        <f t="shared" si="1"/>
        <v>9.5414890185840748E-2</v>
      </c>
      <c r="AI14" s="11">
        <v>9.5414899999999996</v>
      </c>
      <c r="AK14" s="11" t="s">
        <v>83</v>
      </c>
      <c r="AL14" s="11">
        <v>39</v>
      </c>
      <c r="AM14" s="11">
        <v>14.008404000000001</v>
      </c>
      <c r="AN14" s="11">
        <v>14.318422999999999</v>
      </c>
      <c r="AO14" s="11">
        <v>0.31002000000000002</v>
      </c>
      <c r="AP14" s="18">
        <f t="shared" si="2"/>
        <v>2.213100079066823E-2</v>
      </c>
      <c r="AQ14" s="11">
        <v>2.2130969999999999</v>
      </c>
      <c r="AS14" s="11" t="s">
        <v>78</v>
      </c>
      <c r="AT14" s="11">
        <v>5</v>
      </c>
      <c r="AU14" s="11">
        <v>-2.500302</v>
      </c>
      <c r="AV14" s="11">
        <v>-3.1617030000000002</v>
      </c>
      <c r="AW14" s="11">
        <v>0.66140100000000002</v>
      </c>
      <c r="AX14" s="11">
        <v>26.452850999999999</v>
      </c>
    </row>
    <row r="15" spans="2:56" x14ac:dyDescent="0.35">
      <c r="B15" s="11">
        <v>7</v>
      </c>
      <c r="C15" s="11" t="s">
        <v>36</v>
      </c>
      <c r="D15" s="11">
        <v>155</v>
      </c>
      <c r="E15" s="11">
        <v>0.26731899999999997</v>
      </c>
      <c r="F15" s="11">
        <v>3.4520789999999999</v>
      </c>
      <c r="G15" s="11">
        <v>3.740853</v>
      </c>
      <c r="H15" s="11">
        <v>3.754613</v>
      </c>
      <c r="I15" s="11">
        <v>-7831.6721960000004</v>
      </c>
      <c r="J15" s="11">
        <v>0.95610200000000001</v>
      </c>
      <c r="K15" s="11">
        <v>0.91408900000000004</v>
      </c>
      <c r="U15" s="11" t="s">
        <v>76</v>
      </c>
      <c r="V15" s="11">
        <v>9</v>
      </c>
      <c r="W15" s="11">
        <v>-1.05962</v>
      </c>
      <c r="X15" s="11">
        <v>-2.8936769999999998</v>
      </c>
      <c r="Y15" s="11">
        <v>1.8340559999999999</v>
      </c>
      <c r="Z15" s="18">
        <f t="shared" si="0"/>
        <v>1.730862007134633</v>
      </c>
      <c r="AA15" s="11" t="s">
        <v>77</v>
      </c>
      <c r="AC15" s="11" t="s">
        <v>78</v>
      </c>
      <c r="AD15" s="11">
        <v>48</v>
      </c>
      <c r="AE15" s="11">
        <v>34.554572999999998</v>
      </c>
      <c r="AF15" s="11">
        <v>31.325393999999999</v>
      </c>
      <c r="AG15" s="11">
        <v>3.2291780000000001</v>
      </c>
      <c r="AH15" s="18">
        <f t="shared" si="1"/>
        <v>9.3451538237789844E-2</v>
      </c>
      <c r="AI15" s="11">
        <v>9.3451550000000001</v>
      </c>
      <c r="AK15" s="11" t="s">
        <v>83</v>
      </c>
      <c r="AL15" s="11">
        <v>44</v>
      </c>
      <c r="AM15" s="11">
        <v>-7.6928150000000004</v>
      </c>
      <c r="AN15" s="11">
        <v>-6.2427339999999996</v>
      </c>
      <c r="AO15" s="11">
        <v>1.450081</v>
      </c>
      <c r="AP15" s="18">
        <f t="shared" si="2"/>
        <v>0.18849809855040059</v>
      </c>
      <c r="AQ15" s="11">
        <v>18.849807999999999</v>
      </c>
      <c r="AS15" s="11" t="s">
        <v>83</v>
      </c>
      <c r="AT15" s="11">
        <v>6</v>
      </c>
      <c r="AU15" s="11">
        <v>22.897628999999998</v>
      </c>
      <c r="AV15" s="11">
        <v>26.634573</v>
      </c>
      <c r="AW15" s="11">
        <v>3.7369439999999998</v>
      </c>
      <c r="AX15" s="11">
        <v>16.320222000000001</v>
      </c>
    </row>
    <row r="16" spans="2:56" x14ac:dyDescent="0.35">
      <c r="B16" s="11">
        <v>8</v>
      </c>
      <c r="C16" s="11" t="s">
        <v>58</v>
      </c>
      <c r="D16" s="11">
        <v>177</v>
      </c>
      <c r="E16" s="11">
        <v>0.25516899999999998</v>
      </c>
      <c r="F16" s="11">
        <v>3.4608460000000001</v>
      </c>
      <c r="G16" s="11">
        <v>3.9189729999999998</v>
      </c>
      <c r="H16" s="11">
        <v>3.729565</v>
      </c>
      <c r="I16" s="11">
        <v>-7784.2175129999996</v>
      </c>
      <c r="J16" s="11">
        <v>0.95707699999999996</v>
      </c>
      <c r="K16" s="11">
        <v>0.91598500000000005</v>
      </c>
      <c r="U16" s="11" t="s">
        <v>76</v>
      </c>
      <c r="V16" s="11">
        <v>10</v>
      </c>
      <c r="W16" s="11">
        <v>10.147152999999999</v>
      </c>
      <c r="X16" s="11">
        <v>16.192847</v>
      </c>
      <c r="Y16" s="11">
        <v>6.0456940000000001</v>
      </c>
      <c r="Z16" s="18">
        <f t="shared" si="0"/>
        <v>0.59580199490438357</v>
      </c>
      <c r="AA16" s="11">
        <v>59.580204000000002</v>
      </c>
      <c r="AC16" s="11" t="s">
        <v>78</v>
      </c>
      <c r="AD16" s="11">
        <v>49</v>
      </c>
      <c r="AE16" s="11">
        <v>3.670687</v>
      </c>
      <c r="AF16" s="11">
        <v>3.8432089999999999</v>
      </c>
      <c r="AG16" s="11">
        <v>0.17252200000000001</v>
      </c>
      <c r="AH16" s="18">
        <f t="shared" si="1"/>
        <v>4.6999921268144083E-2</v>
      </c>
      <c r="AI16" s="11">
        <v>4.699999</v>
      </c>
      <c r="AK16" s="11" t="s">
        <v>83</v>
      </c>
      <c r="AL16" s="11">
        <v>51</v>
      </c>
      <c r="AM16" s="11">
        <v>-18.394615999999999</v>
      </c>
      <c r="AN16" s="11">
        <v>-18.201148</v>
      </c>
      <c r="AO16" s="11">
        <v>0.193468</v>
      </c>
      <c r="AP16" s="18">
        <f t="shared" si="2"/>
        <v>1.05176427711239E-2</v>
      </c>
      <c r="AQ16" s="11">
        <v>1.0517639999999999</v>
      </c>
      <c r="AS16" s="11" t="s">
        <v>78</v>
      </c>
      <c r="AT16" s="11">
        <v>7</v>
      </c>
      <c r="AU16" s="11">
        <v>-22.102084999999999</v>
      </c>
      <c r="AV16" s="11">
        <v>-22.639513999999998</v>
      </c>
      <c r="AW16" s="11">
        <v>0.53742900000000005</v>
      </c>
      <c r="AX16" s="11">
        <v>2.431575</v>
      </c>
    </row>
    <row r="17" spans="2:50" x14ac:dyDescent="0.35">
      <c r="B17" s="12">
        <v>9</v>
      </c>
      <c r="C17" s="12" t="s">
        <v>48</v>
      </c>
      <c r="D17" s="12">
        <v>199</v>
      </c>
      <c r="E17" s="12">
        <v>0.28826499999999999</v>
      </c>
      <c r="F17" s="12">
        <v>3.1119089999999998</v>
      </c>
      <c r="G17" s="12">
        <v>3.4690270000000001</v>
      </c>
      <c r="H17" s="12">
        <v>3.5067560000000002</v>
      </c>
      <c r="I17" s="12">
        <v>-7884.9662850000004</v>
      </c>
      <c r="J17" s="12">
        <v>0.96472999999999998</v>
      </c>
      <c r="K17" s="12">
        <v>0.93065900000000001</v>
      </c>
      <c r="L17" s="58"/>
      <c r="U17" s="11" t="s">
        <v>76</v>
      </c>
      <c r="V17" s="11">
        <v>11</v>
      </c>
      <c r="W17" s="11">
        <v>0.55194200000000004</v>
      </c>
      <c r="X17" s="11">
        <v>1.833326</v>
      </c>
      <c r="Y17" s="11">
        <v>1.2813840000000001</v>
      </c>
      <c r="Z17" s="18">
        <f t="shared" si="0"/>
        <v>2.3215917614531962</v>
      </c>
      <c r="AA17" s="11" t="s">
        <v>77</v>
      </c>
      <c r="AC17" s="11" t="s">
        <v>78</v>
      </c>
      <c r="AD17" s="11">
        <v>58</v>
      </c>
      <c r="AE17" s="11">
        <v>-13.925762000000001</v>
      </c>
      <c r="AF17" s="11">
        <v>-12.871017</v>
      </c>
      <c r="AG17" s="11">
        <v>1.054745</v>
      </c>
      <c r="AH17" s="18">
        <f t="shared" si="1"/>
        <v>7.574055911626236E-2</v>
      </c>
      <c r="AI17" s="11">
        <v>7.5740569999999998</v>
      </c>
      <c r="AK17" s="11" t="s">
        <v>83</v>
      </c>
      <c r="AL17" s="11">
        <v>62</v>
      </c>
      <c r="AM17" s="11">
        <v>-2.6715</v>
      </c>
      <c r="AN17" s="11">
        <v>-2.3075990000000002</v>
      </c>
      <c r="AO17" s="11">
        <v>0.36390099999999997</v>
      </c>
      <c r="AP17" s="18">
        <f t="shared" si="2"/>
        <v>0.13621598352985215</v>
      </c>
      <c r="AQ17" s="11">
        <v>13.621600000000001</v>
      </c>
      <c r="AS17" s="11" t="s">
        <v>76</v>
      </c>
      <c r="AT17" s="11">
        <v>8</v>
      </c>
      <c r="AU17" s="11">
        <v>18.013652</v>
      </c>
      <c r="AV17" s="11">
        <v>18.597334</v>
      </c>
      <c r="AW17" s="11">
        <v>0.58368200000000003</v>
      </c>
      <c r="AX17" s="11">
        <v>3.2402199999999999</v>
      </c>
    </row>
    <row r="18" spans="2:50" x14ac:dyDescent="0.35">
      <c r="B18" s="11">
        <v>10</v>
      </c>
      <c r="C18" s="11" t="s">
        <v>40</v>
      </c>
      <c r="D18" s="11">
        <v>221</v>
      </c>
      <c r="E18" s="11">
        <v>0.24918599999999999</v>
      </c>
      <c r="F18" s="11">
        <v>3.2816100000000001</v>
      </c>
      <c r="G18" s="11">
        <v>4.0130670000000004</v>
      </c>
      <c r="H18" s="11">
        <v>3.7227260000000002</v>
      </c>
      <c r="I18" s="11">
        <v>-7768.6472050000002</v>
      </c>
      <c r="J18" s="11">
        <v>0.96249300000000004</v>
      </c>
      <c r="K18" s="11">
        <v>0.92633399999999999</v>
      </c>
      <c r="U18" s="11" t="s">
        <v>76</v>
      </c>
      <c r="V18" s="11">
        <v>12</v>
      </c>
      <c r="W18" s="11">
        <v>14.177001000000001</v>
      </c>
      <c r="X18" s="11">
        <v>13.025941</v>
      </c>
      <c r="Y18" s="11">
        <v>1.1510590000000001</v>
      </c>
      <c r="Z18" s="18">
        <f t="shared" si="0"/>
        <v>8.1191995401566242E-2</v>
      </c>
      <c r="AA18" s="11">
        <v>8.1192030000000006</v>
      </c>
      <c r="AC18" s="11" t="s">
        <v>78</v>
      </c>
      <c r="AD18" s="11">
        <v>71</v>
      </c>
      <c r="AE18" s="11">
        <v>37.512250999999999</v>
      </c>
      <c r="AF18" s="11">
        <v>32.963475000000003</v>
      </c>
      <c r="AG18" s="11">
        <v>4.5487760000000002</v>
      </c>
      <c r="AH18" s="18">
        <f t="shared" si="1"/>
        <v>0.12126107814750973</v>
      </c>
      <c r="AI18" s="11">
        <v>12.126109</v>
      </c>
      <c r="AK18" s="11" t="s">
        <v>83</v>
      </c>
      <c r="AL18" s="11">
        <v>69</v>
      </c>
      <c r="AM18" s="11">
        <v>-14.801750999999999</v>
      </c>
      <c r="AN18" s="11">
        <v>-13.626045</v>
      </c>
      <c r="AO18" s="11">
        <v>1.1757059999999999</v>
      </c>
      <c r="AP18" s="18">
        <f t="shared" si="2"/>
        <v>7.943019714356768E-2</v>
      </c>
      <c r="AQ18" s="11">
        <v>7.943022</v>
      </c>
      <c r="AS18" s="11" t="s">
        <v>76</v>
      </c>
      <c r="AT18" s="11">
        <v>9</v>
      </c>
      <c r="AU18" s="11">
        <v>-1.05962</v>
      </c>
      <c r="AV18" s="11">
        <v>-2.8936769999999998</v>
      </c>
      <c r="AW18" s="11">
        <v>1.8340559999999999</v>
      </c>
      <c r="AX18" s="11" t="s">
        <v>77</v>
      </c>
    </row>
    <row r="19" spans="2:50" x14ac:dyDescent="0.35">
      <c r="B19" s="13">
        <v>11</v>
      </c>
      <c r="C19" s="13" t="s">
        <v>37</v>
      </c>
      <c r="D19" s="13">
        <v>243</v>
      </c>
      <c r="E19" s="13">
        <v>0.25903599999999999</v>
      </c>
      <c r="F19" s="13">
        <v>3.0166219999999999</v>
      </c>
      <c r="G19" s="13">
        <v>3.860471</v>
      </c>
      <c r="H19" s="13">
        <v>3.6608320000000001</v>
      </c>
      <c r="I19" s="13">
        <v>-7839.322741</v>
      </c>
      <c r="J19" s="13">
        <v>0.96851200000000004</v>
      </c>
      <c r="K19" s="13">
        <v>0.93792699999999996</v>
      </c>
      <c r="U19" s="11" t="s">
        <v>76</v>
      </c>
      <c r="V19" s="11">
        <v>15</v>
      </c>
      <c r="W19" s="11">
        <v>-5.295102</v>
      </c>
      <c r="X19" s="11">
        <v>-3.6510359999999999</v>
      </c>
      <c r="Y19" s="11">
        <v>1.644066</v>
      </c>
      <c r="Z19" s="18">
        <f t="shared" si="0"/>
        <v>0.31048806991819988</v>
      </c>
      <c r="AA19" s="11">
        <v>31.048808999999999</v>
      </c>
      <c r="AC19" s="11" t="s">
        <v>78</v>
      </c>
      <c r="AD19" s="11">
        <v>76</v>
      </c>
      <c r="AE19" s="11">
        <v>-6.9479499999999996</v>
      </c>
      <c r="AF19" s="11">
        <v>-6.7723959999999996</v>
      </c>
      <c r="AG19" s="11">
        <v>0.17555399999999999</v>
      </c>
      <c r="AH19" s="18">
        <f t="shared" si="1"/>
        <v>2.5267021207694355E-2</v>
      </c>
      <c r="AI19" s="11">
        <v>2.5266989999999998</v>
      </c>
      <c r="AK19" s="11" t="s">
        <v>83</v>
      </c>
      <c r="AL19" s="11">
        <v>70</v>
      </c>
      <c r="AM19" s="11">
        <v>1.025099</v>
      </c>
      <c r="AN19" s="11">
        <v>-0.813056</v>
      </c>
      <c r="AO19" s="11">
        <v>1.838155</v>
      </c>
      <c r="AP19" s="18">
        <f t="shared" si="2"/>
        <v>1.7931487592905662</v>
      </c>
      <c r="AQ19" s="11" t="s">
        <v>77</v>
      </c>
      <c r="AS19" s="11" t="s">
        <v>76</v>
      </c>
      <c r="AT19" s="11">
        <v>10</v>
      </c>
      <c r="AU19" s="11">
        <v>10.147152999999999</v>
      </c>
      <c r="AV19" s="11">
        <v>16.192847</v>
      </c>
      <c r="AW19" s="11">
        <v>6.0456940000000001</v>
      </c>
      <c r="AX19" s="11">
        <v>59.580204000000002</v>
      </c>
    </row>
    <row r="20" spans="2:50" x14ac:dyDescent="0.35">
      <c r="B20" s="13">
        <v>12</v>
      </c>
      <c r="C20" s="13" t="s">
        <v>35</v>
      </c>
      <c r="D20" s="13">
        <v>265</v>
      </c>
      <c r="E20" s="13">
        <v>0.244306</v>
      </c>
      <c r="F20" s="13">
        <v>3.1950310000000002</v>
      </c>
      <c r="G20" s="13">
        <v>4.0932240000000002</v>
      </c>
      <c r="H20" s="13">
        <v>3.8656679999999999</v>
      </c>
      <c r="I20" s="13">
        <v>-7717.0635439999996</v>
      </c>
      <c r="J20" s="13">
        <v>0.96569499999999997</v>
      </c>
      <c r="K20" s="13">
        <v>0.93252900000000005</v>
      </c>
      <c r="U20" s="11" t="s">
        <v>76</v>
      </c>
      <c r="V20" s="11">
        <v>16</v>
      </c>
      <c r="W20" s="11">
        <v>15.597052</v>
      </c>
      <c r="X20" s="11">
        <v>15.994251</v>
      </c>
      <c r="Y20" s="11">
        <v>0.397198</v>
      </c>
      <c r="Z20" s="18">
        <f t="shared" si="0"/>
        <v>2.5466222719524177E-2</v>
      </c>
      <c r="AA20" s="11">
        <v>2.546624</v>
      </c>
      <c r="AC20" s="11" t="s">
        <v>78</v>
      </c>
      <c r="AD20" s="11">
        <v>82</v>
      </c>
      <c r="AE20" s="11">
        <v>-1.0361929999999999</v>
      </c>
      <c r="AF20" s="11">
        <v>-2.0544020000000001</v>
      </c>
      <c r="AG20" s="11">
        <v>1.0182089999999999</v>
      </c>
      <c r="AH20" s="18">
        <f t="shared" si="1"/>
        <v>0.98264415992001486</v>
      </c>
      <c r="AI20" s="11">
        <v>98.264409000000001</v>
      </c>
      <c r="AK20" s="11" t="s">
        <v>83</v>
      </c>
      <c r="AL20" s="11">
        <v>77</v>
      </c>
      <c r="AM20" s="11">
        <v>24.753575000000001</v>
      </c>
      <c r="AN20" s="11">
        <v>22.679919999999999</v>
      </c>
      <c r="AO20" s="11">
        <v>2.073655</v>
      </c>
      <c r="AP20" s="18">
        <f t="shared" si="2"/>
        <v>8.3771940012705229E-2</v>
      </c>
      <c r="AQ20" s="11">
        <v>8.3771930000000001</v>
      </c>
      <c r="AS20" s="11" t="s">
        <v>76</v>
      </c>
      <c r="AT20" s="11">
        <v>11</v>
      </c>
      <c r="AU20" s="11">
        <v>0.55194200000000004</v>
      </c>
      <c r="AV20" s="11">
        <v>1.833326</v>
      </c>
      <c r="AW20" s="11">
        <v>1.2813840000000001</v>
      </c>
      <c r="AX20" s="11" t="s">
        <v>77</v>
      </c>
    </row>
    <row r="21" spans="2:50" x14ac:dyDescent="0.35">
      <c r="B21" s="11">
        <v>13</v>
      </c>
      <c r="C21" s="11" t="s">
        <v>54</v>
      </c>
      <c r="D21" s="11">
        <v>287</v>
      </c>
      <c r="E21" s="11">
        <v>0.232903</v>
      </c>
      <c r="F21" s="11">
        <v>3.4995129999999999</v>
      </c>
      <c r="G21" s="11">
        <v>4.2936389999999998</v>
      </c>
      <c r="H21" s="11">
        <v>4.1820440000000003</v>
      </c>
      <c r="I21" s="11">
        <v>-7549.0844950000001</v>
      </c>
      <c r="J21" s="11">
        <v>0.95779700000000001</v>
      </c>
      <c r="K21" s="11">
        <v>0.91730699999999998</v>
      </c>
      <c r="U21" s="11" t="s">
        <v>76</v>
      </c>
      <c r="V21" s="11">
        <v>17</v>
      </c>
      <c r="W21" s="11">
        <v>-22.793457</v>
      </c>
      <c r="X21" s="11">
        <v>-18.034136</v>
      </c>
      <c r="Y21" s="11">
        <v>4.7593220000000001</v>
      </c>
      <c r="Z21" s="18">
        <f t="shared" si="0"/>
        <v>0.20880211369429394</v>
      </c>
      <c r="AA21" s="11">
        <v>20.880210000000002</v>
      </c>
      <c r="AC21" s="11" t="s">
        <v>78</v>
      </c>
      <c r="AD21" s="11">
        <v>90</v>
      </c>
      <c r="AE21" s="11">
        <v>-17.221042000000001</v>
      </c>
      <c r="AF21" s="11">
        <v>-16.513991999999998</v>
      </c>
      <c r="AG21" s="11">
        <v>0.70704900000000004</v>
      </c>
      <c r="AH21" s="18">
        <f t="shared" si="1"/>
        <v>4.1057271679611491E-2</v>
      </c>
      <c r="AI21" s="11">
        <v>4.1057290000000002</v>
      </c>
      <c r="AK21" s="11" t="s">
        <v>83</v>
      </c>
      <c r="AL21" s="11">
        <v>89</v>
      </c>
      <c r="AM21" s="11">
        <v>-4.997776</v>
      </c>
      <c r="AN21" s="11">
        <v>-1.751301</v>
      </c>
      <c r="AO21" s="11">
        <v>3.2464750000000002</v>
      </c>
      <c r="AP21" s="18">
        <f t="shared" si="2"/>
        <v>0.64958393493425881</v>
      </c>
      <c r="AQ21" s="11">
        <v>64.958400999999995</v>
      </c>
      <c r="AS21" s="11" t="s">
        <v>76</v>
      </c>
      <c r="AT21" s="11">
        <v>12</v>
      </c>
      <c r="AU21" s="11">
        <v>14.177001000000001</v>
      </c>
      <c r="AV21" s="11">
        <v>13.025941</v>
      </c>
      <c r="AW21" s="11">
        <v>1.1510590000000001</v>
      </c>
      <c r="AX21" s="11">
        <v>8.1192030000000006</v>
      </c>
    </row>
    <row r="22" spans="2:50" x14ac:dyDescent="0.35">
      <c r="B22" s="11">
        <v>14</v>
      </c>
      <c r="C22" s="11" t="s">
        <v>39</v>
      </c>
      <c r="D22" s="11">
        <v>309</v>
      </c>
      <c r="E22" s="11">
        <v>0.231159</v>
      </c>
      <c r="F22" s="11">
        <v>3.099059</v>
      </c>
      <c r="G22" s="11">
        <v>4.3260350000000001</v>
      </c>
      <c r="H22" s="11">
        <v>4.2633219999999996</v>
      </c>
      <c r="I22" s="11">
        <v>-7670.6021940000001</v>
      </c>
      <c r="J22" s="11">
        <v>0.96846900000000002</v>
      </c>
      <c r="K22" s="11">
        <v>0.937805</v>
      </c>
      <c r="U22" s="11" t="s">
        <v>76</v>
      </c>
      <c r="V22" s="11">
        <v>18</v>
      </c>
      <c r="W22" s="11">
        <v>-14.456421000000001</v>
      </c>
      <c r="X22" s="11">
        <v>-18.643322999999999</v>
      </c>
      <c r="Y22" s="11">
        <v>4.1869019999999999</v>
      </c>
      <c r="Z22" s="18">
        <f t="shared" si="0"/>
        <v>0.28962230693198543</v>
      </c>
      <c r="AA22" s="11">
        <v>28.962232</v>
      </c>
      <c r="AC22" s="11" t="s">
        <v>78</v>
      </c>
      <c r="AD22" s="11">
        <v>96</v>
      </c>
      <c r="AE22" s="11">
        <v>-13.874362</v>
      </c>
      <c r="AF22" s="11">
        <v>-14.113775</v>
      </c>
      <c r="AG22" s="11">
        <v>0.23941299999999999</v>
      </c>
      <c r="AH22" s="18">
        <f t="shared" si="1"/>
        <v>1.725578444616048E-2</v>
      </c>
      <c r="AI22" s="11">
        <v>1.7255769999999999</v>
      </c>
      <c r="AK22" s="11" t="s">
        <v>83</v>
      </c>
      <c r="AL22" s="11">
        <v>91</v>
      </c>
      <c r="AM22" s="11">
        <v>-25.440152000000001</v>
      </c>
      <c r="AN22" s="11">
        <v>-26.377955</v>
      </c>
      <c r="AO22" s="11">
        <v>0.93780399999999997</v>
      </c>
      <c r="AP22" s="18">
        <f t="shared" si="2"/>
        <v>3.6863144528381749E-2</v>
      </c>
      <c r="AQ22" s="11">
        <v>3.6863139999999999</v>
      </c>
      <c r="AS22" s="11" t="s">
        <v>83</v>
      </c>
      <c r="AT22" s="11">
        <v>13</v>
      </c>
      <c r="AU22" s="11">
        <v>32.578378999999998</v>
      </c>
      <c r="AV22" s="11">
        <v>37.736015000000002</v>
      </c>
      <c r="AW22" s="11">
        <v>5.1576360000000001</v>
      </c>
      <c r="AX22" s="11">
        <v>15.831469</v>
      </c>
    </row>
    <row r="23" spans="2:50" x14ac:dyDescent="0.35">
      <c r="B23" s="11">
        <v>15</v>
      </c>
      <c r="C23" s="11" t="s">
        <v>43</v>
      </c>
      <c r="D23" s="11">
        <v>331</v>
      </c>
      <c r="E23" s="11">
        <v>0.254498</v>
      </c>
      <c r="F23" s="11">
        <v>3.334187</v>
      </c>
      <c r="G23" s="11">
        <v>3.9293070000000001</v>
      </c>
      <c r="H23" s="11">
        <v>3.9955780000000001</v>
      </c>
      <c r="I23" s="11">
        <v>-7526.9988039999998</v>
      </c>
      <c r="J23" s="11">
        <v>0.96218099999999995</v>
      </c>
      <c r="K23" s="11">
        <v>0.92569900000000005</v>
      </c>
      <c r="U23" s="11" t="s">
        <v>76</v>
      </c>
      <c r="V23" s="11">
        <v>19</v>
      </c>
      <c r="W23" s="11">
        <v>4.1693490000000004</v>
      </c>
      <c r="X23" s="11">
        <v>2.354374</v>
      </c>
      <c r="Y23" s="11">
        <v>1.814975</v>
      </c>
      <c r="Z23" s="18">
        <f t="shared" si="0"/>
        <v>0.4353137624123094</v>
      </c>
      <c r="AA23" s="11">
        <v>43.531370000000003</v>
      </c>
      <c r="AC23" s="11" t="s">
        <v>78</v>
      </c>
      <c r="AD23" s="11">
        <v>99</v>
      </c>
      <c r="AE23" s="11">
        <v>-11.750545000000001</v>
      </c>
      <c r="AF23" s="11">
        <v>-13.729848</v>
      </c>
      <c r="AG23" s="11">
        <v>1.979303</v>
      </c>
      <c r="AH23" s="18">
        <f t="shared" si="1"/>
        <v>0.16844350623737026</v>
      </c>
      <c r="AI23" s="11">
        <v>16.844355</v>
      </c>
      <c r="AK23" s="11" t="s">
        <v>83</v>
      </c>
      <c r="AL23" s="11">
        <v>104</v>
      </c>
      <c r="AM23" s="11">
        <v>2.9286819999999998</v>
      </c>
      <c r="AN23" s="11">
        <v>5.5191400000000002</v>
      </c>
      <c r="AO23" s="11">
        <v>2.5904569999999998</v>
      </c>
      <c r="AP23" s="18">
        <f t="shared" si="2"/>
        <v>0.88451289692769652</v>
      </c>
      <c r="AQ23" s="11">
        <v>88.451290999999998</v>
      </c>
      <c r="AS23" s="11" t="s">
        <v>78</v>
      </c>
      <c r="AT23" s="11">
        <v>14</v>
      </c>
      <c r="AU23" s="11">
        <v>-5.6293939999999996</v>
      </c>
      <c r="AV23" s="11">
        <v>-7.2429059999999996</v>
      </c>
      <c r="AW23" s="11">
        <v>1.6135120000000001</v>
      </c>
      <c r="AX23" s="11">
        <v>28.662275000000001</v>
      </c>
    </row>
    <row r="24" spans="2:50" x14ac:dyDescent="0.35">
      <c r="B24" s="11">
        <v>16</v>
      </c>
      <c r="C24" s="11" t="s">
        <v>53</v>
      </c>
      <c r="D24" s="11">
        <v>353</v>
      </c>
      <c r="E24" s="11">
        <v>0.27507900000000002</v>
      </c>
      <c r="F24" s="11">
        <v>2.7130230000000002</v>
      </c>
      <c r="G24" s="11">
        <v>3.6353209999999998</v>
      </c>
      <c r="H24" s="11">
        <v>3.817418</v>
      </c>
      <c r="I24" s="11">
        <v>-7763.7956789999998</v>
      </c>
      <c r="J24" s="11">
        <v>0.97497999999999996</v>
      </c>
      <c r="K24" s="11">
        <v>0.95054099999999997</v>
      </c>
      <c r="U24" s="11" t="s">
        <v>76</v>
      </c>
      <c r="V24" s="11">
        <v>21</v>
      </c>
      <c r="W24" s="11">
        <v>18.803121000000001</v>
      </c>
      <c r="X24" s="11">
        <v>23.297177000000001</v>
      </c>
      <c r="Y24" s="11">
        <v>4.4940559999999996</v>
      </c>
      <c r="Z24" s="18">
        <f t="shared" si="0"/>
        <v>0.23900585440044764</v>
      </c>
      <c r="AA24" s="11">
        <v>23.900585</v>
      </c>
      <c r="AC24" s="11" t="s">
        <v>78</v>
      </c>
      <c r="AD24" s="11">
        <v>108</v>
      </c>
      <c r="AE24" s="11">
        <v>4.9722460000000002</v>
      </c>
      <c r="AF24" s="11">
        <v>1.878708</v>
      </c>
      <c r="AG24" s="11">
        <v>3.0935380000000001</v>
      </c>
      <c r="AH24" s="18">
        <f t="shared" si="1"/>
        <v>0.62216109178829848</v>
      </c>
      <c r="AI24" s="11">
        <v>62.216113</v>
      </c>
      <c r="AK24" s="11" t="s">
        <v>83</v>
      </c>
      <c r="AL24" s="11">
        <v>109</v>
      </c>
      <c r="AM24" s="11">
        <v>-6.2610400000000004</v>
      </c>
      <c r="AN24" s="11">
        <v>-4.3867320000000003</v>
      </c>
      <c r="AO24" s="11">
        <v>1.8743080000000001</v>
      </c>
      <c r="AP24" s="18">
        <f t="shared" si="2"/>
        <v>0.29936048963111561</v>
      </c>
      <c r="AQ24" s="11">
        <v>29.936049000000001</v>
      </c>
      <c r="AS24" s="11" t="s">
        <v>76</v>
      </c>
      <c r="AT24" s="11">
        <v>15</v>
      </c>
      <c r="AU24" s="11">
        <v>-5.295102</v>
      </c>
      <c r="AV24" s="11">
        <v>-3.6510359999999999</v>
      </c>
      <c r="AW24" s="11">
        <v>1.644066</v>
      </c>
      <c r="AX24" s="11">
        <v>31.048808999999999</v>
      </c>
    </row>
    <row r="25" spans="2:50" x14ac:dyDescent="0.35">
      <c r="B25" s="11">
        <v>17</v>
      </c>
      <c r="C25" s="11" t="s">
        <v>50</v>
      </c>
      <c r="D25" s="11">
        <v>375</v>
      </c>
      <c r="E25" s="11">
        <v>0.239008</v>
      </c>
      <c r="F25" s="11">
        <v>3.07741</v>
      </c>
      <c r="G25" s="11">
        <v>4.1839519999999997</v>
      </c>
      <c r="H25" s="11">
        <v>4.4395579999999999</v>
      </c>
      <c r="I25" s="11">
        <v>-7548.1501980000003</v>
      </c>
      <c r="J25" s="11">
        <v>0.96849399999999997</v>
      </c>
      <c r="K25" s="11">
        <v>0.93789599999999995</v>
      </c>
      <c r="U25" s="11" t="s">
        <v>76</v>
      </c>
      <c r="V25" s="11">
        <v>22</v>
      </c>
      <c r="W25" s="11">
        <v>-26.859324000000001</v>
      </c>
      <c r="X25" s="11">
        <v>-28.289383999999998</v>
      </c>
      <c r="Y25" s="11">
        <v>1.4300600000000001</v>
      </c>
      <c r="Z25" s="18">
        <f t="shared" si="0"/>
        <v>5.324259091554203E-2</v>
      </c>
      <c r="AA25" s="11">
        <v>5.3242570000000002</v>
      </c>
      <c r="AC25" s="11" t="s">
        <v>78</v>
      </c>
      <c r="AD25" s="11">
        <v>118</v>
      </c>
      <c r="AE25" s="11">
        <v>-5.0336999999999996</v>
      </c>
      <c r="AF25" s="11">
        <v>-4.6716230000000003</v>
      </c>
      <c r="AG25" s="11">
        <v>0.36207699999999998</v>
      </c>
      <c r="AH25" s="18">
        <f t="shared" si="1"/>
        <v>7.1930587837972071E-2</v>
      </c>
      <c r="AI25" s="11">
        <v>7.1930579999999997</v>
      </c>
      <c r="AK25" s="11" t="s">
        <v>83</v>
      </c>
      <c r="AL25" s="11">
        <v>115</v>
      </c>
      <c r="AM25" s="11">
        <v>-1.090171</v>
      </c>
      <c r="AN25" s="11">
        <v>-3.7531370000000002</v>
      </c>
      <c r="AO25" s="11">
        <v>2.6629659999999999</v>
      </c>
      <c r="AP25" s="18">
        <f t="shared" si="2"/>
        <v>2.4427048600632379</v>
      </c>
      <c r="AQ25" s="11" t="s">
        <v>77</v>
      </c>
      <c r="AS25" s="11" t="s">
        <v>76</v>
      </c>
      <c r="AT25" s="11">
        <v>16</v>
      </c>
      <c r="AU25" s="11">
        <v>15.597052</v>
      </c>
      <c r="AV25" s="11">
        <v>15.994251</v>
      </c>
      <c r="AW25" s="11">
        <v>0.397198</v>
      </c>
      <c r="AX25" s="11">
        <v>2.546624</v>
      </c>
    </row>
    <row r="26" spans="2:50" x14ac:dyDescent="0.35">
      <c r="B26" s="11">
        <v>18</v>
      </c>
      <c r="C26" s="11" t="s">
        <v>59</v>
      </c>
      <c r="D26" s="11">
        <v>397</v>
      </c>
      <c r="E26" s="11">
        <v>0.24404400000000001</v>
      </c>
      <c r="F26" s="11">
        <v>2.957147</v>
      </c>
      <c r="G26" s="11">
        <v>4.0976140000000001</v>
      </c>
      <c r="H26" s="11">
        <v>3.8449460000000002</v>
      </c>
      <c r="I26" s="11">
        <v>-7558.444125</v>
      </c>
      <c r="J26" s="11">
        <v>0.96929699999999996</v>
      </c>
      <c r="K26" s="11">
        <v>0.93952599999999997</v>
      </c>
      <c r="U26" s="11" t="s">
        <v>76</v>
      </c>
      <c r="V26" s="11">
        <v>24</v>
      </c>
      <c r="W26" s="11">
        <v>-1.779987</v>
      </c>
      <c r="X26" s="11">
        <v>-0.103995</v>
      </c>
      <c r="Y26" s="11">
        <v>1.6759919999999999</v>
      </c>
      <c r="Z26" s="18">
        <f t="shared" si="0"/>
        <v>0.9415754160002292</v>
      </c>
      <c r="AA26" s="11">
        <v>94.157550000000001</v>
      </c>
      <c r="AC26" s="11" t="s">
        <v>78</v>
      </c>
      <c r="AD26" s="11">
        <v>121</v>
      </c>
      <c r="AE26" s="11">
        <v>6.5748439999999997</v>
      </c>
      <c r="AF26" s="11">
        <v>2.959838</v>
      </c>
      <c r="AG26" s="11">
        <v>3.6150060000000002</v>
      </c>
      <c r="AH26" s="18">
        <f t="shared" si="1"/>
        <v>0.54982384372922011</v>
      </c>
      <c r="AI26" s="11">
        <v>54.982385000000001</v>
      </c>
      <c r="AK26" s="11" t="s">
        <v>83</v>
      </c>
      <c r="AL26" s="11">
        <v>125</v>
      </c>
      <c r="AM26" s="11">
        <v>-7.5056859999999999</v>
      </c>
      <c r="AN26" s="11">
        <v>-6.1300650000000001</v>
      </c>
      <c r="AO26" s="11">
        <v>1.375621</v>
      </c>
      <c r="AP26" s="18">
        <f t="shared" si="2"/>
        <v>0.1832771847903043</v>
      </c>
      <c r="AQ26" s="11">
        <v>18.327718000000001</v>
      </c>
      <c r="AS26" s="11" t="s">
        <v>76</v>
      </c>
      <c r="AT26" s="11">
        <v>17</v>
      </c>
      <c r="AU26" s="11">
        <v>-22.793457</v>
      </c>
      <c r="AV26" s="11">
        <v>-18.034136</v>
      </c>
      <c r="AW26" s="11">
        <v>4.7593220000000001</v>
      </c>
      <c r="AX26" s="11">
        <v>20.880210000000002</v>
      </c>
    </row>
    <row r="27" spans="2:50" x14ac:dyDescent="0.35">
      <c r="B27" s="11">
        <v>19</v>
      </c>
      <c r="C27" s="11" t="s">
        <v>51</v>
      </c>
      <c r="D27" s="11">
        <v>419</v>
      </c>
      <c r="E27" s="11">
        <v>0.26024000000000003</v>
      </c>
      <c r="F27" s="11">
        <v>2.3487170000000002</v>
      </c>
      <c r="G27" s="11">
        <v>3.842606</v>
      </c>
      <c r="H27" s="11">
        <v>3.790349</v>
      </c>
      <c r="I27" s="11">
        <v>-7828.1885229999998</v>
      </c>
      <c r="J27" s="11">
        <v>0.98140000000000005</v>
      </c>
      <c r="K27" s="11">
        <v>0.96309199999999995</v>
      </c>
      <c r="U27" s="11" t="s">
        <v>76</v>
      </c>
      <c r="V27" s="11">
        <v>25</v>
      </c>
      <c r="W27" s="11">
        <v>-5.5176309999999997</v>
      </c>
      <c r="X27" s="11">
        <v>-4.0201060000000002</v>
      </c>
      <c r="Y27" s="11">
        <v>1.497525</v>
      </c>
      <c r="Z27" s="18">
        <f t="shared" si="0"/>
        <v>0.27140723980998366</v>
      </c>
      <c r="AA27" s="11">
        <v>27.140716999999999</v>
      </c>
      <c r="AC27" s="11" t="s">
        <v>78</v>
      </c>
      <c r="AD27" s="11">
        <v>128</v>
      </c>
      <c r="AE27" s="11">
        <v>-4.619707</v>
      </c>
      <c r="AF27" s="11">
        <v>-4.9171259999999997</v>
      </c>
      <c r="AG27" s="11">
        <v>0.29741800000000002</v>
      </c>
      <c r="AH27" s="18">
        <f t="shared" si="1"/>
        <v>6.4380273467559743E-2</v>
      </c>
      <c r="AI27" s="11">
        <v>6.4380360000000003</v>
      </c>
      <c r="AK27" s="11" t="s">
        <v>83</v>
      </c>
      <c r="AL27" s="11">
        <v>127</v>
      </c>
      <c r="AM27" s="11">
        <v>-4.9317250000000001</v>
      </c>
      <c r="AN27" s="11">
        <v>-2.8273100000000002</v>
      </c>
      <c r="AO27" s="11">
        <v>2.1044139999999998</v>
      </c>
      <c r="AP27" s="18">
        <f t="shared" si="2"/>
        <v>0.42670951847477295</v>
      </c>
      <c r="AQ27" s="11">
        <v>42.670963</v>
      </c>
      <c r="AS27" s="11" t="s">
        <v>76</v>
      </c>
      <c r="AT27" s="11">
        <v>18</v>
      </c>
      <c r="AU27" s="11">
        <v>-14.456421000000001</v>
      </c>
      <c r="AV27" s="11">
        <v>-18.643322999999999</v>
      </c>
      <c r="AW27" s="11">
        <v>4.1869019999999999</v>
      </c>
      <c r="AX27" s="11">
        <v>28.962232</v>
      </c>
    </row>
    <row r="28" spans="2:50" x14ac:dyDescent="0.35">
      <c r="B28" s="11">
        <v>20</v>
      </c>
      <c r="C28" s="11" t="s">
        <v>57</v>
      </c>
      <c r="D28" s="11">
        <v>441</v>
      </c>
      <c r="E28" s="11">
        <v>0.22921900000000001</v>
      </c>
      <c r="F28" s="11">
        <v>2.7800639999999999</v>
      </c>
      <c r="G28" s="11">
        <v>4.3626490000000002</v>
      </c>
      <c r="H28" s="11">
        <v>4.0029539999999999</v>
      </c>
      <c r="I28" s="11">
        <v>-7554.5485939999999</v>
      </c>
      <c r="J28" s="11">
        <v>0.97386200000000001</v>
      </c>
      <c r="K28" s="11">
        <v>0.94836299999999996</v>
      </c>
      <c r="U28" s="11" t="s">
        <v>76</v>
      </c>
      <c r="V28" s="11">
        <v>26</v>
      </c>
      <c r="W28" s="11">
        <v>-16.629328999999998</v>
      </c>
      <c r="X28" s="11">
        <v>-15.931656</v>
      </c>
      <c r="Y28" s="11">
        <v>0.69767299999999999</v>
      </c>
      <c r="Z28" s="18">
        <f t="shared" si="0"/>
        <v>4.1954368694010445E-2</v>
      </c>
      <c r="AA28" s="11">
        <v>4.1954359999999999</v>
      </c>
      <c r="AC28" s="11" t="s">
        <v>78</v>
      </c>
      <c r="AD28" s="11">
        <v>133</v>
      </c>
      <c r="AE28" s="11">
        <v>-7.3247799999999996</v>
      </c>
      <c r="AF28" s="11">
        <v>-8.446313</v>
      </c>
      <c r="AG28" s="11">
        <v>1.1215329999999999</v>
      </c>
      <c r="AH28" s="18">
        <f t="shared" si="1"/>
        <v>0.1531149058401754</v>
      </c>
      <c r="AI28" s="11">
        <v>15.311488000000001</v>
      </c>
      <c r="AK28" s="11" t="s">
        <v>83</v>
      </c>
      <c r="AL28" s="11">
        <v>138</v>
      </c>
      <c r="AM28" s="11">
        <v>-6.148809</v>
      </c>
      <c r="AN28" s="11">
        <v>-5.1525569999999998</v>
      </c>
      <c r="AO28" s="11">
        <v>0.996251</v>
      </c>
      <c r="AP28" s="18">
        <f t="shared" si="2"/>
        <v>0.16202340973674739</v>
      </c>
      <c r="AQ28" s="11">
        <v>16.202345999999999</v>
      </c>
      <c r="AS28" s="11" t="s">
        <v>76</v>
      </c>
      <c r="AT28" s="11">
        <v>19</v>
      </c>
      <c r="AU28" s="11">
        <v>4.1693490000000004</v>
      </c>
      <c r="AV28" s="11">
        <v>2.354374</v>
      </c>
      <c r="AW28" s="11">
        <v>1.814975</v>
      </c>
      <c r="AX28" s="11">
        <v>43.531370000000003</v>
      </c>
    </row>
    <row r="29" spans="2:50" x14ac:dyDescent="0.35">
      <c r="U29" s="11" t="s">
        <v>76</v>
      </c>
      <c r="V29" s="11">
        <v>28</v>
      </c>
      <c r="W29" s="11">
        <v>-7.4358700000000004</v>
      </c>
      <c r="X29" s="11">
        <v>-6.3353200000000003</v>
      </c>
      <c r="Y29" s="11">
        <v>1.1005499999999999</v>
      </c>
      <c r="Z29" s="18">
        <f t="shared" si="0"/>
        <v>0.14800554608942865</v>
      </c>
      <c r="AA29" s="11">
        <v>14.800551</v>
      </c>
      <c r="AC29" s="11" t="s">
        <v>78</v>
      </c>
      <c r="AD29" s="11">
        <v>146</v>
      </c>
      <c r="AE29" s="11">
        <v>-8.0988849999999992</v>
      </c>
      <c r="AF29" s="11">
        <v>-7.7163300000000001</v>
      </c>
      <c r="AG29" s="11">
        <v>0.38255499999999998</v>
      </c>
      <c r="AH29" s="18">
        <f t="shared" si="1"/>
        <v>4.7235514518356544E-2</v>
      </c>
      <c r="AI29" s="11">
        <v>4.7235480000000001</v>
      </c>
      <c r="AK29" s="11" t="s">
        <v>83</v>
      </c>
      <c r="AL29" s="11">
        <v>141</v>
      </c>
      <c r="AM29" s="11">
        <v>19.607475999999998</v>
      </c>
      <c r="AN29" s="11">
        <v>22.234525000000001</v>
      </c>
      <c r="AO29" s="11">
        <v>2.6270479999999998</v>
      </c>
      <c r="AP29" s="18">
        <f t="shared" si="2"/>
        <v>0.13398195667815685</v>
      </c>
      <c r="AQ29" s="11">
        <v>13.398198000000001</v>
      </c>
      <c r="AS29" s="11" t="s">
        <v>83</v>
      </c>
      <c r="AT29" s="11">
        <v>20</v>
      </c>
      <c r="AU29" s="11">
        <v>-7.8109830000000002</v>
      </c>
      <c r="AV29" s="11">
        <v>-10.884141</v>
      </c>
      <c r="AW29" s="11">
        <v>3.0731579999999998</v>
      </c>
      <c r="AX29" s="11">
        <v>39.344061000000004</v>
      </c>
    </row>
    <row r="30" spans="2:50" x14ac:dyDescent="0.35">
      <c r="U30" s="11" t="s">
        <v>76</v>
      </c>
      <c r="V30" s="11">
        <v>29</v>
      </c>
      <c r="W30" s="11">
        <v>-9.1288389999999993</v>
      </c>
      <c r="X30" s="11">
        <v>-10.491386</v>
      </c>
      <c r="Y30" s="11">
        <v>1.362547</v>
      </c>
      <c r="Z30" s="18">
        <f t="shared" si="0"/>
        <v>0.14925742473933434</v>
      </c>
      <c r="AA30" s="11">
        <v>14.925739999999999</v>
      </c>
      <c r="AC30" s="11" t="s">
        <v>78</v>
      </c>
      <c r="AD30" s="11">
        <v>153</v>
      </c>
      <c r="AE30" s="11">
        <v>-3.7114500000000001</v>
      </c>
      <c r="AF30" s="11">
        <v>-2.1569500000000001</v>
      </c>
      <c r="AG30" s="11">
        <v>1.5545009999999999</v>
      </c>
      <c r="AH30" s="18">
        <f t="shared" si="1"/>
        <v>0.41883926767166468</v>
      </c>
      <c r="AI30" s="11">
        <v>41.88391</v>
      </c>
      <c r="AK30" s="11" t="s">
        <v>83</v>
      </c>
      <c r="AL30" s="11">
        <v>152</v>
      </c>
      <c r="AM30" s="11">
        <v>-11.970299000000001</v>
      </c>
      <c r="AN30" s="11">
        <v>-12.855007000000001</v>
      </c>
      <c r="AO30" s="11">
        <v>0.88470800000000005</v>
      </c>
      <c r="AP30" s="18">
        <f t="shared" si="2"/>
        <v>7.39085966023071E-2</v>
      </c>
      <c r="AQ30" s="11">
        <v>7.3908569999999996</v>
      </c>
      <c r="AS30" s="11" t="s">
        <v>76</v>
      </c>
      <c r="AT30" s="11">
        <v>21</v>
      </c>
      <c r="AU30" s="11">
        <v>18.803121000000001</v>
      </c>
      <c r="AV30" s="11">
        <v>23.297177000000001</v>
      </c>
      <c r="AW30" s="11">
        <v>4.4940559999999996</v>
      </c>
      <c r="AX30" s="11">
        <v>23.900585</v>
      </c>
    </row>
    <row r="31" spans="2:50" x14ac:dyDescent="0.35">
      <c r="B31" t="s">
        <v>63</v>
      </c>
      <c r="U31" s="11" t="s">
        <v>76</v>
      </c>
      <c r="V31" s="11">
        <v>32</v>
      </c>
      <c r="W31" s="11">
        <v>33.379958999999999</v>
      </c>
      <c r="X31" s="11">
        <v>32.56326</v>
      </c>
      <c r="Y31" s="11">
        <v>0.81669899999999995</v>
      </c>
      <c r="Z31" s="18">
        <f t="shared" si="0"/>
        <v>2.4466746648790071E-2</v>
      </c>
      <c r="AA31" s="11">
        <v>2.4466760000000001</v>
      </c>
      <c r="AC31" s="11" t="s">
        <v>78</v>
      </c>
      <c r="AD31" s="11">
        <v>157</v>
      </c>
      <c r="AE31" s="11">
        <v>3.9142009999999998</v>
      </c>
      <c r="AF31" s="11">
        <v>4.5616830000000004</v>
      </c>
      <c r="AG31" s="11">
        <v>0.647482</v>
      </c>
      <c r="AH31" s="18">
        <f t="shared" si="1"/>
        <v>0.16541868953587208</v>
      </c>
      <c r="AI31" s="11">
        <v>16.541861000000001</v>
      </c>
      <c r="AK31" s="11" t="s">
        <v>83</v>
      </c>
      <c r="AL31" s="11">
        <v>155</v>
      </c>
      <c r="AM31" s="11">
        <v>-14.550800000000001</v>
      </c>
      <c r="AN31" s="11">
        <v>-14.143601</v>
      </c>
      <c r="AO31" s="11">
        <v>0.40719899999999998</v>
      </c>
      <c r="AP31" s="18">
        <f t="shared" si="2"/>
        <v>2.7984646892267089E-2</v>
      </c>
      <c r="AQ31" s="11">
        <v>2.7984659999999999</v>
      </c>
      <c r="AS31" s="11" t="s">
        <v>76</v>
      </c>
      <c r="AT31" s="11">
        <v>22</v>
      </c>
      <c r="AU31" s="11">
        <v>-26.859324000000001</v>
      </c>
      <c r="AV31" s="11">
        <v>-28.289383999999998</v>
      </c>
      <c r="AW31" s="11">
        <v>1.4300600000000001</v>
      </c>
      <c r="AX31" s="11">
        <v>5.3242570000000002</v>
      </c>
    </row>
    <row r="32" spans="2:50" x14ac:dyDescent="0.35">
      <c r="B32" s="14" t="s">
        <v>62</v>
      </c>
      <c r="U32" s="11" t="s">
        <v>76</v>
      </c>
      <c r="V32" s="11">
        <v>33</v>
      </c>
      <c r="W32" s="11">
        <v>7.5079690000000001</v>
      </c>
      <c r="X32" s="11">
        <v>7.0975219999999997</v>
      </c>
      <c r="Y32" s="11">
        <v>0.41044700000000001</v>
      </c>
      <c r="Z32" s="18">
        <f t="shared" si="0"/>
        <v>5.4668179903246801E-2</v>
      </c>
      <c r="AA32" s="11">
        <v>5.4668140000000003</v>
      </c>
      <c r="AC32" s="11" t="s">
        <v>78</v>
      </c>
      <c r="AD32" s="11">
        <v>165</v>
      </c>
      <c r="AE32" s="11">
        <v>-11.204769000000001</v>
      </c>
      <c r="AF32" s="11">
        <v>-9.4900730000000006</v>
      </c>
      <c r="AG32" s="11">
        <v>1.714696</v>
      </c>
      <c r="AH32" s="18">
        <f t="shared" si="1"/>
        <v>0.15303269527466384</v>
      </c>
      <c r="AI32" s="11">
        <v>15.303267</v>
      </c>
      <c r="AK32" s="11" t="s">
        <v>83</v>
      </c>
      <c r="AL32" s="11">
        <v>162</v>
      </c>
      <c r="AM32" s="11">
        <v>-25.403751</v>
      </c>
      <c r="AN32" s="11">
        <v>-25.273434999999999</v>
      </c>
      <c r="AO32" s="11">
        <v>0.13031499999999999</v>
      </c>
      <c r="AP32" s="18">
        <f t="shared" si="2"/>
        <v>5.1297542634550306E-3</v>
      </c>
      <c r="AQ32" s="11">
        <v>0.51297599999999999</v>
      </c>
      <c r="AS32" s="11" t="s">
        <v>83</v>
      </c>
      <c r="AT32" s="11">
        <v>23</v>
      </c>
      <c r="AU32" s="11">
        <v>47.679831</v>
      </c>
      <c r="AV32" s="11">
        <v>39.555750000000003</v>
      </c>
      <c r="AW32" s="11">
        <v>8.1240810000000003</v>
      </c>
      <c r="AX32" s="11">
        <v>17.038820999999999</v>
      </c>
    </row>
    <row r="33" spans="2:65" x14ac:dyDescent="0.35">
      <c r="B33" t="s">
        <v>64</v>
      </c>
      <c r="U33" s="11" t="s">
        <v>76</v>
      </c>
      <c r="V33" s="11">
        <v>34</v>
      </c>
      <c r="W33" s="11">
        <v>4.7493999999999996</v>
      </c>
      <c r="X33" s="11">
        <v>7.0860289999999999</v>
      </c>
      <c r="Y33" s="11">
        <v>2.3366289999999998</v>
      </c>
      <c r="Z33" s="18">
        <f t="shared" si="0"/>
        <v>0.49198404008927443</v>
      </c>
      <c r="AA33" s="11">
        <v>49.198394</v>
      </c>
      <c r="AC33" s="11" t="s">
        <v>78</v>
      </c>
      <c r="AD33" s="11">
        <v>171</v>
      </c>
      <c r="AE33" s="11">
        <v>-24.889654</v>
      </c>
      <c r="AF33" s="11">
        <v>-22.500333000000001</v>
      </c>
      <c r="AG33" s="11">
        <v>2.3893219999999999</v>
      </c>
      <c r="AH33" s="18">
        <f t="shared" si="1"/>
        <v>9.599659360471624E-2</v>
      </c>
      <c r="AI33" s="11">
        <v>9.5996579999999998</v>
      </c>
      <c r="AK33" s="11" t="s">
        <v>83</v>
      </c>
      <c r="AL33" s="11">
        <v>168</v>
      </c>
      <c r="AM33" s="11">
        <v>-8.3874139999999997</v>
      </c>
      <c r="AN33" s="11">
        <v>-8.2624619999999993</v>
      </c>
      <c r="AO33" s="11">
        <v>0.12495199999999999</v>
      </c>
      <c r="AP33" s="18">
        <f t="shared" si="2"/>
        <v>1.4897559605380157E-2</v>
      </c>
      <c r="AQ33" s="11">
        <v>1.4897590000000001</v>
      </c>
      <c r="AS33" s="11" t="s">
        <v>76</v>
      </c>
      <c r="AT33" s="11">
        <v>24</v>
      </c>
      <c r="AU33" s="11">
        <v>-1.779987</v>
      </c>
      <c r="AV33" s="11">
        <v>-0.103995</v>
      </c>
      <c r="AW33" s="11">
        <v>1.6759919999999999</v>
      </c>
      <c r="AX33" s="11">
        <v>94.157550000000001</v>
      </c>
    </row>
    <row r="34" spans="2:65" x14ac:dyDescent="0.35">
      <c r="U34" s="11" t="s">
        <v>76</v>
      </c>
      <c r="V34" s="11">
        <v>35</v>
      </c>
      <c r="W34" s="11">
        <v>-4.0105950000000004</v>
      </c>
      <c r="X34" s="11">
        <v>-4.967473</v>
      </c>
      <c r="Y34" s="11">
        <v>0.95687800000000001</v>
      </c>
      <c r="Z34" s="18">
        <f t="shared" si="0"/>
        <v>0.23858754125011375</v>
      </c>
      <c r="AA34" s="11">
        <v>23.858754000000001</v>
      </c>
      <c r="AC34" s="11" t="s">
        <v>78</v>
      </c>
      <c r="AD34" s="11">
        <v>181</v>
      </c>
      <c r="AE34" s="11">
        <v>-18.137571999999999</v>
      </c>
      <c r="AF34" s="11">
        <v>-19.451060999999999</v>
      </c>
      <c r="AG34" s="11">
        <v>1.3134889999999999</v>
      </c>
      <c r="AH34" s="18">
        <f t="shared" si="1"/>
        <v>7.2418127409776795E-2</v>
      </c>
      <c r="AI34" s="11">
        <v>7.2418120000000004</v>
      </c>
      <c r="AK34" s="11" t="s">
        <v>83</v>
      </c>
      <c r="AL34" s="11">
        <v>180</v>
      </c>
      <c r="AM34" s="11">
        <v>-8.1217249999999996</v>
      </c>
      <c r="AN34" s="11">
        <v>-9.7643319999999996</v>
      </c>
      <c r="AO34" s="11">
        <v>1.6426080000000001</v>
      </c>
      <c r="AP34" s="18">
        <f t="shared" si="2"/>
        <v>0.2022486602292001</v>
      </c>
      <c r="AQ34" s="11">
        <v>20.224861000000001</v>
      </c>
      <c r="AS34" s="11" t="s">
        <v>76</v>
      </c>
      <c r="AT34" s="11">
        <v>25</v>
      </c>
      <c r="AU34" s="11">
        <v>-5.5176309999999997</v>
      </c>
      <c r="AV34" s="11">
        <v>-4.0201060000000002</v>
      </c>
      <c r="AW34" s="11">
        <v>1.497525</v>
      </c>
      <c r="AX34" s="11">
        <v>27.140716999999999</v>
      </c>
    </row>
    <row r="35" spans="2:65" x14ac:dyDescent="0.35">
      <c r="B35" s="11" t="s">
        <v>70</v>
      </c>
      <c r="C35" s="11" t="s">
        <v>26</v>
      </c>
      <c r="D35" s="11" t="s">
        <v>27</v>
      </c>
      <c r="E35" s="11" t="s">
        <v>28</v>
      </c>
      <c r="F35" s="11" t="s">
        <v>66</v>
      </c>
      <c r="G35" s="11" t="s">
        <v>65</v>
      </c>
      <c r="H35" s="11" t="s">
        <v>67</v>
      </c>
      <c r="I35" s="11" t="s">
        <v>29</v>
      </c>
      <c r="J35" s="11" t="s">
        <v>30</v>
      </c>
      <c r="K35" s="11" t="s">
        <v>31</v>
      </c>
      <c r="U35" s="11" t="s">
        <v>76</v>
      </c>
      <c r="V35" s="11">
        <v>37</v>
      </c>
      <c r="W35" s="11">
        <v>-11.886913</v>
      </c>
      <c r="X35" s="11">
        <v>-10.761730999999999</v>
      </c>
      <c r="Y35" s="11">
        <v>1.1251819999999999</v>
      </c>
      <c r="Z35" s="18">
        <f t="shared" si="0"/>
        <v>9.4657208309676361E-2</v>
      </c>
      <c r="AA35" s="11">
        <v>9.4657219999999995</v>
      </c>
      <c r="AC35" s="11" t="s">
        <v>78</v>
      </c>
      <c r="AD35" s="11">
        <v>183</v>
      </c>
      <c r="AE35" s="11">
        <v>-11.539883</v>
      </c>
      <c r="AF35" s="11">
        <v>-11.569100000000001</v>
      </c>
      <c r="AG35" s="11">
        <v>2.9218000000000001E-2</v>
      </c>
      <c r="AH35" s="18">
        <f t="shared" si="1"/>
        <v>2.5319147516486952E-3</v>
      </c>
      <c r="AI35" s="11">
        <v>0.25318800000000002</v>
      </c>
      <c r="AK35" s="11" t="s">
        <v>83</v>
      </c>
      <c r="AL35" s="11">
        <v>185</v>
      </c>
      <c r="AM35" s="11">
        <v>10.658747</v>
      </c>
      <c r="AN35" s="11">
        <v>11.44486</v>
      </c>
      <c r="AO35" s="11">
        <v>0.78611299999999995</v>
      </c>
      <c r="AP35" s="18">
        <f t="shared" si="2"/>
        <v>7.3752852938530206E-2</v>
      </c>
      <c r="AQ35" s="11">
        <v>7.3752880000000003</v>
      </c>
      <c r="AS35" s="11" t="s">
        <v>76</v>
      </c>
      <c r="AT35" s="11">
        <v>26</v>
      </c>
      <c r="AU35" s="11">
        <v>-16.629328999999998</v>
      </c>
      <c r="AV35" s="11">
        <v>-15.931656</v>
      </c>
      <c r="AW35" s="11">
        <v>0.69767299999999999</v>
      </c>
      <c r="AX35" s="11">
        <v>4.1954359999999999</v>
      </c>
    </row>
    <row r="36" spans="2:65" x14ac:dyDescent="0.35">
      <c r="B36" s="11">
        <v>0</v>
      </c>
      <c r="C36" s="13" t="s">
        <v>48</v>
      </c>
      <c r="D36" s="13">
        <v>199</v>
      </c>
      <c r="E36" s="13">
        <v>0.28826499999999999</v>
      </c>
      <c r="F36" s="13">
        <v>3.1119089999999998</v>
      </c>
      <c r="G36" s="13">
        <v>3.4690270000000001</v>
      </c>
      <c r="H36" s="13">
        <v>3.5067560000000002</v>
      </c>
      <c r="I36" s="13">
        <v>-7884.9662850000004</v>
      </c>
      <c r="J36" s="13">
        <v>0.96472999999999998</v>
      </c>
      <c r="K36" s="13">
        <v>0.93065900000000001</v>
      </c>
      <c r="U36" s="11" t="s">
        <v>76</v>
      </c>
      <c r="V36" s="11">
        <v>38</v>
      </c>
      <c r="W36" s="11">
        <v>-0.77175700000000003</v>
      </c>
      <c r="X36" s="11">
        <v>-1.188186</v>
      </c>
      <c r="Y36" s="11">
        <v>0.41642899999999999</v>
      </c>
      <c r="Z36" s="18">
        <f t="shared" si="0"/>
        <v>0.53958564677741827</v>
      </c>
      <c r="AA36" s="11">
        <v>53.958587999999999</v>
      </c>
      <c r="AC36" s="11" t="s">
        <v>78</v>
      </c>
      <c r="AD36" s="11">
        <v>194</v>
      </c>
      <c r="AE36" s="11">
        <v>-14.126464</v>
      </c>
      <c r="AF36" s="11">
        <v>-13.013759</v>
      </c>
      <c r="AG36" s="11">
        <v>1.1127050000000001</v>
      </c>
      <c r="AH36" s="18">
        <f t="shared" si="1"/>
        <v>7.8767411292733985E-2</v>
      </c>
      <c r="AI36" s="11">
        <v>7.8767420000000001</v>
      </c>
      <c r="AK36" s="11" t="s">
        <v>83</v>
      </c>
      <c r="AL36" s="11">
        <v>192</v>
      </c>
      <c r="AM36" s="11">
        <v>-18.447082000000002</v>
      </c>
      <c r="AN36" s="11">
        <v>-16.619615</v>
      </c>
      <c r="AO36" s="11">
        <v>1.827467</v>
      </c>
      <c r="AP36" s="18">
        <f t="shared" si="2"/>
        <v>9.9065369796697375E-2</v>
      </c>
      <c r="AQ36" s="11">
        <v>9.9065390000000004</v>
      </c>
      <c r="AS36" s="11" t="s">
        <v>78</v>
      </c>
      <c r="AT36" s="11">
        <v>27</v>
      </c>
      <c r="AU36" s="11">
        <v>-20.740324000000001</v>
      </c>
      <c r="AV36" s="11">
        <v>-23.544291999999999</v>
      </c>
      <c r="AW36" s="11">
        <v>2.8039679999999998</v>
      </c>
      <c r="AX36" s="11">
        <v>13.519401</v>
      </c>
    </row>
    <row r="37" spans="2:65" x14ac:dyDescent="0.35">
      <c r="B37" s="11">
        <v>1</v>
      </c>
      <c r="C37" s="11" t="s">
        <v>172</v>
      </c>
      <c r="D37" s="11">
        <v>201</v>
      </c>
      <c r="E37" s="11">
        <v>0.25473099999999999</v>
      </c>
      <c r="F37" s="11">
        <v>3.3146010000000001</v>
      </c>
      <c r="G37" s="11">
        <v>3.9257170000000001</v>
      </c>
      <c r="H37" s="11">
        <v>3.7807270000000002</v>
      </c>
      <c r="I37" s="11">
        <v>-7795.022798</v>
      </c>
      <c r="J37" s="11">
        <v>0.96323400000000003</v>
      </c>
      <c r="K37" s="11">
        <v>0.92753699999999994</v>
      </c>
      <c r="U37" s="11" t="s">
        <v>76</v>
      </c>
      <c r="V37" s="11">
        <v>40</v>
      </c>
      <c r="W37" s="11">
        <v>7.156358</v>
      </c>
      <c r="X37" s="11">
        <v>1.8482099999999999</v>
      </c>
      <c r="Y37" s="11">
        <v>5.3081480000000001</v>
      </c>
      <c r="Z37" s="18">
        <f t="shared" si="0"/>
        <v>0.74173874476374713</v>
      </c>
      <c r="AA37" s="11">
        <v>74.173880999999994</v>
      </c>
      <c r="AC37" s="11" t="s">
        <v>78</v>
      </c>
      <c r="AD37" s="11">
        <v>198</v>
      </c>
      <c r="AE37" s="11">
        <v>0.150784</v>
      </c>
      <c r="AF37" s="11">
        <v>-1.383791</v>
      </c>
      <c r="AG37" s="11">
        <v>1.534575</v>
      </c>
      <c r="AH37" s="18">
        <f t="shared" si="1"/>
        <v>10.177306610780985</v>
      </c>
      <c r="AI37" s="11" t="s">
        <v>77</v>
      </c>
      <c r="AK37" s="11" t="s">
        <v>83</v>
      </c>
      <c r="AL37" s="11">
        <v>199</v>
      </c>
      <c r="AM37" s="11">
        <v>-21.417884000000001</v>
      </c>
      <c r="AN37" s="11">
        <v>-22.472808000000001</v>
      </c>
      <c r="AO37" s="11">
        <v>1.0549249999999999</v>
      </c>
      <c r="AP37" s="18">
        <f t="shared" si="2"/>
        <v>4.9254398800553774E-2</v>
      </c>
      <c r="AQ37" s="11">
        <v>4.9254379999999998</v>
      </c>
      <c r="AS37" s="11" t="s">
        <v>76</v>
      </c>
      <c r="AT37" s="11">
        <v>28</v>
      </c>
      <c r="AU37" s="11">
        <v>-7.4358700000000004</v>
      </c>
      <c r="AV37" s="11">
        <v>-6.3353200000000003</v>
      </c>
      <c r="AW37" s="11">
        <v>1.1005499999999999</v>
      </c>
      <c r="AX37" s="11">
        <v>14.800551</v>
      </c>
    </row>
    <row r="38" spans="2:65" x14ac:dyDescent="0.35">
      <c r="B38" s="11">
        <v>2</v>
      </c>
      <c r="C38" s="11" t="s">
        <v>173</v>
      </c>
      <c r="D38" s="11">
        <v>212</v>
      </c>
      <c r="E38" s="11">
        <v>0.245255</v>
      </c>
      <c r="F38" s="11">
        <v>3.3747289999999999</v>
      </c>
      <c r="G38" s="11">
        <v>4.0773910000000004</v>
      </c>
      <c r="H38" s="11">
        <v>4.0378290000000003</v>
      </c>
      <c r="I38" s="11">
        <v>-7748.5372440000001</v>
      </c>
      <c r="J38" s="11">
        <v>0.96022600000000002</v>
      </c>
      <c r="K38" s="11">
        <v>0.92200199999999999</v>
      </c>
      <c r="U38" s="11" t="s">
        <v>76</v>
      </c>
      <c r="V38" s="11">
        <v>41</v>
      </c>
      <c r="W38" s="11">
        <v>-29.923511999999999</v>
      </c>
      <c r="X38" s="11">
        <v>-28.466704</v>
      </c>
      <c r="Y38" s="11">
        <v>1.4568080000000001</v>
      </c>
      <c r="Z38" s="18">
        <f t="shared" si="0"/>
        <v>4.8684392393513173E-2</v>
      </c>
      <c r="AA38" s="11">
        <v>4.8684390000000004</v>
      </c>
      <c r="AC38" s="11" t="s">
        <v>78</v>
      </c>
      <c r="AD38" s="11">
        <v>204</v>
      </c>
      <c r="AE38" s="11">
        <v>25.010012</v>
      </c>
      <c r="AF38" s="11">
        <v>22.828945999999998</v>
      </c>
      <c r="AG38" s="11">
        <v>2.1810659999999999</v>
      </c>
      <c r="AH38" s="18">
        <f t="shared" si="1"/>
        <v>8.7207715054275062E-2</v>
      </c>
      <c r="AI38" s="11">
        <v>8.7207699999999999</v>
      </c>
      <c r="AK38" s="11" t="s">
        <v>83</v>
      </c>
      <c r="AL38" s="11">
        <v>205</v>
      </c>
      <c r="AM38" s="11">
        <v>-14.909034999999999</v>
      </c>
      <c r="AN38" s="11">
        <v>-13.095416999999999</v>
      </c>
      <c r="AO38" s="11">
        <v>1.8136190000000001</v>
      </c>
      <c r="AP38" s="18">
        <f t="shared" si="2"/>
        <v>0.12164563300039205</v>
      </c>
      <c r="AQ38" s="11">
        <v>12.164561000000001</v>
      </c>
      <c r="AS38" s="11" t="s">
        <v>76</v>
      </c>
      <c r="AT38" s="11">
        <v>29</v>
      </c>
      <c r="AU38" s="11">
        <v>-9.1288389999999993</v>
      </c>
      <c r="AV38" s="11">
        <v>-10.491386</v>
      </c>
      <c r="AW38" s="11">
        <v>1.362547</v>
      </c>
      <c r="AX38" s="11">
        <v>14.925739999999999</v>
      </c>
    </row>
    <row r="39" spans="2:65" x14ac:dyDescent="0.35">
      <c r="B39" s="11">
        <v>3</v>
      </c>
      <c r="C39" s="11" t="s">
        <v>174</v>
      </c>
      <c r="D39" s="11">
        <v>223</v>
      </c>
      <c r="E39" s="11">
        <v>0.23689299999999999</v>
      </c>
      <c r="F39" s="11">
        <v>3.1330100000000001</v>
      </c>
      <c r="G39" s="11">
        <v>4.2213219999999998</v>
      </c>
      <c r="H39" s="11">
        <v>3.9261620000000002</v>
      </c>
      <c r="I39" s="11">
        <v>-7827.7620049999996</v>
      </c>
      <c r="J39" s="11">
        <v>0.96758900000000003</v>
      </c>
      <c r="K39" s="11">
        <v>0.93612899999999999</v>
      </c>
      <c r="U39" s="11" t="s">
        <v>76</v>
      </c>
      <c r="V39" s="11">
        <v>42</v>
      </c>
      <c r="W39" s="11">
        <v>12.152301</v>
      </c>
      <c r="X39" s="11">
        <v>8.0580269999999992</v>
      </c>
      <c r="Y39" s="11">
        <v>4.0942740000000004</v>
      </c>
      <c r="Z39" s="18">
        <f t="shared" si="0"/>
        <v>0.33691347836101165</v>
      </c>
      <c r="AA39" s="11">
        <v>33.691344999999998</v>
      </c>
      <c r="AC39" s="11" t="s">
        <v>78</v>
      </c>
      <c r="AD39" s="11">
        <v>212</v>
      </c>
      <c r="AE39" s="11">
        <v>10.78018</v>
      </c>
      <c r="AF39" s="11">
        <v>10.656305</v>
      </c>
      <c r="AG39" s="11">
        <v>0.123875</v>
      </c>
      <c r="AH39" s="18">
        <f t="shared" si="1"/>
        <v>1.1490995512134306E-2</v>
      </c>
      <c r="AI39" s="11">
        <v>1.1491020000000001</v>
      </c>
      <c r="AK39" s="11" t="s">
        <v>83</v>
      </c>
      <c r="AL39" s="11">
        <v>216</v>
      </c>
      <c r="AM39" s="11">
        <v>-18.748633999999999</v>
      </c>
      <c r="AN39" s="11">
        <v>-17.804417999999998</v>
      </c>
      <c r="AO39" s="11">
        <v>0.94421600000000006</v>
      </c>
      <c r="AP39" s="18">
        <f t="shared" si="2"/>
        <v>5.0361855695726959E-2</v>
      </c>
      <c r="AQ39" s="11">
        <v>5.0361849999999997</v>
      </c>
      <c r="AS39" s="11" t="s">
        <v>83</v>
      </c>
      <c r="AT39" s="11">
        <v>30</v>
      </c>
      <c r="AU39" s="11">
        <v>35.625236000000001</v>
      </c>
      <c r="AV39" s="11">
        <v>38.884892999999998</v>
      </c>
      <c r="AW39" s="11">
        <v>3.2596569999999998</v>
      </c>
      <c r="AX39" s="11">
        <v>9.1498550000000005</v>
      </c>
      <c r="BB39" s="77" t="s">
        <v>132</v>
      </c>
      <c r="BC39" s="86" t="s">
        <v>131</v>
      </c>
      <c r="BD39" s="87"/>
      <c r="BE39" s="87"/>
      <c r="BF39" s="87"/>
      <c r="BG39" s="87"/>
      <c r="BH39" s="87"/>
      <c r="BI39" s="87"/>
      <c r="BJ39" s="87"/>
      <c r="BK39" s="88"/>
    </row>
    <row r="40" spans="2:65" x14ac:dyDescent="0.35">
      <c r="B40" s="11">
        <v>4</v>
      </c>
      <c r="C40" s="11" t="s">
        <v>175</v>
      </c>
      <c r="D40" s="11">
        <v>234</v>
      </c>
      <c r="E40" s="11">
        <v>0.26613900000000001</v>
      </c>
      <c r="F40" s="11">
        <v>3.1996039999999999</v>
      </c>
      <c r="G40" s="11">
        <v>3.7574390000000002</v>
      </c>
      <c r="H40" s="11">
        <v>3.9799760000000002</v>
      </c>
      <c r="I40" s="11">
        <v>-7777.1153359999998</v>
      </c>
      <c r="J40" s="11">
        <v>0.96489199999999997</v>
      </c>
      <c r="K40" s="11">
        <v>0.93098999999999998</v>
      </c>
      <c r="U40" s="11" t="s">
        <v>76</v>
      </c>
      <c r="V40" s="11">
        <v>43</v>
      </c>
      <c r="W40" s="11">
        <v>-6.3859769999999996</v>
      </c>
      <c r="X40" s="11">
        <v>-8.4377610000000001</v>
      </c>
      <c r="Y40" s="11">
        <v>2.0517850000000002</v>
      </c>
      <c r="Z40" s="18">
        <f t="shared" si="0"/>
        <v>0.32129539458097017</v>
      </c>
      <c r="AA40" s="11">
        <v>32.129537999999997</v>
      </c>
      <c r="AC40" s="11" t="s">
        <v>78</v>
      </c>
      <c r="AD40" s="11">
        <v>219</v>
      </c>
      <c r="AE40" s="11">
        <v>-5.5127129999999998</v>
      </c>
      <c r="AF40" s="11">
        <v>-8.3160939999999997</v>
      </c>
      <c r="AG40" s="11">
        <v>2.8033800000000002</v>
      </c>
      <c r="AH40" s="18">
        <f t="shared" si="1"/>
        <v>0.50853001054108937</v>
      </c>
      <c r="AI40" s="11">
        <v>50.853005000000003</v>
      </c>
      <c r="AK40" s="11" t="s">
        <v>83</v>
      </c>
      <c r="AL40" s="11">
        <v>218</v>
      </c>
      <c r="AM40" s="11">
        <v>-9.5813220000000001</v>
      </c>
      <c r="AN40" s="11">
        <v>-13.568633999999999</v>
      </c>
      <c r="AO40" s="11">
        <v>3.9873120000000002</v>
      </c>
      <c r="AP40" s="18">
        <f t="shared" si="2"/>
        <v>0.41615468095112557</v>
      </c>
      <c r="AQ40" s="11">
        <v>41.615467000000002</v>
      </c>
      <c r="AS40" s="11" t="s">
        <v>78</v>
      </c>
      <c r="AT40" s="11">
        <v>31</v>
      </c>
      <c r="AU40" s="11">
        <v>-0.58435700000000002</v>
      </c>
      <c r="AV40" s="11">
        <v>-10.58808</v>
      </c>
      <c r="AW40" s="11">
        <v>10.003723000000001</v>
      </c>
      <c r="AX40" s="11" t="s">
        <v>77</v>
      </c>
      <c r="BB40" s="77"/>
      <c r="BC40" s="25">
        <v>1</v>
      </c>
      <c r="BD40" s="26">
        <v>2</v>
      </c>
      <c r="BE40" s="26">
        <v>3</v>
      </c>
      <c r="BF40" s="26">
        <v>4</v>
      </c>
      <c r="BG40" s="26">
        <v>5</v>
      </c>
      <c r="BH40" s="26">
        <v>6</v>
      </c>
      <c r="BI40" s="26">
        <v>7</v>
      </c>
      <c r="BJ40" s="26">
        <v>8</v>
      </c>
      <c r="BK40" s="26">
        <v>9</v>
      </c>
    </row>
    <row r="41" spans="2:65" x14ac:dyDescent="0.35">
      <c r="B41" s="11">
        <v>5</v>
      </c>
      <c r="C41" s="11" t="s">
        <v>176</v>
      </c>
      <c r="D41" s="11">
        <v>245</v>
      </c>
      <c r="E41" s="11">
        <v>0.29168300000000003</v>
      </c>
      <c r="F41" s="11">
        <v>2.865367</v>
      </c>
      <c r="G41" s="11">
        <v>3.428375</v>
      </c>
      <c r="H41" s="11">
        <v>3.3629639999999998</v>
      </c>
      <c r="I41" s="11">
        <v>-7905.3856249999999</v>
      </c>
      <c r="J41" s="11">
        <v>0.97194499999999995</v>
      </c>
      <c r="K41" s="11">
        <v>0.94466899999999998</v>
      </c>
      <c r="U41" s="11" t="s">
        <v>76</v>
      </c>
      <c r="V41" s="11">
        <v>45</v>
      </c>
      <c r="W41" s="11">
        <v>-1.040036</v>
      </c>
      <c r="X41" s="11">
        <v>2.7346919999999999</v>
      </c>
      <c r="Y41" s="11">
        <v>3.7747280000000001</v>
      </c>
      <c r="Z41" s="18">
        <f t="shared" si="0"/>
        <v>3.6294205200589214</v>
      </c>
      <c r="AA41" s="11" t="s">
        <v>77</v>
      </c>
      <c r="AC41" s="11" t="s">
        <v>78</v>
      </c>
      <c r="AD41" s="11">
        <v>232</v>
      </c>
      <c r="AE41" s="11">
        <v>-7.9562780000000002</v>
      </c>
      <c r="AF41" s="11">
        <v>-8.29955</v>
      </c>
      <c r="AG41" s="11">
        <v>0.34327299999999999</v>
      </c>
      <c r="AH41" s="18">
        <f t="shared" si="1"/>
        <v>4.3144922789274079E-2</v>
      </c>
      <c r="AI41" s="11">
        <v>4.314489</v>
      </c>
      <c r="AK41" s="11" t="s">
        <v>83</v>
      </c>
      <c r="AL41" s="11">
        <v>231</v>
      </c>
      <c r="AM41" s="11">
        <v>13.902877999999999</v>
      </c>
      <c r="AN41" s="11">
        <v>12.045332999999999</v>
      </c>
      <c r="AO41" s="11">
        <v>1.8575440000000001</v>
      </c>
      <c r="AP41" s="18">
        <f t="shared" si="2"/>
        <v>0.13360859528509134</v>
      </c>
      <c r="AQ41" s="11">
        <v>13.360863</v>
      </c>
      <c r="AS41" s="11" t="s">
        <v>76</v>
      </c>
      <c r="AT41" s="11">
        <v>32</v>
      </c>
      <c r="AU41" s="11">
        <v>33.379958999999999</v>
      </c>
      <c r="AV41" s="11">
        <v>32.56326</v>
      </c>
      <c r="AW41" s="11">
        <v>0.81669899999999995</v>
      </c>
      <c r="AX41" s="11">
        <v>2.4466760000000001</v>
      </c>
      <c r="BB41" s="57" t="s">
        <v>2</v>
      </c>
      <c r="BC41" s="62"/>
      <c r="BD41" s="62"/>
      <c r="BE41" s="62"/>
      <c r="BF41" s="62"/>
      <c r="BG41" s="62"/>
      <c r="BH41" s="62"/>
      <c r="BI41" s="62"/>
      <c r="BJ41" s="62"/>
      <c r="BK41" s="62"/>
      <c r="BL41" s="58"/>
      <c r="BM41" s="58"/>
    </row>
    <row r="42" spans="2:65" x14ac:dyDescent="0.35">
      <c r="B42" s="12">
        <v>6</v>
      </c>
      <c r="C42" s="12" t="s">
        <v>177</v>
      </c>
      <c r="D42" s="12">
        <v>256</v>
      </c>
      <c r="E42" s="12">
        <v>0.300678</v>
      </c>
      <c r="F42" s="12">
        <v>2.8564250000000002</v>
      </c>
      <c r="G42" s="12">
        <v>3.325812</v>
      </c>
      <c r="H42" s="12">
        <v>3.2961360000000002</v>
      </c>
      <c r="I42" s="12">
        <v>-7887.6427839999997</v>
      </c>
      <c r="J42" s="12">
        <v>0.97256500000000001</v>
      </c>
      <c r="K42" s="12">
        <v>0.945801</v>
      </c>
      <c r="U42" s="11" t="s">
        <v>76</v>
      </c>
      <c r="V42" s="11">
        <v>46</v>
      </c>
      <c r="W42" s="11">
        <v>42.738514000000002</v>
      </c>
      <c r="X42" s="11">
        <v>37.183259999999997</v>
      </c>
      <c r="Y42" s="11">
        <v>5.5552539999999997</v>
      </c>
      <c r="Z42" s="18">
        <f t="shared" si="0"/>
        <v>0.1299823854427882</v>
      </c>
      <c r="AA42" s="11">
        <v>12.998238000000001</v>
      </c>
      <c r="AC42" s="11" t="s">
        <v>78</v>
      </c>
      <c r="AD42" s="11">
        <v>236</v>
      </c>
      <c r="AE42" s="11">
        <v>-13.288501999999999</v>
      </c>
      <c r="AF42" s="11">
        <v>-14.307715999999999</v>
      </c>
      <c r="AG42" s="11">
        <v>1.0192140000000001</v>
      </c>
      <c r="AH42" s="18">
        <f t="shared" si="1"/>
        <v>7.66989386764588E-2</v>
      </c>
      <c r="AI42" s="11">
        <v>7.6698930000000001</v>
      </c>
      <c r="AK42" s="11" t="s">
        <v>83</v>
      </c>
      <c r="AL42" s="11">
        <v>235</v>
      </c>
      <c r="AM42" s="11">
        <v>-10.159639</v>
      </c>
      <c r="AN42" s="11">
        <v>-7.2921139999999998</v>
      </c>
      <c r="AO42" s="11">
        <v>2.8675250000000001</v>
      </c>
      <c r="AP42" s="18">
        <f t="shared" si="2"/>
        <v>0.28224674124740062</v>
      </c>
      <c r="AQ42" s="11">
        <v>28.22467</v>
      </c>
      <c r="AS42" s="11" t="s">
        <v>76</v>
      </c>
      <c r="AT42" s="11">
        <v>33</v>
      </c>
      <c r="AU42" s="11">
        <v>7.5079690000000001</v>
      </c>
      <c r="AV42" s="11">
        <v>7.0975219999999997</v>
      </c>
      <c r="AW42" s="11">
        <v>0.41044700000000001</v>
      </c>
      <c r="AX42" s="11">
        <v>5.4668140000000003</v>
      </c>
      <c r="BB42" s="57" t="s">
        <v>84</v>
      </c>
      <c r="BC42" s="62"/>
      <c r="BD42" s="62"/>
      <c r="BE42" s="62"/>
      <c r="BF42" s="62"/>
      <c r="BG42" s="62"/>
      <c r="BH42" s="62"/>
      <c r="BI42" s="62"/>
      <c r="BJ42" s="62"/>
      <c r="BK42" s="62"/>
      <c r="BL42" s="58"/>
      <c r="BM42" s="58"/>
    </row>
    <row r="43" spans="2:65" x14ac:dyDescent="0.35">
      <c r="B43" s="11">
        <v>7</v>
      </c>
      <c r="C43" s="11" t="s">
        <v>178</v>
      </c>
      <c r="D43" s="11">
        <v>267</v>
      </c>
      <c r="E43" s="11">
        <v>0.25606400000000001</v>
      </c>
      <c r="F43" s="11">
        <v>3.424188</v>
      </c>
      <c r="G43" s="11">
        <v>3.9052799999999999</v>
      </c>
      <c r="H43" s="11">
        <v>4.1159920000000003</v>
      </c>
      <c r="I43" s="11">
        <v>-7618.7209149999999</v>
      </c>
      <c r="J43" s="11">
        <v>0.95904400000000001</v>
      </c>
      <c r="K43" s="11">
        <v>0.91975300000000004</v>
      </c>
      <c r="U43" s="11" t="s">
        <v>76</v>
      </c>
      <c r="V43" s="11">
        <v>47</v>
      </c>
      <c r="W43" s="11">
        <v>-6.9012390000000003</v>
      </c>
      <c r="X43" s="11">
        <v>-16.032698</v>
      </c>
      <c r="Y43" s="11">
        <v>9.1314589999999995</v>
      </c>
      <c r="Z43" s="18">
        <f t="shared" si="0"/>
        <v>1.3231622611533957</v>
      </c>
      <c r="AA43" s="11" t="s">
        <v>77</v>
      </c>
      <c r="AC43" s="11" t="s">
        <v>78</v>
      </c>
      <c r="AD43" s="11">
        <v>241</v>
      </c>
      <c r="AE43" s="11">
        <v>-24.678408000000001</v>
      </c>
      <c r="AF43" s="11">
        <v>-23.252174</v>
      </c>
      <c r="AG43" s="11">
        <v>1.426234</v>
      </c>
      <c r="AH43" s="18">
        <f t="shared" si="1"/>
        <v>5.7792787930242499E-2</v>
      </c>
      <c r="AI43" s="11">
        <v>5.7792789999999998</v>
      </c>
      <c r="AK43" s="11" t="s">
        <v>83</v>
      </c>
      <c r="AL43" s="11">
        <v>239</v>
      </c>
      <c r="AM43" s="11">
        <v>-9.7079350000000009</v>
      </c>
      <c r="AN43" s="11">
        <v>-13.667464000000001</v>
      </c>
      <c r="AO43" s="11">
        <v>3.9595289999999999</v>
      </c>
      <c r="AP43" s="18">
        <f t="shared" si="2"/>
        <v>0.40786521541398862</v>
      </c>
      <c r="AQ43" s="11">
        <v>40.786518999999998</v>
      </c>
      <c r="AS43" s="11" t="s">
        <v>76</v>
      </c>
      <c r="AT43" s="11">
        <v>34</v>
      </c>
      <c r="AU43" s="11">
        <v>4.7493999999999996</v>
      </c>
      <c r="AV43" s="11">
        <v>7.0860289999999999</v>
      </c>
      <c r="AW43" s="11">
        <v>2.3366289999999998</v>
      </c>
      <c r="AX43" s="11">
        <v>49.198394</v>
      </c>
      <c r="BB43" s="57" t="s">
        <v>5</v>
      </c>
      <c r="BC43" s="62"/>
      <c r="BD43" s="62"/>
      <c r="BE43" s="62"/>
      <c r="BF43" s="62"/>
      <c r="BG43" s="62"/>
      <c r="BH43" s="62"/>
      <c r="BI43" s="62"/>
      <c r="BJ43" s="62"/>
      <c r="BK43" s="62"/>
      <c r="BL43" s="58"/>
      <c r="BM43" s="58"/>
    </row>
    <row r="44" spans="2:65" x14ac:dyDescent="0.35">
      <c r="B44" s="11">
        <v>8</v>
      </c>
      <c r="C44" s="11" t="s">
        <v>179</v>
      </c>
      <c r="D44" s="11">
        <v>278</v>
      </c>
      <c r="E44" s="11">
        <v>0.27052700000000002</v>
      </c>
      <c r="F44" s="11">
        <v>3.0355539999999999</v>
      </c>
      <c r="G44" s="11">
        <v>3.6964920000000001</v>
      </c>
      <c r="H44" s="11">
        <v>3.7722929999999999</v>
      </c>
      <c r="I44" s="11">
        <v>-7760.8018460000003</v>
      </c>
      <c r="J44" s="11">
        <v>0.96958200000000005</v>
      </c>
      <c r="K44" s="11">
        <v>0.94004799999999999</v>
      </c>
      <c r="U44" s="11" t="s">
        <v>76</v>
      </c>
      <c r="V44" s="11">
        <v>50</v>
      </c>
      <c r="W44" s="11">
        <v>-5.5950290000000003</v>
      </c>
      <c r="X44" s="11">
        <v>-7.8672620000000002</v>
      </c>
      <c r="Y44" s="11">
        <v>2.2722329999999999</v>
      </c>
      <c r="Z44" s="18">
        <f t="shared" si="0"/>
        <v>0.40611639367731606</v>
      </c>
      <c r="AA44" s="11">
        <v>40.611640000000001</v>
      </c>
      <c r="AC44" s="11" t="s">
        <v>78</v>
      </c>
      <c r="AD44" s="11">
        <v>248</v>
      </c>
      <c r="AE44" s="11">
        <v>9.1691219999999998</v>
      </c>
      <c r="AF44" s="11">
        <v>11.410748999999999</v>
      </c>
      <c r="AG44" s="11">
        <v>2.2416269999999998</v>
      </c>
      <c r="AH44" s="18">
        <f t="shared" si="1"/>
        <v>0.24447564336040026</v>
      </c>
      <c r="AI44" s="11">
        <v>24.447569000000001</v>
      </c>
      <c r="AK44" s="11" t="s">
        <v>83</v>
      </c>
      <c r="AL44" s="11">
        <v>246</v>
      </c>
      <c r="AM44" s="11">
        <v>-17.695615</v>
      </c>
      <c r="AN44" s="11">
        <v>-12.075032</v>
      </c>
      <c r="AO44" s="11">
        <v>5.6205829999999999</v>
      </c>
      <c r="AP44" s="18">
        <f t="shared" si="2"/>
        <v>0.31762575078628236</v>
      </c>
      <c r="AQ44" s="11">
        <v>31.762574999999998</v>
      </c>
      <c r="AS44" s="11" t="s">
        <v>76</v>
      </c>
      <c r="AT44" s="11">
        <v>35</v>
      </c>
      <c r="AU44" s="11">
        <v>-4.0105950000000004</v>
      </c>
      <c r="AV44" s="11">
        <v>-4.967473</v>
      </c>
      <c r="AW44" s="11">
        <v>0.95687800000000001</v>
      </c>
      <c r="AX44" s="11">
        <v>23.858754000000001</v>
      </c>
      <c r="BB44" s="57" t="s">
        <v>85</v>
      </c>
      <c r="BC44" s="62"/>
      <c r="BD44" s="62"/>
      <c r="BE44" s="62"/>
      <c r="BF44" s="62"/>
      <c r="BG44" s="62"/>
      <c r="BH44" s="62"/>
      <c r="BI44" s="62"/>
      <c r="BJ44" s="62"/>
      <c r="BK44" s="62"/>
      <c r="BL44" s="58"/>
      <c r="BM44" s="58"/>
    </row>
    <row r="45" spans="2:65" x14ac:dyDescent="0.35">
      <c r="U45" s="11" t="s">
        <v>76</v>
      </c>
      <c r="V45" s="11">
        <v>52</v>
      </c>
      <c r="W45" s="11">
        <v>19.128329000000001</v>
      </c>
      <c r="X45" s="11">
        <v>15.111190000000001</v>
      </c>
      <c r="Y45" s="11">
        <v>4.0171390000000002</v>
      </c>
      <c r="Z45" s="18">
        <f t="shared" si="0"/>
        <v>0.2100099282064837</v>
      </c>
      <c r="AA45" s="11">
        <v>21.000993000000001</v>
      </c>
      <c r="AC45" s="11" t="s">
        <v>78</v>
      </c>
      <c r="AD45" s="11">
        <v>261</v>
      </c>
      <c r="AE45" s="11">
        <v>20.80959</v>
      </c>
      <c r="AF45" s="11">
        <v>23.176452999999999</v>
      </c>
      <c r="AG45" s="11">
        <v>2.3668629999999999</v>
      </c>
      <c r="AH45" s="18">
        <f t="shared" si="1"/>
        <v>0.11373905012064149</v>
      </c>
      <c r="AI45" s="11">
        <v>11.373907000000001</v>
      </c>
      <c r="AK45" s="11" t="s">
        <v>83</v>
      </c>
      <c r="AL45" s="11">
        <v>259</v>
      </c>
      <c r="AM45" s="11">
        <v>-6.0735520000000003</v>
      </c>
      <c r="AN45" s="11">
        <v>-5.321561</v>
      </c>
      <c r="AO45" s="11">
        <v>0.75199099999999997</v>
      </c>
      <c r="AP45" s="18">
        <f t="shared" si="2"/>
        <v>0.1238140383090488</v>
      </c>
      <c r="AQ45" s="11">
        <v>12.381404</v>
      </c>
      <c r="AS45" s="11" t="s">
        <v>78</v>
      </c>
      <c r="AT45" s="11">
        <v>36</v>
      </c>
      <c r="AU45" s="11">
        <v>-5.4351370000000001</v>
      </c>
      <c r="AV45" s="11">
        <v>-5.9537300000000002</v>
      </c>
      <c r="AW45" s="11">
        <v>0.51859299999999997</v>
      </c>
      <c r="AX45" s="11">
        <v>9.5414899999999996</v>
      </c>
      <c r="BB45" s="57" t="s">
        <v>6</v>
      </c>
      <c r="BC45" s="62"/>
      <c r="BD45" s="62"/>
      <c r="BE45" s="62"/>
      <c r="BF45" s="62"/>
      <c r="BG45" s="62"/>
      <c r="BH45" s="62"/>
      <c r="BI45" s="62"/>
      <c r="BJ45" s="62"/>
      <c r="BK45" s="62"/>
      <c r="BL45" s="58"/>
      <c r="BM45" s="58"/>
    </row>
    <row r="46" spans="2:65" x14ac:dyDescent="0.35">
      <c r="U46" s="11" t="s">
        <v>76</v>
      </c>
      <c r="V46" s="11">
        <v>53</v>
      </c>
      <c r="W46" s="11">
        <v>6.1232670000000002</v>
      </c>
      <c r="X46" s="11">
        <v>2.0758969999999999</v>
      </c>
      <c r="Y46" s="11">
        <v>4.0473689999999998</v>
      </c>
      <c r="Z46" s="18">
        <f t="shared" si="0"/>
        <v>0.660981956200832</v>
      </c>
      <c r="AA46" s="11">
        <v>66.098208</v>
      </c>
      <c r="AC46" s="11" t="s">
        <v>78</v>
      </c>
      <c r="AD46" s="11">
        <v>266</v>
      </c>
      <c r="AE46" s="11">
        <v>3.1496599999999999</v>
      </c>
      <c r="AF46" s="11">
        <v>1.3112980000000001</v>
      </c>
      <c r="AG46" s="11">
        <v>1.8383620000000001</v>
      </c>
      <c r="AH46" s="18">
        <f t="shared" si="1"/>
        <v>0.58366998342678256</v>
      </c>
      <c r="AI46" s="11">
        <v>58.366990999999999</v>
      </c>
      <c r="AK46" s="11" t="s">
        <v>83</v>
      </c>
      <c r="AL46" s="11">
        <v>260</v>
      </c>
      <c r="AM46" s="11">
        <v>-16.496708000000002</v>
      </c>
      <c r="AN46" s="11">
        <v>-16.938727</v>
      </c>
      <c r="AO46" s="11">
        <v>0.442019</v>
      </c>
      <c r="AP46" s="18">
        <f t="shared" si="2"/>
        <v>2.6794376187055016E-2</v>
      </c>
      <c r="AQ46" s="11">
        <v>2.6794349999999998</v>
      </c>
      <c r="AS46" s="11" t="s">
        <v>76</v>
      </c>
      <c r="AT46" s="11">
        <v>37</v>
      </c>
      <c r="AU46" s="11">
        <v>-11.886913</v>
      </c>
      <c r="AV46" s="11">
        <v>-10.761730999999999</v>
      </c>
      <c r="AW46" s="11">
        <v>1.1251819999999999</v>
      </c>
      <c r="AX46" s="11">
        <v>9.4657219999999995</v>
      </c>
      <c r="BB46" s="57" t="s">
        <v>7</v>
      </c>
      <c r="BC46" s="62"/>
      <c r="BD46" s="62"/>
      <c r="BE46" s="62"/>
      <c r="BF46" s="62"/>
      <c r="BG46" s="62"/>
      <c r="BH46" s="62"/>
      <c r="BI46" s="62"/>
      <c r="BJ46" s="62"/>
      <c r="BK46" s="62"/>
      <c r="BL46" s="58"/>
      <c r="BM46" s="58"/>
    </row>
    <row r="47" spans="2:65" x14ac:dyDescent="0.35">
      <c r="U47" s="11" t="s">
        <v>76</v>
      </c>
      <c r="V47" s="11">
        <v>54</v>
      </c>
      <c r="W47" s="11">
        <v>14.869598999999999</v>
      </c>
      <c r="X47" s="11">
        <v>10.740451999999999</v>
      </c>
      <c r="Y47" s="11">
        <v>4.1291469999999997</v>
      </c>
      <c r="Z47" s="18">
        <f t="shared" si="0"/>
        <v>0.27769054162119639</v>
      </c>
      <c r="AA47" s="11">
        <v>27.769053</v>
      </c>
      <c r="AC47" s="11" t="s">
        <v>78</v>
      </c>
      <c r="AD47" s="11">
        <v>271</v>
      </c>
      <c r="AE47" s="11">
        <v>-3.6051069999999998</v>
      </c>
      <c r="AF47" s="11">
        <v>-4.4204869999999996</v>
      </c>
      <c r="AG47" s="11">
        <v>0.81537999999999999</v>
      </c>
      <c r="AH47" s="18">
        <f t="shared" si="1"/>
        <v>0.22617359207368881</v>
      </c>
      <c r="AI47" s="11">
        <v>22.617349999999998</v>
      </c>
      <c r="AK47" s="11" t="s">
        <v>83</v>
      </c>
      <c r="AL47" s="11">
        <v>272</v>
      </c>
      <c r="AM47" s="11">
        <v>5.2953210000000004</v>
      </c>
      <c r="AN47" s="11">
        <v>2.8311980000000001</v>
      </c>
      <c r="AO47" s="11">
        <v>2.4641229999999998</v>
      </c>
      <c r="AP47" s="18">
        <f t="shared" si="2"/>
        <v>0.46533968384541741</v>
      </c>
      <c r="AQ47" s="11">
        <v>46.533971000000001</v>
      </c>
      <c r="AS47" s="11" t="s">
        <v>76</v>
      </c>
      <c r="AT47" s="11">
        <v>38</v>
      </c>
      <c r="AU47" s="11">
        <v>-0.77175700000000003</v>
      </c>
      <c r="AV47" s="11">
        <v>-1.188186</v>
      </c>
      <c r="AW47" s="11">
        <v>0.41642899999999999</v>
      </c>
      <c r="AX47" s="11">
        <v>53.958587999999999</v>
      </c>
      <c r="BB47" s="57" t="s">
        <v>8</v>
      </c>
      <c r="BC47" s="62"/>
      <c r="BD47" s="62"/>
      <c r="BE47" s="62"/>
      <c r="BF47" s="62"/>
      <c r="BG47" s="62"/>
      <c r="BH47" s="62"/>
      <c r="BI47" s="62"/>
      <c r="BJ47" s="62"/>
      <c r="BK47" s="62"/>
      <c r="BL47" s="58"/>
      <c r="BM47" s="58"/>
    </row>
    <row r="48" spans="2:65" x14ac:dyDescent="0.35">
      <c r="U48" s="11" t="s">
        <v>76</v>
      </c>
      <c r="V48" s="11">
        <v>55</v>
      </c>
      <c r="W48" s="11">
        <v>10.360741000000001</v>
      </c>
      <c r="X48" s="11">
        <v>8.4550959999999993</v>
      </c>
      <c r="Y48" s="11">
        <v>1.905645</v>
      </c>
      <c r="Z48" s="18">
        <f t="shared" si="0"/>
        <v>0.18392941199862056</v>
      </c>
      <c r="AA48" s="11">
        <v>18.392938999999998</v>
      </c>
      <c r="AC48" s="11" t="s">
        <v>78</v>
      </c>
      <c r="AD48" s="11">
        <v>277</v>
      </c>
      <c r="AE48" s="11">
        <v>24.008037999999999</v>
      </c>
      <c r="AF48" s="11">
        <v>24.405128000000001</v>
      </c>
      <c r="AG48" s="11">
        <v>0.39708900000000003</v>
      </c>
      <c r="AH48" s="18">
        <f t="shared" si="1"/>
        <v>1.6539835533415936E-2</v>
      </c>
      <c r="AI48" s="11">
        <v>1.6539839999999999</v>
      </c>
      <c r="AK48" s="11" t="s">
        <v>83</v>
      </c>
      <c r="AL48" s="11">
        <v>278</v>
      </c>
      <c r="AM48" s="11">
        <v>1.5518289999999999</v>
      </c>
      <c r="AN48" s="11">
        <v>-1.793839</v>
      </c>
      <c r="AO48" s="11">
        <v>3.3456679999999999</v>
      </c>
      <c r="AP48" s="18">
        <f t="shared" si="2"/>
        <v>2.1559514611468145</v>
      </c>
      <c r="AQ48" s="11" t="s">
        <v>77</v>
      </c>
      <c r="AS48" s="11" t="s">
        <v>83</v>
      </c>
      <c r="AT48" s="11">
        <v>39</v>
      </c>
      <c r="AU48" s="11">
        <v>14.008404000000001</v>
      </c>
      <c r="AV48" s="11">
        <v>14.318422999999999</v>
      </c>
      <c r="AW48" s="11">
        <v>0.31002000000000002</v>
      </c>
      <c r="AX48" s="11">
        <v>2.2130969999999999</v>
      </c>
      <c r="BB48" s="57" t="s">
        <v>9</v>
      </c>
      <c r="BC48" s="62"/>
      <c r="BD48" s="62"/>
      <c r="BE48" s="62"/>
      <c r="BF48" s="62"/>
      <c r="BG48" s="62"/>
      <c r="BH48" s="62"/>
      <c r="BI48" s="62"/>
      <c r="BJ48" s="62"/>
      <c r="BK48" s="62"/>
      <c r="BL48" s="58"/>
      <c r="BM48" s="58"/>
    </row>
    <row r="49" spans="2:77" x14ac:dyDescent="0.35">
      <c r="U49" s="11" t="s">
        <v>76</v>
      </c>
      <c r="V49" s="11">
        <v>56</v>
      </c>
      <c r="W49" s="11">
        <v>-7.1532999999999998</v>
      </c>
      <c r="X49" s="11">
        <v>-10.264792999999999</v>
      </c>
      <c r="Y49" s="11">
        <v>3.1114920000000001</v>
      </c>
      <c r="Z49" s="18">
        <f t="shared" si="0"/>
        <v>0.43497294954776122</v>
      </c>
      <c r="AA49" s="11">
        <v>43.497298000000001</v>
      </c>
      <c r="AC49" s="11" t="s">
        <v>78</v>
      </c>
      <c r="AD49" s="11">
        <v>287</v>
      </c>
      <c r="AE49" s="11">
        <v>-18.296968</v>
      </c>
      <c r="AF49" s="11">
        <v>-16.132138000000001</v>
      </c>
      <c r="AG49" s="11">
        <v>2.1648299999999998</v>
      </c>
      <c r="AH49" s="18">
        <f t="shared" si="1"/>
        <v>0.11831632432214997</v>
      </c>
      <c r="AI49" s="11">
        <v>11.831633</v>
      </c>
      <c r="AK49" s="11" t="s">
        <v>83</v>
      </c>
      <c r="AL49" s="11">
        <v>282</v>
      </c>
      <c r="AM49" s="11">
        <v>-10.680009999999999</v>
      </c>
      <c r="AN49" s="11">
        <v>-14.497477</v>
      </c>
      <c r="AO49" s="11">
        <v>3.8174670000000002</v>
      </c>
      <c r="AP49" s="18">
        <f t="shared" si="2"/>
        <v>0.35744039565506031</v>
      </c>
      <c r="AQ49" s="11">
        <v>35.744038000000003</v>
      </c>
      <c r="AS49" s="11" t="s">
        <v>76</v>
      </c>
      <c r="AT49" s="11">
        <v>40</v>
      </c>
      <c r="AU49" s="11">
        <v>7.156358</v>
      </c>
      <c r="AV49" s="11">
        <v>1.8482099999999999</v>
      </c>
      <c r="AW49" s="11">
        <v>5.3081480000000001</v>
      </c>
      <c r="AX49" s="11">
        <v>74.173880999999994</v>
      </c>
      <c r="BB49" s="57" t="s">
        <v>10</v>
      </c>
      <c r="BC49" s="62"/>
      <c r="BD49" s="62"/>
      <c r="BE49" s="62"/>
      <c r="BF49" s="62"/>
      <c r="BG49" s="62"/>
      <c r="BH49" s="62"/>
      <c r="BI49" s="62"/>
      <c r="BJ49" s="62"/>
      <c r="BK49" s="62"/>
      <c r="BL49" s="58"/>
      <c r="BM49" s="58"/>
    </row>
    <row r="50" spans="2:77" x14ac:dyDescent="0.35">
      <c r="B50" t="s">
        <v>112</v>
      </c>
      <c r="U50" s="11" t="s">
        <v>76</v>
      </c>
      <c r="V50" s="11">
        <v>57</v>
      </c>
      <c r="W50" s="11">
        <v>-4.9952800000000002</v>
      </c>
      <c r="X50" s="11">
        <v>-7.5330190000000004</v>
      </c>
      <c r="Y50" s="11">
        <v>2.5377390000000002</v>
      </c>
      <c r="Z50" s="18">
        <f t="shared" si="0"/>
        <v>0.50802737784468543</v>
      </c>
      <c r="AA50" s="11">
        <v>50.802746999999997</v>
      </c>
      <c r="AC50" s="11" t="s">
        <v>78</v>
      </c>
      <c r="AD50" s="11">
        <v>296</v>
      </c>
      <c r="AE50" s="11">
        <v>-13.046500999999999</v>
      </c>
      <c r="AF50" s="11">
        <v>-13.527011999999999</v>
      </c>
      <c r="AG50" s="11">
        <v>0.48051199999999999</v>
      </c>
      <c r="AH50" s="18">
        <f t="shared" si="1"/>
        <v>3.6830718059961062E-2</v>
      </c>
      <c r="AI50" s="11">
        <v>3.6830699999999998</v>
      </c>
      <c r="AK50" s="11" t="s">
        <v>83</v>
      </c>
      <c r="AL50" s="11">
        <v>290</v>
      </c>
      <c r="AM50" s="11">
        <v>7.0778840000000001</v>
      </c>
      <c r="AN50" s="11">
        <v>10.357475000000001</v>
      </c>
      <c r="AO50" s="11">
        <v>3.2795899999999998</v>
      </c>
      <c r="AP50" s="18">
        <f t="shared" si="2"/>
        <v>0.46335741020903987</v>
      </c>
      <c r="AQ50" s="11">
        <v>46.335745000000003</v>
      </c>
      <c r="AS50" s="11" t="s">
        <v>76</v>
      </c>
      <c r="AT50" s="11">
        <v>41</v>
      </c>
      <c r="AU50" s="11">
        <v>-29.923511999999999</v>
      </c>
      <c r="AV50" s="11">
        <v>-28.466704</v>
      </c>
      <c r="AW50" s="11">
        <v>1.4568080000000001</v>
      </c>
      <c r="AX50" s="11">
        <v>4.8684390000000004</v>
      </c>
      <c r="BB50" s="57" t="s">
        <v>11</v>
      </c>
      <c r="BC50" s="62"/>
      <c r="BD50" s="62"/>
      <c r="BE50" s="62"/>
      <c r="BF50" s="62"/>
      <c r="BG50" s="62"/>
      <c r="BH50" s="62"/>
      <c r="BI50" s="62"/>
      <c r="BJ50" s="62"/>
      <c r="BK50" s="62"/>
      <c r="BL50" s="58"/>
      <c r="BM50" s="58"/>
    </row>
    <row r="51" spans="2:77" x14ac:dyDescent="0.35">
      <c r="U51" s="11" t="s">
        <v>76</v>
      </c>
      <c r="V51" s="11">
        <v>59</v>
      </c>
      <c r="W51" s="11">
        <v>25.078426</v>
      </c>
      <c r="X51" s="11">
        <v>30.169681000000001</v>
      </c>
      <c r="Y51" s="11">
        <v>5.0912550000000003</v>
      </c>
      <c r="Z51" s="18">
        <f t="shared" si="0"/>
        <v>0.20301333903491392</v>
      </c>
      <c r="AA51" s="11">
        <v>20.301335000000002</v>
      </c>
      <c r="AC51" s="11" t="s">
        <v>78</v>
      </c>
      <c r="AD51" s="11">
        <v>297</v>
      </c>
      <c r="AE51" s="11">
        <v>18.226600999999999</v>
      </c>
      <c r="AF51" s="11">
        <v>16.445982999999998</v>
      </c>
      <c r="AG51" s="11">
        <v>1.780618</v>
      </c>
      <c r="AH51" s="18">
        <f t="shared" si="1"/>
        <v>9.7693365866735118E-2</v>
      </c>
      <c r="AI51" s="11">
        <v>9.7693359999999991</v>
      </c>
      <c r="AK51" s="11" t="s">
        <v>83</v>
      </c>
      <c r="AL51" s="11">
        <v>298</v>
      </c>
      <c r="AM51" s="11">
        <v>-23.175948000000002</v>
      </c>
      <c r="AN51" s="11">
        <v>-23.969280000000001</v>
      </c>
      <c r="AO51" s="11">
        <v>0.79333200000000004</v>
      </c>
      <c r="AP51" s="18">
        <f t="shared" si="2"/>
        <v>3.423083275816808E-2</v>
      </c>
      <c r="AQ51" s="11">
        <v>3.4230830000000001</v>
      </c>
      <c r="AS51" s="11" t="s">
        <v>76</v>
      </c>
      <c r="AT51" s="11">
        <v>42</v>
      </c>
      <c r="AU51" s="11">
        <v>12.152301</v>
      </c>
      <c r="AV51" s="11">
        <v>8.0580269999999992</v>
      </c>
      <c r="AW51" s="11">
        <v>4.0942740000000004</v>
      </c>
      <c r="AX51" s="11">
        <v>33.691344999999998</v>
      </c>
      <c r="BB51" s="57" t="s">
        <v>12</v>
      </c>
      <c r="BC51" s="62"/>
      <c r="BD51" s="62"/>
      <c r="BE51" s="62"/>
      <c r="BF51" s="62"/>
      <c r="BG51" s="62"/>
      <c r="BH51" s="62"/>
      <c r="BI51" s="62"/>
      <c r="BJ51" s="62"/>
      <c r="BK51" s="62"/>
      <c r="BL51" s="58"/>
      <c r="BM51" s="58"/>
    </row>
    <row r="52" spans="2:77" x14ac:dyDescent="0.35">
      <c r="U52" s="11" t="s">
        <v>76</v>
      </c>
      <c r="V52" s="11">
        <v>60</v>
      </c>
      <c r="W52" s="11">
        <v>-8.1048950000000008</v>
      </c>
      <c r="X52" s="11">
        <v>-8.9523109999999999</v>
      </c>
      <c r="Y52" s="11">
        <v>0.84741599999999995</v>
      </c>
      <c r="Z52" s="18">
        <f t="shared" si="0"/>
        <v>0.10455607382945736</v>
      </c>
      <c r="AA52" s="11">
        <v>10.455614000000001</v>
      </c>
      <c r="AC52" s="11" t="s">
        <v>78</v>
      </c>
      <c r="AD52" s="11">
        <v>308</v>
      </c>
      <c r="AE52" s="11">
        <v>8.1817519999999995</v>
      </c>
      <c r="AF52" s="11">
        <v>-1.070122</v>
      </c>
      <c r="AG52" s="11">
        <v>9.2518740000000008</v>
      </c>
      <c r="AH52" s="18">
        <f t="shared" si="1"/>
        <v>1.1307937468649749</v>
      </c>
      <c r="AI52" s="11" t="s">
        <v>77</v>
      </c>
      <c r="AK52" s="11" t="s">
        <v>83</v>
      </c>
      <c r="AL52" s="11">
        <v>305</v>
      </c>
      <c r="AM52" s="11">
        <v>28.113216000000001</v>
      </c>
      <c r="AN52" s="11">
        <v>21.888341</v>
      </c>
      <c r="AO52" s="11">
        <v>6.2248760000000001</v>
      </c>
      <c r="AP52" s="18">
        <f t="shared" si="2"/>
        <v>0.22142169718327492</v>
      </c>
      <c r="AQ52" s="11">
        <v>22.142168000000002</v>
      </c>
      <c r="AS52" s="11" t="s">
        <v>76</v>
      </c>
      <c r="AT52" s="11">
        <v>43</v>
      </c>
      <c r="AU52" s="11">
        <v>-6.3859769999999996</v>
      </c>
      <c r="AV52" s="11">
        <v>-8.4377610000000001</v>
      </c>
      <c r="AW52" s="11">
        <v>2.0517850000000002</v>
      </c>
      <c r="AX52" s="11">
        <v>32.129537999999997</v>
      </c>
      <c r="BB52" s="57" t="s">
        <v>13</v>
      </c>
      <c r="BC52" s="62"/>
      <c r="BD52" s="62"/>
      <c r="BE52" s="62"/>
      <c r="BF52" s="62"/>
      <c r="BG52" s="62"/>
      <c r="BH52" s="62"/>
      <c r="BI52" s="62"/>
      <c r="BJ52" s="62"/>
      <c r="BK52" s="62"/>
      <c r="BL52" s="58"/>
      <c r="BM52" s="58"/>
    </row>
    <row r="53" spans="2:77" x14ac:dyDescent="0.35">
      <c r="U53" s="11" t="s">
        <v>76</v>
      </c>
      <c r="V53" s="11">
        <v>61</v>
      </c>
      <c r="W53" s="11">
        <v>-9.2758289999999999</v>
      </c>
      <c r="X53" s="11">
        <v>-7.2530200000000002</v>
      </c>
      <c r="Y53" s="11">
        <v>2.0228090000000001</v>
      </c>
      <c r="Z53" s="18">
        <f t="shared" si="0"/>
        <v>0.21807312316775138</v>
      </c>
      <c r="AA53" s="11">
        <v>21.807312</v>
      </c>
      <c r="AC53" s="11" t="s">
        <v>78</v>
      </c>
      <c r="AD53" s="11">
        <v>312</v>
      </c>
      <c r="AE53" s="11">
        <v>-14.961084</v>
      </c>
      <c r="AF53" s="11">
        <v>-18.734738</v>
      </c>
      <c r="AG53" s="11">
        <v>3.7736529999999999</v>
      </c>
      <c r="AH53" s="18">
        <f t="shared" si="1"/>
        <v>0.25223125543576924</v>
      </c>
      <c r="AI53" s="11">
        <v>25.223125</v>
      </c>
      <c r="AK53" s="11" t="s">
        <v>83</v>
      </c>
      <c r="AL53" s="11">
        <v>314</v>
      </c>
      <c r="AM53" s="11">
        <v>-5.8789819999999997</v>
      </c>
      <c r="AN53" s="11">
        <v>-5.5441219999999998</v>
      </c>
      <c r="AO53" s="11">
        <v>0.33485999999999999</v>
      </c>
      <c r="AP53" s="18">
        <f t="shared" si="2"/>
        <v>5.6958840833327945E-2</v>
      </c>
      <c r="AQ53" s="11">
        <v>5.6958849999999996</v>
      </c>
      <c r="AS53" s="11" t="s">
        <v>83</v>
      </c>
      <c r="AT53" s="11">
        <v>44</v>
      </c>
      <c r="AU53" s="11">
        <v>-7.6928150000000004</v>
      </c>
      <c r="AV53" s="11">
        <v>-6.2427339999999996</v>
      </c>
      <c r="AW53" s="11">
        <v>1.450081</v>
      </c>
      <c r="AX53" s="11">
        <v>18.849807999999999</v>
      </c>
      <c r="BB53" s="57" t="s">
        <v>14</v>
      </c>
      <c r="BC53" s="62"/>
      <c r="BD53" s="62"/>
      <c r="BE53" s="62"/>
      <c r="BF53" s="62"/>
      <c r="BG53" s="62"/>
      <c r="BH53" s="62"/>
      <c r="BI53" s="62"/>
      <c r="BJ53" s="62"/>
      <c r="BK53" s="62"/>
      <c r="BL53" s="58"/>
      <c r="BM53" s="58"/>
    </row>
    <row r="54" spans="2:77" x14ac:dyDescent="0.35">
      <c r="U54" s="11" t="s">
        <v>76</v>
      </c>
      <c r="V54" s="11">
        <v>63</v>
      </c>
      <c r="W54" s="11">
        <v>-5.918806</v>
      </c>
      <c r="X54" s="11">
        <v>-1.735576</v>
      </c>
      <c r="Y54" s="11">
        <v>4.1832289999999999</v>
      </c>
      <c r="Z54" s="18">
        <f t="shared" si="0"/>
        <v>0.70676906795052918</v>
      </c>
      <c r="AA54" s="11">
        <v>70.676919999999996</v>
      </c>
      <c r="AC54" s="11" t="s">
        <v>78</v>
      </c>
      <c r="AD54" s="11">
        <v>319</v>
      </c>
      <c r="AE54" s="11">
        <v>34.256106000000003</v>
      </c>
      <c r="AF54" s="11">
        <v>31.013383999999999</v>
      </c>
      <c r="AG54" s="11">
        <v>3.2427220000000001</v>
      </c>
      <c r="AH54" s="18">
        <f t="shared" si="1"/>
        <v>9.4661138659484528E-2</v>
      </c>
      <c r="AI54" s="11">
        <v>9.4661150000000003</v>
      </c>
      <c r="AK54" s="11" t="s">
        <v>83</v>
      </c>
      <c r="AL54" s="11">
        <v>320</v>
      </c>
      <c r="AM54" s="11">
        <v>-7.5736559999999997</v>
      </c>
      <c r="AN54" s="11">
        <v>-6.8270580000000001</v>
      </c>
      <c r="AO54" s="11">
        <v>0.74659799999999998</v>
      </c>
      <c r="AP54" s="18">
        <f t="shared" si="2"/>
        <v>9.8578282404165177E-2</v>
      </c>
      <c r="AQ54" s="11">
        <v>9.8578309999999991</v>
      </c>
      <c r="AS54" s="11" t="s">
        <v>76</v>
      </c>
      <c r="AT54" s="11">
        <v>45</v>
      </c>
      <c r="AU54" s="11">
        <v>-1.040036</v>
      </c>
      <c r="AV54" s="11">
        <v>2.7346919999999999</v>
      </c>
      <c r="AW54" s="11">
        <v>3.7747280000000001</v>
      </c>
      <c r="AX54" s="11" t="s">
        <v>77</v>
      </c>
      <c r="BB54" s="57" t="s">
        <v>15</v>
      </c>
      <c r="BC54" s="62"/>
      <c r="BD54" s="62"/>
      <c r="BE54" s="62"/>
      <c r="BF54" s="62"/>
      <c r="BG54" s="62"/>
      <c r="BH54" s="62"/>
      <c r="BI54" s="62"/>
      <c r="BJ54" s="62"/>
      <c r="BK54" s="62"/>
      <c r="BL54" s="58"/>
      <c r="BM54" s="58"/>
    </row>
    <row r="55" spans="2:77" x14ac:dyDescent="0.35">
      <c r="U55" s="11" t="s">
        <v>76</v>
      </c>
      <c r="V55" s="11">
        <v>64</v>
      </c>
      <c r="W55" s="11">
        <v>21.83935</v>
      </c>
      <c r="X55" s="11">
        <v>22.199525999999999</v>
      </c>
      <c r="Y55" s="11">
        <v>0.360176</v>
      </c>
      <c r="Z55" s="18">
        <f t="shared" si="0"/>
        <v>1.6492065926870535E-2</v>
      </c>
      <c r="AA55" s="11">
        <v>1.6492039999999999</v>
      </c>
      <c r="AC55" s="11" t="s">
        <v>78</v>
      </c>
      <c r="AD55" s="11">
        <v>332</v>
      </c>
      <c r="AE55" s="11">
        <v>-25.779021</v>
      </c>
      <c r="AF55" s="11">
        <v>-24.376491999999999</v>
      </c>
      <c r="AG55" s="11">
        <v>1.4025289999999999</v>
      </c>
      <c r="AH55" s="18">
        <f t="shared" si="1"/>
        <v>5.4405828677512612E-2</v>
      </c>
      <c r="AI55" s="11">
        <v>5.4405830000000002</v>
      </c>
      <c r="AK55" s="11" t="s">
        <v>83</v>
      </c>
      <c r="AL55" s="11">
        <v>331</v>
      </c>
      <c r="AM55" s="11">
        <v>8.7039489999999997</v>
      </c>
      <c r="AN55" s="11">
        <v>7.4892289999999999</v>
      </c>
      <c r="AO55" s="11">
        <v>1.2147190000000001</v>
      </c>
      <c r="AP55" s="18">
        <f t="shared" si="2"/>
        <v>0.13955952637130573</v>
      </c>
      <c r="AQ55" s="11">
        <v>13.955957</v>
      </c>
      <c r="AS55" s="11" t="s">
        <v>76</v>
      </c>
      <c r="AT55" s="11">
        <v>46</v>
      </c>
      <c r="AU55" s="11">
        <v>42.738514000000002</v>
      </c>
      <c r="AV55" s="11">
        <v>37.183259999999997</v>
      </c>
      <c r="AW55" s="11">
        <v>5.5552539999999997</v>
      </c>
      <c r="AX55" s="11">
        <v>12.998238000000001</v>
      </c>
      <c r="BB55" s="57" t="s">
        <v>16</v>
      </c>
      <c r="BC55" s="62"/>
      <c r="BD55" s="62"/>
      <c r="BE55" s="62"/>
      <c r="BF55" s="62"/>
      <c r="BG55" s="62"/>
      <c r="BH55" s="62"/>
      <c r="BI55" s="62"/>
      <c r="BJ55" s="62"/>
      <c r="BK55" s="62"/>
      <c r="BL55" s="58"/>
      <c r="BM55" s="58"/>
    </row>
    <row r="56" spans="2:77" x14ac:dyDescent="0.35">
      <c r="U56" s="11" t="s">
        <v>76</v>
      </c>
      <c r="V56" s="11">
        <v>65</v>
      </c>
      <c r="W56" s="11">
        <v>-2.7633369999999999</v>
      </c>
      <c r="X56" s="11">
        <v>-0.21490500000000001</v>
      </c>
      <c r="Y56" s="11">
        <v>2.548432</v>
      </c>
      <c r="Z56" s="18">
        <f t="shared" si="0"/>
        <v>0.92222989812679379</v>
      </c>
      <c r="AA56" s="11">
        <v>92.222988999999998</v>
      </c>
      <c r="AC56" s="11" t="s">
        <v>78</v>
      </c>
      <c r="AD56" s="11">
        <v>335</v>
      </c>
      <c r="AE56" s="11">
        <v>2.922301</v>
      </c>
      <c r="AF56" s="11">
        <v>3.9958E-2</v>
      </c>
      <c r="AG56" s="11">
        <v>2.8823430000000001</v>
      </c>
      <c r="AH56" s="18">
        <f t="shared" si="1"/>
        <v>0.98632652830765899</v>
      </c>
      <c r="AI56" s="11">
        <v>98.632649999999998</v>
      </c>
      <c r="AK56" s="11" t="s">
        <v>83</v>
      </c>
      <c r="AL56" s="11">
        <v>333</v>
      </c>
      <c r="AM56" s="11">
        <v>-0.24173</v>
      </c>
      <c r="AN56" s="11">
        <v>-1.2279469999999999</v>
      </c>
      <c r="AO56" s="11">
        <v>0.98621800000000004</v>
      </c>
      <c r="AP56" s="18">
        <f t="shared" si="2"/>
        <v>4.0798328713854302</v>
      </c>
      <c r="AQ56" s="11" t="s">
        <v>77</v>
      </c>
      <c r="AS56" s="11" t="s">
        <v>76</v>
      </c>
      <c r="AT56" s="11">
        <v>47</v>
      </c>
      <c r="AU56" s="11">
        <v>-6.9012390000000003</v>
      </c>
      <c r="AV56" s="11">
        <v>-16.032698</v>
      </c>
      <c r="AW56" s="11">
        <v>9.1314589999999995</v>
      </c>
      <c r="AX56" s="11" t="s">
        <v>77</v>
      </c>
      <c r="BB56" s="57" t="s">
        <v>17</v>
      </c>
      <c r="BC56" s="62"/>
      <c r="BD56" s="62"/>
      <c r="BE56" s="62"/>
      <c r="BF56" s="62"/>
      <c r="BG56" s="62"/>
      <c r="BH56" s="62"/>
      <c r="BI56" s="62"/>
      <c r="BJ56" s="62"/>
      <c r="BK56" s="62"/>
      <c r="BL56" s="58"/>
      <c r="BM56" s="58"/>
    </row>
    <row r="57" spans="2:77" x14ac:dyDescent="0.35">
      <c r="U57" s="11" t="s">
        <v>76</v>
      </c>
      <c r="V57" s="11">
        <v>66</v>
      </c>
      <c r="W57" s="11">
        <v>7.4629700000000003</v>
      </c>
      <c r="X57" s="11">
        <v>8.1142640000000004</v>
      </c>
      <c r="Y57" s="11">
        <v>0.65129499999999996</v>
      </c>
      <c r="Z57" s="18">
        <f t="shared" si="0"/>
        <v>8.7270215477216168E-2</v>
      </c>
      <c r="AA57" s="11">
        <v>8.7270179999999993</v>
      </c>
      <c r="AC57" s="11" t="s">
        <v>78</v>
      </c>
      <c r="AD57" s="11">
        <v>342</v>
      </c>
      <c r="AE57" s="11">
        <v>-8.3578030000000005</v>
      </c>
      <c r="AF57" s="11">
        <v>-8.0108759999999997</v>
      </c>
      <c r="AG57" s="11">
        <v>0.34692600000000001</v>
      </c>
      <c r="AH57" s="18">
        <f t="shared" si="1"/>
        <v>4.1509233945810881E-2</v>
      </c>
      <c r="AI57" s="11">
        <v>4.1509280000000004</v>
      </c>
      <c r="AK57" s="11" t="s">
        <v>83</v>
      </c>
      <c r="AL57" s="11">
        <v>341</v>
      </c>
      <c r="AM57" s="11">
        <v>-13.828703000000001</v>
      </c>
      <c r="AN57" s="11">
        <v>-16.249305</v>
      </c>
      <c r="AO57" s="11">
        <v>2.4206020000000001</v>
      </c>
      <c r="AP57" s="18">
        <f t="shared" si="2"/>
        <v>0.17504186762851151</v>
      </c>
      <c r="AQ57" s="11">
        <v>17.504187999999999</v>
      </c>
      <c r="AS57" s="11" t="s">
        <v>78</v>
      </c>
      <c r="AT57" s="11">
        <v>48</v>
      </c>
      <c r="AU57" s="11">
        <v>34.554572999999998</v>
      </c>
      <c r="AV57" s="11">
        <v>31.325393999999999</v>
      </c>
      <c r="AW57" s="11">
        <v>3.2291780000000001</v>
      </c>
      <c r="AX57" s="11">
        <v>9.3451550000000001</v>
      </c>
      <c r="BB57" s="57" t="s">
        <v>18</v>
      </c>
      <c r="BC57" s="62"/>
      <c r="BD57" s="62"/>
      <c r="BE57" s="62"/>
      <c r="BF57" s="62"/>
      <c r="BG57" s="62"/>
      <c r="BH57" s="62"/>
      <c r="BI57" s="62"/>
      <c r="BJ57" s="62"/>
      <c r="BK57" s="62"/>
      <c r="BL57" s="58"/>
      <c r="BM57" s="58"/>
    </row>
    <row r="58" spans="2:77" x14ac:dyDescent="0.35">
      <c r="U58" s="11" t="s">
        <v>76</v>
      </c>
      <c r="V58" s="11">
        <v>67</v>
      </c>
      <c r="W58" s="11">
        <v>0.24215300000000001</v>
      </c>
      <c r="X58" s="11">
        <v>-3.6158380000000001</v>
      </c>
      <c r="Y58" s="11">
        <v>3.8579910000000002</v>
      </c>
      <c r="Z58" s="18">
        <f t="shared" si="0"/>
        <v>15.932038834951456</v>
      </c>
      <c r="AA58" s="11" t="s">
        <v>77</v>
      </c>
      <c r="AC58" s="11" t="s">
        <v>78</v>
      </c>
      <c r="AD58" s="11">
        <v>346</v>
      </c>
      <c r="AE58" s="11">
        <v>6.2975899999999996</v>
      </c>
      <c r="AF58" s="11">
        <v>11.868321999999999</v>
      </c>
      <c r="AG58" s="11">
        <v>5.5707319999999996</v>
      </c>
      <c r="AH58" s="18">
        <f t="shared" si="1"/>
        <v>0.8845815621531411</v>
      </c>
      <c r="AI58" s="11">
        <v>88.458162000000002</v>
      </c>
      <c r="AK58" s="11" t="s">
        <v>83</v>
      </c>
      <c r="AL58" s="11">
        <v>351</v>
      </c>
      <c r="AM58" s="11">
        <v>-14.105993</v>
      </c>
      <c r="AN58" s="11">
        <v>-13.665959000000001</v>
      </c>
      <c r="AO58" s="11">
        <v>0.44003399999999998</v>
      </c>
      <c r="AP58" s="18">
        <f t="shared" si="2"/>
        <v>3.1194826199048873E-2</v>
      </c>
      <c r="AQ58" s="11">
        <v>3.1194809999999999</v>
      </c>
      <c r="AS58" s="11" t="s">
        <v>78</v>
      </c>
      <c r="AT58" s="11">
        <v>49</v>
      </c>
      <c r="AU58" s="11">
        <v>3.670687</v>
      </c>
      <c r="AV58" s="11">
        <v>3.8432089999999999</v>
      </c>
      <c r="AW58" s="11">
        <v>0.17252200000000001</v>
      </c>
      <c r="AX58" s="11">
        <v>4.699999</v>
      </c>
      <c r="BB58" s="57" t="s">
        <v>19</v>
      </c>
      <c r="BC58" s="62"/>
      <c r="BD58" s="62"/>
      <c r="BE58" s="62"/>
      <c r="BF58" s="62"/>
      <c r="BG58" s="62"/>
      <c r="BH58" s="62"/>
      <c r="BI58" s="62"/>
      <c r="BJ58" s="62"/>
      <c r="BK58" s="62"/>
      <c r="BL58" s="58"/>
      <c r="BM58" s="58"/>
    </row>
    <row r="59" spans="2:77" x14ac:dyDescent="0.35">
      <c r="U59" s="11" t="s">
        <v>76</v>
      </c>
      <c r="V59" s="11">
        <v>68</v>
      </c>
      <c r="W59" s="11">
        <v>19.015872999999999</v>
      </c>
      <c r="X59" s="11">
        <v>22.523636</v>
      </c>
      <c r="Y59" s="11">
        <v>3.5077630000000002</v>
      </c>
      <c r="Z59" s="18">
        <f t="shared" si="0"/>
        <v>0.18446499931925295</v>
      </c>
      <c r="AA59" s="11">
        <v>18.446498999999999</v>
      </c>
      <c r="AC59" s="11" t="s">
        <v>78</v>
      </c>
      <c r="AD59" s="11">
        <v>359</v>
      </c>
      <c r="AE59" s="11">
        <v>-7.4508760000000001</v>
      </c>
      <c r="AF59" s="11">
        <v>-1.6069070000000001</v>
      </c>
      <c r="AG59" s="11">
        <v>5.8439690000000004</v>
      </c>
      <c r="AH59" s="18">
        <f t="shared" si="1"/>
        <v>0.7843331441833149</v>
      </c>
      <c r="AI59" s="11">
        <v>78.433318999999997</v>
      </c>
      <c r="AK59" s="11" t="s">
        <v>83</v>
      </c>
      <c r="AL59" s="11">
        <v>355</v>
      </c>
      <c r="AM59" s="11">
        <v>5.9925930000000003</v>
      </c>
      <c r="AN59" s="11">
        <v>2.0681150000000001</v>
      </c>
      <c r="AO59" s="11">
        <v>3.9244780000000001</v>
      </c>
      <c r="AP59" s="18">
        <f t="shared" si="2"/>
        <v>0.65488812605828561</v>
      </c>
      <c r="AQ59" s="11">
        <v>65.488812999999993</v>
      </c>
      <c r="AS59" s="11" t="s">
        <v>76</v>
      </c>
      <c r="AT59" s="11">
        <v>50</v>
      </c>
      <c r="AU59" s="11">
        <v>-5.5950290000000003</v>
      </c>
      <c r="AV59" s="11">
        <v>-7.8672620000000002</v>
      </c>
      <c r="AW59" s="11">
        <v>2.2722329999999999</v>
      </c>
      <c r="AX59" s="11">
        <v>40.611640000000001</v>
      </c>
      <c r="BB59" s="57" t="s">
        <v>20</v>
      </c>
      <c r="BC59" s="62"/>
      <c r="BD59" s="62"/>
      <c r="BE59" s="62"/>
      <c r="BF59" s="62"/>
      <c r="BG59" s="62"/>
      <c r="BH59" s="62"/>
      <c r="BI59" s="62"/>
      <c r="BJ59" s="62"/>
      <c r="BK59" s="62"/>
      <c r="BL59" s="58"/>
      <c r="BM59" s="58"/>
    </row>
    <row r="60" spans="2:77" ht="15" thickBot="1" x14ac:dyDescent="0.4">
      <c r="U60" s="11" t="s">
        <v>76</v>
      </c>
      <c r="V60" s="11">
        <v>72</v>
      </c>
      <c r="W60" s="11">
        <v>-2.0943640000000001</v>
      </c>
      <c r="X60" s="11">
        <v>-3.366018</v>
      </c>
      <c r="Y60" s="11">
        <v>1.2716540000000001</v>
      </c>
      <c r="Z60" s="18">
        <f t="shared" si="0"/>
        <v>0.60717907679849348</v>
      </c>
      <c r="AA60" s="11">
        <v>60.717913000000003</v>
      </c>
      <c r="AC60" s="11" t="s">
        <v>78</v>
      </c>
      <c r="AD60" s="11">
        <v>363</v>
      </c>
      <c r="AE60" s="11">
        <v>0.67351899999999998</v>
      </c>
      <c r="AF60" s="11">
        <v>3.159011</v>
      </c>
      <c r="AG60" s="11">
        <v>2.485493</v>
      </c>
      <c r="AH60" s="18">
        <f t="shared" si="1"/>
        <v>3.6903086624133841</v>
      </c>
      <c r="AI60" s="11" t="s">
        <v>77</v>
      </c>
      <c r="AK60" s="11" t="s">
        <v>83</v>
      </c>
      <c r="AL60" s="11">
        <v>362</v>
      </c>
      <c r="AM60" s="11">
        <v>4.641025</v>
      </c>
      <c r="AN60" s="11">
        <v>-0.269343</v>
      </c>
      <c r="AO60" s="11">
        <v>4.9103680000000001</v>
      </c>
      <c r="AP60" s="18">
        <f t="shared" si="2"/>
        <v>1.0580352400601161</v>
      </c>
      <c r="AQ60" s="11" t="s">
        <v>77</v>
      </c>
      <c r="AS60" s="11" t="s">
        <v>83</v>
      </c>
      <c r="AT60" s="11">
        <v>51</v>
      </c>
      <c r="AU60" s="11">
        <v>-18.394615999999999</v>
      </c>
      <c r="AV60" s="11">
        <v>-18.201148</v>
      </c>
      <c r="AW60" s="11">
        <v>0.193468</v>
      </c>
      <c r="AX60" s="11">
        <v>1.0517639999999999</v>
      </c>
      <c r="BB60" s="29" t="s">
        <v>21</v>
      </c>
      <c r="BC60" s="67"/>
      <c r="BD60" s="67"/>
      <c r="BE60" s="67"/>
      <c r="BF60" s="67"/>
      <c r="BG60" s="67"/>
      <c r="BH60" s="67"/>
      <c r="BI60" s="67"/>
      <c r="BJ60" s="67"/>
      <c r="BK60" s="67"/>
      <c r="BL60" s="58"/>
      <c r="BM60" s="58"/>
      <c r="BQ60" s="60"/>
      <c r="BR60" s="60"/>
      <c r="BS60" s="60"/>
      <c r="BT60" s="60"/>
      <c r="BU60" s="60"/>
      <c r="BV60" s="60"/>
      <c r="BW60" s="60"/>
      <c r="BX60" s="60"/>
      <c r="BY60" s="60"/>
    </row>
    <row r="61" spans="2:77" ht="15" thickTop="1" x14ac:dyDescent="0.35">
      <c r="U61" s="11" t="s">
        <v>76</v>
      </c>
      <c r="V61" s="11">
        <v>73</v>
      </c>
      <c r="W61" s="11">
        <v>20.995474999999999</v>
      </c>
      <c r="X61" s="11">
        <v>19.272383999999999</v>
      </c>
      <c r="Y61" s="11">
        <v>1.7230909999999999</v>
      </c>
      <c r="Z61" s="18">
        <f t="shared" si="0"/>
        <v>8.2069636433564852E-2</v>
      </c>
      <c r="AA61" s="11">
        <v>8.206963</v>
      </c>
      <c r="AC61" s="11" t="s">
        <v>78</v>
      </c>
      <c r="AD61" s="11">
        <v>371</v>
      </c>
      <c r="AE61" s="11">
        <v>19.908487000000001</v>
      </c>
      <c r="AF61" s="11">
        <v>19.385348</v>
      </c>
      <c r="AG61" s="11">
        <v>0.52314000000000005</v>
      </c>
      <c r="AH61" s="18">
        <f t="shared" si="1"/>
        <v>2.6277235432305833E-2</v>
      </c>
      <c r="AI61" s="11">
        <v>2.6277210000000002</v>
      </c>
      <c r="AK61" s="11" t="s">
        <v>83</v>
      </c>
      <c r="AL61" s="11">
        <v>368</v>
      </c>
      <c r="AM61" s="11">
        <v>-16.517707000000001</v>
      </c>
      <c r="AN61" s="11">
        <v>-15.222678999999999</v>
      </c>
      <c r="AO61" s="11">
        <v>1.2950280000000001</v>
      </c>
      <c r="AP61" s="18">
        <f t="shared" si="2"/>
        <v>7.8402407791832121E-2</v>
      </c>
      <c r="AQ61" s="11">
        <v>7.8402409999999998</v>
      </c>
      <c r="AS61" s="11" t="s">
        <v>76</v>
      </c>
      <c r="AT61" s="11">
        <v>52</v>
      </c>
      <c r="AU61" s="11">
        <v>19.128329000000001</v>
      </c>
      <c r="AV61" s="11">
        <v>15.111190000000001</v>
      </c>
      <c r="AW61" s="11">
        <v>4.0171390000000002</v>
      </c>
      <c r="AX61" s="11">
        <v>21.000993000000001</v>
      </c>
      <c r="BB61" s="31" t="s">
        <v>25</v>
      </c>
      <c r="BC61" s="63"/>
      <c r="BD61" s="63"/>
      <c r="BE61" s="63"/>
      <c r="BF61" s="63"/>
      <c r="BG61" s="63"/>
      <c r="BH61" s="63"/>
      <c r="BI61" s="63"/>
      <c r="BJ61" s="63"/>
      <c r="BK61" s="63"/>
      <c r="BL61" s="58"/>
      <c r="BM61" s="58"/>
    </row>
    <row r="62" spans="2:77" x14ac:dyDescent="0.35">
      <c r="U62" s="11" t="s">
        <v>76</v>
      </c>
      <c r="V62" s="11">
        <v>74</v>
      </c>
      <c r="W62" s="11">
        <v>-25.804264</v>
      </c>
      <c r="X62" s="11">
        <v>-24.016874000000001</v>
      </c>
      <c r="Y62" s="11">
        <v>1.78739</v>
      </c>
      <c r="Z62" s="18">
        <f t="shared" si="0"/>
        <v>6.9267234283450205E-2</v>
      </c>
      <c r="AA62" s="11">
        <v>6.9267219999999998</v>
      </c>
      <c r="AC62" s="11" t="s">
        <v>78</v>
      </c>
      <c r="AD62" s="11">
        <v>379</v>
      </c>
      <c r="AE62" s="11">
        <v>-3.6962860000000002</v>
      </c>
      <c r="AF62" s="11">
        <v>-4.5624409999999997</v>
      </c>
      <c r="AG62" s="11">
        <v>0.86615500000000001</v>
      </c>
      <c r="AH62" s="18">
        <f t="shared" si="1"/>
        <v>0.23433116376817162</v>
      </c>
      <c r="AI62" s="11">
        <v>23.433115000000001</v>
      </c>
      <c r="AK62" s="11" t="s">
        <v>83</v>
      </c>
      <c r="AL62" s="11">
        <v>377</v>
      </c>
      <c r="AM62" s="11">
        <v>10.716251</v>
      </c>
      <c r="AN62" s="11">
        <v>6.2404570000000001</v>
      </c>
      <c r="AO62" s="11">
        <v>4.4757939999999996</v>
      </c>
      <c r="AP62" s="18">
        <f t="shared" si="2"/>
        <v>0.4176641625882036</v>
      </c>
      <c r="AQ62" s="11">
        <v>41.766419999999997</v>
      </c>
      <c r="AS62" s="11" t="s">
        <v>76</v>
      </c>
      <c r="AT62" s="11">
        <v>53</v>
      </c>
      <c r="AU62" s="11">
        <v>6.1232670000000002</v>
      </c>
      <c r="AV62" s="11">
        <v>2.0758969999999999</v>
      </c>
      <c r="AW62" s="11">
        <v>4.0473689999999998</v>
      </c>
      <c r="AX62" s="11">
        <v>66.098208</v>
      </c>
      <c r="BB62" s="33"/>
      <c r="BC62" s="66"/>
      <c r="BD62" s="66"/>
      <c r="BE62" s="66"/>
      <c r="BF62" s="66"/>
      <c r="BG62" s="66"/>
      <c r="BH62" s="66"/>
      <c r="BI62" s="66"/>
      <c r="BJ62" s="66"/>
      <c r="BK62" s="66"/>
      <c r="BL62" s="66"/>
      <c r="BM62" s="66"/>
      <c r="BN62" s="33"/>
    </row>
    <row r="63" spans="2:77" x14ac:dyDescent="0.35">
      <c r="U63" s="11" t="s">
        <v>76</v>
      </c>
      <c r="V63" s="11">
        <v>75</v>
      </c>
      <c r="W63" s="11">
        <v>-12.527137</v>
      </c>
      <c r="X63" s="11">
        <v>-13.223077</v>
      </c>
      <c r="Y63" s="11">
        <v>0.69593899999999997</v>
      </c>
      <c r="Z63" s="18">
        <f t="shared" si="0"/>
        <v>5.555451337364635E-2</v>
      </c>
      <c r="AA63" s="11">
        <v>5.5554540000000001</v>
      </c>
      <c r="AC63" s="11" t="s">
        <v>78</v>
      </c>
      <c r="AD63" s="11">
        <v>388</v>
      </c>
      <c r="AE63" s="11">
        <v>27.584444000000001</v>
      </c>
      <c r="AF63" s="11">
        <v>30.740304999999999</v>
      </c>
      <c r="AG63" s="11">
        <v>3.1558609999999998</v>
      </c>
      <c r="AH63" s="18">
        <f t="shared" si="1"/>
        <v>0.1144072724467457</v>
      </c>
      <c r="AI63" s="11">
        <v>11.440728</v>
      </c>
      <c r="AK63" s="11" t="s">
        <v>83</v>
      </c>
      <c r="AL63" s="11">
        <v>385</v>
      </c>
      <c r="AM63" s="11">
        <v>-14.986554</v>
      </c>
      <c r="AN63" s="11">
        <v>-14.118126999999999</v>
      </c>
      <c r="AO63" s="11">
        <v>0.86842799999999998</v>
      </c>
      <c r="AP63" s="18">
        <f t="shared" si="2"/>
        <v>5.7947143819719993E-2</v>
      </c>
      <c r="AQ63" s="11">
        <v>5.7947110000000004</v>
      </c>
      <c r="AS63" s="11" t="s">
        <v>76</v>
      </c>
      <c r="AT63" s="11">
        <v>54</v>
      </c>
      <c r="AU63" s="11">
        <v>14.869598999999999</v>
      </c>
      <c r="AV63" s="11">
        <v>10.740451999999999</v>
      </c>
      <c r="AW63" s="11">
        <v>4.1291469999999997</v>
      </c>
      <c r="AX63" s="11">
        <v>27.769053</v>
      </c>
      <c r="BB63" s="33"/>
      <c r="BC63" s="33"/>
      <c r="BD63" s="33"/>
      <c r="BE63" s="33"/>
      <c r="BF63" s="33"/>
      <c r="BG63" s="33"/>
      <c r="BH63" s="33"/>
      <c r="BI63" s="33"/>
      <c r="BJ63" s="33"/>
      <c r="BK63" s="33"/>
      <c r="BL63" s="33"/>
      <c r="BM63" s="33"/>
      <c r="BN63" s="33"/>
    </row>
    <row r="64" spans="2:77" ht="14.5" customHeight="1" x14ac:dyDescent="0.35">
      <c r="U64" s="11" t="s">
        <v>76</v>
      </c>
      <c r="V64" s="11">
        <v>78</v>
      </c>
      <c r="W64" s="11">
        <v>9.2889490000000006</v>
      </c>
      <c r="X64" s="11">
        <v>8.9247139999999998</v>
      </c>
      <c r="Y64" s="11">
        <v>0.36423499999999998</v>
      </c>
      <c r="Z64" s="18">
        <f t="shared" si="0"/>
        <v>3.9211648163855778E-2</v>
      </c>
      <c r="AA64" s="11">
        <v>3.9211689999999999</v>
      </c>
      <c r="AC64" s="11" t="s">
        <v>78</v>
      </c>
      <c r="AD64" s="11">
        <v>394</v>
      </c>
      <c r="AE64" s="11">
        <v>-6.7414540000000001</v>
      </c>
      <c r="AF64" s="11">
        <v>-7.173044</v>
      </c>
      <c r="AG64" s="11">
        <v>0.43158999999999997</v>
      </c>
      <c r="AH64" s="18">
        <f t="shared" si="1"/>
        <v>6.4020313718672561E-2</v>
      </c>
      <c r="AI64" s="11">
        <v>6.4020380000000001</v>
      </c>
      <c r="AK64" s="11" t="s">
        <v>83</v>
      </c>
      <c r="AL64" s="11">
        <v>392</v>
      </c>
      <c r="AM64" s="11">
        <v>3.0382470000000001</v>
      </c>
      <c r="AN64" s="11">
        <v>4.9005210000000003</v>
      </c>
      <c r="AO64" s="11">
        <v>1.862274</v>
      </c>
      <c r="AP64" s="18">
        <f t="shared" si="2"/>
        <v>0.61294358226964429</v>
      </c>
      <c r="AQ64" s="11">
        <v>61.294373</v>
      </c>
      <c r="AS64" s="11" t="s">
        <v>76</v>
      </c>
      <c r="AT64" s="11">
        <v>55</v>
      </c>
      <c r="AU64" s="11">
        <v>10.360741000000001</v>
      </c>
      <c r="AV64" s="11">
        <v>8.4550959999999993</v>
      </c>
      <c r="AW64" s="11">
        <v>1.905645</v>
      </c>
      <c r="AX64" s="11">
        <v>18.392938999999998</v>
      </c>
      <c r="BB64" s="79" t="s">
        <v>131</v>
      </c>
      <c r="BC64" s="89" t="s">
        <v>133</v>
      </c>
      <c r="BD64" s="89"/>
      <c r="BE64" s="89"/>
      <c r="BF64" s="89"/>
      <c r="BG64" s="89"/>
      <c r="BH64" s="89"/>
      <c r="BI64" s="33"/>
      <c r="BJ64" s="33"/>
      <c r="BK64" s="33"/>
      <c r="BL64" s="33"/>
      <c r="BM64" s="33"/>
      <c r="BN64" s="33"/>
    </row>
    <row r="65" spans="2:68" x14ac:dyDescent="0.35">
      <c r="P65" s="17" t="s">
        <v>96</v>
      </c>
      <c r="Q65" s="15"/>
      <c r="R65" s="15" t="s">
        <v>89</v>
      </c>
      <c r="U65" s="11" t="s">
        <v>76</v>
      </c>
      <c r="V65" s="11">
        <v>79</v>
      </c>
      <c r="W65" s="11">
        <v>17.011997999999998</v>
      </c>
      <c r="X65" s="11">
        <v>17.164646000000001</v>
      </c>
      <c r="Y65" s="11">
        <v>0.15264800000000001</v>
      </c>
      <c r="Z65" s="18">
        <f t="shared" si="0"/>
        <v>8.9729613182413983E-3</v>
      </c>
      <c r="AA65" s="11">
        <v>0.89729800000000004</v>
      </c>
      <c r="AC65" s="11" t="s">
        <v>78</v>
      </c>
      <c r="AD65" s="11">
        <v>399</v>
      </c>
      <c r="AE65" s="11">
        <v>5.64846</v>
      </c>
      <c r="AF65" s="11">
        <v>4.5870259999999998</v>
      </c>
      <c r="AG65" s="11">
        <v>1.061434</v>
      </c>
      <c r="AH65" s="18">
        <f t="shared" si="1"/>
        <v>0.18791564426410029</v>
      </c>
      <c r="AI65" s="11">
        <v>18.791571999999999</v>
      </c>
      <c r="AK65" s="11" t="s">
        <v>83</v>
      </c>
      <c r="AL65" s="11">
        <v>401</v>
      </c>
      <c r="AM65" s="11">
        <v>-16.371442999999999</v>
      </c>
      <c r="AN65" s="11">
        <v>-16.350821</v>
      </c>
      <c r="AO65" s="11">
        <v>2.0622000000000001E-2</v>
      </c>
      <c r="AP65" s="18">
        <f t="shared" si="2"/>
        <v>1.2596323977061767E-3</v>
      </c>
      <c r="AQ65" s="11">
        <v>0.12596199999999999</v>
      </c>
      <c r="AS65" s="11" t="s">
        <v>76</v>
      </c>
      <c r="AT65" s="11">
        <v>56</v>
      </c>
      <c r="AU65" s="11">
        <v>-7.1532999999999998</v>
      </c>
      <c r="AV65" s="11">
        <v>-10.264792999999999</v>
      </c>
      <c r="AW65" s="11">
        <v>3.1114920000000001</v>
      </c>
      <c r="AX65" s="11">
        <v>43.497298000000001</v>
      </c>
      <c r="BB65" s="80"/>
      <c r="BC65" s="37">
        <v>1</v>
      </c>
      <c r="BD65" s="38">
        <v>2</v>
      </c>
      <c r="BE65" s="37">
        <v>3</v>
      </c>
      <c r="BF65" s="38">
        <v>4</v>
      </c>
      <c r="BG65" s="38">
        <v>5</v>
      </c>
      <c r="BH65" s="38">
        <v>6</v>
      </c>
      <c r="BI65" s="33"/>
      <c r="BJ65" s="33"/>
      <c r="BK65" s="33"/>
      <c r="BL65" s="33"/>
      <c r="BM65" s="33"/>
      <c r="BN65" s="33"/>
    </row>
    <row r="66" spans="2:68" x14ac:dyDescent="0.35">
      <c r="P66" s="16" t="s">
        <v>90</v>
      </c>
      <c r="Q66" s="16"/>
      <c r="R66" s="10" t="s">
        <v>91</v>
      </c>
      <c r="U66" s="11" t="s">
        <v>76</v>
      </c>
      <c r="V66" s="11">
        <v>80</v>
      </c>
      <c r="W66" s="11">
        <v>7.6784819999999998</v>
      </c>
      <c r="X66" s="11">
        <v>5.4257949999999999</v>
      </c>
      <c r="Y66" s="11">
        <v>2.2526869999999999</v>
      </c>
      <c r="Z66" s="18">
        <f t="shared" si="0"/>
        <v>0.29337660751174516</v>
      </c>
      <c r="AA66" s="11">
        <v>29.337664</v>
      </c>
      <c r="AC66" s="11" t="s">
        <v>78</v>
      </c>
      <c r="AD66" s="11">
        <v>410</v>
      </c>
      <c r="AE66" s="11">
        <v>21.951172</v>
      </c>
      <c r="AF66" s="11">
        <v>20.683541000000002</v>
      </c>
      <c r="AG66" s="11">
        <v>1.2676320000000001</v>
      </c>
      <c r="AH66" s="18">
        <f t="shared" si="1"/>
        <v>5.7747804991915695E-2</v>
      </c>
      <c r="AI66" s="11">
        <v>5.7747789999999997</v>
      </c>
      <c r="AK66" s="11" t="s">
        <v>83</v>
      </c>
      <c r="AL66" s="11">
        <v>409</v>
      </c>
      <c r="AM66" s="11">
        <v>-25.246511999999999</v>
      </c>
      <c r="AN66" s="11">
        <v>-24.312725</v>
      </c>
      <c r="AO66" s="11">
        <v>0.93378700000000003</v>
      </c>
      <c r="AP66" s="18">
        <f t="shared" si="2"/>
        <v>3.6986772667844177E-2</v>
      </c>
      <c r="AQ66" s="11">
        <v>3.6986780000000001</v>
      </c>
      <c r="AS66" s="11" t="s">
        <v>76</v>
      </c>
      <c r="AT66" s="11">
        <v>57</v>
      </c>
      <c r="AU66" s="11">
        <v>-4.9952800000000002</v>
      </c>
      <c r="AV66" s="11">
        <v>-7.5330190000000004</v>
      </c>
      <c r="AW66" s="11">
        <v>2.5377390000000002</v>
      </c>
      <c r="AX66" s="11">
        <v>50.802746999999997</v>
      </c>
      <c r="BB66" s="64">
        <v>1</v>
      </c>
      <c r="BC66" s="65"/>
      <c r="BD66" s="65"/>
      <c r="BE66" s="65"/>
      <c r="BF66" s="65"/>
      <c r="BG66" s="65"/>
      <c r="BH66" s="65"/>
      <c r="BI66" s="66"/>
      <c r="BJ66" s="66"/>
      <c r="BK66" s="33"/>
      <c r="BL66" s="33"/>
      <c r="BM66" s="33"/>
      <c r="BN66" s="33"/>
    </row>
    <row r="67" spans="2:68" x14ac:dyDescent="0.35">
      <c r="P67" s="10" t="s">
        <v>92</v>
      </c>
      <c r="Q67" s="10"/>
      <c r="R67" s="10" t="s">
        <v>87</v>
      </c>
      <c r="U67" s="11" t="s">
        <v>76</v>
      </c>
      <c r="V67" s="11">
        <v>81</v>
      </c>
      <c r="W67" s="11">
        <v>-7.8791789999999997</v>
      </c>
      <c r="X67" s="11">
        <v>-9.2531660000000002</v>
      </c>
      <c r="Y67" s="11">
        <v>1.3739870000000001</v>
      </c>
      <c r="Z67" s="18">
        <f t="shared" si="0"/>
        <v>0.17438200096735967</v>
      </c>
      <c r="AA67" s="11">
        <v>17.438199999999998</v>
      </c>
      <c r="AC67" s="11" t="s">
        <v>78</v>
      </c>
      <c r="AD67" s="11">
        <v>412</v>
      </c>
      <c r="AE67" s="11">
        <v>-12.659546000000001</v>
      </c>
      <c r="AF67" s="11">
        <v>-12.467396000000001</v>
      </c>
      <c r="AG67" s="11">
        <v>0.19214999999999999</v>
      </c>
      <c r="AH67" s="18">
        <f t="shared" si="1"/>
        <v>1.5178269426091582E-2</v>
      </c>
      <c r="AI67" s="11">
        <v>1.5178309999999999</v>
      </c>
      <c r="AK67" s="11" t="s">
        <v>83</v>
      </c>
      <c r="AL67" s="11">
        <v>411</v>
      </c>
      <c r="AM67" s="11">
        <v>2.0621209999999999</v>
      </c>
      <c r="AN67" s="11">
        <v>2.8222459999999998</v>
      </c>
      <c r="AO67" s="11">
        <v>0.76012500000000005</v>
      </c>
      <c r="AP67" s="18">
        <f t="shared" si="2"/>
        <v>0.36861319001164339</v>
      </c>
      <c r="AQ67" s="11">
        <v>36.861308999999999</v>
      </c>
      <c r="AS67" s="11" t="s">
        <v>78</v>
      </c>
      <c r="AT67" s="11">
        <v>58</v>
      </c>
      <c r="AU67" s="11">
        <v>-13.925762000000001</v>
      </c>
      <c r="AV67" s="11">
        <v>-12.871017</v>
      </c>
      <c r="AW67" s="11">
        <v>1.054745</v>
      </c>
      <c r="AX67" s="11">
        <v>7.5740569999999998</v>
      </c>
      <c r="BB67" s="64">
        <v>2</v>
      </c>
      <c r="BC67" s="65"/>
      <c r="BD67" s="65"/>
      <c r="BE67" s="65"/>
      <c r="BF67" s="65"/>
      <c r="BG67" s="65"/>
      <c r="BH67" s="65"/>
      <c r="BI67" s="66"/>
      <c r="BJ67" s="66"/>
      <c r="BK67" s="33"/>
      <c r="BL67" s="33"/>
      <c r="BM67" s="33"/>
      <c r="BN67" s="33"/>
    </row>
    <row r="68" spans="2:68" x14ac:dyDescent="0.35">
      <c r="P68" s="10" t="s">
        <v>93</v>
      </c>
      <c r="Q68" s="10"/>
      <c r="R68" s="10" t="s">
        <v>94</v>
      </c>
      <c r="U68" s="11" t="s">
        <v>76</v>
      </c>
      <c r="V68" s="11">
        <v>83</v>
      </c>
      <c r="W68" s="11">
        <v>-7.1594749999999996</v>
      </c>
      <c r="X68" s="11">
        <v>-8.8291509999999995</v>
      </c>
      <c r="Y68" s="11">
        <v>1.6696759999999999</v>
      </c>
      <c r="Z68" s="18">
        <f t="shared" si="0"/>
        <v>0.23321207211422626</v>
      </c>
      <c r="AA68" s="11">
        <v>23.321210000000001</v>
      </c>
      <c r="AC68" s="11" t="s">
        <v>78</v>
      </c>
      <c r="AD68" s="11">
        <v>420</v>
      </c>
      <c r="AE68" s="11">
        <v>-13.918725999999999</v>
      </c>
      <c r="AF68" s="11">
        <v>-14.112871999999999</v>
      </c>
      <c r="AG68" s="11">
        <v>0.19414600000000001</v>
      </c>
      <c r="AH68" s="18">
        <f t="shared" si="1"/>
        <v>1.3948546727624354E-2</v>
      </c>
      <c r="AI68" s="11">
        <v>1.394855</v>
      </c>
      <c r="AK68" s="11" t="s">
        <v>83</v>
      </c>
      <c r="AL68" s="11">
        <v>422</v>
      </c>
      <c r="AM68" s="11">
        <v>33.929074999999997</v>
      </c>
      <c r="AN68" s="11">
        <v>38.081619000000003</v>
      </c>
      <c r="AO68" s="11">
        <v>4.1525439999999998</v>
      </c>
      <c r="AP68" s="18">
        <f t="shared" si="2"/>
        <v>0.12238895401657723</v>
      </c>
      <c r="AQ68" s="11">
        <v>12.238894999999999</v>
      </c>
      <c r="AS68" s="11" t="s">
        <v>76</v>
      </c>
      <c r="AT68" s="11">
        <v>59</v>
      </c>
      <c r="AU68" s="11">
        <v>25.078426</v>
      </c>
      <c r="AV68" s="11">
        <v>30.169681000000001</v>
      </c>
      <c r="AW68" s="11">
        <v>5.0912550000000003</v>
      </c>
      <c r="AX68" s="11">
        <v>20.301335000000002</v>
      </c>
      <c r="BB68" s="64">
        <v>3</v>
      </c>
      <c r="BC68" s="65"/>
      <c r="BD68" s="65"/>
      <c r="BE68" s="65"/>
      <c r="BF68" s="65"/>
      <c r="BG68" s="65"/>
      <c r="BH68" s="65"/>
      <c r="BI68" s="66"/>
      <c r="BJ68" s="66"/>
      <c r="BK68" s="33"/>
      <c r="BL68" s="33"/>
      <c r="BM68" s="33"/>
      <c r="BN68" s="33"/>
    </row>
    <row r="69" spans="2:68" x14ac:dyDescent="0.35">
      <c r="P69" s="10" t="s">
        <v>95</v>
      </c>
      <c r="Q69" s="10"/>
      <c r="R69" s="10" t="s">
        <v>91</v>
      </c>
      <c r="U69" s="11" t="s">
        <v>76</v>
      </c>
      <c r="V69" s="11">
        <v>84</v>
      </c>
      <c r="W69" s="11">
        <v>-0.28403299999999998</v>
      </c>
      <c r="X69" s="11">
        <v>-2.5197630000000002</v>
      </c>
      <c r="Y69" s="11">
        <v>2.2357300000000002</v>
      </c>
      <c r="Z69" s="18">
        <f t="shared" si="0"/>
        <v>7.8713741008967277</v>
      </c>
      <c r="AA69" s="11" t="s">
        <v>77</v>
      </c>
      <c r="AC69" s="11" t="s">
        <v>78</v>
      </c>
      <c r="AD69" s="11">
        <v>427</v>
      </c>
      <c r="AE69" s="11">
        <v>-8.6234190000000002</v>
      </c>
      <c r="AF69" s="11">
        <v>-7.4531499999999999</v>
      </c>
      <c r="AG69" s="11">
        <v>1.170269</v>
      </c>
      <c r="AH69" s="18">
        <f t="shared" si="1"/>
        <v>0.13570823822894376</v>
      </c>
      <c r="AI69" s="11">
        <v>13.570828000000001</v>
      </c>
      <c r="AK69" s="11" t="s">
        <v>83</v>
      </c>
      <c r="AL69" s="11">
        <v>426</v>
      </c>
      <c r="AM69" s="11">
        <v>-0.51425900000000002</v>
      </c>
      <c r="AN69" s="11">
        <v>-6.3126420000000003</v>
      </c>
      <c r="AO69" s="11">
        <v>5.7983830000000003</v>
      </c>
      <c r="AP69" s="18">
        <f t="shared" si="2"/>
        <v>11.275219296113438</v>
      </c>
      <c r="AQ69" s="11" t="s">
        <v>77</v>
      </c>
      <c r="AS69" s="11" t="s">
        <v>76</v>
      </c>
      <c r="AT69" s="11">
        <v>60</v>
      </c>
      <c r="AU69" s="11">
        <v>-8.1048950000000008</v>
      </c>
      <c r="AV69" s="11">
        <v>-8.9523109999999999</v>
      </c>
      <c r="AW69" s="11">
        <v>0.84741599999999995</v>
      </c>
      <c r="AX69" s="11">
        <v>10.455614000000001</v>
      </c>
      <c r="BB69" s="64">
        <v>4</v>
      </c>
      <c r="BC69" s="65"/>
      <c r="BD69" s="65"/>
      <c r="BE69" s="65"/>
      <c r="BF69" s="65"/>
      <c r="BG69" s="65"/>
      <c r="BH69" s="65"/>
      <c r="BI69" s="66"/>
      <c r="BJ69" s="66"/>
      <c r="BK69" s="33"/>
      <c r="BL69" s="33"/>
      <c r="BM69" s="33"/>
      <c r="BN69" s="33"/>
    </row>
    <row r="70" spans="2:68" x14ac:dyDescent="0.35">
      <c r="U70" s="11" t="s">
        <v>76</v>
      </c>
      <c r="V70" s="11">
        <v>85</v>
      </c>
      <c r="W70" s="11">
        <v>-19.547571999999999</v>
      </c>
      <c r="X70" s="11">
        <v>-18.952376999999998</v>
      </c>
      <c r="Y70" s="11">
        <v>0.595194</v>
      </c>
      <c r="Z70" s="18">
        <f t="shared" si="0"/>
        <v>3.0448487413168246E-2</v>
      </c>
      <c r="AA70" s="11">
        <v>3.044851</v>
      </c>
      <c r="AC70" s="11" t="s">
        <v>78</v>
      </c>
      <c r="AD70" s="11">
        <v>437</v>
      </c>
      <c r="AE70" s="11">
        <v>37.5246</v>
      </c>
      <c r="AF70" s="11">
        <v>32.505367</v>
      </c>
      <c r="AG70" s="11">
        <v>5.0192329999999998</v>
      </c>
      <c r="AH70" s="18">
        <f t="shared" si="1"/>
        <v>0.13375846777847064</v>
      </c>
      <c r="AI70" s="11">
        <v>13.375845999999999</v>
      </c>
      <c r="AK70" s="11" t="s">
        <v>83</v>
      </c>
      <c r="AL70" s="11">
        <v>433</v>
      </c>
      <c r="AM70" s="11">
        <v>-14.314443000000001</v>
      </c>
      <c r="AN70" s="11">
        <v>-14.658993000000001</v>
      </c>
      <c r="AO70" s="11">
        <v>0.34455000000000002</v>
      </c>
      <c r="AP70" s="18">
        <f t="shared" si="2"/>
        <v>2.4070094798658948E-2</v>
      </c>
      <c r="AQ70" s="11">
        <v>2.4070079999999998</v>
      </c>
      <c r="AS70" s="11" t="s">
        <v>76</v>
      </c>
      <c r="AT70" s="11">
        <v>61</v>
      </c>
      <c r="AU70" s="11">
        <v>-9.2758289999999999</v>
      </c>
      <c r="AV70" s="11">
        <v>-7.2530200000000002</v>
      </c>
      <c r="AW70" s="11">
        <v>2.0228090000000001</v>
      </c>
      <c r="AX70" s="11">
        <v>21.807312</v>
      </c>
      <c r="BB70" s="64">
        <v>5</v>
      </c>
      <c r="BC70" s="65"/>
      <c r="BD70" s="65"/>
      <c r="BE70" s="65"/>
      <c r="BF70" s="65"/>
      <c r="BG70" s="65"/>
      <c r="BH70" s="65"/>
      <c r="BI70" s="66"/>
      <c r="BJ70" s="66"/>
      <c r="BK70" s="33"/>
      <c r="BL70" s="33"/>
      <c r="BM70" s="33"/>
      <c r="BN70" s="33"/>
    </row>
    <row r="71" spans="2:68" x14ac:dyDescent="0.35">
      <c r="U71" s="11" t="s">
        <v>76</v>
      </c>
      <c r="V71" s="11">
        <v>86</v>
      </c>
      <c r="W71" s="11">
        <v>-8.2463499999999996</v>
      </c>
      <c r="X71" s="11">
        <v>-8.5493640000000006</v>
      </c>
      <c r="Y71" s="11">
        <v>0.30301400000000001</v>
      </c>
      <c r="Z71" s="18">
        <f t="shared" si="0"/>
        <v>3.6745226676044553E-2</v>
      </c>
      <c r="AA71" s="11">
        <v>3.6745199999999998</v>
      </c>
      <c r="AC71" s="11" t="s">
        <v>78</v>
      </c>
      <c r="AD71" s="11">
        <v>445</v>
      </c>
      <c r="AE71" s="11">
        <v>39.247126000000002</v>
      </c>
      <c r="AF71" s="11">
        <v>33.730037000000003</v>
      </c>
      <c r="AG71" s="11">
        <v>5.5170880000000002</v>
      </c>
      <c r="AH71" s="18">
        <f t="shared" si="1"/>
        <v>0.14057304476256427</v>
      </c>
      <c r="AI71" s="11">
        <v>14.057306000000001</v>
      </c>
      <c r="AK71" s="11" t="s">
        <v>83</v>
      </c>
      <c r="AL71" s="11">
        <v>443</v>
      </c>
      <c r="AM71" s="11">
        <v>-7.8095739999999996</v>
      </c>
      <c r="AN71" s="11">
        <v>-7.2053669999999999</v>
      </c>
      <c r="AO71" s="11">
        <v>0.60420700000000005</v>
      </c>
      <c r="AP71" s="18">
        <f t="shared" si="2"/>
        <v>7.7367472284659844E-2</v>
      </c>
      <c r="AQ71" s="11">
        <v>7.7367530000000002</v>
      </c>
      <c r="AS71" s="11" t="s">
        <v>83</v>
      </c>
      <c r="AT71" s="11">
        <v>62</v>
      </c>
      <c r="AU71" s="11">
        <v>-2.6715</v>
      </c>
      <c r="AV71" s="11">
        <v>-2.3075990000000002</v>
      </c>
      <c r="AW71" s="11">
        <v>0.36390099999999997</v>
      </c>
      <c r="AX71" s="11">
        <v>13.621600000000001</v>
      </c>
      <c r="BB71" s="64">
        <v>6</v>
      </c>
      <c r="BC71" s="65"/>
      <c r="BD71" s="65"/>
      <c r="BE71" s="65"/>
      <c r="BF71" s="65"/>
      <c r="BG71" s="65"/>
      <c r="BH71" s="65"/>
      <c r="BI71" s="66"/>
      <c r="BJ71" s="66"/>
      <c r="BK71" s="33"/>
      <c r="BL71" s="33"/>
      <c r="BM71" s="33"/>
      <c r="BN71" s="33"/>
    </row>
    <row r="72" spans="2:68" x14ac:dyDescent="0.35">
      <c r="U72" s="11" t="s">
        <v>76</v>
      </c>
      <c r="V72" s="11">
        <v>87</v>
      </c>
      <c r="W72" s="11">
        <v>6.8693900000000001</v>
      </c>
      <c r="X72" s="11">
        <v>7.938631</v>
      </c>
      <c r="Y72" s="11">
        <v>1.0692410000000001</v>
      </c>
      <c r="Z72" s="18">
        <f t="shared" si="0"/>
        <v>0.15565297646515922</v>
      </c>
      <c r="AA72" s="11">
        <v>15.565302000000001</v>
      </c>
      <c r="AC72" s="11" t="s">
        <v>78</v>
      </c>
      <c r="AD72" s="11">
        <v>447</v>
      </c>
      <c r="AE72" s="11">
        <v>-14.622871999999999</v>
      </c>
      <c r="AF72" s="11">
        <v>-14.779591</v>
      </c>
      <c r="AG72" s="11">
        <v>0.156719</v>
      </c>
      <c r="AH72" s="18">
        <f t="shared" si="1"/>
        <v>1.0717388485654528E-2</v>
      </c>
      <c r="AI72" s="11">
        <v>1.071739</v>
      </c>
      <c r="AK72" s="11" t="s">
        <v>83</v>
      </c>
      <c r="AL72" s="11">
        <v>450</v>
      </c>
      <c r="AM72" s="11">
        <v>21.001676</v>
      </c>
      <c r="AN72" s="11">
        <v>23.624237999999998</v>
      </c>
      <c r="AO72" s="11">
        <v>2.6225619999999998</v>
      </c>
      <c r="AP72" s="18">
        <f t="shared" si="2"/>
        <v>0.12487393863232629</v>
      </c>
      <c r="AQ72" s="11">
        <v>12.487393000000001</v>
      </c>
      <c r="AS72" s="11" t="s">
        <v>76</v>
      </c>
      <c r="AT72" s="11">
        <v>63</v>
      </c>
      <c r="AU72" s="11">
        <v>-5.918806</v>
      </c>
      <c r="AV72" s="11">
        <v>-1.735576</v>
      </c>
      <c r="AW72" s="11">
        <v>4.1832289999999999</v>
      </c>
      <c r="AX72" s="11">
        <v>70.676919999999996</v>
      </c>
      <c r="BB72" s="64">
        <v>7</v>
      </c>
      <c r="BC72" s="65"/>
      <c r="BD72" s="65"/>
      <c r="BE72" s="65"/>
      <c r="BF72" s="65"/>
      <c r="BG72" s="65"/>
      <c r="BH72" s="65"/>
      <c r="BI72" s="66"/>
      <c r="BJ72" s="66"/>
      <c r="BK72" s="33"/>
      <c r="BL72" s="33"/>
      <c r="BM72" s="33"/>
      <c r="BN72" s="33"/>
    </row>
    <row r="73" spans="2:68" x14ac:dyDescent="0.35">
      <c r="U73" s="11" t="s">
        <v>76</v>
      </c>
      <c r="V73" s="11">
        <v>88</v>
      </c>
      <c r="W73" s="11">
        <v>22.384405999999998</v>
      </c>
      <c r="X73" s="11">
        <v>20.132151</v>
      </c>
      <c r="Y73" s="11">
        <v>2.2522540000000002</v>
      </c>
      <c r="Z73" s="18">
        <f t="shared" ref="Z73:Z136" si="3">ABS(Y73/W73)</f>
        <v>0.10061709924310702</v>
      </c>
      <c r="AA73" s="11">
        <v>10.061712</v>
      </c>
      <c r="AC73" s="11" t="s">
        <v>78</v>
      </c>
      <c r="AD73" s="11">
        <v>455</v>
      </c>
      <c r="AE73" s="11">
        <v>5.5827559999999998</v>
      </c>
      <c r="AF73" s="11">
        <v>7.8918900000000001</v>
      </c>
      <c r="AG73" s="11">
        <v>2.3091339999999998</v>
      </c>
      <c r="AH73" s="18">
        <f t="shared" ref="AH73:AH136" si="4">ABS(AG73/AE73)</f>
        <v>0.41361900824610637</v>
      </c>
      <c r="AI73" s="11">
        <v>41.361902999999998</v>
      </c>
      <c r="AK73" s="11" t="s">
        <v>83</v>
      </c>
      <c r="AL73" s="11">
        <v>458</v>
      </c>
      <c r="AM73" s="11">
        <v>-5.5364610000000001</v>
      </c>
      <c r="AN73" s="11">
        <v>-3.7367340000000002</v>
      </c>
      <c r="AO73" s="11">
        <v>1.7997270000000001</v>
      </c>
      <c r="AP73" s="18">
        <f t="shared" ref="AP73:AP136" si="5">ABS(AO73/AM73)</f>
        <v>0.32506812564921889</v>
      </c>
      <c r="AQ73" s="11">
        <v>32.506811999999996</v>
      </c>
      <c r="AS73" s="11" t="s">
        <v>76</v>
      </c>
      <c r="AT73" s="11">
        <v>64</v>
      </c>
      <c r="AU73" s="11">
        <v>21.83935</v>
      </c>
      <c r="AV73" s="11">
        <v>22.199525999999999</v>
      </c>
      <c r="AW73" s="11">
        <v>0.360176</v>
      </c>
      <c r="AX73" s="11">
        <v>1.6492039999999999</v>
      </c>
      <c r="BB73" s="64">
        <v>8</v>
      </c>
      <c r="BC73" s="65"/>
      <c r="BD73" s="65"/>
      <c r="BE73" s="65"/>
      <c r="BF73" s="65"/>
      <c r="BG73" s="65"/>
      <c r="BH73" s="65"/>
      <c r="BI73" s="66"/>
      <c r="BJ73" s="66"/>
      <c r="BK73" s="33"/>
      <c r="BL73" s="33"/>
      <c r="BM73" s="33"/>
      <c r="BN73" s="33"/>
    </row>
    <row r="74" spans="2:68" ht="15" thickBot="1" x14ac:dyDescent="0.4">
      <c r="U74" s="11" t="s">
        <v>76</v>
      </c>
      <c r="V74" s="11">
        <v>92</v>
      </c>
      <c r="W74" s="11">
        <v>14.640632999999999</v>
      </c>
      <c r="X74" s="11">
        <v>20.980502999999999</v>
      </c>
      <c r="Y74" s="11">
        <v>6.3398700000000003</v>
      </c>
      <c r="Z74" s="18">
        <f t="shared" si="3"/>
        <v>0.43303250617647476</v>
      </c>
      <c r="AA74" s="11">
        <v>43.303251000000003</v>
      </c>
      <c r="AC74" s="11" t="s">
        <v>78</v>
      </c>
      <c r="AD74" s="11">
        <v>461</v>
      </c>
      <c r="AE74" s="11">
        <v>4.3065699999999998</v>
      </c>
      <c r="AF74" s="11">
        <v>2.163405</v>
      </c>
      <c r="AG74" s="11">
        <v>2.1431650000000002</v>
      </c>
      <c r="AH74" s="18">
        <f t="shared" si="4"/>
        <v>0.49765010205337434</v>
      </c>
      <c r="AI74" s="11">
        <v>49.765014999999998</v>
      </c>
      <c r="AK74" s="11" t="s">
        <v>83</v>
      </c>
      <c r="AL74" s="11">
        <v>460</v>
      </c>
      <c r="AM74" s="11">
        <v>-22.612950000000001</v>
      </c>
      <c r="AN74" s="11">
        <v>-20.083147</v>
      </c>
      <c r="AO74" s="11">
        <v>2.5298029999999998</v>
      </c>
      <c r="AP74" s="18">
        <f t="shared" si="5"/>
        <v>0.11187408100225754</v>
      </c>
      <c r="AQ74" s="11">
        <v>11.187409000000001</v>
      </c>
      <c r="AS74" s="11" t="s">
        <v>76</v>
      </c>
      <c r="AT74" s="11">
        <v>65</v>
      </c>
      <c r="AU74" s="11">
        <v>-2.7633369999999999</v>
      </c>
      <c r="AV74" s="11">
        <v>-0.21490500000000001</v>
      </c>
      <c r="AW74" s="11">
        <v>2.548432</v>
      </c>
      <c r="AX74" s="11">
        <v>92.222988999999998</v>
      </c>
      <c r="BB74" s="70">
        <v>9</v>
      </c>
      <c r="BC74" s="71"/>
      <c r="BD74" s="71"/>
      <c r="BE74" s="71"/>
      <c r="BF74" s="71"/>
      <c r="BG74" s="71"/>
      <c r="BH74" s="71"/>
      <c r="BI74" s="66"/>
      <c r="BJ74" s="66"/>
      <c r="BK74" s="33"/>
      <c r="BL74" s="33"/>
      <c r="BM74" s="33"/>
      <c r="BN74" s="33"/>
    </row>
    <row r="75" spans="2:68" ht="15" thickTop="1" x14ac:dyDescent="0.35">
      <c r="U75" s="11" t="s">
        <v>76</v>
      </c>
      <c r="V75" s="11">
        <v>93</v>
      </c>
      <c r="W75" s="11">
        <v>-22.804857999999999</v>
      </c>
      <c r="X75" s="11">
        <v>-23.175571000000001</v>
      </c>
      <c r="Y75" s="11">
        <v>0.37071300000000001</v>
      </c>
      <c r="Z75" s="18">
        <f t="shared" si="3"/>
        <v>1.6255878462387269E-2</v>
      </c>
      <c r="AA75" s="11">
        <v>1.625589</v>
      </c>
      <c r="AC75" s="11" t="s">
        <v>78</v>
      </c>
      <c r="AD75" s="11">
        <v>469</v>
      </c>
      <c r="AE75" s="11">
        <v>38.566324999999999</v>
      </c>
      <c r="AF75" s="11">
        <v>36.883229999999998</v>
      </c>
      <c r="AG75" s="11">
        <v>1.6830940000000001</v>
      </c>
      <c r="AH75" s="18">
        <f t="shared" si="4"/>
        <v>4.3641544793287933E-2</v>
      </c>
      <c r="AI75" s="11">
        <v>4.3641560000000004</v>
      </c>
      <c r="AK75" s="11" t="s">
        <v>83</v>
      </c>
      <c r="AL75" s="11">
        <v>467</v>
      </c>
      <c r="AM75" s="11">
        <v>2.3186559999999998</v>
      </c>
      <c r="AN75" s="11">
        <v>3.271614</v>
      </c>
      <c r="AO75" s="11">
        <v>0.95295799999999997</v>
      </c>
      <c r="AP75" s="18">
        <f t="shared" si="5"/>
        <v>0.41099585276988049</v>
      </c>
      <c r="AQ75" s="11">
        <v>41.099590999999997</v>
      </c>
      <c r="AS75" s="11" t="s">
        <v>76</v>
      </c>
      <c r="AT75" s="11">
        <v>66</v>
      </c>
      <c r="AU75" s="11">
        <v>7.4629700000000003</v>
      </c>
      <c r="AV75" s="11">
        <v>8.1142640000000004</v>
      </c>
      <c r="AW75" s="11">
        <v>0.65129499999999996</v>
      </c>
      <c r="AX75" s="11">
        <v>8.7270179999999993</v>
      </c>
      <c r="BB75" s="68" t="s">
        <v>25</v>
      </c>
      <c r="BC75" s="69"/>
      <c r="BD75" s="69"/>
      <c r="BE75" s="69"/>
      <c r="BF75" s="69"/>
      <c r="BG75" s="69"/>
      <c r="BH75" s="69"/>
      <c r="BI75" s="66"/>
      <c r="BJ75" s="66"/>
      <c r="BK75" s="33"/>
      <c r="BL75" s="33"/>
      <c r="BM75" s="33"/>
      <c r="BN75" s="60"/>
      <c r="BO75" s="60"/>
      <c r="BP75" s="60"/>
    </row>
    <row r="76" spans="2:68" x14ac:dyDescent="0.35">
      <c r="U76" s="11" t="s">
        <v>76</v>
      </c>
      <c r="V76" s="11">
        <v>94</v>
      </c>
      <c r="W76" s="11">
        <v>-3.0424530000000001</v>
      </c>
      <c r="X76" s="11">
        <v>-6.3045580000000001</v>
      </c>
      <c r="Y76" s="11">
        <v>3.262105</v>
      </c>
      <c r="Z76" s="18">
        <f t="shared" si="3"/>
        <v>1.0721956920945039</v>
      </c>
      <c r="AA76" s="11" t="s">
        <v>77</v>
      </c>
      <c r="AC76" s="11" t="s">
        <v>78</v>
      </c>
      <c r="AD76" s="11">
        <v>474</v>
      </c>
      <c r="AE76" s="11">
        <v>-25.925511</v>
      </c>
      <c r="AF76" s="11">
        <v>-26.294718</v>
      </c>
      <c r="AG76" s="11">
        <v>0.36920700000000001</v>
      </c>
      <c r="AH76" s="18">
        <f t="shared" si="4"/>
        <v>1.424106934671413E-2</v>
      </c>
      <c r="AI76" s="11">
        <v>1.4241090000000001</v>
      </c>
      <c r="AK76" s="11" t="s">
        <v>83</v>
      </c>
      <c r="AL76" s="11">
        <v>475</v>
      </c>
      <c r="AM76" s="11">
        <v>-2.246772</v>
      </c>
      <c r="AN76" s="11">
        <v>-1.670409</v>
      </c>
      <c r="AO76" s="11">
        <v>0.57636299999999996</v>
      </c>
      <c r="AP76" s="18">
        <f t="shared" si="5"/>
        <v>0.25652936746585769</v>
      </c>
      <c r="AQ76" s="11">
        <v>25.652932</v>
      </c>
      <c r="AS76" s="11" t="s">
        <v>76</v>
      </c>
      <c r="AT76" s="11">
        <v>67</v>
      </c>
      <c r="AU76" s="11">
        <v>0.24215300000000001</v>
      </c>
      <c r="AV76" s="11">
        <v>-3.6158380000000001</v>
      </c>
      <c r="AW76" s="11">
        <v>3.8579910000000002</v>
      </c>
      <c r="AX76" s="11" t="s">
        <v>77</v>
      </c>
      <c r="BB76" s="66"/>
      <c r="BC76" s="66"/>
      <c r="BD76" s="66"/>
      <c r="BE76" s="66"/>
      <c r="BF76" s="66"/>
      <c r="BG76" s="66"/>
      <c r="BH76" s="66"/>
      <c r="BI76" s="66"/>
      <c r="BJ76" s="66"/>
      <c r="BK76" s="33"/>
      <c r="BL76" s="33"/>
      <c r="BM76" s="33"/>
    </row>
    <row r="77" spans="2:68" x14ac:dyDescent="0.35">
      <c r="B77" t="s">
        <v>66</v>
      </c>
      <c r="U77" s="11" t="s">
        <v>76</v>
      </c>
      <c r="V77" s="11">
        <v>95</v>
      </c>
      <c r="W77" s="11">
        <v>28.809314000000001</v>
      </c>
      <c r="X77" s="11">
        <v>27.565754999999999</v>
      </c>
      <c r="Y77" s="11">
        <v>1.2435579999999999</v>
      </c>
      <c r="Z77" s="18">
        <f t="shared" si="3"/>
        <v>4.3165137496852579E-2</v>
      </c>
      <c r="AA77" s="11">
        <v>4.3165149999999999</v>
      </c>
      <c r="AC77" s="11" t="s">
        <v>78</v>
      </c>
      <c r="AD77" s="11">
        <v>483</v>
      </c>
      <c r="AE77" s="11">
        <v>7.5448769999999996</v>
      </c>
      <c r="AF77" s="11">
        <v>7.1437569999999999</v>
      </c>
      <c r="AG77" s="11">
        <v>0.40111999999999998</v>
      </c>
      <c r="AH77" s="18">
        <f t="shared" si="4"/>
        <v>5.3164551257760727E-2</v>
      </c>
      <c r="AI77" s="11">
        <v>5.316452</v>
      </c>
      <c r="AK77" s="11" t="s">
        <v>83</v>
      </c>
      <c r="AL77" s="11">
        <v>487</v>
      </c>
      <c r="AM77" s="11">
        <v>-4.3210090000000001</v>
      </c>
      <c r="AN77" s="11">
        <v>-5.6735550000000003</v>
      </c>
      <c r="AO77" s="11">
        <v>1.352546</v>
      </c>
      <c r="AP77" s="18">
        <f t="shared" si="5"/>
        <v>0.31301624227119174</v>
      </c>
      <c r="AQ77" s="11">
        <v>31.301613</v>
      </c>
      <c r="AS77" s="11" t="s">
        <v>76</v>
      </c>
      <c r="AT77" s="11">
        <v>68</v>
      </c>
      <c r="AU77" s="11">
        <v>19.015872999999999</v>
      </c>
      <c r="AV77" s="11">
        <v>22.523636</v>
      </c>
      <c r="AW77" s="11">
        <v>3.5077630000000002</v>
      </c>
      <c r="AX77" s="11">
        <v>18.446498999999999</v>
      </c>
      <c r="BB77" s="66"/>
      <c r="BC77" s="66"/>
      <c r="BD77" s="66"/>
      <c r="BE77" s="66"/>
      <c r="BF77" s="66"/>
      <c r="BG77" s="66"/>
      <c r="BH77" s="66"/>
      <c r="BI77" s="66"/>
      <c r="BJ77" s="66"/>
      <c r="BK77" s="33"/>
      <c r="BL77" s="33"/>
      <c r="BM77" s="33"/>
    </row>
    <row r="78" spans="2:68" x14ac:dyDescent="0.35">
      <c r="B78" s="11"/>
      <c r="C78" s="11" t="s">
        <v>72</v>
      </c>
      <c r="D78" s="11" t="s">
        <v>73</v>
      </c>
      <c r="E78" s="11" t="s">
        <v>74</v>
      </c>
      <c r="F78" s="11" t="s">
        <v>75</v>
      </c>
      <c r="H78" s="20"/>
      <c r="U78" s="11" t="s">
        <v>76</v>
      </c>
      <c r="V78" s="11">
        <v>97</v>
      </c>
      <c r="W78" s="11">
        <v>-5.5839590000000001</v>
      </c>
      <c r="X78" s="11">
        <v>-6.3906080000000003</v>
      </c>
      <c r="Y78" s="11">
        <v>0.80664999999999998</v>
      </c>
      <c r="Z78" s="18">
        <f t="shared" si="3"/>
        <v>0.14445843889613086</v>
      </c>
      <c r="AA78" s="11">
        <v>14.445836999999999</v>
      </c>
      <c r="AC78" s="11" t="s">
        <v>78</v>
      </c>
      <c r="AD78" s="11">
        <v>490</v>
      </c>
      <c r="AE78" s="11">
        <v>-22.801639000000002</v>
      </c>
      <c r="AF78" s="11">
        <v>-22.047297</v>
      </c>
      <c r="AG78" s="11">
        <v>0.75434199999999996</v>
      </c>
      <c r="AH78" s="18">
        <f t="shared" si="4"/>
        <v>3.3082797249794189E-2</v>
      </c>
      <c r="AI78" s="11">
        <v>3.3082799999999999</v>
      </c>
      <c r="AK78" s="11" t="s">
        <v>83</v>
      </c>
      <c r="AL78" s="11">
        <v>495</v>
      </c>
      <c r="AM78" s="11">
        <v>29.320744999999999</v>
      </c>
      <c r="AN78" s="11">
        <v>27.227675000000001</v>
      </c>
      <c r="AO78" s="11">
        <v>2.09307</v>
      </c>
      <c r="AP78" s="18">
        <f t="shared" si="5"/>
        <v>7.1385293927558796E-2</v>
      </c>
      <c r="AQ78" s="11">
        <v>7.1385300000000003</v>
      </c>
      <c r="AS78" s="11" t="s">
        <v>83</v>
      </c>
      <c r="AT78" s="11">
        <v>69</v>
      </c>
      <c r="AU78" s="11">
        <v>-14.801750999999999</v>
      </c>
      <c r="AV78" s="11">
        <v>-13.626045</v>
      </c>
      <c r="AW78" s="11">
        <v>1.1757059999999999</v>
      </c>
      <c r="AX78" s="11">
        <v>7.943022</v>
      </c>
      <c r="BB78" s="66"/>
      <c r="BC78" s="66"/>
      <c r="BD78" s="66"/>
      <c r="BE78" s="66"/>
      <c r="BF78" s="66"/>
      <c r="BG78" s="66"/>
      <c r="BH78" s="66"/>
      <c r="BI78" s="66"/>
      <c r="BJ78" s="66"/>
      <c r="BK78" s="33"/>
      <c r="BL78" s="33"/>
      <c r="BM78" s="33"/>
    </row>
    <row r="79" spans="2:68" x14ac:dyDescent="0.35">
      <c r="B79" s="11" t="s">
        <v>79</v>
      </c>
      <c r="C79" s="11">
        <v>-4.0342999999999997E-2</v>
      </c>
      <c r="D79" s="11">
        <v>-4.5082999999999998E-2</v>
      </c>
      <c r="E79" s="11">
        <v>1.808486</v>
      </c>
      <c r="F79" s="11">
        <v>2.9926740000000001</v>
      </c>
      <c r="U79" s="11" t="s">
        <v>76</v>
      </c>
      <c r="V79" s="11">
        <v>98</v>
      </c>
      <c r="W79" s="11">
        <v>-4.0090890000000003</v>
      </c>
      <c r="X79" s="11">
        <v>-3.8050890000000002</v>
      </c>
      <c r="Y79" s="11">
        <v>0.20399999999999999</v>
      </c>
      <c r="Z79" s="18">
        <f t="shared" si="3"/>
        <v>5.0884377972152769E-2</v>
      </c>
      <c r="AA79" s="11">
        <v>5.0884470000000004</v>
      </c>
      <c r="AC79" s="11" t="s">
        <v>78</v>
      </c>
      <c r="AD79" s="11">
        <v>496</v>
      </c>
      <c r="AE79" s="11">
        <v>25.147779</v>
      </c>
      <c r="AF79" s="11">
        <v>24.952770000000001</v>
      </c>
      <c r="AG79" s="11">
        <v>0.19500899999999999</v>
      </c>
      <c r="AH79" s="18">
        <f t="shared" si="4"/>
        <v>7.754521781028853E-3</v>
      </c>
      <c r="AI79" s="11">
        <v>0.77545399999999998</v>
      </c>
      <c r="AK79" s="11" t="s">
        <v>83</v>
      </c>
      <c r="AL79" s="11">
        <v>499</v>
      </c>
      <c r="AM79" s="11">
        <v>3.0983939999999999</v>
      </c>
      <c r="AN79" s="11">
        <v>3.6281319999999999</v>
      </c>
      <c r="AO79" s="11">
        <v>0.52973800000000004</v>
      </c>
      <c r="AP79" s="18">
        <f t="shared" si="5"/>
        <v>0.17097180022940919</v>
      </c>
      <c r="AQ79" s="11">
        <v>17.097173000000002</v>
      </c>
      <c r="AS79" s="11" t="s">
        <v>83</v>
      </c>
      <c r="AT79" s="11">
        <v>70</v>
      </c>
      <c r="AU79" s="11">
        <v>1.025099</v>
      </c>
      <c r="AV79" s="11">
        <v>-0.813056</v>
      </c>
      <c r="AW79" s="11">
        <v>1.838155</v>
      </c>
      <c r="AX79" s="11" t="s">
        <v>77</v>
      </c>
      <c r="BB79" s="33"/>
      <c r="BC79" s="33"/>
      <c r="BD79" s="33"/>
      <c r="BE79" s="33"/>
      <c r="BF79" s="33"/>
      <c r="BG79" s="33"/>
      <c r="BH79" s="33"/>
      <c r="BI79" s="33"/>
      <c r="BJ79" s="33"/>
      <c r="BK79" s="33"/>
      <c r="BL79" s="33"/>
      <c r="BM79" s="33"/>
    </row>
    <row r="80" spans="2:68" x14ac:dyDescent="0.35">
      <c r="B80" s="11" t="s">
        <v>80</v>
      </c>
      <c r="C80" s="11">
        <v>16.092749000000001</v>
      </c>
      <c r="D80" s="11">
        <v>15.877011</v>
      </c>
      <c r="E80" s="11">
        <v>1.608158</v>
      </c>
      <c r="F80" s="11">
        <v>86.001261</v>
      </c>
      <c r="U80" s="11" t="s">
        <v>76</v>
      </c>
      <c r="V80" s="11">
        <v>100</v>
      </c>
      <c r="W80" s="11">
        <v>45.219368000000003</v>
      </c>
      <c r="X80" s="11">
        <v>38.096072999999997</v>
      </c>
      <c r="Y80" s="11">
        <v>7.1232949999999997</v>
      </c>
      <c r="Z80" s="18">
        <f t="shared" si="3"/>
        <v>0.15752752227762226</v>
      </c>
      <c r="AA80" s="11">
        <v>15.752753</v>
      </c>
      <c r="AC80" s="11" t="s">
        <v>78</v>
      </c>
      <c r="AD80" s="11">
        <v>504</v>
      </c>
      <c r="AE80" s="11">
        <v>-8.4220819999999996</v>
      </c>
      <c r="AF80" s="11">
        <v>-9.1825569999999992</v>
      </c>
      <c r="AG80" s="11">
        <v>0.76047500000000001</v>
      </c>
      <c r="AH80" s="18">
        <f t="shared" si="4"/>
        <v>9.0295368769859996E-2</v>
      </c>
      <c r="AI80" s="11">
        <v>9.0295380000000005</v>
      </c>
      <c r="AK80" s="11" t="s">
        <v>83</v>
      </c>
      <c r="AL80" s="11">
        <v>503</v>
      </c>
      <c r="AM80" s="11">
        <v>3.7276570000000002</v>
      </c>
      <c r="AN80" s="11">
        <v>1.4734929999999999</v>
      </c>
      <c r="AO80" s="11">
        <v>2.2541639999999998</v>
      </c>
      <c r="AP80" s="18">
        <f t="shared" si="5"/>
        <v>0.60471336284427446</v>
      </c>
      <c r="AQ80" s="11">
        <v>60.471338000000003</v>
      </c>
      <c r="AS80" s="11" t="s">
        <v>78</v>
      </c>
      <c r="AT80" s="11">
        <v>71</v>
      </c>
      <c r="AU80" s="11">
        <v>37.512250999999999</v>
      </c>
      <c r="AV80" s="11">
        <v>32.963475000000003</v>
      </c>
      <c r="AW80" s="11">
        <v>4.5487760000000002</v>
      </c>
      <c r="AX80" s="11">
        <v>12.126109</v>
      </c>
      <c r="BB80" s="33"/>
      <c r="BC80" s="33"/>
      <c r="BD80" s="33"/>
      <c r="BE80" s="33"/>
      <c r="BF80" s="33"/>
      <c r="BG80" s="33"/>
      <c r="BH80" s="33"/>
      <c r="BI80" s="33"/>
      <c r="BJ80" s="33"/>
      <c r="BK80" s="33"/>
      <c r="BL80" s="33"/>
      <c r="BM80" s="33"/>
    </row>
    <row r="81" spans="2:66" ht="14.5" customHeight="1" x14ac:dyDescent="0.35">
      <c r="B81" s="11" t="s">
        <v>81</v>
      </c>
      <c r="C81" s="11">
        <v>-30.526700000000002</v>
      </c>
      <c r="D81" s="11">
        <v>-28.931587</v>
      </c>
      <c r="E81" s="11">
        <v>5.2880000000000002E-3</v>
      </c>
      <c r="F81" s="11">
        <v>2.5500000000000002E-4</v>
      </c>
      <c r="U81" s="11" t="s">
        <v>76</v>
      </c>
      <c r="V81" s="11">
        <v>101</v>
      </c>
      <c r="W81" s="11">
        <v>16.283577999999999</v>
      </c>
      <c r="X81" s="11">
        <v>13.591593</v>
      </c>
      <c r="Y81" s="11">
        <v>2.6919849999999999</v>
      </c>
      <c r="Z81" s="18">
        <f t="shared" si="3"/>
        <v>0.16531901035509519</v>
      </c>
      <c r="AA81" s="11">
        <v>16.531901000000001</v>
      </c>
      <c r="AC81" s="11" t="s">
        <v>78</v>
      </c>
      <c r="AD81" s="11">
        <v>512</v>
      </c>
      <c r="AE81" s="11">
        <v>-2.0825979999999999</v>
      </c>
      <c r="AF81" s="11">
        <v>-2.0804659999999999</v>
      </c>
      <c r="AG81" s="11">
        <v>2.1320000000000002E-3</v>
      </c>
      <c r="AH81" s="18">
        <f t="shared" si="4"/>
        <v>1.0237213326815835E-3</v>
      </c>
      <c r="AI81" s="11">
        <v>0.10237</v>
      </c>
      <c r="AK81" s="11" t="s">
        <v>83</v>
      </c>
      <c r="AL81" s="11">
        <v>511</v>
      </c>
      <c r="AM81" s="11">
        <v>-1.4484239999999999</v>
      </c>
      <c r="AN81" s="11">
        <v>-4.3164059999999997</v>
      </c>
      <c r="AO81" s="11">
        <v>2.867982</v>
      </c>
      <c r="AP81" s="18">
        <f t="shared" si="5"/>
        <v>1.9800707527630033</v>
      </c>
      <c r="AQ81" s="11" t="s">
        <v>77</v>
      </c>
      <c r="AS81" s="11" t="s">
        <v>76</v>
      </c>
      <c r="AT81" s="11">
        <v>72</v>
      </c>
      <c r="AU81" s="11">
        <v>-2.0943640000000001</v>
      </c>
      <c r="AV81" s="11">
        <v>-3.366018</v>
      </c>
      <c r="AW81" s="11">
        <v>1.2716540000000001</v>
      </c>
      <c r="AX81" s="11">
        <v>60.717913000000003</v>
      </c>
      <c r="BB81" s="33"/>
      <c r="BC81" s="33"/>
      <c r="BD81" s="33"/>
      <c r="BE81" s="33"/>
      <c r="BF81" s="33"/>
      <c r="BG81" s="33"/>
      <c r="BH81" s="33"/>
      <c r="BI81" s="33"/>
      <c r="BJ81" s="33"/>
      <c r="BK81" s="33"/>
      <c r="BL81" s="33"/>
      <c r="BM81" s="33"/>
    </row>
    <row r="82" spans="2:66" ht="23" x14ac:dyDescent="0.35">
      <c r="B82" s="11" t="s">
        <v>82</v>
      </c>
      <c r="C82" s="11">
        <v>49.875309999999999</v>
      </c>
      <c r="D82" s="11">
        <v>44.982576999999999</v>
      </c>
      <c r="E82" s="11">
        <v>10.890599999999999</v>
      </c>
      <c r="F82" s="11">
        <v>3173.1418979999999</v>
      </c>
      <c r="U82" s="11" t="s">
        <v>76</v>
      </c>
      <c r="V82" s="11">
        <v>102</v>
      </c>
      <c r="W82" s="11">
        <v>-16.827538000000001</v>
      </c>
      <c r="X82" s="11">
        <v>-16.960042999999999</v>
      </c>
      <c r="Y82" s="11">
        <v>0.13250500000000001</v>
      </c>
      <c r="Z82" s="18">
        <f t="shared" si="3"/>
        <v>7.8742950989027626E-3</v>
      </c>
      <c r="AA82" s="11">
        <v>0.78742699999999999</v>
      </c>
      <c r="AC82" s="11" t="s">
        <v>78</v>
      </c>
      <c r="AD82" s="11">
        <v>519</v>
      </c>
      <c r="AE82" s="11">
        <v>0.91169900000000004</v>
      </c>
      <c r="AF82" s="11">
        <v>-0.74307199999999995</v>
      </c>
      <c r="AG82" s="11">
        <v>1.6547719999999999</v>
      </c>
      <c r="AH82" s="18">
        <f t="shared" si="4"/>
        <v>1.8150420259318041</v>
      </c>
      <c r="AI82" s="11" t="s">
        <v>77</v>
      </c>
      <c r="AK82" s="11" t="s">
        <v>83</v>
      </c>
      <c r="AL82" s="11">
        <v>520</v>
      </c>
      <c r="AM82" s="11">
        <v>-20.668959999999998</v>
      </c>
      <c r="AN82" s="11">
        <v>-24.300989999999999</v>
      </c>
      <c r="AO82" s="11">
        <v>3.6320290000000002</v>
      </c>
      <c r="AP82" s="18">
        <f t="shared" si="5"/>
        <v>0.17572383903205582</v>
      </c>
      <c r="AQ82" s="11">
        <v>17.572385000000001</v>
      </c>
      <c r="AS82" s="11" t="s">
        <v>76</v>
      </c>
      <c r="AT82" s="11">
        <v>73</v>
      </c>
      <c r="AU82" s="11">
        <v>20.995474999999999</v>
      </c>
      <c r="AV82" s="11">
        <v>19.272383999999999</v>
      </c>
      <c r="AW82" s="11">
        <v>1.7230909999999999</v>
      </c>
      <c r="AX82" s="11">
        <v>8.206963</v>
      </c>
      <c r="BB82" s="56" t="s">
        <v>133</v>
      </c>
      <c r="BC82" s="61" t="s">
        <v>73</v>
      </c>
      <c r="BD82" s="33"/>
      <c r="BE82" s="33"/>
      <c r="BF82" s="33"/>
      <c r="BG82" s="33"/>
      <c r="BH82" s="33"/>
      <c r="BI82" s="33"/>
      <c r="BJ82" s="33"/>
      <c r="BK82" s="33"/>
      <c r="BL82" s="33"/>
      <c r="BM82" s="33"/>
    </row>
    <row r="83" spans="2:66" x14ac:dyDescent="0.35">
      <c r="B83" s="52" t="s">
        <v>30</v>
      </c>
      <c r="C83" s="52">
        <v>0.98863000000000001</v>
      </c>
      <c r="U83" s="11" t="s">
        <v>76</v>
      </c>
      <c r="V83" s="11">
        <v>103</v>
      </c>
      <c r="W83" s="11">
        <v>2.7806069999999998</v>
      </c>
      <c r="X83" s="11">
        <v>1.67658</v>
      </c>
      <c r="Y83" s="11">
        <v>1.1040270000000001</v>
      </c>
      <c r="Z83" s="18">
        <f t="shared" si="3"/>
        <v>0.39704532139924847</v>
      </c>
      <c r="AA83" s="11">
        <v>39.704523000000002</v>
      </c>
      <c r="AC83" s="11" t="s">
        <v>78</v>
      </c>
      <c r="AD83" s="11">
        <v>526</v>
      </c>
      <c r="AE83" s="11">
        <v>39.558692000000001</v>
      </c>
      <c r="AF83" s="11">
        <v>34.942386999999997</v>
      </c>
      <c r="AG83" s="11">
        <v>4.6163049999999997</v>
      </c>
      <c r="AH83" s="18">
        <f t="shared" si="4"/>
        <v>0.11669508688507697</v>
      </c>
      <c r="AI83" s="11">
        <v>11.669509</v>
      </c>
      <c r="AK83" s="11" t="s">
        <v>83</v>
      </c>
      <c r="AL83" s="11">
        <v>528</v>
      </c>
      <c r="AM83" s="11">
        <v>3.0874480000000002</v>
      </c>
      <c r="AN83" s="11">
        <v>1.625243</v>
      </c>
      <c r="AO83" s="11">
        <v>1.4622040000000001</v>
      </c>
      <c r="AP83" s="18">
        <f t="shared" si="5"/>
        <v>0.4735963164399854</v>
      </c>
      <c r="AQ83" s="11">
        <v>47.359650999999999</v>
      </c>
      <c r="AS83" s="11" t="s">
        <v>76</v>
      </c>
      <c r="AT83" s="11">
        <v>74</v>
      </c>
      <c r="AU83" s="11">
        <v>-25.804264</v>
      </c>
      <c r="AV83" s="11">
        <v>-24.016874000000001</v>
      </c>
      <c r="AW83" s="11">
        <v>1.78739</v>
      </c>
      <c r="AX83" s="11">
        <v>6.9267219999999998</v>
      </c>
      <c r="BB83" s="57">
        <v>1</v>
      </c>
      <c r="BC83" s="62">
        <v>5.8513700000000002</v>
      </c>
      <c r="BD83" s="33"/>
      <c r="BE83" s="33"/>
      <c r="BF83" s="33"/>
      <c r="BG83" s="33"/>
      <c r="BH83" s="33"/>
      <c r="BI83" s="33"/>
      <c r="BJ83" s="33"/>
      <c r="BK83" s="33"/>
      <c r="BL83" s="33"/>
      <c r="BM83" s="33"/>
    </row>
    <row r="84" spans="2:66" x14ac:dyDescent="0.35">
      <c r="B84" s="52" t="s">
        <v>167</v>
      </c>
      <c r="C84" s="52">
        <v>0.97676600000000002</v>
      </c>
      <c r="U84" s="11" t="s">
        <v>76</v>
      </c>
      <c r="V84" s="11">
        <v>105</v>
      </c>
      <c r="W84" s="11">
        <v>29.791526000000001</v>
      </c>
      <c r="X84" s="11">
        <v>30.014089999999999</v>
      </c>
      <c r="Y84" s="11">
        <v>0.22256400000000001</v>
      </c>
      <c r="Z84" s="18">
        <f t="shared" si="3"/>
        <v>7.4707149945927578E-3</v>
      </c>
      <c r="AA84" s="11">
        <v>0.74707100000000004</v>
      </c>
      <c r="AC84" s="11" t="s">
        <v>78</v>
      </c>
      <c r="AD84" s="11">
        <v>531</v>
      </c>
      <c r="AE84" s="11">
        <v>-4.7652190000000001</v>
      </c>
      <c r="AF84" s="11">
        <v>-3.0291779999999999</v>
      </c>
      <c r="AG84" s="11">
        <v>1.7360409999999999</v>
      </c>
      <c r="AH84" s="18">
        <f t="shared" si="4"/>
        <v>0.36431505036809431</v>
      </c>
      <c r="AI84" s="11">
        <v>36.431514</v>
      </c>
      <c r="AK84" s="11" t="s">
        <v>83</v>
      </c>
      <c r="AL84" s="11">
        <v>536</v>
      </c>
      <c r="AM84" s="11">
        <v>2.8720720000000002</v>
      </c>
      <c r="AN84" s="11">
        <v>4.5763069999999999</v>
      </c>
      <c r="AO84" s="11">
        <v>1.7042349999999999</v>
      </c>
      <c r="AP84" s="18">
        <f t="shared" si="5"/>
        <v>0.59338171187908928</v>
      </c>
      <c r="AQ84" s="11">
        <v>59.338149999999999</v>
      </c>
      <c r="AS84" s="11" t="s">
        <v>76</v>
      </c>
      <c r="AT84" s="11">
        <v>75</v>
      </c>
      <c r="AU84" s="11">
        <v>-12.527137</v>
      </c>
      <c r="AV84" s="11">
        <v>-13.223077</v>
      </c>
      <c r="AW84" s="11">
        <v>0.69593899999999997</v>
      </c>
      <c r="AX84" s="11">
        <v>5.5554540000000001</v>
      </c>
      <c r="BB84" s="26">
        <v>2</v>
      </c>
      <c r="BC84" s="62">
        <v>-7.4069799999999999</v>
      </c>
      <c r="BD84" s="33"/>
      <c r="BE84" s="33"/>
      <c r="BF84" s="33"/>
      <c r="BG84" s="33"/>
      <c r="BH84" s="33"/>
      <c r="BI84" s="33"/>
      <c r="BJ84" s="33"/>
      <c r="BK84" s="33"/>
      <c r="BL84" s="33"/>
      <c r="BM84" s="33"/>
    </row>
    <row r="85" spans="2:66" x14ac:dyDescent="0.35">
      <c r="U85" s="11" t="s">
        <v>76</v>
      </c>
      <c r="V85" s="11">
        <v>106</v>
      </c>
      <c r="W85" s="11">
        <v>-6.4316089999999999</v>
      </c>
      <c r="X85" s="11">
        <v>-5.8675889999999997</v>
      </c>
      <c r="Y85" s="11">
        <v>0.56401999999999997</v>
      </c>
      <c r="Z85" s="18">
        <f t="shared" si="3"/>
        <v>8.7695007578974402E-2</v>
      </c>
      <c r="AA85" s="11">
        <v>8.769501</v>
      </c>
      <c r="AC85" s="11" t="s">
        <v>78</v>
      </c>
      <c r="AD85" s="11">
        <v>543</v>
      </c>
      <c r="AE85" s="11">
        <v>-1.9506520000000001</v>
      </c>
      <c r="AF85" s="11">
        <v>-2.5183650000000002</v>
      </c>
      <c r="AG85" s="11">
        <v>0.56771300000000002</v>
      </c>
      <c r="AH85" s="18">
        <f t="shared" si="4"/>
        <v>0.29103756077455128</v>
      </c>
      <c r="AI85" s="11">
        <v>29.103752</v>
      </c>
      <c r="AK85" s="11" t="s">
        <v>83</v>
      </c>
      <c r="AL85" s="11">
        <v>538</v>
      </c>
      <c r="AM85" s="11">
        <v>-2.8061090000000002</v>
      </c>
      <c r="AN85" s="11">
        <v>-5.933249</v>
      </c>
      <c r="AO85" s="11">
        <v>3.1271390000000001</v>
      </c>
      <c r="AP85" s="18">
        <f t="shared" si="5"/>
        <v>1.1144039664888286</v>
      </c>
      <c r="AQ85" s="11" t="s">
        <v>77</v>
      </c>
      <c r="AS85" s="11" t="s">
        <v>78</v>
      </c>
      <c r="AT85" s="11">
        <v>76</v>
      </c>
      <c r="AU85" s="11">
        <v>-6.9479499999999996</v>
      </c>
      <c r="AV85" s="11">
        <v>-6.7723959999999996</v>
      </c>
      <c r="AW85" s="11">
        <v>0.17555399999999999</v>
      </c>
      <c r="AX85" s="11">
        <v>2.5266989999999998</v>
      </c>
      <c r="BB85" s="57">
        <v>3</v>
      </c>
      <c r="BC85" s="62">
        <v>-8.5784099999999999</v>
      </c>
      <c r="BD85" s="33"/>
      <c r="BE85" s="33"/>
      <c r="BF85" s="33"/>
      <c r="BH85" s="33"/>
      <c r="BI85" s="33"/>
      <c r="BJ85" s="33"/>
      <c r="BK85" s="33"/>
      <c r="BL85" s="33"/>
      <c r="BM85" s="33"/>
    </row>
    <row r="86" spans="2:66" x14ac:dyDescent="0.35">
      <c r="U86" s="11" t="s">
        <v>76</v>
      </c>
      <c r="V86" s="11">
        <v>107</v>
      </c>
      <c r="W86" s="11">
        <v>13.535052</v>
      </c>
      <c r="X86" s="11">
        <v>10.773083</v>
      </c>
      <c r="Y86" s="11">
        <v>2.7619690000000001</v>
      </c>
      <c r="Z86" s="18">
        <f t="shared" si="3"/>
        <v>0.20406046463655994</v>
      </c>
      <c r="AA86" s="11">
        <v>20.406047000000001</v>
      </c>
      <c r="AC86" s="11" t="s">
        <v>78</v>
      </c>
      <c r="AD86" s="11">
        <v>551</v>
      </c>
      <c r="AE86" s="11">
        <v>-14.447442000000001</v>
      </c>
      <c r="AF86" s="11">
        <v>-12.128372000000001</v>
      </c>
      <c r="AG86" s="11">
        <v>2.31907</v>
      </c>
      <c r="AH86" s="18">
        <f t="shared" si="4"/>
        <v>0.16051768887530402</v>
      </c>
      <c r="AI86" s="11">
        <v>16.051769</v>
      </c>
      <c r="AK86" s="11" t="s">
        <v>83</v>
      </c>
      <c r="AL86" s="11">
        <v>550</v>
      </c>
      <c r="AM86" s="11">
        <v>-13.967116000000001</v>
      </c>
      <c r="AN86" s="11">
        <v>-13.819487000000001</v>
      </c>
      <c r="AO86" s="11">
        <v>0.14762900000000001</v>
      </c>
      <c r="AP86" s="18">
        <f t="shared" si="5"/>
        <v>1.0569755416937899E-2</v>
      </c>
      <c r="AQ86" s="11">
        <v>1.056972</v>
      </c>
      <c r="AS86" s="11" t="s">
        <v>83</v>
      </c>
      <c r="AT86" s="11">
        <v>77</v>
      </c>
      <c r="AU86" s="11">
        <v>24.753575000000001</v>
      </c>
      <c r="AV86" s="11">
        <v>22.679919999999999</v>
      </c>
      <c r="AW86" s="11">
        <v>2.073655</v>
      </c>
      <c r="AX86" s="11">
        <v>8.3771930000000001</v>
      </c>
      <c r="BB86" s="26">
        <v>4</v>
      </c>
      <c r="BC86" s="62">
        <v>5.5110700000000001</v>
      </c>
      <c r="BD86" s="33"/>
      <c r="BE86" s="33"/>
      <c r="BF86" s="33"/>
      <c r="BH86" s="33"/>
      <c r="BI86" s="33"/>
      <c r="BJ86" s="33"/>
      <c r="BK86" s="33"/>
      <c r="BL86" s="33"/>
      <c r="BM86" s="33"/>
      <c r="BN86" s="33"/>
    </row>
    <row r="87" spans="2:66" x14ac:dyDescent="0.35">
      <c r="B87" t="s">
        <v>65</v>
      </c>
      <c r="U87" s="11" t="s">
        <v>76</v>
      </c>
      <c r="V87" s="11">
        <v>110</v>
      </c>
      <c r="W87" s="11">
        <v>-19.468398000000001</v>
      </c>
      <c r="X87" s="11">
        <v>-19.096215000000001</v>
      </c>
      <c r="Y87" s="11">
        <v>0.37218299999999999</v>
      </c>
      <c r="Z87" s="18">
        <f t="shared" si="3"/>
        <v>1.9117289465727997E-2</v>
      </c>
      <c r="AA87" s="11">
        <v>1.911727</v>
      </c>
      <c r="AC87" s="11" t="s">
        <v>78</v>
      </c>
      <c r="AD87" s="11">
        <v>554</v>
      </c>
      <c r="AE87" s="11">
        <v>-8.9503520000000005</v>
      </c>
      <c r="AF87" s="11">
        <v>-6.6066330000000004</v>
      </c>
      <c r="AG87" s="11">
        <v>2.3437199999999998</v>
      </c>
      <c r="AH87" s="18">
        <f t="shared" si="4"/>
        <v>0.26185785765744179</v>
      </c>
      <c r="AI87" s="11">
        <v>26.185780999999999</v>
      </c>
      <c r="AK87" s="11" t="s">
        <v>83</v>
      </c>
      <c r="AL87" s="11">
        <v>555</v>
      </c>
      <c r="AM87" s="11">
        <v>-2.8320069999999999</v>
      </c>
      <c r="AN87" s="11">
        <v>-4.4432559999999999</v>
      </c>
      <c r="AO87" s="11">
        <v>1.6112489999999999</v>
      </c>
      <c r="AP87" s="18">
        <f t="shared" si="5"/>
        <v>0.56894244964789986</v>
      </c>
      <c r="AQ87" s="11">
        <v>56.894255000000001</v>
      </c>
      <c r="AS87" s="11" t="s">
        <v>76</v>
      </c>
      <c r="AT87" s="11">
        <v>78</v>
      </c>
      <c r="AU87" s="11">
        <v>9.2889490000000006</v>
      </c>
      <c r="AV87" s="11">
        <v>8.9247139999999998</v>
      </c>
      <c r="AW87" s="11">
        <v>0.36423499999999998</v>
      </c>
      <c r="AX87" s="11">
        <v>3.9211689999999999</v>
      </c>
      <c r="BB87" s="26">
        <v>5</v>
      </c>
      <c r="BC87" s="62">
        <v>-11.770799999999999</v>
      </c>
      <c r="BD87" s="33"/>
      <c r="BE87" s="33"/>
      <c r="BF87" s="33"/>
      <c r="BH87" s="33"/>
      <c r="BI87" s="33"/>
      <c r="BJ87" s="33"/>
      <c r="BK87" s="33"/>
      <c r="BL87" s="33"/>
      <c r="BM87" s="33"/>
      <c r="BN87" s="33"/>
    </row>
    <row r="88" spans="2:66" ht="15" thickBot="1" x14ac:dyDescent="0.4">
      <c r="B88" s="11"/>
      <c r="C88" s="11" t="s">
        <v>72</v>
      </c>
      <c r="D88" s="11" t="s">
        <v>73</v>
      </c>
      <c r="E88" s="11" t="s">
        <v>74</v>
      </c>
      <c r="F88" s="11" t="s">
        <v>75</v>
      </c>
      <c r="U88" s="11" t="s">
        <v>76</v>
      </c>
      <c r="V88" s="11">
        <v>111</v>
      </c>
      <c r="W88" s="11">
        <v>-29.027856</v>
      </c>
      <c r="X88" s="11">
        <v>-27.322209999999998</v>
      </c>
      <c r="Y88" s="11">
        <v>1.705646</v>
      </c>
      <c r="Z88" s="18">
        <f t="shared" si="3"/>
        <v>5.8758938310841835E-2</v>
      </c>
      <c r="AA88" s="11">
        <v>5.8758939999999997</v>
      </c>
      <c r="AC88" s="11" t="s">
        <v>78</v>
      </c>
      <c r="AD88" s="11">
        <v>562</v>
      </c>
      <c r="AE88" s="11">
        <v>-8.5283560000000005</v>
      </c>
      <c r="AF88" s="11">
        <v>-5.3044909999999996</v>
      </c>
      <c r="AG88" s="11">
        <v>3.223865</v>
      </c>
      <c r="AH88" s="18">
        <f t="shared" si="4"/>
        <v>0.37801717001494778</v>
      </c>
      <c r="AI88" s="11">
        <v>37.801720000000003</v>
      </c>
      <c r="AK88" s="11" t="s">
        <v>83</v>
      </c>
      <c r="AL88" s="11">
        <v>561</v>
      </c>
      <c r="AM88" s="11">
        <v>0.639513</v>
      </c>
      <c r="AN88" s="11">
        <v>2.761415</v>
      </c>
      <c r="AO88" s="11">
        <v>2.121902</v>
      </c>
      <c r="AP88" s="18">
        <f t="shared" si="5"/>
        <v>3.3179966630858169</v>
      </c>
      <c r="AQ88" s="11" t="s">
        <v>77</v>
      </c>
      <c r="AS88" s="11" t="s">
        <v>76</v>
      </c>
      <c r="AT88" s="11">
        <v>79</v>
      </c>
      <c r="AU88" s="11">
        <v>17.011997999999998</v>
      </c>
      <c r="AV88" s="11">
        <v>17.164646000000001</v>
      </c>
      <c r="AW88" s="11">
        <v>0.15264800000000001</v>
      </c>
      <c r="AX88" s="11">
        <v>0.89729800000000004</v>
      </c>
      <c r="BB88" s="34">
        <v>6</v>
      </c>
      <c r="BC88" s="67">
        <v>11.0305</v>
      </c>
      <c r="BD88" s="33"/>
      <c r="BE88" s="33"/>
      <c r="BF88" s="33"/>
      <c r="BH88" s="33"/>
      <c r="BI88" s="33"/>
      <c r="BJ88" s="33"/>
      <c r="BK88" s="33"/>
      <c r="BL88" s="33"/>
      <c r="BM88" s="33"/>
      <c r="BN88" s="33"/>
    </row>
    <row r="89" spans="2:66" ht="15" thickTop="1" x14ac:dyDescent="0.35">
      <c r="B89" s="11" t="s">
        <v>79</v>
      </c>
      <c r="C89" s="11">
        <v>0.60550199999999998</v>
      </c>
      <c r="D89" s="11">
        <v>0.35165299999999999</v>
      </c>
      <c r="E89" s="11">
        <v>2.5680156927899698</v>
      </c>
      <c r="F89" s="11">
        <v>0.58728599999999997</v>
      </c>
      <c r="U89" s="11" t="s">
        <v>76</v>
      </c>
      <c r="V89" s="11">
        <v>112</v>
      </c>
      <c r="W89" s="11">
        <v>21.528189999999999</v>
      </c>
      <c r="X89" s="11">
        <v>22.557784000000002</v>
      </c>
      <c r="Y89" s="11">
        <v>1.029593</v>
      </c>
      <c r="Z89" s="18">
        <f t="shared" si="3"/>
        <v>4.7825339705753249E-2</v>
      </c>
      <c r="AA89" s="11">
        <v>4.7825360000000003</v>
      </c>
      <c r="AC89" s="11" t="s">
        <v>78</v>
      </c>
      <c r="AD89" s="11">
        <v>570</v>
      </c>
      <c r="AE89" s="11">
        <v>34.588205000000002</v>
      </c>
      <c r="AF89" s="11">
        <v>31.360762999999999</v>
      </c>
      <c r="AG89" s="11">
        <v>3.2274419999999999</v>
      </c>
      <c r="AH89" s="18">
        <f t="shared" si="4"/>
        <v>9.3310479685199038E-2</v>
      </c>
      <c r="AI89" s="11">
        <v>9.3310469999999999</v>
      </c>
      <c r="AK89" s="11" t="s">
        <v>83</v>
      </c>
      <c r="AL89" s="11">
        <v>569</v>
      </c>
      <c r="AM89" s="11">
        <v>-3.0923799999999999</v>
      </c>
      <c r="AN89" s="11">
        <v>-5.5096100000000003</v>
      </c>
      <c r="AO89" s="11">
        <v>2.41723</v>
      </c>
      <c r="AP89" s="18">
        <f t="shared" si="5"/>
        <v>0.78167301560610281</v>
      </c>
      <c r="AQ89" s="11">
        <v>78.167288999999997</v>
      </c>
      <c r="AS89" s="11" t="s">
        <v>76</v>
      </c>
      <c r="AT89" s="11">
        <v>80</v>
      </c>
      <c r="AU89" s="11">
        <v>7.6784819999999998</v>
      </c>
      <c r="AV89" s="11">
        <v>5.4257949999999999</v>
      </c>
      <c r="AW89" s="11">
        <v>2.2526869999999999</v>
      </c>
      <c r="AX89" s="11">
        <v>29.337664</v>
      </c>
      <c r="BB89" s="35" t="s">
        <v>25</v>
      </c>
      <c r="BC89" s="63">
        <v>2.4979</v>
      </c>
      <c r="BD89" s="33"/>
      <c r="BE89" s="33"/>
      <c r="BF89" s="33"/>
      <c r="BH89" s="33"/>
      <c r="BI89" s="33"/>
      <c r="BJ89" s="33"/>
      <c r="BK89" s="33"/>
      <c r="BL89" s="33"/>
      <c r="BM89" s="33"/>
      <c r="BN89" s="33"/>
    </row>
    <row r="90" spans="2:66" x14ac:dyDescent="0.35">
      <c r="B90" s="11" t="s">
        <v>80</v>
      </c>
      <c r="C90" s="11">
        <v>16.087809</v>
      </c>
      <c r="D90" s="11">
        <v>15.613474</v>
      </c>
      <c r="E90" s="11">
        <v>2.9750679999999998</v>
      </c>
      <c r="F90" s="11">
        <v>1.790605</v>
      </c>
      <c r="U90" s="11" t="s">
        <v>76</v>
      </c>
      <c r="V90" s="11">
        <v>113</v>
      </c>
      <c r="W90" s="11">
        <v>15.185259</v>
      </c>
      <c r="X90" s="11">
        <v>14.845235000000001</v>
      </c>
      <c r="Y90" s="11">
        <v>0.34002399999999999</v>
      </c>
      <c r="Z90" s="18">
        <f t="shared" si="3"/>
        <v>2.2391715544660778E-2</v>
      </c>
      <c r="AA90" s="11">
        <v>2.2391709999999998</v>
      </c>
      <c r="AC90" s="11" t="s">
        <v>78</v>
      </c>
      <c r="AD90" s="11">
        <v>578</v>
      </c>
      <c r="AE90" s="11">
        <v>44.061002999999999</v>
      </c>
      <c r="AF90" s="11">
        <v>29.999448999999998</v>
      </c>
      <c r="AG90" s="11">
        <v>14.061553999999999</v>
      </c>
      <c r="AH90" s="18">
        <f t="shared" si="4"/>
        <v>0.31913830922096803</v>
      </c>
      <c r="AI90" s="11">
        <v>31.913830999999998</v>
      </c>
      <c r="AK90" s="11" t="s">
        <v>83</v>
      </c>
      <c r="AL90" s="11">
        <v>579</v>
      </c>
      <c r="AM90" s="11">
        <v>-10.808282999999999</v>
      </c>
      <c r="AN90" s="11">
        <v>-9.5339840000000002</v>
      </c>
      <c r="AO90" s="11">
        <v>1.2742990000000001</v>
      </c>
      <c r="AP90" s="18">
        <f t="shared" si="5"/>
        <v>0.11790022522541278</v>
      </c>
      <c r="AQ90" s="11">
        <v>11.790022</v>
      </c>
      <c r="AS90" s="11" t="s">
        <v>76</v>
      </c>
      <c r="AT90" s="11">
        <v>81</v>
      </c>
      <c r="AU90" s="11">
        <v>-7.8791789999999997</v>
      </c>
      <c r="AV90" s="11">
        <v>-9.2531660000000002</v>
      </c>
      <c r="AW90" s="11">
        <v>1.3739870000000001</v>
      </c>
      <c r="AX90" s="11">
        <v>17.438199999999998</v>
      </c>
      <c r="BC90" s="58"/>
      <c r="BD90" s="33"/>
      <c r="BE90" s="33"/>
      <c r="BF90" s="33"/>
      <c r="BH90" s="33"/>
      <c r="BI90" s="33"/>
      <c r="BJ90" s="33"/>
      <c r="BK90" s="33"/>
      <c r="BL90" s="33"/>
      <c r="BM90" s="33"/>
      <c r="BN90" s="33"/>
    </row>
    <row r="91" spans="2:66" x14ac:dyDescent="0.35">
      <c r="B91" s="11" t="s">
        <v>81</v>
      </c>
      <c r="C91" s="11">
        <v>-28.907007</v>
      </c>
      <c r="D91" s="11">
        <v>-27.572982</v>
      </c>
      <c r="E91" s="11">
        <v>1.4038E-2</v>
      </c>
      <c r="F91" s="11">
        <v>7.2099999999999996E-4</v>
      </c>
      <c r="U91" s="11" t="s">
        <v>76</v>
      </c>
      <c r="V91" s="11">
        <v>114</v>
      </c>
      <c r="W91" s="11">
        <v>-2.6089639999999998</v>
      </c>
      <c r="X91" s="11">
        <v>-3.4796770000000001</v>
      </c>
      <c r="Y91" s="11">
        <v>0.87071299999999996</v>
      </c>
      <c r="Z91" s="18">
        <f t="shared" si="3"/>
        <v>0.33373898604963503</v>
      </c>
      <c r="AA91" s="11">
        <v>33.373891</v>
      </c>
      <c r="AC91" s="11" t="s">
        <v>78</v>
      </c>
      <c r="AD91" s="11">
        <v>580</v>
      </c>
      <c r="AE91" s="11">
        <v>17.589628000000001</v>
      </c>
      <c r="AF91" s="11">
        <v>15.663565999999999</v>
      </c>
      <c r="AG91" s="11">
        <v>1.9260630000000001</v>
      </c>
      <c r="AH91" s="18">
        <f t="shared" si="4"/>
        <v>0.10949992802576609</v>
      </c>
      <c r="AI91" s="11">
        <v>10.949991000000001</v>
      </c>
      <c r="AK91" s="11" t="s">
        <v>83</v>
      </c>
      <c r="AL91" s="11">
        <v>582</v>
      </c>
      <c r="AM91" s="11">
        <v>-2.4406189999999999</v>
      </c>
      <c r="AN91" s="11">
        <v>-7.2817959999999999</v>
      </c>
      <c r="AO91" s="11">
        <v>4.8411770000000001</v>
      </c>
      <c r="AP91" s="18">
        <f t="shared" si="5"/>
        <v>1.9835857214911465</v>
      </c>
      <c r="AQ91" s="11" t="s">
        <v>77</v>
      </c>
      <c r="AS91" s="11" t="s">
        <v>78</v>
      </c>
      <c r="AT91" s="11">
        <v>82</v>
      </c>
      <c r="AU91" s="11">
        <v>-1.0361929999999999</v>
      </c>
      <c r="AV91" s="11">
        <v>-2.0544020000000001</v>
      </c>
      <c r="AW91" s="11">
        <v>1.0182089999999999</v>
      </c>
      <c r="AX91" s="11">
        <v>98.264409000000001</v>
      </c>
    </row>
    <row r="92" spans="2:66" x14ac:dyDescent="0.35">
      <c r="B92" s="11" t="s">
        <v>82</v>
      </c>
      <c r="C92" s="11">
        <v>48.901119000000001</v>
      </c>
      <c r="D92" s="11">
        <v>46.040686999999998</v>
      </c>
      <c r="E92" s="11">
        <v>13.762021000000001</v>
      </c>
      <c r="F92" s="11">
        <v>15.980810073418867</v>
      </c>
      <c r="U92" s="11" t="s">
        <v>76</v>
      </c>
      <c r="V92" s="11">
        <v>116</v>
      </c>
      <c r="W92" s="11">
        <v>-2.2574019999999999</v>
      </c>
      <c r="X92" s="11">
        <v>-0.69003700000000001</v>
      </c>
      <c r="Y92" s="11">
        <v>1.5673649999999999</v>
      </c>
      <c r="Z92" s="18">
        <f t="shared" si="3"/>
        <v>0.69432249993576689</v>
      </c>
      <c r="AA92" s="11">
        <v>69.432254999999998</v>
      </c>
      <c r="AC92" s="11" t="s">
        <v>78</v>
      </c>
      <c r="AD92" s="11">
        <v>587</v>
      </c>
      <c r="AE92" s="11">
        <v>22.007073999999999</v>
      </c>
      <c r="AF92" s="11">
        <v>24.009758999999999</v>
      </c>
      <c r="AG92" s="11">
        <v>2.002685</v>
      </c>
      <c r="AH92" s="18">
        <f t="shared" si="4"/>
        <v>9.1001875124335024E-2</v>
      </c>
      <c r="AI92" s="11">
        <v>9.1001890000000003</v>
      </c>
      <c r="AK92" s="11" t="s">
        <v>83</v>
      </c>
      <c r="AL92" s="11">
        <v>589</v>
      </c>
      <c r="AM92" s="11">
        <v>29.793465999999999</v>
      </c>
      <c r="AN92" s="11">
        <v>29.616527000000001</v>
      </c>
      <c r="AO92" s="11">
        <v>0.17693900000000001</v>
      </c>
      <c r="AP92" s="18">
        <f t="shared" si="5"/>
        <v>5.9388524987324413E-3</v>
      </c>
      <c r="AQ92" s="11">
        <v>0.59388600000000002</v>
      </c>
      <c r="AS92" s="11" t="s">
        <v>76</v>
      </c>
      <c r="AT92" s="11">
        <v>83</v>
      </c>
      <c r="AU92" s="11">
        <v>-7.1594749999999996</v>
      </c>
      <c r="AV92" s="11">
        <v>-8.8291509999999995</v>
      </c>
      <c r="AW92" s="11">
        <v>1.6696759999999999</v>
      </c>
      <c r="AX92" s="11">
        <v>23.321210000000001</v>
      </c>
    </row>
    <row r="93" spans="2:66" x14ac:dyDescent="0.35">
      <c r="B93" s="52" t="s">
        <v>30</v>
      </c>
      <c r="C93" s="52">
        <v>0.97137200000000001</v>
      </c>
      <c r="U93" s="11" t="s">
        <v>76</v>
      </c>
      <c r="V93" s="11">
        <v>117</v>
      </c>
      <c r="W93" s="11">
        <v>-6.5276730000000001</v>
      </c>
      <c r="X93" s="11">
        <v>-8.8767379999999996</v>
      </c>
      <c r="Y93" s="11">
        <v>2.349065</v>
      </c>
      <c r="Z93" s="18">
        <f t="shared" si="3"/>
        <v>0.35986254213408053</v>
      </c>
      <c r="AA93" s="11">
        <v>35.986251000000003</v>
      </c>
      <c r="AC93" s="11" t="s">
        <v>78</v>
      </c>
      <c r="AD93" s="11">
        <v>594</v>
      </c>
      <c r="AE93" s="11">
        <v>18.487376000000001</v>
      </c>
      <c r="AF93" s="11">
        <v>18.048179000000001</v>
      </c>
      <c r="AG93" s="11">
        <v>0.439197</v>
      </c>
      <c r="AH93" s="18">
        <f t="shared" si="4"/>
        <v>2.3756589361302545E-2</v>
      </c>
      <c r="AI93" s="11">
        <v>2.375658</v>
      </c>
      <c r="AK93" s="11" t="s">
        <v>83</v>
      </c>
      <c r="AL93" s="11">
        <v>597</v>
      </c>
      <c r="AM93" s="11">
        <v>-3.7007129999999999</v>
      </c>
      <c r="AN93" s="11">
        <v>-3.350133</v>
      </c>
      <c r="AO93" s="11">
        <v>0.35058099999999998</v>
      </c>
      <c r="AP93" s="18">
        <f t="shared" si="5"/>
        <v>9.4733366245909903E-2</v>
      </c>
      <c r="AQ93" s="11">
        <v>9.4733250000000009</v>
      </c>
      <c r="AS93" s="11" t="s">
        <v>76</v>
      </c>
      <c r="AT93" s="11">
        <v>84</v>
      </c>
      <c r="AU93" s="11">
        <v>-0.28403299999999998</v>
      </c>
      <c r="AV93" s="11">
        <v>-2.5197630000000002</v>
      </c>
      <c r="AW93" s="11">
        <v>2.2357300000000002</v>
      </c>
      <c r="AX93" s="11" t="s">
        <v>77</v>
      </c>
    </row>
    <row r="94" spans="2:66" x14ac:dyDescent="0.35">
      <c r="B94" s="52" t="s">
        <v>167</v>
      </c>
      <c r="C94" s="52">
        <v>0.94942099999999996</v>
      </c>
      <c r="U94" s="11" t="s">
        <v>76</v>
      </c>
      <c r="V94" s="11">
        <v>119</v>
      </c>
      <c r="W94" s="11">
        <v>18.718059</v>
      </c>
      <c r="X94" s="11">
        <v>15.480324</v>
      </c>
      <c r="Y94" s="11">
        <v>3.2377349999999998</v>
      </c>
      <c r="Z94" s="18">
        <f t="shared" si="3"/>
        <v>0.17297386443754664</v>
      </c>
      <c r="AA94" s="11">
        <v>17.297385999999999</v>
      </c>
      <c r="AC94" s="11" t="s">
        <v>78</v>
      </c>
      <c r="AD94" s="11">
        <v>599</v>
      </c>
      <c r="AE94" s="11">
        <v>-0.786852</v>
      </c>
      <c r="AF94" s="11">
        <v>-2.943127</v>
      </c>
      <c r="AG94" s="11">
        <v>2.1562739999999998</v>
      </c>
      <c r="AH94" s="18">
        <f t="shared" si="4"/>
        <v>2.7403806560827193</v>
      </c>
      <c r="AI94" s="11" t="s">
        <v>77</v>
      </c>
      <c r="AK94" s="11" t="s">
        <v>83</v>
      </c>
      <c r="AL94" s="11">
        <v>602</v>
      </c>
      <c r="AM94" s="11">
        <v>-17.498608000000001</v>
      </c>
      <c r="AN94" s="11">
        <v>-22.488029999999998</v>
      </c>
      <c r="AO94" s="11">
        <v>4.9894220000000002</v>
      </c>
      <c r="AP94" s="18">
        <f t="shared" si="5"/>
        <v>0.2851325088258449</v>
      </c>
      <c r="AQ94" s="11">
        <v>28.513251</v>
      </c>
      <c r="AS94" s="11" t="s">
        <v>76</v>
      </c>
      <c r="AT94" s="11">
        <v>85</v>
      </c>
      <c r="AU94" s="11">
        <v>-19.547571999999999</v>
      </c>
      <c r="AV94" s="11">
        <v>-18.952376999999998</v>
      </c>
      <c r="AW94" s="11">
        <v>0.595194</v>
      </c>
      <c r="AX94" s="11">
        <v>3.044851</v>
      </c>
    </row>
    <row r="95" spans="2:66" x14ac:dyDescent="0.35">
      <c r="U95" s="11" t="s">
        <v>76</v>
      </c>
      <c r="V95" s="11">
        <v>120</v>
      </c>
      <c r="W95" s="11">
        <v>-27.157923</v>
      </c>
      <c r="X95" s="11">
        <v>-24.536566000000001</v>
      </c>
      <c r="Y95" s="11">
        <v>2.6213570000000002</v>
      </c>
      <c r="Z95" s="18">
        <f t="shared" si="3"/>
        <v>9.6522734820332176E-2</v>
      </c>
      <c r="AA95" s="11">
        <v>9.6522740000000002</v>
      </c>
      <c r="AC95" s="11" t="s">
        <v>78</v>
      </c>
      <c r="AD95" s="11">
        <v>607</v>
      </c>
      <c r="AE95" s="11">
        <v>12.200735</v>
      </c>
      <c r="AF95" s="11">
        <v>11.972901999999999</v>
      </c>
      <c r="AG95" s="11">
        <v>0.22783300000000001</v>
      </c>
      <c r="AH95" s="18">
        <f t="shared" si="4"/>
        <v>1.8673711051014549E-2</v>
      </c>
      <c r="AI95" s="11">
        <v>1.8673679999999999</v>
      </c>
      <c r="AK95" s="11" t="s">
        <v>83</v>
      </c>
      <c r="AL95" s="11">
        <v>606</v>
      </c>
      <c r="AM95" s="11">
        <v>-3.7627489999999999</v>
      </c>
      <c r="AN95" s="11">
        <v>-6.1902309999999998</v>
      </c>
      <c r="AO95" s="11">
        <v>2.4274819999999999</v>
      </c>
      <c r="AP95" s="18">
        <f t="shared" si="5"/>
        <v>0.64513524553458124</v>
      </c>
      <c r="AQ95" s="11">
        <v>64.513537999999997</v>
      </c>
      <c r="AS95" s="11" t="s">
        <v>76</v>
      </c>
      <c r="AT95" s="11">
        <v>86</v>
      </c>
      <c r="AU95" s="11">
        <v>-8.2463499999999996</v>
      </c>
      <c r="AV95" s="11">
        <v>-8.5493640000000006</v>
      </c>
      <c r="AW95" s="11">
        <v>0.30301400000000001</v>
      </c>
      <c r="AX95" s="11">
        <v>3.6745199999999998</v>
      </c>
    </row>
    <row r="96" spans="2:66" x14ac:dyDescent="0.35">
      <c r="U96" s="11" t="s">
        <v>76</v>
      </c>
      <c r="V96" s="11">
        <v>122</v>
      </c>
      <c r="W96" s="11">
        <v>-18.097031000000001</v>
      </c>
      <c r="X96" s="11">
        <v>-18.633804000000001</v>
      </c>
      <c r="Y96" s="11">
        <v>0.53677299999999994</v>
      </c>
      <c r="Z96" s="18">
        <f t="shared" si="3"/>
        <v>2.9660832210543261E-2</v>
      </c>
      <c r="AA96" s="11">
        <v>2.9660829999999998</v>
      </c>
      <c r="AC96" s="11" t="s">
        <v>78</v>
      </c>
      <c r="AD96" s="11">
        <v>610</v>
      </c>
      <c r="AE96" s="11">
        <v>-11.839487999999999</v>
      </c>
      <c r="AF96" s="11">
        <v>-12.458944000000001</v>
      </c>
      <c r="AG96" s="11">
        <v>0.61945600000000001</v>
      </c>
      <c r="AH96" s="18">
        <f t="shared" si="4"/>
        <v>5.2321181456495419E-2</v>
      </c>
      <c r="AI96" s="11">
        <v>5.2321179999999998</v>
      </c>
      <c r="AK96" s="11" t="s">
        <v>83</v>
      </c>
      <c r="AL96" s="11">
        <v>613</v>
      </c>
      <c r="AM96" s="11">
        <v>-10.67291</v>
      </c>
      <c r="AN96" s="11">
        <v>-11.119301</v>
      </c>
      <c r="AO96" s="11">
        <v>0.44639000000000001</v>
      </c>
      <c r="AP96" s="18">
        <f t="shared" si="5"/>
        <v>4.1824582049319256E-2</v>
      </c>
      <c r="AQ96" s="11">
        <v>4.182461</v>
      </c>
      <c r="AS96" s="11" t="s">
        <v>76</v>
      </c>
      <c r="AT96" s="11">
        <v>87</v>
      </c>
      <c r="AU96" s="11">
        <v>6.8693900000000001</v>
      </c>
      <c r="AV96" s="11">
        <v>7.938631</v>
      </c>
      <c r="AW96" s="11">
        <v>1.0692410000000001</v>
      </c>
      <c r="AX96" s="11">
        <v>15.565302000000001</v>
      </c>
    </row>
    <row r="97" spans="2:54" x14ac:dyDescent="0.35">
      <c r="B97" t="s">
        <v>67</v>
      </c>
      <c r="U97" s="11" t="s">
        <v>76</v>
      </c>
      <c r="V97" s="11">
        <v>123</v>
      </c>
      <c r="W97" s="11">
        <v>-9.2913899999999998</v>
      </c>
      <c r="X97" s="11">
        <v>-10.165079</v>
      </c>
      <c r="Y97" s="11">
        <v>0.87368800000000002</v>
      </c>
      <c r="Z97" s="18">
        <f t="shared" si="3"/>
        <v>9.4032001670363644E-2</v>
      </c>
      <c r="AA97" s="11">
        <v>9.4032049999999998</v>
      </c>
      <c r="AC97" s="11" t="s">
        <v>78</v>
      </c>
      <c r="AD97" s="11">
        <v>621</v>
      </c>
      <c r="AE97" s="11">
        <v>-16.332522000000001</v>
      </c>
      <c r="AF97" s="11">
        <v>-13.80921</v>
      </c>
      <c r="AG97" s="11">
        <v>2.5233129999999999</v>
      </c>
      <c r="AH97" s="18">
        <f t="shared" si="4"/>
        <v>0.15449622538393029</v>
      </c>
      <c r="AI97" s="11">
        <v>15.449619999999999</v>
      </c>
      <c r="AK97" s="11" t="s">
        <v>83</v>
      </c>
      <c r="AL97" s="11">
        <v>620</v>
      </c>
      <c r="AM97" s="11">
        <v>-9.5304160000000007</v>
      </c>
      <c r="AN97" s="11">
        <v>-8.0841609999999999</v>
      </c>
      <c r="AO97" s="11">
        <v>1.4462550000000001</v>
      </c>
      <c r="AP97" s="18">
        <f t="shared" si="5"/>
        <v>0.1517515080139209</v>
      </c>
      <c r="AQ97" s="11">
        <v>15.175153999999999</v>
      </c>
      <c r="AS97" s="11" t="s">
        <v>76</v>
      </c>
      <c r="AT97" s="11">
        <v>88</v>
      </c>
      <c r="AU97" s="11">
        <v>22.384405999999998</v>
      </c>
      <c r="AV97" s="11">
        <v>20.132151</v>
      </c>
      <c r="AW97" s="11">
        <v>2.2522540000000002</v>
      </c>
      <c r="AX97" s="11">
        <v>10.061712</v>
      </c>
      <c r="BB97" s="60"/>
    </row>
    <row r="98" spans="2:54" x14ac:dyDescent="0.35">
      <c r="B98" s="11"/>
      <c r="C98" s="11" t="s">
        <v>72</v>
      </c>
      <c r="D98" s="11" t="s">
        <v>73</v>
      </c>
      <c r="E98" s="11" t="s">
        <v>74</v>
      </c>
      <c r="F98" s="11" t="s">
        <v>75</v>
      </c>
      <c r="U98" s="11" t="s">
        <v>76</v>
      </c>
      <c r="V98" s="11">
        <v>124</v>
      </c>
      <c r="W98" s="11">
        <v>15.022112999999999</v>
      </c>
      <c r="X98" s="11">
        <v>15.920266</v>
      </c>
      <c r="Y98" s="11">
        <v>0.89815299999999998</v>
      </c>
      <c r="Z98" s="18">
        <f t="shared" si="3"/>
        <v>5.9788726126610819E-2</v>
      </c>
      <c r="AA98" s="11">
        <v>5.9788699999999997</v>
      </c>
      <c r="AC98" s="11" t="s">
        <v>78</v>
      </c>
      <c r="AD98" s="11">
        <v>622</v>
      </c>
      <c r="AE98" s="11">
        <v>-10.554828000000001</v>
      </c>
      <c r="AF98" s="11">
        <v>-10.496199000000001</v>
      </c>
      <c r="AG98" s="11">
        <v>5.8629000000000001E-2</v>
      </c>
      <c r="AH98" s="18">
        <f t="shared" si="4"/>
        <v>5.5547091814286314E-3</v>
      </c>
      <c r="AI98" s="11">
        <v>0.55547199999999997</v>
      </c>
      <c r="AK98" s="11" t="s">
        <v>83</v>
      </c>
      <c r="AL98" s="11">
        <v>626</v>
      </c>
      <c r="AM98" s="11">
        <v>-2.498812</v>
      </c>
      <c r="AN98" s="11">
        <v>-1.3561529999999999</v>
      </c>
      <c r="AO98" s="11">
        <v>1.1426590000000001</v>
      </c>
      <c r="AP98" s="18">
        <f t="shared" si="5"/>
        <v>0.45728089988362475</v>
      </c>
      <c r="AQ98" s="11">
        <v>45.728085</v>
      </c>
      <c r="AS98" s="11" t="s">
        <v>83</v>
      </c>
      <c r="AT98" s="11">
        <v>89</v>
      </c>
      <c r="AU98" s="11">
        <v>-4.997776</v>
      </c>
      <c r="AV98" s="11">
        <v>-1.751301</v>
      </c>
      <c r="AW98" s="11">
        <v>3.2464750000000002</v>
      </c>
      <c r="AX98" s="11">
        <v>64.958400999999995</v>
      </c>
      <c r="BB98" s="60"/>
    </row>
    <row r="99" spans="2:54" x14ac:dyDescent="0.35">
      <c r="B99" s="11" t="s">
        <v>79</v>
      </c>
      <c r="C99" s="11">
        <v>-0.21507899999999999</v>
      </c>
      <c r="D99" s="11">
        <v>-0.49444900000000003</v>
      </c>
      <c r="E99" s="11">
        <v>2.308999</v>
      </c>
      <c r="F99" s="11">
        <v>0.54884200000000005</v>
      </c>
      <c r="U99" s="11" t="s">
        <v>76</v>
      </c>
      <c r="V99" s="11">
        <v>126</v>
      </c>
      <c r="W99" s="11">
        <v>11.756548</v>
      </c>
      <c r="X99" s="11">
        <v>9.8297249999999998</v>
      </c>
      <c r="Y99" s="11">
        <v>1.926823</v>
      </c>
      <c r="Z99" s="18">
        <f t="shared" si="3"/>
        <v>0.16389360210156925</v>
      </c>
      <c r="AA99" s="11">
        <v>16.389361000000001</v>
      </c>
      <c r="AC99" s="11" t="s">
        <v>78</v>
      </c>
      <c r="AD99" s="11">
        <v>629</v>
      </c>
      <c r="AE99" s="11">
        <v>-15.411343</v>
      </c>
      <c r="AF99" s="11">
        <v>-15.744884000000001</v>
      </c>
      <c r="AG99" s="11">
        <v>0.33354099999999998</v>
      </c>
      <c r="AH99" s="18">
        <f t="shared" si="4"/>
        <v>2.1642565479205803E-2</v>
      </c>
      <c r="AI99" s="11">
        <v>2.1642579999999998</v>
      </c>
      <c r="AK99" s="11" t="s">
        <v>83</v>
      </c>
      <c r="AL99" s="11">
        <v>628</v>
      </c>
      <c r="AM99" s="11">
        <v>-20.135921</v>
      </c>
      <c r="AN99" s="11">
        <v>-20.046993000000001</v>
      </c>
      <c r="AO99" s="11">
        <v>8.8927000000000006E-2</v>
      </c>
      <c r="AP99" s="18">
        <f t="shared" si="5"/>
        <v>4.4163363572989785E-3</v>
      </c>
      <c r="AQ99" s="11">
        <v>0.44163599999999997</v>
      </c>
      <c r="AS99" s="11" t="s">
        <v>78</v>
      </c>
      <c r="AT99" s="11">
        <v>90</v>
      </c>
      <c r="AU99" s="11">
        <v>-17.221042000000001</v>
      </c>
      <c r="AV99" s="11">
        <v>-16.513991999999998</v>
      </c>
      <c r="AW99" s="11">
        <v>0.70704900000000004</v>
      </c>
      <c r="AX99" s="11">
        <v>4.1057290000000002</v>
      </c>
      <c r="BB99" s="60"/>
    </row>
    <row r="100" spans="2:54" x14ac:dyDescent="0.35">
      <c r="B100" s="11" t="s">
        <v>80</v>
      </c>
      <c r="C100" s="11">
        <v>16.209921000000001</v>
      </c>
      <c r="D100" s="11">
        <v>15.911153000000001</v>
      </c>
      <c r="E100" s="11">
        <v>2.5183970000000002</v>
      </c>
      <c r="F100" s="11">
        <v>1.8630519999999999</v>
      </c>
      <c r="U100" s="11" t="s">
        <v>76</v>
      </c>
      <c r="V100" s="11">
        <v>129</v>
      </c>
      <c r="W100" s="11">
        <v>-27.519521000000001</v>
      </c>
      <c r="X100" s="11">
        <v>-27.263612999999999</v>
      </c>
      <c r="Y100" s="11">
        <v>0.25590800000000002</v>
      </c>
      <c r="Z100" s="18">
        <f t="shared" si="3"/>
        <v>9.2991444146139027E-3</v>
      </c>
      <c r="AA100" s="11">
        <v>0.92991500000000005</v>
      </c>
      <c r="AC100" s="11" t="s">
        <v>78</v>
      </c>
      <c r="AD100" s="11">
        <v>638</v>
      </c>
      <c r="AE100" s="11">
        <v>-22.907442</v>
      </c>
      <c r="AF100" s="11">
        <v>-21.214369000000001</v>
      </c>
      <c r="AG100" s="11">
        <v>1.6930730000000001</v>
      </c>
      <c r="AH100" s="18">
        <f t="shared" si="4"/>
        <v>7.3909299868575459E-2</v>
      </c>
      <c r="AI100" s="11">
        <v>7.3909320000000003</v>
      </c>
      <c r="AK100" s="11" t="s">
        <v>83</v>
      </c>
      <c r="AL100" s="11">
        <v>637</v>
      </c>
      <c r="AM100" s="11">
        <v>-19.688058000000002</v>
      </c>
      <c r="AN100" s="11">
        <v>-17.840525</v>
      </c>
      <c r="AO100" s="11">
        <v>1.847532</v>
      </c>
      <c r="AP100" s="18">
        <f t="shared" si="5"/>
        <v>9.3840235537705124E-2</v>
      </c>
      <c r="AQ100" s="11">
        <v>9.3840249999999994</v>
      </c>
      <c r="AS100" s="11" t="s">
        <v>83</v>
      </c>
      <c r="AT100" s="11">
        <v>91</v>
      </c>
      <c r="AU100" s="11">
        <v>-25.440152000000001</v>
      </c>
      <c r="AV100" s="11">
        <v>-26.377955</v>
      </c>
      <c r="AW100" s="11">
        <v>0.93780399999999997</v>
      </c>
      <c r="AX100" s="11">
        <v>3.6863139999999999</v>
      </c>
      <c r="BB100" s="60"/>
    </row>
    <row r="101" spans="2:54" x14ac:dyDescent="0.35">
      <c r="B101" s="11" t="s">
        <v>81</v>
      </c>
      <c r="C101" s="11">
        <v>-29.472563999999998</v>
      </c>
      <c r="D101" s="11">
        <v>-26.873649</v>
      </c>
      <c r="E101" s="11">
        <v>2.2899999999999999E-3</v>
      </c>
      <c r="F101" s="11">
        <v>5.5000000000000002E-5</v>
      </c>
      <c r="U101" s="11" t="s">
        <v>76</v>
      </c>
      <c r="V101" s="11">
        <v>130</v>
      </c>
      <c r="W101" s="11">
        <v>-5.334581</v>
      </c>
      <c r="X101" s="11">
        <v>-4.5665649999999998</v>
      </c>
      <c r="Y101" s="11">
        <v>0.76801600000000003</v>
      </c>
      <c r="Z101" s="18">
        <f t="shared" si="3"/>
        <v>0.14396932017716105</v>
      </c>
      <c r="AA101" s="11">
        <v>14.396936999999999</v>
      </c>
      <c r="AC101" s="11" t="s">
        <v>78</v>
      </c>
      <c r="AD101" s="11">
        <v>640</v>
      </c>
      <c r="AE101" s="11">
        <v>-6.4205800000000002</v>
      </c>
      <c r="AF101" s="11">
        <v>-5.1404319999999997</v>
      </c>
      <c r="AG101" s="11">
        <v>1.2801480000000001</v>
      </c>
      <c r="AH101" s="18">
        <f t="shared" si="4"/>
        <v>0.19938198729709777</v>
      </c>
      <c r="AI101" s="11">
        <v>19.938195</v>
      </c>
      <c r="AK101" s="11" t="s">
        <v>83</v>
      </c>
      <c r="AL101" s="11">
        <v>642</v>
      </c>
      <c r="AM101" s="11">
        <v>10.043393</v>
      </c>
      <c r="AN101" s="11">
        <v>10.936388000000001</v>
      </c>
      <c r="AO101" s="11">
        <v>0.89299499999999998</v>
      </c>
      <c r="AP101" s="18">
        <f t="shared" si="5"/>
        <v>8.8913676881906337E-2</v>
      </c>
      <c r="AQ101" s="11">
        <v>8.8913679999999999</v>
      </c>
      <c r="AS101" s="11" t="s">
        <v>76</v>
      </c>
      <c r="AT101" s="11">
        <v>92</v>
      </c>
      <c r="AU101" s="11">
        <v>14.640632999999999</v>
      </c>
      <c r="AV101" s="11">
        <v>20.980502999999999</v>
      </c>
      <c r="AW101" s="11">
        <v>6.3398700000000003</v>
      </c>
      <c r="AX101" s="11">
        <v>43.303251000000003</v>
      </c>
      <c r="BB101" s="60"/>
    </row>
    <row r="102" spans="2:54" x14ac:dyDescent="0.35">
      <c r="B102" s="11" t="s">
        <v>82</v>
      </c>
      <c r="C102" s="11">
        <v>48.818244</v>
      </c>
      <c r="D102" s="11">
        <v>47.841951000000002</v>
      </c>
      <c r="E102" s="11">
        <v>15.455607000000001</v>
      </c>
      <c r="F102" s="11">
        <v>26.541205999999999</v>
      </c>
      <c r="U102" s="11" t="s">
        <v>76</v>
      </c>
      <c r="V102" s="11">
        <v>131</v>
      </c>
      <c r="W102" s="11">
        <v>-6.312754</v>
      </c>
      <c r="X102" s="11">
        <v>-5.8125530000000003</v>
      </c>
      <c r="Y102" s="11">
        <v>0.50019999999999998</v>
      </c>
      <c r="Z102" s="18">
        <f t="shared" si="3"/>
        <v>7.9236415675313809E-2</v>
      </c>
      <c r="AA102" s="11">
        <v>7.9236469999999999</v>
      </c>
      <c r="AC102" s="11" t="s">
        <v>78</v>
      </c>
      <c r="AD102" s="11">
        <v>647</v>
      </c>
      <c r="AE102" s="11">
        <v>-0.122101</v>
      </c>
      <c r="AF102" s="11">
        <v>-1.7719290000000001</v>
      </c>
      <c r="AG102" s="11">
        <v>1.6498280000000001</v>
      </c>
      <c r="AH102" s="18">
        <f t="shared" si="4"/>
        <v>13.511994168761927</v>
      </c>
      <c r="AI102" s="11" t="s">
        <v>77</v>
      </c>
      <c r="AK102" s="11" t="s">
        <v>83</v>
      </c>
      <c r="AL102" s="11">
        <v>646</v>
      </c>
      <c r="AM102" s="11">
        <v>6.1561430000000001</v>
      </c>
      <c r="AN102" s="11">
        <v>7.9200410000000003</v>
      </c>
      <c r="AO102" s="11">
        <v>1.7638990000000001</v>
      </c>
      <c r="AP102" s="18">
        <f t="shared" si="5"/>
        <v>0.28652664501133257</v>
      </c>
      <c r="AQ102" s="11">
        <v>28.652660000000001</v>
      </c>
      <c r="AS102" s="11" t="s">
        <v>76</v>
      </c>
      <c r="AT102" s="11">
        <v>93</v>
      </c>
      <c r="AU102" s="11">
        <v>-22.804857999999999</v>
      </c>
      <c r="AV102" s="11">
        <v>-23.175571000000001</v>
      </c>
      <c r="AW102" s="11">
        <v>0.37071300000000001</v>
      </c>
      <c r="AX102" s="11">
        <v>1.625589</v>
      </c>
      <c r="BB102" s="60"/>
    </row>
    <row r="103" spans="2:54" x14ac:dyDescent="0.35">
      <c r="B103" s="52" t="s">
        <v>30</v>
      </c>
      <c r="C103" s="52">
        <v>0.97769399999999995</v>
      </c>
      <c r="U103" s="11" t="s">
        <v>76</v>
      </c>
      <c r="V103" s="11">
        <v>132</v>
      </c>
      <c r="W103" s="11">
        <v>-17.472553000000001</v>
      </c>
      <c r="X103" s="11">
        <v>-17.599996999999998</v>
      </c>
      <c r="Y103" s="11">
        <v>0.127445</v>
      </c>
      <c r="Z103" s="18">
        <f t="shared" si="3"/>
        <v>7.2940113559821504E-3</v>
      </c>
      <c r="AA103" s="11">
        <v>0.72940000000000005</v>
      </c>
      <c r="AC103" s="11" t="s">
        <v>78</v>
      </c>
      <c r="AD103" s="11">
        <v>655</v>
      </c>
      <c r="AE103" s="11">
        <v>39.393416999999999</v>
      </c>
      <c r="AF103" s="11">
        <v>38.397157</v>
      </c>
      <c r="AG103" s="11">
        <v>0.99626000000000003</v>
      </c>
      <c r="AH103" s="18">
        <f t="shared" si="4"/>
        <v>2.529001228809372E-2</v>
      </c>
      <c r="AI103" s="11">
        <v>2.5289999999999999</v>
      </c>
      <c r="AK103" s="11" t="s">
        <v>83</v>
      </c>
      <c r="AL103" s="11">
        <v>652</v>
      </c>
      <c r="AM103" s="11">
        <v>-8.8518399999999993</v>
      </c>
      <c r="AN103" s="11">
        <v>-9.5661100000000001</v>
      </c>
      <c r="AO103" s="11">
        <v>0.71426999999999996</v>
      </c>
      <c r="AP103" s="18">
        <f t="shared" si="5"/>
        <v>8.0691697997252551E-2</v>
      </c>
      <c r="AQ103" s="11">
        <v>8.0691659999999992</v>
      </c>
      <c r="AS103" s="11" t="s">
        <v>76</v>
      </c>
      <c r="AT103" s="11">
        <v>94</v>
      </c>
      <c r="AU103" s="11">
        <v>-3.0424530000000001</v>
      </c>
      <c r="AV103" s="11">
        <v>-6.3045580000000001</v>
      </c>
      <c r="AW103" s="11">
        <v>3.262105</v>
      </c>
      <c r="AX103" s="11" t="s">
        <v>77</v>
      </c>
      <c r="BB103" s="60"/>
    </row>
    <row r="104" spans="2:54" x14ac:dyDescent="0.35">
      <c r="B104" s="52" t="s">
        <v>167</v>
      </c>
      <c r="C104" s="52">
        <v>0.95388899999999999</v>
      </c>
      <c r="U104" s="11" t="s">
        <v>76</v>
      </c>
      <c r="V104" s="11">
        <v>134</v>
      </c>
      <c r="W104" s="11">
        <v>37.197873999999999</v>
      </c>
      <c r="X104" s="11">
        <v>33.951759000000003</v>
      </c>
      <c r="Y104" s="11">
        <v>3.2461150000000001</v>
      </c>
      <c r="Z104" s="18">
        <f t="shared" si="3"/>
        <v>8.7266143220980863E-2</v>
      </c>
      <c r="AA104" s="11">
        <v>8.7266150000000007</v>
      </c>
      <c r="AC104" s="11" t="s">
        <v>78</v>
      </c>
      <c r="AD104" s="11">
        <v>659</v>
      </c>
      <c r="AE104" s="11">
        <v>-0.98538899999999996</v>
      </c>
      <c r="AF104" s="11">
        <v>-2.654722</v>
      </c>
      <c r="AG104" s="11">
        <v>1.669332</v>
      </c>
      <c r="AH104" s="18">
        <f t="shared" si="4"/>
        <v>1.6940842651988202</v>
      </c>
      <c r="AI104" s="11" t="s">
        <v>77</v>
      </c>
      <c r="AK104" s="11" t="s">
        <v>83</v>
      </c>
      <c r="AL104" s="11">
        <v>658</v>
      </c>
      <c r="AM104" s="11">
        <v>-5.6130959999999996</v>
      </c>
      <c r="AN104" s="11">
        <v>-7.6686269999999999</v>
      </c>
      <c r="AO104" s="11">
        <v>2.0555300000000001</v>
      </c>
      <c r="AP104" s="18">
        <f t="shared" si="5"/>
        <v>0.36620253777950712</v>
      </c>
      <c r="AQ104" s="11">
        <v>36.620257000000002</v>
      </c>
      <c r="AS104" s="11" t="s">
        <v>76</v>
      </c>
      <c r="AT104" s="11">
        <v>95</v>
      </c>
      <c r="AU104" s="11">
        <v>28.809314000000001</v>
      </c>
      <c r="AV104" s="11">
        <v>27.565754999999999</v>
      </c>
      <c r="AW104" s="11">
        <v>1.2435579999999999</v>
      </c>
      <c r="AX104" s="11">
        <v>4.3165149999999999</v>
      </c>
      <c r="BB104" s="60"/>
    </row>
    <row r="105" spans="2:54" x14ac:dyDescent="0.35">
      <c r="U105" s="11" t="s">
        <v>76</v>
      </c>
      <c r="V105" s="11">
        <v>135</v>
      </c>
      <c r="W105" s="11">
        <v>2.1254840000000002</v>
      </c>
      <c r="X105" s="11">
        <v>5.3616789999999996</v>
      </c>
      <c r="Y105" s="11">
        <v>3.2361949999999999</v>
      </c>
      <c r="Z105" s="18">
        <f t="shared" si="3"/>
        <v>1.5225685067495214</v>
      </c>
      <c r="AA105" s="11" t="s">
        <v>77</v>
      </c>
      <c r="AC105" s="11" t="s">
        <v>78</v>
      </c>
      <c r="AD105" s="11">
        <v>668</v>
      </c>
      <c r="AE105" s="11">
        <v>-8.6453140000000008</v>
      </c>
      <c r="AF105" s="11">
        <v>-5.2063230000000003</v>
      </c>
      <c r="AG105" s="11">
        <v>3.4389910000000001</v>
      </c>
      <c r="AH105" s="18">
        <f t="shared" si="4"/>
        <v>0.39778670849896253</v>
      </c>
      <c r="AI105" s="11">
        <v>39.778671000000003</v>
      </c>
      <c r="AK105" s="11" t="s">
        <v>83</v>
      </c>
      <c r="AL105" s="11">
        <v>666</v>
      </c>
      <c r="AM105" s="11">
        <v>1.01325</v>
      </c>
      <c r="AN105" s="11">
        <v>-9.0860000000000003E-3</v>
      </c>
      <c r="AO105" s="11">
        <v>1.0223370000000001</v>
      </c>
      <c r="AP105" s="18">
        <f t="shared" si="5"/>
        <v>1.0089681717246484</v>
      </c>
      <c r="AQ105" s="11" t="s">
        <v>77</v>
      </c>
      <c r="AS105" s="11" t="s">
        <v>78</v>
      </c>
      <c r="AT105" s="11">
        <v>96</v>
      </c>
      <c r="AU105" s="11">
        <v>-13.874362</v>
      </c>
      <c r="AV105" s="11">
        <v>-14.113775</v>
      </c>
      <c r="AW105" s="11">
        <v>0.23941299999999999</v>
      </c>
      <c r="AX105" s="11">
        <v>1.7255769999999999</v>
      </c>
      <c r="BB105" s="60"/>
    </row>
    <row r="106" spans="2:54" x14ac:dyDescent="0.35">
      <c r="U106" s="11" t="s">
        <v>76</v>
      </c>
      <c r="V106" s="11">
        <v>136</v>
      </c>
      <c r="W106" s="11">
        <v>-11.630428</v>
      </c>
      <c r="X106" s="11">
        <v>-13.085616</v>
      </c>
      <c r="Y106" s="11">
        <v>1.4551879999999999</v>
      </c>
      <c r="Z106" s="18">
        <f t="shared" si="3"/>
        <v>0.12511904119091746</v>
      </c>
      <c r="AA106" s="11">
        <v>12.511908</v>
      </c>
      <c r="AC106" s="11" t="s">
        <v>78</v>
      </c>
      <c r="AD106" s="11">
        <v>672</v>
      </c>
      <c r="AE106" s="11">
        <v>0.116276</v>
      </c>
      <c r="AF106" s="11">
        <v>8.8563000000000003E-2</v>
      </c>
      <c r="AG106" s="11">
        <v>2.7713000000000002E-2</v>
      </c>
      <c r="AH106" s="18">
        <f t="shared" si="4"/>
        <v>0.23833809212563212</v>
      </c>
      <c r="AI106" s="11">
        <v>23.834088999999999</v>
      </c>
      <c r="AK106" s="11" t="s">
        <v>83</v>
      </c>
      <c r="AL106" s="11">
        <v>671</v>
      </c>
      <c r="AM106" s="11">
        <v>-1.2462960000000001</v>
      </c>
      <c r="AN106" s="11">
        <v>1.9427270000000001</v>
      </c>
      <c r="AO106" s="11">
        <v>3.1890230000000002</v>
      </c>
      <c r="AP106" s="18">
        <f t="shared" si="5"/>
        <v>2.5588006380506716</v>
      </c>
      <c r="AQ106" s="11" t="s">
        <v>77</v>
      </c>
      <c r="AS106" s="11" t="s">
        <v>76</v>
      </c>
      <c r="AT106" s="11">
        <v>97</v>
      </c>
      <c r="AU106" s="11">
        <v>-5.5839590000000001</v>
      </c>
      <c r="AV106" s="11">
        <v>-6.3906080000000003</v>
      </c>
      <c r="AW106" s="11">
        <v>0.80664999999999998</v>
      </c>
      <c r="AX106" s="11">
        <v>14.445836999999999</v>
      </c>
      <c r="BB106" s="60"/>
    </row>
    <row r="107" spans="2:54" x14ac:dyDescent="0.35">
      <c r="B107" s="11" t="s">
        <v>0</v>
      </c>
      <c r="C107" s="11" t="s">
        <v>1</v>
      </c>
      <c r="E107" s="11" t="s">
        <v>22</v>
      </c>
      <c r="F107" s="11" t="s">
        <v>23</v>
      </c>
      <c r="G107" s="11" t="s">
        <v>86</v>
      </c>
      <c r="I107" s="11" t="s">
        <v>22</v>
      </c>
      <c r="J107" s="11" t="s">
        <v>23</v>
      </c>
      <c r="K107" s="11" t="s">
        <v>24</v>
      </c>
      <c r="U107" s="11" t="s">
        <v>76</v>
      </c>
      <c r="V107" s="11">
        <v>137</v>
      </c>
      <c r="W107" s="11">
        <v>19.630198</v>
      </c>
      <c r="X107" s="11">
        <v>21.021080000000001</v>
      </c>
      <c r="Y107" s="11">
        <v>1.390882</v>
      </c>
      <c r="Z107" s="18">
        <f t="shared" si="3"/>
        <v>7.0854201266844066E-2</v>
      </c>
      <c r="AA107" s="11">
        <v>7.0854179999999998</v>
      </c>
      <c r="AC107" s="11" t="s">
        <v>78</v>
      </c>
      <c r="AD107" s="11">
        <v>682</v>
      </c>
      <c r="AE107" s="11">
        <v>-22.52234</v>
      </c>
      <c r="AF107" s="11">
        <v>-25.428008999999999</v>
      </c>
      <c r="AG107" s="11">
        <v>2.9056690000000001</v>
      </c>
      <c r="AH107" s="18">
        <f t="shared" si="4"/>
        <v>0.12901274911931887</v>
      </c>
      <c r="AI107" s="11">
        <v>12.901275999999999</v>
      </c>
      <c r="AK107" s="11" t="s">
        <v>83</v>
      </c>
      <c r="AL107" s="11">
        <v>677</v>
      </c>
      <c r="AM107" s="11">
        <v>-17.668804999999999</v>
      </c>
      <c r="AN107" s="11">
        <v>-13.717053</v>
      </c>
      <c r="AO107" s="11">
        <v>3.9517519999999999</v>
      </c>
      <c r="AP107" s="18">
        <f t="shared" si="5"/>
        <v>0.22365700453426252</v>
      </c>
      <c r="AQ107" s="11">
        <v>22.365698999999999</v>
      </c>
      <c r="AS107" s="11" t="s">
        <v>76</v>
      </c>
      <c r="AT107" s="11">
        <v>98</v>
      </c>
      <c r="AU107" s="11">
        <v>-4.0090890000000003</v>
      </c>
      <c r="AV107" s="11">
        <v>-3.8050890000000002</v>
      </c>
      <c r="AW107" s="11">
        <v>0.20399999999999999</v>
      </c>
      <c r="AX107" s="11">
        <v>5.0884470000000004</v>
      </c>
      <c r="BB107" s="60"/>
    </row>
    <row r="108" spans="2:54" x14ac:dyDescent="0.35">
      <c r="B108" s="10" t="s">
        <v>2</v>
      </c>
      <c r="C108" s="10">
        <v>6.626506</v>
      </c>
      <c r="E108" s="11">
        <v>-10</v>
      </c>
      <c r="F108" s="11">
        <v>-9</v>
      </c>
      <c r="G108" s="11">
        <v>3</v>
      </c>
      <c r="I108" s="11">
        <v>5.2880000000000002E-3</v>
      </c>
      <c r="J108" s="11">
        <v>0.27742099999999997</v>
      </c>
      <c r="K108" s="11">
        <v>166</v>
      </c>
      <c r="U108" s="11" t="s">
        <v>76</v>
      </c>
      <c r="V108" s="11">
        <v>139</v>
      </c>
      <c r="W108" s="11">
        <v>-15.374359999999999</v>
      </c>
      <c r="X108" s="11">
        <v>-15.515119</v>
      </c>
      <c r="Y108" s="11">
        <v>0.140759</v>
      </c>
      <c r="Z108" s="18">
        <f t="shared" si="3"/>
        <v>9.1554380149807858E-3</v>
      </c>
      <c r="AA108" s="11">
        <v>0.91554400000000002</v>
      </c>
      <c r="AC108" s="11" t="s">
        <v>78</v>
      </c>
      <c r="AD108" s="11">
        <v>688</v>
      </c>
      <c r="AE108" s="11">
        <v>-12.830450000000001</v>
      </c>
      <c r="AF108" s="11">
        <v>-9.2242700000000006</v>
      </c>
      <c r="AG108" s="11">
        <v>3.6061809999999999</v>
      </c>
      <c r="AH108" s="18">
        <f t="shared" si="4"/>
        <v>0.28106426508813015</v>
      </c>
      <c r="AI108" s="11">
        <v>28.106424000000001</v>
      </c>
      <c r="AK108" s="11" t="s">
        <v>83</v>
      </c>
      <c r="AL108" s="11">
        <v>684</v>
      </c>
      <c r="AM108" s="11">
        <v>-3.3841800000000002</v>
      </c>
      <c r="AN108" s="11">
        <v>-1.731336</v>
      </c>
      <c r="AO108" s="11">
        <v>1.6528430000000001</v>
      </c>
      <c r="AP108" s="18">
        <f t="shared" si="5"/>
        <v>0.48840280363337646</v>
      </c>
      <c r="AQ108" s="11">
        <v>48.840293000000003</v>
      </c>
      <c r="AS108" s="11" t="s">
        <v>78</v>
      </c>
      <c r="AT108" s="11">
        <v>99</v>
      </c>
      <c r="AU108" s="11">
        <v>-11.750545000000001</v>
      </c>
      <c r="AV108" s="11">
        <v>-13.729848</v>
      </c>
      <c r="AW108" s="11">
        <v>1.979303</v>
      </c>
      <c r="AX108" s="11">
        <v>16.844355</v>
      </c>
      <c r="BB108" s="60"/>
    </row>
    <row r="109" spans="2:54" x14ac:dyDescent="0.35">
      <c r="B109" s="10" t="s">
        <v>84</v>
      </c>
      <c r="C109" s="10">
        <v>5.8823E-2</v>
      </c>
      <c r="E109" s="11">
        <v>-9</v>
      </c>
      <c r="F109" s="11">
        <v>-8</v>
      </c>
      <c r="G109" s="11">
        <v>2</v>
      </c>
      <c r="I109" s="11">
        <v>0.27742099999999997</v>
      </c>
      <c r="J109" s="11">
        <v>0.54955399999999999</v>
      </c>
      <c r="K109" s="11">
        <v>136</v>
      </c>
      <c r="U109" s="11" t="s">
        <v>76</v>
      </c>
      <c r="V109" s="11">
        <v>140</v>
      </c>
      <c r="W109" s="11">
        <v>-4.0432860000000002</v>
      </c>
      <c r="X109" s="11">
        <v>-4.7191039999999997</v>
      </c>
      <c r="Y109" s="11">
        <v>0.67581800000000003</v>
      </c>
      <c r="Z109" s="18">
        <f t="shared" si="3"/>
        <v>0.16714573245622497</v>
      </c>
      <c r="AA109" s="11">
        <v>16.714569000000001</v>
      </c>
      <c r="AC109" s="11" t="s">
        <v>78</v>
      </c>
      <c r="AD109" s="11">
        <v>694</v>
      </c>
      <c r="AE109" s="11">
        <v>-5.9096979999999997</v>
      </c>
      <c r="AF109" s="11">
        <v>-7.6317269999999997</v>
      </c>
      <c r="AG109" s="11">
        <v>1.722029</v>
      </c>
      <c r="AH109" s="18">
        <f t="shared" si="4"/>
        <v>0.29139035531088053</v>
      </c>
      <c r="AI109" s="11">
        <v>29.139029000000001</v>
      </c>
      <c r="AK109" s="11" t="s">
        <v>83</v>
      </c>
      <c r="AL109" s="11">
        <v>692</v>
      </c>
      <c r="AM109" s="11">
        <v>26.354607999999999</v>
      </c>
      <c r="AN109" s="11">
        <v>25.765138</v>
      </c>
      <c r="AO109" s="11">
        <v>0.58947000000000005</v>
      </c>
      <c r="AP109" s="18">
        <f t="shared" si="5"/>
        <v>2.2366866545690988E-2</v>
      </c>
      <c r="AQ109" s="11">
        <v>2.2366869999999999</v>
      </c>
      <c r="AS109" s="11" t="s">
        <v>76</v>
      </c>
      <c r="AT109" s="11">
        <v>100</v>
      </c>
      <c r="AU109" s="11">
        <v>45.219368000000003</v>
      </c>
      <c r="AV109" s="11">
        <v>38.096072999999997</v>
      </c>
      <c r="AW109" s="11">
        <v>7.1232949999999997</v>
      </c>
      <c r="AX109" s="11">
        <v>15.752753</v>
      </c>
      <c r="BB109" s="60"/>
    </row>
    <row r="110" spans="2:54" x14ac:dyDescent="0.35">
      <c r="B110" s="10" t="s">
        <v>5</v>
      </c>
      <c r="C110" s="10">
        <v>12.135301999999999</v>
      </c>
      <c r="E110" s="11">
        <v>-8</v>
      </c>
      <c r="F110" s="11">
        <v>-7</v>
      </c>
      <c r="G110" s="11">
        <v>2</v>
      </c>
      <c r="I110" s="11">
        <v>0.54955399999999999</v>
      </c>
      <c r="J110" s="11">
        <v>0.82168600000000003</v>
      </c>
      <c r="K110" s="11">
        <v>137</v>
      </c>
      <c r="U110" s="11" t="s">
        <v>76</v>
      </c>
      <c r="V110" s="11">
        <v>142</v>
      </c>
      <c r="W110" s="11">
        <v>-7.9908419999999998</v>
      </c>
      <c r="X110" s="11">
        <v>-8.112031</v>
      </c>
      <c r="Y110" s="11">
        <v>0.121188</v>
      </c>
      <c r="Z110" s="18">
        <f t="shared" si="3"/>
        <v>1.5165861119516568E-2</v>
      </c>
      <c r="AA110" s="11">
        <v>1.5165900000000001</v>
      </c>
      <c r="AC110" s="11" t="s">
        <v>78</v>
      </c>
      <c r="AD110" s="11">
        <v>697</v>
      </c>
      <c r="AE110" s="11">
        <v>8.44956</v>
      </c>
      <c r="AF110" s="11">
        <v>8.0313300000000005</v>
      </c>
      <c r="AG110" s="11">
        <v>0.41822999999999999</v>
      </c>
      <c r="AH110" s="18">
        <f t="shared" si="4"/>
        <v>4.9497251927911039E-2</v>
      </c>
      <c r="AI110" s="11">
        <v>4.9497200000000001</v>
      </c>
      <c r="AK110" s="11" t="s">
        <v>83</v>
      </c>
      <c r="AL110" s="11">
        <v>698</v>
      </c>
      <c r="AM110" s="11">
        <v>-12.353963</v>
      </c>
      <c r="AN110" s="11">
        <v>-6.0079419999999999</v>
      </c>
      <c r="AO110" s="11">
        <v>6.3460219999999996</v>
      </c>
      <c r="AP110" s="18">
        <f t="shared" si="5"/>
        <v>0.51368309909945498</v>
      </c>
      <c r="AQ110" s="11">
        <v>51.368305999999997</v>
      </c>
      <c r="AS110" s="11" t="s">
        <v>76</v>
      </c>
      <c r="AT110" s="11">
        <v>101</v>
      </c>
      <c r="AU110" s="11">
        <v>16.283577999999999</v>
      </c>
      <c r="AV110" s="11">
        <v>13.591593</v>
      </c>
      <c r="AW110" s="11">
        <v>2.6919849999999999</v>
      </c>
      <c r="AX110" s="11">
        <v>16.531901000000001</v>
      </c>
      <c r="BB110" s="60"/>
    </row>
    <row r="111" spans="2:54" x14ac:dyDescent="0.35">
      <c r="B111" s="10" t="s">
        <v>85</v>
      </c>
      <c r="C111" s="10">
        <v>12.827961999999999</v>
      </c>
      <c r="E111" s="11">
        <v>-7</v>
      </c>
      <c r="F111" s="11">
        <v>-6</v>
      </c>
      <c r="G111" s="11">
        <v>2</v>
      </c>
      <c r="I111" s="11">
        <v>0.82168600000000003</v>
      </c>
      <c r="J111" s="11">
        <v>1.0938190000000001</v>
      </c>
      <c r="K111" s="11">
        <v>137</v>
      </c>
      <c r="U111" s="11" t="s">
        <v>76</v>
      </c>
      <c r="V111" s="11">
        <v>143</v>
      </c>
      <c r="W111" s="11">
        <v>-3.831194</v>
      </c>
      <c r="X111" s="11">
        <v>-5.8089139999999997</v>
      </c>
      <c r="Y111" s="11">
        <v>1.9777199999999999</v>
      </c>
      <c r="Z111" s="18">
        <f t="shared" si="3"/>
        <v>0.51621504940757368</v>
      </c>
      <c r="AA111" s="11">
        <v>51.621513999999998</v>
      </c>
      <c r="AC111" s="11" t="s">
        <v>78</v>
      </c>
      <c r="AD111" s="11">
        <v>705</v>
      </c>
      <c r="AE111" s="11">
        <v>-26.013287999999999</v>
      </c>
      <c r="AF111" s="11">
        <v>-26.585854999999999</v>
      </c>
      <c r="AG111" s="11">
        <v>0.57256700000000005</v>
      </c>
      <c r="AH111" s="18">
        <f t="shared" si="4"/>
        <v>2.2010558603741289E-2</v>
      </c>
      <c r="AI111" s="11">
        <v>2.2010550000000002</v>
      </c>
      <c r="AK111" s="11" t="s">
        <v>83</v>
      </c>
      <c r="AL111" s="11">
        <v>704</v>
      </c>
      <c r="AM111" s="11">
        <v>-16.747799000000001</v>
      </c>
      <c r="AN111" s="11">
        <v>-17.426038999999999</v>
      </c>
      <c r="AO111" s="11">
        <v>0.67823999999999995</v>
      </c>
      <c r="AP111" s="18">
        <f t="shared" si="5"/>
        <v>4.0497261759590016E-2</v>
      </c>
      <c r="AQ111" s="11">
        <v>4.0497259999999997</v>
      </c>
      <c r="AS111" s="11" t="s">
        <v>76</v>
      </c>
      <c r="AT111" s="11">
        <v>102</v>
      </c>
      <c r="AU111" s="11">
        <v>-16.827538000000001</v>
      </c>
      <c r="AV111" s="11">
        <v>-16.960042999999999</v>
      </c>
      <c r="AW111" s="11">
        <v>0.13250500000000001</v>
      </c>
      <c r="AX111" s="11">
        <v>0.78742699999999999</v>
      </c>
      <c r="BB111" s="60"/>
    </row>
    <row r="112" spans="2:54" x14ac:dyDescent="0.35">
      <c r="B112" s="10" t="s">
        <v>6</v>
      </c>
      <c r="C112" s="10">
        <v>0.44287900000000002</v>
      </c>
      <c r="E112" s="11">
        <v>-6</v>
      </c>
      <c r="F112" s="11">
        <v>-5</v>
      </c>
      <c r="G112" s="11">
        <v>1</v>
      </c>
      <c r="I112" s="11">
        <v>1.0938190000000001</v>
      </c>
      <c r="J112" s="11">
        <v>1.3659520000000001</v>
      </c>
      <c r="K112" s="11">
        <v>110</v>
      </c>
      <c r="U112" s="11" t="s">
        <v>76</v>
      </c>
      <c r="V112" s="11">
        <v>144</v>
      </c>
      <c r="W112" s="11">
        <v>-11.729328000000001</v>
      </c>
      <c r="X112" s="11">
        <v>-10.540020999999999</v>
      </c>
      <c r="Y112" s="11">
        <v>1.1893069999999999</v>
      </c>
      <c r="Z112" s="18">
        <f t="shared" si="3"/>
        <v>0.10139600495441851</v>
      </c>
      <c r="AA112" s="11">
        <v>10.139597</v>
      </c>
      <c r="AC112" s="11" t="s">
        <v>78</v>
      </c>
      <c r="AD112" s="11">
        <v>709</v>
      </c>
      <c r="AE112" s="11">
        <v>10.062450999999999</v>
      </c>
      <c r="AF112" s="11">
        <v>19.947499000000001</v>
      </c>
      <c r="AG112" s="11">
        <v>9.8850479999999994</v>
      </c>
      <c r="AH112" s="18">
        <f t="shared" si="4"/>
        <v>0.98236980234736049</v>
      </c>
      <c r="AI112" s="11">
        <v>98.236986999999999</v>
      </c>
      <c r="AK112" s="11" t="s">
        <v>83</v>
      </c>
      <c r="AL112" s="11">
        <v>708</v>
      </c>
      <c r="AM112" s="11">
        <v>26.828135</v>
      </c>
      <c r="AN112" s="11">
        <v>24.828676999999999</v>
      </c>
      <c r="AO112" s="11">
        <v>1.999458</v>
      </c>
      <c r="AP112" s="18">
        <f t="shared" si="5"/>
        <v>7.4528400874678769E-2</v>
      </c>
      <c r="AQ112" s="11">
        <v>7.4528400000000001</v>
      </c>
      <c r="AS112" s="11" t="s">
        <v>76</v>
      </c>
      <c r="AT112" s="11">
        <v>103</v>
      </c>
      <c r="AU112" s="11">
        <v>2.7806069999999998</v>
      </c>
      <c r="AV112" s="11">
        <v>1.67658</v>
      </c>
      <c r="AW112" s="11">
        <v>1.1040270000000001</v>
      </c>
      <c r="AX112" s="11">
        <v>39.704523000000002</v>
      </c>
      <c r="BB112" s="60"/>
    </row>
    <row r="113" spans="2:54" x14ac:dyDescent="0.35">
      <c r="B113" s="10" t="s">
        <v>7</v>
      </c>
      <c r="C113" s="10">
        <v>1.249274</v>
      </c>
      <c r="E113" s="11">
        <v>-5</v>
      </c>
      <c r="F113" s="11">
        <v>-4</v>
      </c>
      <c r="G113" s="11">
        <v>3</v>
      </c>
      <c r="I113" s="11">
        <v>1.3659520000000001</v>
      </c>
      <c r="J113" s="11">
        <v>1.638085</v>
      </c>
      <c r="K113" s="11">
        <v>97</v>
      </c>
      <c r="U113" s="11" t="s">
        <v>76</v>
      </c>
      <c r="V113" s="11">
        <v>145</v>
      </c>
      <c r="W113" s="11">
        <v>-9.3006000000000005E-2</v>
      </c>
      <c r="X113" s="11">
        <v>-0.43307400000000001</v>
      </c>
      <c r="Y113" s="11">
        <v>0.34006799999999998</v>
      </c>
      <c r="Z113" s="18">
        <f t="shared" si="3"/>
        <v>3.6564092639184564</v>
      </c>
      <c r="AA113" s="11" t="s">
        <v>77</v>
      </c>
      <c r="AC113" s="11" t="s">
        <v>78</v>
      </c>
      <c r="AD113" s="11">
        <v>716</v>
      </c>
      <c r="AE113" s="11">
        <v>41.418604000000002</v>
      </c>
      <c r="AF113" s="11">
        <v>37.632674999999999</v>
      </c>
      <c r="AG113" s="11">
        <v>3.7859289999999999</v>
      </c>
      <c r="AH113" s="18">
        <f t="shared" si="4"/>
        <v>9.1406484873319233E-2</v>
      </c>
      <c r="AI113" s="11">
        <v>9.1406480000000006</v>
      </c>
      <c r="AK113" s="11" t="s">
        <v>83</v>
      </c>
      <c r="AL113" s="11">
        <v>713</v>
      </c>
      <c r="AM113" s="11">
        <v>45.650094000000003</v>
      </c>
      <c r="AN113" s="11">
        <v>37.681649999999998</v>
      </c>
      <c r="AO113" s="11">
        <v>7.9684439999999999</v>
      </c>
      <c r="AP113" s="18">
        <f t="shared" si="5"/>
        <v>0.17455482128908648</v>
      </c>
      <c r="AQ113" s="11">
        <v>17.455483000000001</v>
      </c>
      <c r="AS113" s="11" t="s">
        <v>83</v>
      </c>
      <c r="AT113" s="11">
        <v>104</v>
      </c>
      <c r="AU113" s="11">
        <v>2.9286819999999998</v>
      </c>
      <c r="AV113" s="11">
        <v>5.5191400000000002</v>
      </c>
      <c r="AW113" s="11">
        <v>2.5904569999999998</v>
      </c>
      <c r="AX113" s="11">
        <v>88.451290999999998</v>
      </c>
      <c r="BB113" s="60"/>
    </row>
    <row r="114" spans="2:54" x14ac:dyDescent="0.35">
      <c r="B114" s="10" t="s">
        <v>8</v>
      </c>
      <c r="C114" s="10">
        <v>9.1536999999999993E-2</v>
      </c>
      <c r="E114" s="11">
        <v>-4</v>
      </c>
      <c r="F114" s="11">
        <v>-3</v>
      </c>
      <c r="G114" s="11">
        <v>6</v>
      </c>
      <c r="I114" s="11">
        <v>1.638085</v>
      </c>
      <c r="J114" s="11">
        <v>1.910218</v>
      </c>
      <c r="K114" s="11">
        <v>82</v>
      </c>
      <c r="U114" s="11" t="s">
        <v>76</v>
      </c>
      <c r="V114" s="11">
        <v>147</v>
      </c>
      <c r="W114" s="11">
        <v>-9.8346929999999997</v>
      </c>
      <c r="X114" s="11">
        <v>-11.138474</v>
      </c>
      <c r="Y114" s="11">
        <v>1.3037810000000001</v>
      </c>
      <c r="Z114" s="18">
        <f t="shared" si="3"/>
        <v>0.13256956775366552</v>
      </c>
      <c r="AA114" s="11">
        <v>13.256961</v>
      </c>
      <c r="AC114" s="11" t="s">
        <v>78</v>
      </c>
      <c r="AD114" s="11">
        <v>721</v>
      </c>
      <c r="AE114" s="11">
        <v>22.653614000000001</v>
      </c>
      <c r="AF114" s="11">
        <v>27.132757999999999</v>
      </c>
      <c r="AG114" s="11">
        <v>4.4791439999999998</v>
      </c>
      <c r="AH114" s="18">
        <f t="shared" si="4"/>
        <v>0.19772315357717316</v>
      </c>
      <c r="AI114" s="11">
        <v>19.772317000000001</v>
      </c>
      <c r="AK114" s="11" t="s">
        <v>83</v>
      </c>
      <c r="AL114" s="11">
        <v>720</v>
      </c>
      <c r="AM114" s="11">
        <v>-6.4986249999999997</v>
      </c>
      <c r="AN114" s="11">
        <v>-2.3276140000000001</v>
      </c>
      <c r="AO114" s="11">
        <v>4.171011</v>
      </c>
      <c r="AP114" s="18">
        <f t="shared" si="5"/>
        <v>0.64182977168247135</v>
      </c>
      <c r="AQ114" s="11">
        <v>64.182978000000006</v>
      </c>
      <c r="AS114" s="11" t="s">
        <v>76</v>
      </c>
      <c r="AT114" s="11">
        <v>105</v>
      </c>
      <c r="AU114" s="11">
        <v>29.791526000000001</v>
      </c>
      <c r="AV114" s="11">
        <v>30.014089999999999</v>
      </c>
      <c r="AW114" s="11">
        <v>0.22256400000000001</v>
      </c>
      <c r="AX114" s="11">
        <v>0.74707100000000004</v>
      </c>
      <c r="BB114" s="60"/>
    </row>
    <row r="115" spans="2:54" x14ac:dyDescent="0.35">
      <c r="B115" s="10" t="s">
        <v>9</v>
      </c>
      <c r="C115" s="10">
        <v>0.238154</v>
      </c>
      <c r="E115" s="11">
        <v>-3</v>
      </c>
      <c r="F115" s="11">
        <v>-2</v>
      </c>
      <c r="G115" s="11">
        <v>9</v>
      </c>
      <c r="I115" s="11">
        <v>1.910218</v>
      </c>
      <c r="J115" s="11">
        <v>2.18235</v>
      </c>
      <c r="K115" s="11">
        <v>74</v>
      </c>
      <c r="U115" s="11" t="s">
        <v>76</v>
      </c>
      <c r="V115" s="11">
        <v>148</v>
      </c>
      <c r="W115" s="11">
        <v>-19.281893</v>
      </c>
      <c r="X115" s="11">
        <v>-17.187557999999999</v>
      </c>
      <c r="Y115" s="11">
        <v>2.0943339999999999</v>
      </c>
      <c r="Z115" s="18">
        <f t="shared" si="3"/>
        <v>0.10861661767337885</v>
      </c>
      <c r="AA115" s="11">
        <v>10.861663999999999</v>
      </c>
      <c r="AC115" s="11" t="s">
        <v>78</v>
      </c>
      <c r="AD115" s="11">
        <v>729</v>
      </c>
      <c r="AE115" s="11">
        <v>-15.75196</v>
      </c>
      <c r="AF115" s="11">
        <v>-14.406929</v>
      </c>
      <c r="AG115" s="11">
        <v>1.3450310000000001</v>
      </c>
      <c r="AH115" s="18">
        <f t="shared" si="4"/>
        <v>8.5388167567718554E-2</v>
      </c>
      <c r="AI115" s="11">
        <v>8.5388149999999996</v>
      </c>
      <c r="AK115" s="11" t="s">
        <v>83</v>
      </c>
      <c r="AL115" s="11">
        <v>728</v>
      </c>
      <c r="AM115" s="11">
        <v>-24.105225000000001</v>
      </c>
      <c r="AN115" s="11">
        <v>-26.788394</v>
      </c>
      <c r="AO115" s="11">
        <v>2.6831689999999999</v>
      </c>
      <c r="AP115" s="18">
        <f t="shared" si="5"/>
        <v>0.11131068056821705</v>
      </c>
      <c r="AQ115" s="11">
        <v>11.131068000000001</v>
      </c>
      <c r="AS115" s="11" t="s">
        <v>76</v>
      </c>
      <c r="AT115" s="11">
        <v>106</v>
      </c>
      <c r="AU115" s="11">
        <v>-6.4316089999999999</v>
      </c>
      <c r="AV115" s="11">
        <v>-5.8675889999999997</v>
      </c>
      <c r="AW115" s="11">
        <v>0.56401999999999997</v>
      </c>
      <c r="AX115" s="11">
        <v>8.769501</v>
      </c>
      <c r="BB115" s="60"/>
    </row>
    <row r="116" spans="2:54" x14ac:dyDescent="0.35">
      <c r="B116" s="10" t="s">
        <v>10</v>
      </c>
      <c r="C116" s="10">
        <v>1.43516</v>
      </c>
      <c r="E116" s="11">
        <v>-2</v>
      </c>
      <c r="F116" s="11">
        <v>-1</v>
      </c>
      <c r="G116" s="11">
        <v>5</v>
      </c>
      <c r="I116" s="11">
        <v>2.18235</v>
      </c>
      <c r="J116" s="11">
        <v>2.4544830000000002</v>
      </c>
      <c r="K116" s="11">
        <v>53</v>
      </c>
      <c r="U116" s="11" t="s">
        <v>76</v>
      </c>
      <c r="V116" s="11">
        <v>149</v>
      </c>
      <c r="W116" s="11">
        <v>-18.063223000000001</v>
      </c>
      <c r="X116" s="11">
        <v>-16.779443000000001</v>
      </c>
      <c r="Y116" s="11">
        <v>1.2837799999999999</v>
      </c>
      <c r="Z116" s="18">
        <f t="shared" si="3"/>
        <v>7.1071480432921622E-2</v>
      </c>
      <c r="AA116" s="11">
        <v>7.1071489999999997</v>
      </c>
      <c r="AC116" s="11" t="s">
        <v>78</v>
      </c>
      <c r="AD116" s="11">
        <v>736</v>
      </c>
      <c r="AE116" s="11">
        <v>4.0392859999999997</v>
      </c>
      <c r="AF116" s="11">
        <v>3.777463</v>
      </c>
      <c r="AG116" s="11">
        <v>0.26182299999999997</v>
      </c>
      <c r="AH116" s="18">
        <f t="shared" si="4"/>
        <v>6.4819128925260552E-2</v>
      </c>
      <c r="AI116" s="11">
        <v>6.4819110000000002</v>
      </c>
      <c r="AK116" s="11" t="s">
        <v>83</v>
      </c>
      <c r="AL116" s="11">
        <v>733</v>
      </c>
      <c r="AM116" s="11">
        <v>-4.3792249999999999</v>
      </c>
      <c r="AN116" s="11">
        <v>-2.2899349999999998</v>
      </c>
      <c r="AO116" s="11">
        <v>2.0892900000000001</v>
      </c>
      <c r="AP116" s="18">
        <f t="shared" si="5"/>
        <v>0.47709126614869074</v>
      </c>
      <c r="AQ116" s="11">
        <v>47.709133000000001</v>
      </c>
      <c r="AS116" s="11" t="s">
        <v>76</v>
      </c>
      <c r="AT116" s="11">
        <v>107</v>
      </c>
      <c r="AU116" s="11">
        <v>13.535052</v>
      </c>
      <c r="AV116" s="11">
        <v>10.773083</v>
      </c>
      <c r="AW116" s="11">
        <v>2.7619690000000001</v>
      </c>
      <c r="AX116" s="11">
        <v>20.406047000000001</v>
      </c>
    </row>
    <row r="117" spans="2:54" x14ac:dyDescent="0.35">
      <c r="B117" s="10" t="s">
        <v>11</v>
      </c>
      <c r="C117" s="10">
        <v>2.595332</v>
      </c>
      <c r="E117" s="11">
        <v>-1</v>
      </c>
      <c r="F117" s="11">
        <v>0</v>
      </c>
      <c r="G117" s="11">
        <v>87</v>
      </c>
      <c r="I117" s="11">
        <v>2.4544830000000002</v>
      </c>
      <c r="J117" s="11">
        <v>2.7266159999999999</v>
      </c>
      <c r="K117" s="11">
        <v>65</v>
      </c>
      <c r="U117" s="11" t="s">
        <v>76</v>
      </c>
      <c r="V117" s="11">
        <v>150</v>
      </c>
      <c r="W117" s="11">
        <v>-8.4585709999999992</v>
      </c>
      <c r="X117" s="11">
        <v>-10.654814999999999</v>
      </c>
      <c r="Y117" s="11">
        <v>2.1962440000000001</v>
      </c>
      <c r="Z117" s="18">
        <f t="shared" si="3"/>
        <v>0.25964716735249965</v>
      </c>
      <c r="AA117" s="11">
        <v>25.96472</v>
      </c>
      <c r="AC117" s="11" t="s">
        <v>78</v>
      </c>
      <c r="AD117" s="11">
        <v>739</v>
      </c>
      <c r="AE117" s="11">
        <v>9.6410479999999996</v>
      </c>
      <c r="AF117" s="11">
        <v>13.193953</v>
      </c>
      <c r="AG117" s="11">
        <v>3.552905</v>
      </c>
      <c r="AH117" s="18">
        <f t="shared" si="4"/>
        <v>0.36851854694634856</v>
      </c>
      <c r="AI117" s="11">
        <v>36.851855</v>
      </c>
      <c r="AK117" s="11" t="s">
        <v>83</v>
      </c>
      <c r="AL117" s="11">
        <v>742</v>
      </c>
      <c r="AM117" s="11">
        <v>2.9993340000000002</v>
      </c>
      <c r="AN117" s="11">
        <v>0.46383600000000003</v>
      </c>
      <c r="AO117" s="11">
        <v>2.535498</v>
      </c>
      <c r="AP117" s="18">
        <f t="shared" si="5"/>
        <v>0.84535366851441018</v>
      </c>
      <c r="AQ117" s="11">
        <v>84.535359</v>
      </c>
      <c r="AS117" s="11" t="s">
        <v>78</v>
      </c>
      <c r="AT117" s="11">
        <v>108</v>
      </c>
      <c r="AU117" s="11">
        <v>4.9722460000000002</v>
      </c>
      <c r="AV117" s="11">
        <v>1.878708</v>
      </c>
      <c r="AW117" s="11">
        <v>3.0935380000000001</v>
      </c>
      <c r="AX117" s="11">
        <v>62.216113</v>
      </c>
    </row>
    <row r="118" spans="2:54" x14ac:dyDescent="0.35">
      <c r="B118" s="10" t="s">
        <v>12</v>
      </c>
      <c r="C118" s="10">
        <v>0.38988699999999998</v>
      </c>
      <c r="E118" s="11">
        <v>0</v>
      </c>
      <c r="F118" s="11">
        <v>1</v>
      </c>
      <c r="G118" s="11">
        <v>96</v>
      </c>
      <c r="I118" s="11">
        <v>2.7266159999999999</v>
      </c>
      <c r="J118" s="11">
        <v>2.9987490000000001</v>
      </c>
      <c r="K118" s="11">
        <v>46</v>
      </c>
      <c r="U118" s="11" t="s">
        <v>76</v>
      </c>
      <c r="V118" s="11">
        <v>151</v>
      </c>
      <c r="W118" s="11">
        <v>12.893927</v>
      </c>
      <c r="X118" s="11">
        <v>16.962340000000001</v>
      </c>
      <c r="Y118" s="11">
        <v>4.0684129999999996</v>
      </c>
      <c r="Z118" s="18">
        <f t="shared" si="3"/>
        <v>0.31552939612578851</v>
      </c>
      <c r="AA118" s="11">
        <v>31.552942000000002</v>
      </c>
      <c r="AC118" s="11" t="s">
        <v>78</v>
      </c>
      <c r="AD118" s="11">
        <v>748</v>
      </c>
      <c r="AE118" s="11">
        <v>-15.567629</v>
      </c>
      <c r="AF118" s="11">
        <v>-16.861218000000001</v>
      </c>
      <c r="AG118" s="11">
        <v>1.2935890000000001</v>
      </c>
      <c r="AH118" s="18">
        <f t="shared" si="4"/>
        <v>8.3094798829031716E-2</v>
      </c>
      <c r="AI118" s="11">
        <v>8.3094809999999999</v>
      </c>
      <c r="AK118" s="11" t="s">
        <v>83</v>
      </c>
      <c r="AL118" s="11">
        <v>746</v>
      </c>
      <c r="AM118" s="11">
        <v>-11.038328999999999</v>
      </c>
      <c r="AN118" s="11">
        <v>-10.249876</v>
      </c>
      <c r="AO118" s="11">
        <v>0.78845299999999996</v>
      </c>
      <c r="AP118" s="18">
        <f t="shared" si="5"/>
        <v>7.1428655551034947E-2</v>
      </c>
      <c r="AQ118" s="11">
        <v>7.1428640000000003</v>
      </c>
      <c r="AS118" s="11" t="s">
        <v>83</v>
      </c>
      <c r="AT118" s="11">
        <v>109</v>
      </c>
      <c r="AU118" s="11">
        <v>-6.2610400000000004</v>
      </c>
      <c r="AV118" s="11">
        <v>-4.3867320000000003</v>
      </c>
      <c r="AW118" s="11">
        <v>1.8743080000000001</v>
      </c>
      <c r="AX118" s="11">
        <v>29.936049000000001</v>
      </c>
    </row>
    <row r="119" spans="2:54" x14ac:dyDescent="0.35">
      <c r="B119" s="10" t="s">
        <v>13</v>
      </c>
      <c r="C119" s="10">
        <v>0.26088800000000001</v>
      </c>
      <c r="E119" s="11">
        <v>1</v>
      </c>
      <c r="F119" s="11">
        <v>2</v>
      </c>
      <c r="G119" s="11">
        <v>11</v>
      </c>
      <c r="I119" s="11">
        <v>2.9987490000000001</v>
      </c>
      <c r="J119" s="11">
        <v>3.2708810000000001</v>
      </c>
      <c r="K119" s="11">
        <v>39</v>
      </c>
      <c r="U119" s="11" t="s">
        <v>76</v>
      </c>
      <c r="V119" s="11">
        <v>154</v>
      </c>
      <c r="W119" s="11">
        <v>15.765547</v>
      </c>
      <c r="X119" s="11">
        <v>10.449332</v>
      </c>
      <c r="Y119" s="11">
        <v>5.3162159999999998</v>
      </c>
      <c r="Z119" s="18">
        <f t="shared" si="3"/>
        <v>0.33720466533765053</v>
      </c>
      <c r="AA119" s="11">
        <v>33.720463000000002</v>
      </c>
      <c r="AC119" s="11" t="s">
        <v>78</v>
      </c>
      <c r="AD119" s="11">
        <v>754</v>
      </c>
      <c r="AE119" s="11">
        <v>4.6645560000000001</v>
      </c>
      <c r="AF119" s="11">
        <v>2.5711240000000002</v>
      </c>
      <c r="AG119" s="11">
        <v>2.093432</v>
      </c>
      <c r="AH119" s="18">
        <f t="shared" si="4"/>
        <v>0.4487955552468445</v>
      </c>
      <c r="AI119" s="11">
        <v>44.879558000000003</v>
      </c>
      <c r="AK119" s="11" t="s">
        <v>83</v>
      </c>
      <c r="AL119" s="11">
        <v>753</v>
      </c>
      <c r="AM119" s="11">
        <v>4.8074479999999999</v>
      </c>
      <c r="AN119" s="11">
        <v>9.1621240000000004</v>
      </c>
      <c r="AO119" s="11">
        <v>4.3546760000000004</v>
      </c>
      <c r="AP119" s="18">
        <f t="shared" si="5"/>
        <v>0.90581863807991281</v>
      </c>
      <c r="AQ119" s="11">
        <v>90.581873999999999</v>
      </c>
      <c r="AS119" s="11" t="s">
        <v>76</v>
      </c>
      <c r="AT119" s="11">
        <v>110</v>
      </c>
      <c r="AU119" s="11">
        <v>-19.468398000000001</v>
      </c>
      <c r="AV119" s="11">
        <v>-19.096215000000001</v>
      </c>
      <c r="AW119" s="11">
        <v>0.37218299999999999</v>
      </c>
      <c r="AX119" s="11">
        <v>1.911727</v>
      </c>
    </row>
    <row r="120" spans="2:54" x14ac:dyDescent="0.35">
      <c r="B120" s="10" t="s">
        <v>14</v>
      </c>
      <c r="C120" s="10">
        <v>0.34708600000000001</v>
      </c>
      <c r="E120" s="11">
        <v>2</v>
      </c>
      <c r="F120" s="11">
        <v>3</v>
      </c>
      <c r="G120" s="11">
        <v>5</v>
      </c>
      <c r="I120" s="11">
        <v>3.2708810000000001</v>
      </c>
      <c r="J120" s="11">
        <v>3.5430139999999999</v>
      </c>
      <c r="K120" s="11">
        <v>31</v>
      </c>
      <c r="U120" s="11" t="s">
        <v>76</v>
      </c>
      <c r="V120" s="11">
        <v>156</v>
      </c>
      <c r="W120" s="11">
        <v>23.730615</v>
      </c>
      <c r="X120" s="11">
        <v>24.250775000000001</v>
      </c>
      <c r="Y120" s="11">
        <v>0.52015900000000004</v>
      </c>
      <c r="Z120" s="18">
        <f t="shared" si="3"/>
        <v>2.191932236058779E-2</v>
      </c>
      <c r="AA120" s="11">
        <v>2.1919339999999998</v>
      </c>
      <c r="AC120" s="11" t="s">
        <v>78</v>
      </c>
      <c r="AD120" s="11">
        <v>759</v>
      </c>
      <c r="AE120" s="11">
        <v>-0.15624299999999999</v>
      </c>
      <c r="AF120" s="11">
        <v>-3.011552</v>
      </c>
      <c r="AG120" s="11">
        <v>2.8553090000000001</v>
      </c>
      <c r="AH120" s="18">
        <f t="shared" si="4"/>
        <v>18.274796310874727</v>
      </c>
      <c r="AI120" s="11" t="s">
        <v>77</v>
      </c>
      <c r="AK120" s="11" t="s">
        <v>83</v>
      </c>
      <c r="AL120" s="11">
        <v>758</v>
      </c>
      <c r="AM120" s="11">
        <v>-5.9590449999999997</v>
      </c>
      <c r="AN120" s="11">
        <v>-6.2089420000000004</v>
      </c>
      <c r="AO120" s="11">
        <v>0.24989700000000001</v>
      </c>
      <c r="AP120" s="18">
        <f t="shared" si="5"/>
        <v>4.1935746415742797E-2</v>
      </c>
      <c r="AQ120" s="11">
        <v>4.1935750000000001</v>
      </c>
      <c r="AS120" s="11" t="s">
        <v>76</v>
      </c>
      <c r="AT120" s="11">
        <v>111</v>
      </c>
      <c r="AU120" s="11">
        <v>-29.027856</v>
      </c>
      <c r="AV120" s="11">
        <v>-27.322209999999998</v>
      </c>
      <c r="AW120" s="11">
        <v>1.705646</v>
      </c>
      <c r="AX120" s="11">
        <v>5.8758939999999997</v>
      </c>
    </row>
    <row r="121" spans="2:54" x14ac:dyDescent="0.35">
      <c r="B121" s="10" t="s">
        <v>15</v>
      </c>
      <c r="C121" s="10">
        <v>0.245031</v>
      </c>
      <c r="E121" s="11">
        <v>3</v>
      </c>
      <c r="F121" s="11">
        <v>4</v>
      </c>
      <c r="G121" s="11">
        <v>6</v>
      </c>
      <c r="I121" s="11">
        <v>3.5430139999999999</v>
      </c>
      <c r="J121" s="11">
        <v>3.8151470000000001</v>
      </c>
      <c r="K121" s="11">
        <v>34</v>
      </c>
      <c r="U121" s="11" t="s">
        <v>76</v>
      </c>
      <c r="V121" s="11">
        <v>158</v>
      </c>
      <c r="W121" s="11">
        <v>28.164109</v>
      </c>
      <c r="X121" s="11">
        <v>31.035181000000001</v>
      </c>
      <c r="Y121" s="11">
        <v>2.871073</v>
      </c>
      <c r="Z121" s="18">
        <f t="shared" si="3"/>
        <v>0.10194084250987667</v>
      </c>
      <c r="AA121" s="11">
        <v>10.194082999999999</v>
      </c>
      <c r="AC121" s="11" t="s">
        <v>78</v>
      </c>
      <c r="AD121" s="11">
        <v>767</v>
      </c>
      <c r="AE121" s="11">
        <v>-13.279939000000001</v>
      </c>
      <c r="AF121" s="11">
        <v>-14.587063000000001</v>
      </c>
      <c r="AG121" s="11">
        <v>1.307124</v>
      </c>
      <c r="AH121" s="18">
        <f t="shared" si="4"/>
        <v>9.8428464166891119E-2</v>
      </c>
      <c r="AI121" s="11">
        <v>9.8428470000000008</v>
      </c>
      <c r="AK121" s="11" t="s">
        <v>83</v>
      </c>
      <c r="AL121" s="11">
        <v>762</v>
      </c>
      <c r="AM121" s="11">
        <v>-21.895136000000001</v>
      </c>
      <c r="AN121" s="11">
        <v>-21.807834</v>
      </c>
      <c r="AO121" s="11">
        <v>8.7302000000000005E-2</v>
      </c>
      <c r="AP121" s="18">
        <f t="shared" si="5"/>
        <v>3.987278270388455E-3</v>
      </c>
      <c r="AQ121" s="11">
        <v>0.398729</v>
      </c>
      <c r="AS121" s="11" t="s">
        <v>76</v>
      </c>
      <c r="AT121" s="11">
        <v>112</v>
      </c>
      <c r="AU121" s="11">
        <v>21.528189999999999</v>
      </c>
      <c r="AV121" s="11">
        <v>22.557784000000002</v>
      </c>
      <c r="AW121" s="11">
        <v>1.029593</v>
      </c>
      <c r="AX121" s="11">
        <v>4.7825360000000003</v>
      </c>
    </row>
    <row r="122" spans="2:54" x14ac:dyDescent="0.35">
      <c r="B122" s="10" t="s">
        <v>16</v>
      </c>
      <c r="C122" s="10">
        <v>1.219819</v>
      </c>
      <c r="E122" s="11">
        <v>4</v>
      </c>
      <c r="F122" s="11">
        <v>5</v>
      </c>
      <c r="G122" s="11">
        <v>6</v>
      </c>
      <c r="I122" s="11">
        <v>3.8151470000000001</v>
      </c>
      <c r="J122" s="11">
        <v>4.0872799999999998</v>
      </c>
      <c r="K122" s="11">
        <v>26</v>
      </c>
      <c r="U122" s="11" t="s">
        <v>76</v>
      </c>
      <c r="V122" s="11">
        <v>159</v>
      </c>
      <c r="W122" s="11">
        <v>25.909725999999999</v>
      </c>
      <c r="X122" s="11">
        <v>28.27411</v>
      </c>
      <c r="Y122" s="11">
        <v>2.3643830000000001</v>
      </c>
      <c r="Z122" s="18">
        <f t="shared" si="3"/>
        <v>9.1254650859681041E-2</v>
      </c>
      <c r="AA122" s="11">
        <v>9.1254659999999994</v>
      </c>
      <c r="AC122" s="11" t="s">
        <v>78</v>
      </c>
      <c r="AD122" s="11">
        <v>771</v>
      </c>
      <c r="AE122" s="11">
        <v>-15.474970000000001</v>
      </c>
      <c r="AF122" s="11">
        <v>-12.05767</v>
      </c>
      <c r="AG122" s="11">
        <v>3.4173</v>
      </c>
      <c r="AH122" s="18">
        <f t="shared" si="4"/>
        <v>0.22082756864795214</v>
      </c>
      <c r="AI122" s="11">
        <v>22.082754999999999</v>
      </c>
      <c r="AK122" s="11" t="s">
        <v>83</v>
      </c>
      <c r="AL122" s="11">
        <v>773</v>
      </c>
      <c r="AM122" s="11">
        <v>13.397648</v>
      </c>
      <c r="AN122" s="11">
        <v>14.119009</v>
      </c>
      <c r="AO122" s="11">
        <v>0.72136100000000003</v>
      </c>
      <c r="AP122" s="18">
        <f t="shared" si="5"/>
        <v>5.38423609875405E-2</v>
      </c>
      <c r="AQ122" s="11">
        <v>5.3842359999999996</v>
      </c>
      <c r="AS122" s="11" t="s">
        <v>76</v>
      </c>
      <c r="AT122" s="11">
        <v>113</v>
      </c>
      <c r="AU122" s="11">
        <v>15.185259</v>
      </c>
      <c r="AV122" s="11">
        <v>14.845235000000001</v>
      </c>
      <c r="AW122" s="11">
        <v>0.34002399999999999</v>
      </c>
      <c r="AX122" s="11">
        <v>2.2391709999999998</v>
      </c>
    </row>
    <row r="123" spans="2:54" x14ac:dyDescent="0.35">
      <c r="B123" s="10" t="s">
        <v>17</v>
      </c>
      <c r="C123" s="10">
        <v>3.7921680000000002</v>
      </c>
      <c r="E123" s="11">
        <v>5</v>
      </c>
      <c r="F123" s="11">
        <v>6</v>
      </c>
      <c r="G123" s="11">
        <v>4</v>
      </c>
      <c r="I123" s="11">
        <v>4.0872799999999998</v>
      </c>
      <c r="J123" s="11">
        <v>4.359413</v>
      </c>
      <c r="K123" s="11">
        <v>21</v>
      </c>
      <c r="U123" s="11" t="s">
        <v>76</v>
      </c>
      <c r="V123" s="11">
        <v>160</v>
      </c>
      <c r="W123" s="11">
        <v>-2.6021679999999998</v>
      </c>
      <c r="X123" s="11">
        <v>1.035655</v>
      </c>
      <c r="Y123" s="11">
        <v>3.6378219999999999</v>
      </c>
      <c r="Z123" s="18">
        <f t="shared" si="3"/>
        <v>1.3979965936096364</v>
      </c>
      <c r="AA123" s="11" t="s">
        <v>77</v>
      </c>
      <c r="AC123" s="11" t="s">
        <v>78</v>
      </c>
      <c r="AD123" s="11">
        <v>778</v>
      </c>
      <c r="AE123" s="11">
        <v>-5.6808569999999996</v>
      </c>
      <c r="AF123" s="11">
        <v>-4.454593</v>
      </c>
      <c r="AG123" s="11">
        <v>1.226264</v>
      </c>
      <c r="AH123" s="18">
        <f t="shared" si="4"/>
        <v>0.21585898043200175</v>
      </c>
      <c r="AI123" s="11">
        <v>21.585899999999999</v>
      </c>
      <c r="AK123" s="11" t="s">
        <v>83</v>
      </c>
      <c r="AL123" s="11">
        <v>776</v>
      </c>
      <c r="AM123" s="11">
        <v>-7.6970140000000002</v>
      </c>
      <c r="AN123" s="11">
        <v>-8.0991199999999992</v>
      </c>
      <c r="AO123" s="11">
        <v>0.40210699999999999</v>
      </c>
      <c r="AP123" s="18">
        <f t="shared" si="5"/>
        <v>5.2241947331783466E-2</v>
      </c>
      <c r="AQ123" s="11">
        <v>5.2241929999999996</v>
      </c>
      <c r="AS123" s="11" t="s">
        <v>76</v>
      </c>
      <c r="AT123" s="11">
        <v>114</v>
      </c>
      <c r="AU123" s="11">
        <v>-2.6089639999999998</v>
      </c>
      <c r="AV123" s="11">
        <v>-3.4796770000000001</v>
      </c>
      <c r="AW123" s="11">
        <v>0.87071299999999996</v>
      </c>
      <c r="AX123" s="11">
        <v>33.373891</v>
      </c>
    </row>
    <row r="124" spans="2:54" x14ac:dyDescent="0.35">
      <c r="B124" s="10" t="s">
        <v>18</v>
      </c>
      <c r="C124" s="10">
        <v>14.796129000000001</v>
      </c>
      <c r="E124" s="11">
        <v>6</v>
      </c>
      <c r="F124" s="11">
        <v>7</v>
      </c>
      <c r="G124" s="11">
        <v>3</v>
      </c>
      <c r="I124" s="11">
        <v>4.359413</v>
      </c>
      <c r="J124" s="11">
        <v>4.631545</v>
      </c>
      <c r="K124" s="11">
        <v>20</v>
      </c>
      <c r="U124" s="11" t="s">
        <v>76</v>
      </c>
      <c r="V124" s="11">
        <v>161</v>
      </c>
      <c r="W124" s="11">
        <v>20.789746000000001</v>
      </c>
      <c r="X124" s="11">
        <v>15.524905</v>
      </c>
      <c r="Y124" s="11">
        <v>5.2648409999999997</v>
      </c>
      <c r="Z124" s="18">
        <f t="shared" si="3"/>
        <v>0.25324219930344505</v>
      </c>
      <c r="AA124" s="11">
        <v>25.324221999999999</v>
      </c>
      <c r="AC124" s="11" t="s">
        <v>78</v>
      </c>
      <c r="AD124" s="11">
        <v>785</v>
      </c>
      <c r="AE124" s="11">
        <v>29.473148999999999</v>
      </c>
      <c r="AF124" s="11">
        <v>37.931702000000001</v>
      </c>
      <c r="AG124" s="11">
        <v>8.4585530000000002</v>
      </c>
      <c r="AH124" s="18">
        <f t="shared" si="4"/>
        <v>0.28699183110701881</v>
      </c>
      <c r="AI124" s="11">
        <v>28.699183000000001</v>
      </c>
      <c r="AK124" s="11" t="s">
        <v>83</v>
      </c>
      <c r="AL124" s="11">
        <v>783</v>
      </c>
      <c r="AM124" s="11">
        <v>-8.6999980000000008</v>
      </c>
      <c r="AN124" s="11">
        <v>-7.9079379999999997</v>
      </c>
      <c r="AO124" s="11">
        <v>0.79205999999999999</v>
      </c>
      <c r="AP124" s="18">
        <f t="shared" si="5"/>
        <v>9.104140023940234E-2</v>
      </c>
      <c r="AQ124" s="11">
        <v>9.1041430000000005</v>
      </c>
      <c r="AS124" s="11" t="s">
        <v>83</v>
      </c>
      <c r="AT124" s="11">
        <v>115</v>
      </c>
      <c r="AU124" s="11">
        <v>-1.090171</v>
      </c>
      <c r="AV124" s="11">
        <v>-3.7531370000000002</v>
      </c>
      <c r="AW124" s="11">
        <v>2.6629659999999999</v>
      </c>
      <c r="AX124" s="11" t="s">
        <v>77</v>
      </c>
    </row>
    <row r="125" spans="2:54" x14ac:dyDescent="0.35">
      <c r="B125" s="10" t="s">
        <v>19</v>
      </c>
      <c r="C125" s="10">
        <v>27.658743999999999</v>
      </c>
      <c r="E125" s="11">
        <v>7</v>
      </c>
      <c r="F125" s="11">
        <v>8</v>
      </c>
      <c r="G125" s="11">
        <v>0</v>
      </c>
      <c r="I125" s="11">
        <v>4.631545</v>
      </c>
      <c r="J125" s="11">
        <v>4.9036780000000002</v>
      </c>
      <c r="K125" s="11">
        <v>22</v>
      </c>
      <c r="U125" s="11" t="s">
        <v>76</v>
      </c>
      <c r="V125" s="11">
        <v>163</v>
      </c>
      <c r="W125" s="11">
        <v>-4.888916</v>
      </c>
      <c r="X125" s="11">
        <v>-1.9368829999999999</v>
      </c>
      <c r="Y125" s="11">
        <v>2.9520330000000001</v>
      </c>
      <c r="Z125" s="18">
        <f t="shared" si="3"/>
        <v>0.60382158335303782</v>
      </c>
      <c r="AA125" s="11">
        <v>60.382151</v>
      </c>
      <c r="AC125" s="11" t="s">
        <v>78</v>
      </c>
      <c r="AD125" s="11">
        <v>788</v>
      </c>
      <c r="AE125" s="11">
        <v>25.687427</v>
      </c>
      <c r="AF125" s="11">
        <v>26.163215999999998</v>
      </c>
      <c r="AG125" s="11">
        <v>0.47578900000000002</v>
      </c>
      <c r="AH125" s="18">
        <f t="shared" si="4"/>
        <v>1.8522252150828498E-2</v>
      </c>
      <c r="AI125" s="11">
        <v>1.8522240000000001</v>
      </c>
      <c r="AK125" s="11" t="s">
        <v>83</v>
      </c>
      <c r="AL125" s="11">
        <v>786</v>
      </c>
      <c r="AM125" s="11">
        <v>17.388373999999999</v>
      </c>
      <c r="AN125" s="11">
        <v>16.706720000000001</v>
      </c>
      <c r="AO125" s="11">
        <v>0.68165399999999998</v>
      </c>
      <c r="AP125" s="18">
        <f t="shared" si="5"/>
        <v>3.920171029217568E-2</v>
      </c>
      <c r="AQ125" s="11">
        <v>3.920172</v>
      </c>
      <c r="AS125" s="11" t="s">
        <v>76</v>
      </c>
      <c r="AT125" s="11">
        <v>116</v>
      </c>
      <c r="AU125" s="11">
        <v>-2.2574019999999999</v>
      </c>
      <c r="AV125" s="11">
        <v>-0.69003700000000001</v>
      </c>
      <c r="AW125" s="11">
        <v>1.5673649999999999</v>
      </c>
      <c r="AX125" s="11">
        <v>69.432254999999998</v>
      </c>
    </row>
    <row r="126" spans="2:54" x14ac:dyDescent="0.35">
      <c r="B126" s="10" t="s">
        <v>20</v>
      </c>
      <c r="C126" s="10">
        <v>10.672546000000001</v>
      </c>
      <c r="E126" s="11">
        <v>8</v>
      </c>
      <c r="F126" s="11">
        <v>9</v>
      </c>
      <c r="G126" s="11">
        <v>1</v>
      </c>
      <c r="I126" s="11">
        <v>4.9036780000000002</v>
      </c>
      <c r="J126" s="11">
        <v>5.1758110000000004</v>
      </c>
      <c r="K126" s="11">
        <v>10</v>
      </c>
      <c r="U126" s="11" t="s">
        <v>76</v>
      </c>
      <c r="V126" s="11">
        <v>164</v>
      </c>
      <c r="W126" s="11">
        <v>-9.295693</v>
      </c>
      <c r="X126" s="11">
        <v>-10.684036000000001</v>
      </c>
      <c r="Y126" s="11">
        <v>1.3883430000000001</v>
      </c>
      <c r="Z126" s="18">
        <f t="shared" si="3"/>
        <v>0.14935336182036132</v>
      </c>
      <c r="AA126" s="11">
        <v>14.935333999999999</v>
      </c>
      <c r="AC126" s="11" t="s">
        <v>78</v>
      </c>
      <c r="AD126" s="11">
        <v>797</v>
      </c>
      <c r="AE126" s="11">
        <v>-14.489381</v>
      </c>
      <c r="AF126" s="11">
        <v>-10.997451999999999</v>
      </c>
      <c r="AG126" s="11">
        <v>3.4919289999999998</v>
      </c>
      <c r="AH126" s="18">
        <f t="shared" si="4"/>
        <v>0.24099918416114532</v>
      </c>
      <c r="AI126" s="11">
        <v>24.099917999999999</v>
      </c>
      <c r="AK126" s="11" t="s">
        <v>83</v>
      </c>
      <c r="AL126" s="11">
        <v>793</v>
      </c>
      <c r="AM126" s="11">
        <v>-12.257963999999999</v>
      </c>
      <c r="AN126" s="11">
        <v>-12.32527</v>
      </c>
      <c r="AO126" s="11">
        <v>6.7306000000000005E-2</v>
      </c>
      <c r="AP126" s="18">
        <f t="shared" si="5"/>
        <v>5.4907976561197284E-3</v>
      </c>
      <c r="AQ126" s="11">
        <v>0.54907600000000001</v>
      </c>
      <c r="AS126" s="11" t="s">
        <v>76</v>
      </c>
      <c r="AT126" s="11">
        <v>117</v>
      </c>
      <c r="AU126" s="11">
        <v>-6.5276730000000001</v>
      </c>
      <c r="AV126" s="11">
        <v>-8.8767379999999996</v>
      </c>
      <c r="AW126" s="11">
        <v>2.349065</v>
      </c>
      <c r="AX126" s="11">
        <v>35.986251000000003</v>
      </c>
    </row>
    <row r="127" spans="2:54" x14ac:dyDescent="0.35">
      <c r="B127" s="10" t="s">
        <v>21</v>
      </c>
      <c r="C127" s="10">
        <v>2.9167730000000001</v>
      </c>
      <c r="E127" s="11">
        <v>9</v>
      </c>
      <c r="F127" s="11">
        <v>10</v>
      </c>
      <c r="G127" s="11">
        <v>1</v>
      </c>
      <c r="I127" s="11">
        <v>5.1758110000000004</v>
      </c>
      <c r="J127" s="11">
        <v>5.4479439999999997</v>
      </c>
      <c r="K127" s="11">
        <v>8</v>
      </c>
      <c r="U127" s="11" t="s">
        <v>76</v>
      </c>
      <c r="V127" s="11">
        <v>166</v>
      </c>
      <c r="W127" s="11">
        <v>15.247558</v>
      </c>
      <c r="X127" s="11">
        <v>16.805844</v>
      </c>
      <c r="Y127" s="11">
        <v>1.5582860000000001</v>
      </c>
      <c r="Z127" s="18">
        <f t="shared" si="3"/>
        <v>0.10219905377634898</v>
      </c>
      <c r="AA127" s="11">
        <v>10.219906999999999</v>
      </c>
      <c r="AC127" s="11" t="s">
        <v>78</v>
      </c>
      <c r="AD127" s="11">
        <v>803</v>
      </c>
      <c r="AE127" s="11">
        <v>-18.615259000000002</v>
      </c>
      <c r="AF127" s="11">
        <v>-20.586461</v>
      </c>
      <c r="AG127" s="11">
        <v>1.9712019999999999</v>
      </c>
      <c r="AH127" s="18">
        <f t="shared" si="4"/>
        <v>0.10589173107932583</v>
      </c>
      <c r="AI127" s="11">
        <v>10.589171</v>
      </c>
      <c r="AK127" s="11" t="s">
        <v>83</v>
      </c>
      <c r="AL127" s="11">
        <v>798</v>
      </c>
      <c r="AM127" s="11">
        <v>-1.801704</v>
      </c>
      <c r="AN127" s="11">
        <v>-1.869928</v>
      </c>
      <c r="AO127" s="11">
        <v>6.8224000000000007E-2</v>
      </c>
      <c r="AP127" s="18">
        <f t="shared" si="5"/>
        <v>3.7866375386856006E-2</v>
      </c>
      <c r="AQ127" s="11">
        <v>3.7866369999999998</v>
      </c>
      <c r="AS127" s="11" t="s">
        <v>78</v>
      </c>
      <c r="AT127" s="11">
        <v>118</v>
      </c>
      <c r="AU127" s="11">
        <v>-5.0336999999999996</v>
      </c>
      <c r="AV127" s="11">
        <v>-4.6716230000000003</v>
      </c>
      <c r="AW127" s="11">
        <v>0.36207699999999998</v>
      </c>
      <c r="AX127" s="11">
        <v>7.1930579999999997</v>
      </c>
    </row>
    <row r="128" spans="2:54" x14ac:dyDescent="0.35">
      <c r="E128" s="11">
        <v>10</v>
      </c>
      <c r="F128" s="11">
        <v>11</v>
      </c>
      <c r="G128" s="11">
        <v>1</v>
      </c>
      <c r="I128" s="11">
        <v>5.4479439999999997</v>
      </c>
      <c r="J128" s="11">
        <v>5.7200769999999999</v>
      </c>
      <c r="K128" s="11">
        <v>9</v>
      </c>
      <c r="U128" s="11" t="s">
        <v>76</v>
      </c>
      <c r="V128" s="11">
        <v>167</v>
      </c>
      <c r="W128" s="11">
        <v>-3.5510100000000002</v>
      </c>
      <c r="X128" s="11">
        <v>-1.875985</v>
      </c>
      <c r="Y128" s="11">
        <v>1.675025</v>
      </c>
      <c r="Z128" s="18">
        <f t="shared" si="3"/>
        <v>0.47170382510891262</v>
      </c>
      <c r="AA128" s="11">
        <v>47.170377000000002</v>
      </c>
      <c r="AC128" s="11" t="s">
        <v>78</v>
      </c>
      <c r="AD128" s="11">
        <v>804</v>
      </c>
      <c r="AE128" s="11">
        <v>-7.7736619999999998</v>
      </c>
      <c r="AF128" s="11">
        <v>-8.4339519999999997</v>
      </c>
      <c r="AG128" s="11">
        <v>0.66029000000000004</v>
      </c>
      <c r="AH128" s="18">
        <f t="shared" si="4"/>
        <v>8.4939376062401484E-2</v>
      </c>
      <c r="AI128" s="11">
        <v>8.493938</v>
      </c>
      <c r="AK128" s="11" t="s">
        <v>83</v>
      </c>
      <c r="AL128" s="11">
        <v>808</v>
      </c>
      <c r="AM128" s="11">
        <v>13.587001000000001</v>
      </c>
      <c r="AN128" s="11">
        <v>13.42745</v>
      </c>
      <c r="AO128" s="11">
        <v>0.159551</v>
      </c>
      <c r="AP128" s="18">
        <f t="shared" si="5"/>
        <v>1.1742915158392937E-2</v>
      </c>
      <c r="AQ128" s="11">
        <v>1.174291</v>
      </c>
      <c r="AS128" s="11" t="s">
        <v>76</v>
      </c>
      <c r="AT128" s="11">
        <v>119</v>
      </c>
      <c r="AU128" s="11">
        <v>18.718059</v>
      </c>
      <c r="AV128" s="11">
        <v>15.480324</v>
      </c>
      <c r="AW128" s="11">
        <v>3.2377349999999998</v>
      </c>
      <c r="AX128" s="11">
        <v>17.297385999999999</v>
      </c>
    </row>
    <row r="129" spans="5:50" x14ac:dyDescent="0.35">
      <c r="E129" s="11">
        <v>11</v>
      </c>
      <c r="F129" s="11">
        <v>12</v>
      </c>
      <c r="G129" s="11">
        <v>2</v>
      </c>
      <c r="I129" s="11">
        <v>5.7200769999999999</v>
      </c>
      <c r="J129" s="11">
        <v>5.9922089999999999</v>
      </c>
      <c r="K129" s="11">
        <v>4</v>
      </c>
      <c r="U129" s="11" t="s">
        <v>76</v>
      </c>
      <c r="V129" s="11">
        <v>169</v>
      </c>
      <c r="W129" s="11">
        <v>-0.82759300000000002</v>
      </c>
      <c r="X129" s="11">
        <v>-1.5712250000000001</v>
      </c>
      <c r="Y129" s="11">
        <v>0.74363100000000004</v>
      </c>
      <c r="Z129" s="18">
        <f t="shared" si="3"/>
        <v>0.89854674942876511</v>
      </c>
      <c r="AA129" s="11">
        <v>89.854701000000006</v>
      </c>
      <c r="AC129" s="11" t="s">
        <v>78</v>
      </c>
      <c r="AD129" s="11">
        <v>810</v>
      </c>
      <c r="AE129" s="11">
        <v>-21.355920999999999</v>
      </c>
      <c r="AF129" s="11">
        <v>-19.980353000000001</v>
      </c>
      <c r="AG129" s="11">
        <v>1.3755679999999999</v>
      </c>
      <c r="AH129" s="18">
        <f t="shared" si="4"/>
        <v>6.4411551250821722E-2</v>
      </c>
      <c r="AI129" s="11">
        <v>6.4411550000000002</v>
      </c>
      <c r="AK129" s="11" t="s">
        <v>83</v>
      </c>
      <c r="AL129" s="11">
        <v>811</v>
      </c>
      <c r="AM129" s="11">
        <v>16.270267</v>
      </c>
      <c r="AN129" s="11">
        <v>16.891641</v>
      </c>
      <c r="AO129" s="11">
        <v>0.62137399999999998</v>
      </c>
      <c r="AP129" s="18">
        <f t="shared" si="5"/>
        <v>3.8190768473559775E-2</v>
      </c>
      <c r="AQ129" s="11">
        <v>3.8190770000000001</v>
      </c>
      <c r="AS129" s="11" t="s">
        <v>76</v>
      </c>
      <c r="AT129" s="11">
        <v>120</v>
      </c>
      <c r="AU129" s="11">
        <v>-27.157923</v>
      </c>
      <c r="AV129" s="11">
        <v>-24.536566000000001</v>
      </c>
      <c r="AW129" s="11">
        <v>2.6213570000000002</v>
      </c>
      <c r="AX129" s="11">
        <v>9.6522740000000002</v>
      </c>
    </row>
    <row r="130" spans="5:50" x14ac:dyDescent="0.35">
      <c r="I130" s="11">
        <v>5.9922089999999999</v>
      </c>
      <c r="J130" s="11">
        <v>6.2643420000000001</v>
      </c>
      <c r="K130" s="11">
        <v>3</v>
      </c>
      <c r="U130" s="11" t="s">
        <v>76</v>
      </c>
      <c r="V130" s="11">
        <v>170</v>
      </c>
      <c r="W130" s="11">
        <v>19.910730999999998</v>
      </c>
      <c r="X130" s="11">
        <v>24.592692</v>
      </c>
      <c r="Y130" s="11">
        <v>4.6819600000000001</v>
      </c>
      <c r="Z130" s="18">
        <f t="shared" si="3"/>
        <v>0.23514756941872203</v>
      </c>
      <c r="AA130" s="11">
        <v>23.514758</v>
      </c>
      <c r="AC130" s="11" t="s">
        <v>78</v>
      </c>
      <c r="AD130" s="11">
        <v>817</v>
      </c>
      <c r="AE130" s="11">
        <v>-21.288281999999999</v>
      </c>
      <c r="AF130" s="11">
        <v>-19.941168000000001</v>
      </c>
      <c r="AG130" s="11">
        <v>1.3471139999999999</v>
      </c>
      <c r="AH130" s="18">
        <f t="shared" si="4"/>
        <v>6.3279601425798471E-2</v>
      </c>
      <c r="AI130" s="11">
        <v>6.32796</v>
      </c>
      <c r="AK130" s="11" t="s">
        <v>83</v>
      </c>
      <c r="AL130" s="11">
        <v>820</v>
      </c>
      <c r="AM130" s="11">
        <v>31.279515</v>
      </c>
      <c r="AN130" s="11">
        <v>29.753076</v>
      </c>
      <c r="AO130" s="11">
        <v>1.5264390000000001</v>
      </c>
      <c r="AP130" s="18">
        <f t="shared" si="5"/>
        <v>4.8799957416219529E-2</v>
      </c>
      <c r="AQ130" s="11">
        <v>4.8799960000000002</v>
      </c>
      <c r="AS130" s="11" t="s">
        <v>78</v>
      </c>
      <c r="AT130" s="11">
        <v>121</v>
      </c>
      <c r="AU130" s="11">
        <v>6.5748439999999997</v>
      </c>
      <c r="AV130" s="11">
        <v>2.959838</v>
      </c>
      <c r="AW130" s="11">
        <v>3.6150060000000002</v>
      </c>
      <c r="AX130" s="11">
        <v>54.982385000000001</v>
      </c>
    </row>
    <row r="131" spans="5:50" x14ac:dyDescent="0.35">
      <c r="I131" s="11">
        <v>6.2643420000000001</v>
      </c>
      <c r="J131" s="11">
        <v>6.5364750000000003</v>
      </c>
      <c r="K131" s="11">
        <v>6</v>
      </c>
      <c r="U131" s="11" t="s">
        <v>76</v>
      </c>
      <c r="V131" s="11">
        <v>172</v>
      </c>
      <c r="W131" s="11">
        <v>23.934573</v>
      </c>
      <c r="X131" s="11">
        <v>24.046685</v>
      </c>
      <c r="Y131" s="11">
        <v>0.112111</v>
      </c>
      <c r="Z131" s="18">
        <f t="shared" si="3"/>
        <v>4.6840610024670168E-3</v>
      </c>
      <c r="AA131" s="11">
        <v>0.46840700000000002</v>
      </c>
      <c r="AC131" s="11" t="s">
        <v>78</v>
      </c>
      <c r="AD131" s="11">
        <v>827</v>
      </c>
      <c r="AE131" s="11">
        <v>-4.1194379999999997</v>
      </c>
      <c r="AF131" s="11">
        <v>-5.0950699999999998</v>
      </c>
      <c r="AG131" s="11">
        <v>0.97563299999999997</v>
      </c>
      <c r="AH131" s="18">
        <f t="shared" si="4"/>
        <v>0.23683643254249731</v>
      </c>
      <c r="AI131" s="11">
        <v>23.683637000000001</v>
      </c>
      <c r="AK131" s="11" t="s">
        <v>83</v>
      </c>
      <c r="AL131" s="11">
        <v>825</v>
      </c>
      <c r="AM131" s="11">
        <v>4.6083369999999997</v>
      </c>
      <c r="AN131" s="11">
        <v>4.0298049999999996</v>
      </c>
      <c r="AO131" s="11">
        <v>0.57853200000000005</v>
      </c>
      <c r="AP131" s="18">
        <f t="shared" si="5"/>
        <v>0.12554029794262009</v>
      </c>
      <c r="AQ131" s="11">
        <v>12.554026</v>
      </c>
      <c r="AS131" s="11" t="s">
        <v>76</v>
      </c>
      <c r="AT131" s="11">
        <v>122</v>
      </c>
      <c r="AU131" s="11">
        <v>-18.097031000000001</v>
      </c>
      <c r="AV131" s="11">
        <v>-18.633804000000001</v>
      </c>
      <c r="AW131" s="11">
        <v>0.53677299999999994</v>
      </c>
      <c r="AX131" s="11">
        <v>2.9660829999999998</v>
      </c>
    </row>
    <row r="132" spans="5:50" x14ac:dyDescent="0.35">
      <c r="I132" s="11">
        <v>6.5364750000000003</v>
      </c>
      <c r="J132" s="11">
        <v>6.8086080000000004</v>
      </c>
      <c r="K132" s="11">
        <v>5</v>
      </c>
      <c r="U132" s="11" t="s">
        <v>76</v>
      </c>
      <c r="V132" s="11">
        <v>173</v>
      </c>
      <c r="W132" s="11">
        <v>-9.1473870000000002</v>
      </c>
      <c r="X132" s="11">
        <v>-8.7617060000000002</v>
      </c>
      <c r="Y132" s="11">
        <v>0.385681</v>
      </c>
      <c r="Z132" s="18">
        <f t="shared" si="3"/>
        <v>4.2162969599952423E-2</v>
      </c>
      <c r="AA132" s="11">
        <v>4.2162930000000003</v>
      </c>
      <c r="AC132" s="11" t="s">
        <v>78</v>
      </c>
      <c r="AD132" s="11">
        <v>828</v>
      </c>
      <c r="AE132" s="11">
        <v>-1.4501440000000001</v>
      </c>
      <c r="AF132" s="11">
        <v>-2.8374069999999998</v>
      </c>
      <c r="AG132" s="11">
        <v>1.3872629999999999</v>
      </c>
      <c r="AH132" s="18">
        <f t="shared" si="4"/>
        <v>0.95663809938875022</v>
      </c>
      <c r="AI132" s="11">
        <v>95.663849999999996</v>
      </c>
      <c r="AK132" s="11" t="s">
        <v>83</v>
      </c>
      <c r="AL132" s="11">
        <v>833</v>
      </c>
      <c r="AM132" s="11">
        <v>-11.010824</v>
      </c>
      <c r="AN132" s="11">
        <v>-10.248536</v>
      </c>
      <c r="AO132" s="11">
        <v>0.76228799999999997</v>
      </c>
      <c r="AP132" s="18">
        <f t="shared" si="5"/>
        <v>6.9230785997487568E-2</v>
      </c>
      <c r="AQ132" s="11">
        <v>6.9230780000000003</v>
      </c>
      <c r="AS132" s="11" t="s">
        <v>76</v>
      </c>
      <c r="AT132" s="11">
        <v>123</v>
      </c>
      <c r="AU132" s="11">
        <v>-9.2913899999999998</v>
      </c>
      <c r="AV132" s="11">
        <v>-10.165079</v>
      </c>
      <c r="AW132" s="11">
        <v>0.87368800000000002</v>
      </c>
      <c r="AX132" s="11">
        <v>9.4032049999999998</v>
      </c>
    </row>
    <row r="133" spans="5:50" x14ac:dyDescent="0.35">
      <c r="I133" s="11">
        <v>6.8086080000000004</v>
      </c>
      <c r="J133" s="11">
        <v>7.0807409999999997</v>
      </c>
      <c r="K133" s="11">
        <v>5</v>
      </c>
      <c r="U133" s="11" t="s">
        <v>76</v>
      </c>
      <c r="V133" s="11">
        <v>174</v>
      </c>
      <c r="W133" s="11">
        <v>9.7504650000000002</v>
      </c>
      <c r="X133" s="11">
        <v>9.0471299999999992</v>
      </c>
      <c r="Y133" s="11">
        <v>0.70333500000000004</v>
      </c>
      <c r="Z133" s="18">
        <f t="shared" si="3"/>
        <v>7.2133482864663381E-2</v>
      </c>
      <c r="AA133" s="11">
        <v>7.2133529999999997</v>
      </c>
      <c r="AC133" s="11" t="s">
        <v>78</v>
      </c>
      <c r="AD133" s="11">
        <v>838</v>
      </c>
      <c r="AE133" s="11">
        <v>-9.2411290000000008</v>
      </c>
      <c r="AF133" s="11">
        <v>-8.1714409999999997</v>
      </c>
      <c r="AG133" s="11">
        <v>1.069688</v>
      </c>
      <c r="AH133" s="18">
        <f t="shared" si="4"/>
        <v>0.11575295615936103</v>
      </c>
      <c r="AI133" s="11">
        <v>11.575295000000001</v>
      </c>
      <c r="AK133" s="11" t="s">
        <v>83</v>
      </c>
      <c r="AL133" s="11">
        <v>836</v>
      </c>
      <c r="AM133" s="11">
        <v>-19.318019</v>
      </c>
      <c r="AN133" s="11">
        <v>-19.443587000000001</v>
      </c>
      <c r="AO133" s="11">
        <v>0.12556800000000001</v>
      </c>
      <c r="AP133" s="18">
        <f t="shared" si="5"/>
        <v>6.5000453721471138E-3</v>
      </c>
      <c r="AQ133" s="11">
        <v>0.65000500000000005</v>
      </c>
      <c r="AS133" s="11" t="s">
        <v>76</v>
      </c>
      <c r="AT133" s="11">
        <v>124</v>
      </c>
      <c r="AU133" s="11">
        <v>15.022112999999999</v>
      </c>
      <c r="AV133" s="11">
        <v>15.920266</v>
      </c>
      <c r="AW133" s="11">
        <v>0.89815299999999998</v>
      </c>
      <c r="AX133" s="11">
        <v>5.9788699999999997</v>
      </c>
    </row>
    <row r="134" spans="5:50" x14ac:dyDescent="0.35">
      <c r="I134" s="11">
        <v>7.0807409999999997</v>
      </c>
      <c r="J134" s="11">
        <v>7.3528729999999998</v>
      </c>
      <c r="K134" s="11">
        <v>4</v>
      </c>
      <c r="U134" s="11" t="s">
        <v>76</v>
      </c>
      <c r="V134" s="11">
        <v>175</v>
      </c>
      <c r="W134" s="11">
        <v>36.947374000000003</v>
      </c>
      <c r="X134" s="11">
        <v>37.062097000000001</v>
      </c>
      <c r="Y134" s="11">
        <v>0.11472400000000001</v>
      </c>
      <c r="Z134" s="18">
        <f t="shared" si="3"/>
        <v>3.1050650582095493E-3</v>
      </c>
      <c r="AA134" s="11">
        <v>0.31050499999999998</v>
      </c>
      <c r="AC134" s="11" t="s">
        <v>78</v>
      </c>
      <c r="AD134" s="11">
        <v>840</v>
      </c>
      <c r="AE134" s="11">
        <v>-25.932147000000001</v>
      </c>
      <c r="AF134" s="11">
        <v>-27.036602999999999</v>
      </c>
      <c r="AG134" s="11">
        <v>1.104457</v>
      </c>
      <c r="AH134" s="18">
        <f t="shared" si="4"/>
        <v>4.2590264508372562E-2</v>
      </c>
      <c r="AI134" s="11">
        <v>4.2590250000000003</v>
      </c>
      <c r="AK134" s="11" t="s">
        <v>83</v>
      </c>
      <c r="AL134" s="11">
        <v>846</v>
      </c>
      <c r="AM134" s="11">
        <v>15.022062</v>
      </c>
      <c r="AN134" s="11">
        <v>14.985595999999999</v>
      </c>
      <c r="AO134" s="11">
        <v>3.6465999999999998E-2</v>
      </c>
      <c r="AP134" s="18">
        <f t="shared" si="5"/>
        <v>2.427496305101124E-3</v>
      </c>
      <c r="AQ134" s="11">
        <v>0.242753</v>
      </c>
      <c r="AS134" s="11" t="s">
        <v>83</v>
      </c>
      <c r="AT134" s="11">
        <v>125</v>
      </c>
      <c r="AU134" s="11">
        <v>-7.5056859999999999</v>
      </c>
      <c r="AV134" s="11">
        <v>-6.1300650000000001</v>
      </c>
      <c r="AW134" s="11">
        <v>1.375621</v>
      </c>
      <c r="AX134" s="11">
        <v>18.327718000000001</v>
      </c>
    </row>
    <row r="135" spans="5:50" x14ac:dyDescent="0.35">
      <c r="I135" s="11">
        <v>7.3528729999999998</v>
      </c>
      <c r="J135" s="11">
        <v>7.625006</v>
      </c>
      <c r="K135" s="11">
        <v>2</v>
      </c>
      <c r="U135" s="11" t="s">
        <v>76</v>
      </c>
      <c r="V135" s="11">
        <v>176</v>
      </c>
      <c r="W135" s="11">
        <v>8.3357480000000006</v>
      </c>
      <c r="X135" s="11">
        <v>8.1071159999999995</v>
      </c>
      <c r="Y135" s="11">
        <v>0.228632</v>
      </c>
      <c r="Z135" s="18">
        <f t="shared" si="3"/>
        <v>2.7427892493870974E-2</v>
      </c>
      <c r="AA135" s="11">
        <v>2.742791</v>
      </c>
      <c r="AC135" s="11" t="s">
        <v>78</v>
      </c>
      <c r="AD135" s="11">
        <v>850</v>
      </c>
      <c r="AE135" s="11">
        <v>23.531108</v>
      </c>
      <c r="AF135" s="11">
        <v>24.326568999999999</v>
      </c>
      <c r="AG135" s="11">
        <v>0.79546099999999997</v>
      </c>
      <c r="AH135" s="18">
        <f t="shared" si="4"/>
        <v>3.3804655522383389E-2</v>
      </c>
      <c r="AI135" s="11">
        <v>3.3804639999999999</v>
      </c>
      <c r="AK135" s="11" t="s">
        <v>83</v>
      </c>
      <c r="AL135" s="11">
        <v>848</v>
      </c>
      <c r="AM135" s="11">
        <v>-3.5617489999999998</v>
      </c>
      <c r="AN135" s="11">
        <v>-5.444871</v>
      </c>
      <c r="AO135" s="11">
        <v>1.883122</v>
      </c>
      <c r="AP135" s="18">
        <f t="shared" si="5"/>
        <v>0.52870710429061674</v>
      </c>
      <c r="AQ135" s="11">
        <v>52.870710000000003</v>
      </c>
      <c r="AS135" s="11" t="s">
        <v>76</v>
      </c>
      <c r="AT135" s="11">
        <v>126</v>
      </c>
      <c r="AU135" s="11">
        <v>11.756548</v>
      </c>
      <c r="AV135" s="11">
        <v>9.8297249999999998</v>
      </c>
      <c r="AW135" s="11">
        <v>1.926823</v>
      </c>
      <c r="AX135" s="11">
        <v>16.389361000000001</v>
      </c>
    </row>
    <row r="136" spans="5:50" x14ac:dyDescent="0.35">
      <c r="I136" s="11">
        <v>7.625006</v>
      </c>
      <c r="J136" s="11">
        <v>7.8971390000000001</v>
      </c>
      <c r="K136" s="11">
        <v>0</v>
      </c>
      <c r="U136" s="11" t="s">
        <v>76</v>
      </c>
      <c r="V136" s="11">
        <v>177</v>
      </c>
      <c r="W136" s="11">
        <v>-9.6444320000000001</v>
      </c>
      <c r="X136" s="11">
        <v>-9.5324740000000006</v>
      </c>
      <c r="Y136" s="11">
        <v>0.111959</v>
      </c>
      <c r="Z136" s="18">
        <f t="shared" si="3"/>
        <v>1.1608667052657949E-2</v>
      </c>
      <c r="AA136" s="11">
        <v>1.160865</v>
      </c>
      <c r="AC136" s="11" t="s">
        <v>78</v>
      </c>
      <c r="AD136" s="11">
        <v>856</v>
      </c>
      <c r="AE136" s="11">
        <v>1.07717</v>
      </c>
      <c r="AF136" s="11">
        <v>0.82913400000000004</v>
      </c>
      <c r="AG136" s="11">
        <v>0.24803600000000001</v>
      </c>
      <c r="AH136" s="18">
        <f t="shared" si="4"/>
        <v>0.23026634607350743</v>
      </c>
      <c r="AI136" s="11">
        <v>23.026668000000001</v>
      </c>
      <c r="AK136" s="11" t="s">
        <v>83</v>
      </c>
      <c r="AL136" s="11">
        <v>857</v>
      </c>
      <c r="AM136" s="11">
        <v>-13.384454</v>
      </c>
      <c r="AN136" s="11">
        <v>-8.6843979999999998</v>
      </c>
      <c r="AO136" s="11">
        <v>4.700056</v>
      </c>
      <c r="AP136" s="18">
        <f t="shared" si="5"/>
        <v>0.3511578432710068</v>
      </c>
      <c r="AQ136" s="11">
        <v>35.115783999999998</v>
      </c>
      <c r="AS136" s="11" t="s">
        <v>83</v>
      </c>
      <c r="AT136" s="11">
        <v>127</v>
      </c>
      <c r="AU136" s="11">
        <v>-4.9317250000000001</v>
      </c>
      <c r="AV136" s="11">
        <v>-2.8273100000000002</v>
      </c>
      <c r="AW136" s="11">
        <v>2.1044139999999998</v>
      </c>
      <c r="AX136" s="11">
        <v>42.670963</v>
      </c>
    </row>
    <row r="137" spans="5:50" x14ac:dyDescent="0.35">
      <c r="I137" s="11">
        <v>7.8971390000000001</v>
      </c>
      <c r="J137" s="11">
        <v>8.1692719999999994</v>
      </c>
      <c r="K137" s="11">
        <v>3</v>
      </c>
      <c r="U137" s="11" t="s">
        <v>76</v>
      </c>
      <c r="V137" s="11">
        <v>178</v>
      </c>
      <c r="W137" s="11">
        <v>13.475819</v>
      </c>
      <c r="X137" s="11">
        <v>16.864205999999999</v>
      </c>
      <c r="Y137" s="11">
        <v>3.3883869999999998</v>
      </c>
      <c r="Z137" s="18">
        <f t="shared" ref="Z137:Z200" si="6">ABS(Y137/W137)</f>
        <v>0.25144200883078049</v>
      </c>
      <c r="AA137" s="11">
        <v>25.144199</v>
      </c>
      <c r="AC137" s="11" t="s">
        <v>78</v>
      </c>
      <c r="AD137" s="11">
        <v>859</v>
      </c>
      <c r="AE137" s="11">
        <v>-2.9280650000000001</v>
      </c>
      <c r="AF137" s="11">
        <v>0.14888199999999999</v>
      </c>
      <c r="AG137" s="11">
        <v>3.0769479999999998</v>
      </c>
      <c r="AH137" s="18">
        <f t="shared" ref="AH137:AH200" si="7">ABS(AG137/AE137)</f>
        <v>1.0508468903525023</v>
      </c>
      <c r="AI137" s="11" t="s">
        <v>77</v>
      </c>
      <c r="AK137" s="11" t="s">
        <v>83</v>
      </c>
      <c r="AL137" s="11">
        <v>864</v>
      </c>
      <c r="AM137" s="11">
        <v>2.5460699999999998</v>
      </c>
      <c r="AN137" s="11">
        <v>3.1840190000000002</v>
      </c>
      <c r="AO137" s="11">
        <v>0.63794799999999996</v>
      </c>
      <c r="AP137" s="18">
        <f t="shared" ref="AP137:AP200" si="8">ABS(AO137/AM137)</f>
        <v>0.25056184629644906</v>
      </c>
      <c r="AQ137" s="11">
        <v>25.056193</v>
      </c>
      <c r="AS137" s="11" t="s">
        <v>78</v>
      </c>
      <c r="AT137" s="11">
        <v>128</v>
      </c>
      <c r="AU137" s="11">
        <v>-4.619707</v>
      </c>
      <c r="AV137" s="11">
        <v>-4.9171259999999997</v>
      </c>
      <c r="AW137" s="11">
        <v>0.29741800000000002</v>
      </c>
      <c r="AX137" s="11">
        <v>6.4380360000000003</v>
      </c>
    </row>
    <row r="138" spans="5:50" x14ac:dyDescent="0.35">
      <c r="I138" s="11">
        <v>8.1692719999999994</v>
      </c>
      <c r="J138" s="11">
        <v>8.4414040000000004</v>
      </c>
      <c r="K138" s="11">
        <v>1</v>
      </c>
      <c r="U138" s="11" t="s">
        <v>76</v>
      </c>
      <c r="V138" s="11">
        <v>179</v>
      </c>
      <c r="W138" s="11">
        <v>20.706011</v>
      </c>
      <c r="X138" s="11">
        <v>23.050688999999998</v>
      </c>
      <c r="Y138" s="11">
        <v>2.344678</v>
      </c>
      <c r="Z138" s="18">
        <f t="shared" si="6"/>
        <v>0.11323658622609638</v>
      </c>
      <c r="AA138" s="11">
        <v>11.323658999999999</v>
      </c>
      <c r="AC138" s="11" t="s">
        <v>78</v>
      </c>
      <c r="AD138" s="11">
        <v>871</v>
      </c>
      <c r="AE138" s="11">
        <v>-5.4778560000000001</v>
      </c>
      <c r="AF138" s="11">
        <v>-4.8607310000000004</v>
      </c>
      <c r="AG138" s="11">
        <v>0.61712500000000003</v>
      </c>
      <c r="AH138" s="18">
        <f t="shared" si="7"/>
        <v>0.1126581275593955</v>
      </c>
      <c r="AI138" s="11">
        <v>11.265805</v>
      </c>
      <c r="AK138" s="11" t="s">
        <v>83</v>
      </c>
      <c r="AL138" s="11">
        <v>870</v>
      </c>
      <c r="AM138" s="11">
        <v>4.3257190000000003</v>
      </c>
      <c r="AN138" s="11">
        <v>3.1254209999999998</v>
      </c>
      <c r="AO138" s="11">
        <v>1.2002980000000001</v>
      </c>
      <c r="AP138" s="18">
        <f t="shared" si="8"/>
        <v>0.27747942018425142</v>
      </c>
      <c r="AQ138" s="11">
        <v>27.747941999999998</v>
      </c>
      <c r="AS138" s="11" t="s">
        <v>76</v>
      </c>
      <c r="AT138" s="11">
        <v>129</v>
      </c>
      <c r="AU138" s="11">
        <v>-27.519521000000001</v>
      </c>
      <c r="AV138" s="11">
        <v>-27.263612999999999</v>
      </c>
      <c r="AW138" s="11">
        <v>0.25590800000000002</v>
      </c>
      <c r="AX138" s="11">
        <v>0.92991500000000005</v>
      </c>
    </row>
    <row r="139" spans="5:50" x14ac:dyDescent="0.35">
      <c r="I139" s="11">
        <v>8.4414040000000004</v>
      </c>
      <c r="J139" s="11">
        <v>8.7135370000000005</v>
      </c>
      <c r="K139" s="11">
        <v>2</v>
      </c>
      <c r="U139" s="11" t="s">
        <v>76</v>
      </c>
      <c r="V139" s="11">
        <v>182</v>
      </c>
      <c r="W139" s="11">
        <v>29.973773999999999</v>
      </c>
      <c r="X139" s="11">
        <v>33.672749000000003</v>
      </c>
      <c r="Y139" s="11">
        <v>3.6989740000000002</v>
      </c>
      <c r="Z139" s="18">
        <f t="shared" si="6"/>
        <v>0.12340701574649894</v>
      </c>
      <c r="AA139" s="11">
        <v>12.340702</v>
      </c>
      <c r="AC139" s="11" t="s">
        <v>78</v>
      </c>
      <c r="AD139" s="11">
        <v>873</v>
      </c>
      <c r="AE139" s="11">
        <v>-8.949783</v>
      </c>
      <c r="AF139" s="11">
        <v>-8.7630239999999997</v>
      </c>
      <c r="AG139" s="11">
        <v>0.18675900000000001</v>
      </c>
      <c r="AH139" s="18">
        <f t="shared" si="7"/>
        <v>2.0867433322126358E-2</v>
      </c>
      <c r="AI139" s="11">
        <v>2.0867399999999998</v>
      </c>
      <c r="AK139" s="11" t="s">
        <v>83</v>
      </c>
      <c r="AL139" s="11">
        <v>872</v>
      </c>
      <c r="AM139" s="11">
        <v>30.155512000000002</v>
      </c>
      <c r="AN139" s="11">
        <v>19.950434999999999</v>
      </c>
      <c r="AO139" s="11">
        <v>10.205076999999999</v>
      </c>
      <c r="AP139" s="18">
        <f t="shared" si="8"/>
        <v>0.33841498031935252</v>
      </c>
      <c r="AQ139" s="11">
        <v>33.841498999999999</v>
      </c>
      <c r="AS139" s="11" t="s">
        <v>76</v>
      </c>
      <c r="AT139" s="11">
        <v>130</v>
      </c>
      <c r="AU139" s="11">
        <v>-5.334581</v>
      </c>
      <c r="AV139" s="11">
        <v>-4.5665649999999998</v>
      </c>
      <c r="AW139" s="11">
        <v>0.76801600000000003</v>
      </c>
      <c r="AX139" s="11">
        <v>14.396936999999999</v>
      </c>
    </row>
    <row r="140" spans="5:50" x14ac:dyDescent="0.35">
      <c r="I140" s="11">
        <v>8.7135370000000005</v>
      </c>
      <c r="J140" s="11">
        <v>8.9856700000000007</v>
      </c>
      <c r="K140" s="11">
        <v>1</v>
      </c>
      <c r="U140" s="11" t="s">
        <v>76</v>
      </c>
      <c r="V140" s="11">
        <v>184</v>
      </c>
      <c r="W140" s="11">
        <v>-18.091754999999999</v>
      </c>
      <c r="X140" s="11">
        <v>-16.091473000000001</v>
      </c>
      <c r="Y140" s="11">
        <v>2.0002819999999999</v>
      </c>
      <c r="Z140" s="18">
        <f t="shared" si="6"/>
        <v>0.11056318195774816</v>
      </c>
      <c r="AA140" s="11">
        <v>11.056317</v>
      </c>
      <c r="AC140" s="11" t="s">
        <v>78</v>
      </c>
      <c r="AD140" s="11">
        <v>878</v>
      </c>
      <c r="AE140" s="11">
        <v>-0.74763299999999999</v>
      </c>
      <c r="AF140" s="11">
        <v>-3.1225540000000001</v>
      </c>
      <c r="AG140" s="11">
        <v>2.3749210000000001</v>
      </c>
      <c r="AH140" s="18">
        <f t="shared" si="7"/>
        <v>3.1765866407716086</v>
      </c>
      <c r="AI140" s="11" t="s">
        <v>77</v>
      </c>
      <c r="AK140" s="11" t="s">
        <v>83</v>
      </c>
      <c r="AL140" s="11">
        <v>881</v>
      </c>
      <c r="AM140" s="11">
        <v>-19.010242999999999</v>
      </c>
      <c r="AN140" s="11">
        <v>-21.410208000000001</v>
      </c>
      <c r="AO140" s="11">
        <v>2.3999649999999999</v>
      </c>
      <c r="AP140" s="18">
        <f t="shared" si="8"/>
        <v>0.12624588754599297</v>
      </c>
      <c r="AQ140" s="11">
        <v>12.624587999999999</v>
      </c>
      <c r="AS140" s="11" t="s">
        <v>76</v>
      </c>
      <c r="AT140" s="11">
        <v>131</v>
      </c>
      <c r="AU140" s="11">
        <v>-6.312754</v>
      </c>
      <c r="AV140" s="11">
        <v>-5.8125530000000003</v>
      </c>
      <c r="AW140" s="11">
        <v>0.50019999999999998</v>
      </c>
      <c r="AX140" s="11">
        <v>7.9236469999999999</v>
      </c>
    </row>
    <row r="141" spans="5:50" x14ac:dyDescent="0.35">
      <c r="I141" s="11">
        <v>8.9856700000000007</v>
      </c>
      <c r="J141" s="11">
        <v>9.2578029999999991</v>
      </c>
      <c r="K141" s="11">
        <v>1</v>
      </c>
      <c r="U141" s="11" t="s">
        <v>76</v>
      </c>
      <c r="V141" s="11">
        <v>186</v>
      </c>
      <c r="W141" s="11">
        <v>-11.976899</v>
      </c>
      <c r="X141" s="11">
        <v>-11.363227</v>
      </c>
      <c r="Y141" s="11">
        <v>0.613672</v>
      </c>
      <c r="Z141" s="18">
        <f t="shared" si="6"/>
        <v>5.123797069675548E-2</v>
      </c>
      <c r="AA141" s="11">
        <v>5.1237940000000002</v>
      </c>
      <c r="AC141" s="11" t="s">
        <v>78</v>
      </c>
      <c r="AD141" s="11">
        <v>888</v>
      </c>
      <c r="AE141" s="11">
        <v>-9.2190010000000004</v>
      </c>
      <c r="AF141" s="11">
        <v>-8.1448250000000009</v>
      </c>
      <c r="AG141" s="11">
        <v>1.074176</v>
      </c>
      <c r="AH141" s="18">
        <f t="shared" si="7"/>
        <v>0.11651761400177742</v>
      </c>
      <c r="AI141" s="11">
        <v>11.651762</v>
      </c>
      <c r="AK141" s="11" t="s">
        <v>83</v>
      </c>
      <c r="AL141" s="11">
        <v>884</v>
      </c>
      <c r="AM141" s="11">
        <v>-6.637734</v>
      </c>
      <c r="AN141" s="11">
        <v>-3.7900010000000002</v>
      </c>
      <c r="AO141" s="11">
        <v>2.8477320000000002</v>
      </c>
      <c r="AP141" s="18">
        <f t="shared" si="8"/>
        <v>0.42902171132497929</v>
      </c>
      <c r="AQ141" s="11">
        <v>42.902178999999997</v>
      </c>
      <c r="AS141" s="11" t="s">
        <v>76</v>
      </c>
      <c r="AT141" s="11">
        <v>132</v>
      </c>
      <c r="AU141" s="11">
        <v>-17.472553000000001</v>
      </c>
      <c r="AV141" s="11">
        <v>-17.599996999999998</v>
      </c>
      <c r="AW141" s="11">
        <v>0.127445</v>
      </c>
      <c r="AX141" s="11">
        <v>0.72940000000000005</v>
      </c>
    </row>
    <row r="142" spans="5:50" x14ac:dyDescent="0.35">
      <c r="I142" s="11">
        <v>9.2578029999999991</v>
      </c>
      <c r="J142" s="11">
        <v>9.5299359999999993</v>
      </c>
      <c r="K142" s="11">
        <v>0</v>
      </c>
      <c r="U142" s="11" t="s">
        <v>76</v>
      </c>
      <c r="V142" s="11">
        <v>188</v>
      </c>
      <c r="W142" s="11">
        <v>-1.8766339999999999</v>
      </c>
      <c r="X142" s="11">
        <v>-5.0471519999999996</v>
      </c>
      <c r="Y142" s="11">
        <v>3.1705169999999998</v>
      </c>
      <c r="Z142" s="18">
        <f t="shared" si="6"/>
        <v>1.6894700831382146</v>
      </c>
      <c r="AA142" s="11" t="s">
        <v>77</v>
      </c>
      <c r="AC142" s="11" t="s">
        <v>78</v>
      </c>
      <c r="AD142" s="11">
        <v>893</v>
      </c>
      <c r="AE142" s="11">
        <v>3.8310300000000002</v>
      </c>
      <c r="AF142" s="11">
        <v>4.6562450000000002</v>
      </c>
      <c r="AG142" s="11">
        <v>0.82521599999999995</v>
      </c>
      <c r="AH142" s="18">
        <f t="shared" si="7"/>
        <v>0.21540316833854078</v>
      </c>
      <c r="AI142" s="11">
        <v>21.540308</v>
      </c>
      <c r="AK142" s="11" t="s">
        <v>83</v>
      </c>
      <c r="AL142" s="11">
        <v>890</v>
      </c>
      <c r="AM142" s="11">
        <v>0.43968200000000002</v>
      </c>
      <c r="AN142" s="11">
        <v>2.1238649999999999</v>
      </c>
      <c r="AO142" s="11">
        <v>1.684183</v>
      </c>
      <c r="AP142" s="18">
        <f t="shared" si="8"/>
        <v>3.8304570121132997</v>
      </c>
      <c r="AQ142" s="11" t="s">
        <v>77</v>
      </c>
      <c r="AS142" s="11" t="s">
        <v>78</v>
      </c>
      <c r="AT142" s="11">
        <v>133</v>
      </c>
      <c r="AU142" s="11">
        <v>-7.3247799999999996</v>
      </c>
      <c r="AV142" s="11">
        <v>-8.446313</v>
      </c>
      <c r="AW142" s="11">
        <v>1.1215329999999999</v>
      </c>
      <c r="AX142" s="11">
        <v>15.311488000000001</v>
      </c>
    </row>
    <row r="143" spans="5:50" x14ac:dyDescent="0.35">
      <c r="I143" s="11">
        <v>9.5299359999999993</v>
      </c>
      <c r="J143" s="11">
        <v>9.8020680000000002</v>
      </c>
      <c r="K143" s="11">
        <v>0</v>
      </c>
      <c r="U143" s="11" t="s">
        <v>76</v>
      </c>
      <c r="V143" s="11">
        <v>189</v>
      </c>
      <c r="W143" s="11">
        <v>31.990188</v>
      </c>
      <c r="X143" s="11">
        <v>28.721094000000001</v>
      </c>
      <c r="Y143" s="11">
        <v>3.2690939999999999</v>
      </c>
      <c r="Z143" s="18">
        <f t="shared" si="6"/>
        <v>0.10219052166870667</v>
      </c>
      <c r="AA143" s="11">
        <v>10.219052</v>
      </c>
      <c r="AC143" s="11" t="s">
        <v>78</v>
      </c>
      <c r="AD143" s="11">
        <v>896</v>
      </c>
      <c r="AE143" s="11">
        <v>-9.1505310000000009</v>
      </c>
      <c r="AF143" s="11">
        <v>-9.2679410000000004</v>
      </c>
      <c r="AG143" s="11">
        <v>0.11741</v>
      </c>
      <c r="AH143" s="18">
        <f t="shared" si="7"/>
        <v>1.283094937332052E-2</v>
      </c>
      <c r="AI143" s="11">
        <v>1.2830999999999999</v>
      </c>
      <c r="AK143" s="11" t="s">
        <v>83</v>
      </c>
      <c r="AL143" s="11">
        <v>895</v>
      </c>
      <c r="AM143" s="11">
        <v>-6.8173009999999996</v>
      </c>
      <c r="AN143" s="11">
        <v>-7.498208</v>
      </c>
      <c r="AO143" s="11">
        <v>0.68090600000000001</v>
      </c>
      <c r="AP143" s="18">
        <f t="shared" si="8"/>
        <v>9.9879116383448527E-2</v>
      </c>
      <c r="AQ143" s="11">
        <v>9.9879169999999995</v>
      </c>
      <c r="AS143" s="11" t="s">
        <v>76</v>
      </c>
      <c r="AT143" s="11">
        <v>134</v>
      </c>
      <c r="AU143" s="11">
        <v>37.197873999999999</v>
      </c>
      <c r="AV143" s="11">
        <v>33.951759000000003</v>
      </c>
      <c r="AW143" s="11">
        <v>3.2461150000000001</v>
      </c>
      <c r="AX143" s="11">
        <v>8.7266150000000007</v>
      </c>
    </row>
    <row r="144" spans="5:50" x14ac:dyDescent="0.35">
      <c r="I144" s="11">
        <v>9.8020680000000002</v>
      </c>
      <c r="J144" s="11">
        <v>10.074201</v>
      </c>
      <c r="K144" s="11">
        <v>0</v>
      </c>
      <c r="U144" s="11" t="s">
        <v>76</v>
      </c>
      <c r="V144" s="11">
        <v>190</v>
      </c>
      <c r="W144" s="11">
        <v>-5.5978029999999999</v>
      </c>
      <c r="X144" s="11">
        <v>-3.9354469999999999</v>
      </c>
      <c r="Y144" s="11">
        <v>1.6623559999999999</v>
      </c>
      <c r="Z144" s="18">
        <f t="shared" si="6"/>
        <v>0.29696579175794502</v>
      </c>
      <c r="AA144" s="11">
        <v>29.696586</v>
      </c>
      <c r="AC144" s="11" t="s">
        <v>78</v>
      </c>
      <c r="AD144" s="11">
        <v>901</v>
      </c>
      <c r="AE144" s="11">
        <v>-14.427858000000001</v>
      </c>
      <c r="AF144" s="11">
        <v>-13.391743</v>
      </c>
      <c r="AG144" s="11">
        <v>1.0361149999999999</v>
      </c>
      <c r="AH144" s="18">
        <f t="shared" si="7"/>
        <v>7.181350135273025E-2</v>
      </c>
      <c r="AI144" s="11">
        <v>7.1813500000000001</v>
      </c>
      <c r="AK144" s="11" t="s">
        <v>83</v>
      </c>
      <c r="AL144" s="11">
        <v>902</v>
      </c>
      <c r="AM144" s="11">
        <v>-6.227976</v>
      </c>
      <c r="AN144" s="11">
        <v>-5.012759</v>
      </c>
      <c r="AO144" s="11">
        <v>1.215217</v>
      </c>
      <c r="AP144" s="18">
        <f t="shared" si="8"/>
        <v>0.19512229976480319</v>
      </c>
      <c r="AQ144" s="11">
        <v>19.512238</v>
      </c>
      <c r="AS144" s="11" t="s">
        <v>76</v>
      </c>
      <c r="AT144" s="11">
        <v>135</v>
      </c>
      <c r="AU144" s="11">
        <v>2.1254840000000002</v>
      </c>
      <c r="AV144" s="11">
        <v>5.3616789999999996</v>
      </c>
      <c r="AW144" s="11">
        <v>3.2361949999999999</v>
      </c>
      <c r="AX144" s="11" t="s">
        <v>77</v>
      </c>
    </row>
    <row r="145" spans="9:50" x14ac:dyDescent="0.35">
      <c r="I145" s="11">
        <v>10.074201</v>
      </c>
      <c r="J145" s="11">
        <v>10.346334000000001</v>
      </c>
      <c r="K145" s="11">
        <v>1</v>
      </c>
      <c r="U145" s="11" t="s">
        <v>76</v>
      </c>
      <c r="V145" s="11">
        <v>191</v>
      </c>
      <c r="W145" s="11">
        <v>-17.429986</v>
      </c>
      <c r="X145" s="11">
        <v>-16.822683000000001</v>
      </c>
      <c r="Y145" s="11">
        <v>0.60730200000000001</v>
      </c>
      <c r="Z145" s="18">
        <f t="shared" si="6"/>
        <v>3.4842368777576758E-2</v>
      </c>
      <c r="AA145" s="11">
        <v>3.4842399999999998</v>
      </c>
      <c r="AC145" s="11" t="s">
        <v>78</v>
      </c>
      <c r="AD145" s="11">
        <v>911</v>
      </c>
      <c r="AE145" s="11">
        <v>-0.66161999999999999</v>
      </c>
      <c r="AF145" s="11">
        <v>-1.8939049999999999</v>
      </c>
      <c r="AG145" s="11">
        <v>1.2322850000000001</v>
      </c>
      <c r="AH145" s="18">
        <f t="shared" si="7"/>
        <v>1.8625268280886311</v>
      </c>
      <c r="AI145" s="11" t="s">
        <v>77</v>
      </c>
      <c r="AK145" s="11" t="s">
        <v>83</v>
      </c>
      <c r="AL145" s="11">
        <v>908</v>
      </c>
      <c r="AM145" s="11">
        <v>-24.307666999999999</v>
      </c>
      <c r="AN145" s="11">
        <v>-21.477405000000001</v>
      </c>
      <c r="AO145" s="11">
        <v>2.8302619999999998</v>
      </c>
      <c r="AP145" s="18">
        <f t="shared" si="8"/>
        <v>0.11643495033891982</v>
      </c>
      <c r="AQ145" s="11">
        <v>11.643492999999999</v>
      </c>
      <c r="AS145" s="11" t="s">
        <v>76</v>
      </c>
      <c r="AT145" s="11">
        <v>136</v>
      </c>
      <c r="AU145" s="11">
        <v>-11.630428</v>
      </c>
      <c r="AV145" s="11">
        <v>-13.085616</v>
      </c>
      <c r="AW145" s="11">
        <v>1.4551879999999999</v>
      </c>
      <c r="AX145" s="11">
        <v>12.511908</v>
      </c>
    </row>
    <row r="146" spans="9:50" x14ac:dyDescent="0.35">
      <c r="I146" s="11">
        <v>10.346334000000001</v>
      </c>
      <c r="J146" s="11">
        <v>10.618467000000001</v>
      </c>
      <c r="K146" s="11">
        <v>0</v>
      </c>
      <c r="U146" s="11" t="s">
        <v>76</v>
      </c>
      <c r="V146" s="11">
        <v>193</v>
      </c>
      <c r="W146" s="11">
        <v>-12.685109000000001</v>
      </c>
      <c r="X146" s="11">
        <v>-11.414369000000001</v>
      </c>
      <c r="Y146" s="11">
        <v>1.27074</v>
      </c>
      <c r="Z146" s="18">
        <f t="shared" si="6"/>
        <v>0.10017572572691334</v>
      </c>
      <c r="AA146" s="11">
        <v>10.017571999999999</v>
      </c>
      <c r="AC146" s="11" t="s">
        <v>78</v>
      </c>
      <c r="AD146" s="11">
        <v>913</v>
      </c>
      <c r="AE146" s="11">
        <v>-6.0412530000000002</v>
      </c>
      <c r="AF146" s="11">
        <v>-5.6500199999999996</v>
      </c>
      <c r="AG146" s="11">
        <v>0.391233</v>
      </c>
      <c r="AH146" s="18">
        <f t="shared" si="7"/>
        <v>6.4760240963257124E-2</v>
      </c>
      <c r="AI146" s="11">
        <v>6.4760260000000001</v>
      </c>
      <c r="AK146" s="11" t="s">
        <v>83</v>
      </c>
      <c r="AL146" s="11">
        <v>914</v>
      </c>
      <c r="AM146" s="11">
        <v>-4.6714310000000001</v>
      </c>
      <c r="AN146" s="11">
        <v>-7.9917879999999997</v>
      </c>
      <c r="AO146" s="11">
        <v>3.320357</v>
      </c>
      <c r="AP146" s="18">
        <f t="shared" si="8"/>
        <v>0.7107794164143707</v>
      </c>
      <c r="AQ146" s="11">
        <v>71.077945</v>
      </c>
      <c r="AS146" s="11" t="s">
        <v>76</v>
      </c>
      <c r="AT146" s="11">
        <v>137</v>
      </c>
      <c r="AU146" s="11">
        <v>19.630198</v>
      </c>
      <c r="AV146" s="11">
        <v>21.021080000000001</v>
      </c>
      <c r="AW146" s="11">
        <v>1.390882</v>
      </c>
      <c r="AX146" s="11">
        <v>7.0854179999999998</v>
      </c>
    </row>
    <row r="147" spans="9:50" x14ac:dyDescent="0.35">
      <c r="I147" s="11">
        <v>10.618467000000001</v>
      </c>
      <c r="J147" s="11">
        <v>10.890599999999999</v>
      </c>
      <c r="K147" s="11">
        <v>1</v>
      </c>
      <c r="U147" s="11" t="s">
        <v>76</v>
      </c>
      <c r="V147" s="11">
        <v>195</v>
      </c>
      <c r="W147" s="11">
        <v>-20.576934000000001</v>
      </c>
      <c r="X147" s="11">
        <v>-21.170504999999999</v>
      </c>
      <c r="Y147" s="11">
        <v>0.59357099999999996</v>
      </c>
      <c r="Z147" s="18">
        <f t="shared" si="6"/>
        <v>2.8846425808626296E-2</v>
      </c>
      <c r="AA147" s="11">
        <v>2.8846419999999999</v>
      </c>
      <c r="AC147" s="11" t="s">
        <v>78</v>
      </c>
      <c r="AD147" s="11">
        <v>924</v>
      </c>
      <c r="AE147" s="11">
        <v>26.638183000000001</v>
      </c>
      <c r="AF147" s="11">
        <v>24.350263000000002</v>
      </c>
      <c r="AG147" s="11">
        <v>2.2879200000000002</v>
      </c>
      <c r="AH147" s="18">
        <f t="shared" si="7"/>
        <v>8.5888740985073944E-2</v>
      </c>
      <c r="AI147" s="11">
        <v>8.5888729999999995</v>
      </c>
      <c r="AK147" s="11" t="s">
        <v>83</v>
      </c>
      <c r="AL147" s="11">
        <v>921</v>
      </c>
      <c r="AM147" s="11">
        <v>-4.6801469999999998</v>
      </c>
      <c r="AN147" s="11">
        <v>-7.0338830000000003</v>
      </c>
      <c r="AO147" s="11">
        <v>2.3537360000000001</v>
      </c>
      <c r="AP147" s="18">
        <f t="shared" si="8"/>
        <v>0.50291924591257497</v>
      </c>
      <c r="AQ147" s="11">
        <v>50.291924999999999</v>
      </c>
      <c r="AS147" s="11" t="s">
        <v>83</v>
      </c>
      <c r="AT147" s="11">
        <v>138</v>
      </c>
      <c r="AU147" s="11">
        <v>-6.148809</v>
      </c>
      <c r="AV147" s="11">
        <v>-5.1525569999999998</v>
      </c>
      <c r="AW147" s="11">
        <v>0.996251</v>
      </c>
      <c r="AX147" s="11">
        <v>16.202345999999999</v>
      </c>
    </row>
    <row r="148" spans="9:50" x14ac:dyDescent="0.35">
      <c r="U148" s="11" t="s">
        <v>76</v>
      </c>
      <c r="V148" s="11">
        <v>196</v>
      </c>
      <c r="W148" s="11">
        <v>12.544403000000001</v>
      </c>
      <c r="X148" s="11">
        <v>13.801815</v>
      </c>
      <c r="Y148" s="11">
        <v>1.257412</v>
      </c>
      <c r="Z148" s="18">
        <f t="shared" si="6"/>
        <v>0.10023689449390297</v>
      </c>
      <c r="AA148" s="11">
        <v>10.023688999999999</v>
      </c>
      <c r="AC148" s="11" t="s">
        <v>78</v>
      </c>
      <c r="AD148" s="11">
        <v>930</v>
      </c>
      <c r="AE148" s="11">
        <v>-6.8420680000000003</v>
      </c>
      <c r="AF148" s="11">
        <v>-17.87677</v>
      </c>
      <c r="AG148" s="11">
        <v>11.034701999999999</v>
      </c>
      <c r="AH148" s="18">
        <f t="shared" si="7"/>
        <v>1.6127729218709896</v>
      </c>
      <c r="AI148" s="11" t="s">
        <v>77</v>
      </c>
      <c r="AK148" s="11" t="s">
        <v>83</v>
      </c>
      <c r="AL148" s="11">
        <v>925</v>
      </c>
      <c r="AM148" s="11">
        <v>-17.212972000000001</v>
      </c>
      <c r="AN148" s="11">
        <v>-19.038558999999999</v>
      </c>
      <c r="AO148" s="11">
        <v>1.825588</v>
      </c>
      <c r="AP148" s="18">
        <f t="shared" si="8"/>
        <v>0.1060588491051981</v>
      </c>
      <c r="AQ148" s="11">
        <v>10.605884</v>
      </c>
      <c r="AS148" s="11" t="s">
        <v>76</v>
      </c>
      <c r="AT148" s="11">
        <v>139</v>
      </c>
      <c r="AU148" s="11">
        <v>-15.374359999999999</v>
      </c>
      <c r="AV148" s="11">
        <v>-15.515119</v>
      </c>
      <c r="AW148" s="11">
        <v>0.140759</v>
      </c>
      <c r="AX148" s="11">
        <v>0.91554400000000002</v>
      </c>
    </row>
    <row r="149" spans="9:50" x14ac:dyDescent="0.35">
      <c r="U149" s="11" t="s">
        <v>76</v>
      </c>
      <c r="V149" s="11">
        <v>197</v>
      </c>
      <c r="W149" s="11">
        <v>6.5484090000000004</v>
      </c>
      <c r="X149" s="11">
        <v>2.1641689999999998</v>
      </c>
      <c r="Y149" s="11">
        <v>4.3842400000000001</v>
      </c>
      <c r="Z149" s="18">
        <f t="shared" si="6"/>
        <v>0.66951224335559978</v>
      </c>
      <c r="AA149" s="11">
        <v>66.951218999999995</v>
      </c>
      <c r="AC149" s="11" t="s">
        <v>78</v>
      </c>
      <c r="AD149" s="11">
        <v>935</v>
      </c>
      <c r="AE149" s="11">
        <v>-2.4412240000000001</v>
      </c>
      <c r="AF149" s="11">
        <v>1.830287</v>
      </c>
      <c r="AG149" s="11">
        <v>4.2715110000000003</v>
      </c>
      <c r="AH149" s="18">
        <f t="shared" si="7"/>
        <v>1.7497415231048032</v>
      </c>
      <c r="AI149" s="11" t="s">
        <v>77</v>
      </c>
      <c r="AK149" s="11" t="s">
        <v>83</v>
      </c>
      <c r="AL149" s="11">
        <v>932</v>
      </c>
      <c r="AM149" s="11">
        <v>-11.842287000000001</v>
      </c>
      <c r="AN149" s="11">
        <v>-12.480496</v>
      </c>
      <c r="AO149" s="11">
        <v>0.63820900000000003</v>
      </c>
      <c r="AP149" s="18">
        <f t="shared" si="8"/>
        <v>5.3892377376092981E-2</v>
      </c>
      <c r="AQ149" s="11">
        <v>5.3892360000000004</v>
      </c>
      <c r="AS149" s="11" t="s">
        <v>76</v>
      </c>
      <c r="AT149" s="11">
        <v>140</v>
      </c>
      <c r="AU149" s="11">
        <v>-4.0432860000000002</v>
      </c>
      <c r="AV149" s="11">
        <v>-4.7191039999999997</v>
      </c>
      <c r="AW149" s="11">
        <v>0.67581800000000003</v>
      </c>
      <c r="AX149" s="11">
        <v>16.714569000000001</v>
      </c>
    </row>
    <row r="150" spans="9:50" x14ac:dyDescent="0.35">
      <c r="U150" s="11" t="s">
        <v>76</v>
      </c>
      <c r="V150" s="11">
        <v>200</v>
      </c>
      <c r="W150" s="11">
        <v>25.225428999999998</v>
      </c>
      <c r="X150" s="11">
        <v>27.912168999999999</v>
      </c>
      <c r="Y150" s="11">
        <v>2.6867399999999999</v>
      </c>
      <c r="Z150" s="18">
        <f t="shared" si="6"/>
        <v>0.10650918959594305</v>
      </c>
      <c r="AA150" s="11">
        <v>10.650918000000001</v>
      </c>
      <c r="AC150" s="11" t="s">
        <v>78</v>
      </c>
      <c r="AD150" s="11">
        <v>937</v>
      </c>
      <c r="AE150" s="11">
        <v>14.384335</v>
      </c>
      <c r="AF150" s="11">
        <v>15.053900000000001</v>
      </c>
      <c r="AG150" s="11">
        <v>0.66956499999999997</v>
      </c>
      <c r="AH150" s="18">
        <f t="shared" si="7"/>
        <v>4.6548206781891546E-2</v>
      </c>
      <c r="AI150" s="11">
        <v>4.6548189999999998</v>
      </c>
      <c r="AK150" s="11" t="s">
        <v>83</v>
      </c>
      <c r="AL150" s="11">
        <v>942</v>
      </c>
      <c r="AM150" s="11">
        <v>-9.0206920000000004</v>
      </c>
      <c r="AN150" s="11">
        <v>-12.192769</v>
      </c>
      <c r="AO150" s="11">
        <v>3.1720769999999998</v>
      </c>
      <c r="AP150" s="18">
        <f t="shared" si="8"/>
        <v>0.35164453015356245</v>
      </c>
      <c r="AQ150" s="11">
        <v>35.164456000000001</v>
      </c>
      <c r="AS150" s="11" t="s">
        <v>83</v>
      </c>
      <c r="AT150" s="11">
        <v>141</v>
      </c>
      <c r="AU150" s="11">
        <v>19.607475999999998</v>
      </c>
      <c r="AV150" s="11">
        <v>22.234525000000001</v>
      </c>
      <c r="AW150" s="11">
        <v>2.6270479999999998</v>
      </c>
      <c r="AX150" s="11">
        <v>13.398198000000001</v>
      </c>
    </row>
    <row r="151" spans="9:50" x14ac:dyDescent="0.35">
      <c r="U151" s="11" t="s">
        <v>76</v>
      </c>
      <c r="V151" s="11">
        <v>201</v>
      </c>
      <c r="W151" s="11">
        <v>-21.884741999999999</v>
      </c>
      <c r="X151" s="11">
        <v>-20.991022000000001</v>
      </c>
      <c r="Y151" s="11">
        <v>0.89371999999999996</v>
      </c>
      <c r="Z151" s="18">
        <f t="shared" si="6"/>
        <v>4.0837584468667712E-2</v>
      </c>
      <c r="AA151" s="11">
        <v>4.0837599999999998</v>
      </c>
      <c r="AC151" s="11" t="s">
        <v>78</v>
      </c>
      <c r="AD151" s="11">
        <v>946</v>
      </c>
      <c r="AE151" s="11">
        <v>-18.944637</v>
      </c>
      <c r="AF151" s="11">
        <v>-16.277070999999999</v>
      </c>
      <c r="AG151" s="11">
        <v>2.667567</v>
      </c>
      <c r="AH151" s="18">
        <f t="shared" si="7"/>
        <v>0.1408085570602382</v>
      </c>
      <c r="AI151" s="11">
        <v>14.080852999999999</v>
      </c>
      <c r="AK151" s="11" t="s">
        <v>83</v>
      </c>
      <c r="AL151" s="11">
        <v>945</v>
      </c>
      <c r="AM151" s="11">
        <v>37.089599999999997</v>
      </c>
      <c r="AN151" s="11">
        <v>31.491233000000001</v>
      </c>
      <c r="AO151" s="11">
        <v>5.5983669999999996</v>
      </c>
      <c r="AP151" s="18">
        <f t="shared" si="8"/>
        <v>0.15094169254993314</v>
      </c>
      <c r="AQ151" s="11">
        <v>15.094169000000001</v>
      </c>
      <c r="AS151" s="11" t="s">
        <v>76</v>
      </c>
      <c r="AT151" s="11">
        <v>142</v>
      </c>
      <c r="AU151" s="11">
        <v>-7.9908419999999998</v>
      </c>
      <c r="AV151" s="11">
        <v>-8.112031</v>
      </c>
      <c r="AW151" s="11">
        <v>0.121188</v>
      </c>
      <c r="AX151" s="11">
        <v>1.5165900000000001</v>
      </c>
    </row>
    <row r="152" spans="9:50" x14ac:dyDescent="0.35">
      <c r="U152" s="11" t="s">
        <v>76</v>
      </c>
      <c r="V152" s="11">
        <v>202</v>
      </c>
      <c r="W152" s="11">
        <v>16.399538</v>
      </c>
      <c r="X152" s="11">
        <v>22.744582000000001</v>
      </c>
      <c r="Y152" s="11">
        <v>6.3450439999999997</v>
      </c>
      <c r="Z152" s="18">
        <f t="shared" si="6"/>
        <v>0.3869038261931525</v>
      </c>
      <c r="AA152" s="11">
        <v>38.690382</v>
      </c>
      <c r="AC152" s="11" t="s">
        <v>78</v>
      </c>
      <c r="AD152" s="11">
        <v>953</v>
      </c>
      <c r="AE152" s="11">
        <v>25.470227000000001</v>
      </c>
      <c r="AF152" s="11">
        <v>27.435997</v>
      </c>
      <c r="AG152" s="11">
        <v>1.96577</v>
      </c>
      <c r="AH152" s="18">
        <f t="shared" si="7"/>
        <v>7.7179131540523763E-2</v>
      </c>
      <c r="AI152" s="11">
        <v>7.7179130000000002</v>
      </c>
      <c r="AK152" s="11" t="s">
        <v>83</v>
      </c>
      <c r="AL152" s="11">
        <v>952</v>
      </c>
      <c r="AM152" s="11">
        <v>48.901119000000001</v>
      </c>
      <c r="AN152" s="11">
        <v>38.552059999999997</v>
      </c>
      <c r="AO152" s="11">
        <v>10.349057999999999</v>
      </c>
      <c r="AP152" s="18">
        <f t="shared" si="8"/>
        <v>0.21163233503920431</v>
      </c>
      <c r="AQ152" s="11">
        <v>21.163233999999999</v>
      </c>
      <c r="AS152" s="11" t="s">
        <v>76</v>
      </c>
      <c r="AT152" s="11">
        <v>143</v>
      </c>
      <c r="AU152" s="11">
        <v>-3.831194</v>
      </c>
      <c r="AV152" s="11">
        <v>-5.8089139999999997</v>
      </c>
      <c r="AW152" s="11">
        <v>1.9777199999999999</v>
      </c>
      <c r="AX152" s="11">
        <v>51.621513999999998</v>
      </c>
    </row>
    <row r="153" spans="9:50" x14ac:dyDescent="0.35">
      <c r="U153" s="11" t="s">
        <v>76</v>
      </c>
      <c r="V153" s="11">
        <v>203</v>
      </c>
      <c r="W153" s="11">
        <v>-0.61571600000000004</v>
      </c>
      <c r="X153" s="11">
        <v>-1.609</v>
      </c>
      <c r="Y153" s="11">
        <v>0.99328399999999994</v>
      </c>
      <c r="Z153" s="18">
        <f t="shared" si="6"/>
        <v>1.6132177822242719</v>
      </c>
      <c r="AA153" s="11" t="s">
        <v>77</v>
      </c>
      <c r="AC153" s="11" t="s">
        <v>78</v>
      </c>
      <c r="AD153" s="11">
        <v>960</v>
      </c>
      <c r="AE153" s="11">
        <v>-9.7875770000000006</v>
      </c>
      <c r="AF153" s="11">
        <v>-11.855743</v>
      </c>
      <c r="AG153" s="11">
        <v>2.0681660000000002</v>
      </c>
      <c r="AH153" s="18">
        <f t="shared" si="7"/>
        <v>0.21130520863335225</v>
      </c>
      <c r="AI153" s="11">
        <v>21.130520000000001</v>
      </c>
      <c r="AK153" s="11" t="s">
        <v>83</v>
      </c>
      <c r="AL153" s="11">
        <v>959</v>
      </c>
      <c r="AM153" s="11">
        <v>-19.740341999999998</v>
      </c>
      <c r="AN153" s="11">
        <v>-19.962351000000002</v>
      </c>
      <c r="AO153" s="11">
        <v>0.22201000000000001</v>
      </c>
      <c r="AP153" s="18">
        <f t="shared" si="8"/>
        <v>1.1246512345125532E-2</v>
      </c>
      <c r="AQ153" s="11">
        <v>1.124649</v>
      </c>
      <c r="AS153" s="11" t="s">
        <v>76</v>
      </c>
      <c r="AT153" s="11">
        <v>144</v>
      </c>
      <c r="AU153" s="11">
        <v>-11.729328000000001</v>
      </c>
      <c r="AV153" s="11">
        <v>-10.540020999999999</v>
      </c>
      <c r="AW153" s="11">
        <v>1.1893069999999999</v>
      </c>
      <c r="AX153" s="11">
        <v>10.139597</v>
      </c>
    </row>
    <row r="154" spans="9:50" x14ac:dyDescent="0.35">
      <c r="U154" s="11" t="s">
        <v>76</v>
      </c>
      <c r="V154" s="11">
        <v>206</v>
      </c>
      <c r="W154" s="11">
        <v>-11.354638</v>
      </c>
      <c r="X154" s="11">
        <v>-10.380922999999999</v>
      </c>
      <c r="Y154" s="11">
        <v>0.973715</v>
      </c>
      <c r="Z154" s="18">
        <f t="shared" si="6"/>
        <v>8.5754825473079818E-2</v>
      </c>
      <c r="AA154" s="11">
        <v>8.5754819999999992</v>
      </c>
      <c r="AC154" s="11" t="s">
        <v>78</v>
      </c>
      <c r="AD154" s="11">
        <v>961</v>
      </c>
      <c r="AE154" s="11">
        <v>27.219190000000001</v>
      </c>
      <c r="AF154" s="11">
        <v>25.886474</v>
      </c>
      <c r="AG154" s="11">
        <v>1.332716</v>
      </c>
      <c r="AH154" s="18">
        <f t="shared" si="7"/>
        <v>4.8962368093980753E-2</v>
      </c>
      <c r="AI154" s="11">
        <v>4.8962370000000002</v>
      </c>
      <c r="AK154" s="11" t="s">
        <v>83</v>
      </c>
      <c r="AL154" s="11">
        <v>963</v>
      </c>
      <c r="AM154" s="11">
        <v>37.718161000000002</v>
      </c>
      <c r="AN154" s="11">
        <v>30.517616</v>
      </c>
      <c r="AO154" s="11">
        <v>7.200545</v>
      </c>
      <c r="AP154" s="18">
        <f t="shared" si="8"/>
        <v>0.19090392556519389</v>
      </c>
      <c r="AQ154" s="11">
        <v>19.090394</v>
      </c>
      <c r="AS154" s="11" t="s">
        <v>76</v>
      </c>
      <c r="AT154" s="11">
        <v>145</v>
      </c>
      <c r="AU154" s="11">
        <v>-9.3006000000000005E-2</v>
      </c>
      <c r="AV154" s="11">
        <v>-0.43307400000000001</v>
      </c>
      <c r="AW154" s="11">
        <v>0.34006799999999998</v>
      </c>
      <c r="AX154" s="11" t="s">
        <v>77</v>
      </c>
    </row>
    <row r="155" spans="9:50" x14ac:dyDescent="0.35">
      <c r="U155" s="11" t="s">
        <v>76</v>
      </c>
      <c r="V155" s="11">
        <v>207</v>
      </c>
      <c r="W155" s="11">
        <v>-12.64453</v>
      </c>
      <c r="X155" s="11">
        <v>-12.939909999999999</v>
      </c>
      <c r="Y155" s="11">
        <v>0.295379</v>
      </c>
      <c r="Z155" s="18">
        <f t="shared" si="6"/>
        <v>2.3360219794646381E-2</v>
      </c>
      <c r="AA155" s="11">
        <v>2.3360240000000001</v>
      </c>
      <c r="AC155" s="11" t="s">
        <v>78</v>
      </c>
      <c r="AD155" s="11">
        <v>972</v>
      </c>
      <c r="AE155" s="11">
        <v>29.983938999999999</v>
      </c>
      <c r="AF155" s="11">
        <v>23.841871999999999</v>
      </c>
      <c r="AG155" s="11">
        <v>6.1420669999999999</v>
      </c>
      <c r="AH155" s="18">
        <f t="shared" si="7"/>
        <v>0.20484523397676335</v>
      </c>
      <c r="AI155" s="11">
        <v>20.484524</v>
      </c>
      <c r="AK155" s="11" t="s">
        <v>83</v>
      </c>
      <c r="AL155" s="11">
        <v>969</v>
      </c>
      <c r="AM155" s="11">
        <v>5.3228350000000004</v>
      </c>
      <c r="AN155" s="11">
        <v>14.609558</v>
      </c>
      <c r="AO155" s="11">
        <v>9.2867239999999995</v>
      </c>
      <c r="AP155" s="18">
        <f t="shared" si="8"/>
        <v>1.7446950732081681</v>
      </c>
      <c r="AQ155" s="11" t="s">
        <v>77</v>
      </c>
      <c r="AS155" s="11" t="s">
        <v>78</v>
      </c>
      <c r="AT155" s="11">
        <v>146</v>
      </c>
      <c r="AU155" s="11">
        <v>-8.0988849999999992</v>
      </c>
      <c r="AV155" s="11">
        <v>-7.7163300000000001</v>
      </c>
      <c r="AW155" s="11">
        <v>0.38255499999999998</v>
      </c>
      <c r="AX155" s="11">
        <v>4.7235480000000001</v>
      </c>
    </row>
    <row r="156" spans="9:50" x14ac:dyDescent="0.35">
      <c r="U156" s="11" t="s">
        <v>76</v>
      </c>
      <c r="V156" s="11">
        <v>208</v>
      </c>
      <c r="W156" s="11">
        <v>16.335968999999999</v>
      </c>
      <c r="X156" s="11">
        <v>16.483882000000001</v>
      </c>
      <c r="Y156" s="11">
        <v>0.14791399999999999</v>
      </c>
      <c r="Z156" s="18">
        <f t="shared" si="6"/>
        <v>9.0544980833398986E-3</v>
      </c>
      <c r="AA156" s="11">
        <v>0.905447</v>
      </c>
      <c r="AC156" s="11" t="s">
        <v>78</v>
      </c>
      <c r="AD156" s="11">
        <v>973</v>
      </c>
      <c r="AE156" s="11">
        <v>-5.6446999999999997E-2</v>
      </c>
      <c r="AF156" s="11">
        <v>-3.845809</v>
      </c>
      <c r="AG156" s="11">
        <v>3.7893620000000001</v>
      </c>
      <c r="AH156" s="18">
        <f t="shared" si="7"/>
        <v>67.13132673127005</v>
      </c>
      <c r="AI156" s="11" t="s">
        <v>77</v>
      </c>
      <c r="AK156" s="11" t="s">
        <v>83</v>
      </c>
      <c r="AL156" s="11">
        <v>976</v>
      </c>
      <c r="AM156" s="11">
        <v>-3.775077</v>
      </c>
      <c r="AN156" s="11">
        <v>-3.6508259999999999</v>
      </c>
      <c r="AO156" s="11">
        <v>0.124251</v>
      </c>
      <c r="AP156" s="18">
        <f t="shared" si="8"/>
        <v>3.2913500837201466E-2</v>
      </c>
      <c r="AQ156" s="11">
        <v>3.2913540000000001</v>
      </c>
      <c r="AS156" s="11" t="s">
        <v>76</v>
      </c>
      <c r="AT156" s="11">
        <v>147</v>
      </c>
      <c r="AU156" s="11">
        <v>-9.8346929999999997</v>
      </c>
      <c r="AV156" s="11">
        <v>-11.138474</v>
      </c>
      <c r="AW156" s="11">
        <v>1.3037810000000001</v>
      </c>
      <c r="AX156" s="11">
        <v>13.256961</v>
      </c>
    </row>
    <row r="157" spans="9:50" x14ac:dyDescent="0.35">
      <c r="U157" s="11" t="s">
        <v>76</v>
      </c>
      <c r="V157" s="11">
        <v>209</v>
      </c>
      <c r="W157" s="11">
        <v>-0.60953800000000002</v>
      </c>
      <c r="X157" s="11">
        <v>0.68149899999999997</v>
      </c>
      <c r="Y157" s="11">
        <v>1.291037</v>
      </c>
      <c r="Z157" s="18">
        <f t="shared" si="6"/>
        <v>2.1180582670809693</v>
      </c>
      <c r="AA157" s="11" t="s">
        <v>77</v>
      </c>
      <c r="AC157" s="11" t="s">
        <v>78</v>
      </c>
      <c r="AD157" s="11">
        <v>981</v>
      </c>
      <c r="AE157" s="11">
        <v>-13.933903000000001</v>
      </c>
      <c r="AF157" s="11">
        <v>-14.404653</v>
      </c>
      <c r="AG157" s="11">
        <v>0.47075</v>
      </c>
      <c r="AH157" s="18">
        <f t="shared" si="7"/>
        <v>3.3784503882365188E-2</v>
      </c>
      <c r="AI157" s="11">
        <v>3.3784540000000001</v>
      </c>
      <c r="AK157" s="11" t="s">
        <v>83</v>
      </c>
      <c r="AL157" s="11">
        <v>984</v>
      </c>
      <c r="AM157" s="11">
        <v>8.6264120000000002</v>
      </c>
      <c r="AN157" s="11">
        <v>11.147486000000001</v>
      </c>
      <c r="AO157" s="11">
        <v>2.5210750000000002</v>
      </c>
      <c r="AP157" s="18">
        <f t="shared" si="8"/>
        <v>0.29225070631915101</v>
      </c>
      <c r="AQ157" s="11">
        <v>29.225071</v>
      </c>
      <c r="AS157" s="11" t="s">
        <v>76</v>
      </c>
      <c r="AT157" s="11">
        <v>148</v>
      </c>
      <c r="AU157" s="11">
        <v>-19.281893</v>
      </c>
      <c r="AV157" s="11">
        <v>-17.187557999999999</v>
      </c>
      <c r="AW157" s="11">
        <v>2.0943339999999999</v>
      </c>
      <c r="AX157" s="11">
        <v>10.861663999999999</v>
      </c>
    </row>
    <row r="158" spans="9:50" x14ac:dyDescent="0.35">
      <c r="U158" s="11" t="s">
        <v>76</v>
      </c>
      <c r="V158" s="11">
        <v>210</v>
      </c>
      <c r="W158" s="11">
        <v>2.2070620000000001</v>
      </c>
      <c r="X158" s="11">
        <v>4.1895790000000002</v>
      </c>
      <c r="Y158" s="11">
        <v>1.9825170000000001</v>
      </c>
      <c r="Z158" s="18">
        <f t="shared" si="6"/>
        <v>0.89826067414508515</v>
      </c>
      <c r="AA158" s="11">
        <v>89.826092000000003</v>
      </c>
      <c r="AC158" s="11" t="s">
        <v>78</v>
      </c>
      <c r="AD158" s="11">
        <v>988</v>
      </c>
      <c r="AE158" s="11">
        <v>-16.415751</v>
      </c>
      <c r="AF158" s="11">
        <v>-15.231422999999999</v>
      </c>
      <c r="AG158" s="11">
        <v>1.184328</v>
      </c>
      <c r="AH158" s="18">
        <f t="shared" si="7"/>
        <v>7.2145831159354204E-2</v>
      </c>
      <c r="AI158" s="11">
        <v>7.2145859999999997</v>
      </c>
      <c r="AK158" s="11" t="s">
        <v>83</v>
      </c>
      <c r="AL158" s="11">
        <v>989</v>
      </c>
      <c r="AM158" s="11">
        <v>-1.7777940000000001</v>
      </c>
      <c r="AN158" s="11">
        <v>-2.0310869999999999</v>
      </c>
      <c r="AO158" s="11">
        <v>0.25329200000000002</v>
      </c>
      <c r="AP158" s="18">
        <f t="shared" si="8"/>
        <v>0.14247544991151956</v>
      </c>
      <c r="AQ158" s="11">
        <v>14.24757</v>
      </c>
      <c r="AS158" s="11" t="s">
        <v>76</v>
      </c>
      <c r="AT158" s="11">
        <v>149</v>
      </c>
      <c r="AU158" s="11">
        <v>-18.063223000000001</v>
      </c>
      <c r="AV158" s="11">
        <v>-16.779443000000001</v>
      </c>
      <c r="AW158" s="11">
        <v>1.2837799999999999</v>
      </c>
      <c r="AX158" s="11">
        <v>7.1071489999999997</v>
      </c>
    </row>
    <row r="159" spans="9:50" x14ac:dyDescent="0.35">
      <c r="U159" s="11" t="s">
        <v>76</v>
      </c>
      <c r="V159" s="11">
        <v>211</v>
      </c>
      <c r="W159" s="11">
        <v>11.690051</v>
      </c>
      <c r="X159" s="11">
        <v>22.103784999999998</v>
      </c>
      <c r="Y159" s="11">
        <v>10.413734</v>
      </c>
      <c r="Z159" s="18">
        <f t="shared" si="6"/>
        <v>0.89082023679794031</v>
      </c>
      <c r="AA159" s="11">
        <v>89.082026999999997</v>
      </c>
      <c r="AC159" s="11" t="s">
        <v>78</v>
      </c>
      <c r="AD159" s="11">
        <v>993</v>
      </c>
      <c r="AE159" s="11">
        <v>-12.128259999999999</v>
      </c>
      <c r="AF159" s="11">
        <v>-13.158153</v>
      </c>
      <c r="AG159" s="11">
        <v>1.0298929999999999</v>
      </c>
      <c r="AH159" s="18">
        <f t="shared" si="7"/>
        <v>8.4916797628019194E-2</v>
      </c>
      <c r="AI159" s="11">
        <v>8.4916830000000001</v>
      </c>
      <c r="AK159" s="11" t="s">
        <v>83</v>
      </c>
      <c r="AL159" s="11">
        <v>996</v>
      </c>
      <c r="AM159" s="11">
        <v>-6.8249519999999997</v>
      </c>
      <c r="AN159" s="11">
        <v>-6.9275669999999998</v>
      </c>
      <c r="AO159" s="11">
        <v>0.102615</v>
      </c>
      <c r="AP159" s="18">
        <f t="shared" si="8"/>
        <v>1.503527057772714E-2</v>
      </c>
      <c r="AQ159" s="11">
        <v>1.5035289999999999</v>
      </c>
      <c r="AS159" s="11" t="s">
        <v>76</v>
      </c>
      <c r="AT159" s="11">
        <v>150</v>
      </c>
      <c r="AU159" s="11">
        <v>-8.4585709999999992</v>
      </c>
      <c r="AV159" s="11">
        <v>-10.654814999999999</v>
      </c>
      <c r="AW159" s="11">
        <v>2.1962440000000001</v>
      </c>
      <c r="AX159" s="11">
        <v>25.96472</v>
      </c>
    </row>
    <row r="160" spans="9:50" x14ac:dyDescent="0.35">
      <c r="U160" s="11" t="s">
        <v>76</v>
      </c>
      <c r="V160" s="11">
        <v>213</v>
      </c>
      <c r="W160" s="11">
        <v>39.614305000000002</v>
      </c>
      <c r="X160" s="11">
        <v>35.600406</v>
      </c>
      <c r="Y160" s="11">
        <v>4.0138990000000003</v>
      </c>
      <c r="Z160" s="18">
        <f t="shared" si="6"/>
        <v>0.10132448366821026</v>
      </c>
      <c r="AA160" s="11">
        <v>10.132448</v>
      </c>
      <c r="AC160" s="11" t="s">
        <v>78</v>
      </c>
      <c r="AD160" s="11">
        <v>998</v>
      </c>
      <c r="AE160" s="11">
        <v>-6.7058590000000002</v>
      </c>
      <c r="AF160" s="11">
        <v>-6.1335670000000002</v>
      </c>
      <c r="AG160" s="11">
        <v>0.57229200000000002</v>
      </c>
      <c r="AH160" s="18">
        <f t="shared" si="7"/>
        <v>8.5342086673757978E-2</v>
      </c>
      <c r="AI160" s="11">
        <v>8.5342029999999998</v>
      </c>
      <c r="AK160" s="11" t="s">
        <v>83</v>
      </c>
      <c r="AL160" s="11">
        <v>999</v>
      </c>
      <c r="AM160" s="11">
        <v>-13.472830999999999</v>
      </c>
      <c r="AN160" s="11">
        <v>-11.725455999999999</v>
      </c>
      <c r="AO160" s="11">
        <v>1.7473749999999999</v>
      </c>
      <c r="AP160" s="18">
        <f t="shared" si="8"/>
        <v>0.12969620119186531</v>
      </c>
      <c r="AQ160" s="11">
        <v>12.969619</v>
      </c>
      <c r="AS160" s="11" t="s">
        <v>76</v>
      </c>
      <c r="AT160" s="11">
        <v>151</v>
      </c>
      <c r="AU160" s="11">
        <v>12.893927</v>
      </c>
      <c r="AV160" s="11">
        <v>16.962340000000001</v>
      </c>
      <c r="AW160" s="11">
        <v>4.0684129999999996</v>
      </c>
      <c r="AX160" s="11">
        <v>31.552942000000002</v>
      </c>
    </row>
    <row r="161" spans="2:50" x14ac:dyDescent="0.35">
      <c r="U161" s="11" t="s">
        <v>76</v>
      </c>
      <c r="V161" s="11">
        <v>214</v>
      </c>
      <c r="W161" s="11">
        <v>10.402203999999999</v>
      </c>
      <c r="X161" s="11">
        <v>9.2557539999999996</v>
      </c>
      <c r="Y161" s="11">
        <v>1.14645</v>
      </c>
      <c r="Z161" s="18">
        <f t="shared" si="6"/>
        <v>0.11021222041021307</v>
      </c>
      <c r="AA161" s="11">
        <v>11.021219</v>
      </c>
      <c r="AC161" s="11" t="s">
        <v>78</v>
      </c>
      <c r="AD161" s="11">
        <v>1008</v>
      </c>
      <c r="AE161" s="11">
        <v>-6.1615900000000003</v>
      </c>
      <c r="AF161" s="11">
        <v>-6.5811039999999998</v>
      </c>
      <c r="AG161" s="11">
        <v>0.419514</v>
      </c>
      <c r="AH161" s="18">
        <f t="shared" si="7"/>
        <v>6.8085348100084556E-2</v>
      </c>
      <c r="AI161" s="11">
        <v>6.808535</v>
      </c>
      <c r="AK161" s="11" t="s">
        <v>83</v>
      </c>
      <c r="AL161" s="11">
        <v>1007</v>
      </c>
      <c r="AM161" s="11">
        <v>15.568040999999999</v>
      </c>
      <c r="AN161" s="11">
        <v>11.574396999999999</v>
      </c>
      <c r="AO161" s="11">
        <v>3.9936440000000002</v>
      </c>
      <c r="AP161" s="18">
        <f t="shared" si="8"/>
        <v>0.25652835832074183</v>
      </c>
      <c r="AQ161" s="11">
        <v>25.652837000000002</v>
      </c>
      <c r="AS161" s="11" t="s">
        <v>83</v>
      </c>
      <c r="AT161" s="11">
        <v>152</v>
      </c>
      <c r="AU161" s="11">
        <v>-11.970299000000001</v>
      </c>
      <c r="AV161" s="11">
        <v>-12.855007000000001</v>
      </c>
      <c r="AW161" s="11">
        <v>0.88470800000000005</v>
      </c>
      <c r="AX161" s="11">
        <v>7.3908569999999996</v>
      </c>
    </row>
    <row r="162" spans="2:50" x14ac:dyDescent="0.35">
      <c r="U162" s="11" t="s">
        <v>76</v>
      </c>
      <c r="V162" s="11">
        <v>215</v>
      </c>
      <c r="W162" s="11">
        <v>-5.2806389999999999</v>
      </c>
      <c r="X162" s="11">
        <v>-6.2843070000000001</v>
      </c>
      <c r="Y162" s="11">
        <v>1.0036689999999999</v>
      </c>
      <c r="Z162" s="18">
        <f t="shared" si="6"/>
        <v>0.19006582347325768</v>
      </c>
      <c r="AA162" s="11">
        <v>19.006575999999999</v>
      </c>
      <c r="AC162" s="11" t="s">
        <v>78</v>
      </c>
      <c r="AD162" s="11">
        <v>1014</v>
      </c>
      <c r="AE162" s="11">
        <v>30.575572000000001</v>
      </c>
      <c r="AF162" s="11">
        <v>29.866008999999998</v>
      </c>
      <c r="AG162" s="11">
        <v>0.70956300000000005</v>
      </c>
      <c r="AH162" s="18">
        <f t="shared" si="7"/>
        <v>2.3206859384347741E-2</v>
      </c>
      <c r="AI162" s="11">
        <v>2.3206850000000001</v>
      </c>
      <c r="AK162" s="11" t="s">
        <v>83</v>
      </c>
      <c r="AL162" s="11">
        <v>1013</v>
      </c>
      <c r="AM162" s="11">
        <v>-16.072673999999999</v>
      </c>
      <c r="AN162" s="11">
        <v>-12.913031999999999</v>
      </c>
      <c r="AO162" s="11">
        <v>3.1596419999999998</v>
      </c>
      <c r="AP162" s="18">
        <f t="shared" si="8"/>
        <v>0.19658471266200012</v>
      </c>
      <c r="AQ162" s="11">
        <v>19.658470000000001</v>
      </c>
      <c r="AS162" s="11" t="s">
        <v>78</v>
      </c>
      <c r="AT162" s="11">
        <v>153</v>
      </c>
      <c r="AU162" s="11">
        <v>-3.7114500000000001</v>
      </c>
      <c r="AV162" s="11">
        <v>-2.1569500000000001</v>
      </c>
      <c r="AW162" s="11">
        <v>1.5545009999999999</v>
      </c>
      <c r="AX162" s="11">
        <v>41.88391</v>
      </c>
    </row>
    <row r="163" spans="2:50" x14ac:dyDescent="0.35">
      <c r="U163" s="11" t="s">
        <v>76</v>
      </c>
      <c r="V163" s="11">
        <v>217</v>
      </c>
      <c r="W163" s="11">
        <v>-13.083125000000001</v>
      </c>
      <c r="X163" s="11">
        <v>-13.768134</v>
      </c>
      <c r="Y163" s="11">
        <v>0.68500899999999998</v>
      </c>
      <c r="Z163" s="18">
        <f t="shared" si="6"/>
        <v>5.2358209525629383E-2</v>
      </c>
      <c r="AA163" s="11">
        <v>5.2358250000000002</v>
      </c>
      <c r="AC163" s="11" t="s">
        <v>78</v>
      </c>
      <c r="AD163" s="11">
        <v>1020</v>
      </c>
      <c r="AE163" s="11">
        <v>-0.82812699999999995</v>
      </c>
      <c r="AF163" s="11">
        <v>-1.0616300000000001</v>
      </c>
      <c r="AG163" s="11">
        <v>0.23350199999999999</v>
      </c>
      <c r="AH163" s="18">
        <f t="shared" si="7"/>
        <v>0.28196399827562679</v>
      </c>
      <c r="AI163" s="11">
        <v>28.196408999999999</v>
      </c>
      <c r="AK163" s="11" t="s">
        <v>83</v>
      </c>
      <c r="AL163" s="11">
        <v>1015</v>
      </c>
      <c r="AM163" s="11">
        <v>-11.662931</v>
      </c>
      <c r="AN163" s="11">
        <v>-8.7701379999999993</v>
      </c>
      <c r="AO163" s="11">
        <v>2.8927930000000002</v>
      </c>
      <c r="AP163" s="18">
        <f t="shared" si="8"/>
        <v>0.24803310591479963</v>
      </c>
      <c r="AQ163" s="11">
        <v>24.803314</v>
      </c>
      <c r="AS163" s="11" t="s">
        <v>76</v>
      </c>
      <c r="AT163" s="11">
        <v>154</v>
      </c>
      <c r="AU163" s="11">
        <v>15.765547</v>
      </c>
      <c r="AV163" s="11">
        <v>10.449332</v>
      </c>
      <c r="AW163" s="11">
        <v>5.3162159999999998</v>
      </c>
      <c r="AX163" s="11">
        <v>33.720463000000002</v>
      </c>
    </row>
    <row r="164" spans="2:50" x14ac:dyDescent="0.35">
      <c r="U164" s="11" t="s">
        <v>76</v>
      </c>
      <c r="V164" s="11">
        <v>220</v>
      </c>
      <c r="W164" s="11">
        <v>6.4600499999999998</v>
      </c>
      <c r="X164" s="11">
        <v>7.7403649999999997</v>
      </c>
      <c r="Y164" s="11">
        <v>1.2803150000000001</v>
      </c>
      <c r="Z164" s="18">
        <f t="shared" si="6"/>
        <v>0.19818964249502716</v>
      </c>
      <c r="AA164" s="11">
        <v>19.818967000000001</v>
      </c>
      <c r="AC164" s="11" t="s">
        <v>78</v>
      </c>
      <c r="AD164" s="11">
        <v>1021</v>
      </c>
      <c r="AE164" s="11">
        <v>-8.4216730000000002</v>
      </c>
      <c r="AF164" s="11">
        <v>-5.9352460000000002</v>
      </c>
      <c r="AG164" s="11">
        <v>2.4864269999999999</v>
      </c>
      <c r="AH164" s="18">
        <f t="shared" si="7"/>
        <v>0.29524145618097497</v>
      </c>
      <c r="AI164" s="11">
        <v>29.524146999999999</v>
      </c>
      <c r="AK164" s="11" t="s">
        <v>83</v>
      </c>
      <c r="AL164" s="11">
        <v>1022</v>
      </c>
      <c r="AM164" s="11">
        <v>-10.812124000000001</v>
      </c>
      <c r="AN164" s="11">
        <v>-11.543108999999999</v>
      </c>
      <c r="AO164" s="11">
        <v>0.73098399999999997</v>
      </c>
      <c r="AP164" s="18">
        <f t="shared" si="8"/>
        <v>6.7607807679601145E-2</v>
      </c>
      <c r="AQ164" s="11">
        <v>6.7607819999999998</v>
      </c>
      <c r="AS164" s="11" t="s">
        <v>83</v>
      </c>
      <c r="AT164" s="11">
        <v>155</v>
      </c>
      <c r="AU164" s="11">
        <v>-14.550800000000001</v>
      </c>
      <c r="AV164" s="11">
        <v>-14.143601</v>
      </c>
      <c r="AW164" s="11">
        <v>0.40719899999999998</v>
      </c>
      <c r="AX164" s="11">
        <v>2.7984659999999999</v>
      </c>
    </row>
    <row r="165" spans="2:50" x14ac:dyDescent="0.35">
      <c r="U165" s="11" t="s">
        <v>76</v>
      </c>
      <c r="V165" s="11">
        <v>221</v>
      </c>
      <c r="W165" s="11">
        <v>-3.0439080000000001</v>
      </c>
      <c r="X165" s="11">
        <v>-6.0029149999999998</v>
      </c>
      <c r="Y165" s="11">
        <v>2.9590070000000002</v>
      </c>
      <c r="Z165" s="18">
        <f t="shared" si="6"/>
        <v>0.97210789550801147</v>
      </c>
      <c r="AA165" s="11">
        <v>97.210773000000003</v>
      </c>
      <c r="AC165" s="11" t="s">
        <v>78</v>
      </c>
      <c r="AD165" s="11">
        <v>1028</v>
      </c>
      <c r="AE165" s="11">
        <v>-21.385774000000001</v>
      </c>
      <c r="AF165" s="11">
        <v>-23.382939</v>
      </c>
      <c r="AG165" s="11">
        <v>1.9971650000000001</v>
      </c>
      <c r="AH165" s="18">
        <f t="shared" si="7"/>
        <v>9.3387548189745193E-2</v>
      </c>
      <c r="AI165" s="11">
        <v>9.3387560000000001</v>
      </c>
      <c r="AK165" s="11" t="s">
        <v>83</v>
      </c>
      <c r="AL165" s="11">
        <v>1032</v>
      </c>
      <c r="AM165" s="11">
        <v>-5.3019860000000003</v>
      </c>
      <c r="AN165" s="11">
        <v>-5.6576199999999996</v>
      </c>
      <c r="AO165" s="11">
        <v>0.35563400000000001</v>
      </c>
      <c r="AP165" s="18">
        <f t="shared" si="8"/>
        <v>6.707562034301863E-2</v>
      </c>
      <c r="AQ165" s="11">
        <v>6.7075690000000003</v>
      </c>
      <c r="AS165" s="11" t="s">
        <v>76</v>
      </c>
      <c r="AT165" s="11">
        <v>156</v>
      </c>
      <c r="AU165" s="11">
        <v>23.730615</v>
      </c>
      <c r="AV165" s="11">
        <v>24.250775000000001</v>
      </c>
      <c r="AW165" s="11">
        <v>0.52015900000000004</v>
      </c>
      <c r="AX165" s="11">
        <v>2.1919339999999998</v>
      </c>
    </row>
    <row r="166" spans="2:50" x14ac:dyDescent="0.35">
      <c r="U166" s="11" t="s">
        <v>76</v>
      </c>
      <c r="V166" s="11">
        <v>222</v>
      </c>
      <c r="W166" s="11">
        <v>0.26799800000000001</v>
      </c>
      <c r="X166" s="11">
        <v>-1.382989</v>
      </c>
      <c r="Y166" s="11">
        <v>1.650987</v>
      </c>
      <c r="Z166" s="18">
        <f t="shared" si="6"/>
        <v>6.160445227203188</v>
      </c>
      <c r="AA166" s="11" t="s">
        <v>77</v>
      </c>
      <c r="AC166" s="11" t="s">
        <v>78</v>
      </c>
      <c r="AD166" s="11">
        <v>1039</v>
      </c>
      <c r="AE166" s="11">
        <v>6.7242119999999996</v>
      </c>
      <c r="AF166" s="11">
        <v>8.8195180000000004</v>
      </c>
      <c r="AG166" s="11">
        <v>2.0953059999999999</v>
      </c>
      <c r="AH166" s="18">
        <f t="shared" si="7"/>
        <v>0.31160617779451333</v>
      </c>
      <c r="AI166" s="11">
        <v>31.160622</v>
      </c>
      <c r="AK166" s="11" t="s">
        <v>83</v>
      </c>
      <c r="AL166" s="11">
        <v>1037</v>
      </c>
      <c r="AM166" s="11">
        <v>-8.0281870000000009</v>
      </c>
      <c r="AN166" s="11">
        <v>-7.9284730000000003</v>
      </c>
      <c r="AO166" s="11">
        <v>9.9713999999999997E-2</v>
      </c>
      <c r="AP166" s="18">
        <f t="shared" si="8"/>
        <v>1.2420487963222579E-2</v>
      </c>
      <c r="AQ166" s="11">
        <v>1.2420439999999999</v>
      </c>
      <c r="AS166" s="11" t="s">
        <v>78</v>
      </c>
      <c r="AT166" s="11">
        <v>157</v>
      </c>
      <c r="AU166" s="11">
        <v>3.9142009999999998</v>
      </c>
      <c r="AV166" s="11">
        <v>4.5616830000000004</v>
      </c>
      <c r="AW166" s="11">
        <v>0.647482</v>
      </c>
      <c r="AX166" s="11">
        <v>16.541861000000001</v>
      </c>
    </row>
    <row r="167" spans="2:50" x14ac:dyDescent="0.35">
      <c r="U167" s="11" t="s">
        <v>76</v>
      </c>
      <c r="V167" s="11">
        <v>223</v>
      </c>
      <c r="W167" s="11">
        <v>-16.113778</v>
      </c>
      <c r="X167" s="11">
        <v>-12.78679</v>
      </c>
      <c r="Y167" s="11">
        <v>3.3269880000000001</v>
      </c>
      <c r="Z167" s="18">
        <f t="shared" si="6"/>
        <v>0.20646852649949626</v>
      </c>
      <c r="AA167" s="11">
        <v>20.646850000000001</v>
      </c>
      <c r="AC167" s="11" t="s">
        <v>78</v>
      </c>
      <c r="AD167" s="11">
        <v>1044</v>
      </c>
      <c r="AE167" s="11">
        <v>-23.423978999999999</v>
      </c>
      <c r="AF167" s="11">
        <v>-22.142652999999999</v>
      </c>
      <c r="AG167" s="11">
        <v>1.281325</v>
      </c>
      <c r="AH167" s="18">
        <f t="shared" si="7"/>
        <v>5.4701423699193043E-2</v>
      </c>
      <c r="AI167" s="11">
        <v>5.4701430000000002</v>
      </c>
      <c r="AK167" s="11" t="s">
        <v>83</v>
      </c>
      <c r="AL167" s="11">
        <v>1043</v>
      </c>
      <c r="AM167" s="11">
        <v>-2.9978250000000002</v>
      </c>
      <c r="AN167" s="11">
        <v>-3.522214</v>
      </c>
      <c r="AO167" s="11">
        <v>0.52438899999999999</v>
      </c>
      <c r="AP167" s="18">
        <f t="shared" si="8"/>
        <v>0.17492315261898209</v>
      </c>
      <c r="AQ167" s="11">
        <v>17.4923</v>
      </c>
      <c r="AS167" s="11" t="s">
        <v>76</v>
      </c>
      <c r="AT167" s="11">
        <v>158</v>
      </c>
      <c r="AU167" s="11">
        <v>28.164109</v>
      </c>
      <c r="AV167" s="11">
        <v>31.035181000000001</v>
      </c>
      <c r="AW167" s="11">
        <v>2.871073</v>
      </c>
      <c r="AX167" s="11">
        <v>10.194082999999999</v>
      </c>
    </row>
    <row r="168" spans="2:50" x14ac:dyDescent="0.35">
      <c r="B168" t="s">
        <v>115</v>
      </c>
      <c r="U168" s="11" t="s">
        <v>76</v>
      </c>
      <c r="V168" s="11">
        <v>224</v>
      </c>
      <c r="W168" s="11">
        <v>-5.4434519999999997</v>
      </c>
      <c r="X168" s="11">
        <v>-6.7930919999999997</v>
      </c>
      <c r="Y168" s="11">
        <v>1.34964</v>
      </c>
      <c r="Z168" s="18">
        <f t="shared" si="6"/>
        <v>0.2479382568267342</v>
      </c>
      <c r="AA168" s="11">
        <v>24.793825999999999</v>
      </c>
      <c r="AC168" s="11" t="s">
        <v>78</v>
      </c>
      <c r="AD168" s="11">
        <v>1048</v>
      </c>
      <c r="AE168" s="11">
        <v>-2.1295860000000002</v>
      </c>
      <c r="AF168" s="11">
        <v>-3.7875619999999999</v>
      </c>
      <c r="AG168" s="11">
        <v>1.6579759999999999</v>
      </c>
      <c r="AH168" s="18">
        <f t="shared" si="7"/>
        <v>0.77854381086276847</v>
      </c>
      <c r="AI168" s="11">
        <v>77.854363000000006</v>
      </c>
      <c r="AK168" s="11" t="s">
        <v>83</v>
      </c>
      <c r="AL168" s="11">
        <v>1051</v>
      </c>
      <c r="AM168" s="11">
        <v>2.1582309999999998</v>
      </c>
      <c r="AN168" s="11">
        <v>-3.8231329999999999</v>
      </c>
      <c r="AO168" s="11">
        <v>5.9813640000000001</v>
      </c>
      <c r="AP168" s="18">
        <f t="shared" si="8"/>
        <v>2.7714197414456567</v>
      </c>
      <c r="AQ168" s="11" t="s">
        <v>77</v>
      </c>
      <c r="AS168" s="11" t="s">
        <v>76</v>
      </c>
      <c r="AT168" s="11">
        <v>159</v>
      </c>
      <c r="AU168" s="11">
        <v>25.909725999999999</v>
      </c>
      <c r="AV168" s="11">
        <v>28.27411</v>
      </c>
      <c r="AW168" s="11">
        <v>2.3643830000000001</v>
      </c>
      <c r="AX168" s="11">
        <v>9.1254659999999994</v>
      </c>
    </row>
    <row r="169" spans="2:50" x14ac:dyDescent="0.35">
      <c r="B169" s="11"/>
      <c r="C169" s="11" t="s">
        <v>72</v>
      </c>
      <c r="D169" s="11" t="s">
        <v>73</v>
      </c>
      <c r="E169" s="11" t="s">
        <v>74</v>
      </c>
      <c r="F169" s="11" t="s">
        <v>75</v>
      </c>
      <c r="U169" s="11" t="s">
        <v>76</v>
      </c>
      <c r="V169" s="11">
        <v>225</v>
      </c>
      <c r="W169" s="11">
        <v>-5.3234310000000002</v>
      </c>
      <c r="X169" s="11">
        <v>-6.2660650000000002</v>
      </c>
      <c r="Y169" s="11">
        <v>0.942635</v>
      </c>
      <c r="Z169" s="18">
        <f t="shared" si="6"/>
        <v>0.17707283141267352</v>
      </c>
      <c r="AA169" s="11">
        <v>17.707280999999998</v>
      </c>
      <c r="AC169" s="11" t="s">
        <v>78</v>
      </c>
      <c r="AD169" s="11">
        <v>1053</v>
      </c>
      <c r="AE169" s="11">
        <v>-12.589885000000001</v>
      </c>
      <c r="AF169" s="11">
        <v>-12.63982</v>
      </c>
      <c r="AG169" s="11">
        <v>4.9933999999999999E-2</v>
      </c>
      <c r="AH169" s="18">
        <f t="shared" si="7"/>
        <v>3.9661998501177732E-3</v>
      </c>
      <c r="AI169" s="11">
        <v>0.396623</v>
      </c>
      <c r="AK169" s="11" t="s">
        <v>83</v>
      </c>
      <c r="AL169" s="11">
        <v>1052</v>
      </c>
      <c r="AM169" s="11">
        <v>-9.4178160000000002</v>
      </c>
      <c r="AN169" s="11">
        <v>-6.5767600000000002</v>
      </c>
      <c r="AO169" s="11">
        <v>2.841056</v>
      </c>
      <c r="AP169" s="18">
        <f t="shared" si="8"/>
        <v>0.30166824240354662</v>
      </c>
      <c r="AQ169" s="11">
        <v>30.166824999999999</v>
      </c>
      <c r="AS169" s="11" t="s">
        <v>76</v>
      </c>
      <c r="AT169" s="11">
        <v>160</v>
      </c>
      <c r="AU169" s="11">
        <v>-2.6021679999999998</v>
      </c>
      <c r="AV169" s="11">
        <v>1.035655</v>
      </c>
      <c r="AW169" s="11">
        <v>3.6378219999999999</v>
      </c>
      <c r="AX169" s="11" t="s">
        <v>77</v>
      </c>
    </row>
    <row r="170" spans="2:50" x14ac:dyDescent="0.35">
      <c r="B170" s="11" t="s">
        <v>79</v>
      </c>
      <c r="C170" s="11">
        <v>3.4798999999999997E-2</v>
      </c>
      <c r="D170" s="11">
        <v>-5.3476999999999997E-2</v>
      </c>
      <c r="E170" s="11">
        <v>2.0331199999999998</v>
      </c>
      <c r="F170" s="11">
        <v>2.2192229999999999</v>
      </c>
      <c r="U170" s="11" t="s">
        <v>76</v>
      </c>
      <c r="V170" s="11">
        <v>226</v>
      </c>
      <c r="W170" s="11">
        <v>0.13136999999999999</v>
      </c>
      <c r="X170" s="11">
        <v>-2.074497</v>
      </c>
      <c r="Y170" s="11">
        <v>2.205867</v>
      </c>
      <c r="Z170" s="18">
        <f t="shared" si="6"/>
        <v>16.791253710892899</v>
      </c>
      <c r="AA170" s="11" t="s">
        <v>77</v>
      </c>
      <c r="AC170" s="11" t="s">
        <v>78</v>
      </c>
      <c r="AD170" s="11">
        <v>1062</v>
      </c>
      <c r="AE170" s="11">
        <v>27.757642000000001</v>
      </c>
      <c r="AF170" s="11">
        <v>30.932531000000001</v>
      </c>
      <c r="AG170" s="11">
        <v>3.1748889999999999</v>
      </c>
      <c r="AH170" s="18">
        <f t="shared" si="7"/>
        <v>0.11437891590359152</v>
      </c>
      <c r="AI170" s="11">
        <v>11.437892</v>
      </c>
      <c r="AK170" s="11" t="s">
        <v>83</v>
      </c>
      <c r="AL170" s="11">
        <v>1059</v>
      </c>
      <c r="AM170" s="11">
        <v>6.4671130000000003</v>
      </c>
      <c r="AN170" s="11">
        <v>4.0683369999999996</v>
      </c>
      <c r="AO170" s="11">
        <v>2.3987759999999998</v>
      </c>
      <c r="AP170" s="18">
        <f t="shared" si="8"/>
        <v>0.37091914119948105</v>
      </c>
      <c r="AQ170" s="11">
        <v>37.091912999999998</v>
      </c>
      <c r="AS170" s="11" t="s">
        <v>76</v>
      </c>
      <c r="AT170" s="11">
        <v>161</v>
      </c>
      <c r="AU170" s="11">
        <v>20.789746000000001</v>
      </c>
      <c r="AV170" s="11">
        <v>15.524905</v>
      </c>
      <c r="AW170" s="11">
        <v>5.2648409999999997</v>
      </c>
      <c r="AX170" s="11">
        <v>25.324221999999999</v>
      </c>
    </row>
    <row r="171" spans="2:50" x14ac:dyDescent="0.35">
      <c r="B171" s="11" t="s">
        <v>80</v>
      </c>
      <c r="C171" s="11">
        <v>16.112748</v>
      </c>
      <c r="D171" s="11">
        <v>15.842542</v>
      </c>
      <c r="E171" s="11">
        <v>2.074964</v>
      </c>
      <c r="F171" s="11">
        <v>70.987082999999998</v>
      </c>
      <c r="U171" s="11" t="s">
        <v>76</v>
      </c>
      <c r="V171" s="11">
        <v>227</v>
      </c>
      <c r="W171" s="11">
        <v>-4.4791920000000003</v>
      </c>
      <c r="X171" s="11">
        <v>-4.6049480000000003</v>
      </c>
      <c r="Y171" s="11">
        <v>0.12575600000000001</v>
      </c>
      <c r="Z171" s="18">
        <f t="shared" si="6"/>
        <v>2.8075599349168333E-2</v>
      </c>
      <c r="AA171" s="11">
        <v>2.8075649999999999</v>
      </c>
      <c r="AC171" s="11" t="s">
        <v>78</v>
      </c>
      <c r="AD171" s="11">
        <v>1069</v>
      </c>
      <c r="AE171" s="11">
        <v>-16.135653999999999</v>
      </c>
      <c r="AF171" s="11">
        <v>-16.167822000000001</v>
      </c>
      <c r="AG171" s="11">
        <v>3.2168000000000002E-2</v>
      </c>
      <c r="AH171" s="18">
        <f t="shared" si="7"/>
        <v>1.9935975325202191E-3</v>
      </c>
      <c r="AI171" s="11">
        <v>0.19936100000000001</v>
      </c>
      <c r="AK171" s="11" t="s">
        <v>83</v>
      </c>
      <c r="AL171" s="11">
        <v>1068</v>
      </c>
      <c r="AM171" s="11">
        <v>15.894481000000001</v>
      </c>
      <c r="AN171" s="11">
        <v>20.216875999999999</v>
      </c>
      <c r="AO171" s="11">
        <v>4.3223960000000003</v>
      </c>
      <c r="AP171" s="18">
        <f t="shared" si="8"/>
        <v>0.27194319839697817</v>
      </c>
      <c r="AQ171" s="11">
        <v>27.194320000000001</v>
      </c>
      <c r="AS171" s="11" t="s">
        <v>83</v>
      </c>
      <c r="AT171" s="11">
        <v>162</v>
      </c>
      <c r="AU171" s="11">
        <v>-25.403751</v>
      </c>
      <c r="AV171" s="11">
        <v>-25.273434999999999</v>
      </c>
      <c r="AW171" s="11">
        <v>0.13031499999999999</v>
      </c>
      <c r="AX171" s="11">
        <v>0.51297599999999999</v>
      </c>
    </row>
    <row r="172" spans="2:50" x14ac:dyDescent="0.35">
      <c r="B172" s="11" t="s">
        <v>81</v>
      </c>
      <c r="C172" s="11">
        <v>-30.526700000000002</v>
      </c>
      <c r="D172" s="11">
        <v>-28.931587</v>
      </c>
      <c r="E172" s="11">
        <v>2.2899999999999999E-3</v>
      </c>
      <c r="F172" s="11">
        <v>5.5000000000000002E-5</v>
      </c>
      <c r="U172" s="11" t="s">
        <v>76</v>
      </c>
      <c r="V172" s="11">
        <v>228</v>
      </c>
      <c r="W172" s="11">
        <v>-5.3932130000000003</v>
      </c>
      <c r="X172" s="11">
        <v>-3.4243769999999998</v>
      </c>
      <c r="Y172" s="11">
        <v>1.9688349999999999</v>
      </c>
      <c r="Z172" s="18">
        <f t="shared" si="6"/>
        <v>0.36505789776891806</v>
      </c>
      <c r="AA172" s="11">
        <v>36.505797999999999</v>
      </c>
      <c r="AC172" s="11" t="s">
        <v>78</v>
      </c>
      <c r="AD172" s="11">
        <v>1074</v>
      </c>
      <c r="AE172" s="11">
        <v>7.4526389999999996</v>
      </c>
      <c r="AF172" s="11">
        <v>7.4824799999999998</v>
      </c>
      <c r="AG172" s="11">
        <v>2.9842E-2</v>
      </c>
      <c r="AH172" s="18">
        <f t="shared" si="7"/>
        <v>4.004219176589662E-3</v>
      </c>
      <c r="AI172" s="11">
        <v>0.40041500000000002</v>
      </c>
      <c r="AK172" s="11" t="s">
        <v>83</v>
      </c>
      <c r="AL172" s="11">
        <v>1073</v>
      </c>
      <c r="AM172" s="11">
        <v>-7.9944000000000001E-2</v>
      </c>
      <c r="AN172" s="11">
        <v>2.1845940000000001</v>
      </c>
      <c r="AO172" s="11">
        <v>2.2645390000000001</v>
      </c>
      <c r="AP172" s="18">
        <f t="shared" si="8"/>
        <v>28.326566096267388</v>
      </c>
      <c r="AQ172" s="11" t="s">
        <v>77</v>
      </c>
      <c r="AS172" s="11" t="s">
        <v>76</v>
      </c>
      <c r="AT172" s="11">
        <v>163</v>
      </c>
      <c r="AU172" s="11">
        <v>-4.888916</v>
      </c>
      <c r="AV172" s="11">
        <v>-1.9368829999999999</v>
      </c>
      <c r="AW172" s="11">
        <v>2.9520330000000001</v>
      </c>
      <c r="AX172" s="11">
        <v>60.382151</v>
      </c>
    </row>
    <row r="173" spans="2:50" x14ac:dyDescent="0.35">
      <c r="B173" s="11" t="s">
        <v>82</v>
      </c>
      <c r="C173" s="11">
        <v>49.875309999999999</v>
      </c>
      <c r="D173" s="11">
        <v>47.841951000000002</v>
      </c>
      <c r="E173" s="11">
        <v>19.711065000000001</v>
      </c>
      <c r="F173" s="11">
        <v>3173.1418979999999</v>
      </c>
      <c r="U173" s="11" t="s">
        <v>76</v>
      </c>
      <c r="V173" s="11">
        <v>229</v>
      </c>
      <c r="W173" s="11">
        <v>17.833043</v>
      </c>
      <c r="X173" s="11">
        <v>18.301465</v>
      </c>
      <c r="Y173" s="11">
        <v>0.46842200000000001</v>
      </c>
      <c r="Z173" s="18">
        <f t="shared" si="6"/>
        <v>2.626708184351936E-2</v>
      </c>
      <c r="AA173" s="11">
        <v>2.626706</v>
      </c>
      <c r="AC173" s="11" t="s">
        <v>78</v>
      </c>
      <c r="AD173" s="11">
        <v>1078</v>
      </c>
      <c r="AE173" s="11">
        <v>-5.8072359999999996</v>
      </c>
      <c r="AF173" s="11">
        <v>-4.8721969999999999</v>
      </c>
      <c r="AG173" s="11">
        <v>0.93503899999999995</v>
      </c>
      <c r="AH173" s="18">
        <f t="shared" si="7"/>
        <v>0.16101274341183999</v>
      </c>
      <c r="AI173" s="11">
        <v>16.101275000000001</v>
      </c>
      <c r="AK173" s="11" t="s">
        <v>83</v>
      </c>
      <c r="AL173" s="11">
        <v>1076</v>
      </c>
      <c r="AM173" s="11">
        <v>6.8157220000000001</v>
      </c>
      <c r="AN173" s="11">
        <v>7.0398579999999997</v>
      </c>
      <c r="AO173" s="11">
        <v>0.224135</v>
      </c>
      <c r="AP173" s="18">
        <f t="shared" si="8"/>
        <v>3.2884997363448805E-2</v>
      </c>
      <c r="AQ173" s="11">
        <v>3.2885059999999999</v>
      </c>
      <c r="AS173" s="11" t="s">
        <v>76</v>
      </c>
      <c r="AT173" s="11">
        <v>164</v>
      </c>
      <c r="AU173" s="11">
        <v>-9.295693</v>
      </c>
      <c r="AV173" s="11">
        <v>-10.684036000000001</v>
      </c>
      <c r="AW173" s="11">
        <v>1.3883430000000001</v>
      </c>
      <c r="AX173" s="11">
        <v>14.935333999999999</v>
      </c>
    </row>
    <row r="174" spans="2:50" x14ac:dyDescent="0.35">
      <c r="B174" s="52" t="s">
        <v>30</v>
      </c>
      <c r="C174" s="52">
        <v>0.98362799999999995</v>
      </c>
      <c r="U174" s="11" t="s">
        <v>76</v>
      </c>
      <c r="V174" s="11">
        <v>230</v>
      </c>
      <c r="W174" s="11">
        <v>10.987543000000001</v>
      </c>
      <c r="X174" s="11">
        <v>8.0279389999999999</v>
      </c>
      <c r="Y174" s="11">
        <v>2.9596040000000001</v>
      </c>
      <c r="Z174" s="18">
        <f t="shared" si="6"/>
        <v>0.2693599469872382</v>
      </c>
      <c r="AA174" s="11">
        <v>26.935991000000001</v>
      </c>
      <c r="AC174" s="11" t="s">
        <v>78</v>
      </c>
      <c r="AD174" s="11">
        <v>1087</v>
      </c>
      <c r="AE174" s="11">
        <v>22.654111</v>
      </c>
      <c r="AF174" s="11">
        <v>28.091560999999999</v>
      </c>
      <c r="AG174" s="11">
        <v>5.4374500000000001</v>
      </c>
      <c r="AH174" s="18">
        <f t="shared" si="7"/>
        <v>0.2400204536827775</v>
      </c>
      <c r="AI174" s="11">
        <v>24.002047000000001</v>
      </c>
      <c r="AK174" s="11" t="s">
        <v>83</v>
      </c>
      <c r="AL174" s="11">
        <v>1082</v>
      </c>
      <c r="AM174" s="11">
        <v>-9.9748789999999996</v>
      </c>
      <c r="AN174" s="11">
        <v>-11.030459</v>
      </c>
      <c r="AO174" s="11">
        <v>1.055579</v>
      </c>
      <c r="AP174" s="18">
        <f t="shared" si="8"/>
        <v>0.10582373981679377</v>
      </c>
      <c r="AQ174" s="11">
        <v>10.582378</v>
      </c>
      <c r="AS174" s="11" t="s">
        <v>78</v>
      </c>
      <c r="AT174" s="11">
        <v>165</v>
      </c>
      <c r="AU174" s="11">
        <v>-11.204769000000001</v>
      </c>
      <c r="AV174" s="11">
        <v>-9.4900730000000006</v>
      </c>
      <c r="AW174" s="11">
        <v>1.714696</v>
      </c>
      <c r="AX174" s="11">
        <v>15.303267</v>
      </c>
    </row>
    <row r="175" spans="2:50" x14ac:dyDescent="0.35">
      <c r="B175" s="52" t="s">
        <v>167</v>
      </c>
      <c r="C175" s="52">
        <v>0.96637600000000001</v>
      </c>
      <c r="U175" s="11" t="s">
        <v>76</v>
      </c>
      <c r="V175" s="11">
        <v>233</v>
      </c>
      <c r="W175" s="11">
        <v>-14.63504</v>
      </c>
      <c r="X175" s="11">
        <v>-15.646955</v>
      </c>
      <c r="Y175" s="11">
        <v>1.0119149999999999</v>
      </c>
      <c r="Z175" s="18">
        <f t="shared" si="6"/>
        <v>6.9143302648984897E-2</v>
      </c>
      <c r="AA175" s="11">
        <v>6.9143319999999999</v>
      </c>
      <c r="AC175" s="11" t="s">
        <v>78</v>
      </c>
      <c r="AD175" s="11">
        <v>1088</v>
      </c>
      <c r="AE175" s="11">
        <v>-12.619154999999999</v>
      </c>
      <c r="AF175" s="11">
        <v>-10.464001</v>
      </c>
      <c r="AG175" s="11">
        <v>2.1551550000000002</v>
      </c>
      <c r="AH175" s="18">
        <f t="shared" si="7"/>
        <v>0.17078441464583011</v>
      </c>
      <c r="AI175" s="11">
        <v>17.078438999999999</v>
      </c>
      <c r="AK175" s="11" t="s">
        <v>83</v>
      </c>
      <c r="AL175" s="11">
        <v>1090</v>
      </c>
      <c r="AM175" s="11">
        <v>23.973832000000002</v>
      </c>
      <c r="AN175" s="11">
        <v>24.148271999999999</v>
      </c>
      <c r="AO175" s="11">
        <v>0.17444000000000001</v>
      </c>
      <c r="AP175" s="18">
        <f t="shared" si="8"/>
        <v>7.2762668896653648E-3</v>
      </c>
      <c r="AQ175" s="11">
        <v>0.72762499999999997</v>
      </c>
      <c r="AS175" s="11" t="s">
        <v>76</v>
      </c>
      <c r="AT175" s="11">
        <v>166</v>
      </c>
      <c r="AU175" s="11">
        <v>15.247558</v>
      </c>
      <c r="AV175" s="11">
        <v>16.805844</v>
      </c>
      <c r="AW175" s="11">
        <v>1.5582860000000001</v>
      </c>
      <c r="AX175" s="11">
        <v>10.219906999999999</v>
      </c>
    </row>
    <row r="176" spans="2:50" x14ac:dyDescent="0.35">
      <c r="U176" s="11" t="s">
        <v>76</v>
      </c>
      <c r="V176" s="11">
        <v>234</v>
      </c>
      <c r="W176" s="11">
        <v>-6.2907500000000001</v>
      </c>
      <c r="X176" s="11">
        <v>-5.6337060000000001</v>
      </c>
      <c r="Y176" s="11">
        <v>0.65704499999999999</v>
      </c>
      <c r="Z176" s="18">
        <f t="shared" si="6"/>
        <v>0.1044462107061956</v>
      </c>
      <c r="AA176" s="11">
        <v>10.444616</v>
      </c>
      <c r="AC176" s="11" t="s">
        <v>78</v>
      </c>
      <c r="AD176" s="11">
        <v>1094</v>
      </c>
      <c r="AE176" s="11">
        <v>-6.4077789999999997</v>
      </c>
      <c r="AF176" s="11">
        <v>-5.3766629999999997</v>
      </c>
      <c r="AG176" s="11">
        <v>1.0311159999999999</v>
      </c>
      <c r="AH176" s="18">
        <f t="shared" si="7"/>
        <v>0.16091628628265736</v>
      </c>
      <c r="AI176" s="11">
        <v>16.091622000000001</v>
      </c>
      <c r="AK176" s="11" t="s">
        <v>83</v>
      </c>
      <c r="AL176" s="11">
        <v>1097</v>
      </c>
      <c r="AM176" s="11">
        <v>-10.450430000000001</v>
      </c>
      <c r="AN176" s="11">
        <v>-11.812749</v>
      </c>
      <c r="AO176" s="11">
        <v>1.3623190000000001</v>
      </c>
      <c r="AP176" s="18">
        <f t="shared" si="8"/>
        <v>0.13036009044603905</v>
      </c>
      <c r="AQ176" s="11">
        <v>13.036008000000001</v>
      </c>
      <c r="AS176" s="11" t="s">
        <v>76</v>
      </c>
      <c r="AT176" s="11">
        <v>167</v>
      </c>
      <c r="AU176" s="11">
        <v>-3.5510100000000002</v>
      </c>
      <c r="AV176" s="11">
        <v>-1.875985</v>
      </c>
      <c r="AW176" s="11">
        <v>1.675025</v>
      </c>
      <c r="AX176" s="11">
        <v>47.170377000000002</v>
      </c>
    </row>
    <row r="177" spans="21:50" x14ac:dyDescent="0.35">
      <c r="U177" s="11" t="s">
        <v>76</v>
      </c>
      <c r="V177" s="11">
        <v>237</v>
      </c>
      <c r="W177" s="11">
        <v>-1.5219510000000001</v>
      </c>
      <c r="X177" s="11">
        <v>-0.49509599999999998</v>
      </c>
      <c r="Y177" s="11">
        <v>1.026856</v>
      </c>
      <c r="Z177" s="18">
        <f t="shared" si="6"/>
        <v>0.67469714859413998</v>
      </c>
      <c r="AA177" s="11">
        <v>67.469686999999993</v>
      </c>
      <c r="AC177" s="11" t="s">
        <v>78</v>
      </c>
      <c r="AD177" s="11">
        <v>1105</v>
      </c>
      <c r="AE177" s="11">
        <v>-5.0674789999999996</v>
      </c>
      <c r="AF177" s="11">
        <v>-7.3219479999999999</v>
      </c>
      <c r="AG177" s="11">
        <v>2.2544689999999998</v>
      </c>
      <c r="AH177" s="18">
        <f t="shared" si="7"/>
        <v>0.44488965815151871</v>
      </c>
      <c r="AI177" s="11">
        <v>44.488970000000002</v>
      </c>
      <c r="AK177" s="11" t="s">
        <v>83</v>
      </c>
      <c r="AL177" s="11">
        <v>1101</v>
      </c>
      <c r="AM177" s="11">
        <v>-25.204325000000001</v>
      </c>
      <c r="AN177" s="11">
        <v>-24.160055</v>
      </c>
      <c r="AO177" s="11">
        <v>1.04427</v>
      </c>
      <c r="AP177" s="18">
        <f t="shared" si="8"/>
        <v>4.143217483507295E-2</v>
      </c>
      <c r="AQ177" s="11">
        <v>4.1432190000000002</v>
      </c>
      <c r="AS177" s="11" t="s">
        <v>83</v>
      </c>
      <c r="AT177" s="11">
        <v>168</v>
      </c>
      <c r="AU177" s="11">
        <v>-8.3874139999999997</v>
      </c>
      <c r="AV177" s="11">
        <v>-8.2624619999999993</v>
      </c>
      <c r="AW177" s="11">
        <v>0.12495199999999999</v>
      </c>
      <c r="AX177" s="11">
        <v>1.4897590000000001</v>
      </c>
    </row>
    <row r="178" spans="21:50" x14ac:dyDescent="0.35">
      <c r="U178" s="11" t="s">
        <v>76</v>
      </c>
      <c r="V178" s="11">
        <v>238</v>
      </c>
      <c r="W178" s="11">
        <v>11.174137999999999</v>
      </c>
      <c r="X178" s="11">
        <v>10.806397</v>
      </c>
      <c r="Y178" s="11">
        <v>0.36774099999999998</v>
      </c>
      <c r="Z178" s="18">
        <f t="shared" si="6"/>
        <v>3.2910010597685481E-2</v>
      </c>
      <c r="AA178" s="11">
        <v>3.2909989999999998</v>
      </c>
      <c r="AC178" s="11" t="s">
        <v>78</v>
      </c>
      <c r="AD178" s="11">
        <v>1109</v>
      </c>
      <c r="AE178" s="11">
        <v>30.254773</v>
      </c>
      <c r="AF178" s="11">
        <v>29.324825000000001</v>
      </c>
      <c r="AG178" s="11">
        <v>0.92994699999999997</v>
      </c>
      <c r="AH178" s="18">
        <f t="shared" si="7"/>
        <v>3.0737199713909601E-2</v>
      </c>
      <c r="AI178" s="11">
        <v>3.0737209999999999</v>
      </c>
      <c r="AK178" s="11" t="s">
        <v>83</v>
      </c>
      <c r="AL178" s="11">
        <v>1110</v>
      </c>
      <c r="AM178" s="11">
        <v>-4.1752260000000003</v>
      </c>
      <c r="AN178" s="11">
        <v>-8.7956719999999997</v>
      </c>
      <c r="AO178" s="11">
        <v>4.6204470000000004</v>
      </c>
      <c r="AP178" s="18">
        <f t="shared" si="8"/>
        <v>1.106633988196088</v>
      </c>
      <c r="AQ178" s="11" t="s">
        <v>77</v>
      </c>
      <c r="AS178" s="11" t="s">
        <v>76</v>
      </c>
      <c r="AT178" s="11">
        <v>169</v>
      </c>
      <c r="AU178" s="11">
        <v>-0.82759300000000002</v>
      </c>
      <c r="AV178" s="11">
        <v>-1.5712250000000001</v>
      </c>
      <c r="AW178" s="11">
        <v>0.74363100000000004</v>
      </c>
      <c r="AX178" s="11">
        <v>89.854701000000006</v>
      </c>
    </row>
    <row r="179" spans="21:50" x14ac:dyDescent="0.35">
      <c r="U179" s="11" t="s">
        <v>76</v>
      </c>
      <c r="V179" s="11">
        <v>240</v>
      </c>
      <c r="W179" s="11">
        <v>-7.4276759999999999</v>
      </c>
      <c r="X179" s="11">
        <v>-7.3625230000000004</v>
      </c>
      <c r="Y179" s="11">
        <v>6.5153000000000003E-2</v>
      </c>
      <c r="Z179" s="18">
        <f t="shared" si="6"/>
        <v>8.7716534754612354E-3</v>
      </c>
      <c r="AA179" s="11">
        <v>0.87716000000000005</v>
      </c>
      <c r="AC179" s="11" t="s">
        <v>78</v>
      </c>
      <c r="AD179" s="11">
        <v>1113</v>
      </c>
      <c r="AE179" s="11">
        <v>-14.592271</v>
      </c>
      <c r="AF179" s="11">
        <v>-11.942289000000001</v>
      </c>
      <c r="AG179" s="11">
        <v>2.6499830000000002</v>
      </c>
      <c r="AH179" s="18">
        <f t="shared" si="7"/>
        <v>0.1816018219508122</v>
      </c>
      <c r="AI179" s="11">
        <v>18.160178999999999</v>
      </c>
      <c r="AK179" s="11" t="s">
        <v>83</v>
      </c>
      <c r="AL179" s="11">
        <v>1112</v>
      </c>
      <c r="AM179" s="11">
        <v>-17.969712999999999</v>
      </c>
      <c r="AN179" s="11">
        <v>-16.419543999999998</v>
      </c>
      <c r="AO179" s="11">
        <v>1.5501689999999999</v>
      </c>
      <c r="AP179" s="18">
        <f t="shared" si="8"/>
        <v>8.6265651543794827E-2</v>
      </c>
      <c r="AQ179" s="11">
        <v>8.6265669999999997</v>
      </c>
      <c r="AS179" s="11" t="s">
        <v>76</v>
      </c>
      <c r="AT179" s="11">
        <v>170</v>
      </c>
      <c r="AU179" s="11">
        <v>19.910730999999998</v>
      </c>
      <c r="AV179" s="11">
        <v>24.592692</v>
      </c>
      <c r="AW179" s="11">
        <v>4.6819600000000001</v>
      </c>
      <c r="AX179" s="11">
        <v>23.514758</v>
      </c>
    </row>
    <row r="180" spans="21:50" x14ac:dyDescent="0.35">
      <c r="U180" s="11" t="s">
        <v>76</v>
      </c>
      <c r="V180" s="11">
        <v>242</v>
      </c>
      <c r="W180" s="11">
        <v>7.722137</v>
      </c>
      <c r="X180" s="11">
        <v>4.6550289999999999</v>
      </c>
      <c r="Y180" s="11">
        <v>3.0671080000000002</v>
      </c>
      <c r="Z180" s="18">
        <f t="shared" si="6"/>
        <v>0.39718383654680045</v>
      </c>
      <c r="AA180" s="11">
        <v>39.718384</v>
      </c>
      <c r="AC180" s="11" t="s">
        <v>78</v>
      </c>
      <c r="AD180" s="11">
        <v>1119</v>
      </c>
      <c r="AE180" s="11">
        <v>-9.2874020000000002</v>
      </c>
      <c r="AF180" s="11">
        <v>-8.6822420000000005</v>
      </c>
      <c r="AG180" s="11">
        <v>0.60516000000000003</v>
      </c>
      <c r="AH180" s="18">
        <f t="shared" si="7"/>
        <v>6.5159233981688311E-2</v>
      </c>
      <c r="AI180" s="11">
        <v>6.5159250000000002</v>
      </c>
      <c r="AK180" s="11" t="s">
        <v>83</v>
      </c>
      <c r="AL180" s="11">
        <v>1118</v>
      </c>
      <c r="AM180" s="11">
        <v>43.824829999999999</v>
      </c>
      <c r="AN180" s="11">
        <v>40.490183000000002</v>
      </c>
      <c r="AO180" s="11">
        <v>3.3346469999999999</v>
      </c>
      <c r="AP180" s="18">
        <f t="shared" si="8"/>
        <v>7.6090357908975351E-2</v>
      </c>
      <c r="AQ180" s="11">
        <v>7.6090350000000004</v>
      </c>
      <c r="AS180" s="11" t="s">
        <v>78</v>
      </c>
      <c r="AT180" s="11">
        <v>171</v>
      </c>
      <c r="AU180" s="11">
        <v>-24.889654</v>
      </c>
      <c r="AV180" s="11">
        <v>-22.500333000000001</v>
      </c>
      <c r="AW180" s="11">
        <v>2.3893219999999999</v>
      </c>
      <c r="AX180" s="11">
        <v>9.5996579999999998</v>
      </c>
    </row>
    <row r="181" spans="21:50" x14ac:dyDescent="0.35">
      <c r="U181" s="11" t="s">
        <v>76</v>
      </c>
      <c r="V181" s="11">
        <v>243</v>
      </c>
      <c r="W181" s="11">
        <v>-0.32068600000000003</v>
      </c>
      <c r="X181" s="11">
        <v>6.7435999999999996E-2</v>
      </c>
      <c r="Y181" s="11">
        <v>0.388123</v>
      </c>
      <c r="Z181" s="18">
        <f t="shared" si="6"/>
        <v>1.2102898162065072</v>
      </c>
      <c r="AA181" s="11" t="s">
        <v>77</v>
      </c>
      <c r="AC181" s="11" t="s">
        <v>78</v>
      </c>
      <c r="AD181" s="11">
        <v>1125</v>
      </c>
      <c r="AE181" s="11">
        <v>-15.826700000000001</v>
      </c>
      <c r="AF181" s="11">
        <v>-11.935891</v>
      </c>
      <c r="AG181" s="11">
        <v>3.890809</v>
      </c>
      <c r="AH181" s="18">
        <f t="shared" si="7"/>
        <v>0.24583829857140149</v>
      </c>
      <c r="AI181" s="11">
        <v>24.583828</v>
      </c>
      <c r="AK181" s="11" t="s">
        <v>83</v>
      </c>
      <c r="AL181" s="11">
        <v>1127</v>
      </c>
      <c r="AM181" s="11">
        <v>7.5732799999999996</v>
      </c>
      <c r="AN181" s="11">
        <v>14.919650000000001</v>
      </c>
      <c r="AO181" s="11">
        <v>7.3463700000000003</v>
      </c>
      <c r="AP181" s="18">
        <f t="shared" si="8"/>
        <v>0.97003808125409341</v>
      </c>
      <c r="AQ181" s="11">
        <v>97.003818999999993</v>
      </c>
      <c r="AS181" s="11" t="s">
        <v>76</v>
      </c>
      <c r="AT181" s="11">
        <v>172</v>
      </c>
      <c r="AU181" s="11">
        <v>23.934573</v>
      </c>
      <c r="AV181" s="11">
        <v>24.046685</v>
      </c>
      <c r="AW181" s="11">
        <v>0.112111</v>
      </c>
      <c r="AX181" s="11">
        <v>0.46840700000000002</v>
      </c>
    </row>
    <row r="182" spans="21:50" x14ac:dyDescent="0.35">
      <c r="U182" s="11" t="s">
        <v>76</v>
      </c>
      <c r="V182" s="11">
        <v>244</v>
      </c>
      <c r="W182" s="11">
        <v>-10.676831999999999</v>
      </c>
      <c r="X182" s="11">
        <v>-14.835219</v>
      </c>
      <c r="Y182" s="11">
        <v>4.1583860000000001</v>
      </c>
      <c r="Z182" s="18">
        <f t="shared" si="6"/>
        <v>0.38947751542779735</v>
      </c>
      <c r="AA182" s="11">
        <v>38.947754000000003</v>
      </c>
      <c r="AC182" s="11" t="s">
        <v>78</v>
      </c>
      <c r="AD182" s="11">
        <v>1132</v>
      </c>
      <c r="AE182" s="11">
        <v>-13.538422000000001</v>
      </c>
      <c r="AF182" s="11">
        <v>-13.328635</v>
      </c>
      <c r="AG182" s="11">
        <v>0.209787</v>
      </c>
      <c r="AH182" s="18">
        <f t="shared" si="7"/>
        <v>1.5495675936235404E-2</v>
      </c>
      <c r="AI182" s="11">
        <v>1.5495669999999999</v>
      </c>
      <c r="AK182" s="11" t="s">
        <v>83</v>
      </c>
      <c r="AL182" s="11">
        <v>1131</v>
      </c>
      <c r="AM182" s="11">
        <v>8.7397139999999993</v>
      </c>
      <c r="AN182" s="11">
        <v>7.0052300000000001</v>
      </c>
      <c r="AO182" s="11">
        <v>1.7344839999999999</v>
      </c>
      <c r="AP182" s="18">
        <f t="shared" si="8"/>
        <v>0.19846004114093438</v>
      </c>
      <c r="AQ182" s="11">
        <v>19.846004000000001</v>
      </c>
      <c r="AS182" s="11" t="s">
        <v>76</v>
      </c>
      <c r="AT182" s="11">
        <v>173</v>
      </c>
      <c r="AU182" s="11">
        <v>-9.1473870000000002</v>
      </c>
      <c r="AV182" s="11">
        <v>-8.7617060000000002</v>
      </c>
      <c r="AW182" s="11">
        <v>0.385681</v>
      </c>
      <c r="AX182" s="11">
        <v>4.2162930000000003</v>
      </c>
    </row>
    <row r="183" spans="21:50" x14ac:dyDescent="0.35">
      <c r="U183" s="11" t="s">
        <v>76</v>
      </c>
      <c r="V183" s="11">
        <v>245</v>
      </c>
      <c r="W183" s="11">
        <v>2.9467249999999998</v>
      </c>
      <c r="X183" s="11">
        <v>-0.93259499999999995</v>
      </c>
      <c r="Y183" s="11">
        <v>3.8793199999999999</v>
      </c>
      <c r="Z183" s="18">
        <f t="shared" si="6"/>
        <v>1.3164852505747906</v>
      </c>
      <c r="AA183" s="11" t="s">
        <v>77</v>
      </c>
      <c r="AC183" s="11" t="s">
        <v>78</v>
      </c>
      <c r="AD183" s="11">
        <v>1138</v>
      </c>
      <c r="AE183" s="11">
        <v>-9.2660789999999995</v>
      </c>
      <c r="AF183" s="11">
        <v>-7.8384450000000001</v>
      </c>
      <c r="AG183" s="11">
        <v>1.427635</v>
      </c>
      <c r="AH183" s="18">
        <f t="shared" si="7"/>
        <v>0.15407110170332025</v>
      </c>
      <c r="AI183" s="11">
        <v>15.407107999999999</v>
      </c>
      <c r="AK183" s="11" t="s">
        <v>83</v>
      </c>
      <c r="AL183" s="11">
        <v>1140</v>
      </c>
      <c r="AM183" s="11">
        <v>5.279598</v>
      </c>
      <c r="AN183" s="11">
        <v>2.9901409999999999</v>
      </c>
      <c r="AO183" s="11">
        <v>2.2894570000000001</v>
      </c>
      <c r="AP183" s="18">
        <f t="shared" si="8"/>
        <v>0.43364229625058576</v>
      </c>
      <c r="AQ183" s="11">
        <v>43.364232999999999</v>
      </c>
      <c r="AS183" s="11" t="s">
        <v>76</v>
      </c>
      <c r="AT183" s="11">
        <v>174</v>
      </c>
      <c r="AU183" s="11">
        <v>9.7504650000000002</v>
      </c>
      <c r="AV183" s="11">
        <v>9.0471299999999992</v>
      </c>
      <c r="AW183" s="11">
        <v>0.70333500000000004</v>
      </c>
      <c r="AX183" s="11">
        <v>7.2133529999999997</v>
      </c>
    </row>
    <row r="184" spans="21:50" x14ac:dyDescent="0.35">
      <c r="U184" s="11" t="s">
        <v>76</v>
      </c>
      <c r="V184" s="11">
        <v>247</v>
      </c>
      <c r="W184" s="11">
        <v>6.5115129999999999</v>
      </c>
      <c r="X184" s="11">
        <v>6.136876</v>
      </c>
      <c r="Y184" s="11">
        <v>0.374637</v>
      </c>
      <c r="Z184" s="18">
        <f t="shared" si="6"/>
        <v>5.7534554565121812E-2</v>
      </c>
      <c r="AA184" s="11">
        <v>5.7534510000000001</v>
      </c>
      <c r="AC184" s="11" t="s">
        <v>78</v>
      </c>
      <c r="AD184" s="11">
        <v>1146</v>
      </c>
      <c r="AE184" s="11">
        <v>5.7335229999999999</v>
      </c>
      <c r="AF184" s="11">
        <v>0.99545799999999995</v>
      </c>
      <c r="AG184" s="11">
        <v>4.7380649999999997</v>
      </c>
      <c r="AH184" s="18">
        <f t="shared" si="7"/>
        <v>0.82637934826458359</v>
      </c>
      <c r="AI184" s="11">
        <v>82.637936999999994</v>
      </c>
      <c r="AK184" s="11" t="s">
        <v>83</v>
      </c>
      <c r="AL184" s="11">
        <v>1144</v>
      </c>
      <c r="AM184" s="11">
        <v>-17.850999999999999</v>
      </c>
      <c r="AN184" s="11">
        <v>-16.190705000000001</v>
      </c>
      <c r="AO184" s="11">
        <v>1.6602950000000001</v>
      </c>
      <c r="AP184" s="18">
        <f t="shared" si="8"/>
        <v>9.300851492913563E-2</v>
      </c>
      <c r="AQ184" s="11">
        <v>9.3008509999999998</v>
      </c>
      <c r="AS184" s="11" t="s">
        <v>76</v>
      </c>
      <c r="AT184" s="11">
        <v>175</v>
      </c>
      <c r="AU184" s="11">
        <v>36.947374000000003</v>
      </c>
      <c r="AV184" s="11">
        <v>37.062097000000001</v>
      </c>
      <c r="AW184" s="11">
        <v>0.11472400000000001</v>
      </c>
      <c r="AX184" s="11">
        <v>0.31050499999999998</v>
      </c>
    </row>
    <row r="185" spans="21:50" x14ac:dyDescent="0.35">
      <c r="U185" s="11" t="s">
        <v>76</v>
      </c>
      <c r="V185" s="11">
        <v>249</v>
      </c>
      <c r="W185" s="11">
        <v>-17.134519999999998</v>
      </c>
      <c r="X185" s="11">
        <v>-15.672101</v>
      </c>
      <c r="Y185" s="11">
        <v>1.4624200000000001</v>
      </c>
      <c r="Z185" s="18">
        <f t="shared" si="6"/>
        <v>8.5349341563113537E-2</v>
      </c>
      <c r="AA185" s="11">
        <v>8.5349310000000003</v>
      </c>
      <c r="AC185" s="11" t="s">
        <v>78</v>
      </c>
      <c r="AD185" s="11">
        <v>1150</v>
      </c>
      <c r="AE185" s="11">
        <v>20.488717999999999</v>
      </c>
      <c r="AF185" s="11">
        <v>15.773652999999999</v>
      </c>
      <c r="AG185" s="11">
        <v>4.7150650000000001</v>
      </c>
      <c r="AH185" s="18">
        <f t="shared" si="7"/>
        <v>0.23012982071401444</v>
      </c>
      <c r="AI185" s="11">
        <v>23.012982999999998</v>
      </c>
      <c r="AK185" s="11" t="s">
        <v>83</v>
      </c>
      <c r="AL185" s="11">
        <v>1152</v>
      </c>
      <c r="AM185" s="11">
        <v>-9.8198170000000005</v>
      </c>
      <c r="AN185" s="11">
        <v>-11.877065</v>
      </c>
      <c r="AO185" s="11">
        <v>2.057248</v>
      </c>
      <c r="AP185" s="18">
        <f t="shared" si="8"/>
        <v>0.2094996271315443</v>
      </c>
      <c r="AQ185" s="11">
        <v>20.949960999999998</v>
      </c>
      <c r="AS185" s="11" t="s">
        <v>76</v>
      </c>
      <c r="AT185" s="11">
        <v>176</v>
      </c>
      <c r="AU185" s="11">
        <v>8.3357480000000006</v>
      </c>
      <c r="AV185" s="11">
        <v>8.1071159999999995</v>
      </c>
      <c r="AW185" s="11">
        <v>0.228632</v>
      </c>
      <c r="AX185" s="11">
        <v>2.742791</v>
      </c>
    </row>
    <row r="186" spans="21:50" x14ac:dyDescent="0.35">
      <c r="U186" s="11" t="s">
        <v>76</v>
      </c>
      <c r="V186" s="11">
        <v>250</v>
      </c>
      <c r="W186" s="11">
        <v>28.438172000000002</v>
      </c>
      <c r="X186" s="11">
        <v>24.888891000000001</v>
      </c>
      <c r="Y186" s="11">
        <v>3.5492810000000001</v>
      </c>
      <c r="Z186" s="18">
        <f t="shared" si="6"/>
        <v>0.124806932034872</v>
      </c>
      <c r="AA186" s="11">
        <v>12.480691999999999</v>
      </c>
      <c r="AC186" s="11" t="s">
        <v>78</v>
      </c>
      <c r="AD186" s="11">
        <v>1159</v>
      </c>
      <c r="AE186" s="11">
        <v>-13.33075</v>
      </c>
      <c r="AF186" s="11">
        <v>-12.419275000000001</v>
      </c>
      <c r="AG186" s="11">
        <v>0.91147500000000004</v>
      </c>
      <c r="AH186" s="18">
        <f t="shared" si="7"/>
        <v>6.8373872437784824E-2</v>
      </c>
      <c r="AI186" s="11">
        <v>6.8373879999999998</v>
      </c>
      <c r="AK186" s="11" t="s">
        <v>83</v>
      </c>
      <c r="AL186" s="11">
        <v>1155</v>
      </c>
      <c r="AM186" s="11">
        <v>3.1768019999999999</v>
      </c>
      <c r="AN186" s="11">
        <v>0.35788399999999998</v>
      </c>
      <c r="AO186" s="11">
        <v>2.818918</v>
      </c>
      <c r="AP186" s="18">
        <f t="shared" si="8"/>
        <v>0.88734456853149801</v>
      </c>
      <c r="AQ186" s="11">
        <v>88.734449999999995</v>
      </c>
      <c r="AS186" s="11" t="s">
        <v>76</v>
      </c>
      <c r="AT186" s="11">
        <v>177</v>
      </c>
      <c r="AU186" s="11">
        <v>-9.6444320000000001</v>
      </c>
      <c r="AV186" s="11">
        <v>-9.5324740000000006</v>
      </c>
      <c r="AW186" s="11">
        <v>0.111959</v>
      </c>
      <c r="AX186" s="11">
        <v>1.160865</v>
      </c>
    </row>
    <row r="187" spans="21:50" x14ac:dyDescent="0.35">
      <c r="U187" s="11" t="s">
        <v>76</v>
      </c>
      <c r="V187" s="11">
        <v>251</v>
      </c>
      <c r="W187" s="11">
        <v>-6.8699519999999996</v>
      </c>
      <c r="X187" s="11">
        <v>-5.3981820000000003</v>
      </c>
      <c r="Y187" s="11">
        <v>1.47177</v>
      </c>
      <c r="Z187" s="18">
        <f t="shared" si="6"/>
        <v>0.21423293787205502</v>
      </c>
      <c r="AA187" s="11">
        <v>21.423296000000001</v>
      </c>
      <c r="AC187" s="11" t="s">
        <v>78</v>
      </c>
      <c r="AD187" s="11">
        <v>1163</v>
      </c>
      <c r="AE187" s="11">
        <v>0.25838699999999998</v>
      </c>
      <c r="AF187" s="11">
        <v>1.220086</v>
      </c>
      <c r="AG187" s="11">
        <v>0.96169899999999997</v>
      </c>
      <c r="AH187" s="18">
        <f t="shared" si="7"/>
        <v>3.7219326049685164</v>
      </c>
      <c r="AI187" s="11" t="s">
        <v>77</v>
      </c>
      <c r="AK187" s="11" t="s">
        <v>83</v>
      </c>
      <c r="AL187" s="11">
        <v>1161</v>
      </c>
      <c r="AM187" s="11">
        <v>15.843137</v>
      </c>
      <c r="AN187" s="11">
        <v>11.172283999999999</v>
      </c>
      <c r="AO187" s="11">
        <v>4.670852</v>
      </c>
      <c r="AP187" s="18">
        <f t="shared" si="8"/>
        <v>0.29481863345624038</v>
      </c>
      <c r="AQ187" s="11">
        <v>29.481866</v>
      </c>
      <c r="AS187" s="11" t="s">
        <v>76</v>
      </c>
      <c r="AT187" s="11">
        <v>178</v>
      </c>
      <c r="AU187" s="11">
        <v>13.475819</v>
      </c>
      <c r="AV187" s="11">
        <v>16.864205999999999</v>
      </c>
      <c r="AW187" s="11">
        <v>3.3883869999999998</v>
      </c>
      <c r="AX187" s="11">
        <v>25.144199</v>
      </c>
    </row>
    <row r="188" spans="21:50" x14ac:dyDescent="0.35">
      <c r="U188" s="11" t="s">
        <v>76</v>
      </c>
      <c r="V188" s="11">
        <v>252</v>
      </c>
      <c r="W188" s="11">
        <v>-26.630438999999999</v>
      </c>
      <c r="X188" s="11">
        <v>-25.62191</v>
      </c>
      <c r="Y188" s="11">
        <v>1.008529</v>
      </c>
      <c r="Z188" s="18">
        <f t="shared" si="6"/>
        <v>3.7871287063649235E-2</v>
      </c>
      <c r="AA188" s="11">
        <v>3.7871290000000002</v>
      </c>
      <c r="AC188" s="11" t="s">
        <v>78</v>
      </c>
      <c r="AD188" s="11">
        <v>1170</v>
      </c>
      <c r="AE188" s="11">
        <v>15.336323999999999</v>
      </c>
      <c r="AF188" s="11">
        <v>16.932570999999999</v>
      </c>
      <c r="AG188" s="11">
        <v>1.596247</v>
      </c>
      <c r="AH188" s="18">
        <f t="shared" si="7"/>
        <v>0.10408276455296589</v>
      </c>
      <c r="AI188" s="11">
        <v>10.408276000000001</v>
      </c>
      <c r="AK188" s="11" t="s">
        <v>83</v>
      </c>
      <c r="AL188" s="11">
        <v>1168</v>
      </c>
      <c r="AM188" s="11">
        <v>3.1910400000000001</v>
      </c>
      <c r="AN188" s="11">
        <v>1.487128</v>
      </c>
      <c r="AO188" s="11">
        <v>1.7039120000000001</v>
      </c>
      <c r="AP188" s="18">
        <f t="shared" si="8"/>
        <v>0.53396760930605702</v>
      </c>
      <c r="AQ188" s="11">
        <v>53.396749999999997</v>
      </c>
      <c r="AS188" s="11" t="s">
        <v>76</v>
      </c>
      <c r="AT188" s="11">
        <v>179</v>
      </c>
      <c r="AU188" s="11">
        <v>20.706011</v>
      </c>
      <c r="AV188" s="11">
        <v>23.050688999999998</v>
      </c>
      <c r="AW188" s="11">
        <v>2.344678</v>
      </c>
      <c r="AX188" s="11">
        <v>11.323658999999999</v>
      </c>
    </row>
    <row r="189" spans="21:50" x14ac:dyDescent="0.35">
      <c r="U189" s="11" t="s">
        <v>76</v>
      </c>
      <c r="V189" s="11">
        <v>253</v>
      </c>
      <c r="W189" s="11">
        <v>11.904704000000001</v>
      </c>
      <c r="X189" s="11">
        <v>11.288404999999999</v>
      </c>
      <c r="Y189" s="11">
        <v>0.61629800000000001</v>
      </c>
      <c r="Z189" s="18">
        <f t="shared" si="6"/>
        <v>5.1769283805796429E-2</v>
      </c>
      <c r="AA189" s="11">
        <v>5.1769309999999997</v>
      </c>
      <c r="AC189" s="11" t="s">
        <v>78</v>
      </c>
      <c r="AD189" s="11">
        <v>1176</v>
      </c>
      <c r="AE189" s="11">
        <v>-7.9300610000000002</v>
      </c>
      <c r="AF189" s="11">
        <v>-7.1988459999999996</v>
      </c>
      <c r="AG189" s="11">
        <v>0.73121499999999995</v>
      </c>
      <c r="AH189" s="18">
        <f t="shared" si="7"/>
        <v>9.2207991842685688E-2</v>
      </c>
      <c r="AI189" s="11">
        <v>9.2208030000000001</v>
      </c>
      <c r="AK189" s="11" t="s">
        <v>83</v>
      </c>
      <c r="AL189" s="11">
        <v>1173</v>
      </c>
      <c r="AM189" s="11">
        <v>3.7422939999999998</v>
      </c>
      <c r="AN189" s="11">
        <v>8.1311850000000003</v>
      </c>
      <c r="AO189" s="11">
        <v>4.38889</v>
      </c>
      <c r="AP189" s="18">
        <f t="shared" si="8"/>
        <v>1.172780652722635</v>
      </c>
      <c r="AQ189" s="11" t="s">
        <v>77</v>
      </c>
      <c r="AS189" s="11" t="s">
        <v>83</v>
      </c>
      <c r="AT189" s="11">
        <v>180</v>
      </c>
      <c r="AU189" s="11">
        <v>-8.1217249999999996</v>
      </c>
      <c r="AV189" s="11">
        <v>-9.7643319999999996</v>
      </c>
      <c r="AW189" s="11">
        <v>1.6426080000000001</v>
      </c>
      <c r="AX189" s="11">
        <v>20.224861000000001</v>
      </c>
    </row>
    <row r="190" spans="21:50" x14ac:dyDescent="0.35">
      <c r="U190" s="11" t="s">
        <v>76</v>
      </c>
      <c r="V190" s="11">
        <v>254</v>
      </c>
      <c r="W190" s="11">
        <v>-2.230947</v>
      </c>
      <c r="X190" s="11">
        <v>-2.4794130000000001</v>
      </c>
      <c r="Y190" s="11">
        <v>0.24846699999999999</v>
      </c>
      <c r="Z190" s="18">
        <f t="shared" si="6"/>
        <v>0.11137288335401961</v>
      </c>
      <c r="AA190" s="11">
        <v>11.137271</v>
      </c>
      <c r="AC190" s="11" t="s">
        <v>78</v>
      </c>
      <c r="AD190" s="11">
        <v>1180</v>
      </c>
      <c r="AE190" s="11">
        <v>0.71074700000000002</v>
      </c>
      <c r="AF190" s="11">
        <v>0.63028099999999998</v>
      </c>
      <c r="AG190" s="11">
        <v>8.0465999999999996E-2</v>
      </c>
      <c r="AH190" s="18">
        <f t="shared" si="7"/>
        <v>0.11321328123790884</v>
      </c>
      <c r="AI190" s="11">
        <v>11.321287</v>
      </c>
      <c r="AK190" s="11" t="s">
        <v>83</v>
      </c>
      <c r="AL190" s="11">
        <v>1178</v>
      </c>
      <c r="AM190" s="11">
        <v>-15.098382000000001</v>
      </c>
      <c r="AN190" s="11">
        <v>-12.995224</v>
      </c>
      <c r="AO190" s="11">
        <v>2.1031580000000001</v>
      </c>
      <c r="AP190" s="18">
        <f t="shared" si="8"/>
        <v>0.13929691274204084</v>
      </c>
      <c r="AQ190" s="11">
        <v>13.929691</v>
      </c>
      <c r="AS190" s="11" t="s">
        <v>78</v>
      </c>
      <c r="AT190" s="11">
        <v>181</v>
      </c>
      <c r="AU190" s="11">
        <v>-18.137571999999999</v>
      </c>
      <c r="AV190" s="11">
        <v>-19.451060999999999</v>
      </c>
      <c r="AW190" s="11">
        <v>1.3134889999999999</v>
      </c>
      <c r="AX190" s="11">
        <v>7.2418120000000004</v>
      </c>
    </row>
    <row r="191" spans="21:50" x14ac:dyDescent="0.35">
      <c r="U191" s="11" t="s">
        <v>76</v>
      </c>
      <c r="V191" s="11">
        <v>255</v>
      </c>
      <c r="W191" s="11">
        <v>-1.179778</v>
      </c>
      <c r="X191" s="11">
        <v>-0.90163300000000002</v>
      </c>
      <c r="Y191" s="11">
        <v>0.27814499999999998</v>
      </c>
      <c r="Z191" s="18">
        <f t="shared" si="6"/>
        <v>0.23576045662828091</v>
      </c>
      <c r="AA191" s="11">
        <v>23.576039999999999</v>
      </c>
      <c r="AC191" s="11" t="s">
        <v>78</v>
      </c>
      <c r="AD191" s="11">
        <v>1187</v>
      </c>
      <c r="AE191" s="11">
        <v>37.740775999999997</v>
      </c>
      <c r="AF191" s="11">
        <v>34.372337999999999</v>
      </c>
      <c r="AG191" s="11">
        <v>3.3684379999999998</v>
      </c>
      <c r="AH191" s="18">
        <f t="shared" si="7"/>
        <v>8.9251953907889967E-2</v>
      </c>
      <c r="AI191" s="11">
        <v>8.9251950000000004</v>
      </c>
      <c r="AK191" s="11" t="s">
        <v>83</v>
      </c>
      <c r="AL191" s="11">
        <v>1190</v>
      </c>
      <c r="AM191" s="11">
        <v>-1.1922839999999999</v>
      </c>
      <c r="AN191" s="11">
        <v>1.9783710000000001</v>
      </c>
      <c r="AO191" s="11">
        <v>3.170655</v>
      </c>
      <c r="AP191" s="18">
        <f t="shared" si="8"/>
        <v>2.6593118753585556</v>
      </c>
      <c r="AQ191" s="11" t="s">
        <v>77</v>
      </c>
      <c r="AS191" s="11" t="s">
        <v>76</v>
      </c>
      <c r="AT191" s="11">
        <v>182</v>
      </c>
      <c r="AU191" s="11">
        <v>29.973773999999999</v>
      </c>
      <c r="AV191" s="11">
        <v>33.672749000000003</v>
      </c>
      <c r="AW191" s="11">
        <v>3.6989740000000002</v>
      </c>
      <c r="AX191" s="11">
        <v>12.340702</v>
      </c>
    </row>
    <row r="192" spans="21:50" x14ac:dyDescent="0.35">
      <c r="U192" s="11" t="s">
        <v>76</v>
      </c>
      <c r="V192" s="11">
        <v>256</v>
      </c>
      <c r="W192" s="11">
        <v>20.504725000000001</v>
      </c>
      <c r="X192" s="11">
        <v>25.477993999999999</v>
      </c>
      <c r="Y192" s="11">
        <v>4.9732690000000002</v>
      </c>
      <c r="Z192" s="18">
        <f t="shared" si="6"/>
        <v>0.24254258469694182</v>
      </c>
      <c r="AA192" s="11">
        <v>24.254259999999999</v>
      </c>
      <c r="AC192" s="11" t="s">
        <v>78</v>
      </c>
      <c r="AD192" s="11">
        <v>1192</v>
      </c>
      <c r="AE192" s="11">
        <v>11.802282999999999</v>
      </c>
      <c r="AF192" s="11">
        <v>15.001466000000001</v>
      </c>
      <c r="AG192" s="11">
        <v>3.1991839999999998</v>
      </c>
      <c r="AH192" s="18">
        <f t="shared" si="7"/>
        <v>0.27106484397976222</v>
      </c>
      <c r="AI192" s="11">
        <v>27.106483000000001</v>
      </c>
      <c r="AK192" s="11" t="s">
        <v>83</v>
      </c>
      <c r="AL192" s="11">
        <v>1191</v>
      </c>
      <c r="AM192" s="11">
        <v>-9.8920309999999994</v>
      </c>
      <c r="AN192" s="11">
        <v>-9.4245330000000003</v>
      </c>
      <c r="AO192" s="11">
        <v>0.46749800000000002</v>
      </c>
      <c r="AP192" s="18">
        <f t="shared" si="8"/>
        <v>4.7260062165191359E-2</v>
      </c>
      <c r="AQ192" s="11">
        <v>4.7260080000000002</v>
      </c>
      <c r="AS192" s="11" t="s">
        <v>78</v>
      </c>
      <c r="AT192" s="11">
        <v>183</v>
      </c>
      <c r="AU192" s="11">
        <v>-11.539883</v>
      </c>
      <c r="AV192" s="11">
        <v>-11.569100000000001</v>
      </c>
      <c r="AW192" s="11">
        <v>2.9218000000000001E-2</v>
      </c>
      <c r="AX192" s="11">
        <v>0.25318800000000002</v>
      </c>
    </row>
    <row r="193" spans="21:50" x14ac:dyDescent="0.35">
      <c r="U193" s="11" t="s">
        <v>76</v>
      </c>
      <c r="V193" s="11">
        <v>257</v>
      </c>
      <c r="W193" s="11">
        <v>-9.3993719999999996</v>
      </c>
      <c r="X193" s="11">
        <v>-5.4396820000000004</v>
      </c>
      <c r="Y193" s="11">
        <v>3.9596900000000002</v>
      </c>
      <c r="Z193" s="18">
        <f t="shared" si="6"/>
        <v>0.42127176156024043</v>
      </c>
      <c r="AA193" s="11">
        <v>42.127172999999999</v>
      </c>
      <c r="AC193" s="11" t="s">
        <v>78</v>
      </c>
      <c r="AD193" s="11">
        <v>1198</v>
      </c>
      <c r="AE193" s="11">
        <v>-13.88777</v>
      </c>
      <c r="AF193" s="11">
        <v>-13.397895999999999</v>
      </c>
      <c r="AG193" s="11">
        <v>0.48987399999999998</v>
      </c>
      <c r="AH193" s="18">
        <f t="shared" si="7"/>
        <v>3.5273769654883394E-2</v>
      </c>
      <c r="AI193" s="11">
        <v>3.5273780000000001</v>
      </c>
      <c r="AK193" s="11" t="s">
        <v>83</v>
      </c>
      <c r="AL193" s="11">
        <v>1197</v>
      </c>
      <c r="AM193" s="11">
        <v>-8.6990289999999995</v>
      </c>
      <c r="AN193" s="11">
        <v>-9.7710329999999992</v>
      </c>
      <c r="AO193" s="11">
        <v>1.072004</v>
      </c>
      <c r="AP193" s="18">
        <f t="shared" si="8"/>
        <v>0.12323260446654449</v>
      </c>
      <c r="AQ193" s="11">
        <v>12.323264</v>
      </c>
      <c r="AS193" s="11" t="s">
        <v>76</v>
      </c>
      <c r="AT193" s="11">
        <v>184</v>
      </c>
      <c r="AU193" s="11">
        <v>-18.091754999999999</v>
      </c>
      <c r="AV193" s="11">
        <v>-16.091473000000001</v>
      </c>
      <c r="AW193" s="11">
        <v>2.0002819999999999</v>
      </c>
      <c r="AX193" s="11">
        <v>11.056317</v>
      </c>
    </row>
    <row r="194" spans="21:50" x14ac:dyDescent="0.35">
      <c r="U194" s="11" t="s">
        <v>76</v>
      </c>
      <c r="V194" s="11">
        <v>258</v>
      </c>
      <c r="W194" s="11">
        <v>-12.722656000000001</v>
      </c>
      <c r="X194" s="11">
        <v>-12.879996</v>
      </c>
      <c r="Y194" s="11">
        <v>0.15734000000000001</v>
      </c>
      <c r="Z194" s="18">
        <f t="shared" si="6"/>
        <v>1.2366914581357856E-2</v>
      </c>
      <c r="AA194" s="11">
        <v>1.2366919999999999</v>
      </c>
      <c r="AC194" s="11" t="s">
        <v>78</v>
      </c>
      <c r="AD194" s="11">
        <v>1205</v>
      </c>
      <c r="AE194" s="11">
        <v>12.780077</v>
      </c>
      <c r="AF194" s="11">
        <v>8.6459620000000008</v>
      </c>
      <c r="AG194" s="11">
        <v>4.1341150000000004</v>
      </c>
      <c r="AH194" s="18">
        <f t="shared" si="7"/>
        <v>0.32348122785175709</v>
      </c>
      <c r="AI194" s="11">
        <v>32.348121999999996</v>
      </c>
      <c r="AK194" s="11" t="s">
        <v>83</v>
      </c>
      <c r="AL194" s="11">
        <v>1206</v>
      </c>
      <c r="AM194" s="11">
        <v>-2.5827309999999999</v>
      </c>
      <c r="AN194" s="11">
        <v>-3.430339</v>
      </c>
      <c r="AO194" s="11">
        <v>0.84760800000000003</v>
      </c>
      <c r="AP194" s="18">
        <f t="shared" si="8"/>
        <v>0.32818284211557458</v>
      </c>
      <c r="AQ194" s="11">
        <v>32.818274000000002</v>
      </c>
      <c r="AS194" s="11" t="s">
        <v>83</v>
      </c>
      <c r="AT194" s="11">
        <v>185</v>
      </c>
      <c r="AU194" s="11">
        <v>10.658747</v>
      </c>
      <c r="AV194" s="11">
        <v>11.44486</v>
      </c>
      <c r="AW194" s="11">
        <v>0.78611299999999995</v>
      </c>
      <c r="AX194" s="11">
        <v>7.3752880000000003</v>
      </c>
    </row>
    <row r="195" spans="21:50" x14ac:dyDescent="0.35">
      <c r="U195" s="11" t="s">
        <v>76</v>
      </c>
      <c r="V195" s="11">
        <v>262</v>
      </c>
      <c r="W195" s="11">
        <v>-18.931712000000001</v>
      </c>
      <c r="X195" s="11">
        <v>-17.121434000000001</v>
      </c>
      <c r="Y195" s="11">
        <v>1.8102780000000001</v>
      </c>
      <c r="Z195" s="18">
        <f t="shared" si="6"/>
        <v>9.5621463077401561E-2</v>
      </c>
      <c r="AA195" s="11">
        <v>9.5621469999999995</v>
      </c>
      <c r="AC195" s="11" t="s">
        <v>78</v>
      </c>
      <c r="AD195" s="11">
        <v>1209</v>
      </c>
      <c r="AE195" s="11">
        <v>35.334656000000003</v>
      </c>
      <c r="AF195" s="11">
        <v>34.778708999999999</v>
      </c>
      <c r="AG195" s="11">
        <v>0.55594699999999997</v>
      </c>
      <c r="AH195" s="18">
        <f t="shared" si="7"/>
        <v>1.5733760079622679E-2</v>
      </c>
      <c r="AI195" s="11">
        <v>1.5733760000000001</v>
      </c>
      <c r="AK195" s="11" t="s">
        <v>83</v>
      </c>
      <c r="AL195" s="11">
        <v>1214</v>
      </c>
      <c r="AM195" s="11">
        <v>-3.4259050000000002</v>
      </c>
      <c r="AN195" s="11">
        <v>-1.6341410000000001</v>
      </c>
      <c r="AO195" s="11">
        <v>1.7917650000000001</v>
      </c>
      <c r="AP195" s="18">
        <f t="shared" si="8"/>
        <v>0.5230048702459642</v>
      </c>
      <c r="AQ195" s="11">
        <v>52.300469999999997</v>
      </c>
      <c r="AS195" s="11" t="s">
        <v>76</v>
      </c>
      <c r="AT195" s="11">
        <v>186</v>
      </c>
      <c r="AU195" s="11">
        <v>-11.976899</v>
      </c>
      <c r="AV195" s="11">
        <v>-11.363227</v>
      </c>
      <c r="AW195" s="11">
        <v>0.613672</v>
      </c>
      <c r="AX195" s="11">
        <v>5.1237940000000002</v>
      </c>
    </row>
    <row r="196" spans="21:50" x14ac:dyDescent="0.35">
      <c r="U196" s="11" t="s">
        <v>76</v>
      </c>
      <c r="V196" s="11">
        <v>264</v>
      </c>
      <c r="W196" s="11">
        <v>20.524604</v>
      </c>
      <c r="X196" s="11">
        <v>22.239322000000001</v>
      </c>
      <c r="Y196" s="11">
        <v>1.7147190000000001</v>
      </c>
      <c r="Z196" s="18">
        <f t="shared" si="6"/>
        <v>8.3544559495520601E-2</v>
      </c>
      <c r="AA196" s="11">
        <v>8.3544540000000005</v>
      </c>
      <c r="AC196" s="11" t="s">
        <v>78</v>
      </c>
      <c r="AD196" s="11">
        <v>1217</v>
      </c>
      <c r="AE196" s="11">
        <v>22.297930999999998</v>
      </c>
      <c r="AF196" s="11">
        <v>25.134703999999999</v>
      </c>
      <c r="AG196" s="11">
        <v>2.8367740000000001</v>
      </c>
      <c r="AH196" s="18">
        <f t="shared" si="7"/>
        <v>0.12722140004828253</v>
      </c>
      <c r="AI196" s="11">
        <v>12.722139</v>
      </c>
      <c r="AK196" s="11" t="s">
        <v>83</v>
      </c>
      <c r="AL196" s="11">
        <v>1216</v>
      </c>
      <c r="AM196" s="11">
        <v>8.5059179999999994</v>
      </c>
      <c r="AN196" s="11">
        <v>6.1943229999999998</v>
      </c>
      <c r="AO196" s="11">
        <v>2.3115950000000001</v>
      </c>
      <c r="AP196" s="18">
        <f t="shared" si="8"/>
        <v>0.27176314185018008</v>
      </c>
      <c r="AQ196" s="11">
        <v>27.17632</v>
      </c>
      <c r="AS196" s="11" t="s">
        <v>76</v>
      </c>
      <c r="AT196" s="11">
        <v>188</v>
      </c>
      <c r="AU196" s="11">
        <v>-1.8766339999999999</v>
      </c>
      <c r="AV196" s="11">
        <v>-5.0471519999999996</v>
      </c>
      <c r="AW196" s="11">
        <v>3.1705169999999998</v>
      </c>
      <c r="AX196" s="11" t="s">
        <v>77</v>
      </c>
    </row>
    <row r="197" spans="21:50" x14ac:dyDescent="0.35">
      <c r="U197" s="11" t="s">
        <v>76</v>
      </c>
      <c r="V197" s="11">
        <v>265</v>
      </c>
      <c r="W197" s="11">
        <v>-2.5491999999999999</v>
      </c>
      <c r="X197" s="11">
        <v>1.3190850000000001</v>
      </c>
      <c r="Y197" s="11">
        <v>3.8682850000000002</v>
      </c>
      <c r="Z197" s="18">
        <f t="shared" si="6"/>
        <v>1.5174505727286993</v>
      </c>
      <c r="AA197" s="11" t="s">
        <v>77</v>
      </c>
      <c r="AC197" s="11" t="s">
        <v>78</v>
      </c>
      <c r="AD197" s="11">
        <v>1223</v>
      </c>
      <c r="AE197" s="11">
        <v>-17.420559000000001</v>
      </c>
      <c r="AF197" s="11">
        <v>-15.848606</v>
      </c>
      <c r="AG197" s="11">
        <v>1.571952</v>
      </c>
      <c r="AH197" s="18">
        <f t="shared" si="7"/>
        <v>9.0235451112676696E-2</v>
      </c>
      <c r="AI197" s="11">
        <v>9.0235470000000007</v>
      </c>
      <c r="AK197" s="11" t="s">
        <v>83</v>
      </c>
      <c r="AL197" s="11">
        <v>1226</v>
      </c>
      <c r="AM197" s="11">
        <v>-13.632199999999999</v>
      </c>
      <c r="AN197" s="11">
        <v>-12.424162000000001</v>
      </c>
      <c r="AO197" s="11">
        <v>1.2080379999999999</v>
      </c>
      <c r="AP197" s="18">
        <f t="shared" si="8"/>
        <v>8.8616510907997242E-2</v>
      </c>
      <c r="AQ197" s="11">
        <v>8.8616489999999999</v>
      </c>
      <c r="AS197" s="11" t="s">
        <v>76</v>
      </c>
      <c r="AT197" s="11">
        <v>189</v>
      </c>
      <c r="AU197" s="11">
        <v>31.990188</v>
      </c>
      <c r="AV197" s="11">
        <v>28.721094000000001</v>
      </c>
      <c r="AW197" s="11">
        <v>3.2690939999999999</v>
      </c>
      <c r="AX197" s="11">
        <v>10.219052</v>
      </c>
    </row>
    <row r="198" spans="21:50" x14ac:dyDescent="0.35">
      <c r="U198" s="11" t="s">
        <v>76</v>
      </c>
      <c r="V198" s="11">
        <v>267</v>
      </c>
      <c r="W198" s="11">
        <v>-21.223306999999998</v>
      </c>
      <c r="X198" s="11">
        <v>-21.115653999999999</v>
      </c>
      <c r="Y198" s="11">
        <v>0.107653</v>
      </c>
      <c r="Z198" s="18">
        <f t="shared" si="6"/>
        <v>5.0723951738529723E-3</v>
      </c>
      <c r="AA198" s="11">
        <v>0.50724100000000005</v>
      </c>
      <c r="AC198" s="11" t="s">
        <v>78</v>
      </c>
      <c r="AD198" s="11">
        <v>1232</v>
      </c>
      <c r="AE198" s="11">
        <v>-12.074774</v>
      </c>
      <c r="AF198" s="11">
        <v>-9.9900950000000002</v>
      </c>
      <c r="AG198" s="11">
        <v>2.0846789999999999</v>
      </c>
      <c r="AH198" s="18">
        <f t="shared" si="7"/>
        <v>0.1726474549337321</v>
      </c>
      <c r="AI198" s="11">
        <v>17.264745000000001</v>
      </c>
      <c r="AK198" s="11" t="s">
        <v>83</v>
      </c>
      <c r="AL198" s="11">
        <v>1227</v>
      </c>
      <c r="AM198" s="11">
        <v>-23.401862000000001</v>
      </c>
      <c r="AN198" s="11">
        <v>-19.415091</v>
      </c>
      <c r="AO198" s="11">
        <v>3.9867710000000001</v>
      </c>
      <c r="AP198" s="18">
        <f t="shared" si="8"/>
        <v>0.17036127296195491</v>
      </c>
      <c r="AQ198" s="11">
        <v>17.036127</v>
      </c>
      <c r="AS198" s="11" t="s">
        <v>76</v>
      </c>
      <c r="AT198" s="11">
        <v>190</v>
      </c>
      <c r="AU198" s="11">
        <v>-5.5978029999999999</v>
      </c>
      <c r="AV198" s="11">
        <v>-3.9354469999999999</v>
      </c>
      <c r="AW198" s="11">
        <v>1.6623559999999999</v>
      </c>
      <c r="AX198" s="11">
        <v>29.696586</v>
      </c>
    </row>
    <row r="199" spans="21:50" x14ac:dyDescent="0.35">
      <c r="U199" s="11" t="s">
        <v>76</v>
      </c>
      <c r="V199" s="11">
        <v>268</v>
      </c>
      <c r="W199" s="11">
        <v>-2.8643339999999999</v>
      </c>
      <c r="X199" s="11">
        <v>-0.70078399999999996</v>
      </c>
      <c r="Y199" s="11">
        <v>2.163551</v>
      </c>
      <c r="Z199" s="18">
        <f t="shared" si="6"/>
        <v>0.7553417303987594</v>
      </c>
      <c r="AA199" s="11">
        <v>75.534154000000001</v>
      </c>
      <c r="AC199" s="11" t="s">
        <v>78</v>
      </c>
      <c r="AD199" s="11">
        <v>1234</v>
      </c>
      <c r="AE199" s="11">
        <v>14.154169</v>
      </c>
      <c r="AF199" s="11">
        <v>8.237921</v>
      </c>
      <c r="AG199" s="11">
        <v>5.9162480000000004</v>
      </c>
      <c r="AH199" s="18">
        <f t="shared" si="7"/>
        <v>0.41798624843323551</v>
      </c>
      <c r="AI199" s="11">
        <v>41.798622999999999</v>
      </c>
      <c r="AK199" s="11" t="s">
        <v>83</v>
      </c>
      <c r="AL199" s="11">
        <v>1233</v>
      </c>
      <c r="AM199" s="11">
        <v>-11.694125</v>
      </c>
      <c r="AN199" s="11">
        <v>-11.517004999999999</v>
      </c>
      <c r="AO199" s="11">
        <v>0.17712</v>
      </c>
      <c r="AP199" s="18">
        <f t="shared" si="8"/>
        <v>1.5146066935320087E-2</v>
      </c>
      <c r="AQ199" s="11">
        <v>1.5146090000000001</v>
      </c>
      <c r="AS199" s="11" t="s">
        <v>76</v>
      </c>
      <c r="AT199" s="11">
        <v>191</v>
      </c>
      <c r="AU199" s="11">
        <v>-17.429986</v>
      </c>
      <c r="AV199" s="11">
        <v>-16.822683000000001</v>
      </c>
      <c r="AW199" s="11">
        <v>0.60730200000000001</v>
      </c>
      <c r="AX199" s="11">
        <v>3.4842399999999998</v>
      </c>
    </row>
    <row r="200" spans="21:50" x14ac:dyDescent="0.35">
      <c r="U200" s="11" t="s">
        <v>76</v>
      </c>
      <c r="V200" s="11">
        <v>269</v>
      </c>
      <c r="W200" s="11">
        <v>-2.3909760000000002</v>
      </c>
      <c r="X200" s="11">
        <v>-0.91911100000000001</v>
      </c>
      <c r="Y200" s="11">
        <v>1.471865</v>
      </c>
      <c r="Z200" s="18">
        <f t="shared" si="6"/>
        <v>0.61559170815599984</v>
      </c>
      <c r="AA200" s="11">
        <v>61.559168</v>
      </c>
      <c r="AC200" s="11" t="s">
        <v>78</v>
      </c>
      <c r="AD200" s="11">
        <v>1243</v>
      </c>
      <c r="AE200" s="11">
        <v>-6.7840740000000004</v>
      </c>
      <c r="AF200" s="11">
        <v>-5.9547829999999999</v>
      </c>
      <c r="AG200" s="11">
        <v>0.829291</v>
      </c>
      <c r="AH200" s="18">
        <f t="shared" si="7"/>
        <v>0.1222408540944571</v>
      </c>
      <c r="AI200" s="11">
        <v>12.224088</v>
      </c>
      <c r="AK200" s="11" t="s">
        <v>83</v>
      </c>
      <c r="AL200" s="11">
        <v>1244</v>
      </c>
      <c r="AM200" s="11">
        <v>-19.562874000000001</v>
      </c>
      <c r="AN200" s="11">
        <v>-18.289051000000001</v>
      </c>
      <c r="AO200" s="11">
        <v>1.2738229999999999</v>
      </c>
      <c r="AP200" s="18">
        <f t="shared" si="8"/>
        <v>6.5114307846587366E-2</v>
      </c>
      <c r="AQ200" s="11">
        <v>6.5114299999999998</v>
      </c>
      <c r="AS200" s="11" t="s">
        <v>83</v>
      </c>
      <c r="AT200" s="11">
        <v>192</v>
      </c>
      <c r="AU200" s="11">
        <v>-18.447082000000002</v>
      </c>
      <c r="AV200" s="11">
        <v>-16.619615</v>
      </c>
      <c r="AW200" s="11">
        <v>1.827467</v>
      </c>
      <c r="AX200" s="11">
        <v>9.9065390000000004</v>
      </c>
    </row>
    <row r="201" spans="21:50" x14ac:dyDescent="0.35">
      <c r="U201" s="11" t="s">
        <v>76</v>
      </c>
      <c r="V201" s="11">
        <v>270</v>
      </c>
      <c r="W201" s="11">
        <v>10.601723</v>
      </c>
      <c r="X201" s="11">
        <v>15.827438000000001</v>
      </c>
      <c r="Y201" s="11">
        <v>5.2257150000000001</v>
      </c>
      <c r="Z201" s="18">
        <f t="shared" ref="Z201:Z264" si="9">ABS(Y201/W201)</f>
        <v>0.49291185970431411</v>
      </c>
      <c r="AA201" s="11">
        <v>49.291181999999999</v>
      </c>
      <c r="AC201" s="11" t="s">
        <v>78</v>
      </c>
      <c r="AD201" s="11">
        <v>1248</v>
      </c>
      <c r="AE201" s="11">
        <v>4.1342800000000004</v>
      </c>
      <c r="AF201" s="11">
        <v>8.2118190000000002</v>
      </c>
      <c r="AG201" s="11">
        <v>4.0775389999999998</v>
      </c>
      <c r="AH201" s="18">
        <f t="shared" ref="AH201:AH264" si="10">ABS(AG201/AE201)</f>
        <v>0.98627548206701032</v>
      </c>
      <c r="AI201" s="11">
        <v>98.627561</v>
      </c>
      <c r="AK201" s="11" t="s">
        <v>83</v>
      </c>
      <c r="AL201" s="11">
        <v>1249</v>
      </c>
      <c r="AM201" s="11">
        <v>23.924035</v>
      </c>
      <c r="AN201" s="11">
        <v>27.513840999999999</v>
      </c>
      <c r="AO201" s="11">
        <v>3.5898050000000001</v>
      </c>
      <c r="AP201" s="18">
        <f t="shared" ref="AP201:AP264" si="11">ABS(AO201/AM201)</f>
        <v>0.15005014831319216</v>
      </c>
      <c r="AQ201" s="11">
        <v>15.005015</v>
      </c>
      <c r="AS201" s="11" t="s">
        <v>76</v>
      </c>
      <c r="AT201" s="11">
        <v>193</v>
      </c>
      <c r="AU201" s="11">
        <v>-12.685109000000001</v>
      </c>
      <c r="AV201" s="11">
        <v>-11.414369000000001</v>
      </c>
      <c r="AW201" s="11">
        <v>1.27074</v>
      </c>
      <c r="AX201" s="11">
        <v>10.017571999999999</v>
      </c>
    </row>
    <row r="202" spans="21:50" x14ac:dyDescent="0.35">
      <c r="U202" s="11" t="s">
        <v>76</v>
      </c>
      <c r="V202" s="11">
        <v>273</v>
      </c>
      <c r="W202" s="11">
        <v>19.680250000000001</v>
      </c>
      <c r="X202" s="11">
        <v>22.453396999999999</v>
      </c>
      <c r="Y202" s="11">
        <v>2.7731469999999998</v>
      </c>
      <c r="Z202" s="18">
        <f t="shared" si="9"/>
        <v>0.14091015103974797</v>
      </c>
      <c r="AA202" s="11">
        <v>14.091013999999999</v>
      </c>
      <c r="AC202" s="11" t="s">
        <v>78</v>
      </c>
      <c r="AD202" s="11">
        <v>1255</v>
      </c>
      <c r="AE202" s="11">
        <v>36.828735999999999</v>
      </c>
      <c r="AF202" s="11">
        <v>33.642425000000003</v>
      </c>
      <c r="AG202" s="11">
        <v>3.1863109999999999</v>
      </c>
      <c r="AH202" s="18">
        <f t="shared" si="10"/>
        <v>8.651697956725965E-2</v>
      </c>
      <c r="AI202" s="11">
        <v>8.6516970000000004</v>
      </c>
      <c r="AK202" s="11" t="s">
        <v>83</v>
      </c>
      <c r="AL202" s="11">
        <v>1252</v>
      </c>
      <c r="AM202" s="11">
        <v>-20.842867999999999</v>
      </c>
      <c r="AN202" s="11">
        <v>-15.530759</v>
      </c>
      <c r="AO202" s="11">
        <v>5.3121090000000004</v>
      </c>
      <c r="AP202" s="18">
        <f t="shared" si="11"/>
        <v>0.25486458965244135</v>
      </c>
      <c r="AQ202" s="11">
        <v>25.486460000000001</v>
      </c>
      <c r="AS202" s="11" t="s">
        <v>78</v>
      </c>
      <c r="AT202" s="11">
        <v>194</v>
      </c>
      <c r="AU202" s="11">
        <v>-14.126464</v>
      </c>
      <c r="AV202" s="11">
        <v>-13.013759</v>
      </c>
      <c r="AW202" s="11">
        <v>1.1127050000000001</v>
      </c>
      <c r="AX202" s="11">
        <v>7.8767420000000001</v>
      </c>
    </row>
    <row r="203" spans="21:50" x14ac:dyDescent="0.35">
      <c r="U203" s="11" t="s">
        <v>76</v>
      </c>
      <c r="V203" s="11">
        <v>274</v>
      </c>
      <c r="W203" s="11">
        <v>4.4891899999999998</v>
      </c>
      <c r="X203" s="11">
        <v>2.5804849999999999</v>
      </c>
      <c r="Y203" s="11">
        <v>1.908706</v>
      </c>
      <c r="Z203" s="18">
        <f t="shared" si="9"/>
        <v>0.42517826155720745</v>
      </c>
      <c r="AA203" s="11">
        <v>42.517812999999997</v>
      </c>
      <c r="AC203" s="11" t="s">
        <v>78</v>
      </c>
      <c r="AD203" s="11">
        <v>1258</v>
      </c>
      <c r="AE203" s="11">
        <v>-8.2108279999999993</v>
      </c>
      <c r="AF203" s="11">
        <v>-6.9042579999999996</v>
      </c>
      <c r="AG203" s="11">
        <v>1.30657</v>
      </c>
      <c r="AH203" s="18">
        <f t="shared" si="10"/>
        <v>0.15912767871888195</v>
      </c>
      <c r="AI203" s="11">
        <v>15.912763999999999</v>
      </c>
      <c r="AK203" s="11" t="s">
        <v>83</v>
      </c>
      <c r="AL203" s="11">
        <v>1259</v>
      </c>
      <c r="AM203" s="11">
        <v>-21.613581</v>
      </c>
      <c r="AN203" s="11">
        <v>-22.337693999999999</v>
      </c>
      <c r="AO203" s="11">
        <v>0.72411300000000001</v>
      </c>
      <c r="AP203" s="18">
        <f t="shared" si="11"/>
        <v>3.350268518668887E-2</v>
      </c>
      <c r="AQ203" s="11">
        <v>3.3502679999999998</v>
      </c>
      <c r="AS203" s="11" t="s">
        <v>76</v>
      </c>
      <c r="AT203" s="11">
        <v>195</v>
      </c>
      <c r="AU203" s="11">
        <v>-20.576934000000001</v>
      </c>
      <c r="AV203" s="11">
        <v>-21.170504999999999</v>
      </c>
      <c r="AW203" s="11">
        <v>0.59357099999999996</v>
      </c>
      <c r="AX203" s="11">
        <v>2.8846419999999999</v>
      </c>
    </row>
    <row r="204" spans="21:50" x14ac:dyDescent="0.35">
      <c r="U204" s="11" t="s">
        <v>76</v>
      </c>
      <c r="V204" s="11">
        <v>275</v>
      </c>
      <c r="W204" s="11">
        <v>21.178502000000002</v>
      </c>
      <c r="X204" s="11">
        <v>20.334917999999998</v>
      </c>
      <c r="Y204" s="11">
        <v>0.843584</v>
      </c>
      <c r="Z204" s="18">
        <f t="shared" si="9"/>
        <v>3.9832090107222877E-2</v>
      </c>
      <c r="AA204" s="11">
        <v>3.9832109999999998</v>
      </c>
      <c r="AC204" s="11" t="s">
        <v>78</v>
      </c>
      <c r="AD204" s="11">
        <v>1268</v>
      </c>
      <c r="AE204" s="11">
        <v>-1.1241019999999999</v>
      </c>
      <c r="AF204" s="11">
        <v>-1.144423</v>
      </c>
      <c r="AG204" s="11">
        <v>2.0320999999999999E-2</v>
      </c>
      <c r="AH204" s="18">
        <f t="shared" si="10"/>
        <v>1.8077541006065286E-2</v>
      </c>
      <c r="AI204" s="11">
        <v>1.8077920000000001</v>
      </c>
      <c r="AK204" s="11" t="s">
        <v>83</v>
      </c>
      <c r="AL204" s="11">
        <v>1267</v>
      </c>
      <c r="AM204" s="11">
        <v>-12.162314</v>
      </c>
      <c r="AN204" s="11">
        <v>-12.001405</v>
      </c>
      <c r="AO204" s="11">
        <v>0.160909</v>
      </c>
      <c r="AP204" s="18">
        <f t="shared" si="11"/>
        <v>1.3230130384727774E-2</v>
      </c>
      <c r="AQ204" s="11">
        <v>1.323013</v>
      </c>
      <c r="AS204" s="11" t="s">
        <v>76</v>
      </c>
      <c r="AT204" s="11">
        <v>196</v>
      </c>
      <c r="AU204" s="11">
        <v>12.544403000000001</v>
      </c>
      <c r="AV204" s="11">
        <v>13.801815</v>
      </c>
      <c r="AW204" s="11">
        <v>1.257412</v>
      </c>
      <c r="AX204" s="11">
        <v>10.023688999999999</v>
      </c>
    </row>
    <row r="205" spans="21:50" x14ac:dyDescent="0.35">
      <c r="U205" s="11" t="s">
        <v>76</v>
      </c>
      <c r="V205" s="11">
        <v>276</v>
      </c>
      <c r="W205" s="11">
        <v>13.126238000000001</v>
      </c>
      <c r="X205" s="11">
        <v>11.750356999999999</v>
      </c>
      <c r="Y205" s="11">
        <v>1.375882</v>
      </c>
      <c r="Z205" s="18">
        <f t="shared" si="9"/>
        <v>0.10481921781396925</v>
      </c>
      <c r="AA205" s="11">
        <v>10.481919</v>
      </c>
      <c r="AC205" s="11" t="s">
        <v>78</v>
      </c>
      <c r="AD205" s="11">
        <v>1272</v>
      </c>
      <c r="AE205" s="11">
        <v>18.773045</v>
      </c>
      <c r="AF205" s="11">
        <v>25.586473000000002</v>
      </c>
      <c r="AG205" s="11">
        <v>6.813428</v>
      </c>
      <c r="AH205" s="18">
        <f t="shared" si="10"/>
        <v>0.36293675320119884</v>
      </c>
      <c r="AI205" s="11">
        <v>36.293677000000002</v>
      </c>
      <c r="AK205" s="11" t="s">
        <v>83</v>
      </c>
      <c r="AL205" s="11">
        <v>1271</v>
      </c>
      <c r="AM205" s="11">
        <v>-0.41513</v>
      </c>
      <c r="AN205" s="11">
        <v>3.8798089999999998</v>
      </c>
      <c r="AO205" s="11">
        <v>4.2949390000000003</v>
      </c>
      <c r="AP205" s="18">
        <f t="shared" si="11"/>
        <v>10.346009683713536</v>
      </c>
      <c r="AQ205" s="11" t="s">
        <v>77</v>
      </c>
      <c r="AS205" s="11" t="s">
        <v>76</v>
      </c>
      <c r="AT205" s="11">
        <v>197</v>
      </c>
      <c r="AU205" s="11">
        <v>6.5484090000000004</v>
      </c>
      <c r="AV205" s="11">
        <v>2.1641689999999998</v>
      </c>
      <c r="AW205" s="11">
        <v>4.3842400000000001</v>
      </c>
      <c r="AX205" s="11">
        <v>66.951218999999995</v>
      </c>
    </row>
    <row r="206" spans="21:50" x14ac:dyDescent="0.35">
      <c r="U206" s="11" t="s">
        <v>76</v>
      </c>
      <c r="V206" s="11">
        <v>279</v>
      </c>
      <c r="W206" s="11">
        <v>-3.7500529999999999</v>
      </c>
      <c r="X206" s="11">
        <v>-3.3811879999999999</v>
      </c>
      <c r="Y206" s="11">
        <v>0.368865</v>
      </c>
      <c r="Z206" s="18">
        <f t="shared" si="9"/>
        <v>9.8362609808448048E-2</v>
      </c>
      <c r="AA206" s="11">
        <v>9.8362569999999998</v>
      </c>
      <c r="AC206" s="11" t="s">
        <v>78</v>
      </c>
      <c r="AD206" s="11">
        <v>1280</v>
      </c>
      <c r="AE206" s="11">
        <v>5.2878420000000004</v>
      </c>
      <c r="AF206" s="11">
        <v>6.731706</v>
      </c>
      <c r="AG206" s="11">
        <v>1.443864</v>
      </c>
      <c r="AH206" s="18">
        <f t="shared" si="10"/>
        <v>0.27305354433812506</v>
      </c>
      <c r="AI206" s="11">
        <v>27.305356</v>
      </c>
      <c r="AK206" s="11" t="s">
        <v>83</v>
      </c>
      <c r="AL206" s="11">
        <v>1278</v>
      </c>
      <c r="AM206" s="11">
        <v>-1.7174940000000001</v>
      </c>
      <c r="AN206" s="11">
        <v>-3.313612</v>
      </c>
      <c r="AO206" s="11">
        <v>1.5961179999999999</v>
      </c>
      <c r="AP206" s="18">
        <f t="shared" si="11"/>
        <v>0.9293295930000337</v>
      </c>
      <c r="AQ206" s="11">
        <v>92.932953999999995</v>
      </c>
      <c r="AS206" s="11" t="s">
        <v>78</v>
      </c>
      <c r="AT206" s="11">
        <v>198</v>
      </c>
      <c r="AU206" s="11">
        <v>0.150784</v>
      </c>
      <c r="AV206" s="11">
        <v>-1.383791</v>
      </c>
      <c r="AW206" s="11">
        <v>1.534575</v>
      </c>
      <c r="AX206" s="11" t="s">
        <v>77</v>
      </c>
    </row>
    <row r="207" spans="21:50" x14ac:dyDescent="0.35">
      <c r="U207" s="11" t="s">
        <v>76</v>
      </c>
      <c r="V207" s="11">
        <v>280</v>
      </c>
      <c r="W207" s="11">
        <v>-4.4659360000000001</v>
      </c>
      <c r="X207" s="11">
        <v>-4.1068540000000002</v>
      </c>
      <c r="Y207" s="11">
        <v>0.35908099999999998</v>
      </c>
      <c r="Z207" s="18">
        <f t="shared" si="9"/>
        <v>8.0404421379974986E-2</v>
      </c>
      <c r="AA207" s="11">
        <v>8.0404490000000006</v>
      </c>
      <c r="AC207" s="11" t="s">
        <v>78</v>
      </c>
      <c r="AD207" s="11">
        <v>1283</v>
      </c>
      <c r="AE207" s="11">
        <v>-15.28196</v>
      </c>
      <c r="AF207" s="11">
        <v>-15.766787000000001</v>
      </c>
      <c r="AG207" s="11">
        <v>0.48482700000000001</v>
      </c>
      <c r="AH207" s="18">
        <f t="shared" si="10"/>
        <v>3.1725446212396841E-2</v>
      </c>
      <c r="AI207" s="11">
        <v>3.1725460000000001</v>
      </c>
      <c r="AK207" s="11" t="s">
        <v>83</v>
      </c>
      <c r="AL207" s="11">
        <v>1284</v>
      </c>
      <c r="AM207" s="11">
        <v>-17.514295000000001</v>
      </c>
      <c r="AN207" s="11">
        <v>-16.299674</v>
      </c>
      <c r="AO207" s="11">
        <v>1.214621</v>
      </c>
      <c r="AP207" s="18">
        <f t="shared" si="11"/>
        <v>6.9350265026368457E-2</v>
      </c>
      <c r="AQ207" s="11">
        <v>6.9350269999999998</v>
      </c>
      <c r="AS207" s="11" t="s">
        <v>83</v>
      </c>
      <c r="AT207" s="11">
        <v>199</v>
      </c>
      <c r="AU207" s="11">
        <v>-21.417884000000001</v>
      </c>
      <c r="AV207" s="11">
        <v>-22.472808000000001</v>
      </c>
      <c r="AW207" s="11">
        <v>1.0549249999999999</v>
      </c>
      <c r="AX207" s="11">
        <v>4.9254379999999998</v>
      </c>
    </row>
    <row r="208" spans="21:50" x14ac:dyDescent="0.35">
      <c r="U208" s="11" t="s">
        <v>76</v>
      </c>
      <c r="V208" s="11">
        <v>281</v>
      </c>
      <c r="W208" s="11">
        <v>2.625235</v>
      </c>
      <c r="X208" s="11">
        <v>4.0424530000000001</v>
      </c>
      <c r="Y208" s="11">
        <v>1.4172180000000001</v>
      </c>
      <c r="Z208" s="18">
        <f t="shared" si="9"/>
        <v>0.53984424251543195</v>
      </c>
      <c r="AA208" s="11">
        <v>53.984423999999997</v>
      </c>
      <c r="AC208" s="11" t="s">
        <v>78</v>
      </c>
      <c r="AD208" s="11">
        <v>1288</v>
      </c>
      <c r="AE208" s="11">
        <v>-9.7835599999999996</v>
      </c>
      <c r="AF208" s="11">
        <v>-10.065633999999999</v>
      </c>
      <c r="AG208" s="11">
        <v>0.28207399999999999</v>
      </c>
      <c r="AH208" s="18">
        <f t="shared" si="10"/>
        <v>2.8831427414969604E-2</v>
      </c>
      <c r="AI208" s="11">
        <v>2.8831449999999998</v>
      </c>
      <c r="AK208" s="11" t="s">
        <v>83</v>
      </c>
      <c r="AL208" s="11">
        <v>1290</v>
      </c>
      <c r="AM208" s="11">
        <v>-14.383495999999999</v>
      </c>
      <c r="AN208" s="11">
        <v>-14.780709999999999</v>
      </c>
      <c r="AO208" s="11">
        <v>0.39721400000000001</v>
      </c>
      <c r="AP208" s="18">
        <f t="shared" si="11"/>
        <v>2.7615956510155807E-2</v>
      </c>
      <c r="AQ208" s="11">
        <v>2.7615940000000001</v>
      </c>
      <c r="AS208" s="11" t="s">
        <v>76</v>
      </c>
      <c r="AT208" s="11">
        <v>200</v>
      </c>
      <c r="AU208" s="11">
        <v>25.225428999999998</v>
      </c>
      <c r="AV208" s="11">
        <v>27.912168999999999</v>
      </c>
      <c r="AW208" s="11">
        <v>2.6867399999999999</v>
      </c>
      <c r="AX208" s="11">
        <v>10.650918000000001</v>
      </c>
    </row>
    <row r="209" spans="21:50" x14ac:dyDescent="0.35">
      <c r="U209" s="11" t="s">
        <v>76</v>
      </c>
      <c r="V209" s="11">
        <v>283</v>
      </c>
      <c r="W209" s="11">
        <v>-12.129910000000001</v>
      </c>
      <c r="X209" s="11">
        <v>-11.47471</v>
      </c>
      <c r="Y209" s="11">
        <v>0.6552</v>
      </c>
      <c r="Z209" s="18">
        <f t="shared" si="9"/>
        <v>5.4015240014146849E-2</v>
      </c>
      <c r="AA209" s="11">
        <v>5.4015209999999998</v>
      </c>
      <c r="AC209" s="11" t="s">
        <v>78</v>
      </c>
      <c r="AD209" s="11">
        <v>1293</v>
      </c>
      <c r="AE209" s="11">
        <v>-16.119582000000001</v>
      </c>
      <c r="AF209" s="11">
        <v>-14.453398999999999</v>
      </c>
      <c r="AG209" s="11">
        <v>1.666183</v>
      </c>
      <c r="AH209" s="18">
        <f t="shared" si="10"/>
        <v>0.10336390856785244</v>
      </c>
      <c r="AI209" s="11">
        <v>10.336394</v>
      </c>
      <c r="AK209" s="11" t="s">
        <v>83</v>
      </c>
      <c r="AL209" s="11">
        <v>1297</v>
      </c>
      <c r="AM209" s="11">
        <v>-2.4130790000000002</v>
      </c>
      <c r="AN209" s="11">
        <v>-3.58657</v>
      </c>
      <c r="AO209" s="11">
        <v>1.1734910000000001</v>
      </c>
      <c r="AP209" s="18">
        <f t="shared" si="11"/>
        <v>0.48630442683393288</v>
      </c>
      <c r="AQ209" s="11">
        <v>48.630451999999998</v>
      </c>
      <c r="AS209" s="11" t="s">
        <v>76</v>
      </c>
      <c r="AT209" s="11">
        <v>201</v>
      </c>
      <c r="AU209" s="11">
        <v>-21.884741999999999</v>
      </c>
      <c r="AV209" s="11">
        <v>-20.991022000000001</v>
      </c>
      <c r="AW209" s="11">
        <v>0.89371999999999996</v>
      </c>
      <c r="AX209" s="11">
        <v>4.0837599999999998</v>
      </c>
    </row>
    <row r="210" spans="21:50" x14ac:dyDescent="0.35">
      <c r="U210" s="11" t="s">
        <v>76</v>
      </c>
      <c r="V210" s="11">
        <v>284</v>
      </c>
      <c r="W210" s="11">
        <v>37.896954000000001</v>
      </c>
      <c r="X210" s="11">
        <v>35.546256</v>
      </c>
      <c r="Y210" s="11">
        <v>2.350698</v>
      </c>
      <c r="Z210" s="18">
        <f t="shared" si="9"/>
        <v>6.2028679138698056E-2</v>
      </c>
      <c r="AA210" s="11">
        <v>6.2028679999999996</v>
      </c>
      <c r="AC210" s="11" t="s">
        <v>78</v>
      </c>
      <c r="AD210" s="11">
        <v>1299</v>
      </c>
      <c r="AE210" s="11">
        <v>13.196586</v>
      </c>
      <c r="AF210" s="11">
        <v>12.181986</v>
      </c>
      <c r="AG210" s="11">
        <v>1.0145999999999999</v>
      </c>
      <c r="AH210" s="18">
        <f t="shared" si="10"/>
        <v>7.6883521237992913E-2</v>
      </c>
      <c r="AI210" s="11">
        <v>7.6883540000000004</v>
      </c>
      <c r="AK210" s="11" t="s">
        <v>83</v>
      </c>
      <c r="AL210" s="11">
        <v>1302</v>
      </c>
      <c r="AM210" s="11">
        <v>-13.003603999999999</v>
      </c>
      <c r="AN210" s="11">
        <v>-15.060233999999999</v>
      </c>
      <c r="AO210" s="11">
        <v>2.056629</v>
      </c>
      <c r="AP210" s="18">
        <f t="shared" si="11"/>
        <v>0.15815838439866364</v>
      </c>
      <c r="AQ210" s="11">
        <v>15.815841000000001</v>
      </c>
      <c r="AS210" s="11" t="s">
        <v>76</v>
      </c>
      <c r="AT210" s="11">
        <v>202</v>
      </c>
      <c r="AU210" s="11">
        <v>16.399538</v>
      </c>
      <c r="AV210" s="11">
        <v>22.744582000000001</v>
      </c>
      <c r="AW210" s="11">
        <v>6.3450439999999997</v>
      </c>
      <c r="AX210" s="11">
        <v>38.690382</v>
      </c>
    </row>
    <row r="211" spans="21:50" x14ac:dyDescent="0.35">
      <c r="U211" s="11" t="s">
        <v>76</v>
      </c>
      <c r="V211" s="11">
        <v>286</v>
      </c>
      <c r="W211" s="11">
        <v>-4.2277389999999997</v>
      </c>
      <c r="X211" s="11">
        <v>-1.795544</v>
      </c>
      <c r="Y211" s="11">
        <v>2.4321950000000001</v>
      </c>
      <c r="Z211" s="18">
        <f t="shared" si="9"/>
        <v>0.57529450138714811</v>
      </c>
      <c r="AA211" s="11">
        <v>57.529454999999999</v>
      </c>
      <c r="AC211" s="11" t="s">
        <v>78</v>
      </c>
      <c r="AD211" s="11">
        <v>1309</v>
      </c>
      <c r="AE211" s="11">
        <v>-13.66816</v>
      </c>
      <c r="AF211" s="11">
        <v>-13.939239000000001</v>
      </c>
      <c r="AG211" s="11">
        <v>0.27107900000000001</v>
      </c>
      <c r="AH211" s="18">
        <f t="shared" si="10"/>
        <v>1.9832881675368154E-2</v>
      </c>
      <c r="AI211" s="11">
        <v>1.9832909999999999</v>
      </c>
      <c r="AK211" s="11" t="s">
        <v>83</v>
      </c>
      <c r="AL211" s="11">
        <v>1308</v>
      </c>
      <c r="AM211" s="11">
        <v>24.702656000000001</v>
      </c>
      <c r="AN211" s="11">
        <v>19.165471</v>
      </c>
      <c r="AO211" s="11">
        <v>5.537185</v>
      </c>
      <c r="AP211" s="18">
        <f t="shared" si="11"/>
        <v>0.22415342706468486</v>
      </c>
      <c r="AQ211" s="11">
        <v>22.415343</v>
      </c>
      <c r="AS211" s="11" t="s">
        <v>76</v>
      </c>
      <c r="AT211" s="11">
        <v>203</v>
      </c>
      <c r="AU211" s="11">
        <v>-0.61571600000000004</v>
      </c>
      <c r="AV211" s="11">
        <v>-1.609</v>
      </c>
      <c r="AW211" s="11">
        <v>0.99328399999999994</v>
      </c>
      <c r="AX211" s="11" t="s">
        <v>77</v>
      </c>
    </row>
    <row r="212" spans="21:50" x14ac:dyDescent="0.35">
      <c r="U212" s="11" t="s">
        <v>76</v>
      </c>
      <c r="V212" s="11">
        <v>288</v>
      </c>
      <c r="W212" s="11">
        <v>-12.473988</v>
      </c>
      <c r="X212" s="11">
        <v>-9.9420649999999995</v>
      </c>
      <c r="Y212" s="11">
        <v>2.5319229999999999</v>
      </c>
      <c r="Z212" s="18">
        <f t="shared" si="9"/>
        <v>0.20297622540602089</v>
      </c>
      <c r="AA212" s="11">
        <v>20.297620999999999</v>
      </c>
      <c r="AC212" s="11" t="s">
        <v>78</v>
      </c>
      <c r="AD212" s="11">
        <v>1318</v>
      </c>
      <c r="AE212" s="11">
        <v>7.7318819999999997</v>
      </c>
      <c r="AF212" s="11">
        <v>10.428056</v>
      </c>
      <c r="AG212" s="11">
        <v>2.6961740000000001</v>
      </c>
      <c r="AH212" s="18">
        <f t="shared" si="10"/>
        <v>0.34870863264597157</v>
      </c>
      <c r="AI212" s="11">
        <v>34.870856000000003</v>
      </c>
      <c r="AK212" s="11" t="s">
        <v>83</v>
      </c>
      <c r="AL212" s="11">
        <v>1316</v>
      </c>
      <c r="AM212" s="11">
        <v>-4.8622550000000002</v>
      </c>
      <c r="AN212" s="11">
        <v>-5.0405150000000001</v>
      </c>
      <c r="AO212" s="11">
        <v>0.178259</v>
      </c>
      <c r="AP212" s="18">
        <f t="shared" si="11"/>
        <v>3.6661795812848154E-2</v>
      </c>
      <c r="AQ212" s="11">
        <v>3.666188</v>
      </c>
      <c r="AS212" s="11" t="s">
        <v>78</v>
      </c>
      <c r="AT212" s="11">
        <v>204</v>
      </c>
      <c r="AU212" s="11">
        <v>25.010012</v>
      </c>
      <c r="AV212" s="11">
        <v>22.828945999999998</v>
      </c>
      <c r="AW212" s="11">
        <v>2.1810659999999999</v>
      </c>
      <c r="AX212" s="11">
        <v>8.7207699999999999</v>
      </c>
    </row>
    <row r="213" spans="21:50" x14ac:dyDescent="0.35">
      <c r="U213" s="11" t="s">
        <v>76</v>
      </c>
      <c r="V213" s="11">
        <v>289</v>
      </c>
      <c r="W213" s="11">
        <v>23.074245999999999</v>
      </c>
      <c r="X213" s="11">
        <v>27.55265</v>
      </c>
      <c r="Y213" s="11">
        <v>4.4784030000000001</v>
      </c>
      <c r="Z213" s="18">
        <f t="shared" si="9"/>
        <v>0.19408664534477099</v>
      </c>
      <c r="AA213" s="11">
        <v>19.408667000000001</v>
      </c>
      <c r="AC213" s="11" t="s">
        <v>78</v>
      </c>
      <c r="AD213" s="11">
        <v>1319</v>
      </c>
      <c r="AE213" s="11">
        <v>-3.7535280000000002</v>
      </c>
      <c r="AF213" s="11">
        <v>-6.53674</v>
      </c>
      <c r="AG213" s="11">
        <v>2.7832119999999998</v>
      </c>
      <c r="AH213" s="18">
        <f t="shared" si="10"/>
        <v>0.74149227073835589</v>
      </c>
      <c r="AI213" s="11">
        <v>74.149232999999995</v>
      </c>
      <c r="AK213" s="11" t="s">
        <v>83</v>
      </c>
      <c r="AL213" s="11">
        <v>1317</v>
      </c>
      <c r="AM213" s="11">
        <v>15.739407</v>
      </c>
      <c r="AN213" s="11">
        <v>11.628356</v>
      </c>
      <c r="AO213" s="11">
        <v>4.1110519999999999</v>
      </c>
      <c r="AP213" s="18">
        <f t="shared" si="11"/>
        <v>0.26119484679441862</v>
      </c>
      <c r="AQ213" s="11">
        <v>26.119482000000001</v>
      </c>
      <c r="AS213" s="11" t="s">
        <v>83</v>
      </c>
      <c r="AT213" s="11">
        <v>205</v>
      </c>
      <c r="AU213" s="11">
        <v>-14.909034999999999</v>
      </c>
      <c r="AV213" s="11">
        <v>-13.095416999999999</v>
      </c>
      <c r="AW213" s="11">
        <v>1.8136190000000001</v>
      </c>
      <c r="AX213" s="11">
        <v>12.164561000000001</v>
      </c>
    </row>
    <row r="214" spans="21:50" x14ac:dyDescent="0.35">
      <c r="U214" s="11" t="s">
        <v>76</v>
      </c>
      <c r="V214" s="11">
        <v>291</v>
      </c>
      <c r="W214" s="11">
        <v>-11.209175999999999</v>
      </c>
      <c r="X214" s="11">
        <v>-13.801059</v>
      </c>
      <c r="Y214" s="11">
        <v>2.5918839999999999</v>
      </c>
      <c r="Z214" s="18">
        <f t="shared" si="9"/>
        <v>0.23122877185620067</v>
      </c>
      <c r="AA214" s="11">
        <v>23.122876999999999</v>
      </c>
      <c r="AC214" s="11" t="s">
        <v>78</v>
      </c>
      <c r="AD214" s="11">
        <v>1327</v>
      </c>
      <c r="AE214" s="11">
        <v>-0.78740100000000002</v>
      </c>
      <c r="AF214" s="11">
        <v>-3.2743060000000002</v>
      </c>
      <c r="AG214" s="11">
        <v>2.4869050000000001</v>
      </c>
      <c r="AH214" s="18">
        <f t="shared" si="10"/>
        <v>3.1583716556113086</v>
      </c>
      <c r="AI214" s="11" t="s">
        <v>77</v>
      </c>
      <c r="AK214" s="11" t="s">
        <v>83</v>
      </c>
      <c r="AL214" s="11">
        <v>1326</v>
      </c>
      <c r="AM214" s="11">
        <v>-15.016741</v>
      </c>
      <c r="AN214" s="11">
        <v>-14.521285000000001</v>
      </c>
      <c r="AO214" s="11">
        <v>0.49545600000000001</v>
      </c>
      <c r="AP214" s="18">
        <f t="shared" si="11"/>
        <v>3.2993576968531321E-2</v>
      </c>
      <c r="AQ214" s="11">
        <v>3.2993600000000001</v>
      </c>
      <c r="AS214" s="11" t="s">
        <v>76</v>
      </c>
      <c r="AT214" s="11">
        <v>206</v>
      </c>
      <c r="AU214" s="11">
        <v>-11.354638</v>
      </c>
      <c r="AV214" s="11">
        <v>-10.380922999999999</v>
      </c>
      <c r="AW214" s="11">
        <v>0.973715</v>
      </c>
      <c r="AX214" s="11">
        <v>8.5754819999999992</v>
      </c>
    </row>
    <row r="215" spans="21:50" x14ac:dyDescent="0.35">
      <c r="U215" s="11" t="s">
        <v>76</v>
      </c>
      <c r="V215" s="11">
        <v>292</v>
      </c>
      <c r="W215" s="11">
        <v>0.85638999999999998</v>
      </c>
      <c r="X215" s="11">
        <v>1.071547</v>
      </c>
      <c r="Y215" s="11">
        <v>0.21515699999999999</v>
      </c>
      <c r="Z215" s="18">
        <f t="shared" si="9"/>
        <v>0.25123716998096662</v>
      </c>
      <c r="AA215" s="11">
        <v>25.123684999999998</v>
      </c>
      <c r="AC215" s="11" t="s">
        <v>78</v>
      </c>
      <c r="AD215" s="11">
        <v>1332</v>
      </c>
      <c r="AE215" s="11">
        <v>-10.556694999999999</v>
      </c>
      <c r="AF215" s="11">
        <v>-10.455529</v>
      </c>
      <c r="AG215" s="11">
        <v>0.10116600000000001</v>
      </c>
      <c r="AH215" s="18">
        <f t="shared" si="10"/>
        <v>9.5831128966025834E-3</v>
      </c>
      <c r="AI215" s="11">
        <v>0.95831299999999997</v>
      </c>
      <c r="AK215" s="11" t="s">
        <v>83</v>
      </c>
      <c r="AL215" s="11">
        <v>1333</v>
      </c>
      <c r="AM215" s="11">
        <v>5.5070509999999997</v>
      </c>
      <c r="AN215" s="11">
        <v>-4.438949</v>
      </c>
      <c r="AO215" s="11">
        <v>9.9459999999999997</v>
      </c>
      <c r="AP215" s="18">
        <f t="shared" si="11"/>
        <v>1.8060482824655155</v>
      </c>
      <c r="AQ215" s="11" t="s">
        <v>77</v>
      </c>
      <c r="AS215" s="11" t="s">
        <v>76</v>
      </c>
      <c r="AT215" s="11">
        <v>207</v>
      </c>
      <c r="AU215" s="11">
        <v>-12.64453</v>
      </c>
      <c r="AV215" s="11">
        <v>-12.939909999999999</v>
      </c>
      <c r="AW215" s="11">
        <v>0.295379</v>
      </c>
      <c r="AX215" s="11">
        <v>2.3360240000000001</v>
      </c>
    </row>
    <row r="216" spans="21:50" x14ac:dyDescent="0.35">
      <c r="U216" s="11" t="s">
        <v>76</v>
      </c>
      <c r="V216" s="11">
        <v>293</v>
      </c>
      <c r="W216" s="11">
        <v>-1.9663040000000001</v>
      </c>
      <c r="X216" s="11">
        <v>-5.0605729999999998</v>
      </c>
      <c r="Y216" s="11">
        <v>3.0942690000000002</v>
      </c>
      <c r="Z216" s="18">
        <f t="shared" si="9"/>
        <v>1.5736473098768045</v>
      </c>
      <c r="AA216" s="11" t="s">
        <v>77</v>
      </c>
      <c r="AC216" s="11" t="s">
        <v>78</v>
      </c>
      <c r="AD216" s="11">
        <v>1338</v>
      </c>
      <c r="AE216" s="11">
        <v>-3.73062</v>
      </c>
      <c r="AF216" s="11">
        <v>-4.2552019999999997</v>
      </c>
      <c r="AG216" s="11">
        <v>0.52458199999999999</v>
      </c>
      <c r="AH216" s="18">
        <f t="shared" si="10"/>
        <v>0.14061523285673694</v>
      </c>
      <c r="AI216" s="11">
        <v>14.06151</v>
      </c>
      <c r="AK216" s="11" t="s">
        <v>83</v>
      </c>
      <c r="AL216" s="11">
        <v>1337</v>
      </c>
      <c r="AM216" s="11">
        <v>-16.191597999999999</v>
      </c>
      <c r="AN216" s="11">
        <v>-16.689060000000001</v>
      </c>
      <c r="AO216" s="11">
        <v>0.49746099999999999</v>
      </c>
      <c r="AP216" s="18">
        <f t="shared" si="11"/>
        <v>3.0723403582524716E-2</v>
      </c>
      <c r="AQ216" s="11">
        <v>3.072343</v>
      </c>
      <c r="AS216" s="11" t="s">
        <v>76</v>
      </c>
      <c r="AT216" s="11">
        <v>208</v>
      </c>
      <c r="AU216" s="11">
        <v>16.335968999999999</v>
      </c>
      <c r="AV216" s="11">
        <v>16.483882000000001</v>
      </c>
      <c r="AW216" s="11">
        <v>0.14791399999999999</v>
      </c>
      <c r="AX216" s="11">
        <v>0.905447</v>
      </c>
    </row>
    <row r="217" spans="21:50" x14ac:dyDescent="0.35">
      <c r="U217" s="11" t="s">
        <v>76</v>
      </c>
      <c r="V217" s="11">
        <v>294</v>
      </c>
      <c r="W217" s="11">
        <v>9.9729880000000009</v>
      </c>
      <c r="X217" s="11">
        <v>5.8861169999999996</v>
      </c>
      <c r="Y217" s="11">
        <v>4.0868710000000004</v>
      </c>
      <c r="Z217" s="18">
        <f t="shared" si="9"/>
        <v>0.40979403564909533</v>
      </c>
      <c r="AA217" s="11">
        <v>40.979401000000003</v>
      </c>
      <c r="AC217" s="11" t="s">
        <v>78</v>
      </c>
      <c r="AD217" s="11">
        <v>1344</v>
      </c>
      <c r="AE217" s="11">
        <v>-19.204613999999999</v>
      </c>
      <c r="AF217" s="11">
        <v>-17.181875999999999</v>
      </c>
      <c r="AG217" s="11">
        <v>2.0227379999999999</v>
      </c>
      <c r="AH217" s="18">
        <f t="shared" si="10"/>
        <v>0.10532562643539724</v>
      </c>
      <c r="AI217" s="11">
        <v>10.532563</v>
      </c>
      <c r="AK217" s="11" t="s">
        <v>83</v>
      </c>
      <c r="AL217" s="11">
        <v>1343</v>
      </c>
      <c r="AM217" s="11">
        <v>5.0742159999999998</v>
      </c>
      <c r="AN217" s="11">
        <v>2.5316909999999999</v>
      </c>
      <c r="AO217" s="11">
        <v>2.5425249999999999</v>
      </c>
      <c r="AP217" s="18">
        <f t="shared" si="11"/>
        <v>0.50106755408126102</v>
      </c>
      <c r="AQ217" s="11">
        <v>50.106755999999997</v>
      </c>
      <c r="AS217" s="11" t="s">
        <v>76</v>
      </c>
      <c r="AT217" s="11">
        <v>209</v>
      </c>
      <c r="AU217" s="11">
        <v>-0.60953800000000002</v>
      </c>
      <c r="AV217" s="11">
        <v>0.68149899999999997</v>
      </c>
      <c r="AW217" s="11">
        <v>1.291037</v>
      </c>
      <c r="AX217" s="11" t="s">
        <v>77</v>
      </c>
    </row>
    <row r="218" spans="21:50" x14ac:dyDescent="0.35">
      <c r="U218" s="11" t="s">
        <v>76</v>
      </c>
      <c r="V218" s="11">
        <v>295</v>
      </c>
      <c r="W218" s="11">
        <v>0.68534300000000004</v>
      </c>
      <c r="X218" s="11">
        <v>5.3674229999999996</v>
      </c>
      <c r="Y218" s="11">
        <v>4.68208</v>
      </c>
      <c r="Z218" s="18">
        <f t="shared" si="9"/>
        <v>6.8317324317896295</v>
      </c>
      <c r="AA218" s="11" t="s">
        <v>77</v>
      </c>
      <c r="AC218" s="11" t="s">
        <v>78</v>
      </c>
      <c r="AD218" s="11">
        <v>1351</v>
      </c>
      <c r="AE218" s="11">
        <v>-6.3737050000000002</v>
      </c>
      <c r="AF218" s="11">
        <v>-10.565993000000001</v>
      </c>
      <c r="AG218" s="11">
        <v>4.1922879999999996</v>
      </c>
      <c r="AH218" s="18">
        <f t="shared" si="10"/>
        <v>0.65774741692626182</v>
      </c>
      <c r="AI218" s="11">
        <v>65.774752000000007</v>
      </c>
      <c r="AK218" s="11" t="s">
        <v>83</v>
      </c>
      <c r="AL218" s="11">
        <v>1352</v>
      </c>
      <c r="AM218" s="11">
        <v>-15.510438000000001</v>
      </c>
      <c r="AN218" s="11">
        <v>-13.016648</v>
      </c>
      <c r="AO218" s="11">
        <v>2.493789</v>
      </c>
      <c r="AP218" s="18">
        <f t="shared" si="11"/>
        <v>0.16078133963721719</v>
      </c>
      <c r="AQ218" s="11">
        <v>16.078136000000001</v>
      </c>
      <c r="AS218" s="11" t="s">
        <v>76</v>
      </c>
      <c r="AT218" s="11">
        <v>210</v>
      </c>
      <c r="AU218" s="11">
        <v>2.2070620000000001</v>
      </c>
      <c r="AV218" s="11">
        <v>4.1895790000000002</v>
      </c>
      <c r="AW218" s="11">
        <v>1.9825170000000001</v>
      </c>
      <c r="AX218" s="11">
        <v>89.826092000000003</v>
      </c>
    </row>
    <row r="219" spans="21:50" x14ac:dyDescent="0.35">
      <c r="U219" s="11" t="s">
        <v>76</v>
      </c>
      <c r="V219" s="11">
        <v>299</v>
      </c>
      <c r="W219" s="11">
        <v>19.695332000000001</v>
      </c>
      <c r="X219" s="11">
        <v>20.472135000000002</v>
      </c>
      <c r="Y219" s="11">
        <v>0.77680300000000002</v>
      </c>
      <c r="Z219" s="18">
        <f t="shared" si="9"/>
        <v>3.9440970073517927E-2</v>
      </c>
      <c r="AA219" s="11">
        <v>3.9440949999999999</v>
      </c>
      <c r="AC219" s="11" t="s">
        <v>78</v>
      </c>
      <c r="AD219" s="11">
        <v>1356</v>
      </c>
      <c r="AE219" s="11">
        <v>-11.321259</v>
      </c>
      <c r="AF219" s="11">
        <v>-6.0829880000000003</v>
      </c>
      <c r="AG219" s="11">
        <v>5.2382710000000001</v>
      </c>
      <c r="AH219" s="18">
        <f t="shared" si="10"/>
        <v>0.4626933276590528</v>
      </c>
      <c r="AI219" s="11">
        <v>46.269331000000001</v>
      </c>
      <c r="AK219" s="11" t="s">
        <v>83</v>
      </c>
      <c r="AL219" s="11">
        <v>1354</v>
      </c>
      <c r="AM219" s="11">
        <v>37.911721999999997</v>
      </c>
      <c r="AN219" s="11">
        <v>34.769069000000002</v>
      </c>
      <c r="AO219" s="11">
        <v>3.1426530000000001</v>
      </c>
      <c r="AP219" s="18">
        <f t="shared" si="11"/>
        <v>8.2893966145879641E-2</v>
      </c>
      <c r="AQ219" s="11">
        <v>8.289396</v>
      </c>
      <c r="AS219" s="11" t="s">
        <v>76</v>
      </c>
      <c r="AT219" s="11">
        <v>211</v>
      </c>
      <c r="AU219" s="11">
        <v>11.690051</v>
      </c>
      <c r="AV219" s="11">
        <v>22.103784999999998</v>
      </c>
      <c r="AW219" s="11">
        <v>10.413734</v>
      </c>
      <c r="AX219" s="11">
        <v>89.082026999999997</v>
      </c>
    </row>
    <row r="220" spans="21:50" x14ac:dyDescent="0.35">
      <c r="U220" s="11" t="s">
        <v>76</v>
      </c>
      <c r="V220" s="11">
        <v>300</v>
      </c>
      <c r="W220" s="11">
        <v>5.6851690000000001</v>
      </c>
      <c r="X220" s="11">
        <v>9.5324270000000002</v>
      </c>
      <c r="Y220" s="11">
        <v>3.8472590000000002</v>
      </c>
      <c r="Z220" s="18">
        <f t="shared" si="9"/>
        <v>0.67671849332887024</v>
      </c>
      <c r="AA220" s="11">
        <v>67.671841999999998</v>
      </c>
      <c r="AC220" s="11" t="s">
        <v>78</v>
      </c>
      <c r="AD220" s="11">
        <v>1359</v>
      </c>
      <c r="AE220" s="11">
        <v>-15.007163</v>
      </c>
      <c r="AF220" s="11">
        <v>-11.285501</v>
      </c>
      <c r="AG220" s="11">
        <v>3.7216619999999998</v>
      </c>
      <c r="AH220" s="18">
        <f t="shared" si="10"/>
        <v>0.24799237537434621</v>
      </c>
      <c r="AI220" s="11">
        <v>24.799239</v>
      </c>
      <c r="AK220" s="11" t="s">
        <v>83</v>
      </c>
      <c r="AL220" s="11">
        <v>1360</v>
      </c>
      <c r="AM220" s="11">
        <v>-3.151043</v>
      </c>
      <c r="AN220" s="11">
        <v>-2.964677</v>
      </c>
      <c r="AO220" s="11">
        <v>0.186366</v>
      </c>
      <c r="AP220" s="18">
        <f t="shared" si="11"/>
        <v>5.9144226213352212E-2</v>
      </c>
      <c r="AQ220" s="11">
        <v>5.9144100000000002</v>
      </c>
      <c r="AS220" s="11" t="s">
        <v>78</v>
      </c>
      <c r="AT220" s="11">
        <v>212</v>
      </c>
      <c r="AU220" s="11">
        <v>10.78018</v>
      </c>
      <c r="AV220" s="11">
        <v>10.656305</v>
      </c>
      <c r="AW220" s="11">
        <v>0.123875</v>
      </c>
      <c r="AX220" s="11">
        <v>1.1491020000000001</v>
      </c>
    </row>
    <row r="221" spans="21:50" x14ac:dyDescent="0.35">
      <c r="U221" s="11" t="s">
        <v>76</v>
      </c>
      <c r="V221" s="11">
        <v>301</v>
      </c>
      <c r="W221" s="11">
        <v>5.2096619999999998</v>
      </c>
      <c r="X221" s="11">
        <v>3.9989400000000002</v>
      </c>
      <c r="Y221" s="11">
        <v>1.2107220000000001</v>
      </c>
      <c r="Z221" s="18">
        <f t="shared" si="9"/>
        <v>0.23239933799927906</v>
      </c>
      <c r="AA221" s="11">
        <v>23.239930000000001</v>
      </c>
      <c r="AC221" s="11" t="s">
        <v>78</v>
      </c>
      <c r="AD221" s="11">
        <v>1368</v>
      </c>
      <c r="AE221" s="11">
        <v>7.3769790000000004</v>
      </c>
      <c r="AF221" s="11">
        <v>5.5843790000000002</v>
      </c>
      <c r="AG221" s="11">
        <v>1.7926</v>
      </c>
      <c r="AH221" s="18">
        <f t="shared" si="10"/>
        <v>0.24299920062128411</v>
      </c>
      <c r="AI221" s="11">
        <v>24.299916</v>
      </c>
      <c r="AK221" s="11" t="s">
        <v>83</v>
      </c>
      <c r="AL221" s="11">
        <v>1369</v>
      </c>
      <c r="AM221" s="11">
        <v>-2.987006</v>
      </c>
      <c r="AN221" s="11">
        <v>-4.4453230000000001</v>
      </c>
      <c r="AO221" s="11">
        <v>1.4583170000000001</v>
      </c>
      <c r="AP221" s="18">
        <f t="shared" si="11"/>
        <v>0.4882203115762071</v>
      </c>
      <c r="AQ221" s="11">
        <v>48.822037000000002</v>
      </c>
      <c r="AS221" s="11" t="s">
        <v>76</v>
      </c>
      <c r="AT221" s="11">
        <v>213</v>
      </c>
      <c r="AU221" s="11">
        <v>39.614305000000002</v>
      </c>
      <c r="AV221" s="11">
        <v>35.600406</v>
      </c>
      <c r="AW221" s="11">
        <v>4.0138990000000003</v>
      </c>
      <c r="AX221" s="11">
        <v>10.132448</v>
      </c>
    </row>
    <row r="222" spans="21:50" x14ac:dyDescent="0.35">
      <c r="U222" s="11" t="s">
        <v>76</v>
      </c>
      <c r="V222" s="11">
        <v>302</v>
      </c>
      <c r="W222" s="11">
        <v>17.227540999999999</v>
      </c>
      <c r="X222" s="11">
        <v>18.768993999999999</v>
      </c>
      <c r="Y222" s="11">
        <v>1.541453</v>
      </c>
      <c r="Z222" s="18">
        <f t="shared" si="9"/>
        <v>8.9476089477888932E-2</v>
      </c>
      <c r="AA222" s="11">
        <v>8.9476069999999996</v>
      </c>
      <c r="AC222" s="11" t="s">
        <v>78</v>
      </c>
      <c r="AD222" s="11">
        <v>1371</v>
      </c>
      <c r="AE222" s="11">
        <v>-5.0097310000000004</v>
      </c>
      <c r="AF222" s="11">
        <v>-4.2881830000000001</v>
      </c>
      <c r="AG222" s="11">
        <v>0.72154799999999997</v>
      </c>
      <c r="AH222" s="18">
        <f t="shared" si="10"/>
        <v>0.14402929019542166</v>
      </c>
      <c r="AI222" s="11">
        <v>14.40292</v>
      </c>
      <c r="AK222" s="11" t="s">
        <v>83</v>
      </c>
      <c r="AL222" s="11">
        <v>1372</v>
      </c>
      <c r="AM222" s="11">
        <v>-10.657942</v>
      </c>
      <c r="AN222" s="11">
        <v>-4.6829599999999996</v>
      </c>
      <c r="AO222" s="11">
        <v>5.9749829999999999</v>
      </c>
      <c r="AP222" s="18">
        <f t="shared" si="11"/>
        <v>0.56061320281157467</v>
      </c>
      <c r="AQ222" s="11">
        <v>56.061315</v>
      </c>
      <c r="AS222" s="11" t="s">
        <v>76</v>
      </c>
      <c r="AT222" s="11">
        <v>214</v>
      </c>
      <c r="AU222" s="11">
        <v>10.402203999999999</v>
      </c>
      <c r="AV222" s="11">
        <v>9.2557539999999996</v>
      </c>
      <c r="AW222" s="11">
        <v>1.14645</v>
      </c>
      <c r="AX222" s="11">
        <v>11.021219</v>
      </c>
    </row>
    <row r="223" spans="21:50" x14ac:dyDescent="0.35">
      <c r="U223" s="11" t="s">
        <v>76</v>
      </c>
      <c r="V223" s="11">
        <v>303</v>
      </c>
      <c r="W223" s="11">
        <v>-10.039426000000001</v>
      </c>
      <c r="X223" s="11">
        <v>-9.7195339999999995</v>
      </c>
      <c r="Y223" s="11">
        <v>0.31989200000000001</v>
      </c>
      <c r="Z223" s="18">
        <f t="shared" si="9"/>
        <v>3.1863574670504068E-2</v>
      </c>
      <c r="AA223" s="11">
        <v>3.1863549999999998</v>
      </c>
      <c r="AC223" s="11" t="s">
        <v>78</v>
      </c>
      <c r="AD223" s="11">
        <v>1378</v>
      </c>
      <c r="AE223" s="11">
        <v>-20.944171000000001</v>
      </c>
      <c r="AF223" s="11">
        <v>-22.831814000000001</v>
      </c>
      <c r="AG223" s="11">
        <v>1.887643</v>
      </c>
      <c r="AH223" s="18">
        <f t="shared" si="10"/>
        <v>9.0127367657569249E-2</v>
      </c>
      <c r="AI223" s="11">
        <v>9.0127360000000003</v>
      </c>
      <c r="AK223" s="11" t="s">
        <v>83</v>
      </c>
      <c r="AL223" s="11">
        <v>1380</v>
      </c>
      <c r="AM223" s="11">
        <v>-19.789788999999999</v>
      </c>
      <c r="AN223" s="11">
        <v>-19.624234000000001</v>
      </c>
      <c r="AO223" s="11">
        <v>0.16555500000000001</v>
      </c>
      <c r="AP223" s="18">
        <f t="shared" si="11"/>
        <v>8.3656778755953395E-3</v>
      </c>
      <c r="AQ223" s="11">
        <v>0.83656600000000003</v>
      </c>
      <c r="AS223" s="11" t="s">
        <v>76</v>
      </c>
      <c r="AT223" s="11">
        <v>215</v>
      </c>
      <c r="AU223" s="11">
        <v>-5.2806389999999999</v>
      </c>
      <c r="AV223" s="11">
        <v>-6.2843070000000001</v>
      </c>
      <c r="AW223" s="11">
        <v>1.0036689999999999</v>
      </c>
      <c r="AX223" s="11">
        <v>19.006575999999999</v>
      </c>
    </row>
    <row r="224" spans="21:50" x14ac:dyDescent="0.35">
      <c r="U224" s="11" t="s">
        <v>76</v>
      </c>
      <c r="V224" s="11">
        <v>304</v>
      </c>
      <c r="W224" s="11">
        <v>-8.9170370000000005</v>
      </c>
      <c r="X224" s="11">
        <v>-7.6238609999999998</v>
      </c>
      <c r="Y224" s="11">
        <v>1.2931760000000001</v>
      </c>
      <c r="Z224" s="18">
        <f t="shared" si="9"/>
        <v>0.14502306091137673</v>
      </c>
      <c r="AA224" s="11">
        <v>14.502305</v>
      </c>
      <c r="AC224" s="11" t="s">
        <v>78</v>
      </c>
      <c r="AD224" s="11">
        <v>1385</v>
      </c>
      <c r="AE224" s="11">
        <v>-8.8324599999999993</v>
      </c>
      <c r="AF224" s="11">
        <v>-6.8536450000000002</v>
      </c>
      <c r="AG224" s="11">
        <v>1.9788159999999999</v>
      </c>
      <c r="AH224" s="18">
        <f t="shared" si="10"/>
        <v>0.22403905593685111</v>
      </c>
      <c r="AI224" s="11">
        <v>22.403901000000001</v>
      </c>
      <c r="AK224" s="11" t="s">
        <v>83</v>
      </c>
      <c r="AL224" s="11">
        <v>1388</v>
      </c>
      <c r="AM224" s="11">
        <v>0.72424999999999995</v>
      </c>
      <c r="AN224" s="11">
        <v>-2.5660029999999998</v>
      </c>
      <c r="AO224" s="11">
        <v>3.2902529999999999</v>
      </c>
      <c r="AP224" s="18">
        <f t="shared" si="11"/>
        <v>4.5429796341042463</v>
      </c>
      <c r="AQ224" s="11" t="s">
        <v>77</v>
      </c>
      <c r="AS224" s="11" t="s">
        <v>83</v>
      </c>
      <c r="AT224" s="11">
        <v>216</v>
      </c>
      <c r="AU224" s="11">
        <v>-18.748633999999999</v>
      </c>
      <c r="AV224" s="11">
        <v>-17.804417999999998</v>
      </c>
      <c r="AW224" s="11">
        <v>0.94421600000000006</v>
      </c>
      <c r="AX224" s="11">
        <v>5.0361849999999997</v>
      </c>
    </row>
    <row r="225" spans="21:50" x14ac:dyDescent="0.35">
      <c r="U225" s="11" t="s">
        <v>76</v>
      </c>
      <c r="V225" s="11">
        <v>306</v>
      </c>
      <c r="W225" s="11">
        <v>-9.6051029999999997</v>
      </c>
      <c r="X225" s="11">
        <v>-9.1966230000000007</v>
      </c>
      <c r="Y225" s="11">
        <v>0.40848000000000001</v>
      </c>
      <c r="Z225" s="18">
        <f t="shared" si="9"/>
        <v>4.2527394032109811E-2</v>
      </c>
      <c r="AA225" s="11">
        <v>4.2527400000000002</v>
      </c>
      <c r="AC225" s="11" t="s">
        <v>78</v>
      </c>
      <c r="AD225" s="11">
        <v>1390</v>
      </c>
      <c r="AE225" s="11">
        <v>-14.780429</v>
      </c>
      <c r="AF225" s="11">
        <v>-12.321329</v>
      </c>
      <c r="AG225" s="11">
        <v>2.4590999999999998</v>
      </c>
      <c r="AH225" s="18">
        <f t="shared" si="10"/>
        <v>0.1663754144077956</v>
      </c>
      <c r="AI225" s="11">
        <v>16.637543999999998</v>
      </c>
      <c r="AK225" s="11" t="s">
        <v>83</v>
      </c>
      <c r="AL225" s="11">
        <v>1393</v>
      </c>
      <c r="AM225" s="11">
        <v>-7.3566849999999997</v>
      </c>
      <c r="AN225" s="11">
        <v>-8.5159000000000002</v>
      </c>
      <c r="AO225" s="11">
        <v>1.1592150000000001</v>
      </c>
      <c r="AP225" s="18">
        <f t="shared" si="11"/>
        <v>0.15757301012616418</v>
      </c>
      <c r="AQ225" s="11">
        <v>15.757304</v>
      </c>
      <c r="AS225" s="11" t="s">
        <v>76</v>
      </c>
      <c r="AT225" s="11">
        <v>217</v>
      </c>
      <c r="AU225" s="11">
        <v>-13.083125000000001</v>
      </c>
      <c r="AV225" s="11">
        <v>-13.768134</v>
      </c>
      <c r="AW225" s="11">
        <v>0.68500899999999998</v>
      </c>
      <c r="AX225" s="11">
        <v>5.2358250000000002</v>
      </c>
    </row>
    <row r="226" spans="21:50" x14ac:dyDescent="0.35">
      <c r="U226" s="11" t="s">
        <v>76</v>
      </c>
      <c r="V226" s="11">
        <v>307</v>
      </c>
      <c r="W226" s="11">
        <v>-0.28054000000000001</v>
      </c>
      <c r="X226" s="11">
        <v>1.6509879999999999</v>
      </c>
      <c r="Y226" s="11">
        <v>1.9315279999999999</v>
      </c>
      <c r="Z226" s="18">
        <f t="shared" si="9"/>
        <v>6.8850360019961494</v>
      </c>
      <c r="AA226" s="11" t="s">
        <v>77</v>
      </c>
      <c r="AC226" s="11" t="s">
        <v>78</v>
      </c>
      <c r="AD226" s="11">
        <v>1395</v>
      </c>
      <c r="AE226" s="11">
        <v>-3.0397690000000002</v>
      </c>
      <c r="AF226" s="11">
        <v>0.39806799999999998</v>
      </c>
      <c r="AG226" s="11">
        <v>3.437837</v>
      </c>
      <c r="AH226" s="18">
        <f t="shared" si="10"/>
        <v>1.1309533717858167</v>
      </c>
      <c r="AI226" s="11" t="s">
        <v>77</v>
      </c>
      <c r="AK226" s="11" t="s">
        <v>83</v>
      </c>
      <c r="AL226" s="11">
        <v>1397</v>
      </c>
      <c r="AM226" s="11">
        <v>21.046102999999999</v>
      </c>
      <c r="AN226" s="11">
        <v>31.399645</v>
      </c>
      <c r="AO226" s="11">
        <v>10.353541999999999</v>
      </c>
      <c r="AP226" s="18">
        <f t="shared" si="11"/>
        <v>0.49194580108250918</v>
      </c>
      <c r="AQ226" s="11">
        <v>49.194580000000002</v>
      </c>
      <c r="AS226" s="11" t="s">
        <v>83</v>
      </c>
      <c r="AT226" s="11">
        <v>218</v>
      </c>
      <c r="AU226" s="11">
        <v>-9.5813220000000001</v>
      </c>
      <c r="AV226" s="11">
        <v>-13.568633999999999</v>
      </c>
      <c r="AW226" s="11">
        <v>3.9873120000000002</v>
      </c>
      <c r="AX226" s="11">
        <v>41.615467000000002</v>
      </c>
    </row>
    <row r="227" spans="21:50" x14ac:dyDescent="0.35">
      <c r="U227" s="11" t="s">
        <v>76</v>
      </c>
      <c r="V227" s="11">
        <v>309</v>
      </c>
      <c r="W227" s="11">
        <v>-3.9683329999999999</v>
      </c>
      <c r="X227" s="11">
        <v>-5.3521770000000002</v>
      </c>
      <c r="Y227" s="11">
        <v>1.3838440000000001</v>
      </c>
      <c r="Z227" s="18">
        <f t="shared" si="9"/>
        <v>0.34872174285776925</v>
      </c>
      <c r="AA227" s="11">
        <v>34.872188999999999</v>
      </c>
      <c r="AC227" s="11" t="s">
        <v>78</v>
      </c>
      <c r="AD227" s="11">
        <v>1404</v>
      </c>
      <c r="AE227" s="11">
        <v>-3.3330820000000001</v>
      </c>
      <c r="AF227" s="11">
        <v>0.245835</v>
      </c>
      <c r="AG227" s="11">
        <v>3.5789179999999998</v>
      </c>
      <c r="AH227" s="18">
        <f t="shared" si="10"/>
        <v>1.0737563612296366</v>
      </c>
      <c r="AI227" s="11" t="s">
        <v>77</v>
      </c>
      <c r="AK227" s="11" t="s">
        <v>83</v>
      </c>
      <c r="AL227" s="11">
        <v>1405</v>
      </c>
      <c r="AM227" s="11">
        <v>-7.8150579999999996</v>
      </c>
      <c r="AN227" s="11">
        <v>-8.1249330000000004</v>
      </c>
      <c r="AO227" s="11">
        <v>0.30987500000000001</v>
      </c>
      <c r="AP227" s="18">
        <f t="shared" si="11"/>
        <v>3.965101730530983E-2</v>
      </c>
      <c r="AQ227" s="11">
        <v>3.965103</v>
      </c>
      <c r="AS227" s="11" t="s">
        <v>78</v>
      </c>
      <c r="AT227" s="11">
        <v>219</v>
      </c>
      <c r="AU227" s="11">
        <v>-5.5127129999999998</v>
      </c>
      <c r="AV227" s="11">
        <v>-8.3160939999999997</v>
      </c>
      <c r="AW227" s="11">
        <v>2.8033800000000002</v>
      </c>
      <c r="AX227" s="11">
        <v>50.853005000000003</v>
      </c>
    </row>
    <row r="228" spans="21:50" x14ac:dyDescent="0.35">
      <c r="U228" s="11" t="s">
        <v>76</v>
      </c>
      <c r="V228" s="11">
        <v>310</v>
      </c>
      <c r="W228" s="11">
        <v>-15.325621999999999</v>
      </c>
      <c r="X228" s="11">
        <v>-12.694003</v>
      </c>
      <c r="Y228" s="11">
        <v>2.631618</v>
      </c>
      <c r="Z228" s="18">
        <f t="shared" si="9"/>
        <v>0.17171361788774381</v>
      </c>
      <c r="AA228" s="11">
        <v>17.171365000000002</v>
      </c>
      <c r="AC228" s="11" t="s">
        <v>78</v>
      </c>
      <c r="AD228" s="11">
        <v>1409</v>
      </c>
      <c r="AE228" s="11">
        <v>-12.923302</v>
      </c>
      <c r="AF228" s="11">
        <v>-11.526569</v>
      </c>
      <c r="AG228" s="11">
        <v>1.396733</v>
      </c>
      <c r="AH228" s="18">
        <f t="shared" si="10"/>
        <v>0.10807864739212936</v>
      </c>
      <c r="AI228" s="11">
        <v>10.807867</v>
      </c>
      <c r="AK228" s="11" t="s">
        <v>83</v>
      </c>
      <c r="AL228" s="11">
        <v>1411</v>
      </c>
      <c r="AM228" s="11">
        <v>10.210426</v>
      </c>
      <c r="AN228" s="11">
        <v>10.124264999999999</v>
      </c>
      <c r="AO228" s="11">
        <v>8.6161000000000001E-2</v>
      </c>
      <c r="AP228" s="18">
        <f t="shared" si="11"/>
        <v>8.4385313600039806E-3</v>
      </c>
      <c r="AQ228" s="11">
        <v>0.84385100000000002</v>
      </c>
      <c r="AS228" s="11" t="s">
        <v>76</v>
      </c>
      <c r="AT228" s="11">
        <v>220</v>
      </c>
      <c r="AU228" s="11">
        <v>6.4600499999999998</v>
      </c>
      <c r="AV228" s="11">
        <v>7.7403649999999997</v>
      </c>
      <c r="AW228" s="11">
        <v>1.2803150000000001</v>
      </c>
      <c r="AX228" s="11">
        <v>19.818967000000001</v>
      </c>
    </row>
    <row r="229" spans="21:50" x14ac:dyDescent="0.35">
      <c r="U229" s="11" t="s">
        <v>76</v>
      </c>
      <c r="V229" s="11">
        <v>311</v>
      </c>
      <c r="W229" s="11">
        <v>-12.188603000000001</v>
      </c>
      <c r="X229" s="11">
        <v>-13.311349</v>
      </c>
      <c r="Y229" s="11">
        <v>1.122746</v>
      </c>
      <c r="Z229" s="18">
        <f t="shared" si="9"/>
        <v>9.2114412127460382E-2</v>
      </c>
      <c r="AA229" s="11">
        <v>9.2114419999999999</v>
      </c>
      <c r="AC229" s="11" t="s">
        <v>78</v>
      </c>
      <c r="AD229" s="11">
        <v>1414</v>
      </c>
      <c r="AE229" s="11">
        <v>-14.881705999999999</v>
      </c>
      <c r="AF229" s="11">
        <v>-15.891754000000001</v>
      </c>
      <c r="AG229" s="11">
        <v>1.0100480000000001</v>
      </c>
      <c r="AH229" s="18">
        <f t="shared" si="10"/>
        <v>6.7871788355447965E-2</v>
      </c>
      <c r="AI229" s="11">
        <v>6.7871790000000001</v>
      </c>
      <c r="AK229" s="11" t="s">
        <v>83</v>
      </c>
      <c r="AL229" s="11">
        <v>1413</v>
      </c>
      <c r="AM229" s="11">
        <v>-29.100677999999998</v>
      </c>
      <c r="AN229" s="11">
        <v>-28.22203</v>
      </c>
      <c r="AO229" s="11">
        <v>0.87864799999999998</v>
      </c>
      <c r="AP229" s="18">
        <f t="shared" si="11"/>
        <v>3.0193385872315417E-2</v>
      </c>
      <c r="AQ229" s="11">
        <v>3.0193379999999999</v>
      </c>
      <c r="AS229" s="11" t="s">
        <v>76</v>
      </c>
      <c r="AT229" s="11">
        <v>221</v>
      </c>
      <c r="AU229" s="11">
        <v>-3.0439080000000001</v>
      </c>
      <c r="AV229" s="11">
        <v>-6.0029149999999998</v>
      </c>
      <c r="AW229" s="11">
        <v>2.9590070000000002</v>
      </c>
      <c r="AX229" s="11">
        <v>97.210773000000003</v>
      </c>
    </row>
    <row r="230" spans="21:50" x14ac:dyDescent="0.35">
      <c r="U230" s="11" t="s">
        <v>76</v>
      </c>
      <c r="V230" s="11">
        <v>313</v>
      </c>
      <c r="W230" s="11">
        <v>20.957706000000002</v>
      </c>
      <c r="X230" s="11">
        <v>20.061919</v>
      </c>
      <c r="Y230" s="11">
        <v>0.895787</v>
      </c>
      <c r="Z230" s="18">
        <f t="shared" si="9"/>
        <v>4.2742607420869438E-2</v>
      </c>
      <c r="AA230" s="11">
        <v>4.2742610000000001</v>
      </c>
      <c r="AC230" s="11" t="s">
        <v>78</v>
      </c>
      <c r="AD230" s="11">
        <v>1422</v>
      </c>
      <c r="AE230" s="11">
        <v>-3.1006640000000001</v>
      </c>
      <c r="AF230" s="11">
        <v>-3.827887</v>
      </c>
      <c r="AG230" s="11">
        <v>0.72722200000000004</v>
      </c>
      <c r="AH230" s="18">
        <f t="shared" si="10"/>
        <v>0.23453750551494776</v>
      </c>
      <c r="AI230" s="11">
        <v>23.453757</v>
      </c>
      <c r="AK230" s="11" t="s">
        <v>83</v>
      </c>
      <c r="AL230" s="11">
        <v>1421</v>
      </c>
      <c r="AM230" s="11">
        <v>-2.1124939999999999</v>
      </c>
      <c r="AN230" s="11">
        <v>-6.8477309999999996</v>
      </c>
      <c r="AO230" s="11">
        <v>4.7352359999999996</v>
      </c>
      <c r="AP230" s="18">
        <f t="shared" si="11"/>
        <v>2.2415382008185585</v>
      </c>
      <c r="AQ230" s="11" t="s">
        <v>77</v>
      </c>
      <c r="AS230" s="11" t="s">
        <v>76</v>
      </c>
      <c r="AT230" s="11">
        <v>222</v>
      </c>
      <c r="AU230" s="11">
        <v>0.26799800000000001</v>
      </c>
      <c r="AV230" s="11">
        <v>-1.382989</v>
      </c>
      <c r="AW230" s="11">
        <v>1.650987</v>
      </c>
      <c r="AX230" s="11" t="s">
        <v>77</v>
      </c>
    </row>
    <row r="231" spans="21:50" x14ac:dyDescent="0.35">
      <c r="U231" s="11" t="s">
        <v>76</v>
      </c>
      <c r="V231" s="11">
        <v>315</v>
      </c>
      <c r="W231" s="11">
        <v>-7.4601800000000003</v>
      </c>
      <c r="X231" s="11">
        <v>-8.3310890000000004</v>
      </c>
      <c r="Y231" s="11">
        <v>0.87090900000000004</v>
      </c>
      <c r="Z231" s="18">
        <f t="shared" si="9"/>
        <v>0.11674101697278082</v>
      </c>
      <c r="AA231" s="11">
        <v>11.674096</v>
      </c>
      <c r="AC231" s="11" t="s">
        <v>78</v>
      </c>
      <c r="AD231" s="11">
        <v>1429</v>
      </c>
      <c r="AE231" s="11">
        <v>6.8691310000000003</v>
      </c>
      <c r="AF231" s="11">
        <v>8.6875820000000008</v>
      </c>
      <c r="AG231" s="11">
        <v>1.8184499999999999</v>
      </c>
      <c r="AH231" s="18">
        <f t="shared" si="10"/>
        <v>0.26472780909259114</v>
      </c>
      <c r="AI231" s="11">
        <v>26.472787</v>
      </c>
      <c r="AK231" s="11" t="s">
        <v>83</v>
      </c>
      <c r="AL231" s="11">
        <v>1431</v>
      </c>
      <c r="AM231" s="11">
        <v>0.93180399999999997</v>
      </c>
      <c r="AN231" s="11">
        <v>-0.16783100000000001</v>
      </c>
      <c r="AO231" s="11">
        <v>1.0996349999999999</v>
      </c>
      <c r="AP231" s="18">
        <f t="shared" si="11"/>
        <v>1.1801140583212779</v>
      </c>
      <c r="AQ231" s="11" t="s">
        <v>77</v>
      </c>
      <c r="AS231" s="11" t="s">
        <v>76</v>
      </c>
      <c r="AT231" s="11">
        <v>223</v>
      </c>
      <c r="AU231" s="11">
        <v>-16.113778</v>
      </c>
      <c r="AV231" s="11">
        <v>-12.78679</v>
      </c>
      <c r="AW231" s="11">
        <v>3.3269880000000001</v>
      </c>
      <c r="AX231" s="11">
        <v>20.646850000000001</v>
      </c>
    </row>
    <row r="232" spans="21:50" x14ac:dyDescent="0.35">
      <c r="U232" s="11" t="s">
        <v>76</v>
      </c>
      <c r="V232" s="11">
        <v>316</v>
      </c>
      <c r="W232" s="11">
        <v>-14.985847</v>
      </c>
      <c r="X232" s="11">
        <v>-15.463749999999999</v>
      </c>
      <c r="Y232" s="11">
        <v>0.47790199999999999</v>
      </c>
      <c r="Z232" s="18">
        <f t="shared" si="9"/>
        <v>3.1890222821572917E-2</v>
      </c>
      <c r="AA232" s="11">
        <v>3.1890230000000002</v>
      </c>
      <c r="AC232" s="11" t="s">
        <v>78</v>
      </c>
      <c r="AD232" s="11">
        <v>1436</v>
      </c>
      <c r="AE232" s="11">
        <v>33.684393999999998</v>
      </c>
      <c r="AF232" s="11">
        <v>34.007691000000001</v>
      </c>
      <c r="AG232" s="11">
        <v>0.32329599999999997</v>
      </c>
      <c r="AH232" s="18">
        <f t="shared" si="10"/>
        <v>9.5977977219955327E-3</v>
      </c>
      <c r="AI232" s="11">
        <v>0.959781</v>
      </c>
      <c r="AK232" s="11" t="s">
        <v>83</v>
      </c>
      <c r="AL232" s="11">
        <v>1435</v>
      </c>
      <c r="AM232" s="11">
        <v>-2.901875</v>
      </c>
      <c r="AN232" s="11">
        <v>-2.7831239999999999</v>
      </c>
      <c r="AO232" s="11">
        <v>0.118751</v>
      </c>
      <c r="AP232" s="18">
        <f t="shared" si="11"/>
        <v>4.092216239500323E-2</v>
      </c>
      <c r="AQ232" s="11">
        <v>4.0922130000000001</v>
      </c>
      <c r="AS232" s="11" t="s">
        <v>76</v>
      </c>
      <c r="AT232" s="11">
        <v>224</v>
      </c>
      <c r="AU232" s="11">
        <v>-5.4434519999999997</v>
      </c>
      <c r="AV232" s="11">
        <v>-6.7930919999999997</v>
      </c>
      <c r="AW232" s="11">
        <v>1.34964</v>
      </c>
      <c r="AX232" s="11">
        <v>24.793825999999999</v>
      </c>
    </row>
    <row r="233" spans="21:50" x14ac:dyDescent="0.35">
      <c r="U233" s="11" t="s">
        <v>76</v>
      </c>
      <c r="V233" s="11">
        <v>317</v>
      </c>
      <c r="W233" s="11">
        <v>-15.965588</v>
      </c>
      <c r="X233" s="11">
        <v>-11.885782000000001</v>
      </c>
      <c r="Y233" s="11">
        <v>4.0798059999999996</v>
      </c>
      <c r="Z233" s="18">
        <f t="shared" si="9"/>
        <v>0.25553747221837364</v>
      </c>
      <c r="AA233" s="11">
        <v>25.553749</v>
      </c>
      <c r="AC233" s="11" t="s">
        <v>78</v>
      </c>
      <c r="AD233" s="11">
        <v>1438</v>
      </c>
      <c r="AE233" s="11">
        <v>0.146421</v>
      </c>
      <c r="AF233" s="11">
        <v>-1.1634960000000001</v>
      </c>
      <c r="AG233" s="11">
        <v>1.309917</v>
      </c>
      <c r="AH233" s="18">
        <f t="shared" si="10"/>
        <v>8.9462372200708913</v>
      </c>
      <c r="AI233" s="11" t="s">
        <v>77</v>
      </c>
      <c r="AK233" s="11" t="s">
        <v>83</v>
      </c>
      <c r="AL233" s="11">
        <v>1441</v>
      </c>
      <c r="AM233" s="11">
        <v>29.374624000000001</v>
      </c>
      <c r="AN233" s="11">
        <v>32.756076999999998</v>
      </c>
      <c r="AO233" s="11">
        <v>3.381453</v>
      </c>
      <c r="AP233" s="18">
        <f t="shared" si="11"/>
        <v>0.11511476708603997</v>
      </c>
      <c r="AQ233" s="11">
        <v>11.511476999999999</v>
      </c>
      <c r="AS233" s="11" t="s">
        <v>76</v>
      </c>
      <c r="AT233" s="11">
        <v>225</v>
      </c>
      <c r="AU233" s="11">
        <v>-5.3234310000000002</v>
      </c>
      <c r="AV233" s="11">
        <v>-6.2660650000000002</v>
      </c>
      <c r="AW233" s="11">
        <v>0.942635</v>
      </c>
      <c r="AX233" s="11">
        <v>17.707280999999998</v>
      </c>
    </row>
    <row r="234" spans="21:50" x14ac:dyDescent="0.35">
      <c r="U234" s="11" t="s">
        <v>76</v>
      </c>
      <c r="V234" s="11">
        <v>318</v>
      </c>
      <c r="W234" s="11">
        <v>-7.6639939999999998</v>
      </c>
      <c r="X234" s="11">
        <v>-10.37119</v>
      </c>
      <c r="Y234" s="11">
        <v>2.7071960000000002</v>
      </c>
      <c r="Z234" s="18">
        <f t="shared" si="9"/>
        <v>0.35323566276278401</v>
      </c>
      <c r="AA234" s="11">
        <v>35.323569999999997</v>
      </c>
      <c r="AC234" s="11" t="s">
        <v>78</v>
      </c>
      <c r="AD234" s="11">
        <v>1448</v>
      </c>
      <c r="AE234" s="11">
        <v>-17.230056000000001</v>
      </c>
      <c r="AF234" s="11">
        <v>-13.26731</v>
      </c>
      <c r="AG234" s="11">
        <v>3.962745</v>
      </c>
      <c r="AH234" s="18">
        <f t="shared" si="10"/>
        <v>0.22999025656097691</v>
      </c>
      <c r="AI234" s="11">
        <v>22.999027000000002</v>
      </c>
      <c r="AK234" s="11" t="s">
        <v>83</v>
      </c>
      <c r="AL234" s="11">
        <v>1449</v>
      </c>
      <c r="AM234" s="11">
        <v>7.3565000000000005E-2</v>
      </c>
      <c r="AN234" s="11">
        <v>-5.0824680000000004</v>
      </c>
      <c r="AO234" s="11">
        <v>5.1560329999999999</v>
      </c>
      <c r="AP234" s="18">
        <f t="shared" si="11"/>
        <v>70.088126146944873</v>
      </c>
      <c r="AQ234" s="11" t="s">
        <v>77</v>
      </c>
      <c r="AS234" s="11" t="s">
        <v>76</v>
      </c>
      <c r="AT234" s="11">
        <v>226</v>
      </c>
      <c r="AU234" s="11">
        <v>0.13136999999999999</v>
      </c>
      <c r="AV234" s="11">
        <v>-2.074497</v>
      </c>
      <c r="AW234" s="11">
        <v>2.205867</v>
      </c>
      <c r="AX234" s="11" t="s">
        <v>77</v>
      </c>
    </row>
    <row r="235" spans="21:50" x14ac:dyDescent="0.35">
      <c r="U235" s="11" t="s">
        <v>76</v>
      </c>
      <c r="V235" s="11">
        <v>321</v>
      </c>
      <c r="W235" s="11">
        <v>14.551418</v>
      </c>
      <c r="X235" s="11">
        <v>13.409784999999999</v>
      </c>
      <c r="Y235" s="11">
        <v>1.1416329999999999</v>
      </c>
      <c r="Z235" s="18">
        <f t="shared" si="9"/>
        <v>7.8455103138402038E-2</v>
      </c>
      <c r="AA235" s="11">
        <v>7.8455110000000001</v>
      </c>
      <c r="AC235" s="11" t="s">
        <v>78</v>
      </c>
      <c r="AD235" s="11">
        <v>1452</v>
      </c>
      <c r="AE235" s="11">
        <v>12.259681</v>
      </c>
      <c r="AF235" s="11">
        <v>10.460533</v>
      </c>
      <c r="AG235" s="11">
        <v>1.799148</v>
      </c>
      <c r="AH235" s="18">
        <f t="shared" si="10"/>
        <v>0.14675324749477575</v>
      </c>
      <c r="AI235" s="11">
        <v>14.675323000000001</v>
      </c>
      <c r="AK235" s="11" t="s">
        <v>83</v>
      </c>
      <c r="AL235" s="11">
        <v>1450</v>
      </c>
      <c r="AM235" s="11">
        <v>2.6886109999999999</v>
      </c>
      <c r="AN235" s="11">
        <v>6.8937869999999997</v>
      </c>
      <c r="AO235" s="11">
        <v>4.2051769999999999</v>
      </c>
      <c r="AP235" s="18">
        <f t="shared" si="11"/>
        <v>1.5640704438090896</v>
      </c>
      <c r="AQ235" s="11" t="s">
        <v>77</v>
      </c>
      <c r="AS235" s="11" t="s">
        <v>76</v>
      </c>
      <c r="AT235" s="11">
        <v>227</v>
      </c>
      <c r="AU235" s="11">
        <v>-4.4791920000000003</v>
      </c>
      <c r="AV235" s="11">
        <v>-4.6049480000000003</v>
      </c>
      <c r="AW235" s="11">
        <v>0.12575600000000001</v>
      </c>
      <c r="AX235" s="11">
        <v>2.8075649999999999</v>
      </c>
    </row>
    <row r="236" spans="21:50" x14ac:dyDescent="0.35">
      <c r="U236" s="11" t="s">
        <v>76</v>
      </c>
      <c r="V236" s="11">
        <v>322</v>
      </c>
      <c r="W236" s="11">
        <v>-8.7481000000000003E-2</v>
      </c>
      <c r="X236" s="11">
        <v>-0.171348</v>
      </c>
      <c r="Y236" s="11">
        <v>8.3866999999999997E-2</v>
      </c>
      <c r="Z236" s="18">
        <f t="shared" si="9"/>
        <v>0.95868817228883985</v>
      </c>
      <c r="AA236" s="11">
        <v>95.869332999999997</v>
      </c>
      <c r="AC236" s="11" t="s">
        <v>78</v>
      </c>
      <c r="AD236" s="11">
        <v>1457</v>
      </c>
      <c r="AE236" s="11">
        <v>-0.40947699999999998</v>
      </c>
      <c r="AF236" s="11">
        <v>-4.5948330000000004</v>
      </c>
      <c r="AG236" s="11">
        <v>4.1853559999999996</v>
      </c>
      <c r="AH236" s="18">
        <f t="shared" si="10"/>
        <v>10.22122365847166</v>
      </c>
      <c r="AI236" s="11" t="s">
        <v>77</v>
      </c>
      <c r="AK236" s="11" t="s">
        <v>83</v>
      </c>
      <c r="AL236" s="11">
        <v>1461</v>
      </c>
      <c r="AM236" s="11">
        <v>38.134428</v>
      </c>
      <c r="AN236" s="11">
        <v>36.741472000000002</v>
      </c>
      <c r="AO236" s="11">
        <v>1.3929560000000001</v>
      </c>
      <c r="AP236" s="18">
        <f t="shared" si="11"/>
        <v>3.6527517863910272E-2</v>
      </c>
      <c r="AQ236" s="11">
        <v>3.652752</v>
      </c>
      <c r="AS236" s="11" t="s">
        <v>76</v>
      </c>
      <c r="AT236" s="11">
        <v>228</v>
      </c>
      <c r="AU236" s="11">
        <v>-5.3932130000000003</v>
      </c>
      <c r="AV236" s="11">
        <v>-3.4243769999999998</v>
      </c>
      <c r="AW236" s="11">
        <v>1.9688349999999999</v>
      </c>
      <c r="AX236" s="11">
        <v>36.505797999999999</v>
      </c>
    </row>
    <row r="237" spans="21:50" x14ac:dyDescent="0.35">
      <c r="U237" s="11" t="s">
        <v>76</v>
      </c>
      <c r="V237" s="11">
        <v>323</v>
      </c>
      <c r="W237" s="11">
        <v>-2.7870520000000001</v>
      </c>
      <c r="X237" s="11">
        <v>-3.5837940000000001</v>
      </c>
      <c r="Y237" s="11">
        <v>0.79674199999999995</v>
      </c>
      <c r="Z237" s="18">
        <f t="shared" si="9"/>
        <v>0.28587267119522702</v>
      </c>
      <c r="AA237" s="11">
        <v>28.587260000000001</v>
      </c>
      <c r="AC237" s="11" t="s">
        <v>78</v>
      </c>
      <c r="AD237" s="11">
        <v>1466</v>
      </c>
      <c r="AE237" s="11">
        <v>-24.910805</v>
      </c>
      <c r="AF237" s="11">
        <v>-24.478847999999999</v>
      </c>
      <c r="AG237" s="11">
        <v>0.43195699999999998</v>
      </c>
      <c r="AH237" s="18">
        <f t="shared" si="10"/>
        <v>1.7340146173517878E-2</v>
      </c>
      <c r="AI237" s="11">
        <v>1.7340150000000001</v>
      </c>
      <c r="AK237" s="11" t="s">
        <v>83</v>
      </c>
      <c r="AL237" s="11">
        <v>1465</v>
      </c>
      <c r="AM237" s="11">
        <v>-26.6645</v>
      </c>
      <c r="AN237" s="11">
        <v>-25.472916999999999</v>
      </c>
      <c r="AO237" s="11">
        <v>1.1915830000000001</v>
      </c>
      <c r="AP237" s="18">
        <f t="shared" si="11"/>
        <v>4.4687993399463707E-2</v>
      </c>
      <c r="AQ237" s="11">
        <v>4.468801</v>
      </c>
      <c r="AS237" s="11" t="s">
        <v>76</v>
      </c>
      <c r="AT237" s="11">
        <v>229</v>
      </c>
      <c r="AU237" s="11">
        <v>17.833043</v>
      </c>
      <c r="AV237" s="11">
        <v>18.301465</v>
      </c>
      <c r="AW237" s="11">
        <v>0.46842200000000001</v>
      </c>
      <c r="AX237" s="11">
        <v>2.626706</v>
      </c>
    </row>
    <row r="238" spans="21:50" x14ac:dyDescent="0.35">
      <c r="U238" s="11" t="s">
        <v>76</v>
      </c>
      <c r="V238" s="11">
        <v>324</v>
      </c>
      <c r="W238" s="11">
        <v>1.8804380000000001</v>
      </c>
      <c r="X238" s="11">
        <v>0.26461000000000001</v>
      </c>
      <c r="Y238" s="11">
        <v>1.615828</v>
      </c>
      <c r="Z238" s="18">
        <f t="shared" si="9"/>
        <v>0.8592827841173174</v>
      </c>
      <c r="AA238" s="11">
        <v>85.928269</v>
      </c>
      <c r="AC238" s="11" t="s">
        <v>78</v>
      </c>
      <c r="AD238" s="11">
        <v>1471</v>
      </c>
      <c r="AE238" s="11">
        <v>46.955241000000001</v>
      </c>
      <c r="AF238" s="11">
        <v>38.340086999999997</v>
      </c>
      <c r="AG238" s="11">
        <v>8.6151540000000004</v>
      </c>
      <c r="AH238" s="18">
        <f t="shared" si="10"/>
        <v>0.18347587652675448</v>
      </c>
      <c r="AI238" s="11">
        <v>18.347587000000001</v>
      </c>
      <c r="AK238" s="11" t="s">
        <v>83</v>
      </c>
      <c r="AL238" s="11">
        <v>1470</v>
      </c>
      <c r="AM238" s="11">
        <v>-7.7389929999999998</v>
      </c>
      <c r="AN238" s="11">
        <v>-8.4050519999999995</v>
      </c>
      <c r="AO238" s="11">
        <v>0.66605800000000004</v>
      </c>
      <c r="AP238" s="18">
        <f t="shared" si="11"/>
        <v>8.6065202539917021E-2</v>
      </c>
      <c r="AQ238" s="11">
        <v>8.6065260000000006</v>
      </c>
      <c r="AS238" s="11" t="s">
        <v>76</v>
      </c>
      <c r="AT238" s="11">
        <v>230</v>
      </c>
      <c r="AU238" s="11">
        <v>10.987543000000001</v>
      </c>
      <c r="AV238" s="11">
        <v>8.0279389999999999</v>
      </c>
      <c r="AW238" s="11">
        <v>2.9596040000000001</v>
      </c>
      <c r="AX238" s="11">
        <v>26.935991000000001</v>
      </c>
    </row>
    <row r="239" spans="21:50" x14ac:dyDescent="0.35">
      <c r="U239" s="11" t="s">
        <v>76</v>
      </c>
      <c r="V239" s="11">
        <v>325</v>
      </c>
      <c r="W239" s="11">
        <v>21.485229</v>
      </c>
      <c r="X239" s="11">
        <v>22.488951</v>
      </c>
      <c r="Y239" s="11">
        <v>1.0037210000000001</v>
      </c>
      <c r="Z239" s="18">
        <f t="shared" si="9"/>
        <v>4.6716793197782533E-2</v>
      </c>
      <c r="AA239" s="11">
        <v>4.6716810000000004</v>
      </c>
      <c r="AC239" s="11" t="s">
        <v>78</v>
      </c>
      <c r="AD239" s="11">
        <v>1474</v>
      </c>
      <c r="AE239" s="11">
        <v>-0.52178800000000003</v>
      </c>
      <c r="AF239" s="11">
        <v>-1.924204</v>
      </c>
      <c r="AG239" s="11">
        <v>1.4024160000000001</v>
      </c>
      <c r="AH239" s="18">
        <f t="shared" si="10"/>
        <v>2.6877122509524942</v>
      </c>
      <c r="AI239" s="11" t="s">
        <v>77</v>
      </c>
      <c r="AK239" s="11" t="s">
        <v>83</v>
      </c>
      <c r="AL239" s="11">
        <v>1479</v>
      </c>
      <c r="AM239" s="11">
        <v>0.78847</v>
      </c>
      <c r="AN239" s="11">
        <v>0.67397899999999999</v>
      </c>
      <c r="AO239" s="11">
        <v>0.114491</v>
      </c>
      <c r="AP239" s="18">
        <f t="shared" si="11"/>
        <v>0.14520653924689589</v>
      </c>
      <c r="AQ239" s="11">
        <v>14.520702</v>
      </c>
      <c r="AS239" s="11" t="s">
        <v>83</v>
      </c>
      <c r="AT239" s="11">
        <v>231</v>
      </c>
      <c r="AU239" s="11">
        <v>13.902877999999999</v>
      </c>
      <c r="AV239" s="11">
        <v>12.045332999999999</v>
      </c>
      <c r="AW239" s="11">
        <v>1.8575440000000001</v>
      </c>
      <c r="AX239" s="11">
        <v>13.360863</v>
      </c>
    </row>
    <row r="240" spans="21:50" x14ac:dyDescent="0.35">
      <c r="U240" s="11" t="s">
        <v>76</v>
      </c>
      <c r="V240" s="11">
        <v>326</v>
      </c>
      <c r="W240" s="11">
        <v>34.190496000000003</v>
      </c>
      <c r="X240" s="11">
        <v>30.441013000000002</v>
      </c>
      <c r="Y240" s="11">
        <v>3.7494839999999998</v>
      </c>
      <c r="Z240" s="18">
        <f t="shared" si="9"/>
        <v>0.1096645102779439</v>
      </c>
      <c r="AA240" s="11">
        <v>10.96645</v>
      </c>
      <c r="AC240" s="11" t="s">
        <v>78</v>
      </c>
      <c r="AD240" s="11">
        <v>1485</v>
      </c>
      <c r="AE240" s="11">
        <v>20.227356</v>
      </c>
      <c r="AF240" s="11">
        <v>18.894138000000002</v>
      </c>
      <c r="AG240" s="11">
        <v>1.333218</v>
      </c>
      <c r="AH240" s="18">
        <f t="shared" si="10"/>
        <v>6.5911629775043265E-2</v>
      </c>
      <c r="AI240" s="11">
        <v>6.591164</v>
      </c>
      <c r="AK240" s="11" t="s">
        <v>83</v>
      </c>
      <c r="AL240" s="11">
        <v>1483</v>
      </c>
      <c r="AM240" s="11">
        <v>-1.420094</v>
      </c>
      <c r="AN240" s="11">
        <v>-5.144355</v>
      </c>
      <c r="AO240" s="11">
        <v>3.7242609999999998</v>
      </c>
      <c r="AP240" s="18">
        <f t="shared" si="11"/>
        <v>2.6225454089658853</v>
      </c>
      <c r="AQ240" s="11" t="s">
        <v>77</v>
      </c>
      <c r="AS240" s="11" t="s">
        <v>78</v>
      </c>
      <c r="AT240" s="11">
        <v>232</v>
      </c>
      <c r="AU240" s="11">
        <v>-7.9562780000000002</v>
      </c>
      <c r="AV240" s="11">
        <v>-8.29955</v>
      </c>
      <c r="AW240" s="11">
        <v>0.34327299999999999</v>
      </c>
      <c r="AX240" s="11">
        <v>4.314489</v>
      </c>
    </row>
    <row r="241" spans="21:50" x14ac:dyDescent="0.35">
      <c r="U241" s="11" t="s">
        <v>76</v>
      </c>
      <c r="V241" s="11">
        <v>327</v>
      </c>
      <c r="W241" s="11">
        <v>2.353793</v>
      </c>
      <c r="X241" s="11">
        <v>2.7727279999999999</v>
      </c>
      <c r="Y241" s="11">
        <v>0.418935</v>
      </c>
      <c r="Z241" s="18">
        <f t="shared" si="9"/>
        <v>0.17798294072588372</v>
      </c>
      <c r="AA241" s="11">
        <v>17.798285</v>
      </c>
      <c r="AC241" s="11" t="s">
        <v>78</v>
      </c>
      <c r="AD241" s="11">
        <v>1491</v>
      </c>
      <c r="AE241" s="11">
        <v>-9.5092999999999997E-2</v>
      </c>
      <c r="AF241" s="11">
        <v>-0.70210799999999995</v>
      </c>
      <c r="AG241" s="11">
        <v>0.60701499999999997</v>
      </c>
      <c r="AH241" s="18">
        <f t="shared" si="10"/>
        <v>6.3833825833657576</v>
      </c>
      <c r="AI241" s="11" t="s">
        <v>77</v>
      </c>
      <c r="AK241" s="11" t="s">
        <v>83</v>
      </c>
      <c r="AL241" s="11">
        <v>1486</v>
      </c>
      <c r="AM241" s="11">
        <v>-4.7934869999999998</v>
      </c>
      <c r="AN241" s="11">
        <v>-5.7712279999999998</v>
      </c>
      <c r="AO241" s="11">
        <v>0.97774099999999997</v>
      </c>
      <c r="AP241" s="18">
        <f t="shared" si="11"/>
        <v>0.20397280726953051</v>
      </c>
      <c r="AQ241" s="11">
        <v>20.397278</v>
      </c>
      <c r="AS241" s="11" t="s">
        <v>76</v>
      </c>
      <c r="AT241" s="11">
        <v>233</v>
      </c>
      <c r="AU241" s="11">
        <v>-14.63504</v>
      </c>
      <c r="AV241" s="11">
        <v>-15.646955</v>
      </c>
      <c r="AW241" s="11">
        <v>1.0119149999999999</v>
      </c>
      <c r="AX241" s="11">
        <v>6.9143319999999999</v>
      </c>
    </row>
    <row r="242" spans="21:50" x14ac:dyDescent="0.35">
      <c r="U242" s="11" t="s">
        <v>76</v>
      </c>
      <c r="V242" s="11">
        <v>328</v>
      </c>
      <c r="W242" s="11">
        <v>-10.383357</v>
      </c>
      <c r="X242" s="11">
        <v>-11.462122000000001</v>
      </c>
      <c r="Y242" s="11">
        <v>1.078765</v>
      </c>
      <c r="Z242" s="18">
        <f t="shared" si="9"/>
        <v>0.10389366367736369</v>
      </c>
      <c r="AA242" s="11">
        <v>10.389367</v>
      </c>
      <c r="AC242" s="11" t="s">
        <v>78</v>
      </c>
      <c r="AD242" s="11">
        <v>1494</v>
      </c>
      <c r="AE242" s="11">
        <v>15.880642999999999</v>
      </c>
      <c r="AF242" s="11">
        <v>27.066040999999998</v>
      </c>
      <c r="AG242" s="11">
        <v>11.185399</v>
      </c>
      <c r="AH242" s="18">
        <f t="shared" si="10"/>
        <v>0.70434169447672879</v>
      </c>
      <c r="AI242" s="11">
        <v>70.434169999999995</v>
      </c>
      <c r="AK242" s="11" t="s">
        <v>83</v>
      </c>
      <c r="AL242" s="11">
        <v>1495</v>
      </c>
      <c r="AM242" s="11">
        <v>5.6009089999999997</v>
      </c>
      <c r="AN242" s="11">
        <v>11.510363999999999</v>
      </c>
      <c r="AO242" s="11">
        <v>5.9094550000000003</v>
      </c>
      <c r="AP242" s="18">
        <f t="shared" si="11"/>
        <v>1.0550885579465763</v>
      </c>
      <c r="AQ242" s="11" t="s">
        <v>77</v>
      </c>
      <c r="AS242" s="11" t="s">
        <v>76</v>
      </c>
      <c r="AT242" s="11">
        <v>234</v>
      </c>
      <c r="AU242" s="11">
        <v>-6.2907500000000001</v>
      </c>
      <c r="AV242" s="11">
        <v>-5.6337060000000001</v>
      </c>
      <c r="AW242" s="11">
        <v>0.65704499999999999</v>
      </c>
      <c r="AX242" s="11">
        <v>10.444616</v>
      </c>
    </row>
    <row r="243" spans="21:50" x14ac:dyDescent="0.35">
      <c r="U243" s="11" t="s">
        <v>76</v>
      </c>
      <c r="V243" s="11">
        <v>329</v>
      </c>
      <c r="W243" s="11">
        <v>-2.7283629999999999</v>
      </c>
      <c r="X243" s="11">
        <v>-4.9869820000000002</v>
      </c>
      <c r="Y243" s="11">
        <v>2.2586189999999999</v>
      </c>
      <c r="Z243" s="18">
        <f t="shared" si="9"/>
        <v>0.82782936141561814</v>
      </c>
      <c r="AA243" s="11">
        <v>82.782953000000006</v>
      </c>
      <c r="AC243" s="11" t="s">
        <v>78</v>
      </c>
      <c r="AD243" s="11">
        <v>1498</v>
      </c>
      <c r="AE243" s="11">
        <v>-20.407712</v>
      </c>
      <c r="AF243" s="11">
        <v>-21.256091000000001</v>
      </c>
      <c r="AG243" s="11">
        <v>0.84837899999999999</v>
      </c>
      <c r="AH243" s="18">
        <f t="shared" si="10"/>
        <v>4.1571490228791939E-2</v>
      </c>
      <c r="AI243" s="11">
        <v>4.1571480000000003</v>
      </c>
      <c r="AK243" s="11" t="s">
        <v>83</v>
      </c>
      <c r="AL243" s="11">
        <v>1502</v>
      </c>
      <c r="AM243" s="11">
        <v>14.557460000000001</v>
      </c>
      <c r="AN243" s="11">
        <v>14.822025</v>
      </c>
      <c r="AO243" s="11">
        <v>0.26456499999999999</v>
      </c>
      <c r="AP243" s="18">
        <f t="shared" si="11"/>
        <v>1.8173843513909705E-2</v>
      </c>
      <c r="AQ243" s="11">
        <v>1.8173870000000001</v>
      </c>
      <c r="AS243" s="11" t="s">
        <v>83</v>
      </c>
      <c r="AT243" s="11">
        <v>235</v>
      </c>
      <c r="AU243" s="11">
        <v>-10.159639</v>
      </c>
      <c r="AV243" s="11">
        <v>-7.2921139999999998</v>
      </c>
      <c r="AW243" s="11">
        <v>2.8675250000000001</v>
      </c>
      <c r="AX243" s="11">
        <v>28.22467</v>
      </c>
    </row>
    <row r="244" spans="21:50" x14ac:dyDescent="0.35">
      <c r="U244" s="11" t="s">
        <v>76</v>
      </c>
      <c r="V244" s="11">
        <v>330</v>
      </c>
      <c r="W244" s="11">
        <v>26.737473000000001</v>
      </c>
      <c r="X244" s="11">
        <v>26.876797</v>
      </c>
      <c r="Y244" s="11">
        <v>0.139325</v>
      </c>
      <c r="Z244" s="18">
        <f t="shared" si="9"/>
        <v>5.2108514518182025E-3</v>
      </c>
      <c r="AA244" s="11">
        <v>0.52108399999999999</v>
      </c>
      <c r="AC244" s="11" t="s">
        <v>78</v>
      </c>
      <c r="AD244" s="11">
        <v>1508</v>
      </c>
      <c r="AE244" s="11">
        <v>10.347981000000001</v>
      </c>
      <c r="AF244" s="11">
        <v>11.276674</v>
      </c>
      <c r="AG244" s="11">
        <v>0.92869299999999999</v>
      </c>
      <c r="AH244" s="18">
        <f t="shared" si="10"/>
        <v>8.9746299302250351E-2</v>
      </c>
      <c r="AI244" s="11">
        <v>8.9746319999999997</v>
      </c>
      <c r="AK244" s="11" t="s">
        <v>83</v>
      </c>
      <c r="AL244" s="11">
        <v>1509</v>
      </c>
      <c r="AM244" s="11">
        <v>-2.520254</v>
      </c>
      <c r="AN244" s="11">
        <v>-3.3537569999999999</v>
      </c>
      <c r="AO244" s="11">
        <v>0.83350299999999999</v>
      </c>
      <c r="AP244" s="18">
        <f t="shared" si="11"/>
        <v>0.33072182407011358</v>
      </c>
      <c r="AQ244" s="11">
        <v>33.072197000000003</v>
      </c>
      <c r="AS244" s="11" t="s">
        <v>78</v>
      </c>
      <c r="AT244" s="11">
        <v>236</v>
      </c>
      <c r="AU244" s="11">
        <v>-13.288501999999999</v>
      </c>
      <c r="AV244" s="11">
        <v>-14.307715999999999</v>
      </c>
      <c r="AW244" s="11">
        <v>1.0192140000000001</v>
      </c>
      <c r="AX244" s="11">
        <v>7.6698930000000001</v>
      </c>
    </row>
    <row r="245" spans="21:50" x14ac:dyDescent="0.35">
      <c r="U245" s="11" t="s">
        <v>76</v>
      </c>
      <c r="V245" s="11">
        <v>334</v>
      </c>
      <c r="W245" s="11">
        <v>24.507104999999999</v>
      </c>
      <c r="X245" s="11">
        <v>22.115780000000001</v>
      </c>
      <c r="Y245" s="11">
        <v>2.3913250000000001</v>
      </c>
      <c r="Z245" s="18">
        <f t="shared" si="9"/>
        <v>9.7576804767433786E-2</v>
      </c>
      <c r="AA245" s="11">
        <v>9.7576789999999995</v>
      </c>
      <c r="AC245" s="11" t="s">
        <v>78</v>
      </c>
      <c r="AD245" s="11">
        <v>1511</v>
      </c>
      <c r="AE245" s="11">
        <v>-17.201619999999998</v>
      </c>
      <c r="AF245" s="11">
        <v>-19.479313999999999</v>
      </c>
      <c r="AG245" s="11">
        <v>2.2776939999999999</v>
      </c>
      <c r="AH245" s="18">
        <f t="shared" si="10"/>
        <v>0.13241159844247227</v>
      </c>
      <c r="AI245" s="11">
        <v>13.241161999999999</v>
      </c>
      <c r="AK245" s="11" t="s">
        <v>83</v>
      </c>
      <c r="AL245" s="11">
        <v>1510</v>
      </c>
      <c r="AM245" s="11">
        <v>-10.909029</v>
      </c>
      <c r="AN245" s="11">
        <v>-9.031129</v>
      </c>
      <c r="AO245" s="11">
        <v>1.8778999999999999</v>
      </c>
      <c r="AP245" s="18">
        <f t="shared" si="11"/>
        <v>0.17214181023810643</v>
      </c>
      <c r="AQ245" s="11">
        <v>17.214183999999999</v>
      </c>
      <c r="AS245" s="11" t="s">
        <v>76</v>
      </c>
      <c r="AT245" s="11">
        <v>237</v>
      </c>
      <c r="AU245" s="11">
        <v>-1.5219510000000001</v>
      </c>
      <c r="AV245" s="11">
        <v>-0.49509599999999998</v>
      </c>
      <c r="AW245" s="11">
        <v>1.026856</v>
      </c>
      <c r="AX245" s="11">
        <v>67.469686999999993</v>
      </c>
    </row>
    <row r="246" spans="21:50" x14ac:dyDescent="0.35">
      <c r="U246" s="11" t="s">
        <v>76</v>
      </c>
      <c r="V246" s="11">
        <v>336</v>
      </c>
      <c r="W246" s="11">
        <v>-28.629916999999999</v>
      </c>
      <c r="X246" s="11">
        <v>-25.761783999999999</v>
      </c>
      <c r="Y246" s="11">
        <v>2.8681329999999998</v>
      </c>
      <c r="Z246" s="18">
        <f t="shared" si="9"/>
        <v>0.10017957788700539</v>
      </c>
      <c r="AA246" s="11">
        <v>10.017956999999999</v>
      </c>
      <c r="AC246" s="11" t="s">
        <v>78</v>
      </c>
      <c r="AD246" s="11">
        <v>1517</v>
      </c>
      <c r="AE246" s="11">
        <v>20.656669000000001</v>
      </c>
      <c r="AF246" s="11">
        <v>24.628761000000001</v>
      </c>
      <c r="AG246" s="11">
        <v>3.972092</v>
      </c>
      <c r="AH246" s="18">
        <f t="shared" si="10"/>
        <v>0.19229102233278753</v>
      </c>
      <c r="AI246" s="11">
        <v>19.229102999999999</v>
      </c>
      <c r="AK246" s="11" t="s">
        <v>83</v>
      </c>
      <c r="AL246" s="11">
        <v>1516</v>
      </c>
      <c r="AM246" s="11">
        <v>12.685236</v>
      </c>
      <c r="AN246" s="11">
        <v>10.667102999999999</v>
      </c>
      <c r="AO246" s="11">
        <v>2.0181330000000002</v>
      </c>
      <c r="AP246" s="18">
        <f t="shared" si="11"/>
        <v>0.15909305904911822</v>
      </c>
      <c r="AQ246" s="11">
        <v>15.909306000000001</v>
      </c>
      <c r="AS246" s="11" t="s">
        <v>76</v>
      </c>
      <c r="AT246" s="11">
        <v>238</v>
      </c>
      <c r="AU246" s="11">
        <v>11.174137999999999</v>
      </c>
      <c r="AV246" s="11">
        <v>10.806397</v>
      </c>
      <c r="AW246" s="11">
        <v>0.36774099999999998</v>
      </c>
      <c r="AX246" s="11">
        <v>3.2909989999999998</v>
      </c>
    </row>
    <row r="247" spans="21:50" x14ac:dyDescent="0.35">
      <c r="U247" s="11" t="s">
        <v>76</v>
      </c>
      <c r="V247" s="11">
        <v>337</v>
      </c>
      <c r="W247" s="11">
        <v>-0.39201399999999997</v>
      </c>
      <c r="X247" s="11">
        <v>1.2097629999999999</v>
      </c>
      <c r="Y247" s="11">
        <v>1.601777</v>
      </c>
      <c r="Z247" s="18">
        <f t="shared" si="9"/>
        <v>4.0860198870448503</v>
      </c>
      <c r="AA247" s="11" t="s">
        <v>77</v>
      </c>
      <c r="AC247" s="11" t="s">
        <v>78</v>
      </c>
      <c r="AD247" s="11">
        <v>1523</v>
      </c>
      <c r="AE247" s="11">
        <v>14.153036999999999</v>
      </c>
      <c r="AF247" s="11">
        <v>17.914318999999999</v>
      </c>
      <c r="AG247" s="11">
        <v>3.761282</v>
      </c>
      <c r="AH247" s="18">
        <f t="shared" si="10"/>
        <v>0.26575794297718575</v>
      </c>
      <c r="AI247" s="11">
        <v>26.575797999999999</v>
      </c>
      <c r="AK247" s="11" t="s">
        <v>83</v>
      </c>
      <c r="AL247" s="11">
        <v>1524</v>
      </c>
      <c r="AM247" s="11">
        <v>-1.2014260000000001</v>
      </c>
      <c r="AN247" s="11">
        <v>4.9191219999999998</v>
      </c>
      <c r="AO247" s="11">
        <v>6.1205480000000003</v>
      </c>
      <c r="AP247" s="18">
        <f t="shared" si="11"/>
        <v>5.0944028179846281</v>
      </c>
      <c r="AQ247" s="11" t="s">
        <v>77</v>
      </c>
      <c r="AS247" s="11" t="s">
        <v>83</v>
      </c>
      <c r="AT247" s="11">
        <v>239</v>
      </c>
      <c r="AU247" s="11">
        <v>-9.7079350000000009</v>
      </c>
      <c r="AV247" s="11">
        <v>-13.667464000000001</v>
      </c>
      <c r="AW247" s="11">
        <v>3.9595289999999999</v>
      </c>
      <c r="AX247" s="11">
        <v>40.786518999999998</v>
      </c>
    </row>
    <row r="248" spans="21:50" x14ac:dyDescent="0.35">
      <c r="U248" s="11" t="s">
        <v>76</v>
      </c>
      <c r="V248" s="11">
        <v>338</v>
      </c>
      <c r="W248" s="11">
        <v>16.225491000000002</v>
      </c>
      <c r="X248" s="11">
        <v>17.357571</v>
      </c>
      <c r="Y248" s="11">
        <v>1.13208</v>
      </c>
      <c r="Z248" s="18">
        <f t="shared" si="9"/>
        <v>6.9771694428230238E-2</v>
      </c>
      <c r="AA248" s="11">
        <v>6.977169</v>
      </c>
      <c r="AC248" s="11" t="s">
        <v>78</v>
      </c>
      <c r="AD248" s="11">
        <v>1529</v>
      </c>
      <c r="AE248" s="11">
        <v>-16.029074000000001</v>
      </c>
      <c r="AF248" s="11">
        <v>-14.137316</v>
      </c>
      <c r="AG248" s="11">
        <v>1.8917580000000001</v>
      </c>
      <c r="AH248" s="18">
        <f t="shared" si="10"/>
        <v>0.11802041714948723</v>
      </c>
      <c r="AI248" s="11">
        <v>11.802042999999999</v>
      </c>
      <c r="AK248" s="11" t="s">
        <v>83</v>
      </c>
      <c r="AL248" s="11">
        <v>1533</v>
      </c>
      <c r="AM248" s="11">
        <v>16.942854000000001</v>
      </c>
      <c r="AN248" s="11">
        <v>22.137367000000001</v>
      </c>
      <c r="AO248" s="11">
        <v>5.1945129999999997</v>
      </c>
      <c r="AP248" s="18">
        <f t="shared" si="11"/>
        <v>0.30659020021066108</v>
      </c>
      <c r="AQ248" s="11">
        <v>30.659016999999999</v>
      </c>
      <c r="AS248" s="11" t="s">
        <v>76</v>
      </c>
      <c r="AT248" s="11">
        <v>240</v>
      </c>
      <c r="AU248" s="11">
        <v>-7.4276759999999999</v>
      </c>
      <c r="AV248" s="11">
        <v>-7.3625230000000004</v>
      </c>
      <c r="AW248" s="11">
        <v>6.5153000000000003E-2</v>
      </c>
      <c r="AX248" s="11">
        <v>0.87716000000000005</v>
      </c>
    </row>
    <row r="249" spans="21:50" x14ac:dyDescent="0.35">
      <c r="U249" s="11" t="s">
        <v>76</v>
      </c>
      <c r="V249" s="11">
        <v>339</v>
      </c>
      <c r="W249" s="11">
        <v>-0.43588100000000002</v>
      </c>
      <c r="X249" s="11">
        <v>-0.93227099999999996</v>
      </c>
      <c r="Y249" s="11">
        <v>0.49639</v>
      </c>
      <c r="Z249" s="18">
        <f t="shared" si="9"/>
        <v>1.1388199990364343</v>
      </c>
      <c r="AA249" s="11" t="s">
        <v>77</v>
      </c>
      <c r="AC249" s="11" t="s">
        <v>78</v>
      </c>
      <c r="AD249" s="11">
        <v>1536</v>
      </c>
      <c r="AE249" s="11">
        <v>-12.625404</v>
      </c>
      <c r="AF249" s="11">
        <v>-8.4019060000000003</v>
      </c>
      <c r="AG249" s="11">
        <v>4.2234980000000002</v>
      </c>
      <c r="AH249" s="18">
        <f t="shared" si="10"/>
        <v>0.33452379028821577</v>
      </c>
      <c r="AI249" s="11">
        <v>33.452378000000003</v>
      </c>
      <c r="AK249" s="11" t="s">
        <v>83</v>
      </c>
      <c r="AL249" s="11">
        <v>1535</v>
      </c>
      <c r="AM249" s="11">
        <v>0.58257000000000003</v>
      </c>
      <c r="AN249" s="11">
        <v>6.0536810000000001</v>
      </c>
      <c r="AO249" s="11">
        <v>5.4711109999999996</v>
      </c>
      <c r="AP249" s="18">
        <f t="shared" si="11"/>
        <v>9.3913366634052551</v>
      </c>
      <c r="AQ249" s="11" t="s">
        <v>77</v>
      </c>
      <c r="AS249" s="11" t="s">
        <v>78</v>
      </c>
      <c r="AT249" s="11">
        <v>241</v>
      </c>
      <c r="AU249" s="11">
        <v>-24.678408000000001</v>
      </c>
      <c r="AV249" s="11">
        <v>-23.252174</v>
      </c>
      <c r="AW249" s="11">
        <v>1.426234</v>
      </c>
      <c r="AX249" s="11">
        <v>5.7792789999999998</v>
      </c>
    </row>
    <row r="250" spans="21:50" x14ac:dyDescent="0.35">
      <c r="U250" s="11" t="s">
        <v>76</v>
      </c>
      <c r="V250" s="11">
        <v>340</v>
      </c>
      <c r="W250" s="11">
        <v>1.994191</v>
      </c>
      <c r="X250" s="11">
        <v>1.9054610000000001</v>
      </c>
      <c r="Y250" s="11">
        <v>8.8731000000000004E-2</v>
      </c>
      <c r="Z250" s="18">
        <f t="shared" si="9"/>
        <v>4.4494734957684599E-2</v>
      </c>
      <c r="AA250" s="11">
        <v>4.4494530000000001</v>
      </c>
      <c r="AC250" s="11" t="s">
        <v>78</v>
      </c>
      <c r="AD250" s="11">
        <v>1540</v>
      </c>
      <c r="AE250" s="11">
        <v>8.6756949999999993</v>
      </c>
      <c r="AF250" s="11">
        <v>9.4910169999999994</v>
      </c>
      <c r="AG250" s="11">
        <v>0.81532199999999999</v>
      </c>
      <c r="AH250" s="18">
        <f t="shared" si="10"/>
        <v>9.3977715906333734E-2</v>
      </c>
      <c r="AI250" s="11">
        <v>9.3977730000000008</v>
      </c>
      <c r="AK250" s="11" t="s">
        <v>83</v>
      </c>
      <c r="AL250" s="11">
        <v>1542</v>
      </c>
      <c r="AM250" s="11">
        <v>9.2922759999999993</v>
      </c>
      <c r="AN250" s="11">
        <v>8.9098109999999995</v>
      </c>
      <c r="AO250" s="11">
        <v>0.382465</v>
      </c>
      <c r="AP250" s="18">
        <f t="shared" si="11"/>
        <v>4.1159453292175137E-2</v>
      </c>
      <c r="AQ250" s="11">
        <v>4.1159410000000003</v>
      </c>
      <c r="AS250" s="11" t="s">
        <v>76</v>
      </c>
      <c r="AT250" s="11">
        <v>242</v>
      </c>
      <c r="AU250" s="11">
        <v>7.722137</v>
      </c>
      <c r="AV250" s="11">
        <v>4.6550289999999999</v>
      </c>
      <c r="AW250" s="11">
        <v>3.0671080000000002</v>
      </c>
      <c r="AX250" s="11">
        <v>39.718384</v>
      </c>
    </row>
    <row r="251" spans="21:50" x14ac:dyDescent="0.35">
      <c r="U251" s="11" t="s">
        <v>76</v>
      </c>
      <c r="V251" s="11">
        <v>343</v>
      </c>
      <c r="W251" s="11">
        <v>-25.663853</v>
      </c>
      <c r="X251" s="11">
        <v>-25.641311999999999</v>
      </c>
      <c r="Y251" s="11">
        <v>2.2540999999999999E-2</v>
      </c>
      <c r="Z251" s="18">
        <f t="shared" si="9"/>
        <v>8.7831706330300443E-4</v>
      </c>
      <c r="AA251" s="11">
        <v>8.7831999999999993E-2</v>
      </c>
      <c r="AC251" s="11" t="s">
        <v>78</v>
      </c>
      <c r="AD251" s="11">
        <v>1550</v>
      </c>
      <c r="AE251" s="11">
        <v>12.298313</v>
      </c>
      <c r="AF251" s="11">
        <v>10.379555</v>
      </c>
      <c r="AG251" s="11">
        <v>1.918758</v>
      </c>
      <c r="AH251" s="18">
        <f t="shared" si="10"/>
        <v>0.15601798392999106</v>
      </c>
      <c r="AI251" s="11">
        <v>15.601794999999999</v>
      </c>
      <c r="AK251" s="11" t="s">
        <v>83</v>
      </c>
      <c r="AL251" s="11">
        <v>1548</v>
      </c>
      <c r="AM251" s="11">
        <v>33.963273999999998</v>
      </c>
      <c r="AN251" s="11">
        <v>30.409047999999999</v>
      </c>
      <c r="AO251" s="11">
        <v>3.5542259999999999</v>
      </c>
      <c r="AP251" s="18">
        <f t="shared" si="11"/>
        <v>0.10464909831719993</v>
      </c>
      <c r="AQ251" s="11">
        <v>10.464911000000001</v>
      </c>
      <c r="AS251" s="11" t="s">
        <v>76</v>
      </c>
      <c r="AT251" s="11">
        <v>243</v>
      </c>
      <c r="AU251" s="11">
        <v>-0.32068600000000003</v>
      </c>
      <c r="AV251" s="11">
        <v>6.7435999999999996E-2</v>
      </c>
      <c r="AW251" s="11">
        <v>0.388123</v>
      </c>
      <c r="AX251" s="11" t="s">
        <v>77</v>
      </c>
    </row>
    <row r="252" spans="21:50" x14ac:dyDescent="0.35">
      <c r="U252" s="11" t="s">
        <v>76</v>
      </c>
      <c r="V252" s="11">
        <v>344</v>
      </c>
      <c r="W252" s="11">
        <v>24.281880999999998</v>
      </c>
      <c r="X252" s="11">
        <v>29.797011000000001</v>
      </c>
      <c r="Y252" s="11">
        <v>5.5151310000000002</v>
      </c>
      <c r="Z252" s="18">
        <f t="shared" si="9"/>
        <v>0.2271294797960669</v>
      </c>
      <c r="AA252" s="11">
        <v>22.712947</v>
      </c>
      <c r="AC252" s="11" t="s">
        <v>78</v>
      </c>
      <c r="AD252" s="11">
        <v>1557</v>
      </c>
      <c r="AE252" s="11">
        <v>7.4707059999999998</v>
      </c>
      <c r="AF252" s="11">
        <v>8.6821599999999997</v>
      </c>
      <c r="AG252" s="11">
        <v>1.211454</v>
      </c>
      <c r="AH252" s="18">
        <f t="shared" si="10"/>
        <v>0.16216057759467445</v>
      </c>
      <c r="AI252" s="11">
        <v>16.216056999999999</v>
      </c>
      <c r="AK252" s="11" t="s">
        <v>83</v>
      </c>
      <c r="AL252" s="11">
        <v>1556</v>
      </c>
      <c r="AM252" s="11">
        <v>2.0318909999999999</v>
      </c>
      <c r="AN252" s="11">
        <v>3.7664939999999998</v>
      </c>
      <c r="AO252" s="11">
        <v>1.7346029999999999</v>
      </c>
      <c r="AP252" s="18">
        <f t="shared" si="11"/>
        <v>0.85368900201831688</v>
      </c>
      <c r="AQ252" s="11">
        <v>85.368893999999997</v>
      </c>
      <c r="AS252" s="11" t="s">
        <v>76</v>
      </c>
      <c r="AT252" s="11">
        <v>244</v>
      </c>
      <c r="AU252" s="11">
        <v>-10.676831999999999</v>
      </c>
      <c r="AV252" s="11">
        <v>-14.835219</v>
      </c>
      <c r="AW252" s="11">
        <v>4.1583860000000001</v>
      </c>
      <c r="AX252" s="11">
        <v>38.947754000000003</v>
      </c>
    </row>
    <row r="253" spans="21:50" x14ac:dyDescent="0.35">
      <c r="U253" s="11" t="s">
        <v>76</v>
      </c>
      <c r="V253" s="11">
        <v>345</v>
      </c>
      <c r="W253" s="11">
        <v>23.179763000000001</v>
      </c>
      <c r="X253" s="11">
        <v>22.880520000000001</v>
      </c>
      <c r="Y253" s="11">
        <v>0.29924299999999998</v>
      </c>
      <c r="Z253" s="18">
        <f t="shared" si="9"/>
        <v>1.290966607380757E-2</v>
      </c>
      <c r="AA253" s="11">
        <v>1.2909660000000001</v>
      </c>
      <c r="AC253" s="11" t="s">
        <v>78</v>
      </c>
      <c r="AD253" s="11">
        <v>1560</v>
      </c>
      <c r="AE253" s="11">
        <v>-4.4061139999999996</v>
      </c>
      <c r="AF253" s="11">
        <v>-9.6013590000000004</v>
      </c>
      <c r="AG253" s="11">
        <v>5.1952439999999998</v>
      </c>
      <c r="AH253" s="18">
        <f t="shared" si="10"/>
        <v>1.1790988612641435</v>
      </c>
      <c r="AI253" s="11" t="s">
        <v>77</v>
      </c>
      <c r="AK253" s="11" t="s">
        <v>83</v>
      </c>
      <c r="AL253" s="11">
        <v>1559</v>
      </c>
      <c r="AM253" s="11">
        <v>-5.1436320000000002</v>
      </c>
      <c r="AN253" s="11">
        <v>-5.6096310000000003</v>
      </c>
      <c r="AO253" s="11">
        <v>0.465999</v>
      </c>
      <c r="AP253" s="18">
        <f t="shared" si="11"/>
        <v>9.0597266678487109E-2</v>
      </c>
      <c r="AQ253" s="11">
        <v>9.0597220000000007</v>
      </c>
      <c r="AS253" s="11" t="s">
        <v>76</v>
      </c>
      <c r="AT253" s="11">
        <v>245</v>
      </c>
      <c r="AU253" s="11">
        <v>2.9467249999999998</v>
      </c>
      <c r="AV253" s="11">
        <v>-0.93259499999999995</v>
      </c>
      <c r="AW253" s="11">
        <v>3.8793199999999999</v>
      </c>
      <c r="AX253" s="11" t="s">
        <v>77</v>
      </c>
    </row>
    <row r="254" spans="21:50" x14ac:dyDescent="0.35">
      <c r="U254" s="11" t="s">
        <v>76</v>
      </c>
      <c r="V254" s="11">
        <v>347</v>
      </c>
      <c r="W254" s="11">
        <v>-15.907970000000001</v>
      </c>
      <c r="X254" s="11">
        <v>-15.818918</v>
      </c>
      <c r="Y254" s="11">
        <v>8.9052000000000006E-2</v>
      </c>
      <c r="Z254" s="18">
        <f t="shared" si="9"/>
        <v>5.5979487011856323E-3</v>
      </c>
      <c r="AA254" s="11">
        <v>0.55979500000000004</v>
      </c>
      <c r="AC254" s="11" t="s">
        <v>78</v>
      </c>
      <c r="AD254" s="11">
        <v>1567</v>
      </c>
      <c r="AE254" s="11">
        <v>3.1826180000000002</v>
      </c>
      <c r="AF254" s="11">
        <v>3.3741889999999999</v>
      </c>
      <c r="AG254" s="11">
        <v>0.19157099999999999</v>
      </c>
      <c r="AH254" s="18">
        <f t="shared" si="10"/>
        <v>6.0192897796719547E-2</v>
      </c>
      <c r="AI254" s="11">
        <v>6.0192779999999999</v>
      </c>
      <c r="AK254" s="11" t="s">
        <v>83</v>
      </c>
      <c r="AL254" s="11">
        <v>1566</v>
      </c>
      <c r="AM254" s="11">
        <v>-10.979974</v>
      </c>
      <c r="AN254" s="11">
        <v>-10.500035</v>
      </c>
      <c r="AO254" s="11">
        <v>0.479939</v>
      </c>
      <c r="AP254" s="18">
        <f t="shared" si="11"/>
        <v>4.3710394942647404E-2</v>
      </c>
      <c r="AQ254" s="11">
        <v>4.3710360000000001</v>
      </c>
      <c r="AS254" s="11" t="s">
        <v>83</v>
      </c>
      <c r="AT254" s="11">
        <v>246</v>
      </c>
      <c r="AU254" s="11">
        <v>-17.695615</v>
      </c>
      <c r="AV254" s="11">
        <v>-12.075032</v>
      </c>
      <c r="AW254" s="11">
        <v>5.6205829999999999</v>
      </c>
      <c r="AX254" s="11">
        <v>31.762574999999998</v>
      </c>
    </row>
    <row r="255" spans="21:50" x14ac:dyDescent="0.35">
      <c r="U255" s="11" t="s">
        <v>76</v>
      </c>
      <c r="V255" s="11">
        <v>348</v>
      </c>
      <c r="W255" s="11">
        <v>-8.7609000000000006E-2</v>
      </c>
      <c r="X255" s="11">
        <v>-0.85341800000000001</v>
      </c>
      <c r="Y255" s="11">
        <v>0.76580899999999996</v>
      </c>
      <c r="Z255" s="18">
        <f t="shared" si="9"/>
        <v>8.7412138022349293</v>
      </c>
      <c r="AA255" s="11" t="s">
        <v>77</v>
      </c>
      <c r="AC255" s="11" t="s">
        <v>78</v>
      </c>
      <c r="AD255" s="11">
        <v>1572</v>
      </c>
      <c r="AE255" s="11">
        <v>-0.75430200000000003</v>
      </c>
      <c r="AF255" s="11">
        <v>10.422188</v>
      </c>
      <c r="AG255" s="11">
        <v>11.176489999999999</v>
      </c>
      <c r="AH255" s="18">
        <f t="shared" si="10"/>
        <v>14.816996375457043</v>
      </c>
      <c r="AI255" s="11" t="s">
        <v>77</v>
      </c>
      <c r="AK255" s="11" t="s">
        <v>83</v>
      </c>
      <c r="AL255" s="11">
        <v>1570</v>
      </c>
      <c r="AM255" s="11">
        <v>-18.673983</v>
      </c>
      <c r="AN255" s="11">
        <v>-17.048959</v>
      </c>
      <c r="AO255" s="11">
        <v>1.6250249999999999</v>
      </c>
      <c r="AP255" s="18">
        <f t="shared" si="11"/>
        <v>8.7020803221251719E-2</v>
      </c>
      <c r="AQ255" s="11">
        <v>8.7020780000000002</v>
      </c>
      <c r="AS255" s="11" t="s">
        <v>76</v>
      </c>
      <c r="AT255" s="11">
        <v>247</v>
      </c>
      <c r="AU255" s="11">
        <v>6.5115129999999999</v>
      </c>
      <c r="AV255" s="11">
        <v>6.136876</v>
      </c>
      <c r="AW255" s="11">
        <v>0.374637</v>
      </c>
      <c r="AX255" s="11">
        <v>5.7534510000000001</v>
      </c>
    </row>
    <row r="256" spans="21:50" x14ac:dyDescent="0.35">
      <c r="U256" s="11" t="s">
        <v>76</v>
      </c>
      <c r="V256" s="11">
        <v>349</v>
      </c>
      <c r="W256" s="11">
        <v>-13.529259</v>
      </c>
      <c r="X256" s="11">
        <v>-10.546213</v>
      </c>
      <c r="Y256" s="11">
        <v>2.9830459999999999</v>
      </c>
      <c r="Z256" s="18">
        <f t="shared" si="9"/>
        <v>0.22048849829839165</v>
      </c>
      <c r="AA256" s="11">
        <v>22.048852</v>
      </c>
      <c r="AC256" s="11" t="s">
        <v>78</v>
      </c>
      <c r="AD256" s="11">
        <v>1580</v>
      </c>
      <c r="AE256" s="11">
        <v>-0.47786400000000001</v>
      </c>
      <c r="AF256" s="11">
        <v>-1.626957</v>
      </c>
      <c r="AG256" s="11">
        <v>1.1490929999999999</v>
      </c>
      <c r="AH256" s="18">
        <f t="shared" si="10"/>
        <v>2.4046444176585804</v>
      </c>
      <c r="AI256" s="11" t="s">
        <v>77</v>
      </c>
      <c r="AK256" s="11" t="s">
        <v>83</v>
      </c>
      <c r="AL256" s="11">
        <v>1577</v>
      </c>
      <c r="AM256" s="11">
        <v>8.0701420000000006</v>
      </c>
      <c r="AN256" s="11">
        <v>11.445258000000001</v>
      </c>
      <c r="AO256" s="11">
        <v>3.3751159999999998</v>
      </c>
      <c r="AP256" s="18">
        <f t="shared" si="11"/>
        <v>0.41822262854854347</v>
      </c>
      <c r="AQ256" s="11">
        <v>41.822262000000002</v>
      </c>
      <c r="AS256" s="11" t="s">
        <v>78</v>
      </c>
      <c r="AT256" s="11">
        <v>248</v>
      </c>
      <c r="AU256" s="11">
        <v>9.1691219999999998</v>
      </c>
      <c r="AV256" s="11">
        <v>11.410748999999999</v>
      </c>
      <c r="AW256" s="11">
        <v>2.2416269999999998</v>
      </c>
      <c r="AX256" s="11">
        <v>24.447569000000001</v>
      </c>
    </row>
    <row r="257" spans="21:50" x14ac:dyDescent="0.35">
      <c r="U257" s="11" t="s">
        <v>76</v>
      </c>
      <c r="V257" s="11">
        <v>350</v>
      </c>
      <c r="W257" s="11">
        <v>-16.539725000000001</v>
      </c>
      <c r="X257" s="11">
        <v>-18.396636999999998</v>
      </c>
      <c r="Y257" s="11">
        <v>1.8569119999999999</v>
      </c>
      <c r="Z257" s="18">
        <f t="shared" si="9"/>
        <v>0.11226982310769978</v>
      </c>
      <c r="AA257" s="11">
        <v>11.226981</v>
      </c>
      <c r="AC257" s="11" t="s">
        <v>78</v>
      </c>
      <c r="AD257" s="11">
        <v>1587</v>
      </c>
      <c r="AE257" s="11">
        <v>5.8466620000000002</v>
      </c>
      <c r="AF257" s="11">
        <v>6.0791089999999999</v>
      </c>
      <c r="AG257" s="11">
        <v>0.23244699999999999</v>
      </c>
      <c r="AH257" s="18">
        <f t="shared" si="10"/>
        <v>3.9757215313626817E-2</v>
      </c>
      <c r="AI257" s="11">
        <v>3.9757189999999998</v>
      </c>
      <c r="AK257" s="11" t="s">
        <v>83</v>
      </c>
      <c r="AL257" s="11">
        <v>1585</v>
      </c>
      <c r="AM257" s="11">
        <v>7.7610229999999998</v>
      </c>
      <c r="AN257" s="11">
        <v>4.769126</v>
      </c>
      <c r="AO257" s="11">
        <v>2.9918969999999998</v>
      </c>
      <c r="AP257" s="18">
        <f t="shared" si="11"/>
        <v>0.38550291630368833</v>
      </c>
      <c r="AQ257" s="11">
        <v>38.550289999999997</v>
      </c>
      <c r="AS257" s="11" t="s">
        <v>76</v>
      </c>
      <c r="AT257" s="11">
        <v>249</v>
      </c>
      <c r="AU257" s="11">
        <v>-17.134519999999998</v>
      </c>
      <c r="AV257" s="11">
        <v>-15.672101</v>
      </c>
      <c r="AW257" s="11">
        <v>1.4624200000000001</v>
      </c>
      <c r="AX257" s="11">
        <v>8.5349310000000003</v>
      </c>
    </row>
    <row r="258" spans="21:50" x14ac:dyDescent="0.35">
      <c r="U258" s="11" t="s">
        <v>76</v>
      </c>
      <c r="V258" s="11">
        <v>352</v>
      </c>
      <c r="W258" s="11">
        <v>19.361224</v>
      </c>
      <c r="X258" s="11">
        <v>15.186638</v>
      </c>
      <c r="Y258" s="11">
        <v>4.1745859999999997</v>
      </c>
      <c r="Z258" s="18">
        <f t="shared" si="9"/>
        <v>0.21561581024009638</v>
      </c>
      <c r="AA258" s="11">
        <v>21.561582000000001</v>
      </c>
      <c r="AC258" s="11" t="s">
        <v>78</v>
      </c>
      <c r="AD258" s="11">
        <v>1590</v>
      </c>
      <c r="AE258" s="11">
        <v>-19.962741000000001</v>
      </c>
      <c r="AF258" s="11">
        <v>-18.300469</v>
      </c>
      <c r="AG258" s="11">
        <v>1.662272</v>
      </c>
      <c r="AH258" s="18">
        <f t="shared" si="10"/>
        <v>8.3268725472118277E-2</v>
      </c>
      <c r="AI258" s="11">
        <v>8.3268719999999998</v>
      </c>
      <c r="AK258" s="11" t="s">
        <v>83</v>
      </c>
      <c r="AL258" s="11">
        <v>1589</v>
      </c>
      <c r="AM258" s="11">
        <v>0.33733299999999999</v>
      </c>
      <c r="AN258" s="11">
        <v>0.84812699999999996</v>
      </c>
      <c r="AO258" s="11">
        <v>0.51079399999999997</v>
      </c>
      <c r="AP258" s="18">
        <f t="shared" si="11"/>
        <v>1.5142129587084572</v>
      </c>
      <c r="AQ258" s="11" t="s">
        <v>77</v>
      </c>
      <c r="AS258" s="11" t="s">
        <v>76</v>
      </c>
      <c r="AT258" s="11">
        <v>250</v>
      </c>
      <c r="AU258" s="11">
        <v>28.438172000000002</v>
      </c>
      <c r="AV258" s="11">
        <v>24.888891000000001</v>
      </c>
      <c r="AW258" s="11">
        <v>3.5492810000000001</v>
      </c>
      <c r="AX258" s="11">
        <v>12.480691999999999</v>
      </c>
    </row>
    <row r="259" spans="21:50" x14ac:dyDescent="0.35">
      <c r="U259" s="11" t="s">
        <v>76</v>
      </c>
      <c r="V259" s="11">
        <v>353</v>
      </c>
      <c r="W259" s="11">
        <v>17.749988999999999</v>
      </c>
      <c r="X259" s="11">
        <v>17.324382</v>
      </c>
      <c r="Y259" s="11">
        <v>0.42560700000000001</v>
      </c>
      <c r="Z259" s="18">
        <f t="shared" si="9"/>
        <v>2.3977874014457137E-2</v>
      </c>
      <c r="AA259" s="11">
        <v>2.3977889999999999</v>
      </c>
      <c r="AC259" s="11" t="s">
        <v>78</v>
      </c>
      <c r="AD259" s="11">
        <v>1597</v>
      </c>
      <c r="AE259" s="11">
        <v>-0.87268199999999996</v>
      </c>
      <c r="AF259" s="11">
        <v>-5.9451729999999996</v>
      </c>
      <c r="AG259" s="11">
        <v>5.0724910000000003</v>
      </c>
      <c r="AH259" s="18">
        <f t="shared" si="10"/>
        <v>5.8125307958683701</v>
      </c>
      <c r="AI259" s="11" t="s">
        <v>77</v>
      </c>
      <c r="AK259" s="11" t="s">
        <v>83</v>
      </c>
      <c r="AL259" s="11">
        <v>1594</v>
      </c>
      <c r="AM259" s="11">
        <v>25.538392000000002</v>
      </c>
      <c r="AN259" s="11">
        <v>32.812637000000002</v>
      </c>
      <c r="AO259" s="11">
        <v>7.2742440000000004</v>
      </c>
      <c r="AP259" s="18">
        <f t="shared" si="11"/>
        <v>0.28483563099822418</v>
      </c>
      <c r="AQ259" s="11">
        <v>28.483564000000001</v>
      </c>
      <c r="AS259" s="11" t="s">
        <v>76</v>
      </c>
      <c r="AT259" s="11">
        <v>251</v>
      </c>
      <c r="AU259" s="11">
        <v>-6.8699519999999996</v>
      </c>
      <c r="AV259" s="11">
        <v>-5.3981820000000003</v>
      </c>
      <c r="AW259" s="11">
        <v>1.47177</v>
      </c>
      <c r="AX259" s="11">
        <v>21.423296000000001</v>
      </c>
    </row>
    <row r="260" spans="21:50" x14ac:dyDescent="0.35">
      <c r="U260" s="11" t="s">
        <v>76</v>
      </c>
      <c r="V260" s="11">
        <v>354</v>
      </c>
      <c r="W260" s="11">
        <v>-13.054339000000001</v>
      </c>
      <c r="X260" s="11">
        <v>-12.437075999999999</v>
      </c>
      <c r="Y260" s="11">
        <v>0.61726199999999998</v>
      </c>
      <c r="Z260" s="18">
        <f t="shared" si="9"/>
        <v>4.7284048621688154E-2</v>
      </c>
      <c r="AA260" s="11">
        <v>4.7284079999999999</v>
      </c>
      <c r="AC260" s="11" t="s">
        <v>78</v>
      </c>
      <c r="AD260" s="11">
        <v>1601</v>
      </c>
      <c r="AE260" s="11">
        <v>-7.109273</v>
      </c>
      <c r="AF260" s="11">
        <v>-8.2558509999999998</v>
      </c>
      <c r="AG260" s="11">
        <v>1.1465780000000001</v>
      </c>
      <c r="AH260" s="18">
        <f t="shared" si="10"/>
        <v>0.16127921940822923</v>
      </c>
      <c r="AI260" s="11">
        <v>16.127918000000001</v>
      </c>
      <c r="AK260" s="11" t="s">
        <v>83</v>
      </c>
      <c r="AL260" s="11">
        <v>1600</v>
      </c>
      <c r="AM260" s="11">
        <v>24.107120999999999</v>
      </c>
      <c r="AN260" s="11">
        <v>27.771049999999999</v>
      </c>
      <c r="AO260" s="11">
        <v>3.6639300000000001</v>
      </c>
      <c r="AP260" s="18">
        <f t="shared" si="11"/>
        <v>0.15198538224452435</v>
      </c>
      <c r="AQ260" s="11">
        <v>15.198537999999999</v>
      </c>
      <c r="AS260" s="11" t="s">
        <v>76</v>
      </c>
      <c r="AT260" s="11">
        <v>252</v>
      </c>
      <c r="AU260" s="11">
        <v>-26.630438999999999</v>
      </c>
      <c r="AV260" s="11">
        <v>-25.62191</v>
      </c>
      <c r="AW260" s="11">
        <v>1.008529</v>
      </c>
      <c r="AX260" s="11">
        <v>3.7871290000000002</v>
      </c>
    </row>
    <row r="261" spans="21:50" x14ac:dyDescent="0.35">
      <c r="U261" s="11" t="s">
        <v>76</v>
      </c>
      <c r="V261" s="11">
        <v>356</v>
      </c>
      <c r="W261" s="11">
        <v>-12.544418</v>
      </c>
      <c r="X261" s="11">
        <v>-12.309703000000001</v>
      </c>
      <c r="Y261" s="11">
        <v>0.23471500000000001</v>
      </c>
      <c r="Z261" s="18">
        <f t="shared" si="9"/>
        <v>1.8710712605399471E-2</v>
      </c>
      <c r="AA261" s="11">
        <v>1.871073</v>
      </c>
      <c r="AC261" s="11" t="s">
        <v>78</v>
      </c>
      <c r="AD261" s="11">
        <v>1606</v>
      </c>
      <c r="AE261" s="11">
        <v>-2.2154790000000002</v>
      </c>
      <c r="AF261" s="11">
        <v>-2.9448569999999998</v>
      </c>
      <c r="AG261" s="11">
        <v>0.72937799999999997</v>
      </c>
      <c r="AH261" s="18">
        <f t="shared" si="10"/>
        <v>0.32921909889464079</v>
      </c>
      <c r="AI261" s="11">
        <v>32.921920999999998</v>
      </c>
      <c r="AK261" s="11" t="s">
        <v>83</v>
      </c>
      <c r="AL261" s="11">
        <v>1609</v>
      </c>
      <c r="AM261" s="11">
        <v>2.3844609999999999</v>
      </c>
      <c r="AN261" s="11">
        <v>23.614336999999999</v>
      </c>
      <c r="AO261" s="11">
        <v>21.229876999999998</v>
      </c>
      <c r="AP261" s="18">
        <f t="shared" si="11"/>
        <v>8.9034280703270046</v>
      </c>
      <c r="AQ261" s="11" t="s">
        <v>77</v>
      </c>
      <c r="AS261" s="11" t="s">
        <v>76</v>
      </c>
      <c r="AT261" s="11">
        <v>253</v>
      </c>
      <c r="AU261" s="11">
        <v>11.904704000000001</v>
      </c>
      <c r="AV261" s="11">
        <v>11.288404999999999</v>
      </c>
      <c r="AW261" s="11">
        <v>0.61629800000000001</v>
      </c>
      <c r="AX261" s="11">
        <v>5.1769309999999997</v>
      </c>
    </row>
    <row r="262" spans="21:50" x14ac:dyDescent="0.35">
      <c r="U262" s="11" t="s">
        <v>76</v>
      </c>
      <c r="V262" s="11">
        <v>357</v>
      </c>
      <c r="W262" s="11">
        <v>-9.3646919999999998</v>
      </c>
      <c r="X262" s="11">
        <v>-8.7875180000000004</v>
      </c>
      <c r="Y262" s="11">
        <v>0.57717399999999996</v>
      </c>
      <c r="Z262" s="18">
        <f t="shared" si="9"/>
        <v>6.1632993375542941E-2</v>
      </c>
      <c r="AA262" s="11">
        <v>6.1632999999999996</v>
      </c>
      <c r="AC262" s="11" t="s">
        <v>78</v>
      </c>
      <c r="AD262" s="11">
        <v>1614</v>
      </c>
      <c r="AE262" s="11">
        <v>24.028873999999998</v>
      </c>
      <c r="AF262" s="11">
        <v>20.848241000000002</v>
      </c>
      <c r="AG262" s="11">
        <v>3.1806329999999998</v>
      </c>
      <c r="AH262" s="18">
        <f t="shared" si="10"/>
        <v>0.13236712631644745</v>
      </c>
      <c r="AI262" s="11">
        <v>13.236713</v>
      </c>
      <c r="AK262" s="11" t="s">
        <v>83</v>
      </c>
      <c r="AL262" s="11">
        <v>1615</v>
      </c>
      <c r="AM262" s="11">
        <v>-20.738759000000002</v>
      </c>
      <c r="AN262" s="11">
        <v>-24.242602000000002</v>
      </c>
      <c r="AO262" s="11">
        <v>3.5038429999999998</v>
      </c>
      <c r="AP262" s="18">
        <f t="shared" si="11"/>
        <v>0.16895143050748598</v>
      </c>
      <c r="AQ262" s="11">
        <v>16.895140999999999</v>
      </c>
      <c r="AS262" s="11" t="s">
        <v>76</v>
      </c>
      <c r="AT262" s="11">
        <v>254</v>
      </c>
      <c r="AU262" s="11">
        <v>-2.230947</v>
      </c>
      <c r="AV262" s="11">
        <v>-2.4794130000000001</v>
      </c>
      <c r="AW262" s="11">
        <v>0.24846699999999999</v>
      </c>
      <c r="AX262" s="11">
        <v>11.137271</v>
      </c>
    </row>
    <row r="263" spans="21:50" x14ac:dyDescent="0.35">
      <c r="U263" s="11" t="s">
        <v>76</v>
      </c>
      <c r="V263" s="11">
        <v>358</v>
      </c>
      <c r="W263" s="11">
        <v>-15.364791</v>
      </c>
      <c r="X263" s="11">
        <v>-12.209716999999999</v>
      </c>
      <c r="Y263" s="11">
        <v>3.1550739999999999</v>
      </c>
      <c r="Z263" s="18">
        <f t="shared" si="9"/>
        <v>0.20534441373136803</v>
      </c>
      <c r="AA263" s="11">
        <v>20.534441999999999</v>
      </c>
      <c r="AC263" s="11" t="s">
        <v>78</v>
      </c>
      <c r="AD263" s="11">
        <v>1621</v>
      </c>
      <c r="AE263" s="11">
        <v>-13.210397</v>
      </c>
      <c r="AF263" s="11">
        <v>-13.764075999999999</v>
      </c>
      <c r="AG263" s="11">
        <v>0.55367999999999995</v>
      </c>
      <c r="AH263" s="18">
        <f t="shared" si="10"/>
        <v>4.1912442146893839E-2</v>
      </c>
      <c r="AI263" s="11">
        <v>4.1912419999999999</v>
      </c>
      <c r="AK263" s="11" t="s">
        <v>83</v>
      </c>
      <c r="AL263" s="11">
        <v>1623</v>
      </c>
      <c r="AM263" s="11">
        <v>5.9713130000000003</v>
      </c>
      <c r="AN263" s="11">
        <v>5.845116</v>
      </c>
      <c r="AO263" s="11">
        <v>0.126197</v>
      </c>
      <c r="AP263" s="18">
        <f t="shared" si="11"/>
        <v>2.1133877926010576E-2</v>
      </c>
      <c r="AQ263" s="11">
        <v>2.1133899999999999</v>
      </c>
      <c r="AS263" s="11" t="s">
        <v>76</v>
      </c>
      <c r="AT263" s="11">
        <v>255</v>
      </c>
      <c r="AU263" s="11">
        <v>-1.179778</v>
      </c>
      <c r="AV263" s="11">
        <v>-0.90163300000000002</v>
      </c>
      <c r="AW263" s="11">
        <v>0.27814499999999998</v>
      </c>
      <c r="AX263" s="11">
        <v>23.576039999999999</v>
      </c>
    </row>
    <row r="264" spans="21:50" x14ac:dyDescent="0.35">
      <c r="U264" s="11" t="s">
        <v>76</v>
      </c>
      <c r="V264" s="11">
        <v>360</v>
      </c>
      <c r="W264" s="11">
        <v>-5.5814349999999999</v>
      </c>
      <c r="X264" s="11">
        <v>-8.1614229999999992</v>
      </c>
      <c r="Y264" s="11">
        <v>2.5799880000000002</v>
      </c>
      <c r="Z264" s="18">
        <f t="shared" si="9"/>
        <v>0.46224456613756143</v>
      </c>
      <c r="AA264" s="11">
        <v>46.224457999999998</v>
      </c>
      <c r="AC264" s="11" t="s">
        <v>78</v>
      </c>
      <c r="AD264" s="11">
        <v>1629</v>
      </c>
      <c r="AE264" s="11">
        <v>-20.291001999999999</v>
      </c>
      <c r="AF264" s="11">
        <v>-19.812411999999998</v>
      </c>
      <c r="AG264" s="11">
        <v>0.47859000000000002</v>
      </c>
      <c r="AH264" s="18">
        <f t="shared" si="10"/>
        <v>2.3586316732904566E-2</v>
      </c>
      <c r="AI264" s="11">
        <v>2.3586339999999999</v>
      </c>
      <c r="AK264" s="11" t="s">
        <v>83</v>
      </c>
      <c r="AL264" s="11">
        <v>1624</v>
      </c>
      <c r="AM264" s="11">
        <v>3.2369370000000002</v>
      </c>
      <c r="AN264" s="11">
        <v>3.6012439999999999</v>
      </c>
      <c r="AO264" s="11">
        <v>0.36430699999999999</v>
      </c>
      <c r="AP264" s="18">
        <f t="shared" si="11"/>
        <v>0.1125468305376348</v>
      </c>
      <c r="AQ264" s="11">
        <v>11.25469</v>
      </c>
      <c r="AS264" s="11" t="s">
        <v>76</v>
      </c>
      <c r="AT264" s="11">
        <v>256</v>
      </c>
      <c r="AU264" s="11">
        <v>20.504725000000001</v>
      </c>
      <c r="AV264" s="11">
        <v>25.477993999999999</v>
      </c>
      <c r="AW264" s="11">
        <v>4.9732690000000002</v>
      </c>
      <c r="AX264" s="11">
        <v>24.254259999999999</v>
      </c>
    </row>
    <row r="265" spans="21:50" x14ac:dyDescent="0.35">
      <c r="U265" s="11" t="s">
        <v>76</v>
      </c>
      <c r="V265" s="11">
        <v>364</v>
      </c>
      <c r="W265" s="11">
        <v>-2.450008</v>
      </c>
      <c r="X265" s="11">
        <v>-2.513541</v>
      </c>
      <c r="Y265" s="11">
        <v>6.3532000000000005E-2</v>
      </c>
      <c r="Z265" s="18">
        <f t="shared" ref="Z265:Z328" si="12">ABS(Y265/W265)</f>
        <v>2.5931343897652583E-2</v>
      </c>
      <c r="AA265" s="11">
        <v>2.593153</v>
      </c>
      <c r="AC265" s="11" t="s">
        <v>78</v>
      </c>
      <c r="AD265" s="11">
        <v>1632</v>
      </c>
      <c r="AE265" s="11">
        <v>-7.1629999999999999E-2</v>
      </c>
      <c r="AF265" s="11">
        <v>0.105097</v>
      </c>
      <c r="AG265" s="11">
        <v>0.176727</v>
      </c>
      <c r="AH265" s="18">
        <f t="shared" ref="AH265:AH327" si="13">ABS(AG265/AE265)</f>
        <v>2.4672204383638139</v>
      </c>
      <c r="AI265" s="11" t="s">
        <v>77</v>
      </c>
      <c r="AK265" s="11" t="s">
        <v>83</v>
      </c>
      <c r="AL265" s="11">
        <v>1631</v>
      </c>
      <c r="AM265" s="11">
        <v>1.073299</v>
      </c>
      <c r="AN265" s="11">
        <v>0.18179699999999999</v>
      </c>
      <c r="AO265" s="11">
        <v>0.89150200000000002</v>
      </c>
      <c r="AP265" s="18">
        <f t="shared" ref="AP265:AP327" si="14">ABS(AO265/AM265)</f>
        <v>0.8306184949394344</v>
      </c>
      <c r="AQ265" s="11">
        <v>83.061875999999998</v>
      </c>
      <c r="AS265" s="11" t="s">
        <v>76</v>
      </c>
      <c r="AT265" s="11">
        <v>257</v>
      </c>
      <c r="AU265" s="11">
        <v>-9.3993719999999996</v>
      </c>
      <c r="AV265" s="11">
        <v>-5.4396820000000004</v>
      </c>
      <c r="AW265" s="11">
        <v>3.9596900000000002</v>
      </c>
      <c r="AX265" s="11">
        <v>42.127172999999999</v>
      </c>
    </row>
    <row r="266" spans="21:50" x14ac:dyDescent="0.35">
      <c r="U266" s="11" t="s">
        <v>76</v>
      </c>
      <c r="V266" s="11">
        <v>365</v>
      </c>
      <c r="W266" s="11">
        <v>29.050954999999998</v>
      </c>
      <c r="X266" s="11">
        <v>26.191348000000001</v>
      </c>
      <c r="Y266" s="11">
        <v>2.859607</v>
      </c>
      <c r="Z266" s="18">
        <f t="shared" si="12"/>
        <v>9.8434182284196856E-2</v>
      </c>
      <c r="AA266" s="11">
        <v>9.8434200000000001</v>
      </c>
      <c r="AC266" s="11" t="s">
        <v>78</v>
      </c>
      <c r="AD266" s="11">
        <v>1642</v>
      </c>
      <c r="AE266" s="11">
        <v>-26.460493</v>
      </c>
      <c r="AF266" s="11">
        <v>-27.979306999999999</v>
      </c>
      <c r="AG266" s="11">
        <v>1.5188140000000001</v>
      </c>
      <c r="AH266" s="18">
        <f t="shared" si="13"/>
        <v>5.7399308470934392E-2</v>
      </c>
      <c r="AI266" s="11">
        <v>5.7399290000000001</v>
      </c>
      <c r="AK266" s="11" t="s">
        <v>83</v>
      </c>
      <c r="AL266" s="11">
        <v>1641</v>
      </c>
      <c r="AM266" s="11">
        <v>-21.170624</v>
      </c>
      <c r="AN266" s="11">
        <v>-19.229054999999999</v>
      </c>
      <c r="AO266" s="11">
        <v>1.9415690000000001</v>
      </c>
      <c r="AP266" s="18">
        <f t="shared" si="14"/>
        <v>9.1710523034181701E-2</v>
      </c>
      <c r="AQ266" s="11">
        <v>9.1710539999999998</v>
      </c>
      <c r="AS266" s="11" t="s">
        <v>76</v>
      </c>
      <c r="AT266" s="11">
        <v>258</v>
      </c>
      <c r="AU266" s="11">
        <v>-12.722656000000001</v>
      </c>
      <c r="AV266" s="11">
        <v>-12.879996</v>
      </c>
      <c r="AW266" s="11">
        <v>0.15734000000000001</v>
      </c>
      <c r="AX266" s="11">
        <v>1.2366919999999999</v>
      </c>
    </row>
    <row r="267" spans="21:50" x14ac:dyDescent="0.35">
      <c r="U267" s="11" t="s">
        <v>76</v>
      </c>
      <c r="V267" s="11">
        <v>366</v>
      </c>
      <c r="W267" s="11">
        <v>4.1060090000000002</v>
      </c>
      <c r="X267" s="11">
        <v>4.9142549999999998</v>
      </c>
      <c r="Y267" s="11">
        <v>0.80824600000000002</v>
      </c>
      <c r="Z267" s="18">
        <f t="shared" si="12"/>
        <v>0.19684467325814434</v>
      </c>
      <c r="AA267" s="11">
        <v>19.684479</v>
      </c>
      <c r="AC267" s="11" t="s">
        <v>78</v>
      </c>
      <c r="AD267" s="11">
        <v>1645</v>
      </c>
      <c r="AE267" s="11">
        <v>8.4634610000000006</v>
      </c>
      <c r="AF267" s="11">
        <v>18.373663000000001</v>
      </c>
      <c r="AG267" s="11">
        <v>9.910202</v>
      </c>
      <c r="AH267" s="18">
        <f t="shared" si="13"/>
        <v>1.170939642777346</v>
      </c>
      <c r="AI267" s="11" t="s">
        <v>77</v>
      </c>
      <c r="AK267" s="11" t="s">
        <v>83</v>
      </c>
      <c r="AL267" s="11">
        <v>1646</v>
      </c>
      <c r="AM267" s="11">
        <v>-14.82366</v>
      </c>
      <c r="AN267" s="11">
        <v>-13.820327000000001</v>
      </c>
      <c r="AO267" s="11">
        <v>1.0033339999999999</v>
      </c>
      <c r="AP267" s="18">
        <f t="shared" si="14"/>
        <v>6.7684633889336362E-2</v>
      </c>
      <c r="AQ267" s="11">
        <v>6.7684620000000004</v>
      </c>
      <c r="AS267" s="11" t="s">
        <v>83</v>
      </c>
      <c r="AT267" s="11">
        <v>259</v>
      </c>
      <c r="AU267" s="11">
        <v>-6.0735520000000003</v>
      </c>
      <c r="AV267" s="11">
        <v>-5.321561</v>
      </c>
      <c r="AW267" s="11">
        <v>0.75199099999999997</v>
      </c>
      <c r="AX267" s="11">
        <v>12.381404</v>
      </c>
    </row>
    <row r="268" spans="21:50" x14ac:dyDescent="0.35">
      <c r="U268" s="11" t="s">
        <v>76</v>
      </c>
      <c r="V268" s="11">
        <v>367</v>
      </c>
      <c r="W268" s="11">
        <v>19.897093000000002</v>
      </c>
      <c r="X268" s="11">
        <v>22.548698000000002</v>
      </c>
      <c r="Y268" s="11">
        <v>2.6516039999999998</v>
      </c>
      <c r="Z268" s="18">
        <f t="shared" si="12"/>
        <v>0.13326589969700597</v>
      </c>
      <c r="AA268" s="11">
        <v>13.326591000000001</v>
      </c>
      <c r="AC268" s="11" t="s">
        <v>78</v>
      </c>
      <c r="AD268" s="11">
        <v>1654</v>
      </c>
      <c r="AE268" s="11">
        <v>-24.627403000000001</v>
      </c>
      <c r="AF268" s="11">
        <v>-22.157995</v>
      </c>
      <c r="AG268" s="11">
        <v>2.469408</v>
      </c>
      <c r="AH268" s="18">
        <f t="shared" si="13"/>
        <v>0.10027074312301626</v>
      </c>
      <c r="AI268" s="11">
        <v>10.027075</v>
      </c>
      <c r="AK268" s="11" t="s">
        <v>83</v>
      </c>
      <c r="AL268" s="11">
        <v>1653</v>
      </c>
      <c r="AM268" s="11">
        <v>-2.8853430000000002</v>
      </c>
      <c r="AN268" s="11">
        <v>-6.2076359999999999</v>
      </c>
      <c r="AO268" s="11">
        <v>3.3222939999999999</v>
      </c>
      <c r="AP268" s="18">
        <f t="shared" si="14"/>
        <v>1.1514381479082381</v>
      </c>
      <c r="AQ268" s="11" t="s">
        <v>77</v>
      </c>
      <c r="AS268" s="11" t="s">
        <v>83</v>
      </c>
      <c r="AT268" s="11">
        <v>260</v>
      </c>
      <c r="AU268" s="11">
        <v>-16.496708000000002</v>
      </c>
      <c r="AV268" s="11">
        <v>-16.938727</v>
      </c>
      <c r="AW268" s="11">
        <v>0.442019</v>
      </c>
      <c r="AX268" s="11">
        <v>2.6794349999999998</v>
      </c>
    </row>
    <row r="269" spans="21:50" x14ac:dyDescent="0.35">
      <c r="U269" s="11" t="s">
        <v>76</v>
      </c>
      <c r="V269" s="11">
        <v>369</v>
      </c>
      <c r="W269" s="11">
        <v>12.241179000000001</v>
      </c>
      <c r="X269" s="11">
        <v>10.757258999999999</v>
      </c>
      <c r="Y269" s="11">
        <v>1.4839199999999999</v>
      </c>
      <c r="Z269" s="18">
        <f t="shared" si="12"/>
        <v>0.12122361743096803</v>
      </c>
      <c r="AA269" s="11">
        <v>12.122361</v>
      </c>
      <c r="AC269" s="11" t="s">
        <v>78</v>
      </c>
      <c r="AD269" s="11">
        <v>1656</v>
      </c>
      <c r="AE269" s="11">
        <v>-12.032608</v>
      </c>
      <c r="AF269" s="11">
        <v>-8.8797010000000007</v>
      </c>
      <c r="AG269" s="11">
        <v>3.1529069999999999</v>
      </c>
      <c r="AH269" s="18">
        <f t="shared" si="13"/>
        <v>0.26203022653110614</v>
      </c>
      <c r="AI269" s="11">
        <v>26.203019999999999</v>
      </c>
      <c r="AK269" s="11" t="s">
        <v>83</v>
      </c>
      <c r="AL269" s="11">
        <v>1657</v>
      </c>
      <c r="AM269" s="11">
        <v>-11.739525</v>
      </c>
      <c r="AN269" s="11">
        <v>-12.445596</v>
      </c>
      <c r="AO269" s="11">
        <v>0.706071</v>
      </c>
      <c r="AP269" s="18">
        <f t="shared" si="14"/>
        <v>6.0144767356430519E-2</v>
      </c>
      <c r="AQ269" s="11">
        <v>6.0144789999999997</v>
      </c>
      <c r="AS269" s="11" t="s">
        <v>78</v>
      </c>
      <c r="AT269" s="11">
        <v>261</v>
      </c>
      <c r="AU269" s="11">
        <v>20.80959</v>
      </c>
      <c r="AV269" s="11">
        <v>23.176452999999999</v>
      </c>
      <c r="AW269" s="11">
        <v>2.3668629999999999</v>
      </c>
      <c r="AX269" s="11">
        <v>11.373907000000001</v>
      </c>
    </row>
    <row r="270" spans="21:50" x14ac:dyDescent="0.35">
      <c r="U270" s="11" t="s">
        <v>76</v>
      </c>
      <c r="V270" s="11">
        <v>370</v>
      </c>
      <c r="W270" s="11">
        <v>-9.6836330000000004</v>
      </c>
      <c r="X270" s="11">
        <v>-11.690906999999999</v>
      </c>
      <c r="Y270" s="11">
        <v>2.0072739999999998</v>
      </c>
      <c r="Z270" s="18">
        <f t="shared" si="12"/>
        <v>0.20728522033001454</v>
      </c>
      <c r="AA270" s="11">
        <v>20.728521000000001</v>
      </c>
      <c r="AC270" s="11" t="s">
        <v>78</v>
      </c>
      <c r="AD270" s="11">
        <v>1661</v>
      </c>
      <c r="AE270" s="11">
        <v>-15.251932999999999</v>
      </c>
      <c r="AF270" s="11">
        <v>-13.541166</v>
      </c>
      <c r="AG270" s="11">
        <v>1.710766</v>
      </c>
      <c r="AH270" s="18">
        <f t="shared" si="13"/>
        <v>0.11216715940202465</v>
      </c>
      <c r="AI270" s="11">
        <v>11.216718999999999</v>
      </c>
      <c r="AK270" s="11" t="s">
        <v>83</v>
      </c>
      <c r="AL270" s="11">
        <v>1663</v>
      </c>
      <c r="AM270" s="11">
        <v>41.883006000000002</v>
      </c>
      <c r="AN270" s="11">
        <v>35.702446999999999</v>
      </c>
      <c r="AO270" s="11">
        <v>6.1805589999999997</v>
      </c>
      <c r="AP270" s="18">
        <f t="shared" si="14"/>
        <v>0.14756722571441028</v>
      </c>
      <c r="AQ270" s="11">
        <v>14.756722999999999</v>
      </c>
      <c r="AS270" s="11" t="s">
        <v>76</v>
      </c>
      <c r="AT270" s="11">
        <v>262</v>
      </c>
      <c r="AU270" s="11">
        <v>-18.931712000000001</v>
      </c>
      <c r="AV270" s="11">
        <v>-17.121434000000001</v>
      </c>
      <c r="AW270" s="11">
        <v>1.8102780000000001</v>
      </c>
      <c r="AX270" s="11">
        <v>9.5621469999999995</v>
      </c>
    </row>
    <row r="271" spans="21:50" x14ac:dyDescent="0.35">
      <c r="U271" s="11" t="s">
        <v>76</v>
      </c>
      <c r="V271" s="11">
        <v>372</v>
      </c>
      <c r="W271" s="11">
        <v>19.366142</v>
      </c>
      <c r="X271" s="11">
        <v>13.920030000000001</v>
      </c>
      <c r="Y271" s="11">
        <v>5.4461120000000003</v>
      </c>
      <c r="Z271" s="18">
        <f t="shared" si="12"/>
        <v>0.28121822095490162</v>
      </c>
      <c r="AA271" s="11">
        <v>28.121822999999999</v>
      </c>
      <c r="AC271" s="11" t="s">
        <v>78</v>
      </c>
      <c r="AD271" s="11">
        <v>1670</v>
      </c>
      <c r="AE271" s="11">
        <v>30.525901000000001</v>
      </c>
      <c r="AF271" s="11">
        <v>20.052678</v>
      </c>
      <c r="AG271" s="11">
        <v>10.473223000000001</v>
      </c>
      <c r="AH271" s="18">
        <f t="shared" si="13"/>
        <v>0.34309300157921629</v>
      </c>
      <c r="AI271" s="11">
        <v>34.3093</v>
      </c>
      <c r="AK271" s="11" t="s">
        <v>83</v>
      </c>
      <c r="AL271" s="11">
        <v>1667</v>
      </c>
      <c r="AM271" s="11">
        <v>-16.560282999999998</v>
      </c>
      <c r="AN271" s="11">
        <v>-13.817273</v>
      </c>
      <c r="AO271" s="11">
        <v>2.7430099999999999</v>
      </c>
      <c r="AP271" s="18">
        <f t="shared" si="14"/>
        <v>0.16563786983592008</v>
      </c>
      <c r="AQ271" s="11">
        <v>16.563787000000001</v>
      </c>
      <c r="AS271" s="11" t="s">
        <v>76</v>
      </c>
      <c r="AT271" s="11">
        <v>264</v>
      </c>
      <c r="AU271" s="11">
        <v>20.524604</v>
      </c>
      <c r="AV271" s="11">
        <v>22.239322000000001</v>
      </c>
      <c r="AW271" s="11">
        <v>1.7147190000000001</v>
      </c>
      <c r="AX271" s="11">
        <v>8.3544540000000005</v>
      </c>
    </row>
    <row r="272" spans="21:50" x14ac:dyDescent="0.35">
      <c r="U272" s="11" t="s">
        <v>76</v>
      </c>
      <c r="V272" s="11">
        <v>373</v>
      </c>
      <c r="W272" s="11">
        <v>-7.6354660000000001</v>
      </c>
      <c r="X272" s="11">
        <v>-6.5880780000000003</v>
      </c>
      <c r="Y272" s="11">
        <v>1.047388</v>
      </c>
      <c r="Z272" s="18">
        <f t="shared" si="12"/>
        <v>0.13717407686708316</v>
      </c>
      <c r="AA272" s="11">
        <v>13.717411</v>
      </c>
      <c r="AC272" s="11" t="s">
        <v>78</v>
      </c>
      <c r="AD272" s="11">
        <v>1673</v>
      </c>
      <c r="AE272" s="11">
        <v>-15.653625999999999</v>
      </c>
      <c r="AF272" s="11">
        <v>-16.101921000000001</v>
      </c>
      <c r="AG272" s="11">
        <v>0.448295</v>
      </c>
      <c r="AH272" s="18">
        <f t="shared" si="13"/>
        <v>2.8638412595267067E-2</v>
      </c>
      <c r="AI272" s="11">
        <v>2.863842</v>
      </c>
      <c r="AK272" s="11" t="s">
        <v>83</v>
      </c>
      <c r="AL272" s="11">
        <v>1676</v>
      </c>
      <c r="AM272" s="11">
        <v>-6.0711830000000004</v>
      </c>
      <c r="AN272" s="11">
        <v>-7.4831810000000001</v>
      </c>
      <c r="AO272" s="11">
        <v>1.4119980000000001</v>
      </c>
      <c r="AP272" s="18">
        <f t="shared" si="14"/>
        <v>0.23257378339608606</v>
      </c>
      <c r="AQ272" s="11">
        <v>23.257376000000001</v>
      </c>
      <c r="AS272" s="11" t="s">
        <v>76</v>
      </c>
      <c r="AT272" s="11">
        <v>265</v>
      </c>
      <c r="AU272" s="11">
        <v>-2.5491999999999999</v>
      </c>
      <c r="AV272" s="11">
        <v>1.3190850000000001</v>
      </c>
      <c r="AW272" s="11">
        <v>3.8682850000000002</v>
      </c>
      <c r="AX272" s="11" t="s">
        <v>77</v>
      </c>
    </row>
    <row r="273" spans="21:50" x14ac:dyDescent="0.35">
      <c r="U273" s="11" t="s">
        <v>76</v>
      </c>
      <c r="V273" s="11">
        <v>374</v>
      </c>
      <c r="W273" s="11">
        <v>21.499669999999998</v>
      </c>
      <c r="X273" s="11">
        <v>20.666436000000001</v>
      </c>
      <c r="Y273" s="11">
        <v>0.83323499999999995</v>
      </c>
      <c r="Z273" s="18">
        <f t="shared" si="12"/>
        <v>3.8755711134170895E-2</v>
      </c>
      <c r="AA273" s="11">
        <v>3.875569</v>
      </c>
      <c r="AC273" s="11" t="s">
        <v>78</v>
      </c>
      <c r="AD273" s="11">
        <v>1681</v>
      </c>
      <c r="AE273" s="11">
        <v>-8.6520630000000001</v>
      </c>
      <c r="AF273" s="11">
        <v>-6.3770910000000001</v>
      </c>
      <c r="AG273" s="11">
        <v>2.274972</v>
      </c>
      <c r="AH273" s="18">
        <f t="shared" si="13"/>
        <v>0.26293983296238133</v>
      </c>
      <c r="AI273" s="11">
        <v>26.293984999999999</v>
      </c>
      <c r="AK273" s="11" t="s">
        <v>83</v>
      </c>
      <c r="AL273" s="11">
        <v>1680</v>
      </c>
      <c r="AM273" s="11">
        <v>-12.494472999999999</v>
      </c>
      <c r="AN273" s="11">
        <v>-9.7808089999999996</v>
      </c>
      <c r="AO273" s="11">
        <v>2.7136640000000001</v>
      </c>
      <c r="AP273" s="18">
        <f t="shared" si="14"/>
        <v>0.21718915235560557</v>
      </c>
      <c r="AQ273" s="11">
        <v>21.718917000000001</v>
      </c>
      <c r="AS273" s="11" t="s">
        <v>78</v>
      </c>
      <c r="AT273" s="11">
        <v>266</v>
      </c>
      <c r="AU273" s="11">
        <v>3.1496599999999999</v>
      </c>
      <c r="AV273" s="11">
        <v>1.3112980000000001</v>
      </c>
      <c r="AW273" s="11">
        <v>1.8383620000000001</v>
      </c>
      <c r="AX273" s="11">
        <v>58.366990999999999</v>
      </c>
    </row>
    <row r="274" spans="21:50" x14ac:dyDescent="0.35">
      <c r="U274" s="11" t="s">
        <v>76</v>
      </c>
      <c r="V274" s="11">
        <v>375</v>
      </c>
      <c r="W274" s="11">
        <v>0.71248599999999995</v>
      </c>
      <c r="X274" s="11">
        <v>-0.97839100000000001</v>
      </c>
      <c r="Y274" s="11">
        <v>1.690877</v>
      </c>
      <c r="Z274" s="18">
        <f t="shared" si="12"/>
        <v>2.3732073331967225</v>
      </c>
      <c r="AA274" s="11" t="s">
        <v>77</v>
      </c>
      <c r="AC274" s="11" t="s">
        <v>78</v>
      </c>
      <c r="AD274" s="11">
        <v>1687</v>
      </c>
      <c r="AE274" s="11">
        <v>3.3932910000000001</v>
      </c>
      <c r="AF274" s="11">
        <v>8.3153000000000005E-2</v>
      </c>
      <c r="AG274" s="11">
        <v>3.3101379999999998</v>
      </c>
      <c r="AH274" s="18">
        <f t="shared" si="13"/>
        <v>0.97549488092827874</v>
      </c>
      <c r="AI274" s="11">
        <v>97.549486999999999</v>
      </c>
      <c r="AK274" s="11" t="s">
        <v>83</v>
      </c>
      <c r="AL274" s="11">
        <v>1686</v>
      </c>
      <c r="AM274" s="11">
        <v>-4.9769819999999996</v>
      </c>
      <c r="AN274" s="11">
        <v>1.4300349999999999</v>
      </c>
      <c r="AO274" s="11">
        <v>6.4070169999999997</v>
      </c>
      <c r="AP274" s="18">
        <f t="shared" si="14"/>
        <v>1.2873297512428215</v>
      </c>
      <c r="AQ274" s="11" t="s">
        <v>77</v>
      </c>
      <c r="AS274" s="11" t="s">
        <v>76</v>
      </c>
      <c r="AT274" s="11">
        <v>267</v>
      </c>
      <c r="AU274" s="11">
        <v>-21.223306999999998</v>
      </c>
      <c r="AV274" s="11">
        <v>-21.115653999999999</v>
      </c>
      <c r="AW274" s="11">
        <v>0.107653</v>
      </c>
      <c r="AX274" s="11">
        <v>0.50724100000000005</v>
      </c>
    </row>
    <row r="275" spans="21:50" x14ac:dyDescent="0.35">
      <c r="U275" s="11" t="s">
        <v>76</v>
      </c>
      <c r="V275" s="11">
        <v>376</v>
      </c>
      <c r="W275" s="11">
        <v>13.318808000000001</v>
      </c>
      <c r="X275" s="11">
        <v>14.348144</v>
      </c>
      <c r="Y275" s="11">
        <v>1.029336</v>
      </c>
      <c r="Z275" s="18">
        <f t="shared" si="12"/>
        <v>7.7284393618407887E-2</v>
      </c>
      <c r="AA275" s="11">
        <v>7.72844</v>
      </c>
      <c r="AC275" s="11" t="s">
        <v>78</v>
      </c>
      <c r="AD275" s="11">
        <v>1694</v>
      </c>
      <c r="AE275" s="11">
        <v>-9.5663099999999996</v>
      </c>
      <c r="AF275" s="11">
        <v>-7.8639749999999999</v>
      </c>
      <c r="AG275" s="11">
        <v>1.7023349999999999</v>
      </c>
      <c r="AH275" s="18">
        <f t="shared" si="13"/>
        <v>0.17795105949943082</v>
      </c>
      <c r="AI275" s="11">
        <v>17.795105</v>
      </c>
      <c r="AK275" s="11" t="s">
        <v>83</v>
      </c>
      <c r="AL275" s="11">
        <v>1693</v>
      </c>
      <c r="AM275" s="11">
        <v>7.8257690000000002</v>
      </c>
      <c r="AN275" s="11">
        <v>8.6348219999999998</v>
      </c>
      <c r="AO275" s="11">
        <v>0.80905400000000005</v>
      </c>
      <c r="AP275" s="18">
        <f t="shared" si="14"/>
        <v>0.10338332245687293</v>
      </c>
      <c r="AQ275" s="11">
        <v>10.338331999999999</v>
      </c>
      <c r="AS275" s="11" t="s">
        <v>76</v>
      </c>
      <c r="AT275" s="11">
        <v>268</v>
      </c>
      <c r="AU275" s="11">
        <v>-2.8643339999999999</v>
      </c>
      <c r="AV275" s="11">
        <v>-0.70078399999999996</v>
      </c>
      <c r="AW275" s="11">
        <v>2.163551</v>
      </c>
      <c r="AX275" s="11">
        <v>75.534154000000001</v>
      </c>
    </row>
    <row r="276" spans="21:50" x14ac:dyDescent="0.35">
      <c r="U276" s="11" t="s">
        <v>76</v>
      </c>
      <c r="V276" s="11">
        <v>378</v>
      </c>
      <c r="W276" s="11">
        <v>19.512632</v>
      </c>
      <c r="X276" s="11">
        <v>22.927461999999998</v>
      </c>
      <c r="Y276" s="11">
        <v>3.4148299999999998</v>
      </c>
      <c r="Z276" s="18">
        <f t="shared" si="12"/>
        <v>0.17500611911299305</v>
      </c>
      <c r="AA276" s="11">
        <v>17.500610000000002</v>
      </c>
      <c r="AC276" s="11" t="s">
        <v>78</v>
      </c>
      <c r="AD276" s="11">
        <v>1702</v>
      </c>
      <c r="AE276" s="11">
        <v>-4.7604090000000001</v>
      </c>
      <c r="AF276" s="11">
        <v>-6.9675099999999999</v>
      </c>
      <c r="AG276" s="11">
        <v>2.2071010000000002</v>
      </c>
      <c r="AH276" s="18">
        <f t="shared" si="13"/>
        <v>0.46363684296874497</v>
      </c>
      <c r="AI276" s="11">
        <v>46.363684999999997</v>
      </c>
      <c r="AK276" s="11" t="s">
        <v>83</v>
      </c>
      <c r="AL276" s="11">
        <v>1700</v>
      </c>
      <c r="AM276" s="11">
        <v>-3.1172789999999999</v>
      </c>
      <c r="AN276" s="11">
        <v>2.8463620000000001</v>
      </c>
      <c r="AO276" s="11">
        <v>5.963641</v>
      </c>
      <c r="AP276" s="18">
        <f t="shared" si="14"/>
        <v>1.9130918342567349</v>
      </c>
      <c r="AQ276" s="11" t="s">
        <v>77</v>
      </c>
      <c r="AS276" s="11" t="s">
        <v>76</v>
      </c>
      <c r="AT276" s="11">
        <v>269</v>
      </c>
      <c r="AU276" s="11">
        <v>-2.3909760000000002</v>
      </c>
      <c r="AV276" s="11">
        <v>-0.91911100000000001</v>
      </c>
      <c r="AW276" s="11">
        <v>1.471865</v>
      </c>
      <c r="AX276" s="11">
        <v>61.559168</v>
      </c>
    </row>
    <row r="277" spans="21:50" x14ac:dyDescent="0.35">
      <c r="U277" s="11" t="s">
        <v>76</v>
      </c>
      <c r="V277" s="11">
        <v>380</v>
      </c>
      <c r="W277" s="11">
        <v>-5.2350349999999999</v>
      </c>
      <c r="X277" s="11">
        <v>-4.2514820000000002</v>
      </c>
      <c r="Y277" s="11">
        <v>0.98355300000000001</v>
      </c>
      <c r="Z277" s="18">
        <f t="shared" si="12"/>
        <v>0.18787897311097251</v>
      </c>
      <c r="AA277" s="11">
        <v>18.787897000000001</v>
      </c>
      <c r="AC277" s="11" t="s">
        <v>78</v>
      </c>
      <c r="AD277" s="11">
        <v>1707</v>
      </c>
      <c r="AE277" s="11">
        <v>8.014011</v>
      </c>
      <c r="AF277" s="11">
        <v>11.061645</v>
      </c>
      <c r="AG277" s="11">
        <v>3.047634</v>
      </c>
      <c r="AH277" s="18">
        <f t="shared" si="13"/>
        <v>0.38028822271394436</v>
      </c>
      <c r="AI277" s="11">
        <v>38.028827</v>
      </c>
      <c r="AK277" s="11" t="s">
        <v>83</v>
      </c>
      <c r="AL277" s="11">
        <v>1703</v>
      </c>
      <c r="AM277" s="11">
        <v>-0.72483399999999998</v>
      </c>
      <c r="AN277" s="11">
        <v>-1.2416</v>
      </c>
      <c r="AO277" s="11">
        <v>0.51676599999999995</v>
      </c>
      <c r="AP277" s="18">
        <f t="shared" si="14"/>
        <v>0.71294392923069272</v>
      </c>
      <c r="AQ277" s="11">
        <v>71.294454999999999</v>
      </c>
      <c r="AS277" s="11" t="s">
        <v>76</v>
      </c>
      <c r="AT277" s="11">
        <v>270</v>
      </c>
      <c r="AU277" s="11">
        <v>10.601723</v>
      </c>
      <c r="AV277" s="11">
        <v>15.827438000000001</v>
      </c>
      <c r="AW277" s="11">
        <v>5.2257150000000001</v>
      </c>
      <c r="AX277" s="11">
        <v>49.291181999999999</v>
      </c>
    </row>
    <row r="278" spans="21:50" x14ac:dyDescent="0.35">
      <c r="U278" s="11" t="s">
        <v>76</v>
      </c>
      <c r="V278" s="11">
        <v>381</v>
      </c>
      <c r="W278" s="11">
        <v>15.102905</v>
      </c>
      <c r="X278" s="11">
        <v>17.388845</v>
      </c>
      <c r="Y278" s="11">
        <v>2.2859389999999999</v>
      </c>
      <c r="Z278" s="18">
        <f t="shared" si="12"/>
        <v>0.15135756995094651</v>
      </c>
      <c r="AA278" s="11">
        <v>15.135759999999999</v>
      </c>
      <c r="AC278" s="11" t="s">
        <v>78</v>
      </c>
      <c r="AD278" s="11">
        <v>1711</v>
      </c>
      <c r="AE278" s="11">
        <v>0.356821</v>
      </c>
      <c r="AF278" s="11">
        <v>4.0508389999999999</v>
      </c>
      <c r="AG278" s="11">
        <v>3.6940170000000001</v>
      </c>
      <c r="AH278" s="18">
        <f t="shared" si="13"/>
        <v>10.352577342701244</v>
      </c>
      <c r="AI278" s="11" t="s">
        <v>77</v>
      </c>
      <c r="AK278" s="11" t="s">
        <v>83</v>
      </c>
      <c r="AL278" s="11">
        <v>1713</v>
      </c>
      <c r="AM278" s="11">
        <v>2.8803649999999998</v>
      </c>
      <c r="AN278" s="11">
        <v>2.3058749999999999</v>
      </c>
      <c r="AO278" s="11">
        <v>0.57448999999999995</v>
      </c>
      <c r="AP278" s="18">
        <f t="shared" si="14"/>
        <v>0.1994504168742503</v>
      </c>
      <c r="AQ278" s="11">
        <v>19.945035000000001</v>
      </c>
      <c r="AS278" s="11" t="s">
        <v>78</v>
      </c>
      <c r="AT278" s="11">
        <v>271</v>
      </c>
      <c r="AU278" s="11">
        <v>-3.6051069999999998</v>
      </c>
      <c r="AV278" s="11">
        <v>-4.4204869999999996</v>
      </c>
      <c r="AW278" s="11">
        <v>0.81537999999999999</v>
      </c>
      <c r="AX278" s="11">
        <v>22.617349999999998</v>
      </c>
    </row>
    <row r="279" spans="21:50" x14ac:dyDescent="0.35">
      <c r="U279" s="11" t="s">
        <v>76</v>
      </c>
      <c r="V279" s="11">
        <v>382</v>
      </c>
      <c r="W279" s="11">
        <v>1.3524830000000001</v>
      </c>
      <c r="X279" s="11">
        <v>-0.31154999999999999</v>
      </c>
      <c r="Y279" s="11">
        <v>1.6640330000000001</v>
      </c>
      <c r="Z279" s="18">
        <f t="shared" si="12"/>
        <v>1.2303540968721973</v>
      </c>
      <c r="AA279" s="11" t="s">
        <v>77</v>
      </c>
      <c r="AC279" s="11" t="s">
        <v>78</v>
      </c>
      <c r="AD279" s="11">
        <v>1716</v>
      </c>
      <c r="AE279" s="11">
        <v>-4.5597580000000004</v>
      </c>
      <c r="AF279" s="11">
        <v>-3.4041519999999998</v>
      </c>
      <c r="AG279" s="11">
        <v>1.1556059999999999</v>
      </c>
      <c r="AH279" s="18">
        <f t="shared" si="13"/>
        <v>0.25343581830439244</v>
      </c>
      <c r="AI279" s="11">
        <v>25.343581</v>
      </c>
      <c r="AK279" s="11" t="s">
        <v>83</v>
      </c>
      <c r="AL279" s="11">
        <v>1718</v>
      </c>
      <c r="AM279" s="11">
        <v>-12.596781999999999</v>
      </c>
      <c r="AN279" s="11">
        <v>-10.275568</v>
      </c>
      <c r="AO279" s="11">
        <v>2.3212139999999999</v>
      </c>
      <c r="AP279" s="18">
        <f t="shared" si="14"/>
        <v>0.18427039540733497</v>
      </c>
      <c r="AQ279" s="11">
        <v>18.427040999999999</v>
      </c>
      <c r="AS279" s="11" t="s">
        <v>83</v>
      </c>
      <c r="AT279" s="11">
        <v>272</v>
      </c>
      <c r="AU279" s="11">
        <v>5.2953210000000004</v>
      </c>
      <c r="AV279" s="11">
        <v>2.8311980000000001</v>
      </c>
      <c r="AW279" s="11">
        <v>2.4641229999999998</v>
      </c>
      <c r="AX279" s="11">
        <v>46.533971000000001</v>
      </c>
    </row>
    <row r="280" spans="21:50" x14ac:dyDescent="0.35">
      <c r="U280" s="11" t="s">
        <v>76</v>
      </c>
      <c r="V280" s="11">
        <v>383</v>
      </c>
      <c r="W280" s="11">
        <v>26.983523999999999</v>
      </c>
      <c r="X280" s="11">
        <v>29.860064000000001</v>
      </c>
      <c r="Y280" s="11">
        <v>2.8765399999999999</v>
      </c>
      <c r="Z280" s="18">
        <f t="shared" si="12"/>
        <v>0.10660357038613637</v>
      </c>
      <c r="AA280" s="11">
        <v>10.660358</v>
      </c>
      <c r="AC280" s="11" t="s">
        <v>78</v>
      </c>
      <c r="AD280" s="11">
        <v>1721</v>
      </c>
      <c r="AE280" s="11">
        <v>17.428156000000001</v>
      </c>
      <c r="AF280" s="11">
        <v>26.010698999999999</v>
      </c>
      <c r="AG280" s="11">
        <v>8.5825420000000001</v>
      </c>
      <c r="AH280" s="18">
        <f t="shared" si="13"/>
        <v>0.49245267256042463</v>
      </c>
      <c r="AI280" s="11">
        <v>49.245268000000003</v>
      </c>
      <c r="AK280" s="11" t="s">
        <v>83</v>
      </c>
      <c r="AL280" s="11">
        <v>1725</v>
      </c>
      <c r="AM280" s="11">
        <v>-10.846223999999999</v>
      </c>
      <c r="AN280" s="11">
        <v>-12.997453</v>
      </c>
      <c r="AO280" s="11">
        <v>2.1512289999999998</v>
      </c>
      <c r="AP280" s="18">
        <f t="shared" si="14"/>
        <v>0.19833897953794793</v>
      </c>
      <c r="AQ280" s="11">
        <v>19.833897</v>
      </c>
      <c r="AS280" s="11" t="s">
        <v>76</v>
      </c>
      <c r="AT280" s="11">
        <v>273</v>
      </c>
      <c r="AU280" s="11">
        <v>19.680250000000001</v>
      </c>
      <c r="AV280" s="11">
        <v>22.453396999999999</v>
      </c>
      <c r="AW280" s="11">
        <v>2.7731469999999998</v>
      </c>
      <c r="AX280" s="11">
        <v>14.091013999999999</v>
      </c>
    </row>
    <row r="281" spans="21:50" x14ac:dyDescent="0.35">
      <c r="U281" s="11" t="s">
        <v>76</v>
      </c>
      <c r="V281" s="11">
        <v>384</v>
      </c>
      <c r="W281" s="11">
        <v>-12.549219000000001</v>
      </c>
      <c r="X281" s="11">
        <v>-12.228011</v>
      </c>
      <c r="Y281" s="11">
        <v>0.32120900000000002</v>
      </c>
      <c r="Z281" s="18">
        <f t="shared" si="12"/>
        <v>2.559593549208122E-2</v>
      </c>
      <c r="AA281" s="11">
        <v>2.55959</v>
      </c>
      <c r="AC281" s="11" t="s">
        <v>78</v>
      </c>
      <c r="AD281" s="11">
        <v>1732</v>
      </c>
      <c r="AE281" s="11">
        <v>0.45885399999999998</v>
      </c>
      <c r="AF281" s="11">
        <v>2.4864099999999998</v>
      </c>
      <c r="AG281" s="11">
        <v>2.0275569999999998</v>
      </c>
      <c r="AH281" s="18">
        <f t="shared" si="13"/>
        <v>4.4187410374541791</v>
      </c>
      <c r="AI281" s="11" t="s">
        <v>77</v>
      </c>
      <c r="AK281" s="11" t="s">
        <v>83</v>
      </c>
      <c r="AL281" s="11">
        <v>1731</v>
      </c>
      <c r="AM281" s="11">
        <v>14.395471000000001</v>
      </c>
      <c r="AN281" s="11">
        <v>18.609701000000001</v>
      </c>
      <c r="AO281" s="11">
        <v>4.2142299999999997</v>
      </c>
      <c r="AP281" s="18">
        <f t="shared" si="14"/>
        <v>0.29274693408781133</v>
      </c>
      <c r="AQ281" s="11">
        <v>29.274697</v>
      </c>
      <c r="AS281" s="11" t="s">
        <v>76</v>
      </c>
      <c r="AT281" s="11">
        <v>274</v>
      </c>
      <c r="AU281" s="11">
        <v>4.4891899999999998</v>
      </c>
      <c r="AV281" s="11">
        <v>2.5804849999999999</v>
      </c>
      <c r="AW281" s="11">
        <v>1.908706</v>
      </c>
      <c r="AX281" s="11">
        <v>42.517812999999997</v>
      </c>
    </row>
    <row r="282" spans="21:50" x14ac:dyDescent="0.35">
      <c r="U282" s="11" t="s">
        <v>76</v>
      </c>
      <c r="V282" s="11">
        <v>386</v>
      </c>
      <c r="W282" s="11">
        <v>1.6198840000000001</v>
      </c>
      <c r="X282" s="11">
        <v>3.7855880000000002</v>
      </c>
      <c r="Y282" s="11">
        <v>2.1657039999999999</v>
      </c>
      <c r="Z282" s="18">
        <f t="shared" si="12"/>
        <v>1.3369500532136867</v>
      </c>
      <c r="AA282" s="11" t="s">
        <v>77</v>
      </c>
      <c r="AC282" s="11" t="s">
        <v>78</v>
      </c>
      <c r="AD282" s="11">
        <v>1733</v>
      </c>
      <c r="AE282" s="11">
        <v>-11.964368</v>
      </c>
      <c r="AF282" s="11">
        <v>-13.00079</v>
      </c>
      <c r="AG282" s="11">
        <v>1.036422</v>
      </c>
      <c r="AH282" s="18">
        <f t="shared" si="13"/>
        <v>8.6625720639819825E-2</v>
      </c>
      <c r="AI282" s="11">
        <v>8.6625739999999993</v>
      </c>
      <c r="AK282" s="11" t="s">
        <v>83</v>
      </c>
      <c r="AL282" s="11">
        <v>1735</v>
      </c>
      <c r="AM282" s="11">
        <v>19.658044</v>
      </c>
      <c r="AN282" s="11">
        <v>21.278272000000001</v>
      </c>
      <c r="AO282" s="11">
        <v>1.6202270000000001</v>
      </c>
      <c r="AP282" s="18">
        <f t="shared" si="14"/>
        <v>8.2420560255130171E-2</v>
      </c>
      <c r="AQ282" s="11">
        <v>8.2420570000000009</v>
      </c>
      <c r="AS282" s="11" t="s">
        <v>76</v>
      </c>
      <c r="AT282" s="11">
        <v>275</v>
      </c>
      <c r="AU282" s="11">
        <v>21.178502000000002</v>
      </c>
      <c r="AV282" s="11">
        <v>20.334917999999998</v>
      </c>
      <c r="AW282" s="11">
        <v>0.843584</v>
      </c>
      <c r="AX282" s="11">
        <v>3.9832109999999998</v>
      </c>
    </row>
    <row r="283" spans="21:50" x14ac:dyDescent="0.35">
      <c r="U283" s="11" t="s">
        <v>76</v>
      </c>
      <c r="V283" s="11">
        <v>387</v>
      </c>
      <c r="W283" s="11">
        <v>-0.45098899999999997</v>
      </c>
      <c r="X283" s="11">
        <v>2.353863</v>
      </c>
      <c r="Y283" s="11">
        <v>2.8048519999999999</v>
      </c>
      <c r="Z283" s="18">
        <f t="shared" si="12"/>
        <v>6.2193357265920008</v>
      </c>
      <c r="AA283" s="11" t="s">
        <v>77</v>
      </c>
      <c r="AC283" s="11" t="s">
        <v>78</v>
      </c>
      <c r="AD283" s="11">
        <v>1742</v>
      </c>
      <c r="AE283" s="11">
        <v>47.679518000000002</v>
      </c>
      <c r="AF283" s="11">
        <v>39.578360000000004</v>
      </c>
      <c r="AG283" s="11">
        <v>8.1011579999999999</v>
      </c>
      <c r="AH283" s="18">
        <f t="shared" si="13"/>
        <v>0.1699085548641662</v>
      </c>
      <c r="AI283" s="11">
        <v>16.990855</v>
      </c>
      <c r="AK283" s="11" t="s">
        <v>83</v>
      </c>
      <c r="AL283" s="11">
        <v>1741</v>
      </c>
      <c r="AM283" s="11">
        <v>-14.788142000000001</v>
      </c>
      <c r="AN283" s="11">
        <v>-17.083437</v>
      </c>
      <c r="AO283" s="11">
        <v>2.2952949999999999</v>
      </c>
      <c r="AP283" s="18">
        <f t="shared" si="14"/>
        <v>0.15521185825778516</v>
      </c>
      <c r="AQ283" s="11">
        <v>15.521184999999999</v>
      </c>
      <c r="AS283" s="11" t="s">
        <v>76</v>
      </c>
      <c r="AT283" s="11">
        <v>276</v>
      </c>
      <c r="AU283" s="11">
        <v>13.126238000000001</v>
      </c>
      <c r="AV283" s="11">
        <v>11.750356999999999</v>
      </c>
      <c r="AW283" s="11">
        <v>1.375882</v>
      </c>
      <c r="AX283" s="11">
        <v>10.481919</v>
      </c>
    </row>
    <row r="284" spans="21:50" x14ac:dyDescent="0.35">
      <c r="U284" s="11" t="s">
        <v>76</v>
      </c>
      <c r="V284" s="11">
        <v>389</v>
      </c>
      <c r="W284" s="11">
        <v>7.5125539999999997</v>
      </c>
      <c r="X284" s="11">
        <v>4.6127909999999996</v>
      </c>
      <c r="Y284" s="11">
        <v>2.8997630000000001</v>
      </c>
      <c r="Z284" s="18">
        <f t="shared" si="12"/>
        <v>0.38598897259174447</v>
      </c>
      <c r="AA284" s="11">
        <v>38.5989</v>
      </c>
      <c r="AC284" s="11" t="s">
        <v>78</v>
      </c>
      <c r="AD284" s="11">
        <v>1750</v>
      </c>
      <c r="AE284" s="11">
        <v>-10.510576</v>
      </c>
      <c r="AF284" s="11">
        <v>-11.549530000000001</v>
      </c>
      <c r="AG284" s="11">
        <v>1.0389539999999999</v>
      </c>
      <c r="AH284" s="18">
        <f t="shared" si="13"/>
        <v>9.884843608951592E-2</v>
      </c>
      <c r="AI284" s="11">
        <v>9.884843</v>
      </c>
      <c r="AK284" s="11" t="s">
        <v>83</v>
      </c>
      <c r="AL284" s="11">
        <v>1748</v>
      </c>
      <c r="AM284" s="11">
        <v>23.517845999999999</v>
      </c>
      <c r="AN284" s="11">
        <v>19.774488999999999</v>
      </c>
      <c r="AO284" s="11">
        <v>3.7433580000000002</v>
      </c>
      <c r="AP284" s="18">
        <f t="shared" si="14"/>
        <v>0.15917095468692161</v>
      </c>
      <c r="AQ284" s="11">
        <v>15.917092999999999</v>
      </c>
      <c r="AS284" s="11" t="s">
        <v>78</v>
      </c>
      <c r="AT284" s="11">
        <v>277</v>
      </c>
      <c r="AU284" s="11">
        <v>24.008037999999999</v>
      </c>
      <c r="AV284" s="11">
        <v>24.405128000000001</v>
      </c>
      <c r="AW284" s="11">
        <v>0.39708900000000003</v>
      </c>
      <c r="AX284" s="11">
        <v>1.6539839999999999</v>
      </c>
    </row>
    <row r="285" spans="21:50" x14ac:dyDescent="0.35">
      <c r="U285" s="11" t="s">
        <v>76</v>
      </c>
      <c r="V285" s="11">
        <v>390</v>
      </c>
      <c r="W285" s="11">
        <v>-9.0422530000000005</v>
      </c>
      <c r="X285" s="11">
        <v>-8.2284079999999999</v>
      </c>
      <c r="Y285" s="11">
        <v>0.81384500000000004</v>
      </c>
      <c r="Z285" s="18">
        <f t="shared" si="12"/>
        <v>9.0004670296219322E-2</v>
      </c>
      <c r="AA285" s="11">
        <v>9.0004690000000007</v>
      </c>
      <c r="AC285" s="11" t="s">
        <v>78</v>
      </c>
      <c r="AD285" s="11">
        <v>1755</v>
      </c>
      <c r="AE285" s="11">
        <v>-11.685997</v>
      </c>
      <c r="AF285" s="11">
        <v>-10.757936000000001</v>
      </c>
      <c r="AG285" s="11">
        <v>0.92806100000000002</v>
      </c>
      <c r="AH285" s="18">
        <f t="shared" si="13"/>
        <v>7.9416501647227869E-2</v>
      </c>
      <c r="AI285" s="11">
        <v>7.9416469999999997</v>
      </c>
      <c r="AK285" s="11" t="s">
        <v>83</v>
      </c>
      <c r="AL285" s="11">
        <v>1751</v>
      </c>
      <c r="AM285" s="11">
        <v>-0.27221600000000001</v>
      </c>
      <c r="AN285" s="11">
        <v>-2.6121210000000001</v>
      </c>
      <c r="AO285" s="11">
        <v>2.3399049999999999</v>
      </c>
      <c r="AP285" s="18">
        <f t="shared" si="14"/>
        <v>8.5957658624033844</v>
      </c>
      <c r="AQ285" s="11" t="s">
        <v>77</v>
      </c>
      <c r="AS285" s="11" t="s">
        <v>83</v>
      </c>
      <c r="AT285" s="11">
        <v>278</v>
      </c>
      <c r="AU285" s="11">
        <v>1.5518289999999999</v>
      </c>
      <c r="AV285" s="11">
        <v>-1.793839</v>
      </c>
      <c r="AW285" s="11">
        <v>3.3456679999999999</v>
      </c>
      <c r="AX285" s="11" t="s">
        <v>77</v>
      </c>
    </row>
    <row r="286" spans="21:50" x14ac:dyDescent="0.35">
      <c r="U286" s="11" t="s">
        <v>76</v>
      </c>
      <c r="V286" s="11">
        <v>391</v>
      </c>
      <c r="W286" s="11">
        <v>22.130001</v>
      </c>
      <c r="X286" s="11">
        <v>21.952316</v>
      </c>
      <c r="Y286" s="11">
        <v>0.17768500000000001</v>
      </c>
      <c r="Z286" s="18">
        <f t="shared" si="12"/>
        <v>8.0291455928989796E-3</v>
      </c>
      <c r="AA286" s="11">
        <v>0.80291299999999999</v>
      </c>
      <c r="AC286" s="11" t="s">
        <v>78</v>
      </c>
      <c r="AD286" s="11">
        <v>1758</v>
      </c>
      <c r="AE286" s="11">
        <v>12.926610999999999</v>
      </c>
      <c r="AF286" s="11">
        <v>19.145223000000001</v>
      </c>
      <c r="AG286" s="11">
        <v>6.2186110000000001</v>
      </c>
      <c r="AH286" s="18">
        <f t="shared" si="13"/>
        <v>0.48107048320708345</v>
      </c>
      <c r="AI286" s="11">
        <v>48.107050999999998</v>
      </c>
      <c r="AK286" s="11" t="s">
        <v>83</v>
      </c>
      <c r="AL286" s="11">
        <v>1760</v>
      </c>
      <c r="AM286" s="11">
        <v>-7.5361149999999997</v>
      </c>
      <c r="AN286" s="11">
        <v>-4.3314250000000003</v>
      </c>
      <c r="AO286" s="11">
        <v>3.2046899999999998</v>
      </c>
      <c r="AP286" s="18">
        <f t="shared" si="14"/>
        <v>0.42524430691410625</v>
      </c>
      <c r="AQ286" s="11">
        <v>42.524433000000002</v>
      </c>
      <c r="AS286" s="11" t="s">
        <v>76</v>
      </c>
      <c r="AT286" s="11">
        <v>279</v>
      </c>
      <c r="AU286" s="11">
        <v>-3.7500529999999999</v>
      </c>
      <c r="AV286" s="11">
        <v>-3.3811879999999999</v>
      </c>
      <c r="AW286" s="11">
        <v>0.368865</v>
      </c>
      <c r="AX286" s="11">
        <v>9.8362569999999998</v>
      </c>
    </row>
    <row r="287" spans="21:50" x14ac:dyDescent="0.35">
      <c r="U287" s="11" t="s">
        <v>76</v>
      </c>
      <c r="V287" s="11">
        <v>393</v>
      </c>
      <c r="W287" s="11">
        <v>25.510407000000001</v>
      </c>
      <c r="X287" s="11">
        <v>27.096155</v>
      </c>
      <c r="Y287" s="11">
        <v>1.5857479999999999</v>
      </c>
      <c r="Z287" s="18">
        <f t="shared" si="12"/>
        <v>6.2160827147916528E-2</v>
      </c>
      <c r="AA287" s="11">
        <v>6.216081</v>
      </c>
      <c r="AC287" s="11" t="s">
        <v>78</v>
      </c>
      <c r="AD287" s="11">
        <v>1766</v>
      </c>
      <c r="AE287" s="11">
        <v>-18.836134000000001</v>
      </c>
      <c r="AF287" s="11">
        <v>-17.218478000000001</v>
      </c>
      <c r="AG287" s="11">
        <v>1.6176569999999999</v>
      </c>
      <c r="AH287" s="18">
        <f t="shared" si="13"/>
        <v>8.5880520917933578E-2</v>
      </c>
      <c r="AI287" s="11">
        <v>8.5880500000000008</v>
      </c>
      <c r="AK287" s="11" t="s">
        <v>83</v>
      </c>
      <c r="AL287" s="11">
        <v>1767</v>
      </c>
      <c r="AM287" s="11">
        <v>42.291603000000002</v>
      </c>
      <c r="AN287" s="11">
        <v>37.971755000000002</v>
      </c>
      <c r="AO287" s="11">
        <v>4.3198489999999996</v>
      </c>
      <c r="AP287" s="18">
        <f t="shared" si="14"/>
        <v>0.10214436657792327</v>
      </c>
      <c r="AQ287" s="11">
        <v>10.214435999999999</v>
      </c>
      <c r="AS287" s="11" t="s">
        <v>76</v>
      </c>
      <c r="AT287" s="11">
        <v>280</v>
      </c>
      <c r="AU287" s="11">
        <v>-4.4659360000000001</v>
      </c>
      <c r="AV287" s="11">
        <v>-4.1068540000000002</v>
      </c>
      <c r="AW287" s="11">
        <v>0.35908099999999998</v>
      </c>
      <c r="AX287" s="11">
        <v>8.0404490000000006</v>
      </c>
    </row>
    <row r="288" spans="21:50" x14ac:dyDescent="0.35">
      <c r="U288" s="11" t="s">
        <v>76</v>
      </c>
      <c r="V288" s="11">
        <v>395</v>
      </c>
      <c r="W288" s="11">
        <v>-18.244009999999999</v>
      </c>
      <c r="X288" s="11">
        <v>-17.823315000000001</v>
      </c>
      <c r="Y288" s="11">
        <v>0.42069499999999999</v>
      </c>
      <c r="Z288" s="18">
        <f t="shared" si="12"/>
        <v>2.3059349342606148E-2</v>
      </c>
      <c r="AA288" s="11">
        <v>2.3059349999999998</v>
      </c>
      <c r="AC288" s="11" t="s">
        <v>78</v>
      </c>
      <c r="AD288" s="11">
        <v>1777</v>
      </c>
      <c r="AE288" s="11">
        <v>-12.903853</v>
      </c>
      <c r="AF288" s="11">
        <v>-13.687609999999999</v>
      </c>
      <c r="AG288" s="11">
        <v>0.78375700000000004</v>
      </c>
      <c r="AH288" s="18">
        <f t="shared" si="13"/>
        <v>6.0738215167206261E-2</v>
      </c>
      <c r="AI288" s="11">
        <v>6.0738219999999998</v>
      </c>
      <c r="AK288" s="11" t="s">
        <v>83</v>
      </c>
      <c r="AL288" s="11">
        <v>1775</v>
      </c>
      <c r="AM288" s="11">
        <v>2.4497200000000001</v>
      </c>
      <c r="AN288" s="11">
        <v>8.2899569999999994</v>
      </c>
      <c r="AO288" s="11">
        <v>5.8402370000000001</v>
      </c>
      <c r="AP288" s="18">
        <f t="shared" si="14"/>
        <v>2.3840426661006155</v>
      </c>
      <c r="AQ288" s="11" t="s">
        <v>77</v>
      </c>
      <c r="AS288" s="11" t="s">
        <v>76</v>
      </c>
      <c r="AT288" s="11">
        <v>281</v>
      </c>
      <c r="AU288" s="11">
        <v>2.625235</v>
      </c>
      <c r="AV288" s="11">
        <v>4.0424530000000001</v>
      </c>
      <c r="AW288" s="11">
        <v>1.4172180000000001</v>
      </c>
      <c r="AX288" s="11">
        <v>53.984423999999997</v>
      </c>
    </row>
    <row r="289" spans="21:50" x14ac:dyDescent="0.35">
      <c r="U289" s="11" t="s">
        <v>76</v>
      </c>
      <c r="V289" s="11">
        <v>396</v>
      </c>
      <c r="W289" s="11">
        <v>-3.1831469999999999</v>
      </c>
      <c r="X289" s="11">
        <v>-3.8105359999999999</v>
      </c>
      <c r="Y289" s="11">
        <v>0.62738899999999997</v>
      </c>
      <c r="Z289" s="18">
        <f t="shared" si="12"/>
        <v>0.19709708662527994</v>
      </c>
      <c r="AA289" s="11">
        <v>19.709714000000002</v>
      </c>
      <c r="AC289" s="11" t="s">
        <v>78</v>
      </c>
      <c r="AD289" s="11">
        <v>1780</v>
      </c>
      <c r="AE289" s="11">
        <v>6.152908</v>
      </c>
      <c r="AF289" s="11">
        <v>2.8615870000000001</v>
      </c>
      <c r="AG289" s="11">
        <v>3.2913209999999999</v>
      </c>
      <c r="AH289" s="18">
        <f t="shared" si="13"/>
        <v>0.53492121123865333</v>
      </c>
      <c r="AI289" s="11">
        <v>53.492122999999999</v>
      </c>
      <c r="AK289" s="11" t="s">
        <v>83</v>
      </c>
      <c r="AL289" s="11">
        <v>1776</v>
      </c>
      <c r="AM289" s="11">
        <v>25.868110000000001</v>
      </c>
      <c r="AN289" s="11">
        <v>27.751584000000001</v>
      </c>
      <c r="AO289" s="11">
        <v>1.883473</v>
      </c>
      <c r="AP289" s="18">
        <f t="shared" si="14"/>
        <v>7.2810615077792684E-2</v>
      </c>
      <c r="AQ289" s="11">
        <v>7.2810629999999996</v>
      </c>
      <c r="AS289" s="11" t="s">
        <v>83</v>
      </c>
      <c r="AT289" s="11">
        <v>282</v>
      </c>
      <c r="AU289" s="11">
        <v>-10.680009999999999</v>
      </c>
      <c r="AV289" s="11">
        <v>-14.497477</v>
      </c>
      <c r="AW289" s="11">
        <v>3.8174670000000002</v>
      </c>
      <c r="AX289" s="11">
        <v>35.744038000000003</v>
      </c>
    </row>
    <row r="290" spans="21:50" x14ac:dyDescent="0.35">
      <c r="U290" s="11" t="s">
        <v>76</v>
      </c>
      <c r="V290" s="11">
        <v>397</v>
      </c>
      <c r="W290" s="11">
        <v>-8.8923869999999994</v>
      </c>
      <c r="X290" s="11">
        <v>-12.341866</v>
      </c>
      <c r="Y290" s="11">
        <v>3.449478</v>
      </c>
      <c r="Z290" s="18">
        <f t="shared" si="12"/>
        <v>0.38791361644516825</v>
      </c>
      <c r="AA290" s="11">
        <v>38.791364999999999</v>
      </c>
      <c r="AC290" s="11" t="s">
        <v>78</v>
      </c>
      <c r="AD290" s="11">
        <v>1786</v>
      </c>
      <c r="AE290" s="11">
        <v>11.584414000000001</v>
      </c>
      <c r="AF290" s="11">
        <v>9.9141890000000004</v>
      </c>
      <c r="AG290" s="11">
        <v>1.6702250000000001</v>
      </c>
      <c r="AH290" s="18">
        <f t="shared" si="13"/>
        <v>0.14417863519035146</v>
      </c>
      <c r="AI290" s="11">
        <v>14.417863000000001</v>
      </c>
      <c r="AK290" s="11" t="s">
        <v>83</v>
      </c>
      <c r="AL290" s="11">
        <v>1783</v>
      </c>
      <c r="AM290" s="11">
        <v>2.915003</v>
      </c>
      <c r="AN290" s="11">
        <v>-0.18167700000000001</v>
      </c>
      <c r="AO290" s="11">
        <v>3.0966800000000001</v>
      </c>
      <c r="AP290" s="18">
        <f t="shared" si="14"/>
        <v>1.0623248072128915</v>
      </c>
      <c r="AQ290" s="11" t="s">
        <v>77</v>
      </c>
      <c r="AS290" s="11" t="s">
        <v>76</v>
      </c>
      <c r="AT290" s="11">
        <v>283</v>
      </c>
      <c r="AU290" s="11">
        <v>-12.129910000000001</v>
      </c>
      <c r="AV290" s="11">
        <v>-11.47471</v>
      </c>
      <c r="AW290" s="11">
        <v>0.6552</v>
      </c>
      <c r="AX290" s="11">
        <v>5.4015209999999998</v>
      </c>
    </row>
    <row r="291" spans="21:50" x14ac:dyDescent="0.35">
      <c r="U291" s="11" t="s">
        <v>76</v>
      </c>
      <c r="V291" s="11">
        <v>398</v>
      </c>
      <c r="W291" s="11">
        <v>-10.688036</v>
      </c>
      <c r="X291" s="11">
        <v>-10.514977999999999</v>
      </c>
      <c r="Y291" s="11">
        <v>0.17305899999999999</v>
      </c>
      <c r="Z291" s="18">
        <f t="shared" si="12"/>
        <v>1.6191842916696762E-2</v>
      </c>
      <c r="AA291" s="11">
        <v>1.619181</v>
      </c>
      <c r="AC291" s="11" t="s">
        <v>78</v>
      </c>
      <c r="AD291" s="11">
        <v>1793</v>
      </c>
      <c r="AE291" s="11">
        <v>19.978726000000002</v>
      </c>
      <c r="AF291" s="11">
        <v>20.051717</v>
      </c>
      <c r="AG291" s="11">
        <v>7.2992000000000001E-2</v>
      </c>
      <c r="AH291" s="18">
        <f t="shared" si="13"/>
        <v>3.6534862132850711E-3</v>
      </c>
      <c r="AI291" s="11">
        <v>0.36534699999999998</v>
      </c>
      <c r="AK291" s="11" t="s">
        <v>83</v>
      </c>
      <c r="AL291" s="11">
        <v>1792</v>
      </c>
      <c r="AM291" s="11">
        <v>17.308562999999999</v>
      </c>
      <c r="AN291" s="11">
        <v>15.335936</v>
      </c>
      <c r="AO291" s="11">
        <v>1.9726269999999999</v>
      </c>
      <c r="AP291" s="18">
        <f t="shared" si="14"/>
        <v>0.11396827108062062</v>
      </c>
      <c r="AQ291" s="11">
        <v>11.396827</v>
      </c>
      <c r="AS291" s="11" t="s">
        <v>76</v>
      </c>
      <c r="AT291" s="11">
        <v>284</v>
      </c>
      <c r="AU291" s="11">
        <v>37.896954000000001</v>
      </c>
      <c r="AV291" s="11">
        <v>35.546256</v>
      </c>
      <c r="AW291" s="11">
        <v>2.350698</v>
      </c>
      <c r="AX291" s="11">
        <v>6.2028679999999996</v>
      </c>
    </row>
    <row r="292" spans="21:50" x14ac:dyDescent="0.35">
      <c r="U292" s="11" t="s">
        <v>76</v>
      </c>
      <c r="V292" s="11">
        <v>400</v>
      </c>
      <c r="W292" s="11">
        <v>4.253317</v>
      </c>
      <c r="X292" s="11">
        <v>7.4695039999999997</v>
      </c>
      <c r="Y292" s="11">
        <v>3.2161870000000001</v>
      </c>
      <c r="Z292" s="18">
        <f t="shared" si="12"/>
        <v>0.75615972192996672</v>
      </c>
      <c r="AA292" s="11">
        <v>75.615988000000002</v>
      </c>
      <c r="AC292" s="11" t="s">
        <v>78</v>
      </c>
      <c r="AD292" s="11">
        <v>1797</v>
      </c>
      <c r="AE292" s="11">
        <v>16.247948999999998</v>
      </c>
      <c r="AF292" s="11">
        <v>19.503596000000002</v>
      </c>
      <c r="AG292" s="11">
        <v>3.2556479999999999</v>
      </c>
      <c r="AH292" s="18">
        <f t="shared" si="13"/>
        <v>0.20037285936828089</v>
      </c>
      <c r="AI292" s="11">
        <v>20.037282999999999</v>
      </c>
      <c r="AK292" s="11" t="s">
        <v>83</v>
      </c>
      <c r="AL292" s="11">
        <v>1796</v>
      </c>
      <c r="AM292" s="11">
        <v>27.34675</v>
      </c>
      <c r="AN292" s="11">
        <v>30.007753999999998</v>
      </c>
      <c r="AO292" s="11">
        <v>2.6610040000000001</v>
      </c>
      <c r="AP292" s="18">
        <f t="shared" si="14"/>
        <v>9.7306041851408301E-2</v>
      </c>
      <c r="AQ292" s="11">
        <v>9.7306050000000006</v>
      </c>
      <c r="AS292" s="11" t="s">
        <v>76</v>
      </c>
      <c r="AT292" s="11">
        <v>286</v>
      </c>
      <c r="AU292" s="11">
        <v>-4.2277389999999997</v>
      </c>
      <c r="AV292" s="11">
        <v>-1.795544</v>
      </c>
      <c r="AW292" s="11">
        <v>2.4321950000000001</v>
      </c>
      <c r="AX292" s="11">
        <v>57.529454999999999</v>
      </c>
    </row>
    <row r="293" spans="21:50" x14ac:dyDescent="0.35">
      <c r="U293" s="11" t="s">
        <v>76</v>
      </c>
      <c r="V293" s="11">
        <v>402</v>
      </c>
      <c r="W293" s="11">
        <v>16.765041</v>
      </c>
      <c r="X293" s="11">
        <v>15.203377</v>
      </c>
      <c r="Y293" s="11">
        <v>1.5616639999999999</v>
      </c>
      <c r="Z293" s="18">
        <f t="shared" si="12"/>
        <v>9.3150025699310843E-2</v>
      </c>
      <c r="AA293" s="11">
        <v>9.3150049999999993</v>
      </c>
      <c r="AC293" s="11" t="s">
        <v>78</v>
      </c>
      <c r="AD293" s="11">
        <v>1800</v>
      </c>
      <c r="AE293" s="11">
        <v>26.072914000000001</v>
      </c>
      <c r="AF293" s="11">
        <v>24.306097999999999</v>
      </c>
      <c r="AG293" s="11">
        <v>1.7668159999999999</v>
      </c>
      <c r="AH293" s="18">
        <f t="shared" si="13"/>
        <v>6.776442403024073E-2</v>
      </c>
      <c r="AI293" s="11">
        <v>6.7764439999999997</v>
      </c>
      <c r="AK293" s="11" t="s">
        <v>83</v>
      </c>
      <c r="AL293" s="11">
        <v>1802</v>
      </c>
      <c r="AM293" s="11">
        <v>8.6810949999999991</v>
      </c>
      <c r="AN293" s="11">
        <v>7.2111929999999997</v>
      </c>
      <c r="AO293" s="11">
        <v>1.469903</v>
      </c>
      <c r="AP293" s="18">
        <f t="shared" si="14"/>
        <v>0.16932230323478778</v>
      </c>
      <c r="AQ293" s="11">
        <v>16.932226</v>
      </c>
      <c r="AS293" s="11" t="s">
        <v>78</v>
      </c>
      <c r="AT293" s="11">
        <v>287</v>
      </c>
      <c r="AU293" s="11">
        <v>-18.296968</v>
      </c>
      <c r="AV293" s="11">
        <v>-16.132138000000001</v>
      </c>
      <c r="AW293" s="11">
        <v>2.1648299999999998</v>
      </c>
      <c r="AX293" s="11">
        <v>11.831633</v>
      </c>
    </row>
    <row r="294" spans="21:50" x14ac:dyDescent="0.35">
      <c r="U294" s="11" t="s">
        <v>76</v>
      </c>
      <c r="V294" s="11">
        <v>403</v>
      </c>
      <c r="W294" s="11">
        <v>-9.9131590000000003</v>
      </c>
      <c r="X294" s="11">
        <v>-9.0692360000000001</v>
      </c>
      <c r="Y294" s="11">
        <v>0.84392299999999998</v>
      </c>
      <c r="Z294" s="18">
        <f t="shared" si="12"/>
        <v>8.513159125158791E-2</v>
      </c>
      <c r="AA294" s="11">
        <v>8.5131599999999992</v>
      </c>
      <c r="AC294" s="11" t="s">
        <v>78</v>
      </c>
      <c r="AD294" s="11">
        <v>1809</v>
      </c>
      <c r="AE294" s="11">
        <v>38.982244999999999</v>
      </c>
      <c r="AF294" s="11">
        <v>36.204686000000002</v>
      </c>
      <c r="AG294" s="11">
        <v>2.7775590000000001</v>
      </c>
      <c r="AH294" s="18">
        <f t="shared" si="13"/>
        <v>7.125189942241654E-2</v>
      </c>
      <c r="AI294" s="11">
        <v>7.1251899999999999</v>
      </c>
      <c r="AK294" s="11" t="s">
        <v>83</v>
      </c>
      <c r="AL294" s="11">
        <v>1810</v>
      </c>
      <c r="AM294" s="11">
        <v>41.324047999999998</v>
      </c>
      <c r="AN294" s="11">
        <v>38.013463999999999</v>
      </c>
      <c r="AO294" s="11">
        <v>3.310584</v>
      </c>
      <c r="AP294" s="18">
        <f t="shared" si="14"/>
        <v>8.0112771139942543E-2</v>
      </c>
      <c r="AQ294" s="11">
        <v>8.0112769999999998</v>
      </c>
      <c r="AS294" s="11" t="s">
        <v>76</v>
      </c>
      <c r="AT294" s="11">
        <v>288</v>
      </c>
      <c r="AU294" s="11">
        <v>-12.473988</v>
      </c>
      <c r="AV294" s="11">
        <v>-9.9420649999999995</v>
      </c>
      <c r="AW294" s="11">
        <v>2.5319229999999999</v>
      </c>
      <c r="AX294" s="11">
        <v>20.297620999999999</v>
      </c>
    </row>
    <row r="295" spans="21:50" x14ac:dyDescent="0.35">
      <c r="U295" s="11" t="s">
        <v>76</v>
      </c>
      <c r="V295" s="11">
        <v>404</v>
      </c>
      <c r="W295" s="11">
        <v>-0.47265499999999999</v>
      </c>
      <c r="X295" s="11">
        <v>-2.7257709999999999</v>
      </c>
      <c r="Y295" s="11">
        <v>2.2531159999999999</v>
      </c>
      <c r="Z295" s="18">
        <f t="shared" si="12"/>
        <v>4.7669357142101534</v>
      </c>
      <c r="AA295" s="11" t="s">
        <v>77</v>
      </c>
      <c r="AC295" s="11" t="s">
        <v>78</v>
      </c>
      <c r="AD295" s="11">
        <v>1814</v>
      </c>
      <c r="AE295" s="11">
        <v>-8.0737989999999993</v>
      </c>
      <c r="AF295" s="11">
        <v>-8.4735829999999996</v>
      </c>
      <c r="AG295" s="11">
        <v>0.39978399999999997</v>
      </c>
      <c r="AH295" s="18">
        <f t="shared" si="13"/>
        <v>4.9516219068619374E-2</v>
      </c>
      <c r="AI295" s="11">
        <v>4.9516169999999997</v>
      </c>
      <c r="AK295" s="11" t="s">
        <v>83</v>
      </c>
      <c r="AL295" s="11">
        <v>1815</v>
      </c>
      <c r="AM295" s="11">
        <v>-18.200841</v>
      </c>
      <c r="AN295" s="11">
        <v>-18.185319</v>
      </c>
      <c r="AO295" s="11">
        <v>1.5521999999999999E-2</v>
      </c>
      <c r="AP295" s="18">
        <f t="shared" si="14"/>
        <v>8.5281773518047874E-4</v>
      </c>
      <c r="AQ295" s="11">
        <v>8.5283999999999999E-2</v>
      </c>
      <c r="AS295" s="11" t="s">
        <v>76</v>
      </c>
      <c r="AT295" s="11">
        <v>289</v>
      </c>
      <c r="AU295" s="11">
        <v>23.074245999999999</v>
      </c>
      <c r="AV295" s="11">
        <v>27.55265</v>
      </c>
      <c r="AW295" s="11">
        <v>4.4784030000000001</v>
      </c>
      <c r="AX295" s="11">
        <v>19.408667000000001</v>
      </c>
    </row>
    <row r="296" spans="21:50" x14ac:dyDescent="0.35">
      <c r="U296" s="11" t="s">
        <v>76</v>
      </c>
      <c r="V296" s="11">
        <v>405</v>
      </c>
      <c r="W296" s="11">
        <v>1.30759</v>
      </c>
      <c r="X296" s="11">
        <v>0.170048</v>
      </c>
      <c r="Y296" s="11">
        <v>1.1375420000000001</v>
      </c>
      <c r="Z296" s="18">
        <f t="shared" si="12"/>
        <v>0.86995311986173041</v>
      </c>
      <c r="AA296" s="11">
        <v>86.995305000000002</v>
      </c>
      <c r="AC296" s="11" t="s">
        <v>78</v>
      </c>
      <c r="AD296" s="11">
        <v>1820</v>
      </c>
      <c r="AE296" s="11">
        <v>-13.148728</v>
      </c>
      <c r="AF296" s="11">
        <v>-10.943387</v>
      </c>
      <c r="AG296" s="11">
        <v>2.2053400000000001</v>
      </c>
      <c r="AH296" s="18">
        <f t="shared" si="13"/>
        <v>0.16772268770028553</v>
      </c>
      <c r="AI296" s="11">
        <v>16.772272999999998</v>
      </c>
      <c r="AK296" s="11" t="s">
        <v>83</v>
      </c>
      <c r="AL296" s="11">
        <v>1822</v>
      </c>
      <c r="AM296" s="11">
        <v>-12.680225999999999</v>
      </c>
      <c r="AN296" s="11">
        <v>-9.8779800000000009</v>
      </c>
      <c r="AO296" s="11">
        <v>2.8022459999999998</v>
      </c>
      <c r="AP296" s="18">
        <f t="shared" si="14"/>
        <v>0.22099337977099145</v>
      </c>
      <c r="AQ296" s="11">
        <v>22.099340000000002</v>
      </c>
      <c r="AS296" s="11" t="s">
        <v>83</v>
      </c>
      <c r="AT296" s="11">
        <v>290</v>
      </c>
      <c r="AU296" s="11">
        <v>7.0778840000000001</v>
      </c>
      <c r="AV296" s="11">
        <v>10.357475000000001</v>
      </c>
      <c r="AW296" s="11">
        <v>3.2795899999999998</v>
      </c>
      <c r="AX296" s="11">
        <v>46.335745000000003</v>
      </c>
    </row>
    <row r="297" spans="21:50" x14ac:dyDescent="0.35">
      <c r="U297" s="11" t="s">
        <v>76</v>
      </c>
      <c r="V297" s="11">
        <v>406</v>
      </c>
      <c r="W297" s="11">
        <v>5.6132150000000003</v>
      </c>
      <c r="X297" s="11">
        <v>3.829189</v>
      </c>
      <c r="Y297" s="11">
        <v>1.7840259999999999</v>
      </c>
      <c r="Z297" s="18">
        <f t="shared" si="12"/>
        <v>0.3178260586847288</v>
      </c>
      <c r="AA297" s="11">
        <v>31.782608</v>
      </c>
      <c r="AC297" s="11" t="s">
        <v>78</v>
      </c>
      <c r="AD297" s="11">
        <v>1829</v>
      </c>
      <c r="AE297" s="11">
        <v>10.012459</v>
      </c>
      <c r="AF297" s="11">
        <v>9.6230089999999997</v>
      </c>
      <c r="AG297" s="11">
        <v>0.38945000000000002</v>
      </c>
      <c r="AH297" s="18">
        <f t="shared" si="13"/>
        <v>3.8896538802306209E-2</v>
      </c>
      <c r="AI297" s="11">
        <v>3.8896500000000001</v>
      </c>
      <c r="AK297" s="11" t="s">
        <v>83</v>
      </c>
      <c r="AL297" s="11">
        <v>1830</v>
      </c>
      <c r="AM297" s="11">
        <v>25.298271</v>
      </c>
      <c r="AN297" s="11">
        <v>26.824538</v>
      </c>
      <c r="AO297" s="11">
        <v>1.526267</v>
      </c>
      <c r="AP297" s="18">
        <f t="shared" si="14"/>
        <v>6.0330881900980508E-2</v>
      </c>
      <c r="AQ297" s="11">
        <v>6.0330890000000004</v>
      </c>
      <c r="AS297" s="11" t="s">
        <v>76</v>
      </c>
      <c r="AT297" s="11">
        <v>291</v>
      </c>
      <c r="AU297" s="11">
        <v>-11.209175999999999</v>
      </c>
      <c r="AV297" s="11">
        <v>-13.801059</v>
      </c>
      <c r="AW297" s="11">
        <v>2.5918839999999999</v>
      </c>
      <c r="AX297" s="11">
        <v>23.122876999999999</v>
      </c>
    </row>
    <row r="298" spans="21:50" x14ac:dyDescent="0.35">
      <c r="U298" s="11" t="s">
        <v>76</v>
      </c>
      <c r="V298" s="11">
        <v>407</v>
      </c>
      <c r="W298" s="11">
        <v>-20.129937999999999</v>
      </c>
      <c r="X298" s="11">
        <v>-18.265789999999999</v>
      </c>
      <c r="Y298" s="11">
        <v>1.8641479999999999</v>
      </c>
      <c r="Z298" s="18">
        <f t="shared" si="12"/>
        <v>9.2605749704743251E-2</v>
      </c>
      <c r="AA298" s="11">
        <v>9.2605730000000008</v>
      </c>
      <c r="AC298" s="11" t="s">
        <v>78</v>
      </c>
      <c r="AD298" s="11">
        <v>1833</v>
      </c>
      <c r="AE298" s="11">
        <v>9.9490610000000004</v>
      </c>
      <c r="AF298" s="11">
        <v>7.7506490000000001</v>
      </c>
      <c r="AG298" s="11">
        <v>2.1984119999999998</v>
      </c>
      <c r="AH298" s="18">
        <f t="shared" si="13"/>
        <v>0.22096678269436681</v>
      </c>
      <c r="AI298" s="11">
        <v>22.096677</v>
      </c>
      <c r="AK298" s="11" t="s">
        <v>83</v>
      </c>
      <c r="AL298" s="11">
        <v>1832</v>
      </c>
      <c r="AM298" s="11">
        <v>12.291214</v>
      </c>
      <c r="AN298" s="11">
        <v>17.112490000000001</v>
      </c>
      <c r="AO298" s="11">
        <v>4.8212770000000003</v>
      </c>
      <c r="AP298" s="18">
        <f t="shared" si="14"/>
        <v>0.39225393032779349</v>
      </c>
      <c r="AQ298" s="11">
        <v>39.225389999999997</v>
      </c>
      <c r="AS298" s="11" t="s">
        <v>76</v>
      </c>
      <c r="AT298" s="11">
        <v>292</v>
      </c>
      <c r="AU298" s="11">
        <v>0.85638999999999998</v>
      </c>
      <c r="AV298" s="11">
        <v>1.071547</v>
      </c>
      <c r="AW298" s="11">
        <v>0.21515699999999999</v>
      </c>
      <c r="AX298" s="11">
        <v>25.123684999999998</v>
      </c>
    </row>
    <row r="299" spans="21:50" x14ac:dyDescent="0.35">
      <c r="U299" s="11" t="s">
        <v>76</v>
      </c>
      <c r="V299" s="11">
        <v>408</v>
      </c>
      <c r="W299" s="11">
        <v>26.605692000000001</v>
      </c>
      <c r="X299" s="11">
        <v>29.295401999999999</v>
      </c>
      <c r="Y299" s="11">
        <v>2.689711</v>
      </c>
      <c r="Z299" s="18">
        <f t="shared" si="12"/>
        <v>0.10109532200853862</v>
      </c>
      <c r="AA299" s="11">
        <v>10.109531</v>
      </c>
      <c r="AC299" s="11" t="s">
        <v>78</v>
      </c>
      <c r="AD299" s="11">
        <v>1842</v>
      </c>
      <c r="AE299" s="11">
        <v>-27.707571000000002</v>
      </c>
      <c r="AF299" s="11">
        <v>-27.362866</v>
      </c>
      <c r="AG299" s="11">
        <v>0.34470400000000001</v>
      </c>
      <c r="AH299" s="18">
        <f t="shared" si="13"/>
        <v>1.2440787393452857E-2</v>
      </c>
      <c r="AI299" s="11">
        <v>1.2440789999999999</v>
      </c>
      <c r="AK299" s="11" t="s">
        <v>83</v>
      </c>
      <c r="AL299" s="11">
        <v>1839</v>
      </c>
      <c r="AM299" s="11">
        <v>3.7416719999999999</v>
      </c>
      <c r="AN299" s="11">
        <v>-5.155564</v>
      </c>
      <c r="AO299" s="11">
        <v>8.8972359999999995</v>
      </c>
      <c r="AP299" s="18">
        <f t="shared" si="14"/>
        <v>2.3778770560327041</v>
      </c>
      <c r="AQ299" s="11" t="s">
        <v>77</v>
      </c>
      <c r="AS299" s="11" t="s">
        <v>76</v>
      </c>
      <c r="AT299" s="11">
        <v>293</v>
      </c>
      <c r="AU299" s="11">
        <v>-1.9663040000000001</v>
      </c>
      <c r="AV299" s="11">
        <v>-5.0605729999999998</v>
      </c>
      <c r="AW299" s="11">
        <v>3.0942690000000002</v>
      </c>
      <c r="AX299" s="11" t="s">
        <v>77</v>
      </c>
    </row>
    <row r="300" spans="21:50" x14ac:dyDescent="0.35">
      <c r="U300" s="11" t="s">
        <v>76</v>
      </c>
      <c r="V300" s="11">
        <v>414</v>
      </c>
      <c r="W300" s="11">
        <v>46.321792000000002</v>
      </c>
      <c r="X300" s="11">
        <v>38.584538000000002</v>
      </c>
      <c r="Y300" s="11">
        <v>7.7372540000000001</v>
      </c>
      <c r="Z300" s="18">
        <f t="shared" si="12"/>
        <v>0.16703270028931522</v>
      </c>
      <c r="AA300" s="11">
        <v>16.703271000000001</v>
      </c>
      <c r="AC300" s="11" t="s">
        <v>78</v>
      </c>
      <c r="AD300" s="11">
        <v>1849</v>
      </c>
      <c r="AE300" s="11">
        <v>-14.128337</v>
      </c>
      <c r="AF300" s="11">
        <v>-14.557600000000001</v>
      </c>
      <c r="AG300" s="11">
        <v>0.42926300000000001</v>
      </c>
      <c r="AH300" s="18">
        <f t="shared" si="13"/>
        <v>3.0383122939380624E-2</v>
      </c>
      <c r="AI300" s="11">
        <v>3.0383119999999999</v>
      </c>
      <c r="AK300" s="11" t="s">
        <v>83</v>
      </c>
      <c r="AL300" s="11">
        <v>1848</v>
      </c>
      <c r="AM300" s="11">
        <v>-18.785710000000002</v>
      </c>
      <c r="AN300" s="11">
        <v>-19.249824</v>
      </c>
      <c r="AO300" s="11">
        <v>0.46411400000000003</v>
      </c>
      <c r="AP300" s="18">
        <f t="shared" si="14"/>
        <v>2.4705693849207722E-2</v>
      </c>
      <c r="AQ300" s="11">
        <v>2.4705680000000001</v>
      </c>
      <c r="AS300" s="11" t="s">
        <v>76</v>
      </c>
      <c r="AT300" s="11">
        <v>294</v>
      </c>
      <c r="AU300" s="11">
        <v>9.9729880000000009</v>
      </c>
      <c r="AV300" s="11">
        <v>5.8861169999999996</v>
      </c>
      <c r="AW300" s="11">
        <v>4.0868710000000004</v>
      </c>
      <c r="AX300" s="11">
        <v>40.979401000000003</v>
      </c>
    </row>
    <row r="301" spans="21:50" x14ac:dyDescent="0.35">
      <c r="U301" s="11" t="s">
        <v>76</v>
      </c>
      <c r="V301" s="11">
        <v>415</v>
      </c>
      <c r="W301" s="11">
        <v>-7.4114990000000001</v>
      </c>
      <c r="X301" s="11">
        <v>-6.5918229999999998</v>
      </c>
      <c r="Y301" s="11">
        <v>0.81967599999999996</v>
      </c>
      <c r="Z301" s="18">
        <f t="shared" si="12"/>
        <v>0.11059517109831628</v>
      </c>
      <c r="AA301" s="11">
        <v>11.059521</v>
      </c>
      <c r="AC301" s="11" t="s">
        <v>78</v>
      </c>
      <c r="AD301" s="11">
        <v>1854</v>
      </c>
      <c r="AE301" s="11">
        <v>14.516000999999999</v>
      </c>
      <c r="AF301" s="11">
        <v>4.6983779999999999</v>
      </c>
      <c r="AG301" s="11">
        <v>9.8176229999999993</v>
      </c>
      <c r="AH301" s="18">
        <f t="shared" si="13"/>
        <v>0.67633110524034823</v>
      </c>
      <c r="AI301" s="11">
        <v>67.633112999999994</v>
      </c>
      <c r="AK301" s="11" t="s">
        <v>83</v>
      </c>
      <c r="AL301" s="11">
        <v>1855</v>
      </c>
      <c r="AM301" s="11">
        <v>8.2267229999999998</v>
      </c>
      <c r="AN301" s="11">
        <v>14.614012000000001</v>
      </c>
      <c r="AO301" s="11">
        <v>6.387289</v>
      </c>
      <c r="AP301" s="18">
        <f t="shared" si="14"/>
        <v>0.77640744680476059</v>
      </c>
      <c r="AQ301" s="11">
        <v>77.640737999999999</v>
      </c>
      <c r="AS301" s="11" t="s">
        <v>76</v>
      </c>
      <c r="AT301" s="11">
        <v>295</v>
      </c>
      <c r="AU301" s="11">
        <v>0.68534300000000004</v>
      </c>
      <c r="AV301" s="11">
        <v>5.3674229999999996</v>
      </c>
      <c r="AW301" s="11">
        <v>4.68208</v>
      </c>
      <c r="AX301" s="11" t="s">
        <v>77</v>
      </c>
    </row>
    <row r="302" spans="21:50" x14ac:dyDescent="0.35">
      <c r="U302" s="11" t="s">
        <v>76</v>
      </c>
      <c r="V302" s="11">
        <v>416</v>
      </c>
      <c r="W302" s="11">
        <v>-4.8695209999999998</v>
      </c>
      <c r="X302" s="11">
        <v>-5.5924709999999997</v>
      </c>
      <c r="Y302" s="11">
        <v>0.72294999999999998</v>
      </c>
      <c r="Z302" s="18">
        <f t="shared" si="12"/>
        <v>0.1484642945373888</v>
      </c>
      <c r="AA302" s="11">
        <v>14.846422</v>
      </c>
      <c r="AC302" s="11" t="s">
        <v>78</v>
      </c>
      <c r="AD302" s="11">
        <v>1858</v>
      </c>
      <c r="AE302" s="11">
        <v>-17.451089</v>
      </c>
      <c r="AF302" s="11">
        <v>-14.706585</v>
      </c>
      <c r="AG302" s="11">
        <v>2.7445040000000001</v>
      </c>
      <c r="AH302" s="18">
        <f t="shared" si="13"/>
        <v>0.15726835156247271</v>
      </c>
      <c r="AI302" s="11">
        <v>15.726834</v>
      </c>
      <c r="AK302" s="11" t="s">
        <v>83</v>
      </c>
      <c r="AL302" s="11">
        <v>1857</v>
      </c>
      <c r="AM302" s="11">
        <v>-20.715026000000002</v>
      </c>
      <c r="AN302" s="11">
        <v>-19.417905999999999</v>
      </c>
      <c r="AO302" s="11">
        <v>1.2971200000000001</v>
      </c>
      <c r="AP302" s="18">
        <f t="shared" si="14"/>
        <v>6.2617348392418143E-2</v>
      </c>
      <c r="AQ302" s="11">
        <v>6.261736</v>
      </c>
      <c r="AS302" s="11" t="s">
        <v>78</v>
      </c>
      <c r="AT302" s="11">
        <v>296</v>
      </c>
      <c r="AU302" s="11">
        <v>-13.046500999999999</v>
      </c>
      <c r="AV302" s="11">
        <v>-13.527011999999999</v>
      </c>
      <c r="AW302" s="11">
        <v>0.48051199999999999</v>
      </c>
      <c r="AX302" s="11">
        <v>3.6830699999999998</v>
      </c>
    </row>
    <row r="303" spans="21:50" x14ac:dyDescent="0.35">
      <c r="U303" s="11" t="s">
        <v>76</v>
      </c>
      <c r="V303" s="11">
        <v>417</v>
      </c>
      <c r="W303" s="11">
        <v>-18.524007000000001</v>
      </c>
      <c r="X303" s="11">
        <v>-18.954930999999998</v>
      </c>
      <c r="Y303" s="11">
        <v>0.43092399999999997</v>
      </c>
      <c r="Z303" s="18">
        <f t="shared" si="12"/>
        <v>2.326300135818346E-2</v>
      </c>
      <c r="AA303" s="11">
        <v>2.3262990000000001</v>
      </c>
      <c r="AC303" s="11" t="s">
        <v>78</v>
      </c>
      <c r="AD303" s="11">
        <v>1867</v>
      </c>
      <c r="AE303" s="11">
        <v>3.0119560000000001</v>
      </c>
      <c r="AF303" s="11">
        <v>5.0524490000000002</v>
      </c>
      <c r="AG303" s="11">
        <v>2.0404930000000001</v>
      </c>
      <c r="AH303" s="18">
        <f t="shared" si="13"/>
        <v>0.67746441183071737</v>
      </c>
      <c r="AI303" s="11">
        <v>67.746431000000001</v>
      </c>
      <c r="AK303" s="11" t="s">
        <v>83</v>
      </c>
      <c r="AL303" s="11">
        <v>1865</v>
      </c>
      <c r="AM303" s="11">
        <v>1.1283939999999999</v>
      </c>
      <c r="AN303" s="11">
        <v>0.14482900000000001</v>
      </c>
      <c r="AO303" s="11">
        <v>0.98356600000000005</v>
      </c>
      <c r="AP303" s="18">
        <f t="shared" si="14"/>
        <v>0.87165121402630652</v>
      </c>
      <c r="AQ303" s="11">
        <v>87.165064999999998</v>
      </c>
      <c r="AS303" s="11" t="s">
        <v>78</v>
      </c>
      <c r="AT303" s="11">
        <v>297</v>
      </c>
      <c r="AU303" s="11">
        <v>18.226600999999999</v>
      </c>
      <c r="AV303" s="11">
        <v>16.445982999999998</v>
      </c>
      <c r="AW303" s="11">
        <v>1.780618</v>
      </c>
      <c r="AX303" s="11">
        <v>9.7693359999999991</v>
      </c>
    </row>
    <row r="304" spans="21:50" x14ac:dyDescent="0.35">
      <c r="U304" s="11" t="s">
        <v>76</v>
      </c>
      <c r="V304" s="11">
        <v>418</v>
      </c>
      <c r="W304" s="11">
        <v>43.137594</v>
      </c>
      <c r="X304" s="11">
        <v>37.385449999999999</v>
      </c>
      <c r="Y304" s="11">
        <v>5.7521440000000004</v>
      </c>
      <c r="Z304" s="18">
        <f t="shared" si="12"/>
        <v>0.13334410815772432</v>
      </c>
      <c r="AA304" s="11">
        <v>13.334410999999999</v>
      </c>
      <c r="AC304" s="11" t="s">
        <v>78</v>
      </c>
      <c r="AD304" s="11">
        <v>1871</v>
      </c>
      <c r="AE304" s="11">
        <v>13.445919999999999</v>
      </c>
      <c r="AF304" s="11">
        <v>15.615008</v>
      </c>
      <c r="AG304" s="11">
        <v>2.1690870000000002</v>
      </c>
      <c r="AH304" s="18">
        <f t="shared" si="13"/>
        <v>0.16131934445541848</v>
      </c>
      <c r="AI304" s="11">
        <v>16.131934999999999</v>
      </c>
      <c r="AK304" s="11" t="s">
        <v>83</v>
      </c>
      <c r="AL304" s="11">
        <v>1872</v>
      </c>
      <c r="AM304" s="11">
        <v>7.4609360000000002</v>
      </c>
      <c r="AN304" s="11">
        <v>10.521592999999999</v>
      </c>
      <c r="AO304" s="11">
        <v>3.060657</v>
      </c>
      <c r="AP304" s="18">
        <f t="shared" si="14"/>
        <v>0.41022426676760126</v>
      </c>
      <c r="AQ304" s="11">
        <v>41.022424999999998</v>
      </c>
      <c r="AS304" s="11" t="s">
        <v>83</v>
      </c>
      <c r="AT304" s="11">
        <v>298</v>
      </c>
      <c r="AU304" s="11">
        <v>-23.175948000000002</v>
      </c>
      <c r="AV304" s="11">
        <v>-23.969280000000001</v>
      </c>
      <c r="AW304" s="11">
        <v>0.79333200000000004</v>
      </c>
      <c r="AX304" s="11">
        <v>3.4230830000000001</v>
      </c>
    </row>
    <row r="305" spans="21:50" x14ac:dyDescent="0.35">
      <c r="U305" s="11" t="s">
        <v>76</v>
      </c>
      <c r="V305" s="11">
        <v>419</v>
      </c>
      <c r="W305" s="11">
        <v>-6.083259</v>
      </c>
      <c r="X305" s="11">
        <v>-1.888544</v>
      </c>
      <c r="Y305" s="11">
        <v>4.1947150000000004</v>
      </c>
      <c r="Z305" s="18">
        <f t="shared" si="12"/>
        <v>0.68955061752261415</v>
      </c>
      <c r="AA305" s="11">
        <v>68.955061999999998</v>
      </c>
      <c r="AC305" s="11" t="s">
        <v>78</v>
      </c>
      <c r="AD305" s="11">
        <v>1879</v>
      </c>
      <c r="AE305" s="11">
        <v>-11.538923</v>
      </c>
      <c r="AF305" s="11">
        <v>-10.274706</v>
      </c>
      <c r="AG305" s="11">
        <v>1.2642169999999999</v>
      </c>
      <c r="AH305" s="18">
        <f t="shared" si="13"/>
        <v>0.1095610916200758</v>
      </c>
      <c r="AI305" s="11">
        <v>10.956106</v>
      </c>
      <c r="AK305" s="11" t="s">
        <v>83</v>
      </c>
      <c r="AL305" s="11">
        <v>1874</v>
      </c>
      <c r="AM305" s="11">
        <v>-2.9194399999999998</v>
      </c>
      <c r="AN305" s="11">
        <v>-5.0039E-2</v>
      </c>
      <c r="AO305" s="11">
        <v>2.869402</v>
      </c>
      <c r="AP305" s="18">
        <f t="shared" si="14"/>
        <v>0.98286041158578363</v>
      </c>
      <c r="AQ305" s="11">
        <v>98.286007999999995</v>
      </c>
      <c r="AS305" s="11" t="s">
        <v>76</v>
      </c>
      <c r="AT305" s="11">
        <v>299</v>
      </c>
      <c r="AU305" s="11">
        <v>19.695332000000001</v>
      </c>
      <c r="AV305" s="11">
        <v>20.472135000000002</v>
      </c>
      <c r="AW305" s="11">
        <v>0.77680300000000002</v>
      </c>
      <c r="AX305" s="11">
        <v>3.9440949999999999</v>
      </c>
    </row>
    <row r="306" spans="21:50" x14ac:dyDescent="0.35">
      <c r="U306" s="11" t="s">
        <v>76</v>
      </c>
      <c r="V306" s="11">
        <v>421</v>
      </c>
      <c r="W306" s="11">
        <v>-14.971152999999999</v>
      </c>
      <c r="X306" s="11">
        <v>-14.928727</v>
      </c>
      <c r="Y306" s="11">
        <v>4.2426999999999999E-2</v>
      </c>
      <c r="Z306" s="18">
        <f t="shared" si="12"/>
        <v>2.8339166662714622E-3</v>
      </c>
      <c r="AA306" s="11">
        <v>0.28338999999999998</v>
      </c>
      <c r="AC306" s="11" t="s">
        <v>78</v>
      </c>
      <c r="AD306" s="11">
        <v>1883</v>
      </c>
      <c r="AE306" s="11">
        <v>-12.73724</v>
      </c>
      <c r="AF306" s="11">
        <v>-12.85655</v>
      </c>
      <c r="AG306" s="11">
        <v>0.11931</v>
      </c>
      <c r="AH306" s="18">
        <f t="shared" si="13"/>
        <v>9.3670214269339358E-3</v>
      </c>
      <c r="AI306" s="11">
        <v>0.93669999999999998</v>
      </c>
      <c r="AK306" s="11" t="s">
        <v>83</v>
      </c>
      <c r="AL306" s="11">
        <v>1882</v>
      </c>
      <c r="AM306" s="11">
        <v>-8.3482140000000005</v>
      </c>
      <c r="AN306" s="11">
        <v>-8.0612449999999995</v>
      </c>
      <c r="AO306" s="11">
        <v>0.286968</v>
      </c>
      <c r="AP306" s="18">
        <f t="shared" si="14"/>
        <v>3.4374777647051213E-2</v>
      </c>
      <c r="AQ306" s="11">
        <v>3.4374829999999998</v>
      </c>
      <c r="AS306" s="11" t="s">
        <v>76</v>
      </c>
      <c r="AT306" s="11">
        <v>300</v>
      </c>
      <c r="AU306" s="11">
        <v>5.6851690000000001</v>
      </c>
      <c r="AV306" s="11">
        <v>9.5324270000000002</v>
      </c>
      <c r="AW306" s="11">
        <v>3.8472590000000002</v>
      </c>
      <c r="AX306" s="11">
        <v>67.671841999999998</v>
      </c>
    </row>
    <row r="307" spans="21:50" x14ac:dyDescent="0.35">
      <c r="U307" s="11" t="s">
        <v>76</v>
      </c>
      <c r="V307" s="11">
        <v>423</v>
      </c>
      <c r="W307" s="11">
        <v>25.455532999999999</v>
      </c>
      <c r="X307" s="11">
        <v>28.515433999999999</v>
      </c>
      <c r="Y307" s="11">
        <v>3.059901</v>
      </c>
      <c r="Z307" s="18">
        <f t="shared" si="12"/>
        <v>0.12020573287544205</v>
      </c>
      <c r="AA307" s="11">
        <v>12.020573000000001</v>
      </c>
      <c r="AC307" s="11" t="s">
        <v>78</v>
      </c>
      <c r="AD307" s="11">
        <v>1889</v>
      </c>
      <c r="AE307" s="11">
        <v>33.104604000000002</v>
      </c>
      <c r="AF307" s="11">
        <v>29.421831000000001</v>
      </c>
      <c r="AG307" s="11">
        <v>3.6827719999999999</v>
      </c>
      <c r="AH307" s="18">
        <f t="shared" si="13"/>
        <v>0.11124652027252764</v>
      </c>
      <c r="AI307" s="11">
        <v>11.124653</v>
      </c>
      <c r="AK307" s="11" t="s">
        <v>83</v>
      </c>
      <c r="AL307" s="11">
        <v>1886</v>
      </c>
      <c r="AM307" s="11">
        <v>14.666199000000001</v>
      </c>
      <c r="AN307" s="11">
        <v>12.105776000000001</v>
      </c>
      <c r="AO307" s="11">
        <v>2.5604230000000001</v>
      </c>
      <c r="AP307" s="18">
        <f t="shared" si="14"/>
        <v>0.17457986217151425</v>
      </c>
      <c r="AQ307" s="11">
        <v>17.457985000000001</v>
      </c>
      <c r="AS307" s="11" t="s">
        <v>76</v>
      </c>
      <c r="AT307" s="11">
        <v>301</v>
      </c>
      <c r="AU307" s="11">
        <v>5.2096619999999998</v>
      </c>
      <c r="AV307" s="11">
        <v>3.9989400000000002</v>
      </c>
      <c r="AW307" s="11">
        <v>1.2107220000000001</v>
      </c>
      <c r="AX307" s="11">
        <v>23.239930000000001</v>
      </c>
    </row>
    <row r="308" spans="21:50" x14ac:dyDescent="0.35">
      <c r="U308" s="11" t="s">
        <v>76</v>
      </c>
      <c r="V308" s="11">
        <v>424</v>
      </c>
      <c r="W308" s="11">
        <v>-12.949426000000001</v>
      </c>
      <c r="X308" s="11">
        <v>-12.697903</v>
      </c>
      <c r="Y308" s="11">
        <v>0.251523</v>
      </c>
      <c r="Z308" s="18">
        <f t="shared" si="12"/>
        <v>1.9423486415536872E-2</v>
      </c>
      <c r="AA308" s="11">
        <v>1.9423520000000001</v>
      </c>
      <c r="AC308" s="11" t="s">
        <v>78</v>
      </c>
      <c r="AD308" s="11">
        <v>1897</v>
      </c>
      <c r="AE308" s="11">
        <v>12.529083</v>
      </c>
      <c r="AF308" s="11">
        <v>8.1087629999999997</v>
      </c>
      <c r="AG308" s="11">
        <v>4.4203200000000002</v>
      </c>
      <c r="AH308" s="18">
        <f t="shared" si="13"/>
        <v>0.35280475035563258</v>
      </c>
      <c r="AI308" s="11">
        <v>35.280475000000003</v>
      </c>
      <c r="AK308" s="11" t="s">
        <v>83</v>
      </c>
      <c r="AL308" s="11">
        <v>1895</v>
      </c>
      <c r="AM308" s="11">
        <v>5.2836530000000002</v>
      </c>
      <c r="AN308" s="11">
        <v>0.51618699999999995</v>
      </c>
      <c r="AO308" s="11">
        <v>4.7674659999999998</v>
      </c>
      <c r="AP308" s="18">
        <f t="shared" si="14"/>
        <v>0.90230490155201326</v>
      </c>
      <c r="AQ308" s="11">
        <v>90.230492999999996</v>
      </c>
      <c r="AS308" s="11" t="s">
        <v>76</v>
      </c>
      <c r="AT308" s="11">
        <v>302</v>
      </c>
      <c r="AU308" s="11">
        <v>17.227540999999999</v>
      </c>
      <c r="AV308" s="11">
        <v>18.768993999999999</v>
      </c>
      <c r="AW308" s="11">
        <v>1.541453</v>
      </c>
      <c r="AX308" s="11">
        <v>8.9476069999999996</v>
      </c>
    </row>
    <row r="309" spans="21:50" x14ac:dyDescent="0.35">
      <c r="U309" s="11" t="s">
        <v>76</v>
      </c>
      <c r="V309" s="11">
        <v>425</v>
      </c>
      <c r="W309" s="11">
        <v>15.154709</v>
      </c>
      <c r="X309" s="11">
        <v>15.809863</v>
      </c>
      <c r="Y309" s="11">
        <v>0.65515400000000001</v>
      </c>
      <c r="Z309" s="18">
        <f t="shared" si="12"/>
        <v>4.3231051153803088E-2</v>
      </c>
      <c r="AA309" s="11">
        <v>4.323105</v>
      </c>
      <c r="AC309" s="11" t="s">
        <v>78</v>
      </c>
      <c r="AD309" s="11">
        <v>1901</v>
      </c>
      <c r="AE309" s="11">
        <v>-7.4220300000000003</v>
      </c>
      <c r="AF309" s="11">
        <v>-8.6574829999999992</v>
      </c>
      <c r="AG309" s="11">
        <v>1.2354529999999999</v>
      </c>
      <c r="AH309" s="18">
        <f t="shared" si="13"/>
        <v>0.16645755945475832</v>
      </c>
      <c r="AI309" s="11">
        <v>16.645754</v>
      </c>
      <c r="AK309" s="11" t="s">
        <v>83</v>
      </c>
      <c r="AL309" s="11">
        <v>1903</v>
      </c>
      <c r="AM309" s="11">
        <v>19.796144999999999</v>
      </c>
      <c r="AN309" s="11">
        <v>23.989626999999999</v>
      </c>
      <c r="AO309" s="11">
        <v>4.1934810000000002</v>
      </c>
      <c r="AP309" s="18">
        <f t="shared" si="14"/>
        <v>0.21183321298161842</v>
      </c>
      <c r="AQ309" s="11">
        <v>21.183323000000001</v>
      </c>
      <c r="AS309" s="11" t="s">
        <v>76</v>
      </c>
      <c r="AT309" s="11">
        <v>303</v>
      </c>
      <c r="AU309" s="11">
        <v>-10.039426000000001</v>
      </c>
      <c r="AV309" s="11">
        <v>-9.7195339999999995</v>
      </c>
      <c r="AW309" s="11">
        <v>0.31989200000000001</v>
      </c>
      <c r="AX309" s="11">
        <v>3.1863549999999998</v>
      </c>
    </row>
    <row r="310" spans="21:50" x14ac:dyDescent="0.35">
      <c r="U310" s="11" t="s">
        <v>76</v>
      </c>
      <c r="V310" s="11">
        <v>428</v>
      </c>
      <c r="W310" s="11">
        <v>-3.6956989999999998</v>
      </c>
      <c r="X310" s="11">
        <v>-3.8553609999999998</v>
      </c>
      <c r="Y310" s="11">
        <v>0.159662</v>
      </c>
      <c r="Z310" s="18">
        <f t="shared" si="12"/>
        <v>4.3202111427364624E-2</v>
      </c>
      <c r="AA310" s="11">
        <v>4.3202220000000002</v>
      </c>
      <c r="AC310" s="11" t="s">
        <v>78</v>
      </c>
      <c r="AD310" s="11">
        <v>1909</v>
      </c>
      <c r="AE310" s="11">
        <v>14.180713000000001</v>
      </c>
      <c r="AF310" s="11">
        <v>18.178749</v>
      </c>
      <c r="AG310" s="11">
        <v>3.9980359999999999</v>
      </c>
      <c r="AH310" s="18">
        <f t="shared" si="13"/>
        <v>0.28193476590351979</v>
      </c>
      <c r="AI310" s="11">
        <v>28.193479</v>
      </c>
      <c r="AK310" s="11" t="s">
        <v>83</v>
      </c>
      <c r="AL310" s="11">
        <v>1908</v>
      </c>
      <c r="AM310" s="11">
        <v>17.814706000000001</v>
      </c>
      <c r="AN310" s="11">
        <v>17.050011999999999</v>
      </c>
      <c r="AO310" s="11">
        <v>0.76469399999999998</v>
      </c>
      <c r="AP310" s="18">
        <f t="shared" si="14"/>
        <v>4.292487341637858E-2</v>
      </c>
      <c r="AQ310" s="11">
        <v>4.2924899999999999</v>
      </c>
      <c r="AS310" s="11" t="s">
        <v>76</v>
      </c>
      <c r="AT310" s="11">
        <v>304</v>
      </c>
      <c r="AU310" s="11">
        <v>-8.9170370000000005</v>
      </c>
      <c r="AV310" s="11">
        <v>-7.6238609999999998</v>
      </c>
      <c r="AW310" s="11">
        <v>1.2931760000000001</v>
      </c>
      <c r="AX310" s="11">
        <v>14.502305</v>
      </c>
    </row>
    <row r="311" spans="21:50" x14ac:dyDescent="0.35">
      <c r="U311" s="11" t="s">
        <v>76</v>
      </c>
      <c r="V311" s="11">
        <v>429</v>
      </c>
      <c r="W311" s="11">
        <v>-6.2032860000000003</v>
      </c>
      <c r="X311" s="11">
        <v>-7.1439519999999996</v>
      </c>
      <c r="Y311" s="11">
        <v>0.940666</v>
      </c>
      <c r="Z311" s="18">
        <f t="shared" si="12"/>
        <v>0.15163995340534031</v>
      </c>
      <c r="AA311" s="11">
        <v>15.163995</v>
      </c>
      <c r="AC311" s="11" t="s">
        <v>78</v>
      </c>
      <c r="AD311" s="11">
        <v>1911</v>
      </c>
      <c r="AE311" s="11">
        <v>5.3193840000000003</v>
      </c>
      <c r="AF311" s="11">
        <v>7.7595510000000001</v>
      </c>
      <c r="AG311" s="11">
        <v>2.4401679999999999</v>
      </c>
      <c r="AH311" s="18">
        <f t="shared" si="13"/>
        <v>0.45873131174587128</v>
      </c>
      <c r="AI311" s="11">
        <v>45.873125000000002</v>
      </c>
      <c r="AK311" s="11" t="s">
        <v>83</v>
      </c>
      <c r="AL311" s="11">
        <v>1912</v>
      </c>
      <c r="AM311" s="11">
        <v>-4.2248320000000001</v>
      </c>
      <c r="AN311" s="11">
        <v>-5.2707410000000001</v>
      </c>
      <c r="AO311" s="11">
        <v>1.0459080000000001</v>
      </c>
      <c r="AP311" s="18">
        <f t="shared" si="14"/>
        <v>0.24756203323587778</v>
      </c>
      <c r="AQ311" s="11">
        <v>24.756208000000001</v>
      </c>
      <c r="AS311" s="11" t="s">
        <v>83</v>
      </c>
      <c r="AT311" s="11">
        <v>305</v>
      </c>
      <c r="AU311" s="11">
        <v>28.113216000000001</v>
      </c>
      <c r="AV311" s="11">
        <v>21.888341</v>
      </c>
      <c r="AW311" s="11">
        <v>6.2248760000000001</v>
      </c>
      <c r="AX311" s="11">
        <v>22.142168000000002</v>
      </c>
    </row>
    <row r="312" spans="21:50" x14ac:dyDescent="0.35">
      <c r="U312" s="11" t="s">
        <v>76</v>
      </c>
      <c r="V312" s="11">
        <v>430</v>
      </c>
      <c r="W312" s="11">
        <v>-19.859342999999999</v>
      </c>
      <c r="X312" s="11">
        <v>-19.181432999999998</v>
      </c>
      <c r="Y312" s="11">
        <v>0.67791000000000001</v>
      </c>
      <c r="Z312" s="18">
        <f t="shared" si="12"/>
        <v>3.4135570345907217E-2</v>
      </c>
      <c r="AA312" s="11">
        <v>3.4135580000000001</v>
      </c>
      <c r="AC312" s="11" t="s">
        <v>78</v>
      </c>
      <c r="AD312" s="11">
        <v>1916</v>
      </c>
      <c r="AE312" s="11">
        <v>25.389848000000001</v>
      </c>
      <c r="AF312" s="11">
        <v>22.924156</v>
      </c>
      <c r="AG312" s="11">
        <v>2.4656920000000002</v>
      </c>
      <c r="AH312" s="18">
        <f t="shared" si="13"/>
        <v>9.7113302923278633E-2</v>
      </c>
      <c r="AI312" s="11">
        <v>9.7113300000000002</v>
      </c>
      <c r="AK312" s="11" t="s">
        <v>83</v>
      </c>
      <c r="AL312" s="11">
        <v>1920</v>
      </c>
      <c r="AM312" s="11">
        <v>-1.575223</v>
      </c>
      <c r="AN312" s="11">
        <v>0.104173</v>
      </c>
      <c r="AO312" s="11">
        <v>1.6793960000000001</v>
      </c>
      <c r="AP312" s="18">
        <f t="shared" si="14"/>
        <v>1.0661322238184689</v>
      </c>
      <c r="AQ312" s="11" t="s">
        <v>77</v>
      </c>
      <c r="AS312" s="11" t="s">
        <v>76</v>
      </c>
      <c r="AT312" s="11">
        <v>306</v>
      </c>
      <c r="AU312" s="11">
        <v>-9.6051029999999997</v>
      </c>
      <c r="AV312" s="11">
        <v>-9.1966230000000007</v>
      </c>
      <c r="AW312" s="11">
        <v>0.40848000000000001</v>
      </c>
      <c r="AX312" s="11">
        <v>4.2527400000000002</v>
      </c>
    </row>
    <row r="313" spans="21:50" x14ac:dyDescent="0.35">
      <c r="U313" s="11" t="s">
        <v>76</v>
      </c>
      <c r="V313" s="11">
        <v>431</v>
      </c>
      <c r="W313" s="11">
        <v>-18.084078000000002</v>
      </c>
      <c r="X313" s="11">
        <v>-14.342858</v>
      </c>
      <c r="Y313" s="11">
        <v>3.7412200000000002</v>
      </c>
      <c r="Z313" s="18">
        <f t="shared" si="12"/>
        <v>0.20687922270629444</v>
      </c>
      <c r="AA313" s="11">
        <v>20.687925</v>
      </c>
      <c r="AC313" s="11" t="s">
        <v>78</v>
      </c>
      <c r="AD313" s="11">
        <v>1925</v>
      </c>
      <c r="AE313" s="11">
        <v>-4.1211929999999999</v>
      </c>
      <c r="AF313" s="11">
        <v>-6.779579</v>
      </c>
      <c r="AG313" s="11">
        <v>2.6583860000000001</v>
      </c>
      <c r="AH313" s="18">
        <f t="shared" si="13"/>
        <v>0.64505253697169729</v>
      </c>
      <c r="AI313" s="11">
        <v>64.505247999999995</v>
      </c>
      <c r="AK313" s="11" t="s">
        <v>83</v>
      </c>
      <c r="AL313" s="11">
        <v>1924</v>
      </c>
      <c r="AM313" s="11">
        <v>13.834110000000001</v>
      </c>
      <c r="AN313" s="11">
        <v>14.042870000000001</v>
      </c>
      <c r="AO313" s="11">
        <v>0.208761</v>
      </c>
      <c r="AP313" s="18">
        <f t="shared" si="14"/>
        <v>1.5090309387448849E-2</v>
      </c>
      <c r="AQ313" s="11">
        <v>1.5090300000000001</v>
      </c>
      <c r="AS313" s="11" t="s">
        <v>76</v>
      </c>
      <c r="AT313" s="11">
        <v>307</v>
      </c>
      <c r="AU313" s="11">
        <v>-0.28054000000000001</v>
      </c>
      <c r="AV313" s="11">
        <v>1.6509879999999999</v>
      </c>
      <c r="AW313" s="11">
        <v>1.9315279999999999</v>
      </c>
      <c r="AX313" s="11" t="s">
        <v>77</v>
      </c>
    </row>
    <row r="314" spans="21:50" x14ac:dyDescent="0.35">
      <c r="U314" s="11" t="s">
        <v>76</v>
      </c>
      <c r="V314" s="11">
        <v>432</v>
      </c>
      <c r="W314" s="11">
        <v>3.913564</v>
      </c>
      <c r="X314" s="11">
        <v>9.1624590000000001</v>
      </c>
      <c r="Y314" s="11">
        <v>5.2488950000000001</v>
      </c>
      <c r="Z314" s="18">
        <f t="shared" si="12"/>
        <v>1.3412058675928131</v>
      </c>
      <c r="AA314" s="11" t="s">
        <v>77</v>
      </c>
      <c r="AC314" s="11" t="s">
        <v>78</v>
      </c>
      <c r="AD314" s="11">
        <v>1929</v>
      </c>
      <c r="AE314" s="11">
        <v>-14.983388</v>
      </c>
      <c r="AF314" s="11">
        <v>-11.630563</v>
      </c>
      <c r="AG314" s="11">
        <v>3.3528259999999999</v>
      </c>
      <c r="AH314" s="18">
        <f t="shared" si="13"/>
        <v>0.22376955065169507</v>
      </c>
      <c r="AI314" s="11">
        <v>22.376951999999999</v>
      </c>
      <c r="AK314" s="11" t="s">
        <v>83</v>
      </c>
      <c r="AL314" s="11">
        <v>1933</v>
      </c>
      <c r="AM314" s="11">
        <v>40.645659999999999</v>
      </c>
      <c r="AN314" s="11">
        <v>32.388565999999997</v>
      </c>
      <c r="AO314" s="11">
        <v>8.2570929999999993</v>
      </c>
      <c r="AP314" s="18">
        <f t="shared" si="14"/>
        <v>0.20314820819738194</v>
      </c>
      <c r="AQ314" s="11">
        <v>20.314820999999998</v>
      </c>
      <c r="AS314" s="11" t="s">
        <v>78</v>
      </c>
      <c r="AT314" s="11">
        <v>308</v>
      </c>
      <c r="AU314" s="11">
        <v>8.1817519999999995</v>
      </c>
      <c r="AV314" s="11">
        <v>-1.070122</v>
      </c>
      <c r="AW314" s="11">
        <v>9.2518740000000008</v>
      </c>
      <c r="AX314" s="11" t="s">
        <v>77</v>
      </c>
    </row>
    <row r="315" spans="21:50" x14ac:dyDescent="0.35">
      <c r="U315" s="11" t="s">
        <v>76</v>
      </c>
      <c r="V315" s="11">
        <v>434</v>
      </c>
      <c r="W315" s="11">
        <v>0.88745700000000005</v>
      </c>
      <c r="X315" s="11">
        <v>-4.1414470000000003</v>
      </c>
      <c r="Y315" s="11">
        <v>5.028905</v>
      </c>
      <c r="Z315" s="18">
        <f t="shared" si="12"/>
        <v>5.6666463839938155</v>
      </c>
      <c r="AA315" s="11" t="s">
        <v>77</v>
      </c>
      <c r="AC315" s="11" t="s">
        <v>78</v>
      </c>
      <c r="AD315" s="11">
        <v>1939</v>
      </c>
      <c r="AE315" s="11">
        <v>-11.492134</v>
      </c>
      <c r="AF315" s="11">
        <v>-10.533912000000001</v>
      </c>
      <c r="AG315" s="11">
        <v>0.95822200000000002</v>
      </c>
      <c r="AH315" s="18">
        <f t="shared" si="13"/>
        <v>8.3380684562153556E-2</v>
      </c>
      <c r="AI315" s="11">
        <v>8.3380659999999995</v>
      </c>
      <c r="AK315" s="11" t="s">
        <v>83</v>
      </c>
      <c r="AL315" s="11">
        <v>1935</v>
      </c>
      <c r="AM315" s="11">
        <v>1.5908370000000001</v>
      </c>
      <c r="AN315" s="11">
        <v>-3.8439830000000001</v>
      </c>
      <c r="AO315" s="11">
        <v>5.4348200000000002</v>
      </c>
      <c r="AP315" s="18">
        <f t="shared" si="14"/>
        <v>3.4163273798635561</v>
      </c>
      <c r="AQ315" s="11" t="s">
        <v>77</v>
      </c>
      <c r="AS315" s="11" t="s">
        <v>76</v>
      </c>
      <c r="AT315" s="11">
        <v>309</v>
      </c>
      <c r="AU315" s="11">
        <v>-3.9683329999999999</v>
      </c>
      <c r="AV315" s="11">
        <v>-5.3521770000000002</v>
      </c>
      <c r="AW315" s="11">
        <v>1.3838440000000001</v>
      </c>
      <c r="AX315" s="11">
        <v>34.872188999999999</v>
      </c>
    </row>
    <row r="316" spans="21:50" x14ac:dyDescent="0.35">
      <c r="U316" s="11" t="s">
        <v>76</v>
      </c>
      <c r="V316" s="11">
        <v>435</v>
      </c>
      <c r="W316" s="11">
        <v>-15.37721</v>
      </c>
      <c r="X316" s="11">
        <v>-15.52758</v>
      </c>
      <c r="Y316" s="11">
        <v>0.15037</v>
      </c>
      <c r="Z316" s="18">
        <f t="shared" si="12"/>
        <v>9.7787570046842052E-3</v>
      </c>
      <c r="AA316" s="11">
        <v>0.977877</v>
      </c>
      <c r="AC316" s="11" t="s">
        <v>78</v>
      </c>
      <c r="AD316" s="11">
        <v>1945</v>
      </c>
      <c r="AE316" s="11">
        <v>5.8811090000000004</v>
      </c>
      <c r="AF316" s="11">
        <v>6.2294289999999997</v>
      </c>
      <c r="AG316" s="11">
        <v>0.34832000000000002</v>
      </c>
      <c r="AH316" s="18">
        <f t="shared" si="13"/>
        <v>5.9226924717770066E-2</v>
      </c>
      <c r="AI316" s="11">
        <v>5.9226929999999998</v>
      </c>
      <c r="AK316" s="11" t="s">
        <v>83</v>
      </c>
      <c r="AL316" s="11">
        <v>1944</v>
      </c>
      <c r="AM316" s="11">
        <v>8.7176829999999992</v>
      </c>
      <c r="AN316" s="11">
        <v>4.8515329999999999</v>
      </c>
      <c r="AO316" s="11">
        <v>3.8661490000000001</v>
      </c>
      <c r="AP316" s="18">
        <f t="shared" si="14"/>
        <v>0.44348354947065644</v>
      </c>
      <c r="AQ316" s="11">
        <v>44.348360999999997</v>
      </c>
      <c r="AS316" s="11" t="s">
        <v>76</v>
      </c>
      <c r="AT316" s="11">
        <v>310</v>
      </c>
      <c r="AU316" s="11">
        <v>-15.325621999999999</v>
      </c>
      <c r="AV316" s="11">
        <v>-12.694003</v>
      </c>
      <c r="AW316" s="11">
        <v>2.631618</v>
      </c>
      <c r="AX316" s="11">
        <v>17.171365000000002</v>
      </c>
    </row>
    <row r="317" spans="21:50" x14ac:dyDescent="0.35">
      <c r="U317" s="11" t="s">
        <v>76</v>
      </c>
      <c r="V317" s="11">
        <v>436</v>
      </c>
      <c r="W317" s="11">
        <v>8.5671029999999995</v>
      </c>
      <c r="X317" s="11">
        <v>8.9353639999999999</v>
      </c>
      <c r="Y317" s="11">
        <v>0.36826100000000001</v>
      </c>
      <c r="Z317" s="18">
        <f t="shared" si="12"/>
        <v>4.298547595377341E-2</v>
      </c>
      <c r="AA317" s="11">
        <v>4.298546</v>
      </c>
      <c r="AC317" s="11" t="s">
        <v>78</v>
      </c>
      <c r="AD317" s="11">
        <v>1947</v>
      </c>
      <c r="AE317" s="11">
        <v>-0.63110500000000003</v>
      </c>
      <c r="AF317" s="11">
        <v>-3.9285160000000001</v>
      </c>
      <c r="AG317" s="11">
        <v>3.2974100000000002</v>
      </c>
      <c r="AH317" s="18">
        <f t="shared" si="13"/>
        <v>5.2248199586439661</v>
      </c>
      <c r="AI317" s="11" t="s">
        <v>77</v>
      </c>
      <c r="AK317" s="11" t="s">
        <v>83</v>
      </c>
      <c r="AL317" s="11">
        <v>1951</v>
      </c>
      <c r="AM317" s="11">
        <v>-12.903981999999999</v>
      </c>
      <c r="AN317" s="11">
        <v>-14.139151</v>
      </c>
      <c r="AO317" s="11">
        <v>1.235169</v>
      </c>
      <c r="AP317" s="18">
        <f t="shared" si="14"/>
        <v>9.5719987830113221E-2</v>
      </c>
      <c r="AQ317" s="11">
        <v>9.5719980000000007</v>
      </c>
      <c r="AS317" s="11" t="s">
        <v>76</v>
      </c>
      <c r="AT317" s="11">
        <v>311</v>
      </c>
      <c r="AU317" s="11">
        <v>-12.188603000000001</v>
      </c>
      <c r="AV317" s="11">
        <v>-13.311349</v>
      </c>
      <c r="AW317" s="11">
        <v>1.122746</v>
      </c>
      <c r="AX317" s="11">
        <v>9.2114419999999999</v>
      </c>
    </row>
    <row r="318" spans="21:50" x14ac:dyDescent="0.35">
      <c r="U318" s="11" t="s">
        <v>76</v>
      </c>
      <c r="V318" s="11">
        <v>438</v>
      </c>
      <c r="W318" s="11">
        <v>-20.588045999999999</v>
      </c>
      <c r="X318" s="11">
        <v>-20.332113</v>
      </c>
      <c r="Y318" s="11">
        <v>0.25593300000000002</v>
      </c>
      <c r="Z318" s="18">
        <f t="shared" si="12"/>
        <v>1.2431145724076973E-2</v>
      </c>
      <c r="AA318" s="11">
        <v>1.2431140000000001</v>
      </c>
      <c r="AC318" s="11" t="s">
        <v>78</v>
      </c>
      <c r="AD318" s="11">
        <v>1957</v>
      </c>
      <c r="AE318" s="11">
        <v>-3.4879950000000002</v>
      </c>
      <c r="AF318" s="11">
        <v>-0.86619100000000004</v>
      </c>
      <c r="AG318" s="11">
        <v>2.621804</v>
      </c>
      <c r="AH318" s="18">
        <f t="shared" si="13"/>
        <v>0.75166506832721947</v>
      </c>
      <c r="AI318" s="11">
        <v>75.166506999999996</v>
      </c>
      <c r="AK318" s="11" t="s">
        <v>83</v>
      </c>
      <c r="AL318" s="11">
        <v>1956</v>
      </c>
      <c r="AM318" s="11">
        <v>10.378351</v>
      </c>
      <c r="AN318" s="11">
        <v>9.2036230000000003</v>
      </c>
      <c r="AO318" s="11">
        <v>1.174728</v>
      </c>
      <c r="AP318" s="18">
        <f t="shared" si="14"/>
        <v>0.11319023609820095</v>
      </c>
      <c r="AQ318" s="11">
        <v>11.31902</v>
      </c>
      <c r="AS318" s="11" t="s">
        <v>78</v>
      </c>
      <c r="AT318" s="11">
        <v>312</v>
      </c>
      <c r="AU318" s="11">
        <v>-14.961084</v>
      </c>
      <c r="AV318" s="11">
        <v>-18.734738</v>
      </c>
      <c r="AW318" s="11">
        <v>3.7736529999999999</v>
      </c>
      <c r="AX318" s="11">
        <v>25.223125</v>
      </c>
    </row>
    <row r="319" spans="21:50" x14ac:dyDescent="0.35">
      <c r="U319" s="11" t="s">
        <v>76</v>
      </c>
      <c r="V319" s="11">
        <v>439</v>
      </c>
      <c r="W319" s="11">
        <v>-11.177104</v>
      </c>
      <c r="X319" s="11">
        <v>-7.2729309999999998</v>
      </c>
      <c r="Y319" s="11">
        <v>3.904172</v>
      </c>
      <c r="Z319" s="18">
        <f t="shared" si="12"/>
        <v>0.34930085646514519</v>
      </c>
      <c r="AA319" s="11">
        <v>34.930089000000002</v>
      </c>
      <c r="AC319" s="11" t="s">
        <v>78</v>
      </c>
      <c r="AD319" s="11">
        <v>1960</v>
      </c>
      <c r="AE319" s="11">
        <v>-0.40360200000000002</v>
      </c>
      <c r="AF319" s="11">
        <v>-1.830211</v>
      </c>
      <c r="AG319" s="11">
        <v>1.4266099999999999</v>
      </c>
      <c r="AH319" s="18">
        <f t="shared" si="13"/>
        <v>3.5346950708866651</v>
      </c>
      <c r="AI319" s="11" t="s">
        <v>77</v>
      </c>
      <c r="AK319" s="11" t="s">
        <v>83</v>
      </c>
      <c r="AL319" s="11">
        <v>1963</v>
      </c>
      <c r="AM319" s="11">
        <v>3.1214140000000001</v>
      </c>
      <c r="AN319" s="11">
        <v>-0.53697300000000003</v>
      </c>
      <c r="AO319" s="11">
        <v>3.6583869999999998</v>
      </c>
      <c r="AP319" s="18">
        <f t="shared" si="14"/>
        <v>1.1720287664500766</v>
      </c>
      <c r="AQ319" s="11" t="s">
        <v>77</v>
      </c>
      <c r="AS319" s="11" t="s">
        <v>76</v>
      </c>
      <c r="AT319" s="11">
        <v>313</v>
      </c>
      <c r="AU319" s="11">
        <v>20.957706000000002</v>
      </c>
      <c r="AV319" s="11">
        <v>20.061919</v>
      </c>
      <c r="AW319" s="11">
        <v>0.895787</v>
      </c>
      <c r="AX319" s="11">
        <v>4.2742610000000001</v>
      </c>
    </row>
    <row r="320" spans="21:50" x14ac:dyDescent="0.35">
      <c r="U320" s="11" t="s">
        <v>76</v>
      </c>
      <c r="V320" s="11">
        <v>440</v>
      </c>
      <c r="W320" s="11">
        <v>2.6841279999999998</v>
      </c>
      <c r="X320" s="11">
        <v>1.0144880000000001</v>
      </c>
      <c r="Y320" s="11">
        <v>1.66964</v>
      </c>
      <c r="Z320" s="18">
        <f t="shared" si="12"/>
        <v>0.62204186983631182</v>
      </c>
      <c r="AA320" s="11">
        <v>62.204197000000001</v>
      </c>
      <c r="AC320" s="11" t="s">
        <v>78</v>
      </c>
      <c r="AD320" s="11">
        <v>1964</v>
      </c>
      <c r="AE320" s="11">
        <v>-19.679691999999999</v>
      </c>
      <c r="AF320" s="11">
        <v>-20.506063000000001</v>
      </c>
      <c r="AG320" s="11">
        <v>0.82637099999999997</v>
      </c>
      <c r="AH320" s="18">
        <f t="shared" si="13"/>
        <v>4.1991053518520512E-2</v>
      </c>
      <c r="AI320" s="11">
        <v>4.1991069999999997</v>
      </c>
      <c r="AK320" s="11" t="s">
        <v>83</v>
      </c>
      <c r="AL320" s="11">
        <v>1968</v>
      </c>
      <c r="AM320" s="11">
        <v>-5.8723660000000004</v>
      </c>
      <c r="AN320" s="11">
        <v>-6.8092319999999997</v>
      </c>
      <c r="AO320" s="11">
        <v>0.93686599999999998</v>
      </c>
      <c r="AP320" s="18">
        <f t="shared" si="14"/>
        <v>0.15953808056241725</v>
      </c>
      <c r="AQ320" s="11">
        <v>15.953815000000001</v>
      </c>
      <c r="AS320" s="11" t="s">
        <v>83</v>
      </c>
      <c r="AT320" s="11">
        <v>314</v>
      </c>
      <c r="AU320" s="11">
        <v>-5.8789819999999997</v>
      </c>
      <c r="AV320" s="11">
        <v>-5.5441219999999998</v>
      </c>
      <c r="AW320" s="11">
        <v>0.33485999999999999</v>
      </c>
      <c r="AX320" s="11">
        <v>5.6958849999999996</v>
      </c>
    </row>
    <row r="321" spans="21:50" x14ac:dyDescent="0.35">
      <c r="U321" s="11" t="s">
        <v>76</v>
      </c>
      <c r="V321" s="11">
        <v>441</v>
      </c>
      <c r="W321" s="11">
        <v>32.129637000000002</v>
      </c>
      <c r="X321" s="11">
        <v>34.166100999999998</v>
      </c>
      <c r="Y321" s="11">
        <v>2.0364640000000001</v>
      </c>
      <c r="Z321" s="18">
        <f t="shared" si="12"/>
        <v>6.3382726670705922E-2</v>
      </c>
      <c r="AA321" s="11">
        <v>6.338273</v>
      </c>
      <c r="AC321" s="11" t="s">
        <v>78</v>
      </c>
      <c r="AD321" s="11">
        <v>1975</v>
      </c>
      <c r="AE321" s="11">
        <v>-12.124343</v>
      </c>
      <c r="AF321" s="11">
        <v>-11.409231</v>
      </c>
      <c r="AG321" s="11">
        <v>0.71511199999999997</v>
      </c>
      <c r="AH321" s="18">
        <f t="shared" si="13"/>
        <v>5.8981505224654236E-2</v>
      </c>
      <c r="AI321" s="11">
        <v>5.8981539999999999</v>
      </c>
      <c r="AK321" s="11" t="s">
        <v>83</v>
      </c>
      <c r="AL321" s="11">
        <v>1971</v>
      </c>
      <c r="AM321" s="11">
        <v>7.6998709999999999</v>
      </c>
      <c r="AN321" s="11">
        <v>5.9482670000000004</v>
      </c>
      <c r="AO321" s="11">
        <v>1.7516039999999999</v>
      </c>
      <c r="AP321" s="18">
        <f t="shared" si="14"/>
        <v>0.22748485007086483</v>
      </c>
      <c r="AQ321" s="11">
        <v>22.748487999999998</v>
      </c>
      <c r="AS321" s="11" t="s">
        <v>76</v>
      </c>
      <c r="AT321" s="11">
        <v>315</v>
      </c>
      <c r="AU321" s="11">
        <v>-7.4601800000000003</v>
      </c>
      <c r="AV321" s="11">
        <v>-8.3310890000000004</v>
      </c>
      <c r="AW321" s="11">
        <v>0.87090900000000004</v>
      </c>
      <c r="AX321" s="11">
        <v>11.674096</v>
      </c>
    </row>
    <row r="322" spans="21:50" x14ac:dyDescent="0.35">
      <c r="U322" s="11" t="s">
        <v>76</v>
      </c>
      <c r="V322" s="11">
        <v>442</v>
      </c>
      <c r="W322" s="11">
        <v>-4.8721329999999998</v>
      </c>
      <c r="X322" s="11">
        <v>-5.7651019999999997</v>
      </c>
      <c r="Y322" s="11">
        <v>0.89296900000000001</v>
      </c>
      <c r="Z322" s="18">
        <f t="shared" si="12"/>
        <v>0.18328091618188586</v>
      </c>
      <c r="AA322" s="11">
        <v>18.328088999999999</v>
      </c>
      <c r="AC322" s="11" t="s">
        <v>78</v>
      </c>
      <c r="AD322" s="11">
        <v>1981</v>
      </c>
      <c r="AE322" s="11">
        <v>0.71275999999999995</v>
      </c>
      <c r="AF322" s="11">
        <v>-6.3119079999999999</v>
      </c>
      <c r="AG322" s="11">
        <v>7.0246680000000001</v>
      </c>
      <c r="AH322" s="18">
        <f t="shared" si="13"/>
        <v>9.8555867332622498</v>
      </c>
      <c r="AI322" s="11" t="s">
        <v>77</v>
      </c>
      <c r="AK322" s="11" t="s">
        <v>83</v>
      </c>
      <c r="AL322" s="11">
        <v>1980</v>
      </c>
      <c r="AM322" s="11">
        <v>33.124020999999999</v>
      </c>
      <c r="AN322" s="11">
        <v>34.124465000000001</v>
      </c>
      <c r="AO322" s="11">
        <v>1.0004440000000001</v>
      </c>
      <c r="AP322" s="18">
        <f t="shared" si="14"/>
        <v>3.0202975659265528E-2</v>
      </c>
      <c r="AQ322" s="11">
        <v>3.0202979999999999</v>
      </c>
      <c r="AS322" s="11" t="s">
        <v>76</v>
      </c>
      <c r="AT322" s="11">
        <v>316</v>
      </c>
      <c r="AU322" s="11">
        <v>-14.985847</v>
      </c>
      <c r="AV322" s="11">
        <v>-15.463749999999999</v>
      </c>
      <c r="AW322" s="11">
        <v>0.47790199999999999</v>
      </c>
      <c r="AX322" s="11">
        <v>3.1890230000000002</v>
      </c>
    </row>
    <row r="323" spans="21:50" x14ac:dyDescent="0.35">
      <c r="U323" s="11" t="s">
        <v>76</v>
      </c>
      <c r="V323" s="11">
        <v>444</v>
      </c>
      <c r="W323" s="11">
        <v>12.448904000000001</v>
      </c>
      <c r="X323" s="11">
        <v>11.411587000000001</v>
      </c>
      <c r="Y323" s="11">
        <v>1.037317</v>
      </c>
      <c r="Z323" s="18">
        <f t="shared" si="12"/>
        <v>8.3325969900643462E-2</v>
      </c>
      <c r="AA323" s="11">
        <v>8.3325980000000008</v>
      </c>
      <c r="AC323" s="11" t="s">
        <v>78</v>
      </c>
      <c r="AD323" s="11">
        <v>1983</v>
      </c>
      <c r="AE323" s="11">
        <v>-9.2337430000000005</v>
      </c>
      <c r="AF323" s="11">
        <v>-6.5062860000000002</v>
      </c>
      <c r="AG323" s="11">
        <v>2.7274569999999998</v>
      </c>
      <c r="AH323" s="18">
        <f t="shared" si="13"/>
        <v>0.29537934941442484</v>
      </c>
      <c r="AI323" s="11">
        <v>29.537932999999999</v>
      </c>
      <c r="AK323" s="11" t="s">
        <v>83</v>
      </c>
      <c r="AL323" s="11">
        <v>1984</v>
      </c>
      <c r="AM323" s="11">
        <v>1.5523359999999999</v>
      </c>
      <c r="AN323" s="11">
        <v>-0.81242400000000004</v>
      </c>
      <c r="AO323" s="11">
        <v>2.36476</v>
      </c>
      <c r="AP323" s="18">
        <f t="shared" si="14"/>
        <v>1.5233557683388133</v>
      </c>
      <c r="AQ323" s="11" t="s">
        <v>77</v>
      </c>
      <c r="AS323" s="11" t="s">
        <v>76</v>
      </c>
      <c r="AT323" s="11">
        <v>317</v>
      </c>
      <c r="AU323" s="11">
        <v>-15.965588</v>
      </c>
      <c r="AV323" s="11">
        <v>-11.885782000000001</v>
      </c>
      <c r="AW323" s="11">
        <v>4.0798059999999996</v>
      </c>
      <c r="AX323" s="11">
        <v>25.553749</v>
      </c>
    </row>
    <row r="324" spans="21:50" x14ac:dyDescent="0.35">
      <c r="U324" s="11" t="s">
        <v>76</v>
      </c>
      <c r="V324" s="11">
        <v>446</v>
      </c>
      <c r="W324" s="11">
        <v>18.398558999999999</v>
      </c>
      <c r="X324" s="11">
        <v>17.745159999999998</v>
      </c>
      <c r="Y324" s="11">
        <v>0.65339899999999995</v>
      </c>
      <c r="Z324" s="18">
        <f t="shared" si="12"/>
        <v>3.551359647241939E-2</v>
      </c>
      <c r="AA324" s="11">
        <v>3.5513599999999999</v>
      </c>
      <c r="AC324" s="11" t="s">
        <v>78</v>
      </c>
      <c r="AD324" s="11">
        <v>1992</v>
      </c>
      <c r="AE324" s="11">
        <v>-3.9372400000000001</v>
      </c>
      <c r="AF324" s="11">
        <v>-5.3633040000000003</v>
      </c>
      <c r="AG324" s="11">
        <v>1.426064</v>
      </c>
      <c r="AH324" s="18">
        <f t="shared" si="13"/>
        <v>0.36219890075281158</v>
      </c>
      <c r="AI324" s="11">
        <v>36.219884</v>
      </c>
      <c r="AK324" s="11" t="s">
        <v>83</v>
      </c>
      <c r="AL324" s="11">
        <v>1993</v>
      </c>
      <c r="AM324" s="11">
        <v>7.6301030000000001</v>
      </c>
      <c r="AN324" s="11">
        <v>9.3528699999999994</v>
      </c>
      <c r="AO324" s="11">
        <v>1.7227669999999999</v>
      </c>
      <c r="AP324" s="18">
        <f t="shared" si="14"/>
        <v>0.22578554968392955</v>
      </c>
      <c r="AQ324" s="11">
        <v>22.578557</v>
      </c>
      <c r="AS324" s="11" t="s">
        <v>76</v>
      </c>
      <c r="AT324" s="11">
        <v>318</v>
      </c>
      <c r="AU324" s="11">
        <v>-7.6639939999999998</v>
      </c>
      <c r="AV324" s="11">
        <v>-10.37119</v>
      </c>
      <c r="AW324" s="11">
        <v>2.7071960000000002</v>
      </c>
      <c r="AX324" s="11">
        <v>35.323569999999997</v>
      </c>
    </row>
    <row r="325" spans="21:50" x14ac:dyDescent="0.35">
      <c r="U325" s="11" t="s">
        <v>76</v>
      </c>
      <c r="V325" s="11">
        <v>448</v>
      </c>
      <c r="W325" s="11">
        <v>14.818960000000001</v>
      </c>
      <c r="X325" s="11">
        <v>16.014119000000001</v>
      </c>
      <c r="Y325" s="11">
        <v>1.1951590000000001</v>
      </c>
      <c r="Z325" s="18">
        <f t="shared" si="12"/>
        <v>8.0650666443529098E-2</v>
      </c>
      <c r="AA325" s="11">
        <v>8.0650650000000006</v>
      </c>
      <c r="AC325" s="11" t="s">
        <v>78</v>
      </c>
      <c r="AD325" s="11">
        <v>1999</v>
      </c>
      <c r="AE325" s="11">
        <v>-12.394028</v>
      </c>
      <c r="AF325" s="11">
        <v>-12.949566000000001</v>
      </c>
      <c r="AG325" s="11">
        <v>0.55553799999999998</v>
      </c>
      <c r="AH325" s="18">
        <f t="shared" si="13"/>
        <v>4.4823038966831444E-2</v>
      </c>
      <c r="AI325" s="11">
        <v>4.4823040000000001</v>
      </c>
      <c r="AK325" s="11" t="s">
        <v>83</v>
      </c>
      <c r="AL325" s="11">
        <v>1998</v>
      </c>
      <c r="AM325" s="11">
        <v>-13.44197</v>
      </c>
      <c r="AN325" s="11">
        <v>-13.787072</v>
      </c>
      <c r="AO325" s="11">
        <v>0.34510200000000002</v>
      </c>
      <c r="AP325" s="18">
        <f t="shared" si="14"/>
        <v>2.5673468993012188E-2</v>
      </c>
      <c r="AQ325" s="11">
        <v>2.5673460000000001</v>
      </c>
      <c r="AS325" s="11" t="s">
        <v>78</v>
      </c>
      <c r="AT325" s="11">
        <v>319</v>
      </c>
      <c r="AU325" s="11">
        <v>34.256106000000003</v>
      </c>
      <c r="AV325" s="11">
        <v>31.013383999999999</v>
      </c>
      <c r="AW325" s="11">
        <v>3.2427220000000001</v>
      </c>
      <c r="AX325" s="11">
        <v>9.4661150000000003</v>
      </c>
    </row>
    <row r="326" spans="21:50" x14ac:dyDescent="0.35">
      <c r="U326" s="11" t="s">
        <v>76</v>
      </c>
      <c r="V326" s="11">
        <v>449</v>
      </c>
      <c r="W326" s="11">
        <v>-8.3533919999999995</v>
      </c>
      <c r="X326" s="11">
        <v>-9.278041</v>
      </c>
      <c r="Y326" s="11">
        <v>0.92464900000000005</v>
      </c>
      <c r="Z326" s="18">
        <f t="shared" si="12"/>
        <v>0.11069144127319777</v>
      </c>
      <c r="AA326" s="11">
        <v>11.069148999999999</v>
      </c>
      <c r="AC326" s="11" t="s">
        <v>78</v>
      </c>
      <c r="AD326" s="11">
        <v>1817</v>
      </c>
      <c r="AE326" s="11">
        <v>-24.855944000000001</v>
      </c>
      <c r="AF326" s="11">
        <v>-24.894997</v>
      </c>
      <c r="AG326" s="11">
        <v>3.9052999999999997E-2</v>
      </c>
      <c r="AH326" s="18">
        <f t="shared" si="13"/>
        <v>1.5711734786657066E-3</v>
      </c>
      <c r="AI326" s="11"/>
      <c r="AK326" s="11" t="s">
        <v>83</v>
      </c>
      <c r="AL326" s="11">
        <v>1011</v>
      </c>
      <c r="AM326" s="11">
        <v>20.584275999999999</v>
      </c>
      <c r="AN326" s="11">
        <v>33.897404999999999</v>
      </c>
      <c r="AO326" s="11">
        <v>13.313129</v>
      </c>
      <c r="AP326" s="18">
        <f t="shared" si="14"/>
        <v>0.64676207217586867</v>
      </c>
      <c r="AQ326" s="11"/>
      <c r="AS326" s="11" t="s">
        <v>83</v>
      </c>
      <c r="AT326" s="11">
        <v>320</v>
      </c>
      <c r="AU326" s="11">
        <v>-7.5736559999999997</v>
      </c>
      <c r="AV326" s="11">
        <v>-6.8270580000000001</v>
      </c>
      <c r="AW326" s="11">
        <v>0.74659799999999998</v>
      </c>
      <c r="AX326" s="11">
        <v>9.8578309999999991</v>
      </c>
    </row>
    <row r="327" spans="21:50" x14ac:dyDescent="0.35">
      <c r="U327" s="11" t="s">
        <v>76</v>
      </c>
      <c r="V327" s="11">
        <v>451</v>
      </c>
      <c r="W327" s="11">
        <v>16.499051000000001</v>
      </c>
      <c r="X327" s="11">
        <v>14.834925</v>
      </c>
      <c r="Y327" s="11">
        <v>1.664126</v>
      </c>
      <c r="Z327" s="18">
        <f t="shared" si="12"/>
        <v>0.10086192230086445</v>
      </c>
      <c r="AA327" s="11">
        <v>10.086194000000001</v>
      </c>
      <c r="AC327" s="11" t="s">
        <v>78</v>
      </c>
      <c r="AD327" s="11">
        <v>587</v>
      </c>
      <c r="AE327" s="11">
        <v>22.007073999999999</v>
      </c>
      <c r="AF327" s="11">
        <v>21.991212999999998</v>
      </c>
      <c r="AG327" s="11">
        <v>1.5861E-2</v>
      </c>
      <c r="AH327" s="18">
        <f t="shared" si="13"/>
        <v>7.207228003141172E-4</v>
      </c>
      <c r="AI327" s="11"/>
      <c r="AK327" s="11" t="s">
        <v>83</v>
      </c>
      <c r="AL327" s="11">
        <v>491</v>
      </c>
      <c r="AM327" s="11">
        <v>19.938717</v>
      </c>
      <c r="AN327" s="11">
        <v>35.394323999999997</v>
      </c>
      <c r="AO327" s="11">
        <v>15.455607000000001</v>
      </c>
      <c r="AP327" s="18">
        <f t="shared" si="14"/>
        <v>0.77515554285664423</v>
      </c>
      <c r="AQ327" s="11"/>
      <c r="AS327" s="11" t="s">
        <v>76</v>
      </c>
      <c r="AT327" s="11">
        <v>321</v>
      </c>
      <c r="AU327" s="11">
        <v>14.551418</v>
      </c>
      <c r="AV327" s="11">
        <v>13.409784999999999</v>
      </c>
      <c r="AW327" s="11">
        <v>1.1416329999999999</v>
      </c>
      <c r="AX327" s="11">
        <v>7.8455110000000001</v>
      </c>
    </row>
    <row r="328" spans="21:50" x14ac:dyDescent="0.35">
      <c r="U328" s="11" t="s">
        <v>76</v>
      </c>
      <c r="V328" s="11">
        <v>452</v>
      </c>
      <c r="W328" s="11">
        <v>-29.005407000000002</v>
      </c>
      <c r="X328" s="11">
        <v>-28.218343999999998</v>
      </c>
      <c r="Y328" s="11">
        <v>0.78706299999999996</v>
      </c>
      <c r="Z328" s="18">
        <f t="shared" si="12"/>
        <v>2.7135044166075654E-2</v>
      </c>
      <c r="AA328" s="11">
        <v>2.7135060000000002</v>
      </c>
      <c r="AS328" s="11" t="s">
        <v>76</v>
      </c>
      <c r="AT328" s="11">
        <v>322</v>
      </c>
      <c r="AU328" s="11">
        <v>-8.7481000000000003E-2</v>
      </c>
      <c r="AV328" s="11">
        <v>-0.171348</v>
      </c>
      <c r="AW328" s="11">
        <v>8.3866999999999997E-2</v>
      </c>
      <c r="AX328" s="11">
        <v>95.869332999999997</v>
      </c>
    </row>
    <row r="329" spans="21:50" x14ac:dyDescent="0.35">
      <c r="U329" s="11" t="s">
        <v>76</v>
      </c>
      <c r="V329" s="11">
        <v>453</v>
      </c>
      <c r="W329" s="11">
        <v>-7.8877680000000003</v>
      </c>
      <c r="X329" s="11">
        <v>-4.5141200000000001</v>
      </c>
      <c r="Y329" s="11">
        <v>3.3736480000000002</v>
      </c>
      <c r="Z329" s="18">
        <f t="shared" ref="Z329:Z392" si="15">ABS(Y329/W329)</f>
        <v>0.42770629156435636</v>
      </c>
      <c r="AA329" s="11">
        <v>42.770626</v>
      </c>
      <c r="AS329" s="11" t="s">
        <v>76</v>
      </c>
      <c r="AT329" s="11">
        <v>323</v>
      </c>
      <c r="AU329" s="11">
        <v>-2.7870520000000001</v>
      </c>
      <c r="AV329" s="11">
        <v>-3.5837940000000001</v>
      </c>
      <c r="AW329" s="11">
        <v>0.79674199999999995</v>
      </c>
      <c r="AX329" s="11">
        <v>28.587260000000001</v>
      </c>
    </row>
    <row r="330" spans="21:50" x14ac:dyDescent="0.35">
      <c r="U330" s="11" t="s">
        <v>76</v>
      </c>
      <c r="V330" s="11">
        <v>454</v>
      </c>
      <c r="W330" s="11">
        <v>-27.178774000000001</v>
      </c>
      <c r="X330" s="11">
        <v>-25.609670000000001</v>
      </c>
      <c r="Y330" s="11">
        <v>1.569105</v>
      </c>
      <c r="Z330" s="18">
        <f t="shared" si="15"/>
        <v>5.7732736583335213E-2</v>
      </c>
      <c r="AA330" s="11">
        <v>5.7732720000000004</v>
      </c>
      <c r="AS330" s="11" t="s">
        <v>76</v>
      </c>
      <c r="AT330" s="11">
        <v>324</v>
      </c>
      <c r="AU330" s="11">
        <v>1.8804380000000001</v>
      </c>
      <c r="AV330" s="11">
        <v>0.26461000000000001</v>
      </c>
      <c r="AW330" s="11">
        <v>1.615828</v>
      </c>
      <c r="AX330" s="11">
        <v>85.928269</v>
      </c>
    </row>
    <row r="331" spans="21:50" x14ac:dyDescent="0.35">
      <c r="U331" s="11" t="s">
        <v>76</v>
      </c>
      <c r="V331" s="11">
        <v>456</v>
      </c>
      <c r="W331" s="11">
        <v>15.33971</v>
      </c>
      <c r="X331" s="11">
        <v>15.947051</v>
      </c>
      <c r="Y331" s="11">
        <v>0.60733999999999999</v>
      </c>
      <c r="Z331" s="18">
        <f t="shared" si="15"/>
        <v>3.9592665050382309E-2</v>
      </c>
      <c r="AA331" s="11">
        <v>3.9592679999999998</v>
      </c>
      <c r="AS331" s="11" t="s">
        <v>76</v>
      </c>
      <c r="AT331" s="11">
        <v>325</v>
      </c>
      <c r="AU331" s="11">
        <v>21.485229</v>
      </c>
      <c r="AV331" s="11">
        <v>22.488951</v>
      </c>
      <c r="AW331" s="11">
        <v>1.0037210000000001</v>
      </c>
      <c r="AX331" s="11">
        <v>4.6716810000000004</v>
      </c>
    </row>
    <row r="332" spans="21:50" x14ac:dyDescent="0.35">
      <c r="U332" s="11" t="s">
        <v>76</v>
      </c>
      <c r="V332" s="11">
        <v>457</v>
      </c>
      <c r="W332" s="11">
        <v>-5.6095889999999997</v>
      </c>
      <c r="X332" s="11">
        <v>-7.2267239999999999</v>
      </c>
      <c r="Y332" s="11">
        <v>1.617135</v>
      </c>
      <c r="Z332" s="18">
        <f t="shared" si="15"/>
        <v>0.28828047830242109</v>
      </c>
      <c r="AA332" s="11">
        <v>28.828047999999999</v>
      </c>
      <c r="AS332" s="11" t="s">
        <v>76</v>
      </c>
      <c r="AT332" s="11">
        <v>326</v>
      </c>
      <c r="AU332" s="11">
        <v>34.190496000000003</v>
      </c>
      <c r="AV332" s="11">
        <v>30.441013000000002</v>
      </c>
      <c r="AW332" s="11">
        <v>3.7494839999999998</v>
      </c>
      <c r="AX332" s="11">
        <v>10.96645</v>
      </c>
    </row>
    <row r="333" spans="21:50" x14ac:dyDescent="0.35">
      <c r="U333" s="11" t="s">
        <v>76</v>
      </c>
      <c r="V333" s="11">
        <v>459</v>
      </c>
      <c r="W333" s="11">
        <v>-3.6277469999999998</v>
      </c>
      <c r="X333" s="11">
        <v>-3.8682020000000001</v>
      </c>
      <c r="Y333" s="11">
        <v>0.240455</v>
      </c>
      <c r="Z333" s="18">
        <f t="shared" si="15"/>
        <v>6.6282185609966737E-2</v>
      </c>
      <c r="AA333" s="11">
        <v>6.6282079999999999</v>
      </c>
      <c r="AS333" s="11" t="s">
        <v>76</v>
      </c>
      <c r="AT333" s="11">
        <v>327</v>
      </c>
      <c r="AU333" s="11">
        <v>2.353793</v>
      </c>
      <c r="AV333" s="11">
        <v>2.7727279999999999</v>
      </c>
      <c r="AW333" s="11">
        <v>0.418935</v>
      </c>
      <c r="AX333" s="11">
        <v>17.798285</v>
      </c>
    </row>
    <row r="334" spans="21:50" x14ac:dyDescent="0.35">
      <c r="U334" s="11" t="s">
        <v>76</v>
      </c>
      <c r="V334" s="11">
        <v>462</v>
      </c>
      <c r="W334" s="11">
        <v>45.867353000000001</v>
      </c>
      <c r="X334" s="11">
        <v>38.973571</v>
      </c>
      <c r="Y334" s="11">
        <v>6.8937819999999999</v>
      </c>
      <c r="Z334" s="18">
        <f t="shared" si="15"/>
        <v>0.15029823063912146</v>
      </c>
      <c r="AA334" s="11">
        <v>15.029823</v>
      </c>
      <c r="AS334" s="11" t="s">
        <v>76</v>
      </c>
      <c r="AT334" s="11">
        <v>328</v>
      </c>
      <c r="AU334" s="11">
        <v>-10.383357</v>
      </c>
      <c r="AV334" s="11">
        <v>-11.462122000000001</v>
      </c>
      <c r="AW334" s="11">
        <v>1.078765</v>
      </c>
      <c r="AX334" s="11">
        <v>10.389367</v>
      </c>
    </row>
    <row r="335" spans="21:50" x14ac:dyDescent="0.35">
      <c r="U335" s="11" t="s">
        <v>76</v>
      </c>
      <c r="V335" s="11">
        <v>463</v>
      </c>
      <c r="W335" s="11">
        <v>-15.950837999999999</v>
      </c>
      <c r="X335" s="11">
        <v>-17.465889000000001</v>
      </c>
      <c r="Y335" s="11">
        <v>1.5150509999999999</v>
      </c>
      <c r="Z335" s="18">
        <f t="shared" si="15"/>
        <v>9.4982533206092373E-2</v>
      </c>
      <c r="AA335" s="11">
        <v>9.4982530000000001</v>
      </c>
      <c r="AS335" s="11" t="s">
        <v>76</v>
      </c>
      <c r="AT335" s="11">
        <v>329</v>
      </c>
      <c r="AU335" s="11">
        <v>-2.7283629999999999</v>
      </c>
      <c r="AV335" s="11">
        <v>-4.9869820000000002</v>
      </c>
      <c r="AW335" s="11">
        <v>2.2586189999999999</v>
      </c>
      <c r="AX335" s="11">
        <v>82.782953000000006</v>
      </c>
    </row>
    <row r="336" spans="21:50" x14ac:dyDescent="0.35">
      <c r="U336" s="11" t="s">
        <v>76</v>
      </c>
      <c r="V336" s="11">
        <v>464</v>
      </c>
      <c r="W336" s="11">
        <v>-21.297578000000001</v>
      </c>
      <c r="X336" s="11">
        <v>-18.412438000000002</v>
      </c>
      <c r="Y336" s="11">
        <v>2.8851390000000001</v>
      </c>
      <c r="Z336" s="18">
        <f t="shared" si="15"/>
        <v>0.13546793912434549</v>
      </c>
      <c r="AA336" s="11">
        <v>13.546794999999999</v>
      </c>
      <c r="AS336" s="11" t="s">
        <v>76</v>
      </c>
      <c r="AT336" s="11">
        <v>330</v>
      </c>
      <c r="AU336" s="11">
        <v>26.737473000000001</v>
      </c>
      <c r="AV336" s="11">
        <v>26.876797</v>
      </c>
      <c r="AW336" s="11">
        <v>0.139325</v>
      </c>
      <c r="AX336" s="11">
        <v>0.52108399999999999</v>
      </c>
    </row>
    <row r="337" spans="21:50" x14ac:dyDescent="0.35">
      <c r="U337" s="11" t="s">
        <v>76</v>
      </c>
      <c r="V337" s="11">
        <v>465</v>
      </c>
      <c r="W337" s="11">
        <v>-15.880625999999999</v>
      </c>
      <c r="X337" s="11">
        <v>-13.78668</v>
      </c>
      <c r="Y337" s="11">
        <v>2.0939459999999999</v>
      </c>
      <c r="Z337" s="18">
        <f t="shared" si="15"/>
        <v>0.131855381519595</v>
      </c>
      <c r="AA337" s="11">
        <v>13.185537</v>
      </c>
      <c r="AS337" s="11" t="s">
        <v>83</v>
      </c>
      <c r="AT337" s="11">
        <v>331</v>
      </c>
      <c r="AU337" s="11">
        <v>8.7039489999999997</v>
      </c>
      <c r="AV337" s="11">
        <v>7.4892289999999999</v>
      </c>
      <c r="AW337" s="11">
        <v>1.2147190000000001</v>
      </c>
      <c r="AX337" s="11">
        <v>13.955957</v>
      </c>
    </row>
    <row r="338" spans="21:50" x14ac:dyDescent="0.35">
      <c r="U338" s="11" t="s">
        <v>76</v>
      </c>
      <c r="V338" s="11">
        <v>466</v>
      </c>
      <c r="W338" s="11">
        <v>5.0499169999999998</v>
      </c>
      <c r="X338" s="11">
        <v>0.121602</v>
      </c>
      <c r="Y338" s="11">
        <v>4.9283149999999996</v>
      </c>
      <c r="Z338" s="18">
        <f t="shared" si="15"/>
        <v>0.97592000026931136</v>
      </c>
      <c r="AA338" s="11">
        <v>97.591995999999995</v>
      </c>
      <c r="AS338" s="11" t="s">
        <v>78</v>
      </c>
      <c r="AT338" s="11">
        <v>332</v>
      </c>
      <c r="AU338" s="11">
        <v>-25.779021</v>
      </c>
      <c r="AV338" s="11">
        <v>-24.376491999999999</v>
      </c>
      <c r="AW338" s="11">
        <v>1.4025289999999999</v>
      </c>
      <c r="AX338" s="11">
        <v>5.4405830000000002</v>
      </c>
    </row>
    <row r="339" spans="21:50" x14ac:dyDescent="0.35">
      <c r="U339" s="11" t="s">
        <v>76</v>
      </c>
      <c r="V339" s="11">
        <v>468</v>
      </c>
      <c r="W339" s="11">
        <v>-6.0578849999999997</v>
      </c>
      <c r="X339" s="11">
        <v>-3.9023750000000001</v>
      </c>
      <c r="Y339" s="11">
        <v>2.15551</v>
      </c>
      <c r="Z339" s="18">
        <f t="shared" si="15"/>
        <v>0.35581890379233017</v>
      </c>
      <c r="AA339" s="11">
        <v>35.581896999999998</v>
      </c>
      <c r="AS339" s="11" t="s">
        <v>83</v>
      </c>
      <c r="AT339" s="11">
        <v>333</v>
      </c>
      <c r="AU339" s="11">
        <v>-0.24173</v>
      </c>
      <c r="AV339" s="11">
        <v>-1.2279469999999999</v>
      </c>
      <c r="AW339" s="11">
        <v>0.98621800000000004</v>
      </c>
      <c r="AX339" s="11" t="s">
        <v>77</v>
      </c>
    </row>
    <row r="340" spans="21:50" x14ac:dyDescent="0.35">
      <c r="U340" s="11" t="s">
        <v>76</v>
      </c>
      <c r="V340" s="11">
        <v>470</v>
      </c>
      <c r="W340" s="11">
        <v>-18.288532</v>
      </c>
      <c r="X340" s="11">
        <v>-18.581489000000001</v>
      </c>
      <c r="Y340" s="11">
        <v>0.29295700000000002</v>
      </c>
      <c r="Z340" s="18">
        <f t="shared" si="15"/>
        <v>1.6018617568649033E-2</v>
      </c>
      <c r="AA340" s="11">
        <v>1.601863</v>
      </c>
      <c r="AS340" s="11" t="s">
        <v>76</v>
      </c>
      <c r="AT340" s="11">
        <v>334</v>
      </c>
      <c r="AU340" s="11">
        <v>24.507104999999999</v>
      </c>
      <c r="AV340" s="11">
        <v>22.115780000000001</v>
      </c>
      <c r="AW340" s="11">
        <v>2.3913250000000001</v>
      </c>
      <c r="AX340" s="11">
        <v>9.7576789999999995</v>
      </c>
    </row>
    <row r="341" spans="21:50" x14ac:dyDescent="0.35">
      <c r="U341" s="11" t="s">
        <v>76</v>
      </c>
      <c r="V341" s="11">
        <v>471</v>
      </c>
      <c r="W341" s="11">
        <v>30.604444999999998</v>
      </c>
      <c r="X341" s="11">
        <v>32.851081999999998</v>
      </c>
      <c r="Y341" s="11">
        <v>2.2466379999999999</v>
      </c>
      <c r="Z341" s="18">
        <f t="shared" si="15"/>
        <v>7.3408879004340705E-2</v>
      </c>
      <c r="AA341" s="11">
        <v>7.3408870000000004</v>
      </c>
      <c r="AS341" s="11" t="s">
        <v>78</v>
      </c>
      <c r="AT341" s="11">
        <v>335</v>
      </c>
      <c r="AU341" s="11">
        <v>2.922301</v>
      </c>
      <c r="AV341" s="11">
        <v>3.9958E-2</v>
      </c>
      <c r="AW341" s="11">
        <v>2.8823430000000001</v>
      </c>
      <c r="AX341" s="11">
        <v>98.632649999999998</v>
      </c>
    </row>
    <row r="342" spans="21:50" x14ac:dyDescent="0.35">
      <c r="U342" s="11" t="s">
        <v>76</v>
      </c>
      <c r="V342" s="11">
        <v>472</v>
      </c>
      <c r="W342" s="11">
        <v>11.663629999999999</v>
      </c>
      <c r="X342" s="11">
        <v>14.506836</v>
      </c>
      <c r="Y342" s="11">
        <v>2.8432059999999999</v>
      </c>
      <c r="Z342" s="18">
        <f t="shared" si="15"/>
        <v>0.24376682044955131</v>
      </c>
      <c r="AA342" s="11">
        <v>24.376678999999999</v>
      </c>
      <c r="AS342" s="11" t="s">
        <v>76</v>
      </c>
      <c r="AT342" s="11">
        <v>336</v>
      </c>
      <c r="AU342" s="11">
        <v>-28.629916999999999</v>
      </c>
      <c r="AV342" s="11">
        <v>-25.761783999999999</v>
      </c>
      <c r="AW342" s="11">
        <v>2.8681329999999998</v>
      </c>
      <c r="AX342" s="11">
        <v>10.017956999999999</v>
      </c>
    </row>
    <row r="343" spans="21:50" x14ac:dyDescent="0.35">
      <c r="U343" s="11" t="s">
        <v>76</v>
      </c>
      <c r="V343" s="11">
        <v>473</v>
      </c>
      <c r="W343" s="11">
        <v>-4.044969</v>
      </c>
      <c r="X343" s="11">
        <v>-5.3334700000000002</v>
      </c>
      <c r="Y343" s="11">
        <v>1.2885009999999999</v>
      </c>
      <c r="Z343" s="18">
        <f t="shared" si="15"/>
        <v>0.31854409761854785</v>
      </c>
      <c r="AA343" s="11">
        <v>31.854407999999999</v>
      </c>
      <c r="AS343" s="11" t="s">
        <v>76</v>
      </c>
      <c r="AT343" s="11">
        <v>337</v>
      </c>
      <c r="AU343" s="11">
        <v>-0.39201399999999997</v>
      </c>
      <c r="AV343" s="11">
        <v>1.2097629999999999</v>
      </c>
      <c r="AW343" s="11">
        <v>1.601777</v>
      </c>
      <c r="AX343" s="11" t="s">
        <v>77</v>
      </c>
    </row>
    <row r="344" spans="21:50" x14ac:dyDescent="0.35">
      <c r="U344" s="11" t="s">
        <v>76</v>
      </c>
      <c r="V344" s="11">
        <v>476</v>
      </c>
      <c r="W344" s="11">
        <v>6.6074960000000003</v>
      </c>
      <c r="X344" s="11">
        <v>6.310746</v>
      </c>
      <c r="Y344" s="11">
        <v>0.29675000000000001</v>
      </c>
      <c r="Z344" s="18">
        <f t="shared" si="15"/>
        <v>4.491111307521034E-2</v>
      </c>
      <c r="AA344" s="11">
        <v>4.4911089999999998</v>
      </c>
      <c r="AS344" s="11" t="s">
        <v>76</v>
      </c>
      <c r="AT344" s="11">
        <v>338</v>
      </c>
      <c r="AU344" s="11">
        <v>16.225491000000002</v>
      </c>
      <c r="AV344" s="11">
        <v>17.357571</v>
      </c>
      <c r="AW344" s="11">
        <v>1.13208</v>
      </c>
      <c r="AX344" s="11">
        <v>6.977169</v>
      </c>
    </row>
    <row r="345" spans="21:50" x14ac:dyDescent="0.35">
      <c r="U345" s="11" t="s">
        <v>76</v>
      </c>
      <c r="V345" s="11">
        <v>477</v>
      </c>
      <c r="W345" s="11">
        <v>-7.2541690000000001</v>
      </c>
      <c r="X345" s="11">
        <v>-7.2347099999999998</v>
      </c>
      <c r="Y345" s="11">
        <v>1.9459000000000001E-2</v>
      </c>
      <c r="Z345" s="18">
        <f t="shared" si="15"/>
        <v>2.6824574944421613E-3</v>
      </c>
      <c r="AA345" s="11">
        <v>0.26824900000000002</v>
      </c>
      <c r="AS345" s="11" t="s">
        <v>76</v>
      </c>
      <c r="AT345" s="11">
        <v>339</v>
      </c>
      <c r="AU345" s="11">
        <v>-0.43588100000000002</v>
      </c>
      <c r="AV345" s="11">
        <v>-0.93227099999999996</v>
      </c>
      <c r="AW345" s="11">
        <v>0.49639</v>
      </c>
      <c r="AX345" s="11" t="s">
        <v>77</v>
      </c>
    </row>
    <row r="346" spans="21:50" x14ac:dyDescent="0.35">
      <c r="U346" s="11" t="s">
        <v>76</v>
      </c>
      <c r="V346" s="11">
        <v>478</v>
      </c>
      <c r="W346" s="11">
        <v>-3.6459000000000001</v>
      </c>
      <c r="X346" s="11">
        <v>-5.8885310000000004</v>
      </c>
      <c r="Y346" s="11">
        <v>2.2426309999999998</v>
      </c>
      <c r="Z346" s="18">
        <f t="shared" si="15"/>
        <v>0.61511039798129397</v>
      </c>
      <c r="AA346" s="11">
        <v>61.511031000000003</v>
      </c>
      <c r="AS346" s="11" t="s">
        <v>76</v>
      </c>
      <c r="AT346" s="11">
        <v>340</v>
      </c>
      <c r="AU346" s="11">
        <v>1.994191</v>
      </c>
      <c r="AV346" s="11">
        <v>1.9054610000000001</v>
      </c>
      <c r="AW346" s="11">
        <v>8.8731000000000004E-2</v>
      </c>
      <c r="AX346" s="11">
        <v>4.4494530000000001</v>
      </c>
    </row>
    <row r="347" spans="21:50" x14ac:dyDescent="0.35">
      <c r="U347" s="11" t="s">
        <v>76</v>
      </c>
      <c r="V347" s="11">
        <v>479</v>
      </c>
      <c r="W347" s="11">
        <v>-23.583483999999999</v>
      </c>
      <c r="X347" s="11">
        <v>-24.653355999999999</v>
      </c>
      <c r="Y347" s="11">
        <v>1.0698730000000001</v>
      </c>
      <c r="Z347" s="18">
        <f t="shared" si="15"/>
        <v>4.5365349750698419E-2</v>
      </c>
      <c r="AA347" s="11">
        <v>4.5365330000000004</v>
      </c>
      <c r="AS347" s="11" t="s">
        <v>83</v>
      </c>
      <c r="AT347" s="11">
        <v>341</v>
      </c>
      <c r="AU347" s="11">
        <v>-13.828703000000001</v>
      </c>
      <c r="AV347" s="11">
        <v>-16.249305</v>
      </c>
      <c r="AW347" s="11">
        <v>2.4206020000000001</v>
      </c>
      <c r="AX347" s="11">
        <v>17.504187999999999</v>
      </c>
    </row>
    <row r="348" spans="21:50" x14ac:dyDescent="0.35">
      <c r="U348" s="11" t="s">
        <v>76</v>
      </c>
      <c r="V348" s="11">
        <v>480</v>
      </c>
      <c r="W348" s="11">
        <v>-9.6976399999999998</v>
      </c>
      <c r="X348" s="11">
        <v>-9.2166289999999993</v>
      </c>
      <c r="Y348" s="11">
        <v>0.48101100000000002</v>
      </c>
      <c r="Z348" s="18">
        <f t="shared" si="15"/>
        <v>4.9600830717576649E-2</v>
      </c>
      <c r="AA348" s="11">
        <v>4.9600879999999998</v>
      </c>
      <c r="AS348" s="11" t="s">
        <v>78</v>
      </c>
      <c r="AT348" s="11">
        <v>342</v>
      </c>
      <c r="AU348" s="11">
        <v>-8.3578030000000005</v>
      </c>
      <c r="AV348" s="11">
        <v>-8.0108759999999997</v>
      </c>
      <c r="AW348" s="11">
        <v>0.34692600000000001</v>
      </c>
      <c r="AX348" s="11">
        <v>4.1509280000000004</v>
      </c>
    </row>
    <row r="349" spans="21:50" x14ac:dyDescent="0.35">
      <c r="U349" s="11" t="s">
        <v>76</v>
      </c>
      <c r="V349" s="11">
        <v>481</v>
      </c>
      <c r="W349" s="11">
        <v>-14.07878</v>
      </c>
      <c r="X349" s="11">
        <v>-13.445872</v>
      </c>
      <c r="Y349" s="11">
        <v>0.63290800000000003</v>
      </c>
      <c r="Z349" s="18">
        <f t="shared" si="15"/>
        <v>4.4954747499428217E-2</v>
      </c>
      <c r="AA349" s="11">
        <v>4.4954739999999997</v>
      </c>
      <c r="AS349" s="11" t="s">
        <v>76</v>
      </c>
      <c r="AT349" s="11">
        <v>343</v>
      </c>
      <c r="AU349" s="11">
        <v>-25.663853</v>
      </c>
      <c r="AV349" s="11">
        <v>-25.641311999999999</v>
      </c>
      <c r="AW349" s="11">
        <v>2.2540999999999999E-2</v>
      </c>
      <c r="AX349" s="11">
        <v>8.7831999999999993E-2</v>
      </c>
    </row>
    <row r="350" spans="21:50" x14ac:dyDescent="0.35">
      <c r="U350" s="11" t="s">
        <v>76</v>
      </c>
      <c r="V350" s="11">
        <v>482</v>
      </c>
      <c r="W350" s="11">
        <v>-8.9886979999999994</v>
      </c>
      <c r="X350" s="11">
        <v>-10.627215</v>
      </c>
      <c r="Y350" s="11">
        <v>1.638517</v>
      </c>
      <c r="Z350" s="18">
        <f t="shared" si="15"/>
        <v>0.18228635559899778</v>
      </c>
      <c r="AA350" s="11">
        <v>18.228636999999999</v>
      </c>
      <c r="AS350" s="11" t="s">
        <v>76</v>
      </c>
      <c r="AT350" s="11">
        <v>344</v>
      </c>
      <c r="AU350" s="11">
        <v>24.281880999999998</v>
      </c>
      <c r="AV350" s="11">
        <v>29.797011000000001</v>
      </c>
      <c r="AW350" s="11">
        <v>5.5151310000000002</v>
      </c>
      <c r="AX350" s="11">
        <v>22.712947</v>
      </c>
    </row>
    <row r="351" spans="21:50" x14ac:dyDescent="0.35">
      <c r="U351" s="11" t="s">
        <v>76</v>
      </c>
      <c r="V351" s="11">
        <v>484</v>
      </c>
      <c r="W351" s="11">
        <v>36.927143999999998</v>
      </c>
      <c r="X351" s="11">
        <v>39.575437000000001</v>
      </c>
      <c r="Y351" s="11">
        <v>2.6482929999999998</v>
      </c>
      <c r="Z351" s="18">
        <f t="shared" si="15"/>
        <v>7.1716702488554218E-2</v>
      </c>
      <c r="AA351" s="11">
        <v>7.171672</v>
      </c>
      <c r="AS351" s="11" t="s">
        <v>76</v>
      </c>
      <c r="AT351" s="11">
        <v>345</v>
      </c>
      <c r="AU351" s="11">
        <v>23.179763000000001</v>
      </c>
      <c r="AV351" s="11">
        <v>22.880520000000001</v>
      </c>
      <c r="AW351" s="11">
        <v>0.29924299999999998</v>
      </c>
      <c r="AX351" s="11">
        <v>1.2909660000000001</v>
      </c>
    </row>
    <row r="352" spans="21:50" x14ac:dyDescent="0.35">
      <c r="U352" s="11" t="s">
        <v>76</v>
      </c>
      <c r="V352" s="11">
        <v>485</v>
      </c>
      <c r="W352" s="11">
        <v>-24.538743</v>
      </c>
      <c r="X352" s="11">
        <v>-24.951111999999998</v>
      </c>
      <c r="Y352" s="11">
        <v>0.41236899999999999</v>
      </c>
      <c r="Z352" s="18">
        <f t="shared" si="15"/>
        <v>1.6804813514693887E-2</v>
      </c>
      <c r="AA352" s="11">
        <v>1.68048</v>
      </c>
      <c r="AS352" s="11" t="s">
        <v>78</v>
      </c>
      <c r="AT352" s="11">
        <v>346</v>
      </c>
      <c r="AU352" s="11">
        <v>6.2975899999999996</v>
      </c>
      <c r="AV352" s="11">
        <v>11.868321999999999</v>
      </c>
      <c r="AW352" s="11">
        <v>5.5707319999999996</v>
      </c>
      <c r="AX352" s="11">
        <v>88.458162000000002</v>
      </c>
    </row>
    <row r="353" spans="21:50" x14ac:dyDescent="0.35">
      <c r="U353" s="11" t="s">
        <v>76</v>
      </c>
      <c r="V353" s="11">
        <v>486</v>
      </c>
      <c r="W353" s="11">
        <v>20.857572000000001</v>
      </c>
      <c r="X353" s="11">
        <v>20.42286</v>
      </c>
      <c r="Y353" s="11">
        <v>0.43471199999999999</v>
      </c>
      <c r="Z353" s="18">
        <f t="shared" si="15"/>
        <v>2.0841927334591004E-2</v>
      </c>
      <c r="AA353" s="11">
        <v>2.0841940000000001</v>
      </c>
      <c r="AS353" s="11" t="s">
        <v>76</v>
      </c>
      <c r="AT353" s="11">
        <v>347</v>
      </c>
      <c r="AU353" s="11">
        <v>-15.907970000000001</v>
      </c>
      <c r="AV353" s="11">
        <v>-15.818918</v>
      </c>
      <c r="AW353" s="11">
        <v>8.9052000000000006E-2</v>
      </c>
      <c r="AX353" s="11">
        <v>0.55979500000000004</v>
      </c>
    </row>
    <row r="354" spans="21:50" x14ac:dyDescent="0.35">
      <c r="U354" s="11" t="s">
        <v>76</v>
      </c>
      <c r="V354" s="11">
        <v>488</v>
      </c>
      <c r="W354" s="11">
        <v>-7.1077199999999996</v>
      </c>
      <c r="X354" s="11">
        <v>-6.3124669999999998</v>
      </c>
      <c r="Y354" s="11">
        <v>0.79525299999999999</v>
      </c>
      <c r="Z354" s="18">
        <f t="shared" si="15"/>
        <v>0.11188580867000951</v>
      </c>
      <c r="AA354" s="11">
        <v>11.188577</v>
      </c>
      <c r="AS354" s="11" t="s">
        <v>76</v>
      </c>
      <c r="AT354" s="11">
        <v>348</v>
      </c>
      <c r="AU354" s="11">
        <v>-8.7609000000000006E-2</v>
      </c>
      <c r="AV354" s="11">
        <v>-0.85341800000000001</v>
      </c>
      <c r="AW354" s="11">
        <v>0.76580899999999996</v>
      </c>
      <c r="AX354" s="11" t="s">
        <v>77</v>
      </c>
    </row>
    <row r="355" spans="21:50" x14ac:dyDescent="0.35">
      <c r="U355" s="11" t="s">
        <v>76</v>
      </c>
      <c r="V355" s="11">
        <v>489</v>
      </c>
      <c r="W355" s="11">
        <v>-7.5650510000000004</v>
      </c>
      <c r="X355" s="11">
        <v>-8.1571400000000001</v>
      </c>
      <c r="Y355" s="11">
        <v>0.59209000000000001</v>
      </c>
      <c r="Z355" s="18">
        <f t="shared" si="15"/>
        <v>7.826649152794872E-2</v>
      </c>
      <c r="AA355" s="11">
        <v>7.8266460000000002</v>
      </c>
      <c r="AS355" s="11" t="s">
        <v>76</v>
      </c>
      <c r="AT355" s="11">
        <v>349</v>
      </c>
      <c r="AU355" s="11">
        <v>-13.529259</v>
      </c>
      <c r="AV355" s="11">
        <v>-10.546213</v>
      </c>
      <c r="AW355" s="11">
        <v>2.9830459999999999</v>
      </c>
      <c r="AX355" s="11">
        <v>22.048852</v>
      </c>
    </row>
    <row r="356" spans="21:50" x14ac:dyDescent="0.35">
      <c r="U356" s="11" t="s">
        <v>76</v>
      </c>
      <c r="V356" s="11">
        <v>491</v>
      </c>
      <c r="W356" s="11">
        <v>19.938717</v>
      </c>
      <c r="X356" s="11">
        <v>25.330863999999998</v>
      </c>
      <c r="Y356" s="11">
        <v>5.3921479999999997</v>
      </c>
      <c r="Z356" s="18">
        <f t="shared" si="15"/>
        <v>0.2704360566429625</v>
      </c>
      <c r="AA356" s="11">
        <v>27.043604999999999</v>
      </c>
      <c r="AS356" s="11" t="s">
        <v>76</v>
      </c>
      <c r="AT356" s="11">
        <v>350</v>
      </c>
      <c r="AU356" s="11">
        <v>-16.539725000000001</v>
      </c>
      <c r="AV356" s="11">
        <v>-18.396636999999998</v>
      </c>
      <c r="AW356" s="11">
        <v>1.8569119999999999</v>
      </c>
      <c r="AX356" s="11">
        <v>11.226981</v>
      </c>
    </row>
    <row r="357" spans="21:50" x14ac:dyDescent="0.35">
      <c r="U357" s="11" t="s">
        <v>76</v>
      </c>
      <c r="V357" s="11">
        <v>493</v>
      </c>
      <c r="W357" s="11">
        <v>-6.7111660000000004</v>
      </c>
      <c r="X357" s="11">
        <v>-9.1150070000000003</v>
      </c>
      <c r="Y357" s="11">
        <v>2.4038409999999999</v>
      </c>
      <c r="Z357" s="18">
        <f t="shared" si="15"/>
        <v>0.35818529894805162</v>
      </c>
      <c r="AA357" s="11">
        <v>35.818531</v>
      </c>
      <c r="AS357" s="11" t="s">
        <v>83</v>
      </c>
      <c r="AT357" s="11">
        <v>351</v>
      </c>
      <c r="AU357" s="11">
        <v>-14.105993</v>
      </c>
      <c r="AV357" s="11">
        <v>-13.665959000000001</v>
      </c>
      <c r="AW357" s="11">
        <v>0.44003399999999998</v>
      </c>
      <c r="AX357" s="11">
        <v>3.1194809999999999</v>
      </c>
    </row>
    <row r="358" spans="21:50" x14ac:dyDescent="0.35">
      <c r="U358" s="11" t="s">
        <v>76</v>
      </c>
      <c r="V358" s="11">
        <v>494</v>
      </c>
      <c r="W358" s="11">
        <v>22.873882999999999</v>
      </c>
      <c r="X358" s="11">
        <v>24.448578999999999</v>
      </c>
      <c r="Y358" s="11">
        <v>1.5746960000000001</v>
      </c>
      <c r="Z358" s="18">
        <f t="shared" si="15"/>
        <v>6.8842531021077624E-2</v>
      </c>
      <c r="AA358" s="11">
        <v>6.8842530000000002</v>
      </c>
      <c r="AS358" s="11" t="s">
        <v>76</v>
      </c>
      <c r="AT358" s="11">
        <v>352</v>
      </c>
      <c r="AU358" s="11">
        <v>19.361224</v>
      </c>
      <c r="AV358" s="11">
        <v>15.186638</v>
      </c>
      <c r="AW358" s="11">
        <v>4.1745859999999997</v>
      </c>
      <c r="AX358" s="11">
        <v>21.561582000000001</v>
      </c>
    </row>
    <row r="359" spans="21:50" x14ac:dyDescent="0.35">
      <c r="U359" s="11" t="s">
        <v>76</v>
      </c>
      <c r="V359" s="11">
        <v>497</v>
      </c>
      <c r="W359" s="11">
        <v>-12.621231</v>
      </c>
      <c r="X359" s="11">
        <v>-13.04106</v>
      </c>
      <c r="Y359" s="11">
        <v>0.41982900000000001</v>
      </c>
      <c r="Z359" s="18">
        <f t="shared" si="15"/>
        <v>3.3263712549116642E-2</v>
      </c>
      <c r="AA359" s="11">
        <v>3.3263720000000001</v>
      </c>
      <c r="AS359" s="11" t="s">
        <v>76</v>
      </c>
      <c r="AT359" s="11">
        <v>353</v>
      </c>
      <c r="AU359" s="11">
        <v>17.749988999999999</v>
      </c>
      <c r="AV359" s="11">
        <v>17.324382</v>
      </c>
      <c r="AW359" s="11">
        <v>0.42560700000000001</v>
      </c>
      <c r="AX359" s="11">
        <v>2.3977889999999999</v>
      </c>
    </row>
    <row r="360" spans="21:50" x14ac:dyDescent="0.35">
      <c r="U360" s="11" t="s">
        <v>76</v>
      </c>
      <c r="V360" s="11">
        <v>498</v>
      </c>
      <c r="W360" s="11">
        <v>14.698546</v>
      </c>
      <c r="X360" s="11">
        <v>13.866069</v>
      </c>
      <c r="Y360" s="11">
        <v>0.83247700000000002</v>
      </c>
      <c r="Z360" s="18">
        <f t="shared" si="15"/>
        <v>5.6636690459042682E-2</v>
      </c>
      <c r="AA360" s="11">
        <v>5.6636699999999998</v>
      </c>
      <c r="AS360" s="11" t="s">
        <v>76</v>
      </c>
      <c r="AT360" s="11">
        <v>354</v>
      </c>
      <c r="AU360" s="11">
        <v>-13.054339000000001</v>
      </c>
      <c r="AV360" s="11">
        <v>-12.437075999999999</v>
      </c>
      <c r="AW360" s="11">
        <v>0.61726199999999998</v>
      </c>
      <c r="AX360" s="11">
        <v>4.7284079999999999</v>
      </c>
    </row>
    <row r="361" spans="21:50" x14ac:dyDescent="0.35">
      <c r="U361" s="11" t="s">
        <v>76</v>
      </c>
      <c r="V361" s="11">
        <v>500</v>
      </c>
      <c r="W361" s="11">
        <v>1.2471319999999999</v>
      </c>
      <c r="X361" s="11">
        <v>-0.29490300000000003</v>
      </c>
      <c r="Y361" s="11">
        <v>1.542035</v>
      </c>
      <c r="Z361" s="18">
        <f t="shared" si="15"/>
        <v>1.2364649451701986</v>
      </c>
      <c r="AA361" s="11" t="s">
        <v>77</v>
      </c>
      <c r="AS361" s="11" t="s">
        <v>83</v>
      </c>
      <c r="AT361" s="11">
        <v>355</v>
      </c>
      <c r="AU361" s="11">
        <v>5.9925930000000003</v>
      </c>
      <c r="AV361" s="11">
        <v>2.0681150000000001</v>
      </c>
      <c r="AW361" s="11">
        <v>3.9244780000000001</v>
      </c>
      <c r="AX361" s="11">
        <v>65.488812999999993</v>
      </c>
    </row>
    <row r="362" spans="21:50" x14ac:dyDescent="0.35">
      <c r="U362" s="11" t="s">
        <v>76</v>
      </c>
      <c r="V362" s="11">
        <v>501</v>
      </c>
      <c r="W362" s="11">
        <v>-21.955027000000001</v>
      </c>
      <c r="X362" s="11">
        <v>-20.836455000000001</v>
      </c>
      <c r="Y362" s="11">
        <v>1.1185719999999999</v>
      </c>
      <c r="Z362" s="18">
        <f t="shared" si="15"/>
        <v>5.0948331787521818E-2</v>
      </c>
      <c r="AA362" s="11">
        <v>5.0948330000000004</v>
      </c>
      <c r="AS362" s="11" t="s">
        <v>76</v>
      </c>
      <c r="AT362" s="11">
        <v>356</v>
      </c>
      <c r="AU362" s="11">
        <v>-12.544418</v>
      </c>
      <c r="AV362" s="11">
        <v>-12.309703000000001</v>
      </c>
      <c r="AW362" s="11">
        <v>0.23471500000000001</v>
      </c>
      <c r="AX362" s="11">
        <v>1.871073</v>
      </c>
    </row>
    <row r="363" spans="21:50" x14ac:dyDescent="0.35">
      <c r="U363" s="11" t="s">
        <v>76</v>
      </c>
      <c r="V363" s="11">
        <v>502</v>
      </c>
      <c r="W363" s="11">
        <v>-14.754204</v>
      </c>
      <c r="X363" s="11">
        <v>-13.709804999999999</v>
      </c>
      <c r="Y363" s="11">
        <v>1.0443990000000001</v>
      </c>
      <c r="Z363" s="18">
        <f t="shared" si="15"/>
        <v>7.0786536501731986E-2</v>
      </c>
      <c r="AA363" s="11">
        <v>7.0786540000000002</v>
      </c>
      <c r="AS363" s="11" t="s">
        <v>76</v>
      </c>
      <c r="AT363" s="11">
        <v>357</v>
      </c>
      <c r="AU363" s="11">
        <v>-9.3646919999999998</v>
      </c>
      <c r="AV363" s="11">
        <v>-8.7875180000000004</v>
      </c>
      <c r="AW363" s="11">
        <v>0.57717399999999996</v>
      </c>
      <c r="AX363" s="11">
        <v>6.1632999999999996</v>
      </c>
    </row>
    <row r="364" spans="21:50" x14ac:dyDescent="0.35">
      <c r="U364" s="11" t="s">
        <v>76</v>
      </c>
      <c r="V364" s="11">
        <v>505</v>
      </c>
      <c r="W364" s="11">
        <v>-9.892754</v>
      </c>
      <c r="X364" s="11">
        <v>-8.6852359999999997</v>
      </c>
      <c r="Y364" s="11">
        <v>1.2075180000000001</v>
      </c>
      <c r="Z364" s="18">
        <f t="shared" si="15"/>
        <v>0.12206085383301758</v>
      </c>
      <c r="AA364" s="11">
        <v>12.206082</v>
      </c>
      <c r="AS364" s="11" t="s">
        <v>76</v>
      </c>
      <c r="AT364" s="11">
        <v>358</v>
      </c>
      <c r="AU364" s="11">
        <v>-15.364791</v>
      </c>
      <c r="AV364" s="11">
        <v>-12.209716999999999</v>
      </c>
      <c r="AW364" s="11">
        <v>3.1550739999999999</v>
      </c>
      <c r="AX364" s="11">
        <v>20.534441999999999</v>
      </c>
    </row>
    <row r="365" spans="21:50" x14ac:dyDescent="0.35">
      <c r="U365" s="11" t="s">
        <v>76</v>
      </c>
      <c r="V365" s="11">
        <v>506</v>
      </c>
      <c r="W365" s="11">
        <v>-2.0814569999999999</v>
      </c>
      <c r="X365" s="11">
        <v>1.756219</v>
      </c>
      <c r="Y365" s="11">
        <v>3.8376760000000001</v>
      </c>
      <c r="Z365" s="18">
        <f t="shared" si="15"/>
        <v>1.8437450305242915</v>
      </c>
      <c r="AA365" s="11" t="s">
        <v>77</v>
      </c>
      <c r="AS365" s="11" t="s">
        <v>78</v>
      </c>
      <c r="AT365" s="11">
        <v>359</v>
      </c>
      <c r="AU365" s="11">
        <v>-7.4508760000000001</v>
      </c>
      <c r="AV365" s="11">
        <v>-1.6069070000000001</v>
      </c>
      <c r="AW365" s="11">
        <v>5.8439690000000004</v>
      </c>
      <c r="AX365" s="11">
        <v>78.433318999999997</v>
      </c>
    </row>
    <row r="366" spans="21:50" x14ac:dyDescent="0.35">
      <c r="U366" s="11" t="s">
        <v>76</v>
      </c>
      <c r="V366" s="11">
        <v>507</v>
      </c>
      <c r="W366" s="11">
        <v>-18.253171999999999</v>
      </c>
      <c r="X366" s="11">
        <v>-17.245905</v>
      </c>
      <c r="Y366" s="11">
        <v>1.0072669999999999</v>
      </c>
      <c r="Z366" s="18">
        <f t="shared" si="15"/>
        <v>5.5183121048768949E-2</v>
      </c>
      <c r="AA366" s="11">
        <v>5.518313</v>
      </c>
      <c r="AS366" s="11" t="s">
        <v>76</v>
      </c>
      <c r="AT366" s="11">
        <v>360</v>
      </c>
      <c r="AU366" s="11">
        <v>-5.5814349999999999</v>
      </c>
      <c r="AV366" s="11">
        <v>-8.1614229999999992</v>
      </c>
      <c r="AW366" s="11">
        <v>2.5799880000000002</v>
      </c>
      <c r="AX366" s="11">
        <v>46.224457999999998</v>
      </c>
    </row>
    <row r="367" spans="21:50" x14ac:dyDescent="0.35">
      <c r="U367" s="11" t="s">
        <v>76</v>
      </c>
      <c r="V367" s="11">
        <v>508</v>
      </c>
      <c r="W367" s="11">
        <v>-18.093882000000001</v>
      </c>
      <c r="X367" s="11">
        <v>-17.219242999999999</v>
      </c>
      <c r="Y367" s="11">
        <v>0.87463900000000006</v>
      </c>
      <c r="Z367" s="18">
        <f t="shared" si="15"/>
        <v>4.8338935779508235E-2</v>
      </c>
      <c r="AA367" s="11">
        <v>4.8338929999999998</v>
      </c>
      <c r="AS367" s="11" t="s">
        <v>83</v>
      </c>
      <c r="AT367" s="11">
        <v>362</v>
      </c>
      <c r="AU367" s="11">
        <v>4.641025</v>
      </c>
      <c r="AV367" s="11">
        <v>-0.269343</v>
      </c>
      <c r="AW367" s="11">
        <v>4.9103680000000001</v>
      </c>
      <c r="AX367" s="11" t="s">
        <v>77</v>
      </c>
    </row>
    <row r="368" spans="21:50" x14ac:dyDescent="0.35">
      <c r="U368" s="11" t="s">
        <v>76</v>
      </c>
      <c r="V368" s="11">
        <v>509</v>
      </c>
      <c r="W368" s="11">
        <v>-4.543971</v>
      </c>
      <c r="X368" s="11">
        <v>-3.4573360000000002</v>
      </c>
      <c r="Y368" s="11">
        <v>1.086635</v>
      </c>
      <c r="Z368" s="18">
        <f t="shared" si="15"/>
        <v>0.23913774977877281</v>
      </c>
      <c r="AA368" s="11">
        <v>23.91377</v>
      </c>
      <c r="AS368" s="11" t="s">
        <v>78</v>
      </c>
      <c r="AT368" s="11">
        <v>363</v>
      </c>
      <c r="AU368" s="11">
        <v>0.67351899999999998</v>
      </c>
      <c r="AV368" s="11">
        <v>3.159011</v>
      </c>
      <c r="AW368" s="11">
        <v>2.485493</v>
      </c>
      <c r="AX368" s="11" t="s">
        <v>77</v>
      </c>
    </row>
    <row r="369" spans="21:50" x14ac:dyDescent="0.35">
      <c r="U369" s="11" t="s">
        <v>76</v>
      </c>
      <c r="V369" s="11">
        <v>510</v>
      </c>
      <c r="W369" s="11">
        <v>-15.257368</v>
      </c>
      <c r="X369" s="11">
        <v>-15.786066</v>
      </c>
      <c r="Y369" s="11">
        <v>0.528698</v>
      </c>
      <c r="Z369" s="18">
        <f t="shared" si="15"/>
        <v>3.4651979292889837E-2</v>
      </c>
      <c r="AA369" s="11">
        <v>3.4651999999999998</v>
      </c>
      <c r="AS369" s="11" t="s">
        <v>76</v>
      </c>
      <c r="AT369" s="11">
        <v>364</v>
      </c>
      <c r="AU369" s="11">
        <v>-2.450008</v>
      </c>
      <c r="AV369" s="11">
        <v>-2.513541</v>
      </c>
      <c r="AW369" s="11">
        <v>6.3532000000000005E-2</v>
      </c>
      <c r="AX369" s="11">
        <v>2.593153</v>
      </c>
    </row>
    <row r="370" spans="21:50" x14ac:dyDescent="0.35">
      <c r="U370" s="11" t="s">
        <v>76</v>
      </c>
      <c r="V370" s="11">
        <v>513</v>
      </c>
      <c r="W370" s="11">
        <v>-14.882253</v>
      </c>
      <c r="X370" s="11">
        <v>-19.582991</v>
      </c>
      <c r="Y370" s="11">
        <v>4.7007370000000002</v>
      </c>
      <c r="Z370" s="18">
        <f t="shared" si="15"/>
        <v>0.31586191956285115</v>
      </c>
      <c r="AA370" s="11">
        <v>31.586193000000002</v>
      </c>
      <c r="AS370" s="11" t="s">
        <v>76</v>
      </c>
      <c r="AT370" s="11">
        <v>365</v>
      </c>
      <c r="AU370" s="11">
        <v>29.050954999999998</v>
      </c>
      <c r="AV370" s="11">
        <v>26.191348000000001</v>
      </c>
      <c r="AW370" s="11">
        <v>2.859607</v>
      </c>
      <c r="AX370" s="11">
        <v>9.8434200000000001</v>
      </c>
    </row>
    <row r="371" spans="21:50" x14ac:dyDescent="0.35">
      <c r="U371" s="11" t="s">
        <v>76</v>
      </c>
      <c r="V371" s="11">
        <v>514</v>
      </c>
      <c r="W371" s="11">
        <v>-16.581782</v>
      </c>
      <c r="X371" s="11">
        <v>-17.176489</v>
      </c>
      <c r="Y371" s="11">
        <v>0.59470699999999999</v>
      </c>
      <c r="Z371" s="18">
        <f t="shared" si="15"/>
        <v>3.5865083740698071E-2</v>
      </c>
      <c r="AA371" s="11">
        <v>3.586506</v>
      </c>
      <c r="AS371" s="11" t="s">
        <v>76</v>
      </c>
      <c r="AT371" s="11">
        <v>366</v>
      </c>
      <c r="AU371" s="11">
        <v>4.1060090000000002</v>
      </c>
      <c r="AV371" s="11">
        <v>4.9142549999999998</v>
      </c>
      <c r="AW371" s="11">
        <v>0.80824600000000002</v>
      </c>
      <c r="AX371" s="11">
        <v>19.684479</v>
      </c>
    </row>
    <row r="372" spans="21:50" x14ac:dyDescent="0.35">
      <c r="U372" s="11" t="s">
        <v>76</v>
      </c>
      <c r="V372" s="11">
        <v>515</v>
      </c>
      <c r="W372" s="11">
        <v>7.895651</v>
      </c>
      <c r="X372" s="11">
        <v>9.4949519999999996</v>
      </c>
      <c r="Y372" s="11">
        <v>1.5993010000000001</v>
      </c>
      <c r="Z372" s="18">
        <f t="shared" si="15"/>
        <v>0.20255467218599202</v>
      </c>
      <c r="AA372" s="11">
        <v>20.255461</v>
      </c>
      <c r="AS372" s="11" t="s">
        <v>76</v>
      </c>
      <c r="AT372" s="11">
        <v>367</v>
      </c>
      <c r="AU372" s="11">
        <v>19.897093000000002</v>
      </c>
      <c r="AV372" s="11">
        <v>22.548698000000002</v>
      </c>
      <c r="AW372" s="11">
        <v>2.6516039999999998</v>
      </c>
      <c r="AX372" s="11">
        <v>13.326591000000001</v>
      </c>
    </row>
    <row r="373" spans="21:50" x14ac:dyDescent="0.35">
      <c r="U373" s="11" t="s">
        <v>76</v>
      </c>
      <c r="V373" s="11">
        <v>516</v>
      </c>
      <c r="W373" s="11">
        <v>-19.087956999999999</v>
      </c>
      <c r="X373" s="11">
        <v>-22.780358</v>
      </c>
      <c r="Y373" s="11">
        <v>3.6924000000000001</v>
      </c>
      <c r="Z373" s="18">
        <f t="shared" si="15"/>
        <v>0.19344134105079974</v>
      </c>
      <c r="AA373" s="11">
        <v>19.344135999999999</v>
      </c>
      <c r="AS373" s="11" t="s">
        <v>83</v>
      </c>
      <c r="AT373" s="11">
        <v>368</v>
      </c>
      <c r="AU373" s="11">
        <v>-16.517707000000001</v>
      </c>
      <c r="AV373" s="11">
        <v>-15.222678999999999</v>
      </c>
      <c r="AW373" s="11">
        <v>1.2950280000000001</v>
      </c>
      <c r="AX373" s="11">
        <v>7.8402409999999998</v>
      </c>
    </row>
    <row r="374" spans="21:50" x14ac:dyDescent="0.35">
      <c r="U374" s="11" t="s">
        <v>76</v>
      </c>
      <c r="V374" s="11">
        <v>517</v>
      </c>
      <c r="W374" s="11">
        <v>7.46143</v>
      </c>
      <c r="X374" s="11">
        <v>6.8376080000000004</v>
      </c>
      <c r="Y374" s="11">
        <v>0.62382199999999999</v>
      </c>
      <c r="Z374" s="18">
        <f t="shared" si="15"/>
        <v>8.3606225616269264E-2</v>
      </c>
      <c r="AA374" s="11">
        <v>8.3606210000000001</v>
      </c>
      <c r="AS374" s="11" t="s">
        <v>76</v>
      </c>
      <c r="AT374" s="11">
        <v>369</v>
      </c>
      <c r="AU374" s="11">
        <v>12.241179000000001</v>
      </c>
      <c r="AV374" s="11">
        <v>10.757258999999999</v>
      </c>
      <c r="AW374" s="11">
        <v>1.4839199999999999</v>
      </c>
      <c r="AX374" s="11">
        <v>12.122361</v>
      </c>
    </row>
    <row r="375" spans="21:50" x14ac:dyDescent="0.35">
      <c r="U375" s="11" t="s">
        <v>76</v>
      </c>
      <c r="V375" s="11">
        <v>518</v>
      </c>
      <c r="W375" s="11">
        <v>0.53184100000000001</v>
      </c>
      <c r="X375" s="11">
        <v>7.3192839999999997</v>
      </c>
      <c r="Y375" s="11">
        <v>6.7874429999999997</v>
      </c>
      <c r="Z375" s="18">
        <f t="shared" si="15"/>
        <v>12.762165760067388</v>
      </c>
      <c r="AA375" s="11" t="s">
        <v>77</v>
      </c>
      <c r="AS375" s="11" t="s">
        <v>76</v>
      </c>
      <c r="AT375" s="11">
        <v>370</v>
      </c>
      <c r="AU375" s="11">
        <v>-9.6836330000000004</v>
      </c>
      <c r="AV375" s="11">
        <v>-11.690906999999999</v>
      </c>
      <c r="AW375" s="11">
        <v>2.0072739999999998</v>
      </c>
      <c r="AX375" s="11">
        <v>20.728521000000001</v>
      </c>
    </row>
    <row r="376" spans="21:50" x14ac:dyDescent="0.35">
      <c r="U376" s="11" t="s">
        <v>76</v>
      </c>
      <c r="V376" s="11">
        <v>521</v>
      </c>
      <c r="W376" s="11">
        <v>-19.988793000000001</v>
      </c>
      <c r="X376" s="11">
        <v>-19.187315000000002</v>
      </c>
      <c r="Y376" s="11">
        <v>0.80147800000000002</v>
      </c>
      <c r="Z376" s="18">
        <f t="shared" si="15"/>
        <v>4.0096367999808695E-2</v>
      </c>
      <c r="AA376" s="11">
        <v>4.0096340000000001</v>
      </c>
      <c r="AS376" s="11" t="s">
        <v>78</v>
      </c>
      <c r="AT376" s="11">
        <v>371</v>
      </c>
      <c r="AU376" s="11">
        <v>19.908487000000001</v>
      </c>
      <c r="AV376" s="11">
        <v>19.385348</v>
      </c>
      <c r="AW376" s="11">
        <v>0.52314000000000005</v>
      </c>
      <c r="AX376" s="11">
        <v>2.6277210000000002</v>
      </c>
    </row>
    <row r="377" spans="21:50" x14ac:dyDescent="0.35">
      <c r="U377" s="11" t="s">
        <v>76</v>
      </c>
      <c r="V377" s="11">
        <v>522</v>
      </c>
      <c r="W377" s="11">
        <v>-11.412879</v>
      </c>
      <c r="X377" s="11">
        <v>-10.466450999999999</v>
      </c>
      <c r="Y377" s="11">
        <v>0.94642700000000002</v>
      </c>
      <c r="Z377" s="18">
        <f t="shared" si="15"/>
        <v>8.2926227466356209E-2</v>
      </c>
      <c r="AA377" s="11">
        <v>8.2926260000000003</v>
      </c>
      <c r="AS377" s="11" t="s">
        <v>76</v>
      </c>
      <c r="AT377" s="11">
        <v>372</v>
      </c>
      <c r="AU377" s="11">
        <v>19.366142</v>
      </c>
      <c r="AV377" s="11">
        <v>13.920030000000001</v>
      </c>
      <c r="AW377" s="11">
        <v>5.4461120000000003</v>
      </c>
      <c r="AX377" s="11">
        <v>28.121822999999999</v>
      </c>
    </row>
    <row r="378" spans="21:50" x14ac:dyDescent="0.35">
      <c r="U378" s="11" t="s">
        <v>76</v>
      </c>
      <c r="V378" s="11">
        <v>523</v>
      </c>
      <c r="W378" s="11">
        <v>24.629518000000001</v>
      </c>
      <c r="X378" s="11">
        <v>26.104679000000001</v>
      </c>
      <c r="Y378" s="11">
        <v>1.4751609999999999</v>
      </c>
      <c r="Z378" s="18">
        <f t="shared" si="15"/>
        <v>5.9894026346760013E-2</v>
      </c>
      <c r="AA378" s="11">
        <v>5.9894020000000001</v>
      </c>
      <c r="AS378" s="11" t="s">
        <v>76</v>
      </c>
      <c r="AT378" s="11">
        <v>373</v>
      </c>
      <c r="AU378" s="11">
        <v>-7.6354660000000001</v>
      </c>
      <c r="AV378" s="11">
        <v>-6.5880780000000003</v>
      </c>
      <c r="AW378" s="11">
        <v>1.047388</v>
      </c>
      <c r="AX378" s="11">
        <v>13.717411</v>
      </c>
    </row>
    <row r="379" spans="21:50" x14ac:dyDescent="0.35">
      <c r="U379" s="11" t="s">
        <v>76</v>
      </c>
      <c r="V379" s="11">
        <v>524</v>
      </c>
      <c r="W379" s="11">
        <v>23.187225999999999</v>
      </c>
      <c r="X379" s="11">
        <v>26.876149999999999</v>
      </c>
      <c r="Y379" s="11">
        <v>3.6889240000000001</v>
      </c>
      <c r="Z379" s="18">
        <f t="shared" si="15"/>
        <v>0.15909294195002024</v>
      </c>
      <c r="AA379" s="11">
        <v>15.909293</v>
      </c>
      <c r="AS379" s="11" t="s">
        <v>76</v>
      </c>
      <c r="AT379" s="11">
        <v>374</v>
      </c>
      <c r="AU379" s="11">
        <v>21.499669999999998</v>
      </c>
      <c r="AV379" s="11">
        <v>20.666436000000001</v>
      </c>
      <c r="AW379" s="11">
        <v>0.83323499999999995</v>
      </c>
      <c r="AX379" s="11">
        <v>3.875569</v>
      </c>
    </row>
    <row r="380" spans="21:50" x14ac:dyDescent="0.35">
      <c r="U380" s="11" t="s">
        <v>76</v>
      </c>
      <c r="V380" s="11">
        <v>525</v>
      </c>
      <c r="W380" s="11">
        <v>-6.9390530000000004</v>
      </c>
      <c r="X380" s="11">
        <v>-4.9715480000000003</v>
      </c>
      <c r="Y380" s="11">
        <v>1.967506</v>
      </c>
      <c r="Z380" s="18">
        <f t="shared" si="15"/>
        <v>0.28354099615610373</v>
      </c>
      <c r="AA380" s="11">
        <v>28.354092000000001</v>
      </c>
      <c r="AS380" s="11" t="s">
        <v>76</v>
      </c>
      <c r="AT380" s="11">
        <v>375</v>
      </c>
      <c r="AU380" s="11">
        <v>0.71248599999999995</v>
      </c>
      <c r="AV380" s="11">
        <v>-0.97839100000000001</v>
      </c>
      <c r="AW380" s="11">
        <v>1.690877</v>
      </c>
      <c r="AX380" s="11" t="s">
        <v>77</v>
      </c>
    </row>
    <row r="381" spans="21:50" x14ac:dyDescent="0.35">
      <c r="U381" s="11" t="s">
        <v>76</v>
      </c>
      <c r="V381" s="11">
        <v>527</v>
      </c>
      <c r="W381" s="11">
        <v>-22.455905999999999</v>
      </c>
      <c r="X381" s="11">
        <v>-22.122812</v>
      </c>
      <c r="Y381" s="11">
        <v>0.333094</v>
      </c>
      <c r="Z381" s="18">
        <f t="shared" si="15"/>
        <v>1.4833246986338472E-2</v>
      </c>
      <c r="AA381" s="11">
        <v>1.483325</v>
      </c>
      <c r="AS381" s="11" t="s">
        <v>76</v>
      </c>
      <c r="AT381" s="11">
        <v>376</v>
      </c>
      <c r="AU381" s="11">
        <v>13.318808000000001</v>
      </c>
      <c r="AV381" s="11">
        <v>14.348144</v>
      </c>
      <c r="AW381" s="11">
        <v>1.029336</v>
      </c>
      <c r="AX381" s="11">
        <v>7.72844</v>
      </c>
    </row>
    <row r="382" spans="21:50" x14ac:dyDescent="0.35">
      <c r="U382" s="11" t="s">
        <v>76</v>
      </c>
      <c r="V382" s="11">
        <v>529</v>
      </c>
      <c r="W382" s="11">
        <v>1.820098</v>
      </c>
      <c r="X382" s="11">
        <v>1.224175</v>
      </c>
      <c r="Y382" s="11">
        <v>0.59592299999999998</v>
      </c>
      <c r="Z382" s="18">
        <f t="shared" si="15"/>
        <v>0.32741258987153438</v>
      </c>
      <c r="AA382" s="11">
        <v>32.741258999999999</v>
      </c>
      <c r="AS382" s="11" t="s">
        <v>83</v>
      </c>
      <c r="AT382" s="11">
        <v>377</v>
      </c>
      <c r="AU382" s="11">
        <v>10.716251</v>
      </c>
      <c r="AV382" s="11">
        <v>6.2404570000000001</v>
      </c>
      <c r="AW382" s="11">
        <v>4.4757939999999996</v>
      </c>
      <c r="AX382" s="11">
        <v>41.766419999999997</v>
      </c>
    </row>
    <row r="383" spans="21:50" x14ac:dyDescent="0.35">
      <c r="U383" s="11" t="s">
        <v>76</v>
      </c>
      <c r="V383" s="11">
        <v>530</v>
      </c>
      <c r="W383" s="11">
        <v>33.551676</v>
      </c>
      <c r="X383" s="11">
        <v>35.045534000000004</v>
      </c>
      <c r="Y383" s="11">
        <v>1.4938579999999999</v>
      </c>
      <c r="Z383" s="18">
        <f t="shared" si="15"/>
        <v>4.4524094712884085E-2</v>
      </c>
      <c r="AA383" s="11">
        <v>4.4524090000000003</v>
      </c>
      <c r="AS383" s="11" t="s">
        <v>76</v>
      </c>
      <c r="AT383" s="11">
        <v>378</v>
      </c>
      <c r="AU383" s="11">
        <v>19.512632</v>
      </c>
      <c r="AV383" s="11">
        <v>22.927461999999998</v>
      </c>
      <c r="AW383" s="11">
        <v>3.4148299999999998</v>
      </c>
      <c r="AX383" s="11">
        <v>17.500610000000002</v>
      </c>
    </row>
    <row r="384" spans="21:50" x14ac:dyDescent="0.35">
      <c r="U384" s="11" t="s">
        <v>76</v>
      </c>
      <c r="V384" s="11">
        <v>532</v>
      </c>
      <c r="W384" s="11">
        <v>-0.89905199999999996</v>
      </c>
      <c r="X384" s="11">
        <v>2.0645039999999999</v>
      </c>
      <c r="Y384" s="11">
        <v>2.9635560000000001</v>
      </c>
      <c r="Z384" s="18">
        <f t="shared" si="15"/>
        <v>3.2963121154282513</v>
      </c>
      <c r="AA384" s="11" t="s">
        <v>77</v>
      </c>
      <c r="AS384" s="11" t="s">
        <v>78</v>
      </c>
      <c r="AT384" s="11">
        <v>379</v>
      </c>
      <c r="AU384" s="11">
        <v>-3.6962860000000002</v>
      </c>
      <c r="AV384" s="11">
        <v>-4.5624409999999997</v>
      </c>
      <c r="AW384" s="11">
        <v>0.86615500000000001</v>
      </c>
      <c r="AX384" s="11">
        <v>23.433115000000001</v>
      </c>
    </row>
    <row r="385" spans="21:50" x14ac:dyDescent="0.35">
      <c r="U385" s="11" t="s">
        <v>76</v>
      </c>
      <c r="V385" s="11">
        <v>533</v>
      </c>
      <c r="W385" s="11">
        <v>-12.289236000000001</v>
      </c>
      <c r="X385" s="11">
        <v>-8.9643580000000007</v>
      </c>
      <c r="Y385" s="11">
        <v>3.324878</v>
      </c>
      <c r="Z385" s="18">
        <f t="shared" si="15"/>
        <v>0.27055205059126536</v>
      </c>
      <c r="AA385" s="11">
        <v>27.055202000000001</v>
      </c>
      <c r="AS385" s="11" t="s">
        <v>76</v>
      </c>
      <c r="AT385" s="11">
        <v>380</v>
      </c>
      <c r="AU385" s="11">
        <v>-5.2350349999999999</v>
      </c>
      <c r="AV385" s="11">
        <v>-4.2514820000000002</v>
      </c>
      <c r="AW385" s="11">
        <v>0.98355300000000001</v>
      </c>
      <c r="AX385" s="11">
        <v>18.787897000000001</v>
      </c>
    </row>
    <row r="386" spans="21:50" x14ac:dyDescent="0.35">
      <c r="U386" s="11" t="s">
        <v>76</v>
      </c>
      <c r="V386" s="11">
        <v>534</v>
      </c>
      <c r="W386" s="11">
        <v>0.67710800000000004</v>
      </c>
      <c r="X386" s="11">
        <v>-1.050794</v>
      </c>
      <c r="Y386" s="11">
        <v>1.7279009999999999</v>
      </c>
      <c r="Z386" s="18">
        <f t="shared" si="15"/>
        <v>2.5518838944451989</v>
      </c>
      <c r="AA386" s="11" t="s">
        <v>77</v>
      </c>
      <c r="AS386" s="11" t="s">
        <v>76</v>
      </c>
      <c r="AT386" s="11">
        <v>381</v>
      </c>
      <c r="AU386" s="11">
        <v>15.102905</v>
      </c>
      <c r="AV386" s="11">
        <v>17.388845</v>
      </c>
      <c r="AW386" s="11">
        <v>2.2859389999999999</v>
      </c>
      <c r="AX386" s="11">
        <v>15.135759999999999</v>
      </c>
    </row>
    <row r="387" spans="21:50" x14ac:dyDescent="0.35">
      <c r="U387" s="11" t="s">
        <v>76</v>
      </c>
      <c r="V387" s="11">
        <v>535</v>
      </c>
      <c r="W387" s="11">
        <v>-5.7217529999999996</v>
      </c>
      <c r="X387" s="11">
        <v>-8.0351959999999991</v>
      </c>
      <c r="Y387" s="11">
        <v>2.3134429999999999</v>
      </c>
      <c r="Z387" s="18">
        <f t="shared" si="15"/>
        <v>0.40432416429020968</v>
      </c>
      <c r="AA387" s="11">
        <v>40.432414999999999</v>
      </c>
      <c r="AS387" s="11" t="s">
        <v>76</v>
      </c>
      <c r="AT387" s="11">
        <v>382</v>
      </c>
      <c r="AU387" s="11">
        <v>1.3524830000000001</v>
      </c>
      <c r="AV387" s="11">
        <v>-0.31154999999999999</v>
      </c>
      <c r="AW387" s="11">
        <v>1.6640330000000001</v>
      </c>
      <c r="AX387" s="11" t="s">
        <v>77</v>
      </c>
    </row>
    <row r="388" spans="21:50" x14ac:dyDescent="0.35">
      <c r="U388" s="11" t="s">
        <v>76</v>
      </c>
      <c r="V388" s="11">
        <v>537</v>
      </c>
      <c r="W388" s="11">
        <v>-7.8161630000000004</v>
      </c>
      <c r="X388" s="11">
        <v>-10.537029</v>
      </c>
      <c r="Y388" s="11">
        <v>2.720866</v>
      </c>
      <c r="Z388" s="18">
        <f t="shared" si="15"/>
        <v>0.34810763286282537</v>
      </c>
      <c r="AA388" s="11">
        <v>34.810768000000003</v>
      </c>
      <c r="AS388" s="11" t="s">
        <v>76</v>
      </c>
      <c r="AT388" s="11">
        <v>383</v>
      </c>
      <c r="AU388" s="11">
        <v>26.983523999999999</v>
      </c>
      <c r="AV388" s="11">
        <v>29.860064000000001</v>
      </c>
      <c r="AW388" s="11">
        <v>2.8765399999999999</v>
      </c>
      <c r="AX388" s="11">
        <v>10.660358</v>
      </c>
    </row>
    <row r="389" spans="21:50" x14ac:dyDescent="0.35">
      <c r="U389" s="11" t="s">
        <v>76</v>
      </c>
      <c r="V389" s="11">
        <v>539</v>
      </c>
      <c r="W389" s="11">
        <v>-6.989484</v>
      </c>
      <c r="X389" s="11">
        <v>-8.7316819999999993</v>
      </c>
      <c r="Y389" s="11">
        <v>1.7421979999999999</v>
      </c>
      <c r="Z389" s="18">
        <f t="shared" si="15"/>
        <v>0.24925988814052652</v>
      </c>
      <c r="AA389" s="11">
        <v>24.925986000000002</v>
      </c>
      <c r="AS389" s="11" t="s">
        <v>76</v>
      </c>
      <c r="AT389" s="11">
        <v>384</v>
      </c>
      <c r="AU389" s="11">
        <v>-12.549219000000001</v>
      </c>
      <c r="AV389" s="11">
        <v>-12.228011</v>
      </c>
      <c r="AW389" s="11">
        <v>0.32120900000000002</v>
      </c>
      <c r="AX389" s="11">
        <v>2.55959</v>
      </c>
    </row>
    <row r="390" spans="21:50" x14ac:dyDescent="0.35">
      <c r="U390" s="11" t="s">
        <v>76</v>
      </c>
      <c r="V390" s="11">
        <v>540</v>
      </c>
      <c r="W390" s="11">
        <v>-18.063230000000001</v>
      </c>
      <c r="X390" s="11">
        <v>-17.740625999999999</v>
      </c>
      <c r="Y390" s="11">
        <v>0.322604</v>
      </c>
      <c r="Z390" s="18">
        <f t="shared" si="15"/>
        <v>1.7859707261658076E-2</v>
      </c>
      <c r="AA390" s="11">
        <v>1.785973</v>
      </c>
      <c r="AS390" s="11" t="s">
        <v>83</v>
      </c>
      <c r="AT390" s="11">
        <v>385</v>
      </c>
      <c r="AU390" s="11">
        <v>-14.986554</v>
      </c>
      <c r="AV390" s="11">
        <v>-14.118126999999999</v>
      </c>
      <c r="AW390" s="11">
        <v>0.86842799999999998</v>
      </c>
      <c r="AX390" s="11">
        <v>5.7947110000000004</v>
      </c>
    </row>
    <row r="391" spans="21:50" x14ac:dyDescent="0.35">
      <c r="U391" s="11" t="s">
        <v>76</v>
      </c>
      <c r="V391" s="11">
        <v>541</v>
      </c>
      <c r="W391" s="11">
        <v>-24.021127</v>
      </c>
      <c r="X391" s="11">
        <v>-21.064330000000002</v>
      </c>
      <c r="Y391" s="11">
        <v>2.9567969999999999</v>
      </c>
      <c r="Z391" s="18">
        <f t="shared" si="15"/>
        <v>0.12309151856197255</v>
      </c>
      <c r="AA391" s="11">
        <v>12.309151999999999</v>
      </c>
      <c r="AS391" s="11" t="s">
        <v>76</v>
      </c>
      <c r="AT391" s="11">
        <v>386</v>
      </c>
      <c r="AU391" s="11">
        <v>1.6198840000000001</v>
      </c>
      <c r="AV391" s="11">
        <v>3.7855880000000002</v>
      </c>
      <c r="AW391" s="11">
        <v>2.1657039999999999</v>
      </c>
      <c r="AX391" s="11" t="s">
        <v>77</v>
      </c>
    </row>
    <row r="392" spans="21:50" x14ac:dyDescent="0.35">
      <c r="U392" s="11" t="s">
        <v>76</v>
      </c>
      <c r="V392" s="11">
        <v>542</v>
      </c>
      <c r="W392" s="11">
        <v>30.869617999999999</v>
      </c>
      <c r="X392" s="11">
        <v>30.913471999999999</v>
      </c>
      <c r="Y392" s="11">
        <v>4.3853999999999997E-2</v>
      </c>
      <c r="Z392" s="18">
        <f t="shared" si="15"/>
        <v>1.4206201061509735E-3</v>
      </c>
      <c r="AA392" s="11">
        <v>0.14206299999999999</v>
      </c>
      <c r="AS392" s="11" t="s">
        <v>76</v>
      </c>
      <c r="AT392" s="11">
        <v>387</v>
      </c>
      <c r="AU392" s="11">
        <v>-0.45098899999999997</v>
      </c>
      <c r="AV392" s="11">
        <v>2.353863</v>
      </c>
      <c r="AW392" s="11">
        <v>2.8048519999999999</v>
      </c>
      <c r="AX392" s="11" t="s">
        <v>77</v>
      </c>
    </row>
    <row r="393" spans="21:50" x14ac:dyDescent="0.35">
      <c r="U393" s="11" t="s">
        <v>76</v>
      </c>
      <c r="V393" s="11">
        <v>544</v>
      </c>
      <c r="W393" s="11">
        <v>-10.459244</v>
      </c>
      <c r="X393" s="11">
        <v>-9.6181760000000001</v>
      </c>
      <c r="Y393" s="11">
        <v>0.84106899999999996</v>
      </c>
      <c r="Z393" s="18">
        <f t="shared" ref="Z393:Z456" si="16">ABS(Y393/W393)</f>
        <v>8.0413938139314842E-2</v>
      </c>
      <c r="AA393" s="11">
        <v>8.0413910000000008</v>
      </c>
      <c r="AS393" s="11" t="s">
        <v>78</v>
      </c>
      <c r="AT393" s="11">
        <v>388</v>
      </c>
      <c r="AU393" s="11">
        <v>27.584444000000001</v>
      </c>
      <c r="AV393" s="11">
        <v>30.740304999999999</v>
      </c>
      <c r="AW393" s="11">
        <v>3.1558609999999998</v>
      </c>
      <c r="AX393" s="11">
        <v>11.440728</v>
      </c>
    </row>
    <row r="394" spans="21:50" x14ac:dyDescent="0.35">
      <c r="U394" s="11" t="s">
        <v>76</v>
      </c>
      <c r="V394" s="11">
        <v>545</v>
      </c>
      <c r="W394" s="11">
        <v>29.220742000000001</v>
      </c>
      <c r="X394" s="11">
        <v>31.644786</v>
      </c>
      <c r="Y394" s="11">
        <v>2.4240439999999999</v>
      </c>
      <c r="Z394" s="18">
        <f t="shared" si="16"/>
        <v>8.2956278112308018E-2</v>
      </c>
      <c r="AA394" s="11">
        <v>8.2956280000000007</v>
      </c>
      <c r="AS394" s="11" t="s">
        <v>76</v>
      </c>
      <c r="AT394" s="11">
        <v>389</v>
      </c>
      <c r="AU394" s="11">
        <v>7.5125539999999997</v>
      </c>
      <c r="AV394" s="11">
        <v>4.6127909999999996</v>
      </c>
      <c r="AW394" s="11">
        <v>2.8997630000000001</v>
      </c>
      <c r="AX394" s="11">
        <v>38.5989</v>
      </c>
    </row>
    <row r="395" spans="21:50" x14ac:dyDescent="0.35">
      <c r="U395" s="11" t="s">
        <v>76</v>
      </c>
      <c r="V395" s="11">
        <v>546</v>
      </c>
      <c r="W395" s="11">
        <v>-2.8812139999999999</v>
      </c>
      <c r="X395" s="11">
        <v>-2.0521189999999998</v>
      </c>
      <c r="Y395" s="11">
        <v>0.82909500000000003</v>
      </c>
      <c r="Z395" s="18">
        <f t="shared" si="16"/>
        <v>0.28775890995948239</v>
      </c>
      <c r="AA395" s="11">
        <v>28.775880999999998</v>
      </c>
      <c r="AS395" s="11" t="s">
        <v>76</v>
      </c>
      <c r="AT395" s="11">
        <v>390</v>
      </c>
      <c r="AU395" s="11">
        <v>-9.0422530000000005</v>
      </c>
      <c r="AV395" s="11">
        <v>-8.2284079999999999</v>
      </c>
      <c r="AW395" s="11">
        <v>0.81384500000000004</v>
      </c>
      <c r="AX395" s="11">
        <v>9.0004690000000007</v>
      </c>
    </row>
    <row r="396" spans="21:50" x14ac:dyDescent="0.35">
      <c r="U396" s="11" t="s">
        <v>76</v>
      </c>
      <c r="V396" s="11">
        <v>547</v>
      </c>
      <c r="W396" s="11">
        <v>-8.2496259999999992</v>
      </c>
      <c r="X396" s="11">
        <v>-8.5329239999999995</v>
      </c>
      <c r="Y396" s="11">
        <v>0.28329799999999999</v>
      </c>
      <c r="Z396" s="18">
        <f t="shared" si="16"/>
        <v>3.4340708293927512E-2</v>
      </c>
      <c r="AA396" s="11">
        <v>3.434069</v>
      </c>
      <c r="AS396" s="11" t="s">
        <v>76</v>
      </c>
      <c r="AT396" s="11">
        <v>391</v>
      </c>
      <c r="AU396" s="11">
        <v>22.130001</v>
      </c>
      <c r="AV396" s="11">
        <v>21.952316</v>
      </c>
      <c r="AW396" s="11">
        <v>0.17768500000000001</v>
      </c>
      <c r="AX396" s="11">
        <v>0.80291299999999999</v>
      </c>
    </row>
    <row r="397" spans="21:50" x14ac:dyDescent="0.35">
      <c r="U397" s="11" t="s">
        <v>76</v>
      </c>
      <c r="V397" s="11">
        <v>548</v>
      </c>
      <c r="W397" s="11">
        <v>8.7508839999999992</v>
      </c>
      <c r="X397" s="11">
        <v>10.162145000000001</v>
      </c>
      <c r="Y397" s="11">
        <v>1.4112610000000001</v>
      </c>
      <c r="Z397" s="18">
        <f t="shared" si="16"/>
        <v>0.16127067848231108</v>
      </c>
      <c r="AA397" s="11">
        <v>16.127071000000001</v>
      </c>
      <c r="AS397" s="11" t="s">
        <v>83</v>
      </c>
      <c r="AT397" s="11">
        <v>392</v>
      </c>
      <c r="AU397" s="11">
        <v>3.0382470000000001</v>
      </c>
      <c r="AV397" s="11">
        <v>4.9005210000000003</v>
      </c>
      <c r="AW397" s="11">
        <v>1.862274</v>
      </c>
      <c r="AX397" s="11">
        <v>61.294373</v>
      </c>
    </row>
    <row r="398" spans="21:50" x14ac:dyDescent="0.35">
      <c r="U398" s="11" t="s">
        <v>76</v>
      </c>
      <c r="V398" s="11">
        <v>549</v>
      </c>
      <c r="W398" s="11">
        <v>8.9912650000000003</v>
      </c>
      <c r="X398" s="11">
        <v>10.358609</v>
      </c>
      <c r="Y398" s="11">
        <v>1.3673439999999999</v>
      </c>
      <c r="Z398" s="18">
        <f t="shared" si="16"/>
        <v>0.15207470806388199</v>
      </c>
      <c r="AA398" s="11">
        <v>15.207471</v>
      </c>
      <c r="AS398" s="11" t="s">
        <v>76</v>
      </c>
      <c r="AT398" s="11">
        <v>393</v>
      </c>
      <c r="AU398" s="11">
        <v>25.510407000000001</v>
      </c>
      <c r="AV398" s="11">
        <v>27.096155</v>
      </c>
      <c r="AW398" s="11">
        <v>1.5857479999999999</v>
      </c>
      <c r="AX398" s="11">
        <v>6.216081</v>
      </c>
    </row>
    <row r="399" spans="21:50" x14ac:dyDescent="0.35">
      <c r="U399" s="11" t="s">
        <v>76</v>
      </c>
      <c r="V399" s="11">
        <v>552</v>
      </c>
      <c r="W399" s="11">
        <v>-6.5687059999999997</v>
      </c>
      <c r="X399" s="11">
        <v>-6.0538420000000004</v>
      </c>
      <c r="Y399" s="11">
        <v>0.51486399999999999</v>
      </c>
      <c r="Z399" s="18">
        <f t="shared" si="16"/>
        <v>7.8381343296533595E-2</v>
      </c>
      <c r="AA399" s="11">
        <v>7.8381290000000003</v>
      </c>
      <c r="AS399" s="11" t="s">
        <v>78</v>
      </c>
      <c r="AT399" s="11">
        <v>394</v>
      </c>
      <c r="AU399" s="11">
        <v>-6.7414540000000001</v>
      </c>
      <c r="AV399" s="11">
        <v>-7.173044</v>
      </c>
      <c r="AW399" s="11">
        <v>0.43158999999999997</v>
      </c>
      <c r="AX399" s="11">
        <v>6.4020380000000001</v>
      </c>
    </row>
    <row r="400" spans="21:50" x14ac:dyDescent="0.35">
      <c r="U400" s="11" t="s">
        <v>76</v>
      </c>
      <c r="V400" s="11">
        <v>553</v>
      </c>
      <c r="W400" s="11">
        <v>12.702261999999999</v>
      </c>
      <c r="X400" s="11">
        <v>12.107108</v>
      </c>
      <c r="Y400" s="11">
        <v>0.59515399999999996</v>
      </c>
      <c r="Z400" s="18">
        <f t="shared" si="16"/>
        <v>4.6854174476955363E-2</v>
      </c>
      <c r="AA400" s="11">
        <v>4.6854170000000002</v>
      </c>
      <c r="AS400" s="11" t="s">
        <v>76</v>
      </c>
      <c r="AT400" s="11">
        <v>395</v>
      </c>
      <c r="AU400" s="11">
        <v>-18.244009999999999</v>
      </c>
      <c r="AV400" s="11">
        <v>-17.823315000000001</v>
      </c>
      <c r="AW400" s="11">
        <v>0.42069499999999999</v>
      </c>
      <c r="AX400" s="11">
        <v>2.3059349999999998</v>
      </c>
    </row>
    <row r="401" spans="21:50" x14ac:dyDescent="0.35">
      <c r="U401" s="11" t="s">
        <v>76</v>
      </c>
      <c r="V401" s="11">
        <v>556</v>
      </c>
      <c r="W401" s="11">
        <v>32.288367000000001</v>
      </c>
      <c r="X401" s="11">
        <v>26.753263</v>
      </c>
      <c r="Y401" s="11">
        <v>5.5351039999999996</v>
      </c>
      <c r="Z401" s="18">
        <f t="shared" si="16"/>
        <v>0.17142718924125211</v>
      </c>
      <c r="AA401" s="11">
        <v>17.142717999999999</v>
      </c>
      <c r="AS401" s="11" t="s">
        <v>76</v>
      </c>
      <c r="AT401" s="11">
        <v>396</v>
      </c>
      <c r="AU401" s="11">
        <v>-3.1831469999999999</v>
      </c>
      <c r="AV401" s="11">
        <v>-3.8105359999999999</v>
      </c>
      <c r="AW401" s="11">
        <v>0.62738899999999997</v>
      </c>
      <c r="AX401" s="11">
        <v>19.709714000000002</v>
      </c>
    </row>
    <row r="402" spans="21:50" x14ac:dyDescent="0.35">
      <c r="U402" s="11" t="s">
        <v>76</v>
      </c>
      <c r="V402" s="11">
        <v>557</v>
      </c>
      <c r="W402" s="11">
        <v>27.120856</v>
      </c>
      <c r="X402" s="11">
        <v>23.833324999999999</v>
      </c>
      <c r="Y402" s="11">
        <v>3.287531</v>
      </c>
      <c r="Z402" s="18">
        <f t="shared" si="16"/>
        <v>0.12121781849363457</v>
      </c>
      <c r="AA402" s="11">
        <v>12.121783000000001</v>
      </c>
      <c r="AS402" s="11" t="s">
        <v>76</v>
      </c>
      <c r="AT402" s="11">
        <v>397</v>
      </c>
      <c r="AU402" s="11">
        <v>-8.8923869999999994</v>
      </c>
      <c r="AV402" s="11">
        <v>-12.341866</v>
      </c>
      <c r="AW402" s="11">
        <v>3.449478</v>
      </c>
      <c r="AX402" s="11">
        <v>38.791364999999999</v>
      </c>
    </row>
    <row r="403" spans="21:50" x14ac:dyDescent="0.35">
      <c r="U403" s="11" t="s">
        <v>76</v>
      </c>
      <c r="V403" s="11">
        <v>558</v>
      </c>
      <c r="W403" s="11">
        <v>-6.6377620000000004</v>
      </c>
      <c r="X403" s="11">
        <v>-6.2207119999999998</v>
      </c>
      <c r="Y403" s="11">
        <v>0.41704999999999998</v>
      </c>
      <c r="Z403" s="18">
        <f t="shared" si="16"/>
        <v>6.2829911647931933E-2</v>
      </c>
      <c r="AA403" s="11">
        <v>6.2829920000000001</v>
      </c>
      <c r="AS403" s="11" t="s">
        <v>76</v>
      </c>
      <c r="AT403" s="11">
        <v>398</v>
      </c>
      <c r="AU403" s="11">
        <v>-10.688036</v>
      </c>
      <c r="AV403" s="11">
        <v>-10.514977999999999</v>
      </c>
      <c r="AW403" s="11">
        <v>0.17305899999999999</v>
      </c>
      <c r="AX403" s="11">
        <v>1.619181</v>
      </c>
    </row>
    <row r="404" spans="21:50" x14ac:dyDescent="0.35">
      <c r="U404" s="11" t="s">
        <v>76</v>
      </c>
      <c r="V404" s="11">
        <v>559</v>
      </c>
      <c r="W404" s="11">
        <v>-24.091933999999998</v>
      </c>
      <c r="X404" s="11">
        <v>-26.057075000000001</v>
      </c>
      <c r="Y404" s="11">
        <v>1.965141</v>
      </c>
      <c r="Z404" s="18">
        <f t="shared" si="16"/>
        <v>8.1568420368410444E-2</v>
      </c>
      <c r="AA404" s="11">
        <v>8.1568430000000003</v>
      </c>
      <c r="AS404" s="11" t="s">
        <v>78</v>
      </c>
      <c r="AT404" s="11">
        <v>399</v>
      </c>
      <c r="AU404" s="11">
        <v>5.64846</v>
      </c>
      <c r="AV404" s="11">
        <v>4.5870259999999998</v>
      </c>
      <c r="AW404" s="11">
        <v>1.061434</v>
      </c>
      <c r="AX404" s="11">
        <v>18.791571999999999</v>
      </c>
    </row>
    <row r="405" spans="21:50" x14ac:dyDescent="0.35">
      <c r="U405" s="11" t="s">
        <v>76</v>
      </c>
      <c r="V405" s="11">
        <v>560</v>
      </c>
      <c r="W405" s="11">
        <v>35.912047999999999</v>
      </c>
      <c r="X405" s="11">
        <v>31.342701999999999</v>
      </c>
      <c r="Y405" s="11">
        <v>4.5693469999999996</v>
      </c>
      <c r="Z405" s="18">
        <f t="shared" si="16"/>
        <v>0.12723716007508121</v>
      </c>
      <c r="AA405" s="11">
        <v>12.723715</v>
      </c>
      <c r="AS405" s="11" t="s">
        <v>76</v>
      </c>
      <c r="AT405" s="11">
        <v>400</v>
      </c>
      <c r="AU405" s="11">
        <v>4.253317</v>
      </c>
      <c r="AV405" s="11">
        <v>7.4695039999999997</v>
      </c>
      <c r="AW405" s="11">
        <v>3.2161870000000001</v>
      </c>
      <c r="AX405" s="11">
        <v>75.615988000000002</v>
      </c>
    </row>
    <row r="406" spans="21:50" x14ac:dyDescent="0.35">
      <c r="U406" s="11" t="s">
        <v>76</v>
      </c>
      <c r="V406" s="11">
        <v>563</v>
      </c>
      <c r="W406" s="11">
        <v>11.822417</v>
      </c>
      <c r="X406" s="11">
        <v>13.451186</v>
      </c>
      <c r="Y406" s="11">
        <v>1.6287700000000001</v>
      </c>
      <c r="Z406" s="18">
        <f t="shared" si="16"/>
        <v>0.13776962866391873</v>
      </c>
      <c r="AA406" s="11">
        <v>13.776960000000001</v>
      </c>
      <c r="AS406" s="11" t="s">
        <v>83</v>
      </c>
      <c r="AT406" s="11">
        <v>401</v>
      </c>
      <c r="AU406" s="11">
        <v>-16.371442999999999</v>
      </c>
      <c r="AV406" s="11">
        <v>-16.350821</v>
      </c>
      <c r="AW406" s="11">
        <v>2.0622000000000001E-2</v>
      </c>
      <c r="AX406" s="11">
        <v>0.12596199999999999</v>
      </c>
    </row>
    <row r="407" spans="21:50" x14ac:dyDescent="0.35">
      <c r="U407" s="11" t="s">
        <v>76</v>
      </c>
      <c r="V407" s="11">
        <v>564</v>
      </c>
      <c r="W407" s="11">
        <v>25.04599</v>
      </c>
      <c r="X407" s="11">
        <v>23.792335000000001</v>
      </c>
      <c r="Y407" s="11">
        <v>1.253655</v>
      </c>
      <c r="Z407" s="18">
        <f t="shared" si="16"/>
        <v>5.0054120440038506E-2</v>
      </c>
      <c r="AA407" s="11">
        <v>5.0054119999999998</v>
      </c>
      <c r="AS407" s="11" t="s">
        <v>76</v>
      </c>
      <c r="AT407" s="11">
        <v>402</v>
      </c>
      <c r="AU407" s="11">
        <v>16.765041</v>
      </c>
      <c r="AV407" s="11">
        <v>15.203377</v>
      </c>
      <c r="AW407" s="11">
        <v>1.5616639999999999</v>
      </c>
      <c r="AX407" s="11">
        <v>9.3150049999999993</v>
      </c>
    </row>
    <row r="408" spans="21:50" x14ac:dyDescent="0.35">
      <c r="U408" s="11" t="s">
        <v>76</v>
      </c>
      <c r="V408" s="11">
        <v>565</v>
      </c>
      <c r="W408" s="11">
        <v>42.014929000000002</v>
      </c>
      <c r="X408" s="11">
        <v>37.973157999999998</v>
      </c>
      <c r="Y408" s="11">
        <v>4.0417709999999998</v>
      </c>
      <c r="Z408" s="18">
        <f t="shared" si="16"/>
        <v>9.6198448889441165E-2</v>
      </c>
      <c r="AA408" s="11">
        <v>9.6198440000000005</v>
      </c>
      <c r="AS408" s="11" t="s">
        <v>76</v>
      </c>
      <c r="AT408" s="11">
        <v>403</v>
      </c>
      <c r="AU408" s="11">
        <v>-9.9131590000000003</v>
      </c>
      <c r="AV408" s="11">
        <v>-9.0692360000000001</v>
      </c>
      <c r="AW408" s="11">
        <v>0.84392299999999998</v>
      </c>
      <c r="AX408" s="11">
        <v>8.5131599999999992</v>
      </c>
    </row>
    <row r="409" spans="21:50" x14ac:dyDescent="0.35">
      <c r="U409" s="11" t="s">
        <v>76</v>
      </c>
      <c r="V409" s="11">
        <v>566</v>
      </c>
      <c r="W409" s="11">
        <v>-4.9220309999999996</v>
      </c>
      <c r="X409" s="11">
        <v>-6.447946</v>
      </c>
      <c r="Y409" s="11">
        <v>1.5259149999999999</v>
      </c>
      <c r="Z409" s="18">
        <f t="shared" si="16"/>
        <v>0.3100173485294993</v>
      </c>
      <c r="AA409" s="11">
        <v>31.001733999999999</v>
      </c>
      <c r="AS409" s="11" t="s">
        <v>76</v>
      </c>
      <c r="AT409" s="11">
        <v>404</v>
      </c>
      <c r="AU409" s="11">
        <v>-0.47265499999999999</v>
      </c>
      <c r="AV409" s="11">
        <v>-2.7257709999999999</v>
      </c>
      <c r="AW409" s="11">
        <v>2.2531159999999999</v>
      </c>
      <c r="AX409" s="11" t="s">
        <v>77</v>
      </c>
    </row>
    <row r="410" spans="21:50" x14ac:dyDescent="0.35">
      <c r="U410" s="11" t="s">
        <v>76</v>
      </c>
      <c r="V410" s="11">
        <v>567</v>
      </c>
      <c r="W410" s="11">
        <v>-9.5315429999999992</v>
      </c>
      <c r="X410" s="11">
        <v>-9.3871149999999997</v>
      </c>
      <c r="Y410" s="11">
        <v>0.144428</v>
      </c>
      <c r="Z410" s="18">
        <f t="shared" si="16"/>
        <v>1.5152635832414543E-2</v>
      </c>
      <c r="AA410" s="11">
        <v>1.515266</v>
      </c>
      <c r="AS410" s="11" t="s">
        <v>76</v>
      </c>
      <c r="AT410" s="11">
        <v>405</v>
      </c>
      <c r="AU410" s="11">
        <v>1.30759</v>
      </c>
      <c r="AV410" s="11">
        <v>0.170048</v>
      </c>
      <c r="AW410" s="11">
        <v>1.1375420000000001</v>
      </c>
      <c r="AX410" s="11">
        <v>86.995305000000002</v>
      </c>
    </row>
    <row r="411" spans="21:50" x14ac:dyDescent="0.35">
      <c r="U411" s="11" t="s">
        <v>76</v>
      </c>
      <c r="V411" s="11">
        <v>568</v>
      </c>
      <c r="W411" s="11">
        <v>42.716597999999998</v>
      </c>
      <c r="X411" s="11">
        <v>36.407125999999998</v>
      </c>
      <c r="Y411" s="11">
        <v>6.3094720000000004</v>
      </c>
      <c r="Z411" s="18">
        <f t="shared" si="16"/>
        <v>0.14770539545307426</v>
      </c>
      <c r="AA411" s="11">
        <v>14.770538999999999</v>
      </c>
      <c r="AS411" s="11" t="s">
        <v>76</v>
      </c>
      <c r="AT411" s="11">
        <v>406</v>
      </c>
      <c r="AU411" s="11">
        <v>5.6132150000000003</v>
      </c>
      <c r="AV411" s="11">
        <v>3.829189</v>
      </c>
      <c r="AW411" s="11">
        <v>1.7840259999999999</v>
      </c>
      <c r="AX411" s="11">
        <v>31.782608</v>
      </c>
    </row>
    <row r="412" spans="21:50" x14ac:dyDescent="0.35">
      <c r="U412" s="11" t="s">
        <v>76</v>
      </c>
      <c r="V412" s="11">
        <v>571</v>
      </c>
      <c r="W412" s="11">
        <v>-21.234705000000002</v>
      </c>
      <c r="X412" s="11">
        <v>-20.048667999999999</v>
      </c>
      <c r="Y412" s="11">
        <v>1.186037</v>
      </c>
      <c r="Z412" s="18">
        <f t="shared" si="16"/>
        <v>5.5853707409639075E-2</v>
      </c>
      <c r="AA412" s="11">
        <v>5.5853719999999996</v>
      </c>
      <c r="AS412" s="11" t="s">
        <v>76</v>
      </c>
      <c r="AT412" s="11">
        <v>407</v>
      </c>
      <c r="AU412" s="11">
        <v>-20.129937999999999</v>
      </c>
      <c r="AV412" s="11">
        <v>-18.265789999999999</v>
      </c>
      <c r="AW412" s="11">
        <v>1.8641479999999999</v>
      </c>
      <c r="AX412" s="11">
        <v>9.2605730000000008</v>
      </c>
    </row>
    <row r="413" spans="21:50" x14ac:dyDescent="0.35">
      <c r="U413" s="11" t="s">
        <v>76</v>
      </c>
      <c r="V413" s="11">
        <v>572</v>
      </c>
      <c r="W413" s="11">
        <v>-6.1482559999999999</v>
      </c>
      <c r="X413" s="11">
        <v>-5.9359419999999998</v>
      </c>
      <c r="Y413" s="11">
        <v>0.212314</v>
      </c>
      <c r="Z413" s="18">
        <f t="shared" si="16"/>
        <v>3.453239422691573E-2</v>
      </c>
      <c r="AA413" s="11">
        <v>3.4532340000000001</v>
      </c>
      <c r="AS413" s="11" t="s">
        <v>76</v>
      </c>
      <c r="AT413" s="11">
        <v>408</v>
      </c>
      <c r="AU413" s="11">
        <v>26.605692000000001</v>
      </c>
      <c r="AV413" s="11">
        <v>29.295401999999999</v>
      </c>
      <c r="AW413" s="11">
        <v>2.689711</v>
      </c>
      <c r="AX413" s="11">
        <v>10.109531</v>
      </c>
    </row>
    <row r="414" spans="21:50" x14ac:dyDescent="0.35">
      <c r="U414" s="11" t="s">
        <v>76</v>
      </c>
      <c r="V414" s="11">
        <v>573</v>
      </c>
      <c r="W414" s="11">
        <v>3.7116660000000001</v>
      </c>
      <c r="X414" s="11">
        <v>0.77369100000000002</v>
      </c>
      <c r="Y414" s="11">
        <v>2.9379749999999998</v>
      </c>
      <c r="Z414" s="18">
        <f t="shared" si="16"/>
        <v>0.79155155663252019</v>
      </c>
      <c r="AA414" s="11">
        <v>79.155158</v>
      </c>
      <c r="AS414" s="11" t="s">
        <v>83</v>
      </c>
      <c r="AT414" s="11">
        <v>409</v>
      </c>
      <c r="AU414" s="11">
        <v>-25.246511999999999</v>
      </c>
      <c r="AV414" s="11">
        <v>-24.312725</v>
      </c>
      <c r="AW414" s="11">
        <v>0.93378700000000003</v>
      </c>
      <c r="AX414" s="11">
        <v>3.6986780000000001</v>
      </c>
    </row>
    <row r="415" spans="21:50" x14ac:dyDescent="0.35">
      <c r="U415" s="11" t="s">
        <v>76</v>
      </c>
      <c r="V415" s="11">
        <v>574</v>
      </c>
      <c r="W415" s="11">
        <v>-7.2218939999999998</v>
      </c>
      <c r="X415" s="11">
        <v>-8.0835749999999997</v>
      </c>
      <c r="Y415" s="11">
        <v>0.86168100000000003</v>
      </c>
      <c r="Z415" s="18">
        <f t="shared" si="16"/>
        <v>0.11931509933543749</v>
      </c>
      <c r="AA415" s="11">
        <v>11.931509999999999</v>
      </c>
      <c r="AS415" s="11" t="s">
        <v>78</v>
      </c>
      <c r="AT415" s="11">
        <v>410</v>
      </c>
      <c r="AU415" s="11">
        <v>21.951172</v>
      </c>
      <c r="AV415" s="11">
        <v>20.683541000000002</v>
      </c>
      <c r="AW415" s="11">
        <v>1.2676320000000001</v>
      </c>
      <c r="AX415" s="11">
        <v>5.7747789999999997</v>
      </c>
    </row>
    <row r="416" spans="21:50" x14ac:dyDescent="0.35">
      <c r="U416" s="11" t="s">
        <v>76</v>
      </c>
      <c r="V416" s="11">
        <v>575</v>
      </c>
      <c r="W416" s="11">
        <v>6.4572880000000001</v>
      </c>
      <c r="X416" s="11">
        <v>7.9761870000000004</v>
      </c>
      <c r="Y416" s="11">
        <v>1.518899</v>
      </c>
      <c r="Z416" s="18">
        <f t="shared" si="16"/>
        <v>0.2352224339382106</v>
      </c>
      <c r="AA416" s="11">
        <v>23.522245999999999</v>
      </c>
      <c r="AS416" s="11" t="s">
        <v>83</v>
      </c>
      <c r="AT416" s="11">
        <v>411</v>
      </c>
      <c r="AU416" s="11">
        <v>2.0621209999999999</v>
      </c>
      <c r="AV416" s="11">
        <v>2.8222459999999998</v>
      </c>
      <c r="AW416" s="11">
        <v>0.76012500000000005</v>
      </c>
      <c r="AX416" s="11">
        <v>36.861308999999999</v>
      </c>
    </row>
    <row r="417" spans="21:50" x14ac:dyDescent="0.35">
      <c r="U417" s="11" t="s">
        <v>76</v>
      </c>
      <c r="V417" s="11">
        <v>576</v>
      </c>
      <c r="W417" s="11">
        <v>-4.6018720000000002</v>
      </c>
      <c r="X417" s="11">
        <v>-0.39518999999999999</v>
      </c>
      <c r="Y417" s="11">
        <v>4.206683</v>
      </c>
      <c r="Z417" s="18">
        <f t="shared" si="16"/>
        <v>0.91412429550409047</v>
      </c>
      <c r="AA417" s="11">
        <v>91.412415999999993</v>
      </c>
      <c r="AS417" s="11" t="s">
        <v>78</v>
      </c>
      <c r="AT417" s="11">
        <v>412</v>
      </c>
      <c r="AU417" s="11">
        <v>-12.659546000000001</v>
      </c>
      <c r="AV417" s="11">
        <v>-12.467396000000001</v>
      </c>
      <c r="AW417" s="11">
        <v>0.19214999999999999</v>
      </c>
      <c r="AX417" s="11">
        <v>1.5178309999999999</v>
      </c>
    </row>
    <row r="418" spans="21:50" x14ac:dyDescent="0.35">
      <c r="U418" s="11" t="s">
        <v>76</v>
      </c>
      <c r="V418" s="11">
        <v>577</v>
      </c>
      <c r="W418" s="11">
        <v>23.685293999999999</v>
      </c>
      <c r="X418" s="11">
        <v>25.235215</v>
      </c>
      <c r="Y418" s="11">
        <v>1.54992</v>
      </c>
      <c r="Z418" s="18">
        <f t="shared" si="16"/>
        <v>6.5438073092949578E-2</v>
      </c>
      <c r="AA418" s="11">
        <v>6.5438090000000004</v>
      </c>
      <c r="AS418" s="11" t="s">
        <v>76</v>
      </c>
      <c r="AT418" s="11">
        <v>414</v>
      </c>
      <c r="AU418" s="11">
        <v>46.321792000000002</v>
      </c>
      <c r="AV418" s="11">
        <v>38.584538000000002</v>
      </c>
      <c r="AW418" s="11">
        <v>7.7372540000000001</v>
      </c>
      <c r="AX418" s="11">
        <v>16.703271000000001</v>
      </c>
    </row>
    <row r="419" spans="21:50" x14ac:dyDescent="0.35">
      <c r="U419" s="11" t="s">
        <v>76</v>
      </c>
      <c r="V419" s="11">
        <v>581</v>
      </c>
      <c r="W419" s="11">
        <v>-4.4473820000000002</v>
      </c>
      <c r="X419" s="11">
        <v>-4.0103809999999998</v>
      </c>
      <c r="Y419" s="11">
        <v>0.437</v>
      </c>
      <c r="Z419" s="18">
        <f t="shared" si="16"/>
        <v>9.8260055016636746E-2</v>
      </c>
      <c r="AA419" s="11">
        <v>9.8260120000000004</v>
      </c>
      <c r="AS419" s="11" t="s">
        <v>76</v>
      </c>
      <c r="AT419" s="11">
        <v>415</v>
      </c>
      <c r="AU419" s="11">
        <v>-7.4114990000000001</v>
      </c>
      <c r="AV419" s="11">
        <v>-6.5918229999999998</v>
      </c>
      <c r="AW419" s="11">
        <v>0.81967599999999996</v>
      </c>
      <c r="AX419" s="11">
        <v>11.059521</v>
      </c>
    </row>
    <row r="420" spans="21:50" x14ac:dyDescent="0.35">
      <c r="U420" s="11" t="s">
        <v>76</v>
      </c>
      <c r="V420" s="11">
        <v>583</v>
      </c>
      <c r="W420" s="11">
        <v>-3.2083469999999998</v>
      </c>
      <c r="X420" s="11">
        <v>-5.3729380000000004</v>
      </c>
      <c r="Y420" s="11">
        <v>2.1645910000000002</v>
      </c>
      <c r="Z420" s="18">
        <f t="shared" si="16"/>
        <v>0.67467484034613467</v>
      </c>
      <c r="AA420" s="11">
        <v>67.467461999999998</v>
      </c>
      <c r="AS420" s="11" t="s">
        <v>76</v>
      </c>
      <c r="AT420" s="11">
        <v>416</v>
      </c>
      <c r="AU420" s="11">
        <v>-4.8695209999999998</v>
      </c>
      <c r="AV420" s="11">
        <v>-5.5924709999999997</v>
      </c>
      <c r="AW420" s="11">
        <v>0.72294999999999998</v>
      </c>
      <c r="AX420" s="11">
        <v>14.846422</v>
      </c>
    </row>
    <row r="421" spans="21:50" x14ac:dyDescent="0.35">
      <c r="U421" s="11" t="s">
        <v>76</v>
      </c>
      <c r="V421" s="11">
        <v>584</v>
      </c>
      <c r="W421" s="11">
        <v>23.976329</v>
      </c>
      <c r="X421" s="11">
        <v>25.015730000000001</v>
      </c>
      <c r="Y421" s="11">
        <v>1.0394000000000001</v>
      </c>
      <c r="Z421" s="18">
        <f t="shared" si="16"/>
        <v>4.3351090152291459E-2</v>
      </c>
      <c r="AA421" s="11">
        <v>4.3351090000000001</v>
      </c>
      <c r="AS421" s="11" t="s">
        <v>76</v>
      </c>
      <c r="AT421" s="11">
        <v>417</v>
      </c>
      <c r="AU421" s="11">
        <v>-18.524007000000001</v>
      </c>
      <c r="AV421" s="11">
        <v>-18.954930999999998</v>
      </c>
      <c r="AW421" s="11">
        <v>0.43092399999999997</v>
      </c>
      <c r="AX421" s="11">
        <v>2.3262990000000001</v>
      </c>
    </row>
    <row r="422" spans="21:50" x14ac:dyDescent="0.35">
      <c r="U422" s="11" t="s">
        <v>76</v>
      </c>
      <c r="V422" s="11">
        <v>585</v>
      </c>
      <c r="W422" s="11">
        <v>-16.602826</v>
      </c>
      <c r="X422" s="11">
        <v>-14.925399000000001</v>
      </c>
      <c r="Y422" s="11">
        <v>1.677427</v>
      </c>
      <c r="Z422" s="18">
        <f t="shared" si="16"/>
        <v>0.10103261938660321</v>
      </c>
      <c r="AA422" s="11">
        <v>10.103261</v>
      </c>
      <c r="AS422" s="11" t="s">
        <v>76</v>
      </c>
      <c r="AT422" s="11">
        <v>418</v>
      </c>
      <c r="AU422" s="11">
        <v>43.137594</v>
      </c>
      <c r="AV422" s="11">
        <v>37.385449999999999</v>
      </c>
      <c r="AW422" s="11">
        <v>5.7521440000000004</v>
      </c>
      <c r="AX422" s="11">
        <v>13.334410999999999</v>
      </c>
    </row>
    <row r="423" spans="21:50" x14ac:dyDescent="0.35">
      <c r="U423" s="11" t="s">
        <v>76</v>
      </c>
      <c r="V423" s="11">
        <v>586</v>
      </c>
      <c r="W423" s="11">
        <v>-21.597999000000002</v>
      </c>
      <c r="X423" s="11">
        <v>-25.674098000000001</v>
      </c>
      <c r="Y423" s="11">
        <v>4.0760990000000001</v>
      </c>
      <c r="Z423" s="18">
        <f t="shared" si="16"/>
        <v>0.18872577038270999</v>
      </c>
      <c r="AA423" s="11">
        <v>18.872578000000001</v>
      </c>
      <c r="AS423" s="11" t="s">
        <v>76</v>
      </c>
      <c r="AT423" s="11">
        <v>419</v>
      </c>
      <c r="AU423" s="11">
        <v>-6.083259</v>
      </c>
      <c r="AV423" s="11">
        <v>-1.888544</v>
      </c>
      <c r="AW423" s="11">
        <v>4.1947150000000004</v>
      </c>
      <c r="AX423" s="11">
        <v>68.955061999999998</v>
      </c>
    </row>
    <row r="424" spans="21:50" x14ac:dyDescent="0.35">
      <c r="U424" s="11" t="s">
        <v>76</v>
      </c>
      <c r="V424" s="11">
        <v>588</v>
      </c>
      <c r="W424" s="11">
        <v>-14.895963999999999</v>
      </c>
      <c r="X424" s="11">
        <v>-14.853417</v>
      </c>
      <c r="Y424" s="11">
        <v>4.2548000000000002E-2</v>
      </c>
      <c r="Z424" s="18">
        <f t="shared" si="16"/>
        <v>2.8563441748382318E-3</v>
      </c>
      <c r="AA424" s="11">
        <v>0.28563300000000003</v>
      </c>
      <c r="AS424" s="11" t="s">
        <v>78</v>
      </c>
      <c r="AT424" s="11">
        <v>420</v>
      </c>
      <c r="AU424" s="11">
        <v>-13.918725999999999</v>
      </c>
      <c r="AV424" s="11">
        <v>-14.112871999999999</v>
      </c>
      <c r="AW424" s="11">
        <v>0.19414600000000001</v>
      </c>
      <c r="AX424" s="11">
        <v>1.394855</v>
      </c>
    </row>
    <row r="425" spans="21:50" x14ac:dyDescent="0.35">
      <c r="U425" s="11" t="s">
        <v>76</v>
      </c>
      <c r="V425" s="11">
        <v>590</v>
      </c>
      <c r="W425" s="11">
        <v>-12.812360999999999</v>
      </c>
      <c r="X425" s="11">
        <v>-12.123699999999999</v>
      </c>
      <c r="Y425" s="11">
        <v>0.688662</v>
      </c>
      <c r="Z425" s="18">
        <f t="shared" si="16"/>
        <v>5.374981238820855E-2</v>
      </c>
      <c r="AA425" s="11">
        <v>5.3749789999999997</v>
      </c>
      <c r="AS425" s="11" t="s">
        <v>76</v>
      </c>
      <c r="AT425" s="11">
        <v>421</v>
      </c>
      <c r="AU425" s="11">
        <v>-14.971152999999999</v>
      </c>
      <c r="AV425" s="11">
        <v>-14.928727</v>
      </c>
      <c r="AW425" s="11">
        <v>4.2426999999999999E-2</v>
      </c>
      <c r="AX425" s="11">
        <v>0.28338999999999998</v>
      </c>
    </row>
    <row r="426" spans="21:50" x14ac:dyDescent="0.35">
      <c r="U426" s="11" t="s">
        <v>76</v>
      </c>
      <c r="V426" s="11">
        <v>591</v>
      </c>
      <c r="W426" s="11">
        <v>-4.4570410000000003</v>
      </c>
      <c r="X426" s="11">
        <v>-3.4983219999999999</v>
      </c>
      <c r="Y426" s="11">
        <v>0.95871899999999999</v>
      </c>
      <c r="Z426" s="18">
        <f t="shared" si="16"/>
        <v>0.21510212717361135</v>
      </c>
      <c r="AA426" s="11">
        <v>21.510214999999999</v>
      </c>
      <c r="AS426" s="11" t="s">
        <v>83</v>
      </c>
      <c r="AT426" s="11">
        <v>422</v>
      </c>
      <c r="AU426" s="11">
        <v>33.929074999999997</v>
      </c>
      <c r="AV426" s="11">
        <v>38.081619000000003</v>
      </c>
      <c r="AW426" s="11">
        <v>4.1525439999999998</v>
      </c>
      <c r="AX426" s="11">
        <v>12.238894999999999</v>
      </c>
    </row>
    <row r="427" spans="21:50" x14ac:dyDescent="0.35">
      <c r="U427" s="11" t="s">
        <v>76</v>
      </c>
      <c r="V427" s="11">
        <v>592</v>
      </c>
      <c r="W427" s="11">
        <v>14.097816999999999</v>
      </c>
      <c r="X427" s="11">
        <v>13.735346</v>
      </c>
      <c r="Y427" s="11">
        <v>0.36247099999999999</v>
      </c>
      <c r="Z427" s="18">
        <f t="shared" si="16"/>
        <v>2.5711143789141255E-2</v>
      </c>
      <c r="AA427" s="11">
        <v>2.5711149999999998</v>
      </c>
      <c r="AS427" s="11" t="s">
        <v>76</v>
      </c>
      <c r="AT427" s="11">
        <v>423</v>
      </c>
      <c r="AU427" s="11">
        <v>25.455532999999999</v>
      </c>
      <c r="AV427" s="11">
        <v>28.515433999999999</v>
      </c>
      <c r="AW427" s="11">
        <v>3.059901</v>
      </c>
      <c r="AX427" s="11">
        <v>12.020573000000001</v>
      </c>
    </row>
    <row r="428" spans="21:50" x14ac:dyDescent="0.35">
      <c r="U428" s="11" t="s">
        <v>76</v>
      </c>
      <c r="V428" s="11">
        <v>593</v>
      </c>
      <c r="W428" s="11">
        <v>-1.9022680000000001</v>
      </c>
      <c r="X428" s="11">
        <v>-1.4082570000000001</v>
      </c>
      <c r="Y428" s="11">
        <v>0.49401200000000001</v>
      </c>
      <c r="Z428" s="18">
        <f t="shared" si="16"/>
        <v>0.25969632039228963</v>
      </c>
      <c r="AA428" s="11">
        <v>25.969624</v>
      </c>
      <c r="AS428" s="11" t="s">
        <v>76</v>
      </c>
      <c r="AT428" s="11">
        <v>424</v>
      </c>
      <c r="AU428" s="11">
        <v>-12.949426000000001</v>
      </c>
      <c r="AV428" s="11">
        <v>-12.697903</v>
      </c>
      <c r="AW428" s="11">
        <v>0.251523</v>
      </c>
      <c r="AX428" s="11">
        <v>1.9423520000000001</v>
      </c>
    </row>
    <row r="429" spans="21:50" x14ac:dyDescent="0.35">
      <c r="U429" s="11" t="s">
        <v>76</v>
      </c>
      <c r="V429" s="11">
        <v>595</v>
      </c>
      <c r="W429" s="11">
        <v>19.468736</v>
      </c>
      <c r="X429" s="11">
        <v>19.515366</v>
      </c>
      <c r="Y429" s="11">
        <v>4.6629999999999998E-2</v>
      </c>
      <c r="Z429" s="18">
        <f t="shared" si="16"/>
        <v>2.3951221075677433E-3</v>
      </c>
      <c r="AA429" s="11">
        <v>0.23951</v>
      </c>
      <c r="AS429" s="11" t="s">
        <v>76</v>
      </c>
      <c r="AT429" s="11">
        <v>425</v>
      </c>
      <c r="AU429" s="11">
        <v>15.154709</v>
      </c>
      <c r="AV429" s="11">
        <v>15.809863</v>
      </c>
      <c r="AW429" s="11">
        <v>0.65515400000000001</v>
      </c>
      <c r="AX429" s="11">
        <v>4.323105</v>
      </c>
    </row>
    <row r="430" spans="21:50" x14ac:dyDescent="0.35">
      <c r="U430" s="11" t="s">
        <v>76</v>
      </c>
      <c r="V430" s="11">
        <v>596</v>
      </c>
      <c r="W430" s="11">
        <v>-24.733128000000001</v>
      </c>
      <c r="X430" s="11">
        <v>-26.644850999999999</v>
      </c>
      <c r="Y430" s="11">
        <v>1.9117230000000001</v>
      </c>
      <c r="Z430" s="18">
        <f t="shared" si="16"/>
        <v>7.7294024435566738E-2</v>
      </c>
      <c r="AA430" s="11">
        <v>7.7294010000000002</v>
      </c>
      <c r="AS430" s="11" t="s">
        <v>83</v>
      </c>
      <c r="AT430" s="11">
        <v>426</v>
      </c>
      <c r="AU430" s="11">
        <v>-0.51425900000000002</v>
      </c>
      <c r="AV430" s="11">
        <v>-6.3126420000000003</v>
      </c>
      <c r="AW430" s="11">
        <v>5.7983830000000003</v>
      </c>
      <c r="AX430" s="11" t="s">
        <v>77</v>
      </c>
    </row>
    <row r="431" spans="21:50" x14ac:dyDescent="0.35">
      <c r="U431" s="11" t="s">
        <v>76</v>
      </c>
      <c r="V431" s="11">
        <v>598</v>
      </c>
      <c r="W431" s="11">
        <v>15.603255000000001</v>
      </c>
      <c r="X431" s="11">
        <v>12.791702000000001</v>
      </c>
      <c r="Y431" s="11">
        <v>2.8115540000000001</v>
      </c>
      <c r="Z431" s="18">
        <f t="shared" si="16"/>
        <v>0.18019022312972519</v>
      </c>
      <c r="AA431" s="11">
        <v>18.019019</v>
      </c>
      <c r="AS431" s="11" t="s">
        <v>78</v>
      </c>
      <c r="AT431" s="11">
        <v>427</v>
      </c>
      <c r="AU431" s="11">
        <v>-8.6234190000000002</v>
      </c>
      <c r="AV431" s="11">
        <v>-7.4531499999999999</v>
      </c>
      <c r="AW431" s="11">
        <v>1.170269</v>
      </c>
      <c r="AX431" s="11">
        <v>13.570828000000001</v>
      </c>
    </row>
    <row r="432" spans="21:50" x14ac:dyDescent="0.35">
      <c r="U432" s="11" t="s">
        <v>76</v>
      </c>
      <c r="V432" s="11">
        <v>600</v>
      </c>
      <c r="W432" s="11">
        <v>2.5958190000000001</v>
      </c>
      <c r="X432" s="11">
        <v>3.602827</v>
      </c>
      <c r="Y432" s="11">
        <v>1.007009</v>
      </c>
      <c r="Z432" s="18">
        <f t="shared" si="16"/>
        <v>0.38793498314019581</v>
      </c>
      <c r="AA432" s="11">
        <v>38.793495</v>
      </c>
      <c r="AS432" s="11" t="s">
        <v>76</v>
      </c>
      <c r="AT432" s="11">
        <v>428</v>
      </c>
      <c r="AU432" s="11">
        <v>-3.6956989999999998</v>
      </c>
      <c r="AV432" s="11">
        <v>-3.8553609999999998</v>
      </c>
      <c r="AW432" s="11">
        <v>0.159662</v>
      </c>
      <c r="AX432" s="11">
        <v>4.3202220000000002</v>
      </c>
    </row>
    <row r="433" spans="21:50" x14ac:dyDescent="0.35">
      <c r="U433" s="11" t="s">
        <v>76</v>
      </c>
      <c r="V433" s="11">
        <v>601</v>
      </c>
      <c r="W433" s="11">
        <v>36.749133</v>
      </c>
      <c r="X433" s="11">
        <v>36.287348000000001</v>
      </c>
      <c r="Y433" s="11">
        <v>0.46178399999999997</v>
      </c>
      <c r="Z433" s="18">
        <f t="shared" si="16"/>
        <v>1.2565847471830151E-2</v>
      </c>
      <c r="AA433" s="11">
        <v>1.256586</v>
      </c>
      <c r="AS433" s="11" t="s">
        <v>76</v>
      </c>
      <c r="AT433" s="11">
        <v>429</v>
      </c>
      <c r="AU433" s="11">
        <v>-6.2032860000000003</v>
      </c>
      <c r="AV433" s="11">
        <v>-7.1439519999999996</v>
      </c>
      <c r="AW433" s="11">
        <v>0.940666</v>
      </c>
      <c r="AX433" s="11">
        <v>15.163995</v>
      </c>
    </row>
    <row r="434" spans="21:50" x14ac:dyDescent="0.35">
      <c r="U434" s="11" t="s">
        <v>76</v>
      </c>
      <c r="V434" s="11">
        <v>603</v>
      </c>
      <c r="W434" s="11">
        <v>-6.537363</v>
      </c>
      <c r="X434" s="11">
        <v>-12.118088999999999</v>
      </c>
      <c r="Y434" s="11">
        <v>5.5807270000000004</v>
      </c>
      <c r="Z434" s="18">
        <f t="shared" si="16"/>
        <v>0.85366637893597164</v>
      </c>
      <c r="AA434" s="11">
        <v>85.366637999999995</v>
      </c>
      <c r="AS434" s="11" t="s">
        <v>76</v>
      </c>
      <c r="AT434" s="11">
        <v>430</v>
      </c>
      <c r="AU434" s="11">
        <v>-19.859342999999999</v>
      </c>
      <c r="AV434" s="11">
        <v>-19.181432999999998</v>
      </c>
      <c r="AW434" s="11">
        <v>0.67791000000000001</v>
      </c>
      <c r="AX434" s="11">
        <v>3.4135580000000001</v>
      </c>
    </row>
    <row r="435" spans="21:50" x14ac:dyDescent="0.35">
      <c r="U435" s="11" t="s">
        <v>76</v>
      </c>
      <c r="V435" s="11">
        <v>604</v>
      </c>
      <c r="W435" s="11">
        <v>-8.3936600000000006</v>
      </c>
      <c r="X435" s="11">
        <v>-6.9142720000000004</v>
      </c>
      <c r="Y435" s="11">
        <v>1.4793879999999999</v>
      </c>
      <c r="Z435" s="18">
        <f t="shared" si="16"/>
        <v>0.17625064632115189</v>
      </c>
      <c r="AA435" s="11">
        <v>17.625060999999999</v>
      </c>
      <c r="AS435" s="11" t="s">
        <v>76</v>
      </c>
      <c r="AT435" s="11">
        <v>431</v>
      </c>
      <c r="AU435" s="11">
        <v>-18.084078000000002</v>
      </c>
      <c r="AV435" s="11">
        <v>-14.342858</v>
      </c>
      <c r="AW435" s="11">
        <v>3.7412200000000002</v>
      </c>
      <c r="AX435" s="11">
        <v>20.687925</v>
      </c>
    </row>
    <row r="436" spans="21:50" x14ac:dyDescent="0.35">
      <c r="U436" s="11" t="s">
        <v>76</v>
      </c>
      <c r="V436" s="11">
        <v>605</v>
      </c>
      <c r="W436" s="11">
        <v>-19.223925000000001</v>
      </c>
      <c r="X436" s="11">
        <v>-19.130763000000002</v>
      </c>
      <c r="Y436" s="11">
        <v>9.3161999999999995E-2</v>
      </c>
      <c r="Z436" s="18">
        <f t="shared" si="16"/>
        <v>4.8461487443381092E-3</v>
      </c>
      <c r="AA436" s="11">
        <v>0.48461300000000002</v>
      </c>
      <c r="AS436" s="11" t="s">
        <v>76</v>
      </c>
      <c r="AT436" s="11">
        <v>432</v>
      </c>
      <c r="AU436" s="11">
        <v>3.913564</v>
      </c>
      <c r="AV436" s="11">
        <v>9.1624590000000001</v>
      </c>
      <c r="AW436" s="11">
        <v>5.2488950000000001</v>
      </c>
      <c r="AX436" s="11" t="s">
        <v>77</v>
      </c>
    </row>
    <row r="437" spans="21:50" x14ac:dyDescent="0.35">
      <c r="U437" s="11" t="s">
        <v>76</v>
      </c>
      <c r="V437" s="11">
        <v>608</v>
      </c>
      <c r="W437" s="11">
        <v>-11.550065999999999</v>
      </c>
      <c r="X437" s="11">
        <v>-8.9992289999999997</v>
      </c>
      <c r="Y437" s="11">
        <v>2.5508359999999999</v>
      </c>
      <c r="Z437" s="18">
        <f t="shared" si="16"/>
        <v>0.22085033972966042</v>
      </c>
      <c r="AA437" s="11">
        <v>22.085038000000001</v>
      </c>
      <c r="AS437" s="11" t="s">
        <v>83</v>
      </c>
      <c r="AT437" s="11">
        <v>433</v>
      </c>
      <c r="AU437" s="11">
        <v>-14.314443000000001</v>
      </c>
      <c r="AV437" s="11">
        <v>-14.658993000000001</v>
      </c>
      <c r="AW437" s="11">
        <v>0.34455000000000002</v>
      </c>
      <c r="AX437" s="11">
        <v>2.4070079999999998</v>
      </c>
    </row>
    <row r="438" spans="21:50" x14ac:dyDescent="0.35">
      <c r="U438" s="11" t="s">
        <v>76</v>
      </c>
      <c r="V438" s="11">
        <v>609</v>
      </c>
      <c r="W438" s="11">
        <v>-17.055793000000001</v>
      </c>
      <c r="X438" s="11">
        <v>-16.605229000000001</v>
      </c>
      <c r="Y438" s="11">
        <v>0.45056400000000002</v>
      </c>
      <c r="Z438" s="18">
        <f t="shared" si="16"/>
        <v>2.641706545101714E-2</v>
      </c>
      <c r="AA438" s="11">
        <v>2.6417060000000001</v>
      </c>
      <c r="AS438" s="11" t="s">
        <v>76</v>
      </c>
      <c r="AT438" s="11">
        <v>434</v>
      </c>
      <c r="AU438" s="11">
        <v>0.88745700000000005</v>
      </c>
      <c r="AV438" s="11">
        <v>-4.1414470000000003</v>
      </c>
      <c r="AW438" s="11">
        <v>5.028905</v>
      </c>
      <c r="AX438" s="11" t="s">
        <v>77</v>
      </c>
    </row>
    <row r="439" spans="21:50" x14ac:dyDescent="0.35">
      <c r="U439" s="11" t="s">
        <v>76</v>
      </c>
      <c r="V439" s="11">
        <v>611</v>
      </c>
      <c r="W439" s="11">
        <v>17.465209000000002</v>
      </c>
      <c r="X439" s="11">
        <v>11.726198999999999</v>
      </c>
      <c r="Y439" s="11">
        <v>5.7390100000000004</v>
      </c>
      <c r="Z439" s="18">
        <f t="shared" si="16"/>
        <v>0.32859669758317805</v>
      </c>
      <c r="AA439" s="11">
        <v>32.859670999999999</v>
      </c>
      <c r="AS439" s="11" t="s">
        <v>76</v>
      </c>
      <c r="AT439" s="11">
        <v>435</v>
      </c>
      <c r="AU439" s="11">
        <v>-15.37721</v>
      </c>
      <c r="AV439" s="11">
        <v>-15.52758</v>
      </c>
      <c r="AW439" s="11">
        <v>0.15037</v>
      </c>
      <c r="AX439" s="11">
        <v>0.977877</v>
      </c>
    </row>
    <row r="440" spans="21:50" x14ac:dyDescent="0.35">
      <c r="U440" s="11" t="s">
        <v>76</v>
      </c>
      <c r="V440" s="11">
        <v>612</v>
      </c>
      <c r="W440" s="11">
        <v>-9.7352720000000001</v>
      </c>
      <c r="X440" s="11">
        <v>-9.6923779999999997</v>
      </c>
      <c r="Y440" s="11">
        <v>4.2894000000000002E-2</v>
      </c>
      <c r="Z440" s="18">
        <f t="shared" si="16"/>
        <v>4.4060402215777847E-3</v>
      </c>
      <c r="AA440" s="11">
        <v>0.44060300000000002</v>
      </c>
      <c r="AS440" s="11" t="s">
        <v>76</v>
      </c>
      <c r="AT440" s="11">
        <v>436</v>
      </c>
      <c r="AU440" s="11">
        <v>8.5671029999999995</v>
      </c>
      <c r="AV440" s="11">
        <v>8.9353639999999999</v>
      </c>
      <c r="AW440" s="11">
        <v>0.36826100000000001</v>
      </c>
      <c r="AX440" s="11">
        <v>4.298546</v>
      </c>
    </row>
    <row r="441" spans="21:50" x14ac:dyDescent="0.35">
      <c r="U441" s="11" t="s">
        <v>76</v>
      </c>
      <c r="V441" s="11">
        <v>614</v>
      </c>
      <c r="W441" s="11">
        <v>27.257624</v>
      </c>
      <c r="X441" s="11">
        <v>28.288322000000001</v>
      </c>
      <c r="Y441" s="11">
        <v>1.0306979999999999</v>
      </c>
      <c r="Z441" s="18">
        <f t="shared" si="16"/>
        <v>3.7813200446231113E-2</v>
      </c>
      <c r="AA441" s="11">
        <v>3.7813180000000002</v>
      </c>
      <c r="AS441" s="11" t="s">
        <v>78</v>
      </c>
      <c r="AT441" s="11">
        <v>437</v>
      </c>
      <c r="AU441" s="11">
        <v>37.5246</v>
      </c>
      <c r="AV441" s="11">
        <v>32.505367</v>
      </c>
      <c r="AW441" s="11">
        <v>5.0192329999999998</v>
      </c>
      <c r="AX441" s="11">
        <v>13.375845999999999</v>
      </c>
    </row>
    <row r="442" spans="21:50" x14ac:dyDescent="0.35">
      <c r="U442" s="11" t="s">
        <v>76</v>
      </c>
      <c r="V442" s="11">
        <v>615</v>
      </c>
      <c r="W442" s="11">
        <v>45.399990000000003</v>
      </c>
      <c r="X442" s="11">
        <v>38.492140999999997</v>
      </c>
      <c r="Y442" s="11">
        <v>6.9078489999999997</v>
      </c>
      <c r="Z442" s="18">
        <f t="shared" si="16"/>
        <v>0.1521552978315634</v>
      </c>
      <c r="AA442" s="11">
        <v>15.215529</v>
      </c>
      <c r="AS442" s="11" t="s">
        <v>76</v>
      </c>
      <c r="AT442" s="11">
        <v>438</v>
      </c>
      <c r="AU442" s="11">
        <v>-20.588045999999999</v>
      </c>
      <c r="AV442" s="11">
        <v>-20.332113</v>
      </c>
      <c r="AW442" s="11">
        <v>0.25593300000000002</v>
      </c>
      <c r="AX442" s="11">
        <v>1.2431140000000001</v>
      </c>
    </row>
    <row r="443" spans="21:50" x14ac:dyDescent="0.35">
      <c r="U443" s="11" t="s">
        <v>76</v>
      </c>
      <c r="V443" s="11">
        <v>616</v>
      </c>
      <c r="W443" s="11">
        <v>-8.7984919999999995</v>
      </c>
      <c r="X443" s="11">
        <v>-8.6341059999999992</v>
      </c>
      <c r="Y443" s="11">
        <v>0.164386</v>
      </c>
      <c r="Z443" s="18">
        <f t="shared" si="16"/>
        <v>1.8683428933048984E-2</v>
      </c>
      <c r="AA443" s="11">
        <v>1.868341</v>
      </c>
      <c r="AS443" s="11" t="s">
        <v>76</v>
      </c>
      <c r="AT443" s="11">
        <v>439</v>
      </c>
      <c r="AU443" s="11">
        <v>-11.177104</v>
      </c>
      <c r="AV443" s="11">
        <v>-7.2729309999999998</v>
      </c>
      <c r="AW443" s="11">
        <v>3.904172</v>
      </c>
      <c r="AX443" s="11">
        <v>34.930089000000002</v>
      </c>
    </row>
    <row r="444" spans="21:50" x14ac:dyDescent="0.35">
      <c r="U444" s="11" t="s">
        <v>76</v>
      </c>
      <c r="V444" s="11">
        <v>617</v>
      </c>
      <c r="W444" s="11">
        <v>14.342285</v>
      </c>
      <c r="X444" s="11">
        <v>17.147584999999999</v>
      </c>
      <c r="Y444" s="11">
        <v>2.805301</v>
      </c>
      <c r="Z444" s="18">
        <f t="shared" si="16"/>
        <v>0.19559651757024771</v>
      </c>
      <c r="AA444" s="11">
        <v>19.559650000000001</v>
      </c>
      <c r="AS444" s="11" t="s">
        <v>76</v>
      </c>
      <c r="AT444" s="11">
        <v>440</v>
      </c>
      <c r="AU444" s="11">
        <v>2.6841279999999998</v>
      </c>
      <c r="AV444" s="11">
        <v>1.0144880000000001</v>
      </c>
      <c r="AW444" s="11">
        <v>1.66964</v>
      </c>
      <c r="AX444" s="11">
        <v>62.204197000000001</v>
      </c>
    </row>
    <row r="445" spans="21:50" x14ac:dyDescent="0.35">
      <c r="U445" s="11" t="s">
        <v>76</v>
      </c>
      <c r="V445" s="11">
        <v>618</v>
      </c>
      <c r="W445" s="11">
        <v>0.884019</v>
      </c>
      <c r="X445" s="11">
        <v>3.7612009999999998</v>
      </c>
      <c r="Y445" s="11">
        <v>2.8771819999999999</v>
      </c>
      <c r="Z445" s="18">
        <f t="shared" si="16"/>
        <v>3.2546608161136805</v>
      </c>
      <c r="AA445" s="11" t="s">
        <v>77</v>
      </c>
      <c r="AS445" s="11" t="s">
        <v>76</v>
      </c>
      <c r="AT445" s="11">
        <v>441</v>
      </c>
      <c r="AU445" s="11">
        <v>32.129637000000002</v>
      </c>
      <c r="AV445" s="11">
        <v>34.166100999999998</v>
      </c>
      <c r="AW445" s="11">
        <v>2.0364640000000001</v>
      </c>
      <c r="AX445" s="11">
        <v>6.338273</v>
      </c>
    </row>
    <row r="446" spans="21:50" x14ac:dyDescent="0.35">
      <c r="U446" s="11" t="s">
        <v>76</v>
      </c>
      <c r="V446" s="11">
        <v>619</v>
      </c>
      <c r="W446" s="11">
        <v>-9.314012</v>
      </c>
      <c r="X446" s="11">
        <v>-9.5114669999999997</v>
      </c>
      <c r="Y446" s="11">
        <v>0.19745499999999999</v>
      </c>
      <c r="Z446" s="18">
        <f t="shared" si="16"/>
        <v>2.1199779429101014E-2</v>
      </c>
      <c r="AA446" s="11">
        <v>2.119977</v>
      </c>
      <c r="AS446" s="11" t="s">
        <v>76</v>
      </c>
      <c r="AT446" s="11">
        <v>442</v>
      </c>
      <c r="AU446" s="11">
        <v>-4.8721329999999998</v>
      </c>
      <c r="AV446" s="11">
        <v>-5.7651019999999997</v>
      </c>
      <c r="AW446" s="11">
        <v>0.89296900000000001</v>
      </c>
      <c r="AX446" s="11">
        <v>18.328088999999999</v>
      </c>
    </row>
    <row r="447" spans="21:50" x14ac:dyDescent="0.35">
      <c r="U447" s="11" t="s">
        <v>76</v>
      </c>
      <c r="V447" s="11">
        <v>623</v>
      </c>
      <c r="W447" s="11">
        <v>-8.5354810000000008</v>
      </c>
      <c r="X447" s="11">
        <v>-6.1310209999999996</v>
      </c>
      <c r="Y447" s="11">
        <v>2.4044599999999998</v>
      </c>
      <c r="Z447" s="18">
        <f t="shared" si="16"/>
        <v>0.28170175763966898</v>
      </c>
      <c r="AA447" s="11">
        <v>28.170178</v>
      </c>
      <c r="AS447" s="11" t="s">
        <v>83</v>
      </c>
      <c r="AT447" s="11">
        <v>443</v>
      </c>
      <c r="AU447" s="11">
        <v>-7.8095739999999996</v>
      </c>
      <c r="AV447" s="11">
        <v>-7.2053669999999999</v>
      </c>
      <c r="AW447" s="11">
        <v>0.60420700000000005</v>
      </c>
      <c r="AX447" s="11">
        <v>7.7367530000000002</v>
      </c>
    </row>
    <row r="448" spans="21:50" x14ac:dyDescent="0.35">
      <c r="U448" s="11" t="s">
        <v>76</v>
      </c>
      <c r="V448" s="11">
        <v>624</v>
      </c>
      <c r="W448" s="11">
        <v>-14.731870000000001</v>
      </c>
      <c r="X448" s="11">
        <v>-11.969366000000001</v>
      </c>
      <c r="Y448" s="11">
        <v>2.762505</v>
      </c>
      <c r="Z448" s="18">
        <f t="shared" si="16"/>
        <v>0.18751896398759965</v>
      </c>
      <c r="AA448" s="11">
        <v>18.751894</v>
      </c>
      <c r="AS448" s="11" t="s">
        <v>76</v>
      </c>
      <c r="AT448" s="11">
        <v>444</v>
      </c>
      <c r="AU448" s="11">
        <v>12.448904000000001</v>
      </c>
      <c r="AV448" s="11">
        <v>11.411587000000001</v>
      </c>
      <c r="AW448" s="11">
        <v>1.037317</v>
      </c>
      <c r="AX448" s="11">
        <v>8.3325980000000008</v>
      </c>
    </row>
    <row r="449" spans="21:50" x14ac:dyDescent="0.35">
      <c r="U449" s="11" t="s">
        <v>76</v>
      </c>
      <c r="V449" s="11">
        <v>625</v>
      </c>
      <c r="W449" s="11">
        <v>2.5039899999999999</v>
      </c>
      <c r="X449" s="11">
        <v>-1.8539E-2</v>
      </c>
      <c r="Y449" s="11">
        <v>2.522529</v>
      </c>
      <c r="Z449" s="18">
        <f t="shared" si="16"/>
        <v>1.007403783561436</v>
      </c>
      <c r="AA449" s="11" t="s">
        <v>77</v>
      </c>
      <c r="AS449" s="11" t="s">
        <v>78</v>
      </c>
      <c r="AT449" s="11">
        <v>445</v>
      </c>
      <c r="AU449" s="11">
        <v>39.247126000000002</v>
      </c>
      <c r="AV449" s="11">
        <v>33.730037000000003</v>
      </c>
      <c r="AW449" s="11">
        <v>5.5170880000000002</v>
      </c>
      <c r="AX449" s="11">
        <v>14.057306000000001</v>
      </c>
    </row>
    <row r="450" spans="21:50" x14ac:dyDescent="0.35">
      <c r="U450" s="11" t="s">
        <v>76</v>
      </c>
      <c r="V450" s="11">
        <v>627</v>
      </c>
      <c r="W450" s="11">
        <v>-11.811809</v>
      </c>
      <c r="X450" s="11">
        <v>-13.019722</v>
      </c>
      <c r="Y450" s="11">
        <v>1.207913</v>
      </c>
      <c r="Z450" s="18">
        <f t="shared" si="16"/>
        <v>0.10226316730993533</v>
      </c>
      <c r="AA450" s="11">
        <v>10.226315</v>
      </c>
      <c r="AS450" s="11" t="s">
        <v>76</v>
      </c>
      <c r="AT450" s="11">
        <v>446</v>
      </c>
      <c r="AU450" s="11">
        <v>18.398558999999999</v>
      </c>
      <c r="AV450" s="11">
        <v>17.745159999999998</v>
      </c>
      <c r="AW450" s="11">
        <v>0.65339899999999995</v>
      </c>
      <c r="AX450" s="11">
        <v>3.5513599999999999</v>
      </c>
    </row>
    <row r="451" spans="21:50" x14ac:dyDescent="0.35">
      <c r="U451" s="11" t="s">
        <v>76</v>
      </c>
      <c r="V451" s="11">
        <v>630</v>
      </c>
      <c r="W451" s="11">
        <v>-2.764205</v>
      </c>
      <c r="X451" s="11">
        <v>-3.603497</v>
      </c>
      <c r="Y451" s="11">
        <v>0.83929200000000004</v>
      </c>
      <c r="Z451" s="18">
        <f t="shared" si="16"/>
        <v>0.30362871060576191</v>
      </c>
      <c r="AA451" s="11">
        <v>30.362862</v>
      </c>
      <c r="AS451" s="11" t="s">
        <v>78</v>
      </c>
      <c r="AT451" s="11">
        <v>447</v>
      </c>
      <c r="AU451" s="11">
        <v>-14.622871999999999</v>
      </c>
      <c r="AV451" s="11">
        <v>-14.779591</v>
      </c>
      <c r="AW451" s="11">
        <v>0.156719</v>
      </c>
      <c r="AX451" s="11">
        <v>1.071739</v>
      </c>
    </row>
    <row r="452" spans="21:50" x14ac:dyDescent="0.35">
      <c r="U452" s="11" t="s">
        <v>76</v>
      </c>
      <c r="V452" s="11">
        <v>631</v>
      </c>
      <c r="W452" s="11">
        <v>-9.4263680000000001</v>
      </c>
      <c r="X452" s="11">
        <v>-9.7889700000000008</v>
      </c>
      <c r="Y452" s="11">
        <v>0.36260199999999998</v>
      </c>
      <c r="Z452" s="18">
        <f t="shared" si="16"/>
        <v>3.8466777448111507E-2</v>
      </c>
      <c r="AA452" s="11">
        <v>3.846673</v>
      </c>
      <c r="AS452" s="11" t="s">
        <v>76</v>
      </c>
      <c r="AT452" s="11">
        <v>448</v>
      </c>
      <c r="AU452" s="11">
        <v>14.818960000000001</v>
      </c>
      <c r="AV452" s="11">
        <v>16.014119000000001</v>
      </c>
      <c r="AW452" s="11">
        <v>1.1951590000000001</v>
      </c>
      <c r="AX452" s="11">
        <v>8.0650650000000006</v>
      </c>
    </row>
    <row r="453" spans="21:50" x14ac:dyDescent="0.35">
      <c r="U453" s="11" t="s">
        <v>76</v>
      </c>
      <c r="V453" s="11">
        <v>632</v>
      </c>
      <c r="W453" s="11">
        <v>-25.134502999999999</v>
      </c>
      <c r="X453" s="11">
        <v>-26.379404999999998</v>
      </c>
      <c r="Y453" s="11">
        <v>1.244902</v>
      </c>
      <c r="Z453" s="18">
        <f t="shared" si="16"/>
        <v>4.952960478271641E-2</v>
      </c>
      <c r="AA453" s="11">
        <v>4.9529610000000002</v>
      </c>
      <c r="AS453" s="11" t="s">
        <v>76</v>
      </c>
      <c r="AT453" s="11">
        <v>449</v>
      </c>
      <c r="AU453" s="11">
        <v>-8.3533919999999995</v>
      </c>
      <c r="AV453" s="11">
        <v>-9.278041</v>
      </c>
      <c r="AW453" s="11">
        <v>0.92464900000000005</v>
      </c>
      <c r="AX453" s="11">
        <v>11.069148999999999</v>
      </c>
    </row>
    <row r="454" spans="21:50" x14ac:dyDescent="0.35">
      <c r="U454" s="11" t="s">
        <v>76</v>
      </c>
      <c r="V454" s="11">
        <v>633</v>
      </c>
      <c r="W454" s="11">
        <v>-4.0726209999999998</v>
      </c>
      <c r="X454" s="11">
        <v>-4.2658329999999998</v>
      </c>
      <c r="Y454" s="11">
        <v>0.19321099999999999</v>
      </c>
      <c r="Z454" s="18">
        <f t="shared" si="16"/>
        <v>4.7441438817901298E-2</v>
      </c>
      <c r="AA454" s="11">
        <v>4.7441509999999996</v>
      </c>
      <c r="AS454" s="11" t="s">
        <v>83</v>
      </c>
      <c r="AT454" s="11">
        <v>450</v>
      </c>
      <c r="AU454" s="11">
        <v>21.001676</v>
      </c>
      <c r="AV454" s="11">
        <v>23.624237999999998</v>
      </c>
      <c r="AW454" s="11">
        <v>2.6225619999999998</v>
      </c>
      <c r="AX454" s="11">
        <v>12.487393000000001</v>
      </c>
    </row>
    <row r="455" spans="21:50" x14ac:dyDescent="0.35">
      <c r="U455" s="11" t="s">
        <v>76</v>
      </c>
      <c r="V455" s="11">
        <v>634</v>
      </c>
      <c r="W455" s="11">
        <v>-10.577339</v>
      </c>
      <c r="X455" s="11">
        <v>-10.177773</v>
      </c>
      <c r="Y455" s="11">
        <v>0.39956599999999998</v>
      </c>
      <c r="Z455" s="18">
        <f t="shared" si="16"/>
        <v>3.7775663614449721E-2</v>
      </c>
      <c r="AA455" s="11">
        <v>3.7775650000000001</v>
      </c>
      <c r="AS455" s="11" t="s">
        <v>76</v>
      </c>
      <c r="AT455" s="11">
        <v>451</v>
      </c>
      <c r="AU455" s="11">
        <v>16.499051000000001</v>
      </c>
      <c r="AV455" s="11">
        <v>14.834925</v>
      </c>
      <c r="AW455" s="11">
        <v>1.664126</v>
      </c>
      <c r="AX455" s="11">
        <v>10.086194000000001</v>
      </c>
    </row>
    <row r="456" spans="21:50" x14ac:dyDescent="0.35">
      <c r="U456" s="11" t="s">
        <v>76</v>
      </c>
      <c r="V456" s="11">
        <v>635</v>
      </c>
      <c r="W456" s="11">
        <v>-1.781417</v>
      </c>
      <c r="X456" s="11">
        <v>-2.8172890000000002</v>
      </c>
      <c r="Y456" s="11">
        <v>1.0358719999999999</v>
      </c>
      <c r="Z456" s="18">
        <f t="shared" si="16"/>
        <v>0.58148765842023509</v>
      </c>
      <c r="AA456" s="11">
        <v>58.148735000000002</v>
      </c>
      <c r="AS456" s="11" t="s">
        <v>76</v>
      </c>
      <c r="AT456" s="11">
        <v>452</v>
      </c>
      <c r="AU456" s="11">
        <v>-29.005407000000002</v>
      </c>
      <c r="AV456" s="11">
        <v>-28.218343999999998</v>
      </c>
      <c r="AW456" s="11">
        <v>0.78706299999999996</v>
      </c>
      <c r="AX456" s="11">
        <v>2.7135060000000002</v>
      </c>
    </row>
    <row r="457" spans="21:50" x14ac:dyDescent="0.35">
      <c r="U457" s="11" t="s">
        <v>76</v>
      </c>
      <c r="V457" s="11">
        <v>636</v>
      </c>
      <c r="W457" s="11">
        <v>32.927098999999998</v>
      </c>
      <c r="X457" s="11">
        <v>32.030458000000003</v>
      </c>
      <c r="Y457" s="11">
        <v>0.89664100000000002</v>
      </c>
      <c r="Z457" s="18">
        <f t="shared" ref="Z457:Z520" si="17">ABS(Y457/W457)</f>
        <v>2.723109618615354E-2</v>
      </c>
      <c r="AA457" s="11">
        <v>2.723109</v>
      </c>
      <c r="AS457" s="11" t="s">
        <v>76</v>
      </c>
      <c r="AT457" s="11">
        <v>453</v>
      </c>
      <c r="AU457" s="11">
        <v>-7.8877680000000003</v>
      </c>
      <c r="AV457" s="11">
        <v>-4.5141200000000001</v>
      </c>
      <c r="AW457" s="11">
        <v>3.3736480000000002</v>
      </c>
      <c r="AX457" s="11">
        <v>42.770626</v>
      </c>
    </row>
    <row r="458" spans="21:50" x14ac:dyDescent="0.35">
      <c r="U458" s="11" t="s">
        <v>76</v>
      </c>
      <c r="V458" s="11">
        <v>639</v>
      </c>
      <c r="W458" s="11">
        <v>-12.046526</v>
      </c>
      <c r="X458" s="11">
        <v>-12.418893000000001</v>
      </c>
      <c r="Y458" s="11">
        <v>0.372367</v>
      </c>
      <c r="Z458" s="18">
        <f t="shared" si="17"/>
        <v>3.0910737253213083E-2</v>
      </c>
      <c r="AA458" s="11">
        <v>3.0910760000000002</v>
      </c>
      <c r="AS458" s="11" t="s">
        <v>76</v>
      </c>
      <c r="AT458" s="11">
        <v>454</v>
      </c>
      <c r="AU458" s="11">
        <v>-27.178774000000001</v>
      </c>
      <c r="AV458" s="11">
        <v>-25.609670000000001</v>
      </c>
      <c r="AW458" s="11">
        <v>1.569105</v>
      </c>
      <c r="AX458" s="11">
        <v>5.7732720000000004</v>
      </c>
    </row>
    <row r="459" spans="21:50" x14ac:dyDescent="0.35">
      <c r="U459" s="11" t="s">
        <v>76</v>
      </c>
      <c r="V459" s="11">
        <v>641</v>
      </c>
      <c r="W459" s="11">
        <v>-5.3152340000000002</v>
      </c>
      <c r="X459" s="11">
        <v>-6.1388550000000004</v>
      </c>
      <c r="Y459" s="11">
        <v>0.82362000000000002</v>
      </c>
      <c r="Z459" s="18">
        <f t="shared" si="17"/>
        <v>0.15495460783100048</v>
      </c>
      <c r="AA459" s="11">
        <v>15.495469</v>
      </c>
      <c r="AS459" s="11" t="s">
        <v>78</v>
      </c>
      <c r="AT459" s="11">
        <v>455</v>
      </c>
      <c r="AU459" s="11">
        <v>5.5827559999999998</v>
      </c>
      <c r="AV459" s="11">
        <v>7.8918900000000001</v>
      </c>
      <c r="AW459" s="11">
        <v>2.3091339999999998</v>
      </c>
      <c r="AX459" s="11">
        <v>41.361902999999998</v>
      </c>
    </row>
    <row r="460" spans="21:50" x14ac:dyDescent="0.35">
      <c r="U460" s="11" t="s">
        <v>76</v>
      </c>
      <c r="V460" s="11">
        <v>643</v>
      </c>
      <c r="W460" s="11">
        <v>-29.054105</v>
      </c>
      <c r="X460" s="11">
        <v>-29.353819999999999</v>
      </c>
      <c r="Y460" s="11">
        <v>0.29971500000000001</v>
      </c>
      <c r="Z460" s="18">
        <f t="shared" si="17"/>
        <v>1.0315754004468561E-2</v>
      </c>
      <c r="AA460" s="11">
        <v>1.031576</v>
      </c>
      <c r="AS460" s="11" t="s">
        <v>76</v>
      </c>
      <c r="AT460" s="11">
        <v>456</v>
      </c>
      <c r="AU460" s="11">
        <v>15.33971</v>
      </c>
      <c r="AV460" s="11">
        <v>15.947051</v>
      </c>
      <c r="AW460" s="11">
        <v>0.60733999999999999</v>
      </c>
      <c r="AX460" s="11">
        <v>3.9592679999999998</v>
      </c>
    </row>
    <row r="461" spans="21:50" x14ac:dyDescent="0.35">
      <c r="U461" s="11" t="s">
        <v>76</v>
      </c>
      <c r="V461" s="11">
        <v>644</v>
      </c>
      <c r="W461" s="11">
        <v>21.350960000000001</v>
      </c>
      <c r="X461" s="11">
        <v>21.610454000000001</v>
      </c>
      <c r="Y461" s="11">
        <v>0.259494</v>
      </c>
      <c r="Z461" s="18">
        <f t="shared" si="17"/>
        <v>1.2153739222967024E-2</v>
      </c>
      <c r="AA461" s="11">
        <v>1.2153719999999999</v>
      </c>
      <c r="AS461" s="11" t="s">
        <v>76</v>
      </c>
      <c r="AT461" s="11">
        <v>457</v>
      </c>
      <c r="AU461" s="11">
        <v>-5.6095889999999997</v>
      </c>
      <c r="AV461" s="11">
        <v>-7.2267239999999999</v>
      </c>
      <c r="AW461" s="11">
        <v>1.617135</v>
      </c>
      <c r="AX461" s="11">
        <v>28.828047999999999</v>
      </c>
    </row>
    <row r="462" spans="21:50" x14ac:dyDescent="0.35">
      <c r="U462" s="11" t="s">
        <v>76</v>
      </c>
      <c r="V462" s="11">
        <v>645</v>
      </c>
      <c r="W462" s="11">
        <v>4.2325949999999999</v>
      </c>
      <c r="X462" s="11">
        <v>3.5730900000000001</v>
      </c>
      <c r="Y462" s="11">
        <v>0.65950500000000001</v>
      </c>
      <c r="Z462" s="18">
        <f t="shared" si="17"/>
        <v>0.15581575841770828</v>
      </c>
      <c r="AA462" s="11">
        <v>15.581587000000001</v>
      </c>
      <c r="AS462" s="11" t="s">
        <v>83</v>
      </c>
      <c r="AT462" s="11">
        <v>458</v>
      </c>
      <c r="AU462" s="11">
        <v>-5.5364610000000001</v>
      </c>
      <c r="AV462" s="11">
        <v>-3.7367340000000002</v>
      </c>
      <c r="AW462" s="11">
        <v>1.7997270000000001</v>
      </c>
      <c r="AX462" s="11">
        <v>32.506811999999996</v>
      </c>
    </row>
    <row r="463" spans="21:50" x14ac:dyDescent="0.35">
      <c r="U463" s="11" t="s">
        <v>76</v>
      </c>
      <c r="V463" s="11">
        <v>648</v>
      </c>
      <c r="W463" s="11">
        <v>-18.278714000000001</v>
      </c>
      <c r="X463" s="11">
        <v>-21.016473999999999</v>
      </c>
      <c r="Y463" s="11">
        <v>2.7377600000000002</v>
      </c>
      <c r="Z463" s="18">
        <f t="shared" si="17"/>
        <v>0.1497785894565668</v>
      </c>
      <c r="AA463" s="11">
        <v>14.977859</v>
      </c>
      <c r="AS463" s="11" t="s">
        <v>76</v>
      </c>
      <c r="AT463" s="11">
        <v>459</v>
      </c>
      <c r="AU463" s="11">
        <v>-3.6277469999999998</v>
      </c>
      <c r="AV463" s="11">
        <v>-3.8682020000000001</v>
      </c>
      <c r="AW463" s="11">
        <v>0.240455</v>
      </c>
      <c r="AX463" s="11">
        <v>6.6282079999999999</v>
      </c>
    </row>
    <row r="464" spans="21:50" x14ac:dyDescent="0.35">
      <c r="U464" s="11" t="s">
        <v>76</v>
      </c>
      <c r="V464" s="11">
        <v>649</v>
      </c>
      <c r="W464" s="11">
        <v>23.610544000000001</v>
      </c>
      <c r="X464" s="11">
        <v>18.798143</v>
      </c>
      <c r="Y464" s="11">
        <v>4.8124019999999996</v>
      </c>
      <c r="Z464" s="18">
        <f t="shared" si="17"/>
        <v>0.20382427444280823</v>
      </c>
      <c r="AA464" s="11">
        <v>20.382425999999999</v>
      </c>
      <c r="AS464" s="11" t="s">
        <v>83</v>
      </c>
      <c r="AT464" s="11">
        <v>460</v>
      </c>
      <c r="AU464" s="11">
        <v>-22.612950000000001</v>
      </c>
      <c r="AV464" s="11">
        <v>-20.083147</v>
      </c>
      <c r="AW464" s="11">
        <v>2.5298029999999998</v>
      </c>
      <c r="AX464" s="11">
        <v>11.187409000000001</v>
      </c>
    </row>
    <row r="465" spans="21:50" x14ac:dyDescent="0.35">
      <c r="U465" s="11" t="s">
        <v>76</v>
      </c>
      <c r="V465" s="11">
        <v>650</v>
      </c>
      <c r="W465" s="11">
        <v>2.8589159999999998</v>
      </c>
      <c r="X465" s="11">
        <v>1.904612</v>
      </c>
      <c r="Y465" s="11">
        <v>0.95430400000000004</v>
      </c>
      <c r="Z465" s="18">
        <f t="shared" si="17"/>
        <v>0.33379924418905632</v>
      </c>
      <c r="AA465" s="11">
        <v>33.379919999999998</v>
      </c>
      <c r="AS465" s="11" t="s">
        <v>78</v>
      </c>
      <c r="AT465" s="11">
        <v>461</v>
      </c>
      <c r="AU465" s="11">
        <v>4.3065699999999998</v>
      </c>
      <c r="AV465" s="11">
        <v>2.163405</v>
      </c>
      <c r="AW465" s="11">
        <v>2.1431650000000002</v>
      </c>
      <c r="AX465" s="11">
        <v>49.765014999999998</v>
      </c>
    </row>
    <row r="466" spans="21:50" x14ac:dyDescent="0.35">
      <c r="U466" s="11" t="s">
        <v>76</v>
      </c>
      <c r="V466" s="11">
        <v>651</v>
      </c>
      <c r="W466" s="11">
        <v>-15.391109</v>
      </c>
      <c r="X466" s="11">
        <v>-15.695676000000001</v>
      </c>
      <c r="Y466" s="11">
        <v>0.30456699999999998</v>
      </c>
      <c r="Z466" s="18">
        <f t="shared" si="17"/>
        <v>1.9788502569892785E-2</v>
      </c>
      <c r="AA466" s="11">
        <v>1.9788509999999999</v>
      </c>
      <c r="AS466" s="11" t="s">
        <v>76</v>
      </c>
      <c r="AT466" s="11">
        <v>462</v>
      </c>
      <c r="AU466" s="11">
        <v>45.867353000000001</v>
      </c>
      <c r="AV466" s="11">
        <v>38.973571</v>
      </c>
      <c r="AW466" s="11">
        <v>6.8937819999999999</v>
      </c>
      <c r="AX466" s="11">
        <v>15.029823</v>
      </c>
    </row>
    <row r="467" spans="21:50" x14ac:dyDescent="0.35">
      <c r="U467" s="11" t="s">
        <v>76</v>
      </c>
      <c r="V467" s="11">
        <v>653</v>
      </c>
      <c r="W467" s="11">
        <v>-8.1916799999999999</v>
      </c>
      <c r="X467" s="11">
        <v>-7.8200890000000003</v>
      </c>
      <c r="Y467" s="11">
        <v>0.371591</v>
      </c>
      <c r="Z467" s="18">
        <f t="shared" si="17"/>
        <v>4.5362001445368963E-2</v>
      </c>
      <c r="AA467" s="11">
        <v>4.5361960000000003</v>
      </c>
      <c r="AS467" s="11" t="s">
        <v>76</v>
      </c>
      <c r="AT467" s="11">
        <v>463</v>
      </c>
      <c r="AU467" s="11">
        <v>-15.950837999999999</v>
      </c>
      <c r="AV467" s="11">
        <v>-17.465889000000001</v>
      </c>
      <c r="AW467" s="11">
        <v>1.5150509999999999</v>
      </c>
      <c r="AX467" s="11">
        <v>9.4982530000000001</v>
      </c>
    </row>
    <row r="468" spans="21:50" x14ac:dyDescent="0.35">
      <c r="U468" s="11" t="s">
        <v>76</v>
      </c>
      <c r="V468" s="11">
        <v>654</v>
      </c>
      <c r="W468" s="11">
        <v>-26.967129</v>
      </c>
      <c r="X468" s="11">
        <v>-28.406680999999999</v>
      </c>
      <c r="Y468" s="11">
        <v>1.4395519999999999</v>
      </c>
      <c r="Z468" s="18">
        <f t="shared" si="17"/>
        <v>5.33817300314023E-2</v>
      </c>
      <c r="AA468" s="11">
        <v>5.338171</v>
      </c>
      <c r="AS468" s="11" t="s">
        <v>76</v>
      </c>
      <c r="AT468" s="11">
        <v>464</v>
      </c>
      <c r="AU468" s="11">
        <v>-21.297578000000001</v>
      </c>
      <c r="AV468" s="11">
        <v>-18.412438000000002</v>
      </c>
      <c r="AW468" s="11">
        <v>2.8851390000000001</v>
      </c>
      <c r="AX468" s="11">
        <v>13.546794999999999</v>
      </c>
    </row>
    <row r="469" spans="21:50" x14ac:dyDescent="0.35">
      <c r="U469" s="11" t="s">
        <v>76</v>
      </c>
      <c r="V469" s="11">
        <v>656</v>
      </c>
      <c r="W469" s="11">
        <v>29.606238999999999</v>
      </c>
      <c r="X469" s="11">
        <v>29.253091999999999</v>
      </c>
      <c r="Y469" s="11">
        <v>0.35314699999999999</v>
      </c>
      <c r="Z469" s="18">
        <f t="shared" si="17"/>
        <v>1.192812771659379E-2</v>
      </c>
      <c r="AA469" s="11">
        <v>1.192812</v>
      </c>
      <c r="AS469" s="11" t="s">
        <v>76</v>
      </c>
      <c r="AT469" s="11">
        <v>465</v>
      </c>
      <c r="AU469" s="11">
        <v>-15.880625999999999</v>
      </c>
      <c r="AV469" s="11">
        <v>-13.78668</v>
      </c>
      <c r="AW469" s="11">
        <v>2.0939459999999999</v>
      </c>
      <c r="AX469" s="11">
        <v>13.185537</v>
      </c>
    </row>
    <row r="470" spans="21:50" x14ac:dyDescent="0.35">
      <c r="U470" s="11" t="s">
        <v>76</v>
      </c>
      <c r="V470" s="11">
        <v>657</v>
      </c>
      <c r="W470" s="11">
        <v>21.383333</v>
      </c>
      <c r="X470" s="11">
        <v>18.652906000000002</v>
      </c>
      <c r="Y470" s="11">
        <v>2.7304270000000002</v>
      </c>
      <c r="Z470" s="18">
        <f t="shared" si="17"/>
        <v>0.12768949536538574</v>
      </c>
      <c r="AA470" s="11">
        <v>12.768948999999999</v>
      </c>
      <c r="AS470" s="11" t="s">
        <v>76</v>
      </c>
      <c r="AT470" s="11">
        <v>466</v>
      </c>
      <c r="AU470" s="11">
        <v>5.0499169999999998</v>
      </c>
      <c r="AV470" s="11">
        <v>0.121602</v>
      </c>
      <c r="AW470" s="11">
        <v>4.9283149999999996</v>
      </c>
      <c r="AX470" s="11">
        <v>97.591995999999995</v>
      </c>
    </row>
    <row r="471" spans="21:50" x14ac:dyDescent="0.35">
      <c r="U471" s="11" t="s">
        <v>76</v>
      </c>
      <c r="V471" s="11">
        <v>660</v>
      </c>
      <c r="W471" s="11">
        <v>-5.0124219999999999</v>
      </c>
      <c r="X471" s="11">
        <v>-5.266934</v>
      </c>
      <c r="Y471" s="11">
        <v>0.25451200000000002</v>
      </c>
      <c r="Z471" s="18">
        <f t="shared" si="17"/>
        <v>5.0776251480821051E-2</v>
      </c>
      <c r="AA471" s="11">
        <v>5.0776260000000004</v>
      </c>
      <c r="AS471" s="11" t="s">
        <v>83</v>
      </c>
      <c r="AT471" s="11">
        <v>467</v>
      </c>
      <c r="AU471" s="11">
        <v>2.3186559999999998</v>
      </c>
      <c r="AV471" s="11">
        <v>3.271614</v>
      </c>
      <c r="AW471" s="11">
        <v>0.95295799999999997</v>
      </c>
      <c r="AX471" s="11">
        <v>41.099590999999997</v>
      </c>
    </row>
    <row r="472" spans="21:50" x14ac:dyDescent="0.35">
      <c r="U472" s="11" t="s">
        <v>76</v>
      </c>
      <c r="V472" s="11">
        <v>661</v>
      </c>
      <c r="W472" s="11">
        <v>13.313897000000001</v>
      </c>
      <c r="X472" s="11">
        <v>15.758088000000001</v>
      </c>
      <c r="Y472" s="11">
        <v>2.444191</v>
      </c>
      <c r="Z472" s="18">
        <f t="shared" si="17"/>
        <v>0.18358193697908282</v>
      </c>
      <c r="AA472" s="11">
        <v>18.358191999999999</v>
      </c>
      <c r="AS472" s="11" t="s">
        <v>76</v>
      </c>
      <c r="AT472" s="11">
        <v>468</v>
      </c>
      <c r="AU472" s="11">
        <v>-6.0578849999999997</v>
      </c>
      <c r="AV472" s="11">
        <v>-3.9023750000000001</v>
      </c>
      <c r="AW472" s="11">
        <v>2.15551</v>
      </c>
      <c r="AX472" s="11">
        <v>35.581896999999998</v>
      </c>
    </row>
    <row r="473" spans="21:50" x14ac:dyDescent="0.35">
      <c r="U473" s="11" t="s">
        <v>76</v>
      </c>
      <c r="V473" s="11">
        <v>662</v>
      </c>
      <c r="W473" s="11">
        <v>-8.7720380000000002</v>
      </c>
      <c r="X473" s="11">
        <v>-6.2003589999999997</v>
      </c>
      <c r="Y473" s="11">
        <v>2.5716779999999999</v>
      </c>
      <c r="Z473" s="18">
        <f t="shared" si="17"/>
        <v>0.29316767665621146</v>
      </c>
      <c r="AA473" s="11">
        <v>29.316773999999999</v>
      </c>
      <c r="AS473" s="11" t="s">
        <v>78</v>
      </c>
      <c r="AT473" s="11">
        <v>469</v>
      </c>
      <c r="AU473" s="11">
        <v>38.566324999999999</v>
      </c>
      <c r="AV473" s="11">
        <v>36.883229999999998</v>
      </c>
      <c r="AW473" s="11">
        <v>1.6830940000000001</v>
      </c>
      <c r="AX473" s="11">
        <v>4.3641560000000004</v>
      </c>
    </row>
    <row r="474" spans="21:50" x14ac:dyDescent="0.35">
      <c r="U474" s="11" t="s">
        <v>76</v>
      </c>
      <c r="V474" s="11">
        <v>663</v>
      </c>
      <c r="W474" s="11">
        <v>-17.600338000000001</v>
      </c>
      <c r="X474" s="11">
        <v>-17.885157</v>
      </c>
      <c r="Y474" s="11">
        <v>0.28481899999999999</v>
      </c>
      <c r="Z474" s="18">
        <f t="shared" si="17"/>
        <v>1.6182586948046109E-2</v>
      </c>
      <c r="AA474" s="11">
        <v>1.618258</v>
      </c>
      <c r="AS474" s="11" t="s">
        <v>76</v>
      </c>
      <c r="AT474" s="11">
        <v>470</v>
      </c>
      <c r="AU474" s="11">
        <v>-18.288532</v>
      </c>
      <c r="AV474" s="11">
        <v>-18.581489000000001</v>
      </c>
      <c r="AW474" s="11">
        <v>0.29295700000000002</v>
      </c>
      <c r="AX474" s="11">
        <v>1.601863</v>
      </c>
    </row>
    <row r="475" spans="21:50" x14ac:dyDescent="0.35">
      <c r="U475" s="11" t="s">
        <v>76</v>
      </c>
      <c r="V475" s="11">
        <v>664</v>
      </c>
      <c r="W475" s="11">
        <v>-17.016832999999998</v>
      </c>
      <c r="X475" s="11">
        <v>-14.949299</v>
      </c>
      <c r="Y475" s="11">
        <v>2.0675340000000002</v>
      </c>
      <c r="Z475" s="18">
        <f t="shared" si="17"/>
        <v>0.12149934126990612</v>
      </c>
      <c r="AA475" s="11">
        <v>12.149936</v>
      </c>
      <c r="AS475" s="11" t="s">
        <v>76</v>
      </c>
      <c r="AT475" s="11">
        <v>471</v>
      </c>
      <c r="AU475" s="11">
        <v>30.604444999999998</v>
      </c>
      <c r="AV475" s="11">
        <v>32.851081999999998</v>
      </c>
      <c r="AW475" s="11">
        <v>2.2466379999999999</v>
      </c>
      <c r="AX475" s="11">
        <v>7.3408870000000004</v>
      </c>
    </row>
    <row r="476" spans="21:50" x14ac:dyDescent="0.35">
      <c r="U476" s="11" t="s">
        <v>76</v>
      </c>
      <c r="V476" s="11">
        <v>665</v>
      </c>
      <c r="W476" s="11">
        <v>-7.4242210000000002</v>
      </c>
      <c r="X476" s="11">
        <v>-9.0406669999999991</v>
      </c>
      <c r="Y476" s="11">
        <v>1.616446</v>
      </c>
      <c r="Z476" s="18">
        <f t="shared" si="17"/>
        <v>0.21772600788688806</v>
      </c>
      <c r="AA476" s="11">
        <v>21.772608000000002</v>
      </c>
      <c r="AS476" s="11" t="s">
        <v>76</v>
      </c>
      <c r="AT476" s="11">
        <v>472</v>
      </c>
      <c r="AU476" s="11">
        <v>11.663629999999999</v>
      </c>
      <c r="AV476" s="11">
        <v>14.506836</v>
      </c>
      <c r="AW476" s="11">
        <v>2.8432059999999999</v>
      </c>
      <c r="AX476" s="11">
        <v>24.376678999999999</v>
      </c>
    </row>
    <row r="477" spans="21:50" x14ac:dyDescent="0.35">
      <c r="U477" s="11" t="s">
        <v>76</v>
      </c>
      <c r="V477" s="11">
        <v>667</v>
      </c>
      <c r="W477" s="11">
        <v>-9.6069230000000001</v>
      </c>
      <c r="X477" s="11">
        <v>-10.8111</v>
      </c>
      <c r="Y477" s="11">
        <v>1.2041770000000001</v>
      </c>
      <c r="Z477" s="18">
        <f t="shared" si="17"/>
        <v>0.12534471234962538</v>
      </c>
      <c r="AA477" s="11">
        <v>12.534471999999999</v>
      </c>
      <c r="AS477" s="11" t="s">
        <v>76</v>
      </c>
      <c r="AT477" s="11">
        <v>473</v>
      </c>
      <c r="AU477" s="11">
        <v>-4.044969</v>
      </c>
      <c r="AV477" s="11">
        <v>-5.3334700000000002</v>
      </c>
      <c r="AW477" s="11">
        <v>1.2885009999999999</v>
      </c>
      <c r="AX477" s="11">
        <v>31.854407999999999</v>
      </c>
    </row>
    <row r="478" spans="21:50" x14ac:dyDescent="0.35">
      <c r="U478" s="11" t="s">
        <v>76</v>
      </c>
      <c r="V478" s="11">
        <v>669</v>
      </c>
      <c r="W478" s="11">
        <v>0.41817500000000002</v>
      </c>
      <c r="X478" s="11">
        <v>2.7147929999999998</v>
      </c>
      <c r="Y478" s="11">
        <v>2.296618</v>
      </c>
      <c r="Z478" s="18">
        <f t="shared" si="17"/>
        <v>5.492002152209003</v>
      </c>
      <c r="AA478" s="11" t="s">
        <v>77</v>
      </c>
      <c r="AS478" s="11" t="s">
        <v>78</v>
      </c>
      <c r="AT478" s="11">
        <v>474</v>
      </c>
      <c r="AU478" s="11">
        <v>-25.925511</v>
      </c>
      <c r="AV478" s="11">
        <v>-26.294718</v>
      </c>
      <c r="AW478" s="11">
        <v>0.36920700000000001</v>
      </c>
      <c r="AX478" s="11">
        <v>1.4241090000000001</v>
      </c>
    </row>
    <row r="479" spans="21:50" x14ac:dyDescent="0.35">
      <c r="U479" s="11" t="s">
        <v>76</v>
      </c>
      <c r="V479" s="11">
        <v>670</v>
      </c>
      <c r="W479" s="11">
        <v>-6.9346949999999996</v>
      </c>
      <c r="X479" s="11">
        <v>-6.2577129999999999</v>
      </c>
      <c r="Y479" s="11">
        <v>0.67698199999999997</v>
      </c>
      <c r="Z479" s="18">
        <f t="shared" si="17"/>
        <v>9.762246212702938E-2</v>
      </c>
      <c r="AA479" s="11">
        <v>9.7622509999999991</v>
      </c>
      <c r="AS479" s="11" t="s">
        <v>83</v>
      </c>
      <c r="AT479" s="11">
        <v>475</v>
      </c>
      <c r="AU479" s="11">
        <v>-2.246772</v>
      </c>
      <c r="AV479" s="11">
        <v>-1.670409</v>
      </c>
      <c r="AW479" s="11">
        <v>0.57636299999999996</v>
      </c>
      <c r="AX479" s="11">
        <v>25.652932</v>
      </c>
    </row>
    <row r="480" spans="21:50" x14ac:dyDescent="0.35">
      <c r="U480" s="11" t="s">
        <v>76</v>
      </c>
      <c r="V480" s="11">
        <v>673</v>
      </c>
      <c r="W480" s="11">
        <v>-6.2641229999999997</v>
      </c>
      <c r="X480" s="11">
        <v>-4.9166660000000002</v>
      </c>
      <c r="Y480" s="11">
        <v>1.3474569999999999</v>
      </c>
      <c r="Z480" s="18">
        <f t="shared" si="17"/>
        <v>0.21510704690824237</v>
      </c>
      <c r="AA480" s="11">
        <v>21.510708000000001</v>
      </c>
      <c r="AS480" s="11" t="s">
        <v>76</v>
      </c>
      <c r="AT480" s="11">
        <v>476</v>
      </c>
      <c r="AU480" s="11">
        <v>6.6074960000000003</v>
      </c>
      <c r="AV480" s="11">
        <v>6.310746</v>
      </c>
      <c r="AW480" s="11">
        <v>0.29675000000000001</v>
      </c>
      <c r="AX480" s="11">
        <v>4.4911089999999998</v>
      </c>
    </row>
    <row r="481" spans="21:50" x14ac:dyDescent="0.35">
      <c r="U481" s="11" t="s">
        <v>76</v>
      </c>
      <c r="V481" s="11">
        <v>675</v>
      </c>
      <c r="W481" s="11">
        <v>-18.946086999999999</v>
      </c>
      <c r="X481" s="11">
        <v>-15.174034000000001</v>
      </c>
      <c r="Y481" s="11">
        <v>3.7720530000000001</v>
      </c>
      <c r="Z481" s="18">
        <f t="shared" si="17"/>
        <v>0.19909403984052224</v>
      </c>
      <c r="AA481" s="11">
        <v>19.909403999999999</v>
      </c>
      <c r="AS481" s="11" t="s">
        <v>76</v>
      </c>
      <c r="AT481" s="11">
        <v>477</v>
      </c>
      <c r="AU481" s="11">
        <v>-7.2541690000000001</v>
      </c>
      <c r="AV481" s="11">
        <v>-7.2347099999999998</v>
      </c>
      <c r="AW481" s="11">
        <v>1.9459000000000001E-2</v>
      </c>
      <c r="AX481" s="11">
        <v>0.26824900000000002</v>
      </c>
    </row>
    <row r="482" spans="21:50" x14ac:dyDescent="0.35">
      <c r="U482" s="11" t="s">
        <v>76</v>
      </c>
      <c r="V482" s="11">
        <v>676</v>
      </c>
      <c r="W482" s="11">
        <v>-18.403502</v>
      </c>
      <c r="X482" s="11">
        <v>-16.985602</v>
      </c>
      <c r="Y482" s="11">
        <v>1.4178999999999999</v>
      </c>
      <c r="Z482" s="18">
        <f t="shared" si="17"/>
        <v>7.7045118912693902E-2</v>
      </c>
      <c r="AA482" s="11">
        <v>7.7045120000000002</v>
      </c>
      <c r="AS482" s="11" t="s">
        <v>76</v>
      </c>
      <c r="AT482" s="11">
        <v>478</v>
      </c>
      <c r="AU482" s="11">
        <v>-3.6459000000000001</v>
      </c>
      <c r="AV482" s="11">
        <v>-5.8885310000000004</v>
      </c>
      <c r="AW482" s="11">
        <v>2.2426309999999998</v>
      </c>
      <c r="AX482" s="11">
        <v>61.511031000000003</v>
      </c>
    </row>
    <row r="483" spans="21:50" x14ac:dyDescent="0.35">
      <c r="U483" s="11" t="s">
        <v>76</v>
      </c>
      <c r="V483" s="11">
        <v>678</v>
      </c>
      <c r="W483" s="11">
        <v>-27.227321</v>
      </c>
      <c r="X483" s="11">
        <v>-28.505634000000001</v>
      </c>
      <c r="Y483" s="11">
        <v>1.278313</v>
      </c>
      <c r="Z483" s="18">
        <f t="shared" si="17"/>
        <v>4.6949642970749862E-2</v>
      </c>
      <c r="AA483" s="11">
        <v>4.6949620000000003</v>
      </c>
      <c r="AS483" s="11" t="s">
        <v>76</v>
      </c>
      <c r="AT483" s="11">
        <v>479</v>
      </c>
      <c r="AU483" s="11">
        <v>-23.583483999999999</v>
      </c>
      <c r="AV483" s="11">
        <v>-24.653355999999999</v>
      </c>
      <c r="AW483" s="11">
        <v>1.0698730000000001</v>
      </c>
      <c r="AX483" s="11">
        <v>4.5365330000000004</v>
      </c>
    </row>
    <row r="484" spans="21:50" x14ac:dyDescent="0.35">
      <c r="U484" s="11" t="s">
        <v>76</v>
      </c>
      <c r="V484" s="11">
        <v>679</v>
      </c>
      <c r="W484" s="11">
        <v>37.485413000000001</v>
      </c>
      <c r="X484" s="11">
        <v>35.350746000000001</v>
      </c>
      <c r="Y484" s="11">
        <v>2.1346669999999999</v>
      </c>
      <c r="Z484" s="18">
        <f t="shared" si="17"/>
        <v>5.6946604803313754E-2</v>
      </c>
      <c r="AA484" s="11">
        <v>5.694661</v>
      </c>
      <c r="AS484" s="11" t="s">
        <v>76</v>
      </c>
      <c r="AT484" s="11">
        <v>480</v>
      </c>
      <c r="AU484" s="11">
        <v>-9.6976399999999998</v>
      </c>
      <c r="AV484" s="11">
        <v>-9.2166289999999993</v>
      </c>
      <c r="AW484" s="11">
        <v>0.48101100000000002</v>
      </c>
      <c r="AX484" s="11">
        <v>4.9600879999999998</v>
      </c>
    </row>
    <row r="485" spans="21:50" x14ac:dyDescent="0.35">
      <c r="U485" s="11" t="s">
        <v>76</v>
      </c>
      <c r="V485" s="11">
        <v>680</v>
      </c>
      <c r="W485" s="11">
        <v>2.545191</v>
      </c>
      <c r="X485" s="11">
        <v>2.1506959999999999</v>
      </c>
      <c r="Y485" s="11">
        <v>0.39449499999999998</v>
      </c>
      <c r="Z485" s="18">
        <f t="shared" si="17"/>
        <v>0.15499622621642148</v>
      </c>
      <c r="AA485" s="11">
        <v>15.499608</v>
      </c>
      <c r="AS485" s="11" t="s">
        <v>76</v>
      </c>
      <c r="AT485" s="11">
        <v>481</v>
      </c>
      <c r="AU485" s="11">
        <v>-14.07878</v>
      </c>
      <c r="AV485" s="11">
        <v>-13.445872</v>
      </c>
      <c r="AW485" s="11">
        <v>0.63290800000000003</v>
      </c>
      <c r="AX485" s="11">
        <v>4.4954739999999997</v>
      </c>
    </row>
    <row r="486" spans="21:50" x14ac:dyDescent="0.35">
      <c r="U486" s="11" t="s">
        <v>76</v>
      </c>
      <c r="V486" s="11">
        <v>681</v>
      </c>
      <c r="W486" s="11">
        <v>7.7477850000000004</v>
      </c>
      <c r="X486" s="11">
        <v>7.7064149999999998</v>
      </c>
      <c r="Y486" s="11">
        <v>4.1369000000000003E-2</v>
      </c>
      <c r="Z486" s="18">
        <f t="shared" si="17"/>
        <v>5.339461536426217E-3</v>
      </c>
      <c r="AA486" s="11">
        <v>0.53395199999999998</v>
      </c>
      <c r="AS486" s="11" t="s">
        <v>76</v>
      </c>
      <c r="AT486" s="11">
        <v>482</v>
      </c>
      <c r="AU486" s="11">
        <v>-8.9886979999999994</v>
      </c>
      <c r="AV486" s="11">
        <v>-10.627215</v>
      </c>
      <c r="AW486" s="11">
        <v>1.638517</v>
      </c>
      <c r="AX486" s="11">
        <v>18.228636999999999</v>
      </c>
    </row>
    <row r="487" spans="21:50" x14ac:dyDescent="0.35">
      <c r="U487" s="11" t="s">
        <v>76</v>
      </c>
      <c r="V487" s="11">
        <v>683</v>
      </c>
      <c r="W487" s="11">
        <v>28.263824</v>
      </c>
      <c r="X487" s="11">
        <v>35.039627000000003</v>
      </c>
      <c r="Y487" s="11">
        <v>6.7758029999999998</v>
      </c>
      <c r="Z487" s="18">
        <f t="shared" si="17"/>
        <v>0.23973412090310214</v>
      </c>
      <c r="AA487" s="11">
        <v>23.973413000000001</v>
      </c>
      <c r="AS487" s="11" t="s">
        <v>78</v>
      </c>
      <c r="AT487" s="11">
        <v>483</v>
      </c>
      <c r="AU487" s="11">
        <v>7.5448769999999996</v>
      </c>
      <c r="AV487" s="11">
        <v>7.1437569999999999</v>
      </c>
      <c r="AW487" s="11">
        <v>0.40111999999999998</v>
      </c>
      <c r="AX487" s="11">
        <v>5.316452</v>
      </c>
    </row>
    <row r="488" spans="21:50" x14ac:dyDescent="0.35">
      <c r="U488" s="11" t="s">
        <v>76</v>
      </c>
      <c r="V488" s="11">
        <v>685</v>
      </c>
      <c r="W488" s="11">
        <v>-16.195889000000001</v>
      </c>
      <c r="X488" s="11">
        <v>-15.619814</v>
      </c>
      <c r="Y488" s="11">
        <v>0.576075</v>
      </c>
      <c r="Z488" s="18">
        <f t="shared" si="17"/>
        <v>3.556921142149097E-2</v>
      </c>
      <c r="AA488" s="11">
        <v>3.556921</v>
      </c>
      <c r="AS488" s="11" t="s">
        <v>76</v>
      </c>
      <c r="AT488" s="11">
        <v>484</v>
      </c>
      <c r="AU488" s="11">
        <v>36.927143999999998</v>
      </c>
      <c r="AV488" s="11">
        <v>39.575437000000001</v>
      </c>
      <c r="AW488" s="11">
        <v>2.6482929999999998</v>
      </c>
      <c r="AX488" s="11">
        <v>7.171672</v>
      </c>
    </row>
    <row r="489" spans="21:50" x14ac:dyDescent="0.35">
      <c r="U489" s="11" t="s">
        <v>76</v>
      </c>
      <c r="V489" s="11">
        <v>686</v>
      </c>
      <c r="W489" s="11">
        <v>-7.9184330000000003</v>
      </c>
      <c r="X489" s="11">
        <v>-7.9431399999999996</v>
      </c>
      <c r="Y489" s="11">
        <v>2.4707E-2</v>
      </c>
      <c r="Z489" s="18">
        <f t="shared" si="17"/>
        <v>3.1201880473068345E-3</v>
      </c>
      <c r="AA489" s="11">
        <v>0.31202299999999999</v>
      </c>
      <c r="AS489" s="11" t="s">
        <v>76</v>
      </c>
      <c r="AT489" s="11">
        <v>485</v>
      </c>
      <c r="AU489" s="11">
        <v>-24.538743</v>
      </c>
      <c r="AV489" s="11">
        <v>-24.951111999999998</v>
      </c>
      <c r="AW489" s="11">
        <v>0.41236899999999999</v>
      </c>
      <c r="AX489" s="11">
        <v>1.68048</v>
      </c>
    </row>
    <row r="490" spans="21:50" x14ac:dyDescent="0.35">
      <c r="U490" s="11" t="s">
        <v>76</v>
      </c>
      <c r="V490" s="11">
        <v>687</v>
      </c>
      <c r="W490" s="11">
        <v>-7.5391430000000001</v>
      </c>
      <c r="X490" s="11">
        <v>-7.7053649999999996</v>
      </c>
      <c r="Y490" s="11">
        <v>0.16622300000000001</v>
      </c>
      <c r="Z490" s="18">
        <f t="shared" si="17"/>
        <v>2.2047996702012417E-2</v>
      </c>
      <c r="AA490" s="11">
        <v>2.204796</v>
      </c>
      <c r="AS490" s="11" t="s">
        <v>76</v>
      </c>
      <c r="AT490" s="11">
        <v>486</v>
      </c>
      <c r="AU490" s="11">
        <v>20.857572000000001</v>
      </c>
      <c r="AV490" s="11">
        <v>20.42286</v>
      </c>
      <c r="AW490" s="11">
        <v>0.43471199999999999</v>
      </c>
      <c r="AX490" s="11">
        <v>2.0841940000000001</v>
      </c>
    </row>
    <row r="491" spans="21:50" x14ac:dyDescent="0.35">
      <c r="U491" s="11" t="s">
        <v>76</v>
      </c>
      <c r="V491" s="11">
        <v>689</v>
      </c>
      <c r="W491" s="11">
        <v>10.730331</v>
      </c>
      <c r="X491" s="11">
        <v>12.097147</v>
      </c>
      <c r="Y491" s="11">
        <v>1.366816</v>
      </c>
      <c r="Z491" s="18">
        <f t="shared" si="17"/>
        <v>0.12737873603339916</v>
      </c>
      <c r="AA491" s="11">
        <v>12.737871</v>
      </c>
      <c r="AS491" s="11" t="s">
        <v>83</v>
      </c>
      <c r="AT491" s="11">
        <v>487</v>
      </c>
      <c r="AU491" s="11">
        <v>-4.3210090000000001</v>
      </c>
      <c r="AV491" s="11">
        <v>-5.6735550000000003</v>
      </c>
      <c r="AW491" s="11">
        <v>1.352546</v>
      </c>
      <c r="AX491" s="11">
        <v>31.301613</v>
      </c>
    </row>
    <row r="492" spans="21:50" x14ac:dyDescent="0.35">
      <c r="U492" s="11" t="s">
        <v>76</v>
      </c>
      <c r="V492" s="11">
        <v>690</v>
      </c>
      <c r="W492" s="11">
        <v>-19.051511999999999</v>
      </c>
      <c r="X492" s="11">
        <v>-19.646709999999999</v>
      </c>
      <c r="Y492" s="11">
        <v>0.59519699999999998</v>
      </c>
      <c r="Z492" s="18">
        <f t="shared" si="17"/>
        <v>3.1241457370942527E-2</v>
      </c>
      <c r="AA492" s="11">
        <v>3.1241469999999998</v>
      </c>
      <c r="AS492" s="11" t="s">
        <v>76</v>
      </c>
      <c r="AT492" s="11">
        <v>488</v>
      </c>
      <c r="AU492" s="11">
        <v>-7.1077199999999996</v>
      </c>
      <c r="AV492" s="11">
        <v>-6.3124669999999998</v>
      </c>
      <c r="AW492" s="11">
        <v>0.79525299999999999</v>
      </c>
      <c r="AX492" s="11">
        <v>11.188577</v>
      </c>
    </row>
    <row r="493" spans="21:50" x14ac:dyDescent="0.35">
      <c r="U493" s="11" t="s">
        <v>76</v>
      </c>
      <c r="V493" s="11">
        <v>691</v>
      </c>
      <c r="W493" s="11">
        <v>7.6749049999999999</v>
      </c>
      <c r="X493" s="11">
        <v>8.5660260000000008</v>
      </c>
      <c r="Y493" s="11">
        <v>0.89112199999999997</v>
      </c>
      <c r="Z493" s="18">
        <f t="shared" si="17"/>
        <v>0.11610853815128656</v>
      </c>
      <c r="AA493" s="11">
        <v>11.610852</v>
      </c>
      <c r="AS493" s="11" t="s">
        <v>76</v>
      </c>
      <c r="AT493" s="11">
        <v>489</v>
      </c>
      <c r="AU493" s="11">
        <v>-7.5650510000000004</v>
      </c>
      <c r="AV493" s="11">
        <v>-8.1571400000000001</v>
      </c>
      <c r="AW493" s="11">
        <v>0.59209000000000001</v>
      </c>
      <c r="AX493" s="11">
        <v>7.8266460000000002</v>
      </c>
    </row>
    <row r="494" spans="21:50" x14ac:dyDescent="0.35">
      <c r="U494" s="11" t="s">
        <v>76</v>
      </c>
      <c r="V494" s="11">
        <v>693</v>
      </c>
      <c r="W494" s="11">
        <v>-13.462653</v>
      </c>
      <c r="X494" s="11">
        <v>-13.137294000000001</v>
      </c>
      <c r="Y494" s="11">
        <v>0.32535900000000001</v>
      </c>
      <c r="Z494" s="18">
        <f t="shared" si="17"/>
        <v>2.4167524781333962E-2</v>
      </c>
      <c r="AA494" s="11">
        <v>2.4167540000000001</v>
      </c>
      <c r="AS494" s="11" t="s">
        <v>78</v>
      </c>
      <c r="AT494" s="11">
        <v>490</v>
      </c>
      <c r="AU494" s="11">
        <v>-22.801639000000002</v>
      </c>
      <c r="AV494" s="11">
        <v>-22.047297</v>
      </c>
      <c r="AW494" s="11">
        <v>0.75434199999999996</v>
      </c>
      <c r="AX494" s="11">
        <v>3.3082799999999999</v>
      </c>
    </row>
    <row r="495" spans="21:50" x14ac:dyDescent="0.35">
      <c r="U495" s="11" t="s">
        <v>76</v>
      </c>
      <c r="V495" s="11">
        <v>695</v>
      </c>
      <c r="W495" s="11">
        <v>-10.411277</v>
      </c>
      <c r="X495" s="11">
        <v>-10.976483</v>
      </c>
      <c r="Y495" s="11">
        <v>0.56520599999999999</v>
      </c>
      <c r="Z495" s="18">
        <f t="shared" si="17"/>
        <v>5.4287864975641316E-2</v>
      </c>
      <c r="AA495" s="11">
        <v>5.4287850000000004</v>
      </c>
      <c r="AS495" s="11" t="s">
        <v>76</v>
      </c>
      <c r="AT495" s="11">
        <v>491</v>
      </c>
      <c r="AU495" s="11">
        <v>19.938717</v>
      </c>
      <c r="AV495" s="11">
        <v>25.330863999999998</v>
      </c>
      <c r="AW495" s="11">
        <v>5.3921479999999997</v>
      </c>
      <c r="AX495" s="11">
        <v>27.043604999999999</v>
      </c>
    </row>
    <row r="496" spans="21:50" x14ac:dyDescent="0.35">
      <c r="U496" s="11" t="s">
        <v>76</v>
      </c>
      <c r="V496" s="11">
        <v>696</v>
      </c>
      <c r="W496" s="11">
        <v>-11.672689999999999</v>
      </c>
      <c r="X496" s="11">
        <v>-11.374973000000001</v>
      </c>
      <c r="Y496" s="11">
        <v>0.29771700000000001</v>
      </c>
      <c r="Z496" s="18">
        <f t="shared" si="17"/>
        <v>2.5505431909868249E-2</v>
      </c>
      <c r="AA496" s="11">
        <v>2.5505460000000002</v>
      </c>
      <c r="AS496" s="11" t="s">
        <v>76</v>
      </c>
      <c r="AT496" s="11">
        <v>493</v>
      </c>
      <c r="AU496" s="11">
        <v>-6.7111660000000004</v>
      </c>
      <c r="AV496" s="11">
        <v>-9.1150070000000003</v>
      </c>
      <c r="AW496" s="11">
        <v>2.4038409999999999</v>
      </c>
      <c r="AX496" s="11">
        <v>35.818531</v>
      </c>
    </row>
    <row r="497" spans="21:50" x14ac:dyDescent="0.35">
      <c r="U497" s="11" t="s">
        <v>76</v>
      </c>
      <c r="V497" s="11">
        <v>699</v>
      </c>
      <c r="W497" s="11">
        <v>-12.690384999999999</v>
      </c>
      <c r="X497" s="11">
        <v>-14.250624999999999</v>
      </c>
      <c r="Y497" s="11">
        <v>1.5602389999999999</v>
      </c>
      <c r="Z497" s="18">
        <f t="shared" si="17"/>
        <v>0.12294654575097604</v>
      </c>
      <c r="AA497" s="11">
        <v>12.294656</v>
      </c>
      <c r="AS497" s="11" t="s">
        <v>76</v>
      </c>
      <c r="AT497" s="11">
        <v>494</v>
      </c>
      <c r="AU497" s="11">
        <v>22.873882999999999</v>
      </c>
      <c r="AV497" s="11">
        <v>24.448578999999999</v>
      </c>
      <c r="AW497" s="11">
        <v>1.5746960000000001</v>
      </c>
      <c r="AX497" s="11">
        <v>6.8842530000000002</v>
      </c>
    </row>
    <row r="498" spans="21:50" x14ac:dyDescent="0.35">
      <c r="U498" s="11" t="s">
        <v>76</v>
      </c>
      <c r="V498" s="11">
        <v>700</v>
      </c>
      <c r="W498" s="11">
        <v>11.922309</v>
      </c>
      <c r="X498" s="11">
        <v>11.836878</v>
      </c>
      <c r="Y498" s="11">
        <v>8.5431000000000007E-2</v>
      </c>
      <c r="Z498" s="18">
        <f t="shared" si="17"/>
        <v>7.1656421587462634E-3</v>
      </c>
      <c r="AA498" s="11">
        <v>0.71656200000000003</v>
      </c>
      <c r="AS498" s="11" t="s">
        <v>83</v>
      </c>
      <c r="AT498" s="11">
        <v>495</v>
      </c>
      <c r="AU498" s="11">
        <v>29.320744999999999</v>
      </c>
      <c r="AV498" s="11">
        <v>27.227675000000001</v>
      </c>
      <c r="AW498" s="11">
        <v>2.09307</v>
      </c>
      <c r="AX498" s="11">
        <v>7.1385300000000003</v>
      </c>
    </row>
    <row r="499" spans="21:50" x14ac:dyDescent="0.35">
      <c r="U499" s="11" t="s">
        <v>76</v>
      </c>
      <c r="V499" s="11">
        <v>701</v>
      </c>
      <c r="W499" s="11">
        <v>12.31696</v>
      </c>
      <c r="X499" s="11">
        <v>17.785954</v>
      </c>
      <c r="Y499" s="11">
        <v>5.4689940000000004</v>
      </c>
      <c r="Z499" s="18">
        <f t="shared" si="17"/>
        <v>0.44402141437497566</v>
      </c>
      <c r="AA499" s="11">
        <v>44.402143000000002</v>
      </c>
      <c r="AS499" s="11" t="s">
        <v>78</v>
      </c>
      <c r="AT499" s="11">
        <v>496</v>
      </c>
      <c r="AU499" s="11">
        <v>25.147779</v>
      </c>
      <c r="AV499" s="11">
        <v>24.952770000000001</v>
      </c>
      <c r="AW499" s="11">
        <v>0.19500899999999999</v>
      </c>
      <c r="AX499" s="11">
        <v>0.77545399999999998</v>
      </c>
    </row>
    <row r="500" spans="21:50" x14ac:dyDescent="0.35">
      <c r="U500" s="11" t="s">
        <v>76</v>
      </c>
      <c r="V500" s="11">
        <v>702</v>
      </c>
      <c r="W500" s="11">
        <v>-3.6279620000000001</v>
      </c>
      <c r="X500" s="11">
        <v>0.47923199999999999</v>
      </c>
      <c r="Y500" s="11">
        <v>4.1071939999999998</v>
      </c>
      <c r="Z500" s="18">
        <f t="shared" si="17"/>
        <v>1.1320939965743853</v>
      </c>
      <c r="AA500" s="11" t="s">
        <v>77</v>
      </c>
      <c r="AS500" s="11" t="s">
        <v>76</v>
      </c>
      <c r="AT500" s="11">
        <v>497</v>
      </c>
      <c r="AU500" s="11">
        <v>-12.621231</v>
      </c>
      <c r="AV500" s="11">
        <v>-13.04106</v>
      </c>
      <c r="AW500" s="11">
        <v>0.41982900000000001</v>
      </c>
      <c r="AX500" s="11">
        <v>3.3263720000000001</v>
      </c>
    </row>
    <row r="501" spans="21:50" x14ac:dyDescent="0.35">
      <c r="U501" s="11" t="s">
        <v>76</v>
      </c>
      <c r="V501" s="11">
        <v>703</v>
      </c>
      <c r="W501" s="11">
        <v>-13.046925999999999</v>
      </c>
      <c r="X501" s="11">
        <v>-13.137452</v>
      </c>
      <c r="Y501" s="11">
        <v>9.0525999999999995E-2</v>
      </c>
      <c r="Z501" s="18">
        <f t="shared" si="17"/>
        <v>6.9384926380359636E-3</v>
      </c>
      <c r="AA501" s="11">
        <v>0.693851</v>
      </c>
      <c r="AS501" s="11" t="s">
        <v>76</v>
      </c>
      <c r="AT501" s="11">
        <v>498</v>
      </c>
      <c r="AU501" s="11">
        <v>14.698546</v>
      </c>
      <c r="AV501" s="11">
        <v>13.866069</v>
      </c>
      <c r="AW501" s="11">
        <v>0.83247700000000002</v>
      </c>
      <c r="AX501" s="11">
        <v>5.6636699999999998</v>
      </c>
    </row>
    <row r="502" spans="21:50" x14ac:dyDescent="0.35">
      <c r="U502" s="11" t="s">
        <v>76</v>
      </c>
      <c r="V502" s="11">
        <v>706</v>
      </c>
      <c r="W502" s="11">
        <v>1.2031879999999999</v>
      </c>
      <c r="X502" s="11">
        <v>-1.215506</v>
      </c>
      <c r="Y502" s="11">
        <v>2.4186939999999999</v>
      </c>
      <c r="Z502" s="18">
        <f t="shared" si="17"/>
        <v>2.0102378015738189</v>
      </c>
      <c r="AA502" s="11" t="s">
        <v>77</v>
      </c>
      <c r="AS502" s="11" t="s">
        <v>83</v>
      </c>
      <c r="AT502" s="11">
        <v>499</v>
      </c>
      <c r="AU502" s="11">
        <v>3.0983939999999999</v>
      </c>
      <c r="AV502" s="11">
        <v>3.6281319999999999</v>
      </c>
      <c r="AW502" s="11">
        <v>0.52973800000000004</v>
      </c>
      <c r="AX502" s="11">
        <v>17.097173000000002</v>
      </c>
    </row>
    <row r="503" spans="21:50" x14ac:dyDescent="0.35">
      <c r="U503" s="11" t="s">
        <v>76</v>
      </c>
      <c r="V503" s="11">
        <v>707</v>
      </c>
      <c r="W503" s="11">
        <v>-18.241643</v>
      </c>
      <c r="X503" s="11">
        <v>-15.981693</v>
      </c>
      <c r="Y503" s="11">
        <v>2.2599499999999999</v>
      </c>
      <c r="Z503" s="18">
        <f t="shared" si="17"/>
        <v>0.12388960797007155</v>
      </c>
      <c r="AA503" s="11">
        <v>12.388960000000001</v>
      </c>
      <c r="AS503" s="11" t="s">
        <v>76</v>
      </c>
      <c r="AT503" s="11">
        <v>500</v>
      </c>
      <c r="AU503" s="11">
        <v>1.2471319999999999</v>
      </c>
      <c r="AV503" s="11">
        <v>-0.29490300000000003</v>
      </c>
      <c r="AW503" s="11">
        <v>1.542035</v>
      </c>
      <c r="AX503" s="11" t="s">
        <v>77</v>
      </c>
    </row>
    <row r="504" spans="21:50" x14ac:dyDescent="0.35">
      <c r="U504" s="11" t="s">
        <v>76</v>
      </c>
      <c r="V504" s="11">
        <v>710</v>
      </c>
      <c r="W504" s="11">
        <v>24.600066999999999</v>
      </c>
      <c r="X504" s="11">
        <v>26.763244</v>
      </c>
      <c r="Y504" s="11">
        <v>2.1631770000000001</v>
      </c>
      <c r="Z504" s="18">
        <f t="shared" si="17"/>
        <v>8.7933784895789111E-2</v>
      </c>
      <c r="AA504" s="11">
        <v>8.7933810000000001</v>
      </c>
      <c r="AS504" s="11" t="s">
        <v>76</v>
      </c>
      <c r="AT504" s="11">
        <v>501</v>
      </c>
      <c r="AU504" s="11">
        <v>-21.955027000000001</v>
      </c>
      <c r="AV504" s="11">
        <v>-20.836455000000001</v>
      </c>
      <c r="AW504" s="11">
        <v>1.1185719999999999</v>
      </c>
      <c r="AX504" s="11">
        <v>5.0948330000000004</v>
      </c>
    </row>
    <row r="505" spans="21:50" x14ac:dyDescent="0.35">
      <c r="U505" s="11" t="s">
        <v>76</v>
      </c>
      <c r="V505" s="11">
        <v>711</v>
      </c>
      <c r="W505" s="11">
        <v>24.786035999999999</v>
      </c>
      <c r="X505" s="11">
        <v>31.581641000000001</v>
      </c>
      <c r="Y505" s="11">
        <v>6.7956050000000001</v>
      </c>
      <c r="Z505" s="18">
        <f t="shared" si="17"/>
        <v>0.27417070644132047</v>
      </c>
      <c r="AA505" s="11">
        <v>27.417072000000001</v>
      </c>
      <c r="AS505" s="11" t="s">
        <v>76</v>
      </c>
      <c r="AT505" s="11">
        <v>502</v>
      </c>
      <c r="AU505" s="11">
        <v>-14.754204</v>
      </c>
      <c r="AV505" s="11">
        <v>-13.709804999999999</v>
      </c>
      <c r="AW505" s="11">
        <v>1.0443990000000001</v>
      </c>
      <c r="AX505" s="11">
        <v>7.0786540000000002</v>
      </c>
    </row>
    <row r="506" spans="21:50" x14ac:dyDescent="0.35">
      <c r="U506" s="11" t="s">
        <v>76</v>
      </c>
      <c r="V506" s="11">
        <v>712</v>
      </c>
      <c r="W506" s="11">
        <v>-4.8615490000000001</v>
      </c>
      <c r="X506" s="11">
        <v>-7.7254430000000003</v>
      </c>
      <c r="Y506" s="11">
        <v>2.8638940000000002</v>
      </c>
      <c r="Z506" s="18">
        <f t="shared" si="17"/>
        <v>0.58909084326826699</v>
      </c>
      <c r="AA506" s="11">
        <v>58.909078000000001</v>
      </c>
      <c r="AS506" s="11" t="s">
        <v>83</v>
      </c>
      <c r="AT506" s="11">
        <v>503</v>
      </c>
      <c r="AU506" s="11">
        <v>3.7276570000000002</v>
      </c>
      <c r="AV506" s="11">
        <v>1.4734929999999999</v>
      </c>
      <c r="AW506" s="11">
        <v>2.2541639999999998</v>
      </c>
      <c r="AX506" s="11">
        <v>60.471338000000003</v>
      </c>
    </row>
    <row r="507" spans="21:50" x14ac:dyDescent="0.35">
      <c r="U507" s="11" t="s">
        <v>76</v>
      </c>
      <c r="V507" s="11">
        <v>714</v>
      </c>
      <c r="W507" s="11">
        <v>48.997317000000002</v>
      </c>
      <c r="X507" s="11">
        <v>39.462277999999998</v>
      </c>
      <c r="Y507" s="11">
        <v>9.5350380000000001</v>
      </c>
      <c r="Z507" s="18">
        <f t="shared" si="17"/>
        <v>0.19460326776668199</v>
      </c>
      <c r="AA507" s="11">
        <v>19.460328000000001</v>
      </c>
      <c r="AS507" s="11" t="s">
        <v>78</v>
      </c>
      <c r="AT507" s="11">
        <v>504</v>
      </c>
      <c r="AU507" s="11">
        <v>-8.4220819999999996</v>
      </c>
      <c r="AV507" s="11">
        <v>-9.1825569999999992</v>
      </c>
      <c r="AW507" s="11">
        <v>0.76047500000000001</v>
      </c>
      <c r="AX507" s="11">
        <v>9.0295380000000005</v>
      </c>
    </row>
    <row r="508" spans="21:50" x14ac:dyDescent="0.35">
      <c r="U508" s="11" t="s">
        <v>76</v>
      </c>
      <c r="V508" s="11">
        <v>715</v>
      </c>
      <c r="W508" s="11">
        <v>48.818244</v>
      </c>
      <c r="X508" s="11">
        <v>39.060529000000002</v>
      </c>
      <c r="Y508" s="11">
        <v>9.757714</v>
      </c>
      <c r="Z508" s="18">
        <f t="shared" si="17"/>
        <v>0.19987843069488528</v>
      </c>
      <c r="AA508" s="11">
        <v>19.987843999999999</v>
      </c>
      <c r="AS508" s="11" t="s">
        <v>76</v>
      </c>
      <c r="AT508" s="11">
        <v>505</v>
      </c>
      <c r="AU508" s="11">
        <v>-9.892754</v>
      </c>
      <c r="AV508" s="11">
        <v>-8.6852359999999997</v>
      </c>
      <c r="AW508" s="11">
        <v>1.2075180000000001</v>
      </c>
      <c r="AX508" s="11">
        <v>12.206082</v>
      </c>
    </row>
    <row r="509" spans="21:50" x14ac:dyDescent="0.35">
      <c r="U509" s="11" t="s">
        <v>76</v>
      </c>
      <c r="V509" s="11">
        <v>717</v>
      </c>
      <c r="W509" s="11">
        <v>-11.395830999999999</v>
      </c>
      <c r="X509" s="11">
        <v>-10.839612000000001</v>
      </c>
      <c r="Y509" s="11">
        <v>0.55621900000000002</v>
      </c>
      <c r="Z509" s="18">
        <f t="shared" si="17"/>
        <v>4.8808989884107624E-2</v>
      </c>
      <c r="AA509" s="11">
        <v>4.8808949999999998</v>
      </c>
      <c r="AS509" s="11" t="s">
        <v>76</v>
      </c>
      <c r="AT509" s="11">
        <v>506</v>
      </c>
      <c r="AU509" s="11">
        <v>-2.0814569999999999</v>
      </c>
      <c r="AV509" s="11">
        <v>1.756219</v>
      </c>
      <c r="AW509" s="11">
        <v>3.8376760000000001</v>
      </c>
      <c r="AX509" s="11" t="s">
        <v>77</v>
      </c>
    </row>
    <row r="510" spans="21:50" x14ac:dyDescent="0.35">
      <c r="U510" s="11" t="s">
        <v>76</v>
      </c>
      <c r="V510" s="11">
        <v>718</v>
      </c>
      <c r="W510" s="11">
        <v>-28.223468</v>
      </c>
      <c r="X510" s="11">
        <v>-26.961494999999999</v>
      </c>
      <c r="Y510" s="11">
        <v>1.261973</v>
      </c>
      <c r="Z510" s="18">
        <f t="shared" si="17"/>
        <v>4.4713605004175955E-2</v>
      </c>
      <c r="AA510" s="11">
        <v>4.4713609999999999</v>
      </c>
      <c r="AS510" s="11" t="s">
        <v>76</v>
      </c>
      <c r="AT510" s="11">
        <v>507</v>
      </c>
      <c r="AU510" s="11">
        <v>-18.253171999999999</v>
      </c>
      <c r="AV510" s="11">
        <v>-17.245905</v>
      </c>
      <c r="AW510" s="11">
        <v>1.0072669999999999</v>
      </c>
      <c r="AX510" s="11">
        <v>5.518313</v>
      </c>
    </row>
    <row r="511" spans="21:50" x14ac:dyDescent="0.35">
      <c r="U511" s="11" t="s">
        <v>76</v>
      </c>
      <c r="V511" s="11">
        <v>719</v>
      </c>
      <c r="W511" s="11">
        <v>-4.7453149999999997</v>
      </c>
      <c r="X511" s="11">
        <v>-5.9643759999999997</v>
      </c>
      <c r="Y511" s="11">
        <v>1.219061</v>
      </c>
      <c r="Z511" s="18">
        <f t="shared" si="17"/>
        <v>0.25689780341241836</v>
      </c>
      <c r="AA511" s="11">
        <v>25.689771</v>
      </c>
      <c r="AS511" s="11" t="s">
        <v>76</v>
      </c>
      <c r="AT511" s="11">
        <v>508</v>
      </c>
      <c r="AU511" s="11">
        <v>-18.093882000000001</v>
      </c>
      <c r="AV511" s="11">
        <v>-17.219242999999999</v>
      </c>
      <c r="AW511" s="11">
        <v>0.87463900000000006</v>
      </c>
      <c r="AX511" s="11">
        <v>4.8338929999999998</v>
      </c>
    </row>
    <row r="512" spans="21:50" x14ac:dyDescent="0.35">
      <c r="U512" s="11" t="s">
        <v>76</v>
      </c>
      <c r="V512" s="11">
        <v>722</v>
      </c>
      <c r="W512" s="11">
        <v>15.520880999999999</v>
      </c>
      <c r="X512" s="11">
        <v>14.885904</v>
      </c>
      <c r="Y512" s="11">
        <v>0.63497700000000001</v>
      </c>
      <c r="Z512" s="18">
        <f t="shared" si="17"/>
        <v>4.0911144154768021E-2</v>
      </c>
      <c r="AA512" s="11">
        <v>4.0911140000000001</v>
      </c>
      <c r="AS512" s="11" t="s">
        <v>76</v>
      </c>
      <c r="AT512" s="11">
        <v>509</v>
      </c>
      <c r="AU512" s="11">
        <v>-4.543971</v>
      </c>
      <c r="AV512" s="11">
        <v>-3.4573360000000002</v>
      </c>
      <c r="AW512" s="11">
        <v>1.086635</v>
      </c>
      <c r="AX512" s="11">
        <v>23.91377</v>
      </c>
    </row>
    <row r="513" spans="21:50" x14ac:dyDescent="0.35">
      <c r="U513" s="11" t="s">
        <v>76</v>
      </c>
      <c r="V513" s="11">
        <v>723</v>
      </c>
      <c r="W513" s="11">
        <v>9.0961339999999993</v>
      </c>
      <c r="X513" s="11">
        <v>10.464812999999999</v>
      </c>
      <c r="Y513" s="11">
        <v>1.368679</v>
      </c>
      <c r="Z513" s="18">
        <f t="shared" si="17"/>
        <v>0.15046820990104148</v>
      </c>
      <c r="AA513" s="11">
        <v>15.046824000000001</v>
      </c>
      <c r="AS513" s="11" t="s">
        <v>76</v>
      </c>
      <c r="AT513" s="11">
        <v>510</v>
      </c>
      <c r="AU513" s="11">
        <v>-15.257368</v>
      </c>
      <c r="AV513" s="11">
        <v>-15.786066</v>
      </c>
      <c r="AW513" s="11">
        <v>0.528698</v>
      </c>
      <c r="AX513" s="11">
        <v>3.4651999999999998</v>
      </c>
    </row>
    <row r="514" spans="21:50" x14ac:dyDescent="0.35">
      <c r="U514" s="11" t="s">
        <v>76</v>
      </c>
      <c r="V514" s="11">
        <v>724</v>
      </c>
      <c r="W514" s="11">
        <v>19.502383999999999</v>
      </c>
      <c r="X514" s="11">
        <v>18.365445999999999</v>
      </c>
      <c r="Y514" s="11">
        <v>1.136938</v>
      </c>
      <c r="Z514" s="18">
        <f t="shared" si="17"/>
        <v>5.8297385591423084E-2</v>
      </c>
      <c r="AA514" s="11">
        <v>5.8297379999999999</v>
      </c>
      <c r="AS514" s="11" t="s">
        <v>83</v>
      </c>
      <c r="AT514" s="11">
        <v>511</v>
      </c>
      <c r="AU514" s="11">
        <v>-1.4484239999999999</v>
      </c>
      <c r="AV514" s="11">
        <v>-4.3164059999999997</v>
      </c>
      <c r="AW514" s="11">
        <v>2.867982</v>
      </c>
      <c r="AX514" s="11" t="s">
        <v>77</v>
      </c>
    </row>
    <row r="515" spans="21:50" x14ac:dyDescent="0.35">
      <c r="U515" s="11" t="s">
        <v>76</v>
      </c>
      <c r="V515" s="11">
        <v>725</v>
      </c>
      <c r="W515" s="11">
        <v>-12.716116</v>
      </c>
      <c r="X515" s="11">
        <v>-12.666366</v>
      </c>
      <c r="Y515" s="11">
        <v>4.9750999999999997E-2</v>
      </c>
      <c r="Z515" s="18">
        <f t="shared" si="17"/>
        <v>3.9124367849428235E-3</v>
      </c>
      <c r="AA515" s="11">
        <v>0.39124100000000001</v>
      </c>
      <c r="AS515" s="11" t="s">
        <v>78</v>
      </c>
      <c r="AT515" s="11">
        <v>512</v>
      </c>
      <c r="AU515" s="11">
        <v>-2.0825979999999999</v>
      </c>
      <c r="AV515" s="11">
        <v>-2.0804659999999999</v>
      </c>
      <c r="AW515" s="11">
        <v>2.1320000000000002E-3</v>
      </c>
      <c r="AX515" s="11">
        <v>0.10237</v>
      </c>
    </row>
    <row r="516" spans="21:50" x14ac:dyDescent="0.35">
      <c r="U516" s="11" t="s">
        <v>76</v>
      </c>
      <c r="V516" s="11">
        <v>726</v>
      </c>
      <c r="W516" s="11">
        <v>1.7376339999999999</v>
      </c>
      <c r="X516" s="11">
        <v>2.0384669999999998</v>
      </c>
      <c r="Y516" s="11">
        <v>0.30083300000000002</v>
      </c>
      <c r="Z516" s="18">
        <f t="shared" si="17"/>
        <v>0.17312794293850145</v>
      </c>
      <c r="AA516" s="11">
        <v>17.312794</v>
      </c>
      <c r="AS516" s="11" t="s">
        <v>76</v>
      </c>
      <c r="AT516" s="11">
        <v>513</v>
      </c>
      <c r="AU516" s="11">
        <v>-14.882253</v>
      </c>
      <c r="AV516" s="11">
        <v>-19.582991</v>
      </c>
      <c r="AW516" s="11">
        <v>4.7007370000000002</v>
      </c>
      <c r="AX516" s="11">
        <v>31.586193000000002</v>
      </c>
    </row>
    <row r="517" spans="21:50" x14ac:dyDescent="0.35">
      <c r="U517" s="11" t="s">
        <v>76</v>
      </c>
      <c r="V517" s="11">
        <v>727</v>
      </c>
      <c r="W517" s="11">
        <v>-19.001394000000001</v>
      </c>
      <c r="X517" s="11">
        <v>-19.245481000000002</v>
      </c>
      <c r="Y517" s="11">
        <v>0.244086</v>
      </c>
      <c r="Z517" s="18">
        <f t="shared" si="17"/>
        <v>1.2845689111019959E-2</v>
      </c>
      <c r="AA517" s="11">
        <v>1.28457</v>
      </c>
      <c r="AS517" s="11" t="s">
        <v>76</v>
      </c>
      <c r="AT517" s="11">
        <v>514</v>
      </c>
      <c r="AU517" s="11">
        <v>-16.581782</v>
      </c>
      <c r="AV517" s="11">
        <v>-17.176489</v>
      </c>
      <c r="AW517" s="11">
        <v>0.59470699999999999</v>
      </c>
      <c r="AX517" s="11">
        <v>3.586506</v>
      </c>
    </row>
    <row r="518" spans="21:50" x14ac:dyDescent="0.35">
      <c r="U518" s="11" t="s">
        <v>76</v>
      </c>
      <c r="V518" s="11">
        <v>730</v>
      </c>
      <c r="W518" s="11">
        <v>6.7156770000000003</v>
      </c>
      <c r="X518" s="11">
        <v>3.622954</v>
      </c>
      <c r="Y518" s="11">
        <v>3.0927229999999999</v>
      </c>
      <c r="Z518" s="18">
        <f t="shared" si="17"/>
        <v>0.46052289292650611</v>
      </c>
      <c r="AA518" s="11">
        <v>46.052289000000002</v>
      </c>
      <c r="AS518" s="11" t="s">
        <v>76</v>
      </c>
      <c r="AT518" s="11">
        <v>515</v>
      </c>
      <c r="AU518" s="11">
        <v>7.895651</v>
      </c>
      <c r="AV518" s="11">
        <v>9.4949519999999996</v>
      </c>
      <c r="AW518" s="11">
        <v>1.5993010000000001</v>
      </c>
      <c r="AX518" s="11">
        <v>20.255461</v>
      </c>
    </row>
    <row r="519" spans="21:50" x14ac:dyDescent="0.35">
      <c r="U519" s="11" t="s">
        <v>76</v>
      </c>
      <c r="V519" s="11">
        <v>731</v>
      </c>
      <c r="W519" s="11">
        <v>-10.102698999999999</v>
      </c>
      <c r="X519" s="11">
        <v>-10.480494999999999</v>
      </c>
      <c r="Y519" s="11">
        <v>0.37779600000000002</v>
      </c>
      <c r="Z519" s="18">
        <f t="shared" si="17"/>
        <v>3.7395551426405958E-2</v>
      </c>
      <c r="AA519" s="11">
        <v>3.7395559999999999</v>
      </c>
      <c r="AS519" s="11" t="s">
        <v>76</v>
      </c>
      <c r="AT519" s="11">
        <v>516</v>
      </c>
      <c r="AU519" s="11">
        <v>-19.087956999999999</v>
      </c>
      <c r="AV519" s="11">
        <v>-22.780358</v>
      </c>
      <c r="AW519" s="11">
        <v>3.6924000000000001</v>
      </c>
      <c r="AX519" s="11">
        <v>19.344135999999999</v>
      </c>
    </row>
    <row r="520" spans="21:50" x14ac:dyDescent="0.35">
      <c r="U520" s="11" t="s">
        <v>76</v>
      </c>
      <c r="V520" s="11">
        <v>734</v>
      </c>
      <c r="W520" s="11">
        <v>-10.189697000000001</v>
      </c>
      <c r="X520" s="11">
        <v>-6.8313139999999999</v>
      </c>
      <c r="Y520" s="11">
        <v>3.3583829999999999</v>
      </c>
      <c r="Z520" s="18">
        <f t="shared" si="17"/>
        <v>0.32958614961759902</v>
      </c>
      <c r="AA520" s="11">
        <v>32.958615000000002</v>
      </c>
      <c r="AS520" s="11" t="s">
        <v>76</v>
      </c>
      <c r="AT520" s="11">
        <v>517</v>
      </c>
      <c r="AU520" s="11">
        <v>7.46143</v>
      </c>
      <c r="AV520" s="11">
        <v>6.8376080000000004</v>
      </c>
      <c r="AW520" s="11">
        <v>0.62382199999999999</v>
      </c>
      <c r="AX520" s="11">
        <v>8.3606210000000001</v>
      </c>
    </row>
    <row r="521" spans="21:50" x14ac:dyDescent="0.35">
      <c r="U521" s="11" t="s">
        <v>76</v>
      </c>
      <c r="V521" s="11">
        <v>735</v>
      </c>
      <c r="W521" s="11">
        <v>1.8570139999999999</v>
      </c>
      <c r="X521" s="11">
        <v>0.88669399999999998</v>
      </c>
      <c r="Y521" s="11">
        <v>0.97031999999999996</v>
      </c>
      <c r="Z521" s="18">
        <f t="shared" ref="Z521:Z584" si="18">ABS(Y521/W521)</f>
        <v>0.52251625458935691</v>
      </c>
      <c r="AA521" s="11">
        <v>52.251640000000002</v>
      </c>
      <c r="AS521" s="11" t="s">
        <v>76</v>
      </c>
      <c r="AT521" s="11">
        <v>518</v>
      </c>
      <c r="AU521" s="11">
        <v>0.53184100000000001</v>
      </c>
      <c r="AV521" s="11">
        <v>7.3192839999999997</v>
      </c>
      <c r="AW521" s="11">
        <v>6.7874429999999997</v>
      </c>
      <c r="AX521" s="11" t="s">
        <v>77</v>
      </c>
    </row>
    <row r="522" spans="21:50" x14ac:dyDescent="0.35">
      <c r="U522" s="11" t="s">
        <v>76</v>
      </c>
      <c r="V522" s="11">
        <v>737</v>
      </c>
      <c r="W522" s="11">
        <v>34.584685999999998</v>
      </c>
      <c r="X522" s="11">
        <v>29.374078999999998</v>
      </c>
      <c r="Y522" s="11">
        <v>5.2106070000000004</v>
      </c>
      <c r="Z522" s="18">
        <f t="shared" si="18"/>
        <v>0.15066226132572089</v>
      </c>
      <c r="AA522" s="11">
        <v>15.066226</v>
      </c>
      <c r="AS522" s="11" t="s">
        <v>78</v>
      </c>
      <c r="AT522" s="11">
        <v>519</v>
      </c>
      <c r="AU522" s="11">
        <v>0.91169900000000004</v>
      </c>
      <c r="AV522" s="11">
        <v>-0.74307199999999995</v>
      </c>
      <c r="AW522" s="11">
        <v>1.6547719999999999</v>
      </c>
      <c r="AX522" s="11" t="s">
        <v>77</v>
      </c>
    </row>
    <row r="523" spans="21:50" x14ac:dyDescent="0.35">
      <c r="U523" s="11" t="s">
        <v>76</v>
      </c>
      <c r="V523" s="11">
        <v>738</v>
      </c>
      <c r="W523" s="11">
        <v>-4.6377189999999997</v>
      </c>
      <c r="X523" s="11">
        <v>-9.0044810000000002</v>
      </c>
      <c r="Y523" s="11">
        <v>4.3667619999999996</v>
      </c>
      <c r="Z523" s="18">
        <f t="shared" si="18"/>
        <v>0.94157537358343613</v>
      </c>
      <c r="AA523" s="11">
        <v>94.157546999999994</v>
      </c>
      <c r="AS523" s="11" t="s">
        <v>83</v>
      </c>
      <c r="AT523" s="11">
        <v>520</v>
      </c>
      <c r="AU523" s="11">
        <v>-20.668959999999998</v>
      </c>
      <c r="AV523" s="11">
        <v>-24.300989999999999</v>
      </c>
      <c r="AW523" s="11">
        <v>3.6320290000000002</v>
      </c>
      <c r="AX523" s="11">
        <v>17.572385000000001</v>
      </c>
    </row>
    <row r="524" spans="21:50" x14ac:dyDescent="0.35">
      <c r="U524" s="11" t="s">
        <v>76</v>
      </c>
      <c r="V524" s="11">
        <v>740</v>
      </c>
      <c r="W524" s="11">
        <v>17.133289000000001</v>
      </c>
      <c r="X524" s="11">
        <v>18.774267999999999</v>
      </c>
      <c r="Y524" s="11">
        <v>1.640979</v>
      </c>
      <c r="Z524" s="18">
        <f t="shared" si="18"/>
        <v>9.5777232264044568E-2</v>
      </c>
      <c r="AA524" s="11">
        <v>9.5777210000000004</v>
      </c>
      <c r="AS524" s="11" t="s">
        <v>76</v>
      </c>
      <c r="AT524" s="11">
        <v>521</v>
      </c>
      <c r="AU524" s="11">
        <v>-19.988793000000001</v>
      </c>
      <c r="AV524" s="11">
        <v>-19.187315000000002</v>
      </c>
      <c r="AW524" s="11">
        <v>0.80147800000000002</v>
      </c>
      <c r="AX524" s="11">
        <v>4.0096340000000001</v>
      </c>
    </row>
    <row r="525" spans="21:50" x14ac:dyDescent="0.35">
      <c r="U525" s="11" t="s">
        <v>76</v>
      </c>
      <c r="V525" s="11">
        <v>741</v>
      </c>
      <c r="W525" s="11">
        <v>-12.803485</v>
      </c>
      <c r="X525" s="11">
        <v>-12.335462</v>
      </c>
      <c r="Y525" s="11">
        <v>0.468024</v>
      </c>
      <c r="Z525" s="18">
        <f t="shared" si="18"/>
        <v>3.6554422487314976E-2</v>
      </c>
      <c r="AA525" s="11">
        <v>3.6554389999999999</v>
      </c>
      <c r="AS525" s="11" t="s">
        <v>76</v>
      </c>
      <c r="AT525" s="11">
        <v>522</v>
      </c>
      <c r="AU525" s="11">
        <v>-11.412879</v>
      </c>
      <c r="AV525" s="11">
        <v>-10.466450999999999</v>
      </c>
      <c r="AW525" s="11">
        <v>0.94642700000000002</v>
      </c>
      <c r="AX525" s="11">
        <v>8.2926260000000003</v>
      </c>
    </row>
    <row r="526" spans="21:50" x14ac:dyDescent="0.35">
      <c r="U526" s="11" t="s">
        <v>76</v>
      </c>
      <c r="V526" s="11">
        <v>743</v>
      </c>
      <c r="W526" s="11">
        <v>-14.174974000000001</v>
      </c>
      <c r="X526" s="11">
        <v>-13.600077000000001</v>
      </c>
      <c r="Y526" s="11">
        <v>0.57489699999999999</v>
      </c>
      <c r="Z526" s="18">
        <f t="shared" si="18"/>
        <v>4.055718197437258E-2</v>
      </c>
      <c r="AA526" s="11">
        <v>4.0557160000000003</v>
      </c>
      <c r="AS526" s="11" t="s">
        <v>76</v>
      </c>
      <c r="AT526" s="11">
        <v>523</v>
      </c>
      <c r="AU526" s="11">
        <v>24.629518000000001</v>
      </c>
      <c r="AV526" s="11">
        <v>26.104679000000001</v>
      </c>
      <c r="AW526" s="11">
        <v>1.4751609999999999</v>
      </c>
      <c r="AX526" s="11">
        <v>5.9894020000000001</v>
      </c>
    </row>
    <row r="527" spans="21:50" x14ac:dyDescent="0.35">
      <c r="U527" s="11" t="s">
        <v>76</v>
      </c>
      <c r="V527" s="11">
        <v>744</v>
      </c>
      <c r="W527" s="11">
        <v>1.2160439999999999</v>
      </c>
      <c r="X527" s="11">
        <v>0.60082500000000005</v>
      </c>
      <c r="Y527" s="11">
        <v>0.61521899999999996</v>
      </c>
      <c r="Z527" s="18">
        <f t="shared" si="18"/>
        <v>0.50591837137471996</v>
      </c>
      <c r="AA527" s="11">
        <v>50.591818000000004</v>
      </c>
      <c r="AS527" s="11" t="s">
        <v>76</v>
      </c>
      <c r="AT527" s="11">
        <v>524</v>
      </c>
      <c r="AU527" s="11">
        <v>23.187225999999999</v>
      </c>
      <c r="AV527" s="11">
        <v>26.876149999999999</v>
      </c>
      <c r="AW527" s="11">
        <v>3.6889240000000001</v>
      </c>
      <c r="AX527" s="11">
        <v>15.909293</v>
      </c>
    </row>
    <row r="528" spans="21:50" x14ac:dyDescent="0.35">
      <c r="U528" s="11" t="s">
        <v>76</v>
      </c>
      <c r="V528" s="11">
        <v>745</v>
      </c>
      <c r="W528" s="11">
        <v>32.245933999999998</v>
      </c>
      <c r="X528" s="11">
        <v>28.318646999999999</v>
      </c>
      <c r="Y528" s="11">
        <v>3.9272879999999999</v>
      </c>
      <c r="Z528" s="18">
        <f t="shared" si="18"/>
        <v>0.1217917272918812</v>
      </c>
      <c r="AA528" s="11">
        <v>12.179171999999999</v>
      </c>
      <c r="AS528" s="11" t="s">
        <v>76</v>
      </c>
      <c r="AT528" s="11">
        <v>525</v>
      </c>
      <c r="AU528" s="11">
        <v>-6.9390530000000004</v>
      </c>
      <c r="AV528" s="11">
        <v>-4.9715480000000003</v>
      </c>
      <c r="AW528" s="11">
        <v>1.967506</v>
      </c>
      <c r="AX528" s="11">
        <v>28.354092000000001</v>
      </c>
    </row>
    <row r="529" spans="21:50" x14ac:dyDescent="0.35">
      <c r="U529" s="11" t="s">
        <v>76</v>
      </c>
      <c r="V529" s="11">
        <v>747</v>
      </c>
      <c r="W529" s="11">
        <v>0.65207300000000001</v>
      </c>
      <c r="X529" s="11">
        <v>-1.9488620000000001</v>
      </c>
      <c r="Y529" s="11">
        <v>2.6009359999999999</v>
      </c>
      <c r="Z529" s="18">
        <f t="shared" si="18"/>
        <v>3.9887190544616935</v>
      </c>
      <c r="AA529" s="11" t="s">
        <v>77</v>
      </c>
      <c r="AS529" s="11" t="s">
        <v>78</v>
      </c>
      <c r="AT529" s="11">
        <v>526</v>
      </c>
      <c r="AU529" s="11">
        <v>39.558692000000001</v>
      </c>
      <c r="AV529" s="11">
        <v>34.942386999999997</v>
      </c>
      <c r="AW529" s="11">
        <v>4.6163049999999997</v>
      </c>
      <c r="AX529" s="11">
        <v>11.669509</v>
      </c>
    </row>
    <row r="530" spans="21:50" x14ac:dyDescent="0.35">
      <c r="U530" s="11" t="s">
        <v>76</v>
      </c>
      <c r="V530" s="11">
        <v>749</v>
      </c>
      <c r="W530" s="11">
        <v>-1.751007</v>
      </c>
      <c r="X530" s="11">
        <v>-4.8987769999999999</v>
      </c>
      <c r="Y530" s="11">
        <v>3.14777</v>
      </c>
      <c r="Z530" s="18">
        <f t="shared" si="18"/>
        <v>1.7976912713655628</v>
      </c>
      <c r="AA530" s="11" t="s">
        <v>77</v>
      </c>
      <c r="AS530" s="11" t="s">
        <v>76</v>
      </c>
      <c r="AT530" s="11">
        <v>527</v>
      </c>
      <c r="AU530" s="11">
        <v>-22.455905999999999</v>
      </c>
      <c r="AV530" s="11">
        <v>-22.122812</v>
      </c>
      <c r="AW530" s="11">
        <v>0.333094</v>
      </c>
      <c r="AX530" s="11">
        <v>1.483325</v>
      </c>
    </row>
    <row r="531" spans="21:50" x14ac:dyDescent="0.35">
      <c r="U531" s="11" t="s">
        <v>76</v>
      </c>
      <c r="V531" s="11">
        <v>750</v>
      </c>
      <c r="W531" s="11">
        <v>-9.7752949999999998</v>
      </c>
      <c r="X531" s="11">
        <v>-8.413494</v>
      </c>
      <c r="Y531" s="11">
        <v>1.361801</v>
      </c>
      <c r="Z531" s="18">
        <f t="shared" si="18"/>
        <v>0.13931047605212937</v>
      </c>
      <c r="AA531" s="11">
        <v>13.931046</v>
      </c>
      <c r="AS531" s="11" t="s">
        <v>83</v>
      </c>
      <c r="AT531" s="11">
        <v>528</v>
      </c>
      <c r="AU531" s="11">
        <v>3.0874480000000002</v>
      </c>
      <c r="AV531" s="11">
        <v>1.625243</v>
      </c>
      <c r="AW531" s="11">
        <v>1.4622040000000001</v>
      </c>
      <c r="AX531" s="11">
        <v>47.359650999999999</v>
      </c>
    </row>
    <row r="532" spans="21:50" x14ac:dyDescent="0.35">
      <c r="U532" s="11" t="s">
        <v>76</v>
      </c>
      <c r="V532" s="11">
        <v>751</v>
      </c>
      <c r="W532" s="11">
        <v>-19.718275999999999</v>
      </c>
      <c r="X532" s="11">
        <v>-18.739872999999999</v>
      </c>
      <c r="Y532" s="11">
        <v>0.97840300000000002</v>
      </c>
      <c r="Z532" s="18">
        <f t="shared" si="18"/>
        <v>4.9619094488787971E-2</v>
      </c>
      <c r="AA532" s="11">
        <v>4.9619099999999996</v>
      </c>
      <c r="AS532" s="11" t="s">
        <v>76</v>
      </c>
      <c r="AT532" s="11">
        <v>529</v>
      </c>
      <c r="AU532" s="11">
        <v>1.820098</v>
      </c>
      <c r="AV532" s="11">
        <v>1.224175</v>
      </c>
      <c r="AW532" s="11">
        <v>0.59592299999999998</v>
      </c>
      <c r="AX532" s="11">
        <v>32.741258999999999</v>
      </c>
    </row>
    <row r="533" spans="21:50" x14ac:dyDescent="0.35">
      <c r="U533" s="11" t="s">
        <v>76</v>
      </c>
      <c r="V533" s="11">
        <v>752</v>
      </c>
      <c r="W533" s="11">
        <v>11.028454999999999</v>
      </c>
      <c r="X533" s="11">
        <v>11.905118999999999</v>
      </c>
      <c r="Y533" s="11">
        <v>0.876664</v>
      </c>
      <c r="Z533" s="18">
        <f t="shared" si="18"/>
        <v>7.9491098254469914E-2</v>
      </c>
      <c r="AA533" s="11">
        <v>7.9491050000000003</v>
      </c>
      <c r="AS533" s="11" t="s">
        <v>76</v>
      </c>
      <c r="AT533" s="11">
        <v>530</v>
      </c>
      <c r="AU533" s="11">
        <v>33.551676</v>
      </c>
      <c r="AV533" s="11">
        <v>35.045534000000004</v>
      </c>
      <c r="AW533" s="11">
        <v>1.4938579999999999</v>
      </c>
      <c r="AX533" s="11">
        <v>4.4524090000000003</v>
      </c>
    </row>
    <row r="534" spans="21:50" x14ac:dyDescent="0.35">
      <c r="U534" s="11" t="s">
        <v>76</v>
      </c>
      <c r="V534" s="11">
        <v>755</v>
      </c>
      <c r="W534" s="11">
        <v>-10.221747000000001</v>
      </c>
      <c r="X534" s="11">
        <v>-11.230166000000001</v>
      </c>
      <c r="Y534" s="11">
        <v>1.008419</v>
      </c>
      <c r="Z534" s="18">
        <f t="shared" si="18"/>
        <v>9.8654271133887375E-2</v>
      </c>
      <c r="AA534" s="11">
        <v>9.8654250000000001</v>
      </c>
      <c r="AS534" s="11" t="s">
        <v>78</v>
      </c>
      <c r="AT534" s="11">
        <v>531</v>
      </c>
      <c r="AU534" s="11">
        <v>-4.7652190000000001</v>
      </c>
      <c r="AV534" s="11">
        <v>-3.0291779999999999</v>
      </c>
      <c r="AW534" s="11">
        <v>1.7360409999999999</v>
      </c>
      <c r="AX534" s="11">
        <v>36.431514</v>
      </c>
    </row>
    <row r="535" spans="21:50" x14ac:dyDescent="0.35">
      <c r="U535" s="11" t="s">
        <v>76</v>
      </c>
      <c r="V535" s="11">
        <v>756</v>
      </c>
      <c r="W535" s="11">
        <v>-5.2576980000000004</v>
      </c>
      <c r="X535" s="11">
        <v>-6.1241089999999998</v>
      </c>
      <c r="Y535" s="11">
        <v>0.86641100000000004</v>
      </c>
      <c r="Z535" s="18">
        <f t="shared" si="18"/>
        <v>0.16478903885312546</v>
      </c>
      <c r="AA535" s="11">
        <v>16.478897</v>
      </c>
      <c r="AS535" s="11" t="s">
        <v>76</v>
      </c>
      <c r="AT535" s="11">
        <v>532</v>
      </c>
      <c r="AU535" s="11">
        <v>-0.89905199999999996</v>
      </c>
      <c r="AV535" s="11">
        <v>2.0645039999999999</v>
      </c>
      <c r="AW535" s="11">
        <v>2.9635560000000001</v>
      </c>
      <c r="AX535" s="11" t="s">
        <v>77</v>
      </c>
    </row>
    <row r="536" spans="21:50" x14ac:dyDescent="0.35">
      <c r="U536" s="11" t="s">
        <v>76</v>
      </c>
      <c r="V536" s="11">
        <v>757</v>
      </c>
      <c r="W536" s="11">
        <v>-11.286861</v>
      </c>
      <c r="X536" s="11">
        <v>-9.9924669999999995</v>
      </c>
      <c r="Y536" s="11">
        <v>1.2943929999999999</v>
      </c>
      <c r="Z536" s="18">
        <f t="shared" si="18"/>
        <v>0.11468139813186323</v>
      </c>
      <c r="AA536" s="11">
        <v>11.468142</v>
      </c>
      <c r="AS536" s="11" t="s">
        <v>76</v>
      </c>
      <c r="AT536" s="11">
        <v>533</v>
      </c>
      <c r="AU536" s="11">
        <v>-12.289236000000001</v>
      </c>
      <c r="AV536" s="11">
        <v>-8.9643580000000007</v>
      </c>
      <c r="AW536" s="11">
        <v>3.324878</v>
      </c>
      <c r="AX536" s="11">
        <v>27.055202000000001</v>
      </c>
    </row>
    <row r="537" spans="21:50" x14ac:dyDescent="0.35">
      <c r="U537" s="11" t="s">
        <v>76</v>
      </c>
      <c r="V537" s="11">
        <v>760</v>
      </c>
      <c r="W537" s="11">
        <v>-11.539313</v>
      </c>
      <c r="X537" s="11">
        <v>-10.865049000000001</v>
      </c>
      <c r="Y537" s="11">
        <v>0.67426399999999997</v>
      </c>
      <c r="Z537" s="18">
        <f t="shared" si="18"/>
        <v>5.843190144855244E-2</v>
      </c>
      <c r="AA537" s="11">
        <v>5.843191</v>
      </c>
      <c r="AS537" s="11" t="s">
        <v>76</v>
      </c>
      <c r="AT537" s="11">
        <v>534</v>
      </c>
      <c r="AU537" s="11">
        <v>0.67710800000000004</v>
      </c>
      <c r="AV537" s="11">
        <v>-1.050794</v>
      </c>
      <c r="AW537" s="11">
        <v>1.7279009999999999</v>
      </c>
      <c r="AX537" s="11" t="s">
        <v>77</v>
      </c>
    </row>
    <row r="538" spans="21:50" x14ac:dyDescent="0.35">
      <c r="U538" s="11" t="s">
        <v>76</v>
      </c>
      <c r="V538" s="11">
        <v>761</v>
      </c>
      <c r="W538" s="11">
        <v>-11.107547</v>
      </c>
      <c r="X538" s="11">
        <v>-11.682573</v>
      </c>
      <c r="Y538" s="11">
        <v>0.57502699999999995</v>
      </c>
      <c r="Z538" s="18">
        <f t="shared" si="18"/>
        <v>5.1769035953662848E-2</v>
      </c>
      <c r="AA538" s="11">
        <v>5.1769020000000001</v>
      </c>
      <c r="AS538" s="11" t="s">
        <v>76</v>
      </c>
      <c r="AT538" s="11">
        <v>535</v>
      </c>
      <c r="AU538" s="11">
        <v>-5.7217529999999996</v>
      </c>
      <c r="AV538" s="11">
        <v>-8.0351959999999991</v>
      </c>
      <c r="AW538" s="11">
        <v>2.3134429999999999</v>
      </c>
      <c r="AX538" s="11">
        <v>40.432414999999999</v>
      </c>
    </row>
    <row r="539" spans="21:50" x14ac:dyDescent="0.35">
      <c r="U539" s="11" t="s">
        <v>76</v>
      </c>
      <c r="V539" s="11">
        <v>763</v>
      </c>
      <c r="W539" s="11">
        <v>1.7712129999999999</v>
      </c>
      <c r="X539" s="11">
        <v>2.7634979999999998</v>
      </c>
      <c r="Y539" s="11">
        <v>0.99228499999999997</v>
      </c>
      <c r="Z539" s="18">
        <f t="shared" si="18"/>
        <v>0.56022906335940403</v>
      </c>
      <c r="AA539" s="11">
        <v>56.022888999999999</v>
      </c>
      <c r="AS539" s="11" t="s">
        <v>83</v>
      </c>
      <c r="AT539" s="11">
        <v>536</v>
      </c>
      <c r="AU539" s="11">
        <v>2.8720720000000002</v>
      </c>
      <c r="AV539" s="11">
        <v>4.5763069999999999</v>
      </c>
      <c r="AW539" s="11">
        <v>1.7042349999999999</v>
      </c>
      <c r="AX539" s="11">
        <v>59.338149999999999</v>
      </c>
    </row>
    <row r="540" spans="21:50" x14ac:dyDescent="0.35">
      <c r="U540" s="11" t="s">
        <v>76</v>
      </c>
      <c r="V540" s="11">
        <v>764</v>
      </c>
      <c r="W540" s="11">
        <v>10.034045000000001</v>
      </c>
      <c r="X540" s="11">
        <v>2.8385989999999999</v>
      </c>
      <c r="Y540" s="11">
        <v>7.1954459999999996</v>
      </c>
      <c r="Z540" s="18">
        <f t="shared" si="18"/>
        <v>0.71710322208042709</v>
      </c>
      <c r="AA540" s="11">
        <v>71.710319999999996</v>
      </c>
      <c r="AS540" s="11" t="s">
        <v>76</v>
      </c>
      <c r="AT540" s="11">
        <v>537</v>
      </c>
      <c r="AU540" s="11">
        <v>-7.8161630000000004</v>
      </c>
      <c r="AV540" s="11">
        <v>-10.537029</v>
      </c>
      <c r="AW540" s="11">
        <v>2.720866</v>
      </c>
      <c r="AX540" s="11">
        <v>34.810768000000003</v>
      </c>
    </row>
    <row r="541" spans="21:50" x14ac:dyDescent="0.35">
      <c r="U541" s="11" t="s">
        <v>76</v>
      </c>
      <c r="V541" s="11">
        <v>765</v>
      </c>
      <c r="W541" s="11">
        <v>-17.038771000000001</v>
      </c>
      <c r="X541" s="11">
        <v>-16.806891</v>
      </c>
      <c r="Y541" s="11">
        <v>0.23188</v>
      </c>
      <c r="Z541" s="18">
        <f t="shared" si="18"/>
        <v>1.3608962759109796E-2</v>
      </c>
      <c r="AA541" s="11">
        <v>1.3608990000000001</v>
      </c>
      <c r="AS541" s="11" t="s">
        <v>83</v>
      </c>
      <c r="AT541" s="11">
        <v>538</v>
      </c>
      <c r="AU541" s="11">
        <v>-2.8061090000000002</v>
      </c>
      <c r="AV541" s="11">
        <v>-5.933249</v>
      </c>
      <c r="AW541" s="11">
        <v>3.1271390000000001</v>
      </c>
      <c r="AX541" s="11" t="s">
        <v>77</v>
      </c>
    </row>
    <row r="542" spans="21:50" x14ac:dyDescent="0.35">
      <c r="U542" s="11" t="s">
        <v>76</v>
      </c>
      <c r="V542" s="11">
        <v>766</v>
      </c>
      <c r="W542" s="11">
        <v>-0.19413</v>
      </c>
      <c r="X542" s="11">
        <v>0.89453300000000002</v>
      </c>
      <c r="Y542" s="11">
        <v>1.0886629999999999</v>
      </c>
      <c r="Z542" s="18">
        <f t="shared" si="18"/>
        <v>5.6079070725802298</v>
      </c>
      <c r="AA542" s="11" t="s">
        <v>77</v>
      </c>
      <c r="AS542" s="11" t="s">
        <v>76</v>
      </c>
      <c r="AT542" s="11">
        <v>539</v>
      </c>
      <c r="AU542" s="11">
        <v>-6.989484</v>
      </c>
      <c r="AV542" s="11">
        <v>-8.7316819999999993</v>
      </c>
      <c r="AW542" s="11">
        <v>1.7421979999999999</v>
      </c>
      <c r="AX542" s="11">
        <v>24.925986000000002</v>
      </c>
    </row>
    <row r="543" spans="21:50" x14ac:dyDescent="0.35">
      <c r="U543" s="11" t="s">
        <v>76</v>
      </c>
      <c r="V543" s="11">
        <v>768</v>
      </c>
      <c r="W543" s="11">
        <v>5.8172050000000004</v>
      </c>
      <c r="X543" s="11">
        <v>3.8156140000000001</v>
      </c>
      <c r="Y543" s="11">
        <v>2.0015900000000002</v>
      </c>
      <c r="Z543" s="18">
        <f t="shared" si="18"/>
        <v>0.34408104923240629</v>
      </c>
      <c r="AA543" s="11">
        <v>34.408113999999998</v>
      </c>
      <c r="AS543" s="11" t="s">
        <v>76</v>
      </c>
      <c r="AT543" s="11">
        <v>540</v>
      </c>
      <c r="AU543" s="11">
        <v>-18.063230000000001</v>
      </c>
      <c r="AV543" s="11">
        <v>-17.740625999999999</v>
      </c>
      <c r="AW543" s="11">
        <v>0.322604</v>
      </c>
      <c r="AX543" s="11">
        <v>1.785973</v>
      </c>
    </row>
    <row r="544" spans="21:50" x14ac:dyDescent="0.35">
      <c r="U544" s="11" t="s">
        <v>76</v>
      </c>
      <c r="V544" s="11">
        <v>769</v>
      </c>
      <c r="W544" s="11">
        <v>-18.837067999999999</v>
      </c>
      <c r="X544" s="11">
        <v>-17.585345</v>
      </c>
      <c r="Y544" s="11">
        <v>1.2517240000000001</v>
      </c>
      <c r="Z544" s="18">
        <f t="shared" si="18"/>
        <v>6.6450044136380462E-2</v>
      </c>
      <c r="AA544" s="11">
        <v>6.645003</v>
      </c>
      <c r="AS544" s="11" t="s">
        <v>76</v>
      </c>
      <c r="AT544" s="11">
        <v>541</v>
      </c>
      <c r="AU544" s="11">
        <v>-24.021127</v>
      </c>
      <c r="AV544" s="11">
        <v>-21.064330000000002</v>
      </c>
      <c r="AW544" s="11">
        <v>2.9567969999999999</v>
      </c>
      <c r="AX544" s="11">
        <v>12.309151999999999</v>
      </c>
    </row>
    <row r="545" spans="21:50" x14ac:dyDescent="0.35">
      <c r="U545" s="11" t="s">
        <v>76</v>
      </c>
      <c r="V545" s="11">
        <v>770</v>
      </c>
      <c r="W545" s="11">
        <v>-5.9730639999999999</v>
      </c>
      <c r="X545" s="11">
        <v>-4.5996040000000002</v>
      </c>
      <c r="Y545" s="11">
        <v>1.3734599999999999</v>
      </c>
      <c r="Z545" s="18">
        <f t="shared" si="18"/>
        <v>0.22994228757635946</v>
      </c>
      <c r="AA545" s="11">
        <v>22.994230999999999</v>
      </c>
      <c r="AS545" s="11" t="s">
        <v>76</v>
      </c>
      <c r="AT545" s="11">
        <v>542</v>
      </c>
      <c r="AU545" s="11">
        <v>30.869617999999999</v>
      </c>
      <c r="AV545" s="11">
        <v>30.913471999999999</v>
      </c>
      <c r="AW545" s="11">
        <v>4.3853999999999997E-2</v>
      </c>
      <c r="AX545" s="11">
        <v>0.14206299999999999</v>
      </c>
    </row>
    <row r="546" spans="21:50" x14ac:dyDescent="0.35">
      <c r="U546" s="11" t="s">
        <v>76</v>
      </c>
      <c r="V546" s="11">
        <v>772</v>
      </c>
      <c r="W546" s="11">
        <v>-25.116727999999998</v>
      </c>
      <c r="X546" s="11">
        <v>-24.294357999999999</v>
      </c>
      <c r="Y546" s="11">
        <v>0.82237000000000005</v>
      </c>
      <c r="Z546" s="18">
        <f t="shared" si="18"/>
        <v>3.2741924027683868E-2</v>
      </c>
      <c r="AA546" s="11">
        <v>3.2741929999999999</v>
      </c>
      <c r="AS546" s="11" t="s">
        <v>78</v>
      </c>
      <c r="AT546" s="11">
        <v>543</v>
      </c>
      <c r="AU546" s="11">
        <v>-1.9506520000000001</v>
      </c>
      <c r="AV546" s="11">
        <v>-2.5183650000000002</v>
      </c>
      <c r="AW546" s="11">
        <v>0.56771300000000002</v>
      </c>
      <c r="AX546" s="11">
        <v>29.103752</v>
      </c>
    </row>
    <row r="547" spans="21:50" x14ac:dyDescent="0.35">
      <c r="U547" s="11" t="s">
        <v>76</v>
      </c>
      <c r="V547" s="11">
        <v>774</v>
      </c>
      <c r="W547" s="11">
        <v>5.5394680000000003</v>
      </c>
      <c r="X547" s="11">
        <v>4.9019370000000002</v>
      </c>
      <c r="Y547" s="11">
        <v>0.63753199999999999</v>
      </c>
      <c r="Z547" s="18">
        <f t="shared" si="18"/>
        <v>0.11508903021012125</v>
      </c>
      <c r="AA547" s="11">
        <v>11.508896999999999</v>
      </c>
      <c r="AS547" s="11" t="s">
        <v>76</v>
      </c>
      <c r="AT547" s="11">
        <v>544</v>
      </c>
      <c r="AU547" s="11">
        <v>-10.459244</v>
      </c>
      <c r="AV547" s="11">
        <v>-9.6181760000000001</v>
      </c>
      <c r="AW547" s="11">
        <v>0.84106899999999996</v>
      </c>
      <c r="AX547" s="11">
        <v>8.0413910000000008</v>
      </c>
    </row>
    <row r="548" spans="21:50" x14ac:dyDescent="0.35">
      <c r="U548" s="11" t="s">
        <v>76</v>
      </c>
      <c r="V548" s="11">
        <v>775</v>
      </c>
      <c r="W548" s="11">
        <v>-8.5656619999999997</v>
      </c>
      <c r="X548" s="11">
        <v>-6.9043599999999996</v>
      </c>
      <c r="Y548" s="11">
        <v>1.6613020000000001</v>
      </c>
      <c r="Z548" s="18">
        <f t="shared" si="18"/>
        <v>0.19394904912194763</v>
      </c>
      <c r="AA548" s="11">
        <v>19.394905999999999</v>
      </c>
      <c r="AS548" s="11" t="s">
        <v>76</v>
      </c>
      <c r="AT548" s="11">
        <v>545</v>
      </c>
      <c r="AU548" s="11">
        <v>29.220742000000001</v>
      </c>
      <c r="AV548" s="11">
        <v>31.644786</v>
      </c>
      <c r="AW548" s="11">
        <v>2.4240439999999999</v>
      </c>
      <c r="AX548" s="11">
        <v>8.2956280000000007</v>
      </c>
    </row>
    <row r="549" spans="21:50" x14ac:dyDescent="0.35">
      <c r="U549" s="11" t="s">
        <v>76</v>
      </c>
      <c r="V549" s="11">
        <v>777</v>
      </c>
      <c r="W549" s="11">
        <v>-3.0578370000000001</v>
      </c>
      <c r="X549" s="11">
        <v>-5.654649</v>
      </c>
      <c r="Y549" s="11">
        <v>2.5968119999999999</v>
      </c>
      <c r="Z549" s="18">
        <f t="shared" si="18"/>
        <v>0.84923166277339168</v>
      </c>
      <c r="AA549" s="11">
        <v>84.923169000000001</v>
      </c>
      <c r="AS549" s="11" t="s">
        <v>76</v>
      </c>
      <c r="AT549" s="11">
        <v>546</v>
      </c>
      <c r="AU549" s="11">
        <v>-2.8812139999999999</v>
      </c>
      <c r="AV549" s="11">
        <v>-2.0521189999999998</v>
      </c>
      <c r="AW549" s="11">
        <v>0.82909500000000003</v>
      </c>
      <c r="AX549" s="11">
        <v>28.775880999999998</v>
      </c>
    </row>
    <row r="550" spans="21:50" x14ac:dyDescent="0.35">
      <c r="U550" s="11" t="s">
        <v>76</v>
      </c>
      <c r="V550" s="11">
        <v>779</v>
      </c>
      <c r="W550" s="11">
        <v>18.007328999999999</v>
      </c>
      <c r="X550" s="11">
        <v>18.250919</v>
      </c>
      <c r="Y550" s="11">
        <v>0.24359</v>
      </c>
      <c r="Z550" s="18">
        <f t="shared" si="18"/>
        <v>1.3527269924373572E-2</v>
      </c>
      <c r="AA550" s="11">
        <v>1.3527279999999999</v>
      </c>
      <c r="AS550" s="11" t="s">
        <v>76</v>
      </c>
      <c r="AT550" s="11">
        <v>547</v>
      </c>
      <c r="AU550" s="11">
        <v>-8.2496259999999992</v>
      </c>
      <c r="AV550" s="11">
        <v>-8.5329239999999995</v>
      </c>
      <c r="AW550" s="11">
        <v>0.28329799999999999</v>
      </c>
      <c r="AX550" s="11">
        <v>3.434069</v>
      </c>
    </row>
    <row r="551" spans="21:50" x14ac:dyDescent="0.35">
      <c r="U551" s="11" t="s">
        <v>76</v>
      </c>
      <c r="V551" s="11">
        <v>780</v>
      </c>
      <c r="W551" s="11">
        <v>4.2446429999999999</v>
      </c>
      <c r="X551" s="11">
        <v>4.4567569999999996</v>
      </c>
      <c r="Y551" s="11">
        <v>0.212114</v>
      </c>
      <c r="Z551" s="18">
        <f t="shared" si="18"/>
        <v>4.9972164914693654E-2</v>
      </c>
      <c r="AA551" s="11">
        <v>4.9972200000000004</v>
      </c>
      <c r="AS551" s="11" t="s">
        <v>76</v>
      </c>
      <c r="AT551" s="11">
        <v>548</v>
      </c>
      <c r="AU551" s="11">
        <v>8.7508839999999992</v>
      </c>
      <c r="AV551" s="11">
        <v>10.162145000000001</v>
      </c>
      <c r="AW551" s="11">
        <v>1.4112610000000001</v>
      </c>
      <c r="AX551" s="11">
        <v>16.127071000000001</v>
      </c>
    </row>
    <row r="552" spans="21:50" x14ac:dyDescent="0.35">
      <c r="U552" s="11" t="s">
        <v>76</v>
      </c>
      <c r="V552" s="11">
        <v>781</v>
      </c>
      <c r="W552" s="11">
        <v>11.558488000000001</v>
      </c>
      <c r="X552" s="11">
        <v>17.414838</v>
      </c>
      <c r="Y552" s="11">
        <v>5.8563499999999999</v>
      </c>
      <c r="Z552" s="18">
        <f t="shared" si="18"/>
        <v>0.50667094173563187</v>
      </c>
      <c r="AA552" s="11">
        <v>50.667088</v>
      </c>
      <c r="AS552" s="11" t="s">
        <v>76</v>
      </c>
      <c r="AT552" s="11">
        <v>549</v>
      </c>
      <c r="AU552" s="11">
        <v>8.9912650000000003</v>
      </c>
      <c r="AV552" s="11">
        <v>10.358609</v>
      </c>
      <c r="AW552" s="11">
        <v>1.3673439999999999</v>
      </c>
      <c r="AX552" s="11">
        <v>15.207471</v>
      </c>
    </row>
    <row r="553" spans="21:50" x14ac:dyDescent="0.35">
      <c r="U553" s="11" t="s">
        <v>76</v>
      </c>
      <c r="V553" s="11">
        <v>782</v>
      </c>
      <c r="W553" s="11">
        <v>-19.422284999999999</v>
      </c>
      <c r="X553" s="11">
        <v>-19.184168</v>
      </c>
      <c r="Y553" s="11">
        <v>0.238117</v>
      </c>
      <c r="Z553" s="18">
        <f t="shared" si="18"/>
        <v>1.2259988976580254E-2</v>
      </c>
      <c r="AA553" s="11">
        <v>1.2259979999999999</v>
      </c>
      <c r="AS553" s="11" t="s">
        <v>83</v>
      </c>
      <c r="AT553" s="11">
        <v>550</v>
      </c>
      <c r="AU553" s="11">
        <v>-13.967116000000001</v>
      </c>
      <c r="AV553" s="11">
        <v>-13.819487000000001</v>
      </c>
      <c r="AW553" s="11">
        <v>0.14762900000000001</v>
      </c>
      <c r="AX553" s="11">
        <v>1.056972</v>
      </c>
    </row>
    <row r="554" spans="21:50" x14ac:dyDescent="0.35">
      <c r="U554" s="11" t="s">
        <v>76</v>
      </c>
      <c r="V554" s="11">
        <v>784</v>
      </c>
      <c r="W554" s="11">
        <v>20.559457999999999</v>
      </c>
      <c r="X554" s="11">
        <v>21.850269000000001</v>
      </c>
      <c r="Y554" s="11">
        <v>1.2908109999999999</v>
      </c>
      <c r="Z554" s="18">
        <f t="shared" si="18"/>
        <v>6.2784291297951531E-2</v>
      </c>
      <c r="AA554" s="11">
        <v>6.278429</v>
      </c>
      <c r="AS554" s="11" t="s">
        <v>78</v>
      </c>
      <c r="AT554" s="11">
        <v>551</v>
      </c>
      <c r="AU554" s="11">
        <v>-14.447442000000001</v>
      </c>
      <c r="AV554" s="11">
        <v>-12.128372000000001</v>
      </c>
      <c r="AW554" s="11">
        <v>2.31907</v>
      </c>
      <c r="AX554" s="11">
        <v>16.051769</v>
      </c>
    </row>
    <row r="555" spans="21:50" x14ac:dyDescent="0.35">
      <c r="U555" s="11" t="s">
        <v>76</v>
      </c>
      <c r="V555" s="11">
        <v>787</v>
      </c>
      <c r="W555" s="11">
        <v>-5.5799630000000002</v>
      </c>
      <c r="X555" s="11">
        <v>-5.4536290000000003</v>
      </c>
      <c r="Y555" s="11">
        <v>0.126334</v>
      </c>
      <c r="Z555" s="18">
        <f t="shared" si="18"/>
        <v>2.2640651918301249E-2</v>
      </c>
      <c r="AA555" s="11">
        <v>2.2640660000000001</v>
      </c>
      <c r="AS555" s="11" t="s">
        <v>76</v>
      </c>
      <c r="AT555" s="11">
        <v>552</v>
      </c>
      <c r="AU555" s="11">
        <v>-6.5687059999999997</v>
      </c>
      <c r="AV555" s="11">
        <v>-6.0538420000000004</v>
      </c>
      <c r="AW555" s="11">
        <v>0.51486399999999999</v>
      </c>
      <c r="AX555" s="11">
        <v>7.8381290000000003</v>
      </c>
    </row>
    <row r="556" spans="21:50" x14ac:dyDescent="0.35">
      <c r="U556" s="11" t="s">
        <v>76</v>
      </c>
      <c r="V556" s="11">
        <v>789</v>
      </c>
      <c r="W556" s="11">
        <v>26.609836999999999</v>
      </c>
      <c r="X556" s="11">
        <v>26.830805000000002</v>
      </c>
      <c r="Y556" s="11">
        <v>0.220969</v>
      </c>
      <c r="Z556" s="18">
        <f t="shared" si="18"/>
        <v>8.3040343313639988E-3</v>
      </c>
      <c r="AA556" s="11">
        <v>0.83040199999999997</v>
      </c>
      <c r="AS556" s="11" t="s">
        <v>76</v>
      </c>
      <c r="AT556" s="11">
        <v>553</v>
      </c>
      <c r="AU556" s="11">
        <v>12.702261999999999</v>
      </c>
      <c r="AV556" s="11">
        <v>12.107108</v>
      </c>
      <c r="AW556" s="11">
        <v>0.59515399999999996</v>
      </c>
      <c r="AX556" s="11">
        <v>4.6854170000000002</v>
      </c>
    </row>
    <row r="557" spans="21:50" x14ac:dyDescent="0.35">
      <c r="U557" s="11" t="s">
        <v>76</v>
      </c>
      <c r="V557" s="11">
        <v>790</v>
      </c>
      <c r="W557" s="11">
        <v>17.376546999999999</v>
      </c>
      <c r="X557" s="11">
        <v>16.636596000000001</v>
      </c>
      <c r="Y557" s="11">
        <v>0.73995100000000003</v>
      </c>
      <c r="Z557" s="18">
        <f t="shared" si="18"/>
        <v>4.2583316466729554E-2</v>
      </c>
      <c r="AA557" s="11">
        <v>4.2583320000000002</v>
      </c>
      <c r="AS557" s="11" t="s">
        <v>78</v>
      </c>
      <c r="AT557" s="11">
        <v>554</v>
      </c>
      <c r="AU557" s="11">
        <v>-8.9503520000000005</v>
      </c>
      <c r="AV557" s="11">
        <v>-6.6066330000000004</v>
      </c>
      <c r="AW557" s="11">
        <v>2.3437199999999998</v>
      </c>
      <c r="AX557" s="11">
        <v>26.185780999999999</v>
      </c>
    </row>
    <row r="558" spans="21:50" x14ac:dyDescent="0.35">
      <c r="U558" s="11" t="s">
        <v>76</v>
      </c>
      <c r="V558" s="11">
        <v>791</v>
      </c>
      <c r="W558" s="11">
        <v>-9.2600230000000003</v>
      </c>
      <c r="X558" s="11">
        <v>-8.0846090000000004</v>
      </c>
      <c r="Y558" s="11">
        <v>1.175414</v>
      </c>
      <c r="Z558" s="18">
        <f t="shared" si="18"/>
        <v>0.12693424195598649</v>
      </c>
      <c r="AA558" s="11">
        <v>12.693421000000001</v>
      </c>
      <c r="AS558" s="11" t="s">
        <v>83</v>
      </c>
      <c r="AT558" s="11">
        <v>555</v>
      </c>
      <c r="AU558" s="11">
        <v>-2.8320069999999999</v>
      </c>
      <c r="AV558" s="11">
        <v>-4.4432559999999999</v>
      </c>
      <c r="AW558" s="11">
        <v>1.6112489999999999</v>
      </c>
      <c r="AX558" s="11">
        <v>56.894255000000001</v>
      </c>
    </row>
    <row r="559" spans="21:50" x14ac:dyDescent="0.35">
      <c r="U559" s="11" t="s">
        <v>76</v>
      </c>
      <c r="V559" s="11">
        <v>792</v>
      </c>
      <c r="W559" s="11">
        <v>-6.1966799999999997</v>
      </c>
      <c r="X559" s="11">
        <v>-6.3201020000000003</v>
      </c>
      <c r="Y559" s="11">
        <v>0.123422</v>
      </c>
      <c r="Z559" s="18">
        <f t="shared" si="18"/>
        <v>1.9917439661237955E-2</v>
      </c>
      <c r="AA559" s="11">
        <v>1.9917400000000001</v>
      </c>
      <c r="AS559" s="11" t="s">
        <v>76</v>
      </c>
      <c r="AT559" s="11">
        <v>556</v>
      </c>
      <c r="AU559" s="11">
        <v>32.288367000000001</v>
      </c>
      <c r="AV559" s="11">
        <v>26.753263</v>
      </c>
      <c r="AW559" s="11">
        <v>5.5351039999999996</v>
      </c>
      <c r="AX559" s="11">
        <v>17.142717999999999</v>
      </c>
    </row>
    <row r="560" spans="21:50" x14ac:dyDescent="0.35">
      <c r="U560" s="11" t="s">
        <v>76</v>
      </c>
      <c r="V560" s="11">
        <v>794</v>
      </c>
      <c r="W560" s="11">
        <v>-6.1838810000000004</v>
      </c>
      <c r="X560" s="11">
        <v>-5.0647690000000001</v>
      </c>
      <c r="Y560" s="11">
        <v>1.1191120000000001</v>
      </c>
      <c r="Z560" s="18">
        <f t="shared" si="18"/>
        <v>0.18097243462479307</v>
      </c>
      <c r="AA560" s="11">
        <v>18.097241</v>
      </c>
      <c r="AS560" s="11" t="s">
        <v>76</v>
      </c>
      <c r="AT560" s="11">
        <v>557</v>
      </c>
      <c r="AU560" s="11">
        <v>27.120856</v>
      </c>
      <c r="AV560" s="11">
        <v>23.833324999999999</v>
      </c>
      <c r="AW560" s="11">
        <v>3.287531</v>
      </c>
      <c r="AX560" s="11">
        <v>12.121783000000001</v>
      </c>
    </row>
    <row r="561" spans="21:50" x14ac:dyDescent="0.35">
      <c r="U561" s="11" t="s">
        <v>76</v>
      </c>
      <c r="V561" s="11">
        <v>795</v>
      </c>
      <c r="W561" s="11">
        <v>-13.743449999999999</v>
      </c>
      <c r="X561" s="11">
        <v>-11.294283999999999</v>
      </c>
      <c r="Y561" s="11">
        <v>2.449166</v>
      </c>
      <c r="Z561" s="18">
        <f t="shared" si="18"/>
        <v>0.17820605452051705</v>
      </c>
      <c r="AA561" s="11">
        <v>17.820603999999999</v>
      </c>
      <c r="AS561" s="11" t="s">
        <v>76</v>
      </c>
      <c r="AT561" s="11">
        <v>558</v>
      </c>
      <c r="AU561" s="11">
        <v>-6.6377620000000004</v>
      </c>
      <c r="AV561" s="11">
        <v>-6.2207119999999998</v>
      </c>
      <c r="AW561" s="11">
        <v>0.41704999999999998</v>
      </c>
      <c r="AX561" s="11">
        <v>6.2829920000000001</v>
      </c>
    </row>
    <row r="562" spans="21:50" x14ac:dyDescent="0.35">
      <c r="U562" s="11" t="s">
        <v>76</v>
      </c>
      <c r="V562" s="11">
        <v>796</v>
      </c>
      <c r="W562" s="11">
        <v>30.242445</v>
      </c>
      <c r="X562" s="11">
        <v>34.999856000000001</v>
      </c>
      <c r="Y562" s="11">
        <v>4.7574110000000003</v>
      </c>
      <c r="Z562" s="18">
        <f t="shared" si="18"/>
        <v>0.15730907339006486</v>
      </c>
      <c r="AA562" s="11">
        <v>15.730909</v>
      </c>
      <c r="AS562" s="11" t="s">
        <v>76</v>
      </c>
      <c r="AT562" s="11">
        <v>559</v>
      </c>
      <c r="AU562" s="11">
        <v>-24.091933999999998</v>
      </c>
      <c r="AV562" s="11">
        <v>-26.057075000000001</v>
      </c>
      <c r="AW562" s="11">
        <v>1.965141</v>
      </c>
      <c r="AX562" s="11">
        <v>8.1568430000000003</v>
      </c>
    </row>
    <row r="563" spans="21:50" x14ac:dyDescent="0.35">
      <c r="U563" s="11" t="s">
        <v>76</v>
      </c>
      <c r="V563" s="11">
        <v>799</v>
      </c>
      <c r="W563" s="11">
        <v>-15.587782000000001</v>
      </c>
      <c r="X563" s="11">
        <v>-13.551163000000001</v>
      </c>
      <c r="Y563" s="11">
        <v>2.036619</v>
      </c>
      <c r="Z563" s="18">
        <f t="shared" si="18"/>
        <v>0.13065482953251462</v>
      </c>
      <c r="AA563" s="11">
        <v>13.065483</v>
      </c>
      <c r="AS563" s="11" t="s">
        <v>76</v>
      </c>
      <c r="AT563" s="11">
        <v>560</v>
      </c>
      <c r="AU563" s="11">
        <v>35.912047999999999</v>
      </c>
      <c r="AV563" s="11">
        <v>31.342701999999999</v>
      </c>
      <c r="AW563" s="11">
        <v>4.5693469999999996</v>
      </c>
      <c r="AX563" s="11">
        <v>12.723715</v>
      </c>
    </row>
    <row r="564" spans="21:50" x14ac:dyDescent="0.35">
      <c r="U564" s="11" t="s">
        <v>76</v>
      </c>
      <c r="V564" s="11">
        <v>800</v>
      </c>
      <c r="W564" s="11">
        <v>-9.0817759999999996</v>
      </c>
      <c r="X564" s="11">
        <v>-11.041003</v>
      </c>
      <c r="Y564" s="11">
        <v>1.9592270000000001</v>
      </c>
      <c r="Z564" s="18">
        <f t="shared" si="18"/>
        <v>0.21573170269779834</v>
      </c>
      <c r="AA564" s="11">
        <v>21.573172</v>
      </c>
      <c r="AS564" s="11" t="s">
        <v>83</v>
      </c>
      <c r="AT564" s="11">
        <v>561</v>
      </c>
      <c r="AU564" s="11">
        <v>0.639513</v>
      </c>
      <c r="AV564" s="11">
        <v>2.761415</v>
      </c>
      <c r="AW564" s="11">
        <v>2.121902</v>
      </c>
      <c r="AX564" s="11" t="s">
        <v>77</v>
      </c>
    </row>
    <row r="565" spans="21:50" x14ac:dyDescent="0.35">
      <c r="U565" s="11" t="s">
        <v>76</v>
      </c>
      <c r="V565" s="11">
        <v>801</v>
      </c>
      <c r="W565" s="11">
        <v>8.9580839999999995</v>
      </c>
      <c r="X565" s="11">
        <v>12.322082999999999</v>
      </c>
      <c r="Y565" s="11">
        <v>3.3639990000000002</v>
      </c>
      <c r="Z565" s="18">
        <f t="shared" si="18"/>
        <v>0.37552661930832537</v>
      </c>
      <c r="AA565" s="11">
        <v>37.552658000000001</v>
      </c>
      <c r="AS565" s="11" t="s">
        <v>78</v>
      </c>
      <c r="AT565" s="11">
        <v>562</v>
      </c>
      <c r="AU565" s="11">
        <v>-8.5283560000000005</v>
      </c>
      <c r="AV565" s="11">
        <v>-5.3044909999999996</v>
      </c>
      <c r="AW565" s="11">
        <v>3.223865</v>
      </c>
      <c r="AX565" s="11">
        <v>37.801720000000003</v>
      </c>
    </row>
    <row r="566" spans="21:50" x14ac:dyDescent="0.35">
      <c r="U566" s="11" t="s">
        <v>76</v>
      </c>
      <c r="V566" s="11">
        <v>802</v>
      </c>
      <c r="W566" s="11">
        <v>-4.9272580000000001</v>
      </c>
      <c r="X566" s="11">
        <v>-6.3956840000000001</v>
      </c>
      <c r="Y566" s="11">
        <v>1.468426</v>
      </c>
      <c r="Z566" s="18">
        <f t="shared" si="18"/>
        <v>0.29802092766402732</v>
      </c>
      <c r="AA566" s="11">
        <v>29.802091000000001</v>
      </c>
      <c r="AS566" s="11" t="s">
        <v>76</v>
      </c>
      <c r="AT566" s="11">
        <v>563</v>
      </c>
      <c r="AU566" s="11">
        <v>11.822417</v>
      </c>
      <c r="AV566" s="11">
        <v>13.451186</v>
      </c>
      <c r="AW566" s="11">
        <v>1.6287700000000001</v>
      </c>
      <c r="AX566" s="11">
        <v>13.776960000000001</v>
      </c>
    </row>
    <row r="567" spans="21:50" x14ac:dyDescent="0.35">
      <c r="U567" s="11" t="s">
        <v>76</v>
      </c>
      <c r="V567" s="11">
        <v>805</v>
      </c>
      <c r="W567" s="11">
        <v>8.1136499999999998</v>
      </c>
      <c r="X567" s="11">
        <v>10.89345</v>
      </c>
      <c r="Y567" s="11">
        <v>2.7797999999999998</v>
      </c>
      <c r="Z567" s="18">
        <f t="shared" si="18"/>
        <v>0.34260782754986963</v>
      </c>
      <c r="AA567" s="11">
        <v>34.260776999999997</v>
      </c>
      <c r="AS567" s="11" t="s">
        <v>76</v>
      </c>
      <c r="AT567" s="11">
        <v>564</v>
      </c>
      <c r="AU567" s="11">
        <v>25.04599</v>
      </c>
      <c r="AV567" s="11">
        <v>23.792335000000001</v>
      </c>
      <c r="AW567" s="11">
        <v>1.253655</v>
      </c>
      <c r="AX567" s="11">
        <v>5.0054119999999998</v>
      </c>
    </row>
    <row r="568" spans="21:50" x14ac:dyDescent="0.35">
      <c r="U568" s="11" t="s">
        <v>76</v>
      </c>
      <c r="V568" s="11">
        <v>806</v>
      </c>
      <c r="W568" s="11">
        <v>9.5665560000000003</v>
      </c>
      <c r="X568" s="11">
        <v>7.1775589999999996</v>
      </c>
      <c r="Y568" s="11">
        <v>2.3889969999999998</v>
      </c>
      <c r="Z568" s="18">
        <f t="shared" si="18"/>
        <v>0.24972382955788894</v>
      </c>
      <c r="AA568" s="11">
        <v>24.972386</v>
      </c>
      <c r="AS568" s="11" t="s">
        <v>76</v>
      </c>
      <c r="AT568" s="11">
        <v>565</v>
      </c>
      <c r="AU568" s="11">
        <v>42.014929000000002</v>
      </c>
      <c r="AV568" s="11">
        <v>37.973157999999998</v>
      </c>
      <c r="AW568" s="11">
        <v>4.0417709999999998</v>
      </c>
      <c r="AX568" s="11">
        <v>9.6198440000000005</v>
      </c>
    </row>
    <row r="569" spans="21:50" x14ac:dyDescent="0.35">
      <c r="U569" s="11" t="s">
        <v>76</v>
      </c>
      <c r="V569" s="11">
        <v>807</v>
      </c>
      <c r="W569" s="11">
        <v>13.480468</v>
      </c>
      <c r="X569" s="11">
        <v>13.684142</v>
      </c>
      <c r="Y569" s="11">
        <v>0.20367399999999999</v>
      </c>
      <c r="Z569" s="18">
        <f t="shared" si="18"/>
        <v>1.5108822631380452E-2</v>
      </c>
      <c r="AA569" s="11">
        <v>1.5108809999999999</v>
      </c>
      <c r="AS569" s="11" t="s">
        <v>76</v>
      </c>
      <c r="AT569" s="11">
        <v>566</v>
      </c>
      <c r="AU569" s="11">
        <v>-4.9220309999999996</v>
      </c>
      <c r="AV569" s="11">
        <v>-6.447946</v>
      </c>
      <c r="AW569" s="11">
        <v>1.5259149999999999</v>
      </c>
      <c r="AX569" s="11">
        <v>31.001733999999999</v>
      </c>
    </row>
    <row r="570" spans="21:50" x14ac:dyDescent="0.35">
      <c r="U570" s="11" t="s">
        <v>76</v>
      </c>
      <c r="V570" s="11">
        <v>809</v>
      </c>
      <c r="W570" s="11">
        <v>14.490536000000001</v>
      </c>
      <c r="X570" s="11">
        <v>6.5459399999999999</v>
      </c>
      <c r="Y570" s="11">
        <v>7.9445959999999998</v>
      </c>
      <c r="Z570" s="18">
        <f t="shared" si="18"/>
        <v>0.54826101670773253</v>
      </c>
      <c r="AA570" s="11">
        <v>54.826099999999997</v>
      </c>
      <c r="AS570" s="11" t="s">
        <v>76</v>
      </c>
      <c r="AT570" s="11">
        <v>567</v>
      </c>
      <c r="AU570" s="11">
        <v>-9.5315429999999992</v>
      </c>
      <c r="AV570" s="11">
        <v>-9.3871149999999997</v>
      </c>
      <c r="AW570" s="11">
        <v>0.144428</v>
      </c>
      <c r="AX570" s="11">
        <v>1.515266</v>
      </c>
    </row>
    <row r="571" spans="21:50" x14ac:dyDescent="0.35">
      <c r="U571" s="11" t="s">
        <v>76</v>
      </c>
      <c r="V571" s="11">
        <v>812</v>
      </c>
      <c r="W571" s="11">
        <v>-22.279344999999999</v>
      </c>
      <c r="X571" s="11">
        <v>-23.029409000000001</v>
      </c>
      <c r="Y571" s="11">
        <v>0.75006399999999995</v>
      </c>
      <c r="Z571" s="18">
        <f t="shared" si="18"/>
        <v>3.3666339831803851E-2</v>
      </c>
      <c r="AA571" s="11">
        <v>3.366635</v>
      </c>
      <c r="AS571" s="11" t="s">
        <v>76</v>
      </c>
      <c r="AT571" s="11">
        <v>568</v>
      </c>
      <c r="AU571" s="11">
        <v>42.716597999999998</v>
      </c>
      <c r="AV571" s="11">
        <v>36.407125999999998</v>
      </c>
      <c r="AW571" s="11">
        <v>6.3094720000000004</v>
      </c>
      <c r="AX571" s="11">
        <v>14.770538999999999</v>
      </c>
    </row>
    <row r="572" spans="21:50" x14ac:dyDescent="0.35">
      <c r="U572" s="11" t="s">
        <v>76</v>
      </c>
      <c r="V572" s="11">
        <v>813</v>
      </c>
      <c r="W572" s="11">
        <v>-8.3119510000000005</v>
      </c>
      <c r="X572" s="11">
        <v>-8.8411810000000006</v>
      </c>
      <c r="Y572" s="11">
        <v>0.52922999999999998</v>
      </c>
      <c r="Z572" s="18">
        <f t="shared" si="18"/>
        <v>6.3670972073824772E-2</v>
      </c>
      <c r="AA572" s="11">
        <v>6.3670929999999997</v>
      </c>
      <c r="AS572" s="11" t="s">
        <v>83</v>
      </c>
      <c r="AT572" s="11">
        <v>569</v>
      </c>
      <c r="AU572" s="11">
        <v>-3.0923799999999999</v>
      </c>
      <c r="AV572" s="11">
        <v>-5.5096100000000003</v>
      </c>
      <c r="AW572" s="11">
        <v>2.41723</v>
      </c>
      <c r="AX572" s="11">
        <v>78.167288999999997</v>
      </c>
    </row>
    <row r="573" spans="21:50" x14ac:dyDescent="0.35">
      <c r="U573" s="11" t="s">
        <v>76</v>
      </c>
      <c r="V573" s="11">
        <v>814</v>
      </c>
      <c r="W573" s="11">
        <v>-3.635513</v>
      </c>
      <c r="X573" s="11">
        <v>-3.8603559999999999</v>
      </c>
      <c r="Y573" s="11">
        <v>0.22484299999999999</v>
      </c>
      <c r="Z573" s="18">
        <f t="shared" si="18"/>
        <v>6.1846292393948253E-2</v>
      </c>
      <c r="AA573" s="11">
        <v>6.1846209999999999</v>
      </c>
      <c r="AS573" s="11" t="s">
        <v>78</v>
      </c>
      <c r="AT573" s="11">
        <v>570</v>
      </c>
      <c r="AU573" s="11">
        <v>34.588205000000002</v>
      </c>
      <c r="AV573" s="11">
        <v>31.360762999999999</v>
      </c>
      <c r="AW573" s="11">
        <v>3.2274419999999999</v>
      </c>
      <c r="AX573" s="11">
        <v>9.3310469999999999</v>
      </c>
    </row>
    <row r="574" spans="21:50" x14ac:dyDescent="0.35">
      <c r="U574" s="11" t="s">
        <v>76</v>
      </c>
      <c r="V574" s="11">
        <v>815</v>
      </c>
      <c r="W574" s="11">
        <v>-10.118220000000001</v>
      </c>
      <c r="X574" s="11">
        <v>-8.6538900000000005</v>
      </c>
      <c r="Y574" s="11">
        <v>1.4643299999999999</v>
      </c>
      <c r="Z574" s="18">
        <f t="shared" si="18"/>
        <v>0.14472209538831926</v>
      </c>
      <c r="AA574" s="11">
        <v>14.472211</v>
      </c>
      <c r="AS574" s="11" t="s">
        <v>76</v>
      </c>
      <c r="AT574" s="11">
        <v>571</v>
      </c>
      <c r="AU574" s="11">
        <v>-21.234705000000002</v>
      </c>
      <c r="AV574" s="11">
        <v>-20.048667999999999</v>
      </c>
      <c r="AW574" s="11">
        <v>1.186037</v>
      </c>
      <c r="AX574" s="11">
        <v>5.5853719999999996</v>
      </c>
    </row>
    <row r="575" spans="21:50" x14ac:dyDescent="0.35">
      <c r="U575" s="11" t="s">
        <v>76</v>
      </c>
      <c r="V575" s="11">
        <v>816</v>
      </c>
      <c r="W575" s="11">
        <v>4.8989640000000003</v>
      </c>
      <c r="X575" s="11">
        <v>1.827294</v>
      </c>
      <c r="Y575" s="11">
        <v>3.0716700000000001</v>
      </c>
      <c r="Z575" s="18">
        <f t="shared" si="18"/>
        <v>0.62700399513039895</v>
      </c>
      <c r="AA575" s="11">
        <v>62.700409000000001</v>
      </c>
      <c r="AS575" s="11" t="s">
        <v>76</v>
      </c>
      <c r="AT575" s="11">
        <v>572</v>
      </c>
      <c r="AU575" s="11">
        <v>-6.1482559999999999</v>
      </c>
      <c r="AV575" s="11">
        <v>-5.9359419999999998</v>
      </c>
      <c r="AW575" s="11">
        <v>0.212314</v>
      </c>
      <c r="AX575" s="11">
        <v>3.4532340000000001</v>
      </c>
    </row>
    <row r="576" spans="21:50" x14ac:dyDescent="0.35">
      <c r="U576" s="11" t="s">
        <v>76</v>
      </c>
      <c r="V576" s="11">
        <v>818</v>
      </c>
      <c r="W576" s="11">
        <v>-30.285043000000002</v>
      </c>
      <c r="X576" s="11">
        <v>-29.245553999999998</v>
      </c>
      <c r="Y576" s="11">
        <v>1.0394890000000001</v>
      </c>
      <c r="Z576" s="18">
        <f t="shared" si="18"/>
        <v>3.4323510783854594E-2</v>
      </c>
      <c r="AA576" s="11">
        <v>3.43235</v>
      </c>
      <c r="AS576" s="11" t="s">
        <v>76</v>
      </c>
      <c r="AT576" s="11">
        <v>573</v>
      </c>
      <c r="AU576" s="11">
        <v>3.7116660000000001</v>
      </c>
      <c r="AV576" s="11">
        <v>0.77369100000000002</v>
      </c>
      <c r="AW576" s="11">
        <v>2.9379749999999998</v>
      </c>
      <c r="AX576" s="11">
        <v>79.155158</v>
      </c>
    </row>
    <row r="577" spans="21:50" x14ac:dyDescent="0.35">
      <c r="U577" s="11" t="s">
        <v>76</v>
      </c>
      <c r="V577" s="11">
        <v>819</v>
      </c>
      <c r="W577" s="11">
        <v>7.6541759999999996</v>
      </c>
      <c r="X577" s="11">
        <v>6.75528</v>
      </c>
      <c r="Y577" s="11">
        <v>0.89889600000000003</v>
      </c>
      <c r="Z577" s="18">
        <f t="shared" si="18"/>
        <v>0.11743863741831911</v>
      </c>
      <c r="AA577" s="11">
        <v>11.743857999999999</v>
      </c>
      <c r="AS577" s="11" t="s">
        <v>76</v>
      </c>
      <c r="AT577" s="11">
        <v>574</v>
      </c>
      <c r="AU577" s="11">
        <v>-7.2218939999999998</v>
      </c>
      <c r="AV577" s="11">
        <v>-8.0835749999999997</v>
      </c>
      <c r="AW577" s="11">
        <v>0.86168100000000003</v>
      </c>
      <c r="AX577" s="11">
        <v>11.931509999999999</v>
      </c>
    </row>
    <row r="578" spans="21:50" x14ac:dyDescent="0.35">
      <c r="U578" s="11" t="s">
        <v>76</v>
      </c>
      <c r="V578" s="11">
        <v>821</v>
      </c>
      <c r="W578" s="11">
        <v>2.7791030000000001</v>
      </c>
      <c r="X578" s="11">
        <v>2.8817620000000002</v>
      </c>
      <c r="Y578" s="11">
        <v>0.102659</v>
      </c>
      <c r="Z578" s="18">
        <f t="shared" si="18"/>
        <v>3.693961684759435E-2</v>
      </c>
      <c r="AA578" s="11">
        <v>3.693956</v>
      </c>
      <c r="AS578" s="11" t="s">
        <v>76</v>
      </c>
      <c r="AT578" s="11">
        <v>575</v>
      </c>
      <c r="AU578" s="11">
        <v>6.4572880000000001</v>
      </c>
      <c r="AV578" s="11">
        <v>7.9761870000000004</v>
      </c>
      <c r="AW578" s="11">
        <v>1.518899</v>
      </c>
      <c r="AX578" s="11">
        <v>23.522245999999999</v>
      </c>
    </row>
    <row r="579" spans="21:50" x14ac:dyDescent="0.35">
      <c r="U579" s="11" t="s">
        <v>76</v>
      </c>
      <c r="V579" s="11">
        <v>822</v>
      </c>
      <c r="W579" s="11">
        <v>29.962292999999999</v>
      </c>
      <c r="X579" s="11">
        <v>28.812785999999999</v>
      </c>
      <c r="Y579" s="11">
        <v>1.1495070000000001</v>
      </c>
      <c r="Z579" s="18">
        <f t="shared" si="18"/>
        <v>3.8365121120736659E-2</v>
      </c>
      <c r="AA579" s="11">
        <v>3.8365119999999999</v>
      </c>
      <c r="AS579" s="11" t="s">
        <v>76</v>
      </c>
      <c r="AT579" s="11">
        <v>576</v>
      </c>
      <c r="AU579" s="11">
        <v>-4.6018720000000002</v>
      </c>
      <c r="AV579" s="11">
        <v>-0.39518999999999999</v>
      </c>
      <c r="AW579" s="11">
        <v>4.206683</v>
      </c>
      <c r="AX579" s="11">
        <v>91.412415999999993</v>
      </c>
    </row>
    <row r="580" spans="21:50" x14ac:dyDescent="0.35">
      <c r="U580" s="11" t="s">
        <v>76</v>
      </c>
      <c r="V580" s="11">
        <v>823</v>
      </c>
      <c r="W580" s="11">
        <v>3.9377399999999998</v>
      </c>
      <c r="X580" s="11">
        <v>1.2695350000000001</v>
      </c>
      <c r="Y580" s="11">
        <v>2.6682060000000001</v>
      </c>
      <c r="Z580" s="18">
        <f t="shared" si="18"/>
        <v>0.67759831781681878</v>
      </c>
      <c r="AA580" s="11">
        <v>67.759812999999994</v>
      </c>
      <c r="AS580" s="11" t="s">
        <v>76</v>
      </c>
      <c r="AT580" s="11">
        <v>577</v>
      </c>
      <c r="AU580" s="11">
        <v>23.685293999999999</v>
      </c>
      <c r="AV580" s="11">
        <v>25.235215</v>
      </c>
      <c r="AW580" s="11">
        <v>1.54992</v>
      </c>
      <c r="AX580" s="11">
        <v>6.5438090000000004</v>
      </c>
    </row>
    <row r="581" spans="21:50" x14ac:dyDescent="0.35">
      <c r="U581" s="11" t="s">
        <v>76</v>
      </c>
      <c r="V581" s="11">
        <v>824</v>
      </c>
      <c r="W581" s="11">
        <v>-17.202969</v>
      </c>
      <c r="X581" s="11">
        <v>-19.297840999999998</v>
      </c>
      <c r="Y581" s="11">
        <v>2.0948720000000001</v>
      </c>
      <c r="Z581" s="18">
        <f t="shared" si="18"/>
        <v>0.12177386356971288</v>
      </c>
      <c r="AA581" s="11">
        <v>12.177388000000001</v>
      </c>
      <c r="AS581" s="11" t="s">
        <v>78</v>
      </c>
      <c r="AT581" s="11">
        <v>578</v>
      </c>
      <c r="AU581" s="11">
        <v>44.061002999999999</v>
      </c>
      <c r="AV581" s="11">
        <v>29.999448999999998</v>
      </c>
      <c r="AW581" s="11">
        <v>14.061553999999999</v>
      </c>
      <c r="AX581" s="11">
        <v>31.913830999999998</v>
      </c>
    </row>
    <row r="582" spans="21:50" x14ac:dyDescent="0.35">
      <c r="U582" s="11" t="s">
        <v>76</v>
      </c>
      <c r="V582" s="11">
        <v>826</v>
      </c>
      <c r="W582" s="11">
        <v>-5.0810820000000003</v>
      </c>
      <c r="X582" s="11">
        <v>-5.1657570000000002</v>
      </c>
      <c r="Y582" s="11">
        <v>8.4675E-2</v>
      </c>
      <c r="Z582" s="18">
        <f t="shared" si="18"/>
        <v>1.6664757624458727E-2</v>
      </c>
      <c r="AA582" s="11">
        <v>1.666466</v>
      </c>
      <c r="AS582" s="11" t="s">
        <v>83</v>
      </c>
      <c r="AT582" s="11">
        <v>579</v>
      </c>
      <c r="AU582" s="11">
        <v>-10.808282999999999</v>
      </c>
      <c r="AV582" s="11">
        <v>-9.5339840000000002</v>
      </c>
      <c r="AW582" s="11">
        <v>1.2742990000000001</v>
      </c>
      <c r="AX582" s="11">
        <v>11.790022</v>
      </c>
    </row>
    <row r="583" spans="21:50" x14ac:dyDescent="0.35">
      <c r="U583" s="11" t="s">
        <v>76</v>
      </c>
      <c r="V583" s="11">
        <v>829</v>
      </c>
      <c r="W583" s="11">
        <v>-9.3746019999999994</v>
      </c>
      <c r="X583" s="11">
        <v>-8.8301680000000005</v>
      </c>
      <c r="Y583" s="11">
        <v>0.54443399999999997</v>
      </c>
      <c r="Z583" s="18">
        <f t="shared" si="18"/>
        <v>5.8075425495397029E-2</v>
      </c>
      <c r="AA583" s="11">
        <v>5.8075400000000004</v>
      </c>
      <c r="AS583" s="11" t="s">
        <v>78</v>
      </c>
      <c r="AT583" s="11">
        <v>580</v>
      </c>
      <c r="AU583" s="11">
        <v>17.589628000000001</v>
      </c>
      <c r="AV583" s="11">
        <v>15.663565999999999</v>
      </c>
      <c r="AW583" s="11">
        <v>1.9260630000000001</v>
      </c>
      <c r="AX583" s="11">
        <v>10.949991000000001</v>
      </c>
    </row>
    <row r="584" spans="21:50" x14ac:dyDescent="0.35">
      <c r="U584" s="11" t="s">
        <v>76</v>
      </c>
      <c r="V584" s="11">
        <v>830</v>
      </c>
      <c r="W584" s="11">
        <v>2.5237940000000001</v>
      </c>
      <c r="X584" s="11">
        <v>8.8104910000000007</v>
      </c>
      <c r="Y584" s="11">
        <v>6.2866960000000001</v>
      </c>
      <c r="Z584" s="18">
        <f t="shared" si="18"/>
        <v>2.4909703406854917</v>
      </c>
      <c r="AA584" s="11" t="s">
        <v>77</v>
      </c>
      <c r="AS584" s="11" t="s">
        <v>76</v>
      </c>
      <c r="AT584" s="11">
        <v>581</v>
      </c>
      <c r="AU584" s="11">
        <v>-4.4473820000000002</v>
      </c>
      <c r="AV584" s="11">
        <v>-4.0103809999999998</v>
      </c>
      <c r="AW584" s="11">
        <v>0.437</v>
      </c>
      <c r="AX584" s="11">
        <v>9.8260120000000004</v>
      </c>
    </row>
    <row r="585" spans="21:50" x14ac:dyDescent="0.35">
      <c r="U585" s="11" t="s">
        <v>76</v>
      </c>
      <c r="V585" s="11">
        <v>831</v>
      </c>
      <c r="W585" s="11">
        <v>-16.860586000000001</v>
      </c>
      <c r="X585" s="11">
        <v>-16.828952000000001</v>
      </c>
      <c r="Y585" s="11">
        <v>3.1634000000000002E-2</v>
      </c>
      <c r="Z585" s="18">
        <f t="shared" ref="Z585:Z648" si="19">ABS(Y585/W585)</f>
        <v>1.8762099964971561E-3</v>
      </c>
      <c r="AA585" s="11">
        <v>0.18762200000000001</v>
      </c>
      <c r="AS585" s="11" t="s">
        <v>83</v>
      </c>
      <c r="AT585" s="11">
        <v>582</v>
      </c>
      <c r="AU585" s="11">
        <v>-2.4406189999999999</v>
      </c>
      <c r="AV585" s="11">
        <v>-7.2817959999999999</v>
      </c>
      <c r="AW585" s="11">
        <v>4.8411770000000001</v>
      </c>
      <c r="AX585" s="11" t="s">
        <v>77</v>
      </c>
    </row>
    <row r="586" spans="21:50" x14ac:dyDescent="0.35">
      <c r="U586" s="11" t="s">
        <v>76</v>
      </c>
      <c r="V586" s="11">
        <v>832</v>
      </c>
      <c r="W586" s="11">
        <v>-15.159326</v>
      </c>
      <c r="X586" s="11">
        <v>-15.980281</v>
      </c>
      <c r="Y586" s="11">
        <v>0.82095499999999999</v>
      </c>
      <c r="Z586" s="18">
        <f t="shared" si="19"/>
        <v>5.4155112173192924E-2</v>
      </c>
      <c r="AA586" s="11">
        <v>5.4155119999999997</v>
      </c>
      <c r="AS586" s="11" t="s">
        <v>76</v>
      </c>
      <c r="AT586" s="11">
        <v>583</v>
      </c>
      <c r="AU586" s="11">
        <v>-3.2083469999999998</v>
      </c>
      <c r="AV586" s="11">
        <v>-5.3729380000000004</v>
      </c>
      <c r="AW586" s="11">
        <v>2.1645910000000002</v>
      </c>
      <c r="AX586" s="11">
        <v>67.467461999999998</v>
      </c>
    </row>
    <row r="587" spans="21:50" x14ac:dyDescent="0.35">
      <c r="U587" s="11" t="s">
        <v>76</v>
      </c>
      <c r="V587" s="11">
        <v>834</v>
      </c>
      <c r="W587" s="11">
        <v>-20.096979999999999</v>
      </c>
      <c r="X587" s="11">
        <v>-19.386966999999999</v>
      </c>
      <c r="Y587" s="11">
        <v>0.71001300000000001</v>
      </c>
      <c r="Z587" s="18">
        <f t="shared" si="19"/>
        <v>3.5329338039844796E-2</v>
      </c>
      <c r="AA587" s="11">
        <v>3.5329329999999999</v>
      </c>
      <c r="AS587" s="11" t="s">
        <v>76</v>
      </c>
      <c r="AT587" s="11">
        <v>584</v>
      </c>
      <c r="AU587" s="11">
        <v>23.976329</v>
      </c>
      <c r="AV587" s="11">
        <v>25.015730000000001</v>
      </c>
      <c r="AW587" s="11">
        <v>1.0394000000000001</v>
      </c>
      <c r="AX587" s="11">
        <v>4.3351090000000001</v>
      </c>
    </row>
    <row r="588" spans="21:50" x14ac:dyDescent="0.35">
      <c r="U588" s="11" t="s">
        <v>76</v>
      </c>
      <c r="V588" s="11">
        <v>835</v>
      </c>
      <c r="W588" s="11">
        <v>-15.656535</v>
      </c>
      <c r="X588" s="11">
        <v>-16.336109</v>
      </c>
      <c r="Y588" s="11">
        <v>0.67957400000000001</v>
      </c>
      <c r="Z588" s="18">
        <f t="shared" si="19"/>
        <v>4.3405134022310811E-2</v>
      </c>
      <c r="AA588" s="11">
        <v>4.340516</v>
      </c>
      <c r="AS588" s="11" t="s">
        <v>76</v>
      </c>
      <c r="AT588" s="11">
        <v>585</v>
      </c>
      <c r="AU588" s="11">
        <v>-16.602826</v>
      </c>
      <c r="AV588" s="11">
        <v>-14.925399000000001</v>
      </c>
      <c r="AW588" s="11">
        <v>1.677427</v>
      </c>
      <c r="AX588" s="11">
        <v>10.103261</v>
      </c>
    </row>
    <row r="589" spans="21:50" x14ac:dyDescent="0.35">
      <c r="U589" s="11" t="s">
        <v>76</v>
      </c>
      <c r="V589" s="11">
        <v>837</v>
      </c>
      <c r="W589" s="11">
        <v>-8.1258859999999995</v>
      </c>
      <c r="X589" s="11">
        <v>-11.460464</v>
      </c>
      <c r="Y589" s="11">
        <v>3.334578</v>
      </c>
      <c r="Z589" s="18">
        <f t="shared" si="19"/>
        <v>0.41036485129129308</v>
      </c>
      <c r="AA589" s="11">
        <v>41.036489000000003</v>
      </c>
      <c r="AS589" s="11" t="s">
        <v>76</v>
      </c>
      <c r="AT589" s="11">
        <v>586</v>
      </c>
      <c r="AU589" s="11">
        <v>-21.597999000000002</v>
      </c>
      <c r="AV589" s="11">
        <v>-25.674098000000001</v>
      </c>
      <c r="AW589" s="11">
        <v>4.0760990000000001</v>
      </c>
      <c r="AX589" s="11">
        <v>18.872578000000001</v>
      </c>
    </row>
    <row r="590" spans="21:50" x14ac:dyDescent="0.35">
      <c r="U590" s="11" t="s">
        <v>76</v>
      </c>
      <c r="V590" s="11">
        <v>839</v>
      </c>
      <c r="W590" s="11">
        <v>-10.479879</v>
      </c>
      <c r="X590" s="11">
        <v>-8.3380109999999998</v>
      </c>
      <c r="Y590" s="11">
        <v>2.1418680000000001</v>
      </c>
      <c r="Z590" s="18">
        <f t="shared" si="19"/>
        <v>0.20437907727751436</v>
      </c>
      <c r="AA590" s="11">
        <v>20.437905000000001</v>
      </c>
      <c r="AS590" s="11" t="s">
        <v>78</v>
      </c>
      <c r="AT590" s="11">
        <v>587</v>
      </c>
      <c r="AU590" s="11">
        <v>22.007073999999999</v>
      </c>
      <c r="AV590" s="11">
        <v>24.009758999999999</v>
      </c>
      <c r="AW590" s="11">
        <v>2.002685</v>
      </c>
      <c r="AX590" s="11">
        <v>9.1001890000000003</v>
      </c>
    </row>
    <row r="591" spans="21:50" x14ac:dyDescent="0.35">
      <c r="U591" s="11" t="s">
        <v>76</v>
      </c>
      <c r="V591" s="11">
        <v>841</v>
      </c>
      <c r="W591" s="11">
        <v>-2.9892999999999999E-2</v>
      </c>
      <c r="X591" s="11">
        <v>0.87183699999999997</v>
      </c>
      <c r="Y591" s="11">
        <v>0.90173000000000003</v>
      </c>
      <c r="Z591" s="18">
        <f t="shared" si="19"/>
        <v>30.165256080018736</v>
      </c>
      <c r="AA591" s="11" t="s">
        <v>77</v>
      </c>
      <c r="AS591" s="11" t="s">
        <v>76</v>
      </c>
      <c r="AT591" s="11">
        <v>588</v>
      </c>
      <c r="AU591" s="11">
        <v>-14.895963999999999</v>
      </c>
      <c r="AV591" s="11">
        <v>-14.853417</v>
      </c>
      <c r="AW591" s="11">
        <v>4.2548000000000002E-2</v>
      </c>
      <c r="AX591" s="11">
        <v>0.28563300000000003</v>
      </c>
    </row>
    <row r="592" spans="21:50" x14ac:dyDescent="0.35">
      <c r="U592" s="11" t="s">
        <v>76</v>
      </c>
      <c r="V592" s="11">
        <v>842</v>
      </c>
      <c r="W592" s="11">
        <v>-13.250303000000001</v>
      </c>
      <c r="X592" s="11">
        <v>-11.273515</v>
      </c>
      <c r="Y592" s="11">
        <v>1.976788</v>
      </c>
      <c r="Z592" s="18">
        <f t="shared" si="19"/>
        <v>0.14918813554678712</v>
      </c>
      <c r="AA592" s="11">
        <v>14.918815</v>
      </c>
      <c r="AS592" s="11" t="s">
        <v>83</v>
      </c>
      <c r="AT592" s="11">
        <v>589</v>
      </c>
      <c r="AU592" s="11">
        <v>29.793465999999999</v>
      </c>
      <c r="AV592" s="11">
        <v>29.616527000000001</v>
      </c>
      <c r="AW592" s="11">
        <v>0.17693900000000001</v>
      </c>
      <c r="AX592" s="11">
        <v>0.59388600000000002</v>
      </c>
    </row>
    <row r="593" spans="21:50" x14ac:dyDescent="0.35">
      <c r="U593" s="11" t="s">
        <v>76</v>
      </c>
      <c r="V593" s="11">
        <v>843</v>
      </c>
      <c r="W593" s="11">
        <v>10.310015</v>
      </c>
      <c r="X593" s="11">
        <v>14.056603000000001</v>
      </c>
      <c r="Y593" s="11">
        <v>3.746588</v>
      </c>
      <c r="Z593" s="18">
        <f t="shared" si="19"/>
        <v>0.36339306974820113</v>
      </c>
      <c r="AA593" s="11">
        <v>36.339305000000003</v>
      </c>
      <c r="AS593" s="11" t="s">
        <v>76</v>
      </c>
      <c r="AT593" s="11">
        <v>590</v>
      </c>
      <c r="AU593" s="11">
        <v>-12.812360999999999</v>
      </c>
      <c r="AV593" s="11">
        <v>-12.123699999999999</v>
      </c>
      <c r="AW593" s="11">
        <v>0.688662</v>
      </c>
      <c r="AX593" s="11">
        <v>5.3749789999999997</v>
      </c>
    </row>
    <row r="594" spans="21:50" x14ac:dyDescent="0.35">
      <c r="U594" s="11" t="s">
        <v>76</v>
      </c>
      <c r="V594" s="11">
        <v>845</v>
      </c>
      <c r="W594" s="11">
        <v>-6.5137720000000003</v>
      </c>
      <c r="X594" s="11">
        <v>-7.1432190000000002</v>
      </c>
      <c r="Y594" s="11">
        <v>0.62944699999999998</v>
      </c>
      <c r="Z594" s="18">
        <f t="shared" si="19"/>
        <v>9.6633256429607906E-2</v>
      </c>
      <c r="AA594" s="11">
        <v>9.6633239999999994</v>
      </c>
      <c r="AS594" s="11" t="s">
        <v>76</v>
      </c>
      <c r="AT594" s="11">
        <v>591</v>
      </c>
      <c r="AU594" s="11">
        <v>-4.4570410000000003</v>
      </c>
      <c r="AV594" s="11">
        <v>-3.4983219999999999</v>
      </c>
      <c r="AW594" s="11">
        <v>0.95871899999999999</v>
      </c>
      <c r="AX594" s="11">
        <v>21.510214999999999</v>
      </c>
    </row>
    <row r="595" spans="21:50" x14ac:dyDescent="0.35">
      <c r="U595" s="11" t="s">
        <v>76</v>
      </c>
      <c r="V595" s="11">
        <v>847</v>
      </c>
      <c r="W595" s="11">
        <v>-1.754537</v>
      </c>
      <c r="X595" s="11">
        <v>-2.164247</v>
      </c>
      <c r="Y595" s="11">
        <v>0.40971000000000002</v>
      </c>
      <c r="Z595" s="18">
        <f t="shared" si="19"/>
        <v>0.23351459672836766</v>
      </c>
      <c r="AA595" s="11">
        <v>23.351441999999999</v>
      </c>
      <c r="AS595" s="11" t="s">
        <v>76</v>
      </c>
      <c r="AT595" s="11">
        <v>592</v>
      </c>
      <c r="AU595" s="11">
        <v>14.097816999999999</v>
      </c>
      <c r="AV595" s="11">
        <v>13.735346</v>
      </c>
      <c r="AW595" s="11">
        <v>0.36247099999999999</v>
      </c>
      <c r="AX595" s="11">
        <v>2.5711149999999998</v>
      </c>
    </row>
    <row r="596" spans="21:50" x14ac:dyDescent="0.35">
      <c r="U596" s="11" t="s">
        <v>76</v>
      </c>
      <c r="V596" s="11">
        <v>849</v>
      </c>
      <c r="W596" s="11">
        <v>25.392941</v>
      </c>
      <c r="X596" s="11">
        <v>27.842590000000001</v>
      </c>
      <c r="Y596" s="11">
        <v>2.449649</v>
      </c>
      <c r="Z596" s="18">
        <f t="shared" si="19"/>
        <v>9.6469684232322675E-2</v>
      </c>
      <c r="AA596" s="11">
        <v>9.6469679999999993</v>
      </c>
      <c r="AS596" s="11" t="s">
        <v>76</v>
      </c>
      <c r="AT596" s="11">
        <v>593</v>
      </c>
      <c r="AU596" s="11">
        <v>-1.9022680000000001</v>
      </c>
      <c r="AV596" s="11">
        <v>-1.4082570000000001</v>
      </c>
      <c r="AW596" s="11">
        <v>0.49401200000000001</v>
      </c>
      <c r="AX596" s="11">
        <v>25.969624</v>
      </c>
    </row>
    <row r="597" spans="21:50" x14ac:dyDescent="0.35">
      <c r="U597" s="11" t="s">
        <v>76</v>
      </c>
      <c r="V597" s="11">
        <v>851</v>
      </c>
      <c r="W597" s="11">
        <v>7.0027109999999997</v>
      </c>
      <c r="X597" s="11">
        <v>6.4942599999999997</v>
      </c>
      <c r="Y597" s="11">
        <v>0.50845099999999999</v>
      </c>
      <c r="Z597" s="18">
        <f t="shared" si="19"/>
        <v>7.2607737203491618E-2</v>
      </c>
      <c r="AA597" s="11">
        <v>7.2607710000000001</v>
      </c>
      <c r="AS597" s="11" t="s">
        <v>78</v>
      </c>
      <c r="AT597" s="11">
        <v>594</v>
      </c>
      <c r="AU597" s="11">
        <v>18.487376000000001</v>
      </c>
      <c r="AV597" s="11">
        <v>18.048179000000001</v>
      </c>
      <c r="AW597" s="11">
        <v>0.439197</v>
      </c>
      <c r="AX597" s="11">
        <v>2.375658</v>
      </c>
    </row>
    <row r="598" spans="21:50" x14ac:dyDescent="0.35">
      <c r="U598" s="11" t="s">
        <v>76</v>
      </c>
      <c r="V598" s="11">
        <v>852</v>
      </c>
      <c r="W598" s="11">
        <v>-9.6236619999999995</v>
      </c>
      <c r="X598" s="11">
        <v>-11.834626999999999</v>
      </c>
      <c r="Y598" s="11">
        <v>2.2109649999999998</v>
      </c>
      <c r="Z598" s="18">
        <f t="shared" si="19"/>
        <v>0.2297425865538503</v>
      </c>
      <c r="AA598" s="11">
        <v>22.974262</v>
      </c>
      <c r="AS598" s="11" t="s">
        <v>76</v>
      </c>
      <c r="AT598" s="11">
        <v>595</v>
      </c>
      <c r="AU598" s="11">
        <v>19.468736</v>
      </c>
      <c r="AV598" s="11">
        <v>19.515366</v>
      </c>
      <c r="AW598" s="11">
        <v>4.6629999999999998E-2</v>
      </c>
      <c r="AX598" s="11">
        <v>0.23951</v>
      </c>
    </row>
    <row r="599" spans="21:50" x14ac:dyDescent="0.35">
      <c r="U599" s="11" t="s">
        <v>76</v>
      </c>
      <c r="V599" s="11">
        <v>853</v>
      </c>
      <c r="W599" s="11">
        <v>-17.54034</v>
      </c>
      <c r="X599" s="11">
        <v>-19.194488</v>
      </c>
      <c r="Y599" s="11">
        <v>1.654148</v>
      </c>
      <c r="Z599" s="18">
        <f t="shared" si="19"/>
        <v>9.4305355540428515E-2</v>
      </c>
      <c r="AA599" s="11">
        <v>9.4305380000000003</v>
      </c>
      <c r="AS599" s="11" t="s">
        <v>76</v>
      </c>
      <c r="AT599" s="11">
        <v>596</v>
      </c>
      <c r="AU599" s="11">
        <v>-24.733128000000001</v>
      </c>
      <c r="AV599" s="11">
        <v>-26.644850999999999</v>
      </c>
      <c r="AW599" s="11">
        <v>1.9117230000000001</v>
      </c>
      <c r="AX599" s="11">
        <v>7.7294010000000002</v>
      </c>
    </row>
    <row r="600" spans="21:50" x14ac:dyDescent="0.35">
      <c r="U600" s="11" t="s">
        <v>76</v>
      </c>
      <c r="V600" s="11">
        <v>854</v>
      </c>
      <c r="W600" s="11">
        <v>1.426892</v>
      </c>
      <c r="X600" s="11">
        <v>3.3899539999999999</v>
      </c>
      <c r="Y600" s="11">
        <v>1.9630620000000001</v>
      </c>
      <c r="Z600" s="18">
        <f t="shared" si="19"/>
        <v>1.3757607443310356</v>
      </c>
      <c r="AA600" s="11" t="s">
        <v>77</v>
      </c>
      <c r="AS600" s="11" t="s">
        <v>83</v>
      </c>
      <c r="AT600" s="11">
        <v>597</v>
      </c>
      <c r="AU600" s="11">
        <v>-3.7007129999999999</v>
      </c>
      <c r="AV600" s="11">
        <v>-3.350133</v>
      </c>
      <c r="AW600" s="11">
        <v>0.35058099999999998</v>
      </c>
      <c r="AX600" s="11">
        <v>9.4733250000000009</v>
      </c>
    </row>
    <row r="601" spans="21:50" x14ac:dyDescent="0.35">
      <c r="U601" s="11" t="s">
        <v>76</v>
      </c>
      <c r="V601" s="11">
        <v>855</v>
      </c>
      <c r="W601" s="11">
        <v>-4.3566310000000001</v>
      </c>
      <c r="X601" s="11">
        <v>-5.0275800000000004</v>
      </c>
      <c r="Y601" s="11">
        <v>0.67094900000000002</v>
      </c>
      <c r="Z601" s="18">
        <f t="shared" si="19"/>
        <v>0.15400638704540273</v>
      </c>
      <c r="AA601" s="11">
        <v>15.400641999999999</v>
      </c>
      <c r="AS601" s="11" t="s">
        <v>76</v>
      </c>
      <c r="AT601" s="11">
        <v>598</v>
      </c>
      <c r="AU601" s="11">
        <v>15.603255000000001</v>
      </c>
      <c r="AV601" s="11">
        <v>12.791702000000001</v>
      </c>
      <c r="AW601" s="11">
        <v>2.8115540000000001</v>
      </c>
      <c r="AX601" s="11">
        <v>18.019019</v>
      </c>
    </row>
    <row r="602" spans="21:50" x14ac:dyDescent="0.35">
      <c r="U602" s="11" t="s">
        <v>76</v>
      </c>
      <c r="V602" s="11">
        <v>858</v>
      </c>
      <c r="W602" s="11">
        <v>8.7597810000000003</v>
      </c>
      <c r="X602" s="11">
        <v>7.9619879999999998</v>
      </c>
      <c r="Y602" s="11">
        <v>0.797794</v>
      </c>
      <c r="Z602" s="18">
        <f t="shared" si="19"/>
        <v>9.1074651295506126E-2</v>
      </c>
      <c r="AA602" s="11">
        <v>9.1074599999999997</v>
      </c>
      <c r="AS602" s="11" t="s">
        <v>78</v>
      </c>
      <c r="AT602" s="11">
        <v>599</v>
      </c>
      <c r="AU602" s="11">
        <v>-0.786852</v>
      </c>
      <c r="AV602" s="11">
        <v>-2.943127</v>
      </c>
      <c r="AW602" s="11">
        <v>2.1562739999999998</v>
      </c>
      <c r="AX602" s="11" t="s">
        <v>77</v>
      </c>
    </row>
    <row r="603" spans="21:50" x14ac:dyDescent="0.35">
      <c r="U603" s="11" t="s">
        <v>76</v>
      </c>
      <c r="V603" s="11">
        <v>860</v>
      </c>
      <c r="W603" s="11">
        <v>6.2019679999999999</v>
      </c>
      <c r="X603" s="11">
        <v>6.5775969999999999</v>
      </c>
      <c r="Y603" s="11">
        <v>0.37562899999999999</v>
      </c>
      <c r="Z603" s="18">
        <f t="shared" si="19"/>
        <v>6.0566097728978932E-2</v>
      </c>
      <c r="AA603" s="11">
        <v>6.0566110000000002</v>
      </c>
      <c r="AS603" s="11" t="s">
        <v>76</v>
      </c>
      <c r="AT603" s="11">
        <v>600</v>
      </c>
      <c r="AU603" s="11">
        <v>2.5958190000000001</v>
      </c>
      <c r="AV603" s="11">
        <v>3.602827</v>
      </c>
      <c r="AW603" s="11">
        <v>1.007009</v>
      </c>
      <c r="AX603" s="11">
        <v>38.793495</v>
      </c>
    </row>
    <row r="604" spans="21:50" x14ac:dyDescent="0.35">
      <c r="U604" s="11" t="s">
        <v>76</v>
      </c>
      <c r="V604" s="11">
        <v>861</v>
      </c>
      <c r="W604" s="11">
        <v>-9.9817470000000004</v>
      </c>
      <c r="X604" s="11">
        <v>-9.2892279999999996</v>
      </c>
      <c r="Y604" s="11">
        <v>0.692519</v>
      </c>
      <c r="Z604" s="18">
        <f t="shared" si="19"/>
        <v>6.9378536642934349E-2</v>
      </c>
      <c r="AA604" s="11">
        <v>6.9378570000000002</v>
      </c>
      <c r="AS604" s="11" t="s">
        <v>76</v>
      </c>
      <c r="AT604" s="11">
        <v>601</v>
      </c>
      <c r="AU604" s="11">
        <v>36.749133</v>
      </c>
      <c r="AV604" s="11">
        <v>36.287348000000001</v>
      </c>
      <c r="AW604" s="11">
        <v>0.46178399999999997</v>
      </c>
      <c r="AX604" s="11">
        <v>1.256586</v>
      </c>
    </row>
    <row r="605" spans="21:50" x14ac:dyDescent="0.35">
      <c r="U605" s="11" t="s">
        <v>76</v>
      </c>
      <c r="V605" s="11">
        <v>862</v>
      </c>
      <c r="W605" s="11">
        <v>27.679860999999999</v>
      </c>
      <c r="X605" s="11">
        <v>28.566535999999999</v>
      </c>
      <c r="Y605" s="11">
        <v>0.88667399999999996</v>
      </c>
      <c r="Z605" s="18">
        <f t="shared" si="19"/>
        <v>3.2033181091480192E-2</v>
      </c>
      <c r="AA605" s="11">
        <v>3.203319</v>
      </c>
      <c r="AS605" s="11" t="s">
        <v>83</v>
      </c>
      <c r="AT605" s="11">
        <v>602</v>
      </c>
      <c r="AU605" s="11">
        <v>-17.498608000000001</v>
      </c>
      <c r="AV605" s="11">
        <v>-22.488029999999998</v>
      </c>
      <c r="AW605" s="11">
        <v>4.9894220000000002</v>
      </c>
      <c r="AX605" s="11">
        <v>28.513251</v>
      </c>
    </row>
    <row r="606" spans="21:50" x14ac:dyDescent="0.35">
      <c r="U606" s="11" t="s">
        <v>76</v>
      </c>
      <c r="V606" s="11">
        <v>863</v>
      </c>
      <c r="W606" s="11">
        <v>-14.41305</v>
      </c>
      <c r="X606" s="11">
        <v>-13.47898</v>
      </c>
      <c r="Y606" s="11">
        <v>0.93406999999999996</v>
      </c>
      <c r="Z606" s="18">
        <f t="shared" si="19"/>
        <v>6.4807240660373758E-2</v>
      </c>
      <c r="AA606" s="11">
        <v>6.4807220000000001</v>
      </c>
      <c r="AS606" s="11" t="s">
        <v>76</v>
      </c>
      <c r="AT606" s="11">
        <v>603</v>
      </c>
      <c r="AU606" s="11">
        <v>-6.537363</v>
      </c>
      <c r="AV606" s="11">
        <v>-12.118088999999999</v>
      </c>
      <c r="AW606" s="11">
        <v>5.5807270000000004</v>
      </c>
      <c r="AX606" s="11">
        <v>85.366637999999995</v>
      </c>
    </row>
    <row r="607" spans="21:50" x14ac:dyDescent="0.35">
      <c r="U607" s="11" t="s">
        <v>76</v>
      </c>
      <c r="V607" s="11">
        <v>865</v>
      </c>
      <c r="W607" s="11">
        <v>-6.3121219999999996</v>
      </c>
      <c r="X607" s="11">
        <v>-5.763941</v>
      </c>
      <c r="Y607" s="11">
        <v>0.54818100000000003</v>
      </c>
      <c r="Z607" s="18">
        <f t="shared" si="19"/>
        <v>8.6845754882430987E-2</v>
      </c>
      <c r="AA607" s="11">
        <v>8.6845770000000009</v>
      </c>
      <c r="AS607" s="11" t="s">
        <v>76</v>
      </c>
      <c r="AT607" s="11">
        <v>604</v>
      </c>
      <c r="AU607" s="11">
        <v>-8.3936600000000006</v>
      </c>
      <c r="AV607" s="11">
        <v>-6.9142720000000004</v>
      </c>
      <c r="AW607" s="11">
        <v>1.4793879999999999</v>
      </c>
      <c r="AX607" s="11">
        <v>17.625060999999999</v>
      </c>
    </row>
    <row r="608" spans="21:50" x14ac:dyDescent="0.35">
      <c r="U608" s="11" t="s">
        <v>76</v>
      </c>
      <c r="V608" s="11">
        <v>866</v>
      </c>
      <c r="W608" s="11">
        <v>-19.712478000000001</v>
      </c>
      <c r="X608" s="11">
        <v>-18.689551000000002</v>
      </c>
      <c r="Y608" s="11">
        <v>1.0229269999999999</v>
      </c>
      <c r="Z608" s="18">
        <f t="shared" si="19"/>
        <v>5.1892359753045757E-2</v>
      </c>
      <c r="AA608" s="11">
        <v>5.189235</v>
      </c>
      <c r="AS608" s="11" t="s">
        <v>76</v>
      </c>
      <c r="AT608" s="11">
        <v>605</v>
      </c>
      <c r="AU608" s="11">
        <v>-19.223925000000001</v>
      </c>
      <c r="AV608" s="11">
        <v>-19.130763000000002</v>
      </c>
      <c r="AW608" s="11">
        <v>9.3161999999999995E-2</v>
      </c>
      <c r="AX608" s="11">
        <v>0.48461300000000002</v>
      </c>
    </row>
    <row r="609" spans="21:50" x14ac:dyDescent="0.35">
      <c r="U609" s="11" t="s">
        <v>76</v>
      </c>
      <c r="V609" s="11">
        <v>867</v>
      </c>
      <c r="W609" s="11">
        <v>-3.4596399999999998</v>
      </c>
      <c r="X609" s="11">
        <v>-4.090992</v>
      </c>
      <c r="Y609" s="11">
        <v>0.63135200000000002</v>
      </c>
      <c r="Z609" s="18">
        <f t="shared" si="19"/>
        <v>0.18249066376848461</v>
      </c>
      <c r="AA609" s="11">
        <v>18.249053</v>
      </c>
      <c r="AS609" s="11" t="s">
        <v>83</v>
      </c>
      <c r="AT609" s="11">
        <v>606</v>
      </c>
      <c r="AU609" s="11">
        <v>-3.7627489999999999</v>
      </c>
      <c r="AV609" s="11">
        <v>-6.1902309999999998</v>
      </c>
      <c r="AW609" s="11">
        <v>2.4274819999999999</v>
      </c>
      <c r="AX609" s="11">
        <v>64.513537999999997</v>
      </c>
    </row>
    <row r="610" spans="21:50" x14ac:dyDescent="0.35">
      <c r="U610" s="11" t="s">
        <v>76</v>
      </c>
      <c r="V610" s="11">
        <v>868</v>
      </c>
      <c r="W610" s="11">
        <v>17.911442000000001</v>
      </c>
      <c r="X610" s="11">
        <v>20.091255</v>
      </c>
      <c r="Y610" s="11">
        <v>2.1798139999999999</v>
      </c>
      <c r="Z610" s="18">
        <f t="shared" si="19"/>
        <v>0.12169952592315011</v>
      </c>
      <c r="AA610" s="11">
        <v>12.169952</v>
      </c>
      <c r="AS610" s="11" t="s">
        <v>78</v>
      </c>
      <c r="AT610" s="11">
        <v>607</v>
      </c>
      <c r="AU610" s="11">
        <v>12.200735</v>
      </c>
      <c r="AV610" s="11">
        <v>11.972901999999999</v>
      </c>
      <c r="AW610" s="11">
        <v>0.22783300000000001</v>
      </c>
      <c r="AX610" s="11">
        <v>1.8673679999999999</v>
      </c>
    </row>
    <row r="611" spans="21:50" x14ac:dyDescent="0.35">
      <c r="U611" s="11" t="s">
        <v>76</v>
      </c>
      <c r="V611" s="11">
        <v>869</v>
      </c>
      <c r="W611" s="11">
        <v>12.335269</v>
      </c>
      <c r="X611" s="11">
        <v>16.083441000000001</v>
      </c>
      <c r="Y611" s="11">
        <v>3.748173</v>
      </c>
      <c r="Z611" s="18">
        <f t="shared" si="19"/>
        <v>0.30385822960164061</v>
      </c>
      <c r="AA611" s="11">
        <v>30.385819999999999</v>
      </c>
      <c r="AS611" s="11" t="s">
        <v>76</v>
      </c>
      <c r="AT611" s="11">
        <v>608</v>
      </c>
      <c r="AU611" s="11">
        <v>-11.550065999999999</v>
      </c>
      <c r="AV611" s="11">
        <v>-8.9992289999999997</v>
      </c>
      <c r="AW611" s="11">
        <v>2.5508359999999999</v>
      </c>
      <c r="AX611" s="11">
        <v>22.085038000000001</v>
      </c>
    </row>
    <row r="612" spans="21:50" x14ac:dyDescent="0.35">
      <c r="U612" s="11" t="s">
        <v>76</v>
      </c>
      <c r="V612" s="11">
        <v>874</v>
      </c>
      <c r="W612" s="11">
        <v>-19.999869</v>
      </c>
      <c r="X612" s="11">
        <v>-18.082044</v>
      </c>
      <c r="Y612" s="11">
        <v>1.9178249999999999</v>
      </c>
      <c r="Z612" s="18">
        <f t="shared" si="19"/>
        <v>9.5891878091801497E-2</v>
      </c>
      <c r="AA612" s="11">
        <v>9.589188</v>
      </c>
      <c r="AS612" s="11" t="s">
        <v>76</v>
      </c>
      <c r="AT612" s="11">
        <v>609</v>
      </c>
      <c r="AU612" s="11">
        <v>-17.055793000000001</v>
      </c>
      <c r="AV612" s="11">
        <v>-16.605229000000001</v>
      </c>
      <c r="AW612" s="11">
        <v>0.45056400000000002</v>
      </c>
      <c r="AX612" s="11">
        <v>2.6417060000000001</v>
      </c>
    </row>
    <row r="613" spans="21:50" x14ac:dyDescent="0.35">
      <c r="U613" s="11" t="s">
        <v>76</v>
      </c>
      <c r="V613" s="11">
        <v>875</v>
      </c>
      <c r="W613" s="11">
        <v>27.701115000000001</v>
      </c>
      <c r="X613" s="11">
        <v>24.241018</v>
      </c>
      <c r="Y613" s="11">
        <v>3.4600970000000002</v>
      </c>
      <c r="Z613" s="18">
        <f t="shared" si="19"/>
        <v>0.12490822120337033</v>
      </c>
      <c r="AA613" s="11">
        <v>12.490823000000001</v>
      </c>
      <c r="AS613" s="11" t="s">
        <v>78</v>
      </c>
      <c r="AT613" s="11">
        <v>610</v>
      </c>
      <c r="AU613" s="11">
        <v>-11.839487999999999</v>
      </c>
      <c r="AV613" s="11">
        <v>-12.458944000000001</v>
      </c>
      <c r="AW613" s="11">
        <v>0.61945600000000001</v>
      </c>
      <c r="AX613" s="11">
        <v>5.2321179999999998</v>
      </c>
    </row>
    <row r="614" spans="21:50" x14ac:dyDescent="0.35">
      <c r="U614" s="11" t="s">
        <v>76</v>
      </c>
      <c r="V614" s="11">
        <v>876</v>
      </c>
      <c r="W614" s="11">
        <v>-1.771325</v>
      </c>
      <c r="X614" s="11">
        <v>-0.17030500000000001</v>
      </c>
      <c r="Y614" s="11">
        <v>1.6010200000000001</v>
      </c>
      <c r="Z614" s="18">
        <f t="shared" si="19"/>
        <v>0.90385445923249552</v>
      </c>
      <c r="AA614" s="11">
        <v>90.385428000000005</v>
      </c>
      <c r="AS614" s="11" t="s">
        <v>76</v>
      </c>
      <c r="AT614" s="11">
        <v>611</v>
      </c>
      <c r="AU614" s="11">
        <v>17.465209000000002</v>
      </c>
      <c r="AV614" s="11">
        <v>11.726198999999999</v>
      </c>
      <c r="AW614" s="11">
        <v>5.7390100000000004</v>
      </c>
      <c r="AX614" s="11">
        <v>32.859670999999999</v>
      </c>
    </row>
    <row r="615" spans="21:50" x14ac:dyDescent="0.35">
      <c r="U615" s="11" t="s">
        <v>76</v>
      </c>
      <c r="V615" s="11">
        <v>877</v>
      </c>
      <c r="W615" s="11">
        <v>-26.224986000000001</v>
      </c>
      <c r="X615" s="11">
        <v>-27.700063</v>
      </c>
      <c r="Y615" s="11">
        <v>1.4750779999999999</v>
      </c>
      <c r="Z615" s="18">
        <f t="shared" si="19"/>
        <v>5.6247046232932203E-2</v>
      </c>
      <c r="AA615" s="11">
        <v>5.6247030000000002</v>
      </c>
      <c r="AS615" s="11" t="s">
        <v>76</v>
      </c>
      <c r="AT615" s="11">
        <v>612</v>
      </c>
      <c r="AU615" s="11">
        <v>-9.7352720000000001</v>
      </c>
      <c r="AV615" s="11">
        <v>-9.6923779999999997</v>
      </c>
      <c r="AW615" s="11">
        <v>4.2894000000000002E-2</v>
      </c>
      <c r="AX615" s="11">
        <v>0.44060300000000002</v>
      </c>
    </row>
    <row r="616" spans="21:50" x14ac:dyDescent="0.35">
      <c r="U616" s="11" t="s">
        <v>76</v>
      </c>
      <c r="V616" s="11">
        <v>879</v>
      </c>
      <c r="W616" s="11">
        <v>-10.332673</v>
      </c>
      <c r="X616" s="11">
        <v>-11.121395</v>
      </c>
      <c r="Y616" s="11">
        <v>0.78872200000000003</v>
      </c>
      <c r="Z616" s="18">
        <f t="shared" si="19"/>
        <v>7.6332813396881916E-2</v>
      </c>
      <c r="AA616" s="11">
        <v>7.6332829999999996</v>
      </c>
      <c r="AS616" s="11" t="s">
        <v>83</v>
      </c>
      <c r="AT616" s="11">
        <v>613</v>
      </c>
      <c r="AU616" s="11">
        <v>-10.67291</v>
      </c>
      <c r="AV616" s="11">
        <v>-11.119301</v>
      </c>
      <c r="AW616" s="11">
        <v>0.44639000000000001</v>
      </c>
      <c r="AX616" s="11">
        <v>4.182461</v>
      </c>
    </row>
    <row r="617" spans="21:50" x14ac:dyDescent="0.35">
      <c r="U617" s="11" t="s">
        <v>76</v>
      </c>
      <c r="V617" s="11">
        <v>880</v>
      </c>
      <c r="W617" s="11">
        <v>0.48798900000000001</v>
      </c>
      <c r="X617" s="11">
        <v>-2.0562779999999998</v>
      </c>
      <c r="Y617" s="11">
        <v>2.5442670000000001</v>
      </c>
      <c r="Z617" s="18">
        <f t="shared" si="19"/>
        <v>5.213779408962087</v>
      </c>
      <c r="AA617" s="11" t="s">
        <v>77</v>
      </c>
      <c r="AS617" s="11" t="s">
        <v>76</v>
      </c>
      <c r="AT617" s="11">
        <v>614</v>
      </c>
      <c r="AU617" s="11">
        <v>27.257624</v>
      </c>
      <c r="AV617" s="11">
        <v>28.288322000000001</v>
      </c>
      <c r="AW617" s="11">
        <v>1.0306979999999999</v>
      </c>
      <c r="AX617" s="11">
        <v>3.7813180000000002</v>
      </c>
    </row>
    <row r="618" spans="21:50" x14ac:dyDescent="0.35">
      <c r="U618" s="11" t="s">
        <v>76</v>
      </c>
      <c r="V618" s="11">
        <v>882</v>
      </c>
      <c r="W618" s="11">
        <v>-7.0861660000000004</v>
      </c>
      <c r="X618" s="11">
        <v>-6.7255969999999996</v>
      </c>
      <c r="Y618" s="11">
        <v>0.36056899999999997</v>
      </c>
      <c r="Z618" s="18">
        <f t="shared" si="19"/>
        <v>5.0883510208482266E-2</v>
      </c>
      <c r="AA618" s="11">
        <v>5.0883450000000003</v>
      </c>
      <c r="AS618" s="11" t="s">
        <v>76</v>
      </c>
      <c r="AT618" s="11">
        <v>615</v>
      </c>
      <c r="AU618" s="11">
        <v>45.399990000000003</v>
      </c>
      <c r="AV618" s="11">
        <v>38.492140999999997</v>
      </c>
      <c r="AW618" s="11">
        <v>6.9078489999999997</v>
      </c>
      <c r="AX618" s="11">
        <v>15.215529</v>
      </c>
    </row>
    <row r="619" spans="21:50" x14ac:dyDescent="0.35">
      <c r="U619" s="11" t="s">
        <v>76</v>
      </c>
      <c r="V619" s="11">
        <v>883</v>
      </c>
      <c r="W619" s="11">
        <v>-0.123305</v>
      </c>
      <c r="X619" s="11">
        <v>-0.41733199999999998</v>
      </c>
      <c r="Y619" s="11">
        <v>0.29402699999999998</v>
      </c>
      <c r="Z619" s="18">
        <f t="shared" si="19"/>
        <v>2.3845505048457079</v>
      </c>
      <c r="AA619" s="11" t="s">
        <v>77</v>
      </c>
      <c r="AS619" s="11" t="s">
        <v>76</v>
      </c>
      <c r="AT619" s="11">
        <v>616</v>
      </c>
      <c r="AU619" s="11">
        <v>-8.7984919999999995</v>
      </c>
      <c r="AV619" s="11">
        <v>-8.6341059999999992</v>
      </c>
      <c r="AW619" s="11">
        <v>0.164386</v>
      </c>
      <c r="AX619" s="11">
        <v>1.868341</v>
      </c>
    </row>
    <row r="620" spans="21:50" x14ac:dyDescent="0.35">
      <c r="U620" s="11" t="s">
        <v>76</v>
      </c>
      <c r="V620" s="11">
        <v>885</v>
      </c>
      <c r="W620" s="11">
        <v>-5.811928</v>
      </c>
      <c r="X620" s="11">
        <v>-5.267652</v>
      </c>
      <c r="Y620" s="11">
        <v>0.54427599999999998</v>
      </c>
      <c r="Z620" s="18">
        <f t="shared" si="19"/>
        <v>9.3648097498799016E-2</v>
      </c>
      <c r="AA620" s="11">
        <v>9.3648179999999996</v>
      </c>
      <c r="AS620" s="11" t="s">
        <v>76</v>
      </c>
      <c r="AT620" s="11">
        <v>617</v>
      </c>
      <c r="AU620" s="11">
        <v>14.342285</v>
      </c>
      <c r="AV620" s="11">
        <v>17.147584999999999</v>
      </c>
      <c r="AW620" s="11">
        <v>2.805301</v>
      </c>
      <c r="AX620" s="11">
        <v>19.559650000000001</v>
      </c>
    </row>
    <row r="621" spans="21:50" x14ac:dyDescent="0.35">
      <c r="U621" s="11" t="s">
        <v>76</v>
      </c>
      <c r="V621" s="11">
        <v>886</v>
      </c>
      <c r="W621" s="11">
        <v>29.605202999999999</v>
      </c>
      <c r="X621" s="11">
        <v>29.869717999999999</v>
      </c>
      <c r="Y621" s="11">
        <v>0.26451400000000003</v>
      </c>
      <c r="Z621" s="18">
        <f t="shared" si="19"/>
        <v>8.9347132664484696E-3</v>
      </c>
      <c r="AA621" s="11">
        <v>0.89347299999999996</v>
      </c>
      <c r="AS621" s="11" t="s">
        <v>76</v>
      </c>
      <c r="AT621" s="11">
        <v>618</v>
      </c>
      <c r="AU621" s="11">
        <v>0.884019</v>
      </c>
      <c r="AV621" s="11">
        <v>3.7612009999999998</v>
      </c>
      <c r="AW621" s="11">
        <v>2.8771819999999999</v>
      </c>
      <c r="AX621" s="11" t="s">
        <v>77</v>
      </c>
    </row>
    <row r="622" spans="21:50" x14ac:dyDescent="0.35">
      <c r="U622" s="11" t="s">
        <v>76</v>
      </c>
      <c r="V622" s="11">
        <v>887</v>
      </c>
      <c r="W622" s="11">
        <v>5.1872210000000001</v>
      </c>
      <c r="X622" s="11">
        <v>5.9136160000000002</v>
      </c>
      <c r="Y622" s="11">
        <v>0.72639500000000001</v>
      </c>
      <c r="Z622" s="18">
        <f t="shared" si="19"/>
        <v>0.14003548335418908</v>
      </c>
      <c r="AA622" s="11">
        <v>14.003546</v>
      </c>
      <c r="AS622" s="11" t="s">
        <v>76</v>
      </c>
      <c r="AT622" s="11">
        <v>619</v>
      </c>
      <c r="AU622" s="11">
        <v>-9.314012</v>
      </c>
      <c r="AV622" s="11">
        <v>-9.5114669999999997</v>
      </c>
      <c r="AW622" s="11">
        <v>0.19745499999999999</v>
      </c>
      <c r="AX622" s="11">
        <v>2.119977</v>
      </c>
    </row>
    <row r="623" spans="21:50" x14ac:dyDescent="0.35">
      <c r="U623" s="11" t="s">
        <v>76</v>
      </c>
      <c r="V623" s="11">
        <v>889</v>
      </c>
      <c r="W623" s="11">
        <v>-14.960800000000001</v>
      </c>
      <c r="X623" s="11">
        <v>-15.413205</v>
      </c>
      <c r="Y623" s="11">
        <v>0.45240399999999997</v>
      </c>
      <c r="Z623" s="18">
        <f t="shared" si="19"/>
        <v>3.0239292016469705E-2</v>
      </c>
      <c r="AA623" s="11">
        <v>3.0239310000000001</v>
      </c>
      <c r="AS623" s="11" t="s">
        <v>83</v>
      </c>
      <c r="AT623" s="11">
        <v>620</v>
      </c>
      <c r="AU623" s="11">
        <v>-9.5304160000000007</v>
      </c>
      <c r="AV623" s="11">
        <v>-8.0841609999999999</v>
      </c>
      <c r="AW623" s="11">
        <v>1.4462550000000001</v>
      </c>
      <c r="AX623" s="11">
        <v>15.175153999999999</v>
      </c>
    </row>
    <row r="624" spans="21:50" x14ac:dyDescent="0.35">
      <c r="U624" s="11" t="s">
        <v>76</v>
      </c>
      <c r="V624" s="11">
        <v>891</v>
      </c>
      <c r="W624" s="11">
        <v>-7.4775520000000002</v>
      </c>
      <c r="X624" s="11">
        <v>-5.8016810000000003</v>
      </c>
      <c r="Y624" s="11">
        <v>1.6758710000000001</v>
      </c>
      <c r="Z624" s="18">
        <f t="shared" si="19"/>
        <v>0.22412027358686373</v>
      </c>
      <c r="AA624" s="11">
        <v>22.412026999999998</v>
      </c>
      <c r="AS624" s="11" t="s">
        <v>78</v>
      </c>
      <c r="AT624" s="11">
        <v>621</v>
      </c>
      <c r="AU624" s="11">
        <v>-16.332522000000001</v>
      </c>
      <c r="AV624" s="11">
        <v>-13.80921</v>
      </c>
      <c r="AW624" s="11">
        <v>2.5233129999999999</v>
      </c>
      <c r="AX624" s="11">
        <v>15.449619999999999</v>
      </c>
    </row>
    <row r="625" spans="21:50" x14ac:dyDescent="0.35">
      <c r="U625" s="11" t="s">
        <v>76</v>
      </c>
      <c r="V625" s="11">
        <v>892</v>
      </c>
      <c r="W625" s="11">
        <v>-8.9022559999999995</v>
      </c>
      <c r="X625" s="11">
        <v>-7.8905180000000001</v>
      </c>
      <c r="Y625" s="11">
        <v>1.011738</v>
      </c>
      <c r="Z625" s="18">
        <f t="shared" si="19"/>
        <v>0.11364961870339385</v>
      </c>
      <c r="AA625" s="11">
        <v>11.364962</v>
      </c>
      <c r="AS625" s="11" t="s">
        <v>78</v>
      </c>
      <c r="AT625" s="11">
        <v>622</v>
      </c>
      <c r="AU625" s="11">
        <v>-10.554828000000001</v>
      </c>
      <c r="AV625" s="11">
        <v>-10.496199000000001</v>
      </c>
      <c r="AW625" s="11">
        <v>5.8629000000000001E-2</v>
      </c>
      <c r="AX625" s="11">
        <v>0.55547199999999997</v>
      </c>
    </row>
    <row r="626" spans="21:50" x14ac:dyDescent="0.35">
      <c r="U626" s="11" t="s">
        <v>76</v>
      </c>
      <c r="V626" s="11">
        <v>894</v>
      </c>
      <c r="W626" s="11">
        <v>-8.9655769999999997</v>
      </c>
      <c r="X626" s="11">
        <v>-10.951665999999999</v>
      </c>
      <c r="Y626" s="11">
        <v>1.986089</v>
      </c>
      <c r="Z626" s="18">
        <f t="shared" si="19"/>
        <v>0.22152383499689982</v>
      </c>
      <c r="AA626" s="11">
        <v>22.152384000000001</v>
      </c>
      <c r="AS626" s="11" t="s">
        <v>76</v>
      </c>
      <c r="AT626" s="11">
        <v>623</v>
      </c>
      <c r="AU626" s="11">
        <v>-8.5354810000000008</v>
      </c>
      <c r="AV626" s="11">
        <v>-6.1310209999999996</v>
      </c>
      <c r="AW626" s="11">
        <v>2.4044599999999998</v>
      </c>
      <c r="AX626" s="11">
        <v>28.170178</v>
      </c>
    </row>
    <row r="627" spans="21:50" x14ac:dyDescent="0.35">
      <c r="U627" s="11" t="s">
        <v>76</v>
      </c>
      <c r="V627" s="11">
        <v>897</v>
      </c>
      <c r="W627" s="11">
        <v>-15.563302</v>
      </c>
      <c r="X627" s="11">
        <v>-17.370909999999999</v>
      </c>
      <c r="Y627" s="11">
        <v>1.8076080000000001</v>
      </c>
      <c r="Z627" s="18">
        <f t="shared" si="19"/>
        <v>0.11614553261255228</v>
      </c>
      <c r="AA627" s="11">
        <v>11.614556</v>
      </c>
      <c r="AS627" s="11" t="s">
        <v>76</v>
      </c>
      <c r="AT627" s="11">
        <v>624</v>
      </c>
      <c r="AU627" s="11">
        <v>-14.731870000000001</v>
      </c>
      <c r="AV627" s="11">
        <v>-11.969366000000001</v>
      </c>
      <c r="AW627" s="11">
        <v>2.762505</v>
      </c>
      <c r="AX627" s="11">
        <v>18.751894</v>
      </c>
    </row>
    <row r="628" spans="21:50" x14ac:dyDescent="0.35">
      <c r="U628" s="11" t="s">
        <v>76</v>
      </c>
      <c r="V628" s="11">
        <v>898</v>
      </c>
      <c r="W628" s="11">
        <v>-16.803809999999999</v>
      </c>
      <c r="X628" s="11">
        <v>-15.613753000000001</v>
      </c>
      <c r="Y628" s="11">
        <v>1.1900580000000001</v>
      </c>
      <c r="Z628" s="18">
        <f t="shared" si="19"/>
        <v>7.082072458567433E-2</v>
      </c>
      <c r="AA628" s="11">
        <v>7.082071</v>
      </c>
      <c r="AS628" s="11" t="s">
        <v>76</v>
      </c>
      <c r="AT628" s="11">
        <v>625</v>
      </c>
      <c r="AU628" s="11">
        <v>2.5039899999999999</v>
      </c>
      <c r="AV628" s="11">
        <v>-1.8539E-2</v>
      </c>
      <c r="AW628" s="11">
        <v>2.522529</v>
      </c>
      <c r="AX628" s="11" t="s">
        <v>77</v>
      </c>
    </row>
    <row r="629" spans="21:50" x14ac:dyDescent="0.35">
      <c r="U629" s="11" t="s">
        <v>76</v>
      </c>
      <c r="V629" s="11">
        <v>899</v>
      </c>
      <c r="W629" s="11">
        <v>-8.8777159999999995</v>
      </c>
      <c r="X629" s="11">
        <v>-9.6578420000000005</v>
      </c>
      <c r="Y629" s="11">
        <v>0.78012599999999999</v>
      </c>
      <c r="Z629" s="18">
        <f t="shared" si="19"/>
        <v>8.7874629014940336E-2</v>
      </c>
      <c r="AA629" s="11">
        <v>8.7874669999999995</v>
      </c>
      <c r="AS629" s="11" t="s">
        <v>83</v>
      </c>
      <c r="AT629" s="11">
        <v>626</v>
      </c>
      <c r="AU629" s="11">
        <v>-2.498812</v>
      </c>
      <c r="AV629" s="11">
        <v>-1.3561529999999999</v>
      </c>
      <c r="AW629" s="11">
        <v>1.1426590000000001</v>
      </c>
      <c r="AX629" s="11">
        <v>45.728085</v>
      </c>
    </row>
    <row r="630" spans="21:50" x14ac:dyDescent="0.35">
      <c r="U630" s="11" t="s">
        <v>76</v>
      </c>
      <c r="V630" s="11">
        <v>900</v>
      </c>
      <c r="W630" s="11">
        <v>-7.09971</v>
      </c>
      <c r="X630" s="11">
        <v>-4.8683670000000001</v>
      </c>
      <c r="Y630" s="11">
        <v>2.2313429999999999</v>
      </c>
      <c r="Z630" s="18">
        <f t="shared" si="19"/>
        <v>0.31428649902601652</v>
      </c>
      <c r="AA630" s="11">
        <v>31.428652</v>
      </c>
      <c r="AS630" s="11" t="s">
        <v>76</v>
      </c>
      <c r="AT630" s="11">
        <v>627</v>
      </c>
      <c r="AU630" s="11">
        <v>-11.811809</v>
      </c>
      <c r="AV630" s="11">
        <v>-13.019722</v>
      </c>
      <c r="AW630" s="11">
        <v>1.207913</v>
      </c>
      <c r="AX630" s="11">
        <v>10.226315</v>
      </c>
    </row>
    <row r="631" spans="21:50" x14ac:dyDescent="0.35">
      <c r="U631" s="11" t="s">
        <v>76</v>
      </c>
      <c r="V631" s="11">
        <v>903</v>
      </c>
      <c r="W631" s="11">
        <v>-20.317793999999999</v>
      </c>
      <c r="X631" s="11">
        <v>-22.063825999999999</v>
      </c>
      <c r="Y631" s="11">
        <v>1.746032</v>
      </c>
      <c r="Z631" s="18">
        <f t="shared" si="19"/>
        <v>8.5936101133814044E-2</v>
      </c>
      <c r="AA631" s="11">
        <v>8.5936120000000003</v>
      </c>
      <c r="AS631" s="11" t="s">
        <v>83</v>
      </c>
      <c r="AT631" s="11">
        <v>628</v>
      </c>
      <c r="AU631" s="11">
        <v>-20.135921</v>
      </c>
      <c r="AV631" s="11">
        <v>-20.046993000000001</v>
      </c>
      <c r="AW631" s="11">
        <v>8.8927000000000006E-2</v>
      </c>
      <c r="AX631" s="11">
        <v>0.44163599999999997</v>
      </c>
    </row>
    <row r="632" spans="21:50" x14ac:dyDescent="0.35">
      <c r="U632" s="11" t="s">
        <v>76</v>
      </c>
      <c r="V632" s="11">
        <v>904</v>
      </c>
      <c r="W632" s="11">
        <v>-6.8680760000000003</v>
      </c>
      <c r="X632" s="11">
        <v>-6.3925289999999997</v>
      </c>
      <c r="Y632" s="11">
        <v>0.47554800000000003</v>
      </c>
      <c r="Z632" s="18">
        <f t="shared" si="19"/>
        <v>6.9240352028719546E-2</v>
      </c>
      <c r="AA632" s="11">
        <v>6.9240329999999997</v>
      </c>
      <c r="AS632" s="11" t="s">
        <v>78</v>
      </c>
      <c r="AT632" s="11">
        <v>629</v>
      </c>
      <c r="AU632" s="11">
        <v>-15.411343</v>
      </c>
      <c r="AV632" s="11">
        <v>-15.744884000000001</v>
      </c>
      <c r="AW632" s="11">
        <v>0.33354099999999998</v>
      </c>
      <c r="AX632" s="11">
        <v>2.1642579999999998</v>
      </c>
    </row>
    <row r="633" spans="21:50" x14ac:dyDescent="0.35">
      <c r="U633" s="11" t="s">
        <v>76</v>
      </c>
      <c r="V633" s="11">
        <v>905</v>
      </c>
      <c r="W633" s="11">
        <v>16.577248000000001</v>
      </c>
      <c r="X633" s="11">
        <v>16.786738</v>
      </c>
      <c r="Y633" s="11">
        <v>0.20949000000000001</v>
      </c>
      <c r="Z633" s="18">
        <f t="shared" si="19"/>
        <v>1.2637200094973544E-2</v>
      </c>
      <c r="AA633" s="11">
        <v>1.2637229999999999</v>
      </c>
      <c r="AS633" s="11" t="s">
        <v>76</v>
      </c>
      <c r="AT633" s="11">
        <v>630</v>
      </c>
      <c r="AU633" s="11">
        <v>-2.764205</v>
      </c>
      <c r="AV633" s="11">
        <v>-3.603497</v>
      </c>
      <c r="AW633" s="11">
        <v>0.83929200000000004</v>
      </c>
      <c r="AX633" s="11">
        <v>30.362862</v>
      </c>
    </row>
    <row r="634" spans="21:50" x14ac:dyDescent="0.35">
      <c r="U634" s="11" t="s">
        <v>76</v>
      </c>
      <c r="V634" s="11">
        <v>906</v>
      </c>
      <c r="W634" s="11">
        <v>22.055084000000001</v>
      </c>
      <c r="X634" s="11">
        <v>21.628328</v>
      </c>
      <c r="Y634" s="11">
        <v>0.426755</v>
      </c>
      <c r="Z634" s="18">
        <f t="shared" si="19"/>
        <v>1.934950689827343E-2</v>
      </c>
      <c r="AA634" s="11">
        <v>1.9349529999999999</v>
      </c>
      <c r="AS634" s="11" t="s">
        <v>76</v>
      </c>
      <c r="AT634" s="11">
        <v>631</v>
      </c>
      <c r="AU634" s="11">
        <v>-9.4263680000000001</v>
      </c>
      <c r="AV634" s="11">
        <v>-9.7889700000000008</v>
      </c>
      <c r="AW634" s="11">
        <v>0.36260199999999998</v>
      </c>
      <c r="AX634" s="11">
        <v>3.846673</v>
      </c>
    </row>
    <row r="635" spans="21:50" x14ac:dyDescent="0.35">
      <c r="U635" s="11" t="s">
        <v>76</v>
      </c>
      <c r="V635" s="11">
        <v>907</v>
      </c>
      <c r="W635" s="11">
        <v>-18.239225999999999</v>
      </c>
      <c r="X635" s="11">
        <v>-17.777345</v>
      </c>
      <c r="Y635" s="11">
        <v>0.46188200000000001</v>
      </c>
      <c r="Z635" s="18">
        <f t="shared" si="19"/>
        <v>2.5323552655140084E-2</v>
      </c>
      <c r="AA635" s="11">
        <v>2.5323530000000001</v>
      </c>
      <c r="AS635" s="11" t="s">
        <v>76</v>
      </c>
      <c r="AT635" s="11">
        <v>632</v>
      </c>
      <c r="AU635" s="11">
        <v>-25.134502999999999</v>
      </c>
      <c r="AV635" s="11">
        <v>-26.379404999999998</v>
      </c>
      <c r="AW635" s="11">
        <v>1.244902</v>
      </c>
      <c r="AX635" s="11">
        <v>4.9529610000000002</v>
      </c>
    </row>
    <row r="636" spans="21:50" x14ac:dyDescent="0.35">
      <c r="U636" s="11" t="s">
        <v>76</v>
      </c>
      <c r="V636" s="11">
        <v>909</v>
      </c>
      <c r="W636" s="11">
        <v>-21.902674000000001</v>
      </c>
      <c r="X636" s="11">
        <v>-21.973410999999999</v>
      </c>
      <c r="Y636" s="11">
        <v>7.0736999999999994E-2</v>
      </c>
      <c r="Z636" s="18">
        <f t="shared" si="19"/>
        <v>3.2296056636737592E-3</v>
      </c>
      <c r="AA636" s="11">
        <v>0.322963</v>
      </c>
      <c r="AS636" s="11" t="s">
        <v>76</v>
      </c>
      <c r="AT636" s="11">
        <v>633</v>
      </c>
      <c r="AU636" s="11">
        <v>-4.0726209999999998</v>
      </c>
      <c r="AV636" s="11">
        <v>-4.2658329999999998</v>
      </c>
      <c r="AW636" s="11">
        <v>0.19321099999999999</v>
      </c>
      <c r="AX636" s="11">
        <v>4.7441509999999996</v>
      </c>
    </row>
    <row r="637" spans="21:50" x14ac:dyDescent="0.35">
      <c r="U637" s="11" t="s">
        <v>76</v>
      </c>
      <c r="V637" s="11">
        <v>910</v>
      </c>
      <c r="W637" s="11">
        <v>-2.5028980000000001</v>
      </c>
      <c r="X637" s="11">
        <v>-3.6144910000000001</v>
      </c>
      <c r="Y637" s="11">
        <v>1.1115930000000001</v>
      </c>
      <c r="Z637" s="18">
        <f t="shared" si="19"/>
        <v>0.44412237334481869</v>
      </c>
      <c r="AA637" s="11">
        <v>44.412244000000001</v>
      </c>
      <c r="AS637" s="11" t="s">
        <v>76</v>
      </c>
      <c r="AT637" s="11">
        <v>634</v>
      </c>
      <c r="AU637" s="11">
        <v>-10.577339</v>
      </c>
      <c r="AV637" s="11">
        <v>-10.177773</v>
      </c>
      <c r="AW637" s="11">
        <v>0.39956599999999998</v>
      </c>
      <c r="AX637" s="11">
        <v>3.7775650000000001</v>
      </c>
    </row>
    <row r="638" spans="21:50" x14ac:dyDescent="0.35">
      <c r="U638" s="11" t="s">
        <v>76</v>
      </c>
      <c r="V638" s="11">
        <v>912</v>
      </c>
      <c r="W638" s="11">
        <v>10.918232</v>
      </c>
      <c r="X638" s="11">
        <v>12.812367</v>
      </c>
      <c r="Y638" s="11">
        <v>1.8941349999999999</v>
      </c>
      <c r="Z638" s="18">
        <f t="shared" si="19"/>
        <v>0.17348367391350542</v>
      </c>
      <c r="AA638" s="11">
        <v>17.348364</v>
      </c>
      <c r="AS638" s="11" t="s">
        <v>76</v>
      </c>
      <c r="AT638" s="11">
        <v>635</v>
      </c>
      <c r="AU638" s="11">
        <v>-1.781417</v>
      </c>
      <c r="AV638" s="11">
        <v>-2.8172890000000002</v>
      </c>
      <c r="AW638" s="11">
        <v>1.0358719999999999</v>
      </c>
      <c r="AX638" s="11">
        <v>58.148735000000002</v>
      </c>
    </row>
    <row r="639" spans="21:50" x14ac:dyDescent="0.35">
      <c r="U639" s="11" t="s">
        <v>76</v>
      </c>
      <c r="V639" s="11">
        <v>915</v>
      </c>
      <c r="W639" s="11">
        <v>-0.74564399999999997</v>
      </c>
      <c r="X639" s="11">
        <v>0.58911400000000003</v>
      </c>
      <c r="Y639" s="11">
        <v>1.3347579999999999</v>
      </c>
      <c r="Z639" s="18">
        <f t="shared" si="19"/>
        <v>1.7900740836109457</v>
      </c>
      <c r="AA639" s="11" t="s">
        <v>77</v>
      </c>
      <c r="AS639" s="11" t="s">
        <v>76</v>
      </c>
      <c r="AT639" s="11">
        <v>636</v>
      </c>
      <c r="AU639" s="11">
        <v>32.927098999999998</v>
      </c>
      <c r="AV639" s="11">
        <v>32.030458000000003</v>
      </c>
      <c r="AW639" s="11">
        <v>0.89664100000000002</v>
      </c>
      <c r="AX639" s="11">
        <v>2.723109</v>
      </c>
    </row>
    <row r="640" spans="21:50" x14ac:dyDescent="0.35">
      <c r="U640" s="11" t="s">
        <v>76</v>
      </c>
      <c r="V640" s="11">
        <v>916</v>
      </c>
      <c r="W640" s="11">
        <v>-3.9477370000000001</v>
      </c>
      <c r="X640" s="11">
        <v>-4.23827</v>
      </c>
      <c r="Y640" s="11">
        <v>0.29053299999999999</v>
      </c>
      <c r="Z640" s="18">
        <f t="shared" si="19"/>
        <v>7.3594821539530106E-2</v>
      </c>
      <c r="AA640" s="11">
        <v>7.3594739999999996</v>
      </c>
      <c r="AS640" s="11" t="s">
        <v>83</v>
      </c>
      <c r="AT640" s="11">
        <v>637</v>
      </c>
      <c r="AU640" s="11">
        <v>-19.688058000000002</v>
      </c>
      <c r="AV640" s="11">
        <v>-17.840525</v>
      </c>
      <c r="AW640" s="11">
        <v>1.847532</v>
      </c>
      <c r="AX640" s="11">
        <v>9.3840249999999994</v>
      </c>
    </row>
    <row r="641" spans="21:50" x14ac:dyDescent="0.35">
      <c r="U641" s="11" t="s">
        <v>76</v>
      </c>
      <c r="V641" s="11">
        <v>917</v>
      </c>
      <c r="W641" s="11">
        <v>31.329267999999999</v>
      </c>
      <c r="X641" s="11">
        <v>27.937536999999999</v>
      </c>
      <c r="Y641" s="11">
        <v>3.3917310000000001</v>
      </c>
      <c r="Z641" s="18">
        <f t="shared" si="19"/>
        <v>0.10826078030294228</v>
      </c>
      <c r="AA641" s="11">
        <v>10.826079999999999</v>
      </c>
      <c r="AS641" s="11" t="s">
        <v>78</v>
      </c>
      <c r="AT641" s="11">
        <v>638</v>
      </c>
      <c r="AU641" s="11">
        <v>-22.907442</v>
      </c>
      <c r="AV641" s="11">
        <v>-21.214369000000001</v>
      </c>
      <c r="AW641" s="11">
        <v>1.6930730000000001</v>
      </c>
      <c r="AX641" s="11">
        <v>7.3909320000000003</v>
      </c>
    </row>
    <row r="642" spans="21:50" x14ac:dyDescent="0.35">
      <c r="U642" s="11" t="s">
        <v>76</v>
      </c>
      <c r="V642" s="11">
        <v>918</v>
      </c>
      <c r="W642" s="11">
        <v>13.316686000000001</v>
      </c>
      <c r="X642" s="11">
        <v>16.508998999999999</v>
      </c>
      <c r="Y642" s="11">
        <v>3.192313</v>
      </c>
      <c r="Z642" s="18">
        <f t="shared" si="19"/>
        <v>0.23972278087806528</v>
      </c>
      <c r="AA642" s="11">
        <v>23.972277999999999</v>
      </c>
      <c r="AS642" s="11" t="s">
        <v>76</v>
      </c>
      <c r="AT642" s="11">
        <v>639</v>
      </c>
      <c r="AU642" s="11">
        <v>-12.046526</v>
      </c>
      <c r="AV642" s="11">
        <v>-12.418893000000001</v>
      </c>
      <c r="AW642" s="11">
        <v>0.372367</v>
      </c>
      <c r="AX642" s="11">
        <v>3.0910760000000002</v>
      </c>
    </row>
    <row r="643" spans="21:50" x14ac:dyDescent="0.35">
      <c r="U643" s="11" t="s">
        <v>76</v>
      </c>
      <c r="V643" s="11">
        <v>919</v>
      </c>
      <c r="W643" s="11">
        <v>4.0798899999999998</v>
      </c>
      <c r="X643" s="11">
        <v>4.1207459999999996</v>
      </c>
      <c r="Y643" s="11">
        <v>4.0856000000000003E-2</v>
      </c>
      <c r="Z643" s="18">
        <f t="shared" si="19"/>
        <v>1.001399547536821E-2</v>
      </c>
      <c r="AA643" s="11">
        <v>1.0013939999999999</v>
      </c>
      <c r="AS643" s="11" t="s">
        <v>78</v>
      </c>
      <c r="AT643" s="11">
        <v>640</v>
      </c>
      <c r="AU643" s="11">
        <v>-6.4205800000000002</v>
      </c>
      <c r="AV643" s="11">
        <v>-5.1404319999999997</v>
      </c>
      <c r="AW643" s="11">
        <v>1.2801480000000001</v>
      </c>
      <c r="AX643" s="11">
        <v>19.938195</v>
      </c>
    </row>
    <row r="644" spans="21:50" x14ac:dyDescent="0.35">
      <c r="U644" s="11" t="s">
        <v>76</v>
      </c>
      <c r="V644" s="11">
        <v>920</v>
      </c>
      <c r="W644" s="11">
        <v>15.589172</v>
      </c>
      <c r="X644" s="11">
        <v>16.748915</v>
      </c>
      <c r="Y644" s="11">
        <v>1.159743</v>
      </c>
      <c r="Z644" s="18">
        <f t="shared" si="19"/>
        <v>7.4394137161357898E-2</v>
      </c>
      <c r="AA644" s="11">
        <v>7.4394130000000001</v>
      </c>
      <c r="AS644" s="11" t="s">
        <v>76</v>
      </c>
      <c r="AT644" s="11">
        <v>641</v>
      </c>
      <c r="AU644" s="11">
        <v>-5.3152340000000002</v>
      </c>
      <c r="AV644" s="11">
        <v>-6.1388550000000004</v>
      </c>
      <c r="AW644" s="11">
        <v>0.82362000000000002</v>
      </c>
      <c r="AX644" s="11">
        <v>15.495469</v>
      </c>
    </row>
    <row r="645" spans="21:50" x14ac:dyDescent="0.35">
      <c r="U645" s="11" t="s">
        <v>76</v>
      </c>
      <c r="V645" s="11">
        <v>922</v>
      </c>
      <c r="W645" s="11">
        <v>-23.082218000000001</v>
      </c>
      <c r="X645" s="11">
        <v>-22.315245000000001</v>
      </c>
      <c r="Y645" s="11">
        <v>0.76697300000000002</v>
      </c>
      <c r="Z645" s="18">
        <f t="shared" si="19"/>
        <v>3.3227872642048524E-2</v>
      </c>
      <c r="AA645" s="11">
        <v>3.3227880000000001</v>
      </c>
      <c r="AS645" s="11" t="s">
        <v>83</v>
      </c>
      <c r="AT645" s="11">
        <v>642</v>
      </c>
      <c r="AU645" s="11">
        <v>10.043393</v>
      </c>
      <c r="AV645" s="11">
        <v>10.936388000000001</v>
      </c>
      <c r="AW645" s="11">
        <v>0.89299499999999998</v>
      </c>
      <c r="AX645" s="11">
        <v>8.8913679999999999</v>
      </c>
    </row>
    <row r="646" spans="21:50" x14ac:dyDescent="0.35">
      <c r="U646" s="11" t="s">
        <v>76</v>
      </c>
      <c r="V646" s="11">
        <v>923</v>
      </c>
      <c r="W646" s="11">
        <v>-1.6911210000000001</v>
      </c>
      <c r="X646" s="11">
        <v>-2.139278</v>
      </c>
      <c r="Y646" s="11">
        <v>0.44815700000000003</v>
      </c>
      <c r="Z646" s="18">
        <f t="shared" si="19"/>
        <v>0.26500587480138915</v>
      </c>
      <c r="AA646" s="11">
        <v>26.500601</v>
      </c>
      <c r="AS646" s="11" t="s">
        <v>76</v>
      </c>
      <c r="AT646" s="11">
        <v>643</v>
      </c>
      <c r="AU646" s="11">
        <v>-29.054105</v>
      </c>
      <c r="AV646" s="11">
        <v>-29.353819999999999</v>
      </c>
      <c r="AW646" s="11">
        <v>0.29971500000000001</v>
      </c>
      <c r="AX646" s="11">
        <v>1.031576</v>
      </c>
    </row>
    <row r="647" spans="21:50" x14ac:dyDescent="0.35">
      <c r="U647" s="11" t="s">
        <v>76</v>
      </c>
      <c r="V647" s="11">
        <v>926</v>
      </c>
      <c r="W647" s="11">
        <v>-0.80939499999999998</v>
      </c>
      <c r="X647" s="11">
        <v>-1.0037469999999999</v>
      </c>
      <c r="Y647" s="11">
        <v>0.194352</v>
      </c>
      <c r="Z647" s="18">
        <f t="shared" si="19"/>
        <v>0.24012008969662527</v>
      </c>
      <c r="AA647" s="11">
        <v>24.012018000000001</v>
      </c>
      <c r="AS647" s="11" t="s">
        <v>76</v>
      </c>
      <c r="AT647" s="11">
        <v>644</v>
      </c>
      <c r="AU647" s="11">
        <v>21.350960000000001</v>
      </c>
      <c r="AV647" s="11">
        <v>21.610454000000001</v>
      </c>
      <c r="AW647" s="11">
        <v>0.259494</v>
      </c>
      <c r="AX647" s="11">
        <v>1.2153719999999999</v>
      </c>
    </row>
    <row r="648" spans="21:50" x14ac:dyDescent="0.35">
      <c r="U648" s="11" t="s">
        <v>76</v>
      </c>
      <c r="V648" s="11">
        <v>927</v>
      </c>
      <c r="W648" s="11">
        <v>30.63701</v>
      </c>
      <c r="X648" s="11">
        <v>32.819217999999999</v>
      </c>
      <c r="Y648" s="11">
        <v>2.1822080000000001</v>
      </c>
      <c r="Z648" s="18">
        <f t="shared" si="19"/>
        <v>7.1227838486849729E-2</v>
      </c>
      <c r="AA648" s="11">
        <v>7.1227840000000002</v>
      </c>
      <c r="AS648" s="11" t="s">
        <v>76</v>
      </c>
      <c r="AT648" s="11">
        <v>645</v>
      </c>
      <c r="AU648" s="11">
        <v>4.2325949999999999</v>
      </c>
      <c r="AV648" s="11">
        <v>3.5730900000000001</v>
      </c>
      <c r="AW648" s="11">
        <v>0.65950500000000001</v>
      </c>
      <c r="AX648" s="11">
        <v>15.581587000000001</v>
      </c>
    </row>
    <row r="649" spans="21:50" x14ac:dyDescent="0.35">
      <c r="U649" s="11" t="s">
        <v>76</v>
      </c>
      <c r="V649" s="11">
        <v>928</v>
      </c>
      <c r="W649" s="11">
        <v>-8.1890699999999992</v>
      </c>
      <c r="X649" s="11">
        <v>-3.0409269999999999</v>
      </c>
      <c r="Y649" s="11">
        <v>5.148142</v>
      </c>
      <c r="Z649" s="18">
        <f t="shared" ref="Z649:Z712" si="20">ABS(Y649/W649)</f>
        <v>0.6286601531065189</v>
      </c>
      <c r="AA649" s="11">
        <v>62.866022999999998</v>
      </c>
      <c r="AS649" s="11" t="s">
        <v>83</v>
      </c>
      <c r="AT649" s="11">
        <v>646</v>
      </c>
      <c r="AU649" s="11">
        <v>6.1561430000000001</v>
      </c>
      <c r="AV649" s="11">
        <v>7.9200410000000003</v>
      </c>
      <c r="AW649" s="11">
        <v>1.7638990000000001</v>
      </c>
      <c r="AX649" s="11">
        <v>28.652660000000001</v>
      </c>
    </row>
    <row r="650" spans="21:50" x14ac:dyDescent="0.35">
      <c r="U650" s="11" t="s">
        <v>76</v>
      </c>
      <c r="V650" s="11">
        <v>929</v>
      </c>
      <c r="W650" s="11">
        <v>-20.870867000000001</v>
      </c>
      <c r="X650" s="11">
        <v>-17.567782999999999</v>
      </c>
      <c r="Y650" s="11">
        <v>3.3030840000000001</v>
      </c>
      <c r="Z650" s="18">
        <f t="shared" si="20"/>
        <v>0.15826290302170964</v>
      </c>
      <c r="AA650" s="11">
        <v>15.826292</v>
      </c>
      <c r="AS650" s="11" t="s">
        <v>78</v>
      </c>
      <c r="AT650" s="11">
        <v>647</v>
      </c>
      <c r="AU650" s="11">
        <v>-0.122101</v>
      </c>
      <c r="AV650" s="11">
        <v>-1.7719290000000001</v>
      </c>
      <c r="AW650" s="11">
        <v>1.6498280000000001</v>
      </c>
      <c r="AX650" s="11" t="s">
        <v>77</v>
      </c>
    </row>
    <row r="651" spans="21:50" x14ac:dyDescent="0.35">
      <c r="U651" s="11" t="s">
        <v>76</v>
      </c>
      <c r="V651" s="11">
        <v>931</v>
      </c>
      <c r="W651" s="11">
        <v>13.633941999999999</v>
      </c>
      <c r="X651" s="11">
        <v>16.060935000000001</v>
      </c>
      <c r="Y651" s="11">
        <v>2.4269919999999998</v>
      </c>
      <c r="Z651" s="18">
        <f t="shared" si="20"/>
        <v>0.17801102571802049</v>
      </c>
      <c r="AA651" s="11">
        <v>17.801102</v>
      </c>
      <c r="AS651" s="11" t="s">
        <v>76</v>
      </c>
      <c r="AT651" s="11">
        <v>648</v>
      </c>
      <c r="AU651" s="11">
        <v>-18.278714000000001</v>
      </c>
      <c r="AV651" s="11">
        <v>-21.016473999999999</v>
      </c>
      <c r="AW651" s="11">
        <v>2.7377600000000002</v>
      </c>
      <c r="AX651" s="11">
        <v>14.977859</v>
      </c>
    </row>
    <row r="652" spans="21:50" x14ac:dyDescent="0.35">
      <c r="U652" s="11" t="s">
        <v>76</v>
      </c>
      <c r="V652" s="11">
        <v>933</v>
      </c>
      <c r="W652" s="11">
        <v>9.0118919999999996</v>
      </c>
      <c r="X652" s="11">
        <v>8.859985</v>
      </c>
      <c r="Y652" s="11">
        <v>0.15190600000000001</v>
      </c>
      <c r="Z652" s="18">
        <f t="shared" si="20"/>
        <v>1.6856171822742662E-2</v>
      </c>
      <c r="AA652" s="11">
        <v>1.6856180000000001</v>
      </c>
      <c r="AS652" s="11" t="s">
        <v>76</v>
      </c>
      <c r="AT652" s="11">
        <v>649</v>
      </c>
      <c r="AU652" s="11">
        <v>23.610544000000001</v>
      </c>
      <c r="AV652" s="11">
        <v>18.798143</v>
      </c>
      <c r="AW652" s="11">
        <v>4.8124019999999996</v>
      </c>
      <c r="AX652" s="11">
        <v>20.382425999999999</v>
      </c>
    </row>
    <row r="653" spans="21:50" x14ac:dyDescent="0.35">
      <c r="U653" s="11" t="s">
        <v>76</v>
      </c>
      <c r="V653" s="11">
        <v>934</v>
      </c>
      <c r="W653" s="11">
        <v>-12.089247</v>
      </c>
      <c r="X653" s="11">
        <v>-15.420636</v>
      </c>
      <c r="Y653" s="11">
        <v>3.3313890000000002</v>
      </c>
      <c r="Z653" s="18">
        <f t="shared" si="20"/>
        <v>0.27556629457566711</v>
      </c>
      <c r="AA653" s="11">
        <v>27.556633000000001</v>
      </c>
      <c r="AS653" s="11" t="s">
        <v>76</v>
      </c>
      <c r="AT653" s="11">
        <v>650</v>
      </c>
      <c r="AU653" s="11">
        <v>2.8589159999999998</v>
      </c>
      <c r="AV653" s="11">
        <v>1.904612</v>
      </c>
      <c r="AW653" s="11">
        <v>0.95430400000000004</v>
      </c>
      <c r="AX653" s="11">
        <v>33.379919999999998</v>
      </c>
    </row>
    <row r="654" spans="21:50" x14ac:dyDescent="0.35">
      <c r="U654" s="11" t="s">
        <v>76</v>
      </c>
      <c r="V654" s="11">
        <v>936</v>
      </c>
      <c r="W654" s="11">
        <v>-17.339655</v>
      </c>
      <c r="X654" s="11">
        <v>-19.642778</v>
      </c>
      <c r="Y654" s="11">
        <v>2.3031229999999998</v>
      </c>
      <c r="Z654" s="18">
        <f t="shared" si="20"/>
        <v>0.13282403830987408</v>
      </c>
      <c r="AA654" s="11">
        <v>13.282404</v>
      </c>
      <c r="AS654" s="11" t="s">
        <v>76</v>
      </c>
      <c r="AT654" s="11">
        <v>651</v>
      </c>
      <c r="AU654" s="11">
        <v>-15.391109</v>
      </c>
      <c r="AV654" s="11">
        <v>-15.695676000000001</v>
      </c>
      <c r="AW654" s="11">
        <v>0.30456699999999998</v>
      </c>
      <c r="AX654" s="11">
        <v>1.9788509999999999</v>
      </c>
    </row>
    <row r="655" spans="21:50" x14ac:dyDescent="0.35">
      <c r="U655" s="11" t="s">
        <v>76</v>
      </c>
      <c r="V655" s="11">
        <v>938</v>
      </c>
      <c r="W655" s="11">
        <v>15.276178</v>
      </c>
      <c r="X655" s="11">
        <v>14.985721</v>
      </c>
      <c r="Y655" s="11">
        <v>0.29045700000000002</v>
      </c>
      <c r="Z655" s="18">
        <f t="shared" si="20"/>
        <v>1.9013721887765383E-2</v>
      </c>
      <c r="AA655" s="11">
        <v>1.901375</v>
      </c>
      <c r="AS655" s="11" t="s">
        <v>83</v>
      </c>
      <c r="AT655" s="11">
        <v>652</v>
      </c>
      <c r="AU655" s="11">
        <v>-8.8518399999999993</v>
      </c>
      <c r="AV655" s="11">
        <v>-9.5661100000000001</v>
      </c>
      <c r="AW655" s="11">
        <v>0.71426999999999996</v>
      </c>
      <c r="AX655" s="11">
        <v>8.0691659999999992</v>
      </c>
    </row>
    <row r="656" spans="21:50" x14ac:dyDescent="0.35">
      <c r="U656" s="11" t="s">
        <v>76</v>
      </c>
      <c r="V656" s="11">
        <v>939</v>
      </c>
      <c r="W656" s="11">
        <v>-20.397010000000002</v>
      </c>
      <c r="X656" s="11">
        <v>-21.854903</v>
      </c>
      <c r="Y656" s="11">
        <v>1.4578930000000001</v>
      </c>
      <c r="Z656" s="18">
        <f t="shared" si="20"/>
        <v>7.1475819249978312E-2</v>
      </c>
      <c r="AA656" s="11">
        <v>7.147583</v>
      </c>
      <c r="AS656" s="11" t="s">
        <v>76</v>
      </c>
      <c r="AT656" s="11">
        <v>653</v>
      </c>
      <c r="AU656" s="11">
        <v>-8.1916799999999999</v>
      </c>
      <c r="AV656" s="11">
        <v>-7.8200890000000003</v>
      </c>
      <c r="AW656" s="11">
        <v>0.371591</v>
      </c>
      <c r="AX656" s="11">
        <v>4.5361960000000003</v>
      </c>
    </row>
    <row r="657" spans="21:50" x14ac:dyDescent="0.35">
      <c r="U657" s="11" t="s">
        <v>76</v>
      </c>
      <c r="V657" s="11">
        <v>940</v>
      </c>
      <c r="W657" s="11">
        <v>14.810432</v>
      </c>
      <c r="X657" s="11">
        <v>22.855751000000001</v>
      </c>
      <c r="Y657" s="11">
        <v>8.0453189999999992</v>
      </c>
      <c r="Z657" s="18">
        <f t="shared" si="20"/>
        <v>0.54321973862747552</v>
      </c>
      <c r="AA657" s="11">
        <v>54.321973</v>
      </c>
      <c r="AS657" s="11" t="s">
        <v>76</v>
      </c>
      <c r="AT657" s="11">
        <v>654</v>
      </c>
      <c r="AU657" s="11">
        <v>-26.967129</v>
      </c>
      <c r="AV657" s="11">
        <v>-28.406680999999999</v>
      </c>
      <c r="AW657" s="11">
        <v>1.4395519999999999</v>
      </c>
      <c r="AX657" s="11">
        <v>5.338171</v>
      </c>
    </row>
    <row r="658" spans="21:50" x14ac:dyDescent="0.35">
      <c r="U658" s="11" t="s">
        <v>76</v>
      </c>
      <c r="V658" s="11">
        <v>941</v>
      </c>
      <c r="W658" s="11">
        <v>-13.030972999999999</v>
      </c>
      <c r="X658" s="11">
        <v>-14.290414</v>
      </c>
      <c r="Y658" s="11">
        <v>1.259442</v>
      </c>
      <c r="Z658" s="18">
        <f t="shared" si="20"/>
        <v>9.6649881785496758E-2</v>
      </c>
      <c r="AA658" s="11">
        <v>9.6649849999999997</v>
      </c>
      <c r="AS658" s="11" t="s">
        <v>78</v>
      </c>
      <c r="AT658" s="11">
        <v>655</v>
      </c>
      <c r="AU658" s="11">
        <v>39.393416999999999</v>
      </c>
      <c r="AV658" s="11">
        <v>38.397157</v>
      </c>
      <c r="AW658" s="11">
        <v>0.99626000000000003</v>
      </c>
      <c r="AX658" s="11">
        <v>2.5289999999999999</v>
      </c>
    </row>
    <row r="659" spans="21:50" x14ac:dyDescent="0.35">
      <c r="U659" s="11" t="s">
        <v>76</v>
      </c>
      <c r="V659" s="11">
        <v>943</v>
      </c>
      <c r="W659" s="11">
        <v>-24.767512</v>
      </c>
      <c r="X659" s="11">
        <v>-25.272666999999998</v>
      </c>
      <c r="Y659" s="11">
        <v>0.50515500000000002</v>
      </c>
      <c r="Z659" s="18">
        <f t="shared" si="20"/>
        <v>2.0395871817887885E-2</v>
      </c>
      <c r="AA659" s="11">
        <v>2.0395880000000002</v>
      </c>
      <c r="AS659" s="11" t="s">
        <v>76</v>
      </c>
      <c r="AT659" s="11">
        <v>656</v>
      </c>
      <c r="AU659" s="11">
        <v>29.606238999999999</v>
      </c>
      <c r="AV659" s="11">
        <v>29.253091999999999</v>
      </c>
      <c r="AW659" s="11">
        <v>0.35314699999999999</v>
      </c>
      <c r="AX659" s="11">
        <v>1.192812</v>
      </c>
    </row>
    <row r="660" spans="21:50" x14ac:dyDescent="0.35">
      <c r="U660" s="11" t="s">
        <v>76</v>
      </c>
      <c r="V660" s="11">
        <v>944</v>
      </c>
      <c r="W660" s="11">
        <v>-18.093404</v>
      </c>
      <c r="X660" s="11">
        <v>-17.881955000000001</v>
      </c>
      <c r="Y660" s="11">
        <v>0.211449</v>
      </c>
      <c r="Z660" s="18">
        <f t="shared" si="20"/>
        <v>1.1686523995153152E-2</v>
      </c>
      <c r="AA660" s="11">
        <v>1.1686510000000001</v>
      </c>
      <c r="AS660" s="11" t="s">
        <v>76</v>
      </c>
      <c r="AT660" s="11">
        <v>657</v>
      </c>
      <c r="AU660" s="11">
        <v>21.383333</v>
      </c>
      <c r="AV660" s="11">
        <v>18.652906000000002</v>
      </c>
      <c r="AW660" s="11">
        <v>2.7304270000000002</v>
      </c>
      <c r="AX660" s="11">
        <v>12.768948999999999</v>
      </c>
    </row>
    <row r="661" spans="21:50" x14ac:dyDescent="0.35">
      <c r="U661" s="11" t="s">
        <v>76</v>
      </c>
      <c r="V661" s="11">
        <v>947</v>
      </c>
      <c r="W661" s="11">
        <v>6.8856539999999997</v>
      </c>
      <c r="X661" s="11">
        <v>6.424404</v>
      </c>
      <c r="Y661" s="11">
        <v>0.46124999999999999</v>
      </c>
      <c r="Z661" s="18">
        <f t="shared" si="20"/>
        <v>6.6987101007398867E-2</v>
      </c>
      <c r="AA661" s="11">
        <v>6.698715</v>
      </c>
      <c r="AS661" s="11" t="s">
        <v>83</v>
      </c>
      <c r="AT661" s="11">
        <v>658</v>
      </c>
      <c r="AU661" s="11">
        <v>-5.6130959999999996</v>
      </c>
      <c r="AV661" s="11">
        <v>-7.6686269999999999</v>
      </c>
      <c r="AW661" s="11">
        <v>2.0555300000000001</v>
      </c>
      <c r="AX661" s="11">
        <v>36.620257000000002</v>
      </c>
    </row>
    <row r="662" spans="21:50" x14ac:dyDescent="0.35">
      <c r="U662" s="11" t="s">
        <v>76</v>
      </c>
      <c r="V662" s="11">
        <v>948</v>
      </c>
      <c r="W662" s="11">
        <v>23.199414000000001</v>
      </c>
      <c r="X662" s="11">
        <v>27.296471</v>
      </c>
      <c r="Y662" s="11">
        <v>4.0970570000000004</v>
      </c>
      <c r="Z662" s="18">
        <f t="shared" si="20"/>
        <v>0.17660174519925376</v>
      </c>
      <c r="AA662" s="11">
        <v>17.660174000000001</v>
      </c>
      <c r="AS662" s="11" t="s">
        <v>78</v>
      </c>
      <c r="AT662" s="11">
        <v>659</v>
      </c>
      <c r="AU662" s="11">
        <v>-0.98538899999999996</v>
      </c>
      <c r="AV662" s="11">
        <v>-2.654722</v>
      </c>
      <c r="AW662" s="11">
        <v>1.669332</v>
      </c>
      <c r="AX662" s="11" t="s">
        <v>77</v>
      </c>
    </row>
    <row r="663" spans="21:50" x14ac:dyDescent="0.35">
      <c r="U663" s="11" t="s">
        <v>76</v>
      </c>
      <c r="V663" s="11">
        <v>949</v>
      </c>
      <c r="W663" s="11">
        <v>-4.7622470000000003</v>
      </c>
      <c r="X663" s="11">
        <v>-6.267468</v>
      </c>
      <c r="Y663" s="11">
        <v>1.5052209999999999</v>
      </c>
      <c r="Z663" s="18">
        <f t="shared" si="20"/>
        <v>0.31607369378362771</v>
      </c>
      <c r="AA663" s="11">
        <v>31.607358999999999</v>
      </c>
      <c r="AS663" s="11" t="s">
        <v>76</v>
      </c>
      <c r="AT663" s="11">
        <v>660</v>
      </c>
      <c r="AU663" s="11">
        <v>-5.0124219999999999</v>
      </c>
      <c r="AV663" s="11">
        <v>-5.266934</v>
      </c>
      <c r="AW663" s="11">
        <v>0.25451200000000002</v>
      </c>
      <c r="AX663" s="11">
        <v>5.0776260000000004</v>
      </c>
    </row>
    <row r="664" spans="21:50" x14ac:dyDescent="0.35">
      <c r="U664" s="11" t="s">
        <v>76</v>
      </c>
      <c r="V664" s="11">
        <v>950</v>
      </c>
      <c r="W664" s="11">
        <v>-12.240755</v>
      </c>
      <c r="X664" s="11">
        <v>-7.8621449999999999</v>
      </c>
      <c r="Y664" s="11">
        <v>4.3786100000000001</v>
      </c>
      <c r="Z664" s="18">
        <f t="shared" si="20"/>
        <v>0.35770751068867895</v>
      </c>
      <c r="AA664" s="11">
        <v>35.770753999999997</v>
      </c>
      <c r="AS664" s="11" t="s">
        <v>76</v>
      </c>
      <c r="AT664" s="11">
        <v>661</v>
      </c>
      <c r="AU664" s="11">
        <v>13.313897000000001</v>
      </c>
      <c r="AV664" s="11">
        <v>15.758088000000001</v>
      </c>
      <c r="AW664" s="11">
        <v>2.444191</v>
      </c>
      <c r="AX664" s="11">
        <v>18.358191999999999</v>
      </c>
    </row>
    <row r="665" spans="21:50" x14ac:dyDescent="0.35">
      <c r="U665" s="11" t="s">
        <v>76</v>
      </c>
      <c r="V665" s="11">
        <v>951</v>
      </c>
      <c r="W665" s="11">
        <v>22.125105999999999</v>
      </c>
      <c r="X665" s="11">
        <v>27.308222000000001</v>
      </c>
      <c r="Y665" s="11">
        <v>5.1831170000000002</v>
      </c>
      <c r="Z665" s="18">
        <f t="shared" si="20"/>
        <v>0.23426405279143073</v>
      </c>
      <c r="AA665" s="11">
        <v>23.426404999999999</v>
      </c>
      <c r="AS665" s="11" t="s">
        <v>76</v>
      </c>
      <c r="AT665" s="11">
        <v>662</v>
      </c>
      <c r="AU665" s="11">
        <v>-8.7720380000000002</v>
      </c>
      <c r="AV665" s="11">
        <v>-6.2003589999999997</v>
      </c>
      <c r="AW665" s="11">
        <v>2.5716779999999999</v>
      </c>
      <c r="AX665" s="11">
        <v>29.316773999999999</v>
      </c>
    </row>
    <row r="666" spans="21:50" x14ac:dyDescent="0.35">
      <c r="U666" s="11" t="s">
        <v>76</v>
      </c>
      <c r="V666" s="11">
        <v>954</v>
      </c>
      <c r="W666" s="11">
        <v>38.655335000000001</v>
      </c>
      <c r="X666" s="11">
        <v>31.281744</v>
      </c>
      <c r="Y666" s="11">
        <v>7.3735910000000002</v>
      </c>
      <c r="Z666" s="18">
        <f t="shared" si="20"/>
        <v>0.19075222087714414</v>
      </c>
      <c r="AA666" s="11">
        <v>19.075222</v>
      </c>
      <c r="AS666" s="11" t="s">
        <v>76</v>
      </c>
      <c r="AT666" s="11">
        <v>663</v>
      </c>
      <c r="AU666" s="11">
        <v>-17.600338000000001</v>
      </c>
      <c r="AV666" s="11">
        <v>-17.885157</v>
      </c>
      <c r="AW666" s="11">
        <v>0.28481899999999999</v>
      </c>
      <c r="AX666" s="11">
        <v>1.618258</v>
      </c>
    </row>
    <row r="667" spans="21:50" x14ac:dyDescent="0.35">
      <c r="U667" s="11" t="s">
        <v>76</v>
      </c>
      <c r="V667" s="11">
        <v>955</v>
      </c>
      <c r="W667" s="11">
        <v>37.406767000000002</v>
      </c>
      <c r="X667" s="11">
        <v>36.681097999999999</v>
      </c>
      <c r="Y667" s="11">
        <v>0.72566900000000001</v>
      </c>
      <c r="Z667" s="18">
        <f t="shared" si="20"/>
        <v>1.9399404391189434E-2</v>
      </c>
      <c r="AA667" s="11">
        <v>1.93994</v>
      </c>
      <c r="AS667" s="11" t="s">
        <v>76</v>
      </c>
      <c r="AT667" s="11">
        <v>664</v>
      </c>
      <c r="AU667" s="11">
        <v>-17.016832999999998</v>
      </c>
      <c r="AV667" s="11">
        <v>-14.949299</v>
      </c>
      <c r="AW667" s="11">
        <v>2.0675340000000002</v>
      </c>
      <c r="AX667" s="11">
        <v>12.149936</v>
      </c>
    </row>
    <row r="668" spans="21:50" x14ac:dyDescent="0.35">
      <c r="U668" s="11" t="s">
        <v>76</v>
      </c>
      <c r="V668" s="11">
        <v>956</v>
      </c>
      <c r="W668" s="11">
        <v>28.770213999999999</v>
      </c>
      <c r="X668" s="11">
        <v>28.534036</v>
      </c>
      <c r="Y668" s="11">
        <v>0.236178</v>
      </c>
      <c r="Z668" s="18">
        <f t="shared" si="20"/>
        <v>8.2091151633421986E-3</v>
      </c>
      <c r="AA668" s="11">
        <v>0.82091199999999998</v>
      </c>
      <c r="AS668" s="11" t="s">
        <v>76</v>
      </c>
      <c r="AT668" s="11">
        <v>665</v>
      </c>
      <c r="AU668" s="11">
        <v>-7.4242210000000002</v>
      </c>
      <c r="AV668" s="11">
        <v>-9.0406669999999991</v>
      </c>
      <c r="AW668" s="11">
        <v>1.616446</v>
      </c>
      <c r="AX668" s="11">
        <v>21.772608000000002</v>
      </c>
    </row>
    <row r="669" spans="21:50" x14ac:dyDescent="0.35">
      <c r="U669" s="11" t="s">
        <v>76</v>
      </c>
      <c r="V669" s="11">
        <v>957</v>
      </c>
      <c r="W669" s="11">
        <v>-18.210640000000001</v>
      </c>
      <c r="X669" s="11">
        <v>-17.986554999999999</v>
      </c>
      <c r="Y669" s="11">
        <v>0.22408500000000001</v>
      </c>
      <c r="Z669" s="18">
        <f t="shared" si="20"/>
        <v>1.2305168846344774E-2</v>
      </c>
      <c r="AA669" s="11">
        <v>1.2305159999999999</v>
      </c>
      <c r="AS669" s="11" t="s">
        <v>83</v>
      </c>
      <c r="AT669" s="11">
        <v>666</v>
      </c>
      <c r="AU669" s="11">
        <v>1.01325</v>
      </c>
      <c r="AV669" s="11">
        <v>-9.0860000000000003E-3</v>
      </c>
      <c r="AW669" s="11">
        <v>1.0223370000000001</v>
      </c>
      <c r="AX669" s="11" t="s">
        <v>77</v>
      </c>
    </row>
    <row r="670" spans="21:50" x14ac:dyDescent="0.35">
      <c r="U670" s="11" t="s">
        <v>76</v>
      </c>
      <c r="V670" s="11">
        <v>958</v>
      </c>
      <c r="W670" s="11">
        <v>-8.4013439999999999</v>
      </c>
      <c r="X670" s="11">
        <v>-6.41195</v>
      </c>
      <c r="Y670" s="11">
        <v>1.9893940000000001</v>
      </c>
      <c r="Z670" s="18">
        <f t="shared" si="20"/>
        <v>0.23679473189051659</v>
      </c>
      <c r="AA670" s="11">
        <v>23.679473999999999</v>
      </c>
      <c r="AS670" s="11" t="s">
        <v>76</v>
      </c>
      <c r="AT670" s="11">
        <v>667</v>
      </c>
      <c r="AU670" s="11">
        <v>-9.6069230000000001</v>
      </c>
      <c r="AV670" s="11">
        <v>-10.8111</v>
      </c>
      <c r="AW670" s="11">
        <v>1.2041770000000001</v>
      </c>
      <c r="AX670" s="11">
        <v>12.534471999999999</v>
      </c>
    </row>
    <row r="671" spans="21:50" x14ac:dyDescent="0.35">
      <c r="U671" s="11" t="s">
        <v>76</v>
      </c>
      <c r="V671" s="11">
        <v>962</v>
      </c>
      <c r="W671" s="11">
        <v>28.379981999999998</v>
      </c>
      <c r="X671" s="11">
        <v>25.3095</v>
      </c>
      <c r="Y671" s="11">
        <v>3.070481</v>
      </c>
      <c r="Z671" s="18">
        <f t="shared" si="20"/>
        <v>0.10819178814137374</v>
      </c>
      <c r="AA671" s="11">
        <v>10.819179</v>
      </c>
      <c r="AS671" s="11" t="s">
        <v>78</v>
      </c>
      <c r="AT671" s="11">
        <v>668</v>
      </c>
      <c r="AU671" s="11">
        <v>-8.6453140000000008</v>
      </c>
      <c r="AV671" s="11">
        <v>-5.2063230000000003</v>
      </c>
      <c r="AW671" s="11">
        <v>3.4389910000000001</v>
      </c>
      <c r="AX671" s="11">
        <v>39.778671000000003</v>
      </c>
    </row>
    <row r="672" spans="21:50" x14ac:dyDescent="0.35">
      <c r="U672" s="11" t="s">
        <v>76</v>
      </c>
      <c r="V672" s="11">
        <v>964</v>
      </c>
      <c r="W672" s="11">
        <v>12.360836000000001</v>
      </c>
      <c r="X672" s="11">
        <v>11.225417999999999</v>
      </c>
      <c r="Y672" s="11">
        <v>1.135418</v>
      </c>
      <c r="Z672" s="18">
        <f t="shared" si="20"/>
        <v>9.18560848149753E-2</v>
      </c>
      <c r="AA672" s="11">
        <v>9.1856089999999995</v>
      </c>
      <c r="AS672" s="11" t="s">
        <v>76</v>
      </c>
      <c r="AT672" s="11">
        <v>669</v>
      </c>
      <c r="AU672" s="11">
        <v>0.41817500000000002</v>
      </c>
      <c r="AV672" s="11">
        <v>2.7147929999999998</v>
      </c>
      <c r="AW672" s="11">
        <v>2.296618</v>
      </c>
      <c r="AX672" s="11" t="s">
        <v>77</v>
      </c>
    </row>
    <row r="673" spans="21:50" x14ac:dyDescent="0.35">
      <c r="U673" s="11" t="s">
        <v>76</v>
      </c>
      <c r="V673" s="11">
        <v>965</v>
      </c>
      <c r="W673" s="11">
        <v>12.274284</v>
      </c>
      <c r="X673" s="11">
        <v>14.033804</v>
      </c>
      <c r="Y673" s="11">
        <v>1.7595209999999999</v>
      </c>
      <c r="Z673" s="18">
        <f t="shared" si="20"/>
        <v>0.14335019460198248</v>
      </c>
      <c r="AA673" s="11">
        <v>14.335016</v>
      </c>
      <c r="AS673" s="11" t="s">
        <v>76</v>
      </c>
      <c r="AT673" s="11">
        <v>670</v>
      </c>
      <c r="AU673" s="11">
        <v>-6.9346949999999996</v>
      </c>
      <c r="AV673" s="11">
        <v>-6.2577129999999999</v>
      </c>
      <c r="AW673" s="11">
        <v>0.67698199999999997</v>
      </c>
      <c r="AX673" s="11">
        <v>9.7622509999999991</v>
      </c>
    </row>
    <row r="674" spans="21:50" x14ac:dyDescent="0.35">
      <c r="U674" s="11" t="s">
        <v>76</v>
      </c>
      <c r="V674" s="11">
        <v>966</v>
      </c>
      <c r="W674" s="11">
        <v>-7.7862830000000001</v>
      </c>
      <c r="X674" s="11">
        <v>-11.100248000000001</v>
      </c>
      <c r="Y674" s="11">
        <v>3.313965</v>
      </c>
      <c r="Z674" s="18">
        <f t="shared" si="20"/>
        <v>0.42561579125752302</v>
      </c>
      <c r="AA674" s="11">
        <v>42.561584000000003</v>
      </c>
      <c r="AS674" s="11" t="s">
        <v>83</v>
      </c>
      <c r="AT674" s="11">
        <v>671</v>
      </c>
      <c r="AU674" s="11">
        <v>-1.2462960000000001</v>
      </c>
      <c r="AV674" s="11">
        <v>1.9427270000000001</v>
      </c>
      <c r="AW674" s="11">
        <v>3.1890230000000002</v>
      </c>
      <c r="AX674" s="11" t="s">
        <v>77</v>
      </c>
    </row>
    <row r="675" spans="21:50" x14ac:dyDescent="0.35">
      <c r="U675" s="11" t="s">
        <v>76</v>
      </c>
      <c r="V675" s="11">
        <v>967</v>
      </c>
      <c r="W675" s="11">
        <v>-15.518653</v>
      </c>
      <c r="X675" s="11">
        <v>-15.976254000000001</v>
      </c>
      <c r="Y675" s="11">
        <v>0.45760099999999998</v>
      </c>
      <c r="Z675" s="18">
        <f t="shared" si="20"/>
        <v>2.948715974253693E-2</v>
      </c>
      <c r="AA675" s="11">
        <v>2.9487160000000001</v>
      </c>
      <c r="AS675" s="11" t="s">
        <v>78</v>
      </c>
      <c r="AT675" s="11">
        <v>672</v>
      </c>
      <c r="AU675" s="11">
        <v>0.116276</v>
      </c>
      <c r="AV675" s="11">
        <v>8.8563000000000003E-2</v>
      </c>
      <c r="AW675" s="11">
        <v>2.7713000000000002E-2</v>
      </c>
      <c r="AX675" s="11">
        <v>23.834088999999999</v>
      </c>
    </row>
    <row r="676" spans="21:50" x14ac:dyDescent="0.35">
      <c r="U676" s="11" t="s">
        <v>76</v>
      </c>
      <c r="V676" s="11">
        <v>968</v>
      </c>
      <c r="W676" s="11">
        <v>-10.617820999999999</v>
      </c>
      <c r="X676" s="11">
        <v>-11.857787</v>
      </c>
      <c r="Y676" s="11">
        <v>1.239965</v>
      </c>
      <c r="Z676" s="18">
        <f t="shared" si="20"/>
        <v>0.11678149405607799</v>
      </c>
      <c r="AA676" s="11">
        <v>11.678152000000001</v>
      </c>
      <c r="AS676" s="11" t="s">
        <v>76</v>
      </c>
      <c r="AT676" s="11">
        <v>673</v>
      </c>
      <c r="AU676" s="11">
        <v>-6.2641229999999997</v>
      </c>
      <c r="AV676" s="11">
        <v>-4.9166660000000002</v>
      </c>
      <c r="AW676" s="11">
        <v>1.3474569999999999</v>
      </c>
      <c r="AX676" s="11">
        <v>21.510708000000001</v>
      </c>
    </row>
    <row r="677" spans="21:50" x14ac:dyDescent="0.35">
      <c r="U677" s="11" t="s">
        <v>76</v>
      </c>
      <c r="V677" s="11">
        <v>970</v>
      </c>
      <c r="W677" s="11">
        <v>-0.58572500000000005</v>
      </c>
      <c r="X677" s="11">
        <v>-4.2253420000000004</v>
      </c>
      <c r="Y677" s="11">
        <v>3.6396169999999999</v>
      </c>
      <c r="Z677" s="18">
        <f t="shared" si="20"/>
        <v>6.2138665756114211</v>
      </c>
      <c r="AA677" s="11" t="s">
        <v>77</v>
      </c>
      <c r="AS677" s="11" t="s">
        <v>76</v>
      </c>
      <c r="AT677" s="11">
        <v>675</v>
      </c>
      <c r="AU677" s="11">
        <v>-18.946086999999999</v>
      </c>
      <c r="AV677" s="11">
        <v>-15.174034000000001</v>
      </c>
      <c r="AW677" s="11">
        <v>3.7720530000000001</v>
      </c>
      <c r="AX677" s="11">
        <v>19.909403999999999</v>
      </c>
    </row>
    <row r="678" spans="21:50" x14ac:dyDescent="0.35">
      <c r="U678" s="11" t="s">
        <v>76</v>
      </c>
      <c r="V678" s="11">
        <v>971</v>
      </c>
      <c r="W678" s="11">
        <v>22.053481999999999</v>
      </c>
      <c r="X678" s="11">
        <v>24.744944</v>
      </c>
      <c r="Y678" s="11">
        <v>2.691462</v>
      </c>
      <c r="Z678" s="18">
        <f t="shared" si="20"/>
        <v>0.12204249650916804</v>
      </c>
      <c r="AA678" s="11">
        <v>12.20425</v>
      </c>
      <c r="AS678" s="11" t="s">
        <v>76</v>
      </c>
      <c r="AT678" s="11">
        <v>676</v>
      </c>
      <c r="AU678" s="11">
        <v>-18.403502</v>
      </c>
      <c r="AV678" s="11">
        <v>-16.985602</v>
      </c>
      <c r="AW678" s="11">
        <v>1.4178999999999999</v>
      </c>
      <c r="AX678" s="11">
        <v>7.7045120000000002</v>
      </c>
    </row>
    <row r="679" spans="21:50" x14ac:dyDescent="0.35">
      <c r="U679" s="11" t="s">
        <v>76</v>
      </c>
      <c r="V679" s="11">
        <v>974</v>
      </c>
      <c r="W679" s="11">
        <v>-5.0156510000000001</v>
      </c>
      <c r="X679" s="11">
        <v>-7.4229589999999996</v>
      </c>
      <c r="Y679" s="11">
        <v>2.407308</v>
      </c>
      <c r="Z679" s="18">
        <f t="shared" si="20"/>
        <v>0.47995923161320436</v>
      </c>
      <c r="AA679" s="11">
        <v>47.995933999999998</v>
      </c>
      <c r="AS679" s="11" t="s">
        <v>83</v>
      </c>
      <c r="AT679" s="11">
        <v>677</v>
      </c>
      <c r="AU679" s="11">
        <v>-17.668804999999999</v>
      </c>
      <c r="AV679" s="11">
        <v>-13.717053</v>
      </c>
      <c r="AW679" s="11">
        <v>3.9517519999999999</v>
      </c>
      <c r="AX679" s="11">
        <v>22.365698999999999</v>
      </c>
    </row>
    <row r="680" spans="21:50" x14ac:dyDescent="0.35">
      <c r="U680" s="11" t="s">
        <v>76</v>
      </c>
      <c r="V680" s="11">
        <v>975</v>
      </c>
      <c r="W680" s="11">
        <v>12.629989</v>
      </c>
      <c r="X680" s="11">
        <v>11.55288</v>
      </c>
      <c r="Y680" s="11">
        <v>1.0771090000000001</v>
      </c>
      <c r="Z680" s="18">
        <f t="shared" si="20"/>
        <v>8.5281863665914517E-2</v>
      </c>
      <c r="AA680" s="11">
        <v>8.5281880000000001</v>
      </c>
      <c r="AS680" s="11" t="s">
        <v>76</v>
      </c>
      <c r="AT680" s="11">
        <v>678</v>
      </c>
      <c r="AU680" s="11">
        <v>-27.227321</v>
      </c>
      <c r="AV680" s="11">
        <v>-28.505634000000001</v>
      </c>
      <c r="AW680" s="11">
        <v>1.278313</v>
      </c>
      <c r="AX680" s="11">
        <v>4.6949620000000003</v>
      </c>
    </row>
    <row r="681" spans="21:50" x14ac:dyDescent="0.35">
      <c r="U681" s="11" t="s">
        <v>76</v>
      </c>
      <c r="V681" s="11">
        <v>977</v>
      </c>
      <c r="W681" s="11">
        <v>27.639258999999999</v>
      </c>
      <c r="X681" s="11">
        <v>28.885204999999999</v>
      </c>
      <c r="Y681" s="11">
        <v>1.245946</v>
      </c>
      <c r="Z681" s="18">
        <f t="shared" si="20"/>
        <v>4.507884961749517E-2</v>
      </c>
      <c r="AA681" s="11">
        <v>4.5078849999999999</v>
      </c>
      <c r="AS681" s="11" t="s">
        <v>76</v>
      </c>
      <c r="AT681" s="11">
        <v>679</v>
      </c>
      <c r="AU681" s="11">
        <v>37.485413000000001</v>
      </c>
      <c r="AV681" s="11">
        <v>35.350746000000001</v>
      </c>
      <c r="AW681" s="11">
        <v>2.1346669999999999</v>
      </c>
      <c r="AX681" s="11">
        <v>5.694661</v>
      </c>
    </row>
    <row r="682" spans="21:50" x14ac:dyDescent="0.35">
      <c r="U682" s="11" t="s">
        <v>76</v>
      </c>
      <c r="V682" s="11">
        <v>978</v>
      </c>
      <c r="W682" s="11">
        <v>-13.025342</v>
      </c>
      <c r="X682" s="11">
        <v>-10.87992</v>
      </c>
      <c r="Y682" s="11">
        <v>2.1454230000000001</v>
      </c>
      <c r="Z682" s="18">
        <f t="shared" si="20"/>
        <v>0.16471145249007665</v>
      </c>
      <c r="AA682" s="11">
        <v>16.471140999999999</v>
      </c>
      <c r="AS682" s="11" t="s">
        <v>76</v>
      </c>
      <c r="AT682" s="11">
        <v>680</v>
      </c>
      <c r="AU682" s="11">
        <v>2.545191</v>
      </c>
      <c r="AV682" s="11">
        <v>2.1506959999999999</v>
      </c>
      <c r="AW682" s="11">
        <v>0.39449499999999998</v>
      </c>
      <c r="AX682" s="11">
        <v>15.499608</v>
      </c>
    </row>
    <row r="683" spans="21:50" x14ac:dyDescent="0.35">
      <c r="U683" s="11" t="s">
        <v>76</v>
      </c>
      <c r="V683" s="11">
        <v>979</v>
      </c>
      <c r="W683" s="11">
        <v>2.6167099999999999</v>
      </c>
      <c r="X683" s="11">
        <v>0.76036499999999996</v>
      </c>
      <c r="Y683" s="11">
        <v>1.8563449999999999</v>
      </c>
      <c r="Z683" s="18">
        <f t="shared" si="20"/>
        <v>0.70941946184330706</v>
      </c>
      <c r="AA683" s="11">
        <v>70.941946000000002</v>
      </c>
      <c r="AS683" s="11" t="s">
        <v>76</v>
      </c>
      <c r="AT683" s="11">
        <v>681</v>
      </c>
      <c r="AU683" s="11">
        <v>7.7477850000000004</v>
      </c>
      <c r="AV683" s="11">
        <v>7.7064149999999998</v>
      </c>
      <c r="AW683" s="11">
        <v>4.1369000000000003E-2</v>
      </c>
      <c r="AX683" s="11">
        <v>0.53395199999999998</v>
      </c>
    </row>
    <row r="684" spans="21:50" x14ac:dyDescent="0.35">
      <c r="U684" s="11" t="s">
        <v>76</v>
      </c>
      <c r="V684" s="11">
        <v>980</v>
      </c>
      <c r="W684" s="11">
        <v>9.2317250000000008</v>
      </c>
      <c r="X684" s="11">
        <v>10.507434</v>
      </c>
      <c r="Y684" s="11">
        <v>1.2757080000000001</v>
      </c>
      <c r="Z684" s="18">
        <f t="shared" si="20"/>
        <v>0.13818739184713583</v>
      </c>
      <c r="AA684" s="11">
        <v>13.818744000000001</v>
      </c>
      <c r="AS684" s="11" t="s">
        <v>78</v>
      </c>
      <c r="AT684" s="11">
        <v>682</v>
      </c>
      <c r="AU684" s="11">
        <v>-22.52234</v>
      </c>
      <c r="AV684" s="11">
        <v>-25.428008999999999</v>
      </c>
      <c r="AW684" s="11">
        <v>2.9056690000000001</v>
      </c>
      <c r="AX684" s="11">
        <v>12.901275999999999</v>
      </c>
    </row>
    <row r="685" spans="21:50" x14ac:dyDescent="0.35">
      <c r="U685" s="11" t="s">
        <v>76</v>
      </c>
      <c r="V685" s="11">
        <v>982</v>
      </c>
      <c r="W685" s="11">
        <v>37.645397000000003</v>
      </c>
      <c r="X685" s="11">
        <v>34.775176999999999</v>
      </c>
      <c r="Y685" s="11">
        <v>2.8702200000000002</v>
      </c>
      <c r="Z685" s="18">
        <f t="shared" si="20"/>
        <v>7.6243584308594223E-2</v>
      </c>
      <c r="AA685" s="11">
        <v>7.624358</v>
      </c>
      <c r="AS685" s="11" t="s">
        <v>76</v>
      </c>
      <c r="AT685" s="11">
        <v>683</v>
      </c>
      <c r="AU685" s="11">
        <v>28.263824</v>
      </c>
      <c r="AV685" s="11">
        <v>35.039627000000003</v>
      </c>
      <c r="AW685" s="11">
        <v>6.7758029999999998</v>
      </c>
      <c r="AX685" s="11">
        <v>23.973413000000001</v>
      </c>
    </row>
    <row r="686" spans="21:50" x14ac:dyDescent="0.35">
      <c r="U686" s="11" t="s">
        <v>76</v>
      </c>
      <c r="V686" s="11">
        <v>983</v>
      </c>
      <c r="W686" s="11">
        <v>43.170561999999997</v>
      </c>
      <c r="X686" s="11">
        <v>40.247224000000003</v>
      </c>
      <c r="Y686" s="11">
        <v>2.9233380000000002</v>
      </c>
      <c r="Z686" s="18">
        <f t="shared" si="20"/>
        <v>6.7716005179640715E-2</v>
      </c>
      <c r="AA686" s="11">
        <v>6.7716010000000004</v>
      </c>
      <c r="AS686" s="11" t="s">
        <v>83</v>
      </c>
      <c r="AT686" s="11">
        <v>684</v>
      </c>
      <c r="AU686" s="11">
        <v>-3.3841800000000002</v>
      </c>
      <c r="AV686" s="11">
        <v>-1.731336</v>
      </c>
      <c r="AW686" s="11">
        <v>1.6528430000000001</v>
      </c>
      <c r="AX686" s="11">
        <v>48.840293000000003</v>
      </c>
    </row>
    <row r="687" spans="21:50" x14ac:dyDescent="0.35">
      <c r="U687" s="11" t="s">
        <v>76</v>
      </c>
      <c r="V687" s="11">
        <v>985</v>
      </c>
      <c r="W687" s="11">
        <v>-1.8338840000000001</v>
      </c>
      <c r="X687" s="11">
        <v>-4.9795990000000003</v>
      </c>
      <c r="Y687" s="11">
        <v>3.1457160000000002</v>
      </c>
      <c r="Z687" s="18">
        <f t="shared" si="20"/>
        <v>1.7153298681923175</v>
      </c>
      <c r="AA687" s="11" t="s">
        <v>77</v>
      </c>
      <c r="AS687" s="11" t="s">
        <v>76</v>
      </c>
      <c r="AT687" s="11">
        <v>685</v>
      </c>
      <c r="AU687" s="11">
        <v>-16.195889000000001</v>
      </c>
      <c r="AV687" s="11">
        <v>-15.619814</v>
      </c>
      <c r="AW687" s="11">
        <v>0.576075</v>
      </c>
      <c r="AX687" s="11">
        <v>3.556921</v>
      </c>
    </row>
    <row r="688" spans="21:50" x14ac:dyDescent="0.35">
      <c r="U688" s="11" t="s">
        <v>76</v>
      </c>
      <c r="V688" s="11">
        <v>986</v>
      </c>
      <c r="W688" s="11">
        <v>-21.066108</v>
      </c>
      <c r="X688" s="11">
        <v>-21.633291</v>
      </c>
      <c r="Y688" s="11">
        <v>0.56718199999999996</v>
      </c>
      <c r="Z688" s="18">
        <f t="shared" si="20"/>
        <v>2.6923910197365359E-2</v>
      </c>
      <c r="AA688" s="11">
        <v>2.692393</v>
      </c>
      <c r="AS688" s="11" t="s">
        <v>76</v>
      </c>
      <c r="AT688" s="11">
        <v>686</v>
      </c>
      <c r="AU688" s="11">
        <v>-7.9184330000000003</v>
      </c>
      <c r="AV688" s="11">
        <v>-7.9431399999999996</v>
      </c>
      <c r="AW688" s="11">
        <v>2.4707E-2</v>
      </c>
      <c r="AX688" s="11">
        <v>0.31202299999999999</v>
      </c>
    </row>
    <row r="689" spans="21:50" x14ac:dyDescent="0.35">
      <c r="U689" s="11" t="s">
        <v>76</v>
      </c>
      <c r="V689" s="11">
        <v>987</v>
      </c>
      <c r="W689" s="11">
        <v>-20.655266000000001</v>
      </c>
      <c r="X689" s="11">
        <v>-21.290922999999999</v>
      </c>
      <c r="Y689" s="11">
        <v>0.63565700000000003</v>
      </c>
      <c r="Z689" s="18">
        <f t="shared" si="20"/>
        <v>3.0774573418710753E-2</v>
      </c>
      <c r="AA689" s="11">
        <v>3.0774560000000002</v>
      </c>
      <c r="AS689" s="11" t="s">
        <v>76</v>
      </c>
      <c r="AT689" s="11">
        <v>687</v>
      </c>
      <c r="AU689" s="11">
        <v>-7.5391430000000001</v>
      </c>
      <c r="AV689" s="11">
        <v>-7.7053649999999996</v>
      </c>
      <c r="AW689" s="11">
        <v>0.16622300000000001</v>
      </c>
      <c r="AX689" s="11">
        <v>2.204796</v>
      </c>
    </row>
    <row r="690" spans="21:50" x14ac:dyDescent="0.35">
      <c r="U690" s="11" t="s">
        <v>76</v>
      </c>
      <c r="V690" s="11">
        <v>990</v>
      </c>
      <c r="W690" s="11">
        <v>26.393166999999998</v>
      </c>
      <c r="X690" s="11">
        <v>24.92258</v>
      </c>
      <c r="Y690" s="11">
        <v>1.4705859999999999</v>
      </c>
      <c r="Z690" s="18">
        <f t="shared" si="20"/>
        <v>5.5718436518057878E-2</v>
      </c>
      <c r="AA690" s="11">
        <v>5.5718449999999997</v>
      </c>
      <c r="AS690" s="11" t="s">
        <v>78</v>
      </c>
      <c r="AT690" s="11">
        <v>688</v>
      </c>
      <c r="AU690" s="11">
        <v>-12.830450000000001</v>
      </c>
      <c r="AV690" s="11">
        <v>-9.2242700000000006</v>
      </c>
      <c r="AW690" s="11">
        <v>3.6061809999999999</v>
      </c>
      <c r="AX690" s="11">
        <v>28.106424000000001</v>
      </c>
    </row>
    <row r="691" spans="21:50" x14ac:dyDescent="0.35">
      <c r="U691" s="11" t="s">
        <v>76</v>
      </c>
      <c r="V691" s="11">
        <v>991</v>
      </c>
      <c r="W691" s="11">
        <v>18.909914000000001</v>
      </c>
      <c r="X691" s="11">
        <v>14.739322</v>
      </c>
      <c r="Y691" s="11">
        <v>4.1705920000000001</v>
      </c>
      <c r="Z691" s="18">
        <f t="shared" si="20"/>
        <v>0.22055055353503988</v>
      </c>
      <c r="AA691" s="11">
        <v>22.055057000000001</v>
      </c>
      <c r="AS691" s="11" t="s">
        <v>76</v>
      </c>
      <c r="AT691" s="11">
        <v>689</v>
      </c>
      <c r="AU691" s="11">
        <v>10.730331</v>
      </c>
      <c r="AV691" s="11">
        <v>12.097147</v>
      </c>
      <c r="AW691" s="11">
        <v>1.366816</v>
      </c>
      <c r="AX691" s="11">
        <v>12.737871</v>
      </c>
    </row>
    <row r="692" spans="21:50" x14ac:dyDescent="0.35">
      <c r="U692" s="11" t="s">
        <v>76</v>
      </c>
      <c r="V692" s="11">
        <v>992</v>
      </c>
      <c r="W692" s="11">
        <v>-21.713104000000001</v>
      </c>
      <c r="X692" s="11">
        <v>-23.873048000000001</v>
      </c>
      <c r="Y692" s="11">
        <v>2.1599439999999999</v>
      </c>
      <c r="Z692" s="18">
        <f t="shared" si="20"/>
        <v>9.9476518880027454E-2</v>
      </c>
      <c r="AA692" s="11">
        <v>9.9476530000000007</v>
      </c>
      <c r="AS692" s="11" t="s">
        <v>76</v>
      </c>
      <c r="AT692" s="11">
        <v>690</v>
      </c>
      <c r="AU692" s="11">
        <v>-19.051511999999999</v>
      </c>
      <c r="AV692" s="11">
        <v>-19.646709999999999</v>
      </c>
      <c r="AW692" s="11">
        <v>0.59519699999999998</v>
      </c>
      <c r="AX692" s="11">
        <v>3.1241469999999998</v>
      </c>
    </row>
    <row r="693" spans="21:50" x14ac:dyDescent="0.35">
      <c r="U693" s="11" t="s">
        <v>76</v>
      </c>
      <c r="V693" s="11">
        <v>994</v>
      </c>
      <c r="W693" s="11">
        <v>-27.238420999999999</v>
      </c>
      <c r="X693" s="11">
        <v>-27.146937999999999</v>
      </c>
      <c r="Y693" s="11">
        <v>9.1483999999999996E-2</v>
      </c>
      <c r="Z693" s="18">
        <f t="shared" si="20"/>
        <v>3.3586381530706201E-3</v>
      </c>
      <c r="AA693" s="11">
        <v>0.33586199999999999</v>
      </c>
      <c r="AS693" s="11" t="s">
        <v>76</v>
      </c>
      <c r="AT693" s="11">
        <v>691</v>
      </c>
      <c r="AU693" s="11">
        <v>7.6749049999999999</v>
      </c>
      <c r="AV693" s="11">
        <v>8.5660260000000008</v>
      </c>
      <c r="AW693" s="11">
        <v>0.89112199999999997</v>
      </c>
      <c r="AX693" s="11">
        <v>11.610852</v>
      </c>
    </row>
    <row r="694" spans="21:50" x14ac:dyDescent="0.35">
      <c r="U694" s="11" t="s">
        <v>76</v>
      </c>
      <c r="V694" s="11">
        <v>995</v>
      </c>
      <c r="W694" s="11">
        <v>-16.310863999999999</v>
      </c>
      <c r="X694" s="11">
        <v>-16.734573000000001</v>
      </c>
      <c r="Y694" s="11">
        <v>0.423709</v>
      </c>
      <c r="Z694" s="18">
        <f t="shared" si="20"/>
        <v>2.597710335884108E-2</v>
      </c>
      <c r="AA694" s="11">
        <v>2.5977079999999999</v>
      </c>
      <c r="AS694" s="11" t="s">
        <v>83</v>
      </c>
      <c r="AT694" s="11">
        <v>692</v>
      </c>
      <c r="AU694" s="11">
        <v>26.354607999999999</v>
      </c>
      <c r="AV694" s="11">
        <v>25.765138</v>
      </c>
      <c r="AW694" s="11">
        <v>0.58947000000000005</v>
      </c>
      <c r="AX694" s="11">
        <v>2.2366869999999999</v>
      </c>
    </row>
    <row r="695" spans="21:50" x14ac:dyDescent="0.35">
      <c r="U695" s="11" t="s">
        <v>76</v>
      </c>
      <c r="V695" s="11">
        <v>997</v>
      </c>
      <c r="W695" s="11">
        <v>5.8279829999999997</v>
      </c>
      <c r="X695" s="11">
        <v>5.0335140000000003</v>
      </c>
      <c r="Y695" s="11">
        <v>0.79446799999999995</v>
      </c>
      <c r="Z695" s="18">
        <f t="shared" si="20"/>
        <v>0.1363195465738318</v>
      </c>
      <c r="AA695" s="11">
        <v>13.631957999999999</v>
      </c>
      <c r="AS695" s="11" t="s">
        <v>76</v>
      </c>
      <c r="AT695" s="11">
        <v>693</v>
      </c>
      <c r="AU695" s="11">
        <v>-13.462653</v>
      </c>
      <c r="AV695" s="11">
        <v>-13.137294000000001</v>
      </c>
      <c r="AW695" s="11">
        <v>0.32535900000000001</v>
      </c>
      <c r="AX695" s="11">
        <v>2.4167540000000001</v>
      </c>
    </row>
    <row r="696" spans="21:50" x14ac:dyDescent="0.35">
      <c r="U696" s="11" t="s">
        <v>76</v>
      </c>
      <c r="V696" s="11">
        <v>1000</v>
      </c>
      <c r="W696" s="11">
        <v>-10.024051999999999</v>
      </c>
      <c r="X696" s="11">
        <v>-12.146737</v>
      </c>
      <c r="Y696" s="11">
        <v>2.1226850000000002</v>
      </c>
      <c r="Z696" s="18">
        <f t="shared" si="20"/>
        <v>0.21175917682789358</v>
      </c>
      <c r="AA696" s="11">
        <v>21.175920000000001</v>
      </c>
      <c r="AS696" s="11" t="s">
        <v>78</v>
      </c>
      <c r="AT696" s="11">
        <v>694</v>
      </c>
      <c r="AU696" s="11">
        <v>-5.9096979999999997</v>
      </c>
      <c r="AV696" s="11">
        <v>-7.6317269999999997</v>
      </c>
      <c r="AW696" s="11">
        <v>1.722029</v>
      </c>
      <c r="AX696" s="11">
        <v>29.139029000000001</v>
      </c>
    </row>
    <row r="697" spans="21:50" x14ac:dyDescent="0.35">
      <c r="U697" s="11" t="s">
        <v>76</v>
      </c>
      <c r="V697" s="11">
        <v>1001</v>
      </c>
      <c r="W697" s="11">
        <v>-9.7593519999999998</v>
      </c>
      <c r="X697" s="11">
        <v>-11.687438</v>
      </c>
      <c r="Y697" s="11">
        <v>1.928086</v>
      </c>
      <c r="Z697" s="18">
        <f t="shared" si="20"/>
        <v>0.19756291196382711</v>
      </c>
      <c r="AA697" s="11">
        <v>19.756295999999999</v>
      </c>
      <c r="AS697" s="11" t="s">
        <v>76</v>
      </c>
      <c r="AT697" s="11">
        <v>695</v>
      </c>
      <c r="AU697" s="11">
        <v>-10.411277</v>
      </c>
      <c r="AV697" s="11">
        <v>-10.976483</v>
      </c>
      <c r="AW697" s="11">
        <v>0.56520599999999999</v>
      </c>
      <c r="AX697" s="11">
        <v>5.4287850000000004</v>
      </c>
    </row>
    <row r="698" spans="21:50" x14ac:dyDescent="0.35">
      <c r="U698" s="11" t="s">
        <v>76</v>
      </c>
      <c r="V698" s="11">
        <v>1002</v>
      </c>
      <c r="W698" s="11">
        <v>18.711037000000001</v>
      </c>
      <c r="X698" s="11">
        <v>16.696280999999999</v>
      </c>
      <c r="Y698" s="11">
        <v>2.0147560000000002</v>
      </c>
      <c r="Z698" s="18">
        <f t="shared" si="20"/>
        <v>0.10767740986242505</v>
      </c>
      <c r="AA698" s="11">
        <v>10.767740999999999</v>
      </c>
      <c r="AS698" s="11" t="s">
        <v>76</v>
      </c>
      <c r="AT698" s="11">
        <v>696</v>
      </c>
      <c r="AU698" s="11">
        <v>-11.672689999999999</v>
      </c>
      <c r="AV698" s="11">
        <v>-11.374973000000001</v>
      </c>
      <c r="AW698" s="11">
        <v>0.29771700000000001</v>
      </c>
      <c r="AX698" s="11">
        <v>2.5505460000000002</v>
      </c>
    </row>
    <row r="699" spans="21:50" x14ac:dyDescent="0.35">
      <c r="U699" s="11" t="s">
        <v>76</v>
      </c>
      <c r="V699" s="11">
        <v>1003</v>
      </c>
      <c r="W699" s="11">
        <v>-15.195759000000001</v>
      </c>
      <c r="X699" s="11">
        <v>-13.292729</v>
      </c>
      <c r="Y699" s="11">
        <v>1.9030290000000001</v>
      </c>
      <c r="Z699" s="18">
        <f t="shared" si="20"/>
        <v>0.12523421831051676</v>
      </c>
      <c r="AA699" s="11">
        <v>12.523422999999999</v>
      </c>
      <c r="AS699" s="11" t="s">
        <v>78</v>
      </c>
      <c r="AT699" s="11">
        <v>697</v>
      </c>
      <c r="AU699" s="11">
        <v>8.44956</v>
      </c>
      <c r="AV699" s="11">
        <v>8.0313300000000005</v>
      </c>
      <c r="AW699" s="11">
        <v>0.41822999999999999</v>
      </c>
      <c r="AX699" s="11">
        <v>4.9497200000000001</v>
      </c>
    </row>
    <row r="700" spans="21:50" x14ac:dyDescent="0.35">
      <c r="U700" s="11" t="s">
        <v>76</v>
      </c>
      <c r="V700" s="11">
        <v>1004</v>
      </c>
      <c r="W700" s="11">
        <v>31.569842999999999</v>
      </c>
      <c r="X700" s="11">
        <v>30.460650999999999</v>
      </c>
      <c r="Y700" s="11">
        <v>1.109192</v>
      </c>
      <c r="Z700" s="18">
        <f t="shared" si="20"/>
        <v>3.5134542797694623E-2</v>
      </c>
      <c r="AA700" s="11">
        <v>3.513455</v>
      </c>
      <c r="AS700" s="11" t="s">
        <v>83</v>
      </c>
      <c r="AT700" s="11">
        <v>698</v>
      </c>
      <c r="AU700" s="11">
        <v>-12.353963</v>
      </c>
      <c r="AV700" s="11">
        <v>-6.0079419999999999</v>
      </c>
      <c r="AW700" s="11">
        <v>6.3460219999999996</v>
      </c>
      <c r="AX700" s="11">
        <v>51.368305999999997</v>
      </c>
    </row>
    <row r="701" spans="21:50" x14ac:dyDescent="0.35">
      <c r="U701" s="11" t="s">
        <v>76</v>
      </c>
      <c r="V701" s="11">
        <v>1005</v>
      </c>
      <c r="W701" s="11">
        <v>-8.1904199999999996</v>
      </c>
      <c r="X701" s="11">
        <v>-7.4864949999999997</v>
      </c>
      <c r="Y701" s="11">
        <v>0.70392500000000002</v>
      </c>
      <c r="Z701" s="18">
        <f t="shared" si="20"/>
        <v>8.5944921017481413E-2</v>
      </c>
      <c r="AA701" s="11">
        <v>8.5944939999999992</v>
      </c>
      <c r="AS701" s="11" t="s">
        <v>76</v>
      </c>
      <c r="AT701" s="11">
        <v>699</v>
      </c>
      <c r="AU701" s="11">
        <v>-12.690384999999999</v>
      </c>
      <c r="AV701" s="11">
        <v>-14.250624999999999</v>
      </c>
      <c r="AW701" s="11">
        <v>1.5602389999999999</v>
      </c>
      <c r="AX701" s="11">
        <v>12.294656</v>
      </c>
    </row>
    <row r="702" spans="21:50" x14ac:dyDescent="0.35">
      <c r="U702" s="11" t="s">
        <v>76</v>
      </c>
      <c r="V702" s="11">
        <v>1006</v>
      </c>
      <c r="W702" s="11">
        <v>5.5271299999999997</v>
      </c>
      <c r="X702" s="11">
        <v>2.6857009999999999</v>
      </c>
      <c r="Y702" s="11">
        <v>2.8414290000000002</v>
      </c>
      <c r="Z702" s="18">
        <f t="shared" si="20"/>
        <v>0.51408760061731862</v>
      </c>
      <c r="AA702" s="11">
        <v>51.408757000000001</v>
      </c>
      <c r="AS702" s="11" t="s">
        <v>76</v>
      </c>
      <c r="AT702" s="11">
        <v>700</v>
      </c>
      <c r="AU702" s="11">
        <v>11.922309</v>
      </c>
      <c r="AV702" s="11">
        <v>11.836878</v>
      </c>
      <c r="AW702" s="11">
        <v>8.5431000000000007E-2</v>
      </c>
      <c r="AX702" s="11">
        <v>0.71656200000000003</v>
      </c>
    </row>
    <row r="703" spans="21:50" x14ac:dyDescent="0.35">
      <c r="U703" s="11" t="s">
        <v>76</v>
      </c>
      <c r="V703" s="11">
        <v>1009</v>
      </c>
      <c r="W703" s="11">
        <v>-3.9731130000000001</v>
      </c>
      <c r="X703" s="11">
        <v>-5.2770429999999999</v>
      </c>
      <c r="Y703" s="11">
        <v>1.30393</v>
      </c>
      <c r="Z703" s="18">
        <f t="shared" si="20"/>
        <v>0.32818850105697978</v>
      </c>
      <c r="AA703" s="11">
        <v>32.818846999999998</v>
      </c>
      <c r="AS703" s="11" t="s">
        <v>76</v>
      </c>
      <c r="AT703" s="11">
        <v>701</v>
      </c>
      <c r="AU703" s="11">
        <v>12.31696</v>
      </c>
      <c r="AV703" s="11">
        <v>17.785954</v>
      </c>
      <c r="AW703" s="11">
        <v>5.4689940000000004</v>
      </c>
      <c r="AX703" s="11">
        <v>44.402143000000002</v>
      </c>
    </row>
    <row r="704" spans="21:50" x14ac:dyDescent="0.35">
      <c r="U704" s="11" t="s">
        <v>76</v>
      </c>
      <c r="V704" s="11">
        <v>1010</v>
      </c>
      <c r="W704" s="11">
        <v>-7.506621</v>
      </c>
      <c r="X704" s="11">
        <v>-6.3548200000000001</v>
      </c>
      <c r="Y704" s="11">
        <v>1.1518010000000001</v>
      </c>
      <c r="Z704" s="18">
        <f t="shared" si="20"/>
        <v>0.15343801159003501</v>
      </c>
      <c r="AA704" s="11">
        <v>15.343804</v>
      </c>
      <c r="AS704" s="11" t="s">
        <v>76</v>
      </c>
      <c r="AT704" s="11">
        <v>702</v>
      </c>
      <c r="AU704" s="11">
        <v>-3.6279620000000001</v>
      </c>
      <c r="AV704" s="11">
        <v>0.47923199999999999</v>
      </c>
      <c r="AW704" s="11">
        <v>4.1071939999999998</v>
      </c>
      <c r="AX704" s="11" t="s">
        <v>77</v>
      </c>
    </row>
    <row r="705" spans="21:50" x14ac:dyDescent="0.35">
      <c r="U705" s="11" t="s">
        <v>76</v>
      </c>
      <c r="V705" s="11">
        <v>1011</v>
      </c>
      <c r="W705" s="11">
        <v>20.584275999999999</v>
      </c>
      <c r="X705" s="11">
        <v>33.178770999999998</v>
      </c>
      <c r="Y705" s="11">
        <v>12.594495</v>
      </c>
      <c r="Z705" s="18">
        <f t="shared" si="20"/>
        <v>0.61185027833866978</v>
      </c>
      <c r="AA705" s="11">
        <v>61.185029999999998</v>
      </c>
      <c r="AS705" s="11" t="s">
        <v>76</v>
      </c>
      <c r="AT705" s="11">
        <v>703</v>
      </c>
      <c r="AU705" s="11">
        <v>-13.046925999999999</v>
      </c>
      <c r="AV705" s="11">
        <v>-13.137452</v>
      </c>
      <c r="AW705" s="11">
        <v>9.0525999999999995E-2</v>
      </c>
      <c r="AX705" s="11">
        <v>0.693851</v>
      </c>
    </row>
    <row r="706" spans="21:50" x14ac:dyDescent="0.35">
      <c r="U706" s="11" t="s">
        <v>76</v>
      </c>
      <c r="V706" s="11">
        <v>1012</v>
      </c>
      <c r="W706" s="11">
        <v>-12.394152999999999</v>
      </c>
      <c r="X706" s="11">
        <v>-9.8469180000000005</v>
      </c>
      <c r="Y706" s="11">
        <v>2.5472359999999998</v>
      </c>
      <c r="Z706" s="18">
        <f t="shared" si="20"/>
        <v>0.20551916698139841</v>
      </c>
      <c r="AA706" s="11">
        <v>20.551912999999999</v>
      </c>
      <c r="AS706" s="11" t="s">
        <v>83</v>
      </c>
      <c r="AT706" s="11">
        <v>704</v>
      </c>
      <c r="AU706" s="11">
        <v>-16.747799000000001</v>
      </c>
      <c r="AV706" s="11">
        <v>-17.426038999999999</v>
      </c>
      <c r="AW706" s="11">
        <v>0.67823999999999995</v>
      </c>
      <c r="AX706" s="11">
        <v>4.0497259999999997</v>
      </c>
    </row>
    <row r="707" spans="21:50" x14ac:dyDescent="0.35">
      <c r="U707" s="11" t="s">
        <v>76</v>
      </c>
      <c r="V707" s="11">
        <v>1016</v>
      </c>
      <c r="W707" s="11">
        <v>12.362731</v>
      </c>
      <c r="X707" s="11">
        <v>8.4715509999999998</v>
      </c>
      <c r="Y707" s="11">
        <v>3.8911799999999999</v>
      </c>
      <c r="Z707" s="18">
        <f t="shared" si="20"/>
        <v>0.31475084267383963</v>
      </c>
      <c r="AA707" s="11">
        <v>31.475083999999999</v>
      </c>
      <c r="AS707" s="11" t="s">
        <v>78</v>
      </c>
      <c r="AT707" s="11">
        <v>705</v>
      </c>
      <c r="AU707" s="11">
        <v>-26.013287999999999</v>
      </c>
      <c r="AV707" s="11">
        <v>-26.585854999999999</v>
      </c>
      <c r="AW707" s="11">
        <v>0.57256700000000005</v>
      </c>
      <c r="AX707" s="11">
        <v>2.2010550000000002</v>
      </c>
    </row>
    <row r="708" spans="21:50" x14ac:dyDescent="0.35">
      <c r="U708" s="11" t="s">
        <v>76</v>
      </c>
      <c r="V708" s="11">
        <v>1017</v>
      </c>
      <c r="W708" s="11">
        <v>-16.981551</v>
      </c>
      <c r="X708" s="11">
        <v>-14.228289</v>
      </c>
      <c r="Y708" s="11">
        <v>2.7532619999999999</v>
      </c>
      <c r="Z708" s="18">
        <f t="shared" si="20"/>
        <v>0.16213254019023352</v>
      </c>
      <c r="AA708" s="11">
        <v>16.213255</v>
      </c>
      <c r="AS708" s="11" t="s">
        <v>76</v>
      </c>
      <c r="AT708" s="11">
        <v>706</v>
      </c>
      <c r="AU708" s="11">
        <v>1.2031879999999999</v>
      </c>
      <c r="AV708" s="11">
        <v>-1.215506</v>
      </c>
      <c r="AW708" s="11">
        <v>2.4186939999999999</v>
      </c>
      <c r="AX708" s="11" t="s">
        <v>77</v>
      </c>
    </row>
    <row r="709" spans="21:50" x14ac:dyDescent="0.35">
      <c r="U709" s="11" t="s">
        <v>76</v>
      </c>
      <c r="V709" s="11">
        <v>1018</v>
      </c>
      <c r="W709" s="11">
        <v>-8.7149079999999994</v>
      </c>
      <c r="X709" s="11">
        <v>-5.8411020000000002</v>
      </c>
      <c r="Y709" s="11">
        <v>2.8738060000000001</v>
      </c>
      <c r="Z709" s="18">
        <f t="shared" si="20"/>
        <v>0.32975746846667803</v>
      </c>
      <c r="AA709" s="11">
        <v>32.975752</v>
      </c>
      <c r="AS709" s="11" t="s">
        <v>76</v>
      </c>
      <c r="AT709" s="11">
        <v>707</v>
      </c>
      <c r="AU709" s="11">
        <v>-18.241643</v>
      </c>
      <c r="AV709" s="11">
        <v>-15.981693</v>
      </c>
      <c r="AW709" s="11">
        <v>2.2599499999999999</v>
      </c>
      <c r="AX709" s="11">
        <v>12.388960000000001</v>
      </c>
    </row>
    <row r="710" spans="21:50" x14ac:dyDescent="0.35">
      <c r="U710" s="11" t="s">
        <v>76</v>
      </c>
      <c r="V710" s="11">
        <v>1019</v>
      </c>
      <c r="W710" s="11">
        <v>34.305484</v>
      </c>
      <c r="X710" s="11">
        <v>34.151114999999997</v>
      </c>
      <c r="Y710" s="11">
        <v>0.15436900000000001</v>
      </c>
      <c r="Z710" s="18">
        <f t="shared" si="20"/>
        <v>4.4998344871041611E-3</v>
      </c>
      <c r="AA710" s="11">
        <v>0.449984</v>
      </c>
      <c r="AS710" s="11" t="s">
        <v>83</v>
      </c>
      <c r="AT710" s="11">
        <v>708</v>
      </c>
      <c r="AU710" s="11">
        <v>26.828135</v>
      </c>
      <c r="AV710" s="11">
        <v>24.828676999999999</v>
      </c>
      <c r="AW710" s="11">
        <v>1.999458</v>
      </c>
      <c r="AX710" s="11">
        <v>7.4528400000000001</v>
      </c>
    </row>
    <row r="711" spans="21:50" x14ac:dyDescent="0.35">
      <c r="U711" s="11" t="s">
        <v>76</v>
      </c>
      <c r="V711" s="11">
        <v>1023</v>
      </c>
      <c r="W711" s="11">
        <v>-7.5886360000000002</v>
      </c>
      <c r="X711" s="11">
        <v>-7.782883</v>
      </c>
      <c r="Y711" s="11">
        <v>0.194247</v>
      </c>
      <c r="Z711" s="18">
        <f t="shared" si="20"/>
        <v>2.5597090175362214E-2</v>
      </c>
      <c r="AA711" s="11">
        <v>2.5597110000000001</v>
      </c>
      <c r="AS711" s="11" t="s">
        <v>78</v>
      </c>
      <c r="AT711" s="11">
        <v>709</v>
      </c>
      <c r="AU711" s="11">
        <v>10.062450999999999</v>
      </c>
      <c r="AV711" s="11">
        <v>19.947499000000001</v>
      </c>
      <c r="AW711" s="11">
        <v>9.8850479999999994</v>
      </c>
      <c r="AX711" s="11">
        <v>98.236986999999999</v>
      </c>
    </row>
    <row r="712" spans="21:50" x14ac:dyDescent="0.35">
      <c r="U712" s="11" t="s">
        <v>76</v>
      </c>
      <c r="V712" s="11">
        <v>1024</v>
      </c>
      <c r="W712" s="11">
        <v>-9.1610069999999997</v>
      </c>
      <c r="X712" s="11">
        <v>-11.356737000000001</v>
      </c>
      <c r="Y712" s="11">
        <v>2.1957300000000002</v>
      </c>
      <c r="Z712" s="18">
        <f t="shared" si="20"/>
        <v>0.23968216594529404</v>
      </c>
      <c r="AA712" s="11">
        <v>23.968219000000001</v>
      </c>
      <c r="AS712" s="11" t="s">
        <v>76</v>
      </c>
      <c r="AT712" s="11">
        <v>710</v>
      </c>
      <c r="AU712" s="11">
        <v>24.600066999999999</v>
      </c>
      <c r="AV712" s="11">
        <v>26.763244</v>
      </c>
      <c r="AW712" s="11">
        <v>2.1631770000000001</v>
      </c>
      <c r="AX712" s="11">
        <v>8.7933810000000001</v>
      </c>
    </row>
    <row r="713" spans="21:50" x14ac:dyDescent="0.35">
      <c r="U713" s="11" t="s">
        <v>76</v>
      </c>
      <c r="V713" s="11">
        <v>1025</v>
      </c>
      <c r="W713" s="11">
        <v>37.293101</v>
      </c>
      <c r="X713" s="11">
        <v>34.333710000000004</v>
      </c>
      <c r="Y713" s="11">
        <v>2.9593910000000001</v>
      </c>
      <c r="Z713" s="18">
        <f t="shared" ref="Z713:Z776" si="21">ABS(Y713/W713)</f>
        <v>7.9354918755616496E-2</v>
      </c>
      <c r="AA713" s="11">
        <v>7.935492</v>
      </c>
      <c r="AS713" s="11" t="s">
        <v>76</v>
      </c>
      <c r="AT713" s="11">
        <v>711</v>
      </c>
      <c r="AU713" s="11">
        <v>24.786035999999999</v>
      </c>
      <c r="AV713" s="11">
        <v>31.581641000000001</v>
      </c>
      <c r="AW713" s="11">
        <v>6.7956050000000001</v>
      </c>
      <c r="AX713" s="11">
        <v>27.417072000000001</v>
      </c>
    </row>
    <row r="714" spans="21:50" x14ac:dyDescent="0.35">
      <c r="U714" s="11" t="s">
        <v>76</v>
      </c>
      <c r="V714" s="11">
        <v>1026</v>
      </c>
      <c r="W714" s="11">
        <v>-5.2688639999999998</v>
      </c>
      <c r="X714" s="11">
        <v>-4.1148660000000001</v>
      </c>
      <c r="Y714" s="11">
        <v>1.1539980000000001</v>
      </c>
      <c r="Z714" s="18">
        <f t="shared" si="21"/>
        <v>0.21902216492966986</v>
      </c>
      <c r="AA714" s="11">
        <v>21.902213</v>
      </c>
      <c r="AS714" s="11" t="s">
        <v>76</v>
      </c>
      <c r="AT714" s="11">
        <v>712</v>
      </c>
      <c r="AU714" s="11">
        <v>-4.8615490000000001</v>
      </c>
      <c r="AV714" s="11">
        <v>-7.7254430000000003</v>
      </c>
      <c r="AW714" s="11">
        <v>2.8638940000000002</v>
      </c>
      <c r="AX714" s="11">
        <v>58.909078000000001</v>
      </c>
    </row>
    <row r="715" spans="21:50" x14ac:dyDescent="0.35">
      <c r="U715" s="11" t="s">
        <v>76</v>
      </c>
      <c r="V715" s="11">
        <v>1029</v>
      </c>
      <c r="W715" s="11">
        <v>-6.4848489999999996</v>
      </c>
      <c r="X715" s="11">
        <v>-5.9208439999999998</v>
      </c>
      <c r="Y715" s="11">
        <v>0.56400399999999995</v>
      </c>
      <c r="Z715" s="18">
        <f t="shared" si="21"/>
        <v>8.6972572530216202E-2</v>
      </c>
      <c r="AA715" s="11">
        <v>8.6972620000000003</v>
      </c>
      <c r="AS715" s="11" t="s">
        <v>83</v>
      </c>
      <c r="AT715" s="11">
        <v>713</v>
      </c>
      <c r="AU715" s="11">
        <v>45.650094000000003</v>
      </c>
      <c r="AV715" s="11">
        <v>37.681649999999998</v>
      </c>
      <c r="AW715" s="11">
        <v>7.9684439999999999</v>
      </c>
      <c r="AX715" s="11">
        <v>17.455483000000001</v>
      </c>
    </row>
    <row r="716" spans="21:50" x14ac:dyDescent="0.35">
      <c r="U716" s="11" t="s">
        <v>76</v>
      </c>
      <c r="V716" s="11">
        <v>1030</v>
      </c>
      <c r="W716" s="11">
        <v>-0.18998100000000001</v>
      </c>
      <c r="X716" s="11">
        <v>-4.8137160000000003</v>
      </c>
      <c r="Y716" s="11">
        <v>4.6237349999999999</v>
      </c>
      <c r="Z716" s="18">
        <f t="shared" si="21"/>
        <v>24.337881156536703</v>
      </c>
      <c r="AA716" s="11" t="s">
        <v>77</v>
      </c>
      <c r="AS716" s="11" t="s">
        <v>76</v>
      </c>
      <c r="AT716" s="11">
        <v>714</v>
      </c>
      <c r="AU716" s="11">
        <v>48.997317000000002</v>
      </c>
      <c r="AV716" s="11">
        <v>39.462277999999998</v>
      </c>
      <c r="AW716" s="11">
        <v>9.5350380000000001</v>
      </c>
      <c r="AX716" s="11">
        <v>19.460328000000001</v>
      </c>
    </row>
    <row r="717" spans="21:50" x14ac:dyDescent="0.35">
      <c r="U717" s="11" t="s">
        <v>76</v>
      </c>
      <c r="V717" s="11">
        <v>1031</v>
      </c>
      <c r="W717" s="11">
        <v>-2.079844</v>
      </c>
      <c r="X717" s="11">
        <v>-1.0783659999999999</v>
      </c>
      <c r="Y717" s="11">
        <v>1.0014780000000001</v>
      </c>
      <c r="Z717" s="18">
        <f t="shared" si="21"/>
        <v>0.48151592138641169</v>
      </c>
      <c r="AA717" s="11">
        <v>48.151595</v>
      </c>
      <c r="AS717" s="11" t="s">
        <v>76</v>
      </c>
      <c r="AT717" s="11">
        <v>715</v>
      </c>
      <c r="AU717" s="11">
        <v>48.818244</v>
      </c>
      <c r="AV717" s="11">
        <v>39.060529000000002</v>
      </c>
      <c r="AW717" s="11">
        <v>9.757714</v>
      </c>
      <c r="AX717" s="11">
        <v>19.987843999999999</v>
      </c>
    </row>
    <row r="718" spans="21:50" x14ac:dyDescent="0.35">
      <c r="U718" s="11" t="s">
        <v>76</v>
      </c>
      <c r="V718" s="11">
        <v>1033</v>
      </c>
      <c r="W718" s="11">
        <v>8.9560929999999992</v>
      </c>
      <c r="X718" s="11">
        <v>9.4816129999999994</v>
      </c>
      <c r="Y718" s="11">
        <v>0.52552100000000002</v>
      </c>
      <c r="Z718" s="18">
        <f t="shared" si="21"/>
        <v>5.8677483585755537E-2</v>
      </c>
      <c r="AA718" s="11">
        <v>5.8677450000000002</v>
      </c>
      <c r="AS718" s="11" t="s">
        <v>78</v>
      </c>
      <c r="AT718" s="11">
        <v>716</v>
      </c>
      <c r="AU718" s="11">
        <v>41.418604000000002</v>
      </c>
      <c r="AV718" s="11">
        <v>37.632674999999999</v>
      </c>
      <c r="AW718" s="11">
        <v>3.7859289999999999</v>
      </c>
      <c r="AX718" s="11">
        <v>9.1406480000000006</v>
      </c>
    </row>
    <row r="719" spans="21:50" x14ac:dyDescent="0.35">
      <c r="U719" s="11" t="s">
        <v>76</v>
      </c>
      <c r="V719" s="11">
        <v>1034</v>
      </c>
      <c r="W719" s="11">
        <v>-1.5998600000000001</v>
      </c>
      <c r="X719" s="11">
        <v>-2.801069</v>
      </c>
      <c r="Y719" s="11">
        <v>1.201209</v>
      </c>
      <c r="Z719" s="18">
        <f t="shared" si="21"/>
        <v>0.75082132186566319</v>
      </c>
      <c r="AA719" s="11">
        <v>75.082093999999998</v>
      </c>
      <c r="AS719" s="11" t="s">
        <v>76</v>
      </c>
      <c r="AT719" s="11">
        <v>717</v>
      </c>
      <c r="AU719" s="11">
        <v>-11.395830999999999</v>
      </c>
      <c r="AV719" s="11">
        <v>-10.839612000000001</v>
      </c>
      <c r="AW719" s="11">
        <v>0.55621900000000002</v>
      </c>
      <c r="AX719" s="11">
        <v>4.8808949999999998</v>
      </c>
    </row>
    <row r="720" spans="21:50" x14ac:dyDescent="0.35">
      <c r="U720" s="11" t="s">
        <v>76</v>
      </c>
      <c r="V720" s="11">
        <v>1035</v>
      </c>
      <c r="W720" s="11">
        <v>-25.330169999999999</v>
      </c>
      <c r="X720" s="11">
        <v>-23.331232</v>
      </c>
      <c r="Y720" s="11">
        <v>1.998939</v>
      </c>
      <c r="Z720" s="18">
        <f t="shared" si="21"/>
        <v>7.8915340876117304E-2</v>
      </c>
      <c r="AA720" s="11">
        <v>7.891534</v>
      </c>
      <c r="AS720" s="11" t="s">
        <v>76</v>
      </c>
      <c r="AT720" s="11">
        <v>718</v>
      </c>
      <c r="AU720" s="11">
        <v>-28.223468</v>
      </c>
      <c r="AV720" s="11">
        <v>-26.961494999999999</v>
      </c>
      <c r="AW720" s="11">
        <v>1.261973</v>
      </c>
      <c r="AX720" s="11">
        <v>4.4713609999999999</v>
      </c>
    </row>
    <row r="721" spans="21:50" x14ac:dyDescent="0.35">
      <c r="U721" s="11" t="s">
        <v>76</v>
      </c>
      <c r="V721" s="11">
        <v>1036</v>
      </c>
      <c r="W721" s="11">
        <v>-9.6237270000000006</v>
      </c>
      <c r="X721" s="11">
        <v>-2.04094</v>
      </c>
      <c r="Y721" s="11">
        <v>7.5827869999999997</v>
      </c>
      <c r="Z721" s="18">
        <f t="shared" si="21"/>
        <v>0.78792623689346131</v>
      </c>
      <c r="AA721" s="11">
        <v>78.792625000000001</v>
      </c>
      <c r="AS721" s="11" t="s">
        <v>76</v>
      </c>
      <c r="AT721" s="11">
        <v>719</v>
      </c>
      <c r="AU721" s="11">
        <v>-4.7453149999999997</v>
      </c>
      <c r="AV721" s="11">
        <v>-5.9643759999999997</v>
      </c>
      <c r="AW721" s="11">
        <v>1.219061</v>
      </c>
      <c r="AX721" s="11">
        <v>25.689771</v>
      </c>
    </row>
    <row r="722" spans="21:50" x14ac:dyDescent="0.35">
      <c r="U722" s="11" t="s">
        <v>76</v>
      </c>
      <c r="V722" s="11">
        <v>1038</v>
      </c>
      <c r="W722" s="11">
        <v>-0.80345</v>
      </c>
      <c r="X722" s="11">
        <v>-2.7475230000000002</v>
      </c>
      <c r="Y722" s="11">
        <v>1.9440729999999999</v>
      </c>
      <c r="Z722" s="18">
        <f t="shared" si="21"/>
        <v>2.4196564814238597</v>
      </c>
      <c r="AA722" s="11" t="s">
        <v>77</v>
      </c>
      <c r="AS722" s="11" t="s">
        <v>83</v>
      </c>
      <c r="AT722" s="11">
        <v>720</v>
      </c>
      <c r="AU722" s="11">
        <v>-6.4986249999999997</v>
      </c>
      <c r="AV722" s="11">
        <v>-2.3276140000000001</v>
      </c>
      <c r="AW722" s="11">
        <v>4.171011</v>
      </c>
      <c r="AX722" s="11">
        <v>64.182978000000006</v>
      </c>
    </row>
    <row r="723" spans="21:50" x14ac:dyDescent="0.35">
      <c r="U723" s="11" t="s">
        <v>76</v>
      </c>
      <c r="V723" s="11">
        <v>1040</v>
      </c>
      <c r="W723" s="11">
        <v>47.233393999999997</v>
      </c>
      <c r="X723" s="11">
        <v>39.792853999999998</v>
      </c>
      <c r="Y723" s="11">
        <v>7.4405400000000004</v>
      </c>
      <c r="Z723" s="18">
        <f t="shared" si="21"/>
        <v>0.15752710889249247</v>
      </c>
      <c r="AA723" s="11">
        <v>15.752711</v>
      </c>
      <c r="AS723" s="11" t="s">
        <v>78</v>
      </c>
      <c r="AT723" s="11">
        <v>721</v>
      </c>
      <c r="AU723" s="11">
        <v>22.653614000000001</v>
      </c>
      <c r="AV723" s="11">
        <v>27.132757999999999</v>
      </c>
      <c r="AW723" s="11">
        <v>4.4791439999999998</v>
      </c>
      <c r="AX723" s="11">
        <v>19.772317000000001</v>
      </c>
    </row>
    <row r="724" spans="21:50" x14ac:dyDescent="0.35">
      <c r="U724" s="11" t="s">
        <v>76</v>
      </c>
      <c r="V724" s="11">
        <v>1041</v>
      </c>
      <c r="W724" s="11">
        <v>14.731202</v>
      </c>
      <c r="X724" s="11">
        <v>26.525848</v>
      </c>
      <c r="Y724" s="11">
        <v>11.794646</v>
      </c>
      <c r="Z724" s="18">
        <f t="shared" si="21"/>
        <v>0.80065740731815371</v>
      </c>
      <c r="AA724" s="11">
        <v>80.065737999999996</v>
      </c>
      <c r="AS724" s="11" t="s">
        <v>76</v>
      </c>
      <c r="AT724" s="11">
        <v>722</v>
      </c>
      <c r="AU724" s="11">
        <v>15.520880999999999</v>
      </c>
      <c r="AV724" s="11">
        <v>14.885904</v>
      </c>
      <c r="AW724" s="11">
        <v>0.63497700000000001</v>
      </c>
      <c r="AX724" s="11">
        <v>4.0911140000000001</v>
      </c>
    </row>
    <row r="725" spans="21:50" x14ac:dyDescent="0.35">
      <c r="U725" s="11" t="s">
        <v>76</v>
      </c>
      <c r="V725" s="11">
        <v>1042</v>
      </c>
      <c r="W725" s="11">
        <v>-5.5408540000000004</v>
      </c>
      <c r="X725" s="11">
        <v>-4.0946930000000004</v>
      </c>
      <c r="Y725" s="11">
        <v>1.446161</v>
      </c>
      <c r="Z725" s="18">
        <f t="shared" si="21"/>
        <v>0.26099965817543647</v>
      </c>
      <c r="AA725" s="11">
        <v>26.099965000000001</v>
      </c>
      <c r="AS725" s="11" t="s">
        <v>76</v>
      </c>
      <c r="AT725" s="11">
        <v>723</v>
      </c>
      <c r="AU725" s="11">
        <v>9.0961339999999993</v>
      </c>
      <c r="AV725" s="11">
        <v>10.464812999999999</v>
      </c>
      <c r="AW725" s="11">
        <v>1.368679</v>
      </c>
      <c r="AX725" s="11">
        <v>15.046824000000001</v>
      </c>
    </row>
    <row r="726" spans="21:50" x14ac:dyDescent="0.35">
      <c r="U726" s="11" t="s">
        <v>76</v>
      </c>
      <c r="V726" s="11">
        <v>1045</v>
      </c>
      <c r="W726" s="11">
        <v>-18.102049999999998</v>
      </c>
      <c r="X726" s="11">
        <v>-16.098837</v>
      </c>
      <c r="Y726" s="11">
        <v>2.0032130000000001</v>
      </c>
      <c r="Z726" s="18">
        <f t="shared" si="21"/>
        <v>0.11066221781510936</v>
      </c>
      <c r="AA726" s="11">
        <v>11.06622</v>
      </c>
      <c r="AS726" s="11" t="s">
        <v>76</v>
      </c>
      <c r="AT726" s="11">
        <v>724</v>
      </c>
      <c r="AU726" s="11">
        <v>19.502383999999999</v>
      </c>
      <c r="AV726" s="11">
        <v>18.365445999999999</v>
      </c>
      <c r="AW726" s="11">
        <v>1.136938</v>
      </c>
      <c r="AX726" s="11">
        <v>5.8297379999999999</v>
      </c>
    </row>
    <row r="727" spans="21:50" x14ac:dyDescent="0.35">
      <c r="U727" s="11" t="s">
        <v>76</v>
      </c>
      <c r="V727" s="11">
        <v>1046</v>
      </c>
      <c r="W727" s="11">
        <v>-3.0021330000000002</v>
      </c>
      <c r="X727" s="11">
        <v>-1.27451</v>
      </c>
      <c r="Y727" s="11">
        <v>1.727622</v>
      </c>
      <c r="Z727" s="18">
        <f t="shared" si="21"/>
        <v>0.57546484449556357</v>
      </c>
      <c r="AA727" s="11">
        <v>57.546503999999999</v>
      </c>
      <c r="AS727" s="11" t="s">
        <v>76</v>
      </c>
      <c r="AT727" s="11">
        <v>725</v>
      </c>
      <c r="AU727" s="11">
        <v>-12.716116</v>
      </c>
      <c r="AV727" s="11">
        <v>-12.666366</v>
      </c>
      <c r="AW727" s="11">
        <v>4.9750999999999997E-2</v>
      </c>
      <c r="AX727" s="11">
        <v>0.39124100000000001</v>
      </c>
    </row>
    <row r="728" spans="21:50" x14ac:dyDescent="0.35">
      <c r="U728" s="11" t="s">
        <v>76</v>
      </c>
      <c r="V728" s="11">
        <v>1047</v>
      </c>
      <c r="W728" s="11">
        <v>1.868039</v>
      </c>
      <c r="X728" s="11">
        <v>-5.2844000000000002E-2</v>
      </c>
      <c r="Y728" s="11">
        <v>1.9208829999999999</v>
      </c>
      <c r="Z728" s="18">
        <f t="shared" si="21"/>
        <v>1.0282884886236314</v>
      </c>
      <c r="AA728" s="11" t="s">
        <v>77</v>
      </c>
      <c r="AS728" s="11" t="s">
        <v>76</v>
      </c>
      <c r="AT728" s="11">
        <v>726</v>
      </c>
      <c r="AU728" s="11">
        <v>1.7376339999999999</v>
      </c>
      <c r="AV728" s="11">
        <v>2.0384669999999998</v>
      </c>
      <c r="AW728" s="11">
        <v>0.30083300000000002</v>
      </c>
      <c r="AX728" s="11">
        <v>17.312794</v>
      </c>
    </row>
    <row r="729" spans="21:50" x14ac:dyDescent="0.35">
      <c r="U729" s="11" t="s">
        <v>76</v>
      </c>
      <c r="V729" s="11">
        <v>1049</v>
      </c>
      <c r="W729" s="11">
        <v>3.978389</v>
      </c>
      <c r="X729" s="11">
        <v>3.7552050000000001</v>
      </c>
      <c r="Y729" s="11">
        <v>0.22318499999999999</v>
      </c>
      <c r="Z729" s="18">
        <f t="shared" si="21"/>
        <v>5.6099340713037363E-2</v>
      </c>
      <c r="AA729" s="11">
        <v>5.6099220000000001</v>
      </c>
      <c r="AS729" s="11" t="s">
        <v>76</v>
      </c>
      <c r="AT729" s="11">
        <v>727</v>
      </c>
      <c r="AU729" s="11">
        <v>-19.001394000000001</v>
      </c>
      <c r="AV729" s="11">
        <v>-19.245481000000002</v>
      </c>
      <c r="AW729" s="11">
        <v>0.244086</v>
      </c>
      <c r="AX729" s="11">
        <v>1.28457</v>
      </c>
    </row>
    <row r="730" spans="21:50" x14ac:dyDescent="0.35">
      <c r="U730" s="11" t="s">
        <v>76</v>
      </c>
      <c r="V730" s="11">
        <v>1050</v>
      </c>
      <c r="W730" s="11">
        <v>1.6689130000000001</v>
      </c>
      <c r="X730" s="11">
        <v>5.1975490000000004</v>
      </c>
      <c r="Y730" s="11">
        <v>3.5286360000000001</v>
      </c>
      <c r="Z730" s="18">
        <f t="shared" si="21"/>
        <v>2.1143319034605157</v>
      </c>
      <c r="AA730" s="11" t="s">
        <v>77</v>
      </c>
      <c r="AS730" s="11" t="s">
        <v>83</v>
      </c>
      <c r="AT730" s="11">
        <v>728</v>
      </c>
      <c r="AU730" s="11">
        <v>-24.105225000000001</v>
      </c>
      <c r="AV730" s="11">
        <v>-26.788394</v>
      </c>
      <c r="AW730" s="11">
        <v>2.6831689999999999</v>
      </c>
      <c r="AX730" s="11">
        <v>11.131068000000001</v>
      </c>
    </row>
    <row r="731" spans="21:50" x14ac:dyDescent="0.35">
      <c r="U731" s="11" t="s">
        <v>76</v>
      </c>
      <c r="V731" s="11">
        <v>1054</v>
      </c>
      <c r="W731" s="11">
        <v>0.69762900000000005</v>
      </c>
      <c r="X731" s="11">
        <v>1.5118370000000001</v>
      </c>
      <c r="Y731" s="11">
        <v>0.81420899999999996</v>
      </c>
      <c r="Z731" s="18">
        <f t="shared" si="21"/>
        <v>1.1671088787880088</v>
      </c>
      <c r="AA731" s="11" t="s">
        <v>77</v>
      </c>
      <c r="AS731" s="11" t="s">
        <v>78</v>
      </c>
      <c r="AT731" s="11">
        <v>729</v>
      </c>
      <c r="AU731" s="11">
        <v>-15.75196</v>
      </c>
      <c r="AV731" s="11">
        <v>-14.406929</v>
      </c>
      <c r="AW731" s="11">
        <v>1.3450310000000001</v>
      </c>
      <c r="AX731" s="11">
        <v>8.5388149999999996</v>
      </c>
    </row>
    <row r="732" spans="21:50" x14ac:dyDescent="0.35">
      <c r="U732" s="11" t="s">
        <v>76</v>
      </c>
      <c r="V732" s="11">
        <v>1055</v>
      </c>
      <c r="W732" s="11">
        <v>-6.6043180000000001</v>
      </c>
      <c r="X732" s="11">
        <v>-6.3445080000000003</v>
      </c>
      <c r="Y732" s="11">
        <v>0.25980999999999999</v>
      </c>
      <c r="Z732" s="18">
        <f t="shared" si="21"/>
        <v>3.9339414001566854E-2</v>
      </c>
      <c r="AA732" s="11">
        <v>3.933948</v>
      </c>
      <c r="AS732" s="11" t="s">
        <v>76</v>
      </c>
      <c r="AT732" s="11">
        <v>730</v>
      </c>
      <c r="AU732" s="11">
        <v>6.7156770000000003</v>
      </c>
      <c r="AV732" s="11">
        <v>3.622954</v>
      </c>
      <c r="AW732" s="11">
        <v>3.0927229999999999</v>
      </c>
      <c r="AX732" s="11">
        <v>46.052289000000002</v>
      </c>
    </row>
    <row r="733" spans="21:50" x14ac:dyDescent="0.35">
      <c r="U733" s="11" t="s">
        <v>76</v>
      </c>
      <c r="V733" s="11">
        <v>1056</v>
      </c>
      <c r="W733" s="11">
        <v>3.5462340000000001</v>
      </c>
      <c r="X733" s="11">
        <v>2.6945160000000001</v>
      </c>
      <c r="Y733" s="11">
        <v>0.85171699999999995</v>
      </c>
      <c r="Z733" s="18">
        <f t="shared" si="21"/>
        <v>0.2401750702294321</v>
      </c>
      <c r="AA733" s="11">
        <v>24.017519</v>
      </c>
      <c r="AS733" s="11" t="s">
        <v>76</v>
      </c>
      <c r="AT733" s="11">
        <v>731</v>
      </c>
      <c r="AU733" s="11">
        <v>-10.102698999999999</v>
      </c>
      <c r="AV733" s="11">
        <v>-10.480494999999999</v>
      </c>
      <c r="AW733" s="11">
        <v>0.37779600000000002</v>
      </c>
      <c r="AX733" s="11">
        <v>3.7395559999999999</v>
      </c>
    </row>
    <row r="734" spans="21:50" x14ac:dyDescent="0.35">
      <c r="U734" s="11" t="s">
        <v>76</v>
      </c>
      <c r="V734" s="11">
        <v>1057</v>
      </c>
      <c r="W734" s="11">
        <v>-11.181685999999999</v>
      </c>
      <c r="X734" s="11">
        <v>-8.7226800000000004</v>
      </c>
      <c r="Y734" s="11">
        <v>2.459006</v>
      </c>
      <c r="Z734" s="18">
        <f t="shared" si="21"/>
        <v>0.21991370532136212</v>
      </c>
      <c r="AA734" s="11">
        <v>21.991367</v>
      </c>
      <c r="AS734" s="11" t="s">
        <v>83</v>
      </c>
      <c r="AT734" s="11">
        <v>733</v>
      </c>
      <c r="AU734" s="11">
        <v>-4.3792249999999999</v>
      </c>
      <c r="AV734" s="11">
        <v>-2.2899349999999998</v>
      </c>
      <c r="AW734" s="11">
        <v>2.0892900000000001</v>
      </c>
      <c r="AX734" s="11">
        <v>47.709133000000001</v>
      </c>
    </row>
    <row r="735" spans="21:50" x14ac:dyDescent="0.35">
      <c r="U735" s="11" t="s">
        <v>76</v>
      </c>
      <c r="V735" s="11">
        <v>1058</v>
      </c>
      <c r="W735" s="11">
        <v>-11.920992999999999</v>
      </c>
      <c r="X735" s="11">
        <v>-14.751777000000001</v>
      </c>
      <c r="Y735" s="11">
        <v>2.830784</v>
      </c>
      <c r="Z735" s="18">
        <f t="shared" si="21"/>
        <v>0.23746209732695928</v>
      </c>
      <c r="AA735" s="11">
        <v>23.746212</v>
      </c>
      <c r="AS735" s="11" t="s">
        <v>76</v>
      </c>
      <c r="AT735" s="11">
        <v>734</v>
      </c>
      <c r="AU735" s="11">
        <v>-10.189697000000001</v>
      </c>
      <c r="AV735" s="11">
        <v>-6.8313139999999999</v>
      </c>
      <c r="AW735" s="11">
        <v>3.3583829999999999</v>
      </c>
      <c r="AX735" s="11">
        <v>32.958615000000002</v>
      </c>
    </row>
    <row r="736" spans="21:50" x14ac:dyDescent="0.35">
      <c r="U736" s="11" t="s">
        <v>76</v>
      </c>
      <c r="V736" s="11">
        <v>1060</v>
      </c>
      <c r="W736" s="11">
        <v>-1.969762</v>
      </c>
      <c r="X736" s="11">
        <v>0.45338400000000001</v>
      </c>
      <c r="Y736" s="11">
        <v>2.423146</v>
      </c>
      <c r="Z736" s="18">
        <f t="shared" si="21"/>
        <v>1.2301719700146516</v>
      </c>
      <c r="AA736" s="11" t="s">
        <v>77</v>
      </c>
      <c r="AS736" s="11" t="s">
        <v>76</v>
      </c>
      <c r="AT736" s="11">
        <v>735</v>
      </c>
      <c r="AU736" s="11">
        <v>1.8570139999999999</v>
      </c>
      <c r="AV736" s="11">
        <v>0.88669399999999998</v>
      </c>
      <c r="AW736" s="11">
        <v>0.97031999999999996</v>
      </c>
      <c r="AX736" s="11">
        <v>52.251640000000002</v>
      </c>
    </row>
    <row r="737" spans="21:50" x14ac:dyDescent="0.35">
      <c r="U737" s="11" t="s">
        <v>76</v>
      </c>
      <c r="V737" s="11">
        <v>1061</v>
      </c>
      <c r="W737" s="11">
        <v>-2.8768120000000001</v>
      </c>
      <c r="X737" s="11">
        <v>-5.2592939999999997</v>
      </c>
      <c r="Y737" s="11">
        <v>2.382482</v>
      </c>
      <c r="Z737" s="18">
        <f t="shared" si="21"/>
        <v>0.82816742977990909</v>
      </c>
      <c r="AA737" s="11">
        <v>82.816755000000001</v>
      </c>
      <c r="AS737" s="11" t="s">
        <v>78</v>
      </c>
      <c r="AT737" s="11">
        <v>736</v>
      </c>
      <c r="AU737" s="11">
        <v>4.0392859999999997</v>
      </c>
      <c r="AV737" s="11">
        <v>3.777463</v>
      </c>
      <c r="AW737" s="11">
        <v>0.26182299999999997</v>
      </c>
      <c r="AX737" s="11">
        <v>6.4819110000000002</v>
      </c>
    </row>
    <row r="738" spans="21:50" x14ac:dyDescent="0.35">
      <c r="U738" s="11" t="s">
        <v>76</v>
      </c>
      <c r="V738" s="11">
        <v>1063</v>
      </c>
      <c r="W738" s="11">
        <v>-4.0682900000000002</v>
      </c>
      <c r="X738" s="11">
        <v>-3.162569</v>
      </c>
      <c r="Y738" s="11">
        <v>0.90571999999999997</v>
      </c>
      <c r="Z738" s="18">
        <f t="shared" si="21"/>
        <v>0.22262916360436447</v>
      </c>
      <c r="AA738" s="11">
        <v>22.262927000000001</v>
      </c>
      <c r="AS738" s="11" t="s">
        <v>76</v>
      </c>
      <c r="AT738" s="11">
        <v>737</v>
      </c>
      <c r="AU738" s="11">
        <v>34.584685999999998</v>
      </c>
      <c r="AV738" s="11">
        <v>29.374078999999998</v>
      </c>
      <c r="AW738" s="11">
        <v>5.2106070000000004</v>
      </c>
      <c r="AX738" s="11">
        <v>15.066226</v>
      </c>
    </row>
    <row r="739" spans="21:50" x14ac:dyDescent="0.35">
      <c r="U739" s="11" t="s">
        <v>76</v>
      </c>
      <c r="V739" s="11">
        <v>1064</v>
      </c>
      <c r="W739" s="11">
        <v>-9.5921140000000005</v>
      </c>
      <c r="X739" s="11">
        <v>-10.697827999999999</v>
      </c>
      <c r="Y739" s="11">
        <v>1.1057140000000001</v>
      </c>
      <c r="Z739" s="18">
        <f t="shared" si="21"/>
        <v>0.11527323382520266</v>
      </c>
      <c r="AA739" s="11">
        <v>11.527326</v>
      </c>
      <c r="AS739" s="11" t="s">
        <v>76</v>
      </c>
      <c r="AT739" s="11">
        <v>738</v>
      </c>
      <c r="AU739" s="11">
        <v>-4.6377189999999997</v>
      </c>
      <c r="AV739" s="11">
        <v>-9.0044810000000002</v>
      </c>
      <c r="AW739" s="11">
        <v>4.3667619999999996</v>
      </c>
      <c r="AX739" s="11">
        <v>94.157546999999994</v>
      </c>
    </row>
    <row r="740" spans="21:50" x14ac:dyDescent="0.35">
      <c r="U740" s="11" t="s">
        <v>76</v>
      </c>
      <c r="V740" s="11">
        <v>1065</v>
      </c>
      <c r="W740" s="11">
        <v>-10.279315</v>
      </c>
      <c r="X740" s="11">
        <v>-10.019544</v>
      </c>
      <c r="Y740" s="11">
        <v>0.25977099999999997</v>
      </c>
      <c r="Z740" s="18">
        <f t="shared" si="21"/>
        <v>2.5271236458849638E-2</v>
      </c>
      <c r="AA740" s="11">
        <v>2.5271210000000002</v>
      </c>
      <c r="AS740" s="11" t="s">
        <v>78</v>
      </c>
      <c r="AT740" s="11">
        <v>739</v>
      </c>
      <c r="AU740" s="11">
        <v>9.6410479999999996</v>
      </c>
      <c r="AV740" s="11">
        <v>13.193953</v>
      </c>
      <c r="AW740" s="11">
        <v>3.552905</v>
      </c>
      <c r="AX740" s="11">
        <v>36.851855</v>
      </c>
    </row>
    <row r="741" spans="21:50" x14ac:dyDescent="0.35">
      <c r="U741" s="11" t="s">
        <v>76</v>
      </c>
      <c r="V741" s="11">
        <v>1066</v>
      </c>
      <c r="W741" s="11">
        <v>5.21347</v>
      </c>
      <c r="X741" s="11">
        <v>5.8362360000000004</v>
      </c>
      <c r="Y741" s="11">
        <v>0.62276500000000001</v>
      </c>
      <c r="Z741" s="18">
        <f t="shared" si="21"/>
        <v>0.11945307060364786</v>
      </c>
      <c r="AA741" s="11">
        <v>11.945315000000001</v>
      </c>
      <c r="AS741" s="11" t="s">
        <v>76</v>
      </c>
      <c r="AT741" s="11">
        <v>740</v>
      </c>
      <c r="AU741" s="11">
        <v>17.133289000000001</v>
      </c>
      <c r="AV741" s="11">
        <v>18.774267999999999</v>
      </c>
      <c r="AW741" s="11">
        <v>1.640979</v>
      </c>
      <c r="AX741" s="11">
        <v>9.5777210000000004</v>
      </c>
    </row>
    <row r="742" spans="21:50" x14ac:dyDescent="0.35">
      <c r="U742" s="11" t="s">
        <v>76</v>
      </c>
      <c r="V742" s="11">
        <v>1067</v>
      </c>
      <c r="W742" s="11">
        <v>-16.248017999999998</v>
      </c>
      <c r="X742" s="11">
        <v>-15.595648000000001</v>
      </c>
      <c r="Y742" s="11">
        <v>0.65237000000000001</v>
      </c>
      <c r="Z742" s="18">
        <f t="shared" si="21"/>
        <v>4.0150743309122383E-2</v>
      </c>
      <c r="AA742" s="11">
        <v>4.015072</v>
      </c>
      <c r="AS742" s="11" t="s">
        <v>76</v>
      </c>
      <c r="AT742" s="11">
        <v>741</v>
      </c>
      <c r="AU742" s="11">
        <v>-12.803485</v>
      </c>
      <c r="AV742" s="11">
        <v>-12.335462</v>
      </c>
      <c r="AW742" s="11">
        <v>0.468024</v>
      </c>
      <c r="AX742" s="11">
        <v>3.6554389999999999</v>
      </c>
    </row>
    <row r="743" spans="21:50" x14ac:dyDescent="0.35">
      <c r="U743" s="11" t="s">
        <v>76</v>
      </c>
      <c r="V743" s="11">
        <v>1070</v>
      </c>
      <c r="W743" s="11">
        <v>-12.282287999999999</v>
      </c>
      <c r="X743" s="11">
        <v>-13.340013000000001</v>
      </c>
      <c r="Y743" s="11">
        <v>1.057725</v>
      </c>
      <c r="Z743" s="18">
        <f t="shared" si="21"/>
        <v>8.6117912232639399E-2</v>
      </c>
      <c r="AA743" s="11">
        <v>8.6117910000000002</v>
      </c>
      <c r="AS743" s="11" t="s">
        <v>83</v>
      </c>
      <c r="AT743" s="11">
        <v>742</v>
      </c>
      <c r="AU743" s="11">
        <v>2.9993340000000002</v>
      </c>
      <c r="AV743" s="11">
        <v>0.46383600000000003</v>
      </c>
      <c r="AW743" s="11">
        <v>2.535498</v>
      </c>
      <c r="AX743" s="11">
        <v>84.535359</v>
      </c>
    </row>
    <row r="744" spans="21:50" x14ac:dyDescent="0.35">
      <c r="U744" s="11" t="s">
        <v>76</v>
      </c>
      <c r="V744" s="11">
        <v>1071</v>
      </c>
      <c r="W744" s="11">
        <v>3.9924409999999999</v>
      </c>
      <c r="X744" s="11">
        <v>5.592873</v>
      </c>
      <c r="Y744" s="11">
        <v>1.600433</v>
      </c>
      <c r="Z744" s="18">
        <f t="shared" si="21"/>
        <v>0.400865786119319</v>
      </c>
      <c r="AA744" s="11">
        <v>40.086575000000003</v>
      </c>
      <c r="AS744" s="11" t="s">
        <v>76</v>
      </c>
      <c r="AT744" s="11">
        <v>743</v>
      </c>
      <c r="AU744" s="11">
        <v>-14.174974000000001</v>
      </c>
      <c r="AV744" s="11">
        <v>-13.600077000000001</v>
      </c>
      <c r="AW744" s="11">
        <v>0.57489699999999999</v>
      </c>
      <c r="AX744" s="11">
        <v>4.0557160000000003</v>
      </c>
    </row>
    <row r="745" spans="21:50" x14ac:dyDescent="0.35">
      <c r="U745" s="11" t="s">
        <v>76</v>
      </c>
      <c r="V745" s="11">
        <v>1072</v>
      </c>
      <c r="W745" s="11">
        <v>8.3410569999999993</v>
      </c>
      <c r="X745" s="11">
        <v>5.793272</v>
      </c>
      <c r="Y745" s="11">
        <v>2.547784</v>
      </c>
      <c r="Z745" s="18">
        <f t="shared" si="21"/>
        <v>0.3054509758175733</v>
      </c>
      <c r="AA745" s="11">
        <v>30.545103000000001</v>
      </c>
      <c r="AS745" s="11" t="s">
        <v>76</v>
      </c>
      <c r="AT745" s="11">
        <v>744</v>
      </c>
      <c r="AU745" s="11">
        <v>1.2160439999999999</v>
      </c>
      <c r="AV745" s="11">
        <v>0.60082500000000005</v>
      </c>
      <c r="AW745" s="11">
        <v>0.61521899999999996</v>
      </c>
      <c r="AX745" s="11">
        <v>50.591818000000004</v>
      </c>
    </row>
    <row r="746" spans="21:50" x14ac:dyDescent="0.35">
      <c r="U746" s="11" t="s">
        <v>76</v>
      </c>
      <c r="V746" s="11">
        <v>1075</v>
      </c>
      <c r="W746" s="11">
        <v>10.459899</v>
      </c>
      <c r="X746" s="11">
        <v>12.962508</v>
      </c>
      <c r="Y746" s="11">
        <v>2.5026090000000001</v>
      </c>
      <c r="Z746" s="18">
        <f t="shared" si="21"/>
        <v>0.23925747275380002</v>
      </c>
      <c r="AA746" s="11">
        <v>23.925751000000002</v>
      </c>
      <c r="AS746" s="11" t="s">
        <v>76</v>
      </c>
      <c r="AT746" s="11">
        <v>745</v>
      </c>
      <c r="AU746" s="11">
        <v>32.245933999999998</v>
      </c>
      <c r="AV746" s="11">
        <v>28.318646999999999</v>
      </c>
      <c r="AW746" s="11">
        <v>3.9272879999999999</v>
      </c>
      <c r="AX746" s="11">
        <v>12.179171999999999</v>
      </c>
    </row>
    <row r="747" spans="21:50" x14ac:dyDescent="0.35">
      <c r="U747" s="11" t="s">
        <v>76</v>
      </c>
      <c r="V747" s="11">
        <v>1077</v>
      </c>
      <c r="W747" s="11">
        <v>-1.0630999999999999</v>
      </c>
      <c r="X747" s="11">
        <v>-0.61444200000000004</v>
      </c>
      <c r="Y747" s="11">
        <v>0.448658</v>
      </c>
      <c r="Z747" s="18">
        <f t="shared" si="21"/>
        <v>0.42202803122942339</v>
      </c>
      <c r="AA747" s="11">
        <v>42.202840000000002</v>
      </c>
      <c r="AS747" s="11" t="s">
        <v>83</v>
      </c>
      <c r="AT747" s="11">
        <v>746</v>
      </c>
      <c r="AU747" s="11">
        <v>-11.038328999999999</v>
      </c>
      <c r="AV747" s="11">
        <v>-10.249876</v>
      </c>
      <c r="AW747" s="11">
        <v>0.78845299999999996</v>
      </c>
      <c r="AX747" s="11">
        <v>7.1428640000000003</v>
      </c>
    </row>
    <row r="748" spans="21:50" x14ac:dyDescent="0.35">
      <c r="U748" s="11" t="s">
        <v>76</v>
      </c>
      <c r="V748" s="11">
        <v>1079</v>
      </c>
      <c r="W748" s="11">
        <v>-10.835008999999999</v>
      </c>
      <c r="X748" s="11">
        <v>-11.589451</v>
      </c>
      <c r="Y748" s="11">
        <v>0.75444199999999995</v>
      </c>
      <c r="Z748" s="18">
        <f t="shared" si="21"/>
        <v>6.9630029841230401E-2</v>
      </c>
      <c r="AA748" s="11">
        <v>6.9630029999999996</v>
      </c>
      <c r="AS748" s="11" t="s">
        <v>76</v>
      </c>
      <c r="AT748" s="11">
        <v>747</v>
      </c>
      <c r="AU748" s="11">
        <v>0.65207300000000001</v>
      </c>
      <c r="AV748" s="11">
        <v>-1.9488620000000001</v>
      </c>
      <c r="AW748" s="11">
        <v>2.6009359999999999</v>
      </c>
      <c r="AX748" s="11" t="s">
        <v>77</v>
      </c>
    </row>
    <row r="749" spans="21:50" x14ac:dyDescent="0.35">
      <c r="U749" s="11" t="s">
        <v>76</v>
      </c>
      <c r="V749" s="11">
        <v>1080</v>
      </c>
      <c r="W749" s="11">
        <v>10.658231000000001</v>
      </c>
      <c r="X749" s="11">
        <v>10.332087</v>
      </c>
      <c r="Y749" s="11">
        <v>0.32614399999999999</v>
      </c>
      <c r="Z749" s="18">
        <f t="shared" si="21"/>
        <v>3.0600199976900479E-2</v>
      </c>
      <c r="AA749" s="11">
        <v>3.0600230000000002</v>
      </c>
      <c r="AS749" s="11" t="s">
        <v>78</v>
      </c>
      <c r="AT749" s="11">
        <v>748</v>
      </c>
      <c r="AU749" s="11">
        <v>-15.567629</v>
      </c>
      <c r="AV749" s="11">
        <v>-16.861218000000001</v>
      </c>
      <c r="AW749" s="11">
        <v>1.2935890000000001</v>
      </c>
      <c r="AX749" s="11">
        <v>8.3094809999999999</v>
      </c>
    </row>
    <row r="750" spans="21:50" x14ac:dyDescent="0.35">
      <c r="U750" s="11" t="s">
        <v>76</v>
      </c>
      <c r="V750" s="11">
        <v>1081</v>
      </c>
      <c r="W750" s="11">
        <v>4.731725</v>
      </c>
      <c r="X750" s="11">
        <v>4.1858599999999999</v>
      </c>
      <c r="Y750" s="11">
        <v>0.54586500000000004</v>
      </c>
      <c r="Z750" s="18">
        <f t="shared" si="21"/>
        <v>0.11536279052565397</v>
      </c>
      <c r="AA750" s="11">
        <v>11.536281000000001</v>
      </c>
      <c r="AS750" s="11" t="s">
        <v>76</v>
      </c>
      <c r="AT750" s="11">
        <v>749</v>
      </c>
      <c r="AU750" s="11">
        <v>-1.751007</v>
      </c>
      <c r="AV750" s="11">
        <v>-4.8987769999999999</v>
      </c>
      <c r="AW750" s="11">
        <v>3.14777</v>
      </c>
      <c r="AX750" s="11" t="s">
        <v>77</v>
      </c>
    </row>
    <row r="751" spans="21:50" x14ac:dyDescent="0.35">
      <c r="U751" s="11" t="s">
        <v>76</v>
      </c>
      <c r="V751" s="11">
        <v>1083</v>
      </c>
      <c r="W751" s="11">
        <v>-12.467706</v>
      </c>
      <c r="X751" s="11">
        <v>-11.96271</v>
      </c>
      <c r="Y751" s="11">
        <v>0.504996</v>
      </c>
      <c r="Z751" s="18">
        <f t="shared" si="21"/>
        <v>4.0504323730444075E-2</v>
      </c>
      <c r="AA751" s="11">
        <v>4.0504350000000002</v>
      </c>
      <c r="AS751" s="11" t="s">
        <v>76</v>
      </c>
      <c r="AT751" s="11">
        <v>750</v>
      </c>
      <c r="AU751" s="11">
        <v>-9.7752949999999998</v>
      </c>
      <c r="AV751" s="11">
        <v>-8.413494</v>
      </c>
      <c r="AW751" s="11">
        <v>1.361801</v>
      </c>
      <c r="AX751" s="11">
        <v>13.931046</v>
      </c>
    </row>
    <row r="752" spans="21:50" x14ac:dyDescent="0.35">
      <c r="U752" s="11" t="s">
        <v>76</v>
      </c>
      <c r="V752" s="11">
        <v>1084</v>
      </c>
      <c r="W752" s="11">
        <v>24.778690000000001</v>
      </c>
      <c r="X752" s="11">
        <v>29.518454999999999</v>
      </c>
      <c r="Y752" s="11">
        <v>4.7397650000000002</v>
      </c>
      <c r="Z752" s="18">
        <f t="shared" si="21"/>
        <v>0.19128392178924714</v>
      </c>
      <c r="AA752" s="11">
        <v>19.128392000000002</v>
      </c>
      <c r="AS752" s="11" t="s">
        <v>76</v>
      </c>
      <c r="AT752" s="11">
        <v>751</v>
      </c>
      <c r="AU752" s="11">
        <v>-19.718275999999999</v>
      </c>
      <c r="AV752" s="11">
        <v>-18.739872999999999</v>
      </c>
      <c r="AW752" s="11">
        <v>0.97840300000000002</v>
      </c>
      <c r="AX752" s="11">
        <v>4.9619099999999996</v>
      </c>
    </row>
    <row r="753" spans="21:50" x14ac:dyDescent="0.35">
      <c r="U753" s="11" t="s">
        <v>76</v>
      </c>
      <c r="V753" s="11">
        <v>1085</v>
      </c>
      <c r="W753" s="11">
        <v>5.8876299999999997</v>
      </c>
      <c r="X753" s="11">
        <v>2.5384000000000002</v>
      </c>
      <c r="Y753" s="11">
        <v>3.3492299999999999</v>
      </c>
      <c r="Z753" s="18">
        <f t="shared" si="21"/>
        <v>0.56885877679134056</v>
      </c>
      <c r="AA753" s="11">
        <v>56.885872999999997</v>
      </c>
      <c r="AS753" s="11" t="s">
        <v>76</v>
      </c>
      <c r="AT753" s="11">
        <v>752</v>
      </c>
      <c r="AU753" s="11">
        <v>11.028454999999999</v>
      </c>
      <c r="AV753" s="11">
        <v>11.905118999999999</v>
      </c>
      <c r="AW753" s="11">
        <v>0.876664</v>
      </c>
      <c r="AX753" s="11">
        <v>7.9491050000000003</v>
      </c>
    </row>
    <row r="754" spans="21:50" x14ac:dyDescent="0.35">
      <c r="U754" s="11" t="s">
        <v>76</v>
      </c>
      <c r="V754" s="11">
        <v>1086</v>
      </c>
      <c r="W754" s="11">
        <v>-12.163256000000001</v>
      </c>
      <c r="X754" s="11">
        <v>-11.534691</v>
      </c>
      <c r="Y754" s="11">
        <v>0.62856500000000004</v>
      </c>
      <c r="Z754" s="18">
        <f t="shared" si="21"/>
        <v>5.1677363363888749E-2</v>
      </c>
      <c r="AA754" s="11">
        <v>5.1677330000000001</v>
      </c>
      <c r="AS754" s="11" t="s">
        <v>83</v>
      </c>
      <c r="AT754" s="11">
        <v>753</v>
      </c>
      <c r="AU754" s="11">
        <v>4.8074479999999999</v>
      </c>
      <c r="AV754" s="11">
        <v>9.1621240000000004</v>
      </c>
      <c r="AW754" s="11">
        <v>4.3546760000000004</v>
      </c>
      <c r="AX754" s="11">
        <v>90.581873999999999</v>
      </c>
    </row>
    <row r="755" spans="21:50" x14ac:dyDescent="0.35">
      <c r="U755" s="11" t="s">
        <v>76</v>
      </c>
      <c r="V755" s="11">
        <v>1089</v>
      </c>
      <c r="W755" s="11">
        <v>-8.1780259999999991</v>
      </c>
      <c r="X755" s="11">
        <v>-6.5536409999999998</v>
      </c>
      <c r="Y755" s="11">
        <v>1.624385</v>
      </c>
      <c r="Z755" s="18">
        <f t="shared" si="21"/>
        <v>0.19862800631839519</v>
      </c>
      <c r="AA755" s="11">
        <v>19.862804000000001</v>
      </c>
      <c r="AS755" s="11" t="s">
        <v>78</v>
      </c>
      <c r="AT755" s="11">
        <v>754</v>
      </c>
      <c r="AU755" s="11">
        <v>4.6645560000000001</v>
      </c>
      <c r="AV755" s="11">
        <v>2.5711240000000002</v>
      </c>
      <c r="AW755" s="11">
        <v>2.093432</v>
      </c>
      <c r="AX755" s="11">
        <v>44.879558000000003</v>
      </c>
    </row>
    <row r="756" spans="21:50" x14ac:dyDescent="0.35">
      <c r="U756" s="11" t="s">
        <v>76</v>
      </c>
      <c r="V756" s="11">
        <v>1091</v>
      </c>
      <c r="W756" s="11">
        <v>-3.3830330000000002</v>
      </c>
      <c r="X756" s="11">
        <v>-5.3468030000000004</v>
      </c>
      <c r="Y756" s="11">
        <v>1.96377</v>
      </c>
      <c r="Z756" s="18">
        <f t="shared" si="21"/>
        <v>0.58047615852402268</v>
      </c>
      <c r="AA756" s="11">
        <v>58.047632</v>
      </c>
      <c r="AS756" s="11" t="s">
        <v>76</v>
      </c>
      <c r="AT756" s="11">
        <v>755</v>
      </c>
      <c r="AU756" s="11">
        <v>-10.221747000000001</v>
      </c>
      <c r="AV756" s="11">
        <v>-11.230166000000001</v>
      </c>
      <c r="AW756" s="11">
        <v>1.008419</v>
      </c>
      <c r="AX756" s="11">
        <v>9.8654250000000001</v>
      </c>
    </row>
    <row r="757" spans="21:50" x14ac:dyDescent="0.35">
      <c r="U757" s="11" t="s">
        <v>76</v>
      </c>
      <c r="V757" s="11">
        <v>1092</v>
      </c>
      <c r="W757" s="11">
        <v>21.981414000000001</v>
      </c>
      <c r="X757" s="11">
        <v>22.826754999999999</v>
      </c>
      <c r="Y757" s="11">
        <v>0.84534200000000004</v>
      </c>
      <c r="Z757" s="18">
        <f t="shared" si="21"/>
        <v>3.8457125642599697E-2</v>
      </c>
      <c r="AA757" s="11">
        <v>3.8457110000000001</v>
      </c>
      <c r="AS757" s="11" t="s">
        <v>76</v>
      </c>
      <c r="AT757" s="11">
        <v>756</v>
      </c>
      <c r="AU757" s="11">
        <v>-5.2576980000000004</v>
      </c>
      <c r="AV757" s="11">
        <v>-6.1241089999999998</v>
      </c>
      <c r="AW757" s="11">
        <v>0.86641100000000004</v>
      </c>
      <c r="AX757" s="11">
        <v>16.478897</v>
      </c>
    </row>
    <row r="758" spans="21:50" x14ac:dyDescent="0.35">
      <c r="U758" s="11" t="s">
        <v>76</v>
      </c>
      <c r="V758" s="11">
        <v>1093</v>
      </c>
      <c r="W758" s="11">
        <v>7.0432420000000002</v>
      </c>
      <c r="X758" s="11">
        <v>9.070112</v>
      </c>
      <c r="Y758" s="11">
        <v>2.0268700000000002</v>
      </c>
      <c r="Z758" s="18">
        <f t="shared" si="21"/>
        <v>0.28777514672930449</v>
      </c>
      <c r="AA758" s="11">
        <v>28.777508999999998</v>
      </c>
      <c r="AS758" s="11" t="s">
        <v>76</v>
      </c>
      <c r="AT758" s="11">
        <v>757</v>
      </c>
      <c r="AU758" s="11">
        <v>-11.286861</v>
      </c>
      <c r="AV758" s="11">
        <v>-9.9924669999999995</v>
      </c>
      <c r="AW758" s="11">
        <v>1.2943929999999999</v>
      </c>
      <c r="AX758" s="11">
        <v>11.468142</v>
      </c>
    </row>
    <row r="759" spans="21:50" x14ac:dyDescent="0.35">
      <c r="U759" s="11" t="s">
        <v>76</v>
      </c>
      <c r="V759" s="11">
        <v>1095</v>
      </c>
      <c r="W759" s="11">
        <v>2.2029380000000001</v>
      </c>
      <c r="X759" s="11">
        <v>0.27852199999999999</v>
      </c>
      <c r="Y759" s="11">
        <v>1.9244159999999999</v>
      </c>
      <c r="Z759" s="18">
        <f t="shared" si="21"/>
        <v>0.87356793518473963</v>
      </c>
      <c r="AA759" s="11">
        <v>87.356774999999999</v>
      </c>
      <c r="AS759" s="11" t="s">
        <v>83</v>
      </c>
      <c r="AT759" s="11">
        <v>758</v>
      </c>
      <c r="AU759" s="11">
        <v>-5.9590449999999997</v>
      </c>
      <c r="AV759" s="11">
        <v>-6.2089420000000004</v>
      </c>
      <c r="AW759" s="11">
        <v>0.24989700000000001</v>
      </c>
      <c r="AX759" s="11">
        <v>4.1935750000000001</v>
      </c>
    </row>
    <row r="760" spans="21:50" x14ac:dyDescent="0.35">
      <c r="U760" s="11" t="s">
        <v>76</v>
      </c>
      <c r="V760" s="11">
        <v>1096</v>
      </c>
      <c r="W760" s="11">
        <v>4.13422</v>
      </c>
      <c r="X760" s="11">
        <v>6.8465939999999996</v>
      </c>
      <c r="Y760" s="11">
        <v>2.7123740000000001</v>
      </c>
      <c r="Z760" s="18">
        <f t="shared" si="21"/>
        <v>0.65607877664952519</v>
      </c>
      <c r="AA760" s="11">
        <v>65.607861999999997</v>
      </c>
      <c r="AS760" s="11" t="s">
        <v>78</v>
      </c>
      <c r="AT760" s="11">
        <v>759</v>
      </c>
      <c r="AU760" s="11">
        <v>-0.15624299999999999</v>
      </c>
      <c r="AV760" s="11">
        <v>-3.011552</v>
      </c>
      <c r="AW760" s="11">
        <v>2.8553090000000001</v>
      </c>
      <c r="AX760" s="11" t="s">
        <v>77</v>
      </c>
    </row>
    <row r="761" spans="21:50" x14ac:dyDescent="0.35">
      <c r="U761" s="11" t="s">
        <v>76</v>
      </c>
      <c r="V761" s="11">
        <v>1098</v>
      </c>
      <c r="W761" s="11">
        <v>-1.5317590000000001</v>
      </c>
      <c r="X761" s="11">
        <v>-5.3510000000000002E-2</v>
      </c>
      <c r="Y761" s="11">
        <v>1.478248</v>
      </c>
      <c r="Z761" s="18">
        <f t="shared" si="21"/>
        <v>0.96506565327835514</v>
      </c>
      <c r="AA761" s="11">
        <v>96.506613999999999</v>
      </c>
      <c r="AS761" s="11" t="s">
        <v>76</v>
      </c>
      <c r="AT761" s="11">
        <v>760</v>
      </c>
      <c r="AU761" s="11">
        <v>-11.539313</v>
      </c>
      <c r="AV761" s="11">
        <v>-10.865049000000001</v>
      </c>
      <c r="AW761" s="11">
        <v>0.67426399999999997</v>
      </c>
      <c r="AX761" s="11">
        <v>5.843191</v>
      </c>
    </row>
    <row r="762" spans="21:50" x14ac:dyDescent="0.35">
      <c r="U762" s="11" t="s">
        <v>76</v>
      </c>
      <c r="V762" s="11">
        <v>1099</v>
      </c>
      <c r="W762" s="11">
        <v>-5.6243860000000003</v>
      </c>
      <c r="X762" s="11">
        <v>-5.2499919999999998</v>
      </c>
      <c r="Y762" s="11">
        <v>0.374394</v>
      </c>
      <c r="Z762" s="18">
        <f t="shared" si="21"/>
        <v>6.6566199403810478E-2</v>
      </c>
      <c r="AA762" s="11">
        <v>6.6566200000000002</v>
      </c>
      <c r="AS762" s="11" t="s">
        <v>76</v>
      </c>
      <c r="AT762" s="11">
        <v>761</v>
      </c>
      <c r="AU762" s="11">
        <v>-11.107547</v>
      </c>
      <c r="AV762" s="11">
        <v>-11.682573</v>
      </c>
      <c r="AW762" s="11">
        <v>0.57502699999999995</v>
      </c>
      <c r="AX762" s="11">
        <v>5.1769020000000001</v>
      </c>
    </row>
    <row r="763" spans="21:50" x14ac:dyDescent="0.35">
      <c r="U763" s="11" t="s">
        <v>76</v>
      </c>
      <c r="V763" s="11">
        <v>1100</v>
      </c>
      <c r="W763" s="11">
        <v>-23.902934999999999</v>
      </c>
      <c r="X763" s="11">
        <v>-23.730342</v>
      </c>
      <c r="Y763" s="11">
        <v>0.172593</v>
      </c>
      <c r="Z763" s="18">
        <f t="shared" si="21"/>
        <v>7.2205777240326348E-3</v>
      </c>
      <c r="AA763" s="11">
        <v>0.72205600000000003</v>
      </c>
      <c r="AS763" s="11" t="s">
        <v>83</v>
      </c>
      <c r="AT763" s="11">
        <v>762</v>
      </c>
      <c r="AU763" s="11">
        <v>-21.895136000000001</v>
      </c>
      <c r="AV763" s="11">
        <v>-21.807834</v>
      </c>
      <c r="AW763" s="11">
        <v>8.7302000000000005E-2</v>
      </c>
      <c r="AX763" s="11">
        <v>0.398729</v>
      </c>
    </row>
    <row r="764" spans="21:50" x14ac:dyDescent="0.35">
      <c r="U764" s="11" t="s">
        <v>76</v>
      </c>
      <c r="V764" s="11">
        <v>1102</v>
      </c>
      <c r="W764" s="11">
        <v>-21.135766</v>
      </c>
      <c r="X764" s="11">
        <v>-20.128291000000001</v>
      </c>
      <c r="Y764" s="11">
        <v>1.007476</v>
      </c>
      <c r="Z764" s="18">
        <f t="shared" si="21"/>
        <v>4.766687897661244E-2</v>
      </c>
      <c r="AA764" s="11">
        <v>4.7666870000000001</v>
      </c>
      <c r="AS764" s="11" t="s">
        <v>76</v>
      </c>
      <c r="AT764" s="11">
        <v>763</v>
      </c>
      <c r="AU764" s="11">
        <v>1.7712129999999999</v>
      </c>
      <c r="AV764" s="11">
        <v>2.7634979999999998</v>
      </c>
      <c r="AW764" s="11">
        <v>0.99228499999999997</v>
      </c>
      <c r="AX764" s="11">
        <v>56.022888999999999</v>
      </c>
    </row>
    <row r="765" spans="21:50" x14ac:dyDescent="0.35">
      <c r="U765" s="11" t="s">
        <v>76</v>
      </c>
      <c r="V765" s="11">
        <v>1103</v>
      </c>
      <c r="W765" s="11">
        <v>-11.971337</v>
      </c>
      <c r="X765" s="11">
        <v>-14.707172</v>
      </c>
      <c r="Y765" s="11">
        <v>2.7358349999999998</v>
      </c>
      <c r="Z765" s="18">
        <f t="shared" si="21"/>
        <v>0.22853211800820575</v>
      </c>
      <c r="AA765" s="11">
        <v>22.853210000000001</v>
      </c>
      <c r="AS765" s="11" t="s">
        <v>76</v>
      </c>
      <c r="AT765" s="11">
        <v>764</v>
      </c>
      <c r="AU765" s="11">
        <v>10.034045000000001</v>
      </c>
      <c r="AV765" s="11">
        <v>2.8385989999999999</v>
      </c>
      <c r="AW765" s="11">
        <v>7.1954459999999996</v>
      </c>
      <c r="AX765" s="11">
        <v>71.710319999999996</v>
      </c>
    </row>
    <row r="766" spans="21:50" x14ac:dyDescent="0.35">
      <c r="U766" s="11" t="s">
        <v>76</v>
      </c>
      <c r="V766" s="11">
        <v>1104</v>
      </c>
      <c r="W766" s="11">
        <v>-12.509375</v>
      </c>
      <c r="X766" s="11">
        <v>-11.751281000000001</v>
      </c>
      <c r="Y766" s="11">
        <v>0.75809400000000005</v>
      </c>
      <c r="Z766" s="18">
        <f t="shared" si="21"/>
        <v>6.0602068448663504E-2</v>
      </c>
      <c r="AA766" s="11">
        <v>6.0602049999999998</v>
      </c>
      <c r="AS766" s="11" t="s">
        <v>76</v>
      </c>
      <c r="AT766" s="11">
        <v>765</v>
      </c>
      <c r="AU766" s="11">
        <v>-17.038771000000001</v>
      </c>
      <c r="AV766" s="11">
        <v>-16.806891</v>
      </c>
      <c r="AW766" s="11">
        <v>0.23188</v>
      </c>
      <c r="AX766" s="11">
        <v>1.3608990000000001</v>
      </c>
    </row>
    <row r="767" spans="21:50" x14ac:dyDescent="0.35">
      <c r="U767" s="11" t="s">
        <v>76</v>
      </c>
      <c r="V767" s="11">
        <v>1106</v>
      </c>
      <c r="W767" s="11">
        <v>-5.3260079999999999</v>
      </c>
      <c r="X767" s="11">
        <v>-4.5686109999999998</v>
      </c>
      <c r="Y767" s="11">
        <v>0.75739699999999999</v>
      </c>
      <c r="Z767" s="18">
        <f t="shared" si="21"/>
        <v>0.14220725917047064</v>
      </c>
      <c r="AA767" s="11">
        <v>14.220723</v>
      </c>
      <c r="AS767" s="11" t="s">
        <v>76</v>
      </c>
      <c r="AT767" s="11">
        <v>766</v>
      </c>
      <c r="AU767" s="11">
        <v>-0.19413</v>
      </c>
      <c r="AV767" s="11">
        <v>0.89453300000000002</v>
      </c>
      <c r="AW767" s="11">
        <v>1.0886629999999999</v>
      </c>
      <c r="AX767" s="11" t="s">
        <v>77</v>
      </c>
    </row>
    <row r="768" spans="21:50" x14ac:dyDescent="0.35">
      <c r="U768" s="11" t="s">
        <v>76</v>
      </c>
      <c r="V768" s="11">
        <v>1107</v>
      </c>
      <c r="W768" s="11">
        <v>36.919381999999999</v>
      </c>
      <c r="X768" s="11">
        <v>31.819443</v>
      </c>
      <c r="Y768" s="11">
        <v>5.099939</v>
      </c>
      <c r="Z768" s="18">
        <f t="shared" si="21"/>
        <v>0.13813717141852483</v>
      </c>
      <c r="AA768" s="11">
        <v>13.813717</v>
      </c>
      <c r="AS768" s="11" t="s">
        <v>78</v>
      </c>
      <c r="AT768" s="11">
        <v>767</v>
      </c>
      <c r="AU768" s="11">
        <v>-13.279939000000001</v>
      </c>
      <c r="AV768" s="11">
        <v>-14.587063000000001</v>
      </c>
      <c r="AW768" s="11">
        <v>1.307124</v>
      </c>
      <c r="AX768" s="11">
        <v>9.8428470000000008</v>
      </c>
    </row>
    <row r="769" spans="21:50" x14ac:dyDescent="0.35">
      <c r="U769" s="11" t="s">
        <v>76</v>
      </c>
      <c r="V769" s="11">
        <v>1108</v>
      </c>
      <c r="W769" s="11">
        <v>1.9223060000000001</v>
      </c>
      <c r="X769" s="11">
        <v>0.358487</v>
      </c>
      <c r="Y769" s="11">
        <v>1.5638190000000001</v>
      </c>
      <c r="Z769" s="18">
        <f t="shared" si="21"/>
        <v>0.81351200069083696</v>
      </c>
      <c r="AA769" s="11">
        <v>81.351212000000004</v>
      </c>
      <c r="AS769" s="11" t="s">
        <v>76</v>
      </c>
      <c r="AT769" s="11">
        <v>768</v>
      </c>
      <c r="AU769" s="11">
        <v>5.8172050000000004</v>
      </c>
      <c r="AV769" s="11">
        <v>3.8156140000000001</v>
      </c>
      <c r="AW769" s="11">
        <v>2.0015900000000002</v>
      </c>
      <c r="AX769" s="11">
        <v>34.408113999999998</v>
      </c>
    </row>
    <row r="770" spans="21:50" x14ac:dyDescent="0.35">
      <c r="U770" s="11" t="s">
        <v>76</v>
      </c>
      <c r="V770" s="11">
        <v>1111</v>
      </c>
      <c r="W770" s="11">
        <v>0.62615600000000005</v>
      </c>
      <c r="X770" s="11">
        <v>0.37717699999999998</v>
      </c>
      <c r="Y770" s="11">
        <v>0.248978</v>
      </c>
      <c r="Z770" s="18">
        <f t="shared" si="21"/>
        <v>0.39762934476392464</v>
      </c>
      <c r="AA770" s="11">
        <v>39.763010000000001</v>
      </c>
      <c r="AS770" s="11" t="s">
        <v>76</v>
      </c>
      <c r="AT770" s="11">
        <v>769</v>
      </c>
      <c r="AU770" s="11">
        <v>-18.837067999999999</v>
      </c>
      <c r="AV770" s="11">
        <v>-17.585345</v>
      </c>
      <c r="AW770" s="11">
        <v>1.2517240000000001</v>
      </c>
      <c r="AX770" s="11">
        <v>6.645003</v>
      </c>
    </row>
    <row r="771" spans="21:50" x14ac:dyDescent="0.35">
      <c r="U771" s="11" t="s">
        <v>76</v>
      </c>
      <c r="V771" s="11">
        <v>1114</v>
      </c>
      <c r="W771" s="11">
        <v>-13.603344999999999</v>
      </c>
      <c r="X771" s="11">
        <v>-19.351219</v>
      </c>
      <c r="Y771" s="11">
        <v>5.7478740000000004</v>
      </c>
      <c r="Z771" s="18">
        <f t="shared" si="21"/>
        <v>0.42253386942696819</v>
      </c>
      <c r="AA771" s="11">
        <v>42.253385999999999</v>
      </c>
      <c r="AS771" s="11" t="s">
        <v>76</v>
      </c>
      <c r="AT771" s="11">
        <v>770</v>
      </c>
      <c r="AU771" s="11">
        <v>-5.9730639999999999</v>
      </c>
      <c r="AV771" s="11">
        <v>-4.5996040000000002</v>
      </c>
      <c r="AW771" s="11">
        <v>1.3734599999999999</v>
      </c>
      <c r="AX771" s="11">
        <v>22.994230999999999</v>
      </c>
    </row>
    <row r="772" spans="21:50" x14ac:dyDescent="0.35">
      <c r="U772" s="11" t="s">
        <v>76</v>
      </c>
      <c r="V772" s="11">
        <v>1115</v>
      </c>
      <c r="W772" s="11">
        <v>21.666509000000001</v>
      </c>
      <c r="X772" s="11">
        <v>20.407285999999999</v>
      </c>
      <c r="Y772" s="11">
        <v>1.259223</v>
      </c>
      <c r="Z772" s="18">
        <f t="shared" si="21"/>
        <v>5.811840753856562E-2</v>
      </c>
      <c r="AA772" s="11">
        <v>5.8118400000000001</v>
      </c>
      <c r="AS772" s="11" t="s">
        <v>78</v>
      </c>
      <c r="AT772" s="11">
        <v>771</v>
      </c>
      <c r="AU772" s="11">
        <v>-15.474970000000001</v>
      </c>
      <c r="AV772" s="11">
        <v>-12.05767</v>
      </c>
      <c r="AW772" s="11">
        <v>3.4173</v>
      </c>
      <c r="AX772" s="11">
        <v>22.082754999999999</v>
      </c>
    </row>
    <row r="773" spans="21:50" x14ac:dyDescent="0.35">
      <c r="U773" s="11" t="s">
        <v>76</v>
      </c>
      <c r="V773" s="11">
        <v>1116</v>
      </c>
      <c r="W773" s="11">
        <v>-13.412881</v>
      </c>
      <c r="X773" s="11">
        <v>-11.932005999999999</v>
      </c>
      <c r="Y773" s="11">
        <v>1.480874</v>
      </c>
      <c r="Z773" s="18">
        <f t="shared" si="21"/>
        <v>0.11040685442598051</v>
      </c>
      <c r="AA773" s="11">
        <v>11.040689</v>
      </c>
      <c r="AS773" s="11" t="s">
        <v>76</v>
      </c>
      <c r="AT773" s="11">
        <v>772</v>
      </c>
      <c r="AU773" s="11">
        <v>-25.116727999999998</v>
      </c>
      <c r="AV773" s="11">
        <v>-24.294357999999999</v>
      </c>
      <c r="AW773" s="11">
        <v>0.82237000000000005</v>
      </c>
      <c r="AX773" s="11">
        <v>3.2741929999999999</v>
      </c>
    </row>
    <row r="774" spans="21:50" x14ac:dyDescent="0.35">
      <c r="U774" s="11" t="s">
        <v>76</v>
      </c>
      <c r="V774" s="11">
        <v>1117</v>
      </c>
      <c r="W774" s="11">
        <v>26.22373</v>
      </c>
      <c r="X774" s="11">
        <v>28.886516</v>
      </c>
      <c r="Y774" s="11">
        <v>2.6627869999999998</v>
      </c>
      <c r="Z774" s="18">
        <f t="shared" si="21"/>
        <v>0.10154112324981991</v>
      </c>
      <c r="AA774" s="11">
        <v>10.154111</v>
      </c>
      <c r="AS774" s="11" t="s">
        <v>83</v>
      </c>
      <c r="AT774" s="11">
        <v>773</v>
      </c>
      <c r="AU774" s="11">
        <v>13.397648</v>
      </c>
      <c r="AV774" s="11">
        <v>14.119009</v>
      </c>
      <c r="AW774" s="11">
        <v>0.72136100000000003</v>
      </c>
      <c r="AX774" s="11">
        <v>5.3842359999999996</v>
      </c>
    </row>
    <row r="775" spans="21:50" x14ac:dyDescent="0.35">
      <c r="U775" s="11" t="s">
        <v>76</v>
      </c>
      <c r="V775" s="11">
        <v>1120</v>
      </c>
      <c r="W775" s="11">
        <v>8.0351239999999997</v>
      </c>
      <c r="X775" s="11">
        <v>4.4623699999999999</v>
      </c>
      <c r="Y775" s="11">
        <v>3.5727540000000002</v>
      </c>
      <c r="Z775" s="18">
        <f t="shared" si="21"/>
        <v>0.44464204908349891</v>
      </c>
      <c r="AA775" s="11">
        <v>44.464210000000001</v>
      </c>
      <c r="AS775" s="11" t="s">
        <v>76</v>
      </c>
      <c r="AT775" s="11">
        <v>774</v>
      </c>
      <c r="AU775" s="11">
        <v>5.5394680000000003</v>
      </c>
      <c r="AV775" s="11">
        <v>4.9019370000000002</v>
      </c>
      <c r="AW775" s="11">
        <v>0.63753199999999999</v>
      </c>
      <c r="AX775" s="11">
        <v>11.508896999999999</v>
      </c>
    </row>
    <row r="776" spans="21:50" x14ac:dyDescent="0.35">
      <c r="U776" s="11" t="s">
        <v>76</v>
      </c>
      <c r="V776" s="11">
        <v>1121</v>
      </c>
      <c r="W776" s="11">
        <v>11.461133999999999</v>
      </c>
      <c r="X776" s="11">
        <v>11.47279</v>
      </c>
      <c r="Y776" s="11">
        <v>1.1655E-2</v>
      </c>
      <c r="Z776" s="18">
        <f t="shared" si="21"/>
        <v>1.0169150801308143E-3</v>
      </c>
      <c r="AA776" s="11">
        <v>0.10169499999999999</v>
      </c>
      <c r="AS776" s="11" t="s">
        <v>76</v>
      </c>
      <c r="AT776" s="11">
        <v>775</v>
      </c>
      <c r="AU776" s="11">
        <v>-8.5656619999999997</v>
      </c>
      <c r="AV776" s="11">
        <v>-6.9043599999999996</v>
      </c>
      <c r="AW776" s="11">
        <v>1.6613020000000001</v>
      </c>
      <c r="AX776" s="11">
        <v>19.394905999999999</v>
      </c>
    </row>
    <row r="777" spans="21:50" x14ac:dyDescent="0.35">
      <c r="U777" s="11" t="s">
        <v>76</v>
      </c>
      <c r="V777" s="11">
        <v>1122</v>
      </c>
      <c r="W777" s="11">
        <v>17.985374</v>
      </c>
      <c r="X777" s="11">
        <v>18.184470999999998</v>
      </c>
      <c r="Y777" s="11">
        <v>0.199097</v>
      </c>
      <c r="Z777" s="18">
        <f t="shared" ref="Z777:Z840" si="22">ABS(Y777/W777)</f>
        <v>1.1069939385191544E-2</v>
      </c>
      <c r="AA777" s="11">
        <v>1.1069960000000001</v>
      </c>
      <c r="AS777" s="11" t="s">
        <v>83</v>
      </c>
      <c r="AT777" s="11">
        <v>776</v>
      </c>
      <c r="AU777" s="11">
        <v>-7.6970140000000002</v>
      </c>
      <c r="AV777" s="11">
        <v>-8.0991199999999992</v>
      </c>
      <c r="AW777" s="11">
        <v>0.40210699999999999</v>
      </c>
      <c r="AX777" s="11">
        <v>5.2241929999999996</v>
      </c>
    </row>
    <row r="778" spans="21:50" x14ac:dyDescent="0.35">
      <c r="U778" s="11" t="s">
        <v>76</v>
      </c>
      <c r="V778" s="11">
        <v>1123</v>
      </c>
      <c r="W778" s="11">
        <v>21.015294000000001</v>
      </c>
      <c r="X778" s="11">
        <v>15.925939</v>
      </c>
      <c r="Y778" s="11">
        <v>5.0893550000000003</v>
      </c>
      <c r="Z778" s="18">
        <f t="shared" si="22"/>
        <v>0.24217386632801807</v>
      </c>
      <c r="AA778" s="11">
        <v>24.217388</v>
      </c>
      <c r="AS778" s="11" t="s">
        <v>76</v>
      </c>
      <c r="AT778" s="11">
        <v>777</v>
      </c>
      <c r="AU778" s="11">
        <v>-3.0578370000000001</v>
      </c>
      <c r="AV778" s="11">
        <v>-5.654649</v>
      </c>
      <c r="AW778" s="11">
        <v>2.5968119999999999</v>
      </c>
      <c r="AX778" s="11">
        <v>84.923169000000001</v>
      </c>
    </row>
    <row r="779" spans="21:50" x14ac:dyDescent="0.35">
      <c r="U779" s="11" t="s">
        <v>76</v>
      </c>
      <c r="V779" s="11">
        <v>1124</v>
      </c>
      <c r="W779" s="11">
        <v>-16.802810999999998</v>
      </c>
      <c r="X779" s="11">
        <v>-17.412596000000001</v>
      </c>
      <c r="Y779" s="11">
        <v>0.60978399999999999</v>
      </c>
      <c r="Z779" s="18">
        <f t="shared" si="22"/>
        <v>3.6290594472555816E-2</v>
      </c>
      <c r="AA779" s="11">
        <v>3.6290610000000001</v>
      </c>
      <c r="AS779" s="11" t="s">
        <v>78</v>
      </c>
      <c r="AT779" s="11">
        <v>778</v>
      </c>
      <c r="AU779" s="11">
        <v>-5.6808569999999996</v>
      </c>
      <c r="AV779" s="11">
        <v>-4.454593</v>
      </c>
      <c r="AW779" s="11">
        <v>1.226264</v>
      </c>
      <c r="AX779" s="11">
        <v>21.585899999999999</v>
      </c>
    </row>
    <row r="780" spans="21:50" x14ac:dyDescent="0.35">
      <c r="U780" s="11" t="s">
        <v>76</v>
      </c>
      <c r="V780" s="11">
        <v>1126</v>
      </c>
      <c r="W780" s="11">
        <v>4.2672049999999997</v>
      </c>
      <c r="X780" s="11">
        <v>1.2908500000000001</v>
      </c>
      <c r="Y780" s="11">
        <v>2.9763549999999999</v>
      </c>
      <c r="Z780" s="18">
        <f t="shared" si="22"/>
        <v>0.69749519884795785</v>
      </c>
      <c r="AA780" s="11">
        <v>69.749522999999996</v>
      </c>
      <c r="AS780" s="11" t="s">
        <v>76</v>
      </c>
      <c r="AT780" s="11">
        <v>779</v>
      </c>
      <c r="AU780" s="11">
        <v>18.007328999999999</v>
      </c>
      <c r="AV780" s="11">
        <v>18.250919</v>
      </c>
      <c r="AW780" s="11">
        <v>0.24359</v>
      </c>
      <c r="AX780" s="11">
        <v>1.3527279999999999</v>
      </c>
    </row>
    <row r="781" spans="21:50" x14ac:dyDescent="0.35">
      <c r="U781" s="11" t="s">
        <v>76</v>
      </c>
      <c r="V781" s="11">
        <v>1128</v>
      </c>
      <c r="W781" s="11">
        <v>-10.191414999999999</v>
      </c>
      <c r="X781" s="11">
        <v>-12.107860000000001</v>
      </c>
      <c r="Y781" s="11">
        <v>1.916445</v>
      </c>
      <c r="Z781" s="18">
        <f t="shared" si="22"/>
        <v>0.18804503594446895</v>
      </c>
      <c r="AA781" s="11">
        <v>18.804504000000001</v>
      </c>
      <c r="AS781" s="11" t="s">
        <v>76</v>
      </c>
      <c r="AT781" s="11">
        <v>780</v>
      </c>
      <c r="AU781" s="11">
        <v>4.2446429999999999</v>
      </c>
      <c r="AV781" s="11">
        <v>4.4567569999999996</v>
      </c>
      <c r="AW781" s="11">
        <v>0.212114</v>
      </c>
      <c r="AX781" s="11">
        <v>4.9972200000000004</v>
      </c>
    </row>
    <row r="782" spans="21:50" x14ac:dyDescent="0.35">
      <c r="U782" s="11" t="s">
        <v>76</v>
      </c>
      <c r="V782" s="11">
        <v>1129</v>
      </c>
      <c r="W782" s="11">
        <v>-28.851130999999999</v>
      </c>
      <c r="X782" s="11">
        <v>-28.297526999999999</v>
      </c>
      <c r="Y782" s="11">
        <v>0.55360399999999998</v>
      </c>
      <c r="Z782" s="18">
        <f t="shared" si="22"/>
        <v>1.9188294559405662E-2</v>
      </c>
      <c r="AA782" s="11">
        <v>1.918828</v>
      </c>
      <c r="AS782" s="11" t="s">
        <v>76</v>
      </c>
      <c r="AT782" s="11">
        <v>781</v>
      </c>
      <c r="AU782" s="11">
        <v>11.558488000000001</v>
      </c>
      <c r="AV782" s="11">
        <v>17.414838</v>
      </c>
      <c r="AW782" s="11">
        <v>5.8563499999999999</v>
      </c>
      <c r="AX782" s="11">
        <v>50.667088</v>
      </c>
    </row>
    <row r="783" spans="21:50" x14ac:dyDescent="0.35">
      <c r="U783" s="11" t="s">
        <v>76</v>
      </c>
      <c r="V783" s="11">
        <v>1130</v>
      </c>
      <c r="W783" s="11">
        <v>-11.572661</v>
      </c>
      <c r="X783" s="11">
        <v>-8.9121290000000002</v>
      </c>
      <c r="Y783" s="11">
        <v>2.6605319999999999</v>
      </c>
      <c r="Z783" s="18">
        <f t="shared" si="22"/>
        <v>0.22989803295888472</v>
      </c>
      <c r="AA783" s="11">
        <v>22.989802999999998</v>
      </c>
      <c r="AS783" s="11" t="s">
        <v>76</v>
      </c>
      <c r="AT783" s="11">
        <v>782</v>
      </c>
      <c r="AU783" s="11">
        <v>-19.422284999999999</v>
      </c>
      <c r="AV783" s="11">
        <v>-19.184168</v>
      </c>
      <c r="AW783" s="11">
        <v>0.238117</v>
      </c>
      <c r="AX783" s="11">
        <v>1.2259979999999999</v>
      </c>
    </row>
    <row r="784" spans="21:50" x14ac:dyDescent="0.35">
      <c r="U784" s="11" t="s">
        <v>76</v>
      </c>
      <c r="V784" s="11">
        <v>1133</v>
      </c>
      <c r="W784" s="11">
        <v>-9.1571709999999999</v>
      </c>
      <c r="X784" s="11">
        <v>-9.7420609999999996</v>
      </c>
      <c r="Y784" s="11">
        <v>0.58489000000000002</v>
      </c>
      <c r="Z784" s="18">
        <f t="shared" si="22"/>
        <v>6.3872346601368479E-2</v>
      </c>
      <c r="AA784" s="11">
        <v>6.3872350000000004</v>
      </c>
      <c r="AS784" s="11" t="s">
        <v>83</v>
      </c>
      <c r="AT784" s="11">
        <v>783</v>
      </c>
      <c r="AU784" s="11">
        <v>-8.6999980000000008</v>
      </c>
      <c r="AV784" s="11">
        <v>-7.9079379999999997</v>
      </c>
      <c r="AW784" s="11">
        <v>0.79205999999999999</v>
      </c>
      <c r="AX784" s="11">
        <v>9.1041430000000005</v>
      </c>
    </row>
    <row r="785" spans="21:50" x14ac:dyDescent="0.35">
      <c r="U785" s="11" t="s">
        <v>76</v>
      </c>
      <c r="V785" s="11">
        <v>1134</v>
      </c>
      <c r="W785" s="11">
        <v>21.676881999999999</v>
      </c>
      <c r="X785" s="11">
        <v>18.995553000000001</v>
      </c>
      <c r="Y785" s="11">
        <v>2.6813289999999999</v>
      </c>
      <c r="Z785" s="18">
        <f t="shared" si="22"/>
        <v>0.12369532666183264</v>
      </c>
      <c r="AA785" s="11">
        <v>12.369533000000001</v>
      </c>
      <c r="AS785" s="11" t="s">
        <v>76</v>
      </c>
      <c r="AT785" s="11">
        <v>784</v>
      </c>
      <c r="AU785" s="11">
        <v>20.559457999999999</v>
      </c>
      <c r="AV785" s="11">
        <v>21.850269000000001</v>
      </c>
      <c r="AW785" s="11">
        <v>1.2908109999999999</v>
      </c>
      <c r="AX785" s="11">
        <v>6.278429</v>
      </c>
    </row>
    <row r="786" spans="21:50" x14ac:dyDescent="0.35">
      <c r="U786" s="11" t="s">
        <v>76</v>
      </c>
      <c r="V786" s="11">
        <v>1135</v>
      </c>
      <c r="W786" s="11">
        <v>34.382548999999997</v>
      </c>
      <c r="X786" s="11">
        <v>38.664698000000001</v>
      </c>
      <c r="Y786" s="11">
        <v>4.2821499999999997</v>
      </c>
      <c r="Z786" s="18">
        <f t="shared" si="22"/>
        <v>0.12454428553275675</v>
      </c>
      <c r="AA786" s="11">
        <v>12.454428</v>
      </c>
      <c r="AS786" s="11" t="s">
        <v>78</v>
      </c>
      <c r="AT786" s="11">
        <v>785</v>
      </c>
      <c r="AU786" s="11">
        <v>29.473148999999999</v>
      </c>
      <c r="AV786" s="11">
        <v>37.931702000000001</v>
      </c>
      <c r="AW786" s="11">
        <v>8.4585530000000002</v>
      </c>
      <c r="AX786" s="11">
        <v>28.699183000000001</v>
      </c>
    </row>
    <row r="787" spans="21:50" x14ac:dyDescent="0.35">
      <c r="U787" s="11" t="s">
        <v>76</v>
      </c>
      <c r="V787" s="11">
        <v>1136</v>
      </c>
      <c r="W787" s="11">
        <v>-2.380865</v>
      </c>
      <c r="X787" s="11">
        <v>-3.1704850000000002</v>
      </c>
      <c r="Y787" s="11">
        <v>0.78961999999999999</v>
      </c>
      <c r="Z787" s="18">
        <f t="shared" si="22"/>
        <v>0.3316525716493795</v>
      </c>
      <c r="AA787" s="11">
        <v>33.165241000000002</v>
      </c>
      <c r="AS787" s="11" t="s">
        <v>83</v>
      </c>
      <c r="AT787" s="11">
        <v>786</v>
      </c>
      <c r="AU787" s="11">
        <v>17.388373999999999</v>
      </c>
      <c r="AV787" s="11">
        <v>16.706720000000001</v>
      </c>
      <c r="AW787" s="11">
        <v>0.68165399999999998</v>
      </c>
      <c r="AX787" s="11">
        <v>3.920172</v>
      </c>
    </row>
    <row r="788" spans="21:50" x14ac:dyDescent="0.35">
      <c r="U788" s="11" t="s">
        <v>76</v>
      </c>
      <c r="V788" s="11">
        <v>1137</v>
      </c>
      <c r="W788" s="11">
        <v>-3.356614</v>
      </c>
      <c r="X788" s="11">
        <v>-4.9092070000000003</v>
      </c>
      <c r="Y788" s="11">
        <v>1.5525929999999999</v>
      </c>
      <c r="Z788" s="18">
        <f t="shared" si="22"/>
        <v>0.46254737661226458</v>
      </c>
      <c r="AA788" s="11">
        <v>46.254728999999998</v>
      </c>
      <c r="AS788" s="11" t="s">
        <v>76</v>
      </c>
      <c r="AT788" s="11">
        <v>787</v>
      </c>
      <c r="AU788" s="11">
        <v>-5.5799630000000002</v>
      </c>
      <c r="AV788" s="11">
        <v>-5.4536290000000003</v>
      </c>
      <c r="AW788" s="11">
        <v>0.126334</v>
      </c>
      <c r="AX788" s="11">
        <v>2.2640660000000001</v>
      </c>
    </row>
    <row r="789" spans="21:50" x14ac:dyDescent="0.35">
      <c r="U789" s="11" t="s">
        <v>76</v>
      </c>
      <c r="V789" s="11">
        <v>1139</v>
      </c>
      <c r="W789" s="11">
        <v>-13.355874</v>
      </c>
      <c r="X789" s="11">
        <v>-12.706908</v>
      </c>
      <c r="Y789" s="11">
        <v>0.64896600000000004</v>
      </c>
      <c r="Z789" s="18">
        <f t="shared" si="22"/>
        <v>4.8590305658768575E-2</v>
      </c>
      <c r="AA789" s="11">
        <v>4.8590289999999996</v>
      </c>
      <c r="AS789" s="11" t="s">
        <v>78</v>
      </c>
      <c r="AT789" s="11">
        <v>788</v>
      </c>
      <c r="AU789" s="11">
        <v>25.687427</v>
      </c>
      <c r="AV789" s="11">
        <v>26.163215999999998</v>
      </c>
      <c r="AW789" s="11">
        <v>0.47578900000000002</v>
      </c>
      <c r="AX789" s="11">
        <v>1.8522240000000001</v>
      </c>
    </row>
    <row r="790" spans="21:50" x14ac:dyDescent="0.35">
      <c r="U790" s="11" t="s">
        <v>76</v>
      </c>
      <c r="V790" s="11">
        <v>1141</v>
      </c>
      <c r="W790" s="11">
        <v>-9.2762010000000004</v>
      </c>
      <c r="X790" s="11">
        <v>-12.952265000000001</v>
      </c>
      <c r="Y790" s="11">
        <v>3.6760640000000002</v>
      </c>
      <c r="Z790" s="18">
        <f t="shared" si="22"/>
        <v>0.3962898173508746</v>
      </c>
      <c r="AA790" s="11">
        <v>39.628977999999996</v>
      </c>
      <c r="AS790" s="11" t="s">
        <v>76</v>
      </c>
      <c r="AT790" s="11">
        <v>789</v>
      </c>
      <c r="AU790" s="11">
        <v>26.609836999999999</v>
      </c>
      <c r="AV790" s="11">
        <v>26.830805000000002</v>
      </c>
      <c r="AW790" s="11">
        <v>0.220969</v>
      </c>
      <c r="AX790" s="11">
        <v>0.83040199999999997</v>
      </c>
    </row>
    <row r="791" spans="21:50" x14ac:dyDescent="0.35">
      <c r="U791" s="11" t="s">
        <v>76</v>
      </c>
      <c r="V791" s="11">
        <v>1142</v>
      </c>
      <c r="W791" s="11">
        <v>-8.1794360000000008</v>
      </c>
      <c r="X791" s="11">
        <v>-14.181096999999999</v>
      </c>
      <c r="Y791" s="11">
        <v>6.0016610000000004</v>
      </c>
      <c r="Z791" s="18">
        <f t="shared" si="22"/>
        <v>0.73374997982745993</v>
      </c>
      <c r="AA791" s="11">
        <v>73.374990999999994</v>
      </c>
      <c r="AS791" s="11" t="s">
        <v>76</v>
      </c>
      <c r="AT791" s="11">
        <v>790</v>
      </c>
      <c r="AU791" s="11">
        <v>17.376546999999999</v>
      </c>
      <c r="AV791" s="11">
        <v>16.636596000000001</v>
      </c>
      <c r="AW791" s="11">
        <v>0.73995100000000003</v>
      </c>
      <c r="AX791" s="11">
        <v>4.2583320000000002</v>
      </c>
    </row>
    <row r="792" spans="21:50" x14ac:dyDescent="0.35">
      <c r="U792" s="11" t="s">
        <v>76</v>
      </c>
      <c r="V792" s="11">
        <v>1143</v>
      </c>
      <c r="W792" s="11">
        <v>-18.372833</v>
      </c>
      <c r="X792" s="11">
        <v>-14.545259</v>
      </c>
      <c r="Y792" s="11">
        <v>3.8275739999999998</v>
      </c>
      <c r="Z792" s="18">
        <f t="shared" si="22"/>
        <v>0.20832791546083285</v>
      </c>
      <c r="AA792" s="11">
        <v>20.832794</v>
      </c>
      <c r="AS792" s="11" t="s">
        <v>76</v>
      </c>
      <c r="AT792" s="11">
        <v>791</v>
      </c>
      <c r="AU792" s="11">
        <v>-9.2600230000000003</v>
      </c>
      <c r="AV792" s="11">
        <v>-8.0846090000000004</v>
      </c>
      <c r="AW792" s="11">
        <v>1.175414</v>
      </c>
      <c r="AX792" s="11">
        <v>12.693421000000001</v>
      </c>
    </row>
    <row r="793" spans="21:50" x14ac:dyDescent="0.35">
      <c r="U793" s="11" t="s">
        <v>76</v>
      </c>
      <c r="V793" s="11">
        <v>1145</v>
      </c>
      <c r="W793" s="11">
        <v>-8.3315699999999993</v>
      </c>
      <c r="X793" s="11">
        <v>-7.8283759999999996</v>
      </c>
      <c r="Y793" s="11">
        <v>0.50319400000000003</v>
      </c>
      <c r="Z793" s="18">
        <f t="shared" si="22"/>
        <v>6.0396059806255009E-2</v>
      </c>
      <c r="AA793" s="11">
        <v>6.0396080000000003</v>
      </c>
      <c r="AS793" s="11" t="s">
        <v>76</v>
      </c>
      <c r="AT793" s="11">
        <v>792</v>
      </c>
      <c r="AU793" s="11">
        <v>-6.1966799999999997</v>
      </c>
      <c r="AV793" s="11">
        <v>-6.3201020000000003</v>
      </c>
      <c r="AW793" s="11">
        <v>0.123422</v>
      </c>
      <c r="AX793" s="11">
        <v>1.9917400000000001</v>
      </c>
    </row>
    <row r="794" spans="21:50" x14ac:dyDescent="0.35">
      <c r="U794" s="11" t="s">
        <v>76</v>
      </c>
      <c r="V794" s="11">
        <v>1147</v>
      </c>
      <c r="W794" s="11">
        <v>4.3138439999999996</v>
      </c>
      <c r="X794" s="11">
        <v>2.1087750000000001</v>
      </c>
      <c r="Y794" s="11">
        <v>2.2050700000000001</v>
      </c>
      <c r="Z794" s="18">
        <f t="shared" si="22"/>
        <v>0.51116127518751264</v>
      </c>
      <c r="AA794" s="11">
        <v>51.116112999999999</v>
      </c>
      <c r="AS794" s="11" t="s">
        <v>83</v>
      </c>
      <c r="AT794" s="11">
        <v>793</v>
      </c>
      <c r="AU794" s="11">
        <v>-12.257963999999999</v>
      </c>
      <c r="AV794" s="11">
        <v>-12.32527</v>
      </c>
      <c r="AW794" s="11">
        <v>6.7306000000000005E-2</v>
      </c>
      <c r="AX794" s="11">
        <v>0.54907600000000001</v>
      </c>
    </row>
    <row r="795" spans="21:50" x14ac:dyDescent="0.35">
      <c r="U795" s="11" t="s">
        <v>76</v>
      </c>
      <c r="V795" s="11">
        <v>1148</v>
      </c>
      <c r="W795" s="11">
        <v>12.063098999999999</v>
      </c>
      <c r="X795" s="11">
        <v>11.712681999999999</v>
      </c>
      <c r="Y795" s="11">
        <v>0.35041600000000001</v>
      </c>
      <c r="Z795" s="18">
        <f t="shared" si="22"/>
        <v>2.904858859236752E-2</v>
      </c>
      <c r="AA795" s="11">
        <v>2.9048620000000001</v>
      </c>
      <c r="AS795" s="11" t="s">
        <v>76</v>
      </c>
      <c r="AT795" s="11">
        <v>794</v>
      </c>
      <c r="AU795" s="11">
        <v>-6.1838810000000004</v>
      </c>
      <c r="AV795" s="11">
        <v>-5.0647690000000001</v>
      </c>
      <c r="AW795" s="11">
        <v>1.1191120000000001</v>
      </c>
      <c r="AX795" s="11">
        <v>18.097241</v>
      </c>
    </row>
    <row r="796" spans="21:50" x14ac:dyDescent="0.35">
      <c r="U796" s="11" t="s">
        <v>76</v>
      </c>
      <c r="V796" s="11">
        <v>1149</v>
      </c>
      <c r="W796" s="11">
        <v>-14.498932999999999</v>
      </c>
      <c r="X796" s="11">
        <v>-13.475345000000001</v>
      </c>
      <c r="Y796" s="11">
        <v>1.0235879999999999</v>
      </c>
      <c r="Z796" s="18">
        <f t="shared" si="22"/>
        <v>7.0597470862166209E-2</v>
      </c>
      <c r="AA796" s="11">
        <v>7.0597450000000004</v>
      </c>
      <c r="AS796" s="11" t="s">
        <v>76</v>
      </c>
      <c r="AT796" s="11">
        <v>795</v>
      </c>
      <c r="AU796" s="11">
        <v>-13.743449999999999</v>
      </c>
      <c r="AV796" s="11">
        <v>-11.294283999999999</v>
      </c>
      <c r="AW796" s="11">
        <v>2.449166</v>
      </c>
      <c r="AX796" s="11">
        <v>17.820603999999999</v>
      </c>
    </row>
    <row r="797" spans="21:50" x14ac:dyDescent="0.35">
      <c r="U797" s="11" t="s">
        <v>76</v>
      </c>
      <c r="V797" s="11">
        <v>1151</v>
      </c>
      <c r="W797" s="11">
        <v>-9.6034629999999996</v>
      </c>
      <c r="X797" s="11">
        <v>-11.817391000000001</v>
      </c>
      <c r="Y797" s="11">
        <v>2.2139280000000001</v>
      </c>
      <c r="Z797" s="18">
        <f t="shared" si="22"/>
        <v>0.23053433953980978</v>
      </c>
      <c r="AA797" s="11">
        <v>23.053429000000001</v>
      </c>
      <c r="AS797" s="11" t="s">
        <v>76</v>
      </c>
      <c r="AT797" s="11">
        <v>796</v>
      </c>
      <c r="AU797" s="11">
        <v>30.242445</v>
      </c>
      <c r="AV797" s="11">
        <v>34.999856000000001</v>
      </c>
      <c r="AW797" s="11">
        <v>4.7574110000000003</v>
      </c>
      <c r="AX797" s="11">
        <v>15.730909</v>
      </c>
    </row>
    <row r="798" spans="21:50" x14ac:dyDescent="0.35">
      <c r="U798" s="11" t="s">
        <v>76</v>
      </c>
      <c r="V798" s="11">
        <v>1153</v>
      </c>
      <c r="W798" s="11">
        <v>2.1910829999999999</v>
      </c>
      <c r="X798" s="11">
        <v>-1.8294029999999999</v>
      </c>
      <c r="Y798" s="11">
        <v>4.020486</v>
      </c>
      <c r="Z798" s="18">
        <f t="shared" si="22"/>
        <v>1.8349309451079672</v>
      </c>
      <c r="AA798" s="11" t="s">
        <v>77</v>
      </c>
      <c r="AS798" s="11" t="s">
        <v>78</v>
      </c>
      <c r="AT798" s="11">
        <v>797</v>
      </c>
      <c r="AU798" s="11">
        <v>-14.489381</v>
      </c>
      <c r="AV798" s="11">
        <v>-10.997451999999999</v>
      </c>
      <c r="AW798" s="11">
        <v>3.4919289999999998</v>
      </c>
      <c r="AX798" s="11">
        <v>24.099917999999999</v>
      </c>
    </row>
    <row r="799" spans="21:50" x14ac:dyDescent="0.35">
      <c r="U799" s="11" t="s">
        <v>76</v>
      </c>
      <c r="V799" s="11">
        <v>1154</v>
      </c>
      <c r="W799" s="11">
        <v>-11.697368000000001</v>
      </c>
      <c r="X799" s="11">
        <v>-11.008055000000001</v>
      </c>
      <c r="Y799" s="11">
        <v>0.68931299999999995</v>
      </c>
      <c r="Z799" s="18">
        <f t="shared" si="22"/>
        <v>5.8928897509251649E-2</v>
      </c>
      <c r="AA799" s="11">
        <v>5.8928890000000003</v>
      </c>
      <c r="AS799" s="11" t="s">
        <v>83</v>
      </c>
      <c r="AT799" s="11">
        <v>798</v>
      </c>
      <c r="AU799" s="11">
        <v>-1.801704</v>
      </c>
      <c r="AV799" s="11">
        <v>-1.869928</v>
      </c>
      <c r="AW799" s="11">
        <v>6.8224000000000007E-2</v>
      </c>
      <c r="AX799" s="11">
        <v>3.7866369999999998</v>
      </c>
    </row>
    <row r="800" spans="21:50" x14ac:dyDescent="0.35">
      <c r="U800" s="11" t="s">
        <v>76</v>
      </c>
      <c r="V800" s="11">
        <v>1156</v>
      </c>
      <c r="W800" s="11">
        <v>-0.70452400000000004</v>
      </c>
      <c r="X800" s="11">
        <v>-1.372962</v>
      </c>
      <c r="Y800" s="11">
        <v>0.66843900000000001</v>
      </c>
      <c r="Z800" s="18">
        <f t="shared" si="22"/>
        <v>0.94878102094463779</v>
      </c>
      <c r="AA800" s="11">
        <v>94.878080999999995</v>
      </c>
      <c r="AS800" s="11" t="s">
        <v>76</v>
      </c>
      <c r="AT800" s="11">
        <v>799</v>
      </c>
      <c r="AU800" s="11">
        <v>-15.587782000000001</v>
      </c>
      <c r="AV800" s="11">
        <v>-13.551163000000001</v>
      </c>
      <c r="AW800" s="11">
        <v>2.036619</v>
      </c>
      <c r="AX800" s="11">
        <v>13.065483</v>
      </c>
    </row>
    <row r="801" spans="21:50" x14ac:dyDescent="0.35">
      <c r="U801" s="11" t="s">
        <v>76</v>
      </c>
      <c r="V801" s="11">
        <v>1157</v>
      </c>
      <c r="W801" s="11">
        <v>19.085464999999999</v>
      </c>
      <c r="X801" s="11">
        <v>24.109635000000001</v>
      </c>
      <c r="Y801" s="11">
        <v>5.0241699999999998</v>
      </c>
      <c r="Z801" s="18">
        <f t="shared" si="22"/>
        <v>0.26324587847348757</v>
      </c>
      <c r="AA801" s="11">
        <v>26.324587999999999</v>
      </c>
      <c r="AS801" s="11" t="s">
        <v>76</v>
      </c>
      <c r="AT801" s="11">
        <v>800</v>
      </c>
      <c r="AU801" s="11">
        <v>-9.0817759999999996</v>
      </c>
      <c r="AV801" s="11">
        <v>-11.041003</v>
      </c>
      <c r="AW801" s="11">
        <v>1.9592270000000001</v>
      </c>
      <c r="AX801" s="11">
        <v>21.573172</v>
      </c>
    </row>
    <row r="802" spans="21:50" x14ac:dyDescent="0.35">
      <c r="U802" s="11" t="s">
        <v>76</v>
      </c>
      <c r="V802" s="11">
        <v>1158</v>
      </c>
      <c r="W802" s="11">
        <v>5.4491490000000002</v>
      </c>
      <c r="X802" s="11">
        <v>4.4278050000000002</v>
      </c>
      <c r="Y802" s="11">
        <v>1.021344</v>
      </c>
      <c r="Z802" s="18">
        <f t="shared" si="22"/>
        <v>0.18743183568663657</v>
      </c>
      <c r="AA802" s="11">
        <v>18.743179000000001</v>
      </c>
      <c r="AS802" s="11" t="s">
        <v>76</v>
      </c>
      <c r="AT802" s="11">
        <v>801</v>
      </c>
      <c r="AU802" s="11">
        <v>8.9580839999999995</v>
      </c>
      <c r="AV802" s="11">
        <v>12.322082999999999</v>
      </c>
      <c r="AW802" s="11">
        <v>3.3639990000000002</v>
      </c>
      <c r="AX802" s="11">
        <v>37.552658000000001</v>
      </c>
    </row>
    <row r="803" spans="21:50" x14ac:dyDescent="0.35">
      <c r="U803" s="11" t="s">
        <v>76</v>
      </c>
      <c r="V803" s="11">
        <v>1160</v>
      </c>
      <c r="W803" s="11">
        <v>-11.332299000000001</v>
      </c>
      <c r="X803" s="11">
        <v>-11.079708</v>
      </c>
      <c r="Y803" s="11">
        <v>0.25259100000000001</v>
      </c>
      <c r="Z803" s="18">
        <f t="shared" si="22"/>
        <v>2.2289475418888965E-2</v>
      </c>
      <c r="AA803" s="11">
        <v>2.2289439999999998</v>
      </c>
      <c r="AS803" s="11" t="s">
        <v>76</v>
      </c>
      <c r="AT803" s="11">
        <v>802</v>
      </c>
      <c r="AU803" s="11">
        <v>-4.9272580000000001</v>
      </c>
      <c r="AV803" s="11">
        <v>-6.3956840000000001</v>
      </c>
      <c r="AW803" s="11">
        <v>1.468426</v>
      </c>
      <c r="AX803" s="11">
        <v>29.802091000000001</v>
      </c>
    </row>
    <row r="804" spans="21:50" x14ac:dyDescent="0.35">
      <c r="U804" s="11" t="s">
        <v>76</v>
      </c>
      <c r="V804" s="11">
        <v>1162</v>
      </c>
      <c r="W804" s="11">
        <v>7.9328969999999996</v>
      </c>
      <c r="X804" s="11">
        <v>6.3270980000000003</v>
      </c>
      <c r="Y804" s="11">
        <v>1.6057980000000001</v>
      </c>
      <c r="Z804" s="18">
        <f t="shared" si="22"/>
        <v>0.20242264585056383</v>
      </c>
      <c r="AA804" s="11">
        <v>20.242269</v>
      </c>
      <c r="AS804" s="11" t="s">
        <v>78</v>
      </c>
      <c r="AT804" s="11">
        <v>803</v>
      </c>
      <c r="AU804" s="11">
        <v>-18.615259000000002</v>
      </c>
      <c r="AV804" s="11">
        <v>-20.586461</v>
      </c>
      <c r="AW804" s="11">
        <v>1.9712019999999999</v>
      </c>
      <c r="AX804" s="11">
        <v>10.589171</v>
      </c>
    </row>
    <row r="805" spans="21:50" x14ac:dyDescent="0.35">
      <c r="U805" s="11" t="s">
        <v>76</v>
      </c>
      <c r="V805" s="11">
        <v>1164</v>
      </c>
      <c r="W805" s="11">
        <v>-21.350076999999999</v>
      </c>
      <c r="X805" s="11">
        <v>-22.391347</v>
      </c>
      <c r="Y805" s="11">
        <v>1.0412699999999999</v>
      </c>
      <c r="Z805" s="18">
        <f t="shared" si="22"/>
        <v>4.877125267510745E-2</v>
      </c>
      <c r="AA805" s="11">
        <v>4.8771269999999998</v>
      </c>
      <c r="AS805" s="11" t="s">
        <v>78</v>
      </c>
      <c r="AT805" s="11">
        <v>804</v>
      </c>
      <c r="AU805" s="11">
        <v>-7.7736619999999998</v>
      </c>
      <c r="AV805" s="11">
        <v>-8.4339519999999997</v>
      </c>
      <c r="AW805" s="11">
        <v>0.66029000000000004</v>
      </c>
      <c r="AX805" s="11">
        <v>8.493938</v>
      </c>
    </row>
    <row r="806" spans="21:50" x14ac:dyDescent="0.35">
      <c r="U806" s="11" t="s">
        <v>76</v>
      </c>
      <c r="V806" s="11">
        <v>1165</v>
      </c>
      <c r="W806" s="11">
        <v>-20.926839000000001</v>
      </c>
      <c r="X806" s="11">
        <v>-26.803806999999999</v>
      </c>
      <c r="Y806" s="11">
        <v>5.8769679999999997</v>
      </c>
      <c r="Z806" s="18">
        <f t="shared" si="22"/>
        <v>0.28083400460050367</v>
      </c>
      <c r="AA806" s="11">
        <v>28.083400000000001</v>
      </c>
      <c r="AS806" s="11" t="s">
        <v>76</v>
      </c>
      <c r="AT806" s="11">
        <v>805</v>
      </c>
      <c r="AU806" s="11">
        <v>8.1136499999999998</v>
      </c>
      <c r="AV806" s="11">
        <v>10.89345</v>
      </c>
      <c r="AW806" s="11">
        <v>2.7797999999999998</v>
      </c>
      <c r="AX806" s="11">
        <v>34.260776999999997</v>
      </c>
    </row>
    <row r="807" spans="21:50" x14ac:dyDescent="0.35">
      <c r="U807" s="11" t="s">
        <v>76</v>
      </c>
      <c r="V807" s="11">
        <v>1166</v>
      </c>
      <c r="W807" s="11">
        <v>14.037864000000001</v>
      </c>
      <c r="X807" s="11">
        <v>13.626554</v>
      </c>
      <c r="Y807" s="11">
        <v>0.41130899999999998</v>
      </c>
      <c r="Z807" s="18">
        <f t="shared" si="22"/>
        <v>2.9299970422850652E-2</v>
      </c>
      <c r="AA807" s="11">
        <v>2.929999</v>
      </c>
      <c r="AS807" s="11" t="s">
        <v>76</v>
      </c>
      <c r="AT807" s="11">
        <v>806</v>
      </c>
      <c r="AU807" s="11">
        <v>9.5665560000000003</v>
      </c>
      <c r="AV807" s="11">
        <v>7.1775589999999996</v>
      </c>
      <c r="AW807" s="11">
        <v>2.3889969999999998</v>
      </c>
      <c r="AX807" s="11">
        <v>24.972386</v>
      </c>
    </row>
    <row r="808" spans="21:50" x14ac:dyDescent="0.35">
      <c r="U808" s="11" t="s">
        <v>76</v>
      </c>
      <c r="V808" s="11">
        <v>1167</v>
      </c>
      <c r="W808" s="11">
        <v>12.959911999999999</v>
      </c>
      <c r="X808" s="11">
        <v>11.891859</v>
      </c>
      <c r="Y808" s="11">
        <v>1.0680529999999999</v>
      </c>
      <c r="Z808" s="18">
        <f t="shared" si="22"/>
        <v>8.2412056501618217E-2</v>
      </c>
      <c r="AA808" s="11">
        <v>8.2412050000000008</v>
      </c>
      <c r="AS808" s="11" t="s">
        <v>76</v>
      </c>
      <c r="AT808" s="11">
        <v>807</v>
      </c>
      <c r="AU808" s="11">
        <v>13.480468</v>
      </c>
      <c r="AV808" s="11">
        <v>13.684142</v>
      </c>
      <c r="AW808" s="11">
        <v>0.20367399999999999</v>
      </c>
      <c r="AX808" s="11">
        <v>1.5108809999999999</v>
      </c>
    </row>
    <row r="809" spans="21:50" x14ac:dyDescent="0.35">
      <c r="U809" s="11" t="s">
        <v>76</v>
      </c>
      <c r="V809" s="11">
        <v>1169</v>
      </c>
      <c r="W809" s="11">
        <v>-6.1181809999999999</v>
      </c>
      <c r="X809" s="11">
        <v>-5.225733</v>
      </c>
      <c r="Y809" s="11">
        <v>0.89244800000000002</v>
      </c>
      <c r="Z809" s="18">
        <f t="shared" si="22"/>
        <v>0.14586819186944616</v>
      </c>
      <c r="AA809" s="11">
        <v>14.586826</v>
      </c>
      <c r="AS809" s="11" t="s">
        <v>83</v>
      </c>
      <c r="AT809" s="11">
        <v>808</v>
      </c>
      <c r="AU809" s="11">
        <v>13.587001000000001</v>
      </c>
      <c r="AV809" s="11">
        <v>13.42745</v>
      </c>
      <c r="AW809" s="11">
        <v>0.159551</v>
      </c>
      <c r="AX809" s="11">
        <v>1.174291</v>
      </c>
    </row>
    <row r="810" spans="21:50" x14ac:dyDescent="0.35">
      <c r="U810" s="11" t="s">
        <v>76</v>
      </c>
      <c r="V810" s="11">
        <v>1171</v>
      </c>
      <c r="W810" s="11">
        <v>-28.296673999999999</v>
      </c>
      <c r="X810" s="11">
        <v>-28.090857</v>
      </c>
      <c r="Y810" s="11">
        <v>0.205817</v>
      </c>
      <c r="Z810" s="18">
        <f t="shared" si="22"/>
        <v>7.2735403461198301E-3</v>
      </c>
      <c r="AA810" s="11">
        <v>0.72735300000000003</v>
      </c>
      <c r="AS810" s="11" t="s">
        <v>76</v>
      </c>
      <c r="AT810" s="11">
        <v>809</v>
      </c>
      <c r="AU810" s="11">
        <v>14.490536000000001</v>
      </c>
      <c r="AV810" s="11">
        <v>6.5459399999999999</v>
      </c>
      <c r="AW810" s="11">
        <v>7.9445959999999998</v>
      </c>
      <c r="AX810" s="11">
        <v>54.826099999999997</v>
      </c>
    </row>
    <row r="811" spans="21:50" x14ac:dyDescent="0.35">
      <c r="U811" s="11" t="s">
        <v>76</v>
      </c>
      <c r="V811" s="11">
        <v>1172</v>
      </c>
      <c r="W811" s="11">
        <v>-10.167128999999999</v>
      </c>
      <c r="X811" s="11">
        <v>-9.2403060000000004</v>
      </c>
      <c r="Y811" s="11">
        <v>0.92682299999999995</v>
      </c>
      <c r="Z811" s="18">
        <f t="shared" si="22"/>
        <v>9.1158772550245015E-2</v>
      </c>
      <c r="AA811" s="11">
        <v>9.1158780000000004</v>
      </c>
      <c r="AS811" s="11" t="s">
        <v>78</v>
      </c>
      <c r="AT811" s="11">
        <v>810</v>
      </c>
      <c r="AU811" s="11">
        <v>-21.355920999999999</v>
      </c>
      <c r="AV811" s="11">
        <v>-19.980353000000001</v>
      </c>
      <c r="AW811" s="11">
        <v>1.3755679999999999</v>
      </c>
      <c r="AX811" s="11">
        <v>6.4411550000000002</v>
      </c>
    </row>
    <row r="812" spans="21:50" x14ac:dyDescent="0.35">
      <c r="U812" s="11" t="s">
        <v>76</v>
      </c>
      <c r="V812" s="11">
        <v>1174</v>
      </c>
      <c r="W812" s="11">
        <v>41.406509</v>
      </c>
      <c r="X812" s="11">
        <v>33.025944000000003</v>
      </c>
      <c r="Y812" s="11">
        <v>8.3805650000000007</v>
      </c>
      <c r="Z812" s="18">
        <f t="shared" si="22"/>
        <v>0.20239728492928494</v>
      </c>
      <c r="AA812" s="11">
        <v>20.239729000000001</v>
      </c>
      <c r="AS812" s="11" t="s">
        <v>83</v>
      </c>
      <c r="AT812" s="11">
        <v>811</v>
      </c>
      <c r="AU812" s="11">
        <v>16.270267</v>
      </c>
      <c r="AV812" s="11">
        <v>16.891641</v>
      </c>
      <c r="AW812" s="11">
        <v>0.62137399999999998</v>
      </c>
      <c r="AX812" s="11">
        <v>3.8190770000000001</v>
      </c>
    </row>
    <row r="813" spans="21:50" x14ac:dyDescent="0.35">
      <c r="U813" s="11" t="s">
        <v>76</v>
      </c>
      <c r="V813" s="11">
        <v>1175</v>
      </c>
      <c r="W813" s="11">
        <v>-11.847433000000001</v>
      </c>
      <c r="X813" s="11">
        <v>-12.030417999999999</v>
      </c>
      <c r="Y813" s="11">
        <v>0.18298500000000001</v>
      </c>
      <c r="Z813" s="18">
        <f t="shared" si="22"/>
        <v>1.5445117942426853E-2</v>
      </c>
      <c r="AA813" s="11">
        <v>1.544511</v>
      </c>
      <c r="AS813" s="11" t="s">
        <v>76</v>
      </c>
      <c r="AT813" s="11">
        <v>812</v>
      </c>
      <c r="AU813" s="11">
        <v>-22.279344999999999</v>
      </c>
      <c r="AV813" s="11">
        <v>-23.029409000000001</v>
      </c>
      <c r="AW813" s="11">
        <v>0.75006399999999995</v>
      </c>
      <c r="AX813" s="11">
        <v>3.366635</v>
      </c>
    </row>
    <row r="814" spans="21:50" x14ac:dyDescent="0.35">
      <c r="U814" s="11" t="s">
        <v>76</v>
      </c>
      <c r="V814" s="11">
        <v>1177</v>
      </c>
      <c r="W814" s="11">
        <v>7.622134</v>
      </c>
      <c r="X814" s="11">
        <v>6.3068669999999996</v>
      </c>
      <c r="Y814" s="11">
        <v>1.315267</v>
      </c>
      <c r="Z814" s="18">
        <f t="shared" si="22"/>
        <v>0.17255889229971552</v>
      </c>
      <c r="AA814" s="11">
        <v>17.255887000000001</v>
      </c>
      <c r="AS814" s="11" t="s">
        <v>76</v>
      </c>
      <c r="AT814" s="11">
        <v>813</v>
      </c>
      <c r="AU814" s="11">
        <v>-8.3119510000000005</v>
      </c>
      <c r="AV814" s="11">
        <v>-8.8411810000000006</v>
      </c>
      <c r="AW814" s="11">
        <v>0.52922999999999998</v>
      </c>
      <c r="AX814" s="11">
        <v>6.3670929999999997</v>
      </c>
    </row>
    <row r="815" spans="21:50" x14ac:dyDescent="0.35">
      <c r="U815" s="11" t="s">
        <v>76</v>
      </c>
      <c r="V815" s="11">
        <v>1179</v>
      </c>
      <c r="W815" s="11">
        <v>20.645841000000001</v>
      </c>
      <c r="X815" s="11">
        <v>18.367180999999999</v>
      </c>
      <c r="Y815" s="11">
        <v>2.2786599999999999</v>
      </c>
      <c r="Z815" s="18">
        <f t="shared" si="22"/>
        <v>0.11036896002444269</v>
      </c>
      <c r="AA815" s="11">
        <v>11.036897</v>
      </c>
      <c r="AS815" s="11" t="s">
        <v>76</v>
      </c>
      <c r="AT815" s="11">
        <v>814</v>
      </c>
      <c r="AU815" s="11">
        <v>-3.635513</v>
      </c>
      <c r="AV815" s="11">
        <v>-3.8603559999999999</v>
      </c>
      <c r="AW815" s="11">
        <v>0.22484299999999999</v>
      </c>
      <c r="AX815" s="11">
        <v>6.1846209999999999</v>
      </c>
    </row>
    <row r="816" spans="21:50" x14ac:dyDescent="0.35">
      <c r="U816" s="11" t="s">
        <v>76</v>
      </c>
      <c r="V816" s="11">
        <v>1181</v>
      </c>
      <c r="W816" s="11">
        <v>6.6176870000000001</v>
      </c>
      <c r="X816" s="11">
        <v>0.89360399999999995</v>
      </c>
      <c r="Y816" s="11">
        <v>5.7240840000000004</v>
      </c>
      <c r="Z816" s="18">
        <f t="shared" si="22"/>
        <v>0.86496747277409769</v>
      </c>
      <c r="AA816" s="11">
        <v>86.496736999999996</v>
      </c>
      <c r="AS816" s="11" t="s">
        <v>76</v>
      </c>
      <c r="AT816" s="11">
        <v>815</v>
      </c>
      <c r="AU816" s="11">
        <v>-10.118220000000001</v>
      </c>
      <c r="AV816" s="11">
        <v>-8.6538900000000005</v>
      </c>
      <c r="AW816" s="11">
        <v>1.4643299999999999</v>
      </c>
      <c r="AX816" s="11">
        <v>14.472211</v>
      </c>
    </row>
    <row r="817" spans="21:50" x14ac:dyDescent="0.35">
      <c r="U817" s="11" t="s">
        <v>76</v>
      </c>
      <c r="V817" s="11">
        <v>1182</v>
      </c>
      <c r="W817" s="11">
        <v>31.286014000000002</v>
      </c>
      <c r="X817" s="11">
        <v>31.440760000000001</v>
      </c>
      <c r="Y817" s="11">
        <v>0.15474599999999999</v>
      </c>
      <c r="Z817" s="18">
        <f t="shared" si="22"/>
        <v>4.9461717942081082E-3</v>
      </c>
      <c r="AA817" s="11">
        <v>0.49461699999999997</v>
      </c>
      <c r="AS817" s="11" t="s">
        <v>76</v>
      </c>
      <c r="AT817" s="11">
        <v>816</v>
      </c>
      <c r="AU817" s="11">
        <v>4.8989640000000003</v>
      </c>
      <c r="AV817" s="11">
        <v>1.827294</v>
      </c>
      <c r="AW817" s="11">
        <v>3.0716700000000001</v>
      </c>
      <c r="AX817" s="11">
        <v>62.700409000000001</v>
      </c>
    </row>
    <row r="818" spans="21:50" x14ac:dyDescent="0.35">
      <c r="U818" s="11" t="s">
        <v>76</v>
      </c>
      <c r="V818" s="11">
        <v>1183</v>
      </c>
      <c r="W818" s="11">
        <v>-18.644434</v>
      </c>
      <c r="X818" s="11">
        <v>-18.573245</v>
      </c>
      <c r="Y818" s="11">
        <v>7.1189000000000002E-2</v>
      </c>
      <c r="Z818" s="18">
        <f t="shared" si="22"/>
        <v>3.8182440936528296E-3</v>
      </c>
      <c r="AA818" s="11">
        <v>0.38182300000000002</v>
      </c>
      <c r="AS818" s="11" t="s">
        <v>78</v>
      </c>
      <c r="AT818" s="11">
        <v>817</v>
      </c>
      <c r="AU818" s="11">
        <v>-21.288281999999999</v>
      </c>
      <c r="AV818" s="11">
        <v>-19.941168000000001</v>
      </c>
      <c r="AW818" s="11">
        <v>1.3471139999999999</v>
      </c>
      <c r="AX818" s="11">
        <v>6.32796</v>
      </c>
    </row>
    <row r="819" spans="21:50" x14ac:dyDescent="0.35">
      <c r="U819" s="11" t="s">
        <v>76</v>
      </c>
      <c r="V819" s="11">
        <v>1184</v>
      </c>
      <c r="W819" s="11">
        <v>17.223662999999998</v>
      </c>
      <c r="X819" s="11">
        <v>17.303255</v>
      </c>
      <c r="Y819" s="11">
        <v>7.9591999999999996E-2</v>
      </c>
      <c r="Z819" s="18">
        <f t="shared" si="22"/>
        <v>4.6210843767670092E-3</v>
      </c>
      <c r="AA819" s="11">
        <v>0.46210899999999999</v>
      </c>
      <c r="AS819" s="11" t="s">
        <v>76</v>
      </c>
      <c r="AT819" s="11">
        <v>818</v>
      </c>
      <c r="AU819" s="11">
        <v>-30.285043000000002</v>
      </c>
      <c r="AV819" s="11">
        <v>-29.245553999999998</v>
      </c>
      <c r="AW819" s="11">
        <v>1.0394890000000001</v>
      </c>
      <c r="AX819" s="11">
        <v>3.43235</v>
      </c>
    </row>
    <row r="820" spans="21:50" x14ac:dyDescent="0.35">
      <c r="U820" s="11" t="s">
        <v>76</v>
      </c>
      <c r="V820" s="11">
        <v>1185</v>
      </c>
      <c r="W820" s="11">
        <v>-5.8112360000000001</v>
      </c>
      <c r="X820" s="11">
        <v>-5.7137089999999997</v>
      </c>
      <c r="Y820" s="11">
        <v>9.7527000000000003E-2</v>
      </c>
      <c r="Z820" s="18">
        <f t="shared" si="22"/>
        <v>1.6782488269276967E-2</v>
      </c>
      <c r="AA820" s="11">
        <v>1.6782459999999999</v>
      </c>
      <c r="AS820" s="11" t="s">
        <v>76</v>
      </c>
      <c r="AT820" s="11">
        <v>819</v>
      </c>
      <c r="AU820" s="11">
        <v>7.6541759999999996</v>
      </c>
      <c r="AV820" s="11">
        <v>6.75528</v>
      </c>
      <c r="AW820" s="11">
        <v>0.89889600000000003</v>
      </c>
      <c r="AX820" s="11">
        <v>11.743857999999999</v>
      </c>
    </row>
    <row r="821" spans="21:50" x14ac:dyDescent="0.35">
      <c r="U821" s="11" t="s">
        <v>76</v>
      </c>
      <c r="V821" s="11">
        <v>1186</v>
      </c>
      <c r="W821" s="11">
        <v>-4.656301</v>
      </c>
      <c r="X821" s="11">
        <v>-3.2609629999999998</v>
      </c>
      <c r="Y821" s="11">
        <v>1.395338</v>
      </c>
      <c r="Z821" s="18">
        <f t="shared" si="22"/>
        <v>0.29966662378570458</v>
      </c>
      <c r="AA821" s="11">
        <v>29.966659</v>
      </c>
      <c r="AS821" s="11" t="s">
        <v>83</v>
      </c>
      <c r="AT821" s="11">
        <v>820</v>
      </c>
      <c r="AU821" s="11">
        <v>31.279515</v>
      </c>
      <c r="AV821" s="11">
        <v>29.753076</v>
      </c>
      <c r="AW821" s="11">
        <v>1.5264390000000001</v>
      </c>
      <c r="AX821" s="11">
        <v>4.8799960000000002</v>
      </c>
    </row>
    <row r="822" spans="21:50" x14ac:dyDescent="0.35">
      <c r="U822" s="11" t="s">
        <v>76</v>
      </c>
      <c r="V822" s="11">
        <v>1188</v>
      </c>
      <c r="W822" s="11">
        <v>-7.8469410000000002</v>
      </c>
      <c r="X822" s="11">
        <v>-10.429366</v>
      </c>
      <c r="Y822" s="11">
        <v>2.5824250000000002</v>
      </c>
      <c r="Z822" s="18">
        <f t="shared" si="22"/>
        <v>0.3290995816076609</v>
      </c>
      <c r="AA822" s="11">
        <v>32.909959000000001</v>
      </c>
      <c r="AS822" s="11" t="s">
        <v>76</v>
      </c>
      <c r="AT822" s="11">
        <v>821</v>
      </c>
      <c r="AU822" s="11">
        <v>2.7791030000000001</v>
      </c>
      <c r="AV822" s="11">
        <v>2.8817620000000002</v>
      </c>
      <c r="AW822" s="11">
        <v>0.102659</v>
      </c>
      <c r="AX822" s="11">
        <v>3.693956</v>
      </c>
    </row>
    <row r="823" spans="21:50" x14ac:dyDescent="0.35">
      <c r="U823" s="11" t="s">
        <v>76</v>
      </c>
      <c r="V823" s="11">
        <v>1193</v>
      </c>
      <c r="W823" s="11">
        <v>0.58506499999999995</v>
      </c>
      <c r="X823" s="11">
        <v>1.311153</v>
      </c>
      <c r="Y823" s="11">
        <v>0.72608799999999996</v>
      </c>
      <c r="Z823" s="18">
        <f t="shared" si="22"/>
        <v>1.2410381752454855</v>
      </c>
      <c r="AA823" s="11" t="s">
        <v>77</v>
      </c>
      <c r="AS823" s="11" t="s">
        <v>76</v>
      </c>
      <c r="AT823" s="11">
        <v>822</v>
      </c>
      <c r="AU823" s="11">
        <v>29.962292999999999</v>
      </c>
      <c r="AV823" s="11">
        <v>28.812785999999999</v>
      </c>
      <c r="AW823" s="11">
        <v>1.1495070000000001</v>
      </c>
      <c r="AX823" s="11">
        <v>3.8365119999999999</v>
      </c>
    </row>
    <row r="824" spans="21:50" x14ac:dyDescent="0.35">
      <c r="U824" s="11" t="s">
        <v>76</v>
      </c>
      <c r="V824" s="11">
        <v>1194</v>
      </c>
      <c r="W824" s="11">
        <v>-1.8965780000000001</v>
      </c>
      <c r="X824" s="11">
        <v>3.4535049999999998</v>
      </c>
      <c r="Y824" s="11">
        <v>5.3500829999999997</v>
      </c>
      <c r="Z824" s="18">
        <f t="shared" si="22"/>
        <v>2.8209137720673758</v>
      </c>
      <c r="AA824" s="11" t="s">
        <v>77</v>
      </c>
      <c r="AS824" s="11" t="s">
        <v>76</v>
      </c>
      <c r="AT824" s="11">
        <v>823</v>
      </c>
      <c r="AU824" s="11">
        <v>3.9377399999999998</v>
      </c>
      <c r="AV824" s="11">
        <v>1.2695350000000001</v>
      </c>
      <c r="AW824" s="11">
        <v>2.6682060000000001</v>
      </c>
      <c r="AX824" s="11">
        <v>67.759812999999994</v>
      </c>
    </row>
    <row r="825" spans="21:50" x14ac:dyDescent="0.35">
      <c r="U825" s="11" t="s">
        <v>76</v>
      </c>
      <c r="V825" s="11">
        <v>1195</v>
      </c>
      <c r="W825" s="11">
        <v>-10.957148999999999</v>
      </c>
      <c r="X825" s="11">
        <v>-8.7944230000000001</v>
      </c>
      <c r="Y825" s="11">
        <v>2.1627269999999998</v>
      </c>
      <c r="Z825" s="18">
        <f t="shared" si="22"/>
        <v>0.19738044996923926</v>
      </c>
      <c r="AA825" s="11">
        <v>19.738042</v>
      </c>
      <c r="AS825" s="11" t="s">
        <v>76</v>
      </c>
      <c r="AT825" s="11">
        <v>824</v>
      </c>
      <c r="AU825" s="11">
        <v>-17.202969</v>
      </c>
      <c r="AV825" s="11">
        <v>-19.297840999999998</v>
      </c>
      <c r="AW825" s="11">
        <v>2.0948720000000001</v>
      </c>
      <c r="AX825" s="11">
        <v>12.177388000000001</v>
      </c>
    </row>
    <row r="826" spans="21:50" x14ac:dyDescent="0.35">
      <c r="U826" s="11" t="s">
        <v>76</v>
      </c>
      <c r="V826" s="11">
        <v>1196</v>
      </c>
      <c r="W826" s="11">
        <v>30.315062999999999</v>
      </c>
      <c r="X826" s="11">
        <v>31.027512999999999</v>
      </c>
      <c r="Y826" s="11">
        <v>0.71245099999999995</v>
      </c>
      <c r="Z826" s="18">
        <f t="shared" si="22"/>
        <v>2.3501551027619503E-2</v>
      </c>
      <c r="AA826" s="11">
        <v>2.3501539999999999</v>
      </c>
      <c r="AS826" s="11" t="s">
        <v>83</v>
      </c>
      <c r="AT826" s="11">
        <v>825</v>
      </c>
      <c r="AU826" s="11">
        <v>4.6083369999999997</v>
      </c>
      <c r="AV826" s="11">
        <v>4.0298049999999996</v>
      </c>
      <c r="AW826" s="11">
        <v>0.57853200000000005</v>
      </c>
      <c r="AX826" s="11">
        <v>12.554026</v>
      </c>
    </row>
    <row r="827" spans="21:50" x14ac:dyDescent="0.35">
      <c r="U827" s="11" t="s">
        <v>76</v>
      </c>
      <c r="V827" s="11">
        <v>1199</v>
      </c>
      <c r="W827" s="11">
        <v>-12.434941</v>
      </c>
      <c r="X827" s="11">
        <v>-13.424530000000001</v>
      </c>
      <c r="Y827" s="11">
        <v>0.98958900000000005</v>
      </c>
      <c r="Z827" s="18">
        <f t="shared" si="22"/>
        <v>7.9581318479918811E-2</v>
      </c>
      <c r="AA827" s="11">
        <v>7.9581280000000003</v>
      </c>
      <c r="AS827" s="11" t="s">
        <v>76</v>
      </c>
      <c r="AT827" s="11">
        <v>826</v>
      </c>
      <c r="AU827" s="11">
        <v>-5.0810820000000003</v>
      </c>
      <c r="AV827" s="11">
        <v>-5.1657570000000002</v>
      </c>
      <c r="AW827" s="11">
        <v>8.4675E-2</v>
      </c>
      <c r="AX827" s="11">
        <v>1.666466</v>
      </c>
    </row>
    <row r="828" spans="21:50" x14ac:dyDescent="0.35">
      <c r="U828" s="11" t="s">
        <v>76</v>
      </c>
      <c r="V828" s="11">
        <v>1200</v>
      </c>
      <c r="W828" s="11">
        <v>33.402866000000003</v>
      </c>
      <c r="X828" s="11">
        <v>35.288055999999997</v>
      </c>
      <c r="Y828" s="11">
        <v>1.8851899999999999</v>
      </c>
      <c r="Z828" s="18">
        <f t="shared" si="22"/>
        <v>5.6437971520168349E-2</v>
      </c>
      <c r="AA828" s="11">
        <v>5.6437970000000002</v>
      </c>
      <c r="AS828" s="11" t="s">
        <v>78</v>
      </c>
      <c r="AT828" s="11">
        <v>827</v>
      </c>
      <c r="AU828" s="11">
        <v>-4.1194379999999997</v>
      </c>
      <c r="AV828" s="11">
        <v>-5.0950699999999998</v>
      </c>
      <c r="AW828" s="11">
        <v>0.97563299999999997</v>
      </c>
      <c r="AX828" s="11">
        <v>23.683637000000001</v>
      </c>
    </row>
    <row r="829" spans="21:50" x14ac:dyDescent="0.35">
      <c r="U829" s="11" t="s">
        <v>76</v>
      </c>
      <c r="V829" s="11">
        <v>1201</v>
      </c>
      <c r="W829" s="11">
        <v>-18.441852000000001</v>
      </c>
      <c r="X829" s="11">
        <v>-17.225237</v>
      </c>
      <c r="Y829" s="11">
        <v>1.216615</v>
      </c>
      <c r="Z829" s="18">
        <f t="shared" si="22"/>
        <v>6.5970326624462658E-2</v>
      </c>
      <c r="AA829" s="11">
        <v>6.597035</v>
      </c>
      <c r="AS829" s="11" t="s">
        <v>78</v>
      </c>
      <c r="AT829" s="11">
        <v>828</v>
      </c>
      <c r="AU829" s="11">
        <v>-1.4501440000000001</v>
      </c>
      <c r="AV829" s="11">
        <v>-2.8374069999999998</v>
      </c>
      <c r="AW829" s="11">
        <v>1.3872629999999999</v>
      </c>
      <c r="AX829" s="11">
        <v>95.663849999999996</v>
      </c>
    </row>
    <row r="830" spans="21:50" x14ac:dyDescent="0.35">
      <c r="U830" s="11" t="s">
        <v>76</v>
      </c>
      <c r="V830" s="11">
        <v>1202</v>
      </c>
      <c r="W830" s="11">
        <v>-4.5438109999999998</v>
      </c>
      <c r="X830" s="11">
        <v>-4.6100060000000003</v>
      </c>
      <c r="Y830" s="11">
        <v>6.6196000000000005E-2</v>
      </c>
      <c r="Z830" s="18">
        <f t="shared" si="22"/>
        <v>1.4568387637602006E-2</v>
      </c>
      <c r="AA830" s="11">
        <v>1.4568319999999999</v>
      </c>
      <c r="AS830" s="11" t="s">
        <v>76</v>
      </c>
      <c r="AT830" s="11">
        <v>829</v>
      </c>
      <c r="AU830" s="11">
        <v>-9.3746019999999994</v>
      </c>
      <c r="AV830" s="11">
        <v>-8.8301680000000005</v>
      </c>
      <c r="AW830" s="11">
        <v>0.54443399999999997</v>
      </c>
      <c r="AX830" s="11">
        <v>5.8075400000000004</v>
      </c>
    </row>
    <row r="831" spans="21:50" x14ac:dyDescent="0.35">
      <c r="U831" s="11" t="s">
        <v>76</v>
      </c>
      <c r="V831" s="11">
        <v>1203</v>
      </c>
      <c r="W831" s="11">
        <v>16.083310000000001</v>
      </c>
      <c r="X831" s="11">
        <v>20.545375</v>
      </c>
      <c r="Y831" s="11">
        <v>4.4620649999999999</v>
      </c>
      <c r="Z831" s="18">
        <f t="shared" si="22"/>
        <v>0.27743449575989021</v>
      </c>
      <c r="AA831" s="11">
        <v>27.743452000000001</v>
      </c>
      <c r="AS831" s="11" t="s">
        <v>76</v>
      </c>
      <c r="AT831" s="11">
        <v>830</v>
      </c>
      <c r="AU831" s="11">
        <v>2.5237940000000001</v>
      </c>
      <c r="AV831" s="11">
        <v>8.8104910000000007</v>
      </c>
      <c r="AW831" s="11">
        <v>6.2866960000000001</v>
      </c>
      <c r="AX831" s="11" t="s">
        <v>77</v>
      </c>
    </row>
    <row r="832" spans="21:50" x14ac:dyDescent="0.35">
      <c r="U832" s="11" t="s">
        <v>76</v>
      </c>
      <c r="V832" s="11">
        <v>1204</v>
      </c>
      <c r="W832" s="11">
        <v>-13.401296</v>
      </c>
      <c r="X832" s="11">
        <v>-14.165684000000001</v>
      </c>
      <c r="Y832" s="11">
        <v>0.76438799999999996</v>
      </c>
      <c r="Z832" s="18">
        <f t="shared" si="22"/>
        <v>5.7038364050760459E-2</v>
      </c>
      <c r="AA832" s="11">
        <v>5.7038399999999996</v>
      </c>
      <c r="AS832" s="11" t="s">
        <v>76</v>
      </c>
      <c r="AT832" s="11">
        <v>831</v>
      </c>
      <c r="AU832" s="11">
        <v>-16.860586000000001</v>
      </c>
      <c r="AV832" s="11">
        <v>-16.828952000000001</v>
      </c>
      <c r="AW832" s="11">
        <v>3.1634000000000002E-2</v>
      </c>
      <c r="AX832" s="11">
        <v>0.18762200000000001</v>
      </c>
    </row>
    <row r="833" spans="21:50" x14ac:dyDescent="0.35">
      <c r="U833" s="11" t="s">
        <v>76</v>
      </c>
      <c r="V833" s="11">
        <v>1207</v>
      </c>
      <c r="W833" s="11">
        <v>27.255751</v>
      </c>
      <c r="X833" s="11">
        <v>28.187276000000001</v>
      </c>
      <c r="Y833" s="11">
        <v>0.93152500000000005</v>
      </c>
      <c r="Z833" s="18">
        <f t="shared" si="22"/>
        <v>3.4177190714722923E-2</v>
      </c>
      <c r="AA833" s="11">
        <v>3.4177209999999998</v>
      </c>
      <c r="AS833" s="11" t="s">
        <v>76</v>
      </c>
      <c r="AT833" s="11">
        <v>832</v>
      </c>
      <c r="AU833" s="11">
        <v>-15.159326</v>
      </c>
      <c r="AV833" s="11">
        <v>-15.980281</v>
      </c>
      <c r="AW833" s="11">
        <v>0.82095499999999999</v>
      </c>
      <c r="AX833" s="11">
        <v>5.4155119999999997</v>
      </c>
    </row>
    <row r="834" spans="21:50" x14ac:dyDescent="0.35">
      <c r="U834" s="11" t="s">
        <v>76</v>
      </c>
      <c r="V834" s="11">
        <v>1208</v>
      </c>
      <c r="W834" s="11">
        <v>14.593870000000001</v>
      </c>
      <c r="X834" s="11">
        <v>15.748025999999999</v>
      </c>
      <c r="Y834" s="11">
        <v>1.154156</v>
      </c>
      <c r="Z834" s="18">
        <f t="shared" si="22"/>
        <v>7.9084985682344705E-2</v>
      </c>
      <c r="AA834" s="11">
        <v>7.9084979999999998</v>
      </c>
      <c r="AS834" s="11" t="s">
        <v>83</v>
      </c>
      <c r="AT834" s="11">
        <v>833</v>
      </c>
      <c r="AU834" s="11">
        <v>-11.010824</v>
      </c>
      <c r="AV834" s="11">
        <v>-10.248536</v>
      </c>
      <c r="AW834" s="11">
        <v>0.76228799999999997</v>
      </c>
      <c r="AX834" s="11">
        <v>6.9230780000000003</v>
      </c>
    </row>
    <row r="835" spans="21:50" x14ac:dyDescent="0.35">
      <c r="U835" s="11" t="s">
        <v>76</v>
      </c>
      <c r="V835" s="11">
        <v>1210</v>
      </c>
      <c r="W835" s="11">
        <v>-19.32413</v>
      </c>
      <c r="X835" s="11">
        <v>-19.852511</v>
      </c>
      <c r="Y835" s="11">
        <v>0.52838099999999999</v>
      </c>
      <c r="Z835" s="18">
        <f t="shared" si="22"/>
        <v>2.7343067967354803E-2</v>
      </c>
      <c r="AA835" s="11">
        <v>2.734308</v>
      </c>
      <c r="AS835" s="11" t="s">
        <v>76</v>
      </c>
      <c r="AT835" s="11">
        <v>834</v>
      </c>
      <c r="AU835" s="11">
        <v>-20.096979999999999</v>
      </c>
      <c r="AV835" s="11">
        <v>-19.386966999999999</v>
      </c>
      <c r="AW835" s="11">
        <v>0.71001300000000001</v>
      </c>
      <c r="AX835" s="11">
        <v>3.5329329999999999</v>
      </c>
    </row>
    <row r="836" spans="21:50" x14ac:dyDescent="0.35">
      <c r="U836" s="11" t="s">
        <v>76</v>
      </c>
      <c r="V836" s="11">
        <v>1211</v>
      </c>
      <c r="W836" s="11">
        <v>1.1493390000000001</v>
      </c>
      <c r="X836" s="11">
        <v>-2.274454</v>
      </c>
      <c r="Y836" s="11">
        <v>3.4237929999999999</v>
      </c>
      <c r="Z836" s="18">
        <f t="shared" si="22"/>
        <v>2.9789235377899814</v>
      </c>
      <c r="AA836" s="11" t="s">
        <v>77</v>
      </c>
      <c r="AS836" s="11" t="s">
        <v>76</v>
      </c>
      <c r="AT836" s="11">
        <v>835</v>
      </c>
      <c r="AU836" s="11">
        <v>-15.656535</v>
      </c>
      <c r="AV836" s="11">
        <v>-16.336109</v>
      </c>
      <c r="AW836" s="11">
        <v>0.67957400000000001</v>
      </c>
      <c r="AX836" s="11">
        <v>4.340516</v>
      </c>
    </row>
    <row r="837" spans="21:50" x14ac:dyDescent="0.35">
      <c r="U837" s="11" t="s">
        <v>76</v>
      </c>
      <c r="V837" s="11">
        <v>1212</v>
      </c>
      <c r="W837" s="11">
        <v>18.850676</v>
      </c>
      <c r="X837" s="11">
        <v>21.366426000000001</v>
      </c>
      <c r="Y837" s="11">
        <v>2.5157500000000002</v>
      </c>
      <c r="Z837" s="18">
        <f t="shared" si="22"/>
        <v>0.13345675242627905</v>
      </c>
      <c r="AA837" s="11">
        <v>13.345673</v>
      </c>
      <c r="AS837" s="11" t="s">
        <v>83</v>
      </c>
      <c r="AT837" s="11">
        <v>836</v>
      </c>
      <c r="AU837" s="11">
        <v>-19.318019</v>
      </c>
      <c r="AV837" s="11">
        <v>-19.443587000000001</v>
      </c>
      <c r="AW837" s="11">
        <v>0.12556800000000001</v>
      </c>
      <c r="AX837" s="11">
        <v>0.65000500000000005</v>
      </c>
    </row>
    <row r="838" spans="21:50" x14ac:dyDescent="0.35">
      <c r="U838" s="11" t="s">
        <v>76</v>
      </c>
      <c r="V838" s="11">
        <v>1213</v>
      </c>
      <c r="W838" s="11">
        <v>-2.694502</v>
      </c>
      <c r="X838" s="11">
        <v>-3.5021070000000001</v>
      </c>
      <c r="Y838" s="11">
        <v>0.80760500000000002</v>
      </c>
      <c r="Z838" s="18">
        <f t="shared" si="22"/>
        <v>0.29972328838501511</v>
      </c>
      <c r="AA838" s="11">
        <v>29.972332000000002</v>
      </c>
      <c r="AS838" s="11" t="s">
        <v>76</v>
      </c>
      <c r="AT838" s="11">
        <v>837</v>
      </c>
      <c r="AU838" s="11">
        <v>-8.1258859999999995</v>
      </c>
      <c r="AV838" s="11">
        <v>-11.460464</v>
      </c>
      <c r="AW838" s="11">
        <v>3.334578</v>
      </c>
      <c r="AX838" s="11">
        <v>41.036489000000003</v>
      </c>
    </row>
    <row r="839" spans="21:50" x14ac:dyDescent="0.35">
      <c r="U839" s="11" t="s">
        <v>76</v>
      </c>
      <c r="V839" s="11">
        <v>1215</v>
      </c>
      <c r="W839" s="11">
        <v>-0.89038700000000004</v>
      </c>
      <c r="X839" s="11">
        <v>2.4765000000000001</v>
      </c>
      <c r="Y839" s="11">
        <v>3.3668879999999999</v>
      </c>
      <c r="Z839" s="18">
        <f t="shared" si="22"/>
        <v>3.7813759634855404</v>
      </c>
      <c r="AA839" s="11" t="s">
        <v>77</v>
      </c>
      <c r="AS839" s="11" t="s">
        <v>78</v>
      </c>
      <c r="AT839" s="11">
        <v>838</v>
      </c>
      <c r="AU839" s="11">
        <v>-9.2411290000000008</v>
      </c>
      <c r="AV839" s="11">
        <v>-8.1714409999999997</v>
      </c>
      <c r="AW839" s="11">
        <v>1.069688</v>
      </c>
      <c r="AX839" s="11">
        <v>11.575295000000001</v>
      </c>
    </row>
    <row r="840" spans="21:50" x14ac:dyDescent="0.35">
      <c r="U840" s="11" t="s">
        <v>76</v>
      </c>
      <c r="V840" s="11">
        <v>1218</v>
      </c>
      <c r="W840" s="11">
        <v>-15.417593</v>
      </c>
      <c r="X840" s="11">
        <v>-14.303706999999999</v>
      </c>
      <c r="Y840" s="11">
        <v>1.1138859999999999</v>
      </c>
      <c r="Z840" s="18">
        <f t="shared" si="22"/>
        <v>7.2247723752987894E-2</v>
      </c>
      <c r="AA840" s="11">
        <v>7.2247719999999997</v>
      </c>
      <c r="AS840" s="11" t="s">
        <v>76</v>
      </c>
      <c r="AT840" s="11">
        <v>839</v>
      </c>
      <c r="AU840" s="11">
        <v>-10.479879</v>
      </c>
      <c r="AV840" s="11">
        <v>-8.3380109999999998</v>
      </c>
      <c r="AW840" s="11">
        <v>2.1418680000000001</v>
      </c>
      <c r="AX840" s="11">
        <v>20.437905000000001</v>
      </c>
    </row>
    <row r="841" spans="21:50" x14ac:dyDescent="0.35">
      <c r="U841" s="11" t="s">
        <v>76</v>
      </c>
      <c r="V841" s="11">
        <v>1219</v>
      </c>
      <c r="W841" s="11">
        <v>-5.3028899999999997</v>
      </c>
      <c r="X841" s="11">
        <v>-4.132307</v>
      </c>
      <c r="Y841" s="11">
        <v>1.1705829999999999</v>
      </c>
      <c r="Z841" s="18">
        <f t="shared" ref="Z841:Z904" si="23">ABS(Y841/W841)</f>
        <v>0.22074434883620064</v>
      </c>
      <c r="AA841" s="11">
        <v>22.074434</v>
      </c>
      <c r="AS841" s="11" t="s">
        <v>78</v>
      </c>
      <c r="AT841" s="11">
        <v>840</v>
      </c>
      <c r="AU841" s="11">
        <v>-25.932147000000001</v>
      </c>
      <c r="AV841" s="11">
        <v>-27.036602999999999</v>
      </c>
      <c r="AW841" s="11">
        <v>1.104457</v>
      </c>
      <c r="AX841" s="11">
        <v>4.2590250000000003</v>
      </c>
    </row>
    <row r="842" spans="21:50" x14ac:dyDescent="0.35">
      <c r="U842" s="11" t="s">
        <v>76</v>
      </c>
      <c r="V842" s="11">
        <v>1220</v>
      </c>
      <c r="W842" s="11">
        <v>-8.615475</v>
      </c>
      <c r="X842" s="11">
        <v>-10.754986000000001</v>
      </c>
      <c r="Y842" s="11">
        <v>2.1395110000000002</v>
      </c>
      <c r="Z842" s="18">
        <f t="shared" si="23"/>
        <v>0.24833349292987331</v>
      </c>
      <c r="AA842" s="11">
        <v>24.833345999999999</v>
      </c>
      <c r="AS842" s="11" t="s">
        <v>76</v>
      </c>
      <c r="AT842" s="11">
        <v>841</v>
      </c>
      <c r="AU842" s="11">
        <v>-2.9892999999999999E-2</v>
      </c>
      <c r="AV842" s="11">
        <v>0.87183699999999997</v>
      </c>
      <c r="AW842" s="11">
        <v>0.90173000000000003</v>
      </c>
      <c r="AX842" s="11" t="s">
        <v>77</v>
      </c>
    </row>
    <row r="843" spans="21:50" x14ac:dyDescent="0.35">
      <c r="U843" s="11" t="s">
        <v>76</v>
      </c>
      <c r="V843" s="11">
        <v>1221</v>
      </c>
      <c r="W843" s="11">
        <v>2.4415619999999998</v>
      </c>
      <c r="X843" s="11">
        <v>-1.634641</v>
      </c>
      <c r="Y843" s="11">
        <v>4.0762039999999997</v>
      </c>
      <c r="Z843" s="18">
        <f t="shared" si="23"/>
        <v>1.6695066518892414</v>
      </c>
      <c r="AA843" s="11" t="s">
        <v>77</v>
      </c>
      <c r="AS843" s="11" t="s">
        <v>76</v>
      </c>
      <c r="AT843" s="11">
        <v>842</v>
      </c>
      <c r="AU843" s="11">
        <v>-13.250303000000001</v>
      </c>
      <c r="AV843" s="11">
        <v>-11.273515</v>
      </c>
      <c r="AW843" s="11">
        <v>1.976788</v>
      </c>
      <c r="AX843" s="11">
        <v>14.918815</v>
      </c>
    </row>
    <row r="844" spans="21:50" x14ac:dyDescent="0.35">
      <c r="U844" s="11" t="s">
        <v>76</v>
      </c>
      <c r="V844" s="11">
        <v>1222</v>
      </c>
      <c r="W844" s="11">
        <v>1.05375</v>
      </c>
      <c r="X844" s="11">
        <v>-1.209487</v>
      </c>
      <c r="Y844" s="11">
        <v>2.2632370000000002</v>
      </c>
      <c r="Z844" s="18">
        <f t="shared" si="23"/>
        <v>2.1477931198102018</v>
      </c>
      <c r="AA844" s="11" t="s">
        <v>77</v>
      </c>
      <c r="AS844" s="11" t="s">
        <v>76</v>
      </c>
      <c r="AT844" s="11">
        <v>843</v>
      </c>
      <c r="AU844" s="11">
        <v>10.310015</v>
      </c>
      <c r="AV844" s="11">
        <v>14.056603000000001</v>
      </c>
      <c r="AW844" s="11">
        <v>3.746588</v>
      </c>
      <c r="AX844" s="11">
        <v>36.339305000000003</v>
      </c>
    </row>
    <row r="845" spans="21:50" x14ac:dyDescent="0.35">
      <c r="U845" s="11" t="s">
        <v>76</v>
      </c>
      <c r="V845" s="11">
        <v>1224</v>
      </c>
      <c r="W845" s="11">
        <v>-18.452394000000002</v>
      </c>
      <c r="X845" s="11">
        <v>-19.072146</v>
      </c>
      <c r="Y845" s="11">
        <v>0.61975199999999997</v>
      </c>
      <c r="Z845" s="18">
        <f t="shared" si="23"/>
        <v>3.3586536251068555E-2</v>
      </c>
      <c r="AA845" s="11">
        <v>3.358654</v>
      </c>
      <c r="AS845" s="11" t="s">
        <v>76</v>
      </c>
      <c r="AT845" s="11">
        <v>845</v>
      </c>
      <c r="AU845" s="11">
        <v>-6.5137720000000003</v>
      </c>
      <c r="AV845" s="11">
        <v>-7.1432190000000002</v>
      </c>
      <c r="AW845" s="11">
        <v>0.62944699999999998</v>
      </c>
      <c r="AX845" s="11">
        <v>9.6633239999999994</v>
      </c>
    </row>
    <row r="846" spans="21:50" x14ac:dyDescent="0.35">
      <c r="U846" s="11" t="s">
        <v>76</v>
      </c>
      <c r="V846" s="11">
        <v>1225</v>
      </c>
      <c r="W846" s="11">
        <v>-7.3974010000000003</v>
      </c>
      <c r="X846" s="11">
        <v>-6.8803489999999998</v>
      </c>
      <c r="Y846" s="11">
        <v>0.51705199999999996</v>
      </c>
      <c r="Z846" s="18">
        <f t="shared" si="23"/>
        <v>6.9896440655305814E-2</v>
      </c>
      <c r="AA846" s="11">
        <v>6.9896450000000003</v>
      </c>
      <c r="AS846" s="11" t="s">
        <v>83</v>
      </c>
      <c r="AT846" s="11">
        <v>846</v>
      </c>
      <c r="AU846" s="11">
        <v>15.022062</v>
      </c>
      <c r="AV846" s="11">
        <v>14.985595999999999</v>
      </c>
      <c r="AW846" s="11">
        <v>3.6465999999999998E-2</v>
      </c>
      <c r="AX846" s="11">
        <v>0.242753</v>
      </c>
    </row>
    <row r="847" spans="21:50" x14ac:dyDescent="0.35">
      <c r="U847" s="11" t="s">
        <v>76</v>
      </c>
      <c r="V847" s="11">
        <v>1228</v>
      </c>
      <c r="W847" s="11">
        <v>11.534851</v>
      </c>
      <c r="X847" s="11">
        <v>11.806884</v>
      </c>
      <c r="Y847" s="11">
        <v>0.272032</v>
      </c>
      <c r="Z847" s="18">
        <f t="shared" si="23"/>
        <v>2.3583486253962015E-2</v>
      </c>
      <c r="AA847" s="11">
        <v>2.3583500000000002</v>
      </c>
      <c r="AS847" s="11" t="s">
        <v>76</v>
      </c>
      <c r="AT847" s="11">
        <v>847</v>
      </c>
      <c r="AU847" s="11">
        <v>-1.754537</v>
      </c>
      <c r="AV847" s="11">
        <v>-2.164247</v>
      </c>
      <c r="AW847" s="11">
        <v>0.40971000000000002</v>
      </c>
      <c r="AX847" s="11">
        <v>23.351441999999999</v>
      </c>
    </row>
    <row r="848" spans="21:50" x14ac:dyDescent="0.35">
      <c r="U848" s="11" t="s">
        <v>76</v>
      </c>
      <c r="V848" s="11">
        <v>1229</v>
      </c>
      <c r="W848" s="11">
        <v>-9.7927820000000008</v>
      </c>
      <c r="X848" s="11">
        <v>-9.3008860000000002</v>
      </c>
      <c r="Y848" s="11">
        <v>0.49189500000000003</v>
      </c>
      <c r="Z848" s="18">
        <f t="shared" si="23"/>
        <v>5.0230363547355592E-2</v>
      </c>
      <c r="AA848" s="11">
        <v>5.0230410000000001</v>
      </c>
      <c r="AS848" s="11" t="s">
        <v>83</v>
      </c>
      <c r="AT848" s="11">
        <v>848</v>
      </c>
      <c r="AU848" s="11">
        <v>-3.5617489999999998</v>
      </c>
      <c r="AV848" s="11">
        <v>-5.444871</v>
      </c>
      <c r="AW848" s="11">
        <v>1.883122</v>
      </c>
      <c r="AX848" s="11">
        <v>52.870710000000003</v>
      </c>
    </row>
    <row r="849" spans="21:50" x14ac:dyDescent="0.35">
      <c r="U849" s="11" t="s">
        <v>76</v>
      </c>
      <c r="V849" s="11">
        <v>1230</v>
      </c>
      <c r="W849" s="11">
        <v>25.835742</v>
      </c>
      <c r="X849" s="11">
        <v>25.418417999999999</v>
      </c>
      <c r="Y849" s="11">
        <v>0.41732399999999997</v>
      </c>
      <c r="Z849" s="18">
        <f t="shared" si="23"/>
        <v>1.6152971337149907E-2</v>
      </c>
      <c r="AA849" s="11">
        <v>1.615299</v>
      </c>
      <c r="AS849" s="11" t="s">
        <v>76</v>
      </c>
      <c r="AT849" s="11">
        <v>849</v>
      </c>
      <c r="AU849" s="11">
        <v>25.392941</v>
      </c>
      <c r="AV849" s="11">
        <v>27.842590000000001</v>
      </c>
      <c r="AW849" s="11">
        <v>2.449649</v>
      </c>
      <c r="AX849" s="11">
        <v>9.6469679999999993</v>
      </c>
    </row>
    <row r="850" spans="21:50" x14ac:dyDescent="0.35">
      <c r="U850" s="11" t="s">
        <v>76</v>
      </c>
      <c r="V850" s="11">
        <v>1231</v>
      </c>
      <c r="W850" s="11">
        <v>5.8267410000000002</v>
      </c>
      <c r="X850" s="11">
        <v>9.3516720000000007</v>
      </c>
      <c r="Y850" s="11">
        <v>3.524931</v>
      </c>
      <c r="Z850" s="18">
        <f t="shared" si="23"/>
        <v>0.60495755689157971</v>
      </c>
      <c r="AA850" s="11">
        <v>60.495762999999997</v>
      </c>
      <c r="AS850" s="11" t="s">
        <v>78</v>
      </c>
      <c r="AT850" s="11">
        <v>850</v>
      </c>
      <c r="AU850" s="11">
        <v>23.531108</v>
      </c>
      <c r="AV850" s="11">
        <v>24.326568999999999</v>
      </c>
      <c r="AW850" s="11">
        <v>0.79546099999999997</v>
      </c>
      <c r="AX850" s="11">
        <v>3.3804639999999999</v>
      </c>
    </row>
    <row r="851" spans="21:50" x14ac:dyDescent="0.35">
      <c r="U851" s="11" t="s">
        <v>76</v>
      </c>
      <c r="V851" s="11">
        <v>1235</v>
      </c>
      <c r="W851" s="11">
        <v>-25.007549999999998</v>
      </c>
      <c r="X851" s="11">
        <v>-26.888933000000002</v>
      </c>
      <c r="Y851" s="11">
        <v>1.881383</v>
      </c>
      <c r="Z851" s="18">
        <f t="shared" si="23"/>
        <v>7.5232599754874036E-2</v>
      </c>
      <c r="AA851" s="11">
        <v>7.5232590000000004</v>
      </c>
      <c r="AS851" s="11" t="s">
        <v>76</v>
      </c>
      <c r="AT851" s="11">
        <v>851</v>
      </c>
      <c r="AU851" s="11">
        <v>7.0027109999999997</v>
      </c>
      <c r="AV851" s="11">
        <v>6.4942599999999997</v>
      </c>
      <c r="AW851" s="11">
        <v>0.50845099999999999</v>
      </c>
      <c r="AX851" s="11">
        <v>7.2607710000000001</v>
      </c>
    </row>
    <row r="852" spans="21:50" x14ac:dyDescent="0.35">
      <c r="U852" s="11" t="s">
        <v>76</v>
      </c>
      <c r="V852" s="11">
        <v>1236</v>
      </c>
      <c r="W852" s="11">
        <v>-14.229507</v>
      </c>
      <c r="X852" s="11">
        <v>-12.005093</v>
      </c>
      <c r="Y852" s="11">
        <v>2.2244139999999999</v>
      </c>
      <c r="Z852" s="18">
        <f t="shared" si="23"/>
        <v>0.15632403849268986</v>
      </c>
      <c r="AA852" s="11">
        <v>15.632407000000001</v>
      </c>
      <c r="AS852" s="11" t="s">
        <v>76</v>
      </c>
      <c r="AT852" s="11">
        <v>852</v>
      </c>
      <c r="AU852" s="11">
        <v>-9.6236619999999995</v>
      </c>
      <c r="AV852" s="11">
        <v>-11.834626999999999</v>
      </c>
      <c r="AW852" s="11">
        <v>2.2109649999999998</v>
      </c>
      <c r="AX852" s="11">
        <v>22.974262</v>
      </c>
    </row>
    <row r="853" spans="21:50" x14ac:dyDescent="0.35">
      <c r="U853" s="11" t="s">
        <v>76</v>
      </c>
      <c r="V853" s="11">
        <v>1237</v>
      </c>
      <c r="W853" s="11">
        <v>17.077787000000001</v>
      </c>
      <c r="X853" s="11">
        <v>17.179628000000001</v>
      </c>
      <c r="Y853" s="11">
        <v>0.101841</v>
      </c>
      <c r="Z853" s="18">
        <f t="shared" si="23"/>
        <v>5.9633604752184809E-3</v>
      </c>
      <c r="AA853" s="11">
        <v>0.59633499999999995</v>
      </c>
      <c r="AS853" s="11" t="s">
        <v>76</v>
      </c>
      <c r="AT853" s="11">
        <v>853</v>
      </c>
      <c r="AU853" s="11">
        <v>-17.54034</v>
      </c>
      <c r="AV853" s="11">
        <v>-19.194488</v>
      </c>
      <c r="AW853" s="11">
        <v>1.654148</v>
      </c>
      <c r="AX853" s="11">
        <v>9.4305380000000003</v>
      </c>
    </row>
    <row r="854" spans="21:50" x14ac:dyDescent="0.35">
      <c r="U854" s="11" t="s">
        <v>76</v>
      </c>
      <c r="V854" s="11">
        <v>1238</v>
      </c>
      <c r="W854" s="11">
        <v>-22.745657999999999</v>
      </c>
      <c r="X854" s="11">
        <v>-23.209429</v>
      </c>
      <c r="Y854" s="11">
        <v>0.46377099999999999</v>
      </c>
      <c r="Z854" s="18">
        <f t="shared" si="23"/>
        <v>2.0389429929879365E-2</v>
      </c>
      <c r="AA854" s="11">
        <v>2.038942</v>
      </c>
      <c r="AS854" s="11" t="s">
        <v>76</v>
      </c>
      <c r="AT854" s="11">
        <v>854</v>
      </c>
      <c r="AU854" s="11">
        <v>1.426892</v>
      </c>
      <c r="AV854" s="11">
        <v>3.3899539999999999</v>
      </c>
      <c r="AW854" s="11">
        <v>1.9630620000000001</v>
      </c>
      <c r="AX854" s="11" t="s">
        <v>77</v>
      </c>
    </row>
    <row r="855" spans="21:50" x14ac:dyDescent="0.35">
      <c r="U855" s="11" t="s">
        <v>76</v>
      </c>
      <c r="V855" s="11">
        <v>1239</v>
      </c>
      <c r="W855" s="11">
        <v>-11.540352</v>
      </c>
      <c r="X855" s="11">
        <v>-10.193903000000001</v>
      </c>
      <c r="Y855" s="11">
        <v>1.346449</v>
      </c>
      <c r="Z855" s="18">
        <f t="shared" si="23"/>
        <v>0.11667313094089331</v>
      </c>
      <c r="AA855" s="11">
        <v>11.667313999999999</v>
      </c>
      <c r="AS855" s="11" t="s">
        <v>76</v>
      </c>
      <c r="AT855" s="11">
        <v>855</v>
      </c>
      <c r="AU855" s="11">
        <v>-4.3566310000000001</v>
      </c>
      <c r="AV855" s="11">
        <v>-5.0275800000000004</v>
      </c>
      <c r="AW855" s="11">
        <v>0.67094900000000002</v>
      </c>
      <c r="AX855" s="11">
        <v>15.400641999999999</v>
      </c>
    </row>
    <row r="856" spans="21:50" x14ac:dyDescent="0.35">
      <c r="U856" s="11" t="s">
        <v>76</v>
      </c>
      <c r="V856" s="11">
        <v>1240</v>
      </c>
      <c r="W856" s="11">
        <v>-21.095513</v>
      </c>
      <c r="X856" s="11">
        <v>-19.996659000000001</v>
      </c>
      <c r="Y856" s="11">
        <v>1.0988549999999999</v>
      </c>
      <c r="Z856" s="18">
        <f t="shared" si="23"/>
        <v>5.2089513063749621E-2</v>
      </c>
      <c r="AA856" s="11">
        <v>5.2089499999999997</v>
      </c>
      <c r="AS856" s="11" t="s">
        <v>78</v>
      </c>
      <c r="AT856" s="11">
        <v>856</v>
      </c>
      <c r="AU856" s="11">
        <v>1.07717</v>
      </c>
      <c r="AV856" s="11">
        <v>0.82913400000000004</v>
      </c>
      <c r="AW856" s="11">
        <v>0.24803600000000001</v>
      </c>
      <c r="AX856" s="11">
        <v>23.026668000000001</v>
      </c>
    </row>
    <row r="857" spans="21:50" x14ac:dyDescent="0.35">
      <c r="U857" s="11" t="s">
        <v>76</v>
      </c>
      <c r="V857" s="11">
        <v>1241</v>
      </c>
      <c r="W857" s="11">
        <v>14.075151</v>
      </c>
      <c r="X857" s="11">
        <v>18.007815000000001</v>
      </c>
      <c r="Y857" s="11">
        <v>3.9326639999999999</v>
      </c>
      <c r="Z857" s="18">
        <f t="shared" si="23"/>
        <v>0.27940474670573695</v>
      </c>
      <c r="AA857" s="11">
        <v>27.940477000000001</v>
      </c>
      <c r="AS857" s="11" t="s">
        <v>83</v>
      </c>
      <c r="AT857" s="11">
        <v>857</v>
      </c>
      <c r="AU857" s="11">
        <v>-13.384454</v>
      </c>
      <c r="AV857" s="11">
        <v>-8.6843979999999998</v>
      </c>
      <c r="AW857" s="11">
        <v>4.700056</v>
      </c>
      <c r="AX857" s="11">
        <v>35.115783999999998</v>
      </c>
    </row>
    <row r="858" spans="21:50" x14ac:dyDescent="0.35">
      <c r="U858" s="11" t="s">
        <v>76</v>
      </c>
      <c r="V858" s="11">
        <v>1242</v>
      </c>
      <c r="W858" s="11">
        <v>-4.7601129999999996</v>
      </c>
      <c r="X858" s="11">
        <v>-5.291048</v>
      </c>
      <c r="Y858" s="11">
        <v>0.53093400000000002</v>
      </c>
      <c r="Z858" s="18">
        <f t="shared" si="23"/>
        <v>0.11153810844406425</v>
      </c>
      <c r="AA858" s="11">
        <v>11.153815</v>
      </c>
      <c r="AS858" s="11" t="s">
        <v>76</v>
      </c>
      <c r="AT858" s="11">
        <v>858</v>
      </c>
      <c r="AU858" s="11">
        <v>8.7597810000000003</v>
      </c>
      <c r="AV858" s="11">
        <v>7.9619879999999998</v>
      </c>
      <c r="AW858" s="11">
        <v>0.797794</v>
      </c>
      <c r="AX858" s="11">
        <v>9.1074599999999997</v>
      </c>
    </row>
    <row r="859" spans="21:50" x14ac:dyDescent="0.35">
      <c r="U859" s="11" t="s">
        <v>76</v>
      </c>
      <c r="V859" s="11">
        <v>1245</v>
      </c>
      <c r="W859" s="11">
        <v>1.264103</v>
      </c>
      <c r="X859" s="11">
        <v>1.128752</v>
      </c>
      <c r="Y859" s="11">
        <v>0.135352</v>
      </c>
      <c r="Z859" s="18">
        <f t="shared" si="23"/>
        <v>0.10707355334177673</v>
      </c>
      <c r="AA859" s="11">
        <v>10.707333</v>
      </c>
      <c r="AS859" s="11" t="s">
        <v>78</v>
      </c>
      <c r="AT859" s="11">
        <v>859</v>
      </c>
      <c r="AU859" s="11">
        <v>-2.9280650000000001</v>
      </c>
      <c r="AV859" s="11">
        <v>0.14888199999999999</v>
      </c>
      <c r="AW859" s="11">
        <v>3.0769479999999998</v>
      </c>
      <c r="AX859" s="11" t="s">
        <v>77</v>
      </c>
    </row>
    <row r="860" spans="21:50" x14ac:dyDescent="0.35">
      <c r="U860" s="11" t="s">
        <v>76</v>
      </c>
      <c r="V860" s="11">
        <v>1246</v>
      </c>
      <c r="W860" s="11">
        <v>-1.3815310000000001</v>
      </c>
      <c r="X860" s="11">
        <v>-5.0694520000000001</v>
      </c>
      <c r="Y860" s="11">
        <v>3.6879209999999998</v>
      </c>
      <c r="Z860" s="18">
        <f t="shared" si="23"/>
        <v>2.6694449853097755</v>
      </c>
      <c r="AA860" s="11" t="s">
        <v>77</v>
      </c>
      <c r="AS860" s="11" t="s">
        <v>76</v>
      </c>
      <c r="AT860" s="11">
        <v>860</v>
      </c>
      <c r="AU860" s="11">
        <v>6.2019679999999999</v>
      </c>
      <c r="AV860" s="11">
        <v>6.5775969999999999</v>
      </c>
      <c r="AW860" s="11">
        <v>0.37562899999999999</v>
      </c>
      <c r="AX860" s="11">
        <v>6.0566110000000002</v>
      </c>
    </row>
    <row r="861" spans="21:50" x14ac:dyDescent="0.35">
      <c r="U861" s="11" t="s">
        <v>76</v>
      </c>
      <c r="V861" s="11">
        <v>1247</v>
      </c>
      <c r="W861" s="11">
        <v>25.534354</v>
      </c>
      <c r="X861" s="11">
        <v>22.746016000000001</v>
      </c>
      <c r="Y861" s="11">
        <v>2.7883390000000001</v>
      </c>
      <c r="Z861" s="18">
        <f t="shared" si="23"/>
        <v>0.10919951215527129</v>
      </c>
      <c r="AA861" s="11">
        <v>10.919949000000001</v>
      </c>
      <c r="AS861" s="11" t="s">
        <v>76</v>
      </c>
      <c r="AT861" s="11">
        <v>861</v>
      </c>
      <c r="AU861" s="11">
        <v>-9.9817470000000004</v>
      </c>
      <c r="AV861" s="11">
        <v>-9.2892279999999996</v>
      </c>
      <c r="AW861" s="11">
        <v>0.692519</v>
      </c>
      <c r="AX861" s="11">
        <v>6.9378570000000002</v>
      </c>
    </row>
    <row r="862" spans="21:50" x14ac:dyDescent="0.35">
      <c r="U862" s="11" t="s">
        <v>76</v>
      </c>
      <c r="V862" s="11">
        <v>1250</v>
      </c>
      <c r="W862" s="11">
        <v>-4.4401570000000001</v>
      </c>
      <c r="X862" s="11">
        <v>-5.9492200000000004</v>
      </c>
      <c r="Y862" s="11">
        <v>1.509063</v>
      </c>
      <c r="Z862" s="18">
        <f t="shared" si="23"/>
        <v>0.33986703623317827</v>
      </c>
      <c r="AA862" s="11">
        <v>33.986708</v>
      </c>
      <c r="AS862" s="11" t="s">
        <v>76</v>
      </c>
      <c r="AT862" s="11">
        <v>862</v>
      </c>
      <c r="AU862" s="11">
        <v>27.679860999999999</v>
      </c>
      <c r="AV862" s="11">
        <v>28.566535999999999</v>
      </c>
      <c r="AW862" s="11">
        <v>0.88667399999999996</v>
      </c>
      <c r="AX862" s="11">
        <v>3.203319</v>
      </c>
    </row>
    <row r="863" spans="21:50" x14ac:dyDescent="0.35">
      <c r="U863" s="11" t="s">
        <v>76</v>
      </c>
      <c r="V863" s="11">
        <v>1251</v>
      </c>
      <c r="W863" s="11">
        <v>-6.9154790000000004</v>
      </c>
      <c r="X863" s="11">
        <v>-5.7893809999999997</v>
      </c>
      <c r="Y863" s="11">
        <v>1.126098</v>
      </c>
      <c r="Z863" s="18">
        <f t="shared" si="23"/>
        <v>0.16283731032947971</v>
      </c>
      <c r="AA863" s="11">
        <v>16.283729000000001</v>
      </c>
      <c r="AS863" s="11" t="s">
        <v>76</v>
      </c>
      <c r="AT863" s="11">
        <v>863</v>
      </c>
      <c r="AU863" s="11">
        <v>-14.41305</v>
      </c>
      <c r="AV863" s="11">
        <v>-13.47898</v>
      </c>
      <c r="AW863" s="11">
        <v>0.93406999999999996</v>
      </c>
      <c r="AX863" s="11">
        <v>6.4807220000000001</v>
      </c>
    </row>
    <row r="864" spans="21:50" x14ac:dyDescent="0.35">
      <c r="U864" s="11" t="s">
        <v>76</v>
      </c>
      <c r="V864" s="11">
        <v>1253</v>
      </c>
      <c r="W864" s="11">
        <v>-22.901322</v>
      </c>
      <c r="X864" s="11">
        <v>-21.316683999999999</v>
      </c>
      <c r="Y864" s="11">
        <v>1.5846389999999999</v>
      </c>
      <c r="Z864" s="18">
        <f t="shared" si="23"/>
        <v>6.9194215076317428E-2</v>
      </c>
      <c r="AA864" s="11">
        <v>6.9194199999999997</v>
      </c>
      <c r="AS864" s="11" t="s">
        <v>83</v>
      </c>
      <c r="AT864" s="11">
        <v>864</v>
      </c>
      <c r="AU864" s="11">
        <v>2.5460699999999998</v>
      </c>
      <c r="AV864" s="11">
        <v>3.1840190000000002</v>
      </c>
      <c r="AW864" s="11">
        <v>0.63794799999999996</v>
      </c>
      <c r="AX864" s="11">
        <v>25.056193</v>
      </c>
    </row>
    <row r="865" spans="21:50" x14ac:dyDescent="0.35">
      <c r="U865" s="11" t="s">
        <v>76</v>
      </c>
      <c r="V865" s="11">
        <v>1254</v>
      </c>
      <c r="W865" s="11">
        <v>-6.8448099999999998</v>
      </c>
      <c r="X865" s="11">
        <v>-6.5563729999999998</v>
      </c>
      <c r="Y865" s="11">
        <v>0.288437</v>
      </c>
      <c r="Z865" s="18">
        <f t="shared" si="23"/>
        <v>4.2139518847126509E-2</v>
      </c>
      <c r="AA865" s="11">
        <v>4.2139490000000004</v>
      </c>
      <c r="AS865" s="11" t="s">
        <v>76</v>
      </c>
      <c r="AT865" s="11">
        <v>865</v>
      </c>
      <c r="AU865" s="11">
        <v>-6.3121219999999996</v>
      </c>
      <c r="AV865" s="11">
        <v>-5.763941</v>
      </c>
      <c r="AW865" s="11">
        <v>0.54818100000000003</v>
      </c>
      <c r="AX865" s="11">
        <v>8.6845770000000009</v>
      </c>
    </row>
    <row r="866" spans="21:50" x14ac:dyDescent="0.35">
      <c r="U866" s="11" t="s">
        <v>76</v>
      </c>
      <c r="V866" s="11">
        <v>1256</v>
      </c>
      <c r="W866" s="11">
        <v>-15.266691</v>
      </c>
      <c r="X866" s="11">
        <v>-12.338376999999999</v>
      </c>
      <c r="Y866" s="11">
        <v>2.9283130000000002</v>
      </c>
      <c r="Z866" s="18">
        <f t="shared" si="23"/>
        <v>0.19181058947220456</v>
      </c>
      <c r="AA866" s="11">
        <v>19.181061</v>
      </c>
      <c r="AS866" s="11" t="s">
        <v>76</v>
      </c>
      <c r="AT866" s="11">
        <v>866</v>
      </c>
      <c r="AU866" s="11">
        <v>-19.712478000000001</v>
      </c>
      <c r="AV866" s="11">
        <v>-18.689551000000002</v>
      </c>
      <c r="AW866" s="11">
        <v>1.0229269999999999</v>
      </c>
      <c r="AX866" s="11">
        <v>5.189235</v>
      </c>
    </row>
    <row r="867" spans="21:50" x14ac:dyDescent="0.35">
      <c r="U867" s="11" t="s">
        <v>76</v>
      </c>
      <c r="V867" s="11">
        <v>1257</v>
      </c>
      <c r="W867" s="11">
        <v>5.5339960000000001</v>
      </c>
      <c r="X867" s="11">
        <v>4.1394339999999996</v>
      </c>
      <c r="Y867" s="11">
        <v>1.3945620000000001</v>
      </c>
      <c r="Z867" s="18">
        <f t="shared" si="23"/>
        <v>0.25199909793935521</v>
      </c>
      <c r="AA867" s="11">
        <v>25.199905999999999</v>
      </c>
      <c r="AS867" s="11" t="s">
        <v>76</v>
      </c>
      <c r="AT867" s="11">
        <v>867</v>
      </c>
      <c r="AU867" s="11">
        <v>-3.4596399999999998</v>
      </c>
      <c r="AV867" s="11">
        <v>-4.090992</v>
      </c>
      <c r="AW867" s="11">
        <v>0.63135200000000002</v>
      </c>
      <c r="AX867" s="11">
        <v>18.249053</v>
      </c>
    </row>
    <row r="868" spans="21:50" x14ac:dyDescent="0.35">
      <c r="U868" s="11" t="s">
        <v>76</v>
      </c>
      <c r="V868" s="11">
        <v>1260</v>
      </c>
      <c r="W868" s="11">
        <v>2.935171</v>
      </c>
      <c r="X868" s="11">
        <v>1.148012</v>
      </c>
      <c r="Y868" s="11">
        <v>1.7871589999999999</v>
      </c>
      <c r="Z868" s="18">
        <f t="shared" si="23"/>
        <v>0.60887730220828695</v>
      </c>
      <c r="AA868" s="11">
        <v>60.887731000000002</v>
      </c>
      <c r="AS868" s="11" t="s">
        <v>76</v>
      </c>
      <c r="AT868" s="11">
        <v>868</v>
      </c>
      <c r="AU868" s="11">
        <v>17.911442000000001</v>
      </c>
      <c r="AV868" s="11">
        <v>20.091255</v>
      </c>
      <c r="AW868" s="11">
        <v>2.1798139999999999</v>
      </c>
      <c r="AX868" s="11">
        <v>12.169952</v>
      </c>
    </row>
    <row r="869" spans="21:50" x14ac:dyDescent="0.35">
      <c r="U869" s="11" t="s">
        <v>76</v>
      </c>
      <c r="V869" s="11">
        <v>1261</v>
      </c>
      <c r="W869" s="11">
        <v>12.568467999999999</v>
      </c>
      <c r="X869" s="11">
        <v>2.3306830000000001</v>
      </c>
      <c r="Y869" s="11">
        <v>10.237785000000001</v>
      </c>
      <c r="Z869" s="18">
        <f t="shared" si="23"/>
        <v>0.81456109050044934</v>
      </c>
      <c r="AA869" s="11">
        <v>81.456109999999995</v>
      </c>
      <c r="AS869" s="11" t="s">
        <v>76</v>
      </c>
      <c r="AT869" s="11">
        <v>869</v>
      </c>
      <c r="AU869" s="11">
        <v>12.335269</v>
      </c>
      <c r="AV869" s="11">
        <v>16.083441000000001</v>
      </c>
      <c r="AW869" s="11">
        <v>3.748173</v>
      </c>
      <c r="AX869" s="11">
        <v>30.385819999999999</v>
      </c>
    </row>
    <row r="870" spans="21:50" x14ac:dyDescent="0.35">
      <c r="U870" s="11" t="s">
        <v>76</v>
      </c>
      <c r="V870" s="11">
        <v>1262</v>
      </c>
      <c r="W870" s="11">
        <v>-17.515471999999999</v>
      </c>
      <c r="X870" s="11">
        <v>-18.054656000000001</v>
      </c>
      <c r="Y870" s="11">
        <v>0.539184</v>
      </c>
      <c r="Z870" s="18">
        <f t="shared" si="23"/>
        <v>3.0783298331897652E-2</v>
      </c>
      <c r="AA870" s="11">
        <v>3.0783299999999998</v>
      </c>
      <c r="AS870" s="11" t="s">
        <v>83</v>
      </c>
      <c r="AT870" s="11">
        <v>870</v>
      </c>
      <c r="AU870" s="11">
        <v>4.3257190000000003</v>
      </c>
      <c r="AV870" s="11">
        <v>3.1254209999999998</v>
      </c>
      <c r="AW870" s="11">
        <v>1.2002980000000001</v>
      </c>
      <c r="AX870" s="11">
        <v>27.747941999999998</v>
      </c>
    </row>
    <row r="871" spans="21:50" x14ac:dyDescent="0.35">
      <c r="U871" s="11" t="s">
        <v>76</v>
      </c>
      <c r="V871" s="11">
        <v>1263</v>
      </c>
      <c r="W871" s="11">
        <v>-5.8034420000000004</v>
      </c>
      <c r="X871" s="11">
        <v>-8.0965720000000001</v>
      </c>
      <c r="Y871" s="11">
        <v>2.2931300000000001</v>
      </c>
      <c r="Z871" s="18">
        <f t="shared" si="23"/>
        <v>0.39513275052977181</v>
      </c>
      <c r="AA871" s="11">
        <v>39.513263999999999</v>
      </c>
      <c r="AS871" s="11" t="s">
        <v>78</v>
      </c>
      <c r="AT871" s="11">
        <v>871</v>
      </c>
      <c r="AU871" s="11">
        <v>-5.4778560000000001</v>
      </c>
      <c r="AV871" s="11">
        <v>-4.8607310000000004</v>
      </c>
      <c r="AW871" s="11">
        <v>0.61712500000000003</v>
      </c>
      <c r="AX871" s="11">
        <v>11.265805</v>
      </c>
    </row>
    <row r="872" spans="21:50" x14ac:dyDescent="0.35">
      <c r="U872" s="11" t="s">
        <v>76</v>
      </c>
      <c r="V872" s="11">
        <v>1264</v>
      </c>
      <c r="W872" s="11">
        <v>-13.464442999999999</v>
      </c>
      <c r="X872" s="11">
        <v>-5.4167360000000002</v>
      </c>
      <c r="Y872" s="11">
        <v>8.0477070000000008</v>
      </c>
      <c r="Z872" s="18">
        <f t="shared" si="23"/>
        <v>0.59770069953877791</v>
      </c>
      <c r="AA872" s="11">
        <v>59.770068999999999</v>
      </c>
      <c r="AS872" s="11" t="s">
        <v>83</v>
      </c>
      <c r="AT872" s="11">
        <v>872</v>
      </c>
      <c r="AU872" s="11">
        <v>30.155512000000002</v>
      </c>
      <c r="AV872" s="11">
        <v>19.950434999999999</v>
      </c>
      <c r="AW872" s="11">
        <v>10.205076999999999</v>
      </c>
      <c r="AX872" s="11">
        <v>33.841498999999999</v>
      </c>
    </row>
    <row r="873" spans="21:50" x14ac:dyDescent="0.35">
      <c r="U873" s="11" t="s">
        <v>76</v>
      </c>
      <c r="V873" s="11">
        <v>1265</v>
      </c>
      <c r="W873" s="11">
        <v>-10.955285</v>
      </c>
      <c r="X873" s="11">
        <v>-11.603941000000001</v>
      </c>
      <c r="Y873" s="11">
        <v>0.64865499999999998</v>
      </c>
      <c r="Z873" s="18">
        <f t="shared" si="23"/>
        <v>5.9209322258617643E-2</v>
      </c>
      <c r="AA873" s="11">
        <v>5.9209350000000001</v>
      </c>
      <c r="AS873" s="11" t="s">
        <v>78</v>
      </c>
      <c r="AT873" s="11">
        <v>873</v>
      </c>
      <c r="AU873" s="11">
        <v>-8.949783</v>
      </c>
      <c r="AV873" s="11">
        <v>-8.7630239999999997</v>
      </c>
      <c r="AW873" s="11">
        <v>0.18675900000000001</v>
      </c>
      <c r="AX873" s="11">
        <v>2.0867399999999998</v>
      </c>
    </row>
    <row r="874" spans="21:50" x14ac:dyDescent="0.35">
      <c r="U874" s="11" t="s">
        <v>76</v>
      </c>
      <c r="V874" s="11">
        <v>1266</v>
      </c>
      <c r="W874" s="11">
        <v>-0.46666000000000002</v>
      </c>
      <c r="X874" s="11">
        <v>-2.598042</v>
      </c>
      <c r="Y874" s="11">
        <v>2.1313819999999999</v>
      </c>
      <c r="Z874" s="18">
        <f t="shared" si="23"/>
        <v>4.5673123901770021</v>
      </c>
      <c r="AA874" s="11" t="s">
        <v>77</v>
      </c>
      <c r="AS874" s="11" t="s">
        <v>76</v>
      </c>
      <c r="AT874" s="11">
        <v>874</v>
      </c>
      <c r="AU874" s="11">
        <v>-19.999869</v>
      </c>
      <c r="AV874" s="11">
        <v>-18.082044</v>
      </c>
      <c r="AW874" s="11">
        <v>1.9178249999999999</v>
      </c>
      <c r="AX874" s="11">
        <v>9.589188</v>
      </c>
    </row>
    <row r="875" spans="21:50" x14ac:dyDescent="0.35">
      <c r="U875" s="11" t="s">
        <v>76</v>
      </c>
      <c r="V875" s="11">
        <v>1269</v>
      </c>
      <c r="W875" s="11">
        <v>-9.4414400000000001</v>
      </c>
      <c r="X875" s="11">
        <v>-9.4982880000000005</v>
      </c>
      <c r="Y875" s="11">
        <v>5.6848000000000003E-2</v>
      </c>
      <c r="Z875" s="18">
        <f t="shared" si="23"/>
        <v>6.021115423071057E-3</v>
      </c>
      <c r="AA875" s="11">
        <v>0.60211300000000001</v>
      </c>
      <c r="AS875" s="11" t="s">
        <v>76</v>
      </c>
      <c r="AT875" s="11">
        <v>875</v>
      </c>
      <c r="AU875" s="11">
        <v>27.701115000000001</v>
      </c>
      <c r="AV875" s="11">
        <v>24.241018</v>
      </c>
      <c r="AW875" s="11">
        <v>3.4600970000000002</v>
      </c>
      <c r="AX875" s="11">
        <v>12.490823000000001</v>
      </c>
    </row>
    <row r="876" spans="21:50" x14ac:dyDescent="0.35">
      <c r="U876" s="11" t="s">
        <v>76</v>
      </c>
      <c r="V876" s="11">
        <v>1270</v>
      </c>
      <c r="W876" s="11">
        <v>5.4542489999999999</v>
      </c>
      <c r="X876" s="11">
        <v>5.5666440000000001</v>
      </c>
      <c r="Y876" s="11">
        <v>0.11239499999999999</v>
      </c>
      <c r="Z876" s="18">
        <f t="shared" si="23"/>
        <v>2.0606869983383597E-2</v>
      </c>
      <c r="AA876" s="11">
        <v>2.0606849999999999</v>
      </c>
      <c r="AS876" s="11" t="s">
        <v>76</v>
      </c>
      <c r="AT876" s="11">
        <v>876</v>
      </c>
      <c r="AU876" s="11">
        <v>-1.771325</v>
      </c>
      <c r="AV876" s="11">
        <v>-0.17030500000000001</v>
      </c>
      <c r="AW876" s="11">
        <v>1.6010200000000001</v>
      </c>
      <c r="AX876" s="11">
        <v>90.385428000000005</v>
      </c>
    </row>
    <row r="877" spans="21:50" x14ac:dyDescent="0.35">
      <c r="U877" s="11" t="s">
        <v>76</v>
      </c>
      <c r="V877" s="11">
        <v>1273</v>
      </c>
      <c r="W877" s="11">
        <v>-23.918755000000001</v>
      </c>
      <c r="X877" s="11">
        <v>-23.390674000000001</v>
      </c>
      <c r="Y877" s="11">
        <v>0.52808100000000002</v>
      </c>
      <c r="Z877" s="18">
        <f t="shared" si="23"/>
        <v>2.2078114015549724E-2</v>
      </c>
      <c r="AA877" s="11">
        <v>2.2078099999999998</v>
      </c>
      <c r="AS877" s="11" t="s">
        <v>76</v>
      </c>
      <c r="AT877" s="11">
        <v>877</v>
      </c>
      <c r="AU877" s="11">
        <v>-26.224986000000001</v>
      </c>
      <c r="AV877" s="11">
        <v>-27.700063</v>
      </c>
      <c r="AW877" s="11">
        <v>1.4750779999999999</v>
      </c>
      <c r="AX877" s="11">
        <v>5.6247030000000002</v>
      </c>
    </row>
    <row r="878" spans="21:50" x14ac:dyDescent="0.35">
      <c r="U878" s="11" t="s">
        <v>76</v>
      </c>
      <c r="V878" s="11">
        <v>1274</v>
      </c>
      <c r="W878" s="11">
        <v>-11.256482999999999</v>
      </c>
      <c r="X878" s="11">
        <v>-11.107481</v>
      </c>
      <c r="Y878" s="11">
        <v>0.14900099999999999</v>
      </c>
      <c r="Z878" s="18">
        <f t="shared" si="23"/>
        <v>1.3236905346012604E-2</v>
      </c>
      <c r="AA878" s="11">
        <v>1.3236950000000001</v>
      </c>
      <c r="AS878" s="11" t="s">
        <v>78</v>
      </c>
      <c r="AT878" s="11">
        <v>878</v>
      </c>
      <c r="AU878" s="11">
        <v>-0.74763299999999999</v>
      </c>
      <c r="AV878" s="11">
        <v>-3.1225540000000001</v>
      </c>
      <c r="AW878" s="11">
        <v>2.3749210000000001</v>
      </c>
      <c r="AX878" s="11" t="s">
        <v>77</v>
      </c>
    </row>
    <row r="879" spans="21:50" x14ac:dyDescent="0.35">
      <c r="U879" s="11" t="s">
        <v>76</v>
      </c>
      <c r="V879" s="11">
        <v>1275</v>
      </c>
      <c r="W879" s="11">
        <v>-11.426062</v>
      </c>
      <c r="X879" s="11">
        <v>-9.3304460000000002</v>
      </c>
      <c r="Y879" s="11">
        <v>2.095615</v>
      </c>
      <c r="Z879" s="18">
        <f t="shared" si="23"/>
        <v>0.18340658400068194</v>
      </c>
      <c r="AA879" s="11">
        <v>18.340661000000001</v>
      </c>
      <c r="AS879" s="11" t="s">
        <v>76</v>
      </c>
      <c r="AT879" s="11">
        <v>879</v>
      </c>
      <c r="AU879" s="11">
        <v>-10.332673</v>
      </c>
      <c r="AV879" s="11">
        <v>-11.121395</v>
      </c>
      <c r="AW879" s="11">
        <v>0.78872200000000003</v>
      </c>
      <c r="AX879" s="11">
        <v>7.6332829999999996</v>
      </c>
    </row>
    <row r="880" spans="21:50" x14ac:dyDescent="0.35">
      <c r="U880" s="11" t="s">
        <v>76</v>
      </c>
      <c r="V880" s="11">
        <v>1276</v>
      </c>
      <c r="W880" s="11">
        <v>-10.197464999999999</v>
      </c>
      <c r="X880" s="11">
        <v>-10.413361999999999</v>
      </c>
      <c r="Y880" s="11">
        <v>0.215896</v>
      </c>
      <c r="Z880" s="18">
        <f t="shared" si="23"/>
        <v>2.1171536259256593E-2</v>
      </c>
      <c r="AA880" s="11">
        <v>2.1171579999999999</v>
      </c>
      <c r="AS880" s="11" t="s">
        <v>76</v>
      </c>
      <c r="AT880" s="11">
        <v>880</v>
      </c>
      <c r="AU880" s="11">
        <v>0.48798900000000001</v>
      </c>
      <c r="AV880" s="11">
        <v>-2.0562779999999998</v>
      </c>
      <c r="AW880" s="11">
        <v>2.5442670000000001</v>
      </c>
      <c r="AX880" s="11" t="s">
        <v>77</v>
      </c>
    </row>
    <row r="881" spans="21:50" x14ac:dyDescent="0.35">
      <c r="U881" s="11" t="s">
        <v>76</v>
      </c>
      <c r="V881" s="11">
        <v>1277</v>
      </c>
      <c r="W881" s="11">
        <v>24.561682999999999</v>
      </c>
      <c r="X881" s="11">
        <v>25.023629</v>
      </c>
      <c r="Y881" s="11">
        <v>0.46194600000000002</v>
      </c>
      <c r="Z881" s="18">
        <f t="shared" si="23"/>
        <v>1.8807587411660678E-2</v>
      </c>
      <c r="AA881" s="11">
        <v>1.8807590000000001</v>
      </c>
      <c r="AS881" s="11" t="s">
        <v>83</v>
      </c>
      <c r="AT881" s="11">
        <v>881</v>
      </c>
      <c r="AU881" s="11">
        <v>-19.010242999999999</v>
      </c>
      <c r="AV881" s="11">
        <v>-21.410208000000001</v>
      </c>
      <c r="AW881" s="11">
        <v>2.3999649999999999</v>
      </c>
      <c r="AX881" s="11">
        <v>12.624587999999999</v>
      </c>
    </row>
    <row r="882" spans="21:50" x14ac:dyDescent="0.35">
      <c r="U882" s="11" t="s">
        <v>76</v>
      </c>
      <c r="V882" s="11">
        <v>1279</v>
      </c>
      <c r="W882" s="11">
        <v>0.86477099999999996</v>
      </c>
      <c r="X882" s="11">
        <v>-2.472461</v>
      </c>
      <c r="Y882" s="11">
        <v>3.3372320000000002</v>
      </c>
      <c r="Z882" s="18">
        <f t="shared" si="23"/>
        <v>3.8590933322232135</v>
      </c>
      <c r="AA882" s="11" t="s">
        <v>77</v>
      </c>
      <c r="AS882" s="11" t="s">
        <v>76</v>
      </c>
      <c r="AT882" s="11">
        <v>882</v>
      </c>
      <c r="AU882" s="11">
        <v>-7.0861660000000004</v>
      </c>
      <c r="AV882" s="11">
        <v>-6.7255969999999996</v>
      </c>
      <c r="AW882" s="11">
        <v>0.36056899999999997</v>
      </c>
      <c r="AX882" s="11">
        <v>5.0883450000000003</v>
      </c>
    </row>
    <row r="883" spans="21:50" x14ac:dyDescent="0.35">
      <c r="U883" s="11" t="s">
        <v>76</v>
      </c>
      <c r="V883" s="11">
        <v>1281</v>
      </c>
      <c r="W883" s="11">
        <v>6.0765700000000002</v>
      </c>
      <c r="X883" s="11">
        <v>6.4994820000000004</v>
      </c>
      <c r="Y883" s="11">
        <v>0.42291200000000001</v>
      </c>
      <c r="Z883" s="18">
        <f t="shared" si="23"/>
        <v>6.9597157607005272E-2</v>
      </c>
      <c r="AA883" s="11">
        <v>6.9597100000000003</v>
      </c>
      <c r="AS883" s="11" t="s">
        <v>76</v>
      </c>
      <c r="AT883" s="11">
        <v>883</v>
      </c>
      <c r="AU883" s="11">
        <v>-0.123305</v>
      </c>
      <c r="AV883" s="11">
        <v>-0.41733199999999998</v>
      </c>
      <c r="AW883" s="11">
        <v>0.29402699999999998</v>
      </c>
      <c r="AX883" s="11" t="s">
        <v>77</v>
      </c>
    </row>
    <row r="884" spans="21:50" x14ac:dyDescent="0.35">
      <c r="U884" s="11" t="s">
        <v>76</v>
      </c>
      <c r="V884" s="11">
        <v>1282</v>
      </c>
      <c r="W884" s="11">
        <v>-11.412694999999999</v>
      </c>
      <c r="X884" s="11">
        <v>-8.0096260000000008</v>
      </c>
      <c r="Y884" s="11">
        <v>3.4030680000000002</v>
      </c>
      <c r="Z884" s="18">
        <f t="shared" si="23"/>
        <v>0.29818268165407036</v>
      </c>
      <c r="AA884" s="11">
        <v>29.818272</v>
      </c>
      <c r="AS884" s="11" t="s">
        <v>83</v>
      </c>
      <c r="AT884" s="11">
        <v>884</v>
      </c>
      <c r="AU884" s="11">
        <v>-6.637734</v>
      </c>
      <c r="AV884" s="11">
        <v>-3.7900010000000002</v>
      </c>
      <c r="AW884" s="11">
        <v>2.8477320000000002</v>
      </c>
      <c r="AX884" s="11">
        <v>42.902178999999997</v>
      </c>
    </row>
    <row r="885" spans="21:50" x14ac:dyDescent="0.35">
      <c r="U885" s="11" t="s">
        <v>76</v>
      </c>
      <c r="V885" s="11">
        <v>1285</v>
      </c>
      <c r="W885" s="11">
        <v>2.2345410000000001</v>
      </c>
      <c r="X885" s="11">
        <v>3.2919659999999999</v>
      </c>
      <c r="Y885" s="11">
        <v>1.0574250000000001</v>
      </c>
      <c r="Z885" s="18">
        <f t="shared" si="23"/>
        <v>0.47321798973480461</v>
      </c>
      <c r="AA885" s="11">
        <v>47.321778000000002</v>
      </c>
      <c r="AS885" s="11" t="s">
        <v>76</v>
      </c>
      <c r="AT885" s="11">
        <v>885</v>
      </c>
      <c r="AU885" s="11">
        <v>-5.811928</v>
      </c>
      <c r="AV885" s="11">
        <v>-5.267652</v>
      </c>
      <c r="AW885" s="11">
        <v>0.54427599999999998</v>
      </c>
      <c r="AX885" s="11">
        <v>9.3648179999999996</v>
      </c>
    </row>
    <row r="886" spans="21:50" x14ac:dyDescent="0.35">
      <c r="U886" s="11" t="s">
        <v>76</v>
      </c>
      <c r="V886" s="11">
        <v>1286</v>
      </c>
      <c r="W886" s="11">
        <v>-21.253215999999998</v>
      </c>
      <c r="X886" s="11">
        <v>-16.781382000000001</v>
      </c>
      <c r="Y886" s="11">
        <v>4.4718340000000003</v>
      </c>
      <c r="Z886" s="18">
        <f t="shared" si="23"/>
        <v>0.21040740375480119</v>
      </c>
      <c r="AA886" s="11">
        <v>21.040742000000002</v>
      </c>
      <c r="AS886" s="11" t="s">
        <v>76</v>
      </c>
      <c r="AT886" s="11">
        <v>886</v>
      </c>
      <c r="AU886" s="11">
        <v>29.605202999999999</v>
      </c>
      <c r="AV886" s="11">
        <v>29.869717999999999</v>
      </c>
      <c r="AW886" s="11">
        <v>0.26451400000000003</v>
      </c>
      <c r="AX886" s="11">
        <v>0.89347299999999996</v>
      </c>
    </row>
    <row r="887" spans="21:50" x14ac:dyDescent="0.35">
      <c r="U887" s="11" t="s">
        <v>76</v>
      </c>
      <c r="V887" s="11">
        <v>1287</v>
      </c>
      <c r="W887" s="11">
        <v>27.826844000000001</v>
      </c>
      <c r="X887" s="11">
        <v>23.758641000000001</v>
      </c>
      <c r="Y887" s="11">
        <v>4.0682029999999996</v>
      </c>
      <c r="Z887" s="18">
        <f t="shared" si="23"/>
        <v>0.1461970678385231</v>
      </c>
      <c r="AA887" s="11">
        <v>14.619707999999999</v>
      </c>
      <c r="AS887" s="11" t="s">
        <v>76</v>
      </c>
      <c r="AT887" s="11">
        <v>887</v>
      </c>
      <c r="AU887" s="11">
        <v>5.1872210000000001</v>
      </c>
      <c r="AV887" s="11">
        <v>5.9136160000000002</v>
      </c>
      <c r="AW887" s="11">
        <v>0.72639500000000001</v>
      </c>
      <c r="AX887" s="11">
        <v>14.003546</v>
      </c>
    </row>
    <row r="888" spans="21:50" x14ac:dyDescent="0.35">
      <c r="U888" s="11" t="s">
        <v>76</v>
      </c>
      <c r="V888" s="11">
        <v>1289</v>
      </c>
      <c r="W888" s="11">
        <v>-6.0442080000000002</v>
      </c>
      <c r="X888" s="11">
        <v>-2.9663089999999999</v>
      </c>
      <c r="Y888" s="11">
        <v>3.0778989999999999</v>
      </c>
      <c r="Z888" s="18">
        <f t="shared" si="23"/>
        <v>0.50923115154210441</v>
      </c>
      <c r="AA888" s="11">
        <v>50.923119</v>
      </c>
      <c r="AS888" s="11" t="s">
        <v>78</v>
      </c>
      <c r="AT888" s="11">
        <v>888</v>
      </c>
      <c r="AU888" s="11">
        <v>-9.2190010000000004</v>
      </c>
      <c r="AV888" s="11">
        <v>-8.1448250000000009</v>
      </c>
      <c r="AW888" s="11">
        <v>1.074176</v>
      </c>
      <c r="AX888" s="11">
        <v>11.651762</v>
      </c>
    </row>
    <row r="889" spans="21:50" x14ac:dyDescent="0.35">
      <c r="U889" s="11" t="s">
        <v>76</v>
      </c>
      <c r="V889" s="11">
        <v>1291</v>
      </c>
      <c r="W889" s="11">
        <v>-12.760541</v>
      </c>
      <c r="X889" s="11">
        <v>-11.509249000000001</v>
      </c>
      <c r="Y889" s="11">
        <v>1.2512920000000001</v>
      </c>
      <c r="Z889" s="18">
        <f t="shared" si="23"/>
        <v>9.8059478826172025E-2</v>
      </c>
      <c r="AA889" s="11">
        <v>9.8059510000000003</v>
      </c>
      <c r="AS889" s="11" t="s">
        <v>76</v>
      </c>
      <c r="AT889" s="11">
        <v>889</v>
      </c>
      <c r="AU889" s="11">
        <v>-14.960800000000001</v>
      </c>
      <c r="AV889" s="11">
        <v>-15.413205</v>
      </c>
      <c r="AW889" s="11">
        <v>0.45240399999999997</v>
      </c>
      <c r="AX889" s="11">
        <v>3.0239310000000001</v>
      </c>
    </row>
    <row r="890" spans="21:50" x14ac:dyDescent="0.35">
      <c r="U890" s="11" t="s">
        <v>76</v>
      </c>
      <c r="V890" s="11">
        <v>1292</v>
      </c>
      <c r="W890" s="11">
        <v>-12.730684999999999</v>
      </c>
      <c r="X890" s="11">
        <v>-10.985683999999999</v>
      </c>
      <c r="Y890" s="11">
        <v>1.745001</v>
      </c>
      <c r="Z890" s="18">
        <f t="shared" si="23"/>
        <v>0.13707047185599205</v>
      </c>
      <c r="AA890" s="11">
        <v>13.707046</v>
      </c>
      <c r="AS890" s="11" t="s">
        <v>83</v>
      </c>
      <c r="AT890" s="11">
        <v>890</v>
      </c>
      <c r="AU890" s="11">
        <v>0.43968200000000002</v>
      </c>
      <c r="AV890" s="11">
        <v>2.1238649999999999</v>
      </c>
      <c r="AW890" s="11">
        <v>1.684183</v>
      </c>
      <c r="AX890" s="11" t="s">
        <v>77</v>
      </c>
    </row>
    <row r="891" spans="21:50" x14ac:dyDescent="0.35">
      <c r="U891" s="11" t="s">
        <v>76</v>
      </c>
      <c r="V891" s="11">
        <v>1294</v>
      </c>
      <c r="W891" s="11">
        <v>1.501992</v>
      </c>
      <c r="X891" s="11">
        <v>1.5695429999999999</v>
      </c>
      <c r="Y891" s="11">
        <v>6.7551E-2</v>
      </c>
      <c r="Z891" s="18">
        <f t="shared" si="23"/>
        <v>4.4974274163910324E-2</v>
      </c>
      <c r="AA891" s="11">
        <v>4.497452</v>
      </c>
      <c r="AS891" s="11" t="s">
        <v>76</v>
      </c>
      <c r="AT891" s="11">
        <v>891</v>
      </c>
      <c r="AU891" s="11">
        <v>-7.4775520000000002</v>
      </c>
      <c r="AV891" s="11">
        <v>-5.8016810000000003</v>
      </c>
      <c r="AW891" s="11">
        <v>1.6758710000000001</v>
      </c>
      <c r="AX891" s="11">
        <v>22.412026999999998</v>
      </c>
    </row>
    <row r="892" spans="21:50" x14ac:dyDescent="0.35">
      <c r="U892" s="11" t="s">
        <v>76</v>
      </c>
      <c r="V892" s="11">
        <v>1295</v>
      </c>
      <c r="W892" s="11">
        <v>7.3212320000000002</v>
      </c>
      <c r="X892" s="11">
        <v>11.409511</v>
      </c>
      <c r="Y892" s="11">
        <v>4.088279</v>
      </c>
      <c r="Z892" s="18">
        <f t="shared" si="23"/>
        <v>0.55841407566376811</v>
      </c>
      <c r="AA892" s="11">
        <v>55.841403</v>
      </c>
      <c r="AS892" s="11" t="s">
        <v>76</v>
      </c>
      <c r="AT892" s="11">
        <v>892</v>
      </c>
      <c r="AU892" s="11">
        <v>-8.9022559999999995</v>
      </c>
      <c r="AV892" s="11">
        <v>-7.8905180000000001</v>
      </c>
      <c r="AW892" s="11">
        <v>1.011738</v>
      </c>
      <c r="AX892" s="11">
        <v>11.364962</v>
      </c>
    </row>
    <row r="893" spans="21:50" x14ac:dyDescent="0.35">
      <c r="U893" s="11" t="s">
        <v>76</v>
      </c>
      <c r="V893" s="11">
        <v>1296</v>
      </c>
      <c r="W893" s="11">
        <v>5.9529800000000002</v>
      </c>
      <c r="X893" s="11">
        <v>5.543895</v>
      </c>
      <c r="Y893" s="11">
        <v>0.409084</v>
      </c>
      <c r="Z893" s="18">
        <f t="shared" si="23"/>
        <v>6.871919610010449E-2</v>
      </c>
      <c r="AA893" s="11">
        <v>6.8719239999999999</v>
      </c>
      <c r="AS893" s="11" t="s">
        <v>78</v>
      </c>
      <c r="AT893" s="11">
        <v>893</v>
      </c>
      <c r="AU893" s="11">
        <v>3.8310300000000002</v>
      </c>
      <c r="AV893" s="11">
        <v>4.6562450000000002</v>
      </c>
      <c r="AW893" s="11">
        <v>0.82521599999999995</v>
      </c>
      <c r="AX893" s="11">
        <v>21.540308</v>
      </c>
    </row>
    <row r="894" spans="21:50" x14ac:dyDescent="0.35">
      <c r="U894" s="11" t="s">
        <v>76</v>
      </c>
      <c r="V894" s="11">
        <v>1298</v>
      </c>
      <c r="W894" s="11">
        <v>12.558578000000001</v>
      </c>
      <c r="X894" s="11">
        <v>12.515549999999999</v>
      </c>
      <c r="Y894" s="11">
        <v>4.3027999999999997E-2</v>
      </c>
      <c r="Z894" s="18">
        <f t="shared" si="23"/>
        <v>3.4261840791210592E-3</v>
      </c>
      <c r="AA894" s="11">
        <v>0.34261999999999998</v>
      </c>
      <c r="AS894" s="11" t="s">
        <v>76</v>
      </c>
      <c r="AT894" s="11">
        <v>894</v>
      </c>
      <c r="AU894" s="11">
        <v>-8.9655769999999997</v>
      </c>
      <c r="AV894" s="11">
        <v>-10.951665999999999</v>
      </c>
      <c r="AW894" s="11">
        <v>1.986089</v>
      </c>
      <c r="AX894" s="11">
        <v>22.152384000000001</v>
      </c>
    </row>
    <row r="895" spans="21:50" x14ac:dyDescent="0.35">
      <c r="U895" s="11" t="s">
        <v>76</v>
      </c>
      <c r="V895" s="11">
        <v>1300</v>
      </c>
      <c r="W895" s="11">
        <v>1.4040509999999999</v>
      </c>
      <c r="X895" s="11">
        <v>2.6635909999999998</v>
      </c>
      <c r="Y895" s="11">
        <v>1.2595400000000001</v>
      </c>
      <c r="Z895" s="18">
        <f t="shared" si="23"/>
        <v>0.89707567602601346</v>
      </c>
      <c r="AA895" s="11">
        <v>89.707553000000004</v>
      </c>
      <c r="AS895" s="11" t="s">
        <v>83</v>
      </c>
      <c r="AT895" s="11">
        <v>895</v>
      </c>
      <c r="AU895" s="11">
        <v>-6.8173009999999996</v>
      </c>
      <c r="AV895" s="11">
        <v>-7.498208</v>
      </c>
      <c r="AW895" s="11">
        <v>0.68090600000000001</v>
      </c>
      <c r="AX895" s="11">
        <v>9.9879169999999995</v>
      </c>
    </row>
    <row r="896" spans="21:50" x14ac:dyDescent="0.35">
      <c r="U896" s="11" t="s">
        <v>76</v>
      </c>
      <c r="V896" s="11">
        <v>1301</v>
      </c>
      <c r="W896" s="11">
        <v>17.988040000000002</v>
      </c>
      <c r="X896" s="11">
        <v>17.203174000000001</v>
      </c>
      <c r="Y896" s="11">
        <v>0.78486500000000003</v>
      </c>
      <c r="Z896" s="18">
        <f t="shared" si="23"/>
        <v>4.3632602551473089E-2</v>
      </c>
      <c r="AA896" s="11">
        <v>4.3632619999999998</v>
      </c>
      <c r="AS896" s="11" t="s">
        <v>78</v>
      </c>
      <c r="AT896" s="11">
        <v>896</v>
      </c>
      <c r="AU896" s="11">
        <v>-9.1505310000000009</v>
      </c>
      <c r="AV896" s="11">
        <v>-9.2679410000000004</v>
      </c>
      <c r="AW896" s="11">
        <v>0.11741</v>
      </c>
      <c r="AX896" s="11">
        <v>1.2830999999999999</v>
      </c>
    </row>
    <row r="897" spans="21:50" x14ac:dyDescent="0.35">
      <c r="U897" s="11" t="s">
        <v>76</v>
      </c>
      <c r="V897" s="11">
        <v>1303</v>
      </c>
      <c r="W897" s="11">
        <v>-26.108360000000001</v>
      </c>
      <c r="X897" s="11">
        <v>-25.576629000000001</v>
      </c>
      <c r="Y897" s="11">
        <v>0.53173099999999995</v>
      </c>
      <c r="Z897" s="18">
        <f t="shared" si="23"/>
        <v>2.0366311786722716E-2</v>
      </c>
      <c r="AA897" s="11">
        <v>2.036632</v>
      </c>
      <c r="AS897" s="11" t="s">
        <v>76</v>
      </c>
      <c r="AT897" s="11">
        <v>897</v>
      </c>
      <c r="AU897" s="11">
        <v>-15.563302</v>
      </c>
      <c r="AV897" s="11">
        <v>-17.370909999999999</v>
      </c>
      <c r="AW897" s="11">
        <v>1.8076080000000001</v>
      </c>
      <c r="AX897" s="11">
        <v>11.614556</v>
      </c>
    </row>
    <row r="898" spans="21:50" x14ac:dyDescent="0.35">
      <c r="U898" s="11" t="s">
        <v>76</v>
      </c>
      <c r="V898" s="11">
        <v>1304</v>
      </c>
      <c r="W898" s="11">
        <v>3.8293529999999998</v>
      </c>
      <c r="X898" s="11">
        <v>3.5247769999999998</v>
      </c>
      <c r="Y898" s="11">
        <v>0.30457600000000001</v>
      </c>
      <c r="Z898" s="18">
        <f t="shared" si="23"/>
        <v>7.9537195970180871E-2</v>
      </c>
      <c r="AA898" s="11">
        <v>7.9537180000000003</v>
      </c>
      <c r="AS898" s="11" t="s">
        <v>76</v>
      </c>
      <c r="AT898" s="11">
        <v>898</v>
      </c>
      <c r="AU898" s="11">
        <v>-16.803809999999999</v>
      </c>
      <c r="AV898" s="11">
        <v>-15.613753000000001</v>
      </c>
      <c r="AW898" s="11">
        <v>1.1900580000000001</v>
      </c>
      <c r="AX898" s="11">
        <v>7.082071</v>
      </c>
    </row>
    <row r="899" spans="21:50" x14ac:dyDescent="0.35">
      <c r="U899" s="11" t="s">
        <v>76</v>
      </c>
      <c r="V899" s="11">
        <v>1305</v>
      </c>
      <c r="W899" s="11">
        <v>16.984908999999998</v>
      </c>
      <c r="X899" s="11">
        <v>15.344637000000001</v>
      </c>
      <c r="Y899" s="11">
        <v>1.640272</v>
      </c>
      <c r="Z899" s="18">
        <f t="shared" si="23"/>
        <v>9.6572316048322671E-2</v>
      </c>
      <c r="AA899" s="11">
        <v>9.6572320000000005</v>
      </c>
      <c r="AS899" s="11" t="s">
        <v>76</v>
      </c>
      <c r="AT899" s="11">
        <v>899</v>
      </c>
      <c r="AU899" s="11">
        <v>-8.8777159999999995</v>
      </c>
      <c r="AV899" s="11">
        <v>-9.6578420000000005</v>
      </c>
      <c r="AW899" s="11">
        <v>0.78012599999999999</v>
      </c>
      <c r="AX899" s="11">
        <v>8.7874669999999995</v>
      </c>
    </row>
    <row r="900" spans="21:50" x14ac:dyDescent="0.35">
      <c r="U900" s="11" t="s">
        <v>76</v>
      </c>
      <c r="V900" s="11">
        <v>1306</v>
      </c>
      <c r="W900" s="11">
        <v>-9.2469669999999997</v>
      </c>
      <c r="X900" s="11">
        <v>-8.1476450000000007</v>
      </c>
      <c r="Y900" s="11">
        <v>1.0993219999999999</v>
      </c>
      <c r="Z900" s="18">
        <f t="shared" si="23"/>
        <v>0.11888460291898954</v>
      </c>
      <c r="AA900" s="11">
        <v>11.888462000000001</v>
      </c>
      <c r="AS900" s="11" t="s">
        <v>76</v>
      </c>
      <c r="AT900" s="11">
        <v>900</v>
      </c>
      <c r="AU900" s="11">
        <v>-7.09971</v>
      </c>
      <c r="AV900" s="11">
        <v>-4.8683670000000001</v>
      </c>
      <c r="AW900" s="11">
        <v>2.2313429999999999</v>
      </c>
      <c r="AX900" s="11">
        <v>31.428652</v>
      </c>
    </row>
    <row r="901" spans="21:50" x14ac:dyDescent="0.35">
      <c r="U901" s="11" t="s">
        <v>76</v>
      </c>
      <c r="V901" s="11">
        <v>1307</v>
      </c>
      <c r="W901" s="11">
        <v>-8.6030329999999999</v>
      </c>
      <c r="X901" s="11">
        <v>-8.1384699999999999</v>
      </c>
      <c r="Y901" s="11">
        <v>0.464563</v>
      </c>
      <c r="Z901" s="18">
        <f t="shared" si="23"/>
        <v>5.3999909101824901E-2</v>
      </c>
      <c r="AA901" s="11">
        <v>5.399991</v>
      </c>
      <c r="AS901" s="11" t="s">
        <v>78</v>
      </c>
      <c r="AT901" s="11">
        <v>901</v>
      </c>
      <c r="AU901" s="11">
        <v>-14.427858000000001</v>
      </c>
      <c r="AV901" s="11">
        <v>-13.391743</v>
      </c>
      <c r="AW901" s="11">
        <v>1.0361149999999999</v>
      </c>
      <c r="AX901" s="11">
        <v>7.1813500000000001</v>
      </c>
    </row>
    <row r="902" spans="21:50" x14ac:dyDescent="0.35">
      <c r="U902" s="11" t="s">
        <v>76</v>
      </c>
      <c r="V902" s="11">
        <v>1310</v>
      </c>
      <c r="W902" s="11">
        <v>-8.1100560000000002</v>
      </c>
      <c r="X902" s="11">
        <v>-9.0341430000000003</v>
      </c>
      <c r="Y902" s="11">
        <v>0.92408699999999999</v>
      </c>
      <c r="Z902" s="18">
        <f t="shared" si="23"/>
        <v>0.11394335624809496</v>
      </c>
      <c r="AA902" s="11">
        <v>11.394333</v>
      </c>
      <c r="AS902" s="11" t="s">
        <v>83</v>
      </c>
      <c r="AT902" s="11">
        <v>902</v>
      </c>
      <c r="AU902" s="11">
        <v>-6.227976</v>
      </c>
      <c r="AV902" s="11">
        <v>-5.012759</v>
      </c>
      <c r="AW902" s="11">
        <v>1.215217</v>
      </c>
      <c r="AX902" s="11">
        <v>19.512238</v>
      </c>
    </row>
    <row r="903" spans="21:50" x14ac:dyDescent="0.35">
      <c r="U903" s="11" t="s">
        <v>76</v>
      </c>
      <c r="V903" s="11">
        <v>1311</v>
      </c>
      <c r="W903" s="11">
        <v>-9.9336819999999992</v>
      </c>
      <c r="X903" s="11">
        <v>-10.205871999999999</v>
      </c>
      <c r="Y903" s="11">
        <v>0.27218900000000001</v>
      </c>
      <c r="Z903" s="18">
        <f t="shared" si="23"/>
        <v>2.7400615401217798E-2</v>
      </c>
      <c r="AA903" s="11">
        <v>2.7400639999999998</v>
      </c>
      <c r="AS903" s="11" t="s">
        <v>76</v>
      </c>
      <c r="AT903" s="11">
        <v>903</v>
      </c>
      <c r="AU903" s="11">
        <v>-20.317793999999999</v>
      </c>
      <c r="AV903" s="11">
        <v>-22.063825999999999</v>
      </c>
      <c r="AW903" s="11">
        <v>1.746032</v>
      </c>
      <c r="AX903" s="11">
        <v>8.5936120000000003</v>
      </c>
    </row>
    <row r="904" spans="21:50" x14ac:dyDescent="0.35">
      <c r="U904" s="11" t="s">
        <v>76</v>
      </c>
      <c r="V904" s="11">
        <v>1312</v>
      </c>
      <c r="W904" s="11">
        <v>-26.416132999999999</v>
      </c>
      <c r="X904" s="11">
        <v>-26.288212999999999</v>
      </c>
      <c r="Y904" s="11">
        <v>0.12792000000000001</v>
      </c>
      <c r="Z904" s="18">
        <f t="shared" si="23"/>
        <v>4.8424953039114399E-3</v>
      </c>
      <c r="AA904" s="11">
        <v>0.48424899999999999</v>
      </c>
      <c r="AS904" s="11" t="s">
        <v>76</v>
      </c>
      <c r="AT904" s="11">
        <v>904</v>
      </c>
      <c r="AU904" s="11">
        <v>-6.8680760000000003</v>
      </c>
      <c r="AV904" s="11">
        <v>-6.3925289999999997</v>
      </c>
      <c r="AW904" s="11">
        <v>0.47554800000000003</v>
      </c>
      <c r="AX904" s="11">
        <v>6.9240329999999997</v>
      </c>
    </row>
    <row r="905" spans="21:50" x14ac:dyDescent="0.35">
      <c r="U905" s="11" t="s">
        <v>76</v>
      </c>
      <c r="V905" s="11">
        <v>1313</v>
      </c>
      <c r="W905" s="11">
        <v>-20.393024</v>
      </c>
      <c r="X905" s="11">
        <v>-22.170916999999999</v>
      </c>
      <c r="Y905" s="11">
        <v>1.7778929999999999</v>
      </c>
      <c r="Z905" s="18">
        <f t="shared" ref="Z905:Z968" si="24">ABS(Y905/W905)</f>
        <v>8.7181430277334049E-2</v>
      </c>
      <c r="AA905" s="11">
        <v>8.7181409999999993</v>
      </c>
      <c r="AS905" s="11" t="s">
        <v>76</v>
      </c>
      <c r="AT905" s="11">
        <v>905</v>
      </c>
      <c r="AU905" s="11">
        <v>16.577248000000001</v>
      </c>
      <c r="AV905" s="11">
        <v>16.786738</v>
      </c>
      <c r="AW905" s="11">
        <v>0.20949000000000001</v>
      </c>
      <c r="AX905" s="11">
        <v>1.2637229999999999</v>
      </c>
    </row>
    <row r="906" spans="21:50" x14ac:dyDescent="0.35">
      <c r="U906" s="11" t="s">
        <v>76</v>
      </c>
      <c r="V906" s="11">
        <v>1314</v>
      </c>
      <c r="W906" s="11">
        <v>-18.083659999999998</v>
      </c>
      <c r="X906" s="11">
        <v>-15.274232</v>
      </c>
      <c r="Y906" s="11">
        <v>2.809428</v>
      </c>
      <c r="Z906" s="18">
        <f t="shared" si="24"/>
        <v>0.1553572672788584</v>
      </c>
      <c r="AA906" s="11">
        <v>15.535729</v>
      </c>
      <c r="AS906" s="11" t="s">
        <v>76</v>
      </c>
      <c r="AT906" s="11">
        <v>906</v>
      </c>
      <c r="AU906" s="11">
        <v>22.055084000000001</v>
      </c>
      <c r="AV906" s="11">
        <v>21.628328</v>
      </c>
      <c r="AW906" s="11">
        <v>0.426755</v>
      </c>
      <c r="AX906" s="11">
        <v>1.9349529999999999</v>
      </c>
    </row>
    <row r="907" spans="21:50" x14ac:dyDescent="0.35">
      <c r="U907" s="11" t="s">
        <v>76</v>
      </c>
      <c r="V907" s="11">
        <v>1315</v>
      </c>
      <c r="W907" s="11">
        <v>-19.65681</v>
      </c>
      <c r="X907" s="11">
        <v>-18.888746999999999</v>
      </c>
      <c r="Y907" s="11">
        <v>0.76806300000000005</v>
      </c>
      <c r="Z907" s="18">
        <f t="shared" si="24"/>
        <v>3.9073634023017979E-2</v>
      </c>
      <c r="AA907" s="11">
        <v>3.9073630000000001</v>
      </c>
      <c r="AS907" s="11" t="s">
        <v>76</v>
      </c>
      <c r="AT907" s="11">
        <v>907</v>
      </c>
      <c r="AU907" s="11">
        <v>-18.239225999999999</v>
      </c>
      <c r="AV907" s="11">
        <v>-17.777345</v>
      </c>
      <c r="AW907" s="11">
        <v>0.46188200000000001</v>
      </c>
      <c r="AX907" s="11">
        <v>2.5323530000000001</v>
      </c>
    </row>
    <row r="908" spans="21:50" x14ac:dyDescent="0.35">
      <c r="U908" s="11" t="s">
        <v>76</v>
      </c>
      <c r="V908" s="11">
        <v>1320</v>
      </c>
      <c r="W908" s="11">
        <v>-18.013960999999998</v>
      </c>
      <c r="X908" s="11">
        <v>-16.481995999999999</v>
      </c>
      <c r="Y908" s="11">
        <v>1.531965</v>
      </c>
      <c r="Z908" s="18">
        <f t="shared" si="24"/>
        <v>8.5043206211004904E-2</v>
      </c>
      <c r="AA908" s="11">
        <v>8.5043220000000002</v>
      </c>
      <c r="AS908" s="11" t="s">
        <v>83</v>
      </c>
      <c r="AT908" s="11">
        <v>908</v>
      </c>
      <c r="AU908" s="11">
        <v>-24.307666999999999</v>
      </c>
      <c r="AV908" s="11">
        <v>-21.477405000000001</v>
      </c>
      <c r="AW908" s="11">
        <v>2.8302619999999998</v>
      </c>
      <c r="AX908" s="11">
        <v>11.643492999999999</v>
      </c>
    </row>
    <row r="909" spans="21:50" x14ac:dyDescent="0.35">
      <c r="U909" s="11" t="s">
        <v>76</v>
      </c>
      <c r="V909" s="11">
        <v>1321</v>
      </c>
      <c r="W909" s="11">
        <v>-5.0065980000000003</v>
      </c>
      <c r="X909" s="11">
        <v>-3.6064440000000002</v>
      </c>
      <c r="Y909" s="11">
        <v>1.4001539999999999</v>
      </c>
      <c r="Z909" s="18">
        <f t="shared" si="24"/>
        <v>0.27966175834368961</v>
      </c>
      <c r="AA909" s="11">
        <v>27.966180999999999</v>
      </c>
      <c r="AS909" s="11" t="s">
        <v>76</v>
      </c>
      <c r="AT909" s="11">
        <v>909</v>
      </c>
      <c r="AU909" s="11">
        <v>-21.902674000000001</v>
      </c>
      <c r="AV909" s="11">
        <v>-21.973410999999999</v>
      </c>
      <c r="AW909" s="11">
        <v>7.0736999999999994E-2</v>
      </c>
      <c r="AX909" s="11">
        <v>0.322963</v>
      </c>
    </row>
    <row r="910" spans="21:50" x14ac:dyDescent="0.35">
      <c r="U910" s="11" t="s">
        <v>76</v>
      </c>
      <c r="V910" s="11">
        <v>1322</v>
      </c>
      <c r="W910" s="11">
        <v>6.5329030000000001</v>
      </c>
      <c r="X910" s="11">
        <v>8.1516739999999999</v>
      </c>
      <c r="Y910" s="11">
        <v>1.618771</v>
      </c>
      <c r="Z910" s="18">
        <f t="shared" si="24"/>
        <v>0.24778739252672202</v>
      </c>
      <c r="AA910" s="11">
        <v>24.778741</v>
      </c>
      <c r="AS910" s="11" t="s">
        <v>76</v>
      </c>
      <c r="AT910" s="11">
        <v>910</v>
      </c>
      <c r="AU910" s="11">
        <v>-2.5028980000000001</v>
      </c>
      <c r="AV910" s="11">
        <v>-3.6144910000000001</v>
      </c>
      <c r="AW910" s="11">
        <v>1.1115930000000001</v>
      </c>
      <c r="AX910" s="11">
        <v>44.412244000000001</v>
      </c>
    </row>
    <row r="911" spans="21:50" x14ac:dyDescent="0.35">
      <c r="U911" s="11" t="s">
        <v>76</v>
      </c>
      <c r="V911" s="11">
        <v>1323</v>
      </c>
      <c r="W911" s="11">
        <v>-8.7702910000000003</v>
      </c>
      <c r="X911" s="11">
        <v>-8.9400809999999993</v>
      </c>
      <c r="Y911" s="11">
        <v>0.16979</v>
      </c>
      <c r="Z911" s="18">
        <f t="shared" si="24"/>
        <v>1.9359676890994836E-2</v>
      </c>
      <c r="AA911" s="11">
        <v>1.93597</v>
      </c>
      <c r="AS911" s="11" t="s">
        <v>78</v>
      </c>
      <c r="AT911" s="11">
        <v>911</v>
      </c>
      <c r="AU911" s="11">
        <v>-0.66161999999999999</v>
      </c>
      <c r="AV911" s="11">
        <v>-1.8939049999999999</v>
      </c>
      <c r="AW911" s="11">
        <v>1.2322850000000001</v>
      </c>
      <c r="AX911" s="11" t="s">
        <v>77</v>
      </c>
    </row>
    <row r="912" spans="21:50" x14ac:dyDescent="0.35">
      <c r="U912" s="11" t="s">
        <v>76</v>
      </c>
      <c r="V912" s="11">
        <v>1324</v>
      </c>
      <c r="W912" s="11">
        <v>-5.1396959999999998</v>
      </c>
      <c r="X912" s="11">
        <v>-5.7592780000000001</v>
      </c>
      <c r="Y912" s="11">
        <v>0.61958100000000005</v>
      </c>
      <c r="Z912" s="18">
        <f t="shared" si="24"/>
        <v>0.12054818028147969</v>
      </c>
      <c r="AA912" s="11">
        <v>12.054819999999999</v>
      </c>
      <c r="AS912" s="11" t="s">
        <v>76</v>
      </c>
      <c r="AT912" s="11">
        <v>912</v>
      </c>
      <c r="AU912" s="11">
        <v>10.918232</v>
      </c>
      <c r="AV912" s="11">
        <v>12.812367</v>
      </c>
      <c r="AW912" s="11">
        <v>1.8941349999999999</v>
      </c>
      <c r="AX912" s="11">
        <v>17.348364</v>
      </c>
    </row>
    <row r="913" spans="21:50" x14ac:dyDescent="0.35">
      <c r="U913" s="11" t="s">
        <v>76</v>
      </c>
      <c r="V913" s="11">
        <v>1325</v>
      </c>
      <c r="W913" s="11">
        <v>-0.34906999999999999</v>
      </c>
      <c r="X913" s="11">
        <v>-2.102779</v>
      </c>
      <c r="Y913" s="11">
        <v>1.753708</v>
      </c>
      <c r="Z913" s="18">
        <f t="shared" si="24"/>
        <v>5.0239436216231708</v>
      </c>
      <c r="AA913" s="11" t="s">
        <v>77</v>
      </c>
      <c r="AS913" s="11" t="s">
        <v>78</v>
      </c>
      <c r="AT913" s="11">
        <v>913</v>
      </c>
      <c r="AU913" s="11">
        <v>-6.0412530000000002</v>
      </c>
      <c r="AV913" s="11">
        <v>-5.6500199999999996</v>
      </c>
      <c r="AW913" s="11">
        <v>0.391233</v>
      </c>
      <c r="AX913" s="11">
        <v>6.4760260000000001</v>
      </c>
    </row>
    <row r="914" spans="21:50" x14ac:dyDescent="0.35">
      <c r="U914" s="11" t="s">
        <v>76</v>
      </c>
      <c r="V914" s="11">
        <v>1328</v>
      </c>
      <c r="W914" s="11">
        <v>14.300805</v>
      </c>
      <c r="X914" s="11">
        <v>15.954917</v>
      </c>
      <c r="Y914" s="11">
        <v>1.654112</v>
      </c>
      <c r="Z914" s="18">
        <f t="shared" si="24"/>
        <v>0.11566565658366784</v>
      </c>
      <c r="AA914" s="11">
        <v>11.566565000000001</v>
      </c>
      <c r="AS914" s="11" t="s">
        <v>83</v>
      </c>
      <c r="AT914" s="11">
        <v>914</v>
      </c>
      <c r="AU914" s="11">
        <v>-4.6714310000000001</v>
      </c>
      <c r="AV914" s="11">
        <v>-7.9917879999999997</v>
      </c>
      <c r="AW914" s="11">
        <v>3.320357</v>
      </c>
      <c r="AX914" s="11">
        <v>71.077945</v>
      </c>
    </row>
    <row r="915" spans="21:50" x14ac:dyDescent="0.35">
      <c r="U915" s="11" t="s">
        <v>76</v>
      </c>
      <c r="V915" s="11">
        <v>1329</v>
      </c>
      <c r="W915" s="11">
        <v>4.741269</v>
      </c>
      <c r="X915" s="11">
        <v>8.2750859999999999</v>
      </c>
      <c r="Y915" s="11">
        <v>3.533817</v>
      </c>
      <c r="Z915" s="18">
        <f t="shared" si="24"/>
        <v>0.74533147138455969</v>
      </c>
      <c r="AA915" s="11">
        <v>74.533152999999999</v>
      </c>
      <c r="AS915" s="11" t="s">
        <v>76</v>
      </c>
      <c r="AT915" s="11">
        <v>915</v>
      </c>
      <c r="AU915" s="11">
        <v>-0.74564399999999997</v>
      </c>
      <c r="AV915" s="11">
        <v>0.58911400000000003</v>
      </c>
      <c r="AW915" s="11">
        <v>1.3347579999999999</v>
      </c>
      <c r="AX915" s="11" t="s">
        <v>77</v>
      </c>
    </row>
    <row r="916" spans="21:50" x14ac:dyDescent="0.35">
      <c r="U916" s="11" t="s">
        <v>76</v>
      </c>
      <c r="V916" s="11">
        <v>1330</v>
      </c>
      <c r="W916" s="11">
        <v>-4.6138820000000003</v>
      </c>
      <c r="X916" s="11">
        <v>-8.7214600000000004</v>
      </c>
      <c r="Y916" s="11">
        <v>4.1075780000000002</v>
      </c>
      <c r="Z916" s="18">
        <f t="shared" si="24"/>
        <v>0.89026507396591414</v>
      </c>
      <c r="AA916" s="11">
        <v>89.026504000000003</v>
      </c>
      <c r="AS916" s="11" t="s">
        <v>76</v>
      </c>
      <c r="AT916" s="11">
        <v>916</v>
      </c>
      <c r="AU916" s="11">
        <v>-3.9477370000000001</v>
      </c>
      <c r="AV916" s="11">
        <v>-4.23827</v>
      </c>
      <c r="AW916" s="11">
        <v>0.29053299999999999</v>
      </c>
      <c r="AX916" s="11">
        <v>7.3594739999999996</v>
      </c>
    </row>
    <row r="917" spans="21:50" x14ac:dyDescent="0.35">
      <c r="U917" s="11" t="s">
        <v>76</v>
      </c>
      <c r="V917" s="11">
        <v>1331</v>
      </c>
      <c r="W917" s="11">
        <v>2.0413670000000002</v>
      </c>
      <c r="X917" s="11">
        <v>1.18147</v>
      </c>
      <c r="Y917" s="11">
        <v>0.85989700000000002</v>
      </c>
      <c r="Z917" s="18">
        <f t="shared" si="24"/>
        <v>0.42123586792575757</v>
      </c>
      <c r="AA917" s="11">
        <v>42.123578999999999</v>
      </c>
      <c r="AS917" s="11" t="s">
        <v>76</v>
      </c>
      <c r="AT917" s="11">
        <v>917</v>
      </c>
      <c r="AU917" s="11">
        <v>31.329267999999999</v>
      </c>
      <c r="AV917" s="11">
        <v>27.937536999999999</v>
      </c>
      <c r="AW917" s="11">
        <v>3.3917310000000001</v>
      </c>
      <c r="AX917" s="11">
        <v>10.826079999999999</v>
      </c>
    </row>
    <row r="918" spans="21:50" x14ac:dyDescent="0.35">
      <c r="U918" s="11" t="s">
        <v>76</v>
      </c>
      <c r="V918" s="11">
        <v>1334</v>
      </c>
      <c r="W918" s="11">
        <v>3.2140629999999999</v>
      </c>
      <c r="X918" s="11">
        <v>-0.54804299999999995</v>
      </c>
      <c r="Y918" s="11">
        <v>3.7621060000000002</v>
      </c>
      <c r="Z918" s="18">
        <f t="shared" si="24"/>
        <v>1.1705140813979067</v>
      </c>
      <c r="AA918" s="11" t="s">
        <v>77</v>
      </c>
      <c r="AS918" s="11" t="s">
        <v>76</v>
      </c>
      <c r="AT918" s="11">
        <v>918</v>
      </c>
      <c r="AU918" s="11">
        <v>13.316686000000001</v>
      </c>
      <c r="AV918" s="11">
        <v>16.508998999999999</v>
      </c>
      <c r="AW918" s="11">
        <v>3.192313</v>
      </c>
      <c r="AX918" s="11">
        <v>23.972277999999999</v>
      </c>
    </row>
    <row r="919" spans="21:50" x14ac:dyDescent="0.35">
      <c r="U919" s="11" t="s">
        <v>76</v>
      </c>
      <c r="V919" s="11">
        <v>1335</v>
      </c>
      <c r="W919" s="11">
        <v>-2.2884829999999998</v>
      </c>
      <c r="X919" s="11">
        <v>-3.728564</v>
      </c>
      <c r="Y919" s="11">
        <v>1.44008</v>
      </c>
      <c r="Z919" s="18">
        <f t="shared" si="24"/>
        <v>0.62927275404711336</v>
      </c>
      <c r="AA919" s="11">
        <v>62.927284999999998</v>
      </c>
      <c r="AS919" s="11" t="s">
        <v>76</v>
      </c>
      <c r="AT919" s="11">
        <v>919</v>
      </c>
      <c r="AU919" s="11">
        <v>4.0798899999999998</v>
      </c>
      <c r="AV919" s="11">
        <v>4.1207459999999996</v>
      </c>
      <c r="AW919" s="11">
        <v>4.0856000000000003E-2</v>
      </c>
      <c r="AX919" s="11">
        <v>1.0013939999999999</v>
      </c>
    </row>
    <row r="920" spans="21:50" x14ac:dyDescent="0.35">
      <c r="U920" s="11" t="s">
        <v>76</v>
      </c>
      <c r="V920" s="11">
        <v>1336</v>
      </c>
      <c r="W920" s="11">
        <v>32.170338999999998</v>
      </c>
      <c r="X920" s="11">
        <v>31.634934000000001</v>
      </c>
      <c r="Y920" s="11">
        <v>0.53540500000000002</v>
      </c>
      <c r="Z920" s="18">
        <f t="shared" si="24"/>
        <v>1.6642814985567918E-2</v>
      </c>
      <c r="AA920" s="11">
        <v>1.664282</v>
      </c>
      <c r="AS920" s="11" t="s">
        <v>76</v>
      </c>
      <c r="AT920" s="11">
        <v>920</v>
      </c>
      <c r="AU920" s="11">
        <v>15.589172</v>
      </c>
      <c r="AV920" s="11">
        <v>16.748915</v>
      </c>
      <c r="AW920" s="11">
        <v>1.159743</v>
      </c>
      <c r="AX920" s="11">
        <v>7.4394130000000001</v>
      </c>
    </row>
    <row r="921" spans="21:50" x14ac:dyDescent="0.35">
      <c r="U921" s="11" t="s">
        <v>76</v>
      </c>
      <c r="V921" s="11">
        <v>1339</v>
      </c>
      <c r="W921" s="11">
        <v>-9.1443320000000003</v>
      </c>
      <c r="X921" s="11">
        <v>-10.260845</v>
      </c>
      <c r="Y921" s="11">
        <v>1.116514</v>
      </c>
      <c r="Z921" s="18">
        <f t="shared" si="24"/>
        <v>0.12209902265140854</v>
      </c>
      <c r="AA921" s="11">
        <v>12.209901</v>
      </c>
      <c r="AS921" s="11" t="s">
        <v>83</v>
      </c>
      <c r="AT921" s="11">
        <v>921</v>
      </c>
      <c r="AU921" s="11">
        <v>-4.6801469999999998</v>
      </c>
      <c r="AV921" s="11">
        <v>-7.0338830000000003</v>
      </c>
      <c r="AW921" s="11">
        <v>2.3537360000000001</v>
      </c>
      <c r="AX921" s="11">
        <v>50.291924999999999</v>
      </c>
    </row>
    <row r="922" spans="21:50" x14ac:dyDescent="0.35">
      <c r="U922" s="11" t="s">
        <v>76</v>
      </c>
      <c r="V922" s="11">
        <v>1340</v>
      </c>
      <c r="W922" s="11">
        <v>-15.874509</v>
      </c>
      <c r="X922" s="11">
        <v>-13.491386</v>
      </c>
      <c r="Y922" s="11">
        <v>2.3831229999999999</v>
      </c>
      <c r="Z922" s="18">
        <f t="shared" si="24"/>
        <v>0.15012262741480698</v>
      </c>
      <c r="AA922" s="11">
        <v>15.012264999999999</v>
      </c>
      <c r="AS922" s="11" t="s">
        <v>76</v>
      </c>
      <c r="AT922" s="11">
        <v>922</v>
      </c>
      <c r="AU922" s="11">
        <v>-23.082218000000001</v>
      </c>
      <c r="AV922" s="11">
        <v>-22.315245000000001</v>
      </c>
      <c r="AW922" s="11">
        <v>0.76697300000000002</v>
      </c>
      <c r="AX922" s="11">
        <v>3.3227880000000001</v>
      </c>
    </row>
    <row r="923" spans="21:50" x14ac:dyDescent="0.35">
      <c r="U923" s="11" t="s">
        <v>76</v>
      </c>
      <c r="V923" s="11">
        <v>1341</v>
      </c>
      <c r="W923" s="11">
        <v>-19.623607</v>
      </c>
      <c r="X923" s="11">
        <v>-19.506889000000001</v>
      </c>
      <c r="Y923" s="11">
        <v>0.116718</v>
      </c>
      <c r="Z923" s="18">
        <f t="shared" si="24"/>
        <v>5.9478361954558101E-3</v>
      </c>
      <c r="AA923" s="11">
        <v>0.59478200000000003</v>
      </c>
      <c r="AS923" s="11" t="s">
        <v>76</v>
      </c>
      <c r="AT923" s="11">
        <v>923</v>
      </c>
      <c r="AU923" s="11">
        <v>-1.6911210000000001</v>
      </c>
      <c r="AV923" s="11">
        <v>-2.139278</v>
      </c>
      <c r="AW923" s="11">
        <v>0.44815700000000003</v>
      </c>
      <c r="AX923" s="11">
        <v>26.500601</v>
      </c>
    </row>
    <row r="924" spans="21:50" x14ac:dyDescent="0.35">
      <c r="U924" s="11" t="s">
        <v>76</v>
      </c>
      <c r="V924" s="11">
        <v>1342</v>
      </c>
      <c r="W924" s="11">
        <v>-26.515522000000001</v>
      </c>
      <c r="X924" s="11">
        <v>-27.633310999999999</v>
      </c>
      <c r="Y924" s="11">
        <v>1.1177889999999999</v>
      </c>
      <c r="Z924" s="18">
        <f t="shared" si="24"/>
        <v>4.2156024686219637E-2</v>
      </c>
      <c r="AA924" s="11">
        <v>4.2156039999999999</v>
      </c>
      <c r="AS924" s="11" t="s">
        <v>78</v>
      </c>
      <c r="AT924" s="11">
        <v>924</v>
      </c>
      <c r="AU924" s="11">
        <v>26.638183000000001</v>
      </c>
      <c r="AV924" s="11">
        <v>24.350263000000002</v>
      </c>
      <c r="AW924" s="11">
        <v>2.2879200000000002</v>
      </c>
      <c r="AX924" s="11">
        <v>8.5888729999999995</v>
      </c>
    </row>
    <row r="925" spans="21:50" x14ac:dyDescent="0.35">
      <c r="U925" s="11" t="s">
        <v>76</v>
      </c>
      <c r="V925" s="11">
        <v>1345</v>
      </c>
      <c r="W925" s="11">
        <v>-19.456057000000001</v>
      </c>
      <c r="X925" s="11">
        <v>-20.363602</v>
      </c>
      <c r="Y925" s="11">
        <v>0.90754500000000005</v>
      </c>
      <c r="Z925" s="18">
        <f t="shared" si="24"/>
        <v>4.664588513489655E-2</v>
      </c>
      <c r="AA925" s="11">
        <v>4.6645880000000002</v>
      </c>
      <c r="AS925" s="11" t="s">
        <v>83</v>
      </c>
      <c r="AT925" s="11">
        <v>925</v>
      </c>
      <c r="AU925" s="11">
        <v>-17.212972000000001</v>
      </c>
      <c r="AV925" s="11">
        <v>-19.038558999999999</v>
      </c>
      <c r="AW925" s="11">
        <v>1.825588</v>
      </c>
      <c r="AX925" s="11">
        <v>10.605884</v>
      </c>
    </row>
    <row r="926" spans="21:50" x14ac:dyDescent="0.35">
      <c r="U926" s="11" t="s">
        <v>76</v>
      </c>
      <c r="V926" s="11">
        <v>1346</v>
      </c>
      <c r="W926" s="11">
        <v>-10.227795</v>
      </c>
      <c r="X926" s="11">
        <v>-13.966627000000001</v>
      </c>
      <c r="Y926" s="11">
        <v>3.7388319999999999</v>
      </c>
      <c r="Z926" s="18">
        <f t="shared" si="24"/>
        <v>0.36555601671719073</v>
      </c>
      <c r="AA926" s="11">
        <v>36.555604000000002</v>
      </c>
      <c r="AS926" s="11" t="s">
        <v>76</v>
      </c>
      <c r="AT926" s="11">
        <v>926</v>
      </c>
      <c r="AU926" s="11">
        <v>-0.80939499999999998</v>
      </c>
      <c r="AV926" s="11">
        <v>-1.0037469999999999</v>
      </c>
      <c r="AW926" s="11">
        <v>0.194352</v>
      </c>
      <c r="AX926" s="11">
        <v>24.012018000000001</v>
      </c>
    </row>
    <row r="927" spans="21:50" x14ac:dyDescent="0.35">
      <c r="U927" s="11" t="s">
        <v>76</v>
      </c>
      <c r="V927" s="11">
        <v>1347</v>
      </c>
      <c r="W927" s="11">
        <v>0.85675500000000004</v>
      </c>
      <c r="X927" s="11">
        <v>-0.849329</v>
      </c>
      <c r="Y927" s="11">
        <v>1.7060850000000001</v>
      </c>
      <c r="Z927" s="18">
        <f t="shared" si="24"/>
        <v>1.9913335784442461</v>
      </c>
      <c r="AA927" s="11" t="s">
        <v>77</v>
      </c>
      <c r="AS927" s="11" t="s">
        <v>76</v>
      </c>
      <c r="AT927" s="11">
        <v>927</v>
      </c>
      <c r="AU927" s="11">
        <v>30.63701</v>
      </c>
      <c r="AV927" s="11">
        <v>32.819217999999999</v>
      </c>
      <c r="AW927" s="11">
        <v>2.1822080000000001</v>
      </c>
      <c r="AX927" s="11">
        <v>7.1227840000000002</v>
      </c>
    </row>
    <row r="928" spans="21:50" x14ac:dyDescent="0.35">
      <c r="U928" s="11" t="s">
        <v>76</v>
      </c>
      <c r="V928" s="11">
        <v>1348</v>
      </c>
      <c r="W928" s="11">
        <v>-6.8248119999999997</v>
      </c>
      <c r="X928" s="11">
        <v>-6.0007289999999998</v>
      </c>
      <c r="Y928" s="11">
        <v>0.82408400000000004</v>
      </c>
      <c r="Z928" s="18">
        <f t="shared" si="24"/>
        <v>0.12074823453012333</v>
      </c>
      <c r="AA928" s="11">
        <v>12.074816999999999</v>
      </c>
      <c r="AS928" s="11" t="s">
        <v>76</v>
      </c>
      <c r="AT928" s="11">
        <v>928</v>
      </c>
      <c r="AU928" s="11">
        <v>-8.1890699999999992</v>
      </c>
      <c r="AV928" s="11">
        <v>-3.0409269999999999</v>
      </c>
      <c r="AW928" s="11">
        <v>5.148142</v>
      </c>
      <c r="AX928" s="11">
        <v>62.866022999999998</v>
      </c>
    </row>
    <row r="929" spans="21:50" x14ac:dyDescent="0.35">
      <c r="U929" s="11" t="s">
        <v>76</v>
      </c>
      <c r="V929" s="11">
        <v>1349</v>
      </c>
      <c r="W929" s="11">
        <v>-14.376827</v>
      </c>
      <c r="X929" s="11">
        <v>-15.671343999999999</v>
      </c>
      <c r="Y929" s="11">
        <v>1.2945169999999999</v>
      </c>
      <c r="Z929" s="18">
        <f t="shared" si="24"/>
        <v>9.0041912586136003E-2</v>
      </c>
      <c r="AA929" s="11">
        <v>9.0041899999999995</v>
      </c>
      <c r="AS929" s="11" t="s">
        <v>76</v>
      </c>
      <c r="AT929" s="11">
        <v>929</v>
      </c>
      <c r="AU929" s="11">
        <v>-20.870867000000001</v>
      </c>
      <c r="AV929" s="11">
        <v>-17.567782999999999</v>
      </c>
      <c r="AW929" s="11">
        <v>3.3030840000000001</v>
      </c>
      <c r="AX929" s="11">
        <v>15.826292</v>
      </c>
    </row>
    <row r="930" spans="21:50" x14ac:dyDescent="0.35">
      <c r="U930" s="11" t="s">
        <v>76</v>
      </c>
      <c r="V930" s="11">
        <v>1350</v>
      </c>
      <c r="W930" s="11">
        <v>-23.243689</v>
      </c>
      <c r="X930" s="11">
        <v>-25.269850999999999</v>
      </c>
      <c r="Y930" s="11">
        <v>2.0261610000000001</v>
      </c>
      <c r="Z930" s="18">
        <f t="shared" si="24"/>
        <v>8.7170371277984326E-2</v>
      </c>
      <c r="AA930" s="11">
        <v>8.7170389999999998</v>
      </c>
      <c r="AS930" s="11" t="s">
        <v>78</v>
      </c>
      <c r="AT930" s="11">
        <v>930</v>
      </c>
      <c r="AU930" s="11">
        <v>-6.8420680000000003</v>
      </c>
      <c r="AV930" s="11">
        <v>-17.87677</v>
      </c>
      <c r="AW930" s="11">
        <v>11.034701999999999</v>
      </c>
      <c r="AX930" s="11" t="s">
        <v>77</v>
      </c>
    </row>
    <row r="931" spans="21:50" x14ac:dyDescent="0.35">
      <c r="U931" s="11" t="s">
        <v>76</v>
      </c>
      <c r="V931" s="11">
        <v>1353</v>
      </c>
      <c r="W931" s="11">
        <v>-25.701074999999999</v>
      </c>
      <c r="X931" s="11">
        <v>-26.399847999999999</v>
      </c>
      <c r="Y931" s="11">
        <v>0.69877299999999998</v>
      </c>
      <c r="Z931" s="18">
        <f t="shared" si="24"/>
        <v>2.7188473633884963E-2</v>
      </c>
      <c r="AA931" s="11">
        <v>2.7188469999999998</v>
      </c>
      <c r="AS931" s="11" t="s">
        <v>76</v>
      </c>
      <c r="AT931" s="11">
        <v>931</v>
      </c>
      <c r="AU931" s="11">
        <v>13.633941999999999</v>
      </c>
      <c r="AV931" s="11">
        <v>16.060935000000001</v>
      </c>
      <c r="AW931" s="11">
        <v>2.4269919999999998</v>
      </c>
      <c r="AX931" s="11">
        <v>17.801102</v>
      </c>
    </row>
    <row r="932" spans="21:50" x14ac:dyDescent="0.35">
      <c r="U932" s="11" t="s">
        <v>76</v>
      </c>
      <c r="V932" s="11">
        <v>1355</v>
      </c>
      <c r="W932" s="11">
        <v>-10.364591000000001</v>
      </c>
      <c r="X932" s="11">
        <v>-10.235241</v>
      </c>
      <c r="Y932" s="11">
        <v>0.12934999999999999</v>
      </c>
      <c r="Z932" s="18">
        <f t="shared" si="24"/>
        <v>1.247999076856964E-2</v>
      </c>
      <c r="AA932" s="11">
        <v>1.2479979999999999</v>
      </c>
      <c r="AS932" s="11" t="s">
        <v>83</v>
      </c>
      <c r="AT932" s="11">
        <v>932</v>
      </c>
      <c r="AU932" s="11">
        <v>-11.842287000000001</v>
      </c>
      <c r="AV932" s="11">
        <v>-12.480496</v>
      </c>
      <c r="AW932" s="11">
        <v>0.63820900000000003</v>
      </c>
      <c r="AX932" s="11">
        <v>5.3892360000000004</v>
      </c>
    </row>
    <row r="933" spans="21:50" x14ac:dyDescent="0.35">
      <c r="U933" s="11" t="s">
        <v>76</v>
      </c>
      <c r="V933" s="11">
        <v>1357</v>
      </c>
      <c r="W933" s="11">
        <v>26.994305000000001</v>
      </c>
      <c r="X933" s="11">
        <v>30.497547000000001</v>
      </c>
      <c r="Y933" s="11">
        <v>3.5032420000000002</v>
      </c>
      <c r="Z933" s="18">
        <f t="shared" si="24"/>
        <v>0.12977707705384525</v>
      </c>
      <c r="AA933" s="11">
        <v>12.977707000000001</v>
      </c>
      <c r="AS933" s="11" t="s">
        <v>76</v>
      </c>
      <c r="AT933" s="11">
        <v>933</v>
      </c>
      <c r="AU933" s="11">
        <v>9.0118919999999996</v>
      </c>
      <c r="AV933" s="11">
        <v>8.859985</v>
      </c>
      <c r="AW933" s="11">
        <v>0.15190600000000001</v>
      </c>
      <c r="AX933" s="11">
        <v>1.6856180000000001</v>
      </c>
    </row>
    <row r="934" spans="21:50" x14ac:dyDescent="0.35">
      <c r="U934" s="11" t="s">
        <v>76</v>
      </c>
      <c r="V934" s="11">
        <v>1358</v>
      </c>
      <c r="W934" s="11">
        <v>-3.3267509999999998</v>
      </c>
      <c r="X934" s="11">
        <v>1.4075899999999999</v>
      </c>
      <c r="Y934" s="11">
        <v>4.7343409999999997</v>
      </c>
      <c r="Z934" s="18">
        <f t="shared" si="24"/>
        <v>1.4231125202938242</v>
      </c>
      <c r="AA934" s="11" t="s">
        <v>77</v>
      </c>
      <c r="AS934" s="11" t="s">
        <v>76</v>
      </c>
      <c r="AT934" s="11">
        <v>934</v>
      </c>
      <c r="AU934" s="11">
        <v>-12.089247</v>
      </c>
      <c r="AV934" s="11">
        <v>-15.420636</v>
      </c>
      <c r="AW934" s="11">
        <v>3.3313890000000002</v>
      </c>
      <c r="AX934" s="11">
        <v>27.556633000000001</v>
      </c>
    </row>
    <row r="935" spans="21:50" x14ac:dyDescent="0.35">
      <c r="U935" s="11" t="s">
        <v>76</v>
      </c>
      <c r="V935" s="11">
        <v>1361</v>
      </c>
      <c r="W935" s="11">
        <v>4.2915429999999999</v>
      </c>
      <c r="X935" s="11">
        <v>-2.4375309999999999</v>
      </c>
      <c r="Y935" s="11">
        <v>6.7290729999999996</v>
      </c>
      <c r="Z935" s="18">
        <f t="shared" si="24"/>
        <v>1.5679845221171034</v>
      </c>
      <c r="AA935" s="11" t="s">
        <v>77</v>
      </c>
      <c r="AS935" s="11" t="s">
        <v>78</v>
      </c>
      <c r="AT935" s="11">
        <v>935</v>
      </c>
      <c r="AU935" s="11">
        <v>-2.4412240000000001</v>
      </c>
      <c r="AV935" s="11">
        <v>1.830287</v>
      </c>
      <c r="AW935" s="11">
        <v>4.2715110000000003</v>
      </c>
      <c r="AX935" s="11" t="s">
        <v>77</v>
      </c>
    </row>
    <row r="936" spans="21:50" x14ac:dyDescent="0.35">
      <c r="U936" s="11" t="s">
        <v>76</v>
      </c>
      <c r="V936" s="11">
        <v>1362</v>
      </c>
      <c r="W936" s="11">
        <v>3.9971E-2</v>
      </c>
      <c r="X936" s="11">
        <v>-0.266011</v>
      </c>
      <c r="Y936" s="11">
        <v>0.30598199999999998</v>
      </c>
      <c r="Z936" s="18">
        <f t="shared" si="24"/>
        <v>7.6550999474619097</v>
      </c>
      <c r="AA936" s="11" t="s">
        <v>77</v>
      </c>
      <c r="AS936" s="11" t="s">
        <v>76</v>
      </c>
      <c r="AT936" s="11">
        <v>936</v>
      </c>
      <c r="AU936" s="11">
        <v>-17.339655</v>
      </c>
      <c r="AV936" s="11">
        <v>-19.642778</v>
      </c>
      <c r="AW936" s="11">
        <v>2.3031229999999998</v>
      </c>
      <c r="AX936" s="11">
        <v>13.282404</v>
      </c>
    </row>
    <row r="937" spans="21:50" x14ac:dyDescent="0.35">
      <c r="U937" s="11" t="s">
        <v>76</v>
      </c>
      <c r="V937" s="11">
        <v>1363</v>
      </c>
      <c r="W937" s="11">
        <v>-2.8863690000000002</v>
      </c>
      <c r="X937" s="11">
        <v>-2.9507300000000001</v>
      </c>
      <c r="Y937" s="11">
        <v>6.4361000000000002E-2</v>
      </c>
      <c r="Z937" s="18">
        <f t="shared" si="24"/>
        <v>2.2298257776465862E-2</v>
      </c>
      <c r="AA937" s="11">
        <v>2.2298309999999999</v>
      </c>
      <c r="AS937" s="11" t="s">
        <v>78</v>
      </c>
      <c r="AT937" s="11">
        <v>937</v>
      </c>
      <c r="AU937" s="11">
        <v>14.384335</v>
      </c>
      <c r="AV937" s="11">
        <v>15.053900000000001</v>
      </c>
      <c r="AW937" s="11">
        <v>0.66956499999999997</v>
      </c>
      <c r="AX937" s="11">
        <v>4.6548189999999998</v>
      </c>
    </row>
    <row r="938" spans="21:50" x14ac:dyDescent="0.35">
      <c r="U938" s="11" t="s">
        <v>76</v>
      </c>
      <c r="V938" s="11">
        <v>1364</v>
      </c>
      <c r="W938" s="11">
        <v>-25.319186999999999</v>
      </c>
      <c r="X938" s="11">
        <v>-23.930399999999999</v>
      </c>
      <c r="Y938" s="11">
        <v>1.388787</v>
      </c>
      <c r="Z938" s="18">
        <f t="shared" si="24"/>
        <v>5.4851168799377327E-2</v>
      </c>
      <c r="AA938" s="11">
        <v>5.4851179999999999</v>
      </c>
      <c r="AS938" s="11" t="s">
        <v>76</v>
      </c>
      <c r="AT938" s="11">
        <v>938</v>
      </c>
      <c r="AU938" s="11">
        <v>15.276178</v>
      </c>
      <c r="AV938" s="11">
        <v>14.985721</v>
      </c>
      <c r="AW938" s="11">
        <v>0.29045700000000002</v>
      </c>
      <c r="AX938" s="11">
        <v>1.901375</v>
      </c>
    </row>
    <row r="939" spans="21:50" x14ac:dyDescent="0.35">
      <c r="U939" s="11" t="s">
        <v>76</v>
      </c>
      <c r="V939" s="11">
        <v>1365</v>
      </c>
      <c r="W939" s="11">
        <v>-10.743325</v>
      </c>
      <c r="X939" s="11">
        <v>-8.3181010000000004</v>
      </c>
      <c r="Y939" s="11">
        <v>2.425224</v>
      </c>
      <c r="Z939" s="18">
        <f t="shared" si="24"/>
        <v>0.22574240284083372</v>
      </c>
      <c r="AA939" s="11">
        <v>22.574242999999999</v>
      </c>
      <c r="AS939" s="11" t="s">
        <v>76</v>
      </c>
      <c r="AT939" s="11">
        <v>939</v>
      </c>
      <c r="AU939" s="11">
        <v>-20.397010000000002</v>
      </c>
      <c r="AV939" s="11">
        <v>-21.854903</v>
      </c>
      <c r="AW939" s="11">
        <v>1.4578930000000001</v>
      </c>
      <c r="AX939" s="11">
        <v>7.147583</v>
      </c>
    </row>
    <row r="940" spans="21:50" x14ac:dyDescent="0.35">
      <c r="U940" s="11" t="s">
        <v>76</v>
      </c>
      <c r="V940" s="11">
        <v>1366</v>
      </c>
      <c r="W940" s="11">
        <v>14.188022999999999</v>
      </c>
      <c r="X940" s="11">
        <v>12.875678000000001</v>
      </c>
      <c r="Y940" s="11">
        <v>1.3123450000000001</v>
      </c>
      <c r="Z940" s="18">
        <f t="shared" si="24"/>
        <v>9.2496678360332527E-2</v>
      </c>
      <c r="AA940" s="11">
        <v>9.2496690000000008</v>
      </c>
      <c r="AS940" s="11" t="s">
        <v>76</v>
      </c>
      <c r="AT940" s="11">
        <v>940</v>
      </c>
      <c r="AU940" s="11">
        <v>14.810432</v>
      </c>
      <c r="AV940" s="11">
        <v>22.855751000000001</v>
      </c>
      <c r="AW940" s="11">
        <v>8.0453189999999992</v>
      </c>
      <c r="AX940" s="11">
        <v>54.321973</v>
      </c>
    </row>
    <row r="941" spans="21:50" x14ac:dyDescent="0.35">
      <c r="U941" s="11" t="s">
        <v>76</v>
      </c>
      <c r="V941" s="11">
        <v>1367</v>
      </c>
      <c r="W941" s="11">
        <v>3.209822</v>
      </c>
      <c r="X941" s="11">
        <v>1.9026339999999999</v>
      </c>
      <c r="Y941" s="11">
        <v>1.307188</v>
      </c>
      <c r="Z941" s="18">
        <f t="shared" si="24"/>
        <v>0.40724625851526969</v>
      </c>
      <c r="AA941" s="11">
        <v>40.724626000000001</v>
      </c>
      <c r="AS941" s="11" t="s">
        <v>76</v>
      </c>
      <c r="AT941" s="11">
        <v>941</v>
      </c>
      <c r="AU941" s="11">
        <v>-13.030972999999999</v>
      </c>
      <c r="AV941" s="11">
        <v>-14.290414</v>
      </c>
      <c r="AW941" s="11">
        <v>1.259442</v>
      </c>
      <c r="AX941" s="11">
        <v>9.6649849999999997</v>
      </c>
    </row>
    <row r="942" spans="21:50" x14ac:dyDescent="0.35">
      <c r="U942" s="11" t="s">
        <v>76</v>
      </c>
      <c r="V942" s="11">
        <v>1370</v>
      </c>
      <c r="W942" s="11">
        <v>24.356370999999999</v>
      </c>
      <c r="X942" s="11">
        <v>23.154066</v>
      </c>
      <c r="Y942" s="11">
        <v>1.202304</v>
      </c>
      <c r="Z942" s="18">
        <f t="shared" si="24"/>
        <v>4.9363018817540599E-2</v>
      </c>
      <c r="AA942" s="11">
        <v>4.9363029999999997</v>
      </c>
      <c r="AS942" s="11" t="s">
        <v>83</v>
      </c>
      <c r="AT942" s="11">
        <v>942</v>
      </c>
      <c r="AU942" s="11">
        <v>-9.0206920000000004</v>
      </c>
      <c r="AV942" s="11">
        <v>-12.192769</v>
      </c>
      <c r="AW942" s="11">
        <v>3.1720769999999998</v>
      </c>
      <c r="AX942" s="11">
        <v>35.164456000000001</v>
      </c>
    </row>
    <row r="943" spans="21:50" x14ac:dyDescent="0.35">
      <c r="U943" s="11" t="s">
        <v>76</v>
      </c>
      <c r="V943" s="11">
        <v>1373</v>
      </c>
      <c r="W943" s="11">
        <v>-21.006347999999999</v>
      </c>
      <c r="X943" s="11">
        <v>-20.829135999999998</v>
      </c>
      <c r="Y943" s="11">
        <v>0.17721200000000001</v>
      </c>
      <c r="Z943" s="18">
        <f t="shared" si="24"/>
        <v>8.4361165491498094E-3</v>
      </c>
      <c r="AA943" s="11">
        <v>0.84361299999999995</v>
      </c>
      <c r="AS943" s="11" t="s">
        <v>76</v>
      </c>
      <c r="AT943" s="11">
        <v>943</v>
      </c>
      <c r="AU943" s="11">
        <v>-24.767512</v>
      </c>
      <c r="AV943" s="11">
        <v>-25.272666999999998</v>
      </c>
      <c r="AW943" s="11">
        <v>0.50515500000000002</v>
      </c>
      <c r="AX943" s="11">
        <v>2.0395880000000002</v>
      </c>
    </row>
    <row r="944" spans="21:50" x14ac:dyDescent="0.35">
      <c r="U944" s="11" t="s">
        <v>76</v>
      </c>
      <c r="V944" s="11">
        <v>1374</v>
      </c>
      <c r="W944" s="11">
        <v>-7.3941679999999996</v>
      </c>
      <c r="X944" s="11">
        <v>-0.48411399999999999</v>
      </c>
      <c r="Y944" s="11">
        <v>6.9100539999999997</v>
      </c>
      <c r="Z944" s="18">
        <f t="shared" si="24"/>
        <v>0.9345275898518941</v>
      </c>
      <c r="AA944" s="11">
        <v>93.452764999999999</v>
      </c>
      <c r="AS944" s="11" t="s">
        <v>76</v>
      </c>
      <c r="AT944" s="11">
        <v>944</v>
      </c>
      <c r="AU944" s="11">
        <v>-18.093404</v>
      </c>
      <c r="AV944" s="11">
        <v>-17.881955000000001</v>
      </c>
      <c r="AW944" s="11">
        <v>0.211449</v>
      </c>
      <c r="AX944" s="11">
        <v>1.1686510000000001</v>
      </c>
    </row>
    <row r="945" spans="21:50" x14ac:dyDescent="0.35">
      <c r="U945" s="11" t="s">
        <v>76</v>
      </c>
      <c r="V945" s="11">
        <v>1375</v>
      </c>
      <c r="W945" s="11">
        <v>11.833558</v>
      </c>
      <c r="X945" s="11">
        <v>14.865546999999999</v>
      </c>
      <c r="Y945" s="11">
        <v>3.0319889999999998</v>
      </c>
      <c r="Z945" s="18">
        <f t="shared" si="24"/>
        <v>0.25621955797233592</v>
      </c>
      <c r="AA945" s="11">
        <v>25.621956999999998</v>
      </c>
      <c r="AS945" s="11" t="s">
        <v>83</v>
      </c>
      <c r="AT945" s="11">
        <v>945</v>
      </c>
      <c r="AU945" s="11">
        <v>37.089599999999997</v>
      </c>
      <c r="AV945" s="11">
        <v>31.491233000000001</v>
      </c>
      <c r="AW945" s="11">
        <v>5.5983669999999996</v>
      </c>
      <c r="AX945" s="11">
        <v>15.094169000000001</v>
      </c>
    </row>
    <row r="946" spans="21:50" x14ac:dyDescent="0.35">
      <c r="U946" s="11" t="s">
        <v>76</v>
      </c>
      <c r="V946" s="11">
        <v>1376</v>
      </c>
      <c r="W946" s="11">
        <v>-20.426879</v>
      </c>
      <c r="X946" s="11">
        <v>-21.110972</v>
      </c>
      <c r="Y946" s="11">
        <v>0.68409299999999995</v>
      </c>
      <c r="Z946" s="18">
        <f t="shared" si="24"/>
        <v>3.3489844434874266E-2</v>
      </c>
      <c r="AA946" s="11">
        <v>3.348986</v>
      </c>
      <c r="AS946" s="11" t="s">
        <v>78</v>
      </c>
      <c r="AT946" s="11">
        <v>946</v>
      </c>
      <c r="AU946" s="11">
        <v>-18.944637</v>
      </c>
      <c r="AV946" s="11">
        <v>-16.277070999999999</v>
      </c>
      <c r="AW946" s="11">
        <v>2.667567</v>
      </c>
      <c r="AX946" s="11">
        <v>14.080852999999999</v>
      </c>
    </row>
    <row r="947" spans="21:50" x14ac:dyDescent="0.35">
      <c r="U947" s="11" t="s">
        <v>76</v>
      </c>
      <c r="V947" s="11">
        <v>1377</v>
      </c>
      <c r="W947" s="11">
        <v>4.3333009999999996</v>
      </c>
      <c r="X947" s="11">
        <v>4.6048450000000001</v>
      </c>
      <c r="Y947" s="11">
        <v>0.27154400000000001</v>
      </c>
      <c r="Z947" s="18">
        <f t="shared" si="24"/>
        <v>6.2664467573334978E-2</v>
      </c>
      <c r="AA947" s="11">
        <v>6.2664390000000001</v>
      </c>
      <c r="AS947" s="11" t="s">
        <v>76</v>
      </c>
      <c r="AT947" s="11">
        <v>947</v>
      </c>
      <c r="AU947" s="11">
        <v>6.8856539999999997</v>
      </c>
      <c r="AV947" s="11">
        <v>6.424404</v>
      </c>
      <c r="AW947" s="11">
        <v>0.46124999999999999</v>
      </c>
      <c r="AX947" s="11">
        <v>6.698715</v>
      </c>
    </row>
    <row r="948" spans="21:50" x14ac:dyDescent="0.35">
      <c r="U948" s="11" t="s">
        <v>76</v>
      </c>
      <c r="V948" s="11">
        <v>1379</v>
      </c>
      <c r="W948" s="11">
        <v>22.49888</v>
      </c>
      <c r="X948" s="11">
        <v>21.095632999999999</v>
      </c>
      <c r="Y948" s="11">
        <v>1.4032469999999999</v>
      </c>
      <c r="Z948" s="18">
        <f t="shared" si="24"/>
        <v>6.2369637955311551E-2</v>
      </c>
      <c r="AA948" s="11">
        <v>6.2369630000000003</v>
      </c>
      <c r="AS948" s="11" t="s">
        <v>76</v>
      </c>
      <c r="AT948" s="11">
        <v>948</v>
      </c>
      <c r="AU948" s="11">
        <v>23.199414000000001</v>
      </c>
      <c r="AV948" s="11">
        <v>27.296471</v>
      </c>
      <c r="AW948" s="11">
        <v>4.0970570000000004</v>
      </c>
      <c r="AX948" s="11">
        <v>17.660174000000001</v>
      </c>
    </row>
    <row r="949" spans="21:50" x14ac:dyDescent="0.35">
      <c r="U949" s="11" t="s">
        <v>76</v>
      </c>
      <c r="V949" s="11">
        <v>1381</v>
      </c>
      <c r="W949" s="11">
        <v>4.3964720000000002</v>
      </c>
      <c r="X949" s="11">
        <v>1.8647549999999999</v>
      </c>
      <c r="Y949" s="11">
        <v>2.531717</v>
      </c>
      <c r="Z949" s="18">
        <f t="shared" si="24"/>
        <v>0.57585195584095605</v>
      </c>
      <c r="AA949" s="11">
        <v>57.585186</v>
      </c>
      <c r="AS949" s="11" t="s">
        <v>76</v>
      </c>
      <c r="AT949" s="11">
        <v>949</v>
      </c>
      <c r="AU949" s="11">
        <v>-4.7622470000000003</v>
      </c>
      <c r="AV949" s="11">
        <v>-6.267468</v>
      </c>
      <c r="AW949" s="11">
        <v>1.5052209999999999</v>
      </c>
      <c r="AX949" s="11">
        <v>31.607358999999999</v>
      </c>
    </row>
    <row r="950" spans="21:50" x14ac:dyDescent="0.35">
      <c r="U950" s="11" t="s">
        <v>76</v>
      </c>
      <c r="V950" s="11">
        <v>1382</v>
      </c>
      <c r="W950" s="11">
        <v>-15.819611999999999</v>
      </c>
      <c r="X950" s="11">
        <v>-13.19059</v>
      </c>
      <c r="Y950" s="11">
        <v>2.629022</v>
      </c>
      <c r="Z950" s="18">
        <f t="shared" si="24"/>
        <v>0.16618751458632489</v>
      </c>
      <c r="AA950" s="11">
        <v>16.618749999999999</v>
      </c>
      <c r="AS950" s="11" t="s">
        <v>76</v>
      </c>
      <c r="AT950" s="11">
        <v>950</v>
      </c>
      <c r="AU950" s="11">
        <v>-12.240755</v>
      </c>
      <c r="AV950" s="11">
        <v>-7.8621449999999999</v>
      </c>
      <c r="AW950" s="11">
        <v>4.3786100000000001</v>
      </c>
      <c r="AX950" s="11">
        <v>35.770753999999997</v>
      </c>
    </row>
    <row r="951" spans="21:50" x14ac:dyDescent="0.35">
      <c r="U951" s="11" t="s">
        <v>76</v>
      </c>
      <c r="V951" s="11">
        <v>1383</v>
      </c>
      <c r="W951" s="11">
        <v>-13.250176</v>
      </c>
      <c r="X951" s="11">
        <v>-12.290922999999999</v>
      </c>
      <c r="Y951" s="11">
        <v>0.95925300000000002</v>
      </c>
      <c r="Z951" s="18">
        <f t="shared" si="24"/>
        <v>7.2395491199513121E-2</v>
      </c>
      <c r="AA951" s="11">
        <v>7.2395500000000004</v>
      </c>
      <c r="AS951" s="11" t="s">
        <v>76</v>
      </c>
      <c r="AT951" s="11">
        <v>951</v>
      </c>
      <c r="AU951" s="11">
        <v>22.125105999999999</v>
      </c>
      <c r="AV951" s="11">
        <v>27.308222000000001</v>
      </c>
      <c r="AW951" s="11">
        <v>5.1831170000000002</v>
      </c>
      <c r="AX951" s="11">
        <v>23.426404999999999</v>
      </c>
    </row>
    <row r="952" spans="21:50" x14ac:dyDescent="0.35">
      <c r="U952" s="11" t="s">
        <v>76</v>
      </c>
      <c r="V952" s="11">
        <v>1384</v>
      </c>
      <c r="W952" s="11">
        <v>13.80556</v>
      </c>
      <c r="X952" s="11">
        <v>1.77251</v>
      </c>
      <c r="Y952" s="11">
        <v>12.033049</v>
      </c>
      <c r="Z952" s="18">
        <f t="shared" si="24"/>
        <v>0.87160890250015211</v>
      </c>
      <c r="AA952" s="11">
        <v>87.160894999999996</v>
      </c>
      <c r="AS952" s="11" t="s">
        <v>83</v>
      </c>
      <c r="AT952" s="11">
        <v>952</v>
      </c>
      <c r="AU952" s="11">
        <v>48.901119000000001</v>
      </c>
      <c r="AV952" s="11">
        <v>38.552059999999997</v>
      </c>
      <c r="AW952" s="11">
        <v>10.349057999999999</v>
      </c>
      <c r="AX952" s="11">
        <v>21.163233999999999</v>
      </c>
    </row>
    <row r="953" spans="21:50" x14ac:dyDescent="0.35">
      <c r="U953" s="11" t="s">
        <v>76</v>
      </c>
      <c r="V953" s="11">
        <v>1386</v>
      </c>
      <c r="W953" s="11">
        <v>-2.924223</v>
      </c>
      <c r="X953" s="11">
        <v>-1.958871</v>
      </c>
      <c r="Y953" s="11">
        <v>0.96535199999999999</v>
      </c>
      <c r="Z953" s="18">
        <f t="shared" si="24"/>
        <v>0.33012256589186256</v>
      </c>
      <c r="AA953" s="11">
        <v>33.012248</v>
      </c>
      <c r="AS953" s="11" t="s">
        <v>78</v>
      </c>
      <c r="AT953" s="11">
        <v>953</v>
      </c>
      <c r="AU953" s="11">
        <v>25.470227000000001</v>
      </c>
      <c r="AV953" s="11">
        <v>27.435997</v>
      </c>
      <c r="AW953" s="11">
        <v>1.96577</v>
      </c>
      <c r="AX953" s="11">
        <v>7.7179130000000002</v>
      </c>
    </row>
    <row r="954" spans="21:50" x14ac:dyDescent="0.35">
      <c r="U954" s="11" t="s">
        <v>76</v>
      </c>
      <c r="V954" s="11">
        <v>1387</v>
      </c>
      <c r="W954" s="11">
        <v>-8.8282550000000004</v>
      </c>
      <c r="X954" s="11">
        <v>-11.610222</v>
      </c>
      <c r="Y954" s="11">
        <v>2.781968</v>
      </c>
      <c r="Z954" s="18">
        <f t="shared" si="24"/>
        <v>0.31512093839609301</v>
      </c>
      <c r="AA954" s="11">
        <v>31.512090000000001</v>
      </c>
      <c r="AS954" s="11" t="s">
        <v>76</v>
      </c>
      <c r="AT954" s="11">
        <v>954</v>
      </c>
      <c r="AU954" s="11">
        <v>38.655335000000001</v>
      </c>
      <c r="AV954" s="11">
        <v>31.281744</v>
      </c>
      <c r="AW954" s="11">
        <v>7.3735910000000002</v>
      </c>
      <c r="AX954" s="11">
        <v>19.075222</v>
      </c>
    </row>
    <row r="955" spans="21:50" x14ac:dyDescent="0.35">
      <c r="U955" s="11" t="s">
        <v>76</v>
      </c>
      <c r="V955" s="11">
        <v>1389</v>
      </c>
      <c r="W955" s="11">
        <v>-16.163713000000001</v>
      </c>
      <c r="X955" s="11">
        <v>-13.949441999999999</v>
      </c>
      <c r="Y955" s="11">
        <v>2.2142710000000001</v>
      </c>
      <c r="Z955" s="18">
        <f t="shared" si="24"/>
        <v>0.13699024475378893</v>
      </c>
      <c r="AA955" s="11">
        <v>13.699023</v>
      </c>
      <c r="AS955" s="11" t="s">
        <v>76</v>
      </c>
      <c r="AT955" s="11">
        <v>955</v>
      </c>
      <c r="AU955" s="11">
        <v>37.406767000000002</v>
      </c>
      <c r="AV955" s="11">
        <v>36.681097999999999</v>
      </c>
      <c r="AW955" s="11">
        <v>0.72566900000000001</v>
      </c>
      <c r="AX955" s="11">
        <v>1.93994</v>
      </c>
    </row>
    <row r="956" spans="21:50" x14ac:dyDescent="0.35">
      <c r="U956" s="11" t="s">
        <v>76</v>
      </c>
      <c r="V956" s="11">
        <v>1391</v>
      </c>
      <c r="W956" s="11">
        <v>9.1883250000000007</v>
      </c>
      <c r="X956" s="11">
        <v>11.788297999999999</v>
      </c>
      <c r="Y956" s="11">
        <v>2.5999729999999999</v>
      </c>
      <c r="Z956" s="18">
        <f t="shared" si="24"/>
        <v>0.28296484941488242</v>
      </c>
      <c r="AA956" s="11">
        <v>28.296482999999998</v>
      </c>
      <c r="AS956" s="11" t="s">
        <v>76</v>
      </c>
      <c r="AT956" s="11">
        <v>956</v>
      </c>
      <c r="AU956" s="11">
        <v>28.770213999999999</v>
      </c>
      <c r="AV956" s="11">
        <v>28.534036</v>
      </c>
      <c r="AW956" s="11">
        <v>0.236178</v>
      </c>
      <c r="AX956" s="11">
        <v>0.82091199999999998</v>
      </c>
    </row>
    <row r="957" spans="21:50" x14ac:dyDescent="0.35">
      <c r="U957" s="11" t="s">
        <v>76</v>
      </c>
      <c r="V957" s="11">
        <v>1392</v>
      </c>
      <c r="W957" s="11">
        <v>-20.838068</v>
      </c>
      <c r="X957" s="11">
        <v>-19.367082</v>
      </c>
      <c r="Y957" s="11">
        <v>1.470987</v>
      </c>
      <c r="Z957" s="18">
        <f t="shared" si="24"/>
        <v>7.0591333131267253E-2</v>
      </c>
      <c r="AA957" s="11">
        <v>7.0591309999999998</v>
      </c>
      <c r="AS957" s="11" t="s">
        <v>76</v>
      </c>
      <c r="AT957" s="11">
        <v>957</v>
      </c>
      <c r="AU957" s="11">
        <v>-18.210640000000001</v>
      </c>
      <c r="AV957" s="11">
        <v>-17.986554999999999</v>
      </c>
      <c r="AW957" s="11">
        <v>0.22408500000000001</v>
      </c>
      <c r="AX957" s="11">
        <v>1.2305159999999999</v>
      </c>
    </row>
    <row r="958" spans="21:50" x14ac:dyDescent="0.35">
      <c r="U958" s="11" t="s">
        <v>76</v>
      </c>
      <c r="V958" s="11">
        <v>1394</v>
      </c>
      <c r="W958" s="11">
        <v>-18.642968</v>
      </c>
      <c r="X958" s="11">
        <v>-17.346889000000001</v>
      </c>
      <c r="Y958" s="11">
        <v>1.2960799999999999</v>
      </c>
      <c r="Z958" s="18">
        <f t="shared" si="24"/>
        <v>6.9521119169436971E-2</v>
      </c>
      <c r="AA958" s="11">
        <v>6.9521100000000002</v>
      </c>
      <c r="AS958" s="11" t="s">
        <v>76</v>
      </c>
      <c r="AT958" s="11">
        <v>958</v>
      </c>
      <c r="AU958" s="11">
        <v>-8.4013439999999999</v>
      </c>
      <c r="AV958" s="11">
        <v>-6.41195</v>
      </c>
      <c r="AW958" s="11">
        <v>1.9893940000000001</v>
      </c>
      <c r="AX958" s="11">
        <v>23.679473999999999</v>
      </c>
    </row>
    <row r="959" spans="21:50" x14ac:dyDescent="0.35">
      <c r="U959" s="11" t="s">
        <v>76</v>
      </c>
      <c r="V959" s="11">
        <v>1396</v>
      </c>
      <c r="W959" s="11">
        <v>-15.740849000000001</v>
      </c>
      <c r="X959" s="11">
        <v>-15.505713</v>
      </c>
      <c r="Y959" s="11">
        <v>0.23513600000000001</v>
      </c>
      <c r="Z959" s="18">
        <f t="shared" si="24"/>
        <v>1.4937949026764694E-2</v>
      </c>
      <c r="AA959" s="11">
        <v>1.4937940000000001</v>
      </c>
      <c r="AS959" s="11" t="s">
        <v>83</v>
      </c>
      <c r="AT959" s="11">
        <v>959</v>
      </c>
      <c r="AU959" s="11">
        <v>-19.740341999999998</v>
      </c>
      <c r="AV959" s="11">
        <v>-19.962351000000002</v>
      </c>
      <c r="AW959" s="11">
        <v>0.22201000000000001</v>
      </c>
      <c r="AX959" s="11">
        <v>1.124649</v>
      </c>
    </row>
    <row r="960" spans="21:50" x14ac:dyDescent="0.35">
      <c r="U960" s="11" t="s">
        <v>76</v>
      </c>
      <c r="V960" s="11">
        <v>1398</v>
      </c>
      <c r="W960" s="11">
        <v>-16.903946000000001</v>
      </c>
      <c r="X960" s="11">
        <v>-15.663632</v>
      </c>
      <c r="Y960" s="11">
        <v>1.2403139999999999</v>
      </c>
      <c r="Z960" s="18">
        <f t="shared" si="24"/>
        <v>7.3374228715591017E-2</v>
      </c>
      <c r="AA960" s="11">
        <v>7.3374249999999996</v>
      </c>
      <c r="AS960" s="11" t="s">
        <v>78</v>
      </c>
      <c r="AT960" s="11">
        <v>960</v>
      </c>
      <c r="AU960" s="11">
        <v>-9.7875770000000006</v>
      </c>
      <c r="AV960" s="11">
        <v>-11.855743</v>
      </c>
      <c r="AW960" s="11">
        <v>2.0681660000000002</v>
      </c>
      <c r="AX960" s="11">
        <v>21.130520000000001</v>
      </c>
    </row>
    <row r="961" spans="21:50" x14ac:dyDescent="0.35">
      <c r="U961" s="11" t="s">
        <v>76</v>
      </c>
      <c r="V961" s="11">
        <v>1399</v>
      </c>
      <c r="W961" s="11">
        <v>-9.2777410000000007</v>
      </c>
      <c r="X961" s="11">
        <v>-8.4855520000000002</v>
      </c>
      <c r="Y961" s="11">
        <v>0.792188</v>
      </c>
      <c r="Z961" s="18">
        <f t="shared" si="24"/>
        <v>8.5385871409861508E-2</v>
      </c>
      <c r="AA961" s="11">
        <v>8.5385930000000005</v>
      </c>
      <c r="AS961" s="11" t="s">
        <v>78</v>
      </c>
      <c r="AT961" s="11">
        <v>961</v>
      </c>
      <c r="AU961" s="11">
        <v>27.219190000000001</v>
      </c>
      <c r="AV961" s="11">
        <v>25.886474</v>
      </c>
      <c r="AW961" s="11">
        <v>1.332716</v>
      </c>
      <c r="AX961" s="11">
        <v>4.8962370000000002</v>
      </c>
    </row>
    <row r="962" spans="21:50" x14ac:dyDescent="0.35">
      <c r="U962" s="11" t="s">
        <v>76</v>
      </c>
      <c r="V962" s="11">
        <v>1400</v>
      </c>
      <c r="W962" s="11">
        <v>-18.638507000000001</v>
      </c>
      <c r="X962" s="11">
        <v>-19.376957000000001</v>
      </c>
      <c r="Y962" s="11">
        <v>0.73845000000000005</v>
      </c>
      <c r="Z962" s="18">
        <f t="shared" si="24"/>
        <v>3.9619589702115092E-2</v>
      </c>
      <c r="AA962" s="11">
        <v>3.961957</v>
      </c>
      <c r="AS962" s="11" t="s">
        <v>76</v>
      </c>
      <c r="AT962" s="11">
        <v>962</v>
      </c>
      <c r="AU962" s="11">
        <v>28.379981999999998</v>
      </c>
      <c r="AV962" s="11">
        <v>25.3095</v>
      </c>
      <c r="AW962" s="11">
        <v>3.070481</v>
      </c>
      <c r="AX962" s="11">
        <v>10.819179</v>
      </c>
    </row>
    <row r="963" spans="21:50" x14ac:dyDescent="0.35">
      <c r="U963" s="11" t="s">
        <v>76</v>
      </c>
      <c r="V963" s="11">
        <v>1401</v>
      </c>
      <c r="W963" s="11">
        <v>-16.700534999999999</v>
      </c>
      <c r="X963" s="11">
        <v>-16.734683</v>
      </c>
      <c r="Y963" s="11">
        <v>3.4147999999999998E-2</v>
      </c>
      <c r="Z963" s="18">
        <f t="shared" si="24"/>
        <v>2.044724914501242E-3</v>
      </c>
      <c r="AA963" s="11">
        <v>0.20447199999999999</v>
      </c>
      <c r="AS963" s="11" t="s">
        <v>83</v>
      </c>
      <c r="AT963" s="11">
        <v>963</v>
      </c>
      <c r="AU963" s="11">
        <v>37.718161000000002</v>
      </c>
      <c r="AV963" s="11">
        <v>30.517616</v>
      </c>
      <c r="AW963" s="11">
        <v>7.200545</v>
      </c>
      <c r="AX963" s="11">
        <v>19.090394</v>
      </c>
    </row>
    <row r="964" spans="21:50" x14ac:dyDescent="0.35">
      <c r="U964" s="11" t="s">
        <v>76</v>
      </c>
      <c r="V964" s="11">
        <v>1402</v>
      </c>
      <c r="W964" s="11">
        <v>-4.4042070000000004</v>
      </c>
      <c r="X964" s="11">
        <v>-4.8283610000000001</v>
      </c>
      <c r="Y964" s="11">
        <v>0.42415399999999998</v>
      </c>
      <c r="Z964" s="18">
        <f t="shared" si="24"/>
        <v>9.6306554165142541E-2</v>
      </c>
      <c r="AA964" s="11">
        <v>9.6306569999999994</v>
      </c>
      <c r="AS964" s="11" t="s">
        <v>76</v>
      </c>
      <c r="AT964" s="11">
        <v>964</v>
      </c>
      <c r="AU964" s="11">
        <v>12.360836000000001</v>
      </c>
      <c r="AV964" s="11">
        <v>11.225417999999999</v>
      </c>
      <c r="AW964" s="11">
        <v>1.135418</v>
      </c>
      <c r="AX964" s="11">
        <v>9.1856089999999995</v>
      </c>
    </row>
    <row r="965" spans="21:50" x14ac:dyDescent="0.35">
      <c r="U965" s="11" t="s">
        <v>76</v>
      </c>
      <c r="V965" s="11">
        <v>1403</v>
      </c>
      <c r="W965" s="11">
        <v>-9.9956600000000009</v>
      </c>
      <c r="X965" s="11">
        <v>-9.7010480000000001</v>
      </c>
      <c r="Y965" s="11">
        <v>0.29461100000000001</v>
      </c>
      <c r="Z965" s="18">
        <f t="shared" si="24"/>
        <v>2.9473891668984339E-2</v>
      </c>
      <c r="AA965" s="11">
        <v>2.9473929999999999</v>
      </c>
      <c r="AS965" s="11" t="s">
        <v>76</v>
      </c>
      <c r="AT965" s="11">
        <v>965</v>
      </c>
      <c r="AU965" s="11">
        <v>12.274284</v>
      </c>
      <c r="AV965" s="11">
        <v>14.033804</v>
      </c>
      <c r="AW965" s="11">
        <v>1.7595209999999999</v>
      </c>
      <c r="AX965" s="11">
        <v>14.335016</v>
      </c>
    </row>
    <row r="966" spans="21:50" x14ac:dyDescent="0.35">
      <c r="U966" s="11" t="s">
        <v>76</v>
      </c>
      <c r="V966" s="11">
        <v>1406</v>
      </c>
      <c r="W966" s="11">
        <v>-8.4624159999999993</v>
      </c>
      <c r="X966" s="11">
        <v>-6.8627849999999997</v>
      </c>
      <c r="Y966" s="11">
        <v>1.599631</v>
      </c>
      <c r="Z966" s="18">
        <f t="shared" si="24"/>
        <v>0.18902769610947986</v>
      </c>
      <c r="AA966" s="11">
        <v>18.902771999999999</v>
      </c>
      <c r="AS966" s="11" t="s">
        <v>76</v>
      </c>
      <c r="AT966" s="11">
        <v>966</v>
      </c>
      <c r="AU966" s="11">
        <v>-7.7862830000000001</v>
      </c>
      <c r="AV966" s="11">
        <v>-11.100248000000001</v>
      </c>
      <c r="AW966" s="11">
        <v>3.313965</v>
      </c>
      <c r="AX966" s="11">
        <v>42.561584000000003</v>
      </c>
    </row>
    <row r="967" spans="21:50" x14ac:dyDescent="0.35">
      <c r="U967" s="11" t="s">
        <v>76</v>
      </c>
      <c r="V967" s="11">
        <v>1407</v>
      </c>
      <c r="W967" s="11">
        <v>-6.7897949999999998</v>
      </c>
      <c r="X967" s="11">
        <v>-7.2868680000000001</v>
      </c>
      <c r="Y967" s="11">
        <v>0.49707299999999999</v>
      </c>
      <c r="Z967" s="18">
        <f t="shared" si="24"/>
        <v>7.3208837674775165E-2</v>
      </c>
      <c r="AA967" s="11">
        <v>7.3208880000000001</v>
      </c>
      <c r="AS967" s="11" t="s">
        <v>76</v>
      </c>
      <c r="AT967" s="11">
        <v>967</v>
      </c>
      <c r="AU967" s="11">
        <v>-15.518653</v>
      </c>
      <c r="AV967" s="11">
        <v>-15.976254000000001</v>
      </c>
      <c r="AW967" s="11">
        <v>0.45760099999999998</v>
      </c>
      <c r="AX967" s="11">
        <v>2.9487160000000001</v>
      </c>
    </row>
    <row r="968" spans="21:50" x14ac:dyDescent="0.35">
      <c r="U968" s="11" t="s">
        <v>76</v>
      </c>
      <c r="V968" s="11">
        <v>1408</v>
      </c>
      <c r="W968" s="11">
        <v>41.704106000000003</v>
      </c>
      <c r="X968" s="11">
        <v>37.997441000000002</v>
      </c>
      <c r="Y968" s="11">
        <v>3.7066650000000001</v>
      </c>
      <c r="Z968" s="18">
        <f t="shared" si="24"/>
        <v>8.8880097321832052E-2</v>
      </c>
      <c r="AA968" s="11">
        <v>8.8880110000000005</v>
      </c>
      <c r="AS968" s="11" t="s">
        <v>76</v>
      </c>
      <c r="AT968" s="11">
        <v>968</v>
      </c>
      <c r="AU968" s="11">
        <v>-10.617820999999999</v>
      </c>
      <c r="AV968" s="11">
        <v>-11.857787</v>
      </c>
      <c r="AW968" s="11">
        <v>1.239965</v>
      </c>
      <c r="AX968" s="11">
        <v>11.678152000000001</v>
      </c>
    </row>
    <row r="969" spans="21:50" x14ac:dyDescent="0.35">
      <c r="U969" s="11" t="s">
        <v>76</v>
      </c>
      <c r="V969" s="11">
        <v>1410</v>
      </c>
      <c r="W969" s="11">
        <v>-1.49109</v>
      </c>
      <c r="X969" s="11">
        <v>-3.1966230000000002</v>
      </c>
      <c r="Y969" s="11">
        <v>1.705533</v>
      </c>
      <c r="Z969" s="18">
        <f t="shared" ref="Z969:Z1032" si="25">ABS(Y969/W969)</f>
        <v>1.1438162686356961</v>
      </c>
      <c r="AA969" s="11" t="s">
        <v>77</v>
      </c>
      <c r="AS969" s="11" t="s">
        <v>83</v>
      </c>
      <c r="AT969" s="11">
        <v>969</v>
      </c>
      <c r="AU969" s="11">
        <v>5.3228350000000004</v>
      </c>
      <c r="AV969" s="11">
        <v>14.609558</v>
      </c>
      <c r="AW969" s="11">
        <v>9.2867239999999995</v>
      </c>
      <c r="AX969" s="11" t="s">
        <v>77</v>
      </c>
    </row>
    <row r="970" spans="21:50" x14ac:dyDescent="0.35">
      <c r="U970" s="11" t="s">
        <v>76</v>
      </c>
      <c r="V970" s="11">
        <v>1412</v>
      </c>
      <c r="W970" s="11">
        <v>-23.848094</v>
      </c>
      <c r="X970" s="11">
        <v>-20.10361</v>
      </c>
      <c r="Y970" s="11">
        <v>3.7444839999999999</v>
      </c>
      <c r="Z970" s="18">
        <f t="shared" si="25"/>
        <v>0.1570139735276119</v>
      </c>
      <c r="AA970" s="11">
        <v>15.701397999999999</v>
      </c>
      <c r="AS970" s="11" t="s">
        <v>76</v>
      </c>
      <c r="AT970" s="11">
        <v>970</v>
      </c>
      <c r="AU970" s="11">
        <v>-0.58572500000000005</v>
      </c>
      <c r="AV970" s="11">
        <v>-4.2253420000000004</v>
      </c>
      <c r="AW970" s="11">
        <v>3.6396169999999999</v>
      </c>
      <c r="AX970" s="11" t="s">
        <v>77</v>
      </c>
    </row>
    <row r="971" spans="21:50" x14ac:dyDescent="0.35">
      <c r="U971" s="11" t="s">
        <v>76</v>
      </c>
      <c r="V971" s="11">
        <v>1416</v>
      </c>
      <c r="W971" s="11">
        <v>-9.3438960000000009</v>
      </c>
      <c r="X971" s="11">
        <v>-10.039799</v>
      </c>
      <c r="Y971" s="11">
        <v>0.69590300000000005</v>
      </c>
      <c r="Z971" s="18">
        <f t="shared" si="25"/>
        <v>7.4476749313134472E-2</v>
      </c>
      <c r="AA971" s="11">
        <v>7.4476800000000001</v>
      </c>
      <c r="AS971" s="11" t="s">
        <v>76</v>
      </c>
      <c r="AT971" s="11">
        <v>971</v>
      </c>
      <c r="AU971" s="11">
        <v>22.053481999999999</v>
      </c>
      <c r="AV971" s="11">
        <v>24.744944</v>
      </c>
      <c r="AW971" s="11">
        <v>2.691462</v>
      </c>
      <c r="AX971" s="11">
        <v>12.20425</v>
      </c>
    </row>
    <row r="972" spans="21:50" x14ac:dyDescent="0.35">
      <c r="U972" s="11" t="s">
        <v>76</v>
      </c>
      <c r="V972" s="11">
        <v>1417</v>
      </c>
      <c r="W972" s="11">
        <v>-12.461762999999999</v>
      </c>
      <c r="X972" s="11">
        <v>-11.579472000000001</v>
      </c>
      <c r="Y972" s="11">
        <v>0.88229100000000005</v>
      </c>
      <c r="Z972" s="18">
        <f t="shared" si="25"/>
        <v>7.0799853921150652E-2</v>
      </c>
      <c r="AA972" s="11">
        <v>7.0799890000000003</v>
      </c>
      <c r="AS972" s="11" t="s">
        <v>78</v>
      </c>
      <c r="AT972" s="11">
        <v>972</v>
      </c>
      <c r="AU972" s="11">
        <v>29.983938999999999</v>
      </c>
      <c r="AV972" s="11">
        <v>23.841871999999999</v>
      </c>
      <c r="AW972" s="11">
        <v>6.1420669999999999</v>
      </c>
      <c r="AX972" s="11">
        <v>20.484524</v>
      </c>
    </row>
    <row r="973" spans="21:50" x14ac:dyDescent="0.35">
      <c r="U973" s="11" t="s">
        <v>76</v>
      </c>
      <c r="V973" s="11">
        <v>1418</v>
      </c>
      <c r="W973" s="11">
        <v>-0.57385200000000003</v>
      </c>
      <c r="X973" s="11">
        <v>-4.4028210000000003</v>
      </c>
      <c r="Y973" s="11">
        <v>3.8289689999999998</v>
      </c>
      <c r="Z973" s="18">
        <f t="shared" si="25"/>
        <v>6.672398109617113</v>
      </c>
      <c r="AA973" s="11" t="s">
        <v>77</v>
      </c>
      <c r="AS973" s="11" t="s">
        <v>78</v>
      </c>
      <c r="AT973" s="11">
        <v>973</v>
      </c>
      <c r="AU973" s="11">
        <v>-5.6446999999999997E-2</v>
      </c>
      <c r="AV973" s="11">
        <v>-3.845809</v>
      </c>
      <c r="AW973" s="11">
        <v>3.7893620000000001</v>
      </c>
      <c r="AX973" s="11" t="s">
        <v>77</v>
      </c>
    </row>
    <row r="974" spans="21:50" x14ac:dyDescent="0.35">
      <c r="U974" s="11" t="s">
        <v>76</v>
      </c>
      <c r="V974" s="11">
        <v>1419</v>
      </c>
      <c r="W974" s="11">
        <v>2.733622</v>
      </c>
      <c r="X974" s="11">
        <v>3.2581799999999999</v>
      </c>
      <c r="Y974" s="11">
        <v>0.52455700000000005</v>
      </c>
      <c r="Z974" s="18">
        <f t="shared" si="25"/>
        <v>0.19189083201700896</v>
      </c>
      <c r="AA974" s="11">
        <v>19.189094999999998</v>
      </c>
      <c r="AS974" s="11" t="s">
        <v>76</v>
      </c>
      <c r="AT974" s="11">
        <v>974</v>
      </c>
      <c r="AU974" s="11">
        <v>-5.0156510000000001</v>
      </c>
      <c r="AV974" s="11">
        <v>-7.4229589999999996</v>
      </c>
      <c r="AW974" s="11">
        <v>2.407308</v>
      </c>
      <c r="AX974" s="11">
        <v>47.995933999999998</v>
      </c>
    </row>
    <row r="975" spans="21:50" x14ac:dyDescent="0.35">
      <c r="U975" s="11" t="s">
        <v>76</v>
      </c>
      <c r="V975" s="11">
        <v>1420</v>
      </c>
      <c r="W975" s="11">
        <v>-13.636975</v>
      </c>
      <c r="X975" s="11">
        <v>-15.530419999999999</v>
      </c>
      <c r="Y975" s="11">
        <v>1.893445</v>
      </c>
      <c r="Z975" s="18">
        <f t="shared" si="25"/>
        <v>0.13884640838602402</v>
      </c>
      <c r="AA975" s="11">
        <v>13.884641</v>
      </c>
      <c r="AS975" s="11" t="s">
        <v>76</v>
      </c>
      <c r="AT975" s="11">
        <v>975</v>
      </c>
      <c r="AU975" s="11">
        <v>12.629989</v>
      </c>
      <c r="AV975" s="11">
        <v>11.55288</v>
      </c>
      <c r="AW975" s="11">
        <v>1.0771090000000001</v>
      </c>
      <c r="AX975" s="11">
        <v>8.5281880000000001</v>
      </c>
    </row>
    <row r="976" spans="21:50" x14ac:dyDescent="0.35">
      <c r="U976" s="11" t="s">
        <v>76</v>
      </c>
      <c r="V976" s="11">
        <v>1423</v>
      </c>
      <c r="W976" s="11">
        <v>1.312557</v>
      </c>
      <c r="X976" s="11">
        <v>2.913726</v>
      </c>
      <c r="Y976" s="11">
        <v>1.6011690000000001</v>
      </c>
      <c r="Z976" s="18">
        <f t="shared" si="25"/>
        <v>1.2198853078380596</v>
      </c>
      <c r="AA976" s="11" t="s">
        <v>77</v>
      </c>
      <c r="AS976" s="11" t="s">
        <v>83</v>
      </c>
      <c r="AT976" s="11">
        <v>976</v>
      </c>
      <c r="AU976" s="11">
        <v>-3.775077</v>
      </c>
      <c r="AV976" s="11">
        <v>-3.6508259999999999</v>
      </c>
      <c r="AW976" s="11">
        <v>0.124251</v>
      </c>
      <c r="AX976" s="11">
        <v>3.2913540000000001</v>
      </c>
    </row>
    <row r="977" spans="21:50" x14ac:dyDescent="0.35">
      <c r="U977" s="11" t="s">
        <v>76</v>
      </c>
      <c r="V977" s="11">
        <v>1424</v>
      </c>
      <c r="W977" s="11">
        <v>1.3200909999999999</v>
      </c>
      <c r="X977" s="11">
        <v>3.0815519999999998</v>
      </c>
      <c r="Y977" s="11">
        <v>1.7614609999999999</v>
      </c>
      <c r="Z977" s="18">
        <f t="shared" si="25"/>
        <v>1.3343481623615343</v>
      </c>
      <c r="AA977" s="11" t="s">
        <v>77</v>
      </c>
      <c r="AS977" s="11" t="s">
        <v>76</v>
      </c>
      <c r="AT977" s="11">
        <v>977</v>
      </c>
      <c r="AU977" s="11">
        <v>27.639258999999999</v>
      </c>
      <c r="AV977" s="11">
        <v>28.885204999999999</v>
      </c>
      <c r="AW977" s="11">
        <v>1.245946</v>
      </c>
      <c r="AX977" s="11">
        <v>4.5078849999999999</v>
      </c>
    </row>
    <row r="978" spans="21:50" x14ac:dyDescent="0.35">
      <c r="U978" s="11" t="s">
        <v>76</v>
      </c>
      <c r="V978" s="11">
        <v>1425</v>
      </c>
      <c r="W978" s="11">
        <v>8.7466699999999999</v>
      </c>
      <c r="X978" s="11">
        <v>13.568444</v>
      </c>
      <c r="Y978" s="11">
        <v>4.8217739999999996</v>
      </c>
      <c r="Z978" s="18">
        <f t="shared" si="25"/>
        <v>0.55126968320515113</v>
      </c>
      <c r="AA978" s="11">
        <v>55.126973999999997</v>
      </c>
      <c r="AS978" s="11" t="s">
        <v>76</v>
      </c>
      <c r="AT978" s="11">
        <v>978</v>
      </c>
      <c r="AU978" s="11">
        <v>-13.025342</v>
      </c>
      <c r="AV978" s="11">
        <v>-10.87992</v>
      </c>
      <c r="AW978" s="11">
        <v>2.1454230000000001</v>
      </c>
      <c r="AX978" s="11">
        <v>16.471140999999999</v>
      </c>
    </row>
    <row r="979" spans="21:50" x14ac:dyDescent="0.35">
      <c r="U979" s="11" t="s">
        <v>76</v>
      </c>
      <c r="V979" s="11">
        <v>1426</v>
      </c>
      <c r="W979" s="11">
        <v>14.301392</v>
      </c>
      <c r="X979" s="11">
        <v>15.508438</v>
      </c>
      <c r="Y979" s="11">
        <v>1.207047</v>
      </c>
      <c r="Z979" s="18">
        <f t="shared" si="25"/>
        <v>8.4400665333836028E-2</v>
      </c>
      <c r="AA979" s="11">
        <v>8.4400639999999996</v>
      </c>
      <c r="AS979" s="11" t="s">
        <v>76</v>
      </c>
      <c r="AT979" s="11">
        <v>979</v>
      </c>
      <c r="AU979" s="11">
        <v>2.6167099999999999</v>
      </c>
      <c r="AV979" s="11">
        <v>0.76036499999999996</v>
      </c>
      <c r="AW979" s="11">
        <v>1.8563449999999999</v>
      </c>
      <c r="AX979" s="11">
        <v>70.941946000000002</v>
      </c>
    </row>
    <row r="980" spans="21:50" x14ac:dyDescent="0.35">
      <c r="U980" s="11" t="s">
        <v>76</v>
      </c>
      <c r="V980" s="11">
        <v>1427</v>
      </c>
      <c r="W980" s="11">
        <v>26.602138</v>
      </c>
      <c r="X980" s="11">
        <v>27.723039</v>
      </c>
      <c r="Y980" s="11">
        <v>1.1209009999999999</v>
      </c>
      <c r="Z980" s="18">
        <f t="shared" si="25"/>
        <v>4.213574863794782E-2</v>
      </c>
      <c r="AA980" s="11">
        <v>4.2135759999999998</v>
      </c>
      <c r="AS980" s="11" t="s">
        <v>76</v>
      </c>
      <c r="AT980" s="11">
        <v>980</v>
      </c>
      <c r="AU980" s="11">
        <v>9.2317250000000008</v>
      </c>
      <c r="AV980" s="11">
        <v>10.507434</v>
      </c>
      <c r="AW980" s="11">
        <v>1.2757080000000001</v>
      </c>
      <c r="AX980" s="11">
        <v>13.818744000000001</v>
      </c>
    </row>
    <row r="981" spans="21:50" x14ac:dyDescent="0.35">
      <c r="U981" s="11" t="s">
        <v>76</v>
      </c>
      <c r="V981" s="11">
        <v>1428</v>
      </c>
      <c r="W981" s="11">
        <v>-13.906905999999999</v>
      </c>
      <c r="X981" s="11">
        <v>-14.819637999999999</v>
      </c>
      <c r="Y981" s="11">
        <v>0.91273199999999999</v>
      </c>
      <c r="Z981" s="18">
        <f t="shared" si="25"/>
        <v>6.5631564634146516E-2</v>
      </c>
      <c r="AA981" s="11">
        <v>6.5631560000000002</v>
      </c>
      <c r="AS981" s="11" t="s">
        <v>78</v>
      </c>
      <c r="AT981" s="11">
        <v>981</v>
      </c>
      <c r="AU981" s="11">
        <v>-13.933903000000001</v>
      </c>
      <c r="AV981" s="11">
        <v>-14.404653</v>
      </c>
      <c r="AW981" s="11">
        <v>0.47075</v>
      </c>
      <c r="AX981" s="11">
        <v>3.3784540000000001</v>
      </c>
    </row>
    <row r="982" spans="21:50" x14ac:dyDescent="0.35">
      <c r="U982" s="11" t="s">
        <v>76</v>
      </c>
      <c r="V982" s="11">
        <v>1430</v>
      </c>
      <c r="W982" s="11">
        <v>41.626725</v>
      </c>
      <c r="X982" s="11">
        <v>37.233215999999999</v>
      </c>
      <c r="Y982" s="11">
        <v>4.3935089999999999</v>
      </c>
      <c r="Z982" s="18">
        <f t="shared" si="25"/>
        <v>0.10554539181259155</v>
      </c>
      <c r="AA982" s="11">
        <v>10.554539</v>
      </c>
      <c r="AS982" s="11" t="s">
        <v>76</v>
      </c>
      <c r="AT982" s="11">
        <v>982</v>
      </c>
      <c r="AU982" s="11">
        <v>37.645397000000003</v>
      </c>
      <c r="AV982" s="11">
        <v>34.775176999999999</v>
      </c>
      <c r="AW982" s="11">
        <v>2.8702200000000002</v>
      </c>
      <c r="AX982" s="11">
        <v>7.624358</v>
      </c>
    </row>
    <row r="983" spans="21:50" x14ac:dyDescent="0.35">
      <c r="U983" s="11" t="s">
        <v>76</v>
      </c>
      <c r="V983" s="11">
        <v>1432</v>
      </c>
      <c r="W983" s="11">
        <v>-6.5449120000000001</v>
      </c>
      <c r="X983" s="11">
        <v>-5.4353670000000003</v>
      </c>
      <c r="Y983" s="11">
        <v>1.109545</v>
      </c>
      <c r="Z983" s="18">
        <f t="shared" si="25"/>
        <v>0.16952787142134226</v>
      </c>
      <c r="AA983" s="11">
        <v>16.952784000000001</v>
      </c>
      <c r="AS983" s="11" t="s">
        <v>76</v>
      </c>
      <c r="AT983" s="11">
        <v>983</v>
      </c>
      <c r="AU983" s="11">
        <v>43.170561999999997</v>
      </c>
      <c r="AV983" s="11">
        <v>40.247224000000003</v>
      </c>
      <c r="AW983" s="11">
        <v>2.9233380000000002</v>
      </c>
      <c r="AX983" s="11">
        <v>6.7716010000000004</v>
      </c>
    </row>
    <row r="984" spans="21:50" x14ac:dyDescent="0.35">
      <c r="U984" s="11" t="s">
        <v>76</v>
      </c>
      <c r="V984" s="11">
        <v>1433</v>
      </c>
      <c r="W984" s="11">
        <v>10.173621000000001</v>
      </c>
      <c r="X984" s="11">
        <v>2.4033280000000001</v>
      </c>
      <c r="Y984" s="11">
        <v>7.7702929999999997</v>
      </c>
      <c r="Z984" s="18">
        <f t="shared" si="25"/>
        <v>0.76376867194089493</v>
      </c>
      <c r="AA984" s="11">
        <v>76.376868999999999</v>
      </c>
      <c r="AS984" s="11" t="s">
        <v>83</v>
      </c>
      <c r="AT984" s="11">
        <v>984</v>
      </c>
      <c r="AU984" s="11">
        <v>8.6264120000000002</v>
      </c>
      <c r="AV984" s="11">
        <v>11.147486000000001</v>
      </c>
      <c r="AW984" s="11">
        <v>2.5210750000000002</v>
      </c>
      <c r="AX984" s="11">
        <v>29.225071</v>
      </c>
    </row>
    <row r="985" spans="21:50" x14ac:dyDescent="0.35">
      <c r="U985" s="11" t="s">
        <v>76</v>
      </c>
      <c r="V985" s="11">
        <v>1434</v>
      </c>
      <c r="W985" s="11">
        <v>13.917495000000001</v>
      </c>
      <c r="X985" s="11">
        <v>14.414393</v>
      </c>
      <c r="Y985" s="11">
        <v>0.49689800000000001</v>
      </c>
      <c r="Z985" s="18">
        <f t="shared" si="25"/>
        <v>3.5703120425047752E-2</v>
      </c>
      <c r="AA985" s="11">
        <v>3.5703119999999999</v>
      </c>
      <c r="AS985" s="11" t="s">
        <v>76</v>
      </c>
      <c r="AT985" s="11">
        <v>985</v>
      </c>
      <c r="AU985" s="11">
        <v>-1.8338840000000001</v>
      </c>
      <c r="AV985" s="11">
        <v>-4.9795990000000003</v>
      </c>
      <c r="AW985" s="11">
        <v>3.1457160000000002</v>
      </c>
      <c r="AX985" s="11" t="s">
        <v>77</v>
      </c>
    </row>
    <row r="986" spans="21:50" x14ac:dyDescent="0.35">
      <c r="U986" s="11" t="s">
        <v>76</v>
      </c>
      <c r="V986" s="11">
        <v>1437</v>
      </c>
      <c r="W986" s="11">
        <v>3.5238999999999998</v>
      </c>
      <c r="X986" s="11">
        <v>2.6703939999999999</v>
      </c>
      <c r="Y986" s="11">
        <v>0.85350599999999999</v>
      </c>
      <c r="Z986" s="18">
        <f t="shared" si="25"/>
        <v>0.24220494338658874</v>
      </c>
      <c r="AA986" s="11">
        <v>24.220483000000002</v>
      </c>
      <c r="AS986" s="11" t="s">
        <v>76</v>
      </c>
      <c r="AT986" s="11">
        <v>986</v>
      </c>
      <c r="AU986" s="11">
        <v>-21.066108</v>
      </c>
      <c r="AV986" s="11">
        <v>-21.633291</v>
      </c>
      <c r="AW986" s="11">
        <v>0.56718199999999996</v>
      </c>
      <c r="AX986" s="11">
        <v>2.692393</v>
      </c>
    </row>
    <row r="987" spans="21:50" x14ac:dyDescent="0.35">
      <c r="U987" s="11" t="s">
        <v>76</v>
      </c>
      <c r="V987" s="11">
        <v>1439</v>
      </c>
      <c r="W987" s="11">
        <v>35.853574999999999</v>
      </c>
      <c r="X987" s="11">
        <v>31.175346999999999</v>
      </c>
      <c r="Y987" s="11">
        <v>4.678229</v>
      </c>
      <c r="Z987" s="18">
        <f t="shared" si="25"/>
        <v>0.1304815210198704</v>
      </c>
      <c r="AA987" s="11">
        <v>13.048151000000001</v>
      </c>
      <c r="AS987" s="11" t="s">
        <v>76</v>
      </c>
      <c r="AT987" s="11">
        <v>987</v>
      </c>
      <c r="AU987" s="11">
        <v>-20.655266000000001</v>
      </c>
      <c r="AV987" s="11">
        <v>-21.290922999999999</v>
      </c>
      <c r="AW987" s="11">
        <v>0.63565700000000003</v>
      </c>
      <c r="AX987" s="11">
        <v>3.0774560000000002</v>
      </c>
    </row>
    <row r="988" spans="21:50" x14ac:dyDescent="0.35">
      <c r="U988" s="11" t="s">
        <v>76</v>
      </c>
      <c r="V988" s="11">
        <v>1440</v>
      </c>
      <c r="W988" s="11">
        <v>-4.0728569999999999</v>
      </c>
      <c r="X988" s="11">
        <v>-3.9613649999999998</v>
      </c>
      <c r="Y988" s="11">
        <v>0.11149199999999999</v>
      </c>
      <c r="Z988" s="18">
        <f t="shared" si="25"/>
        <v>2.7374395909308871E-2</v>
      </c>
      <c r="AA988" s="11">
        <v>2.7374309999999999</v>
      </c>
      <c r="AS988" s="11" t="s">
        <v>78</v>
      </c>
      <c r="AT988" s="11">
        <v>988</v>
      </c>
      <c r="AU988" s="11">
        <v>-16.415751</v>
      </c>
      <c r="AV988" s="11">
        <v>-15.231422999999999</v>
      </c>
      <c r="AW988" s="11">
        <v>1.184328</v>
      </c>
      <c r="AX988" s="11">
        <v>7.2145859999999997</v>
      </c>
    </row>
    <row r="989" spans="21:50" x14ac:dyDescent="0.35">
      <c r="U989" s="11" t="s">
        <v>76</v>
      </c>
      <c r="V989" s="11">
        <v>1442</v>
      </c>
      <c r="W989" s="11">
        <v>-23.752359999999999</v>
      </c>
      <c r="X989" s="11">
        <v>-26.005050000000001</v>
      </c>
      <c r="Y989" s="11">
        <v>2.252691</v>
      </c>
      <c r="Z989" s="18">
        <f t="shared" si="25"/>
        <v>9.4840723195505627E-2</v>
      </c>
      <c r="AA989" s="11">
        <v>9.4840710000000001</v>
      </c>
      <c r="AS989" s="11" t="s">
        <v>83</v>
      </c>
      <c r="AT989" s="11">
        <v>989</v>
      </c>
      <c r="AU989" s="11">
        <v>-1.7777940000000001</v>
      </c>
      <c r="AV989" s="11">
        <v>-2.0310869999999999</v>
      </c>
      <c r="AW989" s="11">
        <v>0.25329200000000002</v>
      </c>
      <c r="AX989" s="11">
        <v>14.24757</v>
      </c>
    </row>
    <row r="990" spans="21:50" x14ac:dyDescent="0.35">
      <c r="U990" s="11" t="s">
        <v>76</v>
      </c>
      <c r="V990" s="11">
        <v>1443</v>
      </c>
      <c r="W990" s="11">
        <v>-0.41518899999999997</v>
      </c>
      <c r="X990" s="11">
        <v>-2.4063059999999998</v>
      </c>
      <c r="Y990" s="11">
        <v>1.991117</v>
      </c>
      <c r="Z990" s="18">
        <f t="shared" si="25"/>
        <v>4.7956882287343836</v>
      </c>
      <c r="AA990" s="11" t="s">
        <v>77</v>
      </c>
      <c r="AS990" s="11" t="s">
        <v>76</v>
      </c>
      <c r="AT990" s="11">
        <v>990</v>
      </c>
      <c r="AU990" s="11">
        <v>26.393166999999998</v>
      </c>
      <c r="AV990" s="11">
        <v>24.92258</v>
      </c>
      <c r="AW990" s="11">
        <v>1.4705859999999999</v>
      </c>
      <c r="AX990" s="11">
        <v>5.5718449999999997</v>
      </c>
    </row>
    <row r="991" spans="21:50" x14ac:dyDescent="0.35">
      <c r="U991" s="11" t="s">
        <v>76</v>
      </c>
      <c r="V991" s="11">
        <v>1444</v>
      </c>
      <c r="W991" s="11">
        <v>0.259988</v>
      </c>
      <c r="X991" s="11">
        <v>-0.381166</v>
      </c>
      <c r="Y991" s="11">
        <v>0.64115500000000003</v>
      </c>
      <c r="Z991" s="18">
        <f t="shared" si="25"/>
        <v>2.4660945889810302</v>
      </c>
      <c r="AA991" s="11" t="s">
        <v>77</v>
      </c>
      <c r="AS991" s="11" t="s">
        <v>76</v>
      </c>
      <c r="AT991" s="11">
        <v>991</v>
      </c>
      <c r="AU991" s="11">
        <v>18.909914000000001</v>
      </c>
      <c r="AV991" s="11">
        <v>14.739322</v>
      </c>
      <c r="AW991" s="11">
        <v>4.1705920000000001</v>
      </c>
      <c r="AX991" s="11">
        <v>22.055057000000001</v>
      </c>
    </row>
    <row r="992" spans="21:50" x14ac:dyDescent="0.35">
      <c r="U992" s="11" t="s">
        <v>76</v>
      </c>
      <c r="V992" s="11">
        <v>1445</v>
      </c>
      <c r="W992" s="11">
        <v>5.5579619999999998</v>
      </c>
      <c r="X992" s="11">
        <v>14.077769999999999</v>
      </c>
      <c r="Y992" s="11">
        <v>8.5198079999999994</v>
      </c>
      <c r="Z992" s="18">
        <f t="shared" si="25"/>
        <v>1.5329014484086072</v>
      </c>
      <c r="AA992" s="11" t="s">
        <v>77</v>
      </c>
      <c r="AS992" s="11" t="s">
        <v>76</v>
      </c>
      <c r="AT992" s="11">
        <v>992</v>
      </c>
      <c r="AU992" s="11">
        <v>-21.713104000000001</v>
      </c>
      <c r="AV992" s="11">
        <v>-23.873048000000001</v>
      </c>
      <c r="AW992" s="11">
        <v>2.1599439999999999</v>
      </c>
      <c r="AX992" s="11">
        <v>9.9476530000000007</v>
      </c>
    </row>
    <row r="993" spans="21:50" x14ac:dyDescent="0.35">
      <c r="U993" s="11" t="s">
        <v>76</v>
      </c>
      <c r="V993" s="11">
        <v>1446</v>
      </c>
      <c r="W993" s="11">
        <v>-3.7783630000000001</v>
      </c>
      <c r="X993" s="11">
        <v>-0.32864599999999999</v>
      </c>
      <c r="Y993" s="11">
        <v>3.4497170000000001</v>
      </c>
      <c r="Z993" s="18">
        <f t="shared" si="25"/>
        <v>0.9130189449769649</v>
      </c>
      <c r="AA993" s="11">
        <v>91.301901000000001</v>
      </c>
      <c r="AS993" s="11" t="s">
        <v>78</v>
      </c>
      <c r="AT993" s="11">
        <v>993</v>
      </c>
      <c r="AU993" s="11">
        <v>-12.128259999999999</v>
      </c>
      <c r="AV993" s="11">
        <v>-13.158153</v>
      </c>
      <c r="AW993" s="11">
        <v>1.0298929999999999</v>
      </c>
      <c r="AX993" s="11">
        <v>8.4916830000000001</v>
      </c>
    </row>
    <row r="994" spans="21:50" x14ac:dyDescent="0.35">
      <c r="U994" s="11" t="s">
        <v>76</v>
      </c>
      <c r="V994" s="11">
        <v>1447</v>
      </c>
      <c r="W994" s="11">
        <v>4.9811959999999997</v>
      </c>
      <c r="X994" s="11">
        <v>6.9927010000000003</v>
      </c>
      <c r="Y994" s="11">
        <v>2.0115050000000001</v>
      </c>
      <c r="Z994" s="18">
        <f t="shared" si="25"/>
        <v>0.40381968507161736</v>
      </c>
      <c r="AA994" s="11">
        <v>40.381973000000002</v>
      </c>
      <c r="AS994" s="11" t="s">
        <v>76</v>
      </c>
      <c r="AT994" s="11">
        <v>994</v>
      </c>
      <c r="AU994" s="11">
        <v>-27.238420999999999</v>
      </c>
      <c r="AV994" s="11">
        <v>-27.146937999999999</v>
      </c>
      <c r="AW994" s="11">
        <v>9.1483999999999996E-2</v>
      </c>
      <c r="AX994" s="11">
        <v>0.33586199999999999</v>
      </c>
    </row>
    <row r="995" spans="21:50" x14ac:dyDescent="0.35">
      <c r="U995" s="11" t="s">
        <v>76</v>
      </c>
      <c r="V995" s="11">
        <v>1451</v>
      </c>
      <c r="W995" s="11">
        <v>14.819341</v>
      </c>
      <c r="X995" s="11">
        <v>16.518758999999999</v>
      </c>
      <c r="Y995" s="11">
        <v>1.6994180000000001</v>
      </c>
      <c r="Z995" s="18">
        <f t="shared" si="25"/>
        <v>0.11467567957306604</v>
      </c>
      <c r="AA995" s="11">
        <v>11.467568</v>
      </c>
      <c r="AS995" s="11" t="s">
        <v>76</v>
      </c>
      <c r="AT995" s="11">
        <v>995</v>
      </c>
      <c r="AU995" s="11">
        <v>-16.310863999999999</v>
      </c>
      <c r="AV995" s="11">
        <v>-16.734573000000001</v>
      </c>
      <c r="AW995" s="11">
        <v>0.423709</v>
      </c>
      <c r="AX995" s="11">
        <v>2.5977079999999999</v>
      </c>
    </row>
    <row r="996" spans="21:50" x14ac:dyDescent="0.35">
      <c r="U996" s="11" t="s">
        <v>76</v>
      </c>
      <c r="V996" s="11">
        <v>1453</v>
      </c>
      <c r="W996" s="11">
        <v>-12.340273</v>
      </c>
      <c r="X996" s="11">
        <v>-12.718683</v>
      </c>
      <c r="Y996" s="11">
        <v>0.37841000000000002</v>
      </c>
      <c r="Z996" s="18">
        <f t="shared" si="25"/>
        <v>3.0664637646184979E-2</v>
      </c>
      <c r="AA996" s="11">
        <v>3.0664600000000002</v>
      </c>
      <c r="AS996" s="11" t="s">
        <v>83</v>
      </c>
      <c r="AT996" s="11">
        <v>996</v>
      </c>
      <c r="AU996" s="11">
        <v>-6.8249519999999997</v>
      </c>
      <c r="AV996" s="11">
        <v>-6.9275669999999998</v>
      </c>
      <c r="AW996" s="11">
        <v>0.102615</v>
      </c>
      <c r="AX996" s="11">
        <v>1.5035289999999999</v>
      </c>
    </row>
    <row r="997" spans="21:50" x14ac:dyDescent="0.35">
      <c r="U997" s="11" t="s">
        <v>76</v>
      </c>
      <c r="V997" s="11">
        <v>1454</v>
      </c>
      <c r="W997" s="11">
        <v>-19.889282000000001</v>
      </c>
      <c r="X997" s="11">
        <v>-15.579777</v>
      </c>
      <c r="Y997" s="11">
        <v>4.3095049999999997</v>
      </c>
      <c r="Z997" s="18">
        <f t="shared" si="25"/>
        <v>0.21667473969145792</v>
      </c>
      <c r="AA997" s="11">
        <v>21.667473000000001</v>
      </c>
      <c r="AS997" s="11" t="s">
        <v>76</v>
      </c>
      <c r="AT997" s="11">
        <v>997</v>
      </c>
      <c r="AU997" s="11">
        <v>5.8279829999999997</v>
      </c>
      <c r="AV997" s="11">
        <v>5.0335140000000003</v>
      </c>
      <c r="AW997" s="11">
        <v>0.79446799999999995</v>
      </c>
      <c r="AX997" s="11">
        <v>13.631957999999999</v>
      </c>
    </row>
    <row r="998" spans="21:50" x14ac:dyDescent="0.35">
      <c r="U998" s="11" t="s">
        <v>76</v>
      </c>
      <c r="V998" s="11">
        <v>1455</v>
      </c>
      <c r="W998" s="11">
        <v>12.757092</v>
      </c>
      <c r="X998" s="11">
        <v>15.670427999999999</v>
      </c>
      <c r="Y998" s="11">
        <v>2.9133360000000001</v>
      </c>
      <c r="Z998" s="18">
        <f t="shared" si="25"/>
        <v>0.22836991377031696</v>
      </c>
      <c r="AA998" s="11">
        <v>22.836993</v>
      </c>
      <c r="AS998" s="11" t="s">
        <v>78</v>
      </c>
      <c r="AT998" s="11">
        <v>998</v>
      </c>
      <c r="AU998" s="11">
        <v>-6.7058590000000002</v>
      </c>
      <c r="AV998" s="11">
        <v>-6.1335670000000002</v>
      </c>
      <c r="AW998" s="11">
        <v>0.57229200000000002</v>
      </c>
      <c r="AX998" s="11">
        <v>8.5342029999999998</v>
      </c>
    </row>
    <row r="999" spans="21:50" x14ac:dyDescent="0.35">
      <c r="U999" s="11" t="s">
        <v>76</v>
      </c>
      <c r="V999" s="11">
        <v>1456</v>
      </c>
      <c r="W999" s="11">
        <v>-3.9585530000000002</v>
      </c>
      <c r="X999" s="11">
        <v>-4.3946699999999996</v>
      </c>
      <c r="Y999" s="11">
        <v>0.436116</v>
      </c>
      <c r="Z999" s="18">
        <f t="shared" si="25"/>
        <v>0.11017055979798679</v>
      </c>
      <c r="AA999" s="11">
        <v>11.017065000000001</v>
      </c>
      <c r="AS999" s="11" t="s">
        <v>83</v>
      </c>
      <c r="AT999" s="11">
        <v>999</v>
      </c>
      <c r="AU999" s="11">
        <v>-13.472830999999999</v>
      </c>
      <c r="AV999" s="11">
        <v>-11.725455999999999</v>
      </c>
      <c r="AW999" s="11">
        <v>1.7473749999999999</v>
      </c>
      <c r="AX999" s="11">
        <v>12.969619</v>
      </c>
    </row>
    <row r="1000" spans="21:50" x14ac:dyDescent="0.35">
      <c r="U1000" s="11" t="s">
        <v>76</v>
      </c>
      <c r="V1000" s="11">
        <v>1458</v>
      </c>
      <c r="W1000" s="11">
        <v>19.438851</v>
      </c>
      <c r="X1000" s="11">
        <v>23.271189</v>
      </c>
      <c r="Y1000" s="11">
        <v>3.832338</v>
      </c>
      <c r="Z1000" s="18">
        <f t="shared" si="25"/>
        <v>0.19714838083794151</v>
      </c>
      <c r="AA1000" s="11">
        <v>19.714835999999998</v>
      </c>
      <c r="AS1000" s="11" t="s">
        <v>76</v>
      </c>
      <c r="AT1000" s="11">
        <v>1000</v>
      </c>
      <c r="AU1000" s="11">
        <v>-10.024051999999999</v>
      </c>
      <c r="AV1000" s="11">
        <v>-12.146737</v>
      </c>
      <c r="AW1000" s="11">
        <v>2.1226850000000002</v>
      </c>
      <c r="AX1000" s="11">
        <v>21.175920000000001</v>
      </c>
    </row>
    <row r="1001" spans="21:50" x14ac:dyDescent="0.35">
      <c r="U1001" s="11" t="s">
        <v>76</v>
      </c>
      <c r="V1001" s="11">
        <v>1459</v>
      </c>
      <c r="W1001" s="11">
        <v>-26.759566</v>
      </c>
      <c r="X1001" s="11">
        <v>-27.690899000000002</v>
      </c>
      <c r="Y1001" s="11">
        <v>0.93133200000000005</v>
      </c>
      <c r="Z1001" s="18">
        <f t="shared" si="25"/>
        <v>3.4803703468135473E-2</v>
      </c>
      <c r="AA1001" s="11">
        <v>3.480372</v>
      </c>
      <c r="AS1001" s="11" t="s">
        <v>76</v>
      </c>
      <c r="AT1001" s="11">
        <v>1001</v>
      </c>
      <c r="AU1001" s="11">
        <v>-9.7593519999999998</v>
      </c>
      <c r="AV1001" s="11">
        <v>-11.687438</v>
      </c>
      <c r="AW1001" s="11">
        <v>1.928086</v>
      </c>
      <c r="AX1001" s="11">
        <v>19.756295999999999</v>
      </c>
    </row>
    <row r="1002" spans="21:50" x14ac:dyDescent="0.35">
      <c r="U1002" s="11" t="s">
        <v>76</v>
      </c>
      <c r="V1002" s="11">
        <v>1460</v>
      </c>
      <c r="W1002" s="11">
        <v>-3.5711029999999999</v>
      </c>
      <c r="X1002" s="11">
        <v>-2.9034559999999998</v>
      </c>
      <c r="Y1002" s="11">
        <v>0.66764699999999999</v>
      </c>
      <c r="Z1002" s="18">
        <f t="shared" si="25"/>
        <v>0.1869582031097955</v>
      </c>
      <c r="AA1002" s="11">
        <v>18.695819</v>
      </c>
      <c r="AS1002" s="11" t="s">
        <v>76</v>
      </c>
      <c r="AT1002" s="11">
        <v>1002</v>
      </c>
      <c r="AU1002" s="11">
        <v>18.711037000000001</v>
      </c>
      <c r="AV1002" s="11">
        <v>16.696280999999999</v>
      </c>
      <c r="AW1002" s="11">
        <v>2.0147560000000002</v>
      </c>
      <c r="AX1002" s="11">
        <v>10.767740999999999</v>
      </c>
    </row>
    <row r="1003" spans="21:50" x14ac:dyDescent="0.35">
      <c r="U1003" s="11" t="s">
        <v>76</v>
      </c>
      <c r="V1003" s="11">
        <v>1462</v>
      </c>
      <c r="W1003" s="11">
        <v>-10.427467</v>
      </c>
      <c r="X1003" s="11">
        <v>-11.17929</v>
      </c>
      <c r="Y1003" s="11">
        <v>0.75182300000000002</v>
      </c>
      <c r="Z1003" s="18">
        <f t="shared" si="25"/>
        <v>7.2100252151361399E-2</v>
      </c>
      <c r="AA1003" s="11">
        <v>7.2100210000000002</v>
      </c>
      <c r="AS1003" s="11" t="s">
        <v>76</v>
      </c>
      <c r="AT1003" s="11">
        <v>1003</v>
      </c>
      <c r="AU1003" s="11">
        <v>-15.195759000000001</v>
      </c>
      <c r="AV1003" s="11">
        <v>-13.292729</v>
      </c>
      <c r="AW1003" s="11">
        <v>1.9030290000000001</v>
      </c>
      <c r="AX1003" s="11">
        <v>12.523422999999999</v>
      </c>
    </row>
    <row r="1004" spans="21:50" x14ac:dyDescent="0.35">
      <c r="U1004" s="11" t="s">
        <v>76</v>
      </c>
      <c r="V1004" s="11">
        <v>1463</v>
      </c>
      <c r="W1004" s="11">
        <v>21.830159999999999</v>
      </c>
      <c r="X1004" s="11">
        <v>21.675523999999999</v>
      </c>
      <c r="Y1004" s="11">
        <v>0.154636</v>
      </c>
      <c r="Z1004" s="18">
        <f t="shared" si="25"/>
        <v>7.0835944399857808E-3</v>
      </c>
      <c r="AA1004" s="11">
        <v>0.70835999999999999</v>
      </c>
      <c r="AS1004" s="11" t="s">
        <v>76</v>
      </c>
      <c r="AT1004" s="11">
        <v>1004</v>
      </c>
      <c r="AU1004" s="11">
        <v>31.569842999999999</v>
      </c>
      <c r="AV1004" s="11">
        <v>30.460650999999999</v>
      </c>
      <c r="AW1004" s="11">
        <v>1.109192</v>
      </c>
      <c r="AX1004" s="11">
        <v>3.513455</v>
      </c>
    </row>
    <row r="1005" spans="21:50" x14ac:dyDescent="0.35">
      <c r="U1005" s="11" t="s">
        <v>76</v>
      </c>
      <c r="V1005" s="11">
        <v>1464</v>
      </c>
      <c r="W1005" s="11">
        <v>2.3102299999999998</v>
      </c>
      <c r="X1005" s="11">
        <v>0.832372</v>
      </c>
      <c r="Y1005" s="11">
        <v>1.4778579999999999</v>
      </c>
      <c r="Z1005" s="18">
        <f t="shared" si="25"/>
        <v>0.63970167472502737</v>
      </c>
      <c r="AA1005" s="11">
        <v>63.970182999999999</v>
      </c>
      <c r="AS1005" s="11" t="s">
        <v>76</v>
      </c>
      <c r="AT1005" s="11">
        <v>1005</v>
      </c>
      <c r="AU1005" s="11">
        <v>-8.1904199999999996</v>
      </c>
      <c r="AV1005" s="11">
        <v>-7.4864949999999997</v>
      </c>
      <c r="AW1005" s="11">
        <v>0.70392500000000002</v>
      </c>
      <c r="AX1005" s="11">
        <v>8.5944939999999992</v>
      </c>
    </row>
    <row r="1006" spans="21:50" x14ac:dyDescent="0.35">
      <c r="U1006" s="11" t="s">
        <v>76</v>
      </c>
      <c r="V1006" s="11">
        <v>1467</v>
      </c>
      <c r="W1006" s="11">
        <v>-21.144397000000001</v>
      </c>
      <c r="X1006" s="11">
        <v>-20.082502000000002</v>
      </c>
      <c r="Y1006" s="11">
        <v>1.061895</v>
      </c>
      <c r="Z1006" s="18">
        <f t="shared" si="25"/>
        <v>5.0221105856080923E-2</v>
      </c>
      <c r="AA1006" s="11">
        <v>5.0221109999999998</v>
      </c>
      <c r="AS1006" s="11" t="s">
        <v>76</v>
      </c>
      <c r="AT1006" s="11">
        <v>1006</v>
      </c>
      <c r="AU1006" s="11">
        <v>5.5271299999999997</v>
      </c>
      <c r="AV1006" s="11">
        <v>2.6857009999999999</v>
      </c>
      <c r="AW1006" s="11">
        <v>2.8414290000000002</v>
      </c>
      <c r="AX1006" s="11">
        <v>51.408757000000001</v>
      </c>
    </row>
    <row r="1007" spans="21:50" x14ac:dyDescent="0.35">
      <c r="U1007" s="11" t="s">
        <v>76</v>
      </c>
      <c r="V1007" s="11">
        <v>1468</v>
      </c>
      <c r="W1007" s="11">
        <v>-10.913594</v>
      </c>
      <c r="X1007" s="11">
        <v>-9.8956689999999998</v>
      </c>
      <c r="Y1007" s="11">
        <v>1.0179260000000001</v>
      </c>
      <c r="Z1007" s="18">
        <f t="shared" si="25"/>
        <v>9.3271382461176416E-2</v>
      </c>
      <c r="AA1007" s="11">
        <v>9.3271339999999991</v>
      </c>
      <c r="AS1007" s="11" t="s">
        <v>83</v>
      </c>
      <c r="AT1007" s="11">
        <v>1007</v>
      </c>
      <c r="AU1007" s="11">
        <v>15.568040999999999</v>
      </c>
      <c r="AV1007" s="11">
        <v>11.574396999999999</v>
      </c>
      <c r="AW1007" s="11">
        <v>3.9936440000000002</v>
      </c>
      <c r="AX1007" s="11">
        <v>25.652837000000002</v>
      </c>
    </row>
    <row r="1008" spans="21:50" x14ac:dyDescent="0.35">
      <c r="U1008" s="11" t="s">
        <v>76</v>
      </c>
      <c r="V1008" s="11">
        <v>1469</v>
      </c>
      <c r="W1008" s="11">
        <v>-4.8649659999999999</v>
      </c>
      <c r="X1008" s="11">
        <v>-7.1750410000000002</v>
      </c>
      <c r="Y1008" s="11">
        <v>2.3100740000000002</v>
      </c>
      <c r="Z1008" s="18">
        <f t="shared" si="25"/>
        <v>0.47483867307602978</v>
      </c>
      <c r="AA1008" s="11">
        <v>47.483868000000001</v>
      </c>
      <c r="AS1008" s="11" t="s">
        <v>78</v>
      </c>
      <c r="AT1008" s="11">
        <v>1008</v>
      </c>
      <c r="AU1008" s="11">
        <v>-6.1615900000000003</v>
      </c>
      <c r="AV1008" s="11">
        <v>-6.5811039999999998</v>
      </c>
      <c r="AW1008" s="11">
        <v>0.419514</v>
      </c>
      <c r="AX1008" s="11">
        <v>6.808535</v>
      </c>
    </row>
    <row r="1009" spans="21:50" x14ac:dyDescent="0.35">
      <c r="U1009" s="11" t="s">
        <v>76</v>
      </c>
      <c r="V1009" s="11">
        <v>1472</v>
      </c>
      <c r="W1009" s="11">
        <v>12.191338</v>
      </c>
      <c r="X1009" s="11">
        <v>8.0973699999999997</v>
      </c>
      <c r="Y1009" s="11">
        <v>4.0939680000000003</v>
      </c>
      <c r="Z1009" s="18">
        <f t="shared" si="25"/>
        <v>0.33580957233734315</v>
      </c>
      <c r="AA1009" s="11">
        <v>33.580956999999998</v>
      </c>
      <c r="AS1009" s="11" t="s">
        <v>76</v>
      </c>
      <c r="AT1009" s="11">
        <v>1009</v>
      </c>
      <c r="AU1009" s="11">
        <v>-3.9731130000000001</v>
      </c>
      <c r="AV1009" s="11">
        <v>-5.2770429999999999</v>
      </c>
      <c r="AW1009" s="11">
        <v>1.30393</v>
      </c>
      <c r="AX1009" s="11">
        <v>32.818846999999998</v>
      </c>
    </row>
    <row r="1010" spans="21:50" x14ac:dyDescent="0.35">
      <c r="U1010" s="11" t="s">
        <v>76</v>
      </c>
      <c r="V1010" s="11">
        <v>1473</v>
      </c>
      <c r="W1010" s="11">
        <v>46.349941999999999</v>
      </c>
      <c r="X1010" s="11">
        <v>39.064957999999997</v>
      </c>
      <c r="Y1010" s="11">
        <v>7.2849849999999998</v>
      </c>
      <c r="Z1010" s="18">
        <f t="shared" si="25"/>
        <v>0.1571735515871843</v>
      </c>
      <c r="AA1010" s="11">
        <v>15.717354</v>
      </c>
      <c r="AS1010" s="11" t="s">
        <v>76</v>
      </c>
      <c r="AT1010" s="11">
        <v>1010</v>
      </c>
      <c r="AU1010" s="11">
        <v>-7.506621</v>
      </c>
      <c r="AV1010" s="11">
        <v>-6.3548200000000001</v>
      </c>
      <c r="AW1010" s="11">
        <v>1.1518010000000001</v>
      </c>
      <c r="AX1010" s="11">
        <v>15.343804</v>
      </c>
    </row>
    <row r="1011" spans="21:50" x14ac:dyDescent="0.35">
      <c r="U1011" s="11" t="s">
        <v>76</v>
      </c>
      <c r="V1011" s="11">
        <v>1475</v>
      </c>
      <c r="W1011" s="11">
        <v>-14.034015999999999</v>
      </c>
      <c r="X1011" s="11">
        <v>-13.512116000000001</v>
      </c>
      <c r="Y1011" s="11">
        <v>0.52190000000000003</v>
      </c>
      <c r="Z1011" s="18">
        <f t="shared" si="25"/>
        <v>3.7188214692073888E-2</v>
      </c>
      <c r="AA1011" s="11">
        <v>3.7188249999999998</v>
      </c>
      <c r="AS1011" s="11" t="s">
        <v>76</v>
      </c>
      <c r="AT1011" s="11">
        <v>1011</v>
      </c>
      <c r="AU1011" s="11">
        <v>20.584275999999999</v>
      </c>
      <c r="AV1011" s="11">
        <v>33.178770999999998</v>
      </c>
      <c r="AW1011" s="11">
        <v>12.594495</v>
      </c>
      <c r="AX1011" s="11">
        <v>61.185029999999998</v>
      </c>
    </row>
    <row r="1012" spans="21:50" x14ac:dyDescent="0.35">
      <c r="U1012" s="11" t="s">
        <v>76</v>
      </c>
      <c r="V1012" s="11">
        <v>1476</v>
      </c>
      <c r="W1012" s="11">
        <v>-12.837892</v>
      </c>
      <c r="X1012" s="11">
        <v>-11.977861000000001</v>
      </c>
      <c r="Y1012" s="11">
        <v>0.86003200000000002</v>
      </c>
      <c r="Z1012" s="18">
        <f t="shared" si="25"/>
        <v>6.6991683681401903E-2</v>
      </c>
      <c r="AA1012" s="11">
        <v>6.6991670000000001</v>
      </c>
      <c r="AS1012" s="11" t="s">
        <v>76</v>
      </c>
      <c r="AT1012" s="11">
        <v>1012</v>
      </c>
      <c r="AU1012" s="11">
        <v>-12.394152999999999</v>
      </c>
      <c r="AV1012" s="11">
        <v>-9.8469180000000005</v>
      </c>
      <c r="AW1012" s="11">
        <v>2.5472359999999998</v>
      </c>
      <c r="AX1012" s="11">
        <v>20.551912999999999</v>
      </c>
    </row>
    <row r="1013" spans="21:50" x14ac:dyDescent="0.35">
      <c r="U1013" s="11" t="s">
        <v>76</v>
      </c>
      <c r="V1013" s="11">
        <v>1477</v>
      </c>
      <c r="W1013" s="11">
        <v>1.4354899999999999</v>
      </c>
      <c r="X1013" s="11">
        <v>2.0874039999999998</v>
      </c>
      <c r="Y1013" s="11">
        <v>0.65191399999999999</v>
      </c>
      <c r="Z1013" s="18">
        <f t="shared" si="25"/>
        <v>0.45414039805223305</v>
      </c>
      <c r="AA1013" s="11">
        <v>45.413995999999997</v>
      </c>
      <c r="AS1013" s="11" t="s">
        <v>83</v>
      </c>
      <c r="AT1013" s="11">
        <v>1013</v>
      </c>
      <c r="AU1013" s="11">
        <v>-16.072673999999999</v>
      </c>
      <c r="AV1013" s="11">
        <v>-12.913031999999999</v>
      </c>
      <c r="AW1013" s="11">
        <v>3.1596419999999998</v>
      </c>
      <c r="AX1013" s="11">
        <v>19.658470000000001</v>
      </c>
    </row>
    <row r="1014" spans="21:50" x14ac:dyDescent="0.35">
      <c r="U1014" s="11" t="s">
        <v>76</v>
      </c>
      <c r="V1014" s="11">
        <v>1478</v>
      </c>
      <c r="W1014" s="11">
        <v>-10.909369</v>
      </c>
      <c r="X1014" s="11">
        <v>-11.838162000000001</v>
      </c>
      <c r="Y1014" s="11">
        <v>0.92879199999999995</v>
      </c>
      <c r="Z1014" s="18">
        <f t="shared" si="25"/>
        <v>8.5137096380184768E-2</v>
      </c>
      <c r="AA1014" s="11">
        <v>8.5137119999999999</v>
      </c>
      <c r="AS1014" s="11" t="s">
        <v>78</v>
      </c>
      <c r="AT1014" s="11">
        <v>1014</v>
      </c>
      <c r="AU1014" s="11">
        <v>30.575572000000001</v>
      </c>
      <c r="AV1014" s="11">
        <v>29.866008999999998</v>
      </c>
      <c r="AW1014" s="11">
        <v>0.70956300000000005</v>
      </c>
      <c r="AX1014" s="11">
        <v>2.3206850000000001</v>
      </c>
    </row>
    <row r="1015" spans="21:50" x14ac:dyDescent="0.35">
      <c r="U1015" s="11" t="s">
        <v>76</v>
      </c>
      <c r="V1015" s="11">
        <v>1480</v>
      </c>
      <c r="W1015" s="11">
        <v>11.956548</v>
      </c>
      <c r="X1015" s="11">
        <v>10.067994000000001</v>
      </c>
      <c r="Y1015" s="11">
        <v>1.8885529999999999</v>
      </c>
      <c r="Z1015" s="18">
        <f t="shared" si="25"/>
        <v>0.15795135853592526</v>
      </c>
      <c r="AA1015" s="11">
        <v>15.795137</v>
      </c>
      <c r="AS1015" s="11" t="s">
        <v>83</v>
      </c>
      <c r="AT1015" s="11">
        <v>1015</v>
      </c>
      <c r="AU1015" s="11">
        <v>-11.662931</v>
      </c>
      <c r="AV1015" s="11">
        <v>-8.7701379999999993</v>
      </c>
      <c r="AW1015" s="11">
        <v>2.8927930000000002</v>
      </c>
      <c r="AX1015" s="11">
        <v>24.803314</v>
      </c>
    </row>
    <row r="1016" spans="21:50" x14ac:dyDescent="0.35">
      <c r="U1016" s="11" t="s">
        <v>76</v>
      </c>
      <c r="V1016" s="11">
        <v>1481</v>
      </c>
      <c r="W1016" s="11">
        <v>-27.033852</v>
      </c>
      <c r="X1016" s="11">
        <v>-22.992909999999998</v>
      </c>
      <c r="Y1016" s="11">
        <v>4.0409430000000004</v>
      </c>
      <c r="Z1016" s="18">
        <f t="shared" si="25"/>
        <v>0.14947714443357907</v>
      </c>
      <c r="AA1016" s="11">
        <v>14.947711999999999</v>
      </c>
      <c r="AS1016" s="11" t="s">
        <v>76</v>
      </c>
      <c r="AT1016" s="11">
        <v>1016</v>
      </c>
      <c r="AU1016" s="11">
        <v>12.362731</v>
      </c>
      <c r="AV1016" s="11">
        <v>8.4715509999999998</v>
      </c>
      <c r="AW1016" s="11">
        <v>3.8911799999999999</v>
      </c>
      <c r="AX1016" s="11">
        <v>31.475083999999999</v>
      </c>
    </row>
    <row r="1017" spans="21:50" x14ac:dyDescent="0.35">
      <c r="U1017" s="11" t="s">
        <v>76</v>
      </c>
      <c r="V1017" s="11">
        <v>1482</v>
      </c>
      <c r="W1017" s="11">
        <v>-15.848229999999999</v>
      </c>
      <c r="X1017" s="11">
        <v>-17.768522999999998</v>
      </c>
      <c r="Y1017" s="11">
        <v>1.920293</v>
      </c>
      <c r="Z1017" s="18">
        <f t="shared" si="25"/>
        <v>0.1211676635182604</v>
      </c>
      <c r="AA1017" s="11">
        <v>12.116768</v>
      </c>
      <c r="AS1017" s="11" t="s">
        <v>76</v>
      </c>
      <c r="AT1017" s="11">
        <v>1017</v>
      </c>
      <c r="AU1017" s="11">
        <v>-16.981551</v>
      </c>
      <c r="AV1017" s="11">
        <v>-14.228289</v>
      </c>
      <c r="AW1017" s="11">
        <v>2.7532619999999999</v>
      </c>
      <c r="AX1017" s="11">
        <v>16.213255</v>
      </c>
    </row>
    <row r="1018" spans="21:50" x14ac:dyDescent="0.35">
      <c r="U1018" s="11" t="s">
        <v>76</v>
      </c>
      <c r="V1018" s="11">
        <v>1484</v>
      </c>
      <c r="W1018" s="11">
        <v>11.514934999999999</v>
      </c>
      <c r="X1018" s="11">
        <v>8.2750120000000003</v>
      </c>
      <c r="Y1018" s="11">
        <v>3.2399230000000001</v>
      </c>
      <c r="Z1018" s="18">
        <f t="shared" si="25"/>
        <v>0.28136702465102931</v>
      </c>
      <c r="AA1018" s="11">
        <v>28.136704999999999</v>
      </c>
      <c r="AS1018" s="11" t="s">
        <v>76</v>
      </c>
      <c r="AT1018" s="11">
        <v>1018</v>
      </c>
      <c r="AU1018" s="11">
        <v>-8.7149079999999994</v>
      </c>
      <c r="AV1018" s="11">
        <v>-5.8411020000000002</v>
      </c>
      <c r="AW1018" s="11">
        <v>2.8738060000000001</v>
      </c>
      <c r="AX1018" s="11">
        <v>32.975752</v>
      </c>
    </row>
    <row r="1019" spans="21:50" x14ac:dyDescent="0.35">
      <c r="U1019" s="11" t="s">
        <v>76</v>
      </c>
      <c r="V1019" s="11">
        <v>1487</v>
      </c>
      <c r="W1019" s="11">
        <v>-11.2445</v>
      </c>
      <c r="X1019" s="11">
        <v>-10.345090000000001</v>
      </c>
      <c r="Y1019" s="11">
        <v>0.89941000000000004</v>
      </c>
      <c r="Z1019" s="18">
        <f t="shared" si="25"/>
        <v>7.9986660144959754E-2</v>
      </c>
      <c r="AA1019" s="11">
        <v>7.9986670000000002</v>
      </c>
      <c r="AS1019" s="11" t="s">
        <v>76</v>
      </c>
      <c r="AT1019" s="11">
        <v>1019</v>
      </c>
      <c r="AU1019" s="11">
        <v>34.305484</v>
      </c>
      <c r="AV1019" s="11">
        <v>34.151114999999997</v>
      </c>
      <c r="AW1019" s="11">
        <v>0.15436900000000001</v>
      </c>
      <c r="AX1019" s="11">
        <v>0.449984</v>
      </c>
    </row>
    <row r="1020" spans="21:50" x14ac:dyDescent="0.35">
      <c r="U1020" s="11" t="s">
        <v>76</v>
      </c>
      <c r="V1020" s="11">
        <v>1488</v>
      </c>
      <c r="W1020" s="11">
        <v>21.184054</v>
      </c>
      <c r="X1020" s="11">
        <v>13.597749</v>
      </c>
      <c r="Y1020" s="11">
        <v>7.5863050000000003</v>
      </c>
      <c r="Z1020" s="18">
        <f t="shared" si="25"/>
        <v>0.35811393796484847</v>
      </c>
      <c r="AA1020" s="11">
        <v>35.811394999999997</v>
      </c>
      <c r="AS1020" s="11" t="s">
        <v>78</v>
      </c>
      <c r="AT1020" s="11">
        <v>1020</v>
      </c>
      <c r="AU1020" s="11">
        <v>-0.82812699999999995</v>
      </c>
      <c r="AV1020" s="11">
        <v>-1.0616300000000001</v>
      </c>
      <c r="AW1020" s="11">
        <v>0.23350199999999999</v>
      </c>
      <c r="AX1020" s="11">
        <v>28.196408999999999</v>
      </c>
    </row>
    <row r="1021" spans="21:50" x14ac:dyDescent="0.35">
      <c r="U1021" s="11" t="s">
        <v>76</v>
      </c>
      <c r="V1021" s="11">
        <v>1489</v>
      </c>
      <c r="W1021" s="11">
        <v>-9.1069779999999998</v>
      </c>
      <c r="X1021" s="11">
        <v>-10.996608999999999</v>
      </c>
      <c r="Y1021" s="11">
        <v>1.8896310000000001</v>
      </c>
      <c r="Z1021" s="18">
        <f t="shared" si="25"/>
        <v>0.20749265014146295</v>
      </c>
      <c r="AA1021" s="11">
        <v>20.749262999999999</v>
      </c>
      <c r="AS1021" s="11" t="s">
        <v>78</v>
      </c>
      <c r="AT1021" s="11">
        <v>1021</v>
      </c>
      <c r="AU1021" s="11">
        <v>-8.4216730000000002</v>
      </c>
      <c r="AV1021" s="11">
        <v>-5.9352460000000002</v>
      </c>
      <c r="AW1021" s="11">
        <v>2.4864269999999999</v>
      </c>
      <c r="AX1021" s="11">
        <v>29.524146999999999</v>
      </c>
    </row>
    <row r="1022" spans="21:50" x14ac:dyDescent="0.35">
      <c r="U1022" s="11" t="s">
        <v>76</v>
      </c>
      <c r="V1022" s="11">
        <v>1490</v>
      </c>
      <c r="W1022" s="11">
        <v>14.743259</v>
      </c>
      <c r="X1022" s="11">
        <v>7.350225</v>
      </c>
      <c r="Y1022" s="11">
        <v>7.3930340000000001</v>
      </c>
      <c r="Z1022" s="18">
        <f t="shared" si="25"/>
        <v>0.50145181604691336</v>
      </c>
      <c r="AA1022" s="11">
        <v>50.145181999999998</v>
      </c>
      <c r="AS1022" s="11" t="s">
        <v>83</v>
      </c>
      <c r="AT1022" s="11">
        <v>1022</v>
      </c>
      <c r="AU1022" s="11">
        <v>-10.812124000000001</v>
      </c>
      <c r="AV1022" s="11">
        <v>-11.543108999999999</v>
      </c>
      <c r="AW1022" s="11">
        <v>0.73098399999999997</v>
      </c>
      <c r="AX1022" s="11">
        <v>6.7607819999999998</v>
      </c>
    </row>
    <row r="1023" spans="21:50" x14ac:dyDescent="0.35">
      <c r="U1023" s="11" t="s">
        <v>76</v>
      </c>
      <c r="V1023" s="11">
        <v>1492</v>
      </c>
      <c r="W1023" s="11">
        <v>-6.1879000000000003E-2</v>
      </c>
      <c r="X1023" s="11">
        <v>3.2124440000000001</v>
      </c>
      <c r="Y1023" s="11">
        <v>3.2743229999999999</v>
      </c>
      <c r="Z1023" s="18">
        <f t="shared" si="25"/>
        <v>52.914930751951381</v>
      </c>
      <c r="AA1023" s="11" t="s">
        <v>77</v>
      </c>
      <c r="AS1023" s="11" t="s">
        <v>76</v>
      </c>
      <c r="AT1023" s="11">
        <v>1023</v>
      </c>
      <c r="AU1023" s="11">
        <v>-7.5886360000000002</v>
      </c>
      <c r="AV1023" s="11">
        <v>-7.782883</v>
      </c>
      <c r="AW1023" s="11">
        <v>0.194247</v>
      </c>
      <c r="AX1023" s="11">
        <v>2.5597110000000001</v>
      </c>
    </row>
    <row r="1024" spans="21:50" x14ac:dyDescent="0.35">
      <c r="U1024" s="11" t="s">
        <v>76</v>
      </c>
      <c r="V1024" s="11">
        <v>1493</v>
      </c>
      <c r="W1024" s="11">
        <v>-9.8359070000000006</v>
      </c>
      <c r="X1024" s="11">
        <v>-10.301683000000001</v>
      </c>
      <c r="Y1024" s="11">
        <v>0.46577600000000002</v>
      </c>
      <c r="Z1024" s="18">
        <f t="shared" si="25"/>
        <v>4.7354656769324883E-2</v>
      </c>
      <c r="AA1024" s="11">
        <v>4.7354710000000004</v>
      </c>
      <c r="AS1024" s="11" t="s">
        <v>76</v>
      </c>
      <c r="AT1024" s="11">
        <v>1024</v>
      </c>
      <c r="AU1024" s="11">
        <v>-9.1610069999999997</v>
      </c>
      <c r="AV1024" s="11">
        <v>-11.356737000000001</v>
      </c>
      <c r="AW1024" s="11">
        <v>2.1957300000000002</v>
      </c>
      <c r="AX1024" s="11">
        <v>23.968219000000001</v>
      </c>
    </row>
    <row r="1025" spans="21:50" x14ac:dyDescent="0.35">
      <c r="U1025" s="11" t="s">
        <v>76</v>
      </c>
      <c r="V1025" s="11">
        <v>1496</v>
      </c>
      <c r="W1025" s="11">
        <v>-7.3826010000000002</v>
      </c>
      <c r="X1025" s="11">
        <v>-8.121105</v>
      </c>
      <c r="Y1025" s="11">
        <v>0.73850400000000005</v>
      </c>
      <c r="Z1025" s="18">
        <f t="shared" si="25"/>
        <v>0.1000330371369115</v>
      </c>
      <c r="AA1025" s="11">
        <v>10.003307</v>
      </c>
      <c r="AS1025" s="11" t="s">
        <v>76</v>
      </c>
      <c r="AT1025" s="11">
        <v>1025</v>
      </c>
      <c r="AU1025" s="11">
        <v>37.293101</v>
      </c>
      <c r="AV1025" s="11">
        <v>34.333710000000004</v>
      </c>
      <c r="AW1025" s="11">
        <v>2.9593910000000001</v>
      </c>
      <c r="AX1025" s="11">
        <v>7.935492</v>
      </c>
    </row>
    <row r="1026" spans="21:50" x14ac:dyDescent="0.35">
      <c r="U1026" s="11" t="s">
        <v>76</v>
      </c>
      <c r="V1026" s="11">
        <v>1497</v>
      </c>
      <c r="W1026" s="11">
        <v>13.328025</v>
      </c>
      <c r="X1026" s="11">
        <v>12.362492</v>
      </c>
      <c r="Y1026" s="11">
        <v>0.965534</v>
      </c>
      <c r="Z1026" s="18">
        <f t="shared" si="25"/>
        <v>7.2443891724392778E-2</v>
      </c>
      <c r="AA1026" s="11">
        <v>7.2443869999999997</v>
      </c>
      <c r="AS1026" s="11" t="s">
        <v>76</v>
      </c>
      <c r="AT1026" s="11">
        <v>1026</v>
      </c>
      <c r="AU1026" s="11">
        <v>-5.2688639999999998</v>
      </c>
      <c r="AV1026" s="11">
        <v>-4.1148660000000001</v>
      </c>
      <c r="AW1026" s="11">
        <v>1.1539980000000001</v>
      </c>
      <c r="AX1026" s="11">
        <v>21.902213</v>
      </c>
    </row>
    <row r="1027" spans="21:50" x14ac:dyDescent="0.35">
      <c r="U1027" s="11" t="s">
        <v>76</v>
      </c>
      <c r="V1027" s="11">
        <v>1499</v>
      </c>
      <c r="W1027" s="11">
        <v>9.9298380000000002</v>
      </c>
      <c r="X1027" s="11">
        <v>16.189458999999999</v>
      </c>
      <c r="Y1027" s="11">
        <v>6.25962</v>
      </c>
      <c r="Z1027" s="18">
        <f t="shared" si="25"/>
        <v>0.63038490658155755</v>
      </c>
      <c r="AA1027" s="11">
        <v>63.038491999999998</v>
      </c>
      <c r="AS1027" s="11" t="s">
        <v>78</v>
      </c>
      <c r="AT1027" s="11">
        <v>1028</v>
      </c>
      <c r="AU1027" s="11">
        <v>-21.385774000000001</v>
      </c>
      <c r="AV1027" s="11">
        <v>-23.382939</v>
      </c>
      <c r="AW1027" s="11">
        <v>1.9971650000000001</v>
      </c>
      <c r="AX1027" s="11">
        <v>9.3387560000000001</v>
      </c>
    </row>
    <row r="1028" spans="21:50" x14ac:dyDescent="0.35">
      <c r="U1028" s="11" t="s">
        <v>76</v>
      </c>
      <c r="V1028" s="11">
        <v>1500</v>
      </c>
      <c r="W1028" s="11">
        <v>45.798746000000001</v>
      </c>
      <c r="X1028" s="11">
        <v>36.178542</v>
      </c>
      <c r="Y1028" s="11">
        <v>9.6202039999999993</v>
      </c>
      <c r="Z1028" s="18">
        <f t="shared" si="25"/>
        <v>0.21005387352745419</v>
      </c>
      <c r="AA1028" s="11">
        <v>21.005388</v>
      </c>
      <c r="AS1028" s="11" t="s">
        <v>76</v>
      </c>
      <c r="AT1028" s="11">
        <v>1029</v>
      </c>
      <c r="AU1028" s="11">
        <v>-6.4848489999999996</v>
      </c>
      <c r="AV1028" s="11">
        <v>-5.9208439999999998</v>
      </c>
      <c r="AW1028" s="11">
        <v>0.56400399999999995</v>
      </c>
      <c r="AX1028" s="11">
        <v>8.6972620000000003</v>
      </c>
    </row>
    <row r="1029" spans="21:50" x14ac:dyDescent="0.35">
      <c r="U1029" s="11" t="s">
        <v>76</v>
      </c>
      <c r="V1029" s="11">
        <v>1501</v>
      </c>
      <c r="W1029" s="11">
        <v>-3.823264</v>
      </c>
      <c r="X1029" s="11">
        <v>-4.7436809999999996</v>
      </c>
      <c r="Y1029" s="11">
        <v>0.92041700000000004</v>
      </c>
      <c r="Z1029" s="18">
        <f t="shared" si="25"/>
        <v>0.24074115729387247</v>
      </c>
      <c r="AA1029" s="11">
        <v>24.074120000000001</v>
      </c>
      <c r="AS1029" s="11" t="s">
        <v>76</v>
      </c>
      <c r="AT1029" s="11">
        <v>1030</v>
      </c>
      <c r="AU1029" s="11">
        <v>-0.18998100000000001</v>
      </c>
      <c r="AV1029" s="11">
        <v>-4.8137160000000003</v>
      </c>
      <c r="AW1029" s="11">
        <v>4.6237349999999999</v>
      </c>
      <c r="AX1029" s="11" t="s">
        <v>77</v>
      </c>
    </row>
    <row r="1030" spans="21:50" x14ac:dyDescent="0.35">
      <c r="U1030" s="11" t="s">
        <v>76</v>
      </c>
      <c r="V1030" s="11">
        <v>1503</v>
      </c>
      <c r="W1030" s="11">
        <v>5.9400069999999996</v>
      </c>
      <c r="X1030" s="11">
        <v>5.3201150000000004</v>
      </c>
      <c r="Y1030" s="11">
        <v>0.619892</v>
      </c>
      <c r="Z1030" s="18">
        <f t="shared" si="25"/>
        <v>0.10435879957717223</v>
      </c>
      <c r="AA1030" s="11">
        <v>10.435886</v>
      </c>
      <c r="AS1030" s="11" t="s">
        <v>76</v>
      </c>
      <c r="AT1030" s="11">
        <v>1031</v>
      </c>
      <c r="AU1030" s="11">
        <v>-2.079844</v>
      </c>
      <c r="AV1030" s="11">
        <v>-1.0783659999999999</v>
      </c>
      <c r="AW1030" s="11">
        <v>1.0014780000000001</v>
      </c>
      <c r="AX1030" s="11">
        <v>48.151595</v>
      </c>
    </row>
    <row r="1031" spans="21:50" x14ac:dyDescent="0.35">
      <c r="U1031" s="11" t="s">
        <v>76</v>
      </c>
      <c r="V1031" s="11">
        <v>1504</v>
      </c>
      <c r="W1031" s="11">
        <v>-10.812478</v>
      </c>
      <c r="X1031" s="11">
        <v>-9.8532299999999999</v>
      </c>
      <c r="Y1031" s="11">
        <v>0.95924799999999999</v>
      </c>
      <c r="Z1031" s="18">
        <f t="shared" si="25"/>
        <v>8.8716758545080959E-2</v>
      </c>
      <c r="AA1031" s="11">
        <v>8.8716749999999998</v>
      </c>
      <c r="AS1031" s="11" t="s">
        <v>83</v>
      </c>
      <c r="AT1031" s="11">
        <v>1032</v>
      </c>
      <c r="AU1031" s="11">
        <v>-5.3019860000000003</v>
      </c>
      <c r="AV1031" s="11">
        <v>-5.6576199999999996</v>
      </c>
      <c r="AW1031" s="11">
        <v>0.35563400000000001</v>
      </c>
      <c r="AX1031" s="11">
        <v>6.7075690000000003</v>
      </c>
    </row>
    <row r="1032" spans="21:50" x14ac:dyDescent="0.35">
      <c r="U1032" s="11" t="s">
        <v>76</v>
      </c>
      <c r="V1032" s="11">
        <v>1505</v>
      </c>
      <c r="W1032" s="11">
        <v>9.0887740000000008</v>
      </c>
      <c r="X1032" s="11">
        <v>8.4280869999999997</v>
      </c>
      <c r="Y1032" s="11">
        <v>0.66068700000000002</v>
      </c>
      <c r="Z1032" s="18">
        <f t="shared" si="25"/>
        <v>7.2692642594039639E-2</v>
      </c>
      <c r="AA1032" s="11">
        <v>7.269266</v>
      </c>
      <c r="AS1032" s="11" t="s">
        <v>76</v>
      </c>
      <c r="AT1032" s="11">
        <v>1033</v>
      </c>
      <c r="AU1032" s="11">
        <v>8.9560929999999992</v>
      </c>
      <c r="AV1032" s="11">
        <v>9.4816129999999994</v>
      </c>
      <c r="AW1032" s="11">
        <v>0.52552100000000002</v>
      </c>
      <c r="AX1032" s="11">
        <v>5.8677450000000002</v>
      </c>
    </row>
    <row r="1033" spans="21:50" x14ac:dyDescent="0.35">
      <c r="U1033" s="11" t="s">
        <v>76</v>
      </c>
      <c r="V1033" s="11">
        <v>1506</v>
      </c>
      <c r="W1033" s="11">
        <v>23.739319999999999</v>
      </c>
      <c r="X1033" s="11">
        <v>29.936702</v>
      </c>
      <c r="Y1033" s="11">
        <v>6.1973820000000002</v>
      </c>
      <c r="Z1033" s="18">
        <f t="shared" ref="Z1033:Z1096" si="26">ABS(Y1033/W1033)</f>
        <v>0.26105979446757532</v>
      </c>
      <c r="AA1033" s="11">
        <v>26.105978</v>
      </c>
      <c r="AS1033" s="11" t="s">
        <v>76</v>
      </c>
      <c r="AT1033" s="11">
        <v>1034</v>
      </c>
      <c r="AU1033" s="11">
        <v>-1.5998600000000001</v>
      </c>
      <c r="AV1033" s="11">
        <v>-2.801069</v>
      </c>
      <c r="AW1033" s="11">
        <v>1.201209</v>
      </c>
      <c r="AX1033" s="11">
        <v>75.082093999999998</v>
      </c>
    </row>
    <row r="1034" spans="21:50" x14ac:dyDescent="0.35">
      <c r="U1034" s="11" t="s">
        <v>76</v>
      </c>
      <c r="V1034" s="11">
        <v>1507</v>
      </c>
      <c r="W1034" s="11">
        <v>-6.876093</v>
      </c>
      <c r="X1034" s="11">
        <v>-9.0953649999999993</v>
      </c>
      <c r="Y1034" s="11">
        <v>2.2192729999999998</v>
      </c>
      <c r="Z1034" s="18">
        <f t="shared" si="26"/>
        <v>0.32275203374939809</v>
      </c>
      <c r="AA1034" s="11">
        <v>32.275205</v>
      </c>
      <c r="AS1034" s="11" t="s">
        <v>76</v>
      </c>
      <c r="AT1034" s="11">
        <v>1035</v>
      </c>
      <c r="AU1034" s="11">
        <v>-25.330169999999999</v>
      </c>
      <c r="AV1034" s="11">
        <v>-23.331232</v>
      </c>
      <c r="AW1034" s="11">
        <v>1.998939</v>
      </c>
      <c r="AX1034" s="11">
        <v>7.891534</v>
      </c>
    </row>
    <row r="1035" spans="21:50" x14ac:dyDescent="0.35">
      <c r="U1035" s="11" t="s">
        <v>76</v>
      </c>
      <c r="V1035" s="11">
        <v>1512</v>
      </c>
      <c r="W1035" s="11">
        <v>24.975504000000001</v>
      </c>
      <c r="X1035" s="11">
        <v>21.168289999999999</v>
      </c>
      <c r="Y1035" s="11">
        <v>3.8072140000000001</v>
      </c>
      <c r="Z1035" s="18">
        <f t="shared" si="26"/>
        <v>0.15243792477621274</v>
      </c>
      <c r="AA1035" s="11">
        <v>15.243793999999999</v>
      </c>
      <c r="AS1035" s="11" t="s">
        <v>76</v>
      </c>
      <c r="AT1035" s="11">
        <v>1036</v>
      </c>
      <c r="AU1035" s="11">
        <v>-9.6237270000000006</v>
      </c>
      <c r="AV1035" s="11">
        <v>-2.04094</v>
      </c>
      <c r="AW1035" s="11">
        <v>7.5827869999999997</v>
      </c>
      <c r="AX1035" s="11">
        <v>78.792625000000001</v>
      </c>
    </row>
    <row r="1036" spans="21:50" x14ac:dyDescent="0.35">
      <c r="U1036" s="11" t="s">
        <v>76</v>
      </c>
      <c r="V1036" s="11">
        <v>1513</v>
      </c>
      <c r="W1036" s="11">
        <v>-14.144411</v>
      </c>
      <c r="X1036" s="11">
        <v>-11.625463</v>
      </c>
      <c r="Y1036" s="11">
        <v>2.518948</v>
      </c>
      <c r="Z1036" s="18">
        <f t="shared" si="26"/>
        <v>0.17808786806322299</v>
      </c>
      <c r="AA1036" s="11">
        <v>17.808789000000001</v>
      </c>
      <c r="AS1036" s="11" t="s">
        <v>83</v>
      </c>
      <c r="AT1036" s="11">
        <v>1037</v>
      </c>
      <c r="AU1036" s="11">
        <v>-8.0281870000000009</v>
      </c>
      <c r="AV1036" s="11">
        <v>-7.9284730000000003</v>
      </c>
      <c r="AW1036" s="11">
        <v>9.9713999999999997E-2</v>
      </c>
      <c r="AX1036" s="11">
        <v>1.2420439999999999</v>
      </c>
    </row>
    <row r="1037" spans="21:50" x14ac:dyDescent="0.35">
      <c r="U1037" s="11" t="s">
        <v>76</v>
      </c>
      <c r="V1037" s="11">
        <v>1514</v>
      </c>
      <c r="W1037" s="11">
        <v>-2.2930220000000001</v>
      </c>
      <c r="X1037" s="11">
        <v>-1.8331850000000001</v>
      </c>
      <c r="Y1037" s="11">
        <v>0.459837</v>
      </c>
      <c r="Z1037" s="18">
        <f t="shared" si="26"/>
        <v>0.20053754390494291</v>
      </c>
      <c r="AA1037" s="11">
        <v>20.053747999999999</v>
      </c>
      <c r="AS1037" s="11" t="s">
        <v>76</v>
      </c>
      <c r="AT1037" s="11">
        <v>1038</v>
      </c>
      <c r="AU1037" s="11">
        <v>-0.80345</v>
      </c>
      <c r="AV1037" s="11">
        <v>-2.7475230000000002</v>
      </c>
      <c r="AW1037" s="11">
        <v>1.9440729999999999</v>
      </c>
      <c r="AX1037" s="11" t="s">
        <v>77</v>
      </c>
    </row>
    <row r="1038" spans="21:50" x14ac:dyDescent="0.35">
      <c r="U1038" s="11" t="s">
        <v>76</v>
      </c>
      <c r="V1038" s="11">
        <v>1515</v>
      </c>
      <c r="W1038" s="11">
        <v>4.7124990000000002</v>
      </c>
      <c r="X1038" s="11">
        <v>3.395759</v>
      </c>
      <c r="Y1038" s="11">
        <v>1.31674</v>
      </c>
      <c r="Z1038" s="18">
        <f t="shared" si="26"/>
        <v>0.2794143828996038</v>
      </c>
      <c r="AA1038" s="11">
        <v>27.941444000000001</v>
      </c>
      <c r="AS1038" s="11" t="s">
        <v>78</v>
      </c>
      <c r="AT1038" s="11">
        <v>1039</v>
      </c>
      <c r="AU1038" s="11">
        <v>6.7242119999999996</v>
      </c>
      <c r="AV1038" s="11">
        <v>8.8195180000000004</v>
      </c>
      <c r="AW1038" s="11">
        <v>2.0953059999999999</v>
      </c>
      <c r="AX1038" s="11">
        <v>31.160622</v>
      </c>
    </row>
    <row r="1039" spans="21:50" x14ac:dyDescent="0.35">
      <c r="U1039" s="11" t="s">
        <v>76</v>
      </c>
      <c r="V1039" s="11">
        <v>1518</v>
      </c>
      <c r="W1039" s="11">
        <v>12.231638</v>
      </c>
      <c r="X1039" s="11">
        <v>10.489286999999999</v>
      </c>
      <c r="Y1039" s="11">
        <v>1.742351</v>
      </c>
      <c r="Z1039" s="18">
        <f t="shared" si="26"/>
        <v>0.14244625290578417</v>
      </c>
      <c r="AA1039" s="11">
        <v>14.244623000000001</v>
      </c>
      <c r="AS1039" s="11" t="s">
        <v>76</v>
      </c>
      <c r="AT1039" s="11">
        <v>1040</v>
      </c>
      <c r="AU1039" s="11">
        <v>47.233393999999997</v>
      </c>
      <c r="AV1039" s="11">
        <v>39.792853999999998</v>
      </c>
      <c r="AW1039" s="11">
        <v>7.4405400000000004</v>
      </c>
      <c r="AX1039" s="11">
        <v>15.752711</v>
      </c>
    </row>
    <row r="1040" spans="21:50" x14ac:dyDescent="0.35">
      <c r="U1040" s="11" t="s">
        <v>76</v>
      </c>
      <c r="V1040" s="11">
        <v>1519</v>
      </c>
      <c r="W1040" s="11">
        <v>-28.134475999999999</v>
      </c>
      <c r="X1040" s="11">
        <v>-26.639405</v>
      </c>
      <c r="Y1040" s="11">
        <v>1.495071</v>
      </c>
      <c r="Z1040" s="18">
        <f t="shared" si="26"/>
        <v>5.3140175775799062E-2</v>
      </c>
      <c r="AA1040" s="11">
        <v>5.3140169999999998</v>
      </c>
      <c r="AS1040" s="11" t="s">
        <v>76</v>
      </c>
      <c r="AT1040" s="11">
        <v>1041</v>
      </c>
      <c r="AU1040" s="11">
        <v>14.731202</v>
      </c>
      <c r="AV1040" s="11">
        <v>26.525848</v>
      </c>
      <c r="AW1040" s="11">
        <v>11.794646</v>
      </c>
      <c r="AX1040" s="11">
        <v>80.065737999999996</v>
      </c>
    </row>
    <row r="1041" spans="21:50" x14ac:dyDescent="0.35">
      <c r="U1041" s="11" t="s">
        <v>76</v>
      </c>
      <c r="V1041" s="11">
        <v>1520</v>
      </c>
      <c r="W1041" s="11">
        <v>-4.8866120000000004</v>
      </c>
      <c r="X1041" s="11">
        <v>-1.654495</v>
      </c>
      <c r="Y1041" s="11">
        <v>3.2321170000000001</v>
      </c>
      <c r="Z1041" s="18">
        <f t="shared" si="26"/>
        <v>0.66142288358478218</v>
      </c>
      <c r="AA1041" s="11">
        <v>66.142292999999995</v>
      </c>
      <c r="AS1041" s="11" t="s">
        <v>76</v>
      </c>
      <c r="AT1041" s="11">
        <v>1042</v>
      </c>
      <c r="AU1041" s="11">
        <v>-5.5408540000000004</v>
      </c>
      <c r="AV1041" s="11">
        <v>-4.0946930000000004</v>
      </c>
      <c r="AW1041" s="11">
        <v>1.446161</v>
      </c>
      <c r="AX1041" s="11">
        <v>26.099965000000001</v>
      </c>
    </row>
    <row r="1042" spans="21:50" x14ac:dyDescent="0.35">
      <c r="U1042" s="11" t="s">
        <v>76</v>
      </c>
      <c r="V1042" s="11">
        <v>1521</v>
      </c>
      <c r="W1042" s="11">
        <v>-30.526700000000002</v>
      </c>
      <c r="X1042" s="11">
        <v>-28.638041999999999</v>
      </c>
      <c r="Y1042" s="11">
        <v>1.8886579999999999</v>
      </c>
      <c r="Z1042" s="18">
        <f t="shared" si="26"/>
        <v>6.1869052337789533E-2</v>
      </c>
      <c r="AA1042" s="11">
        <v>6.1869050000000003</v>
      </c>
      <c r="AS1042" s="11" t="s">
        <v>83</v>
      </c>
      <c r="AT1042" s="11">
        <v>1043</v>
      </c>
      <c r="AU1042" s="11">
        <v>-2.9978250000000002</v>
      </c>
      <c r="AV1042" s="11">
        <v>-3.522214</v>
      </c>
      <c r="AW1042" s="11">
        <v>0.52438899999999999</v>
      </c>
      <c r="AX1042" s="11">
        <v>17.4923</v>
      </c>
    </row>
    <row r="1043" spans="21:50" x14ac:dyDescent="0.35">
      <c r="U1043" s="11" t="s">
        <v>76</v>
      </c>
      <c r="V1043" s="11">
        <v>1522</v>
      </c>
      <c r="W1043" s="11">
        <v>12.889233000000001</v>
      </c>
      <c r="X1043" s="11">
        <v>9.9349220000000003</v>
      </c>
      <c r="Y1043" s="11">
        <v>2.9543110000000001</v>
      </c>
      <c r="Z1043" s="18">
        <f t="shared" si="26"/>
        <v>0.22920766503328785</v>
      </c>
      <c r="AA1043" s="11">
        <v>22.920770000000001</v>
      </c>
      <c r="AS1043" s="11" t="s">
        <v>78</v>
      </c>
      <c r="AT1043" s="11">
        <v>1044</v>
      </c>
      <c r="AU1043" s="11">
        <v>-23.423978999999999</v>
      </c>
      <c r="AV1043" s="11">
        <v>-22.142652999999999</v>
      </c>
      <c r="AW1043" s="11">
        <v>1.281325</v>
      </c>
      <c r="AX1043" s="11">
        <v>5.4701430000000002</v>
      </c>
    </row>
    <row r="1044" spans="21:50" x14ac:dyDescent="0.35">
      <c r="U1044" s="11" t="s">
        <v>76</v>
      </c>
      <c r="V1044" s="11">
        <v>1525</v>
      </c>
      <c r="W1044" s="11">
        <v>-29.157173</v>
      </c>
      <c r="X1044" s="11">
        <v>-26.375242</v>
      </c>
      <c r="Y1044" s="11">
        <v>2.7819319999999998</v>
      </c>
      <c r="Z1044" s="18">
        <f t="shared" si="26"/>
        <v>9.5411581911593407E-2</v>
      </c>
      <c r="AA1044" s="11">
        <v>9.5411570000000001</v>
      </c>
      <c r="AS1044" s="11" t="s">
        <v>76</v>
      </c>
      <c r="AT1044" s="11">
        <v>1045</v>
      </c>
      <c r="AU1044" s="11">
        <v>-18.102049999999998</v>
      </c>
      <c r="AV1044" s="11">
        <v>-16.098837</v>
      </c>
      <c r="AW1044" s="11">
        <v>2.0032130000000001</v>
      </c>
      <c r="AX1044" s="11">
        <v>11.06622</v>
      </c>
    </row>
    <row r="1045" spans="21:50" x14ac:dyDescent="0.35">
      <c r="U1045" s="11" t="s">
        <v>76</v>
      </c>
      <c r="V1045" s="11">
        <v>1526</v>
      </c>
      <c r="W1045" s="11">
        <v>-11.353180999999999</v>
      </c>
      <c r="X1045" s="11">
        <v>-12.676836</v>
      </c>
      <c r="Y1045" s="11">
        <v>1.323655</v>
      </c>
      <c r="Z1045" s="18">
        <f t="shared" si="26"/>
        <v>0.11658891019177797</v>
      </c>
      <c r="AA1045" s="11">
        <v>11.658892</v>
      </c>
      <c r="AS1045" s="11" t="s">
        <v>76</v>
      </c>
      <c r="AT1045" s="11">
        <v>1046</v>
      </c>
      <c r="AU1045" s="11">
        <v>-3.0021330000000002</v>
      </c>
      <c r="AV1045" s="11">
        <v>-1.27451</v>
      </c>
      <c r="AW1045" s="11">
        <v>1.727622</v>
      </c>
      <c r="AX1045" s="11">
        <v>57.546503999999999</v>
      </c>
    </row>
    <row r="1046" spans="21:50" x14ac:dyDescent="0.35">
      <c r="U1046" s="11" t="s">
        <v>76</v>
      </c>
      <c r="V1046" s="11">
        <v>1527</v>
      </c>
      <c r="W1046" s="11">
        <v>-11.002980000000001</v>
      </c>
      <c r="X1046" s="11">
        <v>-9.0004279999999994</v>
      </c>
      <c r="Y1046" s="11">
        <v>2.0025520000000001</v>
      </c>
      <c r="Z1046" s="18">
        <f t="shared" si="26"/>
        <v>0.18200087612628579</v>
      </c>
      <c r="AA1046" s="11">
        <v>18.200085000000001</v>
      </c>
      <c r="AS1046" s="11" t="s">
        <v>76</v>
      </c>
      <c r="AT1046" s="11">
        <v>1047</v>
      </c>
      <c r="AU1046" s="11">
        <v>1.868039</v>
      </c>
      <c r="AV1046" s="11">
        <v>-5.2844000000000002E-2</v>
      </c>
      <c r="AW1046" s="11">
        <v>1.9208829999999999</v>
      </c>
      <c r="AX1046" s="11" t="s">
        <v>77</v>
      </c>
    </row>
    <row r="1047" spans="21:50" x14ac:dyDescent="0.35">
      <c r="U1047" s="11" t="s">
        <v>76</v>
      </c>
      <c r="V1047" s="11">
        <v>1528</v>
      </c>
      <c r="W1047" s="11">
        <v>30.874583999999999</v>
      </c>
      <c r="X1047" s="11">
        <v>31.702188</v>
      </c>
      <c r="Y1047" s="11">
        <v>0.82760400000000001</v>
      </c>
      <c r="Z1047" s="18">
        <f t="shared" si="26"/>
        <v>2.6805349021058876E-2</v>
      </c>
      <c r="AA1047" s="11">
        <v>2.6805340000000002</v>
      </c>
      <c r="AS1047" s="11" t="s">
        <v>78</v>
      </c>
      <c r="AT1047" s="11">
        <v>1048</v>
      </c>
      <c r="AU1047" s="11">
        <v>-2.1295860000000002</v>
      </c>
      <c r="AV1047" s="11">
        <v>-3.7875619999999999</v>
      </c>
      <c r="AW1047" s="11">
        <v>1.6579759999999999</v>
      </c>
      <c r="AX1047" s="11">
        <v>77.854363000000006</v>
      </c>
    </row>
    <row r="1048" spans="21:50" x14ac:dyDescent="0.35">
      <c r="U1048" s="11" t="s">
        <v>76</v>
      </c>
      <c r="V1048" s="11">
        <v>1530</v>
      </c>
      <c r="W1048" s="11">
        <v>30.780394999999999</v>
      </c>
      <c r="X1048" s="11">
        <v>35.840364000000001</v>
      </c>
      <c r="Y1048" s="11">
        <v>5.0599699999999999</v>
      </c>
      <c r="Z1048" s="18">
        <f t="shared" si="26"/>
        <v>0.16438937836892606</v>
      </c>
      <c r="AA1048" s="11">
        <v>16.438936999999999</v>
      </c>
      <c r="AS1048" s="11" t="s">
        <v>76</v>
      </c>
      <c r="AT1048" s="11">
        <v>1049</v>
      </c>
      <c r="AU1048" s="11">
        <v>3.978389</v>
      </c>
      <c r="AV1048" s="11">
        <v>3.7552050000000001</v>
      </c>
      <c r="AW1048" s="11">
        <v>0.22318499999999999</v>
      </c>
      <c r="AX1048" s="11">
        <v>5.6099220000000001</v>
      </c>
    </row>
    <row r="1049" spans="21:50" x14ac:dyDescent="0.35">
      <c r="U1049" s="11" t="s">
        <v>76</v>
      </c>
      <c r="V1049" s="11">
        <v>1531</v>
      </c>
      <c r="W1049" s="11">
        <v>-3.573966</v>
      </c>
      <c r="X1049" s="11">
        <v>0.58267899999999995</v>
      </c>
      <c r="Y1049" s="11">
        <v>4.1566450000000001</v>
      </c>
      <c r="Z1049" s="18">
        <f t="shared" si="26"/>
        <v>1.1630342873994886</v>
      </c>
      <c r="AA1049" s="11" t="s">
        <v>77</v>
      </c>
      <c r="AS1049" s="11" t="s">
        <v>76</v>
      </c>
      <c r="AT1049" s="11">
        <v>1050</v>
      </c>
      <c r="AU1049" s="11">
        <v>1.6689130000000001</v>
      </c>
      <c r="AV1049" s="11">
        <v>5.1975490000000004</v>
      </c>
      <c r="AW1049" s="11">
        <v>3.5286360000000001</v>
      </c>
      <c r="AX1049" s="11" t="s">
        <v>77</v>
      </c>
    </row>
    <row r="1050" spans="21:50" x14ac:dyDescent="0.35">
      <c r="U1050" s="11" t="s">
        <v>76</v>
      </c>
      <c r="V1050" s="11">
        <v>1532</v>
      </c>
      <c r="W1050" s="11">
        <v>13.738144</v>
      </c>
      <c r="X1050" s="11">
        <v>16.506350999999999</v>
      </c>
      <c r="Y1050" s="11">
        <v>2.7682060000000002</v>
      </c>
      <c r="Z1050" s="18">
        <f t="shared" si="26"/>
        <v>0.20149781513427142</v>
      </c>
      <c r="AA1050" s="11">
        <v>20.149781999999998</v>
      </c>
      <c r="AS1050" s="11" t="s">
        <v>83</v>
      </c>
      <c r="AT1050" s="11">
        <v>1051</v>
      </c>
      <c r="AU1050" s="11">
        <v>2.1582309999999998</v>
      </c>
      <c r="AV1050" s="11">
        <v>-3.8231329999999999</v>
      </c>
      <c r="AW1050" s="11">
        <v>5.9813640000000001</v>
      </c>
      <c r="AX1050" s="11" t="s">
        <v>77</v>
      </c>
    </row>
    <row r="1051" spans="21:50" x14ac:dyDescent="0.35">
      <c r="U1051" s="11" t="s">
        <v>76</v>
      </c>
      <c r="V1051" s="11">
        <v>1534</v>
      </c>
      <c r="W1051" s="11">
        <v>12.646782999999999</v>
      </c>
      <c r="X1051" s="11">
        <v>11.064278</v>
      </c>
      <c r="Y1051" s="11">
        <v>1.5825050000000001</v>
      </c>
      <c r="Z1051" s="18">
        <f t="shared" si="26"/>
        <v>0.12513103134607434</v>
      </c>
      <c r="AA1051" s="11">
        <v>12.5131</v>
      </c>
      <c r="AS1051" s="11" t="s">
        <v>83</v>
      </c>
      <c r="AT1051" s="11">
        <v>1052</v>
      </c>
      <c r="AU1051" s="11">
        <v>-9.4178160000000002</v>
      </c>
      <c r="AV1051" s="11">
        <v>-6.5767600000000002</v>
      </c>
      <c r="AW1051" s="11">
        <v>2.841056</v>
      </c>
      <c r="AX1051" s="11">
        <v>30.166824999999999</v>
      </c>
    </row>
    <row r="1052" spans="21:50" x14ac:dyDescent="0.35">
      <c r="U1052" s="11" t="s">
        <v>76</v>
      </c>
      <c r="V1052" s="11">
        <v>1537</v>
      </c>
      <c r="W1052" s="11">
        <v>43.136203999999999</v>
      </c>
      <c r="X1052" s="11">
        <v>37.466295000000002</v>
      </c>
      <c r="Y1052" s="11">
        <v>5.6699080000000004</v>
      </c>
      <c r="Z1052" s="18">
        <f t="shared" si="26"/>
        <v>0.13144197852921877</v>
      </c>
      <c r="AA1052" s="11">
        <v>13.144199</v>
      </c>
      <c r="AS1052" s="11" t="s">
        <v>78</v>
      </c>
      <c r="AT1052" s="11">
        <v>1053</v>
      </c>
      <c r="AU1052" s="11">
        <v>-12.589885000000001</v>
      </c>
      <c r="AV1052" s="11">
        <v>-12.63982</v>
      </c>
      <c r="AW1052" s="11">
        <v>4.9933999999999999E-2</v>
      </c>
      <c r="AX1052" s="11">
        <v>0.396623</v>
      </c>
    </row>
    <row r="1053" spans="21:50" x14ac:dyDescent="0.35">
      <c r="U1053" s="11" t="s">
        <v>76</v>
      </c>
      <c r="V1053" s="11">
        <v>1538</v>
      </c>
      <c r="W1053" s="11">
        <v>-11.65131</v>
      </c>
      <c r="X1053" s="11">
        <v>-12.256684999999999</v>
      </c>
      <c r="Y1053" s="11">
        <v>0.605375</v>
      </c>
      <c r="Z1053" s="18">
        <f t="shared" si="26"/>
        <v>5.195767686208675E-2</v>
      </c>
      <c r="AA1053" s="11">
        <v>5.1957649999999997</v>
      </c>
      <c r="AS1053" s="11" t="s">
        <v>76</v>
      </c>
      <c r="AT1053" s="11">
        <v>1054</v>
      </c>
      <c r="AU1053" s="11">
        <v>0.69762900000000005</v>
      </c>
      <c r="AV1053" s="11">
        <v>1.5118370000000001</v>
      </c>
      <c r="AW1053" s="11">
        <v>0.81420899999999996</v>
      </c>
      <c r="AX1053" s="11" t="s">
        <v>77</v>
      </c>
    </row>
    <row r="1054" spans="21:50" x14ac:dyDescent="0.35">
      <c r="U1054" s="11" t="s">
        <v>76</v>
      </c>
      <c r="V1054" s="11">
        <v>1539</v>
      </c>
      <c r="W1054" s="11">
        <v>-2.9120159999999999</v>
      </c>
      <c r="X1054" s="11">
        <v>-5.0670339999999996</v>
      </c>
      <c r="Y1054" s="11">
        <v>2.1550180000000001</v>
      </c>
      <c r="Z1054" s="18">
        <f t="shared" si="26"/>
        <v>0.74004332393778061</v>
      </c>
      <c r="AA1054" s="11">
        <v>74.004326000000006</v>
      </c>
      <c r="AS1054" s="11" t="s">
        <v>76</v>
      </c>
      <c r="AT1054" s="11">
        <v>1055</v>
      </c>
      <c r="AU1054" s="11">
        <v>-6.6043180000000001</v>
      </c>
      <c r="AV1054" s="11">
        <v>-6.3445080000000003</v>
      </c>
      <c r="AW1054" s="11">
        <v>0.25980999999999999</v>
      </c>
      <c r="AX1054" s="11">
        <v>3.933948</v>
      </c>
    </row>
    <row r="1055" spans="21:50" x14ac:dyDescent="0.35">
      <c r="U1055" s="11" t="s">
        <v>76</v>
      </c>
      <c r="V1055" s="11">
        <v>1541</v>
      </c>
      <c r="W1055" s="11">
        <v>-10.921120999999999</v>
      </c>
      <c r="X1055" s="11">
        <v>-8.0756720000000008</v>
      </c>
      <c r="Y1055" s="11">
        <v>2.84545</v>
      </c>
      <c r="Z1055" s="18">
        <f t="shared" si="26"/>
        <v>0.26054559783743814</v>
      </c>
      <c r="AA1055" s="11">
        <v>26.054554</v>
      </c>
      <c r="AS1055" s="11" t="s">
        <v>76</v>
      </c>
      <c r="AT1055" s="11">
        <v>1056</v>
      </c>
      <c r="AU1055" s="11">
        <v>3.5462340000000001</v>
      </c>
      <c r="AV1055" s="11">
        <v>2.6945160000000001</v>
      </c>
      <c r="AW1055" s="11">
        <v>0.85171699999999995</v>
      </c>
      <c r="AX1055" s="11">
        <v>24.017519</v>
      </c>
    </row>
    <row r="1056" spans="21:50" x14ac:dyDescent="0.35">
      <c r="U1056" s="11" t="s">
        <v>76</v>
      </c>
      <c r="V1056" s="11">
        <v>1543</v>
      </c>
      <c r="W1056" s="11">
        <v>29.083214999999999</v>
      </c>
      <c r="X1056" s="11">
        <v>32.693359000000001</v>
      </c>
      <c r="Y1056" s="11">
        <v>3.610144</v>
      </c>
      <c r="Z1056" s="18">
        <f t="shared" si="26"/>
        <v>0.12413153085035475</v>
      </c>
      <c r="AA1056" s="11">
        <v>12.413152999999999</v>
      </c>
      <c r="AS1056" s="11" t="s">
        <v>76</v>
      </c>
      <c r="AT1056" s="11">
        <v>1057</v>
      </c>
      <c r="AU1056" s="11">
        <v>-11.181685999999999</v>
      </c>
      <c r="AV1056" s="11">
        <v>-8.7226800000000004</v>
      </c>
      <c r="AW1056" s="11">
        <v>2.459006</v>
      </c>
      <c r="AX1056" s="11">
        <v>21.991367</v>
      </c>
    </row>
    <row r="1057" spans="21:50" x14ac:dyDescent="0.35">
      <c r="U1057" s="11" t="s">
        <v>76</v>
      </c>
      <c r="V1057" s="11">
        <v>1544</v>
      </c>
      <c r="W1057" s="11">
        <v>-10.978566000000001</v>
      </c>
      <c r="X1057" s="11">
        <v>-10.026650999999999</v>
      </c>
      <c r="Y1057" s="11">
        <v>0.95191499999999996</v>
      </c>
      <c r="Z1057" s="18">
        <f t="shared" si="26"/>
        <v>8.670667917831891E-2</v>
      </c>
      <c r="AA1057" s="11">
        <v>8.6706649999999996</v>
      </c>
      <c r="AS1057" s="11" t="s">
        <v>76</v>
      </c>
      <c r="AT1057" s="11">
        <v>1058</v>
      </c>
      <c r="AU1057" s="11">
        <v>-11.920992999999999</v>
      </c>
      <c r="AV1057" s="11">
        <v>-14.751777000000001</v>
      </c>
      <c r="AW1057" s="11">
        <v>2.830784</v>
      </c>
      <c r="AX1057" s="11">
        <v>23.746212</v>
      </c>
    </row>
    <row r="1058" spans="21:50" x14ac:dyDescent="0.35">
      <c r="U1058" s="11" t="s">
        <v>76</v>
      </c>
      <c r="V1058" s="11">
        <v>1545</v>
      </c>
      <c r="W1058" s="11">
        <v>5.3525119999999999</v>
      </c>
      <c r="X1058" s="11">
        <v>1.660004</v>
      </c>
      <c r="Y1058" s="11">
        <v>3.6925089999999998</v>
      </c>
      <c r="Z1058" s="18">
        <f t="shared" si="26"/>
        <v>0.68986468409599078</v>
      </c>
      <c r="AA1058" s="11">
        <v>68.986459999999994</v>
      </c>
      <c r="AS1058" s="11" t="s">
        <v>83</v>
      </c>
      <c r="AT1058" s="11">
        <v>1059</v>
      </c>
      <c r="AU1058" s="11">
        <v>6.4671130000000003</v>
      </c>
      <c r="AV1058" s="11">
        <v>4.0683369999999996</v>
      </c>
      <c r="AW1058" s="11">
        <v>2.3987759999999998</v>
      </c>
      <c r="AX1058" s="11">
        <v>37.091912999999998</v>
      </c>
    </row>
    <row r="1059" spans="21:50" x14ac:dyDescent="0.35">
      <c r="U1059" s="11" t="s">
        <v>76</v>
      </c>
      <c r="V1059" s="11">
        <v>1546</v>
      </c>
      <c r="W1059" s="11">
        <v>-3.5746699999999998</v>
      </c>
      <c r="X1059" s="11">
        <v>-3.6950940000000001</v>
      </c>
      <c r="Y1059" s="11">
        <v>0.120424</v>
      </c>
      <c r="Z1059" s="18">
        <f t="shared" si="26"/>
        <v>3.3688144639924804E-2</v>
      </c>
      <c r="AA1059" s="11">
        <v>3.368811</v>
      </c>
      <c r="AS1059" s="11" t="s">
        <v>76</v>
      </c>
      <c r="AT1059" s="11">
        <v>1060</v>
      </c>
      <c r="AU1059" s="11">
        <v>-1.969762</v>
      </c>
      <c r="AV1059" s="11">
        <v>0.45338400000000001</v>
      </c>
      <c r="AW1059" s="11">
        <v>2.423146</v>
      </c>
      <c r="AX1059" s="11" t="s">
        <v>77</v>
      </c>
    </row>
    <row r="1060" spans="21:50" x14ac:dyDescent="0.35">
      <c r="U1060" s="11" t="s">
        <v>76</v>
      </c>
      <c r="V1060" s="11">
        <v>1547</v>
      </c>
      <c r="W1060" s="11">
        <v>16.039904</v>
      </c>
      <c r="X1060" s="11">
        <v>21.150597999999999</v>
      </c>
      <c r="Y1060" s="11">
        <v>5.1106949999999998</v>
      </c>
      <c r="Z1060" s="18">
        <f t="shared" si="26"/>
        <v>0.31862378976831779</v>
      </c>
      <c r="AA1060" s="11">
        <v>31.862378</v>
      </c>
      <c r="AS1060" s="11" t="s">
        <v>76</v>
      </c>
      <c r="AT1060" s="11">
        <v>1061</v>
      </c>
      <c r="AU1060" s="11">
        <v>-2.8768120000000001</v>
      </c>
      <c r="AV1060" s="11">
        <v>-5.2592939999999997</v>
      </c>
      <c r="AW1060" s="11">
        <v>2.382482</v>
      </c>
      <c r="AX1060" s="11">
        <v>82.816755000000001</v>
      </c>
    </row>
    <row r="1061" spans="21:50" x14ac:dyDescent="0.35">
      <c r="U1061" s="11" t="s">
        <v>76</v>
      </c>
      <c r="V1061" s="11">
        <v>1549</v>
      </c>
      <c r="W1061" s="11">
        <v>11.070084</v>
      </c>
      <c r="X1061" s="11">
        <v>12.292785</v>
      </c>
      <c r="Y1061" s="11">
        <v>1.222701</v>
      </c>
      <c r="Z1061" s="18">
        <f t="shared" si="26"/>
        <v>0.11045092340762727</v>
      </c>
      <c r="AA1061" s="11">
        <v>11.045092</v>
      </c>
      <c r="AS1061" s="11" t="s">
        <v>78</v>
      </c>
      <c r="AT1061" s="11">
        <v>1062</v>
      </c>
      <c r="AU1061" s="11">
        <v>27.757642000000001</v>
      </c>
      <c r="AV1061" s="11">
        <v>30.932531000000001</v>
      </c>
      <c r="AW1061" s="11">
        <v>3.1748889999999999</v>
      </c>
      <c r="AX1061" s="11">
        <v>11.437892</v>
      </c>
    </row>
    <row r="1062" spans="21:50" x14ac:dyDescent="0.35">
      <c r="U1062" s="11" t="s">
        <v>76</v>
      </c>
      <c r="V1062" s="11">
        <v>1551</v>
      </c>
      <c r="W1062" s="11">
        <v>-16.997067000000001</v>
      </c>
      <c r="X1062" s="11">
        <v>-16.150376999999999</v>
      </c>
      <c r="Y1062" s="11">
        <v>0.84669000000000005</v>
      </c>
      <c r="Z1062" s="18">
        <f t="shared" si="26"/>
        <v>4.9813888478523971E-2</v>
      </c>
      <c r="AA1062" s="11">
        <v>4.9813890000000001</v>
      </c>
      <c r="AS1062" s="11" t="s">
        <v>76</v>
      </c>
      <c r="AT1062" s="11">
        <v>1063</v>
      </c>
      <c r="AU1062" s="11">
        <v>-4.0682900000000002</v>
      </c>
      <c r="AV1062" s="11">
        <v>-3.162569</v>
      </c>
      <c r="AW1062" s="11">
        <v>0.90571999999999997</v>
      </c>
      <c r="AX1062" s="11">
        <v>22.262927000000001</v>
      </c>
    </row>
    <row r="1063" spans="21:50" x14ac:dyDescent="0.35">
      <c r="U1063" s="11" t="s">
        <v>76</v>
      </c>
      <c r="V1063" s="11">
        <v>1552</v>
      </c>
      <c r="W1063" s="11">
        <v>0.36289199999999999</v>
      </c>
      <c r="X1063" s="11">
        <v>0.226961</v>
      </c>
      <c r="Y1063" s="11">
        <v>0.135931</v>
      </c>
      <c r="Z1063" s="18">
        <f t="shared" si="26"/>
        <v>0.37457700913770486</v>
      </c>
      <c r="AA1063" s="11">
        <v>37.457794999999997</v>
      </c>
      <c r="AS1063" s="11" t="s">
        <v>76</v>
      </c>
      <c r="AT1063" s="11">
        <v>1064</v>
      </c>
      <c r="AU1063" s="11">
        <v>-9.5921140000000005</v>
      </c>
      <c r="AV1063" s="11">
        <v>-10.697827999999999</v>
      </c>
      <c r="AW1063" s="11">
        <v>1.1057140000000001</v>
      </c>
      <c r="AX1063" s="11">
        <v>11.527326</v>
      </c>
    </row>
    <row r="1064" spans="21:50" x14ac:dyDescent="0.35">
      <c r="U1064" s="11" t="s">
        <v>76</v>
      </c>
      <c r="V1064" s="11">
        <v>1553</v>
      </c>
      <c r="W1064" s="11">
        <v>-2.053957</v>
      </c>
      <c r="X1064" s="11">
        <v>-7.5702199999999999</v>
      </c>
      <c r="Y1064" s="11">
        <v>5.5162630000000004</v>
      </c>
      <c r="Z1064" s="18">
        <f t="shared" si="26"/>
        <v>2.6856759902958047</v>
      </c>
      <c r="AA1064" s="11" t="s">
        <v>77</v>
      </c>
      <c r="AS1064" s="11" t="s">
        <v>76</v>
      </c>
      <c r="AT1064" s="11">
        <v>1065</v>
      </c>
      <c r="AU1064" s="11">
        <v>-10.279315</v>
      </c>
      <c r="AV1064" s="11">
        <v>-10.019544</v>
      </c>
      <c r="AW1064" s="11">
        <v>0.25977099999999997</v>
      </c>
      <c r="AX1064" s="11">
        <v>2.5271210000000002</v>
      </c>
    </row>
    <row r="1065" spans="21:50" x14ac:dyDescent="0.35">
      <c r="U1065" s="11" t="s">
        <v>76</v>
      </c>
      <c r="V1065" s="11">
        <v>1554</v>
      </c>
      <c r="W1065" s="11">
        <v>19.850728</v>
      </c>
      <c r="X1065" s="11">
        <v>23.005237000000001</v>
      </c>
      <c r="Y1065" s="11">
        <v>3.154509</v>
      </c>
      <c r="Z1065" s="18">
        <f t="shared" si="26"/>
        <v>0.1589115018854724</v>
      </c>
      <c r="AA1065" s="11">
        <v>15.891147</v>
      </c>
      <c r="AS1065" s="11" t="s">
        <v>76</v>
      </c>
      <c r="AT1065" s="11">
        <v>1066</v>
      </c>
      <c r="AU1065" s="11">
        <v>5.21347</v>
      </c>
      <c r="AV1065" s="11">
        <v>5.8362360000000004</v>
      </c>
      <c r="AW1065" s="11">
        <v>0.62276500000000001</v>
      </c>
      <c r="AX1065" s="11">
        <v>11.945315000000001</v>
      </c>
    </row>
    <row r="1066" spans="21:50" x14ac:dyDescent="0.35">
      <c r="U1066" s="11" t="s">
        <v>76</v>
      </c>
      <c r="V1066" s="11">
        <v>1555</v>
      </c>
      <c r="W1066" s="11">
        <v>-12.280234</v>
      </c>
      <c r="X1066" s="11">
        <v>-10.964745000000001</v>
      </c>
      <c r="Y1066" s="11">
        <v>1.3154889999999999</v>
      </c>
      <c r="Z1066" s="18">
        <f t="shared" si="26"/>
        <v>0.10712247014185559</v>
      </c>
      <c r="AA1066" s="11">
        <v>10.712244999999999</v>
      </c>
      <c r="AS1066" s="11" t="s">
        <v>76</v>
      </c>
      <c r="AT1066" s="11">
        <v>1067</v>
      </c>
      <c r="AU1066" s="11">
        <v>-16.248017999999998</v>
      </c>
      <c r="AV1066" s="11">
        <v>-15.595648000000001</v>
      </c>
      <c r="AW1066" s="11">
        <v>0.65237000000000001</v>
      </c>
      <c r="AX1066" s="11">
        <v>4.015072</v>
      </c>
    </row>
    <row r="1067" spans="21:50" x14ac:dyDescent="0.35">
      <c r="U1067" s="11" t="s">
        <v>76</v>
      </c>
      <c r="V1067" s="11">
        <v>1558</v>
      </c>
      <c r="W1067" s="11">
        <v>7.053477</v>
      </c>
      <c r="X1067" s="11">
        <v>3.4121299999999999</v>
      </c>
      <c r="Y1067" s="11">
        <v>3.6413470000000001</v>
      </c>
      <c r="Z1067" s="18">
        <f t="shared" si="26"/>
        <v>0.51624851119525872</v>
      </c>
      <c r="AA1067" s="11">
        <v>51.624848999999998</v>
      </c>
      <c r="AS1067" s="11" t="s">
        <v>83</v>
      </c>
      <c r="AT1067" s="11">
        <v>1068</v>
      </c>
      <c r="AU1067" s="11">
        <v>15.894481000000001</v>
      </c>
      <c r="AV1067" s="11">
        <v>20.216875999999999</v>
      </c>
      <c r="AW1067" s="11">
        <v>4.3223960000000003</v>
      </c>
      <c r="AX1067" s="11">
        <v>27.194320000000001</v>
      </c>
    </row>
    <row r="1068" spans="21:50" x14ac:dyDescent="0.35">
      <c r="U1068" s="11" t="s">
        <v>76</v>
      </c>
      <c r="V1068" s="11">
        <v>1561</v>
      </c>
      <c r="W1068" s="11">
        <v>2.413808</v>
      </c>
      <c r="X1068" s="11">
        <v>1.0768610000000001</v>
      </c>
      <c r="Y1068" s="11">
        <v>1.3369470000000001</v>
      </c>
      <c r="Z1068" s="18">
        <f t="shared" si="26"/>
        <v>0.55387462465945925</v>
      </c>
      <c r="AA1068" s="11">
        <v>55.387478000000002</v>
      </c>
      <c r="AS1068" s="11" t="s">
        <v>78</v>
      </c>
      <c r="AT1068" s="11">
        <v>1069</v>
      </c>
      <c r="AU1068" s="11">
        <v>-16.135653999999999</v>
      </c>
      <c r="AV1068" s="11">
        <v>-16.167822000000001</v>
      </c>
      <c r="AW1068" s="11">
        <v>3.2168000000000002E-2</v>
      </c>
      <c r="AX1068" s="11">
        <v>0.19936100000000001</v>
      </c>
    </row>
    <row r="1069" spans="21:50" x14ac:dyDescent="0.35">
      <c r="U1069" s="11" t="s">
        <v>76</v>
      </c>
      <c r="V1069" s="11">
        <v>1562</v>
      </c>
      <c r="W1069" s="11">
        <v>7.6774990000000001</v>
      </c>
      <c r="X1069" s="11">
        <v>7.3679269999999999</v>
      </c>
      <c r="Y1069" s="11">
        <v>0.30957299999999999</v>
      </c>
      <c r="Z1069" s="18">
        <f t="shared" si="26"/>
        <v>4.0322115313854157E-2</v>
      </c>
      <c r="AA1069" s="11">
        <v>4.0322089999999999</v>
      </c>
      <c r="AS1069" s="11" t="s">
        <v>76</v>
      </c>
      <c r="AT1069" s="11">
        <v>1070</v>
      </c>
      <c r="AU1069" s="11">
        <v>-12.282287999999999</v>
      </c>
      <c r="AV1069" s="11">
        <v>-13.340013000000001</v>
      </c>
      <c r="AW1069" s="11">
        <v>1.057725</v>
      </c>
      <c r="AX1069" s="11">
        <v>8.6117910000000002</v>
      </c>
    </row>
    <row r="1070" spans="21:50" x14ac:dyDescent="0.35">
      <c r="U1070" s="11" t="s">
        <v>76</v>
      </c>
      <c r="V1070" s="11">
        <v>1563</v>
      </c>
      <c r="W1070" s="11">
        <v>-18.109643999999999</v>
      </c>
      <c r="X1070" s="11">
        <v>-16.280759</v>
      </c>
      <c r="Y1070" s="11">
        <v>1.8288850000000001</v>
      </c>
      <c r="Z1070" s="18">
        <f t="shared" si="26"/>
        <v>0.10098956114211854</v>
      </c>
      <c r="AA1070" s="11">
        <v>10.098955999999999</v>
      </c>
      <c r="AS1070" s="11" t="s">
        <v>76</v>
      </c>
      <c r="AT1070" s="11">
        <v>1071</v>
      </c>
      <c r="AU1070" s="11">
        <v>3.9924409999999999</v>
      </c>
      <c r="AV1070" s="11">
        <v>5.592873</v>
      </c>
      <c r="AW1070" s="11">
        <v>1.600433</v>
      </c>
      <c r="AX1070" s="11">
        <v>40.086575000000003</v>
      </c>
    </row>
    <row r="1071" spans="21:50" x14ac:dyDescent="0.35">
      <c r="U1071" s="11" t="s">
        <v>76</v>
      </c>
      <c r="V1071" s="11">
        <v>1564</v>
      </c>
      <c r="W1071" s="11">
        <v>-14.595969999999999</v>
      </c>
      <c r="X1071" s="11">
        <v>-12.980143999999999</v>
      </c>
      <c r="Y1071" s="11">
        <v>1.615826</v>
      </c>
      <c r="Z1071" s="18">
        <f t="shared" si="26"/>
        <v>0.11070357091717782</v>
      </c>
      <c r="AA1071" s="11">
        <v>11.070359</v>
      </c>
      <c r="AS1071" s="11" t="s">
        <v>76</v>
      </c>
      <c r="AT1071" s="11">
        <v>1072</v>
      </c>
      <c r="AU1071" s="11">
        <v>8.3410569999999993</v>
      </c>
      <c r="AV1071" s="11">
        <v>5.793272</v>
      </c>
      <c r="AW1071" s="11">
        <v>2.547784</v>
      </c>
      <c r="AX1071" s="11">
        <v>30.545103000000001</v>
      </c>
    </row>
    <row r="1072" spans="21:50" x14ac:dyDescent="0.35">
      <c r="U1072" s="11" t="s">
        <v>76</v>
      </c>
      <c r="V1072" s="11">
        <v>1565</v>
      </c>
      <c r="W1072" s="11">
        <v>-1.866581</v>
      </c>
      <c r="X1072" s="11">
        <v>2.4325320000000001</v>
      </c>
      <c r="Y1072" s="11">
        <v>4.2991130000000002</v>
      </c>
      <c r="Z1072" s="18">
        <f t="shared" si="26"/>
        <v>2.3032019505180865</v>
      </c>
      <c r="AA1072" s="11" t="s">
        <v>77</v>
      </c>
      <c r="AS1072" s="11" t="s">
        <v>83</v>
      </c>
      <c r="AT1072" s="11">
        <v>1073</v>
      </c>
      <c r="AU1072" s="11">
        <v>-7.9944000000000001E-2</v>
      </c>
      <c r="AV1072" s="11">
        <v>2.1845940000000001</v>
      </c>
      <c r="AW1072" s="11">
        <v>2.2645390000000001</v>
      </c>
      <c r="AX1072" s="11" t="s">
        <v>77</v>
      </c>
    </row>
    <row r="1073" spans="21:50" x14ac:dyDescent="0.35">
      <c r="U1073" s="11" t="s">
        <v>76</v>
      </c>
      <c r="V1073" s="11">
        <v>1568</v>
      </c>
      <c r="W1073" s="11">
        <v>-11.210959000000001</v>
      </c>
      <c r="X1073" s="11">
        <v>-13.079468</v>
      </c>
      <c r="Y1073" s="11">
        <v>1.868509</v>
      </c>
      <c r="Z1073" s="18">
        <f t="shared" si="26"/>
        <v>0.16666807897522415</v>
      </c>
      <c r="AA1073" s="11">
        <v>16.666810000000002</v>
      </c>
      <c r="AS1073" s="11" t="s">
        <v>78</v>
      </c>
      <c r="AT1073" s="11">
        <v>1074</v>
      </c>
      <c r="AU1073" s="11">
        <v>7.4526389999999996</v>
      </c>
      <c r="AV1073" s="11">
        <v>7.4824799999999998</v>
      </c>
      <c r="AW1073" s="11">
        <v>2.9842E-2</v>
      </c>
      <c r="AX1073" s="11">
        <v>0.40041500000000002</v>
      </c>
    </row>
    <row r="1074" spans="21:50" x14ac:dyDescent="0.35">
      <c r="U1074" s="11" t="s">
        <v>76</v>
      </c>
      <c r="V1074" s="11">
        <v>1569</v>
      </c>
      <c r="W1074" s="11">
        <v>15.728339999999999</v>
      </c>
      <c r="X1074" s="11">
        <v>22.451184000000001</v>
      </c>
      <c r="Y1074" s="11">
        <v>6.7228440000000003</v>
      </c>
      <c r="Z1074" s="18">
        <f t="shared" si="26"/>
        <v>0.4274350630772224</v>
      </c>
      <c r="AA1074" s="11">
        <v>42.743502999999997</v>
      </c>
      <c r="AS1074" s="11" t="s">
        <v>76</v>
      </c>
      <c r="AT1074" s="11">
        <v>1075</v>
      </c>
      <c r="AU1074" s="11">
        <v>10.459899</v>
      </c>
      <c r="AV1074" s="11">
        <v>12.962508</v>
      </c>
      <c r="AW1074" s="11">
        <v>2.5026090000000001</v>
      </c>
      <c r="AX1074" s="11">
        <v>23.925751000000002</v>
      </c>
    </row>
    <row r="1075" spans="21:50" x14ac:dyDescent="0.35">
      <c r="U1075" s="11" t="s">
        <v>76</v>
      </c>
      <c r="V1075" s="11">
        <v>1571</v>
      </c>
      <c r="W1075" s="11">
        <v>35.730269</v>
      </c>
      <c r="X1075" s="11">
        <v>31.750965000000001</v>
      </c>
      <c r="Y1075" s="11">
        <v>3.9793050000000001</v>
      </c>
      <c r="Z1075" s="18">
        <f t="shared" si="26"/>
        <v>0.11137069804876085</v>
      </c>
      <c r="AA1075" s="11">
        <v>11.137069</v>
      </c>
      <c r="AS1075" s="11" t="s">
        <v>83</v>
      </c>
      <c r="AT1075" s="11">
        <v>1076</v>
      </c>
      <c r="AU1075" s="11">
        <v>6.8157220000000001</v>
      </c>
      <c r="AV1075" s="11">
        <v>7.0398579999999997</v>
      </c>
      <c r="AW1075" s="11">
        <v>0.224135</v>
      </c>
      <c r="AX1075" s="11">
        <v>3.2885059999999999</v>
      </c>
    </row>
    <row r="1076" spans="21:50" x14ac:dyDescent="0.35">
      <c r="U1076" s="11" t="s">
        <v>76</v>
      </c>
      <c r="V1076" s="11">
        <v>1573</v>
      </c>
      <c r="W1076" s="11">
        <v>-8.3610620000000004</v>
      </c>
      <c r="X1076" s="11">
        <v>-8.6878980000000006</v>
      </c>
      <c r="Y1076" s="11">
        <v>0.32683499999999999</v>
      </c>
      <c r="Z1076" s="18">
        <f t="shared" si="26"/>
        <v>3.9090129938038967E-2</v>
      </c>
      <c r="AA1076" s="11">
        <v>3.9090180000000001</v>
      </c>
      <c r="AS1076" s="11" t="s">
        <v>76</v>
      </c>
      <c r="AT1076" s="11">
        <v>1077</v>
      </c>
      <c r="AU1076" s="11">
        <v>-1.0630999999999999</v>
      </c>
      <c r="AV1076" s="11">
        <v>-0.61444200000000004</v>
      </c>
      <c r="AW1076" s="11">
        <v>0.448658</v>
      </c>
      <c r="AX1076" s="11">
        <v>42.202840000000002</v>
      </c>
    </row>
    <row r="1077" spans="21:50" x14ac:dyDescent="0.35">
      <c r="U1077" s="11" t="s">
        <v>76</v>
      </c>
      <c r="V1077" s="11">
        <v>1574</v>
      </c>
      <c r="W1077" s="11">
        <v>-18.344054</v>
      </c>
      <c r="X1077" s="11">
        <v>-14.195852</v>
      </c>
      <c r="Y1077" s="11">
        <v>4.1482029999999996</v>
      </c>
      <c r="Z1077" s="18">
        <f t="shared" si="26"/>
        <v>0.22613338360211976</v>
      </c>
      <c r="AA1077" s="11">
        <v>22.613336</v>
      </c>
      <c r="AS1077" s="11" t="s">
        <v>78</v>
      </c>
      <c r="AT1077" s="11">
        <v>1078</v>
      </c>
      <c r="AU1077" s="11">
        <v>-5.8072359999999996</v>
      </c>
      <c r="AV1077" s="11">
        <v>-4.8721969999999999</v>
      </c>
      <c r="AW1077" s="11">
        <v>0.93503899999999995</v>
      </c>
      <c r="AX1077" s="11">
        <v>16.101275000000001</v>
      </c>
    </row>
    <row r="1078" spans="21:50" x14ac:dyDescent="0.35">
      <c r="U1078" s="11" t="s">
        <v>76</v>
      </c>
      <c r="V1078" s="11">
        <v>1575</v>
      </c>
      <c r="W1078" s="11">
        <v>9.3602500000000006</v>
      </c>
      <c r="X1078" s="11">
        <v>12.927319000000001</v>
      </c>
      <c r="Y1078" s="11">
        <v>3.567069</v>
      </c>
      <c r="Z1078" s="18">
        <f t="shared" si="26"/>
        <v>0.38108693678053468</v>
      </c>
      <c r="AA1078" s="11">
        <v>38.108697999999997</v>
      </c>
      <c r="AS1078" s="11" t="s">
        <v>76</v>
      </c>
      <c r="AT1078" s="11">
        <v>1079</v>
      </c>
      <c r="AU1078" s="11">
        <v>-10.835008999999999</v>
      </c>
      <c r="AV1078" s="11">
        <v>-11.589451</v>
      </c>
      <c r="AW1078" s="11">
        <v>0.75444199999999995</v>
      </c>
      <c r="AX1078" s="11">
        <v>6.9630029999999996</v>
      </c>
    </row>
    <row r="1079" spans="21:50" x14ac:dyDescent="0.35">
      <c r="U1079" s="11" t="s">
        <v>76</v>
      </c>
      <c r="V1079" s="11">
        <v>1576</v>
      </c>
      <c r="W1079" s="11">
        <v>-18.475027999999998</v>
      </c>
      <c r="X1079" s="11">
        <v>-18.15795</v>
      </c>
      <c r="Y1079" s="11">
        <v>0.31707800000000003</v>
      </c>
      <c r="Z1079" s="18">
        <f t="shared" si="26"/>
        <v>1.7162517967496453E-2</v>
      </c>
      <c r="AA1079" s="11">
        <v>1.7162539999999999</v>
      </c>
      <c r="AS1079" s="11" t="s">
        <v>76</v>
      </c>
      <c r="AT1079" s="11">
        <v>1080</v>
      </c>
      <c r="AU1079" s="11">
        <v>10.658231000000001</v>
      </c>
      <c r="AV1079" s="11">
        <v>10.332087</v>
      </c>
      <c r="AW1079" s="11">
        <v>0.32614399999999999</v>
      </c>
      <c r="AX1079" s="11">
        <v>3.0600230000000002</v>
      </c>
    </row>
    <row r="1080" spans="21:50" x14ac:dyDescent="0.35">
      <c r="U1080" s="11" t="s">
        <v>76</v>
      </c>
      <c r="V1080" s="11">
        <v>1578</v>
      </c>
      <c r="W1080" s="11">
        <v>-11.779351999999999</v>
      </c>
      <c r="X1080" s="11">
        <v>-8.9760989999999996</v>
      </c>
      <c r="Y1080" s="11">
        <v>2.8032530000000002</v>
      </c>
      <c r="Z1080" s="18">
        <f t="shared" si="26"/>
        <v>0.23798023864131068</v>
      </c>
      <c r="AA1080" s="11">
        <v>23.798027000000001</v>
      </c>
      <c r="AS1080" s="11" t="s">
        <v>76</v>
      </c>
      <c r="AT1080" s="11">
        <v>1081</v>
      </c>
      <c r="AU1080" s="11">
        <v>4.731725</v>
      </c>
      <c r="AV1080" s="11">
        <v>4.1858599999999999</v>
      </c>
      <c r="AW1080" s="11">
        <v>0.54586500000000004</v>
      </c>
      <c r="AX1080" s="11">
        <v>11.536281000000001</v>
      </c>
    </row>
    <row r="1081" spans="21:50" x14ac:dyDescent="0.35">
      <c r="U1081" s="11" t="s">
        <v>76</v>
      </c>
      <c r="V1081" s="11">
        <v>1579</v>
      </c>
      <c r="W1081" s="11">
        <v>25.267164000000001</v>
      </c>
      <c r="X1081" s="11">
        <v>22.463304999999998</v>
      </c>
      <c r="Y1081" s="11">
        <v>2.8038590000000001</v>
      </c>
      <c r="Z1081" s="18">
        <f t="shared" si="26"/>
        <v>0.11096848858858874</v>
      </c>
      <c r="AA1081" s="11">
        <v>11.096848</v>
      </c>
      <c r="AS1081" s="11" t="s">
        <v>83</v>
      </c>
      <c r="AT1081" s="11">
        <v>1082</v>
      </c>
      <c r="AU1081" s="11">
        <v>-9.9748789999999996</v>
      </c>
      <c r="AV1081" s="11">
        <v>-11.030459</v>
      </c>
      <c r="AW1081" s="11">
        <v>1.055579</v>
      </c>
      <c r="AX1081" s="11">
        <v>10.582378</v>
      </c>
    </row>
    <row r="1082" spans="21:50" x14ac:dyDescent="0.35">
      <c r="U1082" s="11" t="s">
        <v>76</v>
      </c>
      <c r="V1082" s="11">
        <v>1581</v>
      </c>
      <c r="W1082" s="11">
        <v>-20.672352</v>
      </c>
      <c r="X1082" s="11">
        <v>-20.692632</v>
      </c>
      <c r="Y1082" s="11">
        <v>2.0279999999999999E-2</v>
      </c>
      <c r="Z1082" s="18">
        <f t="shared" si="26"/>
        <v>9.8102044702025196E-4</v>
      </c>
      <c r="AA1082" s="11">
        <v>9.8100000000000007E-2</v>
      </c>
      <c r="AS1082" s="11" t="s">
        <v>76</v>
      </c>
      <c r="AT1082" s="11">
        <v>1083</v>
      </c>
      <c r="AU1082" s="11">
        <v>-12.467706</v>
      </c>
      <c r="AV1082" s="11">
        <v>-11.96271</v>
      </c>
      <c r="AW1082" s="11">
        <v>0.504996</v>
      </c>
      <c r="AX1082" s="11">
        <v>4.0504350000000002</v>
      </c>
    </row>
    <row r="1083" spans="21:50" x14ac:dyDescent="0.35">
      <c r="U1083" s="11" t="s">
        <v>76</v>
      </c>
      <c r="V1083" s="11">
        <v>1582</v>
      </c>
      <c r="W1083" s="11">
        <v>22.824621</v>
      </c>
      <c r="X1083" s="11">
        <v>16.083869</v>
      </c>
      <c r="Y1083" s="11">
        <v>6.7407519999999996</v>
      </c>
      <c r="Z1083" s="18">
        <f t="shared" si="26"/>
        <v>0.29532810205260362</v>
      </c>
      <c r="AA1083" s="11">
        <v>29.532810000000001</v>
      </c>
      <c r="AS1083" s="11" t="s">
        <v>76</v>
      </c>
      <c r="AT1083" s="11">
        <v>1084</v>
      </c>
      <c r="AU1083" s="11">
        <v>24.778690000000001</v>
      </c>
      <c r="AV1083" s="11">
        <v>29.518454999999999</v>
      </c>
      <c r="AW1083" s="11">
        <v>4.7397650000000002</v>
      </c>
      <c r="AX1083" s="11">
        <v>19.128392000000002</v>
      </c>
    </row>
    <row r="1084" spans="21:50" x14ac:dyDescent="0.35">
      <c r="U1084" s="11" t="s">
        <v>76</v>
      </c>
      <c r="V1084" s="11">
        <v>1583</v>
      </c>
      <c r="W1084" s="11">
        <v>-9.7294750000000008</v>
      </c>
      <c r="X1084" s="11">
        <v>-11.575144</v>
      </c>
      <c r="Y1084" s="11">
        <v>1.8456699999999999</v>
      </c>
      <c r="Z1084" s="18">
        <f t="shared" si="26"/>
        <v>0.18969882753180412</v>
      </c>
      <c r="AA1084" s="11">
        <v>18.969881000000001</v>
      </c>
      <c r="AS1084" s="11" t="s">
        <v>76</v>
      </c>
      <c r="AT1084" s="11">
        <v>1085</v>
      </c>
      <c r="AU1084" s="11">
        <v>5.8876299999999997</v>
      </c>
      <c r="AV1084" s="11">
        <v>2.5384000000000002</v>
      </c>
      <c r="AW1084" s="11">
        <v>3.3492299999999999</v>
      </c>
      <c r="AX1084" s="11">
        <v>56.885872999999997</v>
      </c>
    </row>
    <row r="1085" spans="21:50" x14ac:dyDescent="0.35">
      <c r="U1085" s="11" t="s">
        <v>76</v>
      </c>
      <c r="V1085" s="11">
        <v>1584</v>
      </c>
      <c r="W1085" s="11">
        <v>8.7058809999999998</v>
      </c>
      <c r="X1085" s="11">
        <v>13.201442</v>
      </c>
      <c r="Y1085" s="11">
        <v>4.4955619999999996</v>
      </c>
      <c r="Z1085" s="18">
        <f t="shared" si="26"/>
        <v>0.516382201870207</v>
      </c>
      <c r="AA1085" s="11">
        <v>51.638218000000002</v>
      </c>
      <c r="AS1085" s="11" t="s">
        <v>76</v>
      </c>
      <c r="AT1085" s="11">
        <v>1086</v>
      </c>
      <c r="AU1085" s="11">
        <v>-12.163256000000001</v>
      </c>
      <c r="AV1085" s="11">
        <v>-11.534691</v>
      </c>
      <c r="AW1085" s="11">
        <v>0.62856500000000004</v>
      </c>
      <c r="AX1085" s="11">
        <v>5.1677330000000001</v>
      </c>
    </row>
    <row r="1086" spans="21:50" x14ac:dyDescent="0.35">
      <c r="U1086" s="11" t="s">
        <v>76</v>
      </c>
      <c r="V1086" s="11">
        <v>1586</v>
      </c>
      <c r="W1086" s="11">
        <v>3.1144259999999999</v>
      </c>
      <c r="X1086" s="11">
        <v>5.0944929999999999</v>
      </c>
      <c r="Y1086" s="11">
        <v>1.980067</v>
      </c>
      <c r="Z1086" s="18">
        <f t="shared" si="26"/>
        <v>0.63577269134023418</v>
      </c>
      <c r="AA1086" s="11">
        <v>63.577286999999998</v>
      </c>
      <c r="AS1086" s="11" t="s">
        <v>78</v>
      </c>
      <c r="AT1086" s="11">
        <v>1087</v>
      </c>
      <c r="AU1086" s="11">
        <v>22.654111</v>
      </c>
      <c r="AV1086" s="11">
        <v>28.091560999999999</v>
      </c>
      <c r="AW1086" s="11">
        <v>5.4374500000000001</v>
      </c>
      <c r="AX1086" s="11">
        <v>24.002047000000001</v>
      </c>
    </row>
    <row r="1087" spans="21:50" x14ac:dyDescent="0.35">
      <c r="U1087" s="11" t="s">
        <v>76</v>
      </c>
      <c r="V1087" s="11">
        <v>1588</v>
      </c>
      <c r="W1087" s="11">
        <v>10.282940999999999</v>
      </c>
      <c r="X1087" s="11">
        <v>10.399341</v>
      </c>
      <c r="Y1087" s="11">
        <v>0.1164</v>
      </c>
      <c r="Z1087" s="18">
        <f t="shared" si="26"/>
        <v>1.1319718745833512E-2</v>
      </c>
      <c r="AA1087" s="11">
        <v>1.1319760000000001</v>
      </c>
      <c r="AS1087" s="11" t="s">
        <v>78</v>
      </c>
      <c r="AT1087" s="11">
        <v>1088</v>
      </c>
      <c r="AU1087" s="11">
        <v>-12.619154999999999</v>
      </c>
      <c r="AV1087" s="11">
        <v>-10.464001</v>
      </c>
      <c r="AW1087" s="11">
        <v>2.1551550000000002</v>
      </c>
      <c r="AX1087" s="11">
        <v>17.078438999999999</v>
      </c>
    </row>
    <row r="1088" spans="21:50" x14ac:dyDescent="0.35">
      <c r="U1088" s="11" t="s">
        <v>76</v>
      </c>
      <c r="V1088" s="11">
        <v>1591</v>
      </c>
      <c r="W1088" s="11">
        <v>-7.1119300000000001</v>
      </c>
      <c r="X1088" s="11">
        <v>-3.5405380000000002</v>
      </c>
      <c r="Y1088" s="11">
        <v>3.571393</v>
      </c>
      <c r="Z1088" s="18">
        <f t="shared" si="26"/>
        <v>0.50216931269008558</v>
      </c>
      <c r="AA1088" s="11">
        <v>50.216923000000001</v>
      </c>
      <c r="AS1088" s="11" t="s">
        <v>76</v>
      </c>
      <c r="AT1088" s="11">
        <v>1089</v>
      </c>
      <c r="AU1088" s="11">
        <v>-8.1780259999999991</v>
      </c>
      <c r="AV1088" s="11">
        <v>-6.5536409999999998</v>
      </c>
      <c r="AW1088" s="11">
        <v>1.624385</v>
      </c>
      <c r="AX1088" s="11">
        <v>19.862804000000001</v>
      </c>
    </row>
    <row r="1089" spans="21:50" x14ac:dyDescent="0.35">
      <c r="U1089" s="11" t="s">
        <v>76</v>
      </c>
      <c r="V1089" s="11">
        <v>1592</v>
      </c>
      <c r="W1089" s="11">
        <v>-20.224142000000001</v>
      </c>
      <c r="X1089" s="11">
        <v>-24.182987000000001</v>
      </c>
      <c r="Y1089" s="11">
        <v>3.9588450000000002</v>
      </c>
      <c r="Z1089" s="18">
        <f t="shared" si="26"/>
        <v>0.19574847724071559</v>
      </c>
      <c r="AA1089" s="11">
        <v>19.574846000000001</v>
      </c>
      <c r="AS1089" s="11" t="s">
        <v>83</v>
      </c>
      <c r="AT1089" s="11">
        <v>1090</v>
      </c>
      <c r="AU1089" s="11">
        <v>23.973832000000002</v>
      </c>
      <c r="AV1089" s="11">
        <v>24.148271999999999</v>
      </c>
      <c r="AW1089" s="11">
        <v>0.17444000000000001</v>
      </c>
      <c r="AX1089" s="11">
        <v>0.72762499999999997</v>
      </c>
    </row>
    <row r="1090" spans="21:50" x14ac:dyDescent="0.35">
      <c r="U1090" s="11" t="s">
        <v>76</v>
      </c>
      <c r="V1090" s="11">
        <v>1593</v>
      </c>
      <c r="W1090" s="11">
        <v>4.9451929999999997</v>
      </c>
      <c r="X1090" s="11">
        <v>7.1069699999999996</v>
      </c>
      <c r="Y1090" s="11">
        <v>2.1617769999999998</v>
      </c>
      <c r="Z1090" s="18">
        <f t="shared" si="26"/>
        <v>0.43714714471204663</v>
      </c>
      <c r="AA1090" s="11">
        <v>43.714705000000002</v>
      </c>
      <c r="AS1090" s="11" t="s">
        <v>76</v>
      </c>
      <c r="AT1090" s="11">
        <v>1091</v>
      </c>
      <c r="AU1090" s="11">
        <v>-3.3830330000000002</v>
      </c>
      <c r="AV1090" s="11">
        <v>-5.3468030000000004</v>
      </c>
      <c r="AW1090" s="11">
        <v>1.96377</v>
      </c>
      <c r="AX1090" s="11">
        <v>58.047632</v>
      </c>
    </row>
    <row r="1091" spans="21:50" x14ac:dyDescent="0.35">
      <c r="U1091" s="11" t="s">
        <v>76</v>
      </c>
      <c r="V1091" s="11">
        <v>1595</v>
      </c>
      <c r="W1091" s="11">
        <v>15.398842</v>
      </c>
      <c r="X1091" s="11">
        <v>17.037141999999999</v>
      </c>
      <c r="Y1091" s="11">
        <v>1.6383000000000001</v>
      </c>
      <c r="Z1091" s="18">
        <f t="shared" si="26"/>
        <v>0.10639111694242984</v>
      </c>
      <c r="AA1091" s="11">
        <v>10.639112000000001</v>
      </c>
      <c r="AS1091" s="11" t="s">
        <v>76</v>
      </c>
      <c r="AT1091" s="11">
        <v>1092</v>
      </c>
      <c r="AU1091" s="11">
        <v>21.981414000000001</v>
      </c>
      <c r="AV1091" s="11">
        <v>22.826754999999999</v>
      </c>
      <c r="AW1091" s="11">
        <v>0.84534200000000004</v>
      </c>
      <c r="AX1091" s="11">
        <v>3.8457110000000001</v>
      </c>
    </row>
    <row r="1092" spans="21:50" x14ac:dyDescent="0.35">
      <c r="U1092" s="11" t="s">
        <v>76</v>
      </c>
      <c r="V1092" s="11">
        <v>1596</v>
      </c>
      <c r="W1092" s="11">
        <v>10.802</v>
      </c>
      <c r="X1092" s="11">
        <v>7.9088139999999996</v>
      </c>
      <c r="Y1092" s="11">
        <v>2.893186</v>
      </c>
      <c r="Z1092" s="18">
        <f t="shared" si="26"/>
        <v>0.26783799296426591</v>
      </c>
      <c r="AA1092" s="11">
        <v>26.783802999999999</v>
      </c>
      <c r="AS1092" s="11" t="s">
        <v>76</v>
      </c>
      <c r="AT1092" s="11">
        <v>1093</v>
      </c>
      <c r="AU1092" s="11">
        <v>7.0432420000000002</v>
      </c>
      <c r="AV1092" s="11">
        <v>9.070112</v>
      </c>
      <c r="AW1092" s="11">
        <v>2.0268700000000002</v>
      </c>
      <c r="AX1092" s="11">
        <v>28.777508999999998</v>
      </c>
    </row>
    <row r="1093" spans="21:50" x14ac:dyDescent="0.35">
      <c r="U1093" s="11" t="s">
        <v>76</v>
      </c>
      <c r="V1093" s="11">
        <v>1598</v>
      </c>
      <c r="W1093" s="11">
        <v>35.569473000000002</v>
      </c>
      <c r="X1093" s="11">
        <v>27.610543</v>
      </c>
      <c r="Y1093" s="11">
        <v>7.9589299999999996</v>
      </c>
      <c r="Z1093" s="18">
        <f t="shared" si="26"/>
        <v>0.22375732134125234</v>
      </c>
      <c r="AA1093" s="11">
        <v>22.375731999999999</v>
      </c>
      <c r="AS1093" s="11" t="s">
        <v>78</v>
      </c>
      <c r="AT1093" s="11">
        <v>1094</v>
      </c>
      <c r="AU1093" s="11">
        <v>-6.4077789999999997</v>
      </c>
      <c r="AV1093" s="11">
        <v>-5.3766629999999997</v>
      </c>
      <c r="AW1093" s="11">
        <v>1.0311159999999999</v>
      </c>
      <c r="AX1093" s="11">
        <v>16.091622000000001</v>
      </c>
    </row>
    <row r="1094" spans="21:50" x14ac:dyDescent="0.35">
      <c r="U1094" s="11" t="s">
        <v>76</v>
      </c>
      <c r="V1094" s="11">
        <v>1599</v>
      </c>
      <c r="W1094" s="11">
        <v>4.5630050000000004</v>
      </c>
      <c r="X1094" s="11">
        <v>5.1044090000000004</v>
      </c>
      <c r="Y1094" s="11">
        <v>0.54140500000000003</v>
      </c>
      <c r="Z1094" s="18">
        <f t="shared" si="26"/>
        <v>0.11865097671381031</v>
      </c>
      <c r="AA1094" s="11">
        <v>11.865088999999999</v>
      </c>
      <c r="AS1094" s="11" t="s">
        <v>76</v>
      </c>
      <c r="AT1094" s="11">
        <v>1095</v>
      </c>
      <c r="AU1094" s="11">
        <v>2.2029380000000001</v>
      </c>
      <c r="AV1094" s="11">
        <v>0.27852199999999999</v>
      </c>
      <c r="AW1094" s="11">
        <v>1.9244159999999999</v>
      </c>
      <c r="AX1094" s="11">
        <v>87.356774999999999</v>
      </c>
    </row>
    <row r="1095" spans="21:50" x14ac:dyDescent="0.35">
      <c r="U1095" s="11" t="s">
        <v>76</v>
      </c>
      <c r="V1095" s="11">
        <v>1602</v>
      </c>
      <c r="W1095" s="11">
        <v>-8.1371739999999999</v>
      </c>
      <c r="X1095" s="11">
        <v>-9.3713560000000005</v>
      </c>
      <c r="Y1095" s="11">
        <v>1.2341819999999999</v>
      </c>
      <c r="Z1095" s="18">
        <f t="shared" si="26"/>
        <v>0.15167206698541777</v>
      </c>
      <c r="AA1095" s="11">
        <v>15.167204999999999</v>
      </c>
      <c r="AS1095" s="11" t="s">
        <v>76</v>
      </c>
      <c r="AT1095" s="11">
        <v>1096</v>
      </c>
      <c r="AU1095" s="11">
        <v>4.13422</v>
      </c>
      <c r="AV1095" s="11">
        <v>6.8465939999999996</v>
      </c>
      <c r="AW1095" s="11">
        <v>2.7123740000000001</v>
      </c>
      <c r="AX1095" s="11">
        <v>65.607861999999997</v>
      </c>
    </row>
    <row r="1096" spans="21:50" x14ac:dyDescent="0.35">
      <c r="U1096" s="11" t="s">
        <v>76</v>
      </c>
      <c r="V1096" s="11">
        <v>1603</v>
      </c>
      <c r="W1096" s="11">
        <v>-10.576288</v>
      </c>
      <c r="X1096" s="11">
        <v>-16.580767000000002</v>
      </c>
      <c r="Y1096" s="11">
        <v>6.0044779999999998</v>
      </c>
      <c r="Z1096" s="18">
        <f t="shared" si="26"/>
        <v>0.56773019040328698</v>
      </c>
      <c r="AA1096" s="11">
        <v>56.773021999999997</v>
      </c>
      <c r="AS1096" s="11" t="s">
        <v>83</v>
      </c>
      <c r="AT1096" s="11">
        <v>1097</v>
      </c>
      <c r="AU1096" s="11">
        <v>-10.450430000000001</v>
      </c>
      <c r="AV1096" s="11">
        <v>-11.812749</v>
      </c>
      <c r="AW1096" s="11">
        <v>1.3623190000000001</v>
      </c>
      <c r="AX1096" s="11">
        <v>13.036008000000001</v>
      </c>
    </row>
    <row r="1097" spans="21:50" x14ac:dyDescent="0.35">
      <c r="U1097" s="11" t="s">
        <v>76</v>
      </c>
      <c r="V1097" s="11">
        <v>1604</v>
      </c>
      <c r="W1097" s="11">
        <v>-0.52748399999999995</v>
      </c>
      <c r="X1097" s="11">
        <v>-0.77260200000000001</v>
      </c>
      <c r="Y1097" s="11">
        <v>0.245118</v>
      </c>
      <c r="Z1097" s="18">
        <f t="shared" ref="Z1097:Z1160" si="27">ABS(Y1097/W1097)</f>
        <v>0.46469276793229752</v>
      </c>
      <c r="AA1097" s="11">
        <v>46.469223999999997</v>
      </c>
      <c r="AS1097" s="11" t="s">
        <v>76</v>
      </c>
      <c r="AT1097" s="11">
        <v>1098</v>
      </c>
      <c r="AU1097" s="11">
        <v>-1.5317590000000001</v>
      </c>
      <c r="AV1097" s="11">
        <v>-5.3510000000000002E-2</v>
      </c>
      <c r="AW1097" s="11">
        <v>1.478248</v>
      </c>
      <c r="AX1097" s="11">
        <v>96.506613999999999</v>
      </c>
    </row>
    <row r="1098" spans="21:50" x14ac:dyDescent="0.35">
      <c r="U1098" s="11" t="s">
        <v>76</v>
      </c>
      <c r="V1098" s="11">
        <v>1605</v>
      </c>
      <c r="W1098" s="11">
        <v>-9.3770699999999998</v>
      </c>
      <c r="X1098" s="11">
        <v>-8.7811079999999997</v>
      </c>
      <c r="Y1098" s="11">
        <v>0.59596199999999999</v>
      </c>
      <c r="Z1098" s="18">
        <f t="shared" si="27"/>
        <v>6.3555247001462076E-2</v>
      </c>
      <c r="AA1098" s="11">
        <v>6.3555219999999997</v>
      </c>
      <c r="AS1098" s="11" t="s">
        <v>76</v>
      </c>
      <c r="AT1098" s="11">
        <v>1099</v>
      </c>
      <c r="AU1098" s="11">
        <v>-5.6243860000000003</v>
      </c>
      <c r="AV1098" s="11">
        <v>-5.2499919999999998</v>
      </c>
      <c r="AW1098" s="11">
        <v>0.374394</v>
      </c>
      <c r="AX1098" s="11">
        <v>6.6566200000000002</v>
      </c>
    </row>
    <row r="1099" spans="21:50" x14ac:dyDescent="0.35">
      <c r="U1099" s="11" t="s">
        <v>76</v>
      </c>
      <c r="V1099" s="11">
        <v>1607</v>
      </c>
      <c r="W1099" s="11">
        <v>1.702998</v>
      </c>
      <c r="X1099" s="11">
        <v>4.6872439999999997</v>
      </c>
      <c r="Y1099" s="11">
        <v>2.9842460000000002</v>
      </c>
      <c r="Z1099" s="18">
        <f t="shared" si="27"/>
        <v>1.7523485054004762</v>
      </c>
      <c r="AA1099" s="11" t="s">
        <v>77</v>
      </c>
      <c r="AS1099" s="11" t="s">
        <v>76</v>
      </c>
      <c r="AT1099" s="11">
        <v>1100</v>
      </c>
      <c r="AU1099" s="11">
        <v>-23.902934999999999</v>
      </c>
      <c r="AV1099" s="11">
        <v>-23.730342</v>
      </c>
      <c r="AW1099" s="11">
        <v>0.172593</v>
      </c>
      <c r="AX1099" s="11">
        <v>0.72205600000000003</v>
      </c>
    </row>
    <row r="1100" spans="21:50" x14ac:dyDescent="0.35">
      <c r="U1100" s="11" t="s">
        <v>76</v>
      </c>
      <c r="V1100" s="11">
        <v>1608</v>
      </c>
      <c r="W1100" s="11">
        <v>-8.5048119999999994</v>
      </c>
      <c r="X1100" s="11">
        <v>-6.8190600000000003</v>
      </c>
      <c r="Y1100" s="11">
        <v>1.6857519999999999</v>
      </c>
      <c r="Z1100" s="18">
        <f t="shared" si="27"/>
        <v>0.19821155364751156</v>
      </c>
      <c r="AA1100" s="11">
        <v>19.821152999999999</v>
      </c>
      <c r="AS1100" s="11" t="s">
        <v>83</v>
      </c>
      <c r="AT1100" s="11">
        <v>1101</v>
      </c>
      <c r="AU1100" s="11">
        <v>-25.204325000000001</v>
      </c>
      <c r="AV1100" s="11">
        <v>-24.160055</v>
      </c>
      <c r="AW1100" s="11">
        <v>1.04427</v>
      </c>
      <c r="AX1100" s="11">
        <v>4.1432190000000002</v>
      </c>
    </row>
    <row r="1101" spans="21:50" x14ac:dyDescent="0.35">
      <c r="U1101" s="11" t="s">
        <v>76</v>
      </c>
      <c r="V1101" s="11">
        <v>1610</v>
      </c>
      <c r="W1101" s="11">
        <v>-7.5035449999999999</v>
      </c>
      <c r="X1101" s="11">
        <v>-5.885694</v>
      </c>
      <c r="Y1101" s="11">
        <v>1.6178509999999999</v>
      </c>
      <c r="Z1101" s="18">
        <f t="shared" si="27"/>
        <v>0.21561155427201409</v>
      </c>
      <c r="AA1101" s="11">
        <v>21.561156</v>
      </c>
      <c r="AS1101" s="11" t="s">
        <v>76</v>
      </c>
      <c r="AT1101" s="11">
        <v>1102</v>
      </c>
      <c r="AU1101" s="11">
        <v>-21.135766</v>
      </c>
      <c r="AV1101" s="11">
        <v>-20.128291000000001</v>
      </c>
      <c r="AW1101" s="11">
        <v>1.007476</v>
      </c>
      <c r="AX1101" s="11">
        <v>4.7666870000000001</v>
      </c>
    </row>
    <row r="1102" spans="21:50" x14ac:dyDescent="0.35">
      <c r="U1102" s="11" t="s">
        <v>76</v>
      </c>
      <c r="V1102" s="11">
        <v>1611</v>
      </c>
      <c r="W1102" s="11">
        <v>9.0632219999999997</v>
      </c>
      <c r="X1102" s="11">
        <v>1.822365</v>
      </c>
      <c r="Y1102" s="11">
        <v>7.2408570000000001</v>
      </c>
      <c r="Z1102" s="18">
        <f t="shared" si="27"/>
        <v>0.798927467516519</v>
      </c>
      <c r="AA1102" s="11">
        <v>79.892747</v>
      </c>
      <c r="AS1102" s="11" t="s">
        <v>76</v>
      </c>
      <c r="AT1102" s="11">
        <v>1103</v>
      </c>
      <c r="AU1102" s="11">
        <v>-11.971337</v>
      </c>
      <c r="AV1102" s="11">
        <v>-14.707172</v>
      </c>
      <c r="AW1102" s="11">
        <v>2.7358349999999998</v>
      </c>
      <c r="AX1102" s="11">
        <v>22.853210000000001</v>
      </c>
    </row>
    <row r="1103" spans="21:50" x14ac:dyDescent="0.35">
      <c r="U1103" s="11" t="s">
        <v>76</v>
      </c>
      <c r="V1103" s="11">
        <v>1612</v>
      </c>
      <c r="W1103" s="11">
        <v>7.3144479999999996</v>
      </c>
      <c r="X1103" s="11">
        <v>2.6246369999999999</v>
      </c>
      <c r="Y1103" s="11">
        <v>4.6898109999999997</v>
      </c>
      <c r="Z1103" s="18">
        <f t="shared" si="27"/>
        <v>0.64117087167753462</v>
      </c>
      <c r="AA1103" s="11">
        <v>64.117089000000007</v>
      </c>
      <c r="AS1103" s="11" t="s">
        <v>76</v>
      </c>
      <c r="AT1103" s="11">
        <v>1104</v>
      </c>
      <c r="AU1103" s="11">
        <v>-12.509375</v>
      </c>
      <c r="AV1103" s="11">
        <v>-11.751281000000001</v>
      </c>
      <c r="AW1103" s="11">
        <v>0.75809400000000005</v>
      </c>
      <c r="AX1103" s="11">
        <v>6.0602049999999998</v>
      </c>
    </row>
    <row r="1104" spans="21:50" x14ac:dyDescent="0.35">
      <c r="U1104" s="11" t="s">
        <v>76</v>
      </c>
      <c r="V1104" s="11">
        <v>1613</v>
      </c>
      <c r="W1104" s="11">
        <v>-9.164593</v>
      </c>
      <c r="X1104" s="11">
        <v>-7.9455460000000002</v>
      </c>
      <c r="Y1104" s="11">
        <v>1.219047</v>
      </c>
      <c r="Z1104" s="18">
        <f t="shared" si="27"/>
        <v>0.13301703632665413</v>
      </c>
      <c r="AA1104" s="11">
        <v>13.301704000000001</v>
      </c>
      <c r="AS1104" s="11" t="s">
        <v>78</v>
      </c>
      <c r="AT1104" s="11">
        <v>1105</v>
      </c>
      <c r="AU1104" s="11">
        <v>-5.0674789999999996</v>
      </c>
      <c r="AV1104" s="11">
        <v>-7.3219479999999999</v>
      </c>
      <c r="AW1104" s="11">
        <v>2.2544689999999998</v>
      </c>
      <c r="AX1104" s="11">
        <v>44.488970000000002</v>
      </c>
    </row>
    <row r="1105" spans="21:50" x14ac:dyDescent="0.35">
      <c r="U1105" s="11" t="s">
        <v>76</v>
      </c>
      <c r="V1105" s="11">
        <v>1616</v>
      </c>
      <c r="W1105" s="11">
        <v>-20.475832</v>
      </c>
      <c r="X1105" s="11">
        <v>-21.112857999999999</v>
      </c>
      <c r="Y1105" s="11">
        <v>0.63702599999999998</v>
      </c>
      <c r="Z1105" s="18">
        <f t="shared" si="27"/>
        <v>3.1111116754620763E-2</v>
      </c>
      <c r="AA1105" s="11">
        <v>3.1111119999999999</v>
      </c>
      <c r="AS1105" s="11" t="s">
        <v>76</v>
      </c>
      <c r="AT1105" s="11">
        <v>1106</v>
      </c>
      <c r="AU1105" s="11">
        <v>-5.3260079999999999</v>
      </c>
      <c r="AV1105" s="11">
        <v>-4.5686109999999998</v>
      </c>
      <c r="AW1105" s="11">
        <v>0.75739699999999999</v>
      </c>
      <c r="AX1105" s="11">
        <v>14.220723</v>
      </c>
    </row>
    <row r="1106" spans="21:50" x14ac:dyDescent="0.35">
      <c r="U1106" s="11" t="s">
        <v>76</v>
      </c>
      <c r="V1106" s="11">
        <v>1617</v>
      </c>
      <c r="W1106" s="11">
        <v>25.235147000000001</v>
      </c>
      <c r="X1106" s="11">
        <v>27.688015</v>
      </c>
      <c r="Y1106" s="11">
        <v>2.452868</v>
      </c>
      <c r="Z1106" s="18">
        <f t="shared" si="27"/>
        <v>9.7200464098742917E-2</v>
      </c>
      <c r="AA1106" s="11">
        <v>9.7200480000000002</v>
      </c>
      <c r="AS1106" s="11" t="s">
        <v>76</v>
      </c>
      <c r="AT1106" s="11">
        <v>1107</v>
      </c>
      <c r="AU1106" s="11">
        <v>36.919381999999999</v>
      </c>
      <c r="AV1106" s="11">
        <v>31.819443</v>
      </c>
      <c r="AW1106" s="11">
        <v>5.099939</v>
      </c>
      <c r="AX1106" s="11">
        <v>13.813717</v>
      </c>
    </row>
    <row r="1107" spans="21:50" x14ac:dyDescent="0.35">
      <c r="U1107" s="11" t="s">
        <v>76</v>
      </c>
      <c r="V1107" s="11">
        <v>1618</v>
      </c>
      <c r="W1107" s="11">
        <v>-8.996022</v>
      </c>
      <c r="X1107" s="11">
        <v>-11.381869</v>
      </c>
      <c r="Y1107" s="11">
        <v>2.3858470000000001</v>
      </c>
      <c r="Z1107" s="18">
        <f t="shared" si="27"/>
        <v>0.2652113345209694</v>
      </c>
      <c r="AA1107" s="11">
        <v>26.521132999999999</v>
      </c>
      <c r="AS1107" s="11" t="s">
        <v>76</v>
      </c>
      <c r="AT1107" s="11">
        <v>1108</v>
      </c>
      <c r="AU1107" s="11">
        <v>1.9223060000000001</v>
      </c>
      <c r="AV1107" s="11">
        <v>0.358487</v>
      </c>
      <c r="AW1107" s="11">
        <v>1.5638190000000001</v>
      </c>
      <c r="AX1107" s="11">
        <v>81.351212000000004</v>
      </c>
    </row>
    <row r="1108" spans="21:50" x14ac:dyDescent="0.35">
      <c r="U1108" s="11" t="s">
        <v>76</v>
      </c>
      <c r="V1108" s="11">
        <v>1619</v>
      </c>
      <c r="W1108" s="11">
        <v>-13.271015</v>
      </c>
      <c r="X1108" s="11">
        <v>-15.03021</v>
      </c>
      <c r="Y1108" s="11">
        <v>1.759196</v>
      </c>
      <c r="Z1108" s="18">
        <f t="shared" si="27"/>
        <v>0.13255926543674315</v>
      </c>
      <c r="AA1108" s="11">
        <v>13.255925</v>
      </c>
      <c r="AS1108" s="11" t="s">
        <v>78</v>
      </c>
      <c r="AT1108" s="11">
        <v>1109</v>
      </c>
      <c r="AU1108" s="11">
        <v>30.254773</v>
      </c>
      <c r="AV1108" s="11">
        <v>29.324825000000001</v>
      </c>
      <c r="AW1108" s="11">
        <v>0.92994699999999997</v>
      </c>
      <c r="AX1108" s="11">
        <v>3.0737209999999999</v>
      </c>
    </row>
    <row r="1109" spans="21:50" x14ac:dyDescent="0.35">
      <c r="U1109" s="11" t="s">
        <v>76</v>
      </c>
      <c r="V1109" s="11">
        <v>1620</v>
      </c>
      <c r="W1109" s="11">
        <v>-9.4063429999999997</v>
      </c>
      <c r="X1109" s="11">
        <v>-8.4588520000000003</v>
      </c>
      <c r="Y1109" s="11">
        <v>0.94749099999999997</v>
      </c>
      <c r="Z1109" s="18">
        <f t="shared" si="27"/>
        <v>0.10072894428791296</v>
      </c>
      <c r="AA1109" s="11">
        <v>10.072896</v>
      </c>
      <c r="AS1109" s="11" t="s">
        <v>83</v>
      </c>
      <c r="AT1109" s="11">
        <v>1110</v>
      </c>
      <c r="AU1109" s="11">
        <v>-4.1752260000000003</v>
      </c>
      <c r="AV1109" s="11">
        <v>-8.7956719999999997</v>
      </c>
      <c r="AW1109" s="11">
        <v>4.6204470000000004</v>
      </c>
      <c r="AX1109" s="11" t="s">
        <v>77</v>
      </c>
    </row>
    <row r="1110" spans="21:50" x14ac:dyDescent="0.35">
      <c r="U1110" s="11" t="s">
        <v>76</v>
      </c>
      <c r="V1110" s="11">
        <v>1622</v>
      </c>
      <c r="W1110" s="11">
        <v>36.011550999999997</v>
      </c>
      <c r="X1110" s="11">
        <v>36.229976000000001</v>
      </c>
      <c r="Y1110" s="11">
        <v>0.21842500000000001</v>
      </c>
      <c r="Z1110" s="18">
        <f t="shared" si="27"/>
        <v>6.065414955329195E-3</v>
      </c>
      <c r="AA1110" s="11">
        <v>0.60653999999999997</v>
      </c>
      <c r="AS1110" s="11" t="s">
        <v>76</v>
      </c>
      <c r="AT1110" s="11">
        <v>1111</v>
      </c>
      <c r="AU1110" s="11">
        <v>0.62615600000000005</v>
      </c>
      <c r="AV1110" s="11">
        <v>0.37717699999999998</v>
      </c>
      <c r="AW1110" s="11">
        <v>0.248978</v>
      </c>
      <c r="AX1110" s="11">
        <v>39.763010000000001</v>
      </c>
    </row>
    <row r="1111" spans="21:50" x14ac:dyDescent="0.35">
      <c r="U1111" s="11" t="s">
        <v>76</v>
      </c>
      <c r="V1111" s="11">
        <v>1625</v>
      </c>
      <c r="W1111" s="11">
        <v>-17.980594</v>
      </c>
      <c r="X1111" s="11">
        <v>-16.196701999999998</v>
      </c>
      <c r="Y1111" s="11">
        <v>1.783892</v>
      </c>
      <c r="Z1111" s="18">
        <f t="shared" si="27"/>
        <v>9.9212072749098282E-2</v>
      </c>
      <c r="AA1111" s="11">
        <v>9.9212089999999993</v>
      </c>
      <c r="AS1111" s="11" t="s">
        <v>83</v>
      </c>
      <c r="AT1111" s="11">
        <v>1112</v>
      </c>
      <c r="AU1111" s="11">
        <v>-17.969712999999999</v>
      </c>
      <c r="AV1111" s="11">
        <v>-16.419543999999998</v>
      </c>
      <c r="AW1111" s="11">
        <v>1.5501689999999999</v>
      </c>
      <c r="AX1111" s="11">
        <v>8.6265669999999997</v>
      </c>
    </row>
    <row r="1112" spans="21:50" x14ac:dyDescent="0.35">
      <c r="U1112" s="11" t="s">
        <v>76</v>
      </c>
      <c r="V1112" s="11">
        <v>1626</v>
      </c>
      <c r="W1112" s="11">
        <v>-21.321736000000001</v>
      </c>
      <c r="X1112" s="11">
        <v>-21.152470999999998</v>
      </c>
      <c r="Y1112" s="11">
        <v>0.169265</v>
      </c>
      <c r="Z1112" s="18">
        <f t="shared" si="27"/>
        <v>7.9386125032220641E-3</v>
      </c>
      <c r="AA1112" s="11">
        <v>0.79386000000000001</v>
      </c>
      <c r="AS1112" s="11" t="s">
        <v>78</v>
      </c>
      <c r="AT1112" s="11">
        <v>1113</v>
      </c>
      <c r="AU1112" s="11">
        <v>-14.592271</v>
      </c>
      <c r="AV1112" s="11">
        <v>-11.942289000000001</v>
      </c>
      <c r="AW1112" s="11">
        <v>2.6499830000000002</v>
      </c>
      <c r="AX1112" s="11">
        <v>18.160178999999999</v>
      </c>
    </row>
    <row r="1113" spans="21:50" x14ac:dyDescent="0.35">
      <c r="U1113" s="11" t="s">
        <v>76</v>
      </c>
      <c r="V1113" s="11">
        <v>1627</v>
      </c>
      <c r="W1113" s="11">
        <v>-6.1785100000000002</v>
      </c>
      <c r="X1113" s="11">
        <v>-9.0533839999999994</v>
      </c>
      <c r="Y1113" s="11">
        <v>2.8748740000000002</v>
      </c>
      <c r="Z1113" s="18">
        <f t="shared" si="27"/>
        <v>0.46530215213700393</v>
      </c>
      <c r="AA1113" s="11">
        <v>46.530206999999997</v>
      </c>
      <c r="AS1113" s="11" t="s">
        <v>76</v>
      </c>
      <c r="AT1113" s="11">
        <v>1114</v>
      </c>
      <c r="AU1113" s="11">
        <v>-13.603344999999999</v>
      </c>
      <c r="AV1113" s="11">
        <v>-19.351219</v>
      </c>
      <c r="AW1113" s="11">
        <v>5.7478740000000004</v>
      </c>
      <c r="AX1113" s="11">
        <v>42.253385999999999</v>
      </c>
    </row>
    <row r="1114" spans="21:50" x14ac:dyDescent="0.35">
      <c r="U1114" s="11" t="s">
        <v>76</v>
      </c>
      <c r="V1114" s="11">
        <v>1628</v>
      </c>
      <c r="W1114" s="11">
        <v>-15.143913</v>
      </c>
      <c r="X1114" s="11">
        <v>-15.019838999999999</v>
      </c>
      <c r="Y1114" s="11">
        <v>0.124073</v>
      </c>
      <c r="Z1114" s="18">
        <f t="shared" si="27"/>
        <v>8.1929287364500836E-3</v>
      </c>
      <c r="AA1114" s="11">
        <v>0.819295</v>
      </c>
      <c r="AS1114" s="11" t="s">
        <v>76</v>
      </c>
      <c r="AT1114" s="11">
        <v>1115</v>
      </c>
      <c r="AU1114" s="11">
        <v>21.666509000000001</v>
      </c>
      <c r="AV1114" s="11">
        <v>20.407285999999999</v>
      </c>
      <c r="AW1114" s="11">
        <v>1.259223</v>
      </c>
      <c r="AX1114" s="11">
        <v>5.8118400000000001</v>
      </c>
    </row>
    <row r="1115" spans="21:50" x14ac:dyDescent="0.35">
      <c r="U1115" s="11" t="s">
        <v>76</v>
      </c>
      <c r="V1115" s="11">
        <v>1630</v>
      </c>
      <c r="W1115" s="11">
        <v>-7.0418919999999998</v>
      </c>
      <c r="X1115" s="11">
        <v>-4.6706200000000004</v>
      </c>
      <c r="Y1115" s="11">
        <v>2.3712719999999998</v>
      </c>
      <c r="Z1115" s="18">
        <f t="shared" si="27"/>
        <v>0.33673791077738763</v>
      </c>
      <c r="AA1115" s="11">
        <v>33.673786999999997</v>
      </c>
      <c r="AS1115" s="11" t="s">
        <v>76</v>
      </c>
      <c r="AT1115" s="11">
        <v>1116</v>
      </c>
      <c r="AU1115" s="11">
        <v>-13.412881</v>
      </c>
      <c r="AV1115" s="11">
        <v>-11.932005999999999</v>
      </c>
      <c r="AW1115" s="11">
        <v>1.480874</v>
      </c>
      <c r="AX1115" s="11">
        <v>11.040689</v>
      </c>
    </row>
    <row r="1116" spans="21:50" x14ac:dyDescent="0.35">
      <c r="U1116" s="11" t="s">
        <v>76</v>
      </c>
      <c r="V1116" s="11">
        <v>1633</v>
      </c>
      <c r="W1116" s="11">
        <v>38.760147000000003</v>
      </c>
      <c r="X1116" s="11">
        <v>32.726899000000003</v>
      </c>
      <c r="Y1116" s="11">
        <v>6.0332470000000002</v>
      </c>
      <c r="Z1116" s="18">
        <f t="shared" si="27"/>
        <v>0.1556559370117972</v>
      </c>
      <c r="AA1116" s="11">
        <v>15.565594000000001</v>
      </c>
      <c r="AS1116" s="11" t="s">
        <v>76</v>
      </c>
      <c r="AT1116" s="11">
        <v>1117</v>
      </c>
      <c r="AU1116" s="11">
        <v>26.22373</v>
      </c>
      <c r="AV1116" s="11">
        <v>28.886516</v>
      </c>
      <c r="AW1116" s="11">
        <v>2.6627869999999998</v>
      </c>
      <c r="AX1116" s="11">
        <v>10.154111</v>
      </c>
    </row>
    <row r="1117" spans="21:50" x14ac:dyDescent="0.35">
      <c r="U1117" s="11" t="s">
        <v>76</v>
      </c>
      <c r="V1117" s="11">
        <v>1634</v>
      </c>
      <c r="W1117" s="11">
        <v>34.745434000000003</v>
      </c>
      <c r="X1117" s="11">
        <v>25.91621</v>
      </c>
      <c r="Y1117" s="11">
        <v>8.8292230000000007</v>
      </c>
      <c r="Z1117" s="18">
        <f t="shared" si="27"/>
        <v>0.25411174889915034</v>
      </c>
      <c r="AA1117" s="11">
        <v>25.411176000000001</v>
      </c>
      <c r="AS1117" s="11" t="s">
        <v>83</v>
      </c>
      <c r="AT1117" s="11">
        <v>1118</v>
      </c>
      <c r="AU1117" s="11">
        <v>43.824829999999999</v>
      </c>
      <c r="AV1117" s="11">
        <v>40.490183000000002</v>
      </c>
      <c r="AW1117" s="11">
        <v>3.3346469999999999</v>
      </c>
      <c r="AX1117" s="11">
        <v>7.6090350000000004</v>
      </c>
    </row>
    <row r="1118" spans="21:50" x14ac:dyDescent="0.35">
      <c r="U1118" s="11" t="s">
        <v>76</v>
      </c>
      <c r="V1118" s="11">
        <v>1635</v>
      </c>
      <c r="W1118" s="11">
        <v>-12.322281</v>
      </c>
      <c r="X1118" s="11">
        <v>-10.81767</v>
      </c>
      <c r="Y1118" s="11">
        <v>1.5046109999999999</v>
      </c>
      <c r="Z1118" s="18">
        <f t="shared" si="27"/>
        <v>0.12210490898560095</v>
      </c>
      <c r="AA1118" s="11">
        <v>12.21049</v>
      </c>
      <c r="AS1118" s="11" t="s">
        <v>78</v>
      </c>
      <c r="AT1118" s="11">
        <v>1119</v>
      </c>
      <c r="AU1118" s="11">
        <v>-9.2874020000000002</v>
      </c>
      <c r="AV1118" s="11">
        <v>-8.6822420000000005</v>
      </c>
      <c r="AW1118" s="11">
        <v>0.60516000000000003</v>
      </c>
      <c r="AX1118" s="11">
        <v>6.5159250000000002</v>
      </c>
    </row>
    <row r="1119" spans="21:50" x14ac:dyDescent="0.35">
      <c r="U1119" s="11" t="s">
        <v>76</v>
      </c>
      <c r="V1119" s="11">
        <v>1636</v>
      </c>
      <c r="W1119" s="11">
        <v>22.733103</v>
      </c>
      <c r="X1119" s="11">
        <v>19.627161999999998</v>
      </c>
      <c r="Y1119" s="11">
        <v>3.1059410000000001</v>
      </c>
      <c r="Z1119" s="18">
        <f t="shared" si="27"/>
        <v>0.13662635496790737</v>
      </c>
      <c r="AA1119" s="11">
        <v>13.662635</v>
      </c>
      <c r="AS1119" s="11" t="s">
        <v>76</v>
      </c>
      <c r="AT1119" s="11">
        <v>1120</v>
      </c>
      <c r="AU1119" s="11">
        <v>8.0351239999999997</v>
      </c>
      <c r="AV1119" s="11">
        <v>4.4623699999999999</v>
      </c>
      <c r="AW1119" s="11">
        <v>3.5727540000000002</v>
      </c>
      <c r="AX1119" s="11">
        <v>44.464210000000001</v>
      </c>
    </row>
    <row r="1120" spans="21:50" x14ac:dyDescent="0.35">
      <c r="U1120" s="11" t="s">
        <v>76</v>
      </c>
      <c r="V1120" s="11">
        <v>1637</v>
      </c>
      <c r="W1120" s="11">
        <v>17.925328</v>
      </c>
      <c r="X1120" s="11">
        <v>15.349081</v>
      </c>
      <c r="Y1120" s="11">
        <v>2.5762459999999998</v>
      </c>
      <c r="Z1120" s="18">
        <f t="shared" si="27"/>
        <v>0.14372099634662192</v>
      </c>
      <c r="AA1120" s="11">
        <v>14.372102999999999</v>
      </c>
      <c r="AS1120" s="11" t="s">
        <v>76</v>
      </c>
      <c r="AT1120" s="11">
        <v>1121</v>
      </c>
      <c r="AU1120" s="11">
        <v>11.461133999999999</v>
      </c>
      <c r="AV1120" s="11">
        <v>11.47279</v>
      </c>
      <c r="AW1120" s="11">
        <v>1.1655E-2</v>
      </c>
      <c r="AX1120" s="11">
        <v>0.10169499999999999</v>
      </c>
    </row>
    <row r="1121" spans="21:50" x14ac:dyDescent="0.35">
      <c r="U1121" s="11" t="s">
        <v>76</v>
      </c>
      <c r="V1121" s="11">
        <v>1638</v>
      </c>
      <c r="W1121" s="11">
        <v>-12.001927999999999</v>
      </c>
      <c r="X1121" s="11">
        <v>-13.098894</v>
      </c>
      <c r="Y1121" s="11">
        <v>1.0969660000000001</v>
      </c>
      <c r="Z1121" s="18">
        <f t="shared" si="27"/>
        <v>9.1399148536801769E-2</v>
      </c>
      <c r="AA1121" s="11">
        <v>9.1399109999999997</v>
      </c>
      <c r="AS1121" s="11" t="s">
        <v>76</v>
      </c>
      <c r="AT1121" s="11">
        <v>1122</v>
      </c>
      <c r="AU1121" s="11">
        <v>17.985374</v>
      </c>
      <c r="AV1121" s="11">
        <v>18.184470999999998</v>
      </c>
      <c r="AW1121" s="11">
        <v>0.199097</v>
      </c>
      <c r="AX1121" s="11">
        <v>1.1069960000000001</v>
      </c>
    </row>
    <row r="1122" spans="21:50" x14ac:dyDescent="0.35">
      <c r="U1122" s="11" t="s">
        <v>76</v>
      </c>
      <c r="V1122" s="11">
        <v>1640</v>
      </c>
      <c r="W1122" s="11">
        <v>6.3721819999999996</v>
      </c>
      <c r="X1122" s="11">
        <v>11.708176</v>
      </c>
      <c r="Y1122" s="11">
        <v>5.3359940000000003</v>
      </c>
      <c r="Z1122" s="18">
        <f t="shared" si="27"/>
        <v>0.83738882536625614</v>
      </c>
      <c r="AA1122" s="11">
        <v>83.738892000000007</v>
      </c>
      <c r="AS1122" s="11" t="s">
        <v>76</v>
      </c>
      <c r="AT1122" s="11">
        <v>1123</v>
      </c>
      <c r="AU1122" s="11">
        <v>21.015294000000001</v>
      </c>
      <c r="AV1122" s="11">
        <v>15.925939</v>
      </c>
      <c r="AW1122" s="11">
        <v>5.0893550000000003</v>
      </c>
      <c r="AX1122" s="11">
        <v>24.217388</v>
      </c>
    </row>
    <row r="1123" spans="21:50" x14ac:dyDescent="0.35">
      <c r="U1123" s="11" t="s">
        <v>76</v>
      </c>
      <c r="V1123" s="11">
        <v>1643</v>
      </c>
      <c r="W1123" s="11">
        <v>-6.4463699999999999</v>
      </c>
      <c r="X1123" s="11">
        <v>-4.984127</v>
      </c>
      <c r="Y1123" s="11">
        <v>1.462243</v>
      </c>
      <c r="Z1123" s="18">
        <f t="shared" si="27"/>
        <v>0.22683200002482018</v>
      </c>
      <c r="AA1123" s="11">
        <v>22.683199999999999</v>
      </c>
      <c r="AS1123" s="11" t="s">
        <v>76</v>
      </c>
      <c r="AT1123" s="11">
        <v>1124</v>
      </c>
      <c r="AU1123" s="11">
        <v>-16.802810999999998</v>
      </c>
      <c r="AV1123" s="11">
        <v>-17.412596000000001</v>
      </c>
      <c r="AW1123" s="11">
        <v>0.60978399999999999</v>
      </c>
      <c r="AX1123" s="11">
        <v>3.6290610000000001</v>
      </c>
    </row>
    <row r="1124" spans="21:50" x14ac:dyDescent="0.35">
      <c r="U1124" s="11" t="s">
        <v>76</v>
      </c>
      <c r="V1124" s="11">
        <v>1644</v>
      </c>
      <c r="W1124" s="11">
        <v>22.787648000000001</v>
      </c>
      <c r="X1124" s="11">
        <v>23.581122000000001</v>
      </c>
      <c r="Y1124" s="11">
        <v>0.79347400000000001</v>
      </c>
      <c r="Z1124" s="18">
        <f t="shared" si="27"/>
        <v>3.4820355308279288E-2</v>
      </c>
      <c r="AA1124" s="11">
        <v>3.4820350000000002</v>
      </c>
      <c r="AS1124" s="11" t="s">
        <v>78</v>
      </c>
      <c r="AT1124" s="11">
        <v>1125</v>
      </c>
      <c r="AU1124" s="11">
        <v>-15.826700000000001</v>
      </c>
      <c r="AV1124" s="11">
        <v>-11.935891</v>
      </c>
      <c r="AW1124" s="11">
        <v>3.890809</v>
      </c>
      <c r="AX1124" s="11">
        <v>24.583828</v>
      </c>
    </row>
    <row r="1125" spans="21:50" x14ac:dyDescent="0.35">
      <c r="U1125" s="11" t="s">
        <v>76</v>
      </c>
      <c r="V1125" s="11">
        <v>1647</v>
      </c>
      <c r="W1125" s="11">
        <v>2.5716779999999999</v>
      </c>
      <c r="X1125" s="11">
        <v>3.8926340000000001</v>
      </c>
      <c r="Y1125" s="11">
        <v>1.320956</v>
      </c>
      <c r="Z1125" s="18">
        <f t="shared" si="27"/>
        <v>0.51365528654831594</v>
      </c>
      <c r="AA1125" s="11">
        <v>51.365549000000001</v>
      </c>
      <c r="AS1125" s="11" t="s">
        <v>76</v>
      </c>
      <c r="AT1125" s="11">
        <v>1126</v>
      </c>
      <c r="AU1125" s="11">
        <v>4.2672049999999997</v>
      </c>
      <c r="AV1125" s="11">
        <v>1.2908500000000001</v>
      </c>
      <c r="AW1125" s="11">
        <v>2.9763549999999999</v>
      </c>
      <c r="AX1125" s="11">
        <v>69.749522999999996</v>
      </c>
    </row>
    <row r="1126" spans="21:50" x14ac:dyDescent="0.35">
      <c r="U1126" s="11" t="s">
        <v>76</v>
      </c>
      <c r="V1126" s="11">
        <v>1648</v>
      </c>
      <c r="W1126" s="11">
        <v>-15.443406</v>
      </c>
      <c r="X1126" s="11">
        <v>-15.170389999999999</v>
      </c>
      <c r="Y1126" s="11">
        <v>0.27301599999999998</v>
      </c>
      <c r="Z1126" s="18">
        <f t="shared" si="27"/>
        <v>1.767848361948135E-2</v>
      </c>
      <c r="AA1126" s="11">
        <v>1.767846</v>
      </c>
      <c r="AS1126" s="11" t="s">
        <v>83</v>
      </c>
      <c r="AT1126" s="11">
        <v>1127</v>
      </c>
      <c r="AU1126" s="11">
        <v>7.5732799999999996</v>
      </c>
      <c r="AV1126" s="11">
        <v>14.919650000000001</v>
      </c>
      <c r="AW1126" s="11">
        <v>7.3463700000000003</v>
      </c>
      <c r="AX1126" s="11">
        <v>97.003818999999993</v>
      </c>
    </row>
    <row r="1127" spans="21:50" x14ac:dyDescent="0.35">
      <c r="U1127" s="11" t="s">
        <v>76</v>
      </c>
      <c r="V1127" s="11">
        <v>1649</v>
      </c>
      <c r="W1127" s="11">
        <v>32.156211999999996</v>
      </c>
      <c r="X1127" s="11">
        <v>31.339144999999998</v>
      </c>
      <c r="Y1127" s="11">
        <v>0.81706800000000002</v>
      </c>
      <c r="Z1127" s="18">
        <f t="shared" si="27"/>
        <v>2.5409336149419592E-2</v>
      </c>
      <c r="AA1127" s="11">
        <v>2.5409329999999999</v>
      </c>
      <c r="AS1127" s="11" t="s">
        <v>76</v>
      </c>
      <c r="AT1127" s="11">
        <v>1128</v>
      </c>
      <c r="AU1127" s="11">
        <v>-10.191414999999999</v>
      </c>
      <c r="AV1127" s="11">
        <v>-12.107860000000001</v>
      </c>
      <c r="AW1127" s="11">
        <v>1.916445</v>
      </c>
      <c r="AX1127" s="11">
        <v>18.804504000000001</v>
      </c>
    </row>
    <row r="1128" spans="21:50" x14ac:dyDescent="0.35">
      <c r="U1128" s="11" t="s">
        <v>76</v>
      </c>
      <c r="V1128" s="11">
        <v>1650</v>
      </c>
      <c r="W1128" s="11">
        <v>-9.4627610000000004</v>
      </c>
      <c r="X1128" s="11">
        <v>-8.2431249999999991</v>
      </c>
      <c r="Y1128" s="11">
        <v>1.2196359999999999</v>
      </c>
      <c r="Z1128" s="18">
        <f t="shared" si="27"/>
        <v>0.12888796409420039</v>
      </c>
      <c r="AA1128" s="11">
        <v>12.888792</v>
      </c>
      <c r="AS1128" s="11" t="s">
        <v>76</v>
      </c>
      <c r="AT1128" s="11">
        <v>1129</v>
      </c>
      <c r="AU1128" s="11">
        <v>-28.851130999999999</v>
      </c>
      <c r="AV1128" s="11">
        <v>-28.297526999999999</v>
      </c>
      <c r="AW1128" s="11">
        <v>0.55360399999999998</v>
      </c>
      <c r="AX1128" s="11">
        <v>1.918828</v>
      </c>
    </row>
    <row r="1129" spans="21:50" x14ac:dyDescent="0.35">
      <c r="U1129" s="11" t="s">
        <v>76</v>
      </c>
      <c r="V1129" s="11">
        <v>1651</v>
      </c>
      <c r="W1129" s="11">
        <v>7.4554580000000001</v>
      </c>
      <c r="X1129" s="11">
        <v>7.5641559999999997</v>
      </c>
      <c r="Y1129" s="11">
        <v>0.108698</v>
      </c>
      <c r="Z1129" s="18">
        <f t="shared" si="27"/>
        <v>1.4579654261347861E-2</v>
      </c>
      <c r="AA1129" s="11">
        <v>1.4579610000000001</v>
      </c>
      <c r="AS1129" s="11" t="s">
        <v>76</v>
      </c>
      <c r="AT1129" s="11">
        <v>1130</v>
      </c>
      <c r="AU1129" s="11">
        <v>-11.572661</v>
      </c>
      <c r="AV1129" s="11">
        <v>-8.9121290000000002</v>
      </c>
      <c r="AW1129" s="11">
        <v>2.6605319999999999</v>
      </c>
      <c r="AX1129" s="11">
        <v>22.989802999999998</v>
      </c>
    </row>
    <row r="1130" spans="21:50" x14ac:dyDescent="0.35">
      <c r="U1130" s="11" t="s">
        <v>76</v>
      </c>
      <c r="V1130" s="11">
        <v>1652</v>
      </c>
      <c r="W1130" s="11">
        <v>5.111205</v>
      </c>
      <c r="X1130" s="11">
        <v>2.8832140000000002</v>
      </c>
      <c r="Y1130" s="11">
        <v>2.2279909999999998</v>
      </c>
      <c r="Z1130" s="18">
        <f t="shared" si="27"/>
        <v>0.43590327525505235</v>
      </c>
      <c r="AA1130" s="11">
        <v>43.590336000000001</v>
      </c>
      <c r="AS1130" s="11" t="s">
        <v>83</v>
      </c>
      <c r="AT1130" s="11">
        <v>1131</v>
      </c>
      <c r="AU1130" s="11">
        <v>8.7397139999999993</v>
      </c>
      <c r="AV1130" s="11">
        <v>7.0052300000000001</v>
      </c>
      <c r="AW1130" s="11">
        <v>1.7344839999999999</v>
      </c>
      <c r="AX1130" s="11">
        <v>19.846004000000001</v>
      </c>
    </row>
    <row r="1131" spans="21:50" x14ac:dyDescent="0.35">
      <c r="U1131" s="11" t="s">
        <v>76</v>
      </c>
      <c r="V1131" s="11">
        <v>1655</v>
      </c>
      <c r="W1131" s="11">
        <v>-5.7012049999999999</v>
      </c>
      <c r="X1131" s="11">
        <v>-6.7562199999999999</v>
      </c>
      <c r="Y1131" s="11">
        <v>1.0550139999999999</v>
      </c>
      <c r="Z1131" s="18">
        <f t="shared" si="27"/>
        <v>0.18505105499626831</v>
      </c>
      <c r="AA1131" s="11">
        <v>18.505110999999999</v>
      </c>
      <c r="AS1131" s="11" t="s">
        <v>78</v>
      </c>
      <c r="AT1131" s="11">
        <v>1132</v>
      </c>
      <c r="AU1131" s="11">
        <v>-13.538422000000001</v>
      </c>
      <c r="AV1131" s="11">
        <v>-13.328635</v>
      </c>
      <c r="AW1131" s="11">
        <v>0.209787</v>
      </c>
      <c r="AX1131" s="11">
        <v>1.5495669999999999</v>
      </c>
    </row>
    <row r="1132" spans="21:50" x14ac:dyDescent="0.35">
      <c r="U1132" s="11" t="s">
        <v>76</v>
      </c>
      <c r="V1132" s="11">
        <v>1658</v>
      </c>
      <c r="W1132" s="11">
        <v>9.4367459999999994</v>
      </c>
      <c r="X1132" s="11">
        <v>10.656488</v>
      </c>
      <c r="Y1132" s="11">
        <v>1.2197420000000001</v>
      </c>
      <c r="Z1132" s="18">
        <f t="shared" si="27"/>
        <v>0.12925451209558891</v>
      </c>
      <c r="AA1132" s="11">
        <v>12.925449</v>
      </c>
      <c r="AS1132" s="11" t="s">
        <v>76</v>
      </c>
      <c r="AT1132" s="11">
        <v>1133</v>
      </c>
      <c r="AU1132" s="11">
        <v>-9.1571709999999999</v>
      </c>
      <c r="AV1132" s="11">
        <v>-9.7420609999999996</v>
      </c>
      <c r="AW1132" s="11">
        <v>0.58489000000000002</v>
      </c>
      <c r="AX1132" s="11">
        <v>6.3872350000000004</v>
      </c>
    </row>
    <row r="1133" spans="21:50" x14ac:dyDescent="0.35">
      <c r="U1133" s="11" t="s">
        <v>76</v>
      </c>
      <c r="V1133" s="11">
        <v>1659</v>
      </c>
      <c r="W1133" s="11">
        <v>-4.7795209999999999</v>
      </c>
      <c r="X1133" s="11">
        <v>-3.441052</v>
      </c>
      <c r="Y1133" s="11">
        <v>1.33847</v>
      </c>
      <c r="Z1133" s="18">
        <f t="shared" si="27"/>
        <v>0.2800427072085257</v>
      </c>
      <c r="AA1133" s="11">
        <v>28.004262000000001</v>
      </c>
      <c r="AS1133" s="11" t="s">
        <v>76</v>
      </c>
      <c r="AT1133" s="11">
        <v>1134</v>
      </c>
      <c r="AU1133" s="11">
        <v>21.676881999999999</v>
      </c>
      <c r="AV1133" s="11">
        <v>18.995553000000001</v>
      </c>
      <c r="AW1133" s="11">
        <v>2.6813289999999999</v>
      </c>
      <c r="AX1133" s="11">
        <v>12.369533000000001</v>
      </c>
    </row>
    <row r="1134" spans="21:50" x14ac:dyDescent="0.35">
      <c r="U1134" s="11" t="s">
        <v>76</v>
      </c>
      <c r="V1134" s="11">
        <v>1660</v>
      </c>
      <c r="W1134" s="11">
        <v>4.6349099999999996</v>
      </c>
      <c r="X1134" s="11">
        <v>2.395912</v>
      </c>
      <c r="Y1134" s="11">
        <v>2.2389969999999999</v>
      </c>
      <c r="Z1134" s="18">
        <f t="shared" si="27"/>
        <v>0.48307237896744493</v>
      </c>
      <c r="AA1134" s="11">
        <v>48.307248000000001</v>
      </c>
      <c r="AS1134" s="11" t="s">
        <v>76</v>
      </c>
      <c r="AT1134" s="11">
        <v>1135</v>
      </c>
      <c r="AU1134" s="11">
        <v>34.382548999999997</v>
      </c>
      <c r="AV1134" s="11">
        <v>38.664698000000001</v>
      </c>
      <c r="AW1134" s="11">
        <v>4.2821499999999997</v>
      </c>
      <c r="AX1134" s="11">
        <v>12.454428</v>
      </c>
    </row>
    <row r="1135" spans="21:50" x14ac:dyDescent="0.35">
      <c r="U1135" s="11" t="s">
        <v>76</v>
      </c>
      <c r="V1135" s="11">
        <v>1662</v>
      </c>
      <c r="W1135" s="11">
        <v>37.714694999999999</v>
      </c>
      <c r="X1135" s="11">
        <v>31.893654999999999</v>
      </c>
      <c r="Y1135" s="11">
        <v>5.82104</v>
      </c>
      <c r="Z1135" s="18">
        <f t="shared" si="27"/>
        <v>0.15434408259167945</v>
      </c>
      <c r="AA1135" s="11">
        <v>15.434407999999999</v>
      </c>
      <c r="AS1135" s="11" t="s">
        <v>76</v>
      </c>
      <c r="AT1135" s="11">
        <v>1136</v>
      </c>
      <c r="AU1135" s="11">
        <v>-2.380865</v>
      </c>
      <c r="AV1135" s="11">
        <v>-3.1704850000000002</v>
      </c>
      <c r="AW1135" s="11">
        <v>0.78961999999999999</v>
      </c>
      <c r="AX1135" s="11">
        <v>33.165241000000002</v>
      </c>
    </row>
    <row r="1136" spans="21:50" x14ac:dyDescent="0.35">
      <c r="U1136" s="11" t="s">
        <v>76</v>
      </c>
      <c r="V1136" s="11">
        <v>1664</v>
      </c>
      <c r="W1136" s="11">
        <v>-2.465592</v>
      </c>
      <c r="X1136" s="11">
        <v>-1.4426460000000001</v>
      </c>
      <c r="Y1136" s="11">
        <v>1.0229459999999999</v>
      </c>
      <c r="Z1136" s="18">
        <f t="shared" si="27"/>
        <v>0.41488859470666678</v>
      </c>
      <c r="AA1136" s="11">
        <v>41.488854000000003</v>
      </c>
      <c r="AS1136" s="11" t="s">
        <v>76</v>
      </c>
      <c r="AT1136" s="11">
        <v>1137</v>
      </c>
      <c r="AU1136" s="11">
        <v>-3.356614</v>
      </c>
      <c r="AV1136" s="11">
        <v>-4.9092070000000003</v>
      </c>
      <c r="AW1136" s="11">
        <v>1.5525929999999999</v>
      </c>
      <c r="AX1136" s="11">
        <v>46.254728999999998</v>
      </c>
    </row>
    <row r="1137" spans="21:50" x14ac:dyDescent="0.35">
      <c r="U1137" s="11" t="s">
        <v>76</v>
      </c>
      <c r="V1137" s="11">
        <v>1665</v>
      </c>
      <c r="W1137" s="11">
        <v>-20.544703999999999</v>
      </c>
      <c r="X1137" s="11">
        <v>-20.267893999999998</v>
      </c>
      <c r="Y1137" s="11">
        <v>0.27681099999999997</v>
      </c>
      <c r="Z1137" s="18">
        <f t="shared" si="27"/>
        <v>1.347359397341524E-2</v>
      </c>
      <c r="AA1137" s="11">
        <v>1.3473569999999999</v>
      </c>
      <c r="AS1137" s="11" t="s">
        <v>78</v>
      </c>
      <c r="AT1137" s="11">
        <v>1138</v>
      </c>
      <c r="AU1137" s="11">
        <v>-9.2660789999999995</v>
      </c>
      <c r="AV1137" s="11">
        <v>-7.8384450000000001</v>
      </c>
      <c r="AW1137" s="11">
        <v>1.427635</v>
      </c>
      <c r="AX1137" s="11">
        <v>15.407107999999999</v>
      </c>
    </row>
    <row r="1138" spans="21:50" x14ac:dyDescent="0.35">
      <c r="U1138" s="11" t="s">
        <v>76</v>
      </c>
      <c r="V1138" s="11">
        <v>1666</v>
      </c>
      <c r="W1138" s="11">
        <v>0.24315700000000001</v>
      </c>
      <c r="X1138" s="11">
        <v>-1.7925139999999999</v>
      </c>
      <c r="Y1138" s="11">
        <v>2.0356700000000001</v>
      </c>
      <c r="Z1138" s="18">
        <f t="shared" si="27"/>
        <v>8.3718338357522093</v>
      </c>
      <c r="AA1138" s="11" t="s">
        <v>77</v>
      </c>
      <c r="AS1138" s="11" t="s">
        <v>76</v>
      </c>
      <c r="AT1138" s="11">
        <v>1139</v>
      </c>
      <c r="AU1138" s="11">
        <v>-13.355874</v>
      </c>
      <c r="AV1138" s="11">
        <v>-12.706908</v>
      </c>
      <c r="AW1138" s="11">
        <v>0.64896600000000004</v>
      </c>
      <c r="AX1138" s="11">
        <v>4.8590289999999996</v>
      </c>
    </row>
    <row r="1139" spans="21:50" x14ac:dyDescent="0.35">
      <c r="U1139" s="11" t="s">
        <v>76</v>
      </c>
      <c r="V1139" s="11">
        <v>1668</v>
      </c>
      <c r="W1139" s="11">
        <v>-10.531153</v>
      </c>
      <c r="X1139" s="11">
        <v>-9.167484</v>
      </c>
      <c r="Y1139" s="11">
        <v>1.363669</v>
      </c>
      <c r="Z1139" s="18">
        <f t="shared" si="27"/>
        <v>0.12948905024929369</v>
      </c>
      <c r="AA1139" s="11">
        <v>12.948907999999999</v>
      </c>
      <c r="AS1139" s="11" t="s">
        <v>83</v>
      </c>
      <c r="AT1139" s="11">
        <v>1140</v>
      </c>
      <c r="AU1139" s="11">
        <v>5.279598</v>
      </c>
      <c r="AV1139" s="11">
        <v>2.9901409999999999</v>
      </c>
      <c r="AW1139" s="11">
        <v>2.2894570000000001</v>
      </c>
      <c r="AX1139" s="11">
        <v>43.364232999999999</v>
      </c>
    </row>
    <row r="1140" spans="21:50" x14ac:dyDescent="0.35">
      <c r="U1140" s="11" t="s">
        <v>76</v>
      </c>
      <c r="V1140" s="11">
        <v>1669</v>
      </c>
      <c r="W1140" s="11">
        <v>43.395608000000003</v>
      </c>
      <c r="X1140" s="11">
        <v>41.389659000000002</v>
      </c>
      <c r="Y1140" s="11">
        <v>2.0059490000000002</v>
      </c>
      <c r="Z1140" s="18">
        <f t="shared" si="27"/>
        <v>4.6224700895998512E-2</v>
      </c>
      <c r="AA1140" s="11">
        <v>4.622471</v>
      </c>
      <c r="AS1140" s="11" t="s">
        <v>76</v>
      </c>
      <c r="AT1140" s="11">
        <v>1141</v>
      </c>
      <c r="AU1140" s="11">
        <v>-9.2762010000000004</v>
      </c>
      <c r="AV1140" s="11">
        <v>-12.952265000000001</v>
      </c>
      <c r="AW1140" s="11">
        <v>3.6760640000000002</v>
      </c>
      <c r="AX1140" s="11">
        <v>39.628977999999996</v>
      </c>
    </row>
    <row r="1141" spans="21:50" x14ac:dyDescent="0.35">
      <c r="U1141" s="11" t="s">
        <v>76</v>
      </c>
      <c r="V1141" s="11">
        <v>1671</v>
      </c>
      <c r="W1141" s="11">
        <v>-4.9985600000000003</v>
      </c>
      <c r="X1141" s="11">
        <v>-4.4853059999999996</v>
      </c>
      <c r="Y1141" s="11">
        <v>0.51325399999999999</v>
      </c>
      <c r="Z1141" s="18">
        <f t="shared" si="27"/>
        <v>0.10268037194712076</v>
      </c>
      <c r="AA1141" s="11">
        <v>10.268032</v>
      </c>
      <c r="AS1141" s="11" t="s">
        <v>76</v>
      </c>
      <c r="AT1141" s="11">
        <v>1142</v>
      </c>
      <c r="AU1141" s="11">
        <v>-8.1794360000000008</v>
      </c>
      <c r="AV1141" s="11">
        <v>-14.181096999999999</v>
      </c>
      <c r="AW1141" s="11">
        <v>6.0016610000000004</v>
      </c>
      <c r="AX1141" s="11">
        <v>73.374990999999994</v>
      </c>
    </row>
    <row r="1142" spans="21:50" x14ac:dyDescent="0.35">
      <c r="U1142" s="11" t="s">
        <v>76</v>
      </c>
      <c r="V1142" s="11">
        <v>1672</v>
      </c>
      <c r="W1142" s="11">
        <v>33.158107999999999</v>
      </c>
      <c r="X1142" s="11">
        <v>33.753624000000002</v>
      </c>
      <c r="Y1142" s="11">
        <v>0.59551600000000005</v>
      </c>
      <c r="Z1142" s="18">
        <f t="shared" si="27"/>
        <v>1.7959890835749739E-2</v>
      </c>
      <c r="AA1142" s="11">
        <v>1.7959890000000001</v>
      </c>
      <c r="AS1142" s="11" t="s">
        <v>76</v>
      </c>
      <c r="AT1142" s="11">
        <v>1143</v>
      </c>
      <c r="AU1142" s="11">
        <v>-18.372833</v>
      </c>
      <c r="AV1142" s="11">
        <v>-14.545259</v>
      </c>
      <c r="AW1142" s="11">
        <v>3.8275739999999998</v>
      </c>
      <c r="AX1142" s="11">
        <v>20.832794</v>
      </c>
    </row>
    <row r="1143" spans="21:50" x14ac:dyDescent="0.35">
      <c r="U1143" s="11" t="s">
        <v>76</v>
      </c>
      <c r="V1143" s="11">
        <v>1674</v>
      </c>
      <c r="W1143" s="11">
        <v>-8.4437979999999992</v>
      </c>
      <c r="X1143" s="11">
        <v>-8.1824549999999991</v>
      </c>
      <c r="Y1143" s="11">
        <v>0.26134299999999999</v>
      </c>
      <c r="Z1143" s="18">
        <f t="shared" si="27"/>
        <v>3.0950882529402056E-2</v>
      </c>
      <c r="AA1143" s="11">
        <v>3.0950829999999998</v>
      </c>
      <c r="AS1143" s="11" t="s">
        <v>83</v>
      </c>
      <c r="AT1143" s="11">
        <v>1144</v>
      </c>
      <c r="AU1143" s="11">
        <v>-17.850999999999999</v>
      </c>
      <c r="AV1143" s="11">
        <v>-16.190705000000001</v>
      </c>
      <c r="AW1143" s="11">
        <v>1.6602950000000001</v>
      </c>
      <c r="AX1143" s="11">
        <v>9.3008509999999998</v>
      </c>
    </row>
    <row r="1144" spans="21:50" x14ac:dyDescent="0.35">
      <c r="U1144" s="11" t="s">
        <v>76</v>
      </c>
      <c r="V1144" s="11">
        <v>1675</v>
      </c>
      <c r="W1144" s="11">
        <v>-1.744003</v>
      </c>
      <c r="X1144" s="11">
        <v>-1.3911800000000001</v>
      </c>
      <c r="Y1144" s="11">
        <v>0.352823</v>
      </c>
      <c r="Z1144" s="18">
        <f t="shared" si="27"/>
        <v>0.20230641805088639</v>
      </c>
      <c r="AA1144" s="11">
        <v>20.230656</v>
      </c>
      <c r="AS1144" s="11" t="s">
        <v>76</v>
      </c>
      <c r="AT1144" s="11">
        <v>1145</v>
      </c>
      <c r="AU1144" s="11">
        <v>-8.3315699999999993</v>
      </c>
      <c r="AV1144" s="11">
        <v>-7.8283759999999996</v>
      </c>
      <c r="AW1144" s="11">
        <v>0.50319400000000003</v>
      </c>
      <c r="AX1144" s="11">
        <v>6.0396080000000003</v>
      </c>
    </row>
    <row r="1145" spans="21:50" x14ac:dyDescent="0.35">
      <c r="U1145" s="11" t="s">
        <v>76</v>
      </c>
      <c r="V1145" s="11">
        <v>1677</v>
      </c>
      <c r="W1145" s="11">
        <v>-11.606959</v>
      </c>
      <c r="X1145" s="11">
        <v>-11.225783</v>
      </c>
      <c r="Y1145" s="11">
        <v>0.38117600000000001</v>
      </c>
      <c r="Z1145" s="18">
        <f t="shared" si="27"/>
        <v>3.2840298651869111E-2</v>
      </c>
      <c r="AA1145" s="11">
        <v>3.2840319999999998</v>
      </c>
      <c r="AS1145" s="11" t="s">
        <v>78</v>
      </c>
      <c r="AT1145" s="11">
        <v>1146</v>
      </c>
      <c r="AU1145" s="11">
        <v>5.7335229999999999</v>
      </c>
      <c r="AV1145" s="11">
        <v>0.99545799999999995</v>
      </c>
      <c r="AW1145" s="11">
        <v>4.7380649999999997</v>
      </c>
      <c r="AX1145" s="11">
        <v>82.637936999999994</v>
      </c>
    </row>
    <row r="1146" spans="21:50" x14ac:dyDescent="0.35">
      <c r="U1146" s="11" t="s">
        <v>76</v>
      </c>
      <c r="V1146" s="11">
        <v>1678</v>
      </c>
      <c r="W1146" s="11">
        <v>-5.5185999999999999E-2</v>
      </c>
      <c r="X1146" s="11">
        <v>-2.013077</v>
      </c>
      <c r="Y1146" s="11">
        <v>1.957891</v>
      </c>
      <c r="Z1146" s="18">
        <f t="shared" si="27"/>
        <v>35.478037908165113</v>
      </c>
      <c r="AA1146" s="11" t="s">
        <v>77</v>
      </c>
      <c r="AS1146" s="11" t="s">
        <v>76</v>
      </c>
      <c r="AT1146" s="11">
        <v>1147</v>
      </c>
      <c r="AU1146" s="11">
        <v>4.3138439999999996</v>
      </c>
      <c r="AV1146" s="11">
        <v>2.1087750000000001</v>
      </c>
      <c r="AW1146" s="11">
        <v>2.2050700000000001</v>
      </c>
      <c r="AX1146" s="11">
        <v>51.116112999999999</v>
      </c>
    </row>
    <row r="1147" spans="21:50" x14ac:dyDescent="0.35">
      <c r="U1147" s="11" t="s">
        <v>76</v>
      </c>
      <c r="V1147" s="11">
        <v>1679</v>
      </c>
      <c r="W1147" s="11">
        <v>-3.266785</v>
      </c>
      <c r="X1147" s="11">
        <v>-2.920992</v>
      </c>
      <c r="Y1147" s="11">
        <v>0.34579300000000002</v>
      </c>
      <c r="Z1147" s="18">
        <f t="shared" si="27"/>
        <v>0.105851165595532</v>
      </c>
      <c r="AA1147" s="11">
        <v>10.585119000000001</v>
      </c>
      <c r="AS1147" s="11" t="s">
        <v>76</v>
      </c>
      <c r="AT1147" s="11">
        <v>1148</v>
      </c>
      <c r="AU1147" s="11">
        <v>12.063098999999999</v>
      </c>
      <c r="AV1147" s="11">
        <v>11.712681999999999</v>
      </c>
      <c r="AW1147" s="11">
        <v>0.35041600000000001</v>
      </c>
      <c r="AX1147" s="11">
        <v>2.9048620000000001</v>
      </c>
    </row>
    <row r="1148" spans="21:50" x14ac:dyDescent="0.35">
      <c r="U1148" s="11" t="s">
        <v>76</v>
      </c>
      <c r="V1148" s="11">
        <v>1682</v>
      </c>
      <c r="W1148" s="11">
        <v>-1.322632</v>
      </c>
      <c r="X1148" s="11">
        <v>-1.8481099999999999</v>
      </c>
      <c r="Y1148" s="11">
        <v>0.525478</v>
      </c>
      <c r="Z1148" s="18">
        <f t="shared" si="27"/>
        <v>0.39729720738648389</v>
      </c>
      <c r="AA1148" s="11">
        <v>39.729765</v>
      </c>
      <c r="AS1148" s="11" t="s">
        <v>76</v>
      </c>
      <c r="AT1148" s="11">
        <v>1149</v>
      </c>
      <c r="AU1148" s="11">
        <v>-14.498932999999999</v>
      </c>
      <c r="AV1148" s="11">
        <v>-13.475345000000001</v>
      </c>
      <c r="AW1148" s="11">
        <v>1.0235879999999999</v>
      </c>
      <c r="AX1148" s="11">
        <v>7.0597450000000004</v>
      </c>
    </row>
    <row r="1149" spans="21:50" x14ac:dyDescent="0.35">
      <c r="U1149" s="11" t="s">
        <v>76</v>
      </c>
      <c r="V1149" s="11">
        <v>1683</v>
      </c>
      <c r="W1149" s="11">
        <v>-2.9820289999999998</v>
      </c>
      <c r="X1149" s="11">
        <v>-0.244394</v>
      </c>
      <c r="Y1149" s="11">
        <v>2.737635</v>
      </c>
      <c r="Z1149" s="18">
        <f t="shared" si="27"/>
        <v>0.91804439192241261</v>
      </c>
      <c r="AA1149" s="11">
        <v>91.804451</v>
      </c>
      <c r="AS1149" s="11" t="s">
        <v>78</v>
      </c>
      <c r="AT1149" s="11">
        <v>1150</v>
      </c>
      <c r="AU1149" s="11">
        <v>20.488717999999999</v>
      </c>
      <c r="AV1149" s="11">
        <v>15.773652999999999</v>
      </c>
      <c r="AW1149" s="11">
        <v>4.7150650000000001</v>
      </c>
      <c r="AX1149" s="11">
        <v>23.012982999999998</v>
      </c>
    </row>
    <row r="1150" spans="21:50" x14ac:dyDescent="0.35">
      <c r="U1150" s="11" t="s">
        <v>76</v>
      </c>
      <c r="V1150" s="11">
        <v>1684</v>
      </c>
      <c r="W1150" s="11">
        <v>-4.3130470000000001</v>
      </c>
      <c r="X1150" s="11">
        <v>-6.0512949999999996</v>
      </c>
      <c r="Y1150" s="11">
        <v>1.738248</v>
      </c>
      <c r="Z1150" s="18">
        <f t="shared" si="27"/>
        <v>0.40302088059786967</v>
      </c>
      <c r="AA1150" s="11">
        <v>40.302098999999998</v>
      </c>
      <c r="AS1150" s="11" t="s">
        <v>76</v>
      </c>
      <c r="AT1150" s="11">
        <v>1151</v>
      </c>
      <c r="AU1150" s="11">
        <v>-9.6034629999999996</v>
      </c>
      <c r="AV1150" s="11">
        <v>-11.817391000000001</v>
      </c>
      <c r="AW1150" s="11">
        <v>2.2139280000000001</v>
      </c>
      <c r="AX1150" s="11">
        <v>23.053429000000001</v>
      </c>
    </row>
    <row r="1151" spans="21:50" x14ac:dyDescent="0.35">
      <c r="U1151" s="11" t="s">
        <v>76</v>
      </c>
      <c r="V1151" s="11">
        <v>1685</v>
      </c>
      <c r="W1151" s="11">
        <v>26.301157</v>
      </c>
      <c r="X1151" s="11">
        <v>18.918144000000002</v>
      </c>
      <c r="Y1151" s="11">
        <v>7.383013</v>
      </c>
      <c r="Z1151" s="18">
        <f t="shared" si="27"/>
        <v>0.28071057862587567</v>
      </c>
      <c r="AA1151" s="11">
        <v>28.071057</v>
      </c>
      <c r="AS1151" s="11" t="s">
        <v>83</v>
      </c>
      <c r="AT1151" s="11">
        <v>1152</v>
      </c>
      <c r="AU1151" s="11">
        <v>-9.8198170000000005</v>
      </c>
      <c r="AV1151" s="11">
        <v>-11.877065</v>
      </c>
      <c r="AW1151" s="11">
        <v>2.057248</v>
      </c>
      <c r="AX1151" s="11">
        <v>20.949960999999998</v>
      </c>
    </row>
    <row r="1152" spans="21:50" x14ac:dyDescent="0.35">
      <c r="U1152" s="11" t="s">
        <v>76</v>
      </c>
      <c r="V1152" s="11">
        <v>1688</v>
      </c>
      <c r="W1152" s="11">
        <v>18.804472000000001</v>
      </c>
      <c r="X1152" s="11">
        <v>20.979384</v>
      </c>
      <c r="Y1152" s="11">
        <v>2.174912</v>
      </c>
      <c r="Z1152" s="18">
        <f t="shared" si="27"/>
        <v>0.11565929636312043</v>
      </c>
      <c r="AA1152" s="11">
        <v>11.565931000000001</v>
      </c>
      <c r="AS1152" s="11" t="s">
        <v>76</v>
      </c>
      <c r="AT1152" s="11">
        <v>1153</v>
      </c>
      <c r="AU1152" s="11">
        <v>2.1910829999999999</v>
      </c>
      <c r="AV1152" s="11">
        <v>-1.8294029999999999</v>
      </c>
      <c r="AW1152" s="11">
        <v>4.020486</v>
      </c>
      <c r="AX1152" s="11" t="s">
        <v>77</v>
      </c>
    </row>
    <row r="1153" spans="21:50" x14ac:dyDescent="0.35">
      <c r="U1153" s="11" t="s">
        <v>76</v>
      </c>
      <c r="V1153" s="11">
        <v>1689</v>
      </c>
      <c r="W1153" s="11">
        <v>-19.110294</v>
      </c>
      <c r="X1153" s="11">
        <v>-20.771988</v>
      </c>
      <c r="Y1153" s="11">
        <v>1.6616930000000001</v>
      </c>
      <c r="Z1153" s="18">
        <f t="shared" si="27"/>
        <v>8.6952770062040913E-2</v>
      </c>
      <c r="AA1153" s="11">
        <v>8.6952789999999993</v>
      </c>
      <c r="AS1153" s="11" t="s">
        <v>76</v>
      </c>
      <c r="AT1153" s="11">
        <v>1154</v>
      </c>
      <c r="AU1153" s="11">
        <v>-11.697368000000001</v>
      </c>
      <c r="AV1153" s="11">
        <v>-11.008055000000001</v>
      </c>
      <c r="AW1153" s="11">
        <v>0.68931299999999995</v>
      </c>
      <c r="AX1153" s="11">
        <v>5.8928890000000003</v>
      </c>
    </row>
    <row r="1154" spans="21:50" x14ac:dyDescent="0.35">
      <c r="U1154" s="11" t="s">
        <v>76</v>
      </c>
      <c r="V1154" s="11">
        <v>1690</v>
      </c>
      <c r="W1154" s="11">
        <v>-17.613109000000001</v>
      </c>
      <c r="X1154" s="11">
        <v>-18.298136</v>
      </c>
      <c r="Y1154" s="11">
        <v>0.68502799999999997</v>
      </c>
      <c r="Z1154" s="18">
        <f t="shared" si="27"/>
        <v>3.889307674187447E-2</v>
      </c>
      <c r="AA1154" s="11">
        <v>3.8893049999999998</v>
      </c>
      <c r="AS1154" s="11" t="s">
        <v>83</v>
      </c>
      <c r="AT1154" s="11">
        <v>1155</v>
      </c>
      <c r="AU1154" s="11">
        <v>3.1768019999999999</v>
      </c>
      <c r="AV1154" s="11">
        <v>0.35788399999999998</v>
      </c>
      <c r="AW1154" s="11">
        <v>2.818918</v>
      </c>
      <c r="AX1154" s="11">
        <v>88.734449999999995</v>
      </c>
    </row>
    <row r="1155" spans="21:50" x14ac:dyDescent="0.35">
      <c r="U1155" s="11" t="s">
        <v>76</v>
      </c>
      <c r="V1155" s="11">
        <v>1691</v>
      </c>
      <c r="W1155" s="11">
        <v>8.4942349999999998</v>
      </c>
      <c r="X1155" s="11">
        <v>12.716094</v>
      </c>
      <c r="Y1155" s="11">
        <v>4.2218600000000004</v>
      </c>
      <c r="Z1155" s="18">
        <f t="shared" si="27"/>
        <v>0.49702651268772297</v>
      </c>
      <c r="AA1155" s="11">
        <v>49.702649999999998</v>
      </c>
      <c r="AS1155" s="11" t="s">
        <v>76</v>
      </c>
      <c r="AT1155" s="11">
        <v>1156</v>
      </c>
      <c r="AU1155" s="11">
        <v>-0.70452400000000004</v>
      </c>
      <c r="AV1155" s="11">
        <v>-1.372962</v>
      </c>
      <c r="AW1155" s="11">
        <v>0.66843900000000001</v>
      </c>
      <c r="AX1155" s="11">
        <v>94.878080999999995</v>
      </c>
    </row>
    <row r="1156" spans="21:50" x14ac:dyDescent="0.35">
      <c r="U1156" s="11" t="s">
        <v>76</v>
      </c>
      <c r="V1156" s="11">
        <v>1692</v>
      </c>
      <c r="W1156" s="11">
        <v>-3.893939</v>
      </c>
      <c r="X1156" s="11">
        <v>-1.6841379999999999</v>
      </c>
      <c r="Y1156" s="11">
        <v>2.2098010000000001</v>
      </c>
      <c r="Z1156" s="18">
        <f t="shared" si="27"/>
        <v>0.56749759048613757</v>
      </c>
      <c r="AA1156" s="11">
        <v>56.749749999999999</v>
      </c>
      <c r="AS1156" s="11" t="s">
        <v>76</v>
      </c>
      <c r="AT1156" s="11">
        <v>1157</v>
      </c>
      <c r="AU1156" s="11">
        <v>19.085464999999999</v>
      </c>
      <c r="AV1156" s="11">
        <v>24.109635000000001</v>
      </c>
      <c r="AW1156" s="11">
        <v>5.0241699999999998</v>
      </c>
      <c r="AX1156" s="11">
        <v>26.324587999999999</v>
      </c>
    </row>
    <row r="1157" spans="21:50" x14ac:dyDescent="0.35">
      <c r="U1157" s="11" t="s">
        <v>76</v>
      </c>
      <c r="V1157" s="11">
        <v>1695</v>
      </c>
      <c r="W1157" s="11">
        <v>-4.7035830000000001</v>
      </c>
      <c r="X1157" s="11">
        <v>-3.410507</v>
      </c>
      <c r="Y1157" s="11">
        <v>1.293077</v>
      </c>
      <c r="Z1157" s="18">
        <f t="shared" si="27"/>
        <v>0.27491318852032587</v>
      </c>
      <c r="AA1157" s="11">
        <v>27.491311</v>
      </c>
      <c r="AS1157" s="11" t="s">
        <v>76</v>
      </c>
      <c r="AT1157" s="11">
        <v>1158</v>
      </c>
      <c r="AU1157" s="11">
        <v>5.4491490000000002</v>
      </c>
      <c r="AV1157" s="11">
        <v>4.4278050000000002</v>
      </c>
      <c r="AW1157" s="11">
        <v>1.021344</v>
      </c>
      <c r="AX1157" s="11">
        <v>18.743179000000001</v>
      </c>
    </row>
    <row r="1158" spans="21:50" x14ac:dyDescent="0.35">
      <c r="U1158" s="11" t="s">
        <v>76</v>
      </c>
      <c r="V1158" s="11">
        <v>1696</v>
      </c>
      <c r="W1158" s="11">
        <v>-6.1274519999999999</v>
      </c>
      <c r="X1158" s="11">
        <v>-5.8569180000000003</v>
      </c>
      <c r="Y1158" s="11">
        <v>0.270534</v>
      </c>
      <c r="Z1158" s="18">
        <f t="shared" si="27"/>
        <v>4.415114145325006E-2</v>
      </c>
      <c r="AA1158" s="11">
        <v>4.4151189999999998</v>
      </c>
      <c r="AS1158" s="11" t="s">
        <v>78</v>
      </c>
      <c r="AT1158" s="11">
        <v>1159</v>
      </c>
      <c r="AU1158" s="11">
        <v>-13.33075</v>
      </c>
      <c r="AV1158" s="11">
        <v>-12.419275000000001</v>
      </c>
      <c r="AW1158" s="11">
        <v>0.91147500000000004</v>
      </c>
      <c r="AX1158" s="11">
        <v>6.8373879999999998</v>
      </c>
    </row>
    <row r="1159" spans="21:50" x14ac:dyDescent="0.35">
      <c r="U1159" s="11" t="s">
        <v>76</v>
      </c>
      <c r="V1159" s="11">
        <v>1697</v>
      </c>
      <c r="W1159" s="11">
        <v>-18.248622000000001</v>
      </c>
      <c r="X1159" s="11">
        <v>-16.471515</v>
      </c>
      <c r="Y1159" s="11">
        <v>1.777107</v>
      </c>
      <c r="Z1159" s="18">
        <f t="shared" si="27"/>
        <v>9.7383079116877963E-2</v>
      </c>
      <c r="AA1159" s="11">
        <v>9.7383050000000004</v>
      </c>
      <c r="AS1159" s="11" t="s">
        <v>76</v>
      </c>
      <c r="AT1159" s="11">
        <v>1160</v>
      </c>
      <c r="AU1159" s="11">
        <v>-11.332299000000001</v>
      </c>
      <c r="AV1159" s="11">
        <v>-11.079708</v>
      </c>
      <c r="AW1159" s="11">
        <v>0.25259100000000001</v>
      </c>
      <c r="AX1159" s="11">
        <v>2.2289439999999998</v>
      </c>
    </row>
    <row r="1160" spans="21:50" x14ac:dyDescent="0.35">
      <c r="U1160" s="11" t="s">
        <v>76</v>
      </c>
      <c r="V1160" s="11">
        <v>1698</v>
      </c>
      <c r="W1160" s="11">
        <v>-23.657972000000001</v>
      </c>
      <c r="X1160" s="11">
        <v>-23.694462999999999</v>
      </c>
      <c r="Y1160" s="11">
        <v>3.6491999999999997E-2</v>
      </c>
      <c r="Z1160" s="18">
        <f t="shared" si="27"/>
        <v>1.5424821704920436E-3</v>
      </c>
      <c r="AA1160" s="11">
        <v>0.154247</v>
      </c>
      <c r="AS1160" s="11" t="s">
        <v>83</v>
      </c>
      <c r="AT1160" s="11">
        <v>1161</v>
      </c>
      <c r="AU1160" s="11">
        <v>15.843137</v>
      </c>
      <c r="AV1160" s="11">
        <v>11.172283999999999</v>
      </c>
      <c r="AW1160" s="11">
        <v>4.670852</v>
      </c>
      <c r="AX1160" s="11">
        <v>29.481866</v>
      </c>
    </row>
    <row r="1161" spans="21:50" x14ac:dyDescent="0.35">
      <c r="U1161" s="11" t="s">
        <v>76</v>
      </c>
      <c r="V1161" s="11">
        <v>1699</v>
      </c>
      <c r="W1161" s="11">
        <v>-4.2328159999999997</v>
      </c>
      <c r="X1161" s="11">
        <v>-3.5909209999999998</v>
      </c>
      <c r="Y1161" s="11">
        <v>0.64189499999999999</v>
      </c>
      <c r="Z1161" s="18">
        <f t="shared" ref="Z1161:Z1224" si="28">ABS(Y1161/W1161)</f>
        <v>0.15164727217058338</v>
      </c>
      <c r="AA1161" s="11">
        <v>15.164720000000001</v>
      </c>
      <c r="AS1161" s="11" t="s">
        <v>76</v>
      </c>
      <c r="AT1161" s="11">
        <v>1162</v>
      </c>
      <c r="AU1161" s="11">
        <v>7.9328969999999996</v>
      </c>
      <c r="AV1161" s="11">
        <v>6.3270980000000003</v>
      </c>
      <c r="AW1161" s="11">
        <v>1.6057980000000001</v>
      </c>
      <c r="AX1161" s="11">
        <v>20.242269</v>
      </c>
    </row>
    <row r="1162" spans="21:50" x14ac:dyDescent="0.35">
      <c r="U1162" s="11" t="s">
        <v>76</v>
      </c>
      <c r="V1162" s="11">
        <v>1701</v>
      </c>
      <c r="W1162" s="11">
        <v>8.8608720000000005</v>
      </c>
      <c r="X1162" s="11">
        <v>8.1643480000000004</v>
      </c>
      <c r="Y1162" s="11">
        <v>0.69652400000000003</v>
      </c>
      <c r="Z1162" s="18">
        <f t="shared" si="28"/>
        <v>7.8606710490795942E-2</v>
      </c>
      <c r="AA1162" s="11">
        <v>7.8606699999999998</v>
      </c>
      <c r="AS1162" s="11" t="s">
        <v>78</v>
      </c>
      <c r="AT1162" s="11">
        <v>1163</v>
      </c>
      <c r="AU1162" s="11">
        <v>0.25838699999999998</v>
      </c>
      <c r="AV1162" s="11">
        <v>1.220086</v>
      </c>
      <c r="AW1162" s="11">
        <v>0.96169899999999997</v>
      </c>
      <c r="AX1162" s="11" t="s">
        <v>77</v>
      </c>
    </row>
    <row r="1163" spans="21:50" x14ac:dyDescent="0.35">
      <c r="U1163" s="11" t="s">
        <v>76</v>
      </c>
      <c r="V1163" s="11">
        <v>1704</v>
      </c>
      <c r="W1163" s="11">
        <v>-9.7190750000000001</v>
      </c>
      <c r="X1163" s="11">
        <v>-10.996957</v>
      </c>
      <c r="Y1163" s="11">
        <v>1.277882</v>
      </c>
      <c r="Z1163" s="18">
        <f t="shared" si="28"/>
        <v>0.13148185398301793</v>
      </c>
      <c r="AA1163" s="11">
        <v>13.148184000000001</v>
      </c>
      <c r="AS1163" s="11" t="s">
        <v>76</v>
      </c>
      <c r="AT1163" s="11">
        <v>1164</v>
      </c>
      <c r="AU1163" s="11">
        <v>-21.350076999999999</v>
      </c>
      <c r="AV1163" s="11">
        <v>-22.391347</v>
      </c>
      <c r="AW1163" s="11">
        <v>1.0412699999999999</v>
      </c>
      <c r="AX1163" s="11">
        <v>4.8771269999999998</v>
      </c>
    </row>
    <row r="1164" spans="21:50" x14ac:dyDescent="0.35">
      <c r="U1164" s="11" t="s">
        <v>76</v>
      </c>
      <c r="V1164" s="11">
        <v>1705</v>
      </c>
      <c r="W1164" s="11">
        <v>-18.589829000000002</v>
      </c>
      <c r="X1164" s="11">
        <v>-18.182725000000001</v>
      </c>
      <c r="Y1164" s="11">
        <v>0.40710400000000002</v>
      </c>
      <c r="Z1164" s="18">
        <f t="shared" si="28"/>
        <v>2.1899286970310485E-2</v>
      </c>
      <c r="AA1164" s="11">
        <v>2.1899289999999998</v>
      </c>
      <c r="AS1164" s="11" t="s">
        <v>76</v>
      </c>
      <c r="AT1164" s="11">
        <v>1165</v>
      </c>
      <c r="AU1164" s="11">
        <v>-20.926839000000001</v>
      </c>
      <c r="AV1164" s="11">
        <v>-26.803806999999999</v>
      </c>
      <c r="AW1164" s="11">
        <v>5.8769679999999997</v>
      </c>
      <c r="AX1164" s="11">
        <v>28.083400000000001</v>
      </c>
    </row>
    <row r="1165" spans="21:50" x14ac:dyDescent="0.35">
      <c r="U1165" s="11" t="s">
        <v>76</v>
      </c>
      <c r="V1165" s="11">
        <v>1706</v>
      </c>
      <c r="W1165" s="11">
        <v>6.0908199999999999</v>
      </c>
      <c r="X1165" s="11">
        <v>2.623872</v>
      </c>
      <c r="Y1165" s="11">
        <v>3.4669479999999999</v>
      </c>
      <c r="Z1165" s="18">
        <f t="shared" si="28"/>
        <v>0.56920874365028029</v>
      </c>
      <c r="AA1165" s="11">
        <v>56.920876</v>
      </c>
      <c r="AS1165" s="11" t="s">
        <v>76</v>
      </c>
      <c r="AT1165" s="11">
        <v>1166</v>
      </c>
      <c r="AU1165" s="11">
        <v>14.037864000000001</v>
      </c>
      <c r="AV1165" s="11">
        <v>13.626554</v>
      </c>
      <c r="AW1165" s="11">
        <v>0.41130899999999998</v>
      </c>
      <c r="AX1165" s="11">
        <v>2.929999</v>
      </c>
    </row>
    <row r="1166" spans="21:50" x14ac:dyDescent="0.35">
      <c r="U1166" s="11" t="s">
        <v>76</v>
      </c>
      <c r="V1166" s="11">
        <v>1708</v>
      </c>
      <c r="W1166" s="11">
        <v>-5.673807</v>
      </c>
      <c r="X1166" s="11">
        <v>-5.3159090000000004</v>
      </c>
      <c r="Y1166" s="11">
        <v>0.35789799999999999</v>
      </c>
      <c r="Z1166" s="18">
        <f t="shared" si="28"/>
        <v>6.3078987353641036E-2</v>
      </c>
      <c r="AA1166" s="11">
        <v>6.3078940000000001</v>
      </c>
      <c r="AS1166" s="11" t="s">
        <v>76</v>
      </c>
      <c r="AT1166" s="11">
        <v>1167</v>
      </c>
      <c r="AU1166" s="11">
        <v>12.959911999999999</v>
      </c>
      <c r="AV1166" s="11">
        <v>11.891859</v>
      </c>
      <c r="AW1166" s="11">
        <v>1.0680529999999999</v>
      </c>
      <c r="AX1166" s="11">
        <v>8.2412050000000008</v>
      </c>
    </row>
    <row r="1167" spans="21:50" x14ac:dyDescent="0.35">
      <c r="U1167" s="11" t="s">
        <v>76</v>
      </c>
      <c r="V1167" s="11">
        <v>1709</v>
      </c>
      <c r="W1167" s="11">
        <v>25.161348</v>
      </c>
      <c r="X1167" s="11">
        <v>20.641379000000001</v>
      </c>
      <c r="Y1167" s="11">
        <v>4.5199689999999997</v>
      </c>
      <c r="Z1167" s="18">
        <f t="shared" si="28"/>
        <v>0.17963938180100683</v>
      </c>
      <c r="AA1167" s="11">
        <v>17.963939</v>
      </c>
      <c r="AS1167" s="11" t="s">
        <v>83</v>
      </c>
      <c r="AT1167" s="11">
        <v>1168</v>
      </c>
      <c r="AU1167" s="11">
        <v>3.1910400000000001</v>
      </c>
      <c r="AV1167" s="11">
        <v>1.487128</v>
      </c>
      <c r="AW1167" s="11">
        <v>1.7039120000000001</v>
      </c>
      <c r="AX1167" s="11">
        <v>53.396749999999997</v>
      </c>
    </row>
    <row r="1168" spans="21:50" x14ac:dyDescent="0.35">
      <c r="U1168" s="11" t="s">
        <v>76</v>
      </c>
      <c r="V1168" s="11">
        <v>1710</v>
      </c>
      <c r="W1168" s="11">
        <v>-11.849656</v>
      </c>
      <c r="X1168" s="11">
        <v>-12.872806000000001</v>
      </c>
      <c r="Y1168" s="11">
        <v>1.02315</v>
      </c>
      <c r="Z1168" s="18">
        <f t="shared" si="28"/>
        <v>8.6344278686233594E-2</v>
      </c>
      <c r="AA1168" s="11">
        <v>8.6344290000000008</v>
      </c>
      <c r="AS1168" s="11" t="s">
        <v>76</v>
      </c>
      <c r="AT1168" s="11">
        <v>1169</v>
      </c>
      <c r="AU1168" s="11">
        <v>-6.1181809999999999</v>
      </c>
      <c r="AV1168" s="11">
        <v>-5.225733</v>
      </c>
      <c r="AW1168" s="11">
        <v>0.89244800000000002</v>
      </c>
      <c r="AX1168" s="11">
        <v>14.586826</v>
      </c>
    </row>
    <row r="1169" spans="21:50" x14ac:dyDescent="0.35">
      <c r="U1169" s="11" t="s">
        <v>76</v>
      </c>
      <c r="V1169" s="11">
        <v>1712</v>
      </c>
      <c r="W1169" s="11">
        <v>-7.9691989999999997</v>
      </c>
      <c r="X1169" s="11">
        <v>-11.736105999999999</v>
      </c>
      <c r="Y1169" s="11">
        <v>3.7669079999999999</v>
      </c>
      <c r="Z1169" s="18">
        <f t="shared" si="28"/>
        <v>0.47268339013745297</v>
      </c>
      <c r="AA1169" s="11">
        <v>47.268340000000002</v>
      </c>
      <c r="AS1169" s="11" t="s">
        <v>78</v>
      </c>
      <c r="AT1169" s="11">
        <v>1170</v>
      </c>
      <c r="AU1169" s="11">
        <v>15.336323999999999</v>
      </c>
      <c r="AV1169" s="11">
        <v>16.932570999999999</v>
      </c>
      <c r="AW1169" s="11">
        <v>1.596247</v>
      </c>
      <c r="AX1169" s="11">
        <v>10.408276000000001</v>
      </c>
    </row>
    <row r="1170" spans="21:50" x14ac:dyDescent="0.35">
      <c r="U1170" s="11" t="s">
        <v>76</v>
      </c>
      <c r="V1170" s="11">
        <v>1714</v>
      </c>
      <c r="W1170" s="11">
        <v>-11.330557000000001</v>
      </c>
      <c r="X1170" s="11">
        <v>-11.65598</v>
      </c>
      <c r="Y1170" s="11">
        <v>0.32542300000000002</v>
      </c>
      <c r="Z1170" s="18">
        <f t="shared" si="28"/>
        <v>2.8720829876236448E-2</v>
      </c>
      <c r="AA1170" s="11">
        <v>2.8720840000000001</v>
      </c>
      <c r="AS1170" s="11" t="s">
        <v>76</v>
      </c>
      <c r="AT1170" s="11">
        <v>1171</v>
      </c>
      <c r="AU1170" s="11">
        <v>-28.296673999999999</v>
      </c>
      <c r="AV1170" s="11">
        <v>-28.090857</v>
      </c>
      <c r="AW1170" s="11">
        <v>0.205817</v>
      </c>
      <c r="AX1170" s="11">
        <v>0.72735300000000003</v>
      </c>
    </row>
    <row r="1171" spans="21:50" x14ac:dyDescent="0.35">
      <c r="U1171" s="11" t="s">
        <v>76</v>
      </c>
      <c r="V1171" s="11">
        <v>1715</v>
      </c>
      <c r="W1171" s="11">
        <v>-8.2299999999999995E-4</v>
      </c>
      <c r="X1171" s="11">
        <v>-3.069458</v>
      </c>
      <c r="Y1171" s="11">
        <v>3.068635</v>
      </c>
      <c r="Z1171" s="18">
        <f t="shared" si="28"/>
        <v>3728.5965978128797</v>
      </c>
      <c r="AA1171" s="11" t="s">
        <v>77</v>
      </c>
      <c r="AS1171" s="11" t="s">
        <v>76</v>
      </c>
      <c r="AT1171" s="11">
        <v>1172</v>
      </c>
      <c r="AU1171" s="11">
        <v>-10.167128999999999</v>
      </c>
      <c r="AV1171" s="11">
        <v>-9.2403060000000004</v>
      </c>
      <c r="AW1171" s="11">
        <v>0.92682299999999995</v>
      </c>
      <c r="AX1171" s="11">
        <v>9.1158780000000004</v>
      </c>
    </row>
    <row r="1172" spans="21:50" x14ac:dyDescent="0.35">
      <c r="U1172" s="11" t="s">
        <v>76</v>
      </c>
      <c r="V1172" s="11">
        <v>1717</v>
      </c>
      <c r="W1172" s="11">
        <v>13.009988</v>
      </c>
      <c r="X1172" s="11">
        <v>17.97597</v>
      </c>
      <c r="Y1172" s="11">
        <v>4.9659820000000003</v>
      </c>
      <c r="Z1172" s="18">
        <f t="shared" si="28"/>
        <v>0.3817053482293758</v>
      </c>
      <c r="AA1172" s="11">
        <v>38.170537000000003</v>
      </c>
      <c r="AS1172" s="11" t="s">
        <v>83</v>
      </c>
      <c r="AT1172" s="11">
        <v>1173</v>
      </c>
      <c r="AU1172" s="11">
        <v>3.7422939999999998</v>
      </c>
      <c r="AV1172" s="11">
        <v>8.1311850000000003</v>
      </c>
      <c r="AW1172" s="11">
        <v>4.38889</v>
      </c>
      <c r="AX1172" s="11" t="s">
        <v>77</v>
      </c>
    </row>
    <row r="1173" spans="21:50" x14ac:dyDescent="0.35">
      <c r="U1173" s="11" t="s">
        <v>76</v>
      </c>
      <c r="V1173" s="11">
        <v>1719</v>
      </c>
      <c r="W1173" s="11">
        <v>-1.9679489999999999</v>
      </c>
      <c r="X1173" s="11">
        <v>-1.889624</v>
      </c>
      <c r="Y1173" s="11">
        <v>7.8325000000000006E-2</v>
      </c>
      <c r="Z1173" s="18">
        <f t="shared" si="28"/>
        <v>3.9800320028618628E-2</v>
      </c>
      <c r="AA1173" s="11">
        <v>3.980029</v>
      </c>
      <c r="AS1173" s="11" t="s">
        <v>76</v>
      </c>
      <c r="AT1173" s="11">
        <v>1174</v>
      </c>
      <c r="AU1173" s="11">
        <v>41.406509</v>
      </c>
      <c r="AV1173" s="11">
        <v>33.025944000000003</v>
      </c>
      <c r="AW1173" s="11">
        <v>8.3805650000000007</v>
      </c>
      <c r="AX1173" s="11">
        <v>20.239729000000001</v>
      </c>
    </row>
    <row r="1174" spans="21:50" x14ac:dyDescent="0.35">
      <c r="U1174" s="11" t="s">
        <v>76</v>
      </c>
      <c r="V1174" s="11">
        <v>1720</v>
      </c>
      <c r="W1174" s="11">
        <v>9.1286470000000008</v>
      </c>
      <c r="X1174" s="11">
        <v>11.474003</v>
      </c>
      <c r="Y1174" s="11">
        <v>2.3453560000000002</v>
      </c>
      <c r="Z1174" s="18">
        <f t="shared" si="28"/>
        <v>0.2569226304840137</v>
      </c>
      <c r="AA1174" s="11">
        <v>25.692266</v>
      </c>
      <c r="AS1174" s="11" t="s">
        <v>76</v>
      </c>
      <c r="AT1174" s="11">
        <v>1175</v>
      </c>
      <c r="AU1174" s="11">
        <v>-11.847433000000001</v>
      </c>
      <c r="AV1174" s="11">
        <v>-12.030417999999999</v>
      </c>
      <c r="AW1174" s="11">
        <v>0.18298500000000001</v>
      </c>
      <c r="AX1174" s="11">
        <v>1.544511</v>
      </c>
    </row>
    <row r="1175" spans="21:50" x14ac:dyDescent="0.35">
      <c r="U1175" s="11" t="s">
        <v>76</v>
      </c>
      <c r="V1175" s="11">
        <v>1722</v>
      </c>
      <c r="W1175" s="11">
        <v>-20.824469000000001</v>
      </c>
      <c r="X1175" s="11">
        <v>-21.458179000000001</v>
      </c>
      <c r="Y1175" s="11">
        <v>0.63370899999999997</v>
      </c>
      <c r="Z1175" s="18">
        <f t="shared" si="28"/>
        <v>3.0430980016825395E-2</v>
      </c>
      <c r="AA1175" s="11">
        <v>3.0430990000000002</v>
      </c>
      <c r="AS1175" s="11" t="s">
        <v>78</v>
      </c>
      <c r="AT1175" s="11">
        <v>1176</v>
      </c>
      <c r="AU1175" s="11">
        <v>-7.9300610000000002</v>
      </c>
      <c r="AV1175" s="11">
        <v>-7.1988459999999996</v>
      </c>
      <c r="AW1175" s="11">
        <v>0.73121499999999995</v>
      </c>
      <c r="AX1175" s="11">
        <v>9.2208030000000001</v>
      </c>
    </row>
    <row r="1176" spans="21:50" x14ac:dyDescent="0.35">
      <c r="U1176" s="11" t="s">
        <v>76</v>
      </c>
      <c r="V1176" s="11">
        <v>1723</v>
      </c>
      <c r="W1176" s="11">
        <v>2.6067520000000002</v>
      </c>
      <c r="X1176" s="11">
        <v>3.6829239999999999</v>
      </c>
      <c r="Y1176" s="11">
        <v>1.0761719999999999</v>
      </c>
      <c r="Z1176" s="18">
        <f t="shared" si="28"/>
        <v>0.41284019346681228</v>
      </c>
      <c r="AA1176" s="11">
        <v>41.284005000000001</v>
      </c>
      <c r="AS1176" s="11" t="s">
        <v>76</v>
      </c>
      <c r="AT1176" s="11">
        <v>1177</v>
      </c>
      <c r="AU1176" s="11">
        <v>7.622134</v>
      </c>
      <c r="AV1176" s="11">
        <v>6.3068669999999996</v>
      </c>
      <c r="AW1176" s="11">
        <v>1.315267</v>
      </c>
      <c r="AX1176" s="11">
        <v>17.255887000000001</v>
      </c>
    </row>
    <row r="1177" spans="21:50" x14ac:dyDescent="0.35">
      <c r="U1177" s="11" t="s">
        <v>76</v>
      </c>
      <c r="V1177" s="11">
        <v>1724</v>
      </c>
      <c r="W1177" s="11">
        <v>-4.8544929999999997</v>
      </c>
      <c r="X1177" s="11">
        <v>-3.9042279999999998</v>
      </c>
      <c r="Y1177" s="11">
        <v>0.95026500000000003</v>
      </c>
      <c r="Z1177" s="18">
        <f t="shared" si="28"/>
        <v>0.19574958703205464</v>
      </c>
      <c r="AA1177" s="11">
        <v>19.574960999999998</v>
      </c>
      <c r="AS1177" s="11" t="s">
        <v>83</v>
      </c>
      <c r="AT1177" s="11">
        <v>1178</v>
      </c>
      <c r="AU1177" s="11">
        <v>-15.098382000000001</v>
      </c>
      <c r="AV1177" s="11">
        <v>-12.995224</v>
      </c>
      <c r="AW1177" s="11">
        <v>2.1031580000000001</v>
      </c>
      <c r="AX1177" s="11">
        <v>13.929691</v>
      </c>
    </row>
    <row r="1178" spans="21:50" x14ac:dyDescent="0.35">
      <c r="U1178" s="11" t="s">
        <v>76</v>
      </c>
      <c r="V1178" s="11">
        <v>1726</v>
      </c>
      <c r="W1178" s="11">
        <v>-5.8735140000000001</v>
      </c>
      <c r="X1178" s="11">
        <v>-6.2703509999999998</v>
      </c>
      <c r="Y1178" s="11">
        <v>0.396837</v>
      </c>
      <c r="Z1178" s="18">
        <f t="shared" si="28"/>
        <v>6.7563812736293805E-2</v>
      </c>
      <c r="AA1178" s="11">
        <v>6.7563880000000003</v>
      </c>
      <c r="AS1178" s="11" t="s">
        <v>76</v>
      </c>
      <c r="AT1178" s="11">
        <v>1179</v>
      </c>
      <c r="AU1178" s="11">
        <v>20.645841000000001</v>
      </c>
      <c r="AV1178" s="11">
        <v>18.367180999999999</v>
      </c>
      <c r="AW1178" s="11">
        <v>2.2786599999999999</v>
      </c>
      <c r="AX1178" s="11">
        <v>11.036897</v>
      </c>
    </row>
    <row r="1179" spans="21:50" x14ac:dyDescent="0.35">
      <c r="U1179" s="11" t="s">
        <v>76</v>
      </c>
      <c r="V1179" s="11">
        <v>1727</v>
      </c>
      <c r="W1179" s="11">
        <v>-9.5262180000000001</v>
      </c>
      <c r="X1179" s="11">
        <v>-3.354152</v>
      </c>
      <c r="Y1179" s="11">
        <v>6.1720660000000001</v>
      </c>
      <c r="Z1179" s="18">
        <f t="shared" si="28"/>
        <v>0.64790308178964617</v>
      </c>
      <c r="AA1179" s="11">
        <v>64.790308999999993</v>
      </c>
      <c r="AS1179" s="11" t="s">
        <v>78</v>
      </c>
      <c r="AT1179" s="11">
        <v>1180</v>
      </c>
      <c r="AU1179" s="11">
        <v>0.71074700000000002</v>
      </c>
      <c r="AV1179" s="11">
        <v>0.63028099999999998</v>
      </c>
      <c r="AW1179" s="11">
        <v>8.0465999999999996E-2</v>
      </c>
      <c r="AX1179" s="11">
        <v>11.321287</v>
      </c>
    </row>
    <row r="1180" spans="21:50" x14ac:dyDescent="0.35">
      <c r="U1180" s="11" t="s">
        <v>76</v>
      </c>
      <c r="V1180" s="11">
        <v>1728</v>
      </c>
      <c r="W1180" s="11">
        <v>-20.419794</v>
      </c>
      <c r="X1180" s="11">
        <v>-19.279847</v>
      </c>
      <c r="Y1180" s="11">
        <v>1.139947</v>
      </c>
      <c r="Z1180" s="18">
        <f t="shared" si="28"/>
        <v>5.5825587662637538E-2</v>
      </c>
      <c r="AA1180" s="11">
        <v>5.58256</v>
      </c>
      <c r="AS1180" s="11" t="s">
        <v>76</v>
      </c>
      <c r="AT1180" s="11">
        <v>1181</v>
      </c>
      <c r="AU1180" s="11">
        <v>6.6176870000000001</v>
      </c>
      <c r="AV1180" s="11">
        <v>0.89360399999999995</v>
      </c>
      <c r="AW1180" s="11">
        <v>5.7240840000000004</v>
      </c>
      <c r="AX1180" s="11">
        <v>86.496736999999996</v>
      </c>
    </row>
    <row r="1181" spans="21:50" x14ac:dyDescent="0.35">
      <c r="U1181" s="11" t="s">
        <v>76</v>
      </c>
      <c r="V1181" s="11">
        <v>1729</v>
      </c>
      <c r="W1181" s="11">
        <v>5.0396999999999998</v>
      </c>
      <c r="X1181" s="11">
        <v>3.4859990000000001</v>
      </c>
      <c r="Y1181" s="11">
        <v>1.5537019999999999</v>
      </c>
      <c r="Z1181" s="18">
        <f t="shared" si="28"/>
        <v>0.3082925570966526</v>
      </c>
      <c r="AA1181" s="11">
        <v>30.829245</v>
      </c>
      <c r="AS1181" s="11" t="s">
        <v>76</v>
      </c>
      <c r="AT1181" s="11">
        <v>1182</v>
      </c>
      <c r="AU1181" s="11">
        <v>31.286014000000002</v>
      </c>
      <c r="AV1181" s="11">
        <v>31.440760000000001</v>
      </c>
      <c r="AW1181" s="11">
        <v>0.15474599999999999</v>
      </c>
      <c r="AX1181" s="11">
        <v>0.49461699999999997</v>
      </c>
    </row>
    <row r="1182" spans="21:50" x14ac:dyDescent="0.35">
      <c r="U1182" s="11" t="s">
        <v>76</v>
      </c>
      <c r="V1182" s="11">
        <v>1730</v>
      </c>
      <c r="W1182" s="11">
        <v>14.855521</v>
      </c>
      <c r="X1182" s="11">
        <v>16.442482999999999</v>
      </c>
      <c r="Y1182" s="11">
        <v>1.586962</v>
      </c>
      <c r="Z1182" s="18">
        <f t="shared" si="28"/>
        <v>0.10682641154086754</v>
      </c>
      <c r="AA1182" s="11">
        <v>10.682644</v>
      </c>
      <c r="AS1182" s="11" t="s">
        <v>76</v>
      </c>
      <c r="AT1182" s="11">
        <v>1183</v>
      </c>
      <c r="AU1182" s="11">
        <v>-18.644434</v>
      </c>
      <c r="AV1182" s="11">
        <v>-18.573245</v>
      </c>
      <c r="AW1182" s="11">
        <v>7.1189000000000002E-2</v>
      </c>
      <c r="AX1182" s="11">
        <v>0.38182300000000002</v>
      </c>
    </row>
    <row r="1183" spans="21:50" x14ac:dyDescent="0.35">
      <c r="U1183" s="11" t="s">
        <v>76</v>
      </c>
      <c r="V1183" s="11">
        <v>1734</v>
      </c>
      <c r="W1183" s="11">
        <v>-0.667883</v>
      </c>
      <c r="X1183" s="11">
        <v>-0.723912</v>
      </c>
      <c r="Y1183" s="11">
        <v>5.6029000000000002E-2</v>
      </c>
      <c r="Z1183" s="18">
        <f t="shared" si="28"/>
        <v>8.3890441888773939E-2</v>
      </c>
      <c r="AA1183" s="11">
        <v>8.3890119999999992</v>
      </c>
      <c r="AS1183" s="11" t="s">
        <v>76</v>
      </c>
      <c r="AT1183" s="11">
        <v>1184</v>
      </c>
      <c r="AU1183" s="11">
        <v>17.223662999999998</v>
      </c>
      <c r="AV1183" s="11">
        <v>17.303255</v>
      </c>
      <c r="AW1183" s="11">
        <v>7.9591999999999996E-2</v>
      </c>
      <c r="AX1183" s="11">
        <v>0.46210899999999999</v>
      </c>
    </row>
    <row r="1184" spans="21:50" x14ac:dyDescent="0.35">
      <c r="U1184" s="11" t="s">
        <v>76</v>
      </c>
      <c r="V1184" s="11">
        <v>1736</v>
      </c>
      <c r="W1184" s="11">
        <v>-4.8031389999999998</v>
      </c>
      <c r="X1184" s="11">
        <v>-3.9088289999999999</v>
      </c>
      <c r="Y1184" s="11">
        <v>0.89431000000000005</v>
      </c>
      <c r="Z1184" s="18">
        <f t="shared" si="28"/>
        <v>0.18619282098644244</v>
      </c>
      <c r="AA1184" s="11">
        <v>18.619275999999999</v>
      </c>
      <c r="AS1184" s="11" t="s">
        <v>76</v>
      </c>
      <c r="AT1184" s="11">
        <v>1185</v>
      </c>
      <c r="AU1184" s="11">
        <v>-5.8112360000000001</v>
      </c>
      <c r="AV1184" s="11">
        <v>-5.7137089999999997</v>
      </c>
      <c r="AW1184" s="11">
        <v>9.7527000000000003E-2</v>
      </c>
      <c r="AX1184" s="11">
        <v>1.6782459999999999</v>
      </c>
    </row>
    <row r="1185" spans="21:50" x14ac:dyDescent="0.35">
      <c r="U1185" s="11" t="s">
        <v>76</v>
      </c>
      <c r="V1185" s="11">
        <v>1737</v>
      </c>
      <c r="W1185" s="11">
        <v>21.226165000000002</v>
      </c>
      <c r="X1185" s="11">
        <v>22.317343000000001</v>
      </c>
      <c r="Y1185" s="11">
        <v>1.091178</v>
      </c>
      <c r="Z1185" s="18">
        <f t="shared" si="28"/>
        <v>5.1407213691215529E-2</v>
      </c>
      <c r="AA1185" s="11">
        <v>5.1407220000000002</v>
      </c>
      <c r="AS1185" s="11" t="s">
        <v>76</v>
      </c>
      <c r="AT1185" s="11">
        <v>1186</v>
      </c>
      <c r="AU1185" s="11">
        <v>-4.656301</v>
      </c>
      <c r="AV1185" s="11">
        <v>-3.2609629999999998</v>
      </c>
      <c r="AW1185" s="11">
        <v>1.395338</v>
      </c>
      <c r="AX1185" s="11">
        <v>29.966659</v>
      </c>
    </row>
    <row r="1186" spans="21:50" x14ac:dyDescent="0.35">
      <c r="U1186" s="11" t="s">
        <v>76</v>
      </c>
      <c r="V1186" s="11">
        <v>1738</v>
      </c>
      <c r="W1186" s="11">
        <v>5.1954630000000002</v>
      </c>
      <c r="X1186" s="11">
        <v>3.8919030000000001</v>
      </c>
      <c r="Y1186" s="11">
        <v>1.303561</v>
      </c>
      <c r="Z1186" s="18">
        <f t="shared" si="28"/>
        <v>0.25090372118904514</v>
      </c>
      <c r="AA1186" s="11">
        <v>25.090363</v>
      </c>
      <c r="AS1186" s="11" t="s">
        <v>78</v>
      </c>
      <c r="AT1186" s="11">
        <v>1187</v>
      </c>
      <c r="AU1186" s="11">
        <v>37.740775999999997</v>
      </c>
      <c r="AV1186" s="11">
        <v>34.372337999999999</v>
      </c>
      <c r="AW1186" s="11">
        <v>3.3684379999999998</v>
      </c>
      <c r="AX1186" s="11">
        <v>8.9251950000000004</v>
      </c>
    </row>
    <row r="1187" spans="21:50" x14ac:dyDescent="0.35">
      <c r="U1187" s="11" t="s">
        <v>76</v>
      </c>
      <c r="V1187" s="11">
        <v>1739</v>
      </c>
      <c r="W1187" s="11">
        <v>-7.8348639999999996</v>
      </c>
      <c r="X1187" s="11">
        <v>-10.999828000000001</v>
      </c>
      <c r="Y1187" s="11">
        <v>3.1649639999999999</v>
      </c>
      <c r="Z1187" s="18">
        <f t="shared" si="28"/>
        <v>0.40395902213490881</v>
      </c>
      <c r="AA1187" s="11">
        <v>40.395895000000003</v>
      </c>
      <c r="AS1187" s="11" t="s">
        <v>76</v>
      </c>
      <c r="AT1187" s="11">
        <v>1188</v>
      </c>
      <c r="AU1187" s="11">
        <v>-7.8469410000000002</v>
      </c>
      <c r="AV1187" s="11">
        <v>-10.429366</v>
      </c>
      <c r="AW1187" s="11">
        <v>2.5824250000000002</v>
      </c>
      <c r="AX1187" s="11">
        <v>32.909959000000001</v>
      </c>
    </row>
    <row r="1188" spans="21:50" x14ac:dyDescent="0.35">
      <c r="U1188" s="11" t="s">
        <v>76</v>
      </c>
      <c r="V1188" s="11">
        <v>1740</v>
      </c>
      <c r="W1188" s="11">
        <v>-3.9742109999999999</v>
      </c>
      <c r="X1188" s="11">
        <v>-1.9410750000000001</v>
      </c>
      <c r="Y1188" s="11">
        <v>2.0331359999999998</v>
      </c>
      <c r="Z1188" s="18">
        <f t="shared" si="28"/>
        <v>0.51158229897707996</v>
      </c>
      <c r="AA1188" s="11">
        <v>51.158231000000001</v>
      </c>
      <c r="AS1188" s="11" t="s">
        <v>83</v>
      </c>
      <c r="AT1188" s="11">
        <v>1190</v>
      </c>
      <c r="AU1188" s="11">
        <v>-1.1922839999999999</v>
      </c>
      <c r="AV1188" s="11">
        <v>1.9783710000000001</v>
      </c>
      <c r="AW1188" s="11">
        <v>3.170655</v>
      </c>
      <c r="AX1188" s="11" t="s">
        <v>77</v>
      </c>
    </row>
    <row r="1189" spans="21:50" x14ac:dyDescent="0.35">
      <c r="U1189" s="11" t="s">
        <v>76</v>
      </c>
      <c r="V1189" s="11">
        <v>1743</v>
      </c>
      <c r="W1189" s="11">
        <v>14.570971999999999</v>
      </c>
      <c r="X1189" s="11">
        <v>15.785399999999999</v>
      </c>
      <c r="Y1189" s="11">
        <v>1.2144280000000001</v>
      </c>
      <c r="Z1189" s="18">
        <f t="shared" si="28"/>
        <v>8.3345709538114557E-2</v>
      </c>
      <c r="AA1189" s="11">
        <v>8.3345690000000001</v>
      </c>
      <c r="AS1189" s="11" t="s">
        <v>83</v>
      </c>
      <c r="AT1189" s="11">
        <v>1191</v>
      </c>
      <c r="AU1189" s="11">
        <v>-9.8920309999999994</v>
      </c>
      <c r="AV1189" s="11">
        <v>-9.4245330000000003</v>
      </c>
      <c r="AW1189" s="11">
        <v>0.46749800000000002</v>
      </c>
      <c r="AX1189" s="11">
        <v>4.7260080000000002</v>
      </c>
    </row>
    <row r="1190" spans="21:50" x14ac:dyDescent="0.35">
      <c r="U1190" s="11" t="s">
        <v>76</v>
      </c>
      <c r="V1190" s="11">
        <v>1744</v>
      </c>
      <c r="W1190" s="11">
        <v>1.237347</v>
      </c>
      <c r="X1190" s="11">
        <v>-0.91646300000000003</v>
      </c>
      <c r="Y1190" s="11">
        <v>2.15381</v>
      </c>
      <c r="Z1190" s="18">
        <f t="shared" si="28"/>
        <v>1.74066773508159</v>
      </c>
      <c r="AA1190" s="11" t="s">
        <v>77</v>
      </c>
      <c r="AS1190" s="11" t="s">
        <v>78</v>
      </c>
      <c r="AT1190" s="11">
        <v>1192</v>
      </c>
      <c r="AU1190" s="11">
        <v>11.802282999999999</v>
      </c>
      <c r="AV1190" s="11">
        <v>15.001466000000001</v>
      </c>
      <c r="AW1190" s="11">
        <v>3.1991839999999998</v>
      </c>
      <c r="AX1190" s="11">
        <v>27.106483000000001</v>
      </c>
    </row>
    <row r="1191" spans="21:50" x14ac:dyDescent="0.35">
      <c r="U1191" s="11" t="s">
        <v>76</v>
      </c>
      <c r="V1191" s="11">
        <v>1745</v>
      </c>
      <c r="W1191" s="11">
        <v>12.089613999999999</v>
      </c>
      <c r="X1191" s="11">
        <v>6.597836</v>
      </c>
      <c r="Y1191" s="11">
        <v>5.491778</v>
      </c>
      <c r="Z1191" s="18">
        <f t="shared" si="28"/>
        <v>0.45425585961636167</v>
      </c>
      <c r="AA1191" s="11">
        <v>45.425586000000003</v>
      </c>
      <c r="AS1191" s="11" t="s">
        <v>76</v>
      </c>
      <c r="AT1191" s="11">
        <v>1193</v>
      </c>
      <c r="AU1191" s="11">
        <v>0.58506499999999995</v>
      </c>
      <c r="AV1191" s="11">
        <v>1.311153</v>
      </c>
      <c r="AW1191" s="11">
        <v>0.72608799999999996</v>
      </c>
      <c r="AX1191" s="11" t="s">
        <v>77</v>
      </c>
    </row>
    <row r="1192" spans="21:50" x14ac:dyDescent="0.35">
      <c r="U1192" s="11" t="s">
        <v>76</v>
      </c>
      <c r="V1192" s="11">
        <v>1746</v>
      </c>
      <c r="W1192" s="11">
        <v>4.0560960000000001</v>
      </c>
      <c r="X1192" s="11">
        <v>4.4655760000000004</v>
      </c>
      <c r="Y1192" s="11">
        <v>0.40947899999999998</v>
      </c>
      <c r="Z1192" s="18">
        <f t="shared" si="28"/>
        <v>0.10095397150363304</v>
      </c>
      <c r="AA1192" s="11">
        <v>10.0954</v>
      </c>
      <c r="AS1192" s="11" t="s">
        <v>76</v>
      </c>
      <c r="AT1192" s="11">
        <v>1194</v>
      </c>
      <c r="AU1192" s="11">
        <v>-1.8965780000000001</v>
      </c>
      <c r="AV1192" s="11">
        <v>3.4535049999999998</v>
      </c>
      <c r="AW1192" s="11">
        <v>5.3500829999999997</v>
      </c>
      <c r="AX1192" s="11" t="s">
        <v>77</v>
      </c>
    </row>
    <row r="1193" spans="21:50" x14ac:dyDescent="0.35">
      <c r="U1193" s="11" t="s">
        <v>76</v>
      </c>
      <c r="V1193" s="11">
        <v>1747</v>
      </c>
      <c r="W1193" s="11">
        <v>11.723839999999999</v>
      </c>
      <c r="X1193" s="11">
        <v>9.6085519999999995</v>
      </c>
      <c r="Y1193" s="11">
        <v>2.1152869999999999</v>
      </c>
      <c r="Z1193" s="18">
        <f t="shared" si="28"/>
        <v>0.18042612318148321</v>
      </c>
      <c r="AA1193" s="11">
        <v>18.042614</v>
      </c>
      <c r="AS1193" s="11" t="s">
        <v>76</v>
      </c>
      <c r="AT1193" s="11">
        <v>1195</v>
      </c>
      <c r="AU1193" s="11">
        <v>-10.957148999999999</v>
      </c>
      <c r="AV1193" s="11">
        <v>-8.7944230000000001</v>
      </c>
      <c r="AW1193" s="11">
        <v>2.1627269999999998</v>
      </c>
      <c r="AX1193" s="11">
        <v>19.738042</v>
      </c>
    </row>
    <row r="1194" spans="21:50" x14ac:dyDescent="0.35">
      <c r="U1194" s="11" t="s">
        <v>76</v>
      </c>
      <c r="V1194" s="11">
        <v>1749</v>
      </c>
      <c r="W1194" s="11">
        <v>-11.949441999999999</v>
      </c>
      <c r="X1194" s="11">
        <v>-13.633915</v>
      </c>
      <c r="Y1194" s="11">
        <v>1.6844730000000001</v>
      </c>
      <c r="Z1194" s="18">
        <f t="shared" si="28"/>
        <v>0.14096666605854902</v>
      </c>
      <c r="AA1194" s="11">
        <v>14.096667999999999</v>
      </c>
      <c r="AS1194" s="11" t="s">
        <v>76</v>
      </c>
      <c r="AT1194" s="11">
        <v>1196</v>
      </c>
      <c r="AU1194" s="11">
        <v>30.315062999999999</v>
      </c>
      <c r="AV1194" s="11">
        <v>31.027512999999999</v>
      </c>
      <c r="AW1194" s="11">
        <v>0.71245099999999995</v>
      </c>
      <c r="AX1194" s="11">
        <v>2.3501539999999999</v>
      </c>
    </row>
    <row r="1195" spans="21:50" x14ac:dyDescent="0.35">
      <c r="U1195" s="11" t="s">
        <v>76</v>
      </c>
      <c r="V1195" s="11">
        <v>1752</v>
      </c>
      <c r="W1195" s="11">
        <v>-13.864331999999999</v>
      </c>
      <c r="X1195" s="11">
        <v>-14.734273999999999</v>
      </c>
      <c r="Y1195" s="11">
        <v>0.86994199999999999</v>
      </c>
      <c r="Z1195" s="18">
        <f t="shared" si="28"/>
        <v>6.27467663065195E-2</v>
      </c>
      <c r="AA1195" s="11">
        <v>6.2746750000000002</v>
      </c>
      <c r="AS1195" s="11" t="s">
        <v>83</v>
      </c>
      <c r="AT1195" s="11">
        <v>1197</v>
      </c>
      <c r="AU1195" s="11">
        <v>-8.6990289999999995</v>
      </c>
      <c r="AV1195" s="11">
        <v>-9.7710329999999992</v>
      </c>
      <c r="AW1195" s="11">
        <v>1.072004</v>
      </c>
      <c r="AX1195" s="11">
        <v>12.323264</v>
      </c>
    </row>
    <row r="1196" spans="21:50" x14ac:dyDescent="0.35">
      <c r="U1196" s="11" t="s">
        <v>76</v>
      </c>
      <c r="V1196" s="11">
        <v>1753</v>
      </c>
      <c r="W1196" s="11">
        <v>-21.038829</v>
      </c>
      <c r="X1196" s="11">
        <v>-20.267945000000001</v>
      </c>
      <c r="Y1196" s="11">
        <v>0.77088400000000001</v>
      </c>
      <c r="Z1196" s="18">
        <f t="shared" si="28"/>
        <v>3.6641012672330768E-2</v>
      </c>
      <c r="AA1196" s="11">
        <v>3.6641010000000001</v>
      </c>
      <c r="AS1196" s="11" t="s">
        <v>78</v>
      </c>
      <c r="AT1196" s="11">
        <v>1198</v>
      </c>
      <c r="AU1196" s="11">
        <v>-13.88777</v>
      </c>
      <c r="AV1196" s="11">
        <v>-13.397895999999999</v>
      </c>
      <c r="AW1196" s="11">
        <v>0.48987399999999998</v>
      </c>
      <c r="AX1196" s="11">
        <v>3.5273780000000001</v>
      </c>
    </row>
    <row r="1197" spans="21:50" x14ac:dyDescent="0.35">
      <c r="U1197" s="11" t="s">
        <v>76</v>
      </c>
      <c r="V1197" s="11">
        <v>1754</v>
      </c>
      <c r="W1197" s="11">
        <v>-4.52637</v>
      </c>
      <c r="X1197" s="11">
        <v>-2.6920259999999998</v>
      </c>
      <c r="Y1197" s="11">
        <v>1.834344</v>
      </c>
      <c r="Z1197" s="18">
        <f t="shared" si="28"/>
        <v>0.40525719284989958</v>
      </c>
      <c r="AA1197" s="11">
        <v>40.525714000000001</v>
      </c>
      <c r="AS1197" s="11" t="s">
        <v>76</v>
      </c>
      <c r="AT1197" s="11">
        <v>1199</v>
      </c>
      <c r="AU1197" s="11">
        <v>-12.434941</v>
      </c>
      <c r="AV1197" s="11">
        <v>-13.424530000000001</v>
      </c>
      <c r="AW1197" s="11">
        <v>0.98958900000000005</v>
      </c>
      <c r="AX1197" s="11">
        <v>7.9581280000000003</v>
      </c>
    </row>
    <row r="1198" spans="21:50" x14ac:dyDescent="0.35">
      <c r="U1198" s="11" t="s">
        <v>76</v>
      </c>
      <c r="V1198" s="11">
        <v>1756</v>
      </c>
      <c r="W1198" s="11">
        <v>-8.6665690000000009</v>
      </c>
      <c r="X1198" s="11">
        <v>-8.1406120000000008</v>
      </c>
      <c r="Y1198" s="11">
        <v>0.52595700000000001</v>
      </c>
      <c r="Z1198" s="18">
        <f t="shared" si="28"/>
        <v>6.068803006126184E-2</v>
      </c>
      <c r="AA1198" s="11">
        <v>6.0688009999999997</v>
      </c>
      <c r="AS1198" s="11" t="s">
        <v>76</v>
      </c>
      <c r="AT1198" s="11">
        <v>1200</v>
      </c>
      <c r="AU1198" s="11">
        <v>33.402866000000003</v>
      </c>
      <c r="AV1198" s="11">
        <v>35.288055999999997</v>
      </c>
      <c r="AW1198" s="11">
        <v>1.8851899999999999</v>
      </c>
      <c r="AX1198" s="11">
        <v>5.6437970000000002</v>
      </c>
    </row>
    <row r="1199" spans="21:50" x14ac:dyDescent="0.35">
      <c r="U1199" s="11" t="s">
        <v>76</v>
      </c>
      <c r="V1199" s="11">
        <v>1757</v>
      </c>
      <c r="W1199" s="11">
        <v>14.634372000000001</v>
      </c>
      <c r="X1199" s="11">
        <v>16.387125999999999</v>
      </c>
      <c r="Y1199" s="11">
        <v>1.7527539999999999</v>
      </c>
      <c r="Z1199" s="18">
        <f t="shared" si="28"/>
        <v>0.11976967648492193</v>
      </c>
      <c r="AA1199" s="11">
        <v>11.976967999999999</v>
      </c>
      <c r="AS1199" s="11" t="s">
        <v>76</v>
      </c>
      <c r="AT1199" s="11">
        <v>1201</v>
      </c>
      <c r="AU1199" s="11">
        <v>-18.441852000000001</v>
      </c>
      <c r="AV1199" s="11">
        <v>-17.225237</v>
      </c>
      <c r="AW1199" s="11">
        <v>1.216615</v>
      </c>
      <c r="AX1199" s="11">
        <v>6.597035</v>
      </c>
    </row>
    <row r="1200" spans="21:50" x14ac:dyDescent="0.35">
      <c r="U1200" s="11" t="s">
        <v>76</v>
      </c>
      <c r="V1200" s="11">
        <v>1759</v>
      </c>
      <c r="W1200" s="11">
        <v>-4.0186859999999998</v>
      </c>
      <c r="X1200" s="11">
        <v>-5.3094080000000003</v>
      </c>
      <c r="Y1200" s="11">
        <v>1.2907219999999999</v>
      </c>
      <c r="Z1200" s="18">
        <f t="shared" si="28"/>
        <v>0.32118010712954431</v>
      </c>
      <c r="AA1200" s="11">
        <v>32.118020000000001</v>
      </c>
      <c r="AS1200" s="11" t="s">
        <v>76</v>
      </c>
      <c r="AT1200" s="11">
        <v>1202</v>
      </c>
      <c r="AU1200" s="11">
        <v>-4.5438109999999998</v>
      </c>
      <c r="AV1200" s="11">
        <v>-4.6100060000000003</v>
      </c>
      <c r="AW1200" s="11">
        <v>6.6196000000000005E-2</v>
      </c>
      <c r="AX1200" s="11">
        <v>1.4568319999999999</v>
      </c>
    </row>
    <row r="1201" spans="21:50" x14ac:dyDescent="0.35">
      <c r="U1201" s="11" t="s">
        <v>76</v>
      </c>
      <c r="V1201" s="11">
        <v>1761</v>
      </c>
      <c r="W1201" s="11">
        <v>-7.7367619999999997</v>
      </c>
      <c r="X1201" s="11">
        <v>-7.6375190000000002</v>
      </c>
      <c r="Y1201" s="11">
        <v>9.9242999999999998E-2</v>
      </c>
      <c r="Z1201" s="18">
        <f t="shared" si="28"/>
        <v>1.2827459342810339E-2</v>
      </c>
      <c r="AA1201" s="11">
        <v>1.2827459999999999</v>
      </c>
      <c r="AS1201" s="11" t="s">
        <v>76</v>
      </c>
      <c r="AT1201" s="11">
        <v>1203</v>
      </c>
      <c r="AU1201" s="11">
        <v>16.083310000000001</v>
      </c>
      <c r="AV1201" s="11">
        <v>20.545375</v>
      </c>
      <c r="AW1201" s="11">
        <v>4.4620649999999999</v>
      </c>
      <c r="AX1201" s="11">
        <v>27.743452000000001</v>
      </c>
    </row>
    <row r="1202" spans="21:50" x14ac:dyDescent="0.35">
      <c r="U1202" s="11" t="s">
        <v>76</v>
      </c>
      <c r="V1202" s="11">
        <v>1762</v>
      </c>
      <c r="W1202" s="11">
        <v>-2.4120970000000002</v>
      </c>
      <c r="X1202" s="11">
        <v>-1.2580560000000001</v>
      </c>
      <c r="Y1202" s="11">
        <v>1.1540410000000001</v>
      </c>
      <c r="Z1202" s="18">
        <f t="shared" si="28"/>
        <v>0.47843888533504253</v>
      </c>
      <c r="AA1202" s="11">
        <v>47.843885999999998</v>
      </c>
      <c r="AS1202" s="11" t="s">
        <v>76</v>
      </c>
      <c r="AT1202" s="11">
        <v>1204</v>
      </c>
      <c r="AU1202" s="11">
        <v>-13.401296</v>
      </c>
      <c r="AV1202" s="11">
        <v>-14.165684000000001</v>
      </c>
      <c r="AW1202" s="11">
        <v>0.76438799999999996</v>
      </c>
      <c r="AX1202" s="11">
        <v>5.7038399999999996</v>
      </c>
    </row>
    <row r="1203" spans="21:50" x14ac:dyDescent="0.35">
      <c r="U1203" s="11" t="s">
        <v>76</v>
      </c>
      <c r="V1203" s="11">
        <v>1763</v>
      </c>
      <c r="W1203" s="11">
        <v>24.463186</v>
      </c>
      <c r="X1203" s="11">
        <v>26.529979999999998</v>
      </c>
      <c r="Y1203" s="11">
        <v>2.0667939999999998</v>
      </c>
      <c r="Z1203" s="18">
        <f t="shared" si="28"/>
        <v>8.4485888305799575E-2</v>
      </c>
      <c r="AA1203" s="11">
        <v>8.4485899999999994</v>
      </c>
      <c r="AS1203" s="11" t="s">
        <v>78</v>
      </c>
      <c r="AT1203" s="11">
        <v>1205</v>
      </c>
      <c r="AU1203" s="11">
        <v>12.780077</v>
      </c>
      <c r="AV1203" s="11">
        <v>8.6459620000000008</v>
      </c>
      <c r="AW1203" s="11">
        <v>4.1341150000000004</v>
      </c>
      <c r="AX1203" s="11">
        <v>32.348121999999996</v>
      </c>
    </row>
    <row r="1204" spans="21:50" x14ac:dyDescent="0.35">
      <c r="U1204" s="11" t="s">
        <v>76</v>
      </c>
      <c r="V1204" s="11">
        <v>1764</v>
      </c>
      <c r="W1204" s="11">
        <v>15.303824000000001</v>
      </c>
      <c r="X1204" s="11">
        <v>16.966473000000001</v>
      </c>
      <c r="Y1204" s="11">
        <v>1.662649</v>
      </c>
      <c r="Z1204" s="18">
        <f t="shared" si="28"/>
        <v>0.1086427157029511</v>
      </c>
      <c r="AA1204" s="11">
        <v>10.864272</v>
      </c>
      <c r="AS1204" s="11" t="s">
        <v>83</v>
      </c>
      <c r="AT1204" s="11">
        <v>1206</v>
      </c>
      <c r="AU1204" s="11">
        <v>-2.5827309999999999</v>
      </c>
      <c r="AV1204" s="11">
        <v>-3.430339</v>
      </c>
      <c r="AW1204" s="11">
        <v>0.84760800000000003</v>
      </c>
      <c r="AX1204" s="11">
        <v>32.818274000000002</v>
      </c>
    </row>
    <row r="1205" spans="21:50" x14ac:dyDescent="0.35">
      <c r="U1205" s="11" t="s">
        <v>76</v>
      </c>
      <c r="V1205" s="11">
        <v>1765</v>
      </c>
      <c r="W1205" s="11">
        <v>-3.9140630000000001</v>
      </c>
      <c r="X1205" s="11">
        <v>-3.2185760000000001</v>
      </c>
      <c r="Y1205" s="11">
        <v>0.69548699999999997</v>
      </c>
      <c r="Z1205" s="18">
        <f t="shared" si="28"/>
        <v>0.17768927071434465</v>
      </c>
      <c r="AA1205" s="11">
        <v>17.768934999999999</v>
      </c>
      <c r="AS1205" s="11" t="s">
        <v>76</v>
      </c>
      <c r="AT1205" s="11">
        <v>1207</v>
      </c>
      <c r="AU1205" s="11">
        <v>27.255751</v>
      </c>
      <c r="AV1205" s="11">
        <v>28.187276000000001</v>
      </c>
      <c r="AW1205" s="11">
        <v>0.93152500000000005</v>
      </c>
      <c r="AX1205" s="11">
        <v>3.4177209999999998</v>
      </c>
    </row>
    <row r="1206" spans="21:50" x14ac:dyDescent="0.35">
      <c r="U1206" s="11" t="s">
        <v>76</v>
      </c>
      <c r="V1206" s="11">
        <v>1768</v>
      </c>
      <c r="W1206" s="11">
        <v>-10.335281999999999</v>
      </c>
      <c r="X1206" s="11">
        <v>-7.7944120000000003</v>
      </c>
      <c r="Y1206" s="11">
        <v>2.54087</v>
      </c>
      <c r="Z1206" s="18">
        <f t="shared" si="28"/>
        <v>0.24584428368766328</v>
      </c>
      <c r="AA1206" s="11">
        <v>24.584430999999999</v>
      </c>
      <c r="AS1206" s="11" t="s">
        <v>76</v>
      </c>
      <c r="AT1206" s="11">
        <v>1208</v>
      </c>
      <c r="AU1206" s="11">
        <v>14.593870000000001</v>
      </c>
      <c r="AV1206" s="11">
        <v>15.748025999999999</v>
      </c>
      <c r="AW1206" s="11">
        <v>1.154156</v>
      </c>
      <c r="AX1206" s="11">
        <v>7.9084979999999998</v>
      </c>
    </row>
    <row r="1207" spans="21:50" x14ac:dyDescent="0.35">
      <c r="U1207" s="11" t="s">
        <v>76</v>
      </c>
      <c r="V1207" s="11">
        <v>1769</v>
      </c>
      <c r="W1207" s="11">
        <v>15.810784</v>
      </c>
      <c r="X1207" s="11">
        <v>17.407644000000001</v>
      </c>
      <c r="Y1207" s="11">
        <v>1.5968599999999999</v>
      </c>
      <c r="Z1207" s="18">
        <f t="shared" si="28"/>
        <v>0.10099815417122895</v>
      </c>
      <c r="AA1207" s="11">
        <v>10.099817</v>
      </c>
      <c r="AS1207" s="11" t="s">
        <v>78</v>
      </c>
      <c r="AT1207" s="11">
        <v>1209</v>
      </c>
      <c r="AU1207" s="11">
        <v>35.334656000000003</v>
      </c>
      <c r="AV1207" s="11">
        <v>34.778708999999999</v>
      </c>
      <c r="AW1207" s="11">
        <v>0.55594699999999997</v>
      </c>
      <c r="AX1207" s="11">
        <v>1.5733760000000001</v>
      </c>
    </row>
    <row r="1208" spans="21:50" x14ac:dyDescent="0.35">
      <c r="U1208" s="11" t="s">
        <v>76</v>
      </c>
      <c r="V1208" s="11">
        <v>1770</v>
      </c>
      <c r="W1208" s="11">
        <v>-14.800052000000001</v>
      </c>
      <c r="X1208" s="11">
        <v>-13.840362000000001</v>
      </c>
      <c r="Y1208" s="11">
        <v>0.95969099999999996</v>
      </c>
      <c r="Z1208" s="18">
        <f t="shared" si="28"/>
        <v>6.4843758657064168E-2</v>
      </c>
      <c r="AA1208" s="11">
        <v>6.4843729999999997</v>
      </c>
      <c r="AS1208" s="11" t="s">
        <v>76</v>
      </c>
      <c r="AT1208" s="11">
        <v>1210</v>
      </c>
      <c r="AU1208" s="11">
        <v>-19.32413</v>
      </c>
      <c r="AV1208" s="11">
        <v>-19.852511</v>
      </c>
      <c r="AW1208" s="11">
        <v>0.52838099999999999</v>
      </c>
      <c r="AX1208" s="11">
        <v>2.734308</v>
      </c>
    </row>
    <row r="1209" spans="21:50" x14ac:dyDescent="0.35">
      <c r="U1209" s="11" t="s">
        <v>76</v>
      </c>
      <c r="V1209" s="11">
        <v>1771</v>
      </c>
      <c r="W1209" s="11">
        <v>8.8007120000000008</v>
      </c>
      <c r="X1209" s="11">
        <v>9.0936229999999991</v>
      </c>
      <c r="Y1209" s="11">
        <v>0.29291099999999998</v>
      </c>
      <c r="Z1209" s="18">
        <f t="shared" si="28"/>
        <v>3.3282648040294918E-2</v>
      </c>
      <c r="AA1209" s="11">
        <v>3.3282600000000002</v>
      </c>
      <c r="AS1209" s="11" t="s">
        <v>76</v>
      </c>
      <c r="AT1209" s="11">
        <v>1211</v>
      </c>
      <c r="AU1209" s="11">
        <v>1.1493390000000001</v>
      </c>
      <c r="AV1209" s="11">
        <v>-2.274454</v>
      </c>
      <c r="AW1209" s="11">
        <v>3.4237929999999999</v>
      </c>
      <c r="AX1209" s="11" t="s">
        <v>77</v>
      </c>
    </row>
    <row r="1210" spans="21:50" x14ac:dyDescent="0.35">
      <c r="U1210" s="11" t="s">
        <v>76</v>
      </c>
      <c r="V1210" s="11">
        <v>1773</v>
      </c>
      <c r="W1210" s="11">
        <v>-14.22817</v>
      </c>
      <c r="X1210" s="11">
        <v>-8.8724959999999999</v>
      </c>
      <c r="Y1210" s="11">
        <v>5.3556739999999996</v>
      </c>
      <c r="Z1210" s="18">
        <f t="shared" si="28"/>
        <v>0.37641341086028629</v>
      </c>
      <c r="AA1210" s="11">
        <v>37.641342000000002</v>
      </c>
      <c r="AS1210" s="11" t="s">
        <v>76</v>
      </c>
      <c r="AT1210" s="11">
        <v>1212</v>
      </c>
      <c r="AU1210" s="11">
        <v>18.850676</v>
      </c>
      <c r="AV1210" s="11">
        <v>21.366426000000001</v>
      </c>
      <c r="AW1210" s="11">
        <v>2.5157500000000002</v>
      </c>
      <c r="AX1210" s="11">
        <v>13.345673</v>
      </c>
    </row>
    <row r="1211" spans="21:50" x14ac:dyDescent="0.35">
      <c r="U1211" s="11" t="s">
        <v>76</v>
      </c>
      <c r="V1211" s="11">
        <v>1774</v>
      </c>
      <c r="W1211" s="11">
        <v>-18.751042000000002</v>
      </c>
      <c r="X1211" s="11">
        <v>-18.813981999999999</v>
      </c>
      <c r="Y1211" s="11">
        <v>6.2938999999999995E-2</v>
      </c>
      <c r="Z1211" s="18">
        <f t="shared" si="28"/>
        <v>3.3565601314316288E-3</v>
      </c>
      <c r="AA1211" s="11">
        <v>0.33565800000000001</v>
      </c>
      <c r="AS1211" s="11" t="s">
        <v>76</v>
      </c>
      <c r="AT1211" s="11">
        <v>1213</v>
      </c>
      <c r="AU1211" s="11">
        <v>-2.694502</v>
      </c>
      <c r="AV1211" s="11">
        <v>-3.5021070000000001</v>
      </c>
      <c r="AW1211" s="11">
        <v>0.80760500000000002</v>
      </c>
      <c r="AX1211" s="11">
        <v>29.972332000000002</v>
      </c>
    </row>
    <row r="1212" spans="21:50" x14ac:dyDescent="0.35">
      <c r="U1212" s="11" t="s">
        <v>76</v>
      </c>
      <c r="V1212" s="11">
        <v>1778</v>
      </c>
      <c r="W1212" s="11">
        <v>4.2265560000000004</v>
      </c>
      <c r="X1212" s="11">
        <v>7.2375299999999996</v>
      </c>
      <c r="Y1212" s="11">
        <v>3.010974</v>
      </c>
      <c r="Z1212" s="18">
        <f t="shared" si="28"/>
        <v>0.71239420464321301</v>
      </c>
      <c r="AA1212" s="11">
        <v>71.239420999999993</v>
      </c>
      <c r="AS1212" s="11" t="s">
        <v>83</v>
      </c>
      <c r="AT1212" s="11">
        <v>1214</v>
      </c>
      <c r="AU1212" s="11">
        <v>-3.4259050000000002</v>
      </c>
      <c r="AV1212" s="11">
        <v>-1.6341410000000001</v>
      </c>
      <c r="AW1212" s="11">
        <v>1.7917650000000001</v>
      </c>
      <c r="AX1212" s="11">
        <v>52.300469999999997</v>
      </c>
    </row>
    <row r="1213" spans="21:50" x14ac:dyDescent="0.35">
      <c r="U1213" s="11" t="s">
        <v>76</v>
      </c>
      <c r="V1213" s="11">
        <v>1779</v>
      </c>
      <c r="W1213" s="11">
        <v>27.166114</v>
      </c>
      <c r="X1213" s="11">
        <v>24.770315</v>
      </c>
      <c r="Y1213" s="11">
        <v>2.3957989999999998</v>
      </c>
      <c r="Z1213" s="18">
        <f t="shared" si="28"/>
        <v>8.8190714358336267E-2</v>
      </c>
      <c r="AA1213" s="11">
        <v>8.81907</v>
      </c>
      <c r="AS1213" s="11" t="s">
        <v>76</v>
      </c>
      <c r="AT1213" s="11">
        <v>1215</v>
      </c>
      <c r="AU1213" s="11">
        <v>-0.89038700000000004</v>
      </c>
      <c r="AV1213" s="11">
        <v>2.4765000000000001</v>
      </c>
      <c r="AW1213" s="11">
        <v>3.3668879999999999</v>
      </c>
      <c r="AX1213" s="11" t="s">
        <v>77</v>
      </c>
    </row>
    <row r="1214" spans="21:50" x14ac:dyDescent="0.35">
      <c r="U1214" s="11" t="s">
        <v>76</v>
      </c>
      <c r="V1214" s="11">
        <v>1781</v>
      </c>
      <c r="W1214" s="11">
        <v>19.092559999999999</v>
      </c>
      <c r="X1214" s="11">
        <v>18.058295999999999</v>
      </c>
      <c r="Y1214" s="11">
        <v>1.0342640000000001</v>
      </c>
      <c r="Z1214" s="18">
        <f t="shared" si="28"/>
        <v>5.4171048827396651E-2</v>
      </c>
      <c r="AA1214" s="11">
        <v>5.4171069999999997</v>
      </c>
      <c r="AS1214" s="11" t="s">
        <v>83</v>
      </c>
      <c r="AT1214" s="11">
        <v>1216</v>
      </c>
      <c r="AU1214" s="11">
        <v>8.5059179999999994</v>
      </c>
      <c r="AV1214" s="11">
        <v>6.1943229999999998</v>
      </c>
      <c r="AW1214" s="11">
        <v>2.3115950000000001</v>
      </c>
      <c r="AX1214" s="11">
        <v>27.17632</v>
      </c>
    </row>
    <row r="1215" spans="21:50" x14ac:dyDescent="0.35">
      <c r="U1215" s="11" t="s">
        <v>76</v>
      </c>
      <c r="V1215" s="11">
        <v>1782</v>
      </c>
      <c r="W1215" s="11">
        <v>-5.4410920000000003</v>
      </c>
      <c r="X1215" s="11">
        <v>-5.8864080000000003</v>
      </c>
      <c r="Y1215" s="11">
        <v>0.44531599999999999</v>
      </c>
      <c r="Z1215" s="18">
        <f t="shared" si="28"/>
        <v>8.1843130018753582E-2</v>
      </c>
      <c r="AA1215" s="11">
        <v>8.1843210000000006</v>
      </c>
      <c r="AS1215" s="11" t="s">
        <v>78</v>
      </c>
      <c r="AT1215" s="11">
        <v>1217</v>
      </c>
      <c r="AU1215" s="11">
        <v>22.297930999999998</v>
      </c>
      <c r="AV1215" s="11">
        <v>25.134703999999999</v>
      </c>
      <c r="AW1215" s="11">
        <v>2.8367740000000001</v>
      </c>
      <c r="AX1215" s="11">
        <v>12.722139</v>
      </c>
    </row>
    <row r="1216" spans="21:50" x14ac:dyDescent="0.35">
      <c r="U1216" s="11" t="s">
        <v>76</v>
      </c>
      <c r="V1216" s="11">
        <v>1784</v>
      </c>
      <c r="W1216" s="11">
        <v>-8.4482379999999999</v>
      </c>
      <c r="X1216" s="11">
        <v>-10.247017</v>
      </c>
      <c r="Y1216" s="11">
        <v>1.7987789999999999</v>
      </c>
      <c r="Z1216" s="18">
        <f t="shared" si="28"/>
        <v>0.21291765217788608</v>
      </c>
      <c r="AA1216" s="11">
        <v>21.291763</v>
      </c>
      <c r="AS1216" s="11" t="s">
        <v>76</v>
      </c>
      <c r="AT1216" s="11">
        <v>1218</v>
      </c>
      <c r="AU1216" s="11">
        <v>-15.417593</v>
      </c>
      <c r="AV1216" s="11">
        <v>-14.303706999999999</v>
      </c>
      <c r="AW1216" s="11">
        <v>1.1138859999999999</v>
      </c>
      <c r="AX1216" s="11">
        <v>7.2247719999999997</v>
      </c>
    </row>
    <row r="1217" spans="21:50" x14ac:dyDescent="0.35">
      <c r="U1217" s="11" t="s">
        <v>76</v>
      </c>
      <c r="V1217" s="11">
        <v>1785</v>
      </c>
      <c r="W1217" s="11">
        <v>0.70515000000000005</v>
      </c>
      <c r="X1217" s="11">
        <v>3.42462</v>
      </c>
      <c r="Y1217" s="11">
        <v>2.719471</v>
      </c>
      <c r="Z1217" s="18">
        <f t="shared" si="28"/>
        <v>3.8565851237325388</v>
      </c>
      <c r="AA1217" s="11" t="s">
        <v>77</v>
      </c>
      <c r="AS1217" s="11" t="s">
        <v>76</v>
      </c>
      <c r="AT1217" s="11">
        <v>1219</v>
      </c>
      <c r="AU1217" s="11">
        <v>-5.3028899999999997</v>
      </c>
      <c r="AV1217" s="11">
        <v>-4.132307</v>
      </c>
      <c r="AW1217" s="11">
        <v>1.1705829999999999</v>
      </c>
      <c r="AX1217" s="11">
        <v>22.074434</v>
      </c>
    </row>
    <row r="1218" spans="21:50" x14ac:dyDescent="0.35">
      <c r="U1218" s="11" t="s">
        <v>76</v>
      </c>
      <c r="V1218" s="11">
        <v>1787</v>
      </c>
      <c r="W1218" s="11">
        <v>-2.3559549999999998</v>
      </c>
      <c r="X1218" s="11">
        <v>0.55644099999999996</v>
      </c>
      <c r="Y1218" s="11">
        <v>2.9123960000000002</v>
      </c>
      <c r="Z1218" s="18">
        <f t="shared" si="28"/>
        <v>1.2361849016640811</v>
      </c>
      <c r="AA1218" s="11" t="s">
        <v>77</v>
      </c>
      <c r="AS1218" s="11" t="s">
        <v>76</v>
      </c>
      <c r="AT1218" s="11">
        <v>1220</v>
      </c>
      <c r="AU1218" s="11">
        <v>-8.615475</v>
      </c>
      <c r="AV1218" s="11">
        <v>-10.754986000000001</v>
      </c>
      <c r="AW1218" s="11">
        <v>2.1395110000000002</v>
      </c>
      <c r="AX1218" s="11">
        <v>24.833345999999999</v>
      </c>
    </row>
    <row r="1219" spans="21:50" x14ac:dyDescent="0.35">
      <c r="U1219" s="11" t="s">
        <v>76</v>
      </c>
      <c r="V1219" s="11">
        <v>1788</v>
      </c>
      <c r="W1219" s="11">
        <v>-12.193872000000001</v>
      </c>
      <c r="X1219" s="11">
        <v>-12.348081000000001</v>
      </c>
      <c r="Y1219" s="11">
        <v>0.15420900000000001</v>
      </c>
      <c r="Z1219" s="18">
        <f t="shared" si="28"/>
        <v>1.2646434208920677E-2</v>
      </c>
      <c r="AA1219" s="11">
        <v>1.264642</v>
      </c>
      <c r="AS1219" s="11" t="s">
        <v>76</v>
      </c>
      <c r="AT1219" s="11">
        <v>1221</v>
      </c>
      <c r="AU1219" s="11">
        <v>2.4415619999999998</v>
      </c>
      <c r="AV1219" s="11">
        <v>-1.634641</v>
      </c>
      <c r="AW1219" s="11">
        <v>4.0762039999999997</v>
      </c>
      <c r="AX1219" s="11" t="s">
        <v>77</v>
      </c>
    </row>
    <row r="1220" spans="21:50" x14ac:dyDescent="0.35">
      <c r="U1220" s="11" t="s">
        <v>76</v>
      </c>
      <c r="V1220" s="11">
        <v>1789</v>
      </c>
      <c r="W1220" s="11">
        <v>-8.0469840000000001</v>
      </c>
      <c r="X1220" s="11">
        <v>-8.1228250000000006</v>
      </c>
      <c r="Y1220" s="11">
        <v>7.5841000000000006E-2</v>
      </c>
      <c r="Z1220" s="18">
        <f t="shared" si="28"/>
        <v>9.4247733063716789E-3</v>
      </c>
      <c r="AA1220" s="11">
        <v>0.94247700000000001</v>
      </c>
      <c r="AS1220" s="11" t="s">
        <v>76</v>
      </c>
      <c r="AT1220" s="11">
        <v>1222</v>
      </c>
      <c r="AU1220" s="11">
        <v>1.05375</v>
      </c>
      <c r="AV1220" s="11">
        <v>-1.209487</v>
      </c>
      <c r="AW1220" s="11">
        <v>2.2632370000000002</v>
      </c>
      <c r="AX1220" s="11" t="s">
        <v>77</v>
      </c>
    </row>
    <row r="1221" spans="21:50" x14ac:dyDescent="0.35">
      <c r="U1221" s="11" t="s">
        <v>76</v>
      </c>
      <c r="V1221" s="11">
        <v>1790</v>
      </c>
      <c r="W1221" s="11">
        <v>7.8350710000000001</v>
      </c>
      <c r="X1221" s="11">
        <v>10.616379</v>
      </c>
      <c r="Y1221" s="11">
        <v>2.7813080000000001</v>
      </c>
      <c r="Z1221" s="18">
        <f t="shared" si="28"/>
        <v>0.35498185019637984</v>
      </c>
      <c r="AA1221" s="11">
        <v>35.498187000000001</v>
      </c>
      <c r="AS1221" s="11" t="s">
        <v>78</v>
      </c>
      <c r="AT1221" s="11">
        <v>1223</v>
      </c>
      <c r="AU1221" s="11">
        <v>-17.420559000000001</v>
      </c>
      <c r="AV1221" s="11">
        <v>-15.848606</v>
      </c>
      <c r="AW1221" s="11">
        <v>1.571952</v>
      </c>
      <c r="AX1221" s="11">
        <v>9.0235470000000007</v>
      </c>
    </row>
    <row r="1222" spans="21:50" x14ac:dyDescent="0.35">
      <c r="U1222" s="11" t="s">
        <v>76</v>
      </c>
      <c r="V1222" s="11">
        <v>1791</v>
      </c>
      <c r="W1222" s="11">
        <v>-9.1349459999999993</v>
      </c>
      <c r="X1222" s="11">
        <v>-8.0301390000000001</v>
      </c>
      <c r="Y1222" s="11">
        <v>1.1048070000000001</v>
      </c>
      <c r="Z1222" s="18">
        <f t="shared" si="28"/>
        <v>0.12094291526189647</v>
      </c>
      <c r="AA1222" s="11">
        <v>12.094289</v>
      </c>
      <c r="AS1222" s="11" t="s">
        <v>76</v>
      </c>
      <c r="AT1222" s="11">
        <v>1224</v>
      </c>
      <c r="AU1222" s="11">
        <v>-18.452394000000002</v>
      </c>
      <c r="AV1222" s="11">
        <v>-19.072146</v>
      </c>
      <c r="AW1222" s="11">
        <v>0.61975199999999997</v>
      </c>
      <c r="AX1222" s="11">
        <v>3.358654</v>
      </c>
    </row>
    <row r="1223" spans="21:50" x14ac:dyDescent="0.35">
      <c r="U1223" s="11" t="s">
        <v>76</v>
      </c>
      <c r="V1223" s="11">
        <v>1794</v>
      </c>
      <c r="W1223" s="11">
        <v>-2.5333079999999999</v>
      </c>
      <c r="X1223" s="11">
        <v>-2.6089000000000002</v>
      </c>
      <c r="Y1223" s="11">
        <v>7.5592000000000006E-2</v>
      </c>
      <c r="Z1223" s="18">
        <f t="shared" si="28"/>
        <v>2.9839245760878666E-2</v>
      </c>
      <c r="AA1223" s="11">
        <v>2.98393</v>
      </c>
      <c r="AS1223" s="11" t="s">
        <v>76</v>
      </c>
      <c r="AT1223" s="11">
        <v>1225</v>
      </c>
      <c r="AU1223" s="11">
        <v>-7.3974010000000003</v>
      </c>
      <c r="AV1223" s="11">
        <v>-6.8803489999999998</v>
      </c>
      <c r="AW1223" s="11">
        <v>0.51705199999999996</v>
      </c>
      <c r="AX1223" s="11">
        <v>6.9896450000000003</v>
      </c>
    </row>
    <row r="1224" spans="21:50" x14ac:dyDescent="0.35">
      <c r="U1224" s="11" t="s">
        <v>76</v>
      </c>
      <c r="V1224" s="11">
        <v>1795</v>
      </c>
      <c r="W1224" s="11">
        <v>9.2764229999999994</v>
      </c>
      <c r="X1224" s="11">
        <v>8.7814259999999997</v>
      </c>
      <c r="Y1224" s="11">
        <v>0.49499700000000002</v>
      </c>
      <c r="Z1224" s="18">
        <f t="shared" si="28"/>
        <v>5.3360762009235681E-2</v>
      </c>
      <c r="AA1224" s="11">
        <v>5.3360789999999998</v>
      </c>
      <c r="AS1224" s="11" t="s">
        <v>83</v>
      </c>
      <c r="AT1224" s="11">
        <v>1226</v>
      </c>
      <c r="AU1224" s="11">
        <v>-13.632199999999999</v>
      </c>
      <c r="AV1224" s="11">
        <v>-12.424162000000001</v>
      </c>
      <c r="AW1224" s="11">
        <v>1.2080379999999999</v>
      </c>
      <c r="AX1224" s="11">
        <v>8.8616489999999999</v>
      </c>
    </row>
    <row r="1225" spans="21:50" x14ac:dyDescent="0.35">
      <c r="U1225" s="11" t="s">
        <v>76</v>
      </c>
      <c r="V1225" s="11">
        <v>1798</v>
      </c>
      <c r="W1225" s="11">
        <v>0.51191200000000003</v>
      </c>
      <c r="X1225" s="11">
        <v>1.430887</v>
      </c>
      <c r="Y1225" s="11">
        <v>0.91897399999999996</v>
      </c>
      <c r="Z1225" s="18">
        <f t="shared" ref="Z1225:Z1288" si="29">ABS(Y1225/W1225)</f>
        <v>1.7951796402506679</v>
      </c>
      <c r="AA1225" s="11" t="s">
        <v>77</v>
      </c>
      <c r="AS1225" s="11" t="s">
        <v>83</v>
      </c>
      <c r="AT1225" s="11">
        <v>1227</v>
      </c>
      <c r="AU1225" s="11">
        <v>-23.401862000000001</v>
      </c>
      <c r="AV1225" s="11">
        <v>-19.415091</v>
      </c>
      <c r="AW1225" s="11">
        <v>3.9867710000000001</v>
      </c>
      <c r="AX1225" s="11">
        <v>17.036127</v>
      </c>
    </row>
    <row r="1226" spans="21:50" x14ac:dyDescent="0.35">
      <c r="U1226" s="11" t="s">
        <v>76</v>
      </c>
      <c r="V1226" s="11">
        <v>1799</v>
      </c>
      <c r="W1226" s="11">
        <v>-18.287040000000001</v>
      </c>
      <c r="X1226" s="11">
        <v>-18.325486000000001</v>
      </c>
      <c r="Y1226" s="11">
        <v>3.8446000000000001E-2</v>
      </c>
      <c r="Z1226" s="18">
        <f t="shared" si="29"/>
        <v>2.102363203667734E-3</v>
      </c>
      <c r="AA1226" s="11">
        <v>0.21023500000000001</v>
      </c>
      <c r="AS1226" s="11" t="s">
        <v>76</v>
      </c>
      <c r="AT1226" s="11">
        <v>1228</v>
      </c>
      <c r="AU1226" s="11">
        <v>11.534851</v>
      </c>
      <c r="AV1226" s="11">
        <v>11.806884</v>
      </c>
      <c r="AW1226" s="11">
        <v>0.272032</v>
      </c>
      <c r="AX1226" s="11">
        <v>2.3583500000000002</v>
      </c>
    </row>
    <row r="1227" spans="21:50" x14ac:dyDescent="0.35">
      <c r="U1227" s="11" t="s">
        <v>76</v>
      </c>
      <c r="V1227" s="11">
        <v>1801</v>
      </c>
      <c r="W1227" s="11">
        <v>1.2632570000000001</v>
      </c>
      <c r="X1227" s="11">
        <v>2.614525</v>
      </c>
      <c r="Y1227" s="11">
        <v>1.3512679999999999</v>
      </c>
      <c r="Z1227" s="18">
        <f t="shared" si="29"/>
        <v>1.0696699088150707</v>
      </c>
      <c r="AA1227" s="11" t="s">
        <v>77</v>
      </c>
      <c r="AS1227" s="11" t="s">
        <v>76</v>
      </c>
      <c r="AT1227" s="11">
        <v>1229</v>
      </c>
      <c r="AU1227" s="11">
        <v>-9.7927820000000008</v>
      </c>
      <c r="AV1227" s="11">
        <v>-9.3008860000000002</v>
      </c>
      <c r="AW1227" s="11">
        <v>0.49189500000000003</v>
      </c>
      <c r="AX1227" s="11">
        <v>5.0230410000000001</v>
      </c>
    </row>
    <row r="1228" spans="21:50" x14ac:dyDescent="0.35">
      <c r="U1228" s="11" t="s">
        <v>76</v>
      </c>
      <c r="V1228" s="11">
        <v>1803</v>
      </c>
      <c r="W1228" s="11">
        <v>-28.907007</v>
      </c>
      <c r="X1228" s="11">
        <v>-26.004418999999999</v>
      </c>
      <c r="Y1228" s="11">
        <v>2.9025880000000002</v>
      </c>
      <c r="Z1228" s="18">
        <f t="shared" si="29"/>
        <v>0.10041122555510504</v>
      </c>
      <c r="AA1228" s="11">
        <v>10.041122</v>
      </c>
      <c r="AS1228" s="11" t="s">
        <v>76</v>
      </c>
      <c r="AT1228" s="11">
        <v>1230</v>
      </c>
      <c r="AU1228" s="11">
        <v>25.835742</v>
      </c>
      <c r="AV1228" s="11">
        <v>25.418417999999999</v>
      </c>
      <c r="AW1228" s="11">
        <v>0.41732399999999997</v>
      </c>
      <c r="AX1228" s="11">
        <v>1.615299</v>
      </c>
    </row>
    <row r="1229" spans="21:50" x14ac:dyDescent="0.35">
      <c r="U1229" s="11" t="s">
        <v>76</v>
      </c>
      <c r="V1229" s="11">
        <v>1804</v>
      </c>
      <c r="W1229" s="11">
        <v>-6.8929010000000002</v>
      </c>
      <c r="X1229" s="11">
        <v>-8.2652610000000006</v>
      </c>
      <c r="Y1229" s="11">
        <v>1.3723590000000001</v>
      </c>
      <c r="Z1229" s="18">
        <f t="shared" si="29"/>
        <v>0.19909744822970765</v>
      </c>
      <c r="AA1229" s="11">
        <v>19.909749000000001</v>
      </c>
      <c r="AS1229" s="11" t="s">
        <v>76</v>
      </c>
      <c r="AT1229" s="11">
        <v>1231</v>
      </c>
      <c r="AU1229" s="11">
        <v>5.8267410000000002</v>
      </c>
      <c r="AV1229" s="11">
        <v>9.3516720000000007</v>
      </c>
      <c r="AW1229" s="11">
        <v>3.524931</v>
      </c>
      <c r="AX1229" s="11">
        <v>60.495762999999997</v>
      </c>
    </row>
    <row r="1230" spans="21:50" x14ac:dyDescent="0.35">
      <c r="U1230" s="11" t="s">
        <v>76</v>
      </c>
      <c r="V1230" s="11">
        <v>1805</v>
      </c>
      <c r="W1230" s="11">
        <v>-15.068187</v>
      </c>
      <c r="X1230" s="11">
        <v>-14.843522</v>
      </c>
      <c r="Y1230" s="11">
        <v>0.224665</v>
      </c>
      <c r="Z1230" s="18">
        <f t="shared" si="29"/>
        <v>1.4909889291923441E-2</v>
      </c>
      <c r="AA1230" s="11">
        <v>1.4909920000000001</v>
      </c>
      <c r="AS1230" s="11" t="s">
        <v>78</v>
      </c>
      <c r="AT1230" s="11">
        <v>1232</v>
      </c>
      <c r="AU1230" s="11">
        <v>-12.074774</v>
      </c>
      <c r="AV1230" s="11">
        <v>-9.9900950000000002</v>
      </c>
      <c r="AW1230" s="11">
        <v>2.0846789999999999</v>
      </c>
      <c r="AX1230" s="11">
        <v>17.264745000000001</v>
      </c>
    </row>
    <row r="1231" spans="21:50" x14ac:dyDescent="0.35">
      <c r="U1231" s="11" t="s">
        <v>76</v>
      </c>
      <c r="V1231" s="11">
        <v>1806</v>
      </c>
      <c r="W1231" s="11">
        <v>-10.263318</v>
      </c>
      <c r="X1231" s="11">
        <v>-1.5912120000000001</v>
      </c>
      <c r="Y1231" s="11">
        <v>8.6721059999999994</v>
      </c>
      <c r="Z1231" s="18">
        <f t="shared" si="29"/>
        <v>0.84496124937374051</v>
      </c>
      <c r="AA1231" s="11">
        <v>84.496127999999999</v>
      </c>
      <c r="AS1231" s="11" t="s">
        <v>83</v>
      </c>
      <c r="AT1231" s="11">
        <v>1233</v>
      </c>
      <c r="AU1231" s="11">
        <v>-11.694125</v>
      </c>
      <c r="AV1231" s="11">
        <v>-11.517004999999999</v>
      </c>
      <c r="AW1231" s="11">
        <v>0.17712</v>
      </c>
      <c r="AX1231" s="11">
        <v>1.5146090000000001</v>
      </c>
    </row>
    <row r="1232" spans="21:50" x14ac:dyDescent="0.35">
      <c r="U1232" s="11" t="s">
        <v>76</v>
      </c>
      <c r="V1232" s="11">
        <v>1807</v>
      </c>
      <c r="W1232" s="11">
        <v>-19.449786</v>
      </c>
      <c r="X1232" s="11">
        <v>-19.396805000000001</v>
      </c>
      <c r="Y1232" s="11">
        <v>5.2981E-2</v>
      </c>
      <c r="Z1232" s="18">
        <f t="shared" si="29"/>
        <v>2.7239888397743812E-3</v>
      </c>
      <c r="AA1232" s="11">
        <v>0.272397</v>
      </c>
      <c r="AS1232" s="11" t="s">
        <v>78</v>
      </c>
      <c r="AT1232" s="11">
        <v>1234</v>
      </c>
      <c r="AU1232" s="11">
        <v>14.154169</v>
      </c>
      <c r="AV1232" s="11">
        <v>8.237921</v>
      </c>
      <c r="AW1232" s="11">
        <v>5.9162480000000004</v>
      </c>
      <c r="AX1232" s="11">
        <v>41.798622999999999</v>
      </c>
    </row>
    <row r="1233" spans="21:50" x14ac:dyDescent="0.35">
      <c r="U1233" s="11" t="s">
        <v>76</v>
      </c>
      <c r="V1233" s="11">
        <v>1808</v>
      </c>
      <c r="W1233" s="11">
        <v>42.245258</v>
      </c>
      <c r="X1233" s="11">
        <v>38.021704999999997</v>
      </c>
      <c r="Y1233" s="11">
        <v>4.2235529999999999</v>
      </c>
      <c r="Z1233" s="18">
        <f t="shared" si="29"/>
        <v>9.9976972563405819E-2</v>
      </c>
      <c r="AA1233" s="11">
        <v>9.9976979999999998</v>
      </c>
      <c r="AS1233" s="11" t="s">
        <v>76</v>
      </c>
      <c r="AT1233" s="11">
        <v>1235</v>
      </c>
      <c r="AU1233" s="11">
        <v>-25.007549999999998</v>
      </c>
      <c r="AV1233" s="11">
        <v>-26.888933000000002</v>
      </c>
      <c r="AW1233" s="11">
        <v>1.881383</v>
      </c>
      <c r="AX1233" s="11">
        <v>7.5232590000000004</v>
      </c>
    </row>
    <row r="1234" spans="21:50" x14ac:dyDescent="0.35">
      <c r="U1234" s="11" t="s">
        <v>76</v>
      </c>
      <c r="V1234" s="11">
        <v>1811</v>
      </c>
      <c r="W1234" s="11">
        <v>-4.3958680000000001</v>
      </c>
      <c r="X1234" s="11">
        <v>-3.5684309999999999</v>
      </c>
      <c r="Y1234" s="11">
        <v>0.82743699999999998</v>
      </c>
      <c r="Z1234" s="18">
        <f t="shared" si="29"/>
        <v>0.18823062930916032</v>
      </c>
      <c r="AA1234" s="11">
        <v>18.823065</v>
      </c>
      <c r="AS1234" s="11" t="s">
        <v>76</v>
      </c>
      <c r="AT1234" s="11">
        <v>1236</v>
      </c>
      <c r="AU1234" s="11">
        <v>-14.229507</v>
      </c>
      <c r="AV1234" s="11">
        <v>-12.005093</v>
      </c>
      <c r="AW1234" s="11">
        <v>2.2244139999999999</v>
      </c>
      <c r="AX1234" s="11">
        <v>15.632407000000001</v>
      </c>
    </row>
    <row r="1235" spans="21:50" x14ac:dyDescent="0.35">
      <c r="U1235" s="11" t="s">
        <v>76</v>
      </c>
      <c r="V1235" s="11">
        <v>1812</v>
      </c>
      <c r="W1235" s="11">
        <v>-3.061099</v>
      </c>
      <c r="X1235" s="11">
        <v>-6.5393549999999996</v>
      </c>
      <c r="Y1235" s="11">
        <v>3.4782570000000002</v>
      </c>
      <c r="Z1235" s="18">
        <f t="shared" si="29"/>
        <v>1.1362771997900101</v>
      </c>
      <c r="AA1235" s="11" t="s">
        <v>77</v>
      </c>
      <c r="AS1235" s="11" t="s">
        <v>76</v>
      </c>
      <c r="AT1235" s="11">
        <v>1237</v>
      </c>
      <c r="AU1235" s="11">
        <v>17.077787000000001</v>
      </c>
      <c r="AV1235" s="11">
        <v>17.179628000000001</v>
      </c>
      <c r="AW1235" s="11">
        <v>0.101841</v>
      </c>
      <c r="AX1235" s="11">
        <v>0.59633499999999995</v>
      </c>
    </row>
    <row r="1236" spans="21:50" x14ac:dyDescent="0.35">
      <c r="U1236" s="11" t="s">
        <v>76</v>
      </c>
      <c r="V1236" s="11">
        <v>1813</v>
      </c>
      <c r="W1236" s="11">
        <v>33.484381999999997</v>
      </c>
      <c r="X1236" s="11">
        <v>30.132940000000001</v>
      </c>
      <c r="Y1236" s="11">
        <v>3.351442</v>
      </c>
      <c r="Z1236" s="18">
        <f t="shared" si="29"/>
        <v>0.10008970749407889</v>
      </c>
      <c r="AA1236" s="11">
        <v>10.008971000000001</v>
      </c>
      <c r="AS1236" s="11" t="s">
        <v>76</v>
      </c>
      <c r="AT1236" s="11">
        <v>1238</v>
      </c>
      <c r="AU1236" s="11">
        <v>-22.745657999999999</v>
      </c>
      <c r="AV1236" s="11">
        <v>-23.209429</v>
      </c>
      <c r="AW1236" s="11">
        <v>0.46377099999999999</v>
      </c>
      <c r="AX1236" s="11">
        <v>2.038942</v>
      </c>
    </row>
    <row r="1237" spans="21:50" x14ac:dyDescent="0.35">
      <c r="U1237" s="11" t="s">
        <v>76</v>
      </c>
      <c r="V1237" s="11">
        <v>1816</v>
      </c>
      <c r="W1237" s="11">
        <v>-25.735512</v>
      </c>
      <c r="X1237" s="11">
        <v>-24.785529</v>
      </c>
      <c r="Y1237" s="11">
        <v>0.94998199999999999</v>
      </c>
      <c r="Z1237" s="18">
        <f t="shared" si="29"/>
        <v>3.6913273767391924E-2</v>
      </c>
      <c r="AA1237" s="11">
        <v>3.6913290000000001</v>
      </c>
      <c r="AS1237" s="11" t="s">
        <v>76</v>
      </c>
      <c r="AT1237" s="11">
        <v>1239</v>
      </c>
      <c r="AU1237" s="11">
        <v>-11.540352</v>
      </c>
      <c r="AV1237" s="11">
        <v>-10.193903000000001</v>
      </c>
      <c r="AW1237" s="11">
        <v>1.346449</v>
      </c>
      <c r="AX1237" s="11">
        <v>11.667313999999999</v>
      </c>
    </row>
    <row r="1238" spans="21:50" x14ac:dyDescent="0.35">
      <c r="U1238" s="11" t="s">
        <v>76</v>
      </c>
      <c r="V1238" s="11">
        <v>1817</v>
      </c>
      <c r="W1238" s="11">
        <v>-24.855944000000001</v>
      </c>
      <c r="X1238" s="11">
        <v>-25.532119000000002</v>
      </c>
      <c r="Y1238" s="11">
        <v>0.67617499999999997</v>
      </c>
      <c r="Z1238" s="18">
        <f t="shared" si="29"/>
        <v>2.7203754562691321E-2</v>
      </c>
      <c r="AA1238" s="11">
        <v>2.7203759999999999</v>
      </c>
      <c r="AS1238" s="11" t="s">
        <v>76</v>
      </c>
      <c r="AT1238" s="11">
        <v>1240</v>
      </c>
      <c r="AU1238" s="11">
        <v>-21.095513</v>
      </c>
      <c r="AV1238" s="11">
        <v>-19.996659000000001</v>
      </c>
      <c r="AW1238" s="11">
        <v>1.0988549999999999</v>
      </c>
      <c r="AX1238" s="11">
        <v>5.2089499999999997</v>
      </c>
    </row>
    <row r="1239" spans="21:50" x14ac:dyDescent="0.35">
      <c r="U1239" s="11" t="s">
        <v>76</v>
      </c>
      <c r="V1239" s="11">
        <v>1818</v>
      </c>
      <c r="W1239" s="11">
        <v>-9.2372669999999992</v>
      </c>
      <c r="X1239" s="11">
        <v>-9.9849739999999994</v>
      </c>
      <c r="Y1239" s="11">
        <v>0.74770700000000001</v>
      </c>
      <c r="Z1239" s="18">
        <f t="shared" si="29"/>
        <v>8.0944612730150606E-2</v>
      </c>
      <c r="AA1239" s="11">
        <v>8.0944610000000008</v>
      </c>
      <c r="AS1239" s="11" t="s">
        <v>76</v>
      </c>
      <c r="AT1239" s="11">
        <v>1241</v>
      </c>
      <c r="AU1239" s="11">
        <v>14.075151</v>
      </c>
      <c r="AV1239" s="11">
        <v>18.007815000000001</v>
      </c>
      <c r="AW1239" s="11">
        <v>3.9326639999999999</v>
      </c>
      <c r="AX1239" s="11">
        <v>27.940477000000001</v>
      </c>
    </row>
    <row r="1240" spans="21:50" x14ac:dyDescent="0.35">
      <c r="U1240" s="11" t="s">
        <v>76</v>
      </c>
      <c r="V1240" s="11">
        <v>1819</v>
      </c>
      <c r="W1240" s="11">
        <v>-18.79768</v>
      </c>
      <c r="X1240" s="11">
        <v>-18.791768999999999</v>
      </c>
      <c r="Y1240" s="11">
        <v>5.9119999999999997E-3</v>
      </c>
      <c r="Z1240" s="18">
        <f t="shared" si="29"/>
        <v>3.145068965957501E-4</v>
      </c>
      <c r="AA1240" s="11">
        <v>3.1448999999999998E-2</v>
      </c>
      <c r="AS1240" s="11" t="s">
        <v>76</v>
      </c>
      <c r="AT1240" s="11">
        <v>1242</v>
      </c>
      <c r="AU1240" s="11">
        <v>-4.7601129999999996</v>
      </c>
      <c r="AV1240" s="11">
        <v>-5.291048</v>
      </c>
      <c r="AW1240" s="11">
        <v>0.53093400000000002</v>
      </c>
      <c r="AX1240" s="11">
        <v>11.153815</v>
      </c>
    </row>
    <row r="1241" spans="21:50" x14ac:dyDescent="0.35">
      <c r="U1241" s="11" t="s">
        <v>76</v>
      </c>
      <c r="V1241" s="11">
        <v>1823</v>
      </c>
      <c r="W1241" s="11">
        <v>-22.035357999999999</v>
      </c>
      <c r="X1241" s="11">
        <v>-20.915051999999999</v>
      </c>
      <c r="Y1241" s="11">
        <v>1.120306</v>
      </c>
      <c r="Z1241" s="18">
        <f t="shared" si="29"/>
        <v>5.0841288805019647E-2</v>
      </c>
      <c r="AA1241" s="11">
        <v>5.0841269999999996</v>
      </c>
      <c r="AS1241" s="11" t="s">
        <v>78</v>
      </c>
      <c r="AT1241" s="11">
        <v>1243</v>
      </c>
      <c r="AU1241" s="11">
        <v>-6.7840740000000004</v>
      </c>
      <c r="AV1241" s="11">
        <v>-5.9547829999999999</v>
      </c>
      <c r="AW1241" s="11">
        <v>0.829291</v>
      </c>
      <c r="AX1241" s="11">
        <v>12.224088</v>
      </c>
    </row>
    <row r="1242" spans="21:50" x14ac:dyDescent="0.35">
      <c r="U1242" s="11" t="s">
        <v>76</v>
      </c>
      <c r="V1242" s="11">
        <v>1824</v>
      </c>
      <c r="W1242" s="11">
        <v>28.326969999999999</v>
      </c>
      <c r="X1242" s="11">
        <v>26.981555</v>
      </c>
      <c r="Y1242" s="11">
        <v>1.345415</v>
      </c>
      <c r="Z1242" s="18">
        <f t="shared" si="29"/>
        <v>4.7495902315002281E-2</v>
      </c>
      <c r="AA1242" s="11">
        <v>4.7495890000000003</v>
      </c>
      <c r="AS1242" s="11" t="s">
        <v>83</v>
      </c>
      <c r="AT1242" s="11">
        <v>1244</v>
      </c>
      <c r="AU1242" s="11">
        <v>-19.562874000000001</v>
      </c>
      <c r="AV1242" s="11">
        <v>-18.289051000000001</v>
      </c>
      <c r="AW1242" s="11">
        <v>1.2738229999999999</v>
      </c>
      <c r="AX1242" s="11">
        <v>6.5114299999999998</v>
      </c>
    </row>
    <row r="1243" spans="21:50" x14ac:dyDescent="0.35">
      <c r="U1243" s="11" t="s">
        <v>76</v>
      </c>
      <c r="V1243" s="11">
        <v>1825</v>
      </c>
      <c r="W1243" s="11">
        <v>-15.421530000000001</v>
      </c>
      <c r="X1243" s="11">
        <v>-14.267188000000001</v>
      </c>
      <c r="Y1243" s="11">
        <v>1.154342</v>
      </c>
      <c r="Z1243" s="18">
        <f t="shared" si="29"/>
        <v>7.485262486925745E-2</v>
      </c>
      <c r="AA1243" s="11">
        <v>7.4852610000000004</v>
      </c>
      <c r="AS1243" s="11" t="s">
        <v>76</v>
      </c>
      <c r="AT1243" s="11">
        <v>1245</v>
      </c>
      <c r="AU1243" s="11">
        <v>1.264103</v>
      </c>
      <c r="AV1243" s="11">
        <v>1.128752</v>
      </c>
      <c r="AW1243" s="11">
        <v>0.135352</v>
      </c>
      <c r="AX1243" s="11">
        <v>10.707333</v>
      </c>
    </row>
    <row r="1244" spans="21:50" x14ac:dyDescent="0.35">
      <c r="U1244" s="11" t="s">
        <v>76</v>
      </c>
      <c r="V1244" s="11">
        <v>1826</v>
      </c>
      <c r="W1244" s="11">
        <v>13.867467</v>
      </c>
      <c r="X1244" s="11">
        <v>14.091661</v>
      </c>
      <c r="Y1244" s="11">
        <v>0.22419500000000001</v>
      </c>
      <c r="Z1244" s="18">
        <f t="shared" si="29"/>
        <v>1.6166975555088756E-2</v>
      </c>
      <c r="AA1244" s="11">
        <v>1.616695</v>
      </c>
      <c r="AS1244" s="11" t="s">
        <v>76</v>
      </c>
      <c r="AT1244" s="11">
        <v>1246</v>
      </c>
      <c r="AU1244" s="11">
        <v>-1.3815310000000001</v>
      </c>
      <c r="AV1244" s="11">
        <v>-5.0694520000000001</v>
      </c>
      <c r="AW1244" s="11">
        <v>3.6879209999999998</v>
      </c>
      <c r="AX1244" s="11" t="s">
        <v>77</v>
      </c>
    </row>
    <row r="1245" spans="21:50" x14ac:dyDescent="0.35">
      <c r="U1245" s="11" t="s">
        <v>76</v>
      </c>
      <c r="V1245" s="11">
        <v>1827</v>
      </c>
      <c r="W1245" s="11">
        <v>-8.9382809999999999</v>
      </c>
      <c r="X1245" s="11">
        <v>-7.8232939999999997</v>
      </c>
      <c r="Y1245" s="11">
        <v>1.114987</v>
      </c>
      <c r="Z1245" s="18">
        <f t="shared" si="29"/>
        <v>0.12474288960036051</v>
      </c>
      <c r="AA1245" s="11">
        <v>12.474294</v>
      </c>
      <c r="AS1245" s="11" t="s">
        <v>76</v>
      </c>
      <c r="AT1245" s="11">
        <v>1247</v>
      </c>
      <c r="AU1245" s="11">
        <v>25.534354</v>
      </c>
      <c r="AV1245" s="11">
        <v>22.746016000000001</v>
      </c>
      <c r="AW1245" s="11">
        <v>2.7883390000000001</v>
      </c>
      <c r="AX1245" s="11">
        <v>10.919949000000001</v>
      </c>
    </row>
    <row r="1246" spans="21:50" x14ac:dyDescent="0.35">
      <c r="U1246" s="11" t="s">
        <v>76</v>
      </c>
      <c r="V1246" s="11">
        <v>1828</v>
      </c>
      <c r="W1246" s="11">
        <v>-16.024688999999999</v>
      </c>
      <c r="X1246" s="11">
        <v>-17.557760999999999</v>
      </c>
      <c r="Y1246" s="11">
        <v>1.533072</v>
      </c>
      <c r="Z1246" s="18">
        <f t="shared" si="29"/>
        <v>9.566937617322871E-2</v>
      </c>
      <c r="AA1246" s="11">
        <v>9.5669389999999996</v>
      </c>
      <c r="AS1246" s="11" t="s">
        <v>78</v>
      </c>
      <c r="AT1246" s="11">
        <v>1248</v>
      </c>
      <c r="AU1246" s="11">
        <v>4.1342800000000004</v>
      </c>
      <c r="AV1246" s="11">
        <v>8.2118190000000002</v>
      </c>
      <c r="AW1246" s="11">
        <v>4.0775389999999998</v>
      </c>
      <c r="AX1246" s="11">
        <v>98.627561</v>
      </c>
    </row>
    <row r="1247" spans="21:50" x14ac:dyDescent="0.35">
      <c r="U1247" s="11" t="s">
        <v>76</v>
      </c>
      <c r="V1247" s="11">
        <v>1831</v>
      </c>
      <c r="W1247" s="11">
        <v>-21.262616999999999</v>
      </c>
      <c r="X1247" s="11">
        <v>-22.878830000000001</v>
      </c>
      <c r="Y1247" s="11">
        <v>1.6162129999999999</v>
      </c>
      <c r="Z1247" s="18">
        <f t="shared" si="29"/>
        <v>7.6011950927771493E-2</v>
      </c>
      <c r="AA1247" s="11">
        <v>7.6011959999999998</v>
      </c>
      <c r="AS1247" s="11" t="s">
        <v>83</v>
      </c>
      <c r="AT1247" s="11">
        <v>1249</v>
      </c>
      <c r="AU1247" s="11">
        <v>23.924035</v>
      </c>
      <c r="AV1247" s="11">
        <v>27.513840999999999</v>
      </c>
      <c r="AW1247" s="11">
        <v>3.5898050000000001</v>
      </c>
      <c r="AX1247" s="11">
        <v>15.005015</v>
      </c>
    </row>
    <row r="1248" spans="21:50" x14ac:dyDescent="0.35">
      <c r="U1248" s="11" t="s">
        <v>76</v>
      </c>
      <c r="V1248" s="11">
        <v>1835</v>
      </c>
      <c r="W1248" s="11">
        <v>-6.1174999999999997</v>
      </c>
      <c r="X1248" s="11">
        <v>-6.0639380000000003</v>
      </c>
      <c r="Y1248" s="11">
        <v>5.3563E-2</v>
      </c>
      <c r="Z1248" s="18">
        <f t="shared" si="29"/>
        <v>8.755700858193707E-3</v>
      </c>
      <c r="AA1248" s="11">
        <v>0.87556699999999998</v>
      </c>
      <c r="AS1248" s="11" t="s">
        <v>76</v>
      </c>
      <c r="AT1248" s="11">
        <v>1250</v>
      </c>
      <c r="AU1248" s="11">
        <v>-4.4401570000000001</v>
      </c>
      <c r="AV1248" s="11">
        <v>-5.9492200000000004</v>
      </c>
      <c r="AW1248" s="11">
        <v>1.509063</v>
      </c>
      <c r="AX1248" s="11">
        <v>33.986708</v>
      </c>
    </row>
    <row r="1249" spans="21:50" x14ac:dyDescent="0.35">
      <c r="U1249" s="11" t="s">
        <v>76</v>
      </c>
      <c r="V1249" s="11">
        <v>1836</v>
      </c>
      <c r="W1249" s="11">
        <v>-0.313971</v>
      </c>
      <c r="X1249" s="11">
        <v>2.1261549999999998</v>
      </c>
      <c r="Y1249" s="11">
        <v>2.4401259999999998</v>
      </c>
      <c r="Z1249" s="18">
        <f t="shared" si="29"/>
        <v>7.771819690353567</v>
      </c>
      <c r="AA1249" s="11" t="s">
        <v>77</v>
      </c>
      <c r="AS1249" s="11" t="s">
        <v>76</v>
      </c>
      <c r="AT1249" s="11">
        <v>1251</v>
      </c>
      <c r="AU1249" s="11">
        <v>-6.9154790000000004</v>
      </c>
      <c r="AV1249" s="11">
        <v>-5.7893809999999997</v>
      </c>
      <c r="AW1249" s="11">
        <v>1.126098</v>
      </c>
      <c r="AX1249" s="11">
        <v>16.283729000000001</v>
      </c>
    </row>
    <row r="1250" spans="21:50" x14ac:dyDescent="0.35">
      <c r="U1250" s="11" t="s">
        <v>76</v>
      </c>
      <c r="V1250" s="11">
        <v>1837</v>
      </c>
      <c r="W1250" s="11">
        <v>4.5034200000000002</v>
      </c>
      <c r="X1250" s="11">
        <v>3.9409040000000002</v>
      </c>
      <c r="Y1250" s="11">
        <v>0.56251600000000002</v>
      </c>
      <c r="Z1250" s="18">
        <f t="shared" si="29"/>
        <v>0.12490862500055513</v>
      </c>
      <c r="AA1250" s="11">
        <v>12.490861000000001</v>
      </c>
      <c r="AS1250" s="11" t="s">
        <v>83</v>
      </c>
      <c r="AT1250" s="11">
        <v>1252</v>
      </c>
      <c r="AU1250" s="11">
        <v>-20.842867999999999</v>
      </c>
      <c r="AV1250" s="11">
        <v>-15.530759</v>
      </c>
      <c r="AW1250" s="11">
        <v>5.3121090000000004</v>
      </c>
      <c r="AX1250" s="11">
        <v>25.486460000000001</v>
      </c>
    </row>
    <row r="1251" spans="21:50" x14ac:dyDescent="0.35">
      <c r="U1251" s="11" t="s">
        <v>76</v>
      </c>
      <c r="V1251" s="11">
        <v>1838</v>
      </c>
      <c r="W1251" s="11">
        <v>-18.597588999999999</v>
      </c>
      <c r="X1251" s="11">
        <v>-16.816768</v>
      </c>
      <c r="Y1251" s="11">
        <v>1.7808219999999999</v>
      </c>
      <c r="Z1251" s="18">
        <f t="shared" si="29"/>
        <v>9.57555304615023E-2</v>
      </c>
      <c r="AA1251" s="11">
        <v>9.5755499999999998</v>
      </c>
      <c r="AS1251" s="11" t="s">
        <v>76</v>
      </c>
      <c r="AT1251" s="11">
        <v>1253</v>
      </c>
      <c r="AU1251" s="11">
        <v>-22.901322</v>
      </c>
      <c r="AV1251" s="11">
        <v>-21.316683999999999</v>
      </c>
      <c r="AW1251" s="11">
        <v>1.5846389999999999</v>
      </c>
      <c r="AX1251" s="11">
        <v>6.9194199999999997</v>
      </c>
    </row>
    <row r="1252" spans="21:50" x14ac:dyDescent="0.35">
      <c r="U1252" s="11" t="s">
        <v>76</v>
      </c>
      <c r="V1252" s="11">
        <v>1840</v>
      </c>
      <c r="W1252" s="11">
        <v>6.7693729999999999</v>
      </c>
      <c r="X1252" s="11">
        <v>5.9279140000000003</v>
      </c>
      <c r="Y1252" s="11">
        <v>0.84145899999999996</v>
      </c>
      <c r="Z1252" s="18">
        <f t="shared" si="29"/>
        <v>0.12430383138881547</v>
      </c>
      <c r="AA1252" s="11">
        <v>12.430382</v>
      </c>
      <c r="AS1252" s="11" t="s">
        <v>76</v>
      </c>
      <c r="AT1252" s="11">
        <v>1254</v>
      </c>
      <c r="AU1252" s="11">
        <v>-6.8448099999999998</v>
      </c>
      <c r="AV1252" s="11">
        <v>-6.5563729999999998</v>
      </c>
      <c r="AW1252" s="11">
        <v>0.288437</v>
      </c>
      <c r="AX1252" s="11">
        <v>4.2139490000000004</v>
      </c>
    </row>
    <row r="1253" spans="21:50" x14ac:dyDescent="0.35">
      <c r="U1253" s="11" t="s">
        <v>76</v>
      </c>
      <c r="V1253" s="11">
        <v>1841</v>
      </c>
      <c r="W1253" s="11">
        <v>-14.990504</v>
      </c>
      <c r="X1253" s="11">
        <v>-15.778561</v>
      </c>
      <c r="Y1253" s="11">
        <v>0.78805599999999998</v>
      </c>
      <c r="Z1253" s="18">
        <f t="shared" si="29"/>
        <v>5.25703472011348E-2</v>
      </c>
      <c r="AA1253" s="11">
        <v>5.2570360000000003</v>
      </c>
      <c r="AS1253" s="11" t="s">
        <v>78</v>
      </c>
      <c r="AT1253" s="11">
        <v>1255</v>
      </c>
      <c r="AU1253" s="11">
        <v>36.828735999999999</v>
      </c>
      <c r="AV1253" s="11">
        <v>33.642425000000003</v>
      </c>
      <c r="AW1253" s="11">
        <v>3.1863109999999999</v>
      </c>
      <c r="AX1253" s="11">
        <v>8.6516970000000004</v>
      </c>
    </row>
    <row r="1254" spans="21:50" x14ac:dyDescent="0.35">
      <c r="U1254" s="11" t="s">
        <v>76</v>
      </c>
      <c r="V1254" s="11">
        <v>1843</v>
      </c>
      <c r="W1254" s="11">
        <v>-20.699881999999999</v>
      </c>
      <c r="X1254" s="11">
        <v>-21.401821000000002</v>
      </c>
      <c r="Y1254" s="11">
        <v>0.70193799999999995</v>
      </c>
      <c r="Z1254" s="18">
        <f t="shared" si="29"/>
        <v>3.39102416139377E-2</v>
      </c>
      <c r="AA1254" s="11">
        <v>3.3910260000000001</v>
      </c>
      <c r="AS1254" s="11" t="s">
        <v>76</v>
      </c>
      <c r="AT1254" s="11">
        <v>1256</v>
      </c>
      <c r="AU1254" s="11">
        <v>-15.266691</v>
      </c>
      <c r="AV1254" s="11">
        <v>-12.338376999999999</v>
      </c>
      <c r="AW1254" s="11">
        <v>2.9283130000000002</v>
      </c>
      <c r="AX1254" s="11">
        <v>19.181061</v>
      </c>
    </row>
    <row r="1255" spans="21:50" x14ac:dyDescent="0.35">
      <c r="U1255" s="11" t="s">
        <v>76</v>
      </c>
      <c r="V1255" s="11">
        <v>1844</v>
      </c>
      <c r="W1255" s="11">
        <v>-29.764112999999998</v>
      </c>
      <c r="X1255" s="11">
        <v>-28.549990999999999</v>
      </c>
      <c r="Y1255" s="11">
        <v>1.214121</v>
      </c>
      <c r="Z1255" s="18">
        <f t="shared" si="29"/>
        <v>4.0791439005758379E-2</v>
      </c>
      <c r="AA1255" s="11">
        <v>4.0791449999999996</v>
      </c>
      <c r="AS1255" s="11" t="s">
        <v>76</v>
      </c>
      <c r="AT1255" s="11">
        <v>1257</v>
      </c>
      <c r="AU1255" s="11">
        <v>5.5339960000000001</v>
      </c>
      <c r="AV1255" s="11">
        <v>4.1394339999999996</v>
      </c>
      <c r="AW1255" s="11">
        <v>1.3945620000000001</v>
      </c>
      <c r="AX1255" s="11">
        <v>25.199905999999999</v>
      </c>
    </row>
    <row r="1256" spans="21:50" x14ac:dyDescent="0.35">
      <c r="U1256" s="11" t="s">
        <v>76</v>
      </c>
      <c r="V1256" s="11">
        <v>1845</v>
      </c>
      <c r="W1256" s="11">
        <v>-10.221755999999999</v>
      </c>
      <c r="X1256" s="11">
        <v>-8.2979749999999992</v>
      </c>
      <c r="Y1256" s="11">
        <v>1.923781</v>
      </c>
      <c r="Z1256" s="18">
        <f t="shared" si="29"/>
        <v>0.18820455115539836</v>
      </c>
      <c r="AA1256" s="11">
        <v>18.820453000000001</v>
      </c>
      <c r="AS1256" s="11" t="s">
        <v>78</v>
      </c>
      <c r="AT1256" s="11">
        <v>1258</v>
      </c>
      <c r="AU1256" s="11">
        <v>-8.2108279999999993</v>
      </c>
      <c r="AV1256" s="11">
        <v>-6.9042579999999996</v>
      </c>
      <c r="AW1256" s="11">
        <v>1.30657</v>
      </c>
      <c r="AX1256" s="11">
        <v>15.912763999999999</v>
      </c>
    </row>
    <row r="1257" spans="21:50" x14ac:dyDescent="0.35">
      <c r="U1257" s="11" t="s">
        <v>76</v>
      </c>
      <c r="V1257" s="11">
        <v>1846</v>
      </c>
      <c r="W1257" s="11">
        <v>-0.59752300000000003</v>
      </c>
      <c r="X1257" s="11">
        <v>4.8332090000000001</v>
      </c>
      <c r="Y1257" s="11">
        <v>5.4307309999999998</v>
      </c>
      <c r="Z1257" s="18">
        <f t="shared" si="29"/>
        <v>9.0887396803135605</v>
      </c>
      <c r="AA1257" s="11" t="s">
        <v>77</v>
      </c>
      <c r="AS1257" s="11" t="s">
        <v>83</v>
      </c>
      <c r="AT1257" s="11">
        <v>1259</v>
      </c>
      <c r="AU1257" s="11">
        <v>-21.613581</v>
      </c>
      <c r="AV1257" s="11">
        <v>-22.337693999999999</v>
      </c>
      <c r="AW1257" s="11">
        <v>0.72411300000000001</v>
      </c>
      <c r="AX1257" s="11">
        <v>3.3502679999999998</v>
      </c>
    </row>
    <row r="1258" spans="21:50" x14ac:dyDescent="0.35">
      <c r="U1258" s="11" t="s">
        <v>76</v>
      </c>
      <c r="V1258" s="11">
        <v>1847</v>
      </c>
      <c r="W1258" s="11">
        <v>-15.862178</v>
      </c>
      <c r="X1258" s="11">
        <v>-14.016112</v>
      </c>
      <c r="Y1258" s="11">
        <v>1.8460650000000001</v>
      </c>
      <c r="Z1258" s="18">
        <f t="shared" si="29"/>
        <v>0.11638155869893782</v>
      </c>
      <c r="AA1258" s="11">
        <v>11.638158000000001</v>
      </c>
      <c r="AS1258" s="11" t="s">
        <v>76</v>
      </c>
      <c r="AT1258" s="11">
        <v>1260</v>
      </c>
      <c r="AU1258" s="11">
        <v>2.935171</v>
      </c>
      <c r="AV1258" s="11">
        <v>1.148012</v>
      </c>
      <c r="AW1258" s="11">
        <v>1.7871589999999999</v>
      </c>
      <c r="AX1258" s="11">
        <v>60.887731000000002</v>
      </c>
    </row>
    <row r="1259" spans="21:50" x14ac:dyDescent="0.35">
      <c r="U1259" s="11" t="s">
        <v>76</v>
      </c>
      <c r="V1259" s="11">
        <v>1850</v>
      </c>
      <c r="W1259" s="11">
        <v>-1.206734</v>
      </c>
      <c r="X1259" s="11">
        <v>-2.459889</v>
      </c>
      <c r="Y1259" s="11">
        <v>1.253155</v>
      </c>
      <c r="Z1259" s="18">
        <f t="shared" si="29"/>
        <v>1.0384682954155597</v>
      </c>
      <c r="AA1259" s="11" t="s">
        <v>77</v>
      </c>
      <c r="AS1259" s="11" t="s">
        <v>76</v>
      </c>
      <c r="AT1259" s="11">
        <v>1261</v>
      </c>
      <c r="AU1259" s="11">
        <v>12.568467999999999</v>
      </c>
      <c r="AV1259" s="11">
        <v>2.3306830000000001</v>
      </c>
      <c r="AW1259" s="11">
        <v>10.237785000000001</v>
      </c>
      <c r="AX1259" s="11">
        <v>81.456109999999995</v>
      </c>
    </row>
    <row r="1260" spans="21:50" x14ac:dyDescent="0.35">
      <c r="U1260" s="11" t="s">
        <v>76</v>
      </c>
      <c r="V1260" s="11">
        <v>1851</v>
      </c>
      <c r="W1260" s="11">
        <v>-13.103964</v>
      </c>
      <c r="X1260" s="11">
        <v>-12.804554</v>
      </c>
      <c r="Y1260" s="11">
        <v>0.29941000000000001</v>
      </c>
      <c r="Z1260" s="18">
        <f t="shared" si="29"/>
        <v>2.2848811245207941E-2</v>
      </c>
      <c r="AA1260" s="11">
        <v>2.284878</v>
      </c>
      <c r="AS1260" s="11" t="s">
        <v>76</v>
      </c>
      <c r="AT1260" s="11">
        <v>1262</v>
      </c>
      <c r="AU1260" s="11">
        <v>-17.515471999999999</v>
      </c>
      <c r="AV1260" s="11">
        <v>-18.054656000000001</v>
      </c>
      <c r="AW1260" s="11">
        <v>0.539184</v>
      </c>
      <c r="AX1260" s="11">
        <v>3.0783299999999998</v>
      </c>
    </row>
    <row r="1261" spans="21:50" x14ac:dyDescent="0.35">
      <c r="U1261" s="11" t="s">
        <v>76</v>
      </c>
      <c r="V1261" s="11">
        <v>1852</v>
      </c>
      <c r="W1261" s="11">
        <v>36.893889000000001</v>
      </c>
      <c r="X1261" s="11">
        <v>33.950017000000003</v>
      </c>
      <c r="Y1261" s="11">
        <v>2.9438719999999998</v>
      </c>
      <c r="Z1261" s="18">
        <f t="shared" si="29"/>
        <v>7.9792943487199189E-2</v>
      </c>
      <c r="AA1261" s="11">
        <v>7.9792940000000003</v>
      </c>
      <c r="AS1261" s="11" t="s">
        <v>76</v>
      </c>
      <c r="AT1261" s="11">
        <v>1263</v>
      </c>
      <c r="AU1261" s="11">
        <v>-5.8034420000000004</v>
      </c>
      <c r="AV1261" s="11">
        <v>-8.0965720000000001</v>
      </c>
      <c r="AW1261" s="11">
        <v>2.2931300000000001</v>
      </c>
      <c r="AX1261" s="11">
        <v>39.513263999999999</v>
      </c>
    </row>
    <row r="1262" spans="21:50" x14ac:dyDescent="0.35">
      <c r="U1262" s="11" t="s">
        <v>76</v>
      </c>
      <c r="V1262" s="11">
        <v>1853</v>
      </c>
      <c r="W1262" s="11">
        <v>-18.022468</v>
      </c>
      <c r="X1262" s="11">
        <v>-17.245014999999999</v>
      </c>
      <c r="Y1262" s="11">
        <v>0.77745299999999995</v>
      </c>
      <c r="Z1262" s="18">
        <f t="shared" si="29"/>
        <v>4.3137987538665622E-2</v>
      </c>
      <c r="AA1262" s="11">
        <v>4.3137970000000001</v>
      </c>
      <c r="AS1262" s="11" t="s">
        <v>76</v>
      </c>
      <c r="AT1262" s="11">
        <v>1264</v>
      </c>
      <c r="AU1262" s="11">
        <v>-13.464442999999999</v>
      </c>
      <c r="AV1262" s="11">
        <v>-5.4167360000000002</v>
      </c>
      <c r="AW1262" s="11">
        <v>8.0477070000000008</v>
      </c>
      <c r="AX1262" s="11">
        <v>59.770068999999999</v>
      </c>
    </row>
    <row r="1263" spans="21:50" x14ac:dyDescent="0.35">
      <c r="U1263" s="11" t="s">
        <v>76</v>
      </c>
      <c r="V1263" s="11">
        <v>1856</v>
      </c>
      <c r="W1263" s="11">
        <v>9.0836279999999991</v>
      </c>
      <c r="X1263" s="11">
        <v>9.7020619999999997</v>
      </c>
      <c r="Y1263" s="11">
        <v>0.61843300000000001</v>
      </c>
      <c r="Z1263" s="18">
        <f t="shared" si="29"/>
        <v>6.8082158362275519E-2</v>
      </c>
      <c r="AA1263" s="11">
        <v>6.8082209999999996</v>
      </c>
      <c r="AS1263" s="11" t="s">
        <v>76</v>
      </c>
      <c r="AT1263" s="11">
        <v>1265</v>
      </c>
      <c r="AU1263" s="11">
        <v>-10.955285</v>
      </c>
      <c r="AV1263" s="11">
        <v>-11.603941000000001</v>
      </c>
      <c r="AW1263" s="11">
        <v>0.64865499999999998</v>
      </c>
      <c r="AX1263" s="11">
        <v>5.9209350000000001</v>
      </c>
    </row>
    <row r="1264" spans="21:50" x14ac:dyDescent="0.35">
      <c r="U1264" s="11" t="s">
        <v>76</v>
      </c>
      <c r="V1264" s="11">
        <v>1859</v>
      </c>
      <c r="W1264" s="11">
        <v>6.9422860000000002</v>
      </c>
      <c r="X1264" s="11">
        <v>12.393662000000001</v>
      </c>
      <c r="Y1264" s="11">
        <v>5.4513769999999999</v>
      </c>
      <c r="Z1264" s="18">
        <f t="shared" si="29"/>
        <v>0.78524235388746588</v>
      </c>
      <c r="AA1264" s="11">
        <v>78.524230000000003</v>
      </c>
      <c r="AS1264" s="11" t="s">
        <v>76</v>
      </c>
      <c r="AT1264" s="11">
        <v>1266</v>
      </c>
      <c r="AU1264" s="11">
        <v>-0.46666000000000002</v>
      </c>
      <c r="AV1264" s="11">
        <v>-2.598042</v>
      </c>
      <c r="AW1264" s="11">
        <v>2.1313819999999999</v>
      </c>
      <c r="AX1264" s="11" t="s">
        <v>77</v>
      </c>
    </row>
    <row r="1265" spans="21:50" x14ac:dyDescent="0.35">
      <c r="U1265" s="11" t="s">
        <v>76</v>
      </c>
      <c r="V1265" s="11">
        <v>1860</v>
      </c>
      <c r="W1265" s="11">
        <v>-7.8921989999999997</v>
      </c>
      <c r="X1265" s="11">
        <v>-4.4947619999999997</v>
      </c>
      <c r="Y1265" s="11">
        <v>3.3974380000000002</v>
      </c>
      <c r="Z1265" s="18">
        <f t="shared" si="29"/>
        <v>0.43048052893749894</v>
      </c>
      <c r="AA1265" s="11">
        <v>43.048048000000001</v>
      </c>
      <c r="AS1265" s="11" t="s">
        <v>83</v>
      </c>
      <c r="AT1265" s="11">
        <v>1267</v>
      </c>
      <c r="AU1265" s="11">
        <v>-12.162314</v>
      </c>
      <c r="AV1265" s="11">
        <v>-12.001405</v>
      </c>
      <c r="AW1265" s="11">
        <v>0.160909</v>
      </c>
      <c r="AX1265" s="11">
        <v>1.323013</v>
      </c>
    </row>
    <row r="1266" spans="21:50" x14ac:dyDescent="0.35">
      <c r="U1266" s="11" t="s">
        <v>76</v>
      </c>
      <c r="V1266" s="11">
        <v>1861</v>
      </c>
      <c r="W1266" s="11">
        <v>1.2002139999999999</v>
      </c>
      <c r="X1266" s="11">
        <v>-1.7102949999999999</v>
      </c>
      <c r="Y1266" s="11">
        <v>2.9105089999999998</v>
      </c>
      <c r="Z1266" s="18">
        <f t="shared" si="29"/>
        <v>2.4249917098117502</v>
      </c>
      <c r="AA1266" s="11" t="s">
        <v>77</v>
      </c>
      <c r="AS1266" s="11" t="s">
        <v>78</v>
      </c>
      <c r="AT1266" s="11">
        <v>1268</v>
      </c>
      <c r="AU1266" s="11">
        <v>-1.1241019999999999</v>
      </c>
      <c r="AV1266" s="11">
        <v>-1.144423</v>
      </c>
      <c r="AW1266" s="11">
        <v>2.0320999999999999E-2</v>
      </c>
      <c r="AX1266" s="11">
        <v>1.8077920000000001</v>
      </c>
    </row>
    <row r="1267" spans="21:50" x14ac:dyDescent="0.35">
      <c r="U1267" s="11" t="s">
        <v>76</v>
      </c>
      <c r="V1267" s="11">
        <v>1862</v>
      </c>
      <c r="W1267" s="11">
        <v>-1.610549</v>
      </c>
      <c r="X1267" s="11">
        <v>-5.0745430000000002</v>
      </c>
      <c r="Y1267" s="11">
        <v>3.463994</v>
      </c>
      <c r="Z1267" s="18">
        <f t="shared" si="29"/>
        <v>2.1508156535442264</v>
      </c>
      <c r="AA1267" s="11" t="s">
        <v>77</v>
      </c>
      <c r="AS1267" s="11" t="s">
        <v>76</v>
      </c>
      <c r="AT1267" s="11">
        <v>1269</v>
      </c>
      <c r="AU1267" s="11">
        <v>-9.4414400000000001</v>
      </c>
      <c r="AV1267" s="11">
        <v>-9.4982880000000005</v>
      </c>
      <c r="AW1267" s="11">
        <v>5.6848000000000003E-2</v>
      </c>
      <c r="AX1267" s="11">
        <v>0.60211300000000001</v>
      </c>
    </row>
    <row r="1268" spans="21:50" x14ac:dyDescent="0.35">
      <c r="U1268" s="11" t="s">
        <v>76</v>
      </c>
      <c r="V1268" s="11">
        <v>1863</v>
      </c>
      <c r="W1268" s="11">
        <v>14.585031000000001</v>
      </c>
      <c r="X1268" s="11">
        <v>11.308133</v>
      </c>
      <c r="Y1268" s="11">
        <v>3.2768980000000001</v>
      </c>
      <c r="Z1268" s="18">
        <f t="shared" si="29"/>
        <v>0.22467542235597579</v>
      </c>
      <c r="AA1268" s="11">
        <v>22.46754</v>
      </c>
      <c r="AS1268" s="11" t="s">
        <v>76</v>
      </c>
      <c r="AT1268" s="11">
        <v>1270</v>
      </c>
      <c r="AU1268" s="11">
        <v>5.4542489999999999</v>
      </c>
      <c r="AV1268" s="11">
        <v>5.5666440000000001</v>
      </c>
      <c r="AW1268" s="11">
        <v>0.11239499999999999</v>
      </c>
      <c r="AX1268" s="11">
        <v>2.0606849999999999</v>
      </c>
    </row>
    <row r="1269" spans="21:50" x14ac:dyDescent="0.35">
      <c r="U1269" s="11" t="s">
        <v>76</v>
      </c>
      <c r="V1269" s="11">
        <v>1864</v>
      </c>
      <c r="W1269" s="11">
        <v>19.837999</v>
      </c>
      <c r="X1269" s="11">
        <v>16.234553999999999</v>
      </c>
      <c r="Y1269" s="11">
        <v>3.6034449999999998</v>
      </c>
      <c r="Z1269" s="18">
        <f t="shared" si="29"/>
        <v>0.18164357201550418</v>
      </c>
      <c r="AA1269" s="11">
        <v>18.164356999999999</v>
      </c>
      <c r="AS1269" s="11" t="s">
        <v>83</v>
      </c>
      <c r="AT1269" s="11">
        <v>1271</v>
      </c>
      <c r="AU1269" s="11">
        <v>-0.41513</v>
      </c>
      <c r="AV1269" s="11">
        <v>3.8798089999999998</v>
      </c>
      <c r="AW1269" s="11">
        <v>4.2949390000000003</v>
      </c>
      <c r="AX1269" s="11" t="s">
        <v>77</v>
      </c>
    </row>
    <row r="1270" spans="21:50" x14ac:dyDescent="0.35">
      <c r="U1270" s="11" t="s">
        <v>76</v>
      </c>
      <c r="V1270" s="11">
        <v>1866</v>
      </c>
      <c r="W1270" s="11">
        <v>22.361530999999999</v>
      </c>
      <c r="X1270" s="11">
        <v>21.469595000000002</v>
      </c>
      <c r="Y1270" s="11">
        <v>0.89193599999999995</v>
      </c>
      <c r="Z1270" s="18">
        <f t="shared" si="29"/>
        <v>3.9887072132941168E-2</v>
      </c>
      <c r="AA1270" s="11">
        <v>3.9887060000000001</v>
      </c>
      <c r="AS1270" s="11" t="s">
        <v>78</v>
      </c>
      <c r="AT1270" s="11">
        <v>1272</v>
      </c>
      <c r="AU1270" s="11">
        <v>18.773045</v>
      </c>
      <c r="AV1270" s="11">
        <v>25.586473000000002</v>
      </c>
      <c r="AW1270" s="11">
        <v>6.813428</v>
      </c>
      <c r="AX1270" s="11">
        <v>36.293677000000002</v>
      </c>
    </row>
    <row r="1271" spans="21:50" x14ac:dyDescent="0.35">
      <c r="U1271" s="11" t="s">
        <v>76</v>
      </c>
      <c r="V1271" s="11">
        <v>1868</v>
      </c>
      <c r="W1271" s="11">
        <v>-11.334235</v>
      </c>
      <c r="X1271" s="11">
        <v>-14.956951</v>
      </c>
      <c r="Y1271" s="11">
        <v>3.6227170000000002</v>
      </c>
      <c r="Z1271" s="18">
        <f t="shared" si="29"/>
        <v>0.31962607092582784</v>
      </c>
      <c r="AA1271" s="11">
        <v>31.962605</v>
      </c>
      <c r="AS1271" s="11" t="s">
        <v>76</v>
      </c>
      <c r="AT1271" s="11">
        <v>1273</v>
      </c>
      <c r="AU1271" s="11">
        <v>-23.918755000000001</v>
      </c>
      <c r="AV1271" s="11">
        <v>-23.390674000000001</v>
      </c>
      <c r="AW1271" s="11">
        <v>0.52808100000000002</v>
      </c>
      <c r="AX1271" s="11">
        <v>2.2078099999999998</v>
      </c>
    </row>
    <row r="1272" spans="21:50" x14ac:dyDescent="0.35">
      <c r="U1272" s="11" t="s">
        <v>76</v>
      </c>
      <c r="V1272" s="11">
        <v>1869</v>
      </c>
      <c r="W1272" s="11">
        <v>38.623873000000003</v>
      </c>
      <c r="X1272" s="11">
        <v>33.422761000000001</v>
      </c>
      <c r="Y1272" s="11">
        <v>5.201111</v>
      </c>
      <c r="Z1272" s="18">
        <f t="shared" si="29"/>
        <v>0.13466052459317066</v>
      </c>
      <c r="AA1272" s="11">
        <v>13.466053</v>
      </c>
      <c r="AS1272" s="11" t="s">
        <v>76</v>
      </c>
      <c r="AT1272" s="11">
        <v>1274</v>
      </c>
      <c r="AU1272" s="11">
        <v>-11.256482999999999</v>
      </c>
      <c r="AV1272" s="11">
        <v>-11.107481</v>
      </c>
      <c r="AW1272" s="11">
        <v>0.14900099999999999</v>
      </c>
      <c r="AX1272" s="11">
        <v>1.3236950000000001</v>
      </c>
    </row>
    <row r="1273" spans="21:50" x14ac:dyDescent="0.35">
      <c r="U1273" s="11" t="s">
        <v>76</v>
      </c>
      <c r="V1273" s="11">
        <v>1870</v>
      </c>
      <c r="W1273" s="11">
        <v>-7.3033530000000004</v>
      </c>
      <c r="X1273" s="11">
        <v>-5.9099110000000001</v>
      </c>
      <c r="Y1273" s="11">
        <v>1.3934420000000001</v>
      </c>
      <c r="Z1273" s="18">
        <f t="shared" si="29"/>
        <v>0.19079483081264181</v>
      </c>
      <c r="AA1273" s="11">
        <v>19.079487</v>
      </c>
      <c r="AS1273" s="11" t="s">
        <v>76</v>
      </c>
      <c r="AT1273" s="11">
        <v>1275</v>
      </c>
      <c r="AU1273" s="11">
        <v>-11.426062</v>
      </c>
      <c r="AV1273" s="11">
        <v>-9.3304460000000002</v>
      </c>
      <c r="AW1273" s="11">
        <v>2.095615</v>
      </c>
      <c r="AX1273" s="11">
        <v>18.340661000000001</v>
      </c>
    </row>
    <row r="1274" spans="21:50" x14ac:dyDescent="0.35">
      <c r="U1274" s="11" t="s">
        <v>76</v>
      </c>
      <c r="V1274" s="11">
        <v>1873</v>
      </c>
      <c r="W1274" s="11">
        <v>9.0774340000000002</v>
      </c>
      <c r="X1274" s="11">
        <v>6.9698450000000003</v>
      </c>
      <c r="Y1274" s="11">
        <v>2.1075889999999999</v>
      </c>
      <c r="Z1274" s="18">
        <f t="shared" si="29"/>
        <v>0.2321789395549447</v>
      </c>
      <c r="AA1274" s="11">
        <v>23.217891000000002</v>
      </c>
      <c r="AS1274" s="11" t="s">
        <v>76</v>
      </c>
      <c r="AT1274" s="11">
        <v>1276</v>
      </c>
      <c r="AU1274" s="11">
        <v>-10.197464999999999</v>
      </c>
      <c r="AV1274" s="11">
        <v>-10.413361999999999</v>
      </c>
      <c r="AW1274" s="11">
        <v>0.215896</v>
      </c>
      <c r="AX1274" s="11">
        <v>2.1171579999999999</v>
      </c>
    </row>
    <row r="1275" spans="21:50" x14ac:dyDescent="0.35">
      <c r="U1275" s="11" t="s">
        <v>76</v>
      </c>
      <c r="V1275" s="11">
        <v>1875</v>
      </c>
      <c r="W1275" s="11">
        <v>29.803657999999999</v>
      </c>
      <c r="X1275" s="11">
        <v>29.758996</v>
      </c>
      <c r="Y1275" s="11">
        <v>4.4662E-2</v>
      </c>
      <c r="Z1275" s="18">
        <f t="shared" si="29"/>
        <v>1.4985408838069476E-3</v>
      </c>
      <c r="AA1275" s="11">
        <v>0.14985399999999999</v>
      </c>
      <c r="AS1275" s="11" t="s">
        <v>76</v>
      </c>
      <c r="AT1275" s="11">
        <v>1277</v>
      </c>
      <c r="AU1275" s="11">
        <v>24.561682999999999</v>
      </c>
      <c r="AV1275" s="11">
        <v>25.023629</v>
      </c>
      <c r="AW1275" s="11">
        <v>0.46194600000000002</v>
      </c>
      <c r="AX1275" s="11">
        <v>1.8807590000000001</v>
      </c>
    </row>
    <row r="1276" spans="21:50" x14ac:dyDescent="0.35">
      <c r="U1276" s="11" t="s">
        <v>76</v>
      </c>
      <c r="V1276" s="11">
        <v>1876</v>
      </c>
      <c r="W1276" s="11">
        <v>-4.0344230000000003</v>
      </c>
      <c r="X1276" s="11">
        <v>-3.4186540000000001</v>
      </c>
      <c r="Y1276" s="11">
        <v>0.61576900000000001</v>
      </c>
      <c r="Z1276" s="18">
        <f t="shared" si="29"/>
        <v>0.15262876500555345</v>
      </c>
      <c r="AA1276" s="11">
        <v>15.262872</v>
      </c>
      <c r="AS1276" s="11" t="s">
        <v>83</v>
      </c>
      <c r="AT1276" s="11">
        <v>1278</v>
      </c>
      <c r="AU1276" s="11">
        <v>-1.7174940000000001</v>
      </c>
      <c r="AV1276" s="11">
        <v>-3.313612</v>
      </c>
      <c r="AW1276" s="11">
        <v>1.5961179999999999</v>
      </c>
      <c r="AX1276" s="11">
        <v>92.932953999999995</v>
      </c>
    </row>
    <row r="1277" spans="21:50" x14ac:dyDescent="0.35">
      <c r="U1277" s="11" t="s">
        <v>76</v>
      </c>
      <c r="V1277" s="11">
        <v>1877</v>
      </c>
      <c r="W1277" s="11">
        <v>-5.9216620000000004</v>
      </c>
      <c r="X1277" s="11">
        <v>-6.5810649999999997</v>
      </c>
      <c r="Y1277" s="11">
        <v>0.65940299999999996</v>
      </c>
      <c r="Z1277" s="18">
        <f t="shared" si="29"/>
        <v>0.11135437990212882</v>
      </c>
      <c r="AA1277" s="11">
        <v>11.135438000000001</v>
      </c>
      <c r="AS1277" s="11" t="s">
        <v>76</v>
      </c>
      <c r="AT1277" s="11">
        <v>1279</v>
      </c>
      <c r="AU1277" s="11">
        <v>0.86477099999999996</v>
      </c>
      <c r="AV1277" s="11">
        <v>-2.472461</v>
      </c>
      <c r="AW1277" s="11">
        <v>3.3372320000000002</v>
      </c>
      <c r="AX1277" s="11" t="s">
        <v>77</v>
      </c>
    </row>
    <row r="1278" spans="21:50" x14ac:dyDescent="0.35">
      <c r="U1278" s="11" t="s">
        <v>76</v>
      </c>
      <c r="V1278" s="11">
        <v>1878</v>
      </c>
      <c r="W1278" s="11">
        <v>-11.669286</v>
      </c>
      <c r="X1278" s="11">
        <v>-10.654932000000001</v>
      </c>
      <c r="Y1278" s="11">
        <v>1.0143530000000001</v>
      </c>
      <c r="Z1278" s="18">
        <f t="shared" si="29"/>
        <v>8.6925026946807205E-2</v>
      </c>
      <c r="AA1278" s="11">
        <v>8.6925059999999998</v>
      </c>
      <c r="AS1278" s="11" t="s">
        <v>78</v>
      </c>
      <c r="AT1278" s="11">
        <v>1280</v>
      </c>
      <c r="AU1278" s="11">
        <v>5.2878420000000004</v>
      </c>
      <c r="AV1278" s="11">
        <v>6.731706</v>
      </c>
      <c r="AW1278" s="11">
        <v>1.443864</v>
      </c>
      <c r="AX1278" s="11">
        <v>27.305356</v>
      </c>
    </row>
    <row r="1279" spans="21:50" x14ac:dyDescent="0.35">
      <c r="U1279" s="11" t="s">
        <v>76</v>
      </c>
      <c r="V1279" s="11">
        <v>1880</v>
      </c>
      <c r="W1279" s="11">
        <v>-25.467873999999998</v>
      </c>
      <c r="X1279" s="11">
        <v>-25.878822</v>
      </c>
      <c r="Y1279" s="11">
        <v>0.41094799999999998</v>
      </c>
      <c r="Z1279" s="18">
        <f t="shared" si="29"/>
        <v>1.6135936592116013E-2</v>
      </c>
      <c r="AA1279" s="11">
        <v>1.6135949999999999</v>
      </c>
      <c r="AS1279" s="11" t="s">
        <v>76</v>
      </c>
      <c r="AT1279" s="11">
        <v>1281</v>
      </c>
      <c r="AU1279" s="11">
        <v>6.0765700000000002</v>
      </c>
      <c r="AV1279" s="11">
        <v>6.4994820000000004</v>
      </c>
      <c r="AW1279" s="11">
        <v>0.42291200000000001</v>
      </c>
      <c r="AX1279" s="11">
        <v>6.9597100000000003</v>
      </c>
    </row>
    <row r="1280" spans="21:50" x14ac:dyDescent="0.35">
      <c r="U1280" s="11" t="s">
        <v>76</v>
      </c>
      <c r="V1280" s="11">
        <v>1881</v>
      </c>
      <c r="W1280" s="11">
        <v>12.769209999999999</v>
      </c>
      <c r="X1280" s="11">
        <v>17.834043999999999</v>
      </c>
      <c r="Y1280" s="11">
        <v>5.0648340000000003</v>
      </c>
      <c r="Z1280" s="18">
        <f t="shared" si="29"/>
        <v>0.3966442716503214</v>
      </c>
      <c r="AA1280" s="11">
        <v>39.664423999999997</v>
      </c>
      <c r="AS1280" s="11" t="s">
        <v>76</v>
      </c>
      <c r="AT1280" s="11">
        <v>1282</v>
      </c>
      <c r="AU1280" s="11">
        <v>-11.412694999999999</v>
      </c>
      <c r="AV1280" s="11">
        <v>-8.0096260000000008</v>
      </c>
      <c r="AW1280" s="11">
        <v>3.4030680000000002</v>
      </c>
      <c r="AX1280" s="11">
        <v>29.818272</v>
      </c>
    </row>
    <row r="1281" spans="21:50" x14ac:dyDescent="0.35">
      <c r="U1281" s="11" t="s">
        <v>76</v>
      </c>
      <c r="V1281" s="11">
        <v>1884</v>
      </c>
      <c r="W1281" s="11">
        <v>22.004522999999999</v>
      </c>
      <c r="X1281" s="11">
        <v>24.218081000000002</v>
      </c>
      <c r="Y1281" s="11">
        <v>2.2135590000000001</v>
      </c>
      <c r="Z1281" s="18">
        <f t="shared" si="29"/>
        <v>0.10059563663343214</v>
      </c>
      <c r="AA1281" s="11">
        <v>10.059562</v>
      </c>
      <c r="AS1281" s="11" t="s">
        <v>78</v>
      </c>
      <c r="AT1281" s="11">
        <v>1283</v>
      </c>
      <c r="AU1281" s="11">
        <v>-15.28196</v>
      </c>
      <c r="AV1281" s="11">
        <v>-15.766787000000001</v>
      </c>
      <c r="AW1281" s="11">
        <v>0.48482700000000001</v>
      </c>
      <c r="AX1281" s="11">
        <v>3.1725460000000001</v>
      </c>
    </row>
    <row r="1282" spans="21:50" x14ac:dyDescent="0.35">
      <c r="U1282" s="11" t="s">
        <v>76</v>
      </c>
      <c r="V1282" s="11">
        <v>1885</v>
      </c>
      <c r="W1282" s="11">
        <v>12.413755999999999</v>
      </c>
      <c r="X1282" s="11">
        <v>7.4237349999999998</v>
      </c>
      <c r="Y1282" s="11">
        <v>4.9900209999999996</v>
      </c>
      <c r="Z1282" s="18">
        <f t="shared" si="29"/>
        <v>0.40197511534784475</v>
      </c>
      <c r="AA1282" s="11">
        <v>40.197510000000001</v>
      </c>
      <c r="AS1282" s="11" t="s">
        <v>83</v>
      </c>
      <c r="AT1282" s="11">
        <v>1284</v>
      </c>
      <c r="AU1282" s="11">
        <v>-17.514295000000001</v>
      </c>
      <c r="AV1282" s="11">
        <v>-16.299674</v>
      </c>
      <c r="AW1282" s="11">
        <v>1.214621</v>
      </c>
      <c r="AX1282" s="11">
        <v>6.9350269999999998</v>
      </c>
    </row>
    <row r="1283" spans="21:50" x14ac:dyDescent="0.35">
      <c r="U1283" s="11" t="s">
        <v>76</v>
      </c>
      <c r="V1283" s="11">
        <v>1887</v>
      </c>
      <c r="W1283" s="11">
        <v>0.48729</v>
      </c>
      <c r="X1283" s="11">
        <v>-11.355181</v>
      </c>
      <c r="Y1283" s="11">
        <v>11.842472000000001</v>
      </c>
      <c r="Z1283" s="18">
        <f t="shared" si="29"/>
        <v>24.302719120031195</v>
      </c>
      <c r="AA1283" s="11" t="s">
        <v>77</v>
      </c>
      <c r="AS1283" s="11" t="s">
        <v>76</v>
      </c>
      <c r="AT1283" s="11">
        <v>1285</v>
      </c>
      <c r="AU1283" s="11">
        <v>2.2345410000000001</v>
      </c>
      <c r="AV1283" s="11">
        <v>3.2919659999999999</v>
      </c>
      <c r="AW1283" s="11">
        <v>1.0574250000000001</v>
      </c>
      <c r="AX1283" s="11">
        <v>47.321778000000002</v>
      </c>
    </row>
    <row r="1284" spans="21:50" x14ac:dyDescent="0.35">
      <c r="U1284" s="11" t="s">
        <v>76</v>
      </c>
      <c r="V1284" s="11">
        <v>1888</v>
      </c>
      <c r="W1284" s="11">
        <v>-13.168417</v>
      </c>
      <c r="X1284" s="11">
        <v>-12.213896999999999</v>
      </c>
      <c r="Y1284" s="11">
        <v>0.95452000000000004</v>
      </c>
      <c r="Z1284" s="18">
        <f t="shared" si="29"/>
        <v>7.2485553882444639E-2</v>
      </c>
      <c r="AA1284" s="11">
        <v>7.2485530000000002</v>
      </c>
      <c r="AS1284" s="11" t="s">
        <v>76</v>
      </c>
      <c r="AT1284" s="11">
        <v>1286</v>
      </c>
      <c r="AU1284" s="11">
        <v>-21.253215999999998</v>
      </c>
      <c r="AV1284" s="11">
        <v>-16.781382000000001</v>
      </c>
      <c r="AW1284" s="11">
        <v>4.4718340000000003</v>
      </c>
      <c r="AX1284" s="11">
        <v>21.040742000000002</v>
      </c>
    </row>
    <row r="1285" spans="21:50" x14ac:dyDescent="0.35">
      <c r="U1285" s="11" t="s">
        <v>76</v>
      </c>
      <c r="V1285" s="11">
        <v>1890</v>
      </c>
      <c r="W1285" s="11">
        <v>-11.116985</v>
      </c>
      <c r="X1285" s="11">
        <v>-12.747268999999999</v>
      </c>
      <c r="Y1285" s="11">
        <v>1.6302840000000001</v>
      </c>
      <c r="Z1285" s="18">
        <f t="shared" si="29"/>
        <v>0.14664803451655284</v>
      </c>
      <c r="AA1285" s="11">
        <v>14.664808000000001</v>
      </c>
      <c r="AS1285" s="11" t="s">
        <v>76</v>
      </c>
      <c r="AT1285" s="11">
        <v>1287</v>
      </c>
      <c r="AU1285" s="11">
        <v>27.826844000000001</v>
      </c>
      <c r="AV1285" s="11">
        <v>23.758641000000001</v>
      </c>
      <c r="AW1285" s="11">
        <v>4.0682029999999996</v>
      </c>
      <c r="AX1285" s="11">
        <v>14.619707999999999</v>
      </c>
    </row>
    <row r="1286" spans="21:50" x14ac:dyDescent="0.35">
      <c r="U1286" s="11" t="s">
        <v>76</v>
      </c>
      <c r="V1286" s="11">
        <v>1891</v>
      </c>
      <c r="W1286" s="11">
        <v>26.588013</v>
      </c>
      <c r="X1286" s="11">
        <v>18.764112000000001</v>
      </c>
      <c r="Y1286" s="11">
        <v>7.8239010000000002</v>
      </c>
      <c r="Z1286" s="18">
        <f t="shared" si="29"/>
        <v>0.29426422350553239</v>
      </c>
      <c r="AA1286" s="11">
        <v>29.426423</v>
      </c>
      <c r="AS1286" s="11" t="s">
        <v>78</v>
      </c>
      <c r="AT1286" s="11">
        <v>1288</v>
      </c>
      <c r="AU1286" s="11">
        <v>-9.7835599999999996</v>
      </c>
      <c r="AV1286" s="11">
        <v>-10.065633999999999</v>
      </c>
      <c r="AW1286" s="11">
        <v>0.28207399999999999</v>
      </c>
      <c r="AX1286" s="11">
        <v>2.8831449999999998</v>
      </c>
    </row>
    <row r="1287" spans="21:50" x14ac:dyDescent="0.35">
      <c r="U1287" s="11" t="s">
        <v>76</v>
      </c>
      <c r="V1287" s="11">
        <v>1892</v>
      </c>
      <c r="W1287" s="11">
        <v>-11.648064</v>
      </c>
      <c r="X1287" s="11">
        <v>-12.727315000000001</v>
      </c>
      <c r="Y1287" s="11">
        <v>1.079251</v>
      </c>
      <c r="Z1287" s="18">
        <f t="shared" si="29"/>
        <v>9.2654968241932742E-2</v>
      </c>
      <c r="AA1287" s="11">
        <v>9.2654949999999996</v>
      </c>
      <c r="AS1287" s="11" t="s">
        <v>76</v>
      </c>
      <c r="AT1287" s="11">
        <v>1289</v>
      </c>
      <c r="AU1287" s="11">
        <v>-6.0442080000000002</v>
      </c>
      <c r="AV1287" s="11">
        <v>-2.9663089999999999</v>
      </c>
      <c r="AW1287" s="11">
        <v>3.0778989999999999</v>
      </c>
      <c r="AX1287" s="11">
        <v>50.923119</v>
      </c>
    </row>
    <row r="1288" spans="21:50" x14ac:dyDescent="0.35">
      <c r="U1288" s="11" t="s">
        <v>76</v>
      </c>
      <c r="V1288" s="11">
        <v>1893</v>
      </c>
      <c r="W1288" s="11">
        <v>-1.2165239999999999</v>
      </c>
      <c r="X1288" s="11">
        <v>-4.0968450000000001</v>
      </c>
      <c r="Y1288" s="11">
        <v>2.8803209999999999</v>
      </c>
      <c r="Z1288" s="18">
        <f t="shared" si="29"/>
        <v>2.367664756305671</v>
      </c>
      <c r="AA1288" s="11" t="s">
        <v>77</v>
      </c>
      <c r="AS1288" s="11" t="s">
        <v>83</v>
      </c>
      <c r="AT1288" s="11">
        <v>1290</v>
      </c>
      <c r="AU1288" s="11">
        <v>-14.383495999999999</v>
      </c>
      <c r="AV1288" s="11">
        <v>-14.780709999999999</v>
      </c>
      <c r="AW1288" s="11">
        <v>0.39721400000000001</v>
      </c>
      <c r="AX1288" s="11">
        <v>2.7615940000000001</v>
      </c>
    </row>
    <row r="1289" spans="21:50" x14ac:dyDescent="0.35">
      <c r="U1289" s="11" t="s">
        <v>76</v>
      </c>
      <c r="V1289" s="11">
        <v>1894</v>
      </c>
      <c r="W1289" s="11">
        <v>7.9253410000000004</v>
      </c>
      <c r="X1289" s="11">
        <v>10.249431</v>
      </c>
      <c r="Y1289" s="11">
        <v>2.32409</v>
      </c>
      <c r="Z1289" s="18">
        <f t="shared" ref="Z1289:Z1352" si="30">ABS(Y1289/W1289)</f>
        <v>0.29324794983584934</v>
      </c>
      <c r="AA1289" s="11">
        <v>29.324797</v>
      </c>
      <c r="AS1289" s="11" t="s">
        <v>76</v>
      </c>
      <c r="AT1289" s="11">
        <v>1291</v>
      </c>
      <c r="AU1289" s="11">
        <v>-12.760541</v>
      </c>
      <c r="AV1289" s="11">
        <v>-11.509249000000001</v>
      </c>
      <c r="AW1289" s="11">
        <v>1.2512920000000001</v>
      </c>
      <c r="AX1289" s="11">
        <v>9.8059510000000003</v>
      </c>
    </row>
    <row r="1290" spans="21:50" x14ac:dyDescent="0.35">
      <c r="U1290" s="11" t="s">
        <v>76</v>
      </c>
      <c r="V1290" s="11">
        <v>1896</v>
      </c>
      <c r="W1290" s="11">
        <v>-6.12629</v>
      </c>
      <c r="X1290" s="11">
        <v>-9.5908099999999994</v>
      </c>
      <c r="Y1290" s="11">
        <v>3.4645199999999998</v>
      </c>
      <c r="Z1290" s="18">
        <f t="shared" si="30"/>
        <v>0.56551681360170669</v>
      </c>
      <c r="AA1290" s="11">
        <v>56.551679</v>
      </c>
      <c r="AS1290" s="11" t="s">
        <v>76</v>
      </c>
      <c r="AT1290" s="11">
        <v>1292</v>
      </c>
      <c r="AU1290" s="11">
        <v>-12.730684999999999</v>
      </c>
      <c r="AV1290" s="11">
        <v>-10.985683999999999</v>
      </c>
      <c r="AW1290" s="11">
        <v>1.745001</v>
      </c>
      <c r="AX1290" s="11">
        <v>13.707046</v>
      </c>
    </row>
    <row r="1291" spans="21:50" x14ac:dyDescent="0.35">
      <c r="U1291" s="11" t="s">
        <v>76</v>
      </c>
      <c r="V1291" s="11">
        <v>1898</v>
      </c>
      <c r="W1291" s="11">
        <v>-29.472563999999998</v>
      </c>
      <c r="X1291" s="11">
        <v>-28.961473999999999</v>
      </c>
      <c r="Y1291" s="11">
        <v>0.51109000000000004</v>
      </c>
      <c r="Z1291" s="18">
        <f t="shared" si="30"/>
        <v>1.7341212661375512E-2</v>
      </c>
      <c r="AA1291" s="11">
        <v>1.7341219999999999</v>
      </c>
      <c r="AS1291" s="11" t="s">
        <v>78</v>
      </c>
      <c r="AT1291" s="11">
        <v>1293</v>
      </c>
      <c r="AU1291" s="11">
        <v>-16.119582000000001</v>
      </c>
      <c r="AV1291" s="11">
        <v>-14.453398999999999</v>
      </c>
      <c r="AW1291" s="11">
        <v>1.666183</v>
      </c>
      <c r="AX1291" s="11">
        <v>10.336394</v>
      </c>
    </row>
    <row r="1292" spans="21:50" x14ac:dyDescent="0.35">
      <c r="U1292" s="11" t="s">
        <v>76</v>
      </c>
      <c r="V1292" s="11">
        <v>1899</v>
      </c>
      <c r="W1292" s="11">
        <v>10.543498</v>
      </c>
      <c r="X1292" s="11">
        <v>14.814038999999999</v>
      </c>
      <c r="Y1292" s="11">
        <v>4.2705409999999997</v>
      </c>
      <c r="Z1292" s="18">
        <f t="shared" si="30"/>
        <v>0.4050402437597086</v>
      </c>
      <c r="AA1292" s="11">
        <v>40.504027999999998</v>
      </c>
      <c r="AS1292" s="11" t="s">
        <v>76</v>
      </c>
      <c r="AT1292" s="11">
        <v>1294</v>
      </c>
      <c r="AU1292" s="11">
        <v>1.501992</v>
      </c>
      <c r="AV1292" s="11">
        <v>1.5695429999999999</v>
      </c>
      <c r="AW1292" s="11">
        <v>6.7551E-2</v>
      </c>
      <c r="AX1292" s="11">
        <v>4.497452</v>
      </c>
    </row>
    <row r="1293" spans="21:50" x14ac:dyDescent="0.35">
      <c r="U1293" s="11" t="s">
        <v>76</v>
      </c>
      <c r="V1293" s="11">
        <v>1900</v>
      </c>
      <c r="W1293" s="11">
        <v>-15.861185000000001</v>
      </c>
      <c r="X1293" s="11">
        <v>-16.264206999999999</v>
      </c>
      <c r="Y1293" s="11">
        <v>0.40302199999999999</v>
      </c>
      <c r="Z1293" s="18">
        <f t="shared" si="30"/>
        <v>2.5409324713128303E-2</v>
      </c>
      <c r="AA1293" s="11">
        <v>2.5409329999999999</v>
      </c>
      <c r="AS1293" s="11" t="s">
        <v>76</v>
      </c>
      <c r="AT1293" s="11">
        <v>1295</v>
      </c>
      <c r="AU1293" s="11">
        <v>7.3212320000000002</v>
      </c>
      <c r="AV1293" s="11">
        <v>11.409511</v>
      </c>
      <c r="AW1293" s="11">
        <v>4.088279</v>
      </c>
      <c r="AX1293" s="11">
        <v>55.841403</v>
      </c>
    </row>
    <row r="1294" spans="21:50" x14ac:dyDescent="0.35">
      <c r="U1294" s="11" t="s">
        <v>76</v>
      </c>
      <c r="V1294" s="11">
        <v>1902</v>
      </c>
      <c r="W1294" s="11">
        <v>-11.398179000000001</v>
      </c>
      <c r="X1294" s="11">
        <v>-12.051325</v>
      </c>
      <c r="Y1294" s="11">
        <v>0.653146</v>
      </c>
      <c r="Z1294" s="18">
        <f t="shared" si="30"/>
        <v>5.7302662118220812E-2</v>
      </c>
      <c r="AA1294" s="11">
        <v>5.7302650000000002</v>
      </c>
      <c r="AS1294" s="11" t="s">
        <v>76</v>
      </c>
      <c r="AT1294" s="11">
        <v>1296</v>
      </c>
      <c r="AU1294" s="11">
        <v>5.9529800000000002</v>
      </c>
      <c r="AV1294" s="11">
        <v>5.543895</v>
      </c>
      <c r="AW1294" s="11">
        <v>0.409084</v>
      </c>
      <c r="AX1294" s="11">
        <v>6.8719239999999999</v>
      </c>
    </row>
    <row r="1295" spans="21:50" x14ac:dyDescent="0.35">
      <c r="U1295" s="11" t="s">
        <v>76</v>
      </c>
      <c r="V1295" s="11">
        <v>1904</v>
      </c>
      <c r="W1295" s="11">
        <v>6.5978680000000001</v>
      </c>
      <c r="X1295" s="11">
        <v>2.2107549999999998</v>
      </c>
      <c r="Y1295" s="11">
        <v>4.3871130000000003</v>
      </c>
      <c r="Z1295" s="18">
        <f t="shared" si="30"/>
        <v>0.66492888308768838</v>
      </c>
      <c r="AA1295" s="11">
        <v>66.492892999999995</v>
      </c>
      <c r="AS1295" s="11" t="s">
        <v>83</v>
      </c>
      <c r="AT1295" s="11">
        <v>1297</v>
      </c>
      <c r="AU1295" s="11">
        <v>-2.4130790000000002</v>
      </c>
      <c r="AV1295" s="11">
        <v>-3.58657</v>
      </c>
      <c r="AW1295" s="11">
        <v>1.1734910000000001</v>
      </c>
      <c r="AX1295" s="11">
        <v>48.630451999999998</v>
      </c>
    </row>
    <row r="1296" spans="21:50" x14ac:dyDescent="0.35">
      <c r="U1296" s="11" t="s">
        <v>76</v>
      </c>
      <c r="V1296" s="11">
        <v>1905</v>
      </c>
      <c r="W1296" s="11">
        <v>16.271142000000001</v>
      </c>
      <c r="X1296" s="11">
        <v>12.018145000000001</v>
      </c>
      <c r="Y1296" s="11">
        <v>4.2529969999999997</v>
      </c>
      <c r="Z1296" s="18">
        <f t="shared" si="30"/>
        <v>0.26138282119349704</v>
      </c>
      <c r="AA1296" s="11">
        <v>26.138283000000001</v>
      </c>
      <c r="AS1296" s="11" t="s">
        <v>76</v>
      </c>
      <c r="AT1296" s="11">
        <v>1298</v>
      </c>
      <c r="AU1296" s="11">
        <v>12.558578000000001</v>
      </c>
      <c r="AV1296" s="11">
        <v>12.515549999999999</v>
      </c>
      <c r="AW1296" s="11">
        <v>4.3027999999999997E-2</v>
      </c>
      <c r="AX1296" s="11">
        <v>0.34261999999999998</v>
      </c>
    </row>
    <row r="1297" spans="21:50" x14ac:dyDescent="0.35">
      <c r="U1297" s="11" t="s">
        <v>76</v>
      </c>
      <c r="V1297" s="11">
        <v>1906</v>
      </c>
      <c r="W1297" s="11">
        <v>11.460786000000001</v>
      </c>
      <c r="X1297" s="11">
        <v>10.763373</v>
      </c>
      <c r="Y1297" s="11">
        <v>0.69741299999999995</v>
      </c>
      <c r="Z1297" s="18">
        <f t="shared" si="30"/>
        <v>6.0852109096182404E-2</v>
      </c>
      <c r="AA1297" s="11">
        <v>6.0852139999999997</v>
      </c>
      <c r="AS1297" s="11" t="s">
        <v>78</v>
      </c>
      <c r="AT1297" s="11">
        <v>1299</v>
      </c>
      <c r="AU1297" s="11">
        <v>13.196586</v>
      </c>
      <c r="AV1297" s="11">
        <v>12.181986</v>
      </c>
      <c r="AW1297" s="11">
        <v>1.0145999999999999</v>
      </c>
      <c r="AX1297" s="11">
        <v>7.6883540000000004</v>
      </c>
    </row>
    <row r="1298" spans="21:50" x14ac:dyDescent="0.35">
      <c r="U1298" s="11" t="s">
        <v>76</v>
      </c>
      <c r="V1298" s="11">
        <v>1907</v>
      </c>
      <c r="W1298" s="11">
        <v>-8.2440110000000004</v>
      </c>
      <c r="X1298" s="11">
        <v>-7.6834199999999999</v>
      </c>
      <c r="Y1298" s="11">
        <v>0.56059099999999995</v>
      </c>
      <c r="Z1298" s="18">
        <f t="shared" si="30"/>
        <v>6.7999787967289213E-2</v>
      </c>
      <c r="AA1298" s="11">
        <v>6.7999749999999999</v>
      </c>
      <c r="AS1298" s="11" t="s">
        <v>76</v>
      </c>
      <c r="AT1298" s="11">
        <v>1300</v>
      </c>
      <c r="AU1298" s="11">
        <v>1.4040509999999999</v>
      </c>
      <c r="AV1298" s="11">
        <v>2.6635909999999998</v>
      </c>
      <c r="AW1298" s="11">
        <v>1.2595400000000001</v>
      </c>
      <c r="AX1298" s="11">
        <v>89.707553000000004</v>
      </c>
    </row>
    <row r="1299" spans="21:50" x14ac:dyDescent="0.35">
      <c r="U1299" s="11" t="s">
        <v>76</v>
      </c>
      <c r="V1299" s="11">
        <v>1910</v>
      </c>
      <c r="W1299" s="11">
        <v>-1.9983040000000001</v>
      </c>
      <c r="X1299" s="11">
        <v>-1.9382569999999999</v>
      </c>
      <c r="Y1299" s="11">
        <v>6.0047000000000003E-2</v>
      </c>
      <c r="Z1299" s="18">
        <f t="shared" si="30"/>
        <v>3.004898153634282E-2</v>
      </c>
      <c r="AA1299" s="11">
        <v>3.004883</v>
      </c>
      <c r="AS1299" s="11" t="s">
        <v>76</v>
      </c>
      <c r="AT1299" s="11">
        <v>1301</v>
      </c>
      <c r="AU1299" s="11">
        <v>17.988040000000002</v>
      </c>
      <c r="AV1299" s="11">
        <v>17.203174000000001</v>
      </c>
      <c r="AW1299" s="11">
        <v>0.78486500000000003</v>
      </c>
      <c r="AX1299" s="11">
        <v>4.3632619999999998</v>
      </c>
    </row>
    <row r="1300" spans="21:50" x14ac:dyDescent="0.35">
      <c r="U1300" s="11" t="s">
        <v>76</v>
      </c>
      <c r="V1300" s="11">
        <v>1913</v>
      </c>
      <c r="W1300" s="11">
        <v>-3.765053</v>
      </c>
      <c r="X1300" s="11">
        <v>-6.866314</v>
      </c>
      <c r="Y1300" s="11">
        <v>3.101261</v>
      </c>
      <c r="Z1300" s="18">
        <f t="shared" si="30"/>
        <v>0.82369650573311981</v>
      </c>
      <c r="AA1300" s="11">
        <v>82.369656000000006</v>
      </c>
      <c r="AS1300" s="11" t="s">
        <v>83</v>
      </c>
      <c r="AT1300" s="11">
        <v>1302</v>
      </c>
      <c r="AU1300" s="11">
        <v>-13.003603999999999</v>
      </c>
      <c r="AV1300" s="11">
        <v>-15.060233999999999</v>
      </c>
      <c r="AW1300" s="11">
        <v>2.056629</v>
      </c>
      <c r="AX1300" s="11">
        <v>15.815841000000001</v>
      </c>
    </row>
    <row r="1301" spans="21:50" x14ac:dyDescent="0.35">
      <c r="U1301" s="11" t="s">
        <v>76</v>
      </c>
      <c r="V1301" s="11">
        <v>1914</v>
      </c>
      <c r="W1301" s="11">
        <v>-24.594137</v>
      </c>
      <c r="X1301" s="11">
        <v>-23.692919</v>
      </c>
      <c r="Y1301" s="11">
        <v>0.90121799999999996</v>
      </c>
      <c r="Z1301" s="18">
        <f t="shared" si="30"/>
        <v>3.6643611442841027E-2</v>
      </c>
      <c r="AA1301" s="11">
        <v>3.664361</v>
      </c>
      <c r="AS1301" s="11" t="s">
        <v>76</v>
      </c>
      <c r="AT1301" s="11">
        <v>1303</v>
      </c>
      <c r="AU1301" s="11">
        <v>-26.108360000000001</v>
      </c>
      <c r="AV1301" s="11">
        <v>-25.576629000000001</v>
      </c>
      <c r="AW1301" s="11">
        <v>0.53173099999999995</v>
      </c>
      <c r="AX1301" s="11">
        <v>2.036632</v>
      </c>
    </row>
    <row r="1302" spans="21:50" x14ac:dyDescent="0.35">
      <c r="U1302" s="11" t="s">
        <v>76</v>
      </c>
      <c r="V1302" s="11">
        <v>1915</v>
      </c>
      <c r="W1302" s="11">
        <v>1.370382</v>
      </c>
      <c r="X1302" s="11">
        <v>1.1915770000000001</v>
      </c>
      <c r="Y1302" s="11">
        <v>0.17880399999999999</v>
      </c>
      <c r="Z1302" s="18">
        <f t="shared" si="30"/>
        <v>0.13047748729916184</v>
      </c>
      <c r="AA1302" s="11">
        <v>13.047765999999999</v>
      </c>
      <c r="AS1302" s="11" t="s">
        <v>76</v>
      </c>
      <c r="AT1302" s="11">
        <v>1304</v>
      </c>
      <c r="AU1302" s="11">
        <v>3.8293529999999998</v>
      </c>
      <c r="AV1302" s="11">
        <v>3.5247769999999998</v>
      </c>
      <c r="AW1302" s="11">
        <v>0.30457600000000001</v>
      </c>
      <c r="AX1302" s="11">
        <v>7.9537180000000003</v>
      </c>
    </row>
    <row r="1303" spans="21:50" x14ac:dyDescent="0.35">
      <c r="U1303" s="11" t="s">
        <v>76</v>
      </c>
      <c r="V1303" s="11">
        <v>1917</v>
      </c>
      <c r="W1303" s="11">
        <v>-2.6907830000000001</v>
      </c>
      <c r="X1303" s="11">
        <v>-4.5346570000000002</v>
      </c>
      <c r="Y1303" s="11">
        <v>1.843874</v>
      </c>
      <c r="Z1303" s="18">
        <f t="shared" si="30"/>
        <v>0.68525555572485775</v>
      </c>
      <c r="AA1303" s="11">
        <v>68.525547000000003</v>
      </c>
      <c r="AS1303" s="11" t="s">
        <v>76</v>
      </c>
      <c r="AT1303" s="11">
        <v>1305</v>
      </c>
      <c r="AU1303" s="11">
        <v>16.984908999999998</v>
      </c>
      <c r="AV1303" s="11">
        <v>15.344637000000001</v>
      </c>
      <c r="AW1303" s="11">
        <v>1.640272</v>
      </c>
      <c r="AX1303" s="11">
        <v>9.6572320000000005</v>
      </c>
    </row>
    <row r="1304" spans="21:50" x14ac:dyDescent="0.35">
      <c r="U1304" s="11" t="s">
        <v>76</v>
      </c>
      <c r="V1304" s="11">
        <v>1918</v>
      </c>
      <c r="W1304" s="11">
        <v>49.875309999999999</v>
      </c>
      <c r="X1304" s="11">
        <v>38.867367000000002</v>
      </c>
      <c r="Y1304" s="11">
        <v>11.007942999999999</v>
      </c>
      <c r="Z1304" s="18">
        <f t="shared" si="30"/>
        <v>0.22070926476446961</v>
      </c>
      <c r="AA1304" s="11">
        <v>22.070927000000001</v>
      </c>
      <c r="AS1304" s="11" t="s">
        <v>76</v>
      </c>
      <c r="AT1304" s="11">
        <v>1306</v>
      </c>
      <c r="AU1304" s="11">
        <v>-9.2469669999999997</v>
      </c>
      <c r="AV1304" s="11">
        <v>-8.1476450000000007</v>
      </c>
      <c r="AW1304" s="11">
        <v>1.0993219999999999</v>
      </c>
      <c r="AX1304" s="11">
        <v>11.888462000000001</v>
      </c>
    </row>
    <row r="1305" spans="21:50" x14ac:dyDescent="0.35">
      <c r="U1305" s="11" t="s">
        <v>76</v>
      </c>
      <c r="V1305" s="11">
        <v>1919</v>
      </c>
      <c r="W1305" s="11">
        <v>27.147193999999999</v>
      </c>
      <c r="X1305" s="11">
        <v>32.029687000000003</v>
      </c>
      <c r="Y1305" s="11">
        <v>4.8824930000000002</v>
      </c>
      <c r="Z1305" s="18">
        <f t="shared" si="30"/>
        <v>0.17985258439601531</v>
      </c>
      <c r="AA1305" s="11">
        <v>17.985258000000002</v>
      </c>
      <c r="AS1305" s="11" t="s">
        <v>76</v>
      </c>
      <c r="AT1305" s="11">
        <v>1307</v>
      </c>
      <c r="AU1305" s="11">
        <v>-8.6030329999999999</v>
      </c>
      <c r="AV1305" s="11">
        <v>-8.1384699999999999</v>
      </c>
      <c r="AW1305" s="11">
        <v>0.464563</v>
      </c>
      <c r="AX1305" s="11">
        <v>5.399991</v>
      </c>
    </row>
    <row r="1306" spans="21:50" x14ac:dyDescent="0.35">
      <c r="U1306" s="11" t="s">
        <v>76</v>
      </c>
      <c r="V1306" s="11">
        <v>1921</v>
      </c>
      <c r="W1306" s="11">
        <v>-9.2085489999999997</v>
      </c>
      <c r="X1306" s="11">
        <v>-9.8075489999999999</v>
      </c>
      <c r="Y1306" s="11">
        <v>0.59899999999999998</v>
      </c>
      <c r="Z1306" s="18">
        <f t="shared" si="30"/>
        <v>6.5048250272654248E-2</v>
      </c>
      <c r="AA1306" s="11">
        <v>6.5048199999999996</v>
      </c>
      <c r="AS1306" s="11" t="s">
        <v>83</v>
      </c>
      <c r="AT1306" s="11">
        <v>1308</v>
      </c>
      <c r="AU1306" s="11">
        <v>24.702656000000001</v>
      </c>
      <c r="AV1306" s="11">
        <v>19.165471</v>
      </c>
      <c r="AW1306" s="11">
        <v>5.537185</v>
      </c>
      <c r="AX1306" s="11">
        <v>22.415343</v>
      </c>
    </row>
    <row r="1307" spans="21:50" x14ac:dyDescent="0.35">
      <c r="U1307" s="11" t="s">
        <v>76</v>
      </c>
      <c r="V1307" s="11">
        <v>1922</v>
      </c>
      <c r="W1307" s="11">
        <v>-3.425287</v>
      </c>
      <c r="X1307" s="11">
        <v>-4.1989229999999997</v>
      </c>
      <c r="Y1307" s="11">
        <v>0.77363599999999999</v>
      </c>
      <c r="Z1307" s="18">
        <f t="shared" si="30"/>
        <v>0.22586019799216825</v>
      </c>
      <c r="AA1307" s="11">
        <v>22.586017999999999</v>
      </c>
      <c r="AS1307" s="11" t="s">
        <v>78</v>
      </c>
      <c r="AT1307" s="11">
        <v>1309</v>
      </c>
      <c r="AU1307" s="11">
        <v>-13.66816</v>
      </c>
      <c r="AV1307" s="11">
        <v>-13.939239000000001</v>
      </c>
      <c r="AW1307" s="11">
        <v>0.27107900000000001</v>
      </c>
      <c r="AX1307" s="11">
        <v>1.9832909999999999</v>
      </c>
    </row>
    <row r="1308" spans="21:50" x14ac:dyDescent="0.35">
      <c r="U1308" s="11" t="s">
        <v>76</v>
      </c>
      <c r="V1308" s="11">
        <v>1923</v>
      </c>
      <c r="W1308" s="11">
        <v>-6.8380239999999999</v>
      </c>
      <c r="X1308" s="11">
        <v>-0.80307300000000004</v>
      </c>
      <c r="Y1308" s="11">
        <v>6.0349510000000004</v>
      </c>
      <c r="Z1308" s="18">
        <f t="shared" si="30"/>
        <v>0.88255773890234968</v>
      </c>
      <c r="AA1308" s="11">
        <v>88.255770999999996</v>
      </c>
      <c r="AS1308" s="11" t="s">
        <v>76</v>
      </c>
      <c r="AT1308" s="11">
        <v>1310</v>
      </c>
      <c r="AU1308" s="11">
        <v>-8.1100560000000002</v>
      </c>
      <c r="AV1308" s="11">
        <v>-9.0341430000000003</v>
      </c>
      <c r="AW1308" s="11">
        <v>0.92408699999999999</v>
      </c>
      <c r="AX1308" s="11">
        <v>11.394333</v>
      </c>
    </row>
    <row r="1309" spans="21:50" x14ac:dyDescent="0.35">
      <c r="U1309" s="11" t="s">
        <v>76</v>
      </c>
      <c r="V1309" s="11">
        <v>1926</v>
      </c>
      <c r="W1309" s="11">
        <v>-5.4489429999999999</v>
      </c>
      <c r="X1309" s="11">
        <v>-5.8243819999999999</v>
      </c>
      <c r="Y1309" s="11">
        <v>0.37543900000000002</v>
      </c>
      <c r="Z1309" s="18">
        <f t="shared" si="30"/>
        <v>6.8901252958601333E-2</v>
      </c>
      <c r="AA1309" s="11">
        <v>6.8901279999999998</v>
      </c>
      <c r="AS1309" s="11" t="s">
        <v>76</v>
      </c>
      <c r="AT1309" s="11">
        <v>1311</v>
      </c>
      <c r="AU1309" s="11">
        <v>-9.9336819999999992</v>
      </c>
      <c r="AV1309" s="11">
        <v>-10.205871999999999</v>
      </c>
      <c r="AW1309" s="11">
        <v>0.27218900000000001</v>
      </c>
      <c r="AX1309" s="11">
        <v>2.7400639999999998</v>
      </c>
    </row>
    <row r="1310" spans="21:50" x14ac:dyDescent="0.35">
      <c r="U1310" s="11" t="s">
        <v>76</v>
      </c>
      <c r="V1310" s="11">
        <v>1927</v>
      </c>
      <c r="W1310" s="11">
        <v>41.262552999999997</v>
      </c>
      <c r="X1310" s="11">
        <v>36.600898000000001</v>
      </c>
      <c r="Y1310" s="11">
        <v>4.6616549999999997</v>
      </c>
      <c r="Z1310" s="18">
        <f t="shared" si="30"/>
        <v>0.11297543804427225</v>
      </c>
      <c r="AA1310" s="11">
        <v>11.297542999999999</v>
      </c>
      <c r="AS1310" s="11" t="s">
        <v>76</v>
      </c>
      <c r="AT1310" s="11">
        <v>1312</v>
      </c>
      <c r="AU1310" s="11">
        <v>-26.416132999999999</v>
      </c>
      <c r="AV1310" s="11">
        <v>-26.288212999999999</v>
      </c>
      <c r="AW1310" s="11">
        <v>0.12792000000000001</v>
      </c>
      <c r="AX1310" s="11">
        <v>0.48424899999999999</v>
      </c>
    </row>
    <row r="1311" spans="21:50" x14ac:dyDescent="0.35">
      <c r="U1311" s="11" t="s">
        <v>76</v>
      </c>
      <c r="V1311" s="11">
        <v>1928</v>
      </c>
      <c r="W1311" s="11">
        <v>-22.621603</v>
      </c>
      <c r="X1311" s="11">
        <v>-22.492546999999998</v>
      </c>
      <c r="Y1311" s="11">
        <v>0.129056</v>
      </c>
      <c r="Z1311" s="18">
        <f t="shared" si="30"/>
        <v>5.7049891645609731E-3</v>
      </c>
      <c r="AA1311" s="11">
        <v>0.57049799999999995</v>
      </c>
      <c r="AS1311" s="11" t="s">
        <v>76</v>
      </c>
      <c r="AT1311" s="11">
        <v>1313</v>
      </c>
      <c r="AU1311" s="11">
        <v>-20.393024</v>
      </c>
      <c r="AV1311" s="11">
        <v>-22.170916999999999</v>
      </c>
      <c r="AW1311" s="11">
        <v>1.7778929999999999</v>
      </c>
      <c r="AX1311" s="11">
        <v>8.7181409999999993</v>
      </c>
    </row>
    <row r="1312" spans="21:50" x14ac:dyDescent="0.35">
      <c r="U1312" s="11" t="s">
        <v>76</v>
      </c>
      <c r="V1312" s="11">
        <v>1930</v>
      </c>
      <c r="W1312" s="11">
        <v>25.051268</v>
      </c>
      <c r="X1312" s="11">
        <v>25.972237</v>
      </c>
      <c r="Y1312" s="11">
        <v>0.92096900000000004</v>
      </c>
      <c r="Z1312" s="18">
        <f t="shared" si="30"/>
        <v>3.6763368624693968E-2</v>
      </c>
      <c r="AA1312" s="11">
        <v>3.676336</v>
      </c>
      <c r="AS1312" s="11" t="s">
        <v>76</v>
      </c>
      <c r="AT1312" s="11">
        <v>1314</v>
      </c>
      <c r="AU1312" s="11">
        <v>-18.083659999999998</v>
      </c>
      <c r="AV1312" s="11">
        <v>-15.274232</v>
      </c>
      <c r="AW1312" s="11">
        <v>2.809428</v>
      </c>
      <c r="AX1312" s="11">
        <v>15.535729</v>
      </c>
    </row>
    <row r="1313" spans="21:50" x14ac:dyDescent="0.35">
      <c r="U1313" s="11" t="s">
        <v>76</v>
      </c>
      <c r="V1313" s="11">
        <v>1931</v>
      </c>
      <c r="W1313" s="11">
        <v>-17.142723</v>
      </c>
      <c r="X1313" s="11">
        <v>-15.435637</v>
      </c>
      <c r="Y1313" s="11">
        <v>1.707087</v>
      </c>
      <c r="Z1313" s="18">
        <f t="shared" si="30"/>
        <v>9.958085422018427E-2</v>
      </c>
      <c r="AA1313" s="11">
        <v>9.9580830000000002</v>
      </c>
      <c r="AS1313" s="11" t="s">
        <v>76</v>
      </c>
      <c r="AT1313" s="11">
        <v>1315</v>
      </c>
      <c r="AU1313" s="11">
        <v>-19.65681</v>
      </c>
      <c r="AV1313" s="11">
        <v>-18.888746999999999</v>
      </c>
      <c r="AW1313" s="11">
        <v>0.76806300000000005</v>
      </c>
      <c r="AX1313" s="11">
        <v>3.9073630000000001</v>
      </c>
    </row>
    <row r="1314" spans="21:50" x14ac:dyDescent="0.35">
      <c r="U1314" s="11" t="s">
        <v>76</v>
      </c>
      <c r="V1314" s="11">
        <v>1932</v>
      </c>
      <c r="W1314" s="11">
        <v>-12.723036</v>
      </c>
      <c r="X1314" s="11">
        <v>-13.268319</v>
      </c>
      <c r="Y1314" s="11">
        <v>0.54528299999999996</v>
      </c>
      <c r="Z1314" s="18">
        <f t="shared" si="30"/>
        <v>4.2857931078714225E-2</v>
      </c>
      <c r="AA1314" s="11">
        <v>4.2857940000000001</v>
      </c>
      <c r="AS1314" s="11" t="s">
        <v>83</v>
      </c>
      <c r="AT1314" s="11">
        <v>1316</v>
      </c>
      <c r="AU1314" s="11">
        <v>-4.8622550000000002</v>
      </c>
      <c r="AV1314" s="11">
        <v>-5.0405150000000001</v>
      </c>
      <c r="AW1314" s="11">
        <v>0.178259</v>
      </c>
      <c r="AX1314" s="11">
        <v>3.666188</v>
      </c>
    </row>
    <row r="1315" spans="21:50" x14ac:dyDescent="0.35">
      <c r="U1315" s="11" t="s">
        <v>76</v>
      </c>
      <c r="V1315" s="11">
        <v>1934</v>
      </c>
      <c r="W1315" s="11">
        <v>14.750677</v>
      </c>
      <c r="X1315" s="11">
        <v>13.222156</v>
      </c>
      <c r="Y1315" s="11">
        <v>1.528521</v>
      </c>
      <c r="Z1315" s="18">
        <f t="shared" si="30"/>
        <v>0.10362378621672755</v>
      </c>
      <c r="AA1315" s="11">
        <v>10.36238</v>
      </c>
      <c r="AS1315" s="11" t="s">
        <v>83</v>
      </c>
      <c r="AT1315" s="11">
        <v>1317</v>
      </c>
      <c r="AU1315" s="11">
        <v>15.739407</v>
      </c>
      <c r="AV1315" s="11">
        <v>11.628356</v>
      </c>
      <c r="AW1315" s="11">
        <v>4.1110519999999999</v>
      </c>
      <c r="AX1315" s="11">
        <v>26.119482000000001</v>
      </c>
    </row>
    <row r="1316" spans="21:50" x14ac:dyDescent="0.35">
      <c r="U1316" s="11" t="s">
        <v>76</v>
      </c>
      <c r="V1316" s="11">
        <v>1936</v>
      </c>
      <c r="W1316" s="11">
        <v>-18.346181999999999</v>
      </c>
      <c r="X1316" s="11">
        <v>-16.854033999999999</v>
      </c>
      <c r="Y1316" s="11">
        <v>1.492148</v>
      </c>
      <c r="Z1316" s="18">
        <f t="shared" si="30"/>
        <v>8.133288986231578E-2</v>
      </c>
      <c r="AA1316" s="11">
        <v>8.1332889999999995</v>
      </c>
      <c r="AS1316" s="11" t="s">
        <v>78</v>
      </c>
      <c r="AT1316" s="11">
        <v>1318</v>
      </c>
      <c r="AU1316" s="11">
        <v>7.7318819999999997</v>
      </c>
      <c r="AV1316" s="11">
        <v>10.428056</v>
      </c>
      <c r="AW1316" s="11">
        <v>2.6961740000000001</v>
      </c>
      <c r="AX1316" s="11">
        <v>34.870856000000003</v>
      </c>
    </row>
    <row r="1317" spans="21:50" x14ac:dyDescent="0.35">
      <c r="U1317" s="11" t="s">
        <v>76</v>
      </c>
      <c r="V1317" s="11">
        <v>1937</v>
      </c>
      <c r="W1317" s="11">
        <v>-10.28402</v>
      </c>
      <c r="X1317" s="11">
        <v>-13.933235</v>
      </c>
      <c r="Y1317" s="11">
        <v>3.6492149999999999</v>
      </c>
      <c r="Z1317" s="18">
        <f t="shared" si="30"/>
        <v>0.35484324223406799</v>
      </c>
      <c r="AA1317" s="11">
        <v>35.484326000000003</v>
      </c>
      <c r="AS1317" s="11" t="s">
        <v>78</v>
      </c>
      <c r="AT1317" s="11">
        <v>1319</v>
      </c>
      <c r="AU1317" s="11">
        <v>-3.7535280000000002</v>
      </c>
      <c r="AV1317" s="11">
        <v>-6.53674</v>
      </c>
      <c r="AW1317" s="11">
        <v>2.7832119999999998</v>
      </c>
      <c r="AX1317" s="11">
        <v>74.149232999999995</v>
      </c>
    </row>
    <row r="1318" spans="21:50" x14ac:dyDescent="0.35">
      <c r="U1318" s="11" t="s">
        <v>76</v>
      </c>
      <c r="V1318" s="11">
        <v>1938</v>
      </c>
      <c r="W1318" s="11">
        <v>6.6966520000000003</v>
      </c>
      <c r="X1318" s="11">
        <v>7.7326389999999998</v>
      </c>
      <c r="Y1318" s="11">
        <v>1.035987</v>
      </c>
      <c r="Z1318" s="18">
        <f t="shared" si="30"/>
        <v>0.15470223030851835</v>
      </c>
      <c r="AA1318" s="11">
        <v>15.470221</v>
      </c>
      <c r="AS1318" s="11" t="s">
        <v>76</v>
      </c>
      <c r="AT1318" s="11">
        <v>1320</v>
      </c>
      <c r="AU1318" s="11">
        <v>-18.013960999999998</v>
      </c>
      <c r="AV1318" s="11">
        <v>-16.481995999999999</v>
      </c>
      <c r="AW1318" s="11">
        <v>1.531965</v>
      </c>
      <c r="AX1318" s="11">
        <v>8.5043220000000002</v>
      </c>
    </row>
    <row r="1319" spans="21:50" x14ac:dyDescent="0.35">
      <c r="U1319" s="11" t="s">
        <v>76</v>
      </c>
      <c r="V1319" s="11">
        <v>1940</v>
      </c>
      <c r="W1319" s="11">
        <v>1.6738</v>
      </c>
      <c r="X1319" s="11">
        <v>2.81894</v>
      </c>
      <c r="Y1319" s="11">
        <v>1.14514</v>
      </c>
      <c r="Z1319" s="18">
        <f t="shared" si="30"/>
        <v>0.68415581311984708</v>
      </c>
      <c r="AA1319" s="11">
        <v>68.415588</v>
      </c>
      <c r="AS1319" s="11" t="s">
        <v>76</v>
      </c>
      <c r="AT1319" s="11">
        <v>1321</v>
      </c>
      <c r="AU1319" s="11">
        <v>-5.0065980000000003</v>
      </c>
      <c r="AV1319" s="11">
        <v>-3.6064440000000002</v>
      </c>
      <c r="AW1319" s="11">
        <v>1.4001539999999999</v>
      </c>
      <c r="AX1319" s="11">
        <v>27.966180999999999</v>
      </c>
    </row>
    <row r="1320" spans="21:50" x14ac:dyDescent="0.35">
      <c r="U1320" s="11" t="s">
        <v>76</v>
      </c>
      <c r="V1320" s="11">
        <v>1941</v>
      </c>
      <c r="W1320" s="11">
        <v>-26.070291999999998</v>
      </c>
      <c r="X1320" s="11">
        <v>-25.149768999999999</v>
      </c>
      <c r="Y1320" s="11">
        <v>0.92052299999999998</v>
      </c>
      <c r="Z1320" s="18">
        <f t="shared" si="30"/>
        <v>3.5309270797580637E-2</v>
      </c>
      <c r="AA1320" s="11">
        <v>3.5309270000000001</v>
      </c>
      <c r="AS1320" s="11" t="s">
        <v>76</v>
      </c>
      <c r="AT1320" s="11">
        <v>1322</v>
      </c>
      <c r="AU1320" s="11">
        <v>6.5329030000000001</v>
      </c>
      <c r="AV1320" s="11">
        <v>8.1516739999999999</v>
      </c>
      <c r="AW1320" s="11">
        <v>1.618771</v>
      </c>
      <c r="AX1320" s="11">
        <v>24.778741</v>
      </c>
    </row>
    <row r="1321" spans="21:50" x14ac:dyDescent="0.35">
      <c r="U1321" s="11" t="s">
        <v>76</v>
      </c>
      <c r="V1321" s="11">
        <v>1942</v>
      </c>
      <c r="W1321" s="11">
        <v>4.3818250000000001</v>
      </c>
      <c r="X1321" s="11">
        <v>2.7591800000000002</v>
      </c>
      <c r="Y1321" s="11">
        <v>1.622646</v>
      </c>
      <c r="Z1321" s="18">
        <f t="shared" si="30"/>
        <v>0.37031282627672257</v>
      </c>
      <c r="AA1321" s="11">
        <v>37.031275000000001</v>
      </c>
      <c r="AS1321" s="11" t="s">
        <v>76</v>
      </c>
      <c r="AT1321" s="11">
        <v>1323</v>
      </c>
      <c r="AU1321" s="11">
        <v>-8.7702910000000003</v>
      </c>
      <c r="AV1321" s="11">
        <v>-8.9400809999999993</v>
      </c>
      <c r="AW1321" s="11">
        <v>0.16979</v>
      </c>
      <c r="AX1321" s="11">
        <v>1.93597</v>
      </c>
    </row>
    <row r="1322" spans="21:50" x14ac:dyDescent="0.35">
      <c r="U1322" s="11" t="s">
        <v>76</v>
      </c>
      <c r="V1322" s="11">
        <v>1943</v>
      </c>
      <c r="W1322" s="11">
        <v>-7.9914389999999997</v>
      </c>
      <c r="X1322" s="11">
        <v>-10.653969999999999</v>
      </c>
      <c r="Y1322" s="11">
        <v>2.662531</v>
      </c>
      <c r="Z1322" s="18">
        <f t="shared" si="30"/>
        <v>0.3331729116620924</v>
      </c>
      <c r="AA1322" s="11">
        <v>33.317295999999999</v>
      </c>
      <c r="AS1322" s="11" t="s">
        <v>76</v>
      </c>
      <c r="AT1322" s="11">
        <v>1324</v>
      </c>
      <c r="AU1322" s="11">
        <v>-5.1396959999999998</v>
      </c>
      <c r="AV1322" s="11">
        <v>-5.7592780000000001</v>
      </c>
      <c r="AW1322" s="11">
        <v>0.61958100000000005</v>
      </c>
      <c r="AX1322" s="11">
        <v>12.054819999999999</v>
      </c>
    </row>
    <row r="1323" spans="21:50" x14ac:dyDescent="0.35">
      <c r="U1323" s="11" t="s">
        <v>76</v>
      </c>
      <c r="V1323" s="11">
        <v>1946</v>
      </c>
      <c r="W1323" s="11">
        <v>-9.0448459999999997</v>
      </c>
      <c r="X1323" s="11">
        <v>-8.9319729999999993</v>
      </c>
      <c r="Y1323" s="11">
        <v>0.112873</v>
      </c>
      <c r="Z1323" s="18">
        <f t="shared" si="30"/>
        <v>1.2479261670126833E-2</v>
      </c>
      <c r="AA1323" s="11">
        <v>1.2479290000000001</v>
      </c>
      <c r="AS1323" s="11" t="s">
        <v>76</v>
      </c>
      <c r="AT1323" s="11">
        <v>1325</v>
      </c>
      <c r="AU1323" s="11">
        <v>-0.34906999999999999</v>
      </c>
      <c r="AV1323" s="11">
        <v>-2.102779</v>
      </c>
      <c r="AW1323" s="11">
        <v>1.753708</v>
      </c>
      <c r="AX1323" s="11" t="s">
        <v>77</v>
      </c>
    </row>
    <row r="1324" spans="21:50" x14ac:dyDescent="0.35">
      <c r="U1324" s="11" t="s">
        <v>76</v>
      </c>
      <c r="V1324" s="11">
        <v>1948</v>
      </c>
      <c r="W1324" s="11">
        <v>-3.8710870000000002</v>
      </c>
      <c r="X1324" s="11">
        <v>-6.9499050000000002</v>
      </c>
      <c r="Y1324" s="11">
        <v>3.0788180000000001</v>
      </c>
      <c r="Z1324" s="18">
        <f t="shared" si="30"/>
        <v>0.79533681366499898</v>
      </c>
      <c r="AA1324" s="11">
        <v>79.533674000000005</v>
      </c>
      <c r="AS1324" s="11" t="s">
        <v>83</v>
      </c>
      <c r="AT1324" s="11">
        <v>1326</v>
      </c>
      <c r="AU1324" s="11">
        <v>-15.016741</v>
      </c>
      <c r="AV1324" s="11">
        <v>-14.521285000000001</v>
      </c>
      <c r="AW1324" s="11">
        <v>0.49545600000000001</v>
      </c>
      <c r="AX1324" s="11">
        <v>3.2993600000000001</v>
      </c>
    </row>
    <row r="1325" spans="21:50" x14ac:dyDescent="0.35">
      <c r="U1325" s="11" t="s">
        <v>76</v>
      </c>
      <c r="V1325" s="11">
        <v>1949</v>
      </c>
      <c r="W1325" s="11">
        <v>-9.4442939999999993</v>
      </c>
      <c r="X1325" s="11">
        <v>-8.7249470000000002</v>
      </c>
      <c r="Y1325" s="11">
        <v>0.71934799999999999</v>
      </c>
      <c r="Z1325" s="18">
        <f t="shared" si="30"/>
        <v>7.6167472126556002E-2</v>
      </c>
      <c r="AA1325" s="11">
        <v>7.6167449999999999</v>
      </c>
      <c r="AS1325" s="11" t="s">
        <v>78</v>
      </c>
      <c r="AT1325" s="11">
        <v>1327</v>
      </c>
      <c r="AU1325" s="11">
        <v>-0.78740100000000002</v>
      </c>
      <c r="AV1325" s="11">
        <v>-3.2743060000000002</v>
      </c>
      <c r="AW1325" s="11">
        <v>2.4869050000000001</v>
      </c>
      <c r="AX1325" s="11" t="s">
        <v>77</v>
      </c>
    </row>
    <row r="1326" spans="21:50" x14ac:dyDescent="0.35">
      <c r="U1326" s="11" t="s">
        <v>76</v>
      </c>
      <c r="V1326" s="11">
        <v>1950</v>
      </c>
      <c r="W1326" s="11">
        <v>4.9655659999999999</v>
      </c>
      <c r="X1326" s="11">
        <v>1.621008</v>
      </c>
      <c r="Y1326" s="11">
        <v>3.3445580000000001</v>
      </c>
      <c r="Z1326" s="18">
        <f t="shared" si="30"/>
        <v>0.67355020555562051</v>
      </c>
      <c r="AA1326" s="11">
        <v>67.355029999999999</v>
      </c>
      <c r="AS1326" s="11" t="s">
        <v>76</v>
      </c>
      <c r="AT1326" s="11">
        <v>1328</v>
      </c>
      <c r="AU1326" s="11">
        <v>14.300805</v>
      </c>
      <c r="AV1326" s="11">
        <v>15.954917</v>
      </c>
      <c r="AW1326" s="11">
        <v>1.654112</v>
      </c>
      <c r="AX1326" s="11">
        <v>11.566565000000001</v>
      </c>
    </row>
    <row r="1327" spans="21:50" x14ac:dyDescent="0.35">
      <c r="U1327" s="11" t="s">
        <v>76</v>
      </c>
      <c r="V1327" s="11">
        <v>1952</v>
      </c>
      <c r="W1327" s="11">
        <v>7.9976510000000003</v>
      </c>
      <c r="X1327" s="11">
        <v>6.3180969999999999</v>
      </c>
      <c r="Y1327" s="11">
        <v>1.679554</v>
      </c>
      <c r="Z1327" s="18">
        <f t="shared" si="30"/>
        <v>0.21000591298620055</v>
      </c>
      <c r="AA1327" s="11">
        <v>21.000592000000001</v>
      </c>
      <c r="AS1327" s="11" t="s">
        <v>76</v>
      </c>
      <c r="AT1327" s="11">
        <v>1329</v>
      </c>
      <c r="AU1327" s="11">
        <v>4.741269</v>
      </c>
      <c r="AV1327" s="11">
        <v>8.2750859999999999</v>
      </c>
      <c r="AW1327" s="11">
        <v>3.533817</v>
      </c>
      <c r="AX1327" s="11">
        <v>74.533152999999999</v>
      </c>
    </row>
    <row r="1328" spans="21:50" x14ac:dyDescent="0.35">
      <c r="U1328" s="11" t="s">
        <v>76</v>
      </c>
      <c r="V1328" s="11">
        <v>1953</v>
      </c>
      <c r="W1328" s="11">
        <v>47.633825000000002</v>
      </c>
      <c r="X1328" s="11">
        <v>38.688825999999999</v>
      </c>
      <c r="Y1328" s="11">
        <v>8.9449989999999993</v>
      </c>
      <c r="Z1328" s="18">
        <f t="shared" si="30"/>
        <v>0.18778670409105291</v>
      </c>
      <c r="AA1328" s="11">
        <v>18.778670000000002</v>
      </c>
      <c r="AS1328" s="11" t="s">
        <v>76</v>
      </c>
      <c r="AT1328" s="11">
        <v>1330</v>
      </c>
      <c r="AU1328" s="11">
        <v>-4.6138820000000003</v>
      </c>
      <c r="AV1328" s="11">
        <v>-8.7214600000000004</v>
      </c>
      <c r="AW1328" s="11">
        <v>4.1075780000000002</v>
      </c>
      <c r="AX1328" s="11">
        <v>89.026504000000003</v>
      </c>
    </row>
    <row r="1329" spans="21:50" x14ac:dyDescent="0.35">
      <c r="U1329" s="11" t="s">
        <v>76</v>
      </c>
      <c r="V1329" s="11">
        <v>1954</v>
      </c>
      <c r="W1329" s="11">
        <v>-4.1368330000000002</v>
      </c>
      <c r="X1329" s="11">
        <v>-4.9395800000000003</v>
      </c>
      <c r="Y1329" s="11">
        <v>0.80274800000000002</v>
      </c>
      <c r="Z1329" s="18">
        <f t="shared" si="30"/>
        <v>0.19404892583287747</v>
      </c>
      <c r="AA1329" s="11">
        <v>19.404881</v>
      </c>
      <c r="AS1329" s="11" t="s">
        <v>76</v>
      </c>
      <c r="AT1329" s="11">
        <v>1331</v>
      </c>
      <c r="AU1329" s="11">
        <v>2.0413670000000002</v>
      </c>
      <c r="AV1329" s="11">
        <v>1.18147</v>
      </c>
      <c r="AW1329" s="11">
        <v>0.85989700000000002</v>
      </c>
      <c r="AX1329" s="11">
        <v>42.123578999999999</v>
      </c>
    </row>
    <row r="1330" spans="21:50" x14ac:dyDescent="0.35">
      <c r="U1330" s="11" t="s">
        <v>76</v>
      </c>
      <c r="V1330" s="11">
        <v>1955</v>
      </c>
      <c r="W1330" s="11">
        <v>1.7783789999999999</v>
      </c>
      <c r="X1330" s="11">
        <v>-1.7953250000000001</v>
      </c>
      <c r="Y1330" s="11">
        <v>3.5737049999999999</v>
      </c>
      <c r="Z1330" s="18">
        <f t="shared" si="30"/>
        <v>2.0095294647541384</v>
      </c>
      <c r="AA1330" s="11" t="s">
        <v>77</v>
      </c>
      <c r="AS1330" s="11" t="s">
        <v>78</v>
      </c>
      <c r="AT1330" s="11">
        <v>1332</v>
      </c>
      <c r="AU1330" s="11">
        <v>-10.556694999999999</v>
      </c>
      <c r="AV1330" s="11">
        <v>-10.455529</v>
      </c>
      <c r="AW1330" s="11">
        <v>0.10116600000000001</v>
      </c>
      <c r="AX1330" s="11">
        <v>0.95831299999999997</v>
      </c>
    </row>
    <row r="1331" spans="21:50" x14ac:dyDescent="0.35">
      <c r="U1331" s="11" t="s">
        <v>76</v>
      </c>
      <c r="V1331" s="11">
        <v>1958</v>
      </c>
      <c r="W1331" s="11">
        <v>-5.2686919999999997</v>
      </c>
      <c r="X1331" s="11">
        <v>0.20261399999999999</v>
      </c>
      <c r="Y1331" s="11">
        <v>5.4713060000000002</v>
      </c>
      <c r="Z1331" s="18">
        <f t="shared" si="30"/>
        <v>1.0384562240495365</v>
      </c>
      <c r="AA1331" s="11" t="s">
        <v>77</v>
      </c>
      <c r="AS1331" s="11" t="s">
        <v>83</v>
      </c>
      <c r="AT1331" s="11">
        <v>1333</v>
      </c>
      <c r="AU1331" s="11">
        <v>5.5070509999999997</v>
      </c>
      <c r="AV1331" s="11">
        <v>-4.438949</v>
      </c>
      <c r="AW1331" s="11">
        <v>9.9459999999999997</v>
      </c>
      <c r="AX1331" s="11" t="s">
        <v>77</v>
      </c>
    </row>
    <row r="1332" spans="21:50" x14ac:dyDescent="0.35">
      <c r="U1332" s="11" t="s">
        <v>76</v>
      </c>
      <c r="V1332" s="11">
        <v>1959</v>
      </c>
      <c r="W1332" s="11">
        <v>11.629096000000001</v>
      </c>
      <c r="X1332" s="11">
        <v>16.418075999999999</v>
      </c>
      <c r="Y1332" s="11">
        <v>4.7889790000000003</v>
      </c>
      <c r="Z1332" s="18">
        <f t="shared" si="30"/>
        <v>0.41181008394805579</v>
      </c>
      <c r="AA1332" s="11">
        <v>41.181007999999999</v>
      </c>
      <c r="AS1332" s="11" t="s">
        <v>76</v>
      </c>
      <c r="AT1332" s="11">
        <v>1334</v>
      </c>
      <c r="AU1332" s="11">
        <v>3.2140629999999999</v>
      </c>
      <c r="AV1332" s="11">
        <v>-0.54804299999999995</v>
      </c>
      <c r="AW1332" s="11">
        <v>3.7621060000000002</v>
      </c>
      <c r="AX1332" s="11" t="s">
        <v>77</v>
      </c>
    </row>
    <row r="1333" spans="21:50" x14ac:dyDescent="0.35">
      <c r="U1333" s="11" t="s">
        <v>76</v>
      </c>
      <c r="V1333" s="11">
        <v>1961</v>
      </c>
      <c r="W1333" s="11">
        <v>7.5394449999999997</v>
      </c>
      <c r="X1333" s="11">
        <v>10.668155</v>
      </c>
      <c r="Y1333" s="11">
        <v>3.1287099999999999</v>
      </c>
      <c r="Z1333" s="18">
        <f t="shared" si="30"/>
        <v>0.41497882138539377</v>
      </c>
      <c r="AA1333" s="11">
        <v>41.497878</v>
      </c>
      <c r="AS1333" s="11" t="s">
        <v>76</v>
      </c>
      <c r="AT1333" s="11">
        <v>1335</v>
      </c>
      <c r="AU1333" s="11">
        <v>-2.2884829999999998</v>
      </c>
      <c r="AV1333" s="11">
        <v>-3.728564</v>
      </c>
      <c r="AW1333" s="11">
        <v>1.44008</v>
      </c>
      <c r="AX1333" s="11">
        <v>62.927284999999998</v>
      </c>
    </row>
    <row r="1334" spans="21:50" x14ac:dyDescent="0.35">
      <c r="U1334" s="11" t="s">
        <v>76</v>
      </c>
      <c r="V1334" s="11">
        <v>1962</v>
      </c>
      <c r="W1334" s="11">
        <v>-12.838832999999999</v>
      </c>
      <c r="X1334" s="11">
        <v>-13.578733</v>
      </c>
      <c r="Y1334" s="11">
        <v>0.7399</v>
      </c>
      <c r="Z1334" s="18">
        <f t="shared" si="30"/>
        <v>5.7629848444948235E-2</v>
      </c>
      <c r="AA1334" s="11">
        <v>5.7629840000000003</v>
      </c>
      <c r="AS1334" s="11" t="s">
        <v>76</v>
      </c>
      <c r="AT1334" s="11">
        <v>1336</v>
      </c>
      <c r="AU1334" s="11">
        <v>32.170338999999998</v>
      </c>
      <c r="AV1334" s="11">
        <v>31.634934000000001</v>
      </c>
      <c r="AW1334" s="11">
        <v>0.53540500000000002</v>
      </c>
      <c r="AX1334" s="11">
        <v>1.664282</v>
      </c>
    </row>
    <row r="1335" spans="21:50" x14ac:dyDescent="0.35">
      <c r="U1335" s="11" t="s">
        <v>76</v>
      </c>
      <c r="V1335" s="11">
        <v>1965</v>
      </c>
      <c r="W1335" s="11">
        <v>-24.417881000000001</v>
      </c>
      <c r="X1335" s="11">
        <v>-22.489197000000001</v>
      </c>
      <c r="Y1335" s="11">
        <v>1.9286840000000001</v>
      </c>
      <c r="Z1335" s="18">
        <f t="shared" si="30"/>
        <v>7.8986542689760839E-2</v>
      </c>
      <c r="AA1335" s="11">
        <v>7.8986559999999999</v>
      </c>
      <c r="AS1335" s="11" t="s">
        <v>83</v>
      </c>
      <c r="AT1335" s="11">
        <v>1337</v>
      </c>
      <c r="AU1335" s="11">
        <v>-16.191597999999999</v>
      </c>
      <c r="AV1335" s="11">
        <v>-16.689060000000001</v>
      </c>
      <c r="AW1335" s="11">
        <v>0.49746099999999999</v>
      </c>
      <c r="AX1335" s="11">
        <v>3.072343</v>
      </c>
    </row>
    <row r="1336" spans="21:50" x14ac:dyDescent="0.35">
      <c r="U1336" s="11" t="s">
        <v>76</v>
      </c>
      <c r="V1336" s="11">
        <v>1966</v>
      </c>
      <c r="W1336" s="11">
        <v>-11.602532999999999</v>
      </c>
      <c r="X1336" s="11">
        <v>-8.4711499999999997</v>
      </c>
      <c r="Y1336" s="11">
        <v>3.1313819999999999</v>
      </c>
      <c r="Z1336" s="18">
        <f t="shared" si="30"/>
        <v>0.26988779088152559</v>
      </c>
      <c r="AA1336" s="11">
        <v>26.988783000000002</v>
      </c>
      <c r="AS1336" s="11" t="s">
        <v>78</v>
      </c>
      <c r="AT1336" s="11">
        <v>1338</v>
      </c>
      <c r="AU1336" s="11">
        <v>-3.73062</v>
      </c>
      <c r="AV1336" s="11">
        <v>-4.2552019999999997</v>
      </c>
      <c r="AW1336" s="11">
        <v>0.52458199999999999</v>
      </c>
      <c r="AX1336" s="11">
        <v>14.06151</v>
      </c>
    </row>
    <row r="1337" spans="21:50" x14ac:dyDescent="0.35">
      <c r="U1337" s="11" t="s">
        <v>76</v>
      </c>
      <c r="V1337" s="11">
        <v>1967</v>
      </c>
      <c r="W1337" s="11">
        <v>-13.137783000000001</v>
      </c>
      <c r="X1337" s="11">
        <v>-12.477480999999999</v>
      </c>
      <c r="Y1337" s="11">
        <v>0.66030199999999994</v>
      </c>
      <c r="Z1337" s="18">
        <f t="shared" si="30"/>
        <v>5.0259773661964116E-2</v>
      </c>
      <c r="AA1337" s="11">
        <v>5.0259770000000001</v>
      </c>
      <c r="AS1337" s="11" t="s">
        <v>76</v>
      </c>
      <c r="AT1337" s="11">
        <v>1339</v>
      </c>
      <c r="AU1337" s="11">
        <v>-9.1443320000000003</v>
      </c>
      <c r="AV1337" s="11">
        <v>-10.260845</v>
      </c>
      <c r="AW1337" s="11">
        <v>1.116514</v>
      </c>
      <c r="AX1337" s="11">
        <v>12.209901</v>
      </c>
    </row>
    <row r="1338" spans="21:50" x14ac:dyDescent="0.35">
      <c r="U1338" s="11" t="s">
        <v>76</v>
      </c>
      <c r="V1338" s="11">
        <v>1969</v>
      </c>
      <c r="W1338" s="11">
        <v>-22.788001999999999</v>
      </c>
      <c r="X1338" s="11">
        <v>-21.315674999999999</v>
      </c>
      <c r="Y1338" s="11">
        <v>1.4723269999999999</v>
      </c>
      <c r="Z1338" s="18">
        <f t="shared" si="30"/>
        <v>6.4609745075500699E-2</v>
      </c>
      <c r="AA1338" s="11">
        <v>6.4609740000000002</v>
      </c>
      <c r="AS1338" s="11" t="s">
        <v>76</v>
      </c>
      <c r="AT1338" s="11">
        <v>1340</v>
      </c>
      <c r="AU1338" s="11">
        <v>-15.874509</v>
      </c>
      <c r="AV1338" s="11">
        <v>-13.491386</v>
      </c>
      <c r="AW1338" s="11">
        <v>2.3831229999999999</v>
      </c>
      <c r="AX1338" s="11">
        <v>15.012264999999999</v>
      </c>
    </row>
    <row r="1339" spans="21:50" x14ac:dyDescent="0.35">
      <c r="U1339" s="11" t="s">
        <v>76</v>
      </c>
      <c r="V1339" s="11">
        <v>1970</v>
      </c>
      <c r="W1339" s="11">
        <v>-17.653448999999998</v>
      </c>
      <c r="X1339" s="11">
        <v>-10.354198999999999</v>
      </c>
      <c r="Y1339" s="11">
        <v>7.2992499999999998</v>
      </c>
      <c r="Z1339" s="18">
        <f t="shared" si="30"/>
        <v>0.41347444343595408</v>
      </c>
      <c r="AA1339" s="11">
        <v>41.347445</v>
      </c>
      <c r="AS1339" s="11" t="s">
        <v>76</v>
      </c>
      <c r="AT1339" s="11">
        <v>1341</v>
      </c>
      <c r="AU1339" s="11">
        <v>-19.623607</v>
      </c>
      <c r="AV1339" s="11">
        <v>-19.506889000000001</v>
      </c>
      <c r="AW1339" s="11">
        <v>0.116718</v>
      </c>
      <c r="AX1339" s="11">
        <v>0.59478200000000003</v>
      </c>
    </row>
    <row r="1340" spans="21:50" x14ac:dyDescent="0.35">
      <c r="U1340" s="11" t="s">
        <v>76</v>
      </c>
      <c r="V1340" s="11">
        <v>1972</v>
      </c>
      <c r="W1340" s="11">
        <v>22.024476</v>
      </c>
      <c r="X1340" s="11">
        <v>24.264044999999999</v>
      </c>
      <c r="Y1340" s="11">
        <v>2.2395689999999999</v>
      </c>
      <c r="Z1340" s="18">
        <f t="shared" si="30"/>
        <v>0.10168546121142677</v>
      </c>
      <c r="AA1340" s="11">
        <v>10.168547999999999</v>
      </c>
      <c r="AS1340" s="11" t="s">
        <v>76</v>
      </c>
      <c r="AT1340" s="11">
        <v>1342</v>
      </c>
      <c r="AU1340" s="11">
        <v>-26.515522000000001</v>
      </c>
      <c r="AV1340" s="11">
        <v>-27.633310999999999</v>
      </c>
      <c r="AW1340" s="11">
        <v>1.1177889999999999</v>
      </c>
      <c r="AX1340" s="11">
        <v>4.2156039999999999</v>
      </c>
    </row>
    <row r="1341" spans="21:50" x14ac:dyDescent="0.35">
      <c r="U1341" s="11" t="s">
        <v>76</v>
      </c>
      <c r="V1341" s="11">
        <v>1973</v>
      </c>
      <c r="W1341" s="11">
        <v>-5.8232590000000002</v>
      </c>
      <c r="X1341" s="11">
        <v>-6.2513509999999997</v>
      </c>
      <c r="Y1341" s="11">
        <v>0.42809199999999997</v>
      </c>
      <c r="Z1341" s="18">
        <f t="shared" si="30"/>
        <v>7.351416105654926E-2</v>
      </c>
      <c r="AA1341" s="11">
        <v>7.3514109999999997</v>
      </c>
      <c r="AS1341" s="11" t="s">
        <v>83</v>
      </c>
      <c r="AT1341" s="11">
        <v>1343</v>
      </c>
      <c r="AU1341" s="11">
        <v>5.0742159999999998</v>
      </c>
      <c r="AV1341" s="11">
        <v>2.5316909999999999</v>
      </c>
      <c r="AW1341" s="11">
        <v>2.5425249999999999</v>
      </c>
      <c r="AX1341" s="11">
        <v>50.106755999999997</v>
      </c>
    </row>
    <row r="1342" spans="21:50" x14ac:dyDescent="0.35">
      <c r="U1342" s="11" t="s">
        <v>76</v>
      </c>
      <c r="V1342" s="11">
        <v>1974</v>
      </c>
      <c r="W1342" s="11">
        <v>8.8369269999999993</v>
      </c>
      <c r="X1342" s="11">
        <v>6.0742479999999999</v>
      </c>
      <c r="Y1342" s="11">
        <v>2.7626789999999999</v>
      </c>
      <c r="Z1342" s="18">
        <f t="shared" si="30"/>
        <v>0.31262892632246481</v>
      </c>
      <c r="AA1342" s="11">
        <v>31.262895</v>
      </c>
      <c r="AS1342" s="11" t="s">
        <v>78</v>
      </c>
      <c r="AT1342" s="11">
        <v>1344</v>
      </c>
      <c r="AU1342" s="11">
        <v>-19.204613999999999</v>
      </c>
      <c r="AV1342" s="11">
        <v>-17.181875999999999</v>
      </c>
      <c r="AW1342" s="11">
        <v>2.0227379999999999</v>
      </c>
      <c r="AX1342" s="11">
        <v>10.532563</v>
      </c>
    </row>
    <row r="1343" spans="21:50" x14ac:dyDescent="0.35">
      <c r="U1343" s="11" t="s">
        <v>76</v>
      </c>
      <c r="V1343" s="11">
        <v>1976</v>
      </c>
      <c r="W1343" s="11">
        <v>1.1207290000000001</v>
      </c>
      <c r="X1343" s="11">
        <v>1.697309</v>
      </c>
      <c r="Y1343" s="11">
        <v>0.57657999999999998</v>
      </c>
      <c r="Z1343" s="18">
        <f t="shared" si="30"/>
        <v>0.51446870742168704</v>
      </c>
      <c r="AA1343" s="11">
        <v>51.446907000000003</v>
      </c>
      <c r="AS1343" s="11" t="s">
        <v>76</v>
      </c>
      <c r="AT1343" s="11">
        <v>1345</v>
      </c>
      <c r="AU1343" s="11">
        <v>-19.456057000000001</v>
      </c>
      <c r="AV1343" s="11">
        <v>-20.363602</v>
      </c>
      <c r="AW1343" s="11">
        <v>0.90754500000000005</v>
      </c>
      <c r="AX1343" s="11">
        <v>4.6645880000000002</v>
      </c>
    </row>
    <row r="1344" spans="21:50" x14ac:dyDescent="0.35">
      <c r="U1344" s="11" t="s">
        <v>76</v>
      </c>
      <c r="V1344" s="11">
        <v>1977</v>
      </c>
      <c r="W1344" s="11">
        <v>-12.01193</v>
      </c>
      <c r="X1344" s="11">
        <v>-8.2258259999999996</v>
      </c>
      <c r="Y1344" s="11">
        <v>3.7861039999999999</v>
      </c>
      <c r="Z1344" s="18">
        <f t="shared" si="30"/>
        <v>0.315195309995979</v>
      </c>
      <c r="AA1344" s="11">
        <v>31.519532000000002</v>
      </c>
      <c r="AS1344" s="11" t="s">
        <v>76</v>
      </c>
      <c r="AT1344" s="11">
        <v>1346</v>
      </c>
      <c r="AU1344" s="11">
        <v>-10.227795</v>
      </c>
      <c r="AV1344" s="11">
        <v>-13.966627000000001</v>
      </c>
      <c r="AW1344" s="11">
        <v>3.7388319999999999</v>
      </c>
      <c r="AX1344" s="11">
        <v>36.555604000000002</v>
      </c>
    </row>
    <row r="1345" spans="21:50" x14ac:dyDescent="0.35">
      <c r="U1345" s="11" t="s">
        <v>76</v>
      </c>
      <c r="V1345" s="11">
        <v>1978</v>
      </c>
      <c r="W1345" s="11">
        <v>24.601806</v>
      </c>
      <c r="X1345" s="11">
        <v>28.100207000000001</v>
      </c>
      <c r="Y1345" s="11">
        <v>3.4984009999999999</v>
      </c>
      <c r="Z1345" s="18">
        <f t="shared" si="30"/>
        <v>0.14220098313107582</v>
      </c>
      <c r="AA1345" s="11">
        <v>14.2201</v>
      </c>
      <c r="AS1345" s="11" t="s">
        <v>76</v>
      </c>
      <c r="AT1345" s="11">
        <v>1347</v>
      </c>
      <c r="AU1345" s="11">
        <v>0.85675500000000004</v>
      </c>
      <c r="AV1345" s="11">
        <v>-0.849329</v>
      </c>
      <c r="AW1345" s="11">
        <v>1.7060850000000001</v>
      </c>
      <c r="AX1345" s="11" t="s">
        <v>77</v>
      </c>
    </row>
    <row r="1346" spans="21:50" x14ac:dyDescent="0.35">
      <c r="U1346" s="11" t="s">
        <v>76</v>
      </c>
      <c r="V1346" s="11">
        <v>1979</v>
      </c>
      <c r="W1346" s="11">
        <v>-7.4757379999999998</v>
      </c>
      <c r="X1346" s="11">
        <v>-7.673584</v>
      </c>
      <c r="Y1346" s="11">
        <v>0.19784599999999999</v>
      </c>
      <c r="Z1346" s="18">
        <f t="shared" si="30"/>
        <v>2.6465079434297992E-2</v>
      </c>
      <c r="AA1346" s="11">
        <v>2.6465100000000001</v>
      </c>
      <c r="AS1346" s="11" t="s">
        <v>76</v>
      </c>
      <c r="AT1346" s="11">
        <v>1348</v>
      </c>
      <c r="AU1346" s="11">
        <v>-6.8248119999999997</v>
      </c>
      <c r="AV1346" s="11">
        <v>-6.0007289999999998</v>
      </c>
      <c r="AW1346" s="11">
        <v>0.82408400000000004</v>
      </c>
      <c r="AX1346" s="11">
        <v>12.074816999999999</v>
      </c>
    </row>
    <row r="1347" spans="21:50" x14ac:dyDescent="0.35">
      <c r="U1347" s="11" t="s">
        <v>76</v>
      </c>
      <c r="V1347" s="11">
        <v>1982</v>
      </c>
      <c r="W1347" s="11">
        <v>-9.9037129999999998</v>
      </c>
      <c r="X1347" s="11">
        <v>-12.423711000000001</v>
      </c>
      <c r="Y1347" s="11">
        <v>2.5199980000000002</v>
      </c>
      <c r="Z1347" s="18">
        <f t="shared" si="30"/>
        <v>0.25444982099137975</v>
      </c>
      <c r="AA1347" s="11">
        <v>25.444980000000001</v>
      </c>
      <c r="AS1347" s="11" t="s">
        <v>76</v>
      </c>
      <c r="AT1347" s="11">
        <v>1349</v>
      </c>
      <c r="AU1347" s="11">
        <v>-14.376827</v>
      </c>
      <c r="AV1347" s="11">
        <v>-15.671343999999999</v>
      </c>
      <c r="AW1347" s="11">
        <v>1.2945169999999999</v>
      </c>
      <c r="AX1347" s="11">
        <v>9.0041899999999995</v>
      </c>
    </row>
    <row r="1348" spans="21:50" x14ac:dyDescent="0.35">
      <c r="U1348" s="11" t="s">
        <v>76</v>
      </c>
      <c r="V1348" s="11">
        <v>1985</v>
      </c>
      <c r="W1348" s="11">
        <v>-0.57325899999999996</v>
      </c>
      <c r="X1348" s="11">
        <v>0.87161900000000003</v>
      </c>
      <c r="Y1348" s="11">
        <v>1.444877</v>
      </c>
      <c r="Z1348" s="18">
        <f t="shared" si="30"/>
        <v>2.5204610830357659</v>
      </c>
      <c r="AA1348" s="11" t="s">
        <v>77</v>
      </c>
      <c r="AS1348" s="11" t="s">
        <v>76</v>
      </c>
      <c r="AT1348" s="11">
        <v>1350</v>
      </c>
      <c r="AU1348" s="11">
        <v>-23.243689</v>
      </c>
      <c r="AV1348" s="11">
        <v>-25.269850999999999</v>
      </c>
      <c r="AW1348" s="11">
        <v>2.0261610000000001</v>
      </c>
      <c r="AX1348" s="11">
        <v>8.7170389999999998</v>
      </c>
    </row>
    <row r="1349" spans="21:50" x14ac:dyDescent="0.35">
      <c r="U1349" s="11" t="s">
        <v>76</v>
      </c>
      <c r="V1349" s="11">
        <v>1986</v>
      </c>
      <c r="W1349" s="11">
        <v>-7.7216440000000004</v>
      </c>
      <c r="X1349" s="11">
        <v>-7.8053879999999998</v>
      </c>
      <c r="Y1349" s="11">
        <v>8.3743999999999999E-2</v>
      </c>
      <c r="Z1349" s="18">
        <f t="shared" si="30"/>
        <v>1.0845358838091991E-2</v>
      </c>
      <c r="AA1349" s="11">
        <v>1.0845370000000001</v>
      </c>
      <c r="AS1349" s="11" t="s">
        <v>78</v>
      </c>
      <c r="AT1349" s="11">
        <v>1351</v>
      </c>
      <c r="AU1349" s="11">
        <v>-6.3737050000000002</v>
      </c>
      <c r="AV1349" s="11">
        <v>-10.565993000000001</v>
      </c>
      <c r="AW1349" s="11">
        <v>4.1922879999999996</v>
      </c>
      <c r="AX1349" s="11">
        <v>65.774752000000007</v>
      </c>
    </row>
    <row r="1350" spans="21:50" x14ac:dyDescent="0.35">
      <c r="U1350" s="11" t="s">
        <v>76</v>
      </c>
      <c r="V1350" s="11">
        <v>1987</v>
      </c>
      <c r="W1350" s="11">
        <v>-9.0869739999999997</v>
      </c>
      <c r="X1350" s="11">
        <v>1.1128899999999999</v>
      </c>
      <c r="Y1350" s="11">
        <v>10.199865000000001</v>
      </c>
      <c r="Z1350" s="18">
        <f t="shared" si="30"/>
        <v>1.1224710228069323</v>
      </c>
      <c r="AA1350" s="11" t="s">
        <v>77</v>
      </c>
      <c r="AS1350" s="11" t="s">
        <v>83</v>
      </c>
      <c r="AT1350" s="11">
        <v>1352</v>
      </c>
      <c r="AU1350" s="11">
        <v>-15.510438000000001</v>
      </c>
      <c r="AV1350" s="11">
        <v>-13.016648</v>
      </c>
      <c r="AW1350" s="11">
        <v>2.493789</v>
      </c>
      <c r="AX1350" s="11">
        <v>16.078136000000001</v>
      </c>
    </row>
    <row r="1351" spans="21:50" x14ac:dyDescent="0.35">
      <c r="U1351" s="11" t="s">
        <v>76</v>
      </c>
      <c r="V1351" s="11">
        <v>1988</v>
      </c>
      <c r="W1351" s="11">
        <v>-4.3057249999999998</v>
      </c>
      <c r="X1351" s="11">
        <v>-1.881402</v>
      </c>
      <c r="Y1351" s="11">
        <v>2.4243229999999998</v>
      </c>
      <c r="Z1351" s="18">
        <f t="shared" si="30"/>
        <v>0.56304640914131765</v>
      </c>
      <c r="AA1351" s="11">
        <v>56.304644000000003</v>
      </c>
      <c r="AS1351" s="11" t="s">
        <v>76</v>
      </c>
      <c r="AT1351" s="11">
        <v>1353</v>
      </c>
      <c r="AU1351" s="11">
        <v>-25.701074999999999</v>
      </c>
      <c r="AV1351" s="11">
        <v>-26.399847999999999</v>
      </c>
      <c r="AW1351" s="11">
        <v>0.69877299999999998</v>
      </c>
      <c r="AX1351" s="11">
        <v>2.7188469999999998</v>
      </c>
    </row>
    <row r="1352" spans="21:50" x14ac:dyDescent="0.35">
      <c r="U1352" s="11" t="s">
        <v>76</v>
      </c>
      <c r="V1352" s="11">
        <v>1989</v>
      </c>
      <c r="W1352" s="11">
        <v>-12.513859</v>
      </c>
      <c r="X1352" s="11">
        <v>-9.3312489999999997</v>
      </c>
      <c r="Y1352" s="11">
        <v>3.1826099999999999</v>
      </c>
      <c r="Z1352" s="18">
        <f t="shared" si="30"/>
        <v>0.25432682276506391</v>
      </c>
      <c r="AA1352" s="11">
        <v>25.432683000000001</v>
      </c>
      <c r="AS1352" s="11" t="s">
        <v>83</v>
      </c>
      <c r="AT1352" s="11">
        <v>1354</v>
      </c>
      <c r="AU1352" s="11">
        <v>37.911721999999997</v>
      </c>
      <c r="AV1352" s="11">
        <v>34.769069000000002</v>
      </c>
      <c r="AW1352" s="11">
        <v>3.1426530000000001</v>
      </c>
      <c r="AX1352" s="11">
        <v>8.289396</v>
      </c>
    </row>
    <row r="1353" spans="21:50" x14ac:dyDescent="0.35">
      <c r="U1353" s="11" t="s">
        <v>76</v>
      </c>
      <c r="V1353" s="11">
        <v>1990</v>
      </c>
      <c r="W1353" s="11">
        <v>-10.070982000000001</v>
      </c>
      <c r="X1353" s="11">
        <v>-9.9542629999999992</v>
      </c>
      <c r="Y1353" s="11">
        <v>0.116719</v>
      </c>
      <c r="Z1353" s="18">
        <f t="shared" ref="Z1353:Z1370" si="31">ABS(Y1353/W1353)</f>
        <v>1.1589634456699456E-2</v>
      </c>
      <c r="AA1353" s="11">
        <v>1.158963</v>
      </c>
      <c r="AS1353" s="11" t="s">
        <v>76</v>
      </c>
      <c r="AT1353" s="11">
        <v>1355</v>
      </c>
      <c r="AU1353" s="11">
        <v>-10.364591000000001</v>
      </c>
      <c r="AV1353" s="11">
        <v>-10.235241</v>
      </c>
      <c r="AW1353" s="11">
        <v>0.12934999999999999</v>
      </c>
      <c r="AX1353" s="11">
        <v>1.2479979999999999</v>
      </c>
    </row>
    <row r="1354" spans="21:50" x14ac:dyDescent="0.35">
      <c r="U1354" s="11" t="s">
        <v>76</v>
      </c>
      <c r="V1354" s="11">
        <v>1991</v>
      </c>
      <c r="W1354" s="11">
        <v>-1.1826110000000001</v>
      </c>
      <c r="X1354" s="11">
        <v>-1.010891</v>
      </c>
      <c r="Y1354" s="11">
        <v>0.17172100000000001</v>
      </c>
      <c r="Z1354" s="18">
        <f t="shared" si="31"/>
        <v>0.14520497441677779</v>
      </c>
      <c r="AA1354" s="11">
        <v>14.520462</v>
      </c>
      <c r="AS1354" s="11" t="s">
        <v>78</v>
      </c>
      <c r="AT1354" s="11">
        <v>1356</v>
      </c>
      <c r="AU1354" s="11">
        <v>-11.321259</v>
      </c>
      <c r="AV1354" s="11">
        <v>-6.0829880000000003</v>
      </c>
      <c r="AW1354" s="11">
        <v>5.2382710000000001</v>
      </c>
      <c r="AX1354" s="11">
        <v>46.269331000000001</v>
      </c>
    </row>
    <row r="1355" spans="21:50" x14ac:dyDescent="0.35">
      <c r="U1355" s="11" t="s">
        <v>76</v>
      </c>
      <c r="V1355" s="11">
        <v>1994</v>
      </c>
      <c r="W1355" s="11">
        <v>-15.926197999999999</v>
      </c>
      <c r="X1355" s="11">
        <v>-15.453272999999999</v>
      </c>
      <c r="Y1355" s="11">
        <v>0.47292499999999998</v>
      </c>
      <c r="Z1355" s="18">
        <f t="shared" si="31"/>
        <v>2.9694783400281723E-2</v>
      </c>
      <c r="AA1355" s="11">
        <v>2.9694780000000001</v>
      </c>
      <c r="AS1355" s="11" t="s">
        <v>76</v>
      </c>
      <c r="AT1355" s="11">
        <v>1357</v>
      </c>
      <c r="AU1355" s="11">
        <v>26.994305000000001</v>
      </c>
      <c r="AV1355" s="11">
        <v>30.497547000000001</v>
      </c>
      <c r="AW1355" s="11">
        <v>3.5032420000000002</v>
      </c>
      <c r="AX1355" s="11">
        <v>12.977707000000001</v>
      </c>
    </row>
    <row r="1356" spans="21:50" x14ac:dyDescent="0.35">
      <c r="U1356" s="11" t="s">
        <v>76</v>
      </c>
      <c r="V1356" s="11">
        <v>1995</v>
      </c>
      <c r="W1356" s="11">
        <v>8.9524100000000004</v>
      </c>
      <c r="X1356" s="11">
        <v>9.4571380000000005</v>
      </c>
      <c r="Y1356" s="11">
        <v>0.50472899999999998</v>
      </c>
      <c r="Z1356" s="18">
        <f t="shared" si="31"/>
        <v>5.6379120259237449E-2</v>
      </c>
      <c r="AA1356" s="11">
        <v>5.6379089999999996</v>
      </c>
      <c r="AS1356" s="11" t="s">
        <v>76</v>
      </c>
      <c r="AT1356" s="11">
        <v>1358</v>
      </c>
      <c r="AU1356" s="11">
        <v>-3.3267509999999998</v>
      </c>
      <c r="AV1356" s="11">
        <v>1.4075899999999999</v>
      </c>
      <c r="AW1356" s="11">
        <v>4.7343409999999997</v>
      </c>
      <c r="AX1356" s="11" t="s">
        <v>77</v>
      </c>
    </row>
    <row r="1357" spans="21:50" x14ac:dyDescent="0.35">
      <c r="U1357" s="11" t="s">
        <v>76</v>
      </c>
      <c r="V1357" s="11">
        <v>1996</v>
      </c>
      <c r="W1357" s="11">
        <v>2.05965</v>
      </c>
      <c r="X1357" s="11">
        <v>1.7116119999999999</v>
      </c>
      <c r="Y1357" s="11">
        <v>0.34803899999999999</v>
      </c>
      <c r="Z1357" s="18">
        <f t="shared" si="31"/>
        <v>0.16897968101376448</v>
      </c>
      <c r="AA1357" s="11">
        <v>16.897952</v>
      </c>
      <c r="AS1357" s="11" t="s">
        <v>78</v>
      </c>
      <c r="AT1357" s="11">
        <v>1359</v>
      </c>
      <c r="AU1357" s="11">
        <v>-15.007163</v>
      </c>
      <c r="AV1357" s="11">
        <v>-11.285501</v>
      </c>
      <c r="AW1357" s="11">
        <v>3.7216619999999998</v>
      </c>
      <c r="AX1357" s="11">
        <v>24.799239</v>
      </c>
    </row>
    <row r="1358" spans="21:50" x14ac:dyDescent="0.35">
      <c r="U1358" s="11" t="s">
        <v>76</v>
      </c>
      <c r="V1358" s="11">
        <v>1997</v>
      </c>
      <c r="W1358" s="11">
        <v>-3.4201809999999999</v>
      </c>
      <c r="X1358" s="11">
        <v>-3.6854360000000002</v>
      </c>
      <c r="Y1358" s="11">
        <v>0.26525500000000002</v>
      </c>
      <c r="Z1358" s="18">
        <f t="shared" si="31"/>
        <v>7.755583695716689E-2</v>
      </c>
      <c r="AA1358" s="11">
        <v>7.7555889999999996</v>
      </c>
      <c r="AS1358" s="11" t="s">
        <v>83</v>
      </c>
      <c r="AT1358" s="11">
        <v>1360</v>
      </c>
      <c r="AU1358" s="11">
        <v>-3.151043</v>
      </c>
      <c r="AV1358" s="11">
        <v>-2.964677</v>
      </c>
      <c r="AW1358" s="11">
        <v>0.186366</v>
      </c>
      <c r="AX1358" s="11">
        <v>5.9144100000000002</v>
      </c>
    </row>
    <row r="1359" spans="21:50" x14ac:dyDescent="0.35">
      <c r="U1359" s="11" t="s">
        <v>76</v>
      </c>
      <c r="V1359" s="11">
        <v>1983</v>
      </c>
      <c r="W1359" s="11">
        <v>-9.2337430000000005</v>
      </c>
      <c r="X1359" s="11">
        <v>-6.1830429999999996</v>
      </c>
      <c r="Y1359" s="11">
        <v>3.0507</v>
      </c>
      <c r="Z1359" s="18">
        <f t="shared" si="31"/>
        <v>0.33038606337646603</v>
      </c>
      <c r="AA1359" s="11"/>
      <c r="AS1359" s="11" t="s">
        <v>76</v>
      </c>
      <c r="AT1359" s="11">
        <v>1361</v>
      </c>
      <c r="AU1359" s="11">
        <v>4.2915429999999999</v>
      </c>
      <c r="AV1359" s="11">
        <v>-2.4375309999999999</v>
      </c>
      <c r="AW1359" s="11">
        <v>6.7290729999999996</v>
      </c>
      <c r="AX1359" s="11" t="s">
        <v>77</v>
      </c>
    </row>
    <row r="1360" spans="21:50" x14ac:dyDescent="0.35">
      <c r="U1360" s="11" t="s">
        <v>76</v>
      </c>
      <c r="V1360" s="11">
        <v>1984</v>
      </c>
      <c r="W1360" s="11">
        <v>1.5523359999999999</v>
      </c>
      <c r="X1360" s="11">
        <v>-0.14641399999999999</v>
      </c>
      <c r="Y1360" s="11">
        <v>1.69875</v>
      </c>
      <c r="Z1360" s="18">
        <f t="shared" si="31"/>
        <v>1.0943184980571217</v>
      </c>
      <c r="AA1360" s="11"/>
      <c r="AS1360" s="11" t="s">
        <v>76</v>
      </c>
      <c r="AT1360" s="11">
        <v>1362</v>
      </c>
      <c r="AU1360" s="11">
        <v>3.9971E-2</v>
      </c>
      <c r="AV1360" s="11">
        <v>-0.266011</v>
      </c>
      <c r="AW1360" s="11">
        <v>0.30598199999999998</v>
      </c>
      <c r="AX1360" s="11" t="s">
        <v>77</v>
      </c>
    </row>
    <row r="1361" spans="21:50" x14ac:dyDescent="0.35">
      <c r="U1361" s="11" t="s">
        <v>76</v>
      </c>
      <c r="V1361" s="11">
        <v>1985</v>
      </c>
      <c r="W1361" s="11">
        <v>-0.57325899999999996</v>
      </c>
      <c r="X1361" s="11">
        <v>0.83911000000000002</v>
      </c>
      <c r="Y1361" s="11">
        <v>1.412369</v>
      </c>
      <c r="Z1361" s="18">
        <f t="shared" si="31"/>
        <v>2.4637537308616175</v>
      </c>
      <c r="AA1361" s="11"/>
      <c r="AS1361" s="11" t="s">
        <v>76</v>
      </c>
      <c r="AT1361" s="11">
        <v>1363</v>
      </c>
      <c r="AU1361" s="11">
        <v>-2.8863690000000002</v>
      </c>
      <c r="AV1361" s="11">
        <v>-2.9507300000000001</v>
      </c>
      <c r="AW1361" s="11">
        <v>6.4361000000000002E-2</v>
      </c>
      <c r="AX1361" s="11">
        <v>2.2298309999999999</v>
      </c>
    </row>
    <row r="1362" spans="21:50" x14ac:dyDescent="0.35">
      <c r="U1362" s="11" t="s">
        <v>76</v>
      </c>
      <c r="V1362" s="11">
        <v>1986</v>
      </c>
      <c r="W1362" s="11">
        <v>-7.7216440000000004</v>
      </c>
      <c r="X1362" s="11">
        <v>-7.5528029999999999</v>
      </c>
      <c r="Y1362" s="11">
        <v>0.16884099999999999</v>
      </c>
      <c r="Z1362" s="18">
        <f t="shared" si="31"/>
        <v>2.1865939429479005E-2</v>
      </c>
      <c r="AA1362" s="11"/>
      <c r="AS1362" s="11" t="s">
        <v>76</v>
      </c>
      <c r="AT1362" s="11">
        <v>1364</v>
      </c>
      <c r="AU1362" s="11">
        <v>-25.319186999999999</v>
      </c>
      <c r="AV1362" s="11">
        <v>-23.930399999999999</v>
      </c>
      <c r="AW1362" s="11">
        <v>1.388787</v>
      </c>
      <c r="AX1362" s="11">
        <v>5.4851179999999999</v>
      </c>
    </row>
    <row r="1363" spans="21:50" x14ac:dyDescent="0.35">
      <c r="U1363" s="11" t="s">
        <v>76</v>
      </c>
      <c r="V1363" s="11">
        <v>1988</v>
      </c>
      <c r="W1363" s="11">
        <v>-4.3057249999999998</v>
      </c>
      <c r="X1363" s="11">
        <v>-2.1115659999999998</v>
      </c>
      <c r="Y1363" s="11">
        <v>2.194159</v>
      </c>
      <c r="Z1363" s="18">
        <f t="shared" si="31"/>
        <v>0.50959106770636775</v>
      </c>
      <c r="AA1363" s="11"/>
      <c r="AS1363" s="11" t="s">
        <v>76</v>
      </c>
      <c r="AT1363" s="11">
        <v>1365</v>
      </c>
      <c r="AU1363" s="11">
        <v>-10.743325</v>
      </c>
      <c r="AV1363" s="11">
        <v>-8.3181010000000004</v>
      </c>
      <c r="AW1363" s="11">
        <v>2.425224</v>
      </c>
      <c r="AX1363" s="11">
        <v>22.574242999999999</v>
      </c>
    </row>
    <row r="1364" spans="21:50" x14ac:dyDescent="0.35">
      <c r="U1364" s="11" t="s">
        <v>76</v>
      </c>
      <c r="V1364" s="11">
        <v>1989</v>
      </c>
      <c r="W1364" s="11">
        <v>-12.513859</v>
      </c>
      <c r="X1364" s="11">
        <v>-8.4050910000000005</v>
      </c>
      <c r="Y1364" s="11">
        <v>4.1087680000000004</v>
      </c>
      <c r="Z1364" s="18">
        <f t="shared" si="31"/>
        <v>0.32833740575149523</v>
      </c>
      <c r="AA1364" s="11"/>
      <c r="AS1364" s="11" t="s">
        <v>76</v>
      </c>
      <c r="AT1364" s="11">
        <v>1366</v>
      </c>
      <c r="AU1364" s="11">
        <v>14.188022999999999</v>
      </c>
      <c r="AV1364" s="11">
        <v>12.875678000000001</v>
      </c>
      <c r="AW1364" s="11">
        <v>1.3123450000000001</v>
      </c>
      <c r="AX1364" s="11">
        <v>9.2496690000000008</v>
      </c>
    </row>
    <row r="1365" spans="21:50" x14ac:dyDescent="0.35">
      <c r="U1365" s="11" t="s">
        <v>76</v>
      </c>
      <c r="V1365" s="11">
        <v>1990</v>
      </c>
      <c r="W1365" s="11">
        <v>-10.070982000000001</v>
      </c>
      <c r="X1365" s="11">
        <v>-10.431870999999999</v>
      </c>
      <c r="Y1365" s="11">
        <v>0.36088900000000002</v>
      </c>
      <c r="Z1365" s="18">
        <f t="shared" si="31"/>
        <v>3.5834539273330045E-2</v>
      </c>
      <c r="AA1365" s="11"/>
      <c r="AS1365" s="11" t="s">
        <v>76</v>
      </c>
      <c r="AT1365" s="11">
        <v>1367</v>
      </c>
      <c r="AU1365" s="11">
        <v>3.209822</v>
      </c>
      <c r="AV1365" s="11">
        <v>1.9026339999999999</v>
      </c>
      <c r="AW1365" s="11">
        <v>1.307188</v>
      </c>
      <c r="AX1365" s="11">
        <v>40.724626000000001</v>
      </c>
    </row>
    <row r="1366" spans="21:50" x14ac:dyDescent="0.35">
      <c r="U1366" s="11" t="s">
        <v>76</v>
      </c>
      <c r="V1366" s="11">
        <v>1993</v>
      </c>
      <c r="W1366" s="11">
        <v>7.6301030000000001</v>
      </c>
      <c r="X1366" s="11">
        <v>7.8951770000000003</v>
      </c>
      <c r="Y1366" s="11">
        <v>0.26507399999999998</v>
      </c>
      <c r="Z1366" s="18">
        <f t="shared" si="31"/>
        <v>3.4740553305767953E-2</v>
      </c>
      <c r="AA1366" s="11"/>
      <c r="AS1366" s="11" t="s">
        <v>78</v>
      </c>
      <c r="AT1366" s="11">
        <v>1368</v>
      </c>
      <c r="AU1366" s="11">
        <v>7.3769790000000004</v>
      </c>
      <c r="AV1366" s="11">
        <v>5.5843790000000002</v>
      </c>
      <c r="AW1366" s="11">
        <v>1.7926</v>
      </c>
      <c r="AX1366" s="11">
        <v>24.299916</v>
      </c>
    </row>
    <row r="1367" spans="21:50" x14ac:dyDescent="0.35">
      <c r="U1367" s="11" t="s">
        <v>76</v>
      </c>
      <c r="V1367" s="11">
        <v>1996</v>
      </c>
      <c r="W1367" s="11">
        <v>2.05965</v>
      </c>
      <c r="X1367" s="11">
        <v>1.2825409999999999</v>
      </c>
      <c r="Y1367" s="11">
        <v>0.77710999999999997</v>
      </c>
      <c r="Z1367" s="18">
        <f t="shared" si="31"/>
        <v>0.37730196878110356</v>
      </c>
      <c r="AA1367" s="11"/>
      <c r="AS1367" s="11" t="s">
        <v>83</v>
      </c>
      <c r="AT1367" s="11">
        <v>1369</v>
      </c>
      <c r="AU1367" s="11">
        <v>-2.987006</v>
      </c>
      <c r="AV1367" s="11">
        <v>-4.4453230000000001</v>
      </c>
      <c r="AW1367" s="11">
        <v>1.4583170000000001</v>
      </c>
      <c r="AX1367" s="11">
        <v>48.822037000000002</v>
      </c>
    </row>
    <row r="1368" spans="21:50" x14ac:dyDescent="0.35">
      <c r="U1368" s="11" t="s">
        <v>76</v>
      </c>
      <c r="V1368" s="11">
        <v>1997</v>
      </c>
      <c r="W1368" s="11">
        <v>-3.4201809999999999</v>
      </c>
      <c r="X1368" s="11">
        <v>-3.4084059999999998</v>
      </c>
      <c r="Y1368" s="11">
        <v>1.1775000000000001E-2</v>
      </c>
      <c r="Z1368" s="18">
        <f t="shared" si="31"/>
        <v>3.442800249460482E-3</v>
      </c>
      <c r="AA1368" s="11"/>
      <c r="AS1368" s="11" t="s">
        <v>76</v>
      </c>
      <c r="AT1368" s="11">
        <v>1370</v>
      </c>
      <c r="AU1368" s="11">
        <v>24.356370999999999</v>
      </c>
      <c r="AV1368" s="11">
        <v>23.154066</v>
      </c>
      <c r="AW1368" s="11">
        <v>1.202304</v>
      </c>
      <c r="AX1368" s="11">
        <v>4.9363029999999997</v>
      </c>
    </row>
    <row r="1369" spans="21:50" x14ac:dyDescent="0.35">
      <c r="U1369" s="11" t="s">
        <v>76</v>
      </c>
      <c r="V1369" s="11">
        <v>1998</v>
      </c>
      <c r="W1369" s="11">
        <v>-13.44197</v>
      </c>
      <c r="X1369" s="11">
        <v>-13.780709</v>
      </c>
      <c r="Y1369" s="11">
        <v>0.33873900000000001</v>
      </c>
      <c r="Z1369" s="18">
        <f t="shared" si="31"/>
        <v>2.5200100878070703E-2</v>
      </c>
      <c r="AA1369" s="11"/>
      <c r="AS1369" s="11" t="s">
        <v>78</v>
      </c>
      <c r="AT1369" s="11">
        <v>1371</v>
      </c>
      <c r="AU1369" s="11">
        <v>-5.0097310000000004</v>
      </c>
      <c r="AV1369" s="11">
        <v>-4.2881830000000001</v>
      </c>
      <c r="AW1369" s="11">
        <v>0.72154799999999997</v>
      </c>
      <c r="AX1369" s="11">
        <v>14.40292</v>
      </c>
    </row>
    <row r="1370" spans="21:50" x14ac:dyDescent="0.35">
      <c r="U1370" s="11" t="s">
        <v>76</v>
      </c>
      <c r="V1370" s="11">
        <v>1999</v>
      </c>
      <c r="W1370" s="11">
        <v>-12.394028</v>
      </c>
      <c r="X1370" s="11">
        <v>-13.150197</v>
      </c>
      <c r="Y1370" s="11">
        <v>0.75616799999999995</v>
      </c>
      <c r="Z1370" s="18">
        <f t="shared" si="31"/>
        <v>6.1010673850341465E-2</v>
      </c>
      <c r="AA1370" s="11"/>
      <c r="AS1370" s="11" t="s">
        <v>83</v>
      </c>
      <c r="AT1370" s="11">
        <v>1372</v>
      </c>
      <c r="AU1370" s="11">
        <v>-10.657942</v>
      </c>
      <c r="AV1370" s="11">
        <v>-4.6829599999999996</v>
      </c>
      <c r="AW1370" s="11">
        <v>5.9749829999999999</v>
      </c>
      <c r="AX1370" s="11">
        <v>56.061315</v>
      </c>
    </row>
    <row r="1371" spans="21:50" x14ac:dyDescent="0.35">
      <c r="AS1371" s="11" t="s">
        <v>76</v>
      </c>
      <c r="AT1371" s="11">
        <v>1373</v>
      </c>
      <c r="AU1371" s="11">
        <v>-21.006347999999999</v>
      </c>
      <c r="AV1371" s="11">
        <v>-20.829135999999998</v>
      </c>
      <c r="AW1371" s="11">
        <v>0.17721200000000001</v>
      </c>
      <c r="AX1371" s="11">
        <v>0.84361299999999995</v>
      </c>
    </row>
    <row r="1372" spans="21:50" x14ac:dyDescent="0.35">
      <c r="AS1372" s="11" t="s">
        <v>76</v>
      </c>
      <c r="AT1372" s="11">
        <v>1374</v>
      </c>
      <c r="AU1372" s="11">
        <v>-7.3941679999999996</v>
      </c>
      <c r="AV1372" s="11">
        <v>-0.48411399999999999</v>
      </c>
      <c r="AW1372" s="11">
        <v>6.9100539999999997</v>
      </c>
      <c r="AX1372" s="11">
        <v>93.452764999999999</v>
      </c>
    </row>
    <row r="1373" spans="21:50" x14ac:dyDescent="0.35">
      <c r="AS1373" s="11" t="s">
        <v>76</v>
      </c>
      <c r="AT1373" s="11">
        <v>1375</v>
      </c>
      <c r="AU1373" s="11">
        <v>11.833558</v>
      </c>
      <c r="AV1373" s="11">
        <v>14.865546999999999</v>
      </c>
      <c r="AW1373" s="11">
        <v>3.0319889999999998</v>
      </c>
      <c r="AX1373" s="11">
        <v>25.621956999999998</v>
      </c>
    </row>
    <row r="1374" spans="21:50" x14ac:dyDescent="0.35">
      <c r="AS1374" s="11" t="s">
        <v>76</v>
      </c>
      <c r="AT1374" s="11">
        <v>1376</v>
      </c>
      <c r="AU1374" s="11">
        <v>-20.426879</v>
      </c>
      <c r="AV1374" s="11">
        <v>-21.110972</v>
      </c>
      <c r="AW1374" s="11">
        <v>0.68409299999999995</v>
      </c>
      <c r="AX1374" s="11">
        <v>3.348986</v>
      </c>
    </row>
    <row r="1375" spans="21:50" x14ac:dyDescent="0.35">
      <c r="AS1375" s="11" t="s">
        <v>76</v>
      </c>
      <c r="AT1375" s="11">
        <v>1377</v>
      </c>
      <c r="AU1375" s="11">
        <v>4.3333009999999996</v>
      </c>
      <c r="AV1375" s="11">
        <v>4.6048450000000001</v>
      </c>
      <c r="AW1375" s="11">
        <v>0.27154400000000001</v>
      </c>
      <c r="AX1375" s="11">
        <v>6.2664390000000001</v>
      </c>
    </row>
    <row r="1376" spans="21:50" x14ac:dyDescent="0.35">
      <c r="AS1376" s="11" t="s">
        <v>78</v>
      </c>
      <c r="AT1376" s="11">
        <v>1378</v>
      </c>
      <c r="AU1376" s="11">
        <v>-20.944171000000001</v>
      </c>
      <c r="AV1376" s="11">
        <v>-22.831814000000001</v>
      </c>
      <c r="AW1376" s="11">
        <v>1.887643</v>
      </c>
      <c r="AX1376" s="11">
        <v>9.0127360000000003</v>
      </c>
    </row>
    <row r="1377" spans="45:50" x14ac:dyDescent="0.35">
      <c r="AS1377" s="11" t="s">
        <v>76</v>
      </c>
      <c r="AT1377" s="11">
        <v>1379</v>
      </c>
      <c r="AU1377" s="11">
        <v>22.49888</v>
      </c>
      <c r="AV1377" s="11">
        <v>21.095632999999999</v>
      </c>
      <c r="AW1377" s="11">
        <v>1.4032469999999999</v>
      </c>
      <c r="AX1377" s="11">
        <v>6.2369630000000003</v>
      </c>
    </row>
    <row r="1378" spans="45:50" x14ac:dyDescent="0.35">
      <c r="AS1378" s="11" t="s">
        <v>83</v>
      </c>
      <c r="AT1378" s="11">
        <v>1380</v>
      </c>
      <c r="AU1378" s="11">
        <v>-19.789788999999999</v>
      </c>
      <c r="AV1378" s="11">
        <v>-19.624234000000001</v>
      </c>
      <c r="AW1378" s="11">
        <v>0.16555500000000001</v>
      </c>
      <c r="AX1378" s="11">
        <v>0.83656600000000003</v>
      </c>
    </row>
    <row r="1379" spans="45:50" x14ac:dyDescent="0.35">
      <c r="AS1379" s="11" t="s">
        <v>76</v>
      </c>
      <c r="AT1379" s="11">
        <v>1381</v>
      </c>
      <c r="AU1379" s="11">
        <v>4.3964720000000002</v>
      </c>
      <c r="AV1379" s="11">
        <v>1.8647549999999999</v>
      </c>
      <c r="AW1379" s="11">
        <v>2.531717</v>
      </c>
      <c r="AX1379" s="11">
        <v>57.585186</v>
      </c>
    </row>
    <row r="1380" spans="45:50" x14ac:dyDescent="0.35">
      <c r="AS1380" s="11" t="s">
        <v>76</v>
      </c>
      <c r="AT1380" s="11">
        <v>1382</v>
      </c>
      <c r="AU1380" s="11">
        <v>-15.819611999999999</v>
      </c>
      <c r="AV1380" s="11">
        <v>-13.19059</v>
      </c>
      <c r="AW1380" s="11">
        <v>2.629022</v>
      </c>
      <c r="AX1380" s="11">
        <v>16.618749999999999</v>
      </c>
    </row>
    <row r="1381" spans="45:50" x14ac:dyDescent="0.35">
      <c r="AS1381" s="11" t="s">
        <v>76</v>
      </c>
      <c r="AT1381" s="11">
        <v>1383</v>
      </c>
      <c r="AU1381" s="11">
        <v>-13.250176</v>
      </c>
      <c r="AV1381" s="11">
        <v>-12.290922999999999</v>
      </c>
      <c r="AW1381" s="11">
        <v>0.95925300000000002</v>
      </c>
      <c r="AX1381" s="11">
        <v>7.2395500000000004</v>
      </c>
    </row>
    <row r="1382" spans="45:50" x14ac:dyDescent="0.35">
      <c r="AS1382" s="11" t="s">
        <v>76</v>
      </c>
      <c r="AT1382" s="11">
        <v>1384</v>
      </c>
      <c r="AU1382" s="11">
        <v>13.80556</v>
      </c>
      <c r="AV1382" s="11">
        <v>1.77251</v>
      </c>
      <c r="AW1382" s="11">
        <v>12.033049</v>
      </c>
      <c r="AX1382" s="11">
        <v>87.160894999999996</v>
      </c>
    </row>
    <row r="1383" spans="45:50" x14ac:dyDescent="0.35">
      <c r="AS1383" s="11" t="s">
        <v>78</v>
      </c>
      <c r="AT1383" s="11">
        <v>1385</v>
      </c>
      <c r="AU1383" s="11">
        <v>-8.8324599999999993</v>
      </c>
      <c r="AV1383" s="11">
        <v>-6.8536450000000002</v>
      </c>
      <c r="AW1383" s="11">
        <v>1.9788159999999999</v>
      </c>
      <c r="AX1383" s="11">
        <v>22.403901000000001</v>
      </c>
    </row>
    <row r="1384" spans="45:50" x14ac:dyDescent="0.35">
      <c r="AS1384" s="11" t="s">
        <v>76</v>
      </c>
      <c r="AT1384" s="11">
        <v>1386</v>
      </c>
      <c r="AU1384" s="11">
        <v>-2.924223</v>
      </c>
      <c r="AV1384" s="11">
        <v>-1.958871</v>
      </c>
      <c r="AW1384" s="11">
        <v>0.96535199999999999</v>
      </c>
      <c r="AX1384" s="11">
        <v>33.012248</v>
      </c>
    </row>
    <row r="1385" spans="45:50" x14ac:dyDescent="0.35">
      <c r="AS1385" s="11" t="s">
        <v>76</v>
      </c>
      <c r="AT1385" s="11">
        <v>1387</v>
      </c>
      <c r="AU1385" s="11">
        <v>-8.8282550000000004</v>
      </c>
      <c r="AV1385" s="11">
        <v>-11.610222</v>
      </c>
      <c r="AW1385" s="11">
        <v>2.781968</v>
      </c>
      <c r="AX1385" s="11">
        <v>31.512090000000001</v>
      </c>
    </row>
    <row r="1386" spans="45:50" x14ac:dyDescent="0.35">
      <c r="AS1386" s="11" t="s">
        <v>83</v>
      </c>
      <c r="AT1386" s="11">
        <v>1388</v>
      </c>
      <c r="AU1386" s="11">
        <v>0.72424999999999995</v>
      </c>
      <c r="AV1386" s="11">
        <v>-2.5660029999999998</v>
      </c>
      <c r="AW1386" s="11">
        <v>3.2902529999999999</v>
      </c>
      <c r="AX1386" s="11" t="s">
        <v>77</v>
      </c>
    </row>
    <row r="1387" spans="45:50" x14ac:dyDescent="0.35">
      <c r="AS1387" s="11" t="s">
        <v>76</v>
      </c>
      <c r="AT1387" s="11">
        <v>1389</v>
      </c>
      <c r="AU1387" s="11">
        <v>-16.163713000000001</v>
      </c>
      <c r="AV1387" s="11">
        <v>-13.949441999999999</v>
      </c>
      <c r="AW1387" s="11">
        <v>2.2142710000000001</v>
      </c>
      <c r="AX1387" s="11">
        <v>13.699023</v>
      </c>
    </row>
    <row r="1388" spans="45:50" x14ac:dyDescent="0.35">
      <c r="AS1388" s="11" t="s">
        <v>78</v>
      </c>
      <c r="AT1388" s="11">
        <v>1390</v>
      </c>
      <c r="AU1388" s="11">
        <v>-14.780429</v>
      </c>
      <c r="AV1388" s="11">
        <v>-12.321329</v>
      </c>
      <c r="AW1388" s="11">
        <v>2.4590999999999998</v>
      </c>
      <c r="AX1388" s="11">
        <v>16.637543999999998</v>
      </c>
    </row>
    <row r="1389" spans="45:50" x14ac:dyDescent="0.35">
      <c r="AS1389" s="11" t="s">
        <v>76</v>
      </c>
      <c r="AT1389" s="11">
        <v>1391</v>
      </c>
      <c r="AU1389" s="11">
        <v>9.1883250000000007</v>
      </c>
      <c r="AV1389" s="11">
        <v>11.788297999999999</v>
      </c>
      <c r="AW1389" s="11">
        <v>2.5999729999999999</v>
      </c>
      <c r="AX1389" s="11">
        <v>28.296482999999998</v>
      </c>
    </row>
    <row r="1390" spans="45:50" x14ac:dyDescent="0.35">
      <c r="AS1390" s="11" t="s">
        <v>76</v>
      </c>
      <c r="AT1390" s="11">
        <v>1392</v>
      </c>
      <c r="AU1390" s="11">
        <v>-20.838068</v>
      </c>
      <c r="AV1390" s="11">
        <v>-19.367082</v>
      </c>
      <c r="AW1390" s="11">
        <v>1.470987</v>
      </c>
      <c r="AX1390" s="11">
        <v>7.0591309999999998</v>
      </c>
    </row>
    <row r="1391" spans="45:50" x14ac:dyDescent="0.35">
      <c r="AS1391" s="11" t="s">
        <v>83</v>
      </c>
      <c r="AT1391" s="11">
        <v>1393</v>
      </c>
      <c r="AU1391" s="11">
        <v>-7.3566849999999997</v>
      </c>
      <c r="AV1391" s="11">
        <v>-8.5159000000000002</v>
      </c>
      <c r="AW1391" s="11">
        <v>1.1592150000000001</v>
      </c>
      <c r="AX1391" s="11">
        <v>15.757304</v>
      </c>
    </row>
    <row r="1392" spans="45:50" x14ac:dyDescent="0.35">
      <c r="AS1392" s="11" t="s">
        <v>76</v>
      </c>
      <c r="AT1392" s="11">
        <v>1394</v>
      </c>
      <c r="AU1392" s="11">
        <v>-18.642968</v>
      </c>
      <c r="AV1392" s="11">
        <v>-17.346889000000001</v>
      </c>
      <c r="AW1392" s="11">
        <v>1.2960799999999999</v>
      </c>
      <c r="AX1392" s="11">
        <v>6.9521100000000002</v>
      </c>
    </row>
    <row r="1393" spans="45:50" x14ac:dyDescent="0.35">
      <c r="AS1393" s="11" t="s">
        <v>78</v>
      </c>
      <c r="AT1393" s="11">
        <v>1395</v>
      </c>
      <c r="AU1393" s="11">
        <v>-3.0397690000000002</v>
      </c>
      <c r="AV1393" s="11">
        <v>0.39806799999999998</v>
      </c>
      <c r="AW1393" s="11">
        <v>3.437837</v>
      </c>
      <c r="AX1393" s="11" t="s">
        <v>77</v>
      </c>
    </row>
    <row r="1394" spans="45:50" x14ac:dyDescent="0.35">
      <c r="AS1394" s="11" t="s">
        <v>76</v>
      </c>
      <c r="AT1394" s="11">
        <v>1396</v>
      </c>
      <c r="AU1394" s="11">
        <v>-15.740849000000001</v>
      </c>
      <c r="AV1394" s="11">
        <v>-15.505713</v>
      </c>
      <c r="AW1394" s="11">
        <v>0.23513600000000001</v>
      </c>
      <c r="AX1394" s="11">
        <v>1.4937940000000001</v>
      </c>
    </row>
    <row r="1395" spans="45:50" x14ac:dyDescent="0.35">
      <c r="AS1395" s="11" t="s">
        <v>83</v>
      </c>
      <c r="AT1395" s="11">
        <v>1397</v>
      </c>
      <c r="AU1395" s="11">
        <v>21.046102999999999</v>
      </c>
      <c r="AV1395" s="11">
        <v>31.399645</v>
      </c>
      <c r="AW1395" s="11">
        <v>10.353541999999999</v>
      </c>
      <c r="AX1395" s="11">
        <v>49.194580000000002</v>
      </c>
    </row>
    <row r="1396" spans="45:50" x14ac:dyDescent="0.35">
      <c r="AS1396" s="11" t="s">
        <v>76</v>
      </c>
      <c r="AT1396" s="11">
        <v>1398</v>
      </c>
      <c r="AU1396" s="11">
        <v>-16.903946000000001</v>
      </c>
      <c r="AV1396" s="11">
        <v>-15.663632</v>
      </c>
      <c r="AW1396" s="11">
        <v>1.2403139999999999</v>
      </c>
      <c r="AX1396" s="11">
        <v>7.3374249999999996</v>
      </c>
    </row>
    <row r="1397" spans="45:50" x14ac:dyDescent="0.35">
      <c r="AS1397" s="11" t="s">
        <v>76</v>
      </c>
      <c r="AT1397" s="11">
        <v>1399</v>
      </c>
      <c r="AU1397" s="11">
        <v>-9.2777410000000007</v>
      </c>
      <c r="AV1397" s="11">
        <v>-8.4855520000000002</v>
      </c>
      <c r="AW1397" s="11">
        <v>0.792188</v>
      </c>
      <c r="AX1397" s="11">
        <v>8.5385930000000005</v>
      </c>
    </row>
    <row r="1398" spans="45:50" x14ac:dyDescent="0.35">
      <c r="AS1398" s="11" t="s">
        <v>76</v>
      </c>
      <c r="AT1398" s="11">
        <v>1400</v>
      </c>
      <c r="AU1398" s="11">
        <v>-18.638507000000001</v>
      </c>
      <c r="AV1398" s="11">
        <v>-19.376957000000001</v>
      </c>
      <c r="AW1398" s="11">
        <v>0.73845000000000005</v>
      </c>
      <c r="AX1398" s="11">
        <v>3.961957</v>
      </c>
    </row>
    <row r="1399" spans="45:50" x14ac:dyDescent="0.35">
      <c r="AS1399" s="11" t="s">
        <v>76</v>
      </c>
      <c r="AT1399" s="11">
        <v>1401</v>
      </c>
      <c r="AU1399" s="11">
        <v>-16.700534999999999</v>
      </c>
      <c r="AV1399" s="11">
        <v>-16.734683</v>
      </c>
      <c r="AW1399" s="11">
        <v>3.4147999999999998E-2</v>
      </c>
      <c r="AX1399" s="11">
        <v>0.20447199999999999</v>
      </c>
    </row>
    <row r="1400" spans="45:50" x14ac:dyDescent="0.35">
      <c r="AS1400" s="11" t="s">
        <v>76</v>
      </c>
      <c r="AT1400" s="11">
        <v>1402</v>
      </c>
      <c r="AU1400" s="11">
        <v>-4.4042070000000004</v>
      </c>
      <c r="AV1400" s="11">
        <v>-4.8283610000000001</v>
      </c>
      <c r="AW1400" s="11">
        <v>0.42415399999999998</v>
      </c>
      <c r="AX1400" s="11">
        <v>9.6306569999999994</v>
      </c>
    </row>
    <row r="1401" spans="45:50" x14ac:dyDescent="0.35">
      <c r="AS1401" s="11" t="s">
        <v>76</v>
      </c>
      <c r="AT1401" s="11">
        <v>1403</v>
      </c>
      <c r="AU1401" s="11">
        <v>-9.9956600000000009</v>
      </c>
      <c r="AV1401" s="11">
        <v>-9.7010480000000001</v>
      </c>
      <c r="AW1401" s="11">
        <v>0.29461100000000001</v>
      </c>
      <c r="AX1401" s="11">
        <v>2.9473929999999999</v>
      </c>
    </row>
    <row r="1402" spans="45:50" x14ac:dyDescent="0.35">
      <c r="AS1402" s="11" t="s">
        <v>78</v>
      </c>
      <c r="AT1402" s="11">
        <v>1404</v>
      </c>
      <c r="AU1402" s="11">
        <v>-3.3330820000000001</v>
      </c>
      <c r="AV1402" s="11">
        <v>0.245835</v>
      </c>
      <c r="AW1402" s="11">
        <v>3.5789179999999998</v>
      </c>
      <c r="AX1402" s="11" t="s">
        <v>77</v>
      </c>
    </row>
    <row r="1403" spans="45:50" x14ac:dyDescent="0.35">
      <c r="AS1403" s="11" t="s">
        <v>83</v>
      </c>
      <c r="AT1403" s="11">
        <v>1405</v>
      </c>
      <c r="AU1403" s="11">
        <v>-7.8150579999999996</v>
      </c>
      <c r="AV1403" s="11">
        <v>-8.1249330000000004</v>
      </c>
      <c r="AW1403" s="11">
        <v>0.30987500000000001</v>
      </c>
      <c r="AX1403" s="11">
        <v>3.965103</v>
      </c>
    </row>
    <row r="1404" spans="45:50" x14ac:dyDescent="0.35">
      <c r="AS1404" s="11" t="s">
        <v>76</v>
      </c>
      <c r="AT1404" s="11">
        <v>1406</v>
      </c>
      <c r="AU1404" s="11">
        <v>-8.4624159999999993</v>
      </c>
      <c r="AV1404" s="11">
        <v>-6.8627849999999997</v>
      </c>
      <c r="AW1404" s="11">
        <v>1.599631</v>
      </c>
      <c r="AX1404" s="11">
        <v>18.902771999999999</v>
      </c>
    </row>
    <row r="1405" spans="45:50" x14ac:dyDescent="0.35">
      <c r="AS1405" s="11" t="s">
        <v>76</v>
      </c>
      <c r="AT1405" s="11">
        <v>1407</v>
      </c>
      <c r="AU1405" s="11">
        <v>-6.7897949999999998</v>
      </c>
      <c r="AV1405" s="11">
        <v>-7.2868680000000001</v>
      </c>
      <c r="AW1405" s="11">
        <v>0.49707299999999999</v>
      </c>
      <c r="AX1405" s="11">
        <v>7.3208880000000001</v>
      </c>
    </row>
    <row r="1406" spans="45:50" x14ac:dyDescent="0.35">
      <c r="AS1406" s="11" t="s">
        <v>76</v>
      </c>
      <c r="AT1406" s="11">
        <v>1408</v>
      </c>
      <c r="AU1406" s="11">
        <v>41.704106000000003</v>
      </c>
      <c r="AV1406" s="11">
        <v>37.997441000000002</v>
      </c>
      <c r="AW1406" s="11">
        <v>3.7066650000000001</v>
      </c>
      <c r="AX1406" s="11">
        <v>8.8880110000000005</v>
      </c>
    </row>
    <row r="1407" spans="45:50" x14ac:dyDescent="0.35">
      <c r="AS1407" s="11" t="s">
        <v>78</v>
      </c>
      <c r="AT1407" s="11">
        <v>1409</v>
      </c>
      <c r="AU1407" s="11">
        <v>-12.923302</v>
      </c>
      <c r="AV1407" s="11">
        <v>-11.526569</v>
      </c>
      <c r="AW1407" s="11">
        <v>1.396733</v>
      </c>
      <c r="AX1407" s="11">
        <v>10.807867</v>
      </c>
    </row>
    <row r="1408" spans="45:50" x14ac:dyDescent="0.35">
      <c r="AS1408" s="11" t="s">
        <v>76</v>
      </c>
      <c r="AT1408" s="11">
        <v>1410</v>
      </c>
      <c r="AU1408" s="11">
        <v>-1.49109</v>
      </c>
      <c r="AV1408" s="11">
        <v>-3.1966230000000002</v>
      </c>
      <c r="AW1408" s="11">
        <v>1.705533</v>
      </c>
      <c r="AX1408" s="11" t="s">
        <v>77</v>
      </c>
    </row>
    <row r="1409" spans="45:50" x14ac:dyDescent="0.35">
      <c r="AS1409" s="11" t="s">
        <v>83</v>
      </c>
      <c r="AT1409" s="11">
        <v>1411</v>
      </c>
      <c r="AU1409" s="11">
        <v>10.210426</v>
      </c>
      <c r="AV1409" s="11">
        <v>10.124264999999999</v>
      </c>
      <c r="AW1409" s="11">
        <v>8.6161000000000001E-2</v>
      </c>
      <c r="AX1409" s="11">
        <v>0.84385100000000002</v>
      </c>
    </row>
    <row r="1410" spans="45:50" x14ac:dyDescent="0.35">
      <c r="AS1410" s="11" t="s">
        <v>76</v>
      </c>
      <c r="AT1410" s="11">
        <v>1412</v>
      </c>
      <c r="AU1410" s="11">
        <v>-23.848094</v>
      </c>
      <c r="AV1410" s="11">
        <v>-20.10361</v>
      </c>
      <c r="AW1410" s="11">
        <v>3.7444839999999999</v>
      </c>
      <c r="AX1410" s="11">
        <v>15.701397999999999</v>
      </c>
    </row>
    <row r="1411" spans="45:50" x14ac:dyDescent="0.35">
      <c r="AS1411" s="11" t="s">
        <v>83</v>
      </c>
      <c r="AT1411" s="11">
        <v>1413</v>
      </c>
      <c r="AU1411" s="11">
        <v>-29.100677999999998</v>
      </c>
      <c r="AV1411" s="11">
        <v>-28.22203</v>
      </c>
      <c r="AW1411" s="11">
        <v>0.87864799999999998</v>
      </c>
      <c r="AX1411" s="11">
        <v>3.0193379999999999</v>
      </c>
    </row>
    <row r="1412" spans="45:50" x14ac:dyDescent="0.35">
      <c r="AS1412" s="11" t="s">
        <v>78</v>
      </c>
      <c r="AT1412" s="11">
        <v>1414</v>
      </c>
      <c r="AU1412" s="11">
        <v>-14.881705999999999</v>
      </c>
      <c r="AV1412" s="11">
        <v>-15.891754000000001</v>
      </c>
      <c r="AW1412" s="11">
        <v>1.0100480000000001</v>
      </c>
      <c r="AX1412" s="11">
        <v>6.7871790000000001</v>
      </c>
    </row>
    <row r="1413" spans="45:50" x14ac:dyDescent="0.35">
      <c r="AS1413" s="11" t="s">
        <v>76</v>
      </c>
      <c r="AT1413" s="11">
        <v>1416</v>
      </c>
      <c r="AU1413" s="11">
        <v>-9.3438960000000009</v>
      </c>
      <c r="AV1413" s="11">
        <v>-10.039799</v>
      </c>
      <c r="AW1413" s="11">
        <v>0.69590300000000005</v>
      </c>
      <c r="AX1413" s="11">
        <v>7.4476800000000001</v>
      </c>
    </row>
    <row r="1414" spans="45:50" x14ac:dyDescent="0.35">
      <c r="AS1414" s="11" t="s">
        <v>76</v>
      </c>
      <c r="AT1414" s="11">
        <v>1417</v>
      </c>
      <c r="AU1414" s="11">
        <v>-12.461762999999999</v>
      </c>
      <c r="AV1414" s="11">
        <v>-11.579472000000001</v>
      </c>
      <c r="AW1414" s="11">
        <v>0.88229100000000005</v>
      </c>
      <c r="AX1414" s="11">
        <v>7.0799890000000003</v>
      </c>
    </row>
    <row r="1415" spans="45:50" x14ac:dyDescent="0.35">
      <c r="AS1415" s="11" t="s">
        <v>76</v>
      </c>
      <c r="AT1415" s="11">
        <v>1418</v>
      </c>
      <c r="AU1415" s="11">
        <v>-0.57385200000000003</v>
      </c>
      <c r="AV1415" s="11">
        <v>-4.4028210000000003</v>
      </c>
      <c r="AW1415" s="11">
        <v>3.8289689999999998</v>
      </c>
      <c r="AX1415" s="11" t="s">
        <v>77</v>
      </c>
    </row>
    <row r="1416" spans="45:50" x14ac:dyDescent="0.35">
      <c r="AS1416" s="11" t="s">
        <v>76</v>
      </c>
      <c r="AT1416" s="11">
        <v>1419</v>
      </c>
      <c r="AU1416" s="11">
        <v>2.733622</v>
      </c>
      <c r="AV1416" s="11">
        <v>3.2581799999999999</v>
      </c>
      <c r="AW1416" s="11">
        <v>0.52455700000000005</v>
      </c>
      <c r="AX1416" s="11">
        <v>19.189094999999998</v>
      </c>
    </row>
    <row r="1417" spans="45:50" x14ac:dyDescent="0.35">
      <c r="AS1417" s="11" t="s">
        <v>76</v>
      </c>
      <c r="AT1417" s="11">
        <v>1420</v>
      </c>
      <c r="AU1417" s="11">
        <v>-13.636975</v>
      </c>
      <c r="AV1417" s="11">
        <v>-15.530419999999999</v>
      </c>
      <c r="AW1417" s="11">
        <v>1.893445</v>
      </c>
      <c r="AX1417" s="11">
        <v>13.884641</v>
      </c>
    </row>
    <row r="1418" spans="45:50" x14ac:dyDescent="0.35">
      <c r="AS1418" s="11" t="s">
        <v>83</v>
      </c>
      <c r="AT1418" s="11">
        <v>1421</v>
      </c>
      <c r="AU1418" s="11">
        <v>-2.1124939999999999</v>
      </c>
      <c r="AV1418" s="11">
        <v>-6.8477309999999996</v>
      </c>
      <c r="AW1418" s="11">
        <v>4.7352359999999996</v>
      </c>
      <c r="AX1418" s="11" t="s">
        <v>77</v>
      </c>
    </row>
    <row r="1419" spans="45:50" x14ac:dyDescent="0.35">
      <c r="AS1419" s="11" t="s">
        <v>78</v>
      </c>
      <c r="AT1419" s="11">
        <v>1422</v>
      </c>
      <c r="AU1419" s="11">
        <v>-3.1006640000000001</v>
      </c>
      <c r="AV1419" s="11">
        <v>-3.827887</v>
      </c>
      <c r="AW1419" s="11">
        <v>0.72722200000000004</v>
      </c>
      <c r="AX1419" s="11">
        <v>23.453757</v>
      </c>
    </row>
    <row r="1420" spans="45:50" x14ac:dyDescent="0.35">
      <c r="AS1420" s="11" t="s">
        <v>76</v>
      </c>
      <c r="AT1420" s="11">
        <v>1423</v>
      </c>
      <c r="AU1420" s="11">
        <v>1.312557</v>
      </c>
      <c r="AV1420" s="11">
        <v>2.913726</v>
      </c>
      <c r="AW1420" s="11">
        <v>1.6011690000000001</v>
      </c>
      <c r="AX1420" s="11" t="s">
        <v>77</v>
      </c>
    </row>
    <row r="1421" spans="45:50" x14ac:dyDescent="0.35">
      <c r="AS1421" s="11" t="s">
        <v>76</v>
      </c>
      <c r="AT1421" s="11">
        <v>1424</v>
      </c>
      <c r="AU1421" s="11">
        <v>1.3200909999999999</v>
      </c>
      <c r="AV1421" s="11">
        <v>3.0815519999999998</v>
      </c>
      <c r="AW1421" s="11">
        <v>1.7614609999999999</v>
      </c>
      <c r="AX1421" s="11" t="s">
        <v>77</v>
      </c>
    </row>
    <row r="1422" spans="45:50" x14ac:dyDescent="0.35">
      <c r="AS1422" s="11" t="s">
        <v>76</v>
      </c>
      <c r="AT1422" s="11">
        <v>1425</v>
      </c>
      <c r="AU1422" s="11">
        <v>8.7466699999999999</v>
      </c>
      <c r="AV1422" s="11">
        <v>13.568444</v>
      </c>
      <c r="AW1422" s="11">
        <v>4.8217739999999996</v>
      </c>
      <c r="AX1422" s="11">
        <v>55.126973999999997</v>
      </c>
    </row>
    <row r="1423" spans="45:50" x14ac:dyDescent="0.35">
      <c r="AS1423" s="11" t="s">
        <v>76</v>
      </c>
      <c r="AT1423" s="11">
        <v>1426</v>
      </c>
      <c r="AU1423" s="11">
        <v>14.301392</v>
      </c>
      <c r="AV1423" s="11">
        <v>15.508438</v>
      </c>
      <c r="AW1423" s="11">
        <v>1.207047</v>
      </c>
      <c r="AX1423" s="11">
        <v>8.4400639999999996</v>
      </c>
    </row>
    <row r="1424" spans="45:50" x14ac:dyDescent="0.35">
      <c r="AS1424" s="11" t="s">
        <v>76</v>
      </c>
      <c r="AT1424" s="11">
        <v>1427</v>
      </c>
      <c r="AU1424" s="11">
        <v>26.602138</v>
      </c>
      <c r="AV1424" s="11">
        <v>27.723039</v>
      </c>
      <c r="AW1424" s="11">
        <v>1.1209009999999999</v>
      </c>
      <c r="AX1424" s="11">
        <v>4.2135759999999998</v>
      </c>
    </row>
    <row r="1425" spans="45:50" x14ac:dyDescent="0.35">
      <c r="AS1425" s="11" t="s">
        <v>76</v>
      </c>
      <c r="AT1425" s="11">
        <v>1428</v>
      </c>
      <c r="AU1425" s="11">
        <v>-13.906905999999999</v>
      </c>
      <c r="AV1425" s="11">
        <v>-14.819637999999999</v>
      </c>
      <c r="AW1425" s="11">
        <v>0.91273199999999999</v>
      </c>
      <c r="AX1425" s="11">
        <v>6.5631560000000002</v>
      </c>
    </row>
    <row r="1426" spans="45:50" x14ac:dyDescent="0.35">
      <c r="AS1426" s="11" t="s">
        <v>78</v>
      </c>
      <c r="AT1426" s="11">
        <v>1429</v>
      </c>
      <c r="AU1426" s="11">
        <v>6.8691310000000003</v>
      </c>
      <c r="AV1426" s="11">
        <v>8.6875820000000008</v>
      </c>
      <c r="AW1426" s="11">
        <v>1.8184499999999999</v>
      </c>
      <c r="AX1426" s="11">
        <v>26.472787</v>
      </c>
    </row>
    <row r="1427" spans="45:50" x14ac:dyDescent="0.35">
      <c r="AS1427" s="11" t="s">
        <v>76</v>
      </c>
      <c r="AT1427" s="11">
        <v>1430</v>
      </c>
      <c r="AU1427" s="11">
        <v>41.626725</v>
      </c>
      <c r="AV1427" s="11">
        <v>37.233215999999999</v>
      </c>
      <c r="AW1427" s="11">
        <v>4.3935089999999999</v>
      </c>
      <c r="AX1427" s="11">
        <v>10.554539</v>
      </c>
    </row>
    <row r="1428" spans="45:50" x14ac:dyDescent="0.35">
      <c r="AS1428" s="11" t="s">
        <v>83</v>
      </c>
      <c r="AT1428" s="11">
        <v>1431</v>
      </c>
      <c r="AU1428" s="11">
        <v>0.93180399999999997</v>
      </c>
      <c r="AV1428" s="11">
        <v>-0.16783100000000001</v>
      </c>
      <c r="AW1428" s="11">
        <v>1.0996349999999999</v>
      </c>
      <c r="AX1428" s="11" t="s">
        <v>77</v>
      </c>
    </row>
    <row r="1429" spans="45:50" x14ac:dyDescent="0.35">
      <c r="AS1429" s="11" t="s">
        <v>76</v>
      </c>
      <c r="AT1429" s="11">
        <v>1432</v>
      </c>
      <c r="AU1429" s="11">
        <v>-6.5449120000000001</v>
      </c>
      <c r="AV1429" s="11">
        <v>-5.4353670000000003</v>
      </c>
      <c r="AW1429" s="11">
        <v>1.109545</v>
      </c>
      <c r="AX1429" s="11">
        <v>16.952784000000001</v>
      </c>
    </row>
    <row r="1430" spans="45:50" x14ac:dyDescent="0.35">
      <c r="AS1430" s="11" t="s">
        <v>76</v>
      </c>
      <c r="AT1430" s="11">
        <v>1433</v>
      </c>
      <c r="AU1430" s="11">
        <v>10.173621000000001</v>
      </c>
      <c r="AV1430" s="11">
        <v>2.4033280000000001</v>
      </c>
      <c r="AW1430" s="11">
        <v>7.7702929999999997</v>
      </c>
      <c r="AX1430" s="11">
        <v>76.376868999999999</v>
      </c>
    </row>
    <row r="1431" spans="45:50" x14ac:dyDescent="0.35">
      <c r="AS1431" s="11" t="s">
        <v>76</v>
      </c>
      <c r="AT1431" s="11">
        <v>1434</v>
      </c>
      <c r="AU1431" s="11">
        <v>13.917495000000001</v>
      </c>
      <c r="AV1431" s="11">
        <v>14.414393</v>
      </c>
      <c r="AW1431" s="11">
        <v>0.49689800000000001</v>
      </c>
      <c r="AX1431" s="11">
        <v>3.5703119999999999</v>
      </c>
    </row>
    <row r="1432" spans="45:50" x14ac:dyDescent="0.35">
      <c r="AS1432" s="11" t="s">
        <v>83</v>
      </c>
      <c r="AT1432" s="11">
        <v>1435</v>
      </c>
      <c r="AU1432" s="11">
        <v>-2.901875</v>
      </c>
      <c r="AV1432" s="11">
        <v>-2.7831239999999999</v>
      </c>
      <c r="AW1432" s="11">
        <v>0.118751</v>
      </c>
      <c r="AX1432" s="11">
        <v>4.0922130000000001</v>
      </c>
    </row>
    <row r="1433" spans="45:50" x14ac:dyDescent="0.35">
      <c r="AS1433" s="11" t="s">
        <v>78</v>
      </c>
      <c r="AT1433" s="11">
        <v>1436</v>
      </c>
      <c r="AU1433" s="11">
        <v>33.684393999999998</v>
      </c>
      <c r="AV1433" s="11">
        <v>34.007691000000001</v>
      </c>
      <c r="AW1433" s="11">
        <v>0.32329599999999997</v>
      </c>
      <c r="AX1433" s="11">
        <v>0.959781</v>
      </c>
    </row>
    <row r="1434" spans="45:50" x14ac:dyDescent="0.35">
      <c r="AS1434" s="11" t="s">
        <v>76</v>
      </c>
      <c r="AT1434" s="11">
        <v>1437</v>
      </c>
      <c r="AU1434" s="11">
        <v>3.5238999999999998</v>
      </c>
      <c r="AV1434" s="11">
        <v>2.6703939999999999</v>
      </c>
      <c r="AW1434" s="11">
        <v>0.85350599999999999</v>
      </c>
      <c r="AX1434" s="11">
        <v>24.220483000000002</v>
      </c>
    </row>
    <row r="1435" spans="45:50" x14ac:dyDescent="0.35">
      <c r="AS1435" s="11" t="s">
        <v>78</v>
      </c>
      <c r="AT1435" s="11">
        <v>1438</v>
      </c>
      <c r="AU1435" s="11">
        <v>0.146421</v>
      </c>
      <c r="AV1435" s="11">
        <v>-1.1634960000000001</v>
      </c>
      <c r="AW1435" s="11">
        <v>1.309917</v>
      </c>
      <c r="AX1435" s="11" t="s">
        <v>77</v>
      </c>
    </row>
    <row r="1436" spans="45:50" x14ac:dyDescent="0.35">
      <c r="AS1436" s="11" t="s">
        <v>76</v>
      </c>
      <c r="AT1436" s="11">
        <v>1439</v>
      </c>
      <c r="AU1436" s="11">
        <v>35.853574999999999</v>
      </c>
      <c r="AV1436" s="11">
        <v>31.175346999999999</v>
      </c>
      <c r="AW1436" s="11">
        <v>4.678229</v>
      </c>
      <c r="AX1436" s="11">
        <v>13.048151000000001</v>
      </c>
    </row>
    <row r="1437" spans="45:50" x14ac:dyDescent="0.35">
      <c r="AS1437" s="11" t="s">
        <v>76</v>
      </c>
      <c r="AT1437" s="11">
        <v>1440</v>
      </c>
      <c r="AU1437" s="11">
        <v>-4.0728569999999999</v>
      </c>
      <c r="AV1437" s="11">
        <v>-3.9613649999999998</v>
      </c>
      <c r="AW1437" s="11">
        <v>0.11149199999999999</v>
      </c>
      <c r="AX1437" s="11">
        <v>2.7374309999999999</v>
      </c>
    </row>
    <row r="1438" spans="45:50" x14ac:dyDescent="0.35">
      <c r="AS1438" s="11" t="s">
        <v>83</v>
      </c>
      <c r="AT1438" s="11">
        <v>1441</v>
      </c>
      <c r="AU1438" s="11">
        <v>29.374624000000001</v>
      </c>
      <c r="AV1438" s="11">
        <v>32.756076999999998</v>
      </c>
      <c r="AW1438" s="11">
        <v>3.381453</v>
      </c>
      <c r="AX1438" s="11">
        <v>11.511476999999999</v>
      </c>
    </row>
    <row r="1439" spans="45:50" x14ac:dyDescent="0.35">
      <c r="AS1439" s="11" t="s">
        <v>76</v>
      </c>
      <c r="AT1439" s="11">
        <v>1442</v>
      </c>
      <c r="AU1439" s="11">
        <v>-23.752359999999999</v>
      </c>
      <c r="AV1439" s="11">
        <v>-26.005050000000001</v>
      </c>
      <c r="AW1439" s="11">
        <v>2.252691</v>
      </c>
      <c r="AX1439" s="11">
        <v>9.4840710000000001</v>
      </c>
    </row>
    <row r="1440" spans="45:50" x14ac:dyDescent="0.35">
      <c r="AS1440" s="11" t="s">
        <v>76</v>
      </c>
      <c r="AT1440" s="11">
        <v>1443</v>
      </c>
      <c r="AU1440" s="11">
        <v>-0.41518899999999997</v>
      </c>
      <c r="AV1440" s="11">
        <v>-2.4063059999999998</v>
      </c>
      <c r="AW1440" s="11">
        <v>1.991117</v>
      </c>
      <c r="AX1440" s="11" t="s">
        <v>77</v>
      </c>
    </row>
    <row r="1441" spans="45:50" x14ac:dyDescent="0.35">
      <c r="AS1441" s="11" t="s">
        <v>76</v>
      </c>
      <c r="AT1441" s="11">
        <v>1444</v>
      </c>
      <c r="AU1441" s="11">
        <v>0.259988</v>
      </c>
      <c r="AV1441" s="11">
        <v>-0.381166</v>
      </c>
      <c r="AW1441" s="11">
        <v>0.64115500000000003</v>
      </c>
      <c r="AX1441" s="11" t="s">
        <v>77</v>
      </c>
    </row>
    <row r="1442" spans="45:50" x14ac:dyDescent="0.35">
      <c r="AS1442" s="11" t="s">
        <v>76</v>
      </c>
      <c r="AT1442" s="11">
        <v>1445</v>
      </c>
      <c r="AU1442" s="11">
        <v>5.5579619999999998</v>
      </c>
      <c r="AV1442" s="11">
        <v>14.077769999999999</v>
      </c>
      <c r="AW1442" s="11">
        <v>8.5198079999999994</v>
      </c>
      <c r="AX1442" s="11" t="s">
        <v>77</v>
      </c>
    </row>
    <row r="1443" spans="45:50" x14ac:dyDescent="0.35">
      <c r="AS1443" s="11" t="s">
        <v>76</v>
      </c>
      <c r="AT1443" s="11">
        <v>1446</v>
      </c>
      <c r="AU1443" s="11">
        <v>-3.7783630000000001</v>
      </c>
      <c r="AV1443" s="11">
        <v>-0.32864599999999999</v>
      </c>
      <c r="AW1443" s="11">
        <v>3.4497170000000001</v>
      </c>
      <c r="AX1443" s="11">
        <v>91.301901000000001</v>
      </c>
    </row>
    <row r="1444" spans="45:50" x14ac:dyDescent="0.35">
      <c r="AS1444" s="11" t="s">
        <v>76</v>
      </c>
      <c r="AT1444" s="11">
        <v>1447</v>
      </c>
      <c r="AU1444" s="11">
        <v>4.9811959999999997</v>
      </c>
      <c r="AV1444" s="11">
        <v>6.9927010000000003</v>
      </c>
      <c r="AW1444" s="11">
        <v>2.0115050000000001</v>
      </c>
      <c r="AX1444" s="11">
        <v>40.381973000000002</v>
      </c>
    </row>
    <row r="1445" spans="45:50" x14ac:dyDescent="0.35">
      <c r="AS1445" s="11" t="s">
        <v>78</v>
      </c>
      <c r="AT1445" s="11">
        <v>1448</v>
      </c>
      <c r="AU1445" s="11">
        <v>-17.230056000000001</v>
      </c>
      <c r="AV1445" s="11">
        <v>-13.26731</v>
      </c>
      <c r="AW1445" s="11">
        <v>3.962745</v>
      </c>
      <c r="AX1445" s="11">
        <v>22.999027000000002</v>
      </c>
    </row>
    <row r="1446" spans="45:50" x14ac:dyDescent="0.35">
      <c r="AS1446" s="11" t="s">
        <v>83</v>
      </c>
      <c r="AT1446" s="11">
        <v>1449</v>
      </c>
      <c r="AU1446" s="11">
        <v>7.3565000000000005E-2</v>
      </c>
      <c r="AV1446" s="11">
        <v>-5.0824680000000004</v>
      </c>
      <c r="AW1446" s="11">
        <v>5.1560329999999999</v>
      </c>
      <c r="AX1446" s="11" t="s">
        <v>77</v>
      </c>
    </row>
    <row r="1447" spans="45:50" x14ac:dyDescent="0.35">
      <c r="AS1447" s="11" t="s">
        <v>83</v>
      </c>
      <c r="AT1447" s="11">
        <v>1450</v>
      </c>
      <c r="AU1447" s="11">
        <v>2.6886109999999999</v>
      </c>
      <c r="AV1447" s="11">
        <v>6.8937869999999997</v>
      </c>
      <c r="AW1447" s="11">
        <v>4.2051769999999999</v>
      </c>
      <c r="AX1447" s="11" t="s">
        <v>77</v>
      </c>
    </row>
    <row r="1448" spans="45:50" x14ac:dyDescent="0.35">
      <c r="AS1448" s="11" t="s">
        <v>76</v>
      </c>
      <c r="AT1448" s="11">
        <v>1451</v>
      </c>
      <c r="AU1448" s="11">
        <v>14.819341</v>
      </c>
      <c r="AV1448" s="11">
        <v>16.518758999999999</v>
      </c>
      <c r="AW1448" s="11">
        <v>1.6994180000000001</v>
      </c>
      <c r="AX1448" s="11">
        <v>11.467568</v>
      </c>
    </row>
    <row r="1449" spans="45:50" x14ac:dyDescent="0.35">
      <c r="AS1449" s="11" t="s">
        <v>78</v>
      </c>
      <c r="AT1449" s="11">
        <v>1452</v>
      </c>
      <c r="AU1449" s="11">
        <v>12.259681</v>
      </c>
      <c r="AV1449" s="11">
        <v>10.460533</v>
      </c>
      <c r="AW1449" s="11">
        <v>1.799148</v>
      </c>
      <c r="AX1449" s="11">
        <v>14.675323000000001</v>
      </c>
    </row>
    <row r="1450" spans="45:50" x14ac:dyDescent="0.35">
      <c r="AS1450" s="11" t="s">
        <v>76</v>
      </c>
      <c r="AT1450" s="11">
        <v>1453</v>
      </c>
      <c r="AU1450" s="11">
        <v>-12.340273</v>
      </c>
      <c r="AV1450" s="11">
        <v>-12.718683</v>
      </c>
      <c r="AW1450" s="11">
        <v>0.37841000000000002</v>
      </c>
      <c r="AX1450" s="11">
        <v>3.0664600000000002</v>
      </c>
    </row>
    <row r="1451" spans="45:50" x14ac:dyDescent="0.35">
      <c r="AS1451" s="11" t="s">
        <v>76</v>
      </c>
      <c r="AT1451" s="11">
        <v>1454</v>
      </c>
      <c r="AU1451" s="11">
        <v>-19.889282000000001</v>
      </c>
      <c r="AV1451" s="11">
        <v>-15.579777</v>
      </c>
      <c r="AW1451" s="11">
        <v>4.3095049999999997</v>
      </c>
      <c r="AX1451" s="11">
        <v>21.667473000000001</v>
      </c>
    </row>
    <row r="1452" spans="45:50" x14ac:dyDescent="0.35">
      <c r="AS1452" s="11" t="s">
        <v>76</v>
      </c>
      <c r="AT1452" s="11">
        <v>1455</v>
      </c>
      <c r="AU1452" s="11">
        <v>12.757092</v>
      </c>
      <c r="AV1452" s="11">
        <v>15.670427999999999</v>
      </c>
      <c r="AW1452" s="11">
        <v>2.9133360000000001</v>
      </c>
      <c r="AX1452" s="11">
        <v>22.836993</v>
      </c>
    </row>
    <row r="1453" spans="45:50" x14ac:dyDescent="0.35">
      <c r="AS1453" s="11" t="s">
        <v>76</v>
      </c>
      <c r="AT1453" s="11">
        <v>1456</v>
      </c>
      <c r="AU1453" s="11">
        <v>-3.9585530000000002</v>
      </c>
      <c r="AV1453" s="11">
        <v>-4.3946699999999996</v>
      </c>
      <c r="AW1453" s="11">
        <v>0.436116</v>
      </c>
      <c r="AX1453" s="11">
        <v>11.017065000000001</v>
      </c>
    </row>
    <row r="1454" spans="45:50" x14ac:dyDescent="0.35">
      <c r="AS1454" s="11" t="s">
        <v>78</v>
      </c>
      <c r="AT1454" s="11">
        <v>1457</v>
      </c>
      <c r="AU1454" s="11">
        <v>-0.40947699999999998</v>
      </c>
      <c r="AV1454" s="11">
        <v>-4.5948330000000004</v>
      </c>
      <c r="AW1454" s="11">
        <v>4.1853559999999996</v>
      </c>
      <c r="AX1454" s="11" t="s">
        <v>77</v>
      </c>
    </row>
    <row r="1455" spans="45:50" x14ac:dyDescent="0.35">
      <c r="AS1455" s="11" t="s">
        <v>76</v>
      </c>
      <c r="AT1455" s="11">
        <v>1458</v>
      </c>
      <c r="AU1455" s="11">
        <v>19.438851</v>
      </c>
      <c r="AV1455" s="11">
        <v>23.271189</v>
      </c>
      <c r="AW1455" s="11">
        <v>3.832338</v>
      </c>
      <c r="AX1455" s="11">
        <v>19.714835999999998</v>
      </c>
    </row>
    <row r="1456" spans="45:50" x14ac:dyDescent="0.35">
      <c r="AS1456" s="11" t="s">
        <v>76</v>
      </c>
      <c r="AT1456" s="11">
        <v>1459</v>
      </c>
      <c r="AU1456" s="11">
        <v>-26.759566</v>
      </c>
      <c r="AV1456" s="11">
        <v>-27.690899000000002</v>
      </c>
      <c r="AW1456" s="11">
        <v>0.93133200000000005</v>
      </c>
      <c r="AX1456" s="11">
        <v>3.480372</v>
      </c>
    </row>
    <row r="1457" spans="45:50" x14ac:dyDescent="0.35">
      <c r="AS1457" s="11" t="s">
        <v>76</v>
      </c>
      <c r="AT1457" s="11">
        <v>1460</v>
      </c>
      <c r="AU1457" s="11">
        <v>-3.5711029999999999</v>
      </c>
      <c r="AV1457" s="11">
        <v>-2.9034559999999998</v>
      </c>
      <c r="AW1457" s="11">
        <v>0.66764699999999999</v>
      </c>
      <c r="AX1457" s="11">
        <v>18.695819</v>
      </c>
    </row>
    <row r="1458" spans="45:50" x14ac:dyDescent="0.35">
      <c r="AS1458" s="11" t="s">
        <v>83</v>
      </c>
      <c r="AT1458" s="11">
        <v>1461</v>
      </c>
      <c r="AU1458" s="11">
        <v>38.134428</v>
      </c>
      <c r="AV1458" s="11">
        <v>36.741472000000002</v>
      </c>
      <c r="AW1458" s="11">
        <v>1.3929560000000001</v>
      </c>
      <c r="AX1458" s="11">
        <v>3.652752</v>
      </c>
    </row>
    <row r="1459" spans="45:50" x14ac:dyDescent="0.35">
      <c r="AS1459" s="11" t="s">
        <v>76</v>
      </c>
      <c r="AT1459" s="11">
        <v>1462</v>
      </c>
      <c r="AU1459" s="11">
        <v>-10.427467</v>
      </c>
      <c r="AV1459" s="11">
        <v>-11.17929</v>
      </c>
      <c r="AW1459" s="11">
        <v>0.75182300000000002</v>
      </c>
      <c r="AX1459" s="11">
        <v>7.2100210000000002</v>
      </c>
    </row>
    <row r="1460" spans="45:50" x14ac:dyDescent="0.35">
      <c r="AS1460" s="11" t="s">
        <v>76</v>
      </c>
      <c r="AT1460" s="11">
        <v>1463</v>
      </c>
      <c r="AU1460" s="11">
        <v>21.830159999999999</v>
      </c>
      <c r="AV1460" s="11">
        <v>21.675523999999999</v>
      </c>
      <c r="AW1460" s="11">
        <v>0.154636</v>
      </c>
      <c r="AX1460" s="11">
        <v>0.70835999999999999</v>
      </c>
    </row>
    <row r="1461" spans="45:50" x14ac:dyDescent="0.35">
      <c r="AS1461" s="11" t="s">
        <v>76</v>
      </c>
      <c r="AT1461" s="11">
        <v>1464</v>
      </c>
      <c r="AU1461" s="11">
        <v>2.3102299999999998</v>
      </c>
      <c r="AV1461" s="11">
        <v>0.832372</v>
      </c>
      <c r="AW1461" s="11">
        <v>1.4778579999999999</v>
      </c>
      <c r="AX1461" s="11">
        <v>63.970182999999999</v>
      </c>
    </row>
    <row r="1462" spans="45:50" x14ac:dyDescent="0.35">
      <c r="AS1462" s="11" t="s">
        <v>83</v>
      </c>
      <c r="AT1462" s="11">
        <v>1465</v>
      </c>
      <c r="AU1462" s="11">
        <v>-26.6645</v>
      </c>
      <c r="AV1462" s="11">
        <v>-25.472916999999999</v>
      </c>
      <c r="AW1462" s="11">
        <v>1.1915830000000001</v>
      </c>
      <c r="AX1462" s="11">
        <v>4.468801</v>
      </c>
    </row>
    <row r="1463" spans="45:50" x14ac:dyDescent="0.35">
      <c r="AS1463" s="11" t="s">
        <v>78</v>
      </c>
      <c r="AT1463" s="11">
        <v>1466</v>
      </c>
      <c r="AU1463" s="11">
        <v>-24.910805</v>
      </c>
      <c r="AV1463" s="11">
        <v>-24.478847999999999</v>
      </c>
      <c r="AW1463" s="11">
        <v>0.43195699999999998</v>
      </c>
      <c r="AX1463" s="11">
        <v>1.7340150000000001</v>
      </c>
    </row>
    <row r="1464" spans="45:50" x14ac:dyDescent="0.35">
      <c r="AS1464" s="11" t="s">
        <v>76</v>
      </c>
      <c r="AT1464" s="11">
        <v>1467</v>
      </c>
      <c r="AU1464" s="11">
        <v>-21.144397000000001</v>
      </c>
      <c r="AV1464" s="11">
        <v>-20.082502000000002</v>
      </c>
      <c r="AW1464" s="11">
        <v>1.061895</v>
      </c>
      <c r="AX1464" s="11">
        <v>5.0221109999999998</v>
      </c>
    </row>
    <row r="1465" spans="45:50" x14ac:dyDescent="0.35">
      <c r="AS1465" s="11" t="s">
        <v>76</v>
      </c>
      <c r="AT1465" s="11">
        <v>1468</v>
      </c>
      <c r="AU1465" s="11">
        <v>-10.913594</v>
      </c>
      <c r="AV1465" s="11">
        <v>-9.8956689999999998</v>
      </c>
      <c r="AW1465" s="11">
        <v>1.0179260000000001</v>
      </c>
      <c r="AX1465" s="11">
        <v>9.3271339999999991</v>
      </c>
    </row>
    <row r="1466" spans="45:50" x14ac:dyDescent="0.35">
      <c r="AS1466" s="11" t="s">
        <v>76</v>
      </c>
      <c r="AT1466" s="11">
        <v>1469</v>
      </c>
      <c r="AU1466" s="11">
        <v>-4.8649659999999999</v>
      </c>
      <c r="AV1466" s="11">
        <v>-7.1750410000000002</v>
      </c>
      <c r="AW1466" s="11">
        <v>2.3100740000000002</v>
      </c>
      <c r="AX1466" s="11">
        <v>47.483868000000001</v>
      </c>
    </row>
    <row r="1467" spans="45:50" x14ac:dyDescent="0.35">
      <c r="AS1467" s="11" t="s">
        <v>83</v>
      </c>
      <c r="AT1467" s="11">
        <v>1470</v>
      </c>
      <c r="AU1467" s="11">
        <v>-7.7389929999999998</v>
      </c>
      <c r="AV1467" s="11">
        <v>-8.4050519999999995</v>
      </c>
      <c r="AW1467" s="11">
        <v>0.66605800000000004</v>
      </c>
      <c r="AX1467" s="11">
        <v>8.6065260000000006</v>
      </c>
    </row>
    <row r="1468" spans="45:50" x14ac:dyDescent="0.35">
      <c r="AS1468" s="11" t="s">
        <v>78</v>
      </c>
      <c r="AT1468" s="11">
        <v>1471</v>
      </c>
      <c r="AU1468" s="11">
        <v>46.955241000000001</v>
      </c>
      <c r="AV1468" s="11">
        <v>38.340086999999997</v>
      </c>
      <c r="AW1468" s="11">
        <v>8.6151540000000004</v>
      </c>
      <c r="AX1468" s="11">
        <v>18.347587000000001</v>
      </c>
    </row>
    <row r="1469" spans="45:50" x14ac:dyDescent="0.35">
      <c r="AS1469" s="11" t="s">
        <v>76</v>
      </c>
      <c r="AT1469" s="11">
        <v>1472</v>
      </c>
      <c r="AU1469" s="11">
        <v>12.191338</v>
      </c>
      <c r="AV1469" s="11">
        <v>8.0973699999999997</v>
      </c>
      <c r="AW1469" s="11">
        <v>4.0939680000000003</v>
      </c>
      <c r="AX1469" s="11">
        <v>33.580956999999998</v>
      </c>
    </row>
    <row r="1470" spans="45:50" x14ac:dyDescent="0.35">
      <c r="AS1470" s="11" t="s">
        <v>76</v>
      </c>
      <c r="AT1470" s="11">
        <v>1473</v>
      </c>
      <c r="AU1470" s="11">
        <v>46.349941999999999</v>
      </c>
      <c r="AV1470" s="11">
        <v>39.064957999999997</v>
      </c>
      <c r="AW1470" s="11">
        <v>7.2849849999999998</v>
      </c>
      <c r="AX1470" s="11">
        <v>15.717354</v>
      </c>
    </row>
    <row r="1471" spans="45:50" x14ac:dyDescent="0.35">
      <c r="AS1471" s="11" t="s">
        <v>78</v>
      </c>
      <c r="AT1471" s="11">
        <v>1474</v>
      </c>
      <c r="AU1471" s="11">
        <v>-0.52178800000000003</v>
      </c>
      <c r="AV1471" s="11">
        <v>-1.924204</v>
      </c>
      <c r="AW1471" s="11">
        <v>1.4024160000000001</v>
      </c>
      <c r="AX1471" s="11" t="s">
        <v>77</v>
      </c>
    </row>
    <row r="1472" spans="45:50" x14ac:dyDescent="0.35">
      <c r="AS1472" s="11" t="s">
        <v>76</v>
      </c>
      <c r="AT1472" s="11">
        <v>1475</v>
      </c>
      <c r="AU1472" s="11">
        <v>-14.034015999999999</v>
      </c>
      <c r="AV1472" s="11">
        <v>-13.512116000000001</v>
      </c>
      <c r="AW1472" s="11">
        <v>0.52190000000000003</v>
      </c>
      <c r="AX1472" s="11">
        <v>3.7188249999999998</v>
      </c>
    </row>
    <row r="1473" spans="45:50" x14ac:dyDescent="0.35">
      <c r="AS1473" s="11" t="s">
        <v>76</v>
      </c>
      <c r="AT1473" s="11">
        <v>1476</v>
      </c>
      <c r="AU1473" s="11">
        <v>-12.837892</v>
      </c>
      <c r="AV1473" s="11">
        <v>-11.977861000000001</v>
      </c>
      <c r="AW1473" s="11">
        <v>0.86003200000000002</v>
      </c>
      <c r="AX1473" s="11">
        <v>6.6991670000000001</v>
      </c>
    </row>
    <row r="1474" spans="45:50" x14ac:dyDescent="0.35">
      <c r="AS1474" s="11" t="s">
        <v>76</v>
      </c>
      <c r="AT1474" s="11">
        <v>1477</v>
      </c>
      <c r="AU1474" s="11">
        <v>1.4354899999999999</v>
      </c>
      <c r="AV1474" s="11">
        <v>2.0874039999999998</v>
      </c>
      <c r="AW1474" s="11">
        <v>0.65191399999999999</v>
      </c>
      <c r="AX1474" s="11">
        <v>45.413995999999997</v>
      </c>
    </row>
    <row r="1475" spans="45:50" x14ac:dyDescent="0.35">
      <c r="AS1475" s="11" t="s">
        <v>76</v>
      </c>
      <c r="AT1475" s="11">
        <v>1478</v>
      </c>
      <c r="AU1475" s="11">
        <v>-10.909369</v>
      </c>
      <c r="AV1475" s="11">
        <v>-11.838162000000001</v>
      </c>
      <c r="AW1475" s="11">
        <v>0.92879199999999995</v>
      </c>
      <c r="AX1475" s="11">
        <v>8.5137119999999999</v>
      </c>
    </row>
    <row r="1476" spans="45:50" x14ac:dyDescent="0.35">
      <c r="AS1476" s="11" t="s">
        <v>83</v>
      </c>
      <c r="AT1476" s="11">
        <v>1479</v>
      </c>
      <c r="AU1476" s="11">
        <v>0.78847</v>
      </c>
      <c r="AV1476" s="11">
        <v>0.67397899999999999</v>
      </c>
      <c r="AW1476" s="11">
        <v>0.114491</v>
      </c>
      <c r="AX1476" s="11">
        <v>14.520702</v>
      </c>
    </row>
    <row r="1477" spans="45:50" x14ac:dyDescent="0.35">
      <c r="AS1477" s="11" t="s">
        <v>76</v>
      </c>
      <c r="AT1477" s="11">
        <v>1480</v>
      </c>
      <c r="AU1477" s="11">
        <v>11.956548</v>
      </c>
      <c r="AV1477" s="11">
        <v>10.067994000000001</v>
      </c>
      <c r="AW1477" s="11">
        <v>1.8885529999999999</v>
      </c>
      <c r="AX1477" s="11">
        <v>15.795137</v>
      </c>
    </row>
    <row r="1478" spans="45:50" x14ac:dyDescent="0.35">
      <c r="AS1478" s="11" t="s">
        <v>76</v>
      </c>
      <c r="AT1478" s="11">
        <v>1481</v>
      </c>
      <c r="AU1478" s="11">
        <v>-27.033852</v>
      </c>
      <c r="AV1478" s="11">
        <v>-22.992909999999998</v>
      </c>
      <c r="AW1478" s="11">
        <v>4.0409430000000004</v>
      </c>
      <c r="AX1478" s="11">
        <v>14.947711999999999</v>
      </c>
    </row>
    <row r="1479" spans="45:50" x14ac:dyDescent="0.35">
      <c r="AS1479" s="11" t="s">
        <v>76</v>
      </c>
      <c r="AT1479" s="11">
        <v>1482</v>
      </c>
      <c r="AU1479" s="11">
        <v>-15.848229999999999</v>
      </c>
      <c r="AV1479" s="11">
        <v>-17.768522999999998</v>
      </c>
      <c r="AW1479" s="11">
        <v>1.920293</v>
      </c>
      <c r="AX1479" s="11">
        <v>12.116768</v>
      </c>
    </row>
    <row r="1480" spans="45:50" x14ac:dyDescent="0.35">
      <c r="AS1480" s="11" t="s">
        <v>83</v>
      </c>
      <c r="AT1480" s="11">
        <v>1483</v>
      </c>
      <c r="AU1480" s="11">
        <v>-1.420094</v>
      </c>
      <c r="AV1480" s="11">
        <v>-5.144355</v>
      </c>
      <c r="AW1480" s="11">
        <v>3.7242609999999998</v>
      </c>
      <c r="AX1480" s="11" t="s">
        <v>77</v>
      </c>
    </row>
    <row r="1481" spans="45:50" x14ac:dyDescent="0.35">
      <c r="AS1481" s="11" t="s">
        <v>76</v>
      </c>
      <c r="AT1481" s="11">
        <v>1484</v>
      </c>
      <c r="AU1481" s="11">
        <v>11.514934999999999</v>
      </c>
      <c r="AV1481" s="11">
        <v>8.2750120000000003</v>
      </c>
      <c r="AW1481" s="11">
        <v>3.2399230000000001</v>
      </c>
      <c r="AX1481" s="11">
        <v>28.136704999999999</v>
      </c>
    </row>
    <row r="1482" spans="45:50" x14ac:dyDescent="0.35">
      <c r="AS1482" s="11" t="s">
        <v>78</v>
      </c>
      <c r="AT1482" s="11">
        <v>1485</v>
      </c>
      <c r="AU1482" s="11">
        <v>20.227356</v>
      </c>
      <c r="AV1482" s="11">
        <v>18.894138000000002</v>
      </c>
      <c r="AW1482" s="11">
        <v>1.333218</v>
      </c>
      <c r="AX1482" s="11">
        <v>6.591164</v>
      </c>
    </row>
    <row r="1483" spans="45:50" x14ac:dyDescent="0.35">
      <c r="AS1483" s="11" t="s">
        <v>83</v>
      </c>
      <c r="AT1483" s="11">
        <v>1486</v>
      </c>
      <c r="AU1483" s="11">
        <v>-4.7934869999999998</v>
      </c>
      <c r="AV1483" s="11">
        <v>-5.7712279999999998</v>
      </c>
      <c r="AW1483" s="11">
        <v>0.97774099999999997</v>
      </c>
      <c r="AX1483" s="11">
        <v>20.397278</v>
      </c>
    </row>
    <row r="1484" spans="45:50" x14ac:dyDescent="0.35">
      <c r="AS1484" s="11" t="s">
        <v>76</v>
      </c>
      <c r="AT1484" s="11">
        <v>1487</v>
      </c>
      <c r="AU1484" s="11">
        <v>-11.2445</v>
      </c>
      <c r="AV1484" s="11">
        <v>-10.345090000000001</v>
      </c>
      <c r="AW1484" s="11">
        <v>0.89941000000000004</v>
      </c>
      <c r="AX1484" s="11">
        <v>7.9986670000000002</v>
      </c>
    </row>
    <row r="1485" spans="45:50" x14ac:dyDescent="0.35">
      <c r="AS1485" s="11" t="s">
        <v>76</v>
      </c>
      <c r="AT1485" s="11">
        <v>1488</v>
      </c>
      <c r="AU1485" s="11">
        <v>21.184054</v>
      </c>
      <c r="AV1485" s="11">
        <v>13.597749</v>
      </c>
      <c r="AW1485" s="11">
        <v>7.5863050000000003</v>
      </c>
      <c r="AX1485" s="11">
        <v>35.811394999999997</v>
      </c>
    </row>
    <row r="1486" spans="45:50" x14ac:dyDescent="0.35">
      <c r="AS1486" s="11" t="s">
        <v>76</v>
      </c>
      <c r="AT1486" s="11">
        <v>1489</v>
      </c>
      <c r="AU1486" s="11">
        <v>-9.1069779999999998</v>
      </c>
      <c r="AV1486" s="11">
        <v>-10.996608999999999</v>
      </c>
      <c r="AW1486" s="11">
        <v>1.8896310000000001</v>
      </c>
      <c r="AX1486" s="11">
        <v>20.749262999999999</v>
      </c>
    </row>
    <row r="1487" spans="45:50" x14ac:dyDescent="0.35">
      <c r="AS1487" s="11" t="s">
        <v>76</v>
      </c>
      <c r="AT1487" s="11">
        <v>1490</v>
      </c>
      <c r="AU1487" s="11">
        <v>14.743259</v>
      </c>
      <c r="AV1487" s="11">
        <v>7.350225</v>
      </c>
      <c r="AW1487" s="11">
        <v>7.3930340000000001</v>
      </c>
      <c r="AX1487" s="11">
        <v>50.145181999999998</v>
      </c>
    </row>
    <row r="1488" spans="45:50" x14ac:dyDescent="0.35">
      <c r="AS1488" s="11" t="s">
        <v>78</v>
      </c>
      <c r="AT1488" s="11">
        <v>1491</v>
      </c>
      <c r="AU1488" s="11">
        <v>-9.5092999999999997E-2</v>
      </c>
      <c r="AV1488" s="11">
        <v>-0.70210799999999995</v>
      </c>
      <c r="AW1488" s="11">
        <v>0.60701499999999997</v>
      </c>
      <c r="AX1488" s="11" t="s">
        <v>77</v>
      </c>
    </row>
    <row r="1489" spans="45:50" x14ac:dyDescent="0.35">
      <c r="AS1489" s="11" t="s">
        <v>76</v>
      </c>
      <c r="AT1489" s="11">
        <v>1492</v>
      </c>
      <c r="AU1489" s="11">
        <v>-6.1879000000000003E-2</v>
      </c>
      <c r="AV1489" s="11">
        <v>3.2124440000000001</v>
      </c>
      <c r="AW1489" s="11">
        <v>3.2743229999999999</v>
      </c>
      <c r="AX1489" s="11" t="s">
        <v>77</v>
      </c>
    </row>
    <row r="1490" spans="45:50" x14ac:dyDescent="0.35">
      <c r="AS1490" s="11" t="s">
        <v>76</v>
      </c>
      <c r="AT1490" s="11">
        <v>1493</v>
      </c>
      <c r="AU1490" s="11">
        <v>-9.8359070000000006</v>
      </c>
      <c r="AV1490" s="11">
        <v>-10.301683000000001</v>
      </c>
      <c r="AW1490" s="11">
        <v>0.46577600000000002</v>
      </c>
      <c r="AX1490" s="11">
        <v>4.7354710000000004</v>
      </c>
    </row>
    <row r="1491" spans="45:50" x14ac:dyDescent="0.35">
      <c r="AS1491" s="11" t="s">
        <v>78</v>
      </c>
      <c r="AT1491" s="11">
        <v>1494</v>
      </c>
      <c r="AU1491" s="11">
        <v>15.880642999999999</v>
      </c>
      <c r="AV1491" s="11">
        <v>27.066040999999998</v>
      </c>
      <c r="AW1491" s="11">
        <v>11.185399</v>
      </c>
      <c r="AX1491" s="11">
        <v>70.434169999999995</v>
      </c>
    </row>
    <row r="1492" spans="45:50" x14ac:dyDescent="0.35">
      <c r="AS1492" s="11" t="s">
        <v>83</v>
      </c>
      <c r="AT1492" s="11">
        <v>1495</v>
      </c>
      <c r="AU1492" s="11">
        <v>5.6009089999999997</v>
      </c>
      <c r="AV1492" s="11">
        <v>11.510363999999999</v>
      </c>
      <c r="AW1492" s="11">
        <v>5.9094550000000003</v>
      </c>
      <c r="AX1492" s="11" t="s">
        <v>77</v>
      </c>
    </row>
    <row r="1493" spans="45:50" x14ac:dyDescent="0.35">
      <c r="AS1493" s="11" t="s">
        <v>76</v>
      </c>
      <c r="AT1493" s="11">
        <v>1496</v>
      </c>
      <c r="AU1493" s="11">
        <v>-7.3826010000000002</v>
      </c>
      <c r="AV1493" s="11">
        <v>-8.121105</v>
      </c>
      <c r="AW1493" s="11">
        <v>0.73850400000000005</v>
      </c>
      <c r="AX1493" s="11">
        <v>10.003307</v>
      </c>
    </row>
    <row r="1494" spans="45:50" x14ac:dyDescent="0.35">
      <c r="AS1494" s="11" t="s">
        <v>76</v>
      </c>
      <c r="AT1494" s="11">
        <v>1497</v>
      </c>
      <c r="AU1494" s="11">
        <v>13.328025</v>
      </c>
      <c r="AV1494" s="11">
        <v>12.362492</v>
      </c>
      <c r="AW1494" s="11">
        <v>0.965534</v>
      </c>
      <c r="AX1494" s="11">
        <v>7.2443869999999997</v>
      </c>
    </row>
    <row r="1495" spans="45:50" x14ac:dyDescent="0.35">
      <c r="AS1495" s="11" t="s">
        <v>78</v>
      </c>
      <c r="AT1495" s="11">
        <v>1498</v>
      </c>
      <c r="AU1495" s="11">
        <v>-20.407712</v>
      </c>
      <c r="AV1495" s="11">
        <v>-21.256091000000001</v>
      </c>
      <c r="AW1495" s="11">
        <v>0.84837899999999999</v>
      </c>
      <c r="AX1495" s="11">
        <v>4.1571480000000003</v>
      </c>
    </row>
    <row r="1496" spans="45:50" x14ac:dyDescent="0.35">
      <c r="AS1496" s="11" t="s">
        <v>76</v>
      </c>
      <c r="AT1496" s="11">
        <v>1499</v>
      </c>
      <c r="AU1496" s="11">
        <v>9.9298380000000002</v>
      </c>
      <c r="AV1496" s="11">
        <v>16.189458999999999</v>
      </c>
      <c r="AW1496" s="11">
        <v>6.25962</v>
      </c>
      <c r="AX1496" s="11">
        <v>63.038491999999998</v>
      </c>
    </row>
    <row r="1497" spans="45:50" x14ac:dyDescent="0.35">
      <c r="AS1497" s="11" t="s">
        <v>76</v>
      </c>
      <c r="AT1497" s="11">
        <v>1500</v>
      </c>
      <c r="AU1497" s="11">
        <v>45.798746000000001</v>
      </c>
      <c r="AV1497" s="11">
        <v>36.178542</v>
      </c>
      <c r="AW1497" s="11">
        <v>9.6202039999999993</v>
      </c>
      <c r="AX1497" s="11">
        <v>21.005388</v>
      </c>
    </row>
    <row r="1498" spans="45:50" x14ac:dyDescent="0.35">
      <c r="AS1498" s="11" t="s">
        <v>76</v>
      </c>
      <c r="AT1498" s="11">
        <v>1501</v>
      </c>
      <c r="AU1498" s="11">
        <v>-3.823264</v>
      </c>
      <c r="AV1498" s="11">
        <v>-4.7436809999999996</v>
      </c>
      <c r="AW1498" s="11">
        <v>0.92041700000000004</v>
      </c>
      <c r="AX1498" s="11">
        <v>24.074120000000001</v>
      </c>
    </row>
    <row r="1499" spans="45:50" x14ac:dyDescent="0.35">
      <c r="AS1499" s="11" t="s">
        <v>83</v>
      </c>
      <c r="AT1499" s="11">
        <v>1502</v>
      </c>
      <c r="AU1499" s="11">
        <v>14.557460000000001</v>
      </c>
      <c r="AV1499" s="11">
        <v>14.822025</v>
      </c>
      <c r="AW1499" s="11">
        <v>0.26456499999999999</v>
      </c>
      <c r="AX1499" s="11">
        <v>1.8173870000000001</v>
      </c>
    </row>
    <row r="1500" spans="45:50" x14ac:dyDescent="0.35">
      <c r="AS1500" s="11" t="s">
        <v>76</v>
      </c>
      <c r="AT1500" s="11">
        <v>1503</v>
      </c>
      <c r="AU1500" s="11">
        <v>5.9400069999999996</v>
      </c>
      <c r="AV1500" s="11">
        <v>5.3201150000000004</v>
      </c>
      <c r="AW1500" s="11">
        <v>0.619892</v>
      </c>
      <c r="AX1500" s="11">
        <v>10.435886</v>
      </c>
    </row>
    <row r="1501" spans="45:50" x14ac:dyDescent="0.35">
      <c r="AS1501" s="11" t="s">
        <v>76</v>
      </c>
      <c r="AT1501" s="11">
        <v>1504</v>
      </c>
      <c r="AU1501" s="11">
        <v>-10.812478</v>
      </c>
      <c r="AV1501" s="11">
        <v>-9.8532299999999999</v>
      </c>
      <c r="AW1501" s="11">
        <v>0.95924799999999999</v>
      </c>
      <c r="AX1501" s="11">
        <v>8.8716749999999998</v>
      </c>
    </row>
    <row r="1502" spans="45:50" x14ac:dyDescent="0.35">
      <c r="AS1502" s="11" t="s">
        <v>76</v>
      </c>
      <c r="AT1502" s="11">
        <v>1505</v>
      </c>
      <c r="AU1502" s="11">
        <v>9.0887740000000008</v>
      </c>
      <c r="AV1502" s="11">
        <v>8.4280869999999997</v>
      </c>
      <c r="AW1502" s="11">
        <v>0.66068700000000002</v>
      </c>
      <c r="AX1502" s="11">
        <v>7.269266</v>
      </c>
    </row>
    <row r="1503" spans="45:50" x14ac:dyDescent="0.35">
      <c r="AS1503" s="11" t="s">
        <v>76</v>
      </c>
      <c r="AT1503" s="11">
        <v>1506</v>
      </c>
      <c r="AU1503" s="11">
        <v>23.739319999999999</v>
      </c>
      <c r="AV1503" s="11">
        <v>29.936702</v>
      </c>
      <c r="AW1503" s="11">
        <v>6.1973820000000002</v>
      </c>
      <c r="AX1503" s="11">
        <v>26.105978</v>
      </c>
    </row>
    <row r="1504" spans="45:50" x14ac:dyDescent="0.35">
      <c r="AS1504" s="11" t="s">
        <v>76</v>
      </c>
      <c r="AT1504" s="11">
        <v>1507</v>
      </c>
      <c r="AU1504" s="11">
        <v>-6.876093</v>
      </c>
      <c r="AV1504" s="11">
        <v>-9.0953649999999993</v>
      </c>
      <c r="AW1504" s="11">
        <v>2.2192729999999998</v>
      </c>
      <c r="AX1504" s="11">
        <v>32.275205</v>
      </c>
    </row>
    <row r="1505" spans="45:50" x14ac:dyDescent="0.35">
      <c r="AS1505" s="11" t="s">
        <v>78</v>
      </c>
      <c r="AT1505" s="11">
        <v>1508</v>
      </c>
      <c r="AU1505" s="11">
        <v>10.347981000000001</v>
      </c>
      <c r="AV1505" s="11">
        <v>11.276674</v>
      </c>
      <c r="AW1505" s="11">
        <v>0.92869299999999999</v>
      </c>
      <c r="AX1505" s="11">
        <v>8.9746319999999997</v>
      </c>
    </row>
    <row r="1506" spans="45:50" x14ac:dyDescent="0.35">
      <c r="AS1506" s="11" t="s">
        <v>83</v>
      </c>
      <c r="AT1506" s="11">
        <v>1509</v>
      </c>
      <c r="AU1506" s="11">
        <v>-2.520254</v>
      </c>
      <c r="AV1506" s="11">
        <v>-3.3537569999999999</v>
      </c>
      <c r="AW1506" s="11">
        <v>0.83350299999999999</v>
      </c>
      <c r="AX1506" s="11">
        <v>33.072197000000003</v>
      </c>
    </row>
    <row r="1507" spans="45:50" x14ac:dyDescent="0.35">
      <c r="AS1507" s="11" t="s">
        <v>83</v>
      </c>
      <c r="AT1507" s="11">
        <v>1510</v>
      </c>
      <c r="AU1507" s="11">
        <v>-10.909029</v>
      </c>
      <c r="AV1507" s="11">
        <v>-9.031129</v>
      </c>
      <c r="AW1507" s="11">
        <v>1.8778999999999999</v>
      </c>
      <c r="AX1507" s="11">
        <v>17.214183999999999</v>
      </c>
    </row>
    <row r="1508" spans="45:50" x14ac:dyDescent="0.35">
      <c r="AS1508" s="11" t="s">
        <v>78</v>
      </c>
      <c r="AT1508" s="11">
        <v>1511</v>
      </c>
      <c r="AU1508" s="11">
        <v>-17.201619999999998</v>
      </c>
      <c r="AV1508" s="11">
        <v>-19.479313999999999</v>
      </c>
      <c r="AW1508" s="11">
        <v>2.2776939999999999</v>
      </c>
      <c r="AX1508" s="11">
        <v>13.241161999999999</v>
      </c>
    </row>
    <row r="1509" spans="45:50" x14ac:dyDescent="0.35">
      <c r="AS1509" s="11" t="s">
        <v>76</v>
      </c>
      <c r="AT1509" s="11">
        <v>1512</v>
      </c>
      <c r="AU1509" s="11">
        <v>24.975504000000001</v>
      </c>
      <c r="AV1509" s="11">
        <v>21.168289999999999</v>
      </c>
      <c r="AW1509" s="11">
        <v>3.8072140000000001</v>
      </c>
      <c r="AX1509" s="11">
        <v>15.243793999999999</v>
      </c>
    </row>
    <row r="1510" spans="45:50" x14ac:dyDescent="0.35">
      <c r="AS1510" s="11" t="s">
        <v>76</v>
      </c>
      <c r="AT1510" s="11">
        <v>1513</v>
      </c>
      <c r="AU1510" s="11">
        <v>-14.144411</v>
      </c>
      <c r="AV1510" s="11">
        <v>-11.625463</v>
      </c>
      <c r="AW1510" s="11">
        <v>2.518948</v>
      </c>
      <c r="AX1510" s="11">
        <v>17.808789000000001</v>
      </c>
    </row>
    <row r="1511" spans="45:50" x14ac:dyDescent="0.35">
      <c r="AS1511" s="11" t="s">
        <v>76</v>
      </c>
      <c r="AT1511" s="11">
        <v>1514</v>
      </c>
      <c r="AU1511" s="11">
        <v>-2.2930220000000001</v>
      </c>
      <c r="AV1511" s="11">
        <v>-1.8331850000000001</v>
      </c>
      <c r="AW1511" s="11">
        <v>0.459837</v>
      </c>
      <c r="AX1511" s="11">
        <v>20.053747999999999</v>
      </c>
    </row>
    <row r="1512" spans="45:50" x14ac:dyDescent="0.35">
      <c r="AS1512" s="11" t="s">
        <v>76</v>
      </c>
      <c r="AT1512" s="11">
        <v>1515</v>
      </c>
      <c r="AU1512" s="11">
        <v>4.7124990000000002</v>
      </c>
      <c r="AV1512" s="11">
        <v>3.395759</v>
      </c>
      <c r="AW1512" s="11">
        <v>1.31674</v>
      </c>
      <c r="AX1512" s="11">
        <v>27.941444000000001</v>
      </c>
    </row>
    <row r="1513" spans="45:50" x14ac:dyDescent="0.35">
      <c r="AS1513" s="11" t="s">
        <v>83</v>
      </c>
      <c r="AT1513" s="11">
        <v>1516</v>
      </c>
      <c r="AU1513" s="11">
        <v>12.685236</v>
      </c>
      <c r="AV1513" s="11">
        <v>10.667102999999999</v>
      </c>
      <c r="AW1513" s="11">
        <v>2.0181330000000002</v>
      </c>
      <c r="AX1513" s="11">
        <v>15.909306000000001</v>
      </c>
    </row>
    <row r="1514" spans="45:50" x14ac:dyDescent="0.35">
      <c r="AS1514" s="11" t="s">
        <v>78</v>
      </c>
      <c r="AT1514" s="11">
        <v>1517</v>
      </c>
      <c r="AU1514" s="11">
        <v>20.656669000000001</v>
      </c>
      <c r="AV1514" s="11">
        <v>24.628761000000001</v>
      </c>
      <c r="AW1514" s="11">
        <v>3.972092</v>
      </c>
      <c r="AX1514" s="11">
        <v>19.229102999999999</v>
      </c>
    </row>
    <row r="1515" spans="45:50" x14ac:dyDescent="0.35">
      <c r="AS1515" s="11" t="s">
        <v>76</v>
      </c>
      <c r="AT1515" s="11">
        <v>1518</v>
      </c>
      <c r="AU1515" s="11">
        <v>12.231638</v>
      </c>
      <c r="AV1515" s="11">
        <v>10.489286999999999</v>
      </c>
      <c r="AW1515" s="11">
        <v>1.742351</v>
      </c>
      <c r="AX1515" s="11">
        <v>14.244623000000001</v>
      </c>
    </row>
    <row r="1516" spans="45:50" x14ac:dyDescent="0.35">
      <c r="AS1516" s="11" t="s">
        <v>76</v>
      </c>
      <c r="AT1516" s="11">
        <v>1519</v>
      </c>
      <c r="AU1516" s="11">
        <v>-28.134475999999999</v>
      </c>
      <c r="AV1516" s="11">
        <v>-26.639405</v>
      </c>
      <c r="AW1516" s="11">
        <v>1.495071</v>
      </c>
      <c r="AX1516" s="11">
        <v>5.3140169999999998</v>
      </c>
    </row>
    <row r="1517" spans="45:50" x14ac:dyDescent="0.35">
      <c r="AS1517" s="11" t="s">
        <v>76</v>
      </c>
      <c r="AT1517" s="11">
        <v>1520</v>
      </c>
      <c r="AU1517" s="11">
        <v>-4.8866120000000004</v>
      </c>
      <c r="AV1517" s="11">
        <v>-1.654495</v>
      </c>
      <c r="AW1517" s="11">
        <v>3.2321170000000001</v>
      </c>
      <c r="AX1517" s="11">
        <v>66.142292999999995</v>
      </c>
    </row>
    <row r="1518" spans="45:50" x14ac:dyDescent="0.35">
      <c r="AS1518" s="11" t="s">
        <v>76</v>
      </c>
      <c r="AT1518" s="11">
        <v>1521</v>
      </c>
      <c r="AU1518" s="11">
        <v>-30.526700000000002</v>
      </c>
      <c r="AV1518" s="11">
        <v>-28.638041999999999</v>
      </c>
      <c r="AW1518" s="11">
        <v>1.8886579999999999</v>
      </c>
      <c r="AX1518" s="11">
        <v>6.1869050000000003</v>
      </c>
    </row>
    <row r="1519" spans="45:50" x14ac:dyDescent="0.35">
      <c r="AS1519" s="11" t="s">
        <v>76</v>
      </c>
      <c r="AT1519" s="11">
        <v>1522</v>
      </c>
      <c r="AU1519" s="11">
        <v>12.889233000000001</v>
      </c>
      <c r="AV1519" s="11">
        <v>9.9349220000000003</v>
      </c>
      <c r="AW1519" s="11">
        <v>2.9543110000000001</v>
      </c>
      <c r="AX1519" s="11">
        <v>22.920770000000001</v>
      </c>
    </row>
    <row r="1520" spans="45:50" x14ac:dyDescent="0.35">
      <c r="AS1520" s="11" t="s">
        <v>78</v>
      </c>
      <c r="AT1520" s="11">
        <v>1523</v>
      </c>
      <c r="AU1520" s="11">
        <v>14.153036999999999</v>
      </c>
      <c r="AV1520" s="11">
        <v>17.914318999999999</v>
      </c>
      <c r="AW1520" s="11">
        <v>3.761282</v>
      </c>
      <c r="AX1520" s="11">
        <v>26.575797999999999</v>
      </c>
    </row>
    <row r="1521" spans="45:50" x14ac:dyDescent="0.35">
      <c r="AS1521" s="11" t="s">
        <v>83</v>
      </c>
      <c r="AT1521" s="11">
        <v>1524</v>
      </c>
      <c r="AU1521" s="11">
        <v>-1.2014260000000001</v>
      </c>
      <c r="AV1521" s="11">
        <v>4.9191219999999998</v>
      </c>
      <c r="AW1521" s="11">
        <v>6.1205480000000003</v>
      </c>
      <c r="AX1521" s="11" t="s">
        <v>77</v>
      </c>
    </row>
    <row r="1522" spans="45:50" x14ac:dyDescent="0.35">
      <c r="AS1522" s="11" t="s">
        <v>76</v>
      </c>
      <c r="AT1522" s="11">
        <v>1525</v>
      </c>
      <c r="AU1522" s="11">
        <v>-29.157173</v>
      </c>
      <c r="AV1522" s="11">
        <v>-26.375242</v>
      </c>
      <c r="AW1522" s="11">
        <v>2.7819319999999998</v>
      </c>
      <c r="AX1522" s="11">
        <v>9.5411570000000001</v>
      </c>
    </row>
    <row r="1523" spans="45:50" x14ac:dyDescent="0.35">
      <c r="AS1523" s="11" t="s">
        <v>76</v>
      </c>
      <c r="AT1523" s="11">
        <v>1526</v>
      </c>
      <c r="AU1523" s="11">
        <v>-11.353180999999999</v>
      </c>
      <c r="AV1523" s="11">
        <v>-12.676836</v>
      </c>
      <c r="AW1523" s="11">
        <v>1.323655</v>
      </c>
      <c r="AX1523" s="11">
        <v>11.658892</v>
      </c>
    </row>
    <row r="1524" spans="45:50" x14ac:dyDescent="0.35">
      <c r="AS1524" s="11" t="s">
        <v>76</v>
      </c>
      <c r="AT1524" s="11">
        <v>1527</v>
      </c>
      <c r="AU1524" s="11">
        <v>-11.002980000000001</v>
      </c>
      <c r="AV1524" s="11">
        <v>-9.0004279999999994</v>
      </c>
      <c r="AW1524" s="11">
        <v>2.0025520000000001</v>
      </c>
      <c r="AX1524" s="11">
        <v>18.200085000000001</v>
      </c>
    </row>
    <row r="1525" spans="45:50" x14ac:dyDescent="0.35">
      <c r="AS1525" s="11" t="s">
        <v>76</v>
      </c>
      <c r="AT1525" s="11">
        <v>1528</v>
      </c>
      <c r="AU1525" s="11">
        <v>30.874583999999999</v>
      </c>
      <c r="AV1525" s="11">
        <v>31.702188</v>
      </c>
      <c r="AW1525" s="11">
        <v>0.82760400000000001</v>
      </c>
      <c r="AX1525" s="11">
        <v>2.6805340000000002</v>
      </c>
    </row>
    <row r="1526" spans="45:50" x14ac:dyDescent="0.35">
      <c r="AS1526" s="11" t="s">
        <v>78</v>
      </c>
      <c r="AT1526" s="11">
        <v>1529</v>
      </c>
      <c r="AU1526" s="11">
        <v>-16.029074000000001</v>
      </c>
      <c r="AV1526" s="11">
        <v>-14.137316</v>
      </c>
      <c r="AW1526" s="11">
        <v>1.8917580000000001</v>
      </c>
      <c r="AX1526" s="11">
        <v>11.802042999999999</v>
      </c>
    </row>
    <row r="1527" spans="45:50" x14ac:dyDescent="0.35">
      <c r="AS1527" s="11" t="s">
        <v>76</v>
      </c>
      <c r="AT1527" s="11">
        <v>1530</v>
      </c>
      <c r="AU1527" s="11">
        <v>30.780394999999999</v>
      </c>
      <c r="AV1527" s="11">
        <v>35.840364000000001</v>
      </c>
      <c r="AW1527" s="11">
        <v>5.0599699999999999</v>
      </c>
      <c r="AX1527" s="11">
        <v>16.438936999999999</v>
      </c>
    </row>
    <row r="1528" spans="45:50" x14ac:dyDescent="0.35">
      <c r="AS1528" s="11" t="s">
        <v>76</v>
      </c>
      <c r="AT1528" s="11">
        <v>1531</v>
      </c>
      <c r="AU1528" s="11">
        <v>-3.573966</v>
      </c>
      <c r="AV1528" s="11">
        <v>0.58267899999999995</v>
      </c>
      <c r="AW1528" s="11">
        <v>4.1566450000000001</v>
      </c>
      <c r="AX1528" s="11" t="s">
        <v>77</v>
      </c>
    </row>
    <row r="1529" spans="45:50" x14ac:dyDescent="0.35">
      <c r="AS1529" s="11" t="s">
        <v>76</v>
      </c>
      <c r="AT1529" s="11">
        <v>1532</v>
      </c>
      <c r="AU1529" s="11">
        <v>13.738144</v>
      </c>
      <c r="AV1529" s="11">
        <v>16.506350999999999</v>
      </c>
      <c r="AW1529" s="11">
        <v>2.7682060000000002</v>
      </c>
      <c r="AX1529" s="11">
        <v>20.149781999999998</v>
      </c>
    </row>
    <row r="1530" spans="45:50" x14ac:dyDescent="0.35">
      <c r="AS1530" s="11" t="s">
        <v>83</v>
      </c>
      <c r="AT1530" s="11">
        <v>1533</v>
      </c>
      <c r="AU1530" s="11">
        <v>16.942854000000001</v>
      </c>
      <c r="AV1530" s="11">
        <v>22.137367000000001</v>
      </c>
      <c r="AW1530" s="11">
        <v>5.1945129999999997</v>
      </c>
      <c r="AX1530" s="11">
        <v>30.659016999999999</v>
      </c>
    </row>
    <row r="1531" spans="45:50" x14ac:dyDescent="0.35">
      <c r="AS1531" s="11" t="s">
        <v>76</v>
      </c>
      <c r="AT1531" s="11">
        <v>1534</v>
      </c>
      <c r="AU1531" s="11">
        <v>12.646782999999999</v>
      </c>
      <c r="AV1531" s="11">
        <v>11.064278</v>
      </c>
      <c r="AW1531" s="11">
        <v>1.5825050000000001</v>
      </c>
      <c r="AX1531" s="11">
        <v>12.5131</v>
      </c>
    </row>
    <row r="1532" spans="45:50" x14ac:dyDescent="0.35">
      <c r="AS1532" s="11" t="s">
        <v>83</v>
      </c>
      <c r="AT1532" s="11">
        <v>1535</v>
      </c>
      <c r="AU1532" s="11">
        <v>0.58257000000000003</v>
      </c>
      <c r="AV1532" s="11">
        <v>6.0536810000000001</v>
      </c>
      <c r="AW1532" s="11">
        <v>5.4711109999999996</v>
      </c>
      <c r="AX1532" s="11" t="s">
        <v>77</v>
      </c>
    </row>
    <row r="1533" spans="45:50" x14ac:dyDescent="0.35">
      <c r="AS1533" s="11" t="s">
        <v>78</v>
      </c>
      <c r="AT1533" s="11">
        <v>1536</v>
      </c>
      <c r="AU1533" s="11">
        <v>-12.625404</v>
      </c>
      <c r="AV1533" s="11">
        <v>-8.4019060000000003</v>
      </c>
      <c r="AW1533" s="11">
        <v>4.2234980000000002</v>
      </c>
      <c r="AX1533" s="11">
        <v>33.452378000000003</v>
      </c>
    </row>
    <row r="1534" spans="45:50" x14ac:dyDescent="0.35">
      <c r="AS1534" s="11" t="s">
        <v>76</v>
      </c>
      <c r="AT1534" s="11">
        <v>1537</v>
      </c>
      <c r="AU1534" s="11">
        <v>43.136203999999999</v>
      </c>
      <c r="AV1534" s="11">
        <v>37.466295000000002</v>
      </c>
      <c r="AW1534" s="11">
        <v>5.6699080000000004</v>
      </c>
      <c r="AX1534" s="11">
        <v>13.144199</v>
      </c>
    </row>
    <row r="1535" spans="45:50" x14ac:dyDescent="0.35">
      <c r="AS1535" s="11" t="s">
        <v>76</v>
      </c>
      <c r="AT1535" s="11">
        <v>1538</v>
      </c>
      <c r="AU1535" s="11">
        <v>-11.65131</v>
      </c>
      <c r="AV1535" s="11">
        <v>-12.256684999999999</v>
      </c>
      <c r="AW1535" s="11">
        <v>0.605375</v>
      </c>
      <c r="AX1535" s="11">
        <v>5.1957649999999997</v>
      </c>
    </row>
    <row r="1536" spans="45:50" x14ac:dyDescent="0.35">
      <c r="AS1536" s="11" t="s">
        <v>76</v>
      </c>
      <c r="AT1536" s="11">
        <v>1539</v>
      </c>
      <c r="AU1536" s="11">
        <v>-2.9120159999999999</v>
      </c>
      <c r="AV1536" s="11">
        <v>-5.0670339999999996</v>
      </c>
      <c r="AW1536" s="11">
        <v>2.1550180000000001</v>
      </c>
      <c r="AX1536" s="11">
        <v>74.004326000000006</v>
      </c>
    </row>
    <row r="1537" spans="45:50" x14ac:dyDescent="0.35">
      <c r="AS1537" s="11" t="s">
        <v>78</v>
      </c>
      <c r="AT1537" s="11">
        <v>1540</v>
      </c>
      <c r="AU1537" s="11">
        <v>8.6756949999999993</v>
      </c>
      <c r="AV1537" s="11">
        <v>9.4910169999999994</v>
      </c>
      <c r="AW1537" s="11">
        <v>0.81532199999999999</v>
      </c>
      <c r="AX1537" s="11">
        <v>9.3977730000000008</v>
      </c>
    </row>
    <row r="1538" spans="45:50" x14ac:dyDescent="0.35">
      <c r="AS1538" s="11" t="s">
        <v>76</v>
      </c>
      <c r="AT1538" s="11">
        <v>1541</v>
      </c>
      <c r="AU1538" s="11">
        <v>-10.921120999999999</v>
      </c>
      <c r="AV1538" s="11">
        <v>-8.0756720000000008</v>
      </c>
      <c r="AW1538" s="11">
        <v>2.84545</v>
      </c>
      <c r="AX1538" s="11">
        <v>26.054554</v>
      </c>
    </row>
    <row r="1539" spans="45:50" x14ac:dyDescent="0.35">
      <c r="AS1539" s="11" t="s">
        <v>83</v>
      </c>
      <c r="AT1539" s="11">
        <v>1542</v>
      </c>
      <c r="AU1539" s="11">
        <v>9.2922759999999993</v>
      </c>
      <c r="AV1539" s="11">
        <v>8.9098109999999995</v>
      </c>
      <c r="AW1539" s="11">
        <v>0.382465</v>
      </c>
      <c r="AX1539" s="11">
        <v>4.1159410000000003</v>
      </c>
    </row>
    <row r="1540" spans="45:50" x14ac:dyDescent="0.35">
      <c r="AS1540" s="11" t="s">
        <v>76</v>
      </c>
      <c r="AT1540" s="11">
        <v>1543</v>
      </c>
      <c r="AU1540" s="11">
        <v>29.083214999999999</v>
      </c>
      <c r="AV1540" s="11">
        <v>32.693359000000001</v>
      </c>
      <c r="AW1540" s="11">
        <v>3.610144</v>
      </c>
      <c r="AX1540" s="11">
        <v>12.413152999999999</v>
      </c>
    </row>
    <row r="1541" spans="45:50" x14ac:dyDescent="0.35">
      <c r="AS1541" s="11" t="s">
        <v>76</v>
      </c>
      <c r="AT1541" s="11">
        <v>1544</v>
      </c>
      <c r="AU1541" s="11">
        <v>-10.978566000000001</v>
      </c>
      <c r="AV1541" s="11">
        <v>-10.026650999999999</v>
      </c>
      <c r="AW1541" s="11">
        <v>0.95191499999999996</v>
      </c>
      <c r="AX1541" s="11">
        <v>8.6706649999999996</v>
      </c>
    </row>
    <row r="1542" spans="45:50" x14ac:dyDescent="0.35">
      <c r="AS1542" s="11" t="s">
        <v>76</v>
      </c>
      <c r="AT1542" s="11">
        <v>1545</v>
      </c>
      <c r="AU1542" s="11">
        <v>5.3525119999999999</v>
      </c>
      <c r="AV1542" s="11">
        <v>1.660004</v>
      </c>
      <c r="AW1542" s="11">
        <v>3.6925089999999998</v>
      </c>
      <c r="AX1542" s="11">
        <v>68.986459999999994</v>
      </c>
    </row>
    <row r="1543" spans="45:50" x14ac:dyDescent="0.35">
      <c r="AS1543" s="11" t="s">
        <v>76</v>
      </c>
      <c r="AT1543" s="11">
        <v>1546</v>
      </c>
      <c r="AU1543" s="11">
        <v>-3.5746699999999998</v>
      </c>
      <c r="AV1543" s="11">
        <v>-3.6950940000000001</v>
      </c>
      <c r="AW1543" s="11">
        <v>0.120424</v>
      </c>
      <c r="AX1543" s="11">
        <v>3.368811</v>
      </c>
    </row>
    <row r="1544" spans="45:50" x14ac:dyDescent="0.35">
      <c r="AS1544" s="11" t="s">
        <v>76</v>
      </c>
      <c r="AT1544" s="11">
        <v>1547</v>
      </c>
      <c r="AU1544" s="11">
        <v>16.039904</v>
      </c>
      <c r="AV1544" s="11">
        <v>21.150597999999999</v>
      </c>
      <c r="AW1544" s="11">
        <v>5.1106949999999998</v>
      </c>
      <c r="AX1544" s="11">
        <v>31.862378</v>
      </c>
    </row>
    <row r="1545" spans="45:50" x14ac:dyDescent="0.35">
      <c r="AS1545" s="11" t="s">
        <v>83</v>
      </c>
      <c r="AT1545" s="11">
        <v>1548</v>
      </c>
      <c r="AU1545" s="11">
        <v>33.963273999999998</v>
      </c>
      <c r="AV1545" s="11">
        <v>30.409047999999999</v>
      </c>
      <c r="AW1545" s="11">
        <v>3.5542259999999999</v>
      </c>
      <c r="AX1545" s="11">
        <v>10.464911000000001</v>
      </c>
    </row>
    <row r="1546" spans="45:50" x14ac:dyDescent="0.35">
      <c r="AS1546" s="11" t="s">
        <v>76</v>
      </c>
      <c r="AT1546" s="11">
        <v>1549</v>
      </c>
      <c r="AU1546" s="11">
        <v>11.070084</v>
      </c>
      <c r="AV1546" s="11">
        <v>12.292785</v>
      </c>
      <c r="AW1546" s="11">
        <v>1.222701</v>
      </c>
      <c r="AX1546" s="11">
        <v>11.045092</v>
      </c>
    </row>
    <row r="1547" spans="45:50" x14ac:dyDescent="0.35">
      <c r="AS1547" s="11" t="s">
        <v>78</v>
      </c>
      <c r="AT1547" s="11">
        <v>1550</v>
      </c>
      <c r="AU1547" s="11">
        <v>12.298313</v>
      </c>
      <c r="AV1547" s="11">
        <v>10.379555</v>
      </c>
      <c r="AW1547" s="11">
        <v>1.918758</v>
      </c>
      <c r="AX1547" s="11">
        <v>15.601794999999999</v>
      </c>
    </row>
    <row r="1548" spans="45:50" x14ac:dyDescent="0.35">
      <c r="AS1548" s="11" t="s">
        <v>76</v>
      </c>
      <c r="AT1548" s="11">
        <v>1551</v>
      </c>
      <c r="AU1548" s="11">
        <v>-16.997067000000001</v>
      </c>
      <c r="AV1548" s="11">
        <v>-16.150376999999999</v>
      </c>
      <c r="AW1548" s="11">
        <v>0.84669000000000005</v>
      </c>
      <c r="AX1548" s="11">
        <v>4.9813890000000001</v>
      </c>
    </row>
    <row r="1549" spans="45:50" x14ac:dyDescent="0.35">
      <c r="AS1549" s="11" t="s">
        <v>76</v>
      </c>
      <c r="AT1549" s="11">
        <v>1552</v>
      </c>
      <c r="AU1549" s="11">
        <v>0.36289199999999999</v>
      </c>
      <c r="AV1549" s="11">
        <v>0.226961</v>
      </c>
      <c r="AW1549" s="11">
        <v>0.135931</v>
      </c>
      <c r="AX1549" s="11">
        <v>37.457794999999997</v>
      </c>
    </row>
    <row r="1550" spans="45:50" x14ac:dyDescent="0.35">
      <c r="AS1550" s="11" t="s">
        <v>76</v>
      </c>
      <c r="AT1550" s="11">
        <v>1553</v>
      </c>
      <c r="AU1550" s="11">
        <v>-2.053957</v>
      </c>
      <c r="AV1550" s="11">
        <v>-7.5702199999999999</v>
      </c>
      <c r="AW1550" s="11">
        <v>5.5162630000000004</v>
      </c>
      <c r="AX1550" s="11" t="s">
        <v>77</v>
      </c>
    </row>
    <row r="1551" spans="45:50" x14ac:dyDescent="0.35">
      <c r="AS1551" s="11" t="s">
        <v>76</v>
      </c>
      <c r="AT1551" s="11">
        <v>1554</v>
      </c>
      <c r="AU1551" s="11">
        <v>19.850728</v>
      </c>
      <c r="AV1551" s="11">
        <v>23.005237000000001</v>
      </c>
      <c r="AW1551" s="11">
        <v>3.154509</v>
      </c>
      <c r="AX1551" s="11">
        <v>15.891147</v>
      </c>
    </row>
    <row r="1552" spans="45:50" x14ac:dyDescent="0.35">
      <c r="AS1552" s="11" t="s">
        <v>76</v>
      </c>
      <c r="AT1552" s="11">
        <v>1555</v>
      </c>
      <c r="AU1552" s="11">
        <v>-12.280234</v>
      </c>
      <c r="AV1552" s="11">
        <v>-10.964745000000001</v>
      </c>
      <c r="AW1552" s="11">
        <v>1.3154889999999999</v>
      </c>
      <c r="AX1552" s="11">
        <v>10.712244999999999</v>
      </c>
    </row>
    <row r="1553" spans="45:50" x14ac:dyDescent="0.35">
      <c r="AS1553" s="11" t="s">
        <v>83</v>
      </c>
      <c r="AT1553" s="11">
        <v>1556</v>
      </c>
      <c r="AU1553" s="11">
        <v>2.0318909999999999</v>
      </c>
      <c r="AV1553" s="11">
        <v>3.7664939999999998</v>
      </c>
      <c r="AW1553" s="11">
        <v>1.7346029999999999</v>
      </c>
      <c r="AX1553" s="11">
        <v>85.368893999999997</v>
      </c>
    </row>
    <row r="1554" spans="45:50" x14ac:dyDescent="0.35">
      <c r="AS1554" s="11" t="s">
        <v>78</v>
      </c>
      <c r="AT1554" s="11">
        <v>1557</v>
      </c>
      <c r="AU1554" s="11">
        <v>7.4707059999999998</v>
      </c>
      <c r="AV1554" s="11">
        <v>8.6821599999999997</v>
      </c>
      <c r="AW1554" s="11">
        <v>1.211454</v>
      </c>
      <c r="AX1554" s="11">
        <v>16.216056999999999</v>
      </c>
    </row>
    <row r="1555" spans="45:50" x14ac:dyDescent="0.35">
      <c r="AS1555" s="11" t="s">
        <v>76</v>
      </c>
      <c r="AT1555" s="11">
        <v>1558</v>
      </c>
      <c r="AU1555" s="11">
        <v>7.053477</v>
      </c>
      <c r="AV1555" s="11">
        <v>3.4121299999999999</v>
      </c>
      <c r="AW1555" s="11">
        <v>3.6413470000000001</v>
      </c>
      <c r="AX1555" s="11">
        <v>51.624848999999998</v>
      </c>
    </row>
    <row r="1556" spans="45:50" x14ac:dyDescent="0.35">
      <c r="AS1556" s="11" t="s">
        <v>83</v>
      </c>
      <c r="AT1556" s="11">
        <v>1559</v>
      </c>
      <c r="AU1556" s="11">
        <v>-5.1436320000000002</v>
      </c>
      <c r="AV1556" s="11">
        <v>-5.6096310000000003</v>
      </c>
      <c r="AW1556" s="11">
        <v>0.465999</v>
      </c>
      <c r="AX1556" s="11">
        <v>9.0597220000000007</v>
      </c>
    </row>
    <row r="1557" spans="45:50" x14ac:dyDescent="0.35">
      <c r="AS1557" s="11" t="s">
        <v>78</v>
      </c>
      <c r="AT1557" s="11">
        <v>1560</v>
      </c>
      <c r="AU1557" s="11">
        <v>-4.4061139999999996</v>
      </c>
      <c r="AV1557" s="11">
        <v>-9.6013590000000004</v>
      </c>
      <c r="AW1557" s="11">
        <v>5.1952439999999998</v>
      </c>
      <c r="AX1557" s="11" t="s">
        <v>77</v>
      </c>
    </row>
    <row r="1558" spans="45:50" x14ac:dyDescent="0.35">
      <c r="AS1558" s="11" t="s">
        <v>76</v>
      </c>
      <c r="AT1558" s="11">
        <v>1561</v>
      </c>
      <c r="AU1558" s="11">
        <v>2.413808</v>
      </c>
      <c r="AV1558" s="11">
        <v>1.0768610000000001</v>
      </c>
      <c r="AW1558" s="11">
        <v>1.3369470000000001</v>
      </c>
      <c r="AX1558" s="11">
        <v>55.387478000000002</v>
      </c>
    </row>
    <row r="1559" spans="45:50" x14ac:dyDescent="0.35">
      <c r="AS1559" s="11" t="s">
        <v>76</v>
      </c>
      <c r="AT1559" s="11">
        <v>1562</v>
      </c>
      <c r="AU1559" s="11">
        <v>7.6774990000000001</v>
      </c>
      <c r="AV1559" s="11">
        <v>7.3679269999999999</v>
      </c>
      <c r="AW1559" s="11">
        <v>0.30957299999999999</v>
      </c>
      <c r="AX1559" s="11">
        <v>4.0322089999999999</v>
      </c>
    </row>
    <row r="1560" spans="45:50" x14ac:dyDescent="0.35">
      <c r="AS1560" s="11" t="s">
        <v>76</v>
      </c>
      <c r="AT1560" s="11">
        <v>1563</v>
      </c>
      <c r="AU1560" s="11">
        <v>-18.109643999999999</v>
      </c>
      <c r="AV1560" s="11">
        <v>-16.280759</v>
      </c>
      <c r="AW1560" s="11">
        <v>1.8288850000000001</v>
      </c>
      <c r="AX1560" s="11">
        <v>10.098955999999999</v>
      </c>
    </row>
    <row r="1561" spans="45:50" x14ac:dyDescent="0.35">
      <c r="AS1561" s="11" t="s">
        <v>76</v>
      </c>
      <c r="AT1561" s="11">
        <v>1564</v>
      </c>
      <c r="AU1561" s="11">
        <v>-14.595969999999999</v>
      </c>
      <c r="AV1561" s="11">
        <v>-12.980143999999999</v>
      </c>
      <c r="AW1561" s="11">
        <v>1.615826</v>
      </c>
      <c r="AX1561" s="11">
        <v>11.070359</v>
      </c>
    </row>
    <row r="1562" spans="45:50" x14ac:dyDescent="0.35">
      <c r="AS1562" s="11" t="s">
        <v>76</v>
      </c>
      <c r="AT1562" s="11">
        <v>1565</v>
      </c>
      <c r="AU1562" s="11">
        <v>-1.866581</v>
      </c>
      <c r="AV1562" s="11">
        <v>2.4325320000000001</v>
      </c>
      <c r="AW1562" s="11">
        <v>4.2991130000000002</v>
      </c>
      <c r="AX1562" s="11" t="s">
        <v>77</v>
      </c>
    </row>
    <row r="1563" spans="45:50" x14ac:dyDescent="0.35">
      <c r="AS1563" s="11" t="s">
        <v>83</v>
      </c>
      <c r="AT1563" s="11">
        <v>1566</v>
      </c>
      <c r="AU1563" s="11">
        <v>-10.979974</v>
      </c>
      <c r="AV1563" s="11">
        <v>-10.500035</v>
      </c>
      <c r="AW1563" s="11">
        <v>0.479939</v>
      </c>
      <c r="AX1563" s="11">
        <v>4.3710360000000001</v>
      </c>
    </row>
    <row r="1564" spans="45:50" x14ac:dyDescent="0.35">
      <c r="AS1564" s="11" t="s">
        <v>78</v>
      </c>
      <c r="AT1564" s="11">
        <v>1567</v>
      </c>
      <c r="AU1564" s="11">
        <v>3.1826180000000002</v>
      </c>
      <c r="AV1564" s="11">
        <v>3.3741889999999999</v>
      </c>
      <c r="AW1564" s="11">
        <v>0.19157099999999999</v>
      </c>
      <c r="AX1564" s="11">
        <v>6.0192779999999999</v>
      </c>
    </row>
    <row r="1565" spans="45:50" x14ac:dyDescent="0.35">
      <c r="AS1565" s="11" t="s">
        <v>76</v>
      </c>
      <c r="AT1565" s="11">
        <v>1568</v>
      </c>
      <c r="AU1565" s="11">
        <v>-11.210959000000001</v>
      </c>
      <c r="AV1565" s="11">
        <v>-13.079468</v>
      </c>
      <c r="AW1565" s="11">
        <v>1.868509</v>
      </c>
      <c r="AX1565" s="11">
        <v>16.666810000000002</v>
      </c>
    </row>
    <row r="1566" spans="45:50" x14ac:dyDescent="0.35">
      <c r="AS1566" s="11" t="s">
        <v>76</v>
      </c>
      <c r="AT1566" s="11">
        <v>1569</v>
      </c>
      <c r="AU1566" s="11">
        <v>15.728339999999999</v>
      </c>
      <c r="AV1566" s="11">
        <v>22.451184000000001</v>
      </c>
      <c r="AW1566" s="11">
        <v>6.7228440000000003</v>
      </c>
      <c r="AX1566" s="11">
        <v>42.743502999999997</v>
      </c>
    </row>
    <row r="1567" spans="45:50" x14ac:dyDescent="0.35">
      <c r="AS1567" s="11" t="s">
        <v>83</v>
      </c>
      <c r="AT1567" s="11">
        <v>1570</v>
      </c>
      <c r="AU1567" s="11">
        <v>-18.673983</v>
      </c>
      <c r="AV1567" s="11">
        <v>-17.048959</v>
      </c>
      <c r="AW1567" s="11">
        <v>1.6250249999999999</v>
      </c>
      <c r="AX1567" s="11">
        <v>8.7020780000000002</v>
      </c>
    </row>
    <row r="1568" spans="45:50" x14ac:dyDescent="0.35">
      <c r="AS1568" s="11" t="s">
        <v>76</v>
      </c>
      <c r="AT1568" s="11">
        <v>1571</v>
      </c>
      <c r="AU1568" s="11">
        <v>35.730269</v>
      </c>
      <c r="AV1568" s="11">
        <v>31.750965000000001</v>
      </c>
      <c r="AW1568" s="11">
        <v>3.9793050000000001</v>
      </c>
      <c r="AX1568" s="11">
        <v>11.137069</v>
      </c>
    </row>
    <row r="1569" spans="45:50" x14ac:dyDescent="0.35">
      <c r="AS1569" s="11" t="s">
        <v>78</v>
      </c>
      <c r="AT1569" s="11">
        <v>1572</v>
      </c>
      <c r="AU1569" s="11">
        <v>-0.75430200000000003</v>
      </c>
      <c r="AV1569" s="11">
        <v>10.422188</v>
      </c>
      <c r="AW1569" s="11">
        <v>11.176489999999999</v>
      </c>
      <c r="AX1569" s="11" t="s">
        <v>77</v>
      </c>
    </row>
    <row r="1570" spans="45:50" x14ac:dyDescent="0.35">
      <c r="AS1570" s="11" t="s">
        <v>76</v>
      </c>
      <c r="AT1570" s="11">
        <v>1573</v>
      </c>
      <c r="AU1570" s="11">
        <v>-8.3610620000000004</v>
      </c>
      <c r="AV1570" s="11">
        <v>-8.6878980000000006</v>
      </c>
      <c r="AW1570" s="11">
        <v>0.32683499999999999</v>
      </c>
      <c r="AX1570" s="11">
        <v>3.9090180000000001</v>
      </c>
    </row>
    <row r="1571" spans="45:50" x14ac:dyDescent="0.35">
      <c r="AS1571" s="11" t="s">
        <v>76</v>
      </c>
      <c r="AT1571" s="11">
        <v>1574</v>
      </c>
      <c r="AU1571" s="11">
        <v>-18.344054</v>
      </c>
      <c r="AV1571" s="11">
        <v>-14.195852</v>
      </c>
      <c r="AW1571" s="11">
        <v>4.1482029999999996</v>
      </c>
      <c r="AX1571" s="11">
        <v>22.613336</v>
      </c>
    </row>
    <row r="1572" spans="45:50" x14ac:dyDescent="0.35">
      <c r="AS1572" s="11" t="s">
        <v>76</v>
      </c>
      <c r="AT1572" s="11">
        <v>1575</v>
      </c>
      <c r="AU1572" s="11">
        <v>9.3602500000000006</v>
      </c>
      <c r="AV1572" s="11">
        <v>12.927319000000001</v>
      </c>
      <c r="AW1572" s="11">
        <v>3.567069</v>
      </c>
      <c r="AX1572" s="11">
        <v>38.108697999999997</v>
      </c>
    </row>
    <row r="1573" spans="45:50" x14ac:dyDescent="0.35">
      <c r="AS1573" s="11" t="s">
        <v>76</v>
      </c>
      <c r="AT1573" s="11">
        <v>1576</v>
      </c>
      <c r="AU1573" s="11">
        <v>-18.475027999999998</v>
      </c>
      <c r="AV1573" s="11">
        <v>-18.15795</v>
      </c>
      <c r="AW1573" s="11">
        <v>0.31707800000000003</v>
      </c>
      <c r="AX1573" s="11">
        <v>1.7162539999999999</v>
      </c>
    </row>
    <row r="1574" spans="45:50" x14ac:dyDescent="0.35">
      <c r="AS1574" s="11" t="s">
        <v>83</v>
      </c>
      <c r="AT1574" s="11">
        <v>1577</v>
      </c>
      <c r="AU1574" s="11">
        <v>8.0701420000000006</v>
      </c>
      <c r="AV1574" s="11">
        <v>11.445258000000001</v>
      </c>
      <c r="AW1574" s="11">
        <v>3.3751159999999998</v>
      </c>
      <c r="AX1574" s="11">
        <v>41.822262000000002</v>
      </c>
    </row>
    <row r="1575" spans="45:50" x14ac:dyDescent="0.35">
      <c r="AS1575" s="11" t="s">
        <v>76</v>
      </c>
      <c r="AT1575" s="11">
        <v>1578</v>
      </c>
      <c r="AU1575" s="11">
        <v>-11.779351999999999</v>
      </c>
      <c r="AV1575" s="11">
        <v>-8.9760989999999996</v>
      </c>
      <c r="AW1575" s="11">
        <v>2.8032530000000002</v>
      </c>
      <c r="AX1575" s="11">
        <v>23.798027000000001</v>
      </c>
    </row>
    <row r="1576" spans="45:50" x14ac:dyDescent="0.35">
      <c r="AS1576" s="11" t="s">
        <v>76</v>
      </c>
      <c r="AT1576" s="11">
        <v>1579</v>
      </c>
      <c r="AU1576" s="11">
        <v>25.267164000000001</v>
      </c>
      <c r="AV1576" s="11">
        <v>22.463304999999998</v>
      </c>
      <c r="AW1576" s="11">
        <v>2.8038590000000001</v>
      </c>
      <c r="AX1576" s="11">
        <v>11.096848</v>
      </c>
    </row>
    <row r="1577" spans="45:50" x14ac:dyDescent="0.35">
      <c r="AS1577" s="11" t="s">
        <v>78</v>
      </c>
      <c r="AT1577" s="11">
        <v>1580</v>
      </c>
      <c r="AU1577" s="11">
        <v>-0.47786400000000001</v>
      </c>
      <c r="AV1577" s="11">
        <v>-1.626957</v>
      </c>
      <c r="AW1577" s="11">
        <v>1.1490929999999999</v>
      </c>
      <c r="AX1577" s="11" t="s">
        <v>77</v>
      </c>
    </row>
    <row r="1578" spans="45:50" x14ac:dyDescent="0.35">
      <c r="AS1578" s="11" t="s">
        <v>76</v>
      </c>
      <c r="AT1578" s="11">
        <v>1581</v>
      </c>
      <c r="AU1578" s="11">
        <v>-20.672352</v>
      </c>
      <c r="AV1578" s="11">
        <v>-20.692632</v>
      </c>
      <c r="AW1578" s="11">
        <v>2.0279999999999999E-2</v>
      </c>
      <c r="AX1578" s="11">
        <v>9.8100000000000007E-2</v>
      </c>
    </row>
    <row r="1579" spans="45:50" x14ac:dyDescent="0.35">
      <c r="AS1579" s="11" t="s">
        <v>76</v>
      </c>
      <c r="AT1579" s="11">
        <v>1582</v>
      </c>
      <c r="AU1579" s="11">
        <v>22.824621</v>
      </c>
      <c r="AV1579" s="11">
        <v>16.083869</v>
      </c>
      <c r="AW1579" s="11">
        <v>6.7407519999999996</v>
      </c>
      <c r="AX1579" s="11">
        <v>29.532810000000001</v>
      </c>
    </row>
    <row r="1580" spans="45:50" x14ac:dyDescent="0.35">
      <c r="AS1580" s="11" t="s">
        <v>76</v>
      </c>
      <c r="AT1580" s="11">
        <v>1583</v>
      </c>
      <c r="AU1580" s="11">
        <v>-9.7294750000000008</v>
      </c>
      <c r="AV1580" s="11">
        <v>-11.575144</v>
      </c>
      <c r="AW1580" s="11">
        <v>1.8456699999999999</v>
      </c>
      <c r="AX1580" s="11">
        <v>18.969881000000001</v>
      </c>
    </row>
    <row r="1581" spans="45:50" x14ac:dyDescent="0.35">
      <c r="AS1581" s="11" t="s">
        <v>76</v>
      </c>
      <c r="AT1581" s="11">
        <v>1584</v>
      </c>
      <c r="AU1581" s="11">
        <v>8.7058809999999998</v>
      </c>
      <c r="AV1581" s="11">
        <v>13.201442</v>
      </c>
      <c r="AW1581" s="11">
        <v>4.4955619999999996</v>
      </c>
      <c r="AX1581" s="11">
        <v>51.638218000000002</v>
      </c>
    </row>
    <row r="1582" spans="45:50" x14ac:dyDescent="0.35">
      <c r="AS1582" s="11" t="s">
        <v>83</v>
      </c>
      <c r="AT1582" s="11">
        <v>1585</v>
      </c>
      <c r="AU1582" s="11">
        <v>7.7610229999999998</v>
      </c>
      <c r="AV1582" s="11">
        <v>4.769126</v>
      </c>
      <c r="AW1582" s="11">
        <v>2.9918969999999998</v>
      </c>
      <c r="AX1582" s="11">
        <v>38.550289999999997</v>
      </c>
    </row>
    <row r="1583" spans="45:50" x14ac:dyDescent="0.35">
      <c r="AS1583" s="11" t="s">
        <v>76</v>
      </c>
      <c r="AT1583" s="11">
        <v>1586</v>
      </c>
      <c r="AU1583" s="11">
        <v>3.1144259999999999</v>
      </c>
      <c r="AV1583" s="11">
        <v>5.0944929999999999</v>
      </c>
      <c r="AW1583" s="11">
        <v>1.980067</v>
      </c>
      <c r="AX1583" s="11">
        <v>63.577286999999998</v>
      </c>
    </row>
    <row r="1584" spans="45:50" x14ac:dyDescent="0.35">
      <c r="AS1584" s="11" t="s">
        <v>78</v>
      </c>
      <c r="AT1584" s="11">
        <v>1587</v>
      </c>
      <c r="AU1584" s="11">
        <v>5.8466620000000002</v>
      </c>
      <c r="AV1584" s="11">
        <v>6.0791089999999999</v>
      </c>
      <c r="AW1584" s="11">
        <v>0.23244699999999999</v>
      </c>
      <c r="AX1584" s="11">
        <v>3.9757189999999998</v>
      </c>
    </row>
    <row r="1585" spans="45:50" x14ac:dyDescent="0.35">
      <c r="AS1585" s="11" t="s">
        <v>76</v>
      </c>
      <c r="AT1585" s="11">
        <v>1588</v>
      </c>
      <c r="AU1585" s="11">
        <v>10.282940999999999</v>
      </c>
      <c r="AV1585" s="11">
        <v>10.399341</v>
      </c>
      <c r="AW1585" s="11">
        <v>0.1164</v>
      </c>
      <c r="AX1585" s="11">
        <v>1.1319760000000001</v>
      </c>
    </row>
    <row r="1586" spans="45:50" x14ac:dyDescent="0.35">
      <c r="AS1586" s="11" t="s">
        <v>83</v>
      </c>
      <c r="AT1586" s="11">
        <v>1589</v>
      </c>
      <c r="AU1586" s="11">
        <v>0.33733299999999999</v>
      </c>
      <c r="AV1586" s="11">
        <v>0.84812699999999996</v>
      </c>
      <c r="AW1586" s="11">
        <v>0.51079399999999997</v>
      </c>
      <c r="AX1586" s="11" t="s">
        <v>77</v>
      </c>
    </row>
    <row r="1587" spans="45:50" x14ac:dyDescent="0.35">
      <c r="AS1587" s="11" t="s">
        <v>78</v>
      </c>
      <c r="AT1587" s="11">
        <v>1590</v>
      </c>
      <c r="AU1587" s="11">
        <v>-19.962741000000001</v>
      </c>
      <c r="AV1587" s="11">
        <v>-18.300469</v>
      </c>
      <c r="AW1587" s="11">
        <v>1.662272</v>
      </c>
      <c r="AX1587" s="11">
        <v>8.3268719999999998</v>
      </c>
    </row>
    <row r="1588" spans="45:50" x14ac:dyDescent="0.35">
      <c r="AS1588" s="11" t="s">
        <v>76</v>
      </c>
      <c r="AT1588" s="11">
        <v>1591</v>
      </c>
      <c r="AU1588" s="11">
        <v>-7.1119300000000001</v>
      </c>
      <c r="AV1588" s="11">
        <v>-3.5405380000000002</v>
      </c>
      <c r="AW1588" s="11">
        <v>3.571393</v>
      </c>
      <c r="AX1588" s="11">
        <v>50.216923000000001</v>
      </c>
    </row>
    <row r="1589" spans="45:50" x14ac:dyDescent="0.35">
      <c r="AS1589" s="11" t="s">
        <v>76</v>
      </c>
      <c r="AT1589" s="11">
        <v>1592</v>
      </c>
      <c r="AU1589" s="11">
        <v>-20.224142000000001</v>
      </c>
      <c r="AV1589" s="11">
        <v>-24.182987000000001</v>
      </c>
      <c r="AW1589" s="11">
        <v>3.9588450000000002</v>
      </c>
      <c r="AX1589" s="11">
        <v>19.574846000000001</v>
      </c>
    </row>
    <row r="1590" spans="45:50" x14ac:dyDescent="0.35">
      <c r="AS1590" s="11" t="s">
        <v>76</v>
      </c>
      <c r="AT1590" s="11">
        <v>1593</v>
      </c>
      <c r="AU1590" s="11">
        <v>4.9451929999999997</v>
      </c>
      <c r="AV1590" s="11">
        <v>7.1069699999999996</v>
      </c>
      <c r="AW1590" s="11">
        <v>2.1617769999999998</v>
      </c>
      <c r="AX1590" s="11">
        <v>43.714705000000002</v>
      </c>
    </row>
    <row r="1591" spans="45:50" x14ac:dyDescent="0.35">
      <c r="AS1591" s="11" t="s">
        <v>83</v>
      </c>
      <c r="AT1591" s="11">
        <v>1594</v>
      </c>
      <c r="AU1591" s="11">
        <v>25.538392000000002</v>
      </c>
      <c r="AV1591" s="11">
        <v>32.812637000000002</v>
      </c>
      <c r="AW1591" s="11">
        <v>7.2742440000000004</v>
      </c>
      <c r="AX1591" s="11">
        <v>28.483564000000001</v>
      </c>
    </row>
    <row r="1592" spans="45:50" x14ac:dyDescent="0.35">
      <c r="AS1592" s="11" t="s">
        <v>76</v>
      </c>
      <c r="AT1592" s="11">
        <v>1595</v>
      </c>
      <c r="AU1592" s="11">
        <v>15.398842</v>
      </c>
      <c r="AV1592" s="11">
        <v>17.037141999999999</v>
      </c>
      <c r="AW1592" s="11">
        <v>1.6383000000000001</v>
      </c>
      <c r="AX1592" s="11">
        <v>10.639112000000001</v>
      </c>
    </row>
    <row r="1593" spans="45:50" x14ac:dyDescent="0.35">
      <c r="AS1593" s="11" t="s">
        <v>76</v>
      </c>
      <c r="AT1593" s="11">
        <v>1596</v>
      </c>
      <c r="AU1593" s="11">
        <v>10.802</v>
      </c>
      <c r="AV1593" s="11">
        <v>7.9088139999999996</v>
      </c>
      <c r="AW1593" s="11">
        <v>2.893186</v>
      </c>
      <c r="AX1593" s="11">
        <v>26.783802999999999</v>
      </c>
    </row>
    <row r="1594" spans="45:50" x14ac:dyDescent="0.35">
      <c r="AS1594" s="11" t="s">
        <v>78</v>
      </c>
      <c r="AT1594" s="11">
        <v>1597</v>
      </c>
      <c r="AU1594" s="11">
        <v>-0.87268199999999996</v>
      </c>
      <c r="AV1594" s="11">
        <v>-5.9451729999999996</v>
      </c>
      <c r="AW1594" s="11">
        <v>5.0724910000000003</v>
      </c>
      <c r="AX1594" s="11" t="s">
        <v>77</v>
      </c>
    </row>
    <row r="1595" spans="45:50" x14ac:dyDescent="0.35">
      <c r="AS1595" s="11" t="s">
        <v>76</v>
      </c>
      <c r="AT1595" s="11">
        <v>1598</v>
      </c>
      <c r="AU1595" s="11">
        <v>35.569473000000002</v>
      </c>
      <c r="AV1595" s="11">
        <v>27.610543</v>
      </c>
      <c r="AW1595" s="11">
        <v>7.9589299999999996</v>
      </c>
      <c r="AX1595" s="11">
        <v>22.375731999999999</v>
      </c>
    </row>
    <row r="1596" spans="45:50" x14ac:dyDescent="0.35">
      <c r="AS1596" s="11" t="s">
        <v>76</v>
      </c>
      <c r="AT1596" s="11">
        <v>1599</v>
      </c>
      <c r="AU1596" s="11">
        <v>4.5630050000000004</v>
      </c>
      <c r="AV1596" s="11">
        <v>5.1044090000000004</v>
      </c>
      <c r="AW1596" s="11">
        <v>0.54140500000000003</v>
      </c>
      <c r="AX1596" s="11">
        <v>11.865088999999999</v>
      </c>
    </row>
    <row r="1597" spans="45:50" x14ac:dyDescent="0.35">
      <c r="AS1597" s="11" t="s">
        <v>83</v>
      </c>
      <c r="AT1597" s="11">
        <v>1600</v>
      </c>
      <c r="AU1597" s="11">
        <v>24.107120999999999</v>
      </c>
      <c r="AV1597" s="11">
        <v>27.771049999999999</v>
      </c>
      <c r="AW1597" s="11">
        <v>3.6639300000000001</v>
      </c>
      <c r="AX1597" s="11">
        <v>15.198537999999999</v>
      </c>
    </row>
    <row r="1598" spans="45:50" x14ac:dyDescent="0.35">
      <c r="AS1598" s="11" t="s">
        <v>78</v>
      </c>
      <c r="AT1598" s="11">
        <v>1601</v>
      </c>
      <c r="AU1598" s="11">
        <v>-7.109273</v>
      </c>
      <c r="AV1598" s="11">
        <v>-8.2558509999999998</v>
      </c>
      <c r="AW1598" s="11">
        <v>1.1465780000000001</v>
      </c>
      <c r="AX1598" s="11">
        <v>16.127918000000001</v>
      </c>
    </row>
    <row r="1599" spans="45:50" x14ac:dyDescent="0.35">
      <c r="AS1599" s="11" t="s">
        <v>76</v>
      </c>
      <c r="AT1599" s="11">
        <v>1602</v>
      </c>
      <c r="AU1599" s="11">
        <v>-8.1371739999999999</v>
      </c>
      <c r="AV1599" s="11">
        <v>-9.3713560000000005</v>
      </c>
      <c r="AW1599" s="11">
        <v>1.2341819999999999</v>
      </c>
      <c r="AX1599" s="11">
        <v>15.167204999999999</v>
      </c>
    </row>
    <row r="1600" spans="45:50" x14ac:dyDescent="0.35">
      <c r="AS1600" s="11" t="s">
        <v>76</v>
      </c>
      <c r="AT1600" s="11">
        <v>1603</v>
      </c>
      <c r="AU1600" s="11">
        <v>-10.576288</v>
      </c>
      <c r="AV1600" s="11">
        <v>-16.580767000000002</v>
      </c>
      <c r="AW1600" s="11">
        <v>6.0044779999999998</v>
      </c>
      <c r="AX1600" s="11">
        <v>56.773021999999997</v>
      </c>
    </row>
    <row r="1601" spans="45:50" x14ac:dyDescent="0.35">
      <c r="AS1601" s="11" t="s">
        <v>76</v>
      </c>
      <c r="AT1601" s="11">
        <v>1604</v>
      </c>
      <c r="AU1601" s="11">
        <v>-0.52748399999999995</v>
      </c>
      <c r="AV1601" s="11">
        <v>-0.77260200000000001</v>
      </c>
      <c r="AW1601" s="11">
        <v>0.245118</v>
      </c>
      <c r="AX1601" s="11">
        <v>46.469223999999997</v>
      </c>
    </row>
    <row r="1602" spans="45:50" x14ac:dyDescent="0.35">
      <c r="AS1602" s="11" t="s">
        <v>76</v>
      </c>
      <c r="AT1602" s="11">
        <v>1605</v>
      </c>
      <c r="AU1602" s="11">
        <v>-9.3770699999999998</v>
      </c>
      <c r="AV1602" s="11">
        <v>-8.7811079999999997</v>
      </c>
      <c r="AW1602" s="11">
        <v>0.59596199999999999</v>
      </c>
      <c r="AX1602" s="11">
        <v>6.3555219999999997</v>
      </c>
    </row>
    <row r="1603" spans="45:50" x14ac:dyDescent="0.35">
      <c r="AS1603" s="11" t="s">
        <v>78</v>
      </c>
      <c r="AT1603" s="11">
        <v>1606</v>
      </c>
      <c r="AU1603" s="11">
        <v>-2.2154790000000002</v>
      </c>
      <c r="AV1603" s="11">
        <v>-2.9448569999999998</v>
      </c>
      <c r="AW1603" s="11">
        <v>0.72937799999999997</v>
      </c>
      <c r="AX1603" s="11">
        <v>32.921920999999998</v>
      </c>
    </row>
    <row r="1604" spans="45:50" x14ac:dyDescent="0.35">
      <c r="AS1604" s="11" t="s">
        <v>76</v>
      </c>
      <c r="AT1604" s="11">
        <v>1607</v>
      </c>
      <c r="AU1604" s="11">
        <v>1.702998</v>
      </c>
      <c r="AV1604" s="11">
        <v>4.6872439999999997</v>
      </c>
      <c r="AW1604" s="11">
        <v>2.9842460000000002</v>
      </c>
      <c r="AX1604" s="11" t="s">
        <v>77</v>
      </c>
    </row>
    <row r="1605" spans="45:50" x14ac:dyDescent="0.35">
      <c r="AS1605" s="11" t="s">
        <v>76</v>
      </c>
      <c r="AT1605" s="11">
        <v>1608</v>
      </c>
      <c r="AU1605" s="11">
        <v>-8.5048119999999994</v>
      </c>
      <c r="AV1605" s="11">
        <v>-6.8190600000000003</v>
      </c>
      <c r="AW1605" s="11">
        <v>1.6857519999999999</v>
      </c>
      <c r="AX1605" s="11">
        <v>19.821152999999999</v>
      </c>
    </row>
    <row r="1606" spans="45:50" x14ac:dyDescent="0.35">
      <c r="AS1606" s="11" t="s">
        <v>83</v>
      </c>
      <c r="AT1606" s="11">
        <v>1609</v>
      </c>
      <c r="AU1606" s="11">
        <v>2.3844609999999999</v>
      </c>
      <c r="AV1606" s="11">
        <v>23.614336999999999</v>
      </c>
      <c r="AW1606" s="11">
        <v>21.229876999999998</v>
      </c>
      <c r="AX1606" s="11" t="s">
        <v>77</v>
      </c>
    </row>
    <row r="1607" spans="45:50" x14ac:dyDescent="0.35">
      <c r="AS1607" s="11" t="s">
        <v>76</v>
      </c>
      <c r="AT1607" s="11">
        <v>1610</v>
      </c>
      <c r="AU1607" s="11">
        <v>-7.5035449999999999</v>
      </c>
      <c r="AV1607" s="11">
        <v>-5.885694</v>
      </c>
      <c r="AW1607" s="11">
        <v>1.6178509999999999</v>
      </c>
      <c r="AX1607" s="11">
        <v>21.561156</v>
      </c>
    </row>
    <row r="1608" spans="45:50" x14ac:dyDescent="0.35">
      <c r="AS1608" s="11" t="s">
        <v>76</v>
      </c>
      <c r="AT1608" s="11">
        <v>1611</v>
      </c>
      <c r="AU1608" s="11">
        <v>9.0632219999999997</v>
      </c>
      <c r="AV1608" s="11">
        <v>1.822365</v>
      </c>
      <c r="AW1608" s="11">
        <v>7.2408570000000001</v>
      </c>
      <c r="AX1608" s="11">
        <v>79.892747</v>
      </c>
    </row>
    <row r="1609" spans="45:50" x14ac:dyDescent="0.35">
      <c r="AS1609" s="11" t="s">
        <v>76</v>
      </c>
      <c r="AT1609" s="11">
        <v>1612</v>
      </c>
      <c r="AU1609" s="11">
        <v>7.3144479999999996</v>
      </c>
      <c r="AV1609" s="11">
        <v>2.6246369999999999</v>
      </c>
      <c r="AW1609" s="11">
        <v>4.6898109999999997</v>
      </c>
      <c r="AX1609" s="11">
        <v>64.117089000000007</v>
      </c>
    </row>
    <row r="1610" spans="45:50" x14ac:dyDescent="0.35">
      <c r="AS1610" s="11" t="s">
        <v>76</v>
      </c>
      <c r="AT1610" s="11">
        <v>1613</v>
      </c>
      <c r="AU1610" s="11">
        <v>-9.164593</v>
      </c>
      <c r="AV1610" s="11">
        <v>-7.9455460000000002</v>
      </c>
      <c r="AW1610" s="11">
        <v>1.219047</v>
      </c>
      <c r="AX1610" s="11">
        <v>13.301704000000001</v>
      </c>
    </row>
    <row r="1611" spans="45:50" x14ac:dyDescent="0.35">
      <c r="AS1611" s="11" t="s">
        <v>78</v>
      </c>
      <c r="AT1611" s="11">
        <v>1614</v>
      </c>
      <c r="AU1611" s="11">
        <v>24.028873999999998</v>
      </c>
      <c r="AV1611" s="11">
        <v>20.848241000000002</v>
      </c>
      <c r="AW1611" s="11">
        <v>3.1806329999999998</v>
      </c>
      <c r="AX1611" s="11">
        <v>13.236713</v>
      </c>
    </row>
    <row r="1612" spans="45:50" x14ac:dyDescent="0.35">
      <c r="AS1612" s="11" t="s">
        <v>83</v>
      </c>
      <c r="AT1612" s="11">
        <v>1615</v>
      </c>
      <c r="AU1612" s="11">
        <v>-20.738759000000002</v>
      </c>
      <c r="AV1612" s="11">
        <v>-24.242602000000002</v>
      </c>
      <c r="AW1612" s="11">
        <v>3.5038429999999998</v>
      </c>
      <c r="AX1612" s="11">
        <v>16.895140999999999</v>
      </c>
    </row>
    <row r="1613" spans="45:50" x14ac:dyDescent="0.35">
      <c r="AS1613" s="11" t="s">
        <v>76</v>
      </c>
      <c r="AT1613" s="11">
        <v>1616</v>
      </c>
      <c r="AU1613" s="11">
        <v>-20.475832</v>
      </c>
      <c r="AV1613" s="11">
        <v>-21.112857999999999</v>
      </c>
      <c r="AW1613" s="11">
        <v>0.63702599999999998</v>
      </c>
      <c r="AX1613" s="11">
        <v>3.1111119999999999</v>
      </c>
    </row>
    <row r="1614" spans="45:50" x14ac:dyDescent="0.35">
      <c r="AS1614" s="11" t="s">
        <v>76</v>
      </c>
      <c r="AT1614" s="11">
        <v>1617</v>
      </c>
      <c r="AU1614" s="11">
        <v>25.235147000000001</v>
      </c>
      <c r="AV1614" s="11">
        <v>27.688015</v>
      </c>
      <c r="AW1614" s="11">
        <v>2.452868</v>
      </c>
      <c r="AX1614" s="11">
        <v>9.7200480000000002</v>
      </c>
    </row>
    <row r="1615" spans="45:50" x14ac:dyDescent="0.35">
      <c r="AS1615" s="11" t="s">
        <v>76</v>
      </c>
      <c r="AT1615" s="11">
        <v>1618</v>
      </c>
      <c r="AU1615" s="11">
        <v>-8.996022</v>
      </c>
      <c r="AV1615" s="11">
        <v>-11.381869</v>
      </c>
      <c r="AW1615" s="11">
        <v>2.3858470000000001</v>
      </c>
      <c r="AX1615" s="11">
        <v>26.521132999999999</v>
      </c>
    </row>
    <row r="1616" spans="45:50" x14ac:dyDescent="0.35">
      <c r="AS1616" s="11" t="s">
        <v>76</v>
      </c>
      <c r="AT1616" s="11">
        <v>1619</v>
      </c>
      <c r="AU1616" s="11">
        <v>-13.271015</v>
      </c>
      <c r="AV1616" s="11">
        <v>-15.03021</v>
      </c>
      <c r="AW1616" s="11">
        <v>1.759196</v>
      </c>
      <c r="AX1616" s="11">
        <v>13.255925</v>
      </c>
    </row>
    <row r="1617" spans="45:50" x14ac:dyDescent="0.35">
      <c r="AS1617" s="11" t="s">
        <v>76</v>
      </c>
      <c r="AT1617" s="11">
        <v>1620</v>
      </c>
      <c r="AU1617" s="11">
        <v>-9.4063429999999997</v>
      </c>
      <c r="AV1617" s="11">
        <v>-8.4588520000000003</v>
      </c>
      <c r="AW1617" s="11">
        <v>0.94749099999999997</v>
      </c>
      <c r="AX1617" s="11">
        <v>10.072896</v>
      </c>
    </row>
    <row r="1618" spans="45:50" x14ac:dyDescent="0.35">
      <c r="AS1618" s="11" t="s">
        <v>78</v>
      </c>
      <c r="AT1618" s="11">
        <v>1621</v>
      </c>
      <c r="AU1618" s="11">
        <v>-13.210397</v>
      </c>
      <c r="AV1618" s="11">
        <v>-13.764075999999999</v>
      </c>
      <c r="AW1618" s="11">
        <v>0.55367999999999995</v>
      </c>
      <c r="AX1618" s="11">
        <v>4.1912419999999999</v>
      </c>
    </row>
    <row r="1619" spans="45:50" x14ac:dyDescent="0.35">
      <c r="AS1619" s="11" t="s">
        <v>76</v>
      </c>
      <c r="AT1619" s="11">
        <v>1622</v>
      </c>
      <c r="AU1619" s="11">
        <v>36.011550999999997</v>
      </c>
      <c r="AV1619" s="11">
        <v>36.229976000000001</v>
      </c>
      <c r="AW1619" s="11">
        <v>0.21842500000000001</v>
      </c>
      <c r="AX1619" s="11">
        <v>0.60653999999999997</v>
      </c>
    </row>
    <row r="1620" spans="45:50" x14ac:dyDescent="0.35">
      <c r="AS1620" s="11" t="s">
        <v>83</v>
      </c>
      <c r="AT1620" s="11">
        <v>1623</v>
      </c>
      <c r="AU1620" s="11">
        <v>5.9713130000000003</v>
      </c>
      <c r="AV1620" s="11">
        <v>5.845116</v>
      </c>
      <c r="AW1620" s="11">
        <v>0.126197</v>
      </c>
      <c r="AX1620" s="11">
        <v>2.1133899999999999</v>
      </c>
    </row>
    <row r="1621" spans="45:50" x14ac:dyDescent="0.35">
      <c r="AS1621" s="11" t="s">
        <v>83</v>
      </c>
      <c r="AT1621" s="11">
        <v>1624</v>
      </c>
      <c r="AU1621" s="11">
        <v>3.2369370000000002</v>
      </c>
      <c r="AV1621" s="11">
        <v>3.6012439999999999</v>
      </c>
      <c r="AW1621" s="11">
        <v>0.36430699999999999</v>
      </c>
      <c r="AX1621" s="11">
        <v>11.25469</v>
      </c>
    </row>
    <row r="1622" spans="45:50" x14ac:dyDescent="0.35">
      <c r="AS1622" s="11" t="s">
        <v>76</v>
      </c>
      <c r="AT1622" s="11">
        <v>1625</v>
      </c>
      <c r="AU1622" s="11">
        <v>-17.980594</v>
      </c>
      <c r="AV1622" s="11">
        <v>-16.196701999999998</v>
      </c>
      <c r="AW1622" s="11">
        <v>1.783892</v>
      </c>
      <c r="AX1622" s="11">
        <v>9.9212089999999993</v>
      </c>
    </row>
    <row r="1623" spans="45:50" x14ac:dyDescent="0.35">
      <c r="AS1623" s="11" t="s">
        <v>76</v>
      </c>
      <c r="AT1623" s="11">
        <v>1626</v>
      </c>
      <c r="AU1623" s="11">
        <v>-21.321736000000001</v>
      </c>
      <c r="AV1623" s="11">
        <v>-21.152470999999998</v>
      </c>
      <c r="AW1623" s="11">
        <v>0.169265</v>
      </c>
      <c r="AX1623" s="11">
        <v>0.79386000000000001</v>
      </c>
    </row>
    <row r="1624" spans="45:50" x14ac:dyDescent="0.35">
      <c r="AS1624" s="11" t="s">
        <v>76</v>
      </c>
      <c r="AT1624" s="11">
        <v>1627</v>
      </c>
      <c r="AU1624" s="11">
        <v>-6.1785100000000002</v>
      </c>
      <c r="AV1624" s="11">
        <v>-9.0533839999999994</v>
      </c>
      <c r="AW1624" s="11">
        <v>2.8748740000000002</v>
      </c>
      <c r="AX1624" s="11">
        <v>46.530206999999997</v>
      </c>
    </row>
    <row r="1625" spans="45:50" x14ac:dyDescent="0.35">
      <c r="AS1625" s="11" t="s">
        <v>76</v>
      </c>
      <c r="AT1625" s="11">
        <v>1628</v>
      </c>
      <c r="AU1625" s="11">
        <v>-15.143913</v>
      </c>
      <c r="AV1625" s="11">
        <v>-15.019838999999999</v>
      </c>
      <c r="AW1625" s="11">
        <v>0.124073</v>
      </c>
      <c r="AX1625" s="11">
        <v>0.819295</v>
      </c>
    </row>
    <row r="1626" spans="45:50" x14ac:dyDescent="0.35">
      <c r="AS1626" s="11" t="s">
        <v>78</v>
      </c>
      <c r="AT1626" s="11">
        <v>1629</v>
      </c>
      <c r="AU1626" s="11">
        <v>-20.291001999999999</v>
      </c>
      <c r="AV1626" s="11">
        <v>-19.812411999999998</v>
      </c>
      <c r="AW1626" s="11">
        <v>0.47859000000000002</v>
      </c>
      <c r="AX1626" s="11">
        <v>2.3586339999999999</v>
      </c>
    </row>
    <row r="1627" spans="45:50" x14ac:dyDescent="0.35">
      <c r="AS1627" s="11" t="s">
        <v>76</v>
      </c>
      <c r="AT1627" s="11">
        <v>1630</v>
      </c>
      <c r="AU1627" s="11">
        <v>-7.0418919999999998</v>
      </c>
      <c r="AV1627" s="11">
        <v>-4.6706200000000004</v>
      </c>
      <c r="AW1627" s="11">
        <v>2.3712719999999998</v>
      </c>
      <c r="AX1627" s="11">
        <v>33.673786999999997</v>
      </c>
    </row>
    <row r="1628" spans="45:50" x14ac:dyDescent="0.35">
      <c r="AS1628" s="11" t="s">
        <v>83</v>
      </c>
      <c r="AT1628" s="11">
        <v>1631</v>
      </c>
      <c r="AU1628" s="11">
        <v>1.073299</v>
      </c>
      <c r="AV1628" s="11">
        <v>0.18179699999999999</v>
      </c>
      <c r="AW1628" s="11">
        <v>0.89150200000000002</v>
      </c>
      <c r="AX1628" s="11">
        <v>83.061875999999998</v>
      </c>
    </row>
    <row r="1629" spans="45:50" x14ac:dyDescent="0.35">
      <c r="AS1629" s="11" t="s">
        <v>78</v>
      </c>
      <c r="AT1629" s="11">
        <v>1632</v>
      </c>
      <c r="AU1629" s="11">
        <v>-7.1629999999999999E-2</v>
      </c>
      <c r="AV1629" s="11">
        <v>0.105097</v>
      </c>
      <c r="AW1629" s="11">
        <v>0.176727</v>
      </c>
      <c r="AX1629" s="11" t="s">
        <v>77</v>
      </c>
    </row>
    <row r="1630" spans="45:50" x14ac:dyDescent="0.35">
      <c r="AS1630" s="11" t="s">
        <v>76</v>
      </c>
      <c r="AT1630" s="11">
        <v>1633</v>
      </c>
      <c r="AU1630" s="11">
        <v>38.760147000000003</v>
      </c>
      <c r="AV1630" s="11">
        <v>32.726899000000003</v>
      </c>
      <c r="AW1630" s="11">
        <v>6.0332470000000002</v>
      </c>
      <c r="AX1630" s="11">
        <v>15.565594000000001</v>
      </c>
    </row>
    <row r="1631" spans="45:50" x14ac:dyDescent="0.35">
      <c r="AS1631" s="11" t="s">
        <v>76</v>
      </c>
      <c r="AT1631" s="11">
        <v>1634</v>
      </c>
      <c r="AU1631" s="11">
        <v>34.745434000000003</v>
      </c>
      <c r="AV1631" s="11">
        <v>25.91621</v>
      </c>
      <c r="AW1631" s="11">
        <v>8.8292230000000007</v>
      </c>
      <c r="AX1631" s="11">
        <v>25.411176000000001</v>
      </c>
    </row>
    <row r="1632" spans="45:50" x14ac:dyDescent="0.35">
      <c r="AS1632" s="11" t="s">
        <v>76</v>
      </c>
      <c r="AT1632" s="11">
        <v>1635</v>
      </c>
      <c r="AU1632" s="11">
        <v>-12.322281</v>
      </c>
      <c r="AV1632" s="11">
        <v>-10.81767</v>
      </c>
      <c r="AW1632" s="11">
        <v>1.5046109999999999</v>
      </c>
      <c r="AX1632" s="11">
        <v>12.21049</v>
      </c>
    </row>
    <row r="1633" spans="45:50" x14ac:dyDescent="0.35">
      <c r="AS1633" s="11" t="s">
        <v>76</v>
      </c>
      <c r="AT1633" s="11">
        <v>1636</v>
      </c>
      <c r="AU1633" s="11">
        <v>22.733103</v>
      </c>
      <c r="AV1633" s="11">
        <v>19.627161999999998</v>
      </c>
      <c r="AW1633" s="11">
        <v>3.1059410000000001</v>
      </c>
      <c r="AX1633" s="11">
        <v>13.662635</v>
      </c>
    </row>
    <row r="1634" spans="45:50" x14ac:dyDescent="0.35">
      <c r="AS1634" s="11" t="s">
        <v>76</v>
      </c>
      <c r="AT1634" s="11">
        <v>1637</v>
      </c>
      <c r="AU1634" s="11">
        <v>17.925328</v>
      </c>
      <c r="AV1634" s="11">
        <v>15.349081</v>
      </c>
      <c r="AW1634" s="11">
        <v>2.5762459999999998</v>
      </c>
      <c r="AX1634" s="11">
        <v>14.372102999999999</v>
      </c>
    </row>
    <row r="1635" spans="45:50" x14ac:dyDescent="0.35">
      <c r="AS1635" s="11" t="s">
        <v>76</v>
      </c>
      <c r="AT1635" s="11">
        <v>1638</v>
      </c>
      <c r="AU1635" s="11">
        <v>-12.001927999999999</v>
      </c>
      <c r="AV1635" s="11">
        <v>-13.098894</v>
      </c>
      <c r="AW1635" s="11">
        <v>1.0969660000000001</v>
      </c>
      <c r="AX1635" s="11">
        <v>9.1399109999999997</v>
      </c>
    </row>
    <row r="1636" spans="45:50" x14ac:dyDescent="0.35">
      <c r="AS1636" s="11" t="s">
        <v>76</v>
      </c>
      <c r="AT1636" s="11">
        <v>1640</v>
      </c>
      <c r="AU1636" s="11">
        <v>6.3721819999999996</v>
      </c>
      <c r="AV1636" s="11">
        <v>11.708176</v>
      </c>
      <c r="AW1636" s="11">
        <v>5.3359940000000003</v>
      </c>
      <c r="AX1636" s="11">
        <v>83.738892000000007</v>
      </c>
    </row>
    <row r="1637" spans="45:50" x14ac:dyDescent="0.35">
      <c r="AS1637" s="11" t="s">
        <v>83</v>
      </c>
      <c r="AT1637" s="11">
        <v>1641</v>
      </c>
      <c r="AU1637" s="11">
        <v>-21.170624</v>
      </c>
      <c r="AV1637" s="11">
        <v>-19.229054999999999</v>
      </c>
      <c r="AW1637" s="11">
        <v>1.9415690000000001</v>
      </c>
      <c r="AX1637" s="11">
        <v>9.1710539999999998</v>
      </c>
    </row>
    <row r="1638" spans="45:50" x14ac:dyDescent="0.35">
      <c r="AS1638" s="11" t="s">
        <v>78</v>
      </c>
      <c r="AT1638" s="11">
        <v>1642</v>
      </c>
      <c r="AU1638" s="11">
        <v>-26.460493</v>
      </c>
      <c r="AV1638" s="11">
        <v>-27.979306999999999</v>
      </c>
      <c r="AW1638" s="11">
        <v>1.5188140000000001</v>
      </c>
      <c r="AX1638" s="11">
        <v>5.7399290000000001</v>
      </c>
    </row>
    <row r="1639" spans="45:50" x14ac:dyDescent="0.35">
      <c r="AS1639" s="11" t="s">
        <v>76</v>
      </c>
      <c r="AT1639" s="11">
        <v>1643</v>
      </c>
      <c r="AU1639" s="11">
        <v>-6.4463699999999999</v>
      </c>
      <c r="AV1639" s="11">
        <v>-4.984127</v>
      </c>
      <c r="AW1639" s="11">
        <v>1.462243</v>
      </c>
      <c r="AX1639" s="11">
        <v>22.683199999999999</v>
      </c>
    </row>
    <row r="1640" spans="45:50" x14ac:dyDescent="0.35">
      <c r="AS1640" s="11" t="s">
        <v>76</v>
      </c>
      <c r="AT1640" s="11">
        <v>1644</v>
      </c>
      <c r="AU1640" s="11">
        <v>22.787648000000001</v>
      </c>
      <c r="AV1640" s="11">
        <v>23.581122000000001</v>
      </c>
      <c r="AW1640" s="11">
        <v>0.79347400000000001</v>
      </c>
      <c r="AX1640" s="11">
        <v>3.4820350000000002</v>
      </c>
    </row>
    <row r="1641" spans="45:50" x14ac:dyDescent="0.35">
      <c r="AS1641" s="11" t="s">
        <v>78</v>
      </c>
      <c r="AT1641" s="11">
        <v>1645</v>
      </c>
      <c r="AU1641" s="11">
        <v>8.4634610000000006</v>
      </c>
      <c r="AV1641" s="11">
        <v>18.373663000000001</v>
      </c>
      <c r="AW1641" s="11">
        <v>9.910202</v>
      </c>
      <c r="AX1641" s="11" t="s">
        <v>77</v>
      </c>
    </row>
    <row r="1642" spans="45:50" x14ac:dyDescent="0.35">
      <c r="AS1642" s="11" t="s">
        <v>83</v>
      </c>
      <c r="AT1642" s="11">
        <v>1646</v>
      </c>
      <c r="AU1642" s="11">
        <v>-14.82366</v>
      </c>
      <c r="AV1642" s="11">
        <v>-13.820327000000001</v>
      </c>
      <c r="AW1642" s="11">
        <v>1.0033339999999999</v>
      </c>
      <c r="AX1642" s="11">
        <v>6.7684620000000004</v>
      </c>
    </row>
    <row r="1643" spans="45:50" x14ac:dyDescent="0.35">
      <c r="AS1643" s="11" t="s">
        <v>76</v>
      </c>
      <c r="AT1643" s="11">
        <v>1647</v>
      </c>
      <c r="AU1643" s="11">
        <v>2.5716779999999999</v>
      </c>
      <c r="AV1643" s="11">
        <v>3.8926340000000001</v>
      </c>
      <c r="AW1643" s="11">
        <v>1.320956</v>
      </c>
      <c r="AX1643" s="11">
        <v>51.365549000000001</v>
      </c>
    </row>
    <row r="1644" spans="45:50" x14ac:dyDescent="0.35">
      <c r="AS1644" s="11" t="s">
        <v>76</v>
      </c>
      <c r="AT1644" s="11">
        <v>1648</v>
      </c>
      <c r="AU1644" s="11">
        <v>-15.443406</v>
      </c>
      <c r="AV1644" s="11">
        <v>-15.170389999999999</v>
      </c>
      <c r="AW1644" s="11">
        <v>0.27301599999999998</v>
      </c>
      <c r="AX1644" s="11">
        <v>1.767846</v>
      </c>
    </row>
    <row r="1645" spans="45:50" x14ac:dyDescent="0.35">
      <c r="AS1645" s="11" t="s">
        <v>76</v>
      </c>
      <c r="AT1645" s="11">
        <v>1649</v>
      </c>
      <c r="AU1645" s="11">
        <v>32.156211999999996</v>
      </c>
      <c r="AV1645" s="11">
        <v>31.339144999999998</v>
      </c>
      <c r="AW1645" s="11">
        <v>0.81706800000000002</v>
      </c>
      <c r="AX1645" s="11">
        <v>2.5409329999999999</v>
      </c>
    </row>
    <row r="1646" spans="45:50" x14ac:dyDescent="0.35">
      <c r="AS1646" s="11" t="s">
        <v>76</v>
      </c>
      <c r="AT1646" s="11">
        <v>1650</v>
      </c>
      <c r="AU1646" s="11">
        <v>-9.4627610000000004</v>
      </c>
      <c r="AV1646" s="11">
        <v>-8.2431249999999991</v>
      </c>
      <c r="AW1646" s="11">
        <v>1.2196359999999999</v>
      </c>
      <c r="AX1646" s="11">
        <v>12.888792</v>
      </c>
    </row>
    <row r="1647" spans="45:50" x14ac:dyDescent="0.35">
      <c r="AS1647" s="11" t="s">
        <v>76</v>
      </c>
      <c r="AT1647" s="11">
        <v>1651</v>
      </c>
      <c r="AU1647" s="11">
        <v>7.4554580000000001</v>
      </c>
      <c r="AV1647" s="11">
        <v>7.5641559999999997</v>
      </c>
      <c r="AW1647" s="11">
        <v>0.108698</v>
      </c>
      <c r="AX1647" s="11">
        <v>1.4579610000000001</v>
      </c>
    </row>
    <row r="1648" spans="45:50" x14ac:dyDescent="0.35">
      <c r="AS1648" s="11" t="s">
        <v>76</v>
      </c>
      <c r="AT1648" s="11">
        <v>1652</v>
      </c>
      <c r="AU1648" s="11">
        <v>5.111205</v>
      </c>
      <c r="AV1648" s="11">
        <v>2.8832140000000002</v>
      </c>
      <c r="AW1648" s="11">
        <v>2.2279909999999998</v>
      </c>
      <c r="AX1648" s="11">
        <v>43.590336000000001</v>
      </c>
    </row>
    <row r="1649" spans="45:50" x14ac:dyDescent="0.35">
      <c r="AS1649" s="11" t="s">
        <v>83</v>
      </c>
      <c r="AT1649" s="11">
        <v>1653</v>
      </c>
      <c r="AU1649" s="11">
        <v>-2.8853430000000002</v>
      </c>
      <c r="AV1649" s="11">
        <v>-6.2076359999999999</v>
      </c>
      <c r="AW1649" s="11">
        <v>3.3222939999999999</v>
      </c>
      <c r="AX1649" s="11" t="s">
        <v>77</v>
      </c>
    </row>
    <row r="1650" spans="45:50" x14ac:dyDescent="0.35">
      <c r="AS1650" s="11" t="s">
        <v>78</v>
      </c>
      <c r="AT1650" s="11">
        <v>1654</v>
      </c>
      <c r="AU1650" s="11">
        <v>-24.627403000000001</v>
      </c>
      <c r="AV1650" s="11">
        <v>-22.157995</v>
      </c>
      <c r="AW1650" s="11">
        <v>2.469408</v>
      </c>
      <c r="AX1650" s="11">
        <v>10.027075</v>
      </c>
    </row>
    <row r="1651" spans="45:50" x14ac:dyDescent="0.35">
      <c r="AS1651" s="11" t="s">
        <v>76</v>
      </c>
      <c r="AT1651" s="11">
        <v>1655</v>
      </c>
      <c r="AU1651" s="11">
        <v>-5.7012049999999999</v>
      </c>
      <c r="AV1651" s="11">
        <v>-6.7562199999999999</v>
      </c>
      <c r="AW1651" s="11">
        <v>1.0550139999999999</v>
      </c>
      <c r="AX1651" s="11">
        <v>18.505110999999999</v>
      </c>
    </row>
    <row r="1652" spans="45:50" x14ac:dyDescent="0.35">
      <c r="AS1652" s="11" t="s">
        <v>78</v>
      </c>
      <c r="AT1652" s="11">
        <v>1656</v>
      </c>
      <c r="AU1652" s="11">
        <v>-12.032608</v>
      </c>
      <c r="AV1652" s="11">
        <v>-8.8797010000000007</v>
      </c>
      <c r="AW1652" s="11">
        <v>3.1529069999999999</v>
      </c>
      <c r="AX1652" s="11">
        <v>26.203019999999999</v>
      </c>
    </row>
    <row r="1653" spans="45:50" x14ac:dyDescent="0.35">
      <c r="AS1653" s="11" t="s">
        <v>83</v>
      </c>
      <c r="AT1653" s="11">
        <v>1657</v>
      </c>
      <c r="AU1653" s="11">
        <v>-11.739525</v>
      </c>
      <c r="AV1653" s="11">
        <v>-12.445596</v>
      </c>
      <c r="AW1653" s="11">
        <v>0.706071</v>
      </c>
      <c r="AX1653" s="11">
        <v>6.0144789999999997</v>
      </c>
    </row>
    <row r="1654" spans="45:50" x14ac:dyDescent="0.35">
      <c r="AS1654" s="11" t="s">
        <v>76</v>
      </c>
      <c r="AT1654" s="11">
        <v>1658</v>
      </c>
      <c r="AU1654" s="11">
        <v>9.4367459999999994</v>
      </c>
      <c r="AV1654" s="11">
        <v>10.656488</v>
      </c>
      <c r="AW1654" s="11">
        <v>1.2197420000000001</v>
      </c>
      <c r="AX1654" s="11">
        <v>12.925449</v>
      </c>
    </row>
    <row r="1655" spans="45:50" x14ac:dyDescent="0.35">
      <c r="AS1655" s="11" t="s">
        <v>76</v>
      </c>
      <c r="AT1655" s="11">
        <v>1659</v>
      </c>
      <c r="AU1655" s="11">
        <v>-4.7795209999999999</v>
      </c>
      <c r="AV1655" s="11">
        <v>-3.441052</v>
      </c>
      <c r="AW1655" s="11">
        <v>1.33847</v>
      </c>
      <c r="AX1655" s="11">
        <v>28.004262000000001</v>
      </c>
    </row>
    <row r="1656" spans="45:50" x14ac:dyDescent="0.35">
      <c r="AS1656" s="11" t="s">
        <v>76</v>
      </c>
      <c r="AT1656" s="11">
        <v>1660</v>
      </c>
      <c r="AU1656" s="11">
        <v>4.6349099999999996</v>
      </c>
      <c r="AV1656" s="11">
        <v>2.395912</v>
      </c>
      <c r="AW1656" s="11">
        <v>2.2389969999999999</v>
      </c>
      <c r="AX1656" s="11">
        <v>48.307248000000001</v>
      </c>
    </row>
    <row r="1657" spans="45:50" x14ac:dyDescent="0.35">
      <c r="AS1657" s="11" t="s">
        <v>78</v>
      </c>
      <c r="AT1657" s="11">
        <v>1661</v>
      </c>
      <c r="AU1657" s="11">
        <v>-15.251932999999999</v>
      </c>
      <c r="AV1657" s="11">
        <v>-13.541166</v>
      </c>
      <c r="AW1657" s="11">
        <v>1.710766</v>
      </c>
      <c r="AX1657" s="11">
        <v>11.216718999999999</v>
      </c>
    </row>
    <row r="1658" spans="45:50" x14ac:dyDescent="0.35">
      <c r="AS1658" s="11" t="s">
        <v>76</v>
      </c>
      <c r="AT1658" s="11">
        <v>1662</v>
      </c>
      <c r="AU1658" s="11">
        <v>37.714694999999999</v>
      </c>
      <c r="AV1658" s="11">
        <v>31.893654999999999</v>
      </c>
      <c r="AW1658" s="11">
        <v>5.82104</v>
      </c>
      <c r="AX1658" s="11">
        <v>15.434407999999999</v>
      </c>
    </row>
    <row r="1659" spans="45:50" x14ac:dyDescent="0.35">
      <c r="AS1659" s="11" t="s">
        <v>83</v>
      </c>
      <c r="AT1659" s="11">
        <v>1663</v>
      </c>
      <c r="AU1659" s="11">
        <v>41.883006000000002</v>
      </c>
      <c r="AV1659" s="11">
        <v>35.702446999999999</v>
      </c>
      <c r="AW1659" s="11">
        <v>6.1805589999999997</v>
      </c>
      <c r="AX1659" s="11">
        <v>14.756722999999999</v>
      </c>
    </row>
    <row r="1660" spans="45:50" x14ac:dyDescent="0.35">
      <c r="AS1660" s="11" t="s">
        <v>76</v>
      </c>
      <c r="AT1660" s="11">
        <v>1664</v>
      </c>
      <c r="AU1660" s="11">
        <v>-2.465592</v>
      </c>
      <c r="AV1660" s="11">
        <v>-1.4426460000000001</v>
      </c>
      <c r="AW1660" s="11">
        <v>1.0229459999999999</v>
      </c>
      <c r="AX1660" s="11">
        <v>41.488854000000003</v>
      </c>
    </row>
    <row r="1661" spans="45:50" x14ac:dyDescent="0.35">
      <c r="AS1661" s="11" t="s">
        <v>76</v>
      </c>
      <c r="AT1661" s="11">
        <v>1665</v>
      </c>
      <c r="AU1661" s="11">
        <v>-20.544703999999999</v>
      </c>
      <c r="AV1661" s="11">
        <v>-20.267893999999998</v>
      </c>
      <c r="AW1661" s="11">
        <v>0.27681099999999997</v>
      </c>
      <c r="AX1661" s="11">
        <v>1.3473569999999999</v>
      </c>
    </row>
    <row r="1662" spans="45:50" x14ac:dyDescent="0.35">
      <c r="AS1662" s="11" t="s">
        <v>76</v>
      </c>
      <c r="AT1662" s="11">
        <v>1666</v>
      </c>
      <c r="AU1662" s="11">
        <v>0.24315700000000001</v>
      </c>
      <c r="AV1662" s="11">
        <v>-1.7925139999999999</v>
      </c>
      <c r="AW1662" s="11">
        <v>2.0356700000000001</v>
      </c>
      <c r="AX1662" s="11" t="s">
        <v>77</v>
      </c>
    </row>
    <row r="1663" spans="45:50" x14ac:dyDescent="0.35">
      <c r="AS1663" s="11" t="s">
        <v>83</v>
      </c>
      <c r="AT1663" s="11">
        <v>1667</v>
      </c>
      <c r="AU1663" s="11">
        <v>-16.560282999999998</v>
      </c>
      <c r="AV1663" s="11">
        <v>-13.817273</v>
      </c>
      <c r="AW1663" s="11">
        <v>2.7430099999999999</v>
      </c>
      <c r="AX1663" s="11">
        <v>16.563787000000001</v>
      </c>
    </row>
    <row r="1664" spans="45:50" x14ac:dyDescent="0.35">
      <c r="AS1664" s="11" t="s">
        <v>76</v>
      </c>
      <c r="AT1664" s="11">
        <v>1668</v>
      </c>
      <c r="AU1664" s="11">
        <v>-10.531153</v>
      </c>
      <c r="AV1664" s="11">
        <v>-9.167484</v>
      </c>
      <c r="AW1664" s="11">
        <v>1.363669</v>
      </c>
      <c r="AX1664" s="11">
        <v>12.948907999999999</v>
      </c>
    </row>
    <row r="1665" spans="45:50" x14ac:dyDescent="0.35">
      <c r="AS1665" s="11" t="s">
        <v>76</v>
      </c>
      <c r="AT1665" s="11">
        <v>1669</v>
      </c>
      <c r="AU1665" s="11">
        <v>43.395608000000003</v>
      </c>
      <c r="AV1665" s="11">
        <v>41.389659000000002</v>
      </c>
      <c r="AW1665" s="11">
        <v>2.0059490000000002</v>
      </c>
      <c r="AX1665" s="11">
        <v>4.622471</v>
      </c>
    </row>
    <row r="1666" spans="45:50" x14ac:dyDescent="0.35">
      <c r="AS1666" s="11" t="s">
        <v>78</v>
      </c>
      <c r="AT1666" s="11">
        <v>1670</v>
      </c>
      <c r="AU1666" s="11">
        <v>30.525901000000001</v>
      </c>
      <c r="AV1666" s="11">
        <v>20.052678</v>
      </c>
      <c r="AW1666" s="11">
        <v>10.473223000000001</v>
      </c>
      <c r="AX1666" s="11">
        <v>34.3093</v>
      </c>
    </row>
    <row r="1667" spans="45:50" x14ac:dyDescent="0.35">
      <c r="AS1667" s="11" t="s">
        <v>76</v>
      </c>
      <c r="AT1667" s="11">
        <v>1671</v>
      </c>
      <c r="AU1667" s="11">
        <v>-4.9985600000000003</v>
      </c>
      <c r="AV1667" s="11">
        <v>-4.4853059999999996</v>
      </c>
      <c r="AW1667" s="11">
        <v>0.51325399999999999</v>
      </c>
      <c r="AX1667" s="11">
        <v>10.268032</v>
      </c>
    </row>
    <row r="1668" spans="45:50" x14ac:dyDescent="0.35">
      <c r="AS1668" s="11" t="s">
        <v>76</v>
      </c>
      <c r="AT1668" s="11">
        <v>1672</v>
      </c>
      <c r="AU1668" s="11">
        <v>33.158107999999999</v>
      </c>
      <c r="AV1668" s="11">
        <v>33.753624000000002</v>
      </c>
      <c r="AW1668" s="11">
        <v>0.59551600000000005</v>
      </c>
      <c r="AX1668" s="11">
        <v>1.7959890000000001</v>
      </c>
    </row>
    <row r="1669" spans="45:50" x14ac:dyDescent="0.35">
      <c r="AS1669" s="11" t="s">
        <v>78</v>
      </c>
      <c r="AT1669" s="11">
        <v>1673</v>
      </c>
      <c r="AU1669" s="11">
        <v>-15.653625999999999</v>
      </c>
      <c r="AV1669" s="11">
        <v>-16.101921000000001</v>
      </c>
      <c r="AW1669" s="11">
        <v>0.448295</v>
      </c>
      <c r="AX1669" s="11">
        <v>2.863842</v>
      </c>
    </row>
    <row r="1670" spans="45:50" x14ac:dyDescent="0.35">
      <c r="AS1670" s="11" t="s">
        <v>76</v>
      </c>
      <c r="AT1670" s="11">
        <v>1674</v>
      </c>
      <c r="AU1670" s="11">
        <v>-8.4437979999999992</v>
      </c>
      <c r="AV1670" s="11">
        <v>-8.1824549999999991</v>
      </c>
      <c r="AW1670" s="11">
        <v>0.26134299999999999</v>
      </c>
      <c r="AX1670" s="11">
        <v>3.0950829999999998</v>
      </c>
    </row>
    <row r="1671" spans="45:50" x14ac:dyDescent="0.35">
      <c r="AS1671" s="11" t="s">
        <v>76</v>
      </c>
      <c r="AT1671" s="11">
        <v>1675</v>
      </c>
      <c r="AU1671" s="11">
        <v>-1.744003</v>
      </c>
      <c r="AV1671" s="11">
        <v>-1.3911800000000001</v>
      </c>
      <c r="AW1671" s="11">
        <v>0.352823</v>
      </c>
      <c r="AX1671" s="11">
        <v>20.230656</v>
      </c>
    </row>
    <row r="1672" spans="45:50" x14ac:dyDescent="0.35">
      <c r="AS1672" s="11" t="s">
        <v>83</v>
      </c>
      <c r="AT1672" s="11">
        <v>1676</v>
      </c>
      <c r="AU1672" s="11">
        <v>-6.0711830000000004</v>
      </c>
      <c r="AV1672" s="11">
        <v>-7.4831810000000001</v>
      </c>
      <c r="AW1672" s="11">
        <v>1.4119980000000001</v>
      </c>
      <c r="AX1672" s="11">
        <v>23.257376000000001</v>
      </c>
    </row>
    <row r="1673" spans="45:50" x14ac:dyDescent="0.35">
      <c r="AS1673" s="11" t="s">
        <v>76</v>
      </c>
      <c r="AT1673" s="11">
        <v>1677</v>
      </c>
      <c r="AU1673" s="11">
        <v>-11.606959</v>
      </c>
      <c r="AV1673" s="11">
        <v>-11.225783</v>
      </c>
      <c r="AW1673" s="11">
        <v>0.38117600000000001</v>
      </c>
      <c r="AX1673" s="11">
        <v>3.2840319999999998</v>
      </c>
    </row>
    <row r="1674" spans="45:50" x14ac:dyDescent="0.35">
      <c r="AS1674" s="11" t="s">
        <v>76</v>
      </c>
      <c r="AT1674" s="11">
        <v>1678</v>
      </c>
      <c r="AU1674" s="11">
        <v>-5.5185999999999999E-2</v>
      </c>
      <c r="AV1674" s="11">
        <v>-2.013077</v>
      </c>
      <c r="AW1674" s="11">
        <v>1.957891</v>
      </c>
      <c r="AX1674" s="11" t="s">
        <v>77</v>
      </c>
    </row>
    <row r="1675" spans="45:50" x14ac:dyDescent="0.35">
      <c r="AS1675" s="11" t="s">
        <v>76</v>
      </c>
      <c r="AT1675" s="11">
        <v>1679</v>
      </c>
      <c r="AU1675" s="11">
        <v>-3.266785</v>
      </c>
      <c r="AV1675" s="11">
        <v>-2.920992</v>
      </c>
      <c r="AW1675" s="11">
        <v>0.34579300000000002</v>
      </c>
      <c r="AX1675" s="11">
        <v>10.585119000000001</v>
      </c>
    </row>
    <row r="1676" spans="45:50" x14ac:dyDescent="0.35">
      <c r="AS1676" s="11" t="s">
        <v>83</v>
      </c>
      <c r="AT1676" s="11">
        <v>1680</v>
      </c>
      <c r="AU1676" s="11">
        <v>-12.494472999999999</v>
      </c>
      <c r="AV1676" s="11">
        <v>-9.7808089999999996</v>
      </c>
      <c r="AW1676" s="11">
        <v>2.7136640000000001</v>
      </c>
      <c r="AX1676" s="11">
        <v>21.718917000000001</v>
      </c>
    </row>
    <row r="1677" spans="45:50" x14ac:dyDescent="0.35">
      <c r="AS1677" s="11" t="s">
        <v>78</v>
      </c>
      <c r="AT1677" s="11">
        <v>1681</v>
      </c>
      <c r="AU1677" s="11">
        <v>-8.6520630000000001</v>
      </c>
      <c r="AV1677" s="11">
        <v>-6.3770910000000001</v>
      </c>
      <c r="AW1677" s="11">
        <v>2.274972</v>
      </c>
      <c r="AX1677" s="11">
        <v>26.293984999999999</v>
      </c>
    </row>
    <row r="1678" spans="45:50" x14ac:dyDescent="0.35">
      <c r="AS1678" s="11" t="s">
        <v>76</v>
      </c>
      <c r="AT1678" s="11">
        <v>1682</v>
      </c>
      <c r="AU1678" s="11">
        <v>-1.322632</v>
      </c>
      <c r="AV1678" s="11">
        <v>-1.8481099999999999</v>
      </c>
      <c r="AW1678" s="11">
        <v>0.525478</v>
      </c>
      <c r="AX1678" s="11">
        <v>39.729765</v>
      </c>
    </row>
    <row r="1679" spans="45:50" x14ac:dyDescent="0.35">
      <c r="AS1679" s="11" t="s">
        <v>76</v>
      </c>
      <c r="AT1679" s="11">
        <v>1683</v>
      </c>
      <c r="AU1679" s="11">
        <v>-2.9820289999999998</v>
      </c>
      <c r="AV1679" s="11">
        <v>-0.244394</v>
      </c>
      <c r="AW1679" s="11">
        <v>2.737635</v>
      </c>
      <c r="AX1679" s="11">
        <v>91.804451</v>
      </c>
    </row>
    <row r="1680" spans="45:50" x14ac:dyDescent="0.35">
      <c r="AS1680" s="11" t="s">
        <v>76</v>
      </c>
      <c r="AT1680" s="11">
        <v>1684</v>
      </c>
      <c r="AU1680" s="11">
        <v>-4.3130470000000001</v>
      </c>
      <c r="AV1680" s="11">
        <v>-6.0512949999999996</v>
      </c>
      <c r="AW1680" s="11">
        <v>1.738248</v>
      </c>
      <c r="AX1680" s="11">
        <v>40.302098999999998</v>
      </c>
    </row>
    <row r="1681" spans="45:50" x14ac:dyDescent="0.35">
      <c r="AS1681" s="11" t="s">
        <v>76</v>
      </c>
      <c r="AT1681" s="11">
        <v>1685</v>
      </c>
      <c r="AU1681" s="11">
        <v>26.301157</v>
      </c>
      <c r="AV1681" s="11">
        <v>18.918144000000002</v>
      </c>
      <c r="AW1681" s="11">
        <v>7.383013</v>
      </c>
      <c r="AX1681" s="11">
        <v>28.071057</v>
      </c>
    </row>
    <row r="1682" spans="45:50" x14ac:dyDescent="0.35">
      <c r="AS1682" s="11" t="s">
        <v>83</v>
      </c>
      <c r="AT1682" s="11">
        <v>1686</v>
      </c>
      <c r="AU1682" s="11">
        <v>-4.9769819999999996</v>
      </c>
      <c r="AV1682" s="11">
        <v>1.4300349999999999</v>
      </c>
      <c r="AW1682" s="11">
        <v>6.4070169999999997</v>
      </c>
      <c r="AX1682" s="11" t="s">
        <v>77</v>
      </c>
    </row>
    <row r="1683" spans="45:50" x14ac:dyDescent="0.35">
      <c r="AS1683" s="11" t="s">
        <v>78</v>
      </c>
      <c r="AT1683" s="11">
        <v>1687</v>
      </c>
      <c r="AU1683" s="11">
        <v>3.3932910000000001</v>
      </c>
      <c r="AV1683" s="11">
        <v>8.3153000000000005E-2</v>
      </c>
      <c r="AW1683" s="11">
        <v>3.3101379999999998</v>
      </c>
      <c r="AX1683" s="11">
        <v>97.549486999999999</v>
      </c>
    </row>
    <row r="1684" spans="45:50" x14ac:dyDescent="0.35">
      <c r="AS1684" s="11" t="s">
        <v>76</v>
      </c>
      <c r="AT1684" s="11">
        <v>1688</v>
      </c>
      <c r="AU1684" s="11">
        <v>18.804472000000001</v>
      </c>
      <c r="AV1684" s="11">
        <v>20.979384</v>
      </c>
      <c r="AW1684" s="11">
        <v>2.174912</v>
      </c>
      <c r="AX1684" s="11">
        <v>11.565931000000001</v>
      </c>
    </row>
    <row r="1685" spans="45:50" x14ac:dyDescent="0.35">
      <c r="AS1685" s="11" t="s">
        <v>76</v>
      </c>
      <c r="AT1685" s="11">
        <v>1689</v>
      </c>
      <c r="AU1685" s="11">
        <v>-19.110294</v>
      </c>
      <c r="AV1685" s="11">
        <v>-20.771988</v>
      </c>
      <c r="AW1685" s="11">
        <v>1.6616930000000001</v>
      </c>
      <c r="AX1685" s="11">
        <v>8.6952789999999993</v>
      </c>
    </row>
    <row r="1686" spans="45:50" x14ac:dyDescent="0.35">
      <c r="AS1686" s="11" t="s">
        <v>76</v>
      </c>
      <c r="AT1686" s="11">
        <v>1690</v>
      </c>
      <c r="AU1686" s="11">
        <v>-17.613109000000001</v>
      </c>
      <c r="AV1686" s="11">
        <v>-18.298136</v>
      </c>
      <c r="AW1686" s="11">
        <v>0.68502799999999997</v>
      </c>
      <c r="AX1686" s="11">
        <v>3.8893049999999998</v>
      </c>
    </row>
    <row r="1687" spans="45:50" x14ac:dyDescent="0.35">
      <c r="AS1687" s="11" t="s">
        <v>76</v>
      </c>
      <c r="AT1687" s="11">
        <v>1691</v>
      </c>
      <c r="AU1687" s="11">
        <v>8.4942349999999998</v>
      </c>
      <c r="AV1687" s="11">
        <v>12.716094</v>
      </c>
      <c r="AW1687" s="11">
        <v>4.2218600000000004</v>
      </c>
      <c r="AX1687" s="11">
        <v>49.702649999999998</v>
      </c>
    </row>
    <row r="1688" spans="45:50" x14ac:dyDescent="0.35">
      <c r="AS1688" s="11" t="s">
        <v>76</v>
      </c>
      <c r="AT1688" s="11">
        <v>1692</v>
      </c>
      <c r="AU1688" s="11">
        <v>-3.893939</v>
      </c>
      <c r="AV1688" s="11">
        <v>-1.6841379999999999</v>
      </c>
      <c r="AW1688" s="11">
        <v>2.2098010000000001</v>
      </c>
      <c r="AX1688" s="11">
        <v>56.749749999999999</v>
      </c>
    </row>
    <row r="1689" spans="45:50" x14ac:dyDescent="0.35">
      <c r="AS1689" s="11" t="s">
        <v>83</v>
      </c>
      <c r="AT1689" s="11">
        <v>1693</v>
      </c>
      <c r="AU1689" s="11">
        <v>7.8257690000000002</v>
      </c>
      <c r="AV1689" s="11">
        <v>8.6348219999999998</v>
      </c>
      <c r="AW1689" s="11">
        <v>0.80905400000000005</v>
      </c>
      <c r="AX1689" s="11">
        <v>10.338331999999999</v>
      </c>
    </row>
    <row r="1690" spans="45:50" x14ac:dyDescent="0.35">
      <c r="AS1690" s="11" t="s">
        <v>78</v>
      </c>
      <c r="AT1690" s="11">
        <v>1694</v>
      </c>
      <c r="AU1690" s="11">
        <v>-9.5663099999999996</v>
      </c>
      <c r="AV1690" s="11">
        <v>-7.8639749999999999</v>
      </c>
      <c r="AW1690" s="11">
        <v>1.7023349999999999</v>
      </c>
      <c r="AX1690" s="11">
        <v>17.795105</v>
      </c>
    </row>
    <row r="1691" spans="45:50" x14ac:dyDescent="0.35">
      <c r="AS1691" s="11" t="s">
        <v>76</v>
      </c>
      <c r="AT1691" s="11">
        <v>1695</v>
      </c>
      <c r="AU1691" s="11">
        <v>-4.7035830000000001</v>
      </c>
      <c r="AV1691" s="11">
        <v>-3.410507</v>
      </c>
      <c r="AW1691" s="11">
        <v>1.293077</v>
      </c>
      <c r="AX1691" s="11">
        <v>27.491311</v>
      </c>
    </row>
    <row r="1692" spans="45:50" x14ac:dyDescent="0.35">
      <c r="AS1692" s="11" t="s">
        <v>76</v>
      </c>
      <c r="AT1692" s="11">
        <v>1696</v>
      </c>
      <c r="AU1692" s="11">
        <v>-6.1274519999999999</v>
      </c>
      <c r="AV1692" s="11">
        <v>-5.8569180000000003</v>
      </c>
      <c r="AW1692" s="11">
        <v>0.270534</v>
      </c>
      <c r="AX1692" s="11">
        <v>4.4151189999999998</v>
      </c>
    </row>
    <row r="1693" spans="45:50" x14ac:dyDescent="0.35">
      <c r="AS1693" s="11" t="s">
        <v>76</v>
      </c>
      <c r="AT1693" s="11">
        <v>1697</v>
      </c>
      <c r="AU1693" s="11">
        <v>-18.248622000000001</v>
      </c>
      <c r="AV1693" s="11">
        <v>-16.471515</v>
      </c>
      <c r="AW1693" s="11">
        <v>1.777107</v>
      </c>
      <c r="AX1693" s="11">
        <v>9.7383050000000004</v>
      </c>
    </row>
    <row r="1694" spans="45:50" x14ac:dyDescent="0.35">
      <c r="AS1694" s="11" t="s">
        <v>76</v>
      </c>
      <c r="AT1694" s="11">
        <v>1698</v>
      </c>
      <c r="AU1694" s="11">
        <v>-23.657972000000001</v>
      </c>
      <c r="AV1694" s="11">
        <v>-23.694462999999999</v>
      </c>
      <c r="AW1694" s="11">
        <v>3.6491999999999997E-2</v>
      </c>
      <c r="AX1694" s="11">
        <v>0.154247</v>
      </c>
    </row>
    <row r="1695" spans="45:50" x14ac:dyDescent="0.35">
      <c r="AS1695" s="11" t="s">
        <v>76</v>
      </c>
      <c r="AT1695" s="11">
        <v>1699</v>
      </c>
      <c r="AU1695" s="11">
        <v>-4.2328159999999997</v>
      </c>
      <c r="AV1695" s="11">
        <v>-3.5909209999999998</v>
      </c>
      <c r="AW1695" s="11">
        <v>0.64189499999999999</v>
      </c>
      <c r="AX1695" s="11">
        <v>15.164720000000001</v>
      </c>
    </row>
    <row r="1696" spans="45:50" x14ac:dyDescent="0.35">
      <c r="AS1696" s="11" t="s">
        <v>83</v>
      </c>
      <c r="AT1696" s="11">
        <v>1700</v>
      </c>
      <c r="AU1696" s="11">
        <v>-3.1172789999999999</v>
      </c>
      <c r="AV1696" s="11">
        <v>2.8463620000000001</v>
      </c>
      <c r="AW1696" s="11">
        <v>5.963641</v>
      </c>
      <c r="AX1696" s="11" t="s">
        <v>77</v>
      </c>
    </row>
    <row r="1697" spans="45:50" x14ac:dyDescent="0.35">
      <c r="AS1697" s="11" t="s">
        <v>76</v>
      </c>
      <c r="AT1697" s="11">
        <v>1701</v>
      </c>
      <c r="AU1697" s="11">
        <v>8.8608720000000005</v>
      </c>
      <c r="AV1697" s="11">
        <v>8.1643480000000004</v>
      </c>
      <c r="AW1697" s="11">
        <v>0.69652400000000003</v>
      </c>
      <c r="AX1697" s="11">
        <v>7.8606699999999998</v>
      </c>
    </row>
    <row r="1698" spans="45:50" x14ac:dyDescent="0.35">
      <c r="AS1698" s="11" t="s">
        <v>78</v>
      </c>
      <c r="AT1698" s="11">
        <v>1702</v>
      </c>
      <c r="AU1698" s="11">
        <v>-4.7604090000000001</v>
      </c>
      <c r="AV1698" s="11">
        <v>-6.9675099999999999</v>
      </c>
      <c r="AW1698" s="11">
        <v>2.2071010000000002</v>
      </c>
      <c r="AX1698" s="11">
        <v>46.363684999999997</v>
      </c>
    </row>
    <row r="1699" spans="45:50" x14ac:dyDescent="0.35">
      <c r="AS1699" s="11" t="s">
        <v>83</v>
      </c>
      <c r="AT1699" s="11">
        <v>1703</v>
      </c>
      <c r="AU1699" s="11">
        <v>-0.72483399999999998</v>
      </c>
      <c r="AV1699" s="11">
        <v>-1.2416</v>
      </c>
      <c r="AW1699" s="11">
        <v>0.51676599999999995</v>
      </c>
      <c r="AX1699" s="11">
        <v>71.294454999999999</v>
      </c>
    </row>
    <row r="1700" spans="45:50" x14ac:dyDescent="0.35">
      <c r="AS1700" s="11" t="s">
        <v>76</v>
      </c>
      <c r="AT1700" s="11">
        <v>1704</v>
      </c>
      <c r="AU1700" s="11">
        <v>-9.7190750000000001</v>
      </c>
      <c r="AV1700" s="11">
        <v>-10.996957</v>
      </c>
      <c r="AW1700" s="11">
        <v>1.277882</v>
      </c>
      <c r="AX1700" s="11">
        <v>13.148184000000001</v>
      </c>
    </row>
    <row r="1701" spans="45:50" x14ac:dyDescent="0.35">
      <c r="AS1701" s="11" t="s">
        <v>76</v>
      </c>
      <c r="AT1701" s="11">
        <v>1705</v>
      </c>
      <c r="AU1701" s="11">
        <v>-18.589829000000002</v>
      </c>
      <c r="AV1701" s="11">
        <v>-18.182725000000001</v>
      </c>
      <c r="AW1701" s="11">
        <v>0.40710400000000002</v>
      </c>
      <c r="AX1701" s="11">
        <v>2.1899289999999998</v>
      </c>
    </row>
    <row r="1702" spans="45:50" x14ac:dyDescent="0.35">
      <c r="AS1702" s="11" t="s">
        <v>76</v>
      </c>
      <c r="AT1702" s="11">
        <v>1706</v>
      </c>
      <c r="AU1702" s="11">
        <v>6.0908199999999999</v>
      </c>
      <c r="AV1702" s="11">
        <v>2.623872</v>
      </c>
      <c r="AW1702" s="11">
        <v>3.4669479999999999</v>
      </c>
      <c r="AX1702" s="11">
        <v>56.920876</v>
      </c>
    </row>
    <row r="1703" spans="45:50" x14ac:dyDescent="0.35">
      <c r="AS1703" s="11" t="s">
        <v>78</v>
      </c>
      <c r="AT1703" s="11">
        <v>1707</v>
      </c>
      <c r="AU1703" s="11">
        <v>8.014011</v>
      </c>
      <c r="AV1703" s="11">
        <v>11.061645</v>
      </c>
      <c r="AW1703" s="11">
        <v>3.047634</v>
      </c>
      <c r="AX1703" s="11">
        <v>38.028827</v>
      </c>
    </row>
    <row r="1704" spans="45:50" x14ac:dyDescent="0.35">
      <c r="AS1704" s="11" t="s">
        <v>76</v>
      </c>
      <c r="AT1704" s="11">
        <v>1708</v>
      </c>
      <c r="AU1704" s="11">
        <v>-5.673807</v>
      </c>
      <c r="AV1704" s="11">
        <v>-5.3159090000000004</v>
      </c>
      <c r="AW1704" s="11">
        <v>0.35789799999999999</v>
      </c>
      <c r="AX1704" s="11">
        <v>6.3078940000000001</v>
      </c>
    </row>
    <row r="1705" spans="45:50" x14ac:dyDescent="0.35">
      <c r="AS1705" s="11" t="s">
        <v>76</v>
      </c>
      <c r="AT1705" s="11">
        <v>1709</v>
      </c>
      <c r="AU1705" s="11">
        <v>25.161348</v>
      </c>
      <c r="AV1705" s="11">
        <v>20.641379000000001</v>
      </c>
      <c r="AW1705" s="11">
        <v>4.5199689999999997</v>
      </c>
      <c r="AX1705" s="11">
        <v>17.963939</v>
      </c>
    </row>
    <row r="1706" spans="45:50" x14ac:dyDescent="0.35">
      <c r="AS1706" s="11" t="s">
        <v>76</v>
      </c>
      <c r="AT1706" s="11">
        <v>1710</v>
      </c>
      <c r="AU1706" s="11">
        <v>-11.849656</v>
      </c>
      <c r="AV1706" s="11">
        <v>-12.872806000000001</v>
      </c>
      <c r="AW1706" s="11">
        <v>1.02315</v>
      </c>
      <c r="AX1706" s="11">
        <v>8.6344290000000008</v>
      </c>
    </row>
    <row r="1707" spans="45:50" x14ac:dyDescent="0.35">
      <c r="AS1707" s="11" t="s">
        <v>78</v>
      </c>
      <c r="AT1707" s="11">
        <v>1711</v>
      </c>
      <c r="AU1707" s="11">
        <v>0.356821</v>
      </c>
      <c r="AV1707" s="11">
        <v>4.0508389999999999</v>
      </c>
      <c r="AW1707" s="11">
        <v>3.6940170000000001</v>
      </c>
      <c r="AX1707" s="11" t="s">
        <v>77</v>
      </c>
    </row>
    <row r="1708" spans="45:50" x14ac:dyDescent="0.35">
      <c r="AS1708" s="11" t="s">
        <v>76</v>
      </c>
      <c r="AT1708" s="11">
        <v>1712</v>
      </c>
      <c r="AU1708" s="11">
        <v>-7.9691989999999997</v>
      </c>
      <c r="AV1708" s="11">
        <v>-11.736105999999999</v>
      </c>
      <c r="AW1708" s="11">
        <v>3.7669079999999999</v>
      </c>
      <c r="AX1708" s="11">
        <v>47.268340000000002</v>
      </c>
    </row>
    <row r="1709" spans="45:50" x14ac:dyDescent="0.35">
      <c r="AS1709" s="11" t="s">
        <v>83</v>
      </c>
      <c r="AT1709" s="11">
        <v>1713</v>
      </c>
      <c r="AU1709" s="11">
        <v>2.8803649999999998</v>
      </c>
      <c r="AV1709" s="11">
        <v>2.3058749999999999</v>
      </c>
      <c r="AW1709" s="11">
        <v>0.57448999999999995</v>
      </c>
      <c r="AX1709" s="11">
        <v>19.945035000000001</v>
      </c>
    </row>
    <row r="1710" spans="45:50" x14ac:dyDescent="0.35">
      <c r="AS1710" s="11" t="s">
        <v>76</v>
      </c>
      <c r="AT1710" s="11">
        <v>1714</v>
      </c>
      <c r="AU1710" s="11">
        <v>-11.330557000000001</v>
      </c>
      <c r="AV1710" s="11">
        <v>-11.65598</v>
      </c>
      <c r="AW1710" s="11">
        <v>0.32542300000000002</v>
      </c>
      <c r="AX1710" s="11">
        <v>2.8720840000000001</v>
      </c>
    </row>
    <row r="1711" spans="45:50" x14ac:dyDescent="0.35">
      <c r="AS1711" s="11" t="s">
        <v>76</v>
      </c>
      <c r="AT1711" s="11">
        <v>1715</v>
      </c>
      <c r="AU1711" s="11">
        <v>-8.2299999999999995E-4</v>
      </c>
      <c r="AV1711" s="11">
        <v>-3.069458</v>
      </c>
      <c r="AW1711" s="11">
        <v>3.068635</v>
      </c>
      <c r="AX1711" s="11" t="s">
        <v>77</v>
      </c>
    </row>
    <row r="1712" spans="45:50" x14ac:dyDescent="0.35">
      <c r="AS1712" s="11" t="s">
        <v>78</v>
      </c>
      <c r="AT1712" s="11">
        <v>1716</v>
      </c>
      <c r="AU1712" s="11">
        <v>-4.5597580000000004</v>
      </c>
      <c r="AV1712" s="11">
        <v>-3.4041519999999998</v>
      </c>
      <c r="AW1712" s="11">
        <v>1.1556059999999999</v>
      </c>
      <c r="AX1712" s="11">
        <v>25.343581</v>
      </c>
    </row>
    <row r="1713" spans="45:50" x14ac:dyDescent="0.35">
      <c r="AS1713" s="11" t="s">
        <v>76</v>
      </c>
      <c r="AT1713" s="11">
        <v>1717</v>
      </c>
      <c r="AU1713" s="11">
        <v>13.009988</v>
      </c>
      <c r="AV1713" s="11">
        <v>17.97597</v>
      </c>
      <c r="AW1713" s="11">
        <v>4.9659820000000003</v>
      </c>
      <c r="AX1713" s="11">
        <v>38.170537000000003</v>
      </c>
    </row>
    <row r="1714" spans="45:50" x14ac:dyDescent="0.35">
      <c r="AS1714" s="11" t="s">
        <v>83</v>
      </c>
      <c r="AT1714" s="11">
        <v>1718</v>
      </c>
      <c r="AU1714" s="11">
        <v>-12.596781999999999</v>
      </c>
      <c r="AV1714" s="11">
        <v>-10.275568</v>
      </c>
      <c r="AW1714" s="11">
        <v>2.3212139999999999</v>
      </c>
      <c r="AX1714" s="11">
        <v>18.427040999999999</v>
      </c>
    </row>
    <row r="1715" spans="45:50" x14ac:dyDescent="0.35">
      <c r="AS1715" s="11" t="s">
        <v>76</v>
      </c>
      <c r="AT1715" s="11">
        <v>1719</v>
      </c>
      <c r="AU1715" s="11">
        <v>-1.9679489999999999</v>
      </c>
      <c r="AV1715" s="11">
        <v>-1.889624</v>
      </c>
      <c r="AW1715" s="11">
        <v>7.8325000000000006E-2</v>
      </c>
      <c r="AX1715" s="11">
        <v>3.980029</v>
      </c>
    </row>
    <row r="1716" spans="45:50" x14ac:dyDescent="0.35">
      <c r="AS1716" s="11" t="s">
        <v>76</v>
      </c>
      <c r="AT1716" s="11">
        <v>1720</v>
      </c>
      <c r="AU1716" s="11">
        <v>9.1286470000000008</v>
      </c>
      <c r="AV1716" s="11">
        <v>11.474003</v>
      </c>
      <c r="AW1716" s="11">
        <v>2.3453560000000002</v>
      </c>
      <c r="AX1716" s="11">
        <v>25.692266</v>
      </c>
    </row>
    <row r="1717" spans="45:50" x14ac:dyDescent="0.35">
      <c r="AS1717" s="11" t="s">
        <v>78</v>
      </c>
      <c r="AT1717" s="11">
        <v>1721</v>
      </c>
      <c r="AU1717" s="11">
        <v>17.428156000000001</v>
      </c>
      <c r="AV1717" s="11">
        <v>26.010698999999999</v>
      </c>
      <c r="AW1717" s="11">
        <v>8.5825420000000001</v>
      </c>
      <c r="AX1717" s="11">
        <v>49.245268000000003</v>
      </c>
    </row>
    <row r="1718" spans="45:50" x14ac:dyDescent="0.35">
      <c r="AS1718" s="11" t="s">
        <v>76</v>
      </c>
      <c r="AT1718" s="11">
        <v>1722</v>
      </c>
      <c r="AU1718" s="11">
        <v>-20.824469000000001</v>
      </c>
      <c r="AV1718" s="11">
        <v>-21.458179000000001</v>
      </c>
      <c r="AW1718" s="11">
        <v>0.63370899999999997</v>
      </c>
      <c r="AX1718" s="11">
        <v>3.0430990000000002</v>
      </c>
    </row>
    <row r="1719" spans="45:50" x14ac:dyDescent="0.35">
      <c r="AS1719" s="11" t="s">
        <v>76</v>
      </c>
      <c r="AT1719" s="11">
        <v>1723</v>
      </c>
      <c r="AU1719" s="11">
        <v>2.6067520000000002</v>
      </c>
      <c r="AV1719" s="11">
        <v>3.6829239999999999</v>
      </c>
      <c r="AW1719" s="11">
        <v>1.0761719999999999</v>
      </c>
      <c r="AX1719" s="11">
        <v>41.284005000000001</v>
      </c>
    </row>
    <row r="1720" spans="45:50" x14ac:dyDescent="0.35">
      <c r="AS1720" s="11" t="s">
        <v>76</v>
      </c>
      <c r="AT1720" s="11">
        <v>1724</v>
      </c>
      <c r="AU1720" s="11">
        <v>-4.8544929999999997</v>
      </c>
      <c r="AV1720" s="11">
        <v>-3.9042279999999998</v>
      </c>
      <c r="AW1720" s="11">
        <v>0.95026500000000003</v>
      </c>
      <c r="AX1720" s="11">
        <v>19.574960999999998</v>
      </c>
    </row>
    <row r="1721" spans="45:50" x14ac:dyDescent="0.35">
      <c r="AS1721" s="11" t="s">
        <v>83</v>
      </c>
      <c r="AT1721" s="11">
        <v>1725</v>
      </c>
      <c r="AU1721" s="11">
        <v>-10.846223999999999</v>
      </c>
      <c r="AV1721" s="11">
        <v>-12.997453</v>
      </c>
      <c r="AW1721" s="11">
        <v>2.1512289999999998</v>
      </c>
      <c r="AX1721" s="11">
        <v>19.833897</v>
      </c>
    </row>
    <row r="1722" spans="45:50" x14ac:dyDescent="0.35">
      <c r="AS1722" s="11" t="s">
        <v>76</v>
      </c>
      <c r="AT1722" s="11">
        <v>1726</v>
      </c>
      <c r="AU1722" s="11">
        <v>-5.8735140000000001</v>
      </c>
      <c r="AV1722" s="11">
        <v>-6.2703509999999998</v>
      </c>
      <c r="AW1722" s="11">
        <v>0.396837</v>
      </c>
      <c r="AX1722" s="11">
        <v>6.7563880000000003</v>
      </c>
    </row>
    <row r="1723" spans="45:50" x14ac:dyDescent="0.35">
      <c r="AS1723" s="11" t="s">
        <v>76</v>
      </c>
      <c r="AT1723" s="11">
        <v>1727</v>
      </c>
      <c r="AU1723" s="11">
        <v>-9.5262180000000001</v>
      </c>
      <c r="AV1723" s="11">
        <v>-3.354152</v>
      </c>
      <c r="AW1723" s="11">
        <v>6.1720660000000001</v>
      </c>
      <c r="AX1723" s="11">
        <v>64.790308999999993</v>
      </c>
    </row>
    <row r="1724" spans="45:50" x14ac:dyDescent="0.35">
      <c r="AS1724" s="11" t="s">
        <v>76</v>
      </c>
      <c r="AT1724" s="11">
        <v>1728</v>
      </c>
      <c r="AU1724" s="11">
        <v>-20.419794</v>
      </c>
      <c r="AV1724" s="11">
        <v>-19.279847</v>
      </c>
      <c r="AW1724" s="11">
        <v>1.139947</v>
      </c>
      <c r="AX1724" s="11">
        <v>5.58256</v>
      </c>
    </row>
    <row r="1725" spans="45:50" x14ac:dyDescent="0.35">
      <c r="AS1725" s="11" t="s">
        <v>76</v>
      </c>
      <c r="AT1725" s="11">
        <v>1729</v>
      </c>
      <c r="AU1725" s="11">
        <v>5.0396999999999998</v>
      </c>
      <c r="AV1725" s="11">
        <v>3.4859990000000001</v>
      </c>
      <c r="AW1725" s="11">
        <v>1.5537019999999999</v>
      </c>
      <c r="AX1725" s="11">
        <v>30.829245</v>
      </c>
    </row>
    <row r="1726" spans="45:50" x14ac:dyDescent="0.35">
      <c r="AS1726" s="11" t="s">
        <v>76</v>
      </c>
      <c r="AT1726" s="11">
        <v>1730</v>
      </c>
      <c r="AU1726" s="11">
        <v>14.855521</v>
      </c>
      <c r="AV1726" s="11">
        <v>16.442482999999999</v>
      </c>
      <c r="AW1726" s="11">
        <v>1.586962</v>
      </c>
      <c r="AX1726" s="11">
        <v>10.682644</v>
      </c>
    </row>
    <row r="1727" spans="45:50" x14ac:dyDescent="0.35">
      <c r="AS1727" s="11" t="s">
        <v>83</v>
      </c>
      <c r="AT1727" s="11">
        <v>1731</v>
      </c>
      <c r="AU1727" s="11">
        <v>14.395471000000001</v>
      </c>
      <c r="AV1727" s="11">
        <v>18.609701000000001</v>
      </c>
      <c r="AW1727" s="11">
        <v>4.2142299999999997</v>
      </c>
      <c r="AX1727" s="11">
        <v>29.274697</v>
      </c>
    </row>
    <row r="1728" spans="45:50" x14ac:dyDescent="0.35">
      <c r="AS1728" s="11" t="s">
        <v>78</v>
      </c>
      <c r="AT1728" s="11">
        <v>1732</v>
      </c>
      <c r="AU1728" s="11">
        <v>0.45885399999999998</v>
      </c>
      <c r="AV1728" s="11">
        <v>2.4864099999999998</v>
      </c>
      <c r="AW1728" s="11">
        <v>2.0275569999999998</v>
      </c>
      <c r="AX1728" s="11" t="s">
        <v>77</v>
      </c>
    </row>
    <row r="1729" spans="45:50" x14ac:dyDescent="0.35">
      <c r="AS1729" s="11" t="s">
        <v>78</v>
      </c>
      <c r="AT1729" s="11">
        <v>1733</v>
      </c>
      <c r="AU1729" s="11">
        <v>-11.964368</v>
      </c>
      <c r="AV1729" s="11">
        <v>-13.00079</v>
      </c>
      <c r="AW1729" s="11">
        <v>1.036422</v>
      </c>
      <c r="AX1729" s="11">
        <v>8.6625739999999993</v>
      </c>
    </row>
    <row r="1730" spans="45:50" x14ac:dyDescent="0.35">
      <c r="AS1730" s="11" t="s">
        <v>76</v>
      </c>
      <c r="AT1730" s="11">
        <v>1734</v>
      </c>
      <c r="AU1730" s="11">
        <v>-0.667883</v>
      </c>
      <c r="AV1730" s="11">
        <v>-0.723912</v>
      </c>
      <c r="AW1730" s="11">
        <v>5.6029000000000002E-2</v>
      </c>
      <c r="AX1730" s="11">
        <v>8.3890119999999992</v>
      </c>
    </row>
    <row r="1731" spans="45:50" x14ac:dyDescent="0.35">
      <c r="AS1731" s="11" t="s">
        <v>83</v>
      </c>
      <c r="AT1731" s="11">
        <v>1735</v>
      </c>
      <c r="AU1731" s="11">
        <v>19.658044</v>
      </c>
      <c r="AV1731" s="11">
        <v>21.278272000000001</v>
      </c>
      <c r="AW1731" s="11">
        <v>1.6202270000000001</v>
      </c>
      <c r="AX1731" s="11">
        <v>8.2420570000000009</v>
      </c>
    </row>
    <row r="1732" spans="45:50" x14ac:dyDescent="0.35">
      <c r="AS1732" s="11" t="s">
        <v>76</v>
      </c>
      <c r="AT1732" s="11">
        <v>1736</v>
      </c>
      <c r="AU1732" s="11">
        <v>-4.8031389999999998</v>
      </c>
      <c r="AV1732" s="11">
        <v>-3.9088289999999999</v>
      </c>
      <c r="AW1732" s="11">
        <v>0.89431000000000005</v>
      </c>
      <c r="AX1732" s="11">
        <v>18.619275999999999</v>
      </c>
    </row>
    <row r="1733" spans="45:50" x14ac:dyDescent="0.35">
      <c r="AS1733" s="11" t="s">
        <v>76</v>
      </c>
      <c r="AT1733" s="11">
        <v>1737</v>
      </c>
      <c r="AU1733" s="11">
        <v>21.226165000000002</v>
      </c>
      <c r="AV1733" s="11">
        <v>22.317343000000001</v>
      </c>
      <c r="AW1733" s="11">
        <v>1.091178</v>
      </c>
      <c r="AX1733" s="11">
        <v>5.1407220000000002</v>
      </c>
    </row>
    <row r="1734" spans="45:50" x14ac:dyDescent="0.35">
      <c r="AS1734" s="11" t="s">
        <v>76</v>
      </c>
      <c r="AT1734" s="11">
        <v>1738</v>
      </c>
      <c r="AU1734" s="11">
        <v>5.1954630000000002</v>
      </c>
      <c r="AV1734" s="11">
        <v>3.8919030000000001</v>
      </c>
      <c r="AW1734" s="11">
        <v>1.303561</v>
      </c>
      <c r="AX1734" s="11">
        <v>25.090363</v>
      </c>
    </row>
    <row r="1735" spans="45:50" x14ac:dyDescent="0.35">
      <c r="AS1735" s="11" t="s">
        <v>76</v>
      </c>
      <c r="AT1735" s="11">
        <v>1739</v>
      </c>
      <c r="AU1735" s="11">
        <v>-7.8348639999999996</v>
      </c>
      <c r="AV1735" s="11">
        <v>-10.999828000000001</v>
      </c>
      <c r="AW1735" s="11">
        <v>3.1649639999999999</v>
      </c>
      <c r="AX1735" s="11">
        <v>40.395895000000003</v>
      </c>
    </row>
    <row r="1736" spans="45:50" x14ac:dyDescent="0.35">
      <c r="AS1736" s="11" t="s">
        <v>76</v>
      </c>
      <c r="AT1736" s="11">
        <v>1740</v>
      </c>
      <c r="AU1736" s="11">
        <v>-3.9742109999999999</v>
      </c>
      <c r="AV1736" s="11">
        <v>-1.9410750000000001</v>
      </c>
      <c r="AW1736" s="11">
        <v>2.0331359999999998</v>
      </c>
      <c r="AX1736" s="11">
        <v>51.158231000000001</v>
      </c>
    </row>
    <row r="1737" spans="45:50" x14ac:dyDescent="0.35">
      <c r="AS1737" s="11" t="s">
        <v>83</v>
      </c>
      <c r="AT1737" s="11">
        <v>1741</v>
      </c>
      <c r="AU1737" s="11">
        <v>-14.788142000000001</v>
      </c>
      <c r="AV1737" s="11">
        <v>-17.083437</v>
      </c>
      <c r="AW1737" s="11">
        <v>2.2952949999999999</v>
      </c>
      <c r="AX1737" s="11">
        <v>15.521184999999999</v>
      </c>
    </row>
    <row r="1738" spans="45:50" x14ac:dyDescent="0.35">
      <c r="AS1738" s="11" t="s">
        <v>78</v>
      </c>
      <c r="AT1738" s="11">
        <v>1742</v>
      </c>
      <c r="AU1738" s="11">
        <v>47.679518000000002</v>
      </c>
      <c r="AV1738" s="11">
        <v>39.578360000000004</v>
      </c>
      <c r="AW1738" s="11">
        <v>8.1011579999999999</v>
      </c>
      <c r="AX1738" s="11">
        <v>16.990855</v>
      </c>
    </row>
    <row r="1739" spans="45:50" x14ac:dyDescent="0.35">
      <c r="AS1739" s="11" t="s">
        <v>76</v>
      </c>
      <c r="AT1739" s="11">
        <v>1743</v>
      </c>
      <c r="AU1739" s="11">
        <v>14.570971999999999</v>
      </c>
      <c r="AV1739" s="11">
        <v>15.785399999999999</v>
      </c>
      <c r="AW1739" s="11">
        <v>1.2144280000000001</v>
      </c>
      <c r="AX1739" s="11">
        <v>8.3345690000000001</v>
      </c>
    </row>
    <row r="1740" spans="45:50" x14ac:dyDescent="0.35">
      <c r="AS1740" s="11" t="s">
        <v>76</v>
      </c>
      <c r="AT1740" s="11">
        <v>1744</v>
      </c>
      <c r="AU1740" s="11">
        <v>1.237347</v>
      </c>
      <c r="AV1740" s="11">
        <v>-0.91646300000000003</v>
      </c>
      <c r="AW1740" s="11">
        <v>2.15381</v>
      </c>
      <c r="AX1740" s="11" t="s">
        <v>77</v>
      </c>
    </row>
    <row r="1741" spans="45:50" x14ac:dyDescent="0.35">
      <c r="AS1741" s="11" t="s">
        <v>76</v>
      </c>
      <c r="AT1741" s="11">
        <v>1745</v>
      </c>
      <c r="AU1741" s="11">
        <v>12.089613999999999</v>
      </c>
      <c r="AV1741" s="11">
        <v>6.597836</v>
      </c>
      <c r="AW1741" s="11">
        <v>5.491778</v>
      </c>
      <c r="AX1741" s="11">
        <v>45.425586000000003</v>
      </c>
    </row>
    <row r="1742" spans="45:50" x14ac:dyDescent="0.35">
      <c r="AS1742" s="11" t="s">
        <v>76</v>
      </c>
      <c r="AT1742" s="11">
        <v>1746</v>
      </c>
      <c r="AU1742" s="11">
        <v>4.0560960000000001</v>
      </c>
      <c r="AV1742" s="11">
        <v>4.4655760000000004</v>
      </c>
      <c r="AW1742" s="11">
        <v>0.40947899999999998</v>
      </c>
      <c r="AX1742" s="11">
        <v>10.0954</v>
      </c>
    </row>
    <row r="1743" spans="45:50" x14ac:dyDescent="0.35">
      <c r="AS1743" s="11" t="s">
        <v>76</v>
      </c>
      <c r="AT1743" s="11">
        <v>1747</v>
      </c>
      <c r="AU1743" s="11">
        <v>11.723839999999999</v>
      </c>
      <c r="AV1743" s="11">
        <v>9.6085519999999995</v>
      </c>
      <c r="AW1743" s="11">
        <v>2.1152869999999999</v>
      </c>
      <c r="AX1743" s="11">
        <v>18.042614</v>
      </c>
    </row>
    <row r="1744" spans="45:50" x14ac:dyDescent="0.35">
      <c r="AS1744" s="11" t="s">
        <v>83</v>
      </c>
      <c r="AT1744" s="11">
        <v>1748</v>
      </c>
      <c r="AU1744" s="11">
        <v>23.517845999999999</v>
      </c>
      <c r="AV1744" s="11">
        <v>19.774488999999999</v>
      </c>
      <c r="AW1744" s="11">
        <v>3.7433580000000002</v>
      </c>
      <c r="AX1744" s="11">
        <v>15.917092999999999</v>
      </c>
    </row>
    <row r="1745" spans="45:50" x14ac:dyDescent="0.35">
      <c r="AS1745" s="11" t="s">
        <v>76</v>
      </c>
      <c r="AT1745" s="11">
        <v>1749</v>
      </c>
      <c r="AU1745" s="11">
        <v>-11.949441999999999</v>
      </c>
      <c r="AV1745" s="11">
        <v>-13.633915</v>
      </c>
      <c r="AW1745" s="11">
        <v>1.6844730000000001</v>
      </c>
      <c r="AX1745" s="11">
        <v>14.096667999999999</v>
      </c>
    </row>
    <row r="1746" spans="45:50" x14ac:dyDescent="0.35">
      <c r="AS1746" s="11" t="s">
        <v>78</v>
      </c>
      <c r="AT1746" s="11">
        <v>1750</v>
      </c>
      <c r="AU1746" s="11">
        <v>-10.510576</v>
      </c>
      <c r="AV1746" s="11">
        <v>-11.549530000000001</v>
      </c>
      <c r="AW1746" s="11">
        <v>1.0389539999999999</v>
      </c>
      <c r="AX1746" s="11">
        <v>9.884843</v>
      </c>
    </row>
    <row r="1747" spans="45:50" x14ac:dyDescent="0.35">
      <c r="AS1747" s="11" t="s">
        <v>83</v>
      </c>
      <c r="AT1747" s="11">
        <v>1751</v>
      </c>
      <c r="AU1747" s="11">
        <v>-0.27221600000000001</v>
      </c>
      <c r="AV1747" s="11">
        <v>-2.6121210000000001</v>
      </c>
      <c r="AW1747" s="11">
        <v>2.3399049999999999</v>
      </c>
      <c r="AX1747" s="11" t="s">
        <v>77</v>
      </c>
    </row>
    <row r="1748" spans="45:50" x14ac:dyDescent="0.35">
      <c r="AS1748" s="11" t="s">
        <v>76</v>
      </c>
      <c r="AT1748" s="11">
        <v>1752</v>
      </c>
      <c r="AU1748" s="11">
        <v>-13.864331999999999</v>
      </c>
      <c r="AV1748" s="11">
        <v>-14.734273999999999</v>
      </c>
      <c r="AW1748" s="11">
        <v>0.86994199999999999</v>
      </c>
      <c r="AX1748" s="11">
        <v>6.2746750000000002</v>
      </c>
    </row>
    <row r="1749" spans="45:50" x14ac:dyDescent="0.35">
      <c r="AS1749" s="11" t="s">
        <v>76</v>
      </c>
      <c r="AT1749" s="11">
        <v>1753</v>
      </c>
      <c r="AU1749" s="11">
        <v>-21.038829</v>
      </c>
      <c r="AV1749" s="11">
        <v>-20.267945000000001</v>
      </c>
      <c r="AW1749" s="11">
        <v>0.77088400000000001</v>
      </c>
      <c r="AX1749" s="11">
        <v>3.6641010000000001</v>
      </c>
    </row>
    <row r="1750" spans="45:50" x14ac:dyDescent="0.35">
      <c r="AS1750" s="11" t="s">
        <v>76</v>
      </c>
      <c r="AT1750" s="11">
        <v>1754</v>
      </c>
      <c r="AU1750" s="11">
        <v>-4.52637</v>
      </c>
      <c r="AV1750" s="11">
        <v>-2.6920259999999998</v>
      </c>
      <c r="AW1750" s="11">
        <v>1.834344</v>
      </c>
      <c r="AX1750" s="11">
        <v>40.525714000000001</v>
      </c>
    </row>
    <row r="1751" spans="45:50" x14ac:dyDescent="0.35">
      <c r="AS1751" s="11" t="s">
        <v>78</v>
      </c>
      <c r="AT1751" s="11">
        <v>1755</v>
      </c>
      <c r="AU1751" s="11">
        <v>-11.685997</v>
      </c>
      <c r="AV1751" s="11">
        <v>-10.757936000000001</v>
      </c>
      <c r="AW1751" s="11">
        <v>0.92806100000000002</v>
      </c>
      <c r="AX1751" s="11">
        <v>7.9416469999999997</v>
      </c>
    </row>
    <row r="1752" spans="45:50" x14ac:dyDescent="0.35">
      <c r="AS1752" s="11" t="s">
        <v>76</v>
      </c>
      <c r="AT1752" s="11">
        <v>1756</v>
      </c>
      <c r="AU1752" s="11">
        <v>-8.6665690000000009</v>
      </c>
      <c r="AV1752" s="11">
        <v>-8.1406120000000008</v>
      </c>
      <c r="AW1752" s="11">
        <v>0.52595700000000001</v>
      </c>
      <c r="AX1752" s="11">
        <v>6.0688009999999997</v>
      </c>
    </row>
    <row r="1753" spans="45:50" x14ac:dyDescent="0.35">
      <c r="AS1753" s="11" t="s">
        <v>76</v>
      </c>
      <c r="AT1753" s="11">
        <v>1757</v>
      </c>
      <c r="AU1753" s="11">
        <v>14.634372000000001</v>
      </c>
      <c r="AV1753" s="11">
        <v>16.387125999999999</v>
      </c>
      <c r="AW1753" s="11">
        <v>1.7527539999999999</v>
      </c>
      <c r="AX1753" s="11">
        <v>11.976967999999999</v>
      </c>
    </row>
    <row r="1754" spans="45:50" x14ac:dyDescent="0.35">
      <c r="AS1754" s="11" t="s">
        <v>78</v>
      </c>
      <c r="AT1754" s="11">
        <v>1758</v>
      </c>
      <c r="AU1754" s="11">
        <v>12.926610999999999</v>
      </c>
      <c r="AV1754" s="11">
        <v>19.145223000000001</v>
      </c>
      <c r="AW1754" s="11">
        <v>6.2186110000000001</v>
      </c>
      <c r="AX1754" s="11">
        <v>48.107050999999998</v>
      </c>
    </row>
    <row r="1755" spans="45:50" x14ac:dyDescent="0.35">
      <c r="AS1755" s="11" t="s">
        <v>76</v>
      </c>
      <c r="AT1755" s="11">
        <v>1759</v>
      </c>
      <c r="AU1755" s="11">
        <v>-4.0186859999999998</v>
      </c>
      <c r="AV1755" s="11">
        <v>-5.3094080000000003</v>
      </c>
      <c r="AW1755" s="11">
        <v>1.2907219999999999</v>
      </c>
      <c r="AX1755" s="11">
        <v>32.118020000000001</v>
      </c>
    </row>
    <row r="1756" spans="45:50" x14ac:dyDescent="0.35">
      <c r="AS1756" s="11" t="s">
        <v>83</v>
      </c>
      <c r="AT1756" s="11">
        <v>1760</v>
      </c>
      <c r="AU1756" s="11">
        <v>-7.5361149999999997</v>
      </c>
      <c r="AV1756" s="11">
        <v>-4.3314250000000003</v>
      </c>
      <c r="AW1756" s="11">
        <v>3.2046899999999998</v>
      </c>
      <c r="AX1756" s="11">
        <v>42.524433000000002</v>
      </c>
    </row>
    <row r="1757" spans="45:50" x14ac:dyDescent="0.35">
      <c r="AS1757" s="11" t="s">
        <v>76</v>
      </c>
      <c r="AT1757" s="11">
        <v>1761</v>
      </c>
      <c r="AU1757" s="11">
        <v>-7.7367619999999997</v>
      </c>
      <c r="AV1757" s="11">
        <v>-7.6375190000000002</v>
      </c>
      <c r="AW1757" s="11">
        <v>9.9242999999999998E-2</v>
      </c>
      <c r="AX1757" s="11">
        <v>1.2827459999999999</v>
      </c>
    </row>
    <row r="1758" spans="45:50" x14ac:dyDescent="0.35">
      <c r="AS1758" s="11" t="s">
        <v>76</v>
      </c>
      <c r="AT1758" s="11">
        <v>1762</v>
      </c>
      <c r="AU1758" s="11">
        <v>-2.4120970000000002</v>
      </c>
      <c r="AV1758" s="11">
        <v>-1.2580560000000001</v>
      </c>
      <c r="AW1758" s="11">
        <v>1.1540410000000001</v>
      </c>
      <c r="AX1758" s="11">
        <v>47.843885999999998</v>
      </c>
    </row>
    <row r="1759" spans="45:50" x14ac:dyDescent="0.35">
      <c r="AS1759" s="11" t="s">
        <v>76</v>
      </c>
      <c r="AT1759" s="11">
        <v>1763</v>
      </c>
      <c r="AU1759" s="11">
        <v>24.463186</v>
      </c>
      <c r="AV1759" s="11">
        <v>26.529979999999998</v>
      </c>
      <c r="AW1759" s="11">
        <v>2.0667939999999998</v>
      </c>
      <c r="AX1759" s="11">
        <v>8.4485899999999994</v>
      </c>
    </row>
    <row r="1760" spans="45:50" x14ac:dyDescent="0.35">
      <c r="AS1760" s="11" t="s">
        <v>76</v>
      </c>
      <c r="AT1760" s="11">
        <v>1764</v>
      </c>
      <c r="AU1760" s="11">
        <v>15.303824000000001</v>
      </c>
      <c r="AV1760" s="11">
        <v>16.966473000000001</v>
      </c>
      <c r="AW1760" s="11">
        <v>1.662649</v>
      </c>
      <c r="AX1760" s="11">
        <v>10.864272</v>
      </c>
    </row>
    <row r="1761" spans="45:50" x14ac:dyDescent="0.35">
      <c r="AS1761" s="11" t="s">
        <v>76</v>
      </c>
      <c r="AT1761" s="11">
        <v>1765</v>
      </c>
      <c r="AU1761" s="11">
        <v>-3.9140630000000001</v>
      </c>
      <c r="AV1761" s="11">
        <v>-3.2185760000000001</v>
      </c>
      <c r="AW1761" s="11">
        <v>0.69548699999999997</v>
      </c>
      <c r="AX1761" s="11">
        <v>17.768934999999999</v>
      </c>
    </row>
    <row r="1762" spans="45:50" x14ac:dyDescent="0.35">
      <c r="AS1762" s="11" t="s">
        <v>78</v>
      </c>
      <c r="AT1762" s="11">
        <v>1766</v>
      </c>
      <c r="AU1762" s="11">
        <v>-18.836134000000001</v>
      </c>
      <c r="AV1762" s="11">
        <v>-17.218478000000001</v>
      </c>
      <c r="AW1762" s="11">
        <v>1.6176569999999999</v>
      </c>
      <c r="AX1762" s="11">
        <v>8.5880500000000008</v>
      </c>
    </row>
    <row r="1763" spans="45:50" x14ac:dyDescent="0.35">
      <c r="AS1763" s="11" t="s">
        <v>83</v>
      </c>
      <c r="AT1763" s="11">
        <v>1767</v>
      </c>
      <c r="AU1763" s="11">
        <v>42.291603000000002</v>
      </c>
      <c r="AV1763" s="11">
        <v>37.971755000000002</v>
      </c>
      <c r="AW1763" s="11">
        <v>4.3198489999999996</v>
      </c>
      <c r="AX1763" s="11">
        <v>10.214435999999999</v>
      </c>
    </row>
    <row r="1764" spans="45:50" x14ac:dyDescent="0.35">
      <c r="AS1764" s="11" t="s">
        <v>76</v>
      </c>
      <c r="AT1764" s="11">
        <v>1768</v>
      </c>
      <c r="AU1764" s="11">
        <v>-10.335281999999999</v>
      </c>
      <c r="AV1764" s="11">
        <v>-7.7944120000000003</v>
      </c>
      <c r="AW1764" s="11">
        <v>2.54087</v>
      </c>
      <c r="AX1764" s="11">
        <v>24.584430999999999</v>
      </c>
    </row>
    <row r="1765" spans="45:50" x14ac:dyDescent="0.35">
      <c r="AS1765" s="11" t="s">
        <v>76</v>
      </c>
      <c r="AT1765" s="11">
        <v>1769</v>
      </c>
      <c r="AU1765" s="11">
        <v>15.810784</v>
      </c>
      <c r="AV1765" s="11">
        <v>17.407644000000001</v>
      </c>
      <c r="AW1765" s="11">
        <v>1.5968599999999999</v>
      </c>
      <c r="AX1765" s="11">
        <v>10.099817</v>
      </c>
    </row>
    <row r="1766" spans="45:50" x14ac:dyDescent="0.35">
      <c r="AS1766" s="11" t="s">
        <v>76</v>
      </c>
      <c r="AT1766" s="11">
        <v>1770</v>
      </c>
      <c r="AU1766" s="11">
        <v>-14.800052000000001</v>
      </c>
      <c r="AV1766" s="11">
        <v>-13.840362000000001</v>
      </c>
      <c r="AW1766" s="11">
        <v>0.95969099999999996</v>
      </c>
      <c r="AX1766" s="11">
        <v>6.4843729999999997</v>
      </c>
    </row>
    <row r="1767" spans="45:50" x14ac:dyDescent="0.35">
      <c r="AS1767" s="11" t="s">
        <v>76</v>
      </c>
      <c r="AT1767" s="11">
        <v>1771</v>
      </c>
      <c r="AU1767" s="11">
        <v>8.8007120000000008</v>
      </c>
      <c r="AV1767" s="11">
        <v>9.0936229999999991</v>
      </c>
      <c r="AW1767" s="11">
        <v>0.29291099999999998</v>
      </c>
      <c r="AX1767" s="11">
        <v>3.3282600000000002</v>
      </c>
    </row>
    <row r="1768" spans="45:50" x14ac:dyDescent="0.35">
      <c r="AS1768" s="11" t="s">
        <v>76</v>
      </c>
      <c r="AT1768" s="11">
        <v>1773</v>
      </c>
      <c r="AU1768" s="11">
        <v>-14.22817</v>
      </c>
      <c r="AV1768" s="11">
        <v>-8.8724959999999999</v>
      </c>
      <c r="AW1768" s="11">
        <v>5.3556739999999996</v>
      </c>
      <c r="AX1768" s="11">
        <v>37.641342000000002</v>
      </c>
    </row>
    <row r="1769" spans="45:50" x14ac:dyDescent="0.35">
      <c r="AS1769" s="11" t="s">
        <v>76</v>
      </c>
      <c r="AT1769" s="11">
        <v>1774</v>
      </c>
      <c r="AU1769" s="11">
        <v>-18.751042000000002</v>
      </c>
      <c r="AV1769" s="11">
        <v>-18.813981999999999</v>
      </c>
      <c r="AW1769" s="11">
        <v>6.2938999999999995E-2</v>
      </c>
      <c r="AX1769" s="11">
        <v>0.33565800000000001</v>
      </c>
    </row>
    <row r="1770" spans="45:50" x14ac:dyDescent="0.35">
      <c r="AS1770" s="11" t="s">
        <v>83</v>
      </c>
      <c r="AT1770" s="11">
        <v>1775</v>
      </c>
      <c r="AU1770" s="11">
        <v>2.4497200000000001</v>
      </c>
      <c r="AV1770" s="11">
        <v>8.2899569999999994</v>
      </c>
      <c r="AW1770" s="11">
        <v>5.8402370000000001</v>
      </c>
      <c r="AX1770" s="11" t="s">
        <v>77</v>
      </c>
    </row>
    <row r="1771" spans="45:50" x14ac:dyDescent="0.35">
      <c r="AS1771" s="11" t="s">
        <v>83</v>
      </c>
      <c r="AT1771" s="11">
        <v>1776</v>
      </c>
      <c r="AU1771" s="11">
        <v>25.868110000000001</v>
      </c>
      <c r="AV1771" s="11">
        <v>27.751584000000001</v>
      </c>
      <c r="AW1771" s="11">
        <v>1.883473</v>
      </c>
      <c r="AX1771" s="11">
        <v>7.2810629999999996</v>
      </c>
    </row>
    <row r="1772" spans="45:50" x14ac:dyDescent="0.35">
      <c r="AS1772" s="11" t="s">
        <v>78</v>
      </c>
      <c r="AT1772" s="11">
        <v>1777</v>
      </c>
      <c r="AU1772" s="11">
        <v>-12.903853</v>
      </c>
      <c r="AV1772" s="11">
        <v>-13.687609999999999</v>
      </c>
      <c r="AW1772" s="11">
        <v>0.78375700000000004</v>
      </c>
      <c r="AX1772" s="11">
        <v>6.0738219999999998</v>
      </c>
    </row>
    <row r="1773" spans="45:50" x14ac:dyDescent="0.35">
      <c r="AS1773" s="11" t="s">
        <v>76</v>
      </c>
      <c r="AT1773" s="11">
        <v>1778</v>
      </c>
      <c r="AU1773" s="11">
        <v>4.2265560000000004</v>
      </c>
      <c r="AV1773" s="11">
        <v>7.2375299999999996</v>
      </c>
      <c r="AW1773" s="11">
        <v>3.010974</v>
      </c>
      <c r="AX1773" s="11">
        <v>71.239420999999993</v>
      </c>
    </row>
    <row r="1774" spans="45:50" x14ac:dyDescent="0.35">
      <c r="AS1774" s="11" t="s">
        <v>76</v>
      </c>
      <c r="AT1774" s="11">
        <v>1779</v>
      </c>
      <c r="AU1774" s="11">
        <v>27.166114</v>
      </c>
      <c r="AV1774" s="11">
        <v>24.770315</v>
      </c>
      <c r="AW1774" s="11">
        <v>2.3957989999999998</v>
      </c>
      <c r="AX1774" s="11">
        <v>8.81907</v>
      </c>
    </row>
    <row r="1775" spans="45:50" x14ac:dyDescent="0.35">
      <c r="AS1775" s="11" t="s">
        <v>78</v>
      </c>
      <c r="AT1775" s="11">
        <v>1780</v>
      </c>
      <c r="AU1775" s="11">
        <v>6.152908</v>
      </c>
      <c r="AV1775" s="11">
        <v>2.8615870000000001</v>
      </c>
      <c r="AW1775" s="11">
        <v>3.2913209999999999</v>
      </c>
      <c r="AX1775" s="11">
        <v>53.492122999999999</v>
      </c>
    </row>
    <row r="1776" spans="45:50" x14ac:dyDescent="0.35">
      <c r="AS1776" s="11" t="s">
        <v>76</v>
      </c>
      <c r="AT1776" s="11">
        <v>1781</v>
      </c>
      <c r="AU1776" s="11">
        <v>19.092559999999999</v>
      </c>
      <c r="AV1776" s="11">
        <v>18.058295999999999</v>
      </c>
      <c r="AW1776" s="11">
        <v>1.0342640000000001</v>
      </c>
      <c r="AX1776" s="11">
        <v>5.4171069999999997</v>
      </c>
    </row>
    <row r="1777" spans="45:50" x14ac:dyDescent="0.35">
      <c r="AS1777" s="11" t="s">
        <v>76</v>
      </c>
      <c r="AT1777" s="11">
        <v>1782</v>
      </c>
      <c r="AU1777" s="11">
        <v>-5.4410920000000003</v>
      </c>
      <c r="AV1777" s="11">
        <v>-5.8864080000000003</v>
      </c>
      <c r="AW1777" s="11">
        <v>0.44531599999999999</v>
      </c>
      <c r="AX1777" s="11">
        <v>8.1843210000000006</v>
      </c>
    </row>
    <row r="1778" spans="45:50" x14ac:dyDescent="0.35">
      <c r="AS1778" s="11" t="s">
        <v>83</v>
      </c>
      <c r="AT1778" s="11">
        <v>1783</v>
      </c>
      <c r="AU1778" s="11">
        <v>2.915003</v>
      </c>
      <c r="AV1778" s="11">
        <v>-0.18167700000000001</v>
      </c>
      <c r="AW1778" s="11">
        <v>3.0966800000000001</v>
      </c>
      <c r="AX1778" s="11" t="s">
        <v>77</v>
      </c>
    </row>
    <row r="1779" spans="45:50" x14ac:dyDescent="0.35">
      <c r="AS1779" s="11" t="s">
        <v>76</v>
      </c>
      <c r="AT1779" s="11">
        <v>1784</v>
      </c>
      <c r="AU1779" s="11">
        <v>-8.4482379999999999</v>
      </c>
      <c r="AV1779" s="11">
        <v>-10.247017</v>
      </c>
      <c r="AW1779" s="11">
        <v>1.7987789999999999</v>
      </c>
      <c r="AX1779" s="11">
        <v>21.291763</v>
      </c>
    </row>
    <row r="1780" spans="45:50" x14ac:dyDescent="0.35">
      <c r="AS1780" s="11" t="s">
        <v>76</v>
      </c>
      <c r="AT1780" s="11">
        <v>1785</v>
      </c>
      <c r="AU1780" s="11">
        <v>0.70515000000000005</v>
      </c>
      <c r="AV1780" s="11">
        <v>3.42462</v>
      </c>
      <c r="AW1780" s="11">
        <v>2.719471</v>
      </c>
      <c r="AX1780" s="11" t="s">
        <v>77</v>
      </c>
    </row>
    <row r="1781" spans="45:50" x14ac:dyDescent="0.35">
      <c r="AS1781" s="11" t="s">
        <v>78</v>
      </c>
      <c r="AT1781" s="11">
        <v>1786</v>
      </c>
      <c r="AU1781" s="11">
        <v>11.584414000000001</v>
      </c>
      <c r="AV1781" s="11">
        <v>9.9141890000000004</v>
      </c>
      <c r="AW1781" s="11">
        <v>1.6702250000000001</v>
      </c>
      <c r="AX1781" s="11">
        <v>14.417863000000001</v>
      </c>
    </row>
    <row r="1782" spans="45:50" x14ac:dyDescent="0.35">
      <c r="AS1782" s="11" t="s">
        <v>76</v>
      </c>
      <c r="AT1782" s="11">
        <v>1787</v>
      </c>
      <c r="AU1782" s="11">
        <v>-2.3559549999999998</v>
      </c>
      <c r="AV1782" s="11">
        <v>0.55644099999999996</v>
      </c>
      <c r="AW1782" s="11">
        <v>2.9123960000000002</v>
      </c>
      <c r="AX1782" s="11" t="s">
        <v>77</v>
      </c>
    </row>
    <row r="1783" spans="45:50" x14ac:dyDescent="0.35">
      <c r="AS1783" s="11" t="s">
        <v>76</v>
      </c>
      <c r="AT1783" s="11">
        <v>1788</v>
      </c>
      <c r="AU1783" s="11">
        <v>-12.193872000000001</v>
      </c>
      <c r="AV1783" s="11">
        <v>-12.348081000000001</v>
      </c>
      <c r="AW1783" s="11">
        <v>0.15420900000000001</v>
      </c>
      <c r="AX1783" s="11">
        <v>1.264642</v>
      </c>
    </row>
    <row r="1784" spans="45:50" x14ac:dyDescent="0.35">
      <c r="AS1784" s="11" t="s">
        <v>76</v>
      </c>
      <c r="AT1784" s="11">
        <v>1789</v>
      </c>
      <c r="AU1784" s="11">
        <v>-8.0469840000000001</v>
      </c>
      <c r="AV1784" s="11">
        <v>-8.1228250000000006</v>
      </c>
      <c r="AW1784" s="11">
        <v>7.5841000000000006E-2</v>
      </c>
      <c r="AX1784" s="11">
        <v>0.94247700000000001</v>
      </c>
    </row>
    <row r="1785" spans="45:50" x14ac:dyDescent="0.35">
      <c r="AS1785" s="11" t="s">
        <v>76</v>
      </c>
      <c r="AT1785" s="11">
        <v>1790</v>
      </c>
      <c r="AU1785" s="11">
        <v>7.8350710000000001</v>
      </c>
      <c r="AV1785" s="11">
        <v>10.616379</v>
      </c>
      <c r="AW1785" s="11">
        <v>2.7813080000000001</v>
      </c>
      <c r="AX1785" s="11">
        <v>35.498187000000001</v>
      </c>
    </row>
    <row r="1786" spans="45:50" x14ac:dyDescent="0.35">
      <c r="AS1786" s="11" t="s">
        <v>76</v>
      </c>
      <c r="AT1786" s="11">
        <v>1791</v>
      </c>
      <c r="AU1786" s="11">
        <v>-9.1349459999999993</v>
      </c>
      <c r="AV1786" s="11">
        <v>-8.0301390000000001</v>
      </c>
      <c r="AW1786" s="11">
        <v>1.1048070000000001</v>
      </c>
      <c r="AX1786" s="11">
        <v>12.094289</v>
      </c>
    </row>
    <row r="1787" spans="45:50" x14ac:dyDescent="0.35">
      <c r="AS1787" s="11" t="s">
        <v>83</v>
      </c>
      <c r="AT1787" s="11">
        <v>1792</v>
      </c>
      <c r="AU1787" s="11">
        <v>17.308562999999999</v>
      </c>
      <c r="AV1787" s="11">
        <v>15.335936</v>
      </c>
      <c r="AW1787" s="11">
        <v>1.9726269999999999</v>
      </c>
      <c r="AX1787" s="11">
        <v>11.396827</v>
      </c>
    </row>
    <row r="1788" spans="45:50" x14ac:dyDescent="0.35">
      <c r="AS1788" s="11" t="s">
        <v>78</v>
      </c>
      <c r="AT1788" s="11">
        <v>1793</v>
      </c>
      <c r="AU1788" s="11">
        <v>19.978726000000002</v>
      </c>
      <c r="AV1788" s="11">
        <v>20.051717</v>
      </c>
      <c r="AW1788" s="11">
        <v>7.2992000000000001E-2</v>
      </c>
      <c r="AX1788" s="11">
        <v>0.36534699999999998</v>
      </c>
    </row>
    <row r="1789" spans="45:50" x14ac:dyDescent="0.35">
      <c r="AS1789" s="11" t="s">
        <v>76</v>
      </c>
      <c r="AT1789" s="11">
        <v>1794</v>
      </c>
      <c r="AU1789" s="11">
        <v>-2.5333079999999999</v>
      </c>
      <c r="AV1789" s="11">
        <v>-2.6089000000000002</v>
      </c>
      <c r="AW1789" s="11">
        <v>7.5592000000000006E-2</v>
      </c>
      <c r="AX1789" s="11">
        <v>2.98393</v>
      </c>
    </row>
    <row r="1790" spans="45:50" x14ac:dyDescent="0.35">
      <c r="AS1790" s="11" t="s">
        <v>76</v>
      </c>
      <c r="AT1790" s="11">
        <v>1795</v>
      </c>
      <c r="AU1790" s="11">
        <v>9.2764229999999994</v>
      </c>
      <c r="AV1790" s="11">
        <v>8.7814259999999997</v>
      </c>
      <c r="AW1790" s="11">
        <v>0.49499700000000002</v>
      </c>
      <c r="AX1790" s="11">
        <v>5.3360789999999998</v>
      </c>
    </row>
    <row r="1791" spans="45:50" x14ac:dyDescent="0.35">
      <c r="AS1791" s="11" t="s">
        <v>83</v>
      </c>
      <c r="AT1791" s="11">
        <v>1796</v>
      </c>
      <c r="AU1791" s="11">
        <v>27.34675</v>
      </c>
      <c r="AV1791" s="11">
        <v>30.007753999999998</v>
      </c>
      <c r="AW1791" s="11">
        <v>2.6610040000000001</v>
      </c>
      <c r="AX1791" s="11">
        <v>9.7306050000000006</v>
      </c>
    </row>
    <row r="1792" spans="45:50" x14ac:dyDescent="0.35">
      <c r="AS1792" s="11" t="s">
        <v>78</v>
      </c>
      <c r="AT1792" s="11">
        <v>1797</v>
      </c>
      <c r="AU1792" s="11">
        <v>16.247948999999998</v>
      </c>
      <c r="AV1792" s="11">
        <v>19.503596000000002</v>
      </c>
      <c r="AW1792" s="11">
        <v>3.2556479999999999</v>
      </c>
      <c r="AX1792" s="11">
        <v>20.037282999999999</v>
      </c>
    </row>
    <row r="1793" spans="45:50" x14ac:dyDescent="0.35">
      <c r="AS1793" s="11" t="s">
        <v>76</v>
      </c>
      <c r="AT1793" s="11">
        <v>1798</v>
      </c>
      <c r="AU1793" s="11">
        <v>0.51191200000000003</v>
      </c>
      <c r="AV1793" s="11">
        <v>1.430887</v>
      </c>
      <c r="AW1793" s="11">
        <v>0.91897399999999996</v>
      </c>
      <c r="AX1793" s="11" t="s">
        <v>77</v>
      </c>
    </row>
    <row r="1794" spans="45:50" x14ac:dyDescent="0.35">
      <c r="AS1794" s="11" t="s">
        <v>76</v>
      </c>
      <c r="AT1794" s="11">
        <v>1799</v>
      </c>
      <c r="AU1794" s="11">
        <v>-18.287040000000001</v>
      </c>
      <c r="AV1794" s="11">
        <v>-18.325486000000001</v>
      </c>
      <c r="AW1794" s="11">
        <v>3.8446000000000001E-2</v>
      </c>
      <c r="AX1794" s="11">
        <v>0.21023500000000001</v>
      </c>
    </row>
    <row r="1795" spans="45:50" x14ac:dyDescent="0.35">
      <c r="AS1795" s="11" t="s">
        <v>78</v>
      </c>
      <c r="AT1795" s="11">
        <v>1800</v>
      </c>
      <c r="AU1795" s="11">
        <v>26.072914000000001</v>
      </c>
      <c r="AV1795" s="11">
        <v>24.306097999999999</v>
      </c>
      <c r="AW1795" s="11">
        <v>1.7668159999999999</v>
      </c>
      <c r="AX1795" s="11">
        <v>6.7764439999999997</v>
      </c>
    </row>
    <row r="1796" spans="45:50" x14ac:dyDescent="0.35">
      <c r="AS1796" s="11" t="s">
        <v>76</v>
      </c>
      <c r="AT1796" s="11">
        <v>1801</v>
      </c>
      <c r="AU1796" s="11">
        <v>1.2632570000000001</v>
      </c>
      <c r="AV1796" s="11">
        <v>2.614525</v>
      </c>
      <c r="AW1796" s="11">
        <v>1.3512679999999999</v>
      </c>
      <c r="AX1796" s="11" t="s">
        <v>77</v>
      </c>
    </row>
    <row r="1797" spans="45:50" x14ac:dyDescent="0.35">
      <c r="AS1797" s="11" t="s">
        <v>83</v>
      </c>
      <c r="AT1797" s="11">
        <v>1802</v>
      </c>
      <c r="AU1797" s="11">
        <v>8.6810949999999991</v>
      </c>
      <c r="AV1797" s="11">
        <v>7.2111929999999997</v>
      </c>
      <c r="AW1797" s="11">
        <v>1.469903</v>
      </c>
      <c r="AX1797" s="11">
        <v>16.932226</v>
      </c>
    </row>
    <row r="1798" spans="45:50" x14ac:dyDescent="0.35">
      <c r="AS1798" s="11" t="s">
        <v>76</v>
      </c>
      <c r="AT1798" s="11">
        <v>1803</v>
      </c>
      <c r="AU1798" s="11">
        <v>-28.907007</v>
      </c>
      <c r="AV1798" s="11">
        <v>-26.004418999999999</v>
      </c>
      <c r="AW1798" s="11">
        <v>2.9025880000000002</v>
      </c>
      <c r="AX1798" s="11">
        <v>10.041122</v>
      </c>
    </row>
    <row r="1799" spans="45:50" x14ac:dyDescent="0.35">
      <c r="AS1799" s="11" t="s">
        <v>76</v>
      </c>
      <c r="AT1799" s="11">
        <v>1804</v>
      </c>
      <c r="AU1799" s="11">
        <v>-6.8929010000000002</v>
      </c>
      <c r="AV1799" s="11">
        <v>-8.2652610000000006</v>
      </c>
      <c r="AW1799" s="11">
        <v>1.3723590000000001</v>
      </c>
      <c r="AX1799" s="11">
        <v>19.909749000000001</v>
      </c>
    </row>
    <row r="1800" spans="45:50" x14ac:dyDescent="0.35">
      <c r="AS1800" s="11" t="s">
        <v>76</v>
      </c>
      <c r="AT1800" s="11">
        <v>1805</v>
      </c>
      <c r="AU1800" s="11">
        <v>-15.068187</v>
      </c>
      <c r="AV1800" s="11">
        <v>-14.843522</v>
      </c>
      <c r="AW1800" s="11">
        <v>0.224665</v>
      </c>
      <c r="AX1800" s="11">
        <v>1.4909920000000001</v>
      </c>
    </row>
    <row r="1801" spans="45:50" x14ac:dyDescent="0.35">
      <c r="AS1801" s="11" t="s">
        <v>76</v>
      </c>
      <c r="AT1801" s="11">
        <v>1806</v>
      </c>
      <c r="AU1801" s="11">
        <v>-10.263318</v>
      </c>
      <c r="AV1801" s="11">
        <v>-1.5912120000000001</v>
      </c>
      <c r="AW1801" s="11">
        <v>8.6721059999999994</v>
      </c>
      <c r="AX1801" s="11">
        <v>84.496127999999999</v>
      </c>
    </row>
    <row r="1802" spans="45:50" x14ac:dyDescent="0.35">
      <c r="AS1802" s="11" t="s">
        <v>76</v>
      </c>
      <c r="AT1802" s="11">
        <v>1807</v>
      </c>
      <c r="AU1802" s="11">
        <v>-19.449786</v>
      </c>
      <c r="AV1802" s="11">
        <v>-19.396805000000001</v>
      </c>
      <c r="AW1802" s="11">
        <v>5.2981E-2</v>
      </c>
      <c r="AX1802" s="11">
        <v>0.272397</v>
      </c>
    </row>
    <row r="1803" spans="45:50" x14ac:dyDescent="0.35">
      <c r="AS1803" s="11" t="s">
        <v>76</v>
      </c>
      <c r="AT1803" s="11">
        <v>1808</v>
      </c>
      <c r="AU1803" s="11">
        <v>42.245258</v>
      </c>
      <c r="AV1803" s="11">
        <v>38.021704999999997</v>
      </c>
      <c r="AW1803" s="11">
        <v>4.2235529999999999</v>
      </c>
      <c r="AX1803" s="11">
        <v>9.9976979999999998</v>
      </c>
    </row>
    <row r="1804" spans="45:50" x14ac:dyDescent="0.35">
      <c r="AS1804" s="11" t="s">
        <v>78</v>
      </c>
      <c r="AT1804" s="11">
        <v>1809</v>
      </c>
      <c r="AU1804" s="11">
        <v>38.982244999999999</v>
      </c>
      <c r="AV1804" s="11">
        <v>36.204686000000002</v>
      </c>
      <c r="AW1804" s="11">
        <v>2.7775590000000001</v>
      </c>
      <c r="AX1804" s="11">
        <v>7.1251899999999999</v>
      </c>
    </row>
    <row r="1805" spans="45:50" x14ac:dyDescent="0.35">
      <c r="AS1805" s="11" t="s">
        <v>83</v>
      </c>
      <c r="AT1805" s="11">
        <v>1810</v>
      </c>
      <c r="AU1805" s="11">
        <v>41.324047999999998</v>
      </c>
      <c r="AV1805" s="11">
        <v>38.013463999999999</v>
      </c>
      <c r="AW1805" s="11">
        <v>3.310584</v>
      </c>
      <c r="AX1805" s="11">
        <v>8.0112769999999998</v>
      </c>
    </row>
    <row r="1806" spans="45:50" x14ac:dyDescent="0.35">
      <c r="AS1806" s="11" t="s">
        <v>76</v>
      </c>
      <c r="AT1806" s="11">
        <v>1811</v>
      </c>
      <c r="AU1806" s="11">
        <v>-4.3958680000000001</v>
      </c>
      <c r="AV1806" s="11">
        <v>-3.5684309999999999</v>
      </c>
      <c r="AW1806" s="11">
        <v>0.82743699999999998</v>
      </c>
      <c r="AX1806" s="11">
        <v>18.823065</v>
      </c>
    </row>
    <row r="1807" spans="45:50" x14ac:dyDescent="0.35">
      <c r="AS1807" s="11" t="s">
        <v>76</v>
      </c>
      <c r="AT1807" s="11">
        <v>1812</v>
      </c>
      <c r="AU1807" s="11">
        <v>-3.061099</v>
      </c>
      <c r="AV1807" s="11">
        <v>-6.5393549999999996</v>
      </c>
      <c r="AW1807" s="11">
        <v>3.4782570000000002</v>
      </c>
      <c r="AX1807" s="11" t="s">
        <v>77</v>
      </c>
    </row>
    <row r="1808" spans="45:50" x14ac:dyDescent="0.35">
      <c r="AS1808" s="11" t="s">
        <v>76</v>
      </c>
      <c r="AT1808" s="11">
        <v>1813</v>
      </c>
      <c r="AU1808" s="11">
        <v>33.484381999999997</v>
      </c>
      <c r="AV1808" s="11">
        <v>30.132940000000001</v>
      </c>
      <c r="AW1808" s="11">
        <v>3.351442</v>
      </c>
      <c r="AX1808" s="11">
        <v>10.008971000000001</v>
      </c>
    </row>
    <row r="1809" spans="45:50" x14ac:dyDescent="0.35">
      <c r="AS1809" s="11" t="s">
        <v>78</v>
      </c>
      <c r="AT1809" s="11">
        <v>1814</v>
      </c>
      <c r="AU1809" s="11">
        <v>-8.0737989999999993</v>
      </c>
      <c r="AV1809" s="11">
        <v>-8.4735829999999996</v>
      </c>
      <c r="AW1809" s="11">
        <v>0.39978399999999997</v>
      </c>
      <c r="AX1809" s="11">
        <v>4.9516169999999997</v>
      </c>
    </row>
    <row r="1810" spans="45:50" x14ac:dyDescent="0.35">
      <c r="AS1810" s="11" t="s">
        <v>83</v>
      </c>
      <c r="AT1810" s="11">
        <v>1815</v>
      </c>
      <c r="AU1810" s="11">
        <v>-18.200841</v>
      </c>
      <c r="AV1810" s="11">
        <v>-18.185319</v>
      </c>
      <c r="AW1810" s="11">
        <v>1.5521999999999999E-2</v>
      </c>
      <c r="AX1810" s="11">
        <v>8.5283999999999999E-2</v>
      </c>
    </row>
    <row r="1811" spans="45:50" x14ac:dyDescent="0.35">
      <c r="AS1811" s="11" t="s">
        <v>76</v>
      </c>
      <c r="AT1811" s="11">
        <v>1816</v>
      </c>
      <c r="AU1811" s="11">
        <v>-25.735512</v>
      </c>
      <c r="AV1811" s="11">
        <v>-24.785529</v>
      </c>
      <c r="AW1811" s="11">
        <v>0.94998199999999999</v>
      </c>
      <c r="AX1811" s="11">
        <v>3.6913290000000001</v>
      </c>
    </row>
    <row r="1812" spans="45:50" x14ac:dyDescent="0.35">
      <c r="AS1812" s="11" t="s">
        <v>76</v>
      </c>
      <c r="AT1812" s="11">
        <v>1817</v>
      </c>
      <c r="AU1812" s="11">
        <v>-24.855944000000001</v>
      </c>
      <c r="AV1812" s="11">
        <v>-25.532119000000002</v>
      </c>
      <c r="AW1812" s="11">
        <v>0.67617499999999997</v>
      </c>
      <c r="AX1812" s="11">
        <v>2.7203759999999999</v>
      </c>
    </row>
    <row r="1813" spans="45:50" x14ac:dyDescent="0.35">
      <c r="AS1813" s="11" t="s">
        <v>76</v>
      </c>
      <c r="AT1813" s="11">
        <v>1818</v>
      </c>
      <c r="AU1813" s="11">
        <v>-9.2372669999999992</v>
      </c>
      <c r="AV1813" s="11">
        <v>-9.9849739999999994</v>
      </c>
      <c r="AW1813" s="11">
        <v>0.74770700000000001</v>
      </c>
      <c r="AX1813" s="11">
        <v>8.0944610000000008</v>
      </c>
    </row>
    <row r="1814" spans="45:50" x14ac:dyDescent="0.35">
      <c r="AS1814" s="11" t="s">
        <v>76</v>
      </c>
      <c r="AT1814" s="11">
        <v>1819</v>
      </c>
      <c r="AU1814" s="11">
        <v>-18.79768</v>
      </c>
      <c r="AV1814" s="11">
        <v>-18.791768999999999</v>
      </c>
      <c r="AW1814" s="11">
        <v>5.9119999999999997E-3</v>
      </c>
      <c r="AX1814" s="11">
        <v>3.1448999999999998E-2</v>
      </c>
    </row>
    <row r="1815" spans="45:50" x14ac:dyDescent="0.35">
      <c r="AS1815" s="11" t="s">
        <v>78</v>
      </c>
      <c r="AT1815" s="11">
        <v>1820</v>
      </c>
      <c r="AU1815" s="11">
        <v>-13.148728</v>
      </c>
      <c r="AV1815" s="11">
        <v>-10.943387</v>
      </c>
      <c r="AW1815" s="11">
        <v>2.2053400000000001</v>
      </c>
      <c r="AX1815" s="11">
        <v>16.772272999999998</v>
      </c>
    </row>
    <row r="1816" spans="45:50" x14ac:dyDescent="0.35">
      <c r="AS1816" s="11" t="s">
        <v>83</v>
      </c>
      <c r="AT1816" s="11">
        <v>1822</v>
      </c>
      <c r="AU1816" s="11">
        <v>-12.680225999999999</v>
      </c>
      <c r="AV1816" s="11">
        <v>-9.8779800000000009</v>
      </c>
      <c r="AW1816" s="11">
        <v>2.8022459999999998</v>
      </c>
      <c r="AX1816" s="11">
        <v>22.099340000000002</v>
      </c>
    </row>
    <row r="1817" spans="45:50" x14ac:dyDescent="0.35">
      <c r="AS1817" s="11" t="s">
        <v>76</v>
      </c>
      <c r="AT1817" s="11">
        <v>1823</v>
      </c>
      <c r="AU1817" s="11">
        <v>-22.035357999999999</v>
      </c>
      <c r="AV1817" s="11">
        <v>-20.915051999999999</v>
      </c>
      <c r="AW1817" s="11">
        <v>1.120306</v>
      </c>
      <c r="AX1817" s="11">
        <v>5.0841269999999996</v>
      </c>
    </row>
    <row r="1818" spans="45:50" x14ac:dyDescent="0.35">
      <c r="AS1818" s="11" t="s">
        <v>76</v>
      </c>
      <c r="AT1818" s="11">
        <v>1824</v>
      </c>
      <c r="AU1818" s="11">
        <v>28.326969999999999</v>
      </c>
      <c r="AV1818" s="11">
        <v>26.981555</v>
      </c>
      <c r="AW1818" s="11">
        <v>1.345415</v>
      </c>
      <c r="AX1818" s="11">
        <v>4.7495890000000003</v>
      </c>
    </row>
    <row r="1819" spans="45:50" x14ac:dyDescent="0.35">
      <c r="AS1819" s="11" t="s">
        <v>76</v>
      </c>
      <c r="AT1819" s="11">
        <v>1825</v>
      </c>
      <c r="AU1819" s="11">
        <v>-15.421530000000001</v>
      </c>
      <c r="AV1819" s="11">
        <v>-14.267188000000001</v>
      </c>
      <c r="AW1819" s="11">
        <v>1.154342</v>
      </c>
      <c r="AX1819" s="11">
        <v>7.4852610000000004</v>
      </c>
    </row>
    <row r="1820" spans="45:50" x14ac:dyDescent="0.35">
      <c r="AS1820" s="11" t="s">
        <v>76</v>
      </c>
      <c r="AT1820" s="11">
        <v>1826</v>
      </c>
      <c r="AU1820" s="11">
        <v>13.867467</v>
      </c>
      <c r="AV1820" s="11">
        <v>14.091661</v>
      </c>
      <c r="AW1820" s="11">
        <v>0.22419500000000001</v>
      </c>
      <c r="AX1820" s="11">
        <v>1.616695</v>
      </c>
    </row>
    <row r="1821" spans="45:50" x14ac:dyDescent="0.35">
      <c r="AS1821" s="11" t="s">
        <v>76</v>
      </c>
      <c r="AT1821" s="11">
        <v>1827</v>
      </c>
      <c r="AU1821" s="11">
        <v>-8.9382809999999999</v>
      </c>
      <c r="AV1821" s="11">
        <v>-7.8232939999999997</v>
      </c>
      <c r="AW1821" s="11">
        <v>1.114987</v>
      </c>
      <c r="AX1821" s="11">
        <v>12.474294</v>
      </c>
    </row>
    <row r="1822" spans="45:50" x14ac:dyDescent="0.35">
      <c r="AS1822" s="11" t="s">
        <v>76</v>
      </c>
      <c r="AT1822" s="11">
        <v>1828</v>
      </c>
      <c r="AU1822" s="11">
        <v>-16.024688999999999</v>
      </c>
      <c r="AV1822" s="11">
        <v>-17.557760999999999</v>
      </c>
      <c r="AW1822" s="11">
        <v>1.533072</v>
      </c>
      <c r="AX1822" s="11">
        <v>9.5669389999999996</v>
      </c>
    </row>
    <row r="1823" spans="45:50" x14ac:dyDescent="0.35">
      <c r="AS1823" s="11" t="s">
        <v>78</v>
      </c>
      <c r="AT1823" s="11">
        <v>1829</v>
      </c>
      <c r="AU1823" s="11">
        <v>10.012459</v>
      </c>
      <c r="AV1823" s="11">
        <v>9.6230089999999997</v>
      </c>
      <c r="AW1823" s="11">
        <v>0.38945000000000002</v>
      </c>
      <c r="AX1823" s="11">
        <v>3.8896500000000001</v>
      </c>
    </row>
    <row r="1824" spans="45:50" x14ac:dyDescent="0.35">
      <c r="AS1824" s="11" t="s">
        <v>83</v>
      </c>
      <c r="AT1824" s="11">
        <v>1830</v>
      </c>
      <c r="AU1824" s="11">
        <v>25.298271</v>
      </c>
      <c r="AV1824" s="11">
        <v>26.824538</v>
      </c>
      <c r="AW1824" s="11">
        <v>1.526267</v>
      </c>
      <c r="AX1824" s="11">
        <v>6.0330890000000004</v>
      </c>
    </row>
    <row r="1825" spans="45:50" x14ac:dyDescent="0.35">
      <c r="AS1825" s="11" t="s">
        <v>76</v>
      </c>
      <c r="AT1825" s="11">
        <v>1831</v>
      </c>
      <c r="AU1825" s="11">
        <v>-21.262616999999999</v>
      </c>
      <c r="AV1825" s="11">
        <v>-22.878830000000001</v>
      </c>
      <c r="AW1825" s="11">
        <v>1.6162129999999999</v>
      </c>
      <c r="AX1825" s="11">
        <v>7.6011959999999998</v>
      </c>
    </row>
    <row r="1826" spans="45:50" x14ac:dyDescent="0.35">
      <c r="AS1826" s="11" t="s">
        <v>83</v>
      </c>
      <c r="AT1826" s="11">
        <v>1832</v>
      </c>
      <c r="AU1826" s="11">
        <v>12.291214</v>
      </c>
      <c r="AV1826" s="11">
        <v>17.112490000000001</v>
      </c>
      <c r="AW1826" s="11">
        <v>4.8212770000000003</v>
      </c>
      <c r="AX1826" s="11">
        <v>39.225389999999997</v>
      </c>
    </row>
    <row r="1827" spans="45:50" x14ac:dyDescent="0.35">
      <c r="AS1827" s="11" t="s">
        <v>78</v>
      </c>
      <c r="AT1827" s="11">
        <v>1833</v>
      </c>
      <c r="AU1827" s="11">
        <v>9.9490610000000004</v>
      </c>
      <c r="AV1827" s="11">
        <v>7.7506490000000001</v>
      </c>
      <c r="AW1827" s="11">
        <v>2.1984119999999998</v>
      </c>
      <c r="AX1827" s="11">
        <v>22.096677</v>
      </c>
    </row>
    <row r="1828" spans="45:50" x14ac:dyDescent="0.35">
      <c r="AS1828" s="11" t="s">
        <v>76</v>
      </c>
      <c r="AT1828" s="11">
        <v>1835</v>
      </c>
      <c r="AU1828" s="11">
        <v>-6.1174999999999997</v>
      </c>
      <c r="AV1828" s="11">
        <v>-6.0639380000000003</v>
      </c>
      <c r="AW1828" s="11">
        <v>5.3563E-2</v>
      </c>
      <c r="AX1828" s="11">
        <v>0.87556699999999998</v>
      </c>
    </row>
    <row r="1829" spans="45:50" x14ac:dyDescent="0.35">
      <c r="AS1829" s="11" t="s">
        <v>76</v>
      </c>
      <c r="AT1829" s="11">
        <v>1836</v>
      </c>
      <c r="AU1829" s="11">
        <v>-0.313971</v>
      </c>
      <c r="AV1829" s="11">
        <v>2.1261549999999998</v>
      </c>
      <c r="AW1829" s="11">
        <v>2.4401259999999998</v>
      </c>
      <c r="AX1829" s="11" t="s">
        <v>77</v>
      </c>
    </row>
    <row r="1830" spans="45:50" x14ac:dyDescent="0.35">
      <c r="AS1830" s="11" t="s">
        <v>76</v>
      </c>
      <c r="AT1830" s="11">
        <v>1837</v>
      </c>
      <c r="AU1830" s="11">
        <v>4.5034200000000002</v>
      </c>
      <c r="AV1830" s="11">
        <v>3.9409040000000002</v>
      </c>
      <c r="AW1830" s="11">
        <v>0.56251600000000002</v>
      </c>
      <c r="AX1830" s="11">
        <v>12.490861000000001</v>
      </c>
    </row>
    <row r="1831" spans="45:50" x14ac:dyDescent="0.35">
      <c r="AS1831" s="11" t="s">
        <v>76</v>
      </c>
      <c r="AT1831" s="11">
        <v>1838</v>
      </c>
      <c r="AU1831" s="11">
        <v>-18.597588999999999</v>
      </c>
      <c r="AV1831" s="11">
        <v>-16.816768</v>
      </c>
      <c r="AW1831" s="11">
        <v>1.7808219999999999</v>
      </c>
      <c r="AX1831" s="11">
        <v>9.5755499999999998</v>
      </c>
    </row>
    <row r="1832" spans="45:50" x14ac:dyDescent="0.35">
      <c r="AS1832" s="11" t="s">
        <v>83</v>
      </c>
      <c r="AT1832" s="11">
        <v>1839</v>
      </c>
      <c r="AU1832" s="11">
        <v>3.7416719999999999</v>
      </c>
      <c r="AV1832" s="11">
        <v>-5.155564</v>
      </c>
      <c r="AW1832" s="11">
        <v>8.8972359999999995</v>
      </c>
      <c r="AX1832" s="11" t="s">
        <v>77</v>
      </c>
    </row>
    <row r="1833" spans="45:50" x14ac:dyDescent="0.35">
      <c r="AS1833" s="11" t="s">
        <v>76</v>
      </c>
      <c r="AT1833" s="11">
        <v>1840</v>
      </c>
      <c r="AU1833" s="11">
        <v>6.7693729999999999</v>
      </c>
      <c r="AV1833" s="11">
        <v>5.9279140000000003</v>
      </c>
      <c r="AW1833" s="11">
        <v>0.84145899999999996</v>
      </c>
      <c r="AX1833" s="11">
        <v>12.430382</v>
      </c>
    </row>
    <row r="1834" spans="45:50" x14ac:dyDescent="0.35">
      <c r="AS1834" s="11" t="s">
        <v>76</v>
      </c>
      <c r="AT1834" s="11">
        <v>1841</v>
      </c>
      <c r="AU1834" s="11">
        <v>-14.990504</v>
      </c>
      <c r="AV1834" s="11">
        <v>-15.778561</v>
      </c>
      <c r="AW1834" s="11">
        <v>0.78805599999999998</v>
      </c>
      <c r="AX1834" s="11">
        <v>5.2570360000000003</v>
      </c>
    </row>
    <row r="1835" spans="45:50" x14ac:dyDescent="0.35">
      <c r="AS1835" s="11" t="s">
        <v>78</v>
      </c>
      <c r="AT1835" s="11">
        <v>1842</v>
      </c>
      <c r="AU1835" s="11">
        <v>-27.707571000000002</v>
      </c>
      <c r="AV1835" s="11">
        <v>-27.362866</v>
      </c>
      <c r="AW1835" s="11">
        <v>0.34470400000000001</v>
      </c>
      <c r="AX1835" s="11">
        <v>1.2440789999999999</v>
      </c>
    </row>
    <row r="1836" spans="45:50" x14ac:dyDescent="0.35">
      <c r="AS1836" s="11" t="s">
        <v>76</v>
      </c>
      <c r="AT1836" s="11">
        <v>1843</v>
      </c>
      <c r="AU1836" s="11">
        <v>-20.699881999999999</v>
      </c>
      <c r="AV1836" s="11">
        <v>-21.401821000000002</v>
      </c>
      <c r="AW1836" s="11">
        <v>0.70193799999999995</v>
      </c>
      <c r="AX1836" s="11">
        <v>3.3910260000000001</v>
      </c>
    </row>
    <row r="1837" spans="45:50" x14ac:dyDescent="0.35">
      <c r="AS1837" s="11" t="s">
        <v>76</v>
      </c>
      <c r="AT1837" s="11">
        <v>1844</v>
      </c>
      <c r="AU1837" s="11">
        <v>-29.764112999999998</v>
      </c>
      <c r="AV1837" s="11">
        <v>-28.549990999999999</v>
      </c>
      <c r="AW1837" s="11">
        <v>1.214121</v>
      </c>
      <c r="AX1837" s="11">
        <v>4.0791449999999996</v>
      </c>
    </row>
    <row r="1838" spans="45:50" x14ac:dyDescent="0.35">
      <c r="AS1838" s="11" t="s">
        <v>76</v>
      </c>
      <c r="AT1838" s="11">
        <v>1845</v>
      </c>
      <c r="AU1838" s="11">
        <v>-10.221755999999999</v>
      </c>
      <c r="AV1838" s="11">
        <v>-8.2979749999999992</v>
      </c>
      <c r="AW1838" s="11">
        <v>1.923781</v>
      </c>
      <c r="AX1838" s="11">
        <v>18.820453000000001</v>
      </c>
    </row>
    <row r="1839" spans="45:50" x14ac:dyDescent="0.35">
      <c r="AS1839" s="11" t="s">
        <v>76</v>
      </c>
      <c r="AT1839" s="11">
        <v>1846</v>
      </c>
      <c r="AU1839" s="11">
        <v>-0.59752300000000003</v>
      </c>
      <c r="AV1839" s="11">
        <v>4.8332090000000001</v>
      </c>
      <c r="AW1839" s="11">
        <v>5.4307309999999998</v>
      </c>
      <c r="AX1839" s="11" t="s">
        <v>77</v>
      </c>
    </row>
    <row r="1840" spans="45:50" x14ac:dyDescent="0.35">
      <c r="AS1840" s="11" t="s">
        <v>76</v>
      </c>
      <c r="AT1840" s="11">
        <v>1847</v>
      </c>
      <c r="AU1840" s="11">
        <v>-15.862178</v>
      </c>
      <c r="AV1840" s="11">
        <v>-14.016112</v>
      </c>
      <c r="AW1840" s="11">
        <v>1.8460650000000001</v>
      </c>
      <c r="AX1840" s="11">
        <v>11.638158000000001</v>
      </c>
    </row>
    <row r="1841" spans="45:50" x14ac:dyDescent="0.35">
      <c r="AS1841" s="11" t="s">
        <v>83</v>
      </c>
      <c r="AT1841" s="11">
        <v>1848</v>
      </c>
      <c r="AU1841" s="11">
        <v>-18.785710000000002</v>
      </c>
      <c r="AV1841" s="11">
        <v>-19.249824</v>
      </c>
      <c r="AW1841" s="11">
        <v>0.46411400000000003</v>
      </c>
      <c r="AX1841" s="11">
        <v>2.4705680000000001</v>
      </c>
    </row>
    <row r="1842" spans="45:50" x14ac:dyDescent="0.35">
      <c r="AS1842" s="11" t="s">
        <v>78</v>
      </c>
      <c r="AT1842" s="11">
        <v>1849</v>
      </c>
      <c r="AU1842" s="11">
        <v>-14.128337</v>
      </c>
      <c r="AV1842" s="11">
        <v>-14.557600000000001</v>
      </c>
      <c r="AW1842" s="11">
        <v>0.42926300000000001</v>
      </c>
      <c r="AX1842" s="11">
        <v>3.0383119999999999</v>
      </c>
    </row>
    <row r="1843" spans="45:50" x14ac:dyDescent="0.35">
      <c r="AS1843" s="11" t="s">
        <v>76</v>
      </c>
      <c r="AT1843" s="11">
        <v>1850</v>
      </c>
      <c r="AU1843" s="11">
        <v>-1.206734</v>
      </c>
      <c r="AV1843" s="11">
        <v>-2.459889</v>
      </c>
      <c r="AW1843" s="11">
        <v>1.253155</v>
      </c>
      <c r="AX1843" s="11" t="s">
        <v>77</v>
      </c>
    </row>
    <row r="1844" spans="45:50" x14ac:dyDescent="0.35">
      <c r="AS1844" s="11" t="s">
        <v>76</v>
      </c>
      <c r="AT1844" s="11">
        <v>1851</v>
      </c>
      <c r="AU1844" s="11">
        <v>-13.103964</v>
      </c>
      <c r="AV1844" s="11">
        <v>-12.804554</v>
      </c>
      <c r="AW1844" s="11">
        <v>0.29941000000000001</v>
      </c>
      <c r="AX1844" s="11">
        <v>2.284878</v>
      </c>
    </row>
    <row r="1845" spans="45:50" x14ac:dyDescent="0.35">
      <c r="AS1845" s="11" t="s">
        <v>76</v>
      </c>
      <c r="AT1845" s="11">
        <v>1852</v>
      </c>
      <c r="AU1845" s="11">
        <v>36.893889000000001</v>
      </c>
      <c r="AV1845" s="11">
        <v>33.950017000000003</v>
      </c>
      <c r="AW1845" s="11">
        <v>2.9438719999999998</v>
      </c>
      <c r="AX1845" s="11">
        <v>7.9792940000000003</v>
      </c>
    </row>
    <row r="1846" spans="45:50" x14ac:dyDescent="0.35">
      <c r="AS1846" s="11" t="s">
        <v>76</v>
      </c>
      <c r="AT1846" s="11">
        <v>1853</v>
      </c>
      <c r="AU1846" s="11">
        <v>-18.022468</v>
      </c>
      <c r="AV1846" s="11">
        <v>-17.245014999999999</v>
      </c>
      <c r="AW1846" s="11">
        <v>0.77745299999999995</v>
      </c>
      <c r="AX1846" s="11">
        <v>4.3137970000000001</v>
      </c>
    </row>
    <row r="1847" spans="45:50" x14ac:dyDescent="0.35">
      <c r="AS1847" s="11" t="s">
        <v>78</v>
      </c>
      <c r="AT1847" s="11">
        <v>1854</v>
      </c>
      <c r="AU1847" s="11">
        <v>14.516000999999999</v>
      </c>
      <c r="AV1847" s="11">
        <v>4.6983779999999999</v>
      </c>
      <c r="AW1847" s="11">
        <v>9.8176229999999993</v>
      </c>
      <c r="AX1847" s="11">
        <v>67.633112999999994</v>
      </c>
    </row>
    <row r="1848" spans="45:50" x14ac:dyDescent="0.35">
      <c r="AS1848" s="11" t="s">
        <v>83</v>
      </c>
      <c r="AT1848" s="11">
        <v>1855</v>
      </c>
      <c r="AU1848" s="11">
        <v>8.2267229999999998</v>
      </c>
      <c r="AV1848" s="11">
        <v>14.614012000000001</v>
      </c>
      <c r="AW1848" s="11">
        <v>6.387289</v>
      </c>
      <c r="AX1848" s="11">
        <v>77.640737999999999</v>
      </c>
    </row>
    <row r="1849" spans="45:50" x14ac:dyDescent="0.35">
      <c r="AS1849" s="11" t="s">
        <v>76</v>
      </c>
      <c r="AT1849" s="11">
        <v>1856</v>
      </c>
      <c r="AU1849" s="11">
        <v>9.0836279999999991</v>
      </c>
      <c r="AV1849" s="11">
        <v>9.7020619999999997</v>
      </c>
      <c r="AW1849" s="11">
        <v>0.61843300000000001</v>
      </c>
      <c r="AX1849" s="11">
        <v>6.8082209999999996</v>
      </c>
    </row>
    <row r="1850" spans="45:50" x14ac:dyDescent="0.35">
      <c r="AS1850" s="11" t="s">
        <v>83</v>
      </c>
      <c r="AT1850" s="11">
        <v>1857</v>
      </c>
      <c r="AU1850" s="11">
        <v>-20.715026000000002</v>
      </c>
      <c r="AV1850" s="11">
        <v>-19.417905999999999</v>
      </c>
      <c r="AW1850" s="11">
        <v>1.2971200000000001</v>
      </c>
      <c r="AX1850" s="11">
        <v>6.261736</v>
      </c>
    </row>
    <row r="1851" spans="45:50" x14ac:dyDescent="0.35">
      <c r="AS1851" s="11" t="s">
        <v>78</v>
      </c>
      <c r="AT1851" s="11">
        <v>1858</v>
      </c>
      <c r="AU1851" s="11">
        <v>-17.451089</v>
      </c>
      <c r="AV1851" s="11">
        <v>-14.706585</v>
      </c>
      <c r="AW1851" s="11">
        <v>2.7445040000000001</v>
      </c>
      <c r="AX1851" s="11">
        <v>15.726834</v>
      </c>
    </row>
    <row r="1852" spans="45:50" x14ac:dyDescent="0.35">
      <c r="AS1852" s="11" t="s">
        <v>76</v>
      </c>
      <c r="AT1852" s="11">
        <v>1859</v>
      </c>
      <c r="AU1852" s="11">
        <v>6.9422860000000002</v>
      </c>
      <c r="AV1852" s="11">
        <v>12.393662000000001</v>
      </c>
      <c r="AW1852" s="11">
        <v>5.4513769999999999</v>
      </c>
      <c r="AX1852" s="11">
        <v>78.524230000000003</v>
      </c>
    </row>
    <row r="1853" spans="45:50" x14ac:dyDescent="0.35">
      <c r="AS1853" s="11" t="s">
        <v>76</v>
      </c>
      <c r="AT1853" s="11">
        <v>1860</v>
      </c>
      <c r="AU1853" s="11">
        <v>-7.8921989999999997</v>
      </c>
      <c r="AV1853" s="11">
        <v>-4.4947619999999997</v>
      </c>
      <c r="AW1853" s="11">
        <v>3.3974380000000002</v>
      </c>
      <c r="AX1853" s="11">
        <v>43.048048000000001</v>
      </c>
    </row>
    <row r="1854" spans="45:50" x14ac:dyDescent="0.35">
      <c r="AS1854" s="11" t="s">
        <v>76</v>
      </c>
      <c r="AT1854" s="11">
        <v>1861</v>
      </c>
      <c r="AU1854" s="11">
        <v>1.2002139999999999</v>
      </c>
      <c r="AV1854" s="11">
        <v>-1.7102949999999999</v>
      </c>
      <c r="AW1854" s="11">
        <v>2.9105089999999998</v>
      </c>
      <c r="AX1854" s="11" t="s">
        <v>77</v>
      </c>
    </row>
    <row r="1855" spans="45:50" x14ac:dyDescent="0.35">
      <c r="AS1855" s="11" t="s">
        <v>76</v>
      </c>
      <c r="AT1855" s="11">
        <v>1862</v>
      </c>
      <c r="AU1855" s="11">
        <v>-1.610549</v>
      </c>
      <c r="AV1855" s="11">
        <v>-5.0745430000000002</v>
      </c>
      <c r="AW1855" s="11">
        <v>3.463994</v>
      </c>
      <c r="AX1855" s="11" t="s">
        <v>77</v>
      </c>
    </row>
    <row r="1856" spans="45:50" x14ac:dyDescent="0.35">
      <c r="AS1856" s="11" t="s">
        <v>76</v>
      </c>
      <c r="AT1856" s="11">
        <v>1863</v>
      </c>
      <c r="AU1856" s="11">
        <v>14.585031000000001</v>
      </c>
      <c r="AV1856" s="11">
        <v>11.308133</v>
      </c>
      <c r="AW1856" s="11">
        <v>3.2768980000000001</v>
      </c>
      <c r="AX1856" s="11">
        <v>22.46754</v>
      </c>
    </row>
    <row r="1857" spans="45:50" x14ac:dyDescent="0.35">
      <c r="AS1857" s="11" t="s">
        <v>76</v>
      </c>
      <c r="AT1857" s="11">
        <v>1864</v>
      </c>
      <c r="AU1857" s="11">
        <v>19.837999</v>
      </c>
      <c r="AV1857" s="11">
        <v>16.234553999999999</v>
      </c>
      <c r="AW1857" s="11">
        <v>3.6034449999999998</v>
      </c>
      <c r="AX1857" s="11">
        <v>18.164356999999999</v>
      </c>
    </row>
    <row r="1858" spans="45:50" x14ac:dyDescent="0.35">
      <c r="AS1858" s="11" t="s">
        <v>83</v>
      </c>
      <c r="AT1858" s="11">
        <v>1865</v>
      </c>
      <c r="AU1858" s="11">
        <v>1.1283939999999999</v>
      </c>
      <c r="AV1858" s="11">
        <v>0.14482900000000001</v>
      </c>
      <c r="AW1858" s="11">
        <v>0.98356600000000005</v>
      </c>
      <c r="AX1858" s="11">
        <v>87.165064999999998</v>
      </c>
    </row>
    <row r="1859" spans="45:50" x14ac:dyDescent="0.35">
      <c r="AS1859" s="11" t="s">
        <v>76</v>
      </c>
      <c r="AT1859" s="11">
        <v>1866</v>
      </c>
      <c r="AU1859" s="11">
        <v>22.361530999999999</v>
      </c>
      <c r="AV1859" s="11">
        <v>21.469595000000002</v>
      </c>
      <c r="AW1859" s="11">
        <v>0.89193599999999995</v>
      </c>
      <c r="AX1859" s="11">
        <v>3.9887060000000001</v>
      </c>
    </row>
    <row r="1860" spans="45:50" x14ac:dyDescent="0.35">
      <c r="AS1860" s="11" t="s">
        <v>78</v>
      </c>
      <c r="AT1860" s="11">
        <v>1867</v>
      </c>
      <c r="AU1860" s="11">
        <v>3.0119560000000001</v>
      </c>
      <c r="AV1860" s="11">
        <v>5.0524490000000002</v>
      </c>
      <c r="AW1860" s="11">
        <v>2.0404930000000001</v>
      </c>
      <c r="AX1860" s="11">
        <v>67.746431000000001</v>
      </c>
    </row>
    <row r="1861" spans="45:50" x14ac:dyDescent="0.35">
      <c r="AS1861" s="11" t="s">
        <v>76</v>
      </c>
      <c r="AT1861" s="11">
        <v>1868</v>
      </c>
      <c r="AU1861" s="11">
        <v>-11.334235</v>
      </c>
      <c r="AV1861" s="11">
        <v>-14.956951</v>
      </c>
      <c r="AW1861" s="11">
        <v>3.6227170000000002</v>
      </c>
      <c r="AX1861" s="11">
        <v>31.962605</v>
      </c>
    </row>
    <row r="1862" spans="45:50" x14ac:dyDescent="0.35">
      <c r="AS1862" s="11" t="s">
        <v>76</v>
      </c>
      <c r="AT1862" s="11">
        <v>1869</v>
      </c>
      <c r="AU1862" s="11">
        <v>38.623873000000003</v>
      </c>
      <c r="AV1862" s="11">
        <v>33.422761000000001</v>
      </c>
      <c r="AW1862" s="11">
        <v>5.201111</v>
      </c>
      <c r="AX1862" s="11">
        <v>13.466053</v>
      </c>
    </row>
    <row r="1863" spans="45:50" x14ac:dyDescent="0.35">
      <c r="AS1863" s="11" t="s">
        <v>76</v>
      </c>
      <c r="AT1863" s="11">
        <v>1870</v>
      </c>
      <c r="AU1863" s="11">
        <v>-7.3033530000000004</v>
      </c>
      <c r="AV1863" s="11">
        <v>-5.9099110000000001</v>
      </c>
      <c r="AW1863" s="11">
        <v>1.3934420000000001</v>
      </c>
      <c r="AX1863" s="11">
        <v>19.079487</v>
      </c>
    </row>
    <row r="1864" spans="45:50" x14ac:dyDescent="0.35">
      <c r="AS1864" s="11" t="s">
        <v>78</v>
      </c>
      <c r="AT1864" s="11">
        <v>1871</v>
      </c>
      <c r="AU1864" s="11">
        <v>13.445919999999999</v>
      </c>
      <c r="AV1864" s="11">
        <v>15.615008</v>
      </c>
      <c r="AW1864" s="11">
        <v>2.1690870000000002</v>
      </c>
      <c r="AX1864" s="11">
        <v>16.131934999999999</v>
      </c>
    </row>
    <row r="1865" spans="45:50" x14ac:dyDescent="0.35">
      <c r="AS1865" s="11" t="s">
        <v>83</v>
      </c>
      <c r="AT1865" s="11">
        <v>1872</v>
      </c>
      <c r="AU1865" s="11">
        <v>7.4609360000000002</v>
      </c>
      <c r="AV1865" s="11">
        <v>10.521592999999999</v>
      </c>
      <c r="AW1865" s="11">
        <v>3.060657</v>
      </c>
      <c r="AX1865" s="11">
        <v>41.022424999999998</v>
      </c>
    </row>
    <row r="1866" spans="45:50" x14ac:dyDescent="0.35">
      <c r="AS1866" s="11" t="s">
        <v>76</v>
      </c>
      <c r="AT1866" s="11">
        <v>1873</v>
      </c>
      <c r="AU1866" s="11">
        <v>9.0774340000000002</v>
      </c>
      <c r="AV1866" s="11">
        <v>6.9698450000000003</v>
      </c>
      <c r="AW1866" s="11">
        <v>2.1075889999999999</v>
      </c>
      <c r="AX1866" s="11">
        <v>23.217891000000002</v>
      </c>
    </row>
    <row r="1867" spans="45:50" x14ac:dyDescent="0.35">
      <c r="AS1867" s="11" t="s">
        <v>83</v>
      </c>
      <c r="AT1867" s="11">
        <v>1874</v>
      </c>
      <c r="AU1867" s="11">
        <v>-2.9194399999999998</v>
      </c>
      <c r="AV1867" s="11">
        <v>-5.0039E-2</v>
      </c>
      <c r="AW1867" s="11">
        <v>2.869402</v>
      </c>
      <c r="AX1867" s="11">
        <v>98.286007999999995</v>
      </c>
    </row>
    <row r="1868" spans="45:50" x14ac:dyDescent="0.35">
      <c r="AS1868" s="11" t="s">
        <v>76</v>
      </c>
      <c r="AT1868" s="11">
        <v>1875</v>
      </c>
      <c r="AU1868" s="11">
        <v>29.803657999999999</v>
      </c>
      <c r="AV1868" s="11">
        <v>29.758996</v>
      </c>
      <c r="AW1868" s="11">
        <v>4.4662E-2</v>
      </c>
      <c r="AX1868" s="11">
        <v>0.14985399999999999</v>
      </c>
    </row>
    <row r="1869" spans="45:50" x14ac:dyDescent="0.35">
      <c r="AS1869" s="11" t="s">
        <v>76</v>
      </c>
      <c r="AT1869" s="11">
        <v>1876</v>
      </c>
      <c r="AU1869" s="11">
        <v>-4.0344230000000003</v>
      </c>
      <c r="AV1869" s="11">
        <v>-3.4186540000000001</v>
      </c>
      <c r="AW1869" s="11">
        <v>0.61576900000000001</v>
      </c>
      <c r="AX1869" s="11">
        <v>15.262872</v>
      </c>
    </row>
    <row r="1870" spans="45:50" x14ac:dyDescent="0.35">
      <c r="AS1870" s="11" t="s">
        <v>76</v>
      </c>
      <c r="AT1870" s="11">
        <v>1877</v>
      </c>
      <c r="AU1870" s="11">
        <v>-5.9216620000000004</v>
      </c>
      <c r="AV1870" s="11">
        <v>-6.5810649999999997</v>
      </c>
      <c r="AW1870" s="11">
        <v>0.65940299999999996</v>
      </c>
      <c r="AX1870" s="11">
        <v>11.135438000000001</v>
      </c>
    </row>
    <row r="1871" spans="45:50" x14ac:dyDescent="0.35">
      <c r="AS1871" s="11" t="s">
        <v>76</v>
      </c>
      <c r="AT1871" s="11">
        <v>1878</v>
      </c>
      <c r="AU1871" s="11">
        <v>-11.669286</v>
      </c>
      <c r="AV1871" s="11">
        <v>-10.654932000000001</v>
      </c>
      <c r="AW1871" s="11">
        <v>1.0143530000000001</v>
      </c>
      <c r="AX1871" s="11">
        <v>8.6925059999999998</v>
      </c>
    </row>
    <row r="1872" spans="45:50" x14ac:dyDescent="0.35">
      <c r="AS1872" s="11" t="s">
        <v>78</v>
      </c>
      <c r="AT1872" s="11">
        <v>1879</v>
      </c>
      <c r="AU1872" s="11">
        <v>-11.538923</v>
      </c>
      <c r="AV1872" s="11">
        <v>-10.274706</v>
      </c>
      <c r="AW1872" s="11">
        <v>1.2642169999999999</v>
      </c>
      <c r="AX1872" s="11">
        <v>10.956106</v>
      </c>
    </row>
    <row r="1873" spans="45:50" x14ac:dyDescent="0.35">
      <c r="AS1873" s="11" t="s">
        <v>76</v>
      </c>
      <c r="AT1873" s="11">
        <v>1880</v>
      </c>
      <c r="AU1873" s="11">
        <v>-25.467873999999998</v>
      </c>
      <c r="AV1873" s="11">
        <v>-25.878822</v>
      </c>
      <c r="AW1873" s="11">
        <v>0.41094799999999998</v>
      </c>
      <c r="AX1873" s="11">
        <v>1.6135949999999999</v>
      </c>
    </row>
    <row r="1874" spans="45:50" x14ac:dyDescent="0.35">
      <c r="AS1874" s="11" t="s">
        <v>76</v>
      </c>
      <c r="AT1874" s="11">
        <v>1881</v>
      </c>
      <c r="AU1874" s="11">
        <v>12.769209999999999</v>
      </c>
      <c r="AV1874" s="11">
        <v>17.834043999999999</v>
      </c>
      <c r="AW1874" s="11">
        <v>5.0648340000000003</v>
      </c>
      <c r="AX1874" s="11">
        <v>39.664423999999997</v>
      </c>
    </row>
    <row r="1875" spans="45:50" x14ac:dyDescent="0.35">
      <c r="AS1875" s="11" t="s">
        <v>83</v>
      </c>
      <c r="AT1875" s="11">
        <v>1882</v>
      </c>
      <c r="AU1875" s="11">
        <v>-8.3482140000000005</v>
      </c>
      <c r="AV1875" s="11">
        <v>-8.0612449999999995</v>
      </c>
      <c r="AW1875" s="11">
        <v>0.286968</v>
      </c>
      <c r="AX1875" s="11">
        <v>3.4374829999999998</v>
      </c>
    </row>
    <row r="1876" spans="45:50" x14ac:dyDescent="0.35">
      <c r="AS1876" s="11" t="s">
        <v>78</v>
      </c>
      <c r="AT1876" s="11">
        <v>1883</v>
      </c>
      <c r="AU1876" s="11">
        <v>-12.73724</v>
      </c>
      <c r="AV1876" s="11">
        <v>-12.85655</v>
      </c>
      <c r="AW1876" s="11">
        <v>0.11931</v>
      </c>
      <c r="AX1876" s="11">
        <v>0.93669999999999998</v>
      </c>
    </row>
    <row r="1877" spans="45:50" x14ac:dyDescent="0.35">
      <c r="AS1877" s="11" t="s">
        <v>76</v>
      </c>
      <c r="AT1877" s="11">
        <v>1884</v>
      </c>
      <c r="AU1877" s="11">
        <v>22.004522999999999</v>
      </c>
      <c r="AV1877" s="11">
        <v>24.218081000000002</v>
      </c>
      <c r="AW1877" s="11">
        <v>2.2135590000000001</v>
      </c>
      <c r="AX1877" s="11">
        <v>10.059562</v>
      </c>
    </row>
    <row r="1878" spans="45:50" x14ac:dyDescent="0.35">
      <c r="AS1878" s="11" t="s">
        <v>76</v>
      </c>
      <c r="AT1878" s="11">
        <v>1885</v>
      </c>
      <c r="AU1878" s="11">
        <v>12.413755999999999</v>
      </c>
      <c r="AV1878" s="11">
        <v>7.4237349999999998</v>
      </c>
      <c r="AW1878" s="11">
        <v>4.9900209999999996</v>
      </c>
      <c r="AX1878" s="11">
        <v>40.197510000000001</v>
      </c>
    </row>
    <row r="1879" spans="45:50" x14ac:dyDescent="0.35">
      <c r="AS1879" s="11" t="s">
        <v>83</v>
      </c>
      <c r="AT1879" s="11">
        <v>1886</v>
      </c>
      <c r="AU1879" s="11">
        <v>14.666199000000001</v>
      </c>
      <c r="AV1879" s="11">
        <v>12.105776000000001</v>
      </c>
      <c r="AW1879" s="11">
        <v>2.5604230000000001</v>
      </c>
      <c r="AX1879" s="11">
        <v>17.457985000000001</v>
      </c>
    </row>
    <row r="1880" spans="45:50" x14ac:dyDescent="0.35">
      <c r="AS1880" s="11" t="s">
        <v>76</v>
      </c>
      <c r="AT1880" s="11">
        <v>1887</v>
      </c>
      <c r="AU1880" s="11">
        <v>0.48729</v>
      </c>
      <c r="AV1880" s="11">
        <v>-11.355181</v>
      </c>
      <c r="AW1880" s="11">
        <v>11.842472000000001</v>
      </c>
      <c r="AX1880" s="11" t="s">
        <v>77</v>
      </c>
    </row>
    <row r="1881" spans="45:50" x14ac:dyDescent="0.35">
      <c r="AS1881" s="11" t="s">
        <v>76</v>
      </c>
      <c r="AT1881" s="11">
        <v>1888</v>
      </c>
      <c r="AU1881" s="11">
        <v>-13.168417</v>
      </c>
      <c r="AV1881" s="11">
        <v>-12.213896999999999</v>
      </c>
      <c r="AW1881" s="11">
        <v>0.95452000000000004</v>
      </c>
      <c r="AX1881" s="11">
        <v>7.2485530000000002</v>
      </c>
    </row>
    <row r="1882" spans="45:50" x14ac:dyDescent="0.35">
      <c r="AS1882" s="11" t="s">
        <v>78</v>
      </c>
      <c r="AT1882" s="11">
        <v>1889</v>
      </c>
      <c r="AU1882" s="11">
        <v>33.104604000000002</v>
      </c>
      <c r="AV1882" s="11">
        <v>29.421831000000001</v>
      </c>
      <c r="AW1882" s="11">
        <v>3.6827719999999999</v>
      </c>
      <c r="AX1882" s="11">
        <v>11.124653</v>
      </c>
    </row>
    <row r="1883" spans="45:50" x14ac:dyDescent="0.35">
      <c r="AS1883" s="11" t="s">
        <v>76</v>
      </c>
      <c r="AT1883" s="11">
        <v>1890</v>
      </c>
      <c r="AU1883" s="11">
        <v>-11.116985</v>
      </c>
      <c r="AV1883" s="11">
        <v>-12.747268999999999</v>
      </c>
      <c r="AW1883" s="11">
        <v>1.6302840000000001</v>
      </c>
      <c r="AX1883" s="11">
        <v>14.664808000000001</v>
      </c>
    </row>
    <row r="1884" spans="45:50" x14ac:dyDescent="0.35">
      <c r="AS1884" s="11" t="s">
        <v>76</v>
      </c>
      <c r="AT1884" s="11">
        <v>1891</v>
      </c>
      <c r="AU1884" s="11">
        <v>26.588013</v>
      </c>
      <c r="AV1884" s="11">
        <v>18.764112000000001</v>
      </c>
      <c r="AW1884" s="11">
        <v>7.8239010000000002</v>
      </c>
      <c r="AX1884" s="11">
        <v>29.426423</v>
      </c>
    </row>
    <row r="1885" spans="45:50" x14ac:dyDescent="0.35">
      <c r="AS1885" s="11" t="s">
        <v>76</v>
      </c>
      <c r="AT1885" s="11">
        <v>1892</v>
      </c>
      <c r="AU1885" s="11">
        <v>-11.648064</v>
      </c>
      <c r="AV1885" s="11">
        <v>-12.727315000000001</v>
      </c>
      <c r="AW1885" s="11">
        <v>1.079251</v>
      </c>
      <c r="AX1885" s="11">
        <v>9.2654949999999996</v>
      </c>
    </row>
    <row r="1886" spans="45:50" x14ac:dyDescent="0.35">
      <c r="AS1886" s="11" t="s">
        <v>76</v>
      </c>
      <c r="AT1886" s="11">
        <v>1893</v>
      </c>
      <c r="AU1886" s="11">
        <v>-1.2165239999999999</v>
      </c>
      <c r="AV1886" s="11">
        <v>-4.0968450000000001</v>
      </c>
      <c r="AW1886" s="11">
        <v>2.8803209999999999</v>
      </c>
      <c r="AX1886" s="11" t="s">
        <v>77</v>
      </c>
    </row>
    <row r="1887" spans="45:50" x14ac:dyDescent="0.35">
      <c r="AS1887" s="11" t="s">
        <v>76</v>
      </c>
      <c r="AT1887" s="11">
        <v>1894</v>
      </c>
      <c r="AU1887" s="11">
        <v>7.9253410000000004</v>
      </c>
      <c r="AV1887" s="11">
        <v>10.249431</v>
      </c>
      <c r="AW1887" s="11">
        <v>2.32409</v>
      </c>
      <c r="AX1887" s="11">
        <v>29.324797</v>
      </c>
    </row>
    <row r="1888" spans="45:50" x14ac:dyDescent="0.35">
      <c r="AS1888" s="11" t="s">
        <v>83</v>
      </c>
      <c r="AT1888" s="11">
        <v>1895</v>
      </c>
      <c r="AU1888" s="11">
        <v>5.2836530000000002</v>
      </c>
      <c r="AV1888" s="11">
        <v>0.51618699999999995</v>
      </c>
      <c r="AW1888" s="11">
        <v>4.7674659999999998</v>
      </c>
      <c r="AX1888" s="11">
        <v>90.230492999999996</v>
      </c>
    </row>
    <row r="1889" spans="45:50" x14ac:dyDescent="0.35">
      <c r="AS1889" s="11" t="s">
        <v>76</v>
      </c>
      <c r="AT1889" s="11">
        <v>1896</v>
      </c>
      <c r="AU1889" s="11">
        <v>-6.12629</v>
      </c>
      <c r="AV1889" s="11">
        <v>-9.5908099999999994</v>
      </c>
      <c r="AW1889" s="11">
        <v>3.4645199999999998</v>
      </c>
      <c r="AX1889" s="11">
        <v>56.551679</v>
      </c>
    </row>
    <row r="1890" spans="45:50" x14ac:dyDescent="0.35">
      <c r="AS1890" s="11" t="s">
        <v>78</v>
      </c>
      <c r="AT1890" s="11">
        <v>1897</v>
      </c>
      <c r="AU1890" s="11">
        <v>12.529083</v>
      </c>
      <c r="AV1890" s="11">
        <v>8.1087629999999997</v>
      </c>
      <c r="AW1890" s="11">
        <v>4.4203200000000002</v>
      </c>
      <c r="AX1890" s="11">
        <v>35.280475000000003</v>
      </c>
    </row>
    <row r="1891" spans="45:50" x14ac:dyDescent="0.35">
      <c r="AS1891" s="11" t="s">
        <v>76</v>
      </c>
      <c r="AT1891" s="11">
        <v>1898</v>
      </c>
      <c r="AU1891" s="11">
        <v>-29.472563999999998</v>
      </c>
      <c r="AV1891" s="11">
        <v>-28.961473999999999</v>
      </c>
      <c r="AW1891" s="11">
        <v>0.51109000000000004</v>
      </c>
      <c r="AX1891" s="11">
        <v>1.7341219999999999</v>
      </c>
    </row>
    <row r="1892" spans="45:50" x14ac:dyDescent="0.35">
      <c r="AS1892" s="11" t="s">
        <v>76</v>
      </c>
      <c r="AT1892" s="11">
        <v>1899</v>
      </c>
      <c r="AU1892" s="11">
        <v>10.543498</v>
      </c>
      <c r="AV1892" s="11">
        <v>14.814038999999999</v>
      </c>
      <c r="AW1892" s="11">
        <v>4.2705409999999997</v>
      </c>
      <c r="AX1892" s="11">
        <v>40.504027999999998</v>
      </c>
    </row>
    <row r="1893" spans="45:50" x14ac:dyDescent="0.35">
      <c r="AS1893" s="11" t="s">
        <v>76</v>
      </c>
      <c r="AT1893" s="11">
        <v>1900</v>
      </c>
      <c r="AU1893" s="11">
        <v>-15.861185000000001</v>
      </c>
      <c r="AV1893" s="11">
        <v>-16.264206999999999</v>
      </c>
      <c r="AW1893" s="11">
        <v>0.40302199999999999</v>
      </c>
      <c r="AX1893" s="11">
        <v>2.5409329999999999</v>
      </c>
    </row>
    <row r="1894" spans="45:50" x14ac:dyDescent="0.35">
      <c r="AS1894" s="11" t="s">
        <v>78</v>
      </c>
      <c r="AT1894" s="11">
        <v>1901</v>
      </c>
      <c r="AU1894" s="11">
        <v>-7.4220300000000003</v>
      </c>
      <c r="AV1894" s="11">
        <v>-8.6574829999999992</v>
      </c>
      <c r="AW1894" s="11">
        <v>1.2354529999999999</v>
      </c>
      <c r="AX1894" s="11">
        <v>16.645754</v>
      </c>
    </row>
    <row r="1895" spans="45:50" x14ac:dyDescent="0.35">
      <c r="AS1895" s="11" t="s">
        <v>76</v>
      </c>
      <c r="AT1895" s="11">
        <v>1902</v>
      </c>
      <c r="AU1895" s="11">
        <v>-11.398179000000001</v>
      </c>
      <c r="AV1895" s="11">
        <v>-12.051325</v>
      </c>
      <c r="AW1895" s="11">
        <v>0.653146</v>
      </c>
      <c r="AX1895" s="11">
        <v>5.7302650000000002</v>
      </c>
    </row>
    <row r="1896" spans="45:50" x14ac:dyDescent="0.35">
      <c r="AS1896" s="11" t="s">
        <v>83</v>
      </c>
      <c r="AT1896" s="11">
        <v>1903</v>
      </c>
      <c r="AU1896" s="11">
        <v>19.796144999999999</v>
      </c>
      <c r="AV1896" s="11">
        <v>23.989626999999999</v>
      </c>
      <c r="AW1896" s="11">
        <v>4.1934810000000002</v>
      </c>
      <c r="AX1896" s="11">
        <v>21.183323000000001</v>
      </c>
    </row>
    <row r="1897" spans="45:50" x14ac:dyDescent="0.35">
      <c r="AS1897" s="11" t="s">
        <v>76</v>
      </c>
      <c r="AT1897" s="11">
        <v>1904</v>
      </c>
      <c r="AU1897" s="11">
        <v>6.5978680000000001</v>
      </c>
      <c r="AV1897" s="11">
        <v>2.2107549999999998</v>
      </c>
      <c r="AW1897" s="11">
        <v>4.3871130000000003</v>
      </c>
      <c r="AX1897" s="11">
        <v>66.492892999999995</v>
      </c>
    </row>
    <row r="1898" spans="45:50" x14ac:dyDescent="0.35">
      <c r="AS1898" s="11" t="s">
        <v>76</v>
      </c>
      <c r="AT1898" s="11">
        <v>1905</v>
      </c>
      <c r="AU1898" s="11">
        <v>16.271142000000001</v>
      </c>
      <c r="AV1898" s="11">
        <v>12.018145000000001</v>
      </c>
      <c r="AW1898" s="11">
        <v>4.2529969999999997</v>
      </c>
      <c r="AX1898" s="11">
        <v>26.138283000000001</v>
      </c>
    </row>
    <row r="1899" spans="45:50" x14ac:dyDescent="0.35">
      <c r="AS1899" s="11" t="s">
        <v>76</v>
      </c>
      <c r="AT1899" s="11">
        <v>1906</v>
      </c>
      <c r="AU1899" s="11">
        <v>11.460786000000001</v>
      </c>
      <c r="AV1899" s="11">
        <v>10.763373</v>
      </c>
      <c r="AW1899" s="11">
        <v>0.69741299999999995</v>
      </c>
      <c r="AX1899" s="11">
        <v>6.0852139999999997</v>
      </c>
    </row>
    <row r="1900" spans="45:50" x14ac:dyDescent="0.35">
      <c r="AS1900" s="11" t="s">
        <v>76</v>
      </c>
      <c r="AT1900" s="11">
        <v>1907</v>
      </c>
      <c r="AU1900" s="11">
        <v>-8.2440110000000004</v>
      </c>
      <c r="AV1900" s="11">
        <v>-7.6834199999999999</v>
      </c>
      <c r="AW1900" s="11">
        <v>0.56059099999999995</v>
      </c>
      <c r="AX1900" s="11">
        <v>6.7999749999999999</v>
      </c>
    </row>
    <row r="1901" spans="45:50" x14ac:dyDescent="0.35">
      <c r="AS1901" s="11" t="s">
        <v>83</v>
      </c>
      <c r="AT1901" s="11">
        <v>1908</v>
      </c>
      <c r="AU1901" s="11">
        <v>17.814706000000001</v>
      </c>
      <c r="AV1901" s="11">
        <v>17.050011999999999</v>
      </c>
      <c r="AW1901" s="11">
        <v>0.76469399999999998</v>
      </c>
      <c r="AX1901" s="11">
        <v>4.2924899999999999</v>
      </c>
    </row>
    <row r="1902" spans="45:50" x14ac:dyDescent="0.35">
      <c r="AS1902" s="11" t="s">
        <v>78</v>
      </c>
      <c r="AT1902" s="11">
        <v>1909</v>
      </c>
      <c r="AU1902" s="11">
        <v>14.180713000000001</v>
      </c>
      <c r="AV1902" s="11">
        <v>18.178749</v>
      </c>
      <c r="AW1902" s="11">
        <v>3.9980359999999999</v>
      </c>
      <c r="AX1902" s="11">
        <v>28.193479</v>
      </c>
    </row>
    <row r="1903" spans="45:50" x14ac:dyDescent="0.35">
      <c r="AS1903" s="11" t="s">
        <v>76</v>
      </c>
      <c r="AT1903" s="11">
        <v>1910</v>
      </c>
      <c r="AU1903" s="11">
        <v>-1.9983040000000001</v>
      </c>
      <c r="AV1903" s="11">
        <v>-1.9382569999999999</v>
      </c>
      <c r="AW1903" s="11">
        <v>6.0047000000000003E-2</v>
      </c>
      <c r="AX1903" s="11">
        <v>3.004883</v>
      </c>
    </row>
    <row r="1904" spans="45:50" x14ac:dyDescent="0.35">
      <c r="AS1904" s="11" t="s">
        <v>78</v>
      </c>
      <c r="AT1904" s="11">
        <v>1911</v>
      </c>
      <c r="AU1904" s="11">
        <v>5.3193840000000003</v>
      </c>
      <c r="AV1904" s="11">
        <v>7.7595510000000001</v>
      </c>
      <c r="AW1904" s="11">
        <v>2.4401679999999999</v>
      </c>
      <c r="AX1904" s="11">
        <v>45.873125000000002</v>
      </c>
    </row>
    <row r="1905" spans="45:50" x14ac:dyDescent="0.35">
      <c r="AS1905" s="11" t="s">
        <v>83</v>
      </c>
      <c r="AT1905" s="11">
        <v>1912</v>
      </c>
      <c r="AU1905" s="11">
        <v>-4.2248320000000001</v>
      </c>
      <c r="AV1905" s="11">
        <v>-5.2707410000000001</v>
      </c>
      <c r="AW1905" s="11">
        <v>1.0459080000000001</v>
      </c>
      <c r="AX1905" s="11">
        <v>24.756208000000001</v>
      </c>
    </row>
    <row r="1906" spans="45:50" x14ac:dyDescent="0.35">
      <c r="AS1906" s="11" t="s">
        <v>76</v>
      </c>
      <c r="AT1906" s="11">
        <v>1913</v>
      </c>
      <c r="AU1906" s="11">
        <v>-3.765053</v>
      </c>
      <c r="AV1906" s="11">
        <v>-6.866314</v>
      </c>
      <c r="AW1906" s="11">
        <v>3.101261</v>
      </c>
      <c r="AX1906" s="11">
        <v>82.369656000000006</v>
      </c>
    </row>
    <row r="1907" spans="45:50" x14ac:dyDescent="0.35">
      <c r="AS1907" s="11" t="s">
        <v>76</v>
      </c>
      <c r="AT1907" s="11">
        <v>1914</v>
      </c>
      <c r="AU1907" s="11">
        <v>-24.594137</v>
      </c>
      <c r="AV1907" s="11">
        <v>-23.692919</v>
      </c>
      <c r="AW1907" s="11">
        <v>0.90121799999999996</v>
      </c>
      <c r="AX1907" s="11">
        <v>3.664361</v>
      </c>
    </row>
    <row r="1908" spans="45:50" x14ac:dyDescent="0.35">
      <c r="AS1908" s="11" t="s">
        <v>76</v>
      </c>
      <c r="AT1908" s="11">
        <v>1915</v>
      </c>
      <c r="AU1908" s="11">
        <v>1.370382</v>
      </c>
      <c r="AV1908" s="11">
        <v>1.1915770000000001</v>
      </c>
      <c r="AW1908" s="11">
        <v>0.17880399999999999</v>
      </c>
      <c r="AX1908" s="11">
        <v>13.047765999999999</v>
      </c>
    </row>
    <row r="1909" spans="45:50" x14ac:dyDescent="0.35">
      <c r="AS1909" s="11" t="s">
        <v>78</v>
      </c>
      <c r="AT1909" s="11">
        <v>1916</v>
      </c>
      <c r="AU1909" s="11">
        <v>25.389848000000001</v>
      </c>
      <c r="AV1909" s="11">
        <v>22.924156</v>
      </c>
      <c r="AW1909" s="11">
        <v>2.4656920000000002</v>
      </c>
      <c r="AX1909" s="11">
        <v>9.7113300000000002</v>
      </c>
    </row>
    <row r="1910" spans="45:50" x14ac:dyDescent="0.35">
      <c r="AS1910" s="11" t="s">
        <v>76</v>
      </c>
      <c r="AT1910" s="11">
        <v>1917</v>
      </c>
      <c r="AU1910" s="11">
        <v>-2.6907830000000001</v>
      </c>
      <c r="AV1910" s="11">
        <v>-4.5346570000000002</v>
      </c>
      <c r="AW1910" s="11">
        <v>1.843874</v>
      </c>
      <c r="AX1910" s="11">
        <v>68.525547000000003</v>
      </c>
    </row>
    <row r="1911" spans="45:50" x14ac:dyDescent="0.35">
      <c r="AS1911" s="11" t="s">
        <v>76</v>
      </c>
      <c r="AT1911" s="11">
        <v>1918</v>
      </c>
      <c r="AU1911" s="11">
        <v>49.875309999999999</v>
      </c>
      <c r="AV1911" s="11">
        <v>38.867367000000002</v>
      </c>
      <c r="AW1911" s="11">
        <v>11.007942999999999</v>
      </c>
      <c r="AX1911" s="11">
        <v>22.070927000000001</v>
      </c>
    </row>
    <row r="1912" spans="45:50" x14ac:dyDescent="0.35">
      <c r="AS1912" s="11" t="s">
        <v>76</v>
      </c>
      <c r="AT1912" s="11">
        <v>1919</v>
      </c>
      <c r="AU1912" s="11">
        <v>27.147193999999999</v>
      </c>
      <c r="AV1912" s="11">
        <v>32.029687000000003</v>
      </c>
      <c r="AW1912" s="11">
        <v>4.8824930000000002</v>
      </c>
      <c r="AX1912" s="11">
        <v>17.985258000000002</v>
      </c>
    </row>
    <row r="1913" spans="45:50" x14ac:dyDescent="0.35">
      <c r="AS1913" s="11" t="s">
        <v>83</v>
      </c>
      <c r="AT1913" s="11">
        <v>1920</v>
      </c>
      <c r="AU1913" s="11">
        <v>-1.575223</v>
      </c>
      <c r="AV1913" s="11">
        <v>0.104173</v>
      </c>
      <c r="AW1913" s="11">
        <v>1.6793960000000001</v>
      </c>
      <c r="AX1913" s="11" t="s">
        <v>77</v>
      </c>
    </row>
    <row r="1914" spans="45:50" x14ac:dyDescent="0.35">
      <c r="AS1914" s="11" t="s">
        <v>76</v>
      </c>
      <c r="AT1914" s="11">
        <v>1921</v>
      </c>
      <c r="AU1914" s="11">
        <v>-9.2085489999999997</v>
      </c>
      <c r="AV1914" s="11">
        <v>-9.8075489999999999</v>
      </c>
      <c r="AW1914" s="11">
        <v>0.59899999999999998</v>
      </c>
      <c r="AX1914" s="11">
        <v>6.5048199999999996</v>
      </c>
    </row>
    <row r="1915" spans="45:50" x14ac:dyDescent="0.35">
      <c r="AS1915" s="11" t="s">
        <v>76</v>
      </c>
      <c r="AT1915" s="11">
        <v>1922</v>
      </c>
      <c r="AU1915" s="11">
        <v>-3.425287</v>
      </c>
      <c r="AV1915" s="11">
        <v>-4.1989229999999997</v>
      </c>
      <c r="AW1915" s="11">
        <v>0.77363599999999999</v>
      </c>
      <c r="AX1915" s="11">
        <v>22.586017999999999</v>
      </c>
    </row>
    <row r="1916" spans="45:50" x14ac:dyDescent="0.35">
      <c r="AS1916" s="11" t="s">
        <v>76</v>
      </c>
      <c r="AT1916" s="11">
        <v>1923</v>
      </c>
      <c r="AU1916" s="11">
        <v>-6.8380239999999999</v>
      </c>
      <c r="AV1916" s="11">
        <v>-0.80307300000000004</v>
      </c>
      <c r="AW1916" s="11">
        <v>6.0349510000000004</v>
      </c>
      <c r="AX1916" s="11">
        <v>88.255770999999996</v>
      </c>
    </row>
    <row r="1917" spans="45:50" x14ac:dyDescent="0.35">
      <c r="AS1917" s="11" t="s">
        <v>83</v>
      </c>
      <c r="AT1917" s="11">
        <v>1924</v>
      </c>
      <c r="AU1917" s="11">
        <v>13.834110000000001</v>
      </c>
      <c r="AV1917" s="11">
        <v>14.042870000000001</v>
      </c>
      <c r="AW1917" s="11">
        <v>0.208761</v>
      </c>
      <c r="AX1917" s="11">
        <v>1.5090300000000001</v>
      </c>
    </row>
    <row r="1918" spans="45:50" x14ac:dyDescent="0.35">
      <c r="AS1918" s="11" t="s">
        <v>78</v>
      </c>
      <c r="AT1918" s="11">
        <v>1925</v>
      </c>
      <c r="AU1918" s="11">
        <v>-4.1211929999999999</v>
      </c>
      <c r="AV1918" s="11">
        <v>-6.779579</v>
      </c>
      <c r="AW1918" s="11">
        <v>2.6583860000000001</v>
      </c>
      <c r="AX1918" s="11">
        <v>64.505247999999995</v>
      </c>
    </row>
    <row r="1919" spans="45:50" x14ac:dyDescent="0.35">
      <c r="AS1919" s="11" t="s">
        <v>76</v>
      </c>
      <c r="AT1919" s="11">
        <v>1926</v>
      </c>
      <c r="AU1919" s="11">
        <v>-5.4489429999999999</v>
      </c>
      <c r="AV1919" s="11">
        <v>-5.8243819999999999</v>
      </c>
      <c r="AW1919" s="11">
        <v>0.37543900000000002</v>
      </c>
      <c r="AX1919" s="11">
        <v>6.8901279999999998</v>
      </c>
    </row>
    <row r="1920" spans="45:50" x14ac:dyDescent="0.35">
      <c r="AS1920" s="11" t="s">
        <v>76</v>
      </c>
      <c r="AT1920" s="11">
        <v>1927</v>
      </c>
      <c r="AU1920" s="11">
        <v>41.262552999999997</v>
      </c>
      <c r="AV1920" s="11">
        <v>36.600898000000001</v>
      </c>
      <c r="AW1920" s="11">
        <v>4.6616549999999997</v>
      </c>
      <c r="AX1920" s="11">
        <v>11.297542999999999</v>
      </c>
    </row>
    <row r="1921" spans="45:50" x14ac:dyDescent="0.35">
      <c r="AS1921" s="11" t="s">
        <v>76</v>
      </c>
      <c r="AT1921" s="11">
        <v>1928</v>
      </c>
      <c r="AU1921" s="11">
        <v>-22.621603</v>
      </c>
      <c r="AV1921" s="11">
        <v>-22.492546999999998</v>
      </c>
      <c r="AW1921" s="11">
        <v>0.129056</v>
      </c>
      <c r="AX1921" s="11">
        <v>0.57049799999999995</v>
      </c>
    </row>
    <row r="1922" spans="45:50" x14ac:dyDescent="0.35">
      <c r="AS1922" s="11" t="s">
        <v>78</v>
      </c>
      <c r="AT1922" s="11">
        <v>1929</v>
      </c>
      <c r="AU1922" s="11">
        <v>-14.983388</v>
      </c>
      <c r="AV1922" s="11">
        <v>-11.630563</v>
      </c>
      <c r="AW1922" s="11">
        <v>3.3528259999999999</v>
      </c>
      <c r="AX1922" s="11">
        <v>22.376951999999999</v>
      </c>
    </row>
    <row r="1923" spans="45:50" x14ac:dyDescent="0.35">
      <c r="AS1923" s="11" t="s">
        <v>76</v>
      </c>
      <c r="AT1923" s="11">
        <v>1930</v>
      </c>
      <c r="AU1923" s="11">
        <v>25.051268</v>
      </c>
      <c r="AV1923" s="11">
        <v>25.972237</v>
      </c>
      <c r="AW1923" s="11">
        <v>0.92096900000000004</v>
      </c>
      <c r="AX1923" s="11">
        <v>3.676336</v>
      </c>
    </row>
    <row r="1924" spans="45:50" x14ac:dyDescent="0.35">
      <c r="AS1924" s="11" t="s">
        <v>76</v>
      </c>
      <c r="AT1924" s="11">
        <v>1931</v>
      </c>
      <c r="AU1924" s="11">
        <v>-17.142723</v>
      </c>
      <c r="AV1924" s="11">
        <v>-15.435637</v>
      </c>
      <c r="AW1924" s="11">
        <v>1.707087</v>
      </c>
      <c r="AX1924" s="11">
        <v>9.9580830000000002</v>
      </c>
    </row>
    <row r="1925" spans="45:50" x14ac:dyDescent="0.35">
      <c r="AS1925" s="11" t="s">
        <v>76</v>
      </c>
      <c r="AT1925" s="11">
        <v>1932</v>
      </c>
      <c r="AU1925" s="11">
        <v>-12.723036</v>
      </c>
      <c r="AV1925" s="11">
        <v>-13.268319</v>
      </c>
      <c r="AW1925" s="11">
        <v>0.54528299999999996</v>
      </c>
      <c r="AX1925" s="11">
        <v>4.2857940000000001</v>
      </c>
    </row>
    <row r="1926" spans="45:50" x14ac:dyDescent="0.35">
      <c r="AS1926" s="11" t="s">
        <v>83</v>
      </c>
      <c r="AT1926" s="11">
        <v>1933</v>
      </c>
      <c r="AU1926" s="11">
        <v>40.645659999999999</v>
      </c>
      <c r="AV1926" s="11">
        <v>32.388565999999997</v>
      </c>
      <c r="AW1926" s="11">
        <v>8.2570929999999993</v>
      </c>
      <c r="AX1926" s="11">
        <v>20.314820999999998</v>
      </c>
    </row>
    <row r="1927" spans="45:50" x14ac:dyDescent="0.35">
      <c r="AS1927" s="11" t="s">
        <v>76</v>
      </c>
      <c r="AT1927" s="11">
        <v>1934</v>
      </c>
      <c r="AU1927" s="11">
        <v>14.750677</v>
      </c>
      <c r="AV1927" s="11">
        <v>13.222156</v>
      </c>
      <c r="AW1927" s="11">
        <v>1.528521</v>
      </c>
      <c r="AX1927" s="11">
        <v>10.36238</v>
      </c>
    </row>
    <row r="1928" spans="45:50" x14ac:dyDescent="0.35">
      <c r="AS1928" s="11" t="s">
        <v>83</v>
      </c>
      <c r="AT1928" s="11">
        <v>1935</v>
      </c>
      <c r="AU1928" s="11">
        <v>1.5908370000000001</v>
      </c>
      <c r="AV1928" s="11">
        <v>-3.8439830000000001</v>
      </c>
      <c r="AW1928" s="11">
        <v>5.4348200000000002</v>
      </c>
      <c r="AX1928" s="11" t="s">
        <v>77</v>
      </c>
    </row>
    <row r="1929" spans="45:50" x14ac:dyDescent="0.35">
      <c r="AS1929" s="11" t="s">
        <v>76</v>
      </c>
      <c r="AT1929" s="11">
        <v>1936</v>
      </c>
      <c r="AU1929" s="11">
        <v>-18.346181999999999</v>
      </c>
      <c r="AV1929" s="11">
        <v>-16.854033999999999</v>
      </c>
      <c r="AW1929" s="11">
        <v>1.492148</v>
      </c>
      <c r="AX1929" s="11">
        <v>8.1332889999999995</v>
      </c>
    </row>
    <row r="1930" spans="45:50" x14ac:dyDescent="0.35">
      <c r="AS1930" s="11" t="s">
        <v>76</v>
      </c>
      <c r="AT1930" s="11">
        <v>1937</v>
      </c>
      <c r="AU1930" s="11">
        <v>-10.28402</v>
      </c>
      <c r="AV1930" s="11">
        <v>-13.933235</v>
      </c>
      <c r="AW1930" s="11">
        <v>3.6492149999999999</v>
      </c>
      <c r="AX1930" s="11">
        <v>35.484326000000003</v>
      </c>
    </row>
    <row r="1931" spans="45:50" x14ac:dyDescent="0.35">
      <c r="AS1931" s="11" t="s">
        <v>76</v>
      </c>
      <c r="AT1931" s="11">
        <v>1938</v>
      </c>
      <c r="AU1931" s="11">
        <v>6.6966520000000003</v>
      </c>
      <c r="AV1931" s="11">
        <v>7.7326389999999998</v>
      </c>
      <c r="AW1931" s="11">
        <v>1.035987</v>
      </c>
      <c r="AX1931" s="11">
        <v>15.470221</v>
      </c>
    </row>
    <row r="1932" spans="45:50" x14ac:dyDescent="0.35">
      <c r="AS1932" s="11" t="s">
        <v>78</v>
      </c>
      <c r="AT1932" s="11">
        <v>1939</v>
      </c>
      <c r="AU1932" s="11">
        <v>-11.492134</v>
      </c>
      <c r="AV1932" s="11">
        <v>-10.533912000000001</v>
      </c>
      <c r="AW1932" s="11">
        <v>0.95822200000000002</v>
      </c>
      <c r="AX1932" s="11">
        <v>8.3380659999999995</v>
      </c>
    </row>
    <row r="1933" spans="45:50" x14ac:dyDescent="0.35">
      <c r="AS1933" s="11" t="s">
        <v>76</v>
      </c>
      <c r="AT1933" s="11">
        <v>1940</v>
      </c>
      <c r="AU1933" s="11">
        <v>1.6738</v>
      </c>
      <c r="AV1933" s="11">
        <v>2.81894</v>
      </c>
      <c r="AW1933" s="11">
        <v>1.14514</v>
      </c>
      <c r="AX1933" s="11">
        <v>68.415588</v>
      </c>
    </row>
    <row r="1934" spans="45:50" x14ac:dyDescent="0.35">
      <c r="AS1934" s="11" t="s">
        <v>76</v>
      </c>
      <c r="AT1934" s="11">
        <v>1941</v>
      </c>
      <c r="AU1934" s="11">
        <v>-26.070291999999998</v>
      </c>
      <c r="AV1934" s="11">
        <v>-25.149768999999999</v>
      </c>
      <c r="AW1934" s="11">
        <v>0.92052299999999998</v>
      </c>
      <c r="AX1934" s="11">
        <v>3.5309270000000001</v>
      </c>
    </row>
    <row r="1935" spans="45:50" x14ac:dyDescent="0.35">
      <c r="AS1935" s="11" t="s">
        <v>76</v>
      </c>
      <c r="AT1935" s="11">
        <v>1942</v>
      </c>
      <c r="AU1935" s="11">
        <v>4.3818250000000001</v>
      </c>
      <c r="AV1935" s="11">
        <v>2.7591800000000002</v>
      </c>
      <c r="AW1935" s="11">
        <v>1.622646</v>
      </c>
      <c r="AX1935" s="11">
        <v>37.031275000000001</v>
      </c>
    </row>
    <row r="1936" spans="45:50" x14ac:dyDescent="0.35">
      <c r="AS1936" s="11" t="s">
        <v>76</v>
      </c>
      <c r="AT1936" s="11">
        <v>1943</v>
      </c>
      <c r="AU1936" s="11">
        <v>-7.9914389999999997</v>
      </c>
      <c r="AV1936" s="11">
        <v>-10.653969999999999</v>
      </c>
      <c r="AW1936" s="11">
        <v>2.662531</v>
      </c>
      <c r="AX1936" s="11">
        <v>33.317295999999999</v>
      </c>
    </row>
    <row r="1937" spans="45:50" x14ac:dyDescent="0.35">
      <c r="AS1937" s="11" t="s">
        <v>83</v>
      </c>
      <c r="AT1937" s="11">
        <v>1944</v>
      </c>
      <c r="AU1937" s="11">
        <v>8.7176829999999992</v>
      </c>
      <c r="AV1937" s="11">
        <v>4.8515329999999999</v>
      </c>
      <c r="AW1937" s="11">
        <v>3.8661490000000001</v>
      </c>
      <c r="AX1937" s="11">
        <v>44.348360999999997</v>
      </c>
    </row>
    <row r="1938" spans="45:50" x14ac:dyDescent="0.35">
      <c r="AS1938" s="11" t="s">
        <v>78</v>
      </c>
      <c r="AT1938" s="11">
        <v>1945</v>
      </c>
      <c r="AU1938" s="11">
        <v>5.8811090000000004</v>
      </c>
      <c r="AV1938" s="11">
        <v>6.2294289999999997</v>
      </c>
      <c r="AW1938" s="11">
        <v>0.34832000000000002</v>
      </c>
      <c r="AX1938" s="11">
        <v>5.9226929999999998</v>
      </c>
    </row>
    <row r="1939" spans="45:50" x14ac:dyDescent="0.35">
      <c r="AS1939" s="11" t="s">
        <v>76</v>
      </c>
      <c r="AT1939" s="11">
        <v>1946</v>
      </c>
      <c r="AU1939" s="11">
        <v>-9.0448459999999997</v>
      </c>
      <c r="AV1939" s="11">
        <v>-8.9319729999999993</v>
      </c>
      <c r="AW1939" s="11">
        <v>0.112873</v>
      </c>
      <c r="AX1939" s="11">
        <v>1.2479290000000001</v>
      </c>
    </row>
    <row r="1940" spans="45:50" x14ac:dyDescent="0.35">
      <c r="AS1940" s="11" t="s">
        <v>78</v>
      </c>
      <c r="AT1940" s="11">
        <v>1947</v>
      </c>
      <c r="AU1940" s="11">
        <v>-0.63110500000000003</v>
      </c>
      <c r="AV1940" s="11">
        <v>-3.9285160000000001</v>
      </c>
      <c r="AW1940" s="11">
        <v>3.2974100000000002</v>
      </c>
      <c r="AX1940" s="11" t="s">
        <v>77</v>
      </c>
    </row>
    <row r="1941" spans="45:50" x14ac:dyDescent="0.35">
      <c r="AS1941" s="11" t="s">
        <v>76</v>
      </c>
      <c r="AT1941" s="11">
        <v>1948</v>
      </c>
      <c r="AU1941" s="11">
        <v>-3.8710870000000002</v>
      </c>
      <c r="AV1941" s="11">
        <v>-6.9499050000000002</v>
      </c>
      <c r="AW1941" s="11">
        <v>3.0788180000000001</v>
      </c>
      <c r="AX1941" s="11">
        <v>79.533674000000005</v>
      </c>
    </row>
    <row r="1942" spans="45:50" x14ac:dyDescent="0.35">
      <c r="AS1942" s="11" t="s">
        <v>76</v>
      </c>
      <c r="AT1942" s="11">
        <v>1949</v>
      </c>
      <c r="AU1942" s="11">
        <v>-9.4442939999999993</v>
      </c>
      <c r="AV1942" s="11">
        <v>-8.7249470000000002</v>
      </c>
      <c r="AW1942" s="11">
        <v>0.71934799999999999</v>
      </c>
      <c r="AX1942" s="11">
        <v>7.6167449999999999</v>
      </c>
    </row>
    <row r="1943" spans="45:50" x14ac:dyDescent="0.35">
      <c r="AS1943" s="11" t="s">
        <v>76</v>
      </c>
      <c r="AT1943" s="11">
        <v>1950</v>
      </c>
      <c r="AU1943" s="11">
        <v>4.9655659999999999</v>
      </c>
      <c r="AV1943" s="11">
        <v>1.621008</v>
      </c>
      <c r="AW1943" s="11">
        <v>3.3445580000000001</v>
      </c>
      <c r="AX1943" s="11">
        <v>67.355029999999999</v>
      </c>
    </row>
    <row r="1944" spans="45:50" x14ac:dyDescent="0.35">
      <c r="AS1944" s="11" t="s">
        <v>83</v>
      </c>
      <c r="AT1944" s="11">
        <v>1951</v>
      </c>
      <c r="AU1944" s="11">
        <v>-12.903981999999999</v>
      </c>
      <c r="AV1944" s="11">
        <v>-14.139151</v>
      </c>
      <c r="AW1944" s="11">
        <v>1.235169</v>
      </c>
      <c r="AX1944" s="11">
        <v>9.5719980000000007</v>
      </c>
    </row>
    <row r="1945" spans="45:50" x14ac:dyDescent="0.35">
      <c r="AS1945" s="11" t="s">
        <v>76</v>
      </c>
      <c r="AT1945" s="11">
        <v>1952</v>
      </c>
      <c r="AU1945" s="11">
        <v>7.9976510000000003</v>
      </c>
      <c r="AV1945" s="11">
        <v>6.3180969999999999</v>
      </c>
      <c r="AW1945" s="11">
        <v>1.679554</v>
      </c>
      <c r="AX1945" s="11">
        <v>21.000592000000001</v>
      </c>
    </row>
    <row r="1946" spans="45:50" x14ac:dyDescent="0.35">
      <c r="AS1946" s="11" t="s">
        <v>76</v>
      </c>
      <c r="AT1946" s="11">
        <v>1953</v>
      </c>
      <c r="AU1946" s="11">
        <v>47.633825000000002</v>
      </c>
      <c r="AV1946" s="11">
        <v>38.688825999999999</v>
      </c>
      <c r="AW1946" s="11">
        <v>8.9449989999999993</v>
      </c>
      <c r="AX1946" s="11">
        <v>18.778670000000002</v>
      </c>
    </row>
    <row r="1947" spans="45:50" x14ac:dyDescent="0.35">
      <c r="AS1947" s="11" t="s">
        <v>76</v>
      </c>
      <c r="AT1947" s="11">
        <v>1954</v>
      </c>
      <c r="AU1947" s="11">
        <v>-4.1368330000000002</v>
      </c>
      <c r="AV1947" s="11">
        <v>-4.9395800000000003</v>
      </c>
      <c r="AW1947" s="11">
        <v>0.80274800000000002</v>
      </c>
      <c r="AX1947" s="11">
        <v>19.404881</v>
      </c>
    </row>
    <row r="1948" spans="45:50" x14ac:dyDescent="0.35">
      <c r="AS1948" s="11" t="s">
        <v>76</v>
      </c>
      <c r="AT1948" s="11">
        <v>1955</v>
      </c>
      <c r="AU1948" s="11">
        <v>1.7783789999999999</v>
      </c>
      <c r="AV1948" s="11">
        <v>-1.7953250000000001</v>
      </c>
      <c r="AW1948" s="11">
        <v>3.5737049999999999</v>
      </c>
      <c r="AX1948" s="11" t="s">
        <v>77</v>
      </c>
    </row>
    <row r="1949" spans="45:50" x14ac:dyDescent="0.35">
      <c r="AS1949" s="11" t="s">
        <v>83</v>
      </c>
      <c r="AT1949" s="11">
        <v>1956</v>
      </c>
      <c r="AU1949" s="11">
        <v>10.378351</v>
      </c>
      <c r="AV1949" s="11">
        <v>9.2036230000000003</v>
      </c>
      <c r="AW1949" s="11">
        <v>1.174728</v>
      </c>
      <c r="AX1949" s="11">
        <v>11.31902</v>
      </c>
    </row>
    <row r="1950" spans="45:50" x14ac:dyDescent="0.35">
      <c r="AS1950" s="11" t="s">
        <v>78</v>
      </c>
      <c r="AT1950" s="11">
        <v>1957</v>
      </c>
      <c r="AU1950" s="11">
        <v>-3.4879950000000002</v>
      </c>
      <c r="AV1950" s="11">
        <v>-0.86619100000000004</v>
      </c>
      <c r="AW1950" s="11">
        <v>2.621804</v>
      </c>
      <c r="AX1950" s="11">
        <v>75.166506999999996</v>
      </c>
    </row>
    <row r="1951" spans="45:50" x14ac:dyDescent="0.35">
      <c r="AS1951" s="11" t="s">
        <v>76</v>
      </c>
      <c r="AT1951" s="11">
        <v>1958</v>
      </c>
      <c r="AU1951" s="11">
        <v>-5.2686919999999997</v>
      </c>
      <c r="AV1951" s="11">
        <v>0.20261399999999999</v>
      </c>
      <c r="AW1951" s="11">
        <v>5.4713060000000002</v>
      </c>
      <c r="AX1951" s="11" t="s">
        <v>77</v>
      </c>
    </row>
    <row r="1952" spans="45:50" x14ac:dyDescent="0.35">
      <c r="AS1952" s="11" t="s">
        <v>76</v>
      </c>
      <c r="AT1952" s="11">
        <v>1959</v>
      </c>
      <c r="AU1952" s="11">
        <v>11.629096000000001</v>
      </c>
      <c r="AV1952" s="11">
        <v>16.418075999999999</v>
      </c>
      <c r="AW1952" s="11">
        <v>4.7889790000000003</v>
      </c>
      <c r="AX1952" s="11">
        <v>41.181007999999999</v>
      </c>
    </row>
    <row r="1953" spans="45:50" x14ac:dyDescent="0.35">
      <c r="AS1953" s="11" t="s">
        <v>78</v>
      </c>
      <c r="AT1953" s="11">
        <v>1960</v>
      </c>
      <c r="AU1953" s="11">
        <v>-0.40360200000000002</v>
      </c>
      <c r="AV1953" s="11">
        <v>-1.830211</v>
      </c>
      <c r="AW1953" s="11">
        <v>1.4266099999999999</v>
      </c>
      <c r="AX1953" s="11" t="s">
        <v>77</v>
      </c>
    </row>
    <row r="1954" spans="45:50" x14ac:dyDescent="0.35">
      <c r="AS1954" s="11" t="s">
        <v>76</v>
      </c>
      <c r="AT1954" s="11">
        <v>1961</v>
      </c>
      <c r="AU1954" s="11">
        <v>7.5394449999999997</v>
      </c>
      <c r="AV1954" s="11">
        <v>10.668155</v>
      </c>
      <c r="AW1954" s="11">
        <v>3.1287099999999999</v>
      </c>
      <c r="AX1954" s="11">
        <v>41.497878</v>
      </c>
    </row>
    <row r="1955" spans="45:50" x14ac:dyDescent="0.35">
      <c r="AS1955" s="11" t="s">
        <v>76</v>
      </c>
      <c r="AT1955" s="11">
        <v>1962</v>
      </c>
      <c r="AU1955" s="11">
        <v>-12.838832999999999</v>
      </c>
      <c r="AV1955" s="11">
        <v>-13.578733</v>
      </c>
      <c r="AW1955" s="11">
        <v>0.7399</v>
      </c>
      <c r="AX1955" s="11">
        <v>5.7629840000000003</v>
      </c>
    </row>
    <row r="1956" spans="45:50" x14ac:dyDescent="0.35">
      <c r="AS1956" s="11" t="s">
        <v>83</v>
      </c>
      <c r="AT1956" s="11">
        <v>1963</v>
      </c>
      <c r="AU1956" s="11">
        <v>3.1214140000000001</v>
      </c>
      <c r="AV1956" s="11">
        <v>-0.53697300000000003</v>
      </c>
      <c r="AW1956" s="11">
        <v>3.6583869999999998</v>
      </c>
      <c r="AX1956" s="11" t="s">
        <v>77</v>
      </c>
    </row>
    <row r="1957" spans="45:50" x14ac:dyDescent="0.35">
      <c r="AS1957" s="11" t="s">
        <v>78</v>
      </c>
      <c r="AT1957" s="11">
        <v>1964</v>
      </c>
      <c r="AU1957" s="11">
        <v>-19.679691999999999</v>
      </c>
      <c r="AV1957" s="11">
        <v>-20.506063000000001</v>
      </c>
      <c r="AW1957" s="11">
        <v>0.82637099999999997</v>
      </c>
      <c r="AX1957" s="11">
        <v>4.1991069999999997</v>
      </c>
    </row>
    <row r="1958" spans="45:50" x14ac:dyDescent="0.35">
      <c r="AS1958" s="11" t="s">
        <v>76</v>
      </c>
      <c r="AT1958" s="11">
        <v>1965</v>
      </c>
      <c r="AU1958" s="11">
        <v>-24.417881000000001</v>
      </c>
      <c r="AV1958" s="11">
        <v>-22.489197000000001</v>
      </c>
      <c r="AW1958" s="11">
        <v>1.9286840000000001</v>
      </c>
      <c r="AX1958" s="11">
        <v>7.8986559999999999</v>
      </c>
    </row>
    <row r="1959" spans="45:50" x14ac:dyDescent="0.35">
      <c r="AS1959" s="11" t="s">
        <v>76</v>
      </c>
      <c r="AT1959" s="11">
        <v>1966</v>
      </c>
      <c r="AU1959" s="11">
        <v>-11.602532999999999</v>
      </c>
      <c r="AV1959" s="11">
        <v>-8.4711499999999997</v>
      </c>
      <c r="AW1959" s="11">
        <v>3.1313819999999999</v>
      </c>
      <c r="AX1959" s="11">
        <v>26.988783000000002</v>
      </c>
    </row>
    <row r="1960" spans="45:50" x14ac:dyDescent="0.35">
      <c r="AS1960" s="11" t="s">
        <v>76</v>
      </c>
      <c r="AT1960" s="11">
        <v>1967</v>
      </c>
      <c r="AU1960" s="11">
        <v>-13.137783000000001</v>
      </c>
      <c r="AV1960" s="11">
        <v>-12.477480999999999</v>
      </c>
      <c r="AW1960" s="11">
        <v>0.66030199999999994</v>
      </c>
      <c r="AX1960" s="11">
        <v>5.0259770000000001</v>
      </c>
    </row>
    <row r="1961" spans="45:50" x14ac:dyDescent="0.35">
      <c r="AS1961" s="11" t="s">
        <v>83</v>
      </c>
      <c r="AT1961" s="11">
        <v>1968</v>
      </c>
      <c r="AU1961" s="11">
        <v>-5.8723660000000004</v>
      </c>
      <c r="AV1961" s="11">
        <v>-6.8092319999999997</v>
      </c>
      <c r="AW1961" s="11">
        <v>0.93686599999999998</v>
      </c>
      <c r="AX1961" s="11">
        <v>15.953815000000001</v>
      </c>
    </row>
    <row r="1962" spans="45:50" x14ac:dyDescent="0.35">
      <c r="AS1962" s="11" t="s">
        <v>76</v>
      </c>
      <c r="AT1962" s="11">
        <v>1969</v>
      </c>
      <c r="AU1962" s="11">
        <v>-22.788001999999999</v>
      </c>
      <c r="AV1962" s="11">
        <v>-21.315674999999999</v>
      </c>
      <c r="AW1962" s="11">
        <v>1.4723269999999999</v>
      </c>
      <c r="AX1962" s="11">
        <v>6.4609740000000002</v>
      </c>
    </row>
    <row r="1963" spans="45:50" x14ac:dyDescent="0.35">
      <c r="AS1963" s="11" t="s">
        <v>76</v>
      </c>
      <c r="AT1963" s="11">
        <v>1970</v>
      </c>
      <c r="AU1963" s="11">
        <v>-17.653448999999998</v>
      </c>
      <c r="AV1963" s="11">
        <v>-10.354198999999999</v>
      </c>
      <c r="AW1963" s="11">
        <v>7.2992499999999998</v>
      </c>
      <c r="AX1963" s="11">
        <v>41.347445</v>
      </c>
    </row>
    <row r="1964" spans="45:50" x14ac:dyDescent="0.35">
      <c r="AS1964" s="11" t="s">
        <v>83</v>
      </c>
      <c r="AT1964" s="11">
        <v>1971</v>
      </c>
      <c r="AU1964" s="11">
        <v>7.6998709999999999</v>
      </c>
      <c r="AV1964" s="11">
        <v>5.9482670000000004</v>
      </c>
      <c r="AW1964" s="11">
        <v>1.7516039999999999</v>
      </c>
      <c r="AX1964" s="11">
        <v>22.748487999999998</v>
      </c>
    </row>
    <row r="1965" spans="45:50" x14ac:dyDescent="0.35">
      <c r="AS1965" s="11" t="s">
        <v>76</v>
      </c>
      <c r="AT1965" s="11">
        <v>1972</v>
      </c>
      <c r="AU1965" s="11">
        <v>22.024476</v>
      </c>
      <c r="AV1965" s="11">
        <v>24.264044999999999</v>
      </c>
      <c r="AW1965" s="11">
        <v>2.2395689999999999</v>
      </c>
      <c r="AX1965" s="11">
        <v>10.168547999999999</v>
      </c>
    </row>
    <row r="1966" spans="45:50" x14ac:dyDescent="0.35">
      <c r="AS1966" s="11" t="s">
        <v>76</v>
      </c>
      <c r="AT1966" s="11">
        <v>1973</v>
      </c>
      <c r="AU1966" s="11">
        <v>-5.8232590000000002</v>
      </c>
      <c r="AV1966" s="11">
        <v>-6.2513509999999997</v>
      </c>
      <c r="AW1966" s="11">
        <v>0.42809199999999997</v>
      </c>
      <c r="AX1966" s="11">
        <v>7.3514109999999997</v>
      </c>
    </row>
    <row r="1967" spans="45:50" x14ac:dyDescent="0.35">
      <c r="AS1967" s="11" t="s">
        <v>76</v>
      </c>
      <c r="AT1967" s="11">
        <v>1974</v>
      </c>
      <c r="AU1967" s="11">
        <v>8.8369269999999993</v>
      </c>
      <c r="AV1967" s="11">
        <v>6.0742479999999999</v>
      </c>
      <c r="AW1967" s="11">
        <v>2.7626789999999999</v>
      </c>
      <c r="AX1967" s="11">
        <v>31.262895</v>
      </c>
    </row>
    <row r="1968" spans="45:50" x14ac:dyDescent="0.35">
      <c r="AS1968" s="11" t="s">
        <v>78</v>
      </c>
      <c r="AT1968" s="11">
        <v>1975</v>
      </c>
      <c r="AU1968" s="11">
        <v>-12.124343</v>
      </c>
      <c r="AV1968" s="11">
        <v>-11.409231</v>
      </c>
      <c r="AW1968" s="11">
        <v>0.71511199999999997</v>
      </c>
      <c r="AX1968" s="11">
        <v>5.8981539999999999</v>
      </c>
    </row>
    <row r="1969" spans="45:50" x14ac:dyDescent="0.35">
      <c r="AS1969" s="11" t="s">
        <v>76</v>
      </c>
      <c r="AT1969" s="11">
        <v>1976</v>
      </c>
      <c r="AU1969" s="11">
        <v>1.1207290000000001</v>
      </c>
      <c r="AV1969" s="11">
        <v>1.697309</v>
      </c>
      <c r="AW1969" s="11">
        <v>0.57657999999999998</v>
      </c>
      <c r="AX1969" s="11">
        <v>51.446907000000003</v>
      </c>
    </row>
    <row r="1970" spans="45:50" x14ac:dyDescent="0.35">
      <c r="AS1970" s="11" t="s">
        <v>76</v>
      </c>
      <c r="AT1970" s="11">
        <v>1977</v>
      </c>
      <c r="AU1970" s="11">
        <v>-12.01193</v>
      </c>
      <c r="AV1970" s="11">
        <v>-8.2258259999999996</v>
      </c>
      <c r="AW1970" s="11">
        <v>3.7861039999999999</v>
      </c>
      <c r="AX1970" s="11">
        <v>31.519532000000002</v>
      </c>
    </row>
    <row r="1971" spans="45:50" x14ac:dyDescent="0.35">
      <c r="AS1971" s="11" t="s">
        <v>76</v>
      </c>
      <c r="AT1971" s="11">
        <v>1978</v>
      </c>
      <c r="AU1971" s="11">
        <v>24.601806</v>
      </c>
      <c r="AV1971" s="11">
        <v>28.100207000000001</v>
      </c>
      <c r="AW1971" s="11">
        <v>3.4984009999999999</v>
      </c>
      <c r="AX1971" s="11">
        <v>14.2201</v>
      </c>
    </row>
    <row r="1972" spans="45:50" x14ac:dyDescent="0.35">
      <c r="AS1972" s="11" t="s">
        <v>76</v>
      </c>
      <c r="AT1972" s="11">
        <v>1979</v>
      </c>
      <c r="AU1972" s="11">
        <v>-7.4757379999999998</v>
      </c>
      <c r="AV1972" s="11">
        <v>-7.673584</v>
      </c>
      <c r="AW1972" s="11">
        <v>0.19784599999999999</v>
      </c>
      <c r="AX1972" s="11">
        <v>2.6465100000000001</v>
      </c>
    </row>
    <row r="1973" spans="45:50" x14ac:dyDescent="0.35">
      <c r="AS1973" s="11" t="s">
        <v>83</v>
      </c>
      <c r="AT1973" s="11">
        <v>1980</v>
      </c>
      <c r="AU1973" s="11">
        <v>33.124020999999999</v>
      </c>
      <c r="AV1973" s="11">
        <v>34.124465000000001</v>
      </c>
      <c r="AW1973" s="11">
        <v>1.0004440000000001</v>
      </c>
      <c r="AX1973" s="11">
        <v>3.0202979999999999</v>
      </c>
    </row>
    <row r="1974" spans="45:50" x14ac:dyDescent="0.35">
      <c r="AS1974" s="11" t="s">
        <v>78</v>
      </c>
      <c r="AT1974" s="11">
        <v>1981</v>
      </c>
      <c r="AU1974" s="11">
        <v>0.71275999999999995</v>
      </c>
      <c r="AV1974" s="11">
        <v>-6.3119079999999999</v>
      </c>
      <c r="AW1974" s="11">
        <v>7.0246680000000001</v>
      </c>
      <c r="AX1974" s="11" t="s">
        <v>77</v>
      </c>
    </row>
    <row r="1975" spans="45:50" x14ac:dyDescent="0.35">
      <c r="AS1975" s="11" t="s">
        <v>76</v>
      </c>
      <c r="AT1975" s="11">
        <v>1982</v>
      </c>
      <c r="AU1975" s="11">
        <v>-9.9037129999999998</v>
      </c>
      <c r="AV1975" s="11">
        <v>-12.423711000000001</v>
      </c>
      <c r="AW1975" s="11">
        <v>2.5199980000000002</v>
      </c>
      <c r="AX1975" s="11">
        <v>25.444980000000001</v>
      </c>
    </row>
    <row r="1976" spans="45:50" x14ac:dyDescent="0.35">
      <c r="AS1976" s="11" t="s">
        <v>78</v>
      </c>
      <c r="AT1976" s="11">
        <v>1983</v>
      </c>
      <c r="AU1976" s="11">
        <v>-9.2337430000000005</v>
      </c>
      <c r="AV1976" s="11">
        <v>-6.5062860000000002</v>
      </c>
      <c r="AW1976" s="11">
        <v>2.7274569999999998</v>
      </c>
      <c r="AX1976" s="11">
        <v>29.537932999999999</v>
      </c>
    </row>
    <row r="1977" spans="45:50" x14ac:dyDescent="0.35">
      <c r="AS1977" s="11" t="s">
        <v>83</v>
      </c>
      <c r="AT1977" s="11">
        <v>1984</v>
      </c>
      <c r="AU1977" s="11">
        <v>1.5523359999999999</v>
      </c>
      <c r="AV1977" s="11">
        <v>-0.81242400000000004</v>
      </c>
      <c r="AW1977" s="11">
        <v>2.36476</v>
      </c>
      <c r="AX1977" s="11" t="s">
        <v>77</v>
      </c>
    </row>
    <row r="1978" spans="45:50" x14ac:dyDescent="0.35">
      <c r="AS1978" s="11" t="s">
        <v>76</v>
      </c>
      <c r="AT1978" s="11">
        <v>1985</v>
      </c>
      <c r="AU1978" s="11">
        <v>-0.57325899999999996</v>
      </c>
      <c r="AV1978" s="11">
        <v>0.87161900000000003</v>
      </c>
      <c r="AW1978" s="11">
        <v>1.444877</v>
      </c>
      <c r="AX1978" s="11" t="s">
        <v>77</v>
      </c>
    </row>
    <row r="1979" spans="45:50" x14ac:dyDescent="0.35">
      <c r="AS1979" s="11" t="s">
        <v>76</v>
      </c>
      <c r="AT1979" s="11">
        <v>1986</v>
      </c>
      <c r="AU1979" s="11">
        <v>-7.7216440000000004</v>
      </c>
      <c r="AV1979" s="11">
        <v>-7.8053879999999998</v>
      </c>
      <c r="AW1979" s="11">
        <v>8.3743999999999999E-2</v>
      </c>
      <c r="AX1979" s="11">
        <v>1.0845370000000001</v>
      </c>
    </row>
    <row r="1980" spans="45:50" x14ac:dyDescent="0.35">
      <c r="AS1980" s="11" t="s">
        <v>76</v>
      </c>
      <c r="AT1980" s="11">
        <v>1987</v>
      </c>
      <c r="AU1980" s="11">
        <v>-9.0869739999999997</v>
      </c>
      <c r="AV1980" s="11">
        <v>1.1128899999999999</v>
      </c>
      <c r="AW1980" s="11">
        <v>10.199865000000001</v>
      </c>
      <c r="AX1980" s="11" t="s">
        <v>77</v>
      </c>
    </row>
    <row r="1981" spans="45:50" x14ac:dyDescent="0.35">
      <c r="AS1981" s="11" t="s">
        <v>76</v>
      </c>
      <c r="AT1981" s="11">
        <v>1988</v>
      </c>
      <c r="AU1981" s="11">
        <v>-4.3057249999999998</v>
      </c>
      <c r="AV1981" s="11">
        <v>-1.881402</v>
      </c>
      <c r="AW1981" s="11">
        <v>2.4243229999999998</v>
      </c>
      <c r="AX1981" s="11">
        <v>56.304644000000003</v>
      </c>
    </row>
    <row r="1982" spans="45:50" x14ac:dyDescent="0.35">
      <c r="AS1982" s="11" t="s">
        <v>76</v>
      </c>
      <c r="AT1982" s="11">
        <v>1989</v>
      </c>
      <c r="AU1982" s="11">
        <v>-12.513859</v>
      </c>
      <c r="AV1982" s="11">
        <v>-9.3312489999999997</v>
      </c>
      <c r="AW1982" s="11">
        <v>3.1826099999999999</v>
      </c>
      <c r="AX1982" s="11">
        <v>25.432683000000001</v>
      </c>
    </row>
    <row r="1983" spans="45:50" x14ac:dyDescent="0.35">
      <c r="AS1983" s="11" t="s">
        <v>76</v>
      </c>
      <c r="AT1983" s="11">
        <v>1990</v>
      </c>
      <c r="AU1983" s="11">
        <v>-10.070982000000001</v>
      </c>
      <c r="AV1983" s="11">
        <v>-9.9542629999999992</v>
      </c>
      <c r="AW1983" s="11">
        <v>0.116719</v>
      </c>
      <c r="AX1983" s="11">
        <v>1.158963</v>
      </c>
    </row>
    <row r="1984" spans="45:50" x14ac:dyDescent="0.35">
      <c r="AS1984" s="11" t="s">
        <v>76</v>
      </c>
      <c r="AT1984" s="11">
        <v>1991</v>
      </c>
      <c r="AU1984" s="11">
        <v>-1.1826110000000001</v>
      </c>
      <c r="AV1984" s="11">
        <v>-1.010891</v>
      </c>
      <c r="AW1984" s="11">
        <v>0.17172100000000001</v>
      </c>
      <c r="AX1984" s="11">
        <v>14.520462</v>
      </c>
    </row>
    <row r="1985" spans="45:50" x14ac:dyDescent="0.35">
      <c r="AS1985" s="11" t="s">
        <v>78</v>
      </c>
      <c r="AT1985" s="11">
        <v>1992</v>
      </c>
      <c r="AU1985" s="11">
        <v>-3.9372400000000001</v>
      </c>
      <c r="AV1985" s="11">
        <v>-5.3633040000000003</v>
      </c>
      <c r="AW1985" s="11">
        <v>1.426064</v>
      </c>
      <c r="AX1985" s="11">
        <v>36.219884</v>
      </c>
    </row>
    <row r="1986" spans="45:50" x14ac:dyDescent="0.35">
      <c r="AS1986" s="11" t="s">
        <v>83</v>
      </c>
      <c r="AT1986" s="11">
        <v>1993</v>
      </c>
      <c r="AU1986" s="11">
        <v>7.6301030000000001</v>
      </c>
      <c r="AV1986" s="11">
        <v>9.3528699999999994</v>
      </c>
      <c r="AW1986" s="11">
        <v>1.7227669999999999</v>
      </c>
      <c r="AX1986" s="11">
        <v>22.578557</v>
      </c>
    </row>
    <row r="1987" spans="45:50" x14ac:dyDescent="0.35">
      <c r="AS1987" s="11" t="s">
        <v>76</v>
      </c>
      <c r="AT1987" s="11">
        <v>1994</v>
      </c>
      <c r="AU1987" s="11">
        <v>-15.926197999999999</v>
      </c>
      <c r="AV1987" s="11">
        <v>-15.453272999999999</v>
      </c>
      <c r="AW1987" s="11">
        <v>0.47292499999999998</v>
      </c>
      <c r="AX1987" s="11">
        <v>2.9694780000000001</v>
      </c>
    </row>
    <row r="1988" spans="45:50" x14ac:dyDescent="0.35">
      <c r="AS1988" s="11" t="s">
        <v>76</v>
      </c>
      <c r="AT1988" s="11">
        <v>1995</v>
      </c>
      <c r="AU1988" s="11">
        <v>8.9524100000000004</v>
      </c>
      <c r="AV1988" s="11">
        <v>9.4571380000000005</v>
      </c>
      <c r="AW1988" s="11">
        <v>0.50472899999999998</v>
      </c>
      <c r="AX1988" s="11">
        <v>5.6379089999999996</v>
      </c>
    </row>
    <row r="1989" spans="45:50" x14ac:dyDescent="0.35">
      <c r="AS1989" s="11" t="s">
        <v>76</v>
      </c>
      <c r="AT1989" s="11">
        <v>1996</v>
      </c>
      <c r="AU1989" s="11">
        <v>2.05965</v>
      </c>
      <c r="AV1989" s="11">
        <v>1.7116119999999999</v>
      </c>
      <c r="AW1989" s="11">
        <v>0.34803899999999999</v>
      </c>
      <c r="AX1989" s="11">
        <v>16.897952</v>
      </c>
    </row>
    <row r="1990" spans="45:50" x14ac:dyDescent="0.35">
      <c r="AS1990" s="11" t="s">
        <v>76</v>
      </c>
      <c r="AT1990" s="11">
        <v>1997</v>
      </c>
      <c r="AU1990" s="11">
        <v>-3.4201809999999999</v>
      </c>
      <c r="AV1990" s="11">
        <v>-3.6854360000000002</v>
      </c>
      <c r="AW1990" s="11">
        <v>0.26525500000000002</v>
      </c>
      <c r="AX1990" s="11">
        <v>7.7555889999999996</v>
      </c>
    </row>
    <row r="1991" spans="45:50" x14ac:dyDescent="0.35">
      <c r="AS1991" s="11" t="s">
        <v>83</v>
      </c>
      <c r="AT1991" s="11">
        <v>1998</v>
      </c>
      <c r="AU1991" s="11">
        <v>-13.44197</v>
      </c>
      <c r="AV1991" s="11">
        <v>-13.787072</v>
      </c>
      <c r="AW1991" s="11">
        <v>0.34510200000000002</v>
      </c>
      <c r="AX1991" s="11">
        <v>2.5673460000000001</v>
      </c>
    </row>
    <row r="1992" spans="45:50" x14ac:dyDescent="0.35">
      <c r="AS1992" s="11" t="s">
        <v>78</v>
      </c>
      <c r="AT1992" s="11">
        <v>1999</v>
      </c>
      <c r="AU1992" s="11">
        <v>-12.394028</v>
      </c>
      <c r="AV1992" s="11">
        <v>-12.949566000000001</v>
      </c>
      <c r="AW1992" s="11">
        <v>0.55553799999999998</v>
      </c>
      <c r="AX1992" s="11">
        <v>4.4823040000000001</v>
      </c>
    </row>
    <row r="1993" spans="45:50" x14ac:dyDescent="0.35">
      <c r="AS1993" s="11" t="s">
        <v>78</v>
      </c>
      <c r="AT1993" s="11">
        <v>727</v>
      </c>
      <c r="AU1993" s="11">
        <v>-19.001394000000001</v>
      </c>
      <c r="AV1993" s="11">
        <v>-18.86515</v>
      </c>
      <c r="AW1993" s="11">
        <v>0.136245</v>
      </c>
      <c r="AX1993" s="11">
        <v>0.71702600000000005</v>
      </c>
    </row>
    <row r="1994" spans="45:50" x14ac:dyDescent="0.35">
      <c r="AS1994" s="11" t="s">
        <v>78</v>
      </c>
      <c r="AT1994" s="11">
        <v>754</v>
      </c>
      <c r="AU1994" s="11">
        <v>4.6645560000000001</v>
      </c>
      <c r="AV1994" s="11">
        <v>4.5299430000000003</v>
      </c>
      <c r="AW1994" s="11">
        <v>0.13461300000000001</v>
      </c>
      <c r="AX1994" s="11">
        <v>2.8858609999999998</v>
      </c>
    </row>
    <row r="1995" spans="45:50" x14ac:dyDescent="0.35">
      <c r="AS1995" s="11" t="s">
        <v>78</v>
      </c>
      <c r="AT1995" s="11">
        <v>913</v>
      </c>
      <c r="AU1995" s="11">
        <v>-6.0412530000000002</v>
      </c>
      <c r="AV1995" s="11">
        <v>-6.1729419999999999</v>
      </c>
      <c r="AW1995" s="11">
        <v>0.131689</v>
      </c>
      <c r="AX1995" s="11">
        <v>2.179824</v>
      </c>
    </row>
    <row r="1996" spans="45:50" x14ac:dyDescent="0.35">
      <c r="AS1996" s="11" t="s">
        <v>78</v>
      </c>
      <c r="AT1996" s="11">
        <v>504</v>
      </c>
      <c r="AU1996" s="11">
        <v>-8.4220819999999996</v>
      </c>
      <c r="AV1996" s="11">
        <v>-8.3027060000000006</v>
      </c>
      <c r="AW1996" s="11">
        <v>0.119376</v>
      </c>
      <c r="AX1996" s="11">
        <v>1.417419</v>
      </c>
    </row>
    <row r="1997" spans="45:50" x14ac:dyDescent="0.35">
      <c r="AS1997" s="11" t="s">
        <v>78</v>
      </c>
      <c r="AT1997" s="11">
        <v>1281</v>
      </c>
      <c r="AU1997" s="11">
        <v>6.0765700000000002</v>
      </c>
      <c r="AV1997" s="11">
        <v>5.974729</v>
      </c>
      <c r="AW1997" s="11">
        <v>0.101842</v>
      </c>
      <c r="AX1997" s="11">
        <v>1.6759759999999999</v>
      </c>
    </row>
    <row r="1998" spans="45:50" x14ac:dyDescent="0.35">
      <c r="AS1998" s="11" t="s">
        <v>78</v>
      </c>
      <c r="AT1998" s="11">
        <v>1693</v>
      </c>
      <c r="AU1998" s="11">
        <v>7.8257690000000002</v>
      </c>
      <c r="AV1998" s="11">
        <v>7.7273779999999999</v>
      </c>
      <c r="AW1998" s="11">
        <v>9.8391000000000006E-2</v>
      </c>
      <c r="AX1998" s="11">
        <v>1.257269</v>
      </c>
    </row>
    <row r="1999" spans="45:50" x14ac:dyDescent="0.35">
      <c r="AS1999" s="11" t="s">
        <v>78</v>
      </c>
      <c r="AT1999" s="11">
        <v>998</v>
      </c>
      <c r="AU1999" s="11">
        <v>-6.7058590000000002</v>
      </c>
      <c r="AV1999" s="11">
        <v>-6.6204359999999998</v>
      </c>
      <c r="AW1999" s="11">
        <v>8.5421999999999998E-2</v>
      </c>
      <c r="AX1999" s="11">
        <v>1.2738480000000001</v>
      </c>
    </row>
    <row r="2000" spans="45:50" x14ac:dyDescent="0.35">
      <c r="AS2000" s="11" t="s">
        <v>78</v>
      </c>
      <c r="AT2000" s="11">
        <v>1183</v>
      </c>
      <c r="AU2000" s="11">
        <v>-18.644434</v>
      </c>
      <c r="AV2000" s="11">
        <v>-18.713097999999999</v>
      </c>
      <c r="AW2000" s="11">
        <v>6.8664000000000003E-2</v>
      </c>
      <c r="AX2000" s="11">
        <v>0.36828</v>
      </c>
    </row>
    <row r="2001" spans="45:50" x14ac:dyDescent="0.35">
      <c r="AS2001" s="11" t="s">
        <v>78</v>
      </c>
      <c r="AT2001" s="11">
        <v>194</v>
      </c>
      <c r="AU2001" s="11">
        <v>-14.126464</v>
      </c>
      <c r="AV2001" s="11">
        <v>-14.061154999999999</v>
      </c>
      <c r="AW2001" s="11">
        <v>6.5309000000000006E-2</v>
      </c>
      <c r="AX2001" s="11">
        <v>0.46232000000000001</v>
      </c>
    </row>
    <row r="2002" spans="45:50" x14ac:dyDescent="0.35">
      <c r="AS2002" s="11" t="s">
        <v>78</v>
      </c>
      <c r="AT2002" s="11">
        <v>229</v>
      </c>
      <c r="AU2002" s="11">
        <v>17.833043</v>
      </c>
      <c r="AV2002" s="11">
        <v>17.7683</v>
      </c>
      <c r="AW2002" s="11">
        <v>6.4742999999999995E-2</v>
      </c>
      <c r="AX2002" s="11">
        <v>0.36305100000000001</v>
      </c>
    </row>
    <row r="2003" spans="45:50" x14ac:dyDescent="0.35">
      <c r="AS2003" s="11" t="s">
        <v>78</v>
      </c>
      <c r="AT2003" s="11">
        <v>1817</v>
      </c>
      <c r="AU2003" s="11">
        <v>-24.855944000000001</v>
      </c>
      <c r="AV2003" s="11">
        <v>-24.894997</v>
      </c>
      <c r="AW2003" s="11">
        <v>3.9052999999999997E-2</v>
      </c>
      <c r="AX2003" s="11">
        <v>0.15711700000000001</v>
      </c>
    </row>
    <row r="2004" spans="45:50" x14ac:dyDescent="0.35">
      <c r="AS2004" s="11" t="s">
        <v>78</v>
      </c>
      <c r="AT2004" s="11">
        <v>933</v>
      </c>
      <c r="AU2004" s="11">
        <v>9.0118919999999996</v>
      </c>
      <c r="AV2004" s="11">
        <v>8.9803700000000006</v>
      </c>
      <c r="AW2004" s="11">
        <v>3.1522000000000001E-2</v>
      </c>
      <c r="AX2004" s="11">
        <v>0.34977799999999998</v>
      </c>
    </row>
    <row r="2005" spans="45:50" x14ac:dyDescent="0.35">
      <c r="AS2005" s="11" t="s">
        <v>78</v>
      </c>
      <c r="AT2005" s="11">
        <v>1377</v>
      </c>
      <c r="AU2005" s="11">
        <v>4.3333009999999996</v>
      </c>
      <c r="AV2005" s="11">
        <v>4.3603699999999996</v>
      </c>
      <c r="AW2005" s="11">
        <v>2.7067999999999998E-2</v>
      </c>
      <c r="AX2005" s="11">
        <v>0.62465899999999996</v>
      </c>
    </row>
    <row r="2006" spans="45:50" x14ac:dyDescent="0.35">
      <c r="AS2006" s="11" t="s">
        <v>78</v>
      </c>
      <c r="AT2006" s="11">
        <v>1440</v>
      </c>
      <c r="AU2006" s="11">
        <v>-4.0728569999999999</v>
      </c>
      <c r="AV2006" s="11">
        <v>-4.0948019999999996</v>
      </c>
      <c r="AW2006" s="11">
        <v>2.1944999999999999E-2</v>
      </c>
      <c r="AX2006" s="11">
        <v>0.53881400000000002</v>
      </c>
    </row>
    <row r="2007" spans="45:50" x14ac:dyDescent="0.35">
      <c r="AS2007" s="11" t="s">
        <v>78</v>
      </c>
      <c r="AT2007" s="11">
        <v>587</v>
      </c>
      <c r="AU2007" s="11">
        <v>22.007073999999999</v>
      </c>
      <c r="AV2007" s="11">
        <v>21.991212999999998</v>
      </c>
      <c r="AW2007" s="11">
        <v>1.5861E-2</v>
      </c>
      <c r="AX2007" s="11">
        <v>7.2071999999999997E-2</v>
      </c>
    </row>
    <row r="2008" spans="45:50" x14ac:dyDescent="0.35">
      <c r="AS2008" s="11" t="s">
        <v>78</v>
      </c>
      <c r="AT2008" s="11">
        <v>1225</v>
      </c>
      <c r="AU2008" s="11">
        <v>-7.3974010000000003</v>
      </c>
      <c r="AV2008" s="11">
        <v>-7.3833630000000001</v>
      </c>
      <c r="AW2008" s="11">
        <v>1.4038E-2</v>
      </c>
      <c r="AX2008" s="11">
        <v>0.18976999999999999</v>
      </c>
    </row>
  </sheetData>
  <autoFilter ref="AC8:AI327" xr:uid="{79577A57-4F01-4E32-B849-04D5DB877C1D}"/>
  <mergeCells count="4">
    <mergeCell ref="BB39:BB40"/>
    <mergeCell ref="BC39:BK39"/>
    <mergeCell ref="BB64:BB65"/>
    <mergeCell ref="BC64:BH6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AB76E-03AA-4F41-8AFE-CADD639D2F8E}">
  <dimension ref="B2:AD2002"/>
  <sheetViews>
    <sheetView zoomScale="55" zoomScaleNormal="55" workbookViewId="0">
      <selection activeCell="AA7" sqref="Y2:AD2002"/>
    </sheetView>
  </sheetViews>
  <sheetFormatPr defaultRowHeight="14.5" x14ac:dyDescent="0.35"/>
  <cols>
    <col min="2" max="2" width="13.6328125" bestFit="1" customWidth="1"/>
    <col min="25" max="25" width="8.90625" customWidth="1"/>
  </cols>
  <sheetData>
    <row r="2" spans="2:30" x14ac:dyDescent="0.35">
      <c r="B2" s="11" t="s">
        <v>88</v>
      </c>
      <c r="C2" s="11" t="s">
        <v>2</v>
      </c>
      <c r="D2" s="11" t="s">
        <v>84</v>
      </c>
      <c r="E2" s="11" t="s">
        <v>5</v>
      </c>
      <c r="F2" s="11" t="s">
        <v>85</v>
      </c>
      <c r="G2" s="11" t="s">
        <v>6</v>
      </c>
      <c r="H2" s="11" t="s">
        <v>7</v>
      </c>
      <c r="I2" s="11" t="s">
        <v>8</v>
      </c>
      <c r="J2" s="11" t="s">
        <v>9</v>
      </c>
      <c r="K2" s="11" t="s">
        <v>10</v>
      </c>
      <c r="L2" s="11" t="s">
        <v>11</v>
      </c>
      <c r="M2" s="11" t="s">
        <v>12</v>
      </c>
      <c r="N2" s="11" t="s">
        <v>13</v>
      </c>
      <c r="O2" s="11" t="s">
        <v>14</v>
      </c>
      <c r="P2" s="11" t="s">
        <v>15</v>
      </c>
      <c r="Q2" s="11" t="s">
        <v>16</v>
      </c>
      <c r="R2" s="11" t="s">
        <v>17</v>
      </c>
      <c r="S2" s="11" t="s">
        <v>18</v>
      </c>
      <c r="T2" s="11" t="s">
        <v>19</v>
      </c>
      <c r="U2" s="11" t="s">
        <v>20</v>
      </c>
      <c r="V2" s="11" t="s">
        <v>21</v>
      </c>
      <c r="W2" s="11" t="s">
        <v>87</v>
      </c>
      <c r="Y2" s="11" t="s">
        <v>88</v>
      </c>
      <c r="Z2" s="11" t="s">
        <v>113</v>
      </c>
      <c r="AA2" s="11" t="s">
        <v>18</v>
      </c>
      <c r="AB2" s="11" t="s">
        <v>19</v>
      </c>
      <c r="AC2" s="11" t="s">
        <v>20</v>
      </c>
      <c r="AD2" s="11" t="s">
        <v>87</v>
      </c>
    </row>
    <row r="3" spans="2:30" x14ac:dyDescent="0.35">
      <c r="B3" s="11">
        <v>-7.0559560000000001</v>
      </c>
      <c r="C3" s="11">
        <v>35</v>
      </c>
      <c r="D3" s="11">
        <v>98.969387999999995</v>
      </c>
      <c r="E3" s="11">
        <v>0.219</v>
      </c>
      <c r="F3" s="11">
        <v>1000</v>
      </c>
      <c r="G3" s="11">
        <v>7000</v>
      </c>
      <c r="H3" s="11">
        <v>0.75</v>
      </c>
      <c r="I3" s="11">
        <v>0.3</v>
      </c>
      <c r="J3" s="11">
        <v>0.8</v>
      </c>
      <c r="K3" s="11">
        <v>2</v>
      </c>
      <c r="L3" s="11">
        <v>2</v>
      </c>
      <c r="M3" s="11">
        <v>2</v>
      </c>
      <c r="N3" s="11">
        <v>4</v>
      </c>
      <c r="O3" s="11">
        <v>0.05</v>
      </c>
      <c r="P3" s="11">
        <v>0.15</v>
      </c>
      <c r="Q3" s="11">
        <v>0.3</v>
      </c>
      <c r="R3" s="11">
        <v>0.2</v>
      </c>
      <c r="S3" s="11">
        <v>4009.1156999999998</v>
      </c>
      <c r="T3" s="11">
        <v>0.60416667000000002</v>
      </c>
      <c r="U3" s="11">
        <v>80</v>
      </c>
      <c r="V3" s="11">
        <v>1600</v>
      </c>
      <c r="W3" s="11">
        <v>-5.4754487999999997</v>
      </c>
      <c r="Y3" s="11">
        <v>-7.0559560000000001</v>
      </c>
      <c r="Z3" s="11">
        <v>219</v>
      </c>
      <c r="AA3" s="11">
        <v>4009.1156999999998</v>
      </c>
      <c r="AB3" s="11">
        <v>0.60416667000000002</v>
      </c>
      <c r="AC3" s="11">
        <v>80</v>
      </c>
      <c r="AD3" s="11">
        <v>-5.4754487999999997</v>
      </c>
    </row>
    <row r="4" spans="2:30" x14ac:dyDescent="0.35">
      <c r="B4" s="11">
        <v>-19.606223</v>
      </c>
      <c r="C4" s="11">
        <v>45</v>
      </c>
      <c r="D4" s="11">
        <v>98.969387999999995</v>
      </c>
      <c r="E4" s="11">
        <v>8.4000000000000005E-2</v>
      </c>
      <c r="F4" s="11">
        <v>785.64049586776855</v>
      </c>
      <c r="G4" s="11">
        <v>8500</v>
      </c>
      <c r="H4" s="11">
        <v>0.75</v>
      </c>
      <c r="I4" s="11">
        <v>0.4</v>
      </c>
      <c r="J4" s="11">
        <v>0.8</v>
      </c>
      <c r="K4" s="11">
        <v>3</v>
      </c>
      <c r="L4" s="11">
        <v>2</v>
      </c>
      <c r="M4" s="11">
        <v>4</v>
      </c>
      <c r="N4" s="11">
        <v>4</v>
      </c>
      <c r="O4" s="11">
        <v>0.125</v>
      </c>
      <c r="P4" s="11">
        <v>0.15</v>
      </c>
      <c r="Q4" s="11">
        <v>0.3</v>
      </c>
      <c r="R4" s="11">
        <v>0.2</v>
      </c>
      <c r="S4" s="11">
        <v>4592.3924999999999</v>
      </c>
      <c r="T4" s="11">
        <v>0.4</v>
      </c>
      <c r="U4" s="11">
        <v>90</v>
      </c>
      <c r="V4" s="11">
        <v>1600</v>
      </c>
      <c r="W4" s="11">
        <v>-17.246738000000001</v>
      </c>
      <c r="Y4" s="11">
        <v>-19.606223</v>
      </c>
      <c r="Z4" s="11">
        <v>65.993801652892557</v>
      </c>
      <c r="AA4" s="11">
        <v>4592.3924999999999</v>
      </c>
      <c r="AB4" s="11">
        <v>0.4</v>
      </c>
      <c r="AC4" s="11">
        <v>90</v>
      </c>
      <c r="AD4" s="11">
        <v>-17.246738000000001</v>
      </c>
    </row>
    <row r="5" spans="2:30" x14ac:dyDescent="0.35">
      <c r="B5" s="11">
        <v>-5.0104730000000002</v>
      </c>
      <c r="C5" s="11">
        <v>40</v>
      </c>
      <c r="D5" s="11">
        <v>251.26531</v>
      </c>
      <c r="E5" s="11">
        <v>0.111</v>
      </c>
      <c r="F5" s="11">
        <v>1167.3037190082646</v>
      </c>
      <c r="G5" s="11">
        <v>8500</v>
      </c>
      <c r="H5" s="11">
        <v>0.8</v>
      </c>
      <c r="I5" s="11">
        <v>0.5</v>
      </c>
      <c r="J5" s="11">
        <v>0.9</v>
      </c>
      <c r="K5" s="11">
        <v>4</v>
      </c>
      <c r="L5" s="11">
        <v>4</v>
      </c>
      <c r="M5" s="11">
        <v>3</v>
      </c>
      <c r="N5" s="11">
        <v>4</v>
      </c>
      <c r="O5" s="11">
        <v>0.05</v>
      </c>
      <c r="P5" s="11">
        <v>0.15</v>
      </c>
      <c r="Q5" s="11">
        <v>0.1</v>
      </c>
      <c r="R5" s="11">
        <v>0.2</v>
      </c>
      <c r="S5" s="11">
        <v>4069.8535000000002</v>
      </c>
      <c r="T5" s="11">
        <v>0.54583333000000001</v>
      </c>
      <c r="U5" s="11">
        <v>80</v>
      </c>
      <c r="V5" s="11">
        <v>800</v>
      </c>
      <c r="W5" s="11">
        <v>-5.8351884000000007</v>
      </c>
      <c r="Y5" s="11">
        <v>-5.0104730000000002</v>
      </c>
      <c r="Z5" s="11">
        <v>129.57071280991738</v>
      </c>
      <c r="AA5" s="11">
        <v>4069.8535000000002</v>
      </c>
      <c r="AB5" s="11">
        <v>0.54583333000000001</v>
      </c>
      <c r="AC5" s="11">
        <v>80</v>
      </c>
      <c r="AD5" s="11">
        <v>-5.8351884000000007</v>
      </c>
    </row>
    <row r="6" spans="2:30" x14ac:dyDescent="0.35">
      <c r="B6" s="11">
        <v>-9.0799869999999991</v>
      </c>
      <c r="C6" s="11">
        <v>20</v>
      </c>
      <c r="D6" s="11">
        <v>111.15306</v>
      </c>
      <c r="E6" s="11">
        <v>0.111</v>
      </c>
      <c r="F6" s="11">
        <v>1167.3037190082646</v>
      </c>
      <c r="G6" s="11">
        <v>5500</v>
      </c>
      <c r="H6" s="11">
        <v>0.85</v>
      </c>
      <c r="I6" s="11">
        <v>0.5</v>
      </c>
      <c r="J6" s="11">
        <v>0.6</v>
      </c>
      <c r="K6" s="11">
        <v>4</v>
      </c>
      <c r="L6" s="11">
        <v>4</v>
      </c>
      <c r="M6" s="11">
        <v>4</v>
      </c>
      <c r="N6" s="11">
        <v>2</v>
      </c>
      <c r="O6" s="11">
        <v>0.125</v>
      </c>
      <c r="P6" s="11">
        <v>0.1</v>
      </c>
      <c r="Q6" s="11">
        <v>0.2</v>
      </c>
      <c r="R6" s="11">
        <v>0.35</v>
      </c>
      <c r="S6" s="11">
        <v>3461.9025999999999</v>
      </c>
      <c r="T6" s="11">
        <v>0.57499999999999996</v>
      </c>
      <c r="U6" s="11">
        <v>70</v>
      </c>
      <c r="V6" s="11">
        <v>1400</v>
      </c>
      <c r="W6" s="11">
        <v>-5.3832402999999998</v>
      </c>
      <c r="Y6" s="11">
        <v>-9.0799869999999991</v>
      </c>
      <c r="Z6" s="11">
        <v>129.57071280991738</v>
      </c>
      <c r="AA6" s="11">
        <v>3461.9025999999999</v>
      </c>
      <c r="AB6" s="11">
        <v>0.57499999999999996</v>
      </c>
      <c r="AC6" s="11">
        <v>70</v>
      </c>
      <c r="AD6" s="11">
        <v>-5.3832402999999998</v>
      </c>
    </row>
    <row r="7" spans="2:30" x14ac:dyDescent="0.35">
      <c r="B7" s="11">
        <v>-7.2898339999999999</v>
      </c>
      <c r="C7" s="11">
        <v>15</v>
      </c>
      <c r="D7" s="11">
        <v>232.9898</v>
      </c>
      <c r="E7" s="11">
        <v>0.111</v>
      </c>
      <c r="F7" s="11">
        <v>632.74793388429748</v>
      </c>
      <c r="G7" s="11">
        <v>6500</v>
      </c>
      <c r="H7" s="11">
        <v>0.7</v>
      </c>
      <c r="I7" s="11">
        <v>0.4</v>
      </c>
      <c r="J7" s="11">
        <v>0.8</v>
      </c>
      <c r="K7" s="11">
        <v>2</v>
      </c>
      <c r="L7" s="11">
        <v>2</v>
      </c>
      <c r="M7" s="11">
        <v>4</v>
      </c>
      <c r="N7" s="11">
        <v>4</v>
      </c>
      <c r="O7" s="11">
        <v>0.125</v>
      </c>
      <c r="P7" s="11">
        <v>0.15</v>
      </c>
      <c r="Q7" s="11">
        <v>0.1</v>
      </c>
      <c r="R7" s="11">
        <v>0.2</v>
      </c>
      <c r="S7" s="11">
        <v>3643.3400999999999</v>
      </c>
      <c r="T7" s="11">
        <v>0.54583333000000001</v>
      </c>
      <c r="U7" s="11">
        <v>50</v>
      </c>
      <c r="V7" s="11">
        <v>600</v>
      </c>
      <c r="W7" s="11">
        <v>-6.4981255000000004</v>
      </c>
      <c r="Y7" s="11">
        <v>-7.2898339999999999</v>
      </c>
      <c r="Z7" s="11">
        <v>70.235020661157023</v>
      </c>
      <c r="AA7" s="11">
        <v>3643.3400999999999</v>
      </c>
      <c r="AB7" s="11">
        <v>0.54583333000000001</v>
      </c>
      <c r="AC7" s="11">
        <v>50</v>
      </c>
      <c r="AD7" s="11">
        <v>-6.4981255000000004</v>
      </c>
    </row>
    <row r="8" spans="2:30" x14ac:dyDescent="0.35">
      <c r="B8" s="11">
        <v>-3.4977770000000001</v>
      </c>
      <c r="C8" s="11">
        <v>15</v>
      </c>
      <c r="D8" s="11">
        <v>13.683673000000001</v>
      </c>
      <c r="E8" s="11">
        <v>5.7000000000000002E-2</v>
      </c>
      <c r="F8" s="11">
        <v>2400</v>
      </c>
      <c r="G8" s="11">
        <v>8500</v>
      </c>
      <c r="H8" s="11">
        <v>0.7</v>
      </c>
      <c r="I8" s="11">
        <v>0.5</v>
      </c>
      <c r="J8" s="11">
        <v>0.7</v>
      </c>
      <c r="K8" s="11">
        <v>3</v>
      </c>
      <c r="L8" s="11">
        <v>4</v>
      </c>
      <c r="M8" s="11">
        <v>3</v>
      </c>
      <c r="N8" s="11">
        <v>3</v>
      </c>
      <c r="O8" s="11">
        <v>0.05</v>
      </c>
      <c r="P8" s="11">
        <v>0.15</v>
      </c>
      <c r="Q8" s="11">
        <v>0.4</v>
      </c>
      <c r="R8" s="11">
        <v>0.35</v>
      </c>
      <c r="S8" s="11">
        <v>5532.8141999999998</v>
      </c>
      <c r="T8" s="11">
        <v>0.42916666999999997</v>
      </c>
      <c r="U8" s="11">
        <v>50</v>
      </c>
      <c r="V8" s="11">
        <v>1000</v>
      </c>
      <c r="W8" s="11">
        <v>-2.5002995000000001</v>
      </c>
      <c r="Y8" s="11">
        <v>-3.4977770000000001</v>
      </c>
      <c r="Z8" s="11">
        <v>136.80000000000001</v>
      </c>
      <c r="AA8" s="11">
        <v>5532.8141999999998</v>
      </c>
      <c r="AB8" s="11">
        <v>0.42916666999999997</v>
      </c>
      <c r="AC8" s="11">
        <v>50</v>
      </c>
      <c r="AD8" s="11">
        <v>-2.5002995000000001</v>
      </c>
    </row>
    <row r="9" spans="2:30" x14ac:dyDescent="0.35">
      <c r="B9" s="11">
        <v>23.176898999999999</v>
      </c>
      <c r="C9" s="11">
        <v>20</v>
      </c>
      <c r="D9" s="11">
        <v>92.877550999999997</v>
      </c>
      <c r="E9" s="11">
        <v>8.4000000000000005E-2</v>
      </c>
      <c r="F9" s="11">
        <v>5061.9834710743798</v>
      </c>
      <c r="G9" s="11">
        <v>7000</v>
      </c>
      <c r="H9" s="11">
        <v>0.75</v>
      </c>
      <c r="I9" s="11">
        <v>0.3</v>
      </c>
      <c r="J9" s="11">
        <v>0.8</v>
      </c>
      <c r="K9" s="11">
        <v>2</v>
      </c>
      <c r="L9" s="11">
        <v>2</v>
      </c>
      <c r="M9" s="11">
        <v>3</v>
      </c>
      <c r="N9" s="11">
        <v>2</v>
      </c>
      <c r="O9" s="11">
        <v>0.05</v>
      </c>
      <c r="P9" s="11">
        <v>0.1</v>
      </c>
      <c r="Q9" s="11">
        <v>0.2</v>
      </c>
      <c r="R9" s="11">
        <v>0.25</v>
      </c>
      <c r="S9" s="11">
        <v>4406.0577999999996</v>
      </c>
      <c r="T9" s="11">
        <v>0.57499999999999996</v>
      </c>
      <c r="U9" s="11">
        <v>90</v>
      </c>
      <c r="V9" s="11">
        <v>2000</v>
      </c>
      <c r="W9" s="11">
        <v>22.897618999999999</v>
      </c>
      <c r="Y9" s="11">
        <v>23.176898999999999</v>
      </c>
      <c r="Z9" s="11">
        <v>425.20661157024796</v>
      </c>
      <c r="AA9" s="11">
        <v>4406.0577999999996</v>
      </c>
      <c r="AB9" s="11">
        <v>0.57499999999999996</v>
      </c>
      <c r="AC9" s="11">
        <v>90</v>
      </c>
      <c r="AD9" s="11">
        <v>22.897618999999999</v>
      </c>
    </row>
    <row r="10" spans="2:30" x14ac:dyDescent="0.35">
      <c r="B10" s="11">
        <v>-19.649422000000001</v>
      </c>
      <c r="C10" s="11">
        <v>25</v>
      </c>
      <c r="D10" s="11">
        <v>86.785713999999999</v>
      </c>
      <c r="E10" s="11">
        <v>0.219</v>
      </c>
      <c r="F10" s="11">
        <v>250</v>
      </c>
      <c r="G10" s="11">
        <v>8000</v>
      </c>
      <c r="H10" s="11">
        <v>0.75</v>
      </c>
      <c r="I10" s="11">
        <v>0.5</v>
      </c>
      <c r="J10" s="11">
        <v>0.9</v>
      </c>
      <c r="K10" s="11">
        <v>2</v>
      </c>
      <c r="L10" s="11">
        <v>2</v>
      </c>
      <c r="M10" s="11">
        <v>2</v>
      </c>
      <c r="N10" s="11">
        <v>4</v>
      </c>
      <c r="O10" s="11">
        <v>0.125</v>
      </c>
      <c r="P10" s="11">
        <v>0.2</v>
      </c>
      <c r="Q10" s="11">
        <v>0.3</v>
      </c>
      <c r="R10" s="11">
        <v>0.3</v>
      </c>
      <c r="S10" s="11">
        <v>2843.5261</v>
      </c>
      <c r="T10" s="11">
        <v>0.54583333000000001</v>
      </c>
      <c r="U10" s="11">
        <v>40</v>
      </c>
      <c r="V10" s="11">
        <v>1600</v>
      </c>
      <c r="W10" s="11">
        <v>-22.102073000000001</v>
      </c>
      <c r="Y10" s="11">
        <v>-19.649422000000001</v>
      </c>
      <c r="Z10" s="11">
        <v>54.75</v>
      </c>
      <c r="AA10" s="11">
        <v>2843.5261</v>
      </c>
      <c r="AB10" s="11">
        <v>0.54583333000000001</v>
      </c>
      <c r="AC10" s="11">
        <v>40</v>
      </c>
      <c r="AD10" s="11">
        <v>-22.102073000000001</v>
      </c>
    </row>
    <row r="11" spans="2:30" x14ac:dyDescent="0.35">
      <c r="B11" s="11">
        <v>22.648395000000001</v>
      </c>
      <c r="C11" s="11">
        <v>20</v>
      </c>
      <c r="D11" s="11">
        <v>123.33673</v>
      </c>
      <c r="E11" s="11">
        <v>0.3</v>
      </c>
      <c r="F11" s="11">
        <v>4176.1363636363631</v>
      </c>
      <c r="G11" s="11">
        <v>4500</v>
      </c>
      <c r="H11" s="11">
        <v>0.85</v>
      </c>
      <c r="I11" s="11">
        <v>0.3</v>
      </c>
      <c r="J11" s="11">
        <v>0.9</v>
      </c>
      <c r="K11" s="11">
        <v>3</v>
      </c>
      <c r="L11" s="11">
        <v>4</v>
      </c>
      <c r="M11" s="11">
        <v>3</v>
      </c>
      <c r="N11" s="11">
        <v>3</v>
      </c>
      <c r="O11" s="11">
        <v>0.125</v>
      </c>
      <c r="P11" s="11">
        <v>0.1</v>
      </c>
      <c r="Q11" s="11">
        <v>0.1</v>
      </c>
      <c r="R11" s="11">
        <v>0.2</v>
      </c>
      <c r="S11" s="11">
        <v>2045.6696999999999</v>
      </c>
      <c r="T11" s="11">
        <v>0.45833332999999998</v>
      </c>
      <c r="U11" s="11">
        <v>60</v>
      </c>
      <c r="V11" s="11">
        <v>800</v>
      </c>
      <c r="W11" s="11">
        <v>18.013643999999999</v>
      </c>
      <c r="Y11" s="11">
        <v>22.648395000000001</v>
      </c>
      <c r="Z11" s="11">
        <v>1252.8409090909088</v>
      </c>
      <c r="AA11" s="11">
        <v>2045.6696999999999</v>
      </c>
      <c r="AB11" s="11">
        <v>0.45833332999999998</v>
      </c>
      <c r="AC11" s="11">
        <v>60</v>
      </c>
      <c r="AD11" s="11">
        <v>18.013643999999999</v>
      </c>
    </row>
    <row r="12" spans="2:30" x14ac:dyDescent="0.35">
      <c r="B12" s="11">
        <v>0.84411599999999998</v>
      </c>
      <c r="C12" s="11">
        <v>20</v>
      </c>
      <c r="D12" s="11">
        <v>111.15306</v>
      </c>
      <c r="E12" s="11">
        <v>0.246</v>
      </c>
      <c r="F12" s="11">
        <v>5185.227272727273</v>
      </c>
      <c r="G12" s="11">
        <v>8000</v>
      </c>
      <c r="H12" s="11">
        <v>0.85</v>
      </c>
      <c r="I12" s="11">
        <v>0.5</v>
      </c>
      <c r="J12" s="11">
        <v>0.9</v>
      </c>
      <c r="K12" s="11">
        <v>2</v>
      </c>
      <c r="L12" s="11">
        <v>2</v>
      </c>
      <c r="M12" s="11">
        <v>3</v>
      </c>
      <c r="N12" s="11">
        <v>2</v>
      </c>
      <c r="O12" s="11">
        <v>0.05</v>
      </c>
      <c r="P12" s="11">
        <v>0.2</v>
      </c>
      <c r="Q12" s="11">
        <v>0.2</v>
      </c>
      <c r="R12" s="11">
        <v>0.3</v>
      </c>
      <c r="S12" s="11">
        <v>3636.7460999999998</v>
      </c>
      <c r="T12" s="11">
        <v>0.48749999999999999</v>
      </c>
      <c r="U12" s="11">
        <v>40</v>
      </c>
      <c r="V12" s="11">
        <v>600</v>
      </c>
      <c r="W12" s="11">
        <v>-1.0596186999999999</v>
      </c>
      <c r="Y12" s="11">
        <v>0.84411599999999998</v>
      </c>
      <c r="Z12" s="11">
        <v>1275.5659090909091</v>
      </c>
      <c r="AA12" s="11">
        <v>3636.7460999999998</v>
      </c>
      <c r="AB12" s="11">
        <v>0.48749999999999999</v>
      </c>
      <c r="AC12" s="11">
        <v>40</v>
      </c>
      <c r="AD12" s="11">
        <v>-1.0596186999999999</v>
      </c>
    </row>
    <row r="13" spans="2:30" x14ac:dyDescent="0.35">
      <c r="B13" s="11">
        <v>10.356702</v>
      </c>
      <c r="C13" s="11">
        <v>15</v>
      </c>
      <c r="D13" s="11">
        <v>208.62244999999999</v>
      </c>
      <c r="E13" s="11">
        <v>0.13800000000000001</v>
      </c>
      <c r="F13" s="11">
        <v>2985.4338842975208</v>
      </c>
      <c r="G13" s="11">
        <v>5500</v>
      </c>
      <c r="H13" s="11">
        <v>0.75</v>
      </c>
      <c r="I13" s="11">
        <v>0.4</v>
      </c>
      <c r="J13" s="11">
        <v>0.7</v>
      </c>
      <c r="K13" s="11">
        <v>2</v>
      </c>
      <c r="L13" s="11">
        <v>2</v>
      </c>
      <c r="M13" s="11">
        <v>2</v>
      </c>
      <c r="N13" s="11">
        <v>4</v>
      </c>
      <c r="O13" s="11">
        <v>0.125</v>
      </c>
      <c r="P13" s="11">
        <v>0.2</v>
      </c>
      <c r="Q13" s="11">
        <v>0.1</v>
      </c>
      <c r="R13" s="11">
        <v>0.35</v>
      </c>
      <c r="S13" s="11">
        <v>1591.1360999999999</v>
      </c>
      <c r="T13" s="11">
        <v>0.42916666999999997</v>
      </c>
      <c r="U13" s="11">
        <v>50</v>
      </c>
      <c r="V13" s="11">
        <v>1800</v>
      </c>
      <c r="W13" s="11">
        <v>10.147149000000001</v>
      </c>
      <c r="Y13" s="11">
        <v>10.356702</v>
      </c>
      <c r="Z13" s="11">
        <v>411.9898760330579</v>
      </c>
      <c r="AA13" s="11">
        <v>1591.1360999999999</v>
      </c>
      <c r="AB13" s="11">
        <v>0.42916666999999997</v>
      </c>
      <c r="AC13" s="11">
        <v>50</v>
      </c>
      <c r="AD13" s="11">
        <v>10.147149000000001</v>
      </c>
    </row>
    <row r="14" spans="2:30" x14ac:dyDescent="0.35">
      <c r="B14" s="11">
        <v>0.95039499999999999</v>
      </c>
      <c r="C14" s="11">
        <v>30</v>
      </c>
      <c r="D14" s="11">
        <v>263.44898000000001</v>
      </c>
      <c r="E14" s="11">
        <v>5.7000000000000002E-2</v>
      </c>
      <c r="F14" s="11">
        <v>2221.6425619834713</v>
      </c>
      <c r="G14" s="11">
        <v>5500</v>
      </c>
      <c r="H14" s="11">
        <v>0.8</v>
      </c>
      <c r="I14" s="11">
        <v>0.2</v>
      </c>
      <c r="J14" s="11">
        <v>0.6</v>
      </c>
      <c r="K14" s="11">
        <v>4</v>
      </c>
      <c r="L14" s="11">
        <v>4</v>
      </c>
      <c r="M14" s="11">
        <v>2</v>
      </c>
      <c r="N14" s="11">
        <v>2</v>
      </c>
      <c r="O14" s="11">
        <v>0.05</v>
      </c>
      <c r="P14" s="11">
        <v>0.15</v>
      </c>
      <c r="Q14" s="11">
        <v>0.2</v>
      </c>
      <c r="R14" s="11">
        <v>0.3</v>
      </c>
      <c r="S14" s="11">
        <v>2796.4956000000002</v>
      </c>
      <c r="T14" s="11">
        <v>0.4</v>
      </c>
      <c r="U14" s="11">
        <v>80</v>
      </c>
      <c r="V14" s="11">
        <v>800</v>
      </c>
      <c r="W14" s="11">
        <v>0.55194292</v>
      </c>
      <c r="Y14" s="11">
        <v>0.95039499999999999</v>
      </c>
      <c r="Z14" s="11">
        <v>126.63362603305787</v>
      </c>
      <c r="AA14" s="11">
        <v>2796.4956000000002</v>
      </c>
      <c r="AB14" s="11">
        <v>0.4</v>
      </c>
      <c r="AC14" s="11">
        <v>80</v>
      </c>
      <c r="AD14" s="11">
        <v>0.55194292</v>
      </c>
    </row>
    <row r="15" spans="2:30" x14ac:dyDescent="0.35">
      <c r="B15" s="11">
        <v>11.578628</v>
      </c>
      <c r="C15" s="11">
        <v>15</v>
      </c>
      <c r="D15" s="11">
        <v>13.683673000000001</v>
      </c>
      <c r="E15" s="11">
        <v>0.13800000000000001</v>
      </c>
      <c r="F15" s="11">
        <v>3535.3822314049589</v>
      </c>
      <c r="G15" s="11">
        <v>6500</v>
      </c>
      <c r="H15" s="11">
        <v>0.75</v>
      </c>
      <c r="I15" s="11">
        <v>0.5</v>
      </c>
      <c r="J15" s="11">
        <v>0.6</v>
      </c>
      <c r="K15" s="11">
        <v>2</v>
      </c>
      <c r="L15" s="11">
        <v>4</v>
      </c>
      <c r="M15" s="11">
        <v>3</v>
      </c>
      <c r="N15" s="11">
        <v>4</v>
      </c>
      <c r="O15" s="11">
        <v>0.125</v>
      </c>
      <c r="P15" s="11">
        <v>0.1</v>
      </c>
      <c r="Q15" s="11">
        <v>0.4</v>
      </c>
      <c r="R15" s="11">
        <v>0.2</v>
      </c>
      <c r="S15" s="11">
        <v>3643.3400999999999</v>
      </c>
      <c r="T15" s="11">
        <v>0.42916666999999997</v>
      </c>
      <c r="U15" s="11">
        <v>90</v>
      </c>
      <c r="V15" s="11">
        <v>800</v>
      </c>
      <c r="W15" s="11">
        <v>14.176995</v>
      </c>
      <c r="Y15" s="11">
        <v>11.578628</v>
      </c>
      <c r="Z15" s="11">
        <v>487.88274793388439</v>
      </c>
      <c r="AA15" s="11">
        <v>3643.3400999999999</v>
      </c>
      <c r="AB15" s="11">
        <v>0.42916666999999997</v>
      </c>
      <c r="AC15" s="11">
        <v>90</v>
      </c>
      <c r="AD15" s="11">
        <v>14.176995</v>
      </c>
    </row>
    <row r="16" spans="2:30" x14ac:dyDescent="0.35">
      <c r="B16" s="11">
        <v>36.388922000000001</v>
      </c>
      <c r="C16" s="11">
        <v>30</v>
      </c>
      <c r="D16" s="11">
        <v>232.9898</v>
      </c>
      <c r="E16" s="11">
        <v>0.16500000000000001</v>
      </c>
      <c r="F16" s="11">
        <v>3100</v>
      </c>
      <c r="G16" s="11">
        <v>7000</v>
      </c>
      <c r="H16" s="11">
        <v>0.7</v>
      </c>
      <c r="I16" s="11">
        <v>0.5</v>
      </c>
      <c r="J16" s="11">
        <v>0.6</v>
      </c>
      <c r="K16" s="11">
        <v>4</v>
      </c>
      <c r="L16" s="11">
        <v>4</v>
      </c>
      <c r="M16" s="11">
        <v>3</v>
      </c>
      <c r="N16" s="11">
        <v>2</v>
      </c>
      <c r="O16" s="11">
        <v>0.05</v>
      </c>
      <c r="P16" s="11">
        <v>0.2</v>
      </c>
      <c r="Q16" s="11">
        <v>0.1</v>
      </c>
      <c r="R16" s="11">
        <v>0.25</v>
      </c>
      <c r="S16" s="11">
        <v>2985.1154999999999</v>
      </c>
      <c r="T16" s="11">
        <v>0.4</v>
      </c>
      <c r="U16" s="11">
        <v>90</v>
      </c>
      <c r="V16" s="11">
        <v>400</v>
      </c>
      <c r="W16" s="11">
        <v>32.578364000000001</v>
      </c>
      <c r="Y16" s="11">
        <v>36.388922000000001</v>
      </c>
      <c r="Z16" s="11">
        <v>511.5</v>
      </c>
      <c r="AA16" s="11">
        <v>2985.1154999999999</v>
      </c>
      <c r="AB16" s="11">
        <v>0.4</v>
      </c>
      <c r="AC16" s="11">
        <v>90</v>
      </c>
      <c r="AD16" s="11">
        <v>32.578364000000001</v>
      </c>
    </row>
    <row r="17" spans="2:30" x14ac:dyDescent="0.35">
      <c r="B17" s="11">
        <v>-3.9408080000000001</v>
      </c>
      <c r="C17" s="11">
        <v>25</v>
      </c>
      <c r="D17" s="11">
        <v>153.79592</v>
      </c>
      <c r="E17" s="11">
        <v>0.13800000000000001</v>
      </c>
      <c r="F17" s="11">
        <v>785.64049586776855</v>
      </c>
      <c r="G17" s="11">
        <v>8000</v>
      </c>
      <c r="H17" s="11">
        <v>0.75</v>
      </c>
      <c r="I17" s="11">
        <v>0.4</v>
      </c>
      <c r="J17" s="11">
        <v>0.6</v>
      </c>
      <c r="K17" s="11">
        <v>4</v>
      </c>
      <c r="L17" s="11">
        <v>4</v>
      </c>
      <c r="M17" s="11">
        <v>2</v>
      </c>
      <c r="N17" s="11">
        <v>2</v>
      </c>
      <c r="O17" s="11">
        <v>0.05</v>
      </c>
      <c r="P17" s="11">
        <v>0.2</v>
      </c>
      <c r="Q17" s="11">
        <v>0.1</v>
      </c>
      <c r="R17" s="11">
        <v>0.25</v>
      </c>
      <c r="S17" s="11">
        <v>4874.6162000000004</v>
      </c>
      <c r="T17" s="11">
        <v>0.48749999999999999</v>
      </c>
      <c r="U17" s="11">
        <v>80</v>
      </c>
      <c r="V17" s="11">
        <v>1600</v>
      </c>
      <c r="W17" s="11">
        <v>-5.6293895999999997</v>
      </c>
      <c r="Y17" s="11">
        <v>-3.9408080000000001</v>
      </c>
      <c r="Z17" s="11">
        <v>108.41838842975207</v>
      </c>
      <c r="AA17" s="11">
        <v>4874.6162000000004</v>
      </c>
      <c r="AB17" s="11">
        <v>0.48749999999999999</v>
      </c>
      <c r="AC17" s="11">
        <v>80</v>
      </c>
      <c r="AD17" s="11">
        <v>-5.6293895999999997</v>
      </c>
    </row>
    <row r="18" spans="2:30" x14ac:dyDescent="0.35">
      <c r="B18" s="11">
        <v>-9.5794530000000009</v>
      </c>
      <c r="C18" s="11">
        <v>30</v>
      </c>
      <c r="D18" s="11">
        <v>62.418367000000003</v>
      </c>
      <c r="E18" s="11">
        <v>0.246</v>
      </c>
      <c r="F18" s="11">
        <v>1167.3037190082646</v>
      </c>
      <c r="G18" s="11">
        <v>2500</v>
      </c>
      <c r="H18" s="11">
        <v>0.75</v>
      </c>
      <c r="I18" s="11">
        <v>0.2</v>
      </c>
      <c r="J18" s="11">
        <v>0.9</v>
      </c>
      <c r="K18" s="11">
        <v>2</v>
      </c>
      <c r="L18" s="11">
        <v>4</v>
      </c>
      <c r="M18" s="11">
        <v>4</v>
      </c>
      <c r="N18" s="11">
        <v>4</v>
      </c>
      <c r="O18" s="11">
        <v>0.125</v>
      </c>
      <c r="P18" s="11">
        <v>0.2</v>
      </c>
      <c r="Q18" s="11">
        <v>0.2</v>
      </c>
      <c r="R18" s="11">
        <v>0.3</v>
      </c>
      <c r="S18" s="11">
        <v>1476.1559999999999</v>
      </c>
      <c r="T18" s="11">
        <v>0.45833332999999998</v>
      </c>
      <c r="U18" s="11">
        <v>80</v>
      </c>
      <c r="V18" s="11">
        <v>1800</v>
      </c>
      <c r="W18" s="11">
        <v>-5.2950982</v>
      </c>
      <c r="Y18" s="11">
        <v>-9.5794530000000009</v>
      </c>
      <c r="Z18" s="11">
        <v>287.15671487603311</v>
      </c>
      <c r="AA18" s="11">
        <v>1476.1559999999999</v>
      </c>
      <c r="AB18" s="11">
        <v>0.45833332999999998</v>
      </c>
      <c r="AC18" s="11">
        <v>80</v>
      </c>
      <c r="AD18" s="11">
        <v>-5.2950982</v>
      </c>
    </row>
    <row r="19" spans="2:30" x14ac:dyDescent="0.35">
      <c r="B19" s="11">
        <v>12.770173</v>
      </c>
      <c r="C19" s="11">
        <v>15</v>
      </c>
      <c r="D19" s="11">
        <v>165.97959</v>
      </c>
      <c r="E19" s="11">
        <v>0.219</v>
      </c>
      <c r="F19" s="11">
        <v>1475</v>
      </c>
      <c r="G19" s="11">
        <v>5000</v>
      </c>
      <c r="H19" s="11">
        <v>0.85</v>
      </c>
      <c r="I19" s="11">
        <v>0.4</v>
      </c>
      <c r="J19" s="11">
        <v>0.9</v>
      </c>
      <c r="K19" s="11">
        <v>3</v>
      </c>
      <c r="L19" s="11">
        <v>2</v>
      </c>
      <c r="M19" s="11">
        <v>2</v>
      </c>
      <c r="N19" s="11">
        <v>4</v>
      </c>
      <c r="O19" s="11">
        <v>0.2</v>
      </c>
      <c r="P19" s="11">
        <v>0.1</v>
      </c>
      <c r="Q19" s="11">
        <v>0.3</v>
      </c>
      <c r="R19" s="11">
        <v>0.3</v>
      </c>
      <c r="S19" s="11">
        <v>2802.5693000000001</v>
      </c>
      <c r="T19" s="11">
        <v>0.45833332999999998</v>
      </c>
      <c r="U19" s="11">
        <v>70</v>
      </c>
      <c r="V19" s="11">
        <v>400</v>
      </c>
      <c r="W19" s="11">
        <v>15.597046000000001</v>
      </c>
      <c r="Y19" s="11">
        <v>12.770173</v>
      </c>
      <c r="Z19" s="11">
        <v>323.02499999999998</v>
      </c>
      <c r="AA19" s="11">
        <v>2802.5693000000001</v>
      </c>
      <c r="AB19" s="11">
        <v>0.45833332999999998</v>
      </c>
      <c r="AC19" s="11">
        <v>70</v>
      </c>
      <c r="AD19" s="11">
        <v>15.597046000000001</v>
      </c>
    </row>
    <row r="20" spans="2:30" x14ac:dyDescent="0.35">
      <c r="B20" s="11">
        <v>-18.445204</v>
      </c>
      <c r="C20" s="11">
        <v>40</v>
      </c>
      <c r="D20" s="11">
        <v>117.2449</v>
      </c>
      <c r="E20" s="11">
        <v>0.192</v>
      </c>
      <c r="F20" s="11">
        <v>775</v>
      </c>
      <c r="G20" s="11">
        <v>6500</v>
      </c>
      <c r="H20" s="11">
        <v>0.8</v>
      </c>
      <c r="I20" s="11">
        <v>0.4</v>
      </c>
      <c r="J20" s="11">
        <v>0.7</v>
      </c>
      <c r="K20" s="11">
        <v>2</v>
      </c>
      <c r="L20" s="11">
        <v>4</v>
      </c>
      <c r="M20" s="11">
        <v>3</v>
      </c>
      <c r="N20" s="11">
        <v>2</v>
      </c>
      <c r="O20" s="11">
        <v>0.05</v>
      </c>
      <c r="P20" s="11">
        <v>0.15</v>
      </c>
      <c r="Q20" s="11">
        <v>0.2</v>
      </c>
      <c r="R20" s="11">
        <v>0.35</v>
      </c>
      <c r="S20" s="11">
        <v>2108.2921999999999</v>
      </c>
      <c r="T20" s="11">
        <v>0.45833332999999998</v>
      </c>
      <c r="U20" s="11">
        <v>80</v>
      </c>
      <c r="V20" s="11">
        <v>2000</v>
      </c>
      <c r="W20" s="11">
        <v>-22.793444999999998</v>
      </c>
      <c r="Y20" s="11">
        <v>-18.445204</v>
      </c>
      <c r="Z20" s="11">
        <v>148.80000000000001</v>
      </c>
      <c r="AA20" s="11">
        <v>2108.2921999999999</v>
      </c>
      <c r="AB20" s="11">
        <v>0.45833332999999998</v>
      </c>
      <c r="AC20" s="11">
        <v>80</v>
      </c>
      <c r="AD20" s="11">
        <v>-22.793444999999998</v>
      </c>
    </row>
    <row r="21" spans="2:30" x14ac:dyDescent="0.35">
      <c r="B21" s="11">
        <v>-15.707369999999999</v>
      </c>
      <c r="C21" s="11">
        <v>20</v>
      </c>
      <c r="D21" s="11">
        <v>153.79592</v>
      </c>
      <c r="E21" s="11">
        <v>0.3</v>
      </c>
      <c r="F21" s="11">
        <v>1335.5888429752067</v>
      </c>
      <c r="G21" s="11">
        <v>3500</v>
      </c>
      <c r="H21" s="11">
        <v>0.75</v>
      </c>
      <c r="I21" s="11">
        <v>0.4</v>
      </c>
      <c r="J21" s="11">
        <v>0.6</v>
      </c>
      <c r="K21" s="11">
        <v>4</v>
      </c>
      <c r="L21" s="11">
        <v>2</v>
      </c>
      <c r="M21" s="11">
        <v>3</v>
      </c>
      <c r="N21" s="11">
        <v>3</v>
      </c>
      <c r="O21" s="11">
        <v>0.05</v>
      </c>
      <c r="P21" s="11">
        <v>0.1</v>
      </c>
      <c r="Q21" s="11">
        <v>0.1</v>
      </c>
      <c r="R21" s="11">
        <v>0.35</v>
      </c>
      <c r="S21" s="11">
        <v>979.12396000000001</v>
      </c>
      <c r="T21" s="11">
        <v>0.75</v>
      </c>
      <c r="U21" s="11">
        <v>50</v>
      </c>
      <c r="V21" s="11">
        <v>1800</v>
      </c>
      <c r="W21" s="11">
        <v>-14.456413</v>
      </c>
      <c r="Y21" s="11">
        <v>-15.707369999999999</v>
      </c>
      <c r="Z21" s="11">
        <v>400.676652892562</v>
      </c>
      <c r="AA21" s="11">
        <v>979.12396000000001</v>
      </c>
      <c r="AB21" s="11">
        <v>0.75</v>
      </c>
      <c r="AC21" s="11">
        <v>50</v>
      </c>
      <c r="AD21" s="11">
        <v>-14.456413</v>
      </c>
    </row>
    <row r="22" spans="2:30" x14ac:dyDescent="0.35">
      <c r="B22" s="11">
        <v>4.2303790000000001</v>
      </c>
      <c r="C22" s="11">
        <v>15</v>
      </c>
      <c r="D22" s="11">
        <v>105.06122000000001</v>
      </c>
      <c r="E22" s="11">
        <v>0.3</v>
      </c>
      <c r="F22" s="11">
        <v>3012.3966942148763</v>
      </c>
      <c r="G22" s="11">
        <v>3500</v>
      </c>
      <c r="H22" s="11">
        <v>0.75</v>
      </c>
      <c r="I22" s="11">
        <v>0.3</v>
      </c>
      <c r="J22" s="11">
        <v>0.7</v>
      </c>
      <c r="K22" s="11">
        <v>4</v>
      </c>
      <c r="L22" s="11">
        <v>2</v>
      </c>
      <c r="M22" s="11">
        <v>3</v>
      </c>
      <c r="N22" s="11">
        <v>4</v>
      </c>
      <c r="O22" s="11">
        <v>0.05</v>
      </c>
      <c r="P22" s="11">
        <v>0.15</v>
      </c>
      <c r="Q22" s="11">
        <v>0.1</v>
      </c>
      <c r="R22" s="11">
        <v>0.25</v>
      </c>
      <c r="S22" s="11">
        <v>1645.3794</v>
      </c>
      <c r="T22" s="11">
        <v>0.60416667000000002</v>
      </c>
      <c r="U22" s="11">
        <v>50</v>
      </c>
      <c r="V22" s="11">
        <v>600</v>
      </c>
      <c r="W22" s="11">
        <v>4.1693481999999999</v>
      </c>
      <c r="Y22" s="11">
        <v>4.2303790000000001</v>
      </c>
      <c r="Z22" s="11">
        <v>903.7190082644629</v>
      </c>
      <c r="AA22" s="11">
        <v>1645.3794</v>
      </c>
      <c r="AB22" s="11">
        <v>0.60416667000000002</v>
      </c>
      <c r="AC22" s="11">
        <v>50</v>
      </c>
      <c r="AD22" s="11">
        <v>4.1693481999999999</v>
      </c>
    </row>
    <row r="23" spans="2:30" x14ac:dyDescent="0.35">
      <c r="B23" s="11">
        <v>-4.104355</v>
      </c>
      <c r="C23" s="11">
        <v>20</v>
      </c>
      <c r="D23" s="11">
        <v>239.08162999999999</v>
      </c>
      <c r="E23" s="11">
        <v>0.3</v>
      </c>
      <c r="F23" s="11">
        <v>2400</v>
      </c>
      <c r="G23" s="11">
        <v>3000</v>
      </c>
      <c r="H23" s="11">
        <v>0.85</v>
      </c>
      <c r="I23" s="11">
        <v>0.4</v>
      </c>
      <c r="J23" s="11">
        <v>0.7</v>
      </c>
      <c r="K23" s="11">
        <v>4</v>
      </c>
      <c r="L23" s="11">
        <v>3</v>
      </c>
      <c r="M23" s="11">
        <v>4</v>
      </c>
      <c r="N23" s="11">
        <v>3</v>
      </c>
      <c r="O23" s="11">
        <v>0.05</v>
      </c>
      <c r="P23" s="11">
        <v>0.1</v>
      </c>
      <c r="Q23" s="11">
        <v>0.1</v>
      </c>
      <c r="R23" s="11">
        <v>0.2</v>
      </c>
      <c r="S23" s="11">
        <v>1626.0451</v>
      </c>
      <c r="T23" s="11">
        <v>0.72083333000000005</v>
      </c>
      <c r="U23" s="11">
        <v>50</v>
      </c>
      <c r="V23" s="11">
        <v>1800</v>
      </c>
      <c r="W23" s="11">
        <v>-7.8109779000000001</v>
      </c>
      <c r="Y23" s="11">
        <v>-4.104355</v>
      </c>
      <c r="Z23" s="11">
        <v>720</v>
      </c>
      <c r="AA23" s="11">
        <v>1626.0451</v>
      </c>
      <c r="AB23" s="11">
        <v>0.72083333000000005</v>
      </c>
      <c r="AC23" s="11">
        <v>50</v>
      </c>
      <c r="AD23" s="11">
        <v>-7.8109779000000001</v>
      </c>
    </row>
    <row r="24" spans="2:30" x14ac:dyDescent="0.35">
      <c r="B24" s="11">
        <v>18.242177000000002</v>
      </c>
      <c r="C24" s="11">
        <v>15</v>
      </c>
      <c r="D24" s="11">
        <v>214.71429000000001</v>
      </c>
      <c r="E24" s="11">
        <v>0.219</v>
      </c>
      <c r="F24" s="11">
        <v>1167.3037190082646</v>
      </c>
      <c r="G24" s="11">
        <v>6000</v>
      </c>
      <c r="H24" s="11">
        <v>0.7</v>
      </c>
      <c r="I24" s="11">
        <v>0.5</v>
      </c>
      <c r="J24" s="11">
        <v>0.7</v>
      </c>
      <c r="K24" s="11">
        <v>4</v>
      </c>
      <c r="L24" s="11">
        <v>2</v>
      </c>
      <c r="M24" s="11">
        <v>3</v>
      </c>
      <c r="N24" s="11">
        <v>2</v>
      </c>
      <c r="O24" s="11">
        <v>0.2</v>
      </c>
      <c r="P24" s="11">
        <v>0.15</v>
      </c>
      <c r="Q24" s="11">
        <v>0.3</v>
      </c>
      <c r="R24" s="11">
        <v>0.3</v>
      </c>
      <c r="S24" s="11">
        <v>2278.2175999999999</v>
      </c>
      <c r="T24" s="11">
        <v>0.45833332999999998</v>
      </c>
      <c r="U24" s="11">
        <v>90</v>
      </c>
      <c r="V24" s="11">
        <v>1800</v>
      </c>
      <c r="W24" s="11">
        <v>18.803113</v>
      </c>
      <c r="Y24" s="11">
        <v>18.242177000000002</v>
      </c>
      <c r="Z24" s="11">
        <v>255.63951446280996</v>
      </c>
      <c r="AA24" s="11">
        <v>2278.2175999999999</v>
      </c>
      <c r="AB24" s="11">
        <v>0.45833332999999998</v>
      </c>
      <c r="AC24" s="11">
        <v>90</v>
      </c>
      <c r="AD24" s="11">
        <v>18.803113</v>
      </c>
    </row>
    <row r="25" spans="2:30" x14ac:dyDescent="0.35">
      <c r="B25" s="11">
        <v>-25.138956</v>
      </c>
      <c r="C25" s="11">
        <v>40</v>
      </c>
      <c r="D25" s="11">
        <v>275.63265000000001</v>
      </c>
      <c r="E25" s="11">
        <v>0.246</v>
      </c>
      <c r="F25" s="11">
        <v>250</v>
      </c>
      <c r="G25" s="11">
        <v>7500</v>
      </c>
      <c r="H25" s="11">
        <v>0.7</v>
      </c>
      <c r="I25" s="11">
        <v>0.4</v>
      </c>
      <c r="J25" s="11">
        <v>0.6</v>
      </c>
      <c r="K25" s="11">
        <v>3</v>
      </c>
      <c r="L25" s="11">
        <v>3</v>
      </c>
      <c r="M25" s="11">
        <v>2</v>
      </c>
      <c r="N25" s="11">
        <v>3</v>
      </c>
      <c r="O25" s="11">
        <v>0.125</v>
      </c>
      <c r="P25" s="11">
        <v>0.2</v>
      </c>
      <c r="Q25" s="11">
        <v>0.2</v>
      </c>
      <c r="R25" s="11">
        <v>0.2</v>
      </c>
      <c r="S25" s="11">
        <v>1853.4437</v>
      </c>
      <c r="T25" s="11">
        <v>0.60416667000000002</v>
      </c>
      <c r="U25" s="11">
        <v>50</v>
      </c>
      <c r="V25" s="11">
        <v>1800</v>
      </c>
      <c r="W25" s="11">
        <v>-26.859310000000001</v>
      </c>
      <c r="Y25" s="11">
        <v>-25.138956</v>
      </c>
      <c r="Z25" s="11">
        <v>61.5</v>
      </c>
      <c r="AA25" s="11">
        <v>1853.4437</v>
      </c>
      <c r="AB25" s="11">
        <v>0.60416667000000002</v>
      </c>
      <c r="AC25" s="11">
        <v>50</v>
      </c>
      <c r="AD25" s="11">
        <v>-26.859310000000001</v>
      </c>
    </row>
    <row r="26" spans="2:30" x14ac:dyDescent="0.35">
      <c r="B26" s="11">
        <v>45.040441999999999</v>
      </c>
      <c r="C26" s="11">
        <v>20</v>
      </c>
      <c r="D26" s="11">
        <v>98.969387999999995</v>
      </c>
      <c r="E26" s="11">
        <v>0.111</v>
      </c>
      <c r="F26" s="11">
        <v>3861.1570247933887</v>
      </c>
      <c r="G26" s="11">
        <v>7500</v>
      </c>
      <c r="H26" s="11">
        <v>0.75</v>
      </c>
      <c r="I26" s="11">
        <v>0.3</v>
      </c>
      <c r="J26" s="11">
        <v>0.7</v>
      </c>
      <c r="K26" s="11">
        <v>3</v>
      </c>
      <c r="L26" s="11">
        <v>2</v>
      </c>
      <c r="M26" s="11">
        <v>4</v>
      </c>
      <c r="N26" s="11">
        <v>2</v>
      </c>
      <c r="O26" s="11">
        <v>0.05</v>
      </c>
      <c r="P26" s="11">
        <v>0.1</v>
      </c>
      <c r="Q26" s="11">
        <v>0.2</v>
      </c>
      <c r="R26" s="11">
        <v>0.2</v>
      </c>
      <c r="S26" s="11">
        <v>3409.4495000000002</v>
      </c>
      <c r="T26" s="11">
        <v>0.42916666999999997</v>
      </c>
      <c r="U26" s="11">
        <v>90</v>
      </c>
      <c r="V26" s="11">
        <v>1600</v>
      </c>
      <c r="W26" s="11">
        <v>47.679808999999999</v>
      </c>
      <c r="Y26" s="11">
        <v>45.040441999999999</v>
      </c>
      <c r="Z26" s="11">
        <v>428.58842975206613</v>
      </c>
      <c r="AA26" s="11">
        <v>3409.4495000000002</v>
      </c>
      <c r="AB26" s="11">
        <v>0.42916666999999997</v>
      </c>
      <c r="AC26" s="11">
        <v>90</v>
      </c>
      <c r="AD26" s="11">
        <v>47.679808999999999</v>
      </c>
    </row>
    <row r="27" spans="2:30" x14ac:dyDescent="0.35">
      <c r="B27" s="11">
        <v>-3.8336269999999999</v>
      </c>
      <c r="C27" s="11">
        <v>20</v>
      </c>
      <c r="D27" s="11">
        <v>214.71429000000001</v>
      </c>
      <c r="E27" s="11">
        <v>5.7000000000000002E-2</v>
      </c>
      <c r="F27" s="11">
        <v>2435.4855371900826</v>
      </c>
      <c r="G27" s="11">
        <v>6500</v>
      </c>
      <c r="H27" s="11">
        <v>0.8</v>
      </c>
      <c r="I27" s="11">
        <v>0.2</v>
      </c>
      <c r="J27" s="11">
        <v>0.6</v>
      </c>
      <c r="K27" s="11">
        <v>3</v>
      </c>
      <c r="L27" s="11">
        <v>3</v>
      </c>
      <c r="M27" s="11">
        <v>4</v>
      </c>
      <c r="N27" s="11">
        <v>4</v>
      </c>
      <c r="O27" s="11">
        <v>0.2</v>
      </c>
      <c r="P27" s="11">
        <v>0.1</v>
      </c>
      <c r="Q27" s="11">
        <v>0.1</v>
      </c>
      <c r="R27" s="11">
        <v>0.25</v>
      </c>
      <c r="S27" s="11">
        <v>4091.3393999999998</v>
      </c>
      <c r="T27" s="11">
        <v>0.72083333000000005</v>
      </c>
      <c r="U27" s="11">
        <v>90</v>
      </c>
      <c r="V27" s="11">
        <v>600</v>
      </c>
      <c r="W27" s="11">
        <v>-1.7799847</v>
      </c>
      <c r="Y27" s="11">
        <v>-3.8336269999999999</v>
      </c>
      <c r="Z27" s="11">
        <v>138.82267561983471</v>
      </c>
      <c r="AA27" s="11">
        <v>4091.3393999999998</v>
      </c>
      <c r="AB27" s="11">
        <v>0.72083333000000005</v>
      </c>
      <c r="AC27" s="11">
        <v>90</v>
      </c>
      <c r="AD27" s="11">
        <v>-1.7799847</v>
      </c>
    </row>
    <row r="28" spans="2:30" x14ac:dyDescent="0.35">
      <c r="B28" s="11">
        <v>-2.8215499999999998</v>
      </c>
      <c r="C28" s="11">
        <v>20</v>
      </c>
      <c r="D28" s="11">
        <v>257.35714000000002</v>
      </c>
      <c r="E28" s="11">
        <v>0.219</v>
      </c>
      <c r="F28" s="11">
        <v>4635.2789256198348</v>
      </c>
      <c r="G28" s="11">
        <v>2500</v>
      </c>
      <c r="H28" s="11">
        <v>0.75</v>
      </c>
      <c r="I28" s="11">
        <v>0.4</v>
      </c>
      <c r="J28" s="11">
        <v>0.9</v>
      </c>
      <c r="K28" s="11">
        <v>2</v>
      </c>
      <c r="L28" s="11">
        <v>4</v>
      </c>
      <c r="M28" s="11">
        <v>4</v>
      </c>
      <c r="N28" s="11">
        <v>2</v>
      </c>
      <c r="O28" s="11">
        <v>0.05</v>
      </c>
      <c r="P28" s="11">
        <v>0.1</v>
      </c>
      <c r="Q28" s="11">
        <v>0.2</v>
      </c>
      <c r="R28" s="11">
        <v>0.35</v>
      </c>
      <c r="S28" s="11">
        <v>699.37426000000005</v>
      </c>
      <c r="T28" s="11">
        <v>0.45833332999999998</v>
      </c>
      <c r="U28" s="11">
        <v>40</v>
      </c>
      <c r="V28" s="11">
        <v>1400</v>
      </c>
      <c r="W28" s="11">
        <v>-5.5176269000000007</v>
      </c>
      <c r="Y28" s="11">
        <v>-2.8215499999999998</v>
      </c>
      <c r="Z28" s="11">
        <v>1015.1260847107438</v>
      </c>
      <c r="AA28" s="11">
        <v>699.37426000000005</v>
      </c>
      <c r="AB28" s="11">
        <v>0.45833332999999998</v>
      </c>
      <c r="AC28" s="11">
        <v>40</v>
      </c>
      <c r="AD28" s="11">
        <v>-5.5176269000000007</v>
      </c>
    </row>
    <row r="29" spans="2:30" x14ac:dyDescent="0.35">
      <c r="B29" s="11">
        <v>-10.838438999999999</v>
      </c>
      <c r="C29" s="11">
        <v>25</v>
      </c>
      <c r="D29" s="11">
        <v>202.53061</v>
      </c>
      <c r="E29" s="11">
        <v>0.16500000000000001</v>
      </c>
      <c r="F29" s="11">
        <v>2485.227272727273</v>
      </c>
      <c r="G29" s="11">
        <v>6500</v>
      </c>
      <c r="H29" s="11">
        <v>0.85</v>
      </c>
      <c r="I29" s="11">
        <v>0.3</v>
      </c>
      <c r="J29" s="11">
        <v>0.6</v>
      </c>
      <c r="K29" s="11">
        <v>3</v>
      </c>
      <c r="L29" s="11">
        <v>4</v>
      </c>
      <c r="M29" s="11">
        <v>2</v>
      </c>
      <c r="N29" s="11">
        <v>4</v>
      </c>
      <c r="O29" s="11">
        <v>0.2</v>
      </c>
      <c r="P29" s="11">
        <v>0.2</v>
      </c>
      <c r="Q29" s="11">
        <v>0.2</v>
      </c>
      <c r="R29" s="11">
        <v>0.35</v>
      </c>
      <c r="S29" s="11">
        <v>2310.3649999999998</v>
      </c>
      <c r="T29" s="11">
        <v>0.75</v>
      </c>
      <c r="U29" s="11">
        <v>80</v>
      </c>
      <c r="V29" s="11">
        <v>1800</v>
      </c>
      <c r="W29" s="11">
        <v>-16.62932</v>
      </c>
      <c r="Y29" s="11">
        <v>-10.838438999999999</v>
      </c>
      <c r="Z29" s="11">
        <v>410.06250000000006</v>
      </c>
      <c r="AA29" s="11">
        <v>2310.3649999999998</v>
      </c>
      <c r="AB29" s="11">
        <v>0.75</v>
      </c>
      <c r="AC29" s="11">
        <v>80</v>
      </c>
      <c r="AD29" s="11">
        <v>-16.62932</v>
      </c>
    </row>
    <row r="30" spans="2:30" x14ac:dyDescent="0.35">
      <c r="B30" s="11">
        <v>-21.232900999999998</v>
      </c>
      <c r="C30" s="11">
        <v>45</v>
      </c>
      <c r="D30" s="11">
        <v>214.71429000000001</v>
      </c>
      <c r="E30" s="11">
        <v>0.03</v>
      </c>
      <c r="F30" s="11">
        <v>4085.3305785123966</v>
      </c>
      <c r="G30" s="11">
        <v>7500</v>
      </c>
      <c r="H30" s="11">
        <v>0.7</v>
      </c>
      <c r="I30" s="11">
        <v>0.4</v>
      </c>
      <c r="J30" s="11">
        <v>0.6</v>
      </c>
      <c r="K30" s="11">
        <v>4</v>
      </c>
      <c r="L30" s="11">
        <v>2</v>
      </c>
      <c r="M30" s="11">
        <v>4</v>
      </c>
      <c r="N30" s="11">
        <v>3</v>
      </c>
      <c r="O30" s="11">
        <v>0.125</v>
      </c>
      <c r="P30" s="11">
        <v>0.15</v>
      </c>
      <c r="Q30" s="11">
        <v>0.1</v>
      </c>
      <c r="R30" s="11">
        <v>0.2</v>
      </c>
      <c r="S30" s="11">
        <v>2363.7314000000001</v>
      </c>
      <c r="T30" s="11">
        <v>0.75</v>
      </c>
      <c r="U30" s="11">
        <v>80</v>
      </c>
      <c r="V30" s="11">
        <v>1600</v>
      </c>
      <c r="W30" s="11">
        <v>-20.740313</v>
      </c>
      <c r="Y30" s="11">
        <v>-21.232900999999998</v>
      </c>
      <c r="Z30" s="11">
        <v>122.55991735537189</v>
      </c>
      <c r="AA30" s="11">
        <v>2363.7314000000001</v>
      </c>
      <c r="AB30" s="11">
        <v>0.75</v>
      </c>
      <c r="AC30" s="11">
        <v>80</v>
      </c>
      <c r="AD30" s="11">
        <v>-20.740313</v>
      </c>
    </row>
    <row r="31" spans="2:30" x14ac:dyDescent="0.35">
      <c r="B31" s="11">
        <v>-5.1808569999999996</v>
      </c>
      <c r="C31" s="11">
        <v>35</v>
      </c>
      <c r="D31" s="11">
        <v>1.5</v>
      </c>
      <c r="E31" s="11">
        <v>0.219</v>
      </c>
      <c r="F31" s="11">
        <v>376.54958677685954</v>
      </c>
      <c r="G31" s="11">
        <v>8500</v>
      </c>
      <c r="H31" s="11">
        <v>0.8</v>
      </c>
      <c r="I31" s="11">
        <v>0.3</v>
      </c>
      <c r="J31" s="11">
        <v>0.8</v>
      </c>
      <c r="K31" s="11">
        <v>4</v>
      </c>
      <c r="L31" s="11">
        <v>3</v>
      </c>
      <c r="M31" s="11">
        <v>3</v>
      </c>
      <c r="N31" s="11">
        <v>2</v>
      </c>
      <c r="O31" s="11">
        <v>0.125</v>
      </c>
      <c r="P31" s="11">
        <v>0.15</v>
      </c>
      <c r="Q31" s="11">
        <v>0.4</v>
      </c>
      <c r="R31" s="11">
        <v>0.35</v>
      </c>
      <c r="S31" s="11">
        <v>4192.0713999999998</v>
      </c>
      <c r="T31" s="11">
        <v>0.4</v>
      </c>
      <c r="U31" s="11">
        <v>40</v>
      </c>
      <c r="V31" s="11">
        <v>600</v>
      </c>
      <c r="W31" s="11">
        <v>-7.4358654</v>
      </c>
      <c r="Y31" s="11">
        <v>-5.1808569999999996</v>
      </c>
      <c r="Z31" s="11">
        <v>82.464359504132233</v>
      </c>
      <c r="AA31" s="11">
        <v>4192.0713999999998</v>
      </c>
      <c r="AB31" s="11">
        <v>0.4</v>
      </c>
      <c r="AC31" s="11">
        <v>40</v>
      </c>
      <c r="AD31" s="11">
        <v>-7.4358654</v>
      </c>
    </row>
    <row r="32" spans="2:30" x14ac:dyDescent="0.35">
      <c r="B32" s="11">
        <v>-8.5877040000000004</v>
      </c>
      <c r="C32" s="11">
        <v>30</v>
      </c>
      <c r="D32" s="11">
        <v>196.43878000000001</v>
      </c>
      <c r="E32" s="11">
        <v>8.4000000000000005E-2</v>
      </c>
      <c r="F32" s="11">
        <v>2435.4855371900826</v>
      </c>
      <c r="G32" s="11">
        <v>7000</v>
      </c>
      <c r="H32" s="11">
        <v>0.7</v>
      </c>
      <c r="I32" s="11">
        <v>0.5</v>
      </c>
      <c r="J32" s="11">
        <v>0.8</v>
      </c>
      <c r="K32" s="11">
        <v>3</v>
      </c>
      <c r="L32" s="11">
        <v>4</v>
      </c>
      <c r="M32" s="11">
        <v>3</v>
      </c>
      <c r="N32" s="11">
        <v>4</v>
      </c>
      <c r="O32" s="11">
        <v>0.2</v>
      </c>
      <c r="P32" s="11">
        <v>0.15</v>
      </c>
      <c r="Q32" s="11">
        <v>0.1</v>
      </c>
      <c r="R32" s="11">
        <v>0.2</v>
      </c>
      <c r="S32" s="11">
        <v>2411.0549000000001</v>
      </c>
      <c r="T32" s="11">
        <v>0.66249999999999998</v>
      </c>
      <c r="U32" s="11">
        <v>50</v>
      </c>
      <c r="V32" s="11">
        <v>800</v>
      </c>
      <c r="W32" s="11">
        <v>-9.1288336000000001</v>
      </c>
      <c r="Y32" s="11">
        <v>-8.5877040000000004</v>
      </c>
      <c r="Z32" s="11">
        <v>204.58078512396696</v>
      </c>
      <c r="AA32" s="11">
        <v>2411.0549000000001</v>
      </c>
      <c r="AB32" s="11">
        <v>0.66249999999999998</v>
      </c>
      <c r="AC32" s="11">
        <v>50</v>
      </c>
      <c r="AD32" s="11">
        <v>-9.1288336000000001</v>
      </c>
    </row>
    <row r="33" spans="2:30" x14ac:dyDescent="0.35">
      <c r="B33" s="11">
        <v>41.140600999999997</v>
      </c>
      <c r="C33" s="11">
        <v>20</v>
      </c>
      <c r="D33" s="11">
        <v>86.785713999999999</v>
      </c>
      <c r="E33" s="11">
        <v>0.246</v>
      </c>
      <c r="F33" s="11">
        <v>5061.9834710743798</v>
      </c>
      <c r="G33" s="11">
        <v>6000</v>
      </c>
      <c r="H33" s="11">
        <v>0.8</v>
      </c>
      <c r="I33" s="11">
        <v>0.4</v>
      </c>
      <c r="J33" s="11">
        <v>0.6</v>
      </c>
      <c r="K33" s="11">
        <v>3</v>
      </c>
      <c r="L33" s="11">
        <v>3</v>
      </c>
      <c r="M33" s="11">
        <v>3</v>
      </c>
      <c r="N33" s="11">
        <v>4</v>
      </c>
      <c r="O33" s="11">
        <v>0.125</v>
      </c>
      <c r="P33" s="11">
        <v>0.1</v>
      </c>
      <c r="Q33" s="11">
        <v>0.3</v>
      </c>
      <c r="R33" s="11">
        <v>0.35</v>
      </c>
      <c r="S33" s="11">
        <v>2727.5596</v>
      </c>
      <c r="T33" s="11">
        <v>0.45833332999999998</v>
      </c>
      <c r="U33" s="11">
        <v>60</v>
      </c>
      <c r="V33" s="11">
        <v>1800</v>
      </c>
      <c r="W33" s="11">
        <v>35.625219999999999</v>
      </c>
      <c r="Y33" s="11">
        <v>41.140600999999997</v>
      </c>
      <c r="Z33" s="11">
        <v>1245.2479338842975</v>
      </c>
      <c r="AA33" s="11">
        <v>2727.5596</v>
      </c>
      <c r="AB33" s="11">
        <v>0.45833332999999998</v>
      </c>
      <c r="AC33" s="11">
        <v>60</v>
      </c>
      <c r="AD33" s="11">
        <v>35.625219999999999</v>
      </c>
    </row>
    <row r="34" spans="2:30" x14ac:dyDescent="0.35">
      <c r="B34" s="11">
        <v>-7.953176</v>
      </c>
      <c r="C34" s="11">
        <v>35</v>
      </c>
      <c r="D34" s="11">
        <v>147.70408</v>
      </c>
      <c r="E34" s="11">
        <v>8.4000000000000005E-2</v>
      </c>
      <c r="F34" s="11">
        <v>6285.1239669421484</v>
      </c>
      <c r="G34" s="11">
        <v>8000</v>
      </c>
      <c r="H34" s="11">
        <v>0.75</v>
      </c>
      <c r="I34" s="11">
        <v>0.2</v>
      </c>
      <c r="J34" s="11">
        <v>0.8</v>
      </c>
      <c r="K34" s="11">
        <v>2</v>
      </c>
      <c r="L34" s="11">
        <v>2</v>
      </c>
      <c r="M34" s="11">
        <v>3</v>
      </c>
      <c r="N34" s="11">
        <v>2</v>
      </c>
      <c r="O34" s="11">
        <v>0.2</v>
      </c>
      <c r="P34" s="11">
        <v>0.15</v>
      </c>
      <c r="Q34" s="11">
        <v>0.1</v>
      </c>
      <c r="R34" s="11">
        <v>0.2</v>
      </c>
      <c r="S34" s="11">
        <v>2036.3761999999999</v>
      </c>
      <c r="T34" s="11">
        <v>0.72083333000000005</v>
      </c>
      <c r="U34" s="11">
        <v>70</v>
      </c>
      <c r="V34" s="11">
        <v>1400</v>
      </c>
      <c r="W34" s="11">
        <v>-0.58435552000000002</v>
      </c>
      <c r="Y34" s="11">
        <v>-7.953176</v>
      </c>
      <c r="Z34" s="11">
        <v>527.95041322314046</v>
      </c>
      <c r="AA34" s="11">
        <v>2036.3761999999999</v>
      </c>
      <c r="AB34" s="11">
        <v>0.72083333000000005</v>
      </c>
      <c r="AC34" s="11">
        <v>70</v>
      </c>
      <c r="AD34" s="11">
        <v>-0.58435552000000002</v>
      </c>
    </row>
    <row r="35" spans="2:30" x14ac:dyDescent="0.35">
      <c r="B35" s="11">
        <v>32.696567999999999</v>
      </c>
      <c r="C35" s="11">
        <v>30</v>
      </c>
      <c r="D35" s="11">
        <v>117.2449</v>
      </c>
      <c r="E35" s="11">
        <v>0.219</v>
      </c>
      <c r="F35" s="11">
        <v>3012.3966942148763</v>
      </c>
      <c r="G35" s="11">
        <v>8500</v>
      </c>
      <c r="H35" s="11">
        <v>0.75</v>
      </c>
      <c r="I35" s="11">
        <v>0.3</v>
      </c>
      <c r="J35" s="11">
        <v>0.6</v>
      </c>
      <c r="K35" s="11">
        <v>3</v>
      </c>
      <c r="L35" s="11">
        <v>3</v>
      </c>
      <c r="M35" s="11">
        <v>4</v>
      </c>
      <c r="N35" s="11">
        <v>2</v>
      </c>
      <c r="O35" s="11">
        <v>0.2</v>
      </c>
      <c r="P35" s="11">
        <v>0.15</v>
      </c>
      <c r="Q35" s="11">
        <v>0.2</v>
      </c>
      <c r="R35" s="11">
        <v>0.2</v>
      </c>
      <c r="S35" s="11">
        <v>2927.7094999999999</v>
      </c>
      <c r="T35" s="11">
        <v>0.48749999999999999</v>
      </c>
      <c r="U35" s="11">
        <v>70</v>
      </c>
      <c r="V35" s="11">
        <v>1200</v>
      </c>
      <c r="W35" s="11">
        <v>33.379944000000002</v>
      </c>
      <c r="Y35" s="11">
        <v>32.696567999999999</v>
      </c>
      <c r="Z35" s="11">
        <v>659.71487603305786</v>
      </c>
      <c r="AA35" s="11">
        <v>2927.7094999999999</v>
      </c>
      <c r="AB35" s="11">
        <v>0.48749999999999999</v>
      </c>
      <c r="AC35" s="11">
        <v>70</v>
      </c>
      <c r="AD35" s="11">
        <v>33.379944000000002</v>
      </c>
    </row>
    <row r="36" spans="2:30" x14ac:dyDescent="0.35">
      <c r="B36" s="11">
        <v>7.9517170000000004</v>
      </c>
      <c r="C36" s="11">
        <v>25</v>
      </c>
      <c r="D36" s="11">
        <v>1.5</v>
      </c>
      <c r="E36" s="11">
        <v>0.246</v>
      </c>
      <c r="F36" s="11">
        <v>950</v>
      </c>
      <c r="G36" s="11">
        <v>7500</v>
      </c>
      <c r="H36" s="11">
        <v>0.75</v>
      </c>
      <c r="I36" s="11">
        <v>0.5</v>
      </c>
      <c r="J36" s="11">
        <v>0.6</v>
      </c>
      <c r="K36" s="11">
        <v>2</v>
      </c>
      <c r="L36" s="11">
        <v>4</v>
      </c>
      <c r="M36" s="11">
        <v>2</v>
      </c>
      <c r="N36" s="11">
        <v>3</v>
      </c>
      <c r="O36" s="11">
        <v>0.125</v>
      </c>
      <c r="P36" s="11">
        <v>0.2</v>
      </c>
      <c r="Q36" s="11">
        <v>0.1</v>
      </c>
      <c r="R36" s="11">
        <v>0.3</v>
      </c>
      <c r="S36" s="11">
        <v>2665.8058000000001</v>
      </c>
      <c r="T36" s="11">
        <v>0.4</v>
      </c>
      <c r="U36" s="11">
        <v>60</v>
      </c>
      <c r="V36" s="11">
        <v>1000</v>
      </c>
      <c r="W36" s="11">
        <v>7.5079663999999999</v>
      </c>
      <c r="Y36" s="11">
        <v>7.9517170000000004</v>
      </c>
      <c r="Z36" s="11">
        <v>233.7</v>
      </c>
      <c r="AA36" s="11">
        <v>2665.8058000000001</v>
      </c>
      <c r="AB36" s="11">
        <v>0.4</v>
      </c>
      <c r="AC36" s="11">
        <v>60</v>
      </c>
      <c r="AD36" s="11">
        <v>7.5079663999999999</v>
      </c>
    </row>
    <row r="37" spans="2:30" x14ac:dyDescent="0.35">
      <c r="B37" s="11">
        <v>-17.424917000000001</v>
      </c>
      <c r="C37" s="11">
        <v>25</v>
      </c>
      <c r="D37" s="11">
        <v>25.867346999999999</v>
      </c>
      <c r="E37" s="11">
        <v>0.219</v>
      </c>
      <c r="F37" s="11">
        <v>4619.059917355371</v>
      </c>
      <c r="G37" s="11">
        <v>3500</v>
      </c>
      <c r="H37" s="11">
        <v>0.75</v>
      </c>
      <c r="I37" s="11">
        <v>0.3</v>
      </c>
      <c r="J37" s="11">
        <v>0.7</v>
      </c>
      <c r="K37" s="11">
        <v>4</v>
      </c>
      <c r="L37" s="11">
        <v>4</v>
      </c>
      <c r="M37" s="11">
        <v>3</v>
      </c>
      <c r="N37" s="11">
        <v>4</v>
      </c>
      <c r="O37" s="11">
        <v>0.05</v>
      </c>
      <c r="P37" s="11">
        <v>0.1</v>
      </c>
      <c r="Q37" s="11">
        <v>0.4</v>
      </c>
      <c r="R37" s="11">
        <v>0.3</v>
      </c>
      <c r="S37" s="11">
        <v>1244.0427</v>
      </c>
      <c r="T37" s="11">
        <v>0.48749999999999999</v>
      </c>
      <c r="U37" s="11">
        <v>80</v>
      </c>
      <c r="V37" s="11">
        <v>600</v>
      </c>
      <c r="W37" s="11">
        <v>4.7493992999999994</v>
      </c>
      <c r="Y37" s="11">
        <v>-17.424917000000001</v>
      </c>
      <c r="Z37" s="11">
        <v>1011.5741219008263</v>
      </c>
      <c r="AA37" s="11">
        <v>1244.0427</v>
      </c>
      <c r="AB37" s="11">
        <v>0.48749999999999999</v>
      </c>
      <c r="AC37" s="11">
        <v>80</v>
      </c>
      <c r="AD37" s="11">
        <v>4.7493992999999994</v>
      </c>
    </row>
    <row r="38" spans="2:30" x14ac:dyDescent="0.35">
      <c r="B38" s="11">
        <v>-7.876881</v>
      </c>
      <c r="C38" s="11">
        <v>20</v>
      </c>
      <c r="D38" s="11">
        <v>214.71429000000001</v>
      </c>
      <c r="E38" s="11">
        <v>0.219</v>
      </c>
      <c r="F38" s="11">
        <v>1000</v>
      </c>
      <c r="G38" s="11">
        <v>5000</v>
      </c>
      <c r="H38" s="11">
        <v>0.8</v>
      </c>
      <c r="I38" s="11">
        <v>0.3</v>
      </c>
      <c r="J38" s="11">
        <v>0.6</v>
      </c>
      <c r="K38" s="11">
        <v>4</v>
      </c>
      <c r="L38" s="11">
        <v>4</v>
      </c>
      <c r="M38" s="11">
        <v>4</v>
      </c>
      <c r="N38" s="11">
        <v>2</v>
      </c>
      <c r="O38" s="11">
        <v>0.05</v>
      </c>
      <c r="P38" s="11">
        <v>0.1</v>
      </c>
      <c r="Q38" s="11">
        <v>0.2</v>
      </c>
      <c r="R38" s="11">
        <v>0.25</v>
      </c>
      <c r="S38" s="11">
        <v>3147.1842000000001</v>
      </c>
      <c r="T38" s="11">
        <v>0.75</v>
      </c>
      <c r="U38" s="11">
        <v>70</v>
      </c>
      <c r="V38" s="11">
        <v>400</v>
      </c>
      <c r="W38" s="11">
        <v>-4.0105915000000003</v>
      </c>
      <c r="Y38" s="11">
        <v>-7.876881</v>
      </c>
      <c r="Z38" s="11">
        <v>219</v>
      </c>
      <c r="AA38" s="11">
        <v>3147.1842000000001</v>
      </c>
      <c r="AB38" s="11">
        <v>0.75</v>
      </c>
      <c r="AC38" s="11">
        <v>70</v>
      </c>
      <c r="AD38" s="11">
        <v>-4.0105915000000003</v>
      </c>
    </row>
    <row r="39" spans="2:30" x14ac:dyDescent="0.35">
      <c r="B39" s="11">
        <v>-5.4994750000000003</v>
      </c>
      <c r="C39" s="11">
        <v>45</v>
      </c>
      <c r="D39" s="11">
        <v>1.5</v>
      </c>
      <c r="E39" s="11">
        <v>8.4000000000000005E-2</v>
      </c>
      <c r="F39" s="11">
        <v>785.64049586776855</v>
      </c>
      <c r="G39" s="11">
        <v>6500</v>
      </c>
      <c r="H39" s="11">
        <v>0.8</v>
      </c>
      <c r="I39" s="11">
        <v>0.4</v>
      </c>
      <c r="J39" s="11">
        <v>0.7</v>
      </c>
      <c r="K39" s="11">
        <v>4</v>
      </c>
      <c r="L39" s="11">
        <v>2</v>
      </c>
      <c r="M39" s="11">
        <v>2</v>
      </c>
      <c r="N39" s="11">
        <v>2</v>
      </c>
      <c r="O39" s="11">
        <v>0.2</v>
      </c>
      <c r="P39" s="11">
        <v>0.15</v>
      </c>
      <c r="Q39" s="11">
        <v>0.1</v>
      </c>
      <c r="R39" s="11">
        <v>0.25</v>
      </c>
      <c r="S39" s="11">
        <v>3024.0754999999999</v>
      </c>
      <c r="T39" s="11">
        <v>0.69166667000000004</v>
      </c>
      <c r="U39" s="11">
        <v>90</v>
      </c>
      <c r="V39" s="11">
        <v>400</v>
      </c>
      <c r="W39" s="11">
        <v>-5.4351327000000005</v>
      </c>
      <c r="Y39" s="11">
        <v>-5.4994750000000003</v>
      </c>
      <c r="Z39" s="11">
        <v>65.993801652892557</v>
      </c>
      <c r="AA39" s="11">
        <v>3024.0754999999999</v>
      </c>
      <c r="AB39" s="11">
        <v>0.69166667000000004</v>
      </c>
      <c r="AC39" s="11">
        <v>90</v>
      </c>
      <c r="AD39" s="11">
        <v>-5.4351327000000005</v>
      </c>
    </row>
    <row r="40" spans="2:30" x14ac:dyDescent="0.35">
      <c r="B40" s="11">
        <v>-11.087346999999999</v>
      </c>
      <c r="C40" s="11">
        <v>40</v>
      </c>
      <c r="D40" s="11">
        <v>38.051020000000001</v>
      </c>
      <c r="E40" s="11">
        <v>8.4000000000000005E-2</v>
      </c>
      <c r="F40" s="11">
        <v>1335.5888429752067</v>
      </c>
      <c r="G40" s="11">
        <v>7500</v>
      </c>
      <c r="H40" s="11">
        <v>0.8</v>
      </c>
      <c r="I40" s="11">
        <v>0.5</v>
      </c>
      <c r="J40" s="11">
        <v>0.6</v>
      </c>
      <c r="K40" s="11">
        <v>3</v>
      </c>
      <c r="L40" s="11">
        <v>4</v>
      </c>
      <c r="M40" s="11">
        <v>3</v>
      </c>
      <c r="N40" s="11">
        <v>3</v>
      </c>
      <c r="O40" s="11">
        <v>0.05</v>
      </c>
      <c r="P40" s="11">
        <v>0.2</v>
      </c>
      <c r="Q40" s="11">
        <v>0.3</v>
      </c>
      <c r="R40" s="11">
        <v>0.25</v>
      </c>
      <c r="S40" s="11">
        <v>1853.4437</v>
      </c>
      <c r="T40" s="11">
        <v>0.51666666999999999</v>
      </c>
      <c r="U40" s="11">
        <v>90</v>
      </c>
      <c r="V40" s="11">
        <v>600</v>
      </c>
      <c r="W40" s="11">
        <v>-11.886906</v>
      </c>
      <c r="Y40" s="11">
        <v>-11.087346999999999</v>
      </c>
      <c r="Z40" s="11">
        <v>112.18946280991737</v>
      </c>
      <c r="AA40" s="11">
        <v>1853.4437</v>
      </c>
      <c r="AB40" s="11">
        <v>0.51666666999999999</v>
      </c>
      <c r="AC40" s="11">
        <v>90</v>
      </c>
      <c r="AD40" s="11">
        <v>-11.886906</v>
      </c>
    </row>
    <row r="41" spans="2:30" x14ac:dyDescent="0.35">
      <c r="B41" s="11">
        <v>0.234872</v>
      </c>
      <c r="C41" s="11">
        <v>25</v>
      </c>
      <c r="D41" s="11">
        <v>281.72449</v>
      </c>
      <c r="E41" s="11">
        <v>0.03</v>
      </c>
      <c r="F41" s="11">
        <v>2000</v>
      </c>
      <c r="G41" s="11">
        <v>6500</v>
      </c>
      <c r="H41" s="11">
        <v>0.85</v>
      </c>
      <c r="I41" s="11">
        <v>0.5</v>
      </c>
      <c r="J41" s="11">
        <v>0.7</v>
      </c>
      <c r="K41" s="11">
        <v>4</v>
      </c>
      <c r="L41" s="11">
        <v>4</v>
      </c>
      <c r="M41" s="11">
        <v>2</v>
      </c>
      <c r="N41" s="11">
        <v>2</v>
      </c>
      <c r="O41" s="11">
        <v>0.125</v>
      </c>
      <c r="P41" s="11">
        <v>0.2</v>
      </c>
      <c r="Q41" s="11">
        <v>0.4</v>
      </c>
      <c r="R41" s="11">
        <v>0.25</v>
      </c>
      <c r="S41" s="11">
        <v>3960.6257000000001</v>
      </c>
      <c r="T41" s="11">
        <v>0.48749999999999999</v>
      </c>
      <c r="U41" s="11">
        <v>80</v>
      </c>
      <c r="V41" s="11">
        <v>400</v>
      </c>
      <c r="W41" s="11">
        <v>-0.77175542000000008</v>
      </c>
      <c r="Y41" s="11">
        <v>0.234872</v>
      </c>
      <c r="Z41" s="11">
        <v>60</v>
      </c>
      <c r="AA41" s="11">
        <v>3960.6257000000001</v>
      </c>
      <c r="AB41" s="11">
        <v>0.48749999999999999</v>
      </c>
      <c r="AC41" s="11">
        <v>80</v>
      </c>
      <c r="AD41" s="11">
        <v>-0.77175542000000008</v>
      </c>
    </row>
    <row r="42" spans="2:30" x14ac:dyDescent="0.35">
      <c r="B42" s="11">
        <v>11.912585</v>
      </c>
      <c r="C42" s="11">
        <v>30</v>
      </c>
      <c r="D42" s="11">
        <v>135.52041</v>
      </c>
      <c r="E42" s="11">
        <v>0.246</v>
      </c>
      <c r="F42" s="11">
        <v>5185.227272727273</v>
      </c>
      <c r="G42" s="11">
        <v>8500</v>
      </c>
      <c r="H42" s="11">
        <v>0.8</v>
      </c>
      <c r="I42" s="11">
        <v>0.2</v>
      </c>
      <c r="J42" s="11">
        <v>0.7</v>
      </c>
      <c r="K42" s="11">
        <v>3</v>
      </c>
      <c r="L42" s="11">
        <v>3</v>
      </c>
      <c r="M42" s="11">
        <v>3</v>
      </c>
      <c r="N42" s="11">
        <v>4</v>
      </c>
      <c r="O42" s="11">
        <v>0.125</v>
      </c>
      <c r="P42" s="11">
        <v>0.15</v>
      </c>
      <c r="Q42" s="11">
        <v>0.4</v>
      </c>
      <c r="R42" s="11">
        <v>0.25</v>
      </c>
      <c r="S42" s="11">
        <v>2927.7094999999999</v>
      </c>
      <c r="T42" s="11">
        <v>0.51666666999999999</v>
      </c>
      <c r="U42" s="11">
        <v>50</v>
      </c>
      <c r="V42" s="11">
        <v>1400</v>
      </c>
      <c r="W42" s="11">
        <v>14.008398</v>
      </c>
      <c r="Y42" s="11">
        <v>11.912585</v>
      </c>
      <c r="Z42" s="11">
        <v>1275.5659090909091</v>
      </c>
      <c r="AA42" s="11">
        <v>2927.7094999999999</v>
      </c>
      <c r="AB42" s="11">
        <v>0.51666666999999999</v>
      </c>
      <c r="AC42" s="11">
        <v>50</v>
      </c>
      <c r="AD42" s="11">
        <v>14.008398</v>
      </c>
    </row>
    <row r="43" spans="2:30" x14ac:dyDescent="0.35">
      <c r="B43" s="11">
        <v>7.9133230000000001</v>
      </c>
      <c r="C43" s="11">
        <v>15</v>
      </c>
      <c r="D43" s="11">
        <v>86.785713999999999</v>
      </c>
      <c r="E43" s="11">
        <v>0.3</v>
      </c>
      <c r="F43" s="11">
        <v>1475</v>
      </c>
      <c r="G43" s="11">
        <v>4000</v>
      </c>
      <c r="H43" s="11">
        <v>0.75</v>
      </c>
      <c r="I43" s="11">
        <v>0.4</v>
      </c>
      <c r="J43" s="11">
        <v>0.8</v>
      </c>
      <c r="K43" s="11">
        <v>3</v>
      </c>
      <c r="L43" s="11">
        <v>3</v>
      </c>
      <c r="M43" s="11">
        <v>4</v>
      </c>
      <c r="N43" s="11">
        <v>3</v>
      </c>
      <c r="O43" s="11">
        <v>0.125</v>
      </c>
      <c r="P43" s="11">
        <v>0.1</v>
      </c>
      <c r="Q43" s="11">
        <v>0.4</v>
      </c>
      <c r="R43" s="11">
        <v>0.25</v>
      </c>
      <c r="S43" s="11">
        <v>2242.0554000000002</v>
      </c>
      <c r="T43" s="11">
        <v>0.57499999999999996</v>
      </c>
      <c r="U43" s="11">
        <v>60</v>
      </c>
      <c r="V43" s="11">
        <v>1600</v>
      </c>
      <c r="W43" s="11">
        <v>7.1563556999999998</v>
      </c>
      <c r="Y43" s="11">
        <v>7.9133230000000001</v>
      </c>
      <c r="Z43" s="11">
        <v>442.5</v>
      </c>
      <c r="AA43" s="11">
        <v>2242.0554000000002</v>
      </c>
      <c r="AB43" s="11">
        <v>0.57499999999999996</v>
      </c>
      <c r="AC43" s="11">
        <v>60</v>
      </c>
      <c r="AD43" s="11">
        <v>7.1563556999999998</v>
      </c>
    </row>
    <row r="44" spans="2:30" x14ac:dyDescent="0.35">
      <c r="B44" s="11">
        <v>-27.834911999999999</v>
      </c>
      <c r="C44" s="11">
        <v>40</v>
      </c>
      <c r="D44" s="11">
        <v>123.33673</v>
      </c>
      <c r="E44" s="11">
        <v>5.7000000000000002E-2</v>
      </c>
      <c r="F44" s="11">
        <v>528.9256198347108</v>
      </c>
      <c r="G44" s="11">
        <v>8500</v>
      </c>
      <c r="H44" s="11">
        <v>0.7</v>
      </c>
      <c r="I44" s="11">
        <v>0.4</v>
      </c>
      <c r="J44" s="11">
        <v>0.7</v>
      </c>
      <c r="K44" s="11">
        <v>4</v>
      </c>
      <c r="L44" s="11">
        <v>3</v>
      </c>
      <c r="M44" s="11">
        <v>4</v>
      </c>
      <c r="N44" s="11">
        <v>3</v>
      </c>
      <c r="O44" s="11">
        <v>0.125</v>
      </c>
      <c r="P44" s="11">
        <v>0.15</v>
      </c>
      <c r="Q44" s="11">
        <v>0.2</v>
      </c>
      <c r="R44" s="11">
        <v>0.25</v>
      </c>
      <c r="S44" s="11">
        <v>4726.2815000000001</v>
      </c>
      <c r="T44" s="11">
        <v>0.72083333000000005</v>
      </c>
      <c r="U44" s="11">
        <v>90</v>
      </c>
      <c r="V44" s="11">
        <v>2000</v>
      </c>
      <c r="W44" s="11">
        <v>-29.923496</v>
      </c>
      <c r="Y44" s="11">
        <v>-27.834911999999999</v>
      </c>
      <c r="Z44" s="11">
        <v>30.148760330578515</v>
      </c>
      <c r="AA44" s="11">
        <v>4726.2815000000001</v>
      </c>
      <c r="AB44" s="11">
        <v>0.72083333000000005</v>
      </c>
      <c r="AC44" s="11">
        <v>90</v>
      </c>
      <c r="AD44" s="11">
        <v>-29.923496</v>
      </c>
    </row>
    <row r="45" spans="2:30" x14ac:dyDescent="0.35">
      <c r="B45" s="11">
        <v>13.40756</v>
      </c>
      <c r="C45" s="11">
        <v>20</v>
      </c>
      <c r="D45" s="11">
        <v>239.08162999999999</v>
      </c>
      <c r="E45" s="11">
        <v>0.111</v>
      </c>
      <c r="F45" s="11">
        <v>2748.8119834710747</v>
      </c>
      <c r="G45" s="11">
        <v>7000</v>
      </c>
      <c r="H45" s="11">
        <v>0.8</v>
      </c>
      <c r="I45" s="11">
        <v>0.3</v>
      </c>
      <c r="J45" s="11">
        <v>0.9</v>
      </c>
      <c r="K45" s="11">
        <v>3</v>
      </c>
      <c r="L45" s="11">
        <v>4</v>
      </c>
      <c r="M45" s="11">
        <v>2</v>
      </c>
      <c r="N45" s="11">
        <v>3</v>
      </c>
      <c r="O45" s="11">
        <v>0.125</v>
      </c>
      <c r="P45" s="11">
        <v>0.15</v>
      </c>
      <c r="Q45" s="11">
        <v>0.4</v>
      </c>
      <c r="R45" s="11">
        <v>0.3</v>
      </c>
      <c r="S45" s="11">
        <v>4406.0577999999996</v>
      </c>
      <c r="T45" s="11">
        <v>0.48749999999999999</v>
      </c>
      <c r="U45" s="11">
        <v>70</v>
      </c>
      <c r="V45" s="11">
        <v>2000</v>
      </c>
      <c r="W45" s="11">
        <v>12.152296</v>
      </c>
      <c r="Y45" s="11">
        <v>13.40756</v>
      </c>
      <c r="Z45" s="11">
        <v>305.1181301652893</v>
      </c>
      <c r="AA45" s="11">
        <v>4406.0577999999996</v>
      </c>
      <c r="AB45" s="11">
        <v>0.48749999999999999</v>
      </c>
      <c r="AC45" s="11">
        <v>70</v>
      </c>
      <c r="AD45" s="11">
        <v>12.152296</v>
      </c>
    </row>
    <row r="46" spans="2:30" x14ac:dyDescent="0.35">
      <c r="B46" s="11">
        <v>-8.1198060000000005</v>
      </c>
      <c r="C46" s="11">
        <v>35</v>
      </c>
      <c r="D46" s="11">
        <v>172.07142999999999</v>
      </c>
      <c r="E46" s="11">
        <v>0.219</v>
      </c>
      <c r="F46" s="11">
        <v>1335.5888429752067</v>
      </c>
      <c r="G46" s="11">
        <v>8000</v>
      </c>
      <c r="H46" s="11">
        <v>0.8</v>
      </c>
      <c r="I46" s="11">
        <v>0.4</v>
      </c>
      <c r="J46" s="11">
        <v>0.8</v>
      </c>
      <c r="K46" s="11">
        <v>4</v>
      </c>
      <c r="L46" s="11">
        <v>3</v>
      </c>
      <c r="M46" s="11">
        <v>4</v>
      </c>
      <c r="N46" s="11">
        <v>3</v>
      </c>
      <c r="O46" s="11">
        <v>0.05</v>
      </c>
      <c r="P46" s="11">
        <v>0.2</v>
      </c>
      <c r="Q46" s="11">
        <v>0.2</v>
      </c>
      <c r="R46" s="11">
        <v>0.2</v>
      </c>
      <c r="S46" s="11">
        <v>3309.1113999999998</v>
      </c>
      <c r="T46" s="11">
        <v>0.72083333000000005</v>
      </c>
      <c r="U46" s="11">
        <v>70</v>
      </c>
      <c r="V46" s="11">
        <v>800</v>
      </c>
      <c r="W46" s="11">
        <v>-6.3859722999999997</v>
      </c>
      <c r="Y46" s="11">
        <v>-8.1198060000000005</v>
      </c>
      <c r="Z46" s="11">
        <v>292.4939566115703</v>
      </c>
      <c r="AA46" s="11">
        <v>3309.1113999999998</v>
      </c>
      <c r="AB46" s="11">
        <v>0.72083333000000005</v>
      </c>
      <c r="AC46" s="11">
        <v>70</v>
      </c>
      <c r="AD46" s="11">
        <v>-6.3859722999999997</v>
      </c>
    </row>
    <row r="47" spans="2:30" x14ac:dyDescent="0.35">
      <c r="B47" s="11">
        <v>-6.8412569999999997</v>
      </c>
      <c r="C47" s="11">
        <v>40</v>
      </c>
      <c r="D47" s="11">
        <v>68.510204000000002</v>
      </c>
      <c r="E47" s="11">
        <v>0.03</v>
      </c>
      <c r="F47" s="11">
        <v>3490.909090909091</v>
      </c>
      <c r="G47" s="11">
        <v>8500</v>
      </c>
      <c r="H47" s="11">
        <v>0.7</v>
      </c>
      <c r="I47" s="11">
        <v>0.5</v>
      </c>
      <c r="J47" s="11">
        <v>0.7</v>
      </c>
      <c r="K47" s="11">
        <v>4</v>
      </c>
      <c r="L47" s="11">
        <v>2</v>
      </c>
      <c r="M47" s="11">
        <v>2</v>
      </c>
      <c r="N47" s="11">
        <v>2</v>
      </c>
      <c r="O47" s="11">
        <v>0.2</v>
      </c>
      <c r="P47" s="11">
        <v>0.15</v>
      </c>
      <c r="Q47" s="11">
        <v>0.2</v>
      </c>
      <c r="R47" s="11">
        <v>0.25</v>
      </c>
      <c r="S47" s="11">
        <v>4726.2815000000001</v>
      </c>
      <c r="T47" s="11">
        <v>0.66249999999999998</v>
      </c>
      <c r="U47" s="11">
        <v>50</v>
      </c>
      <c r="V47" s="11">
        <v>400</v>
      </c>
      <c r="W47" s="11">
        <v>-7.6928095999999995</v>
      </c>
      <c r="Y47" s="11">
        <v>-6.8412569999999997</v>
      </c>
      <c r="Z47" s="11">
        <v>104.72727272727272</v>
      </c>
      <c r="AA47" s="11">
        <v>4726.2815000000001</v>
      </c>
      <c r="AB47" s="11">
        <v>0.66249999999999998</v>
      </c>
      <c r="AC47" s="11">
        <v>50</v>
      </c>
      <c r="AD47" s="11">
        <v>-7.6928095999999995</v>
      </c>
    </row>
    <row r="48" spans="2:30" x14ac:dyDescent="0.35">
      <c r="B48" s="11">
        <v>0.346833</v>
      </c>
      <c r="C48" s="11">
        <v>30</v>
      </c>
      <c r="D48" s="11">
        <v>117.2449</v>
      </c>
      <c r="E48" s="11">
        <v>0.219</v>
      </c>
      <c r="F48" s="11">
        <v>2750.413223140496</v>
      </c>
      <c r="G48" s="11">
        <v>8000</v>
      </c>
      <c r="H48" s="11">
        <v>0.7</v>
      </c>
      <c r="I48" s="11">
        <v>0.4</v>
      </c>
      <c r="J48" s="11">
        <v>0.7</v>
      </c>
      <c r="K48" s="11">
        <v>3</v>
      </c>
      <c r="L48" s="11">
        <v>3</v>
      </c>
      <c r="M48" s="11">
        <v>4</v>
      </c>
      <c r="N48" s="11">
        <v>3</v>
      </c>
      <c r="O48" s="11">
        <v>0.2</v>
      </c>
      <c r="P48" s="11">
        <v>0.15</v>
      </c>
      <c r="Q48" s="11">
        <v>0.2</v>
      </c>
      <c r="R48" s="11">
        <v>0.3</v>
      </c>
      <c r="S48" s="11">
        <v>4723.6993000000002</v>
      </c>
      <c r="T48" s="11">
        <v>0.63333333000000003</v>
      </c>
      <c r="U48" s="11">
        <v>50</v>
      </c>
      <c r="V48" s="11">
        <v>1200</v>
      </c>
      <c r="W48" s="11">
        <v>-1.0400341</v>
      </c>
      <c r="Y48" s="11">
        <v>0.346833</v>
      </c>
      <c r="Z48" s="11">
        <v>602.3404958677686</v>
      </c>
      <c r="AA48" s="11">
        <v>4723.6993000000002</v>
      </c>
      <c r="AB48" s="11">
        <v>0.63333333000000003</v>
      </c>
      <c r="AC48" s="11">
        <v>50</v>
      </c>
      <c r="AD48" s="11">
        <v>-1.0400341</v>
      </c>
    </row>
    <row r="49" spans="2:30" x14ac:dyDescent="0.35">
      <c r="B49" s="11">
        <v>38.089457000000003</v>
      </c>
      <c r="C49" s="11">
        <v>25</v>
      </c>
      <c r="D49" s="11">
        <v>293.90816000000001</v>
      </c>
      <c r="E49" s="11">
        <v>0.192</v>
      </c>
      <c r="F49" s="11">
        <v>5061.9834710743798</v>
      </c>
      <c r="G49" s="11">
        <v>7000</v>
      </c>
      <c r="H49" s="11">
        <v>0.75</v>
      </c>
      <c r="I49" s="11">
        <v>0.2</v>
      </c>
      <c r="J49" s="11">
        <v>0.6</v>
      </c>
      <c r="K49" s="11">
        <v>3</v>
      </c>
      <c r="L49" s="11">
        <v>4</v>
      </c>
      <c r="M49" s="11">
        <v>2</v>
      </c>
      <c r="N49" s="11">
        <v>2</v>
      </c>
      <c r="O49" s="11">
        <v>0.2</v>
      </c>
      <c r="P49" s="11">
        <v>0.2</v>
      </c>
      <c r="Q49" s="11">
        <v>0.1</v>
      </c>
      <c r="R49" s="11">
        <v>0.35</v>
      </c>
      <c r="S49" s="11">
        <v>3080.4866000000002</v>
      </c>
      <c r="T49" s="11">
        <v>0.60416667000000002</v>
      </c>
      <c r="U49" s="11">
        <v>90</v>
      </c>
      <c r="V49" s="11">
        <v>1200</v>
      </c>
      <c r="W49" s="11">
        <v>42.738494000000003</v>
      </c>
      <c r="Y49" s="11">
        <v>38.089457000000003</v>
      </c>
      <c r="Z49" s="11">
        <v>971.90082644628092</v>
      </c>
      <c r="AA49" s="11">
        <v>3080.4866000000002</v>
      </c>
      <c r="AB49" s="11">
        <v>0.60416667000000002</v>
      </c>
      <c r="AC49" s="11">
        <v>90</v>
      </c>
      <c r="AD49" s="11">
        <v>42.738494000000003</v>
      </c>
    </row>
    <row r="50" spans="2:30" x14ac:dyDescent="0.35">
      <c r="B50" s="11">
        <v>-12.358670999999999</v>
      </c>
      <c r="C50" s="11">
        <v>35</v>
      </c>
      <c r="D50" s="11">
        <v>92.877550999999997</v>
      </c>
      <c r="E50" s="11">
        <v>8.4000000000000005E-2</v>
      </c>
      <c r="F50" s="11">
        <v>2750.413223140496</v>
      </c>
      <c r="G50" s="11">
        <v>6500</v>
      </c>
      <c r="H50" s="11">
        <v>0.75</v>
      </c>
      <c r="I50" s="11">
        <v>0.2</v>
      </c>
      <c r="J50" s="11">
        <v>0.9</v>
      </c>
      <c r="K50" s="11">
        <v>2</v>
      </c>
      <c r="L50" s="11">
        <v>3</v>
      </c>
      <c r="M50" s="11">
        <v>3</v>
      </c>
      <c r="N50" s="11">
        <v>4</v>
      </c>
      <c r="O50" s="11">
        <v>0.125</v>
      </c>
      <c r="P50" s="11">
        <v>0.2</v>
      </c>
      <c r="Q50" s="11">
        <v>0.2</v>
      </c>
      <c r="R50" s="11">
        <v>0.2</v>
      </c>
      <c r="S50" s="11">
        <v>1654.5556999999999</v>
      </c>
      <c r="T50" s="11">
        <v>0.48749999999999999</v>
      </c>
      <c r="U50" s="11">
        <v>90</v>
      </c>
      <c r="V50" s="11">
        <v>1400</v>
      </c>
      <c r="W50" s="11">
        <v>-6.9012342999999996</v>
      </c>
      <c r="Y50" s="11">
        <v>-12.358670999999999</v>
      </c>
      <c r="Z50" s="11">
        <v>231.03471074380167</v>
      </c>
      <c r="AA50" s="11">
        <v>1654.5556999999999</v>
      </c>
      <c r="AB50" s="11">
        <v>0.48749999999999999</v>
      </c>
      <c r="AC50" s="11">
        <v>90</v>
      </c>
      <c r="AD50" s="11">
        <v>-6.9012342999999996</v>
      </c>
    </row>
    <row r="51" spans="2:30" x14ac:dyDescent="0.35">
      <c r="B51" s="11">
        <v>36.549103000000002</v>
      </c>
      <c r="C51" s="11">
        <v>15</v>
      </c>
      <c r="D51" s="11">
        <v>135.52041</v>
      </c>
      <c r="E51" s="11">
        <v>0.16500000000000001</v>
      </c>
      <c r="F51" s="11">
        <v>4619.059917355371</v>
      </c>
      <c r="G51" s="11">
        <v>7500</v>
      </c>
      <c r="H51" s="11">
        <v>0.75</v>
      </c>
      <c r="I51" s="11">
        <v>0.4</v>
      </c>
      <c r="J51" s="11">
        <v>0.6</v>
      </c>
      <c r="K51" s="11">
        <v>4</v>
      </c>
      <c r="L51" s="11">
        <v>4</v>
      </c>
      <c r="M51" s="11">
        <v>2</v>
      </c>
      <c r="N51" s="11">
        <v>3</v>
      </c>
      <c r="O51" s="11">
        <v>0.2</v>
      </c>
      <c r="P51" s="11">
        <v>0.15</v>
      </c>
      <c r="Q51" s="11">
        <v>0.4</v>
      </c>
      <c r="R51" s="11">
        <v>0.2</v>
      </c>
      <c r="S51" s="11">
        <v>4203.8539000000001</v>
      </c>
      <c r="T51" s="11">
        <v>0.42916666999999997</v>
      </c>
      <c r="U51" s="11">
        <v>90</v>
      </c>
      <c r="V51" s="11">
        <v>1200</v>
      </c>
      <c r="W51" s="11">
        <v>34.554557000000003</v>
      </c>
      <c r="Y51" s="11">
        <v>36.549103000000002</v>
      </c>
      <c r="Z51" s="11">
        <v>762.14488636363626</v>
      </c>
      <c r="AA51" s="11">
        <v>4203.8539000000001</v>
      </c>
      <c r="AB51" s="11">
        <v>0.42916666999999997</v>
      </c>
      <c r="AC51" s="11">
        <v>90</v>
      </c>
      <c r="AD51" s="11">
        <v>34.554557000000003</v>
      </c>
    </row>
    <row r="52" spans="2:30" x14ac:dyDescent="0.35">
      <c r="B52" s="11">
        <v>4.3698459999999999</v>
      </c>
      <c r="C52" s="11">
        <v>30</v>
      </c>
      <c r="D52" s="11">
        <v>220.80611999999999</v>
      </c>
      <c r="E52" s="11">
        <v>0.219</v>
      </c>
      <c r="F52" s="11">
        <v>1700</v>
      </c>
      <c r="G52" s="11">
        <v>5000</v>
      </c>
      <c r="H52" s="11">
        <v>0.8</v>
      </c>
      <c r="I52" s="11">
        <v>0.5</v>
      </c>
      <c r="J52" s="11">
        <v>0.8</v>
      </c>
      <c r="K52" s="11">
        <v>3</v>
      </c>
      <c r="L52" s="11">
        <v>4</v>
      </c>
      <c r="M52" s="11">
        <v>2</v>
      </c>
      <c r="N52" s="11">
        <v>4</v>
      </c>
      <c r="O52" s="11">
        <v>0.2</v>
      </c>
      <c r="P52" s="11">
        <v>0.1</v>
      </c>
      <c r="Q52" s="11">
        <v>0.4</v>
      </c>
      <c r="R52" s="11">
        <v>0.25</v>
      </c>
      <c r="S52" s="11">
        <v>2952.3121000000001</v>
      </c>
      <c r="T52" s="11">
        <v>0.45833332999999998</v>
      </c>
      <c r="U52" s="11">
        <v>50</v>
      </c>
      <c r="V52" s="11">
        <v>400</v>
      </c>
      <c r="W52" s="11">
        <v>3.6706862</v>
      </c>
      <c r="Y52" s="11">
        <v>4.3698459999999999</v>
      </c>
      <c r="Z52" s="11">
        <v>372.3</v>
      </c>
      <c r="AA52" s="11">
        <v>2952.3121000000001</v>
      </c>
      <c r="AB52" s="11">
        <v>0.45833332999999998</v>
      </c>
      <c r="AC52" s="11">
        <v>50</v>
      </c>
      <c r="AD52" s="11">
        <v>3.6706862</v>
      </c>
    </row>
    <row r="53" spans="2:30" x14ac:dyDescent="0.35">
      <c r="B53" s="11">
        <v>-10.439586</v>
      </c>
      <c r="C53" s="11">
        <v>15</v>
      </c>
      <c r="D53" s="11">
        <v>1.5</v>
      </c>
      <c r="E53" s="11">
        <v>0.03</v>
      </c>
      <c r="F53" s="11">
        <v>2221.6425619834713</v>
      </c>
      <c r="G53" s="11">
        <v>8000</v>
      </c>
      <c r="H53" s="11">
        <v>0.8</v>
      </c>
      <c r="I53" s="11">
        <v>0.3</v>
      </c>
      <c r="J53" s="11">
        <v>0.6</v>
      </c>
      <c r="K53" s="11">
        <v>4</v>
      </c>
      <c r="L53" s="11">
        <v>4</v>
      </c>
      <c r="M53" s="11">
        <v>4</v>
      </c>
      <c r="N53" s="11">
        <v>3</v>
      </c>
      <c r="O53" s="11">
        <v>0.125</v>
      </c>
      <c r="P53" s="11">
        <v>0.1</v>
      </c>
      <c r="Q53" s="11">
        <v>0.2</v>
      </c>
      <c r="R53" s="11">
        <v>0.3</v>
      </c>
      <c r="S53" s="11">
        <v>3760.8672000000001</v>
      </c>
      <c r="T53" s="11">
        <v>0.75</v>
      </c>
      <c r="U53" s="11">
        <v>80</v>
      </c>
      <c r="V53" s="11">
        <v>400</v>
      </c>
      <c r="W53" s="11">
        <v>-5.5950249000000003</v>
      </c>
      <c r="Y53" s="11">
        <v>-10.439586</v>
      </c>
      <c r="Z53" s="11">
        <v>66.649276859504141</v>
      </c>
      <c r="AA53" s="11">
        <v>3760.8672000000001</v>
      </c>
      <c r="AB53" s="11">
        <v>0.75</v>
      </c>
      <c r="AC53" s="11">
        <v>80</v>
      </c>
      <c r="AD53" s="11">
        <v>-5.5950249000000003</v>
      </c>
    </row>
    <row r="54" spans="2:30" x14ac:dyDescent="0.35">
      <c r="B54" s="11">
        <v>-20.437363999999999</v>
      </c>
      <c r="C54" s="11">
        <v>35</v>
      </c>
      <c r="D54" s="11">
        <v>220.80611999999999</v>
      </c>
      <c r="E54" s="11">
        <v>8.4000000000000005E-2</v>
      </c>
      <c r="F54" s="11">
        <v>1825</v>
      </c>
      <c r="G54" s="11">
        <v>8500</v>
      </c>
      <c r="H54" s="11">
        <v>0.8</v>
      </c>
      <c r="I54" s="11">
        <v>0.4</v>
      </c>
      <c r="J54" s="11">
        <v>0.9</v>
      </c>
      <c r="K54" s="11">
        <v>3</v>
      </c>
      <c r="L54" s="11">
        <v>3</v>
      </c>
      <c r="M54" s="11">
        <v>4</v>
      </c>
      <c r="N54" s="11">
        <v>2</v>
      </c>
      <c r="O54" s="11">
        <v>0.125</v>
      </c>
      <c r="P54" s="11">
        <v>0.2</v>
      </c>
      <c r="Q54" s="11">
        <v>0.3</v>
      </c>
      <c r="R54" s="11">
        <v>0.35</v>
      </c>
      <c r="S54" s="11">
        <v>2839.7903000000001</v>
      </c>
      <c r="T54" s="11">
        <v>0.48749999999999999</v>
      </c>
      <c r="U54" s="11">
        <v>50</v>
      </c>
      <c r="V54" s="11">
        <v>1800</v>
      </c>
      <c r="W54" s="11">
        <v>-18.394606</v>
      </c>
      <c r="Y54" s="11">
        <v>-20.437363999999999</v>
      </c>
      <c r="Z54" s="11">
        <v>153.30000000000001</v>
      </c>
      <c r="AA54" s="11">
        <v>2839.7903000000001</v>
      </c>
      <c r="AB54" s="11">
        <v>0.48749999999999999</v>
      </c>
      <c r="AC54" s="11">
        <v>50</v>
      </c>
      <c r="AD54" s="11">
        <v>-18.394606</v>
      </c>
    </row>
    <row r="55" spans="2:30" x14ac:dyDescent="0.35">
      <c r="B55" s="11">
        <v>17.797647999999999</v>
      </c>
      <c r="C55" s="11">
        <v>35</v>
      </c>
      <c r="D55" s="11">
        <v>117.2449</v>
      </c>
      <c r="E55" s="11">
        <v>0.192</v>
      </c>
      <c r="F55" s="11">
        <v>1885.5371900826447</v>
      </c>
      <c r="G55" s="11">
        <v>8000</v>
      </c>
      <c r="H55" s="11">
        <v>0.85</v>
      </c>
      <c r="I55" s="11">
        <v>0.5</v>
      </c>
      <c r="J55" s="11">
        <v>0.7</v>
      </c>
      <c r="K55" s="11">
        <v>2</v>
      </c>
      <c r="L55" s="11">
        <v>3</v>
      </c>
      <c r="M55" s="11">
        <v>2</v>
      </c>
      <c r="N55" s="11">
        <v>3</v>
      </c>
      <c r="O55" s="11">
        <v>0.2</v>
      </c>
      <c r="P55" s="11">
        <v>0.2</v>
      </c>
      <c r="Q55" s="11">
        <v>0.4</v>
      </c>
      <c r="R55" s="11">
        <v>0.35</v>
      </c>
      <c r="S55" s="11">
        <v>3945.4789000000001</v>
      </c>
      <c r="T55" s="11">
        <v>0.42916666999999997</v>
      </c>
      <c r="U55" s="11">
        <v>70</v>
      </c>
      <c r="V55" s="11">
        <v>1000</v>
      </c>
      <c r="W55" s="11">
        <v>19.128321</v>
      </c>
      <c r="Y55" s="11">
        <v>17.797647999999999</v>
      </c>
      <c r="Z55" s="11">
        <v>362.02314049586778</v>
      </c>
      <c r="AA55" s="11">
        <v>3945.4789000000001</v>
      </c>
      <c r="AB55" s="11">
        <v>0.42916666999999997</v>
      </c>
      <c r="AC55" s="11">
        <v>70</v>
      </c>
      <c r="AD55" s="11">
        <v>19.128321</v>
      </c>
    </row>
    <row r="56" spans="2:30" x14ac:dyDescent="0.35">
      <c r="B56" s="11">
        <v>4.3089909999999998</v>
      </c>
      <c r="C56" s="11">
        <v>45</v>
      </c>
      <c r="D56" s="11">
        <v>172.07142999999999</v>
      </c>
      <c r="E56" s="11">
        <v>0.219</v>
      </c>
      <c r="F56" s="11">
        <v>1885.5371900826447</v>
      </c>
      <c r="G56" s="11">
        <v>8500</v>
      </c>
      <c r="H56" s="11">
        <v>0.75</v>
      </c>
      <c r="I56" s="11">
        <v>0.4</v>
      </c>
      <c r="J56" s="11">
        <v>0.9</v>
      </c>
      <c r="K56" s="11">
        <v>2</v>
      </c>
      <c r="L56" s="11">
        <v>2</v>
      </c>
      <c r="M56" s="11">
        <v>3</v>
      </c>
      <c r="N56" s="11">
        <v>3</v>
      </c>
      <c r="O56" s="11">
        <v>0.05</v>
      </c>
      <c r="P56" s="11">
        <v>0.1</v>
      </c>
      <c r="Q56" s="11">
        <v>0.4</v>
      </c>
      <c r="R56" s="11">
        <v>0.3</v>
      </c>
      <c r="S56" s="11">
        <v>4592.3924999999999</v>
      </c>
      <c r="T56" s="11">
        <v>0.42916666999999997</v>
      </c>
      <c r="U56" s="11">
        <v>60</v>
      </c>
      <c r="V56" s="11">
        <v>600</v>
      </c>
      <c r="W56" s="11">
        <v>6.1232647</v>
      </c>
      <c r="Y56" s="11">
        <v>4.3089909999999998</v>
      </c>
      <c r="Z56" s="11">
        <v>412.93264462809918</v>
      </c>
      <c r="AA56" s="11">
        <v>4592.3924999999999</v>
      </c>
      <c r="AB56" s="11">
        <v>0.42916666999999997</v>
      </c>
      <c r="AC56" s="11">
        <v>60</v>
      </c>
      <c r="AD56" s="11">
        <v>6.1232647</v>
      </c>
    </row>
    <row r="57" spans="2:30" x14ac:dyDescent="0.35">
      <c r="B57" s="11">
        <v>17.222881999999998</v>
      </c>
      <c r="C57" s="11">
        <v>25</v>
      </c>
      <c r="D57" s="11">
        <v>123.33673</v>
      </c>
      <c r="E57" s="11">
        <v>0.219</v>
      </c>
      <c r="F57" s="11">
        <v>785.64049586776855</v>
      </c>
      <c r="G57" s="11">
        <v>4500</v>
      </c>
      <c r="H57" s="11">
        <v>0.85</v>
      </c>
      <c r="I57" s="11">
        <v>0.4</v>
      </c>
      <c r="J57" s="11">
        <v>0.6</v>
      </c>
      <c r="K57" s="11">
        <v>2</v>
      </c>
      <c r="L57" s="11">
        <v>3</v>
      </c>
      <c r="M57" s="11">
        <v>4</v>
      </c>
      <c r="N57" s="11">
        <v>3</v>
      </c>
      <c r="O57" s="11">
        <v>0.125</v>
      </c>
      <c r="P57" s="11">
        <v>0.15</v>
      </c>
      <c r="Q57" s="11">
        <v>0.2</v>
      </c>
      <c r="R57" s="11">
        <v>0.2</v>
      </c>
      <c r="S57" s="11">
        <v>1599.4835</v>
      </c>
      <c r="T57" s="11">
        <v>0.4</v>
      </c>
      <c r="U57" s="11">
        <v>90</v>
      </c>
      <c r="V57" s="11">
        <v>1200</v>
      </c>
      <c r="W57" s="11">
        <v>14.869593</v>
      </c>
      <c r="Y57" s="11">
        <v>17.222881999999998</v>
      </c>
      <c r="Z57" s="11">
        <v>172.05526859504133</v>
      </c>
      <c r="AA57" s="11">
        <v>1599.4835</v>
      </c>
      <c r="AB57" s="11">
        <v>0.4</v>
      </c>
      <c r="AC57" s="11">
        <v>90</v>
      </c>
      <c r="AD57" s="11">
        <v>14.869593</v>
      </c>
    </row>
    <row r="58" spans="2:30" x14ac:dyDescent="0.35">
      <c r="B58" s="11">
        <v>9.7430570000000003</v>
      </c>
      <c r="C58" s="11">
        <v>30</v>
      </c>
      <c r="D58" s="11">
        <v>7.5918367</v>
      </c>
      <c r="E58" s="11">
        <v>0.219</v>
      </c>
      <c r="F58" s="11">
        <v>1335.5888429752067</v>
      </c>
      <c r="G58" s="11">
        <v>7000</v>
      </c>
      <c r="H58" s="11">
        <v>0.85</v>
      </c>
      <c r="I58" s="11">
        <v>0.5</v>
      </c>
      <c r="J58" s="11">
        <v>0.9</v>
      </c>
      <c r="K58" s="11">
        <v>2</v>
      </c>
      <c r="L58" s="11">
        <v>2</v>
      </c>
      <c r="M58" s="11">
        <v>3</v>
      </c>
      <c r="N58" s="11">
        <v>2</v>
      </c>
      <c r="O58" s="11">
        <v>0.2</v>
      </c>
      <c r="P58" s="11">
        <v>0.2</v>
      </c>
      <c r="Q58" s="11">
        <v>0.1</v>
      </c>
      <c r="R58" s="11">
        <v>0.25</v>
      </c>
      <c r="S58" s="11">
        <v>2985.1154999999999</v>
      </c>
      <c r="T58" s="11">
        <v>0.51666666999999999</v>
      </c>
      <c r="U58" s="11">
        <v>70</v>
      </c>
      <c r="V58" s="11">
        <v>1000</v>
      </c>
      <c r="W58" s="11">
        <v>10.360737</v>
      </c>
      <c r="Y58" s="11">
        <v>9.7430570000000003</v>
      </c>
      <c r="Z58" s="11">
        <v>292.4939566115703</v>
      </c>
      <c r="AA58" s="11">
        <v>2985.1154999999999</v>
      </c>
      <c r="AB58" s="11">
        <v>0.51666666999999999</v>
      </c>
      <c r="AC58" s="11">
        <v>70</v>
      </c>
      <c r="AD58" s="11">
        <v>10.360737</v>
      </c>
    </row>
    <row r="59" spans="2:30" x14ac:dyDescent="0.35">
      <c r="B59" s="11">
        <v>-11.530251</v>
      </c>
      <c r="C59" s="11">
        <v>30</v>
      </c>
      <c r="D59" s="11">
        <v>184.2551</v>
      </c>
      <c r="E59" s="11">
        <v>0.246</v>
      </c>
      <c r="F59" s="11">
        <v>528.9256198347108</v>
      </c>
      <c r="G59" s="11">
        <v>8000</v>
      </c>
      <c r="H59" s="11">
        <v>0.8</v>
      </c>
      <c r="I59" s="11">
        <v>0.4</v>
      </c>
      <c r="J59" s="11">
        <v>0.7</v>
      </c>
      <c r="K59" s="11">
        <v>3</v>
      </c>
      <c r="L59" s="11">
        <v>2</v>
      </c>
      <c r="M59" s="11">
        <v>2</v>
      </c>
      <c r="N59" s="11">
        <v>2</v>
      </c>
      <c r="O59" s="11">
        <v>0.125</v>
      </c>
      <c r="P59" s="11">
        <v>0.1</v>
      </c>
      <c r="Q59" s="11">
        <v>0.1</v>
      </c>
      <c r="R59" s="11">
        <v>0.25</v>
      </c>
      <c r="S59" s="11">
        <v>2755.4913000000001</v>
      </c>
      <c r="T59" s="11">
        <v>0.72083333000000005</v>
      </c>
      <c r="U59" s="11">
        <v>40</v>
      </c>
      <c r="V59" s="11">
        <v>400</v>
      </c>
      <c r="W59" s="11">
        <v>-7.1532955999999999</v>
      </c>
      <c r="Y59" s="11">
        <v>-11.530251</v>
      </c>
      <c r="Z59" s="11">
        <v>130.11570247933886</v>
      </c>
      <c r="AA59" s="11">
        <v>2755.4913000000001</v>
      </c>
      <c r="AB59" s="11">
        <v>0.72083333000000005</v>
      </c>
      <c r="AC59" s="11">
        <v>40</v>
      </c>
      <c r="AD59" s="11">
        <v>-7.1532955999999999</v>
      </c>
    </row>
    <row r="60" spans="2:30" x14ac:dyDescent="0.35">
      <c r="B60" s="11">
        <v>-3.520794</v>
      </c>
      <c r="C60" s="11">
        <v>45</v>
      </c>
      <c r="D60" s="11">
        <v>300</v>
      </c>
      <c r="E60" s="11">
        <v>0.246</v>
      </c>
      <c r="F60" s="11">
        <v>1300</v>
      </c>
      <c r="G60" s="11">
        <v>7000</v>
      </c>
      <c r="H60" s="11">
        <v>0.85</v>
      </c>
      <c r="I60" s="11">
        <v>0.4</v>
      </c>
      <c r="J60" s="11">
        <v>0.6</v>
      </c>
      <c r="K60" s="11">
        <v>4</v>
      </c>
      <c r="L60" s="11">
        <v>4</v>
      </c>
      <c r="M60" s="11">
        <v>3</v>
      </c>
      <c r="N60" s="11">
        <v>2</v>
      </c>
      <c r="O60" s="11">
        <v>0.05</v>
      </c>
      <c r="P60" s="11">
        <v>0.1</v>
      </c>
      <c r="Q60" s="11">
        <v>0.1</v>
      </c>
      <c r="R60" s="11">
        <v>0.35</v>
      </c>
      <c r="S60" s="11">
        <v>2206.1493</v>
      </c>
      <c r="T60" s="11">
        <v>0.48749999999999999</v>
      </c>
      <c r="U60" s="11">
        <v>60</v>
      </c>
      <c r="V60" s="11">
        <v>400</v>
      </c>
      <c r="W60" s="11">
        <v>-4.9952764000000007</v>
      </c>
      <c r="Y60" s="11">
        <v>-3.520794</v>
      </c>
      <c r="Z60" s="11">
        <v>319.8</v>
      </c>
      <c r="AA60" s="11">
        <v>2206.1493</v>
      </c>
      <c r="AB60" s="11">
        <v>0.48749999999999999</v>
      </c>
      <c r="AC60" s="11">
        <v>60</v>
      </c>
      <c r="AD60" s="11">
        <v>-4.9952764000000007</v>
      </c>
    </row>
    <row r="61" spans="2:30" x14ac:dyDescent="0.35">
      <c r="B61" s="11">
        <v>-15.924574</v>
      </c>
      <c r="C61" s="11">
        <v>40</v>
      </c>
      <c r="D61" s="11">
        <v>86.785713999999999</v>
      </c>
      <c r="E61" s="11">
        <v>0.13800000000000001</v>
      </c>
      <c r="F61" s="11">
        <v>1650</v>
      </c>
      <c r="G61" s="11">
        <v>7500</v>
      </c>
      <c r="H61" s="11">
        <v>0.8</v>
      </c>
      <c r="I61" s="11">
        <v>0.2</v>
      </c>
      <c r="J61" s="11">
        <v>0.7</v>
      </c>
      <c r="K61" s="11">
        <v>3</v>
      </c>
      <c r="L61" s="11">
        <v>2</v>
      </c>
      <c r="M61" s="11">
        <v>2</v>
      </c>
      <c r="N61" s="11">
        <v>4</v>
      </c>
      <c r="O61" s="11">
        <v>0.2</v>
      </c>
      <c r="P61" s="11">
        <v>0.2</v>
      </c>
      <c r="Q61" s="11">
        <v>0.1</v>
      </c>
      <c r="R61" s="11">
        <v>0.3</v>
      </c>
      <c r="S61" s="11">
        <v>2432.6448999999998</v>
      </c>
      <c r="T61" s="11">
        <v>0.63333333000000003</v>
      </c>
      <c r="U61" s="11">
        <v>70</v>
      </c>
      <c r="V61" s="11">
        <v>1600</v>
      </c>
      <c r="W61" s="11">
        <v>-13.925754</v>
      </c>
      <c r="Y61" s="11">
        <v>-15.924574</v>
      </c>
      <c r="Z61" s="11">
        <v>227.70000000000002</v>
      </c>
      <c r="AA61" s="11">
        <v>2432.6448999999998</v>
      </c>
      <c r="AB61" s="11">
        <v>0.63333333000000003</v>
      </c>
      <c r="AC61" s="11">
        <v>70</v>
      </c>
      <c r="AD61" s="11">
        <v>-13.925754</v>
      </c>
    </row>
    <row r="62" spans="2:30" x14ac:dyDescent="0.35">
      <c r="B62" s="11">
        <v>30.213701</v>
      </c>
      <c r="C62" s="11">
        <v>25</v>
      </c>
      <c r="D62" s="11">
        <v>62.418367000000003</v>
      </c>
      <c r="E62" s="11">
        <v>0.16500000000000001</v>
      </c>
      <c r="F62" s="11">
        <v>2400</v>
      </c>
      <c r="G62" s="11">
        <v>7000</v>
      </c>
      <c r="H62" s="11">
        <v>0.75</v>
      </c>
      <c r="I62" s="11">
        <v>0.5</v>
      </c>
      <c r="J62" s="11">
        <v>0.9</v>
      </c>
      <c r="K62" s="11">
        <v>4</v>
      </c>
      <c r="L62" s="11">
        <v>4</v>
      </c>
      <c r="M62" s="11">
        <v>4</v>
      </c>
      <c r="N62" s="11">
        <v>3</v>
      </c>
      <c r="O62" s="11">
        <v>0.125</v>
      </c>
      <c r="P62" s="11">
        <v>0.15</v>
      </c>
      <c r="Q62" s="11">
        <v>0.3</v>
      </c>
      <c r="R62" s="11">
        <v>0.25</v>
      </c>
      <c r="S62" s="11">
        <v>2488.0853999999999</v>
      </c>
      <c r="T62" s="11">
        <v>0.42916666999999997</v>
      </c>
      <c r="U62" s="11">
        <v>90</v>
      </c>
      <c r="V62" s="11">
        <v>1600</v>
      </c>
      <c r="W62" s="11">
        <v>25.078415</v>
      </c>
      <c r="Y62" s="11">
        <v>30.213701</v>
      </c>
      <c r="Z62" s="11">
        <v>396</v>
      </c>
      <c r="AA62" s="11">
        <v>2488.0853999999999</v>
      </c>
      <c r="AB62" s="11">
        <v>0.42916666999999997</v>
      </c>
      <c r="AC62" s="11">
        <v>90</v>
      </c>
      <c r="AD62" s="11">
        <v>25.078415</v>
      </c>
    </row>
    <row r="63" spans="2:30" x14ac:dyDescent="0.35">
      <c r="B63" s="11">
        <v>-9.0919779999999992</v>
      </c>
      <c r="C63" s="11">
        <v>35</v>
      </c>
      <c r="D63" s="11">
        <v>56.326531000000003</v>
      </c>
      <c r="E63" s="11">
        <v>0.27300000000000002</v>
      </c>
      <c r="F63" s="11">
        <v>1125</v>
      </c>
      <c r="G63" s="11">
        <v>7500</v>
      </c>
      <c r="H63" s="11">
        <v>0.7</v>
      </c>
      <c r="I63" s="11">
        <v>0.2</v>
      </c>
      <c r="J63" s="11">
        <v>0.8</v>
      </c>
      <c r="K63" s="11">
        <v>2</v>
      </c>
      <c r="L63" s="11">
        <v>3</v>
      </c>
      <c r="M63" s="11">
        <v>2</v>
      </c>
      <c r="N63" s="11">
        <v>2</v>
      </c>
      <c r="O63" s="11">
        <v>0.125</v>
      </c>
      <c r="P63" s="11">
        <v>0.15</v>
      </c>
      <c r="Q63" s="11">
        <v>0.2</v>
      </c>
      <c r="R63" s="11">
        <v>0.35</v>
      </c>
      <c r="S63" s="11">
        <v>3698.8865000000001</v>
      </c>
      <c r="T63" s="11">
        <v>0.66249999999999998</v>
      </c>
      <c r="U63" s="11">
        <v>50</v>
      </c>
      <c r="V63" s="11">
        <v>1200</v>
      </c>
      <c r="W63" s="11">
        <v>-8.1048896999999993</v>
      </c>
      <c r="Y63" s="11">
        <v>-9.0919779999999992</v>
      </c>
      <c r="Z63" s="11">
        <v>307.125</v>
      </c>
      <c r="AA63" s="11">
        <v>3698.8865000000001</v>
      </c>
      <c r="AB63" s="11">
        <v>0.66249999999999998</v>
      </c>
      <c r="AC63" s="11">
        <v>50</v>
      </c>
      <c r="AD63" s="11">
        <v>-8.1048896999999993</v>
      </c>
    </row>
    <row r="64" spans="2:30" x14ac:dyDescent="0.35">
      <c r="B64" s="11">
        <v>-10.946844</v>
      </c>
      <c r="C64" s="11">
        <v>45</v>
      </c>
      <c r="D64" s="11">
        <v>7.5918367</v>
      </c>
      <c r="E64" s="11">
        <v>0.3</v>
      </c>
      <c r="F64" s="11">
        <v>2221.6425619834713</v>
      </c>
      <c r="G64" s="11">
        <v>7000</v>
      </c>
      <c r="H64" s="11">
        <v>0.8</v>
      </c>
      <c r="I64" s="11">
        <v>0.5</v>
      </c>
      <c r="J64" s="11">
        <v>0.6</v>
      </c>
      <c r="K64" s="11">
        <v>4</v>
      </c>
      <c r="L64" s="11">
        <v>3</v>
      </c>
      <c r="M64" s="11">
        <v>3</v>
      </c>
      <c r="N64" s="11">
        <v>3</v>
      </c>
      <c r="O64" s="11">
        <v>0.125</v>
      </c>
      <c r="P64" s="11">
        <v>0.1</v>
      </c>
      <c r="Q64" s="11">
        <v>0.3</v>
      </c>
      <c r="R64" s="11">
        <v>0.2</v>
      </c>
      <c r="S64" s="11">
        <v>2731.4229999999998</v>
      </c>
      <c r="T64" s="11">
        <v>0.66249999999999998</v>
      </c>
      <c r="U64" s="11">
        <v>80</v>
      </c>
      <c r="V64" s="11">
        <v>1000</v>
      </c>
      <c r="W64" s="11">
        <v>-9.2758230000000008</v>
      </c>
      <c r="Y64" s="11">
        <v>-10.946844</v>
      </c>
      <c r="Z64" s="11">
        <v>666.49276859504141</v>
      </c>
      <c r="AA64" s="11">
        <v>2731.4229999999998</v>
      </c>
      <c r="AB64" s="11">
        <v>0.66249999999999998</v>
      </c>
      <c r="AC64" s="11">
        <v>80</v>
      </c>
      <c r="AD64" s="11">
        <v>-9.2758230000000008</v>
      </c>
    </row>
    <row r="65" spans="2:30" x14ac:dyDescent="0.35">
      <c r="B65" s="11">
        <v>-4.187805</v>
      </c>
      <c r="C65" s="11">
        <v>20</v>
      </c>
      <c r="D65" s="11">
        <v>178.16327000000001</v>
      </c>
      <c r="E65" s="11">
        <v>0.219</v>
      </c>
      <c r="F65" s="11">
        <v>1694.4731404958679</v>
      </c>
      <c r="G65" s="11">
        <v>3000</v>
      </c>
      <c r="H65" s="11">
        <v>0.8</v>
      </c>
      <c r="I65" s="11">
        <v>0.2</v>
      </c>
      <c r="J65" s="11">
        <v>0.8</v>
      </c>
      <c r="K65" s="11">
        <v>3</v>
      </c>
      <c r="L65" s="11">
        <v>3</v>
      </c>
      <c r="M65" s="11">
        <v>2</v>
      </c>
      <c r="N65" s="11">
        <v>3</v>
      </c>
      <c r="O65" s="11">
        <v>0.2</v>
      </c>
      <c r="P65" s="11">
        <v>0.15</v>
      </c>
      <c r="Q65" s="11">
        <v>0.2</v>
      </c>
      <c r="R65" s="11">
        <v>0.35</v>
      </c>
      <c r="S65" s="11">
        <v>1363.7798</v>
      </c>
      <c r="T65" s="11">
        <v>0.60416667000000002</v>
      </c>
      <c r="U65" s="11">
        <v>60</v>
      </c>
      <c r="V65" s="11">
        <v>2000</v>
      </c>
      <c r="W65" s="11">
        <v>-2.6714975999999999</v>
      </c>
      <c r="Y65" s="11">
        <v>-4.187805</v>
      </c>
      <c r="Z65" s="11">
        <v>371.08961776859508</v>
      </c>
      <c r="AA65" s="11">
        <v>1363.7798</v>
      </c>
      <c r="AB65" s="11">
        <v>0.60416667000000002</v>
      </c>
      <c r="AC65" s="11">
        <v>60</v>
      </c>
      <c r="AD65" s="11">
        <v>-2.6714975999999999</v>
      </c>
    </row>
    <row r="66" spans="2:30" x14ac:dyDescent="0.35">
      <c r="B66" s="11">
        <v>-3.7109749999999999</v>
      </c>
      <c r="C66" s="11">
        <v>25</v>
      </c>
      <c r="D66" s="11">
        <v>293.90816000000001</v>
      </c>
      <c r="E66" s="11">
        <v>0.219</v>
      </c>
      <c r="F66" s="11">
        <v>775</v>
      </c>
      <c r="G66" s="11">
        <v>3000</v>
      </c>
      <c r="H66" s="11">
        <v>0.85</v>
      </c>
      <c r="I66" s="11">
        <v>0.5</v>
      </c>
      <c r="J66" s="11">
        <v>0.6</v>
      </c>
      <c r="K66" s="11">
        <v>4</v>
      </c>
      <c r="L66" s="11">
        <v>4</v>
      </c>
      <c r="M66" s="11">
        <v>2</v>
      </c>
      <c r="N66" s="11">
        <v>4</v>
      </c>
      <c r="O66" s="11">
        <v>0.05</v>
      </c>
      <c r="P66" s="11">
        <v>0.15</v>
      </c>
      <c r="Q66" s="11">
        <v>0.4</v>
      </c>
      <c r="R66" s="11">
        <v>0.2</v>
      </c>
      <c r="S66" s="11">
        <v>1827.9811</v>
      </c>
      <c r="T66" s="11">
        <v>0.54583333000000001</v>
      </c>
      <c r="U66" s="11">
        <v>80</v>
      </c>
      <c r="V66" s="11">
        <v>600</v>
      </c>
      <c r="W66" s="11">
        <v>-5.9188014999999998</v>
      </c>
      <c r="Y66" s="11">
        <v>-3.7109749999999999</v>
      </c>
      <c r="Z66" s="11">
        <v>169.72499999999999</v>
      </c>
      <c r="AA66" s="11">
        <v>1827.9811</v>
      </c>
      <c r="AB66" s="11">
        <v>0.54583333000000001</v>
      </c>
      <c r="AC66" s="11">
        <v>80</v>
      </c>
      <c r="AD66" s="11">
        <v>-5.9188014999999998</v>
      </c>
    </row>
    <row r="67" spans="2:30" x14ac:dyDescent="0.35">
      <c r="B67" s="11">
        <v>18.076602000000001</v>
      </c>
      <c r="C67" s="11">
        <v>20</v>
      </c>
      <c r="D67" s="11">
        <v>214.71429000000001</v>
      </c>
      <c r="E67" s="11">
        <v>0.13800000000000001</v>
      </c>
      <c r="F67" s="11">
        <v>4619.059917355371</v>
      </c>
      <c r="G67" s="11">
        <v>5500</v>
      </c>
      <c r="H67" s="11">
        <v>0.85</v>
      </c>
      <c r="I67" s="11">
        <v>0.5</v>
      </c>
      <c r="J67" s="11">
        <v>0.9</v>
      </c>
      <c r="K67" s="11">
        <v>3</v>
      </c>
      <c r="L67" s="11">
        <v>3</v>
      </c>
      <c r="M67" s="11">
        <v>2</v>
      </c>
      <c r="N67" s="11">
        <v>4</v>
      </c>
      <c r="O67" s="11">
        <v>0.2</v>
      </c>
      <c r="P67" s="11">
        <v>0.15</v>
      </c>
      <c r="Q67" s="11">
        <v>0.2</v>
      </c>
      <c r="R67" s="11">
        <v>0.3</v>
      </c>
      <c r="S67" s="11">
        <v>2981.0828000000001</v>
      </c>
      <c r="T67" s="11">
        <v>0.45833332999999998</v>
      </c>
      <c r="U67" s="11">
        <v>50</v>
      </c>
      <c r="V67" s="11">
        <v>1000</v>
      </c>
      <c r="W67" s="11">
        <v>21.839341000000001</v>
      </c>
      <c r="Y67" s="11">
        <v>18.076602000000001</v>
      </c>
      <c r="Z67" s="11">
        <v>637.4302685950413</v>
      </c>
      <c r="AA67" s="11">
        <v>2981.0828000000001</v>
      </c>
      <c r="AB67" s="11">
        <v>0.45833332999999998</v>
      </c>
      <c r="AC67" s="11">
        <v>50</v>
      </c>
      <c r="AD67" s="11">
        <v>21.839341000000001</v>
      </c>
    </row>
    <row r="68" spans="2:30" x14ac:dyDescent="0.35">
      <c r="B68" s="11">
        <v>-1.6773</v>
      </c>
      <c r="C68" s="11">
        <v>30</v>
      </c>
      <c r="D68" s="11">
        <v>44.142856999999999</v>
      </c>
      <c r="E68" s="11">
        <v>0.192</v>
      </c>
      <c r="F68" s="11">
        <v>1639.6694214876034</v>
      </c>
      <c r="G68" s="11">
        <v>5500</v>
      </c>
      <c r="H68" s="11">
        <v>0.85</v>
      </c>
      <c r="I68" s="11">
        <v>0.5</v>
      </c>
      <c r="J68" s="11">
        <v>0.6</v>
      </c>
      <c r="K68" s="11">
        <v>2</v>
      </c>
      <c r="L68" s="11">
        <v>2</v>
      </c>
      <c r="M68" s="11">
        <v>3</v>
      </c>
      <c r="N68" s="11">
        <v>3</v>
      </c>
      <c r="O68" s="11">
        <v>0.2</v>
      </c>
      <c r="P68" s="11">
        <v>0.2</v>
      </c>
      <c r="Q68" s="11">
        <v>0.1</v>
      </c>
      <c r="R68" s="11">
        <v>0.35</v>
      </c>
      <c r="S68" s="11">
        <v>1443.3525999999999</v>
      </c>
      <c r="T68" s="11">
        <v>0.57499999999999996</v>
      </c>
      <c r="U68" s="11">
        <v>80</v>
      </c>
      <c r="V68" s="11">
        <v>1200</v>
      </c>
      <c r="W68" s="11">
        <v>-2.7633342999999999</v>
      </c>
      <c r="Y68" s="11">
        <v>-1.6773</v>
      </c>
      <c r="Z68" s="11">
        <v>314.81652892561988</v>
      </c>
      <c r="AA68" s="11">
        <v>1443.3525999999999</v>
      </c>
      <c r="AB68" s="11">
        <v>0.57499999999999996</v>
      </c>
      <c r="AC68" s="11">
        <v>80</v>
      </c>
      <c r="AD68" s="11">
        <v>-2.7633342999999999</v>
      </c>
    </row>
    <row r="69" spans="2:30" x14ac:dyDescent="0.35">
      <c r="B69" s="11">
        <v>5.0219469999999999</v>
      </c>
      <c r="C69" s="11">
        <v>40</v>
      </c>
      <c r="D69" s="11">
        <v>111.15306</v>
      </c>
      <c r="E69" s="11">
        <v>0.16500000000000001</v>
      </c>
      <c r="F69" s="11">
        <v>5735.1756198347111</v>
      </c>
      <c r="G69" s="11">
        <v>7000</v>
      </c>
      <c r="H69" s="11">
        <v>0.85</v>
      </c>
      <c r="I69" s="11">
        <v>0.2</v>
      </c>
      <c r="J69" s="11">
        <v>0.6</v>
      </c>
      <c r="K69" s="11">
        <v>2</v>
      </c>
      <c r="L69" s="11">
        <v>2</v>
      </c>
      <c r="M69" s="11">
        <v>4</v>
      </c>
      <c r="N69" s="11">
        <v>3</v>
      </c>
      <c r="O69" s="11">
        <v>0.05</v>
      </c>
      <c r="P69" s="11">
        <v>0.1</v>
      </c>
      <c r="Q69" s="11">
        <v>0.1</v>
      </c>
      <c r="R69" s="11">
        <v>0.3</v>
      </c>
      <c r="S69" s="11">
        <v>2270.4686000000002</v>
      </c>
      <c r="T69" s="11">
        <v>0.51666666999999999</v>
      </c>
      <c r="U69" s="11">
        <v>40</v>
      </c>
      <c r="V69" s="11">
        <v>400</v>
      </c>
      <c r="W69" s="11">
        <v>7.4629670999999993</v>
      </c>
      <c r="Y69" s="11">
        <v>5.0219469999999999</v>
      </c>
      <c r="Z69" s="11">
        <v>946.30397727272737</v>
      </c>
      <c r="AA69" s="11">
        <v>2270.4686000000002</v>
      </c>
      <c r="AB69" s="11">
        <v>0.51666666999999999</v>
      </c>
      <c r="AC69" s="11">
        <v>40</v>
      </c>
      <c r="AD69" s="11">
        <v>7.4629670999999993</v>
      </c>
    </row>
    <row r="70" spans="2:30" x14ac:dyDescent="0.35">
      <c r="B70" s="11">
        <v>-3.8284940000000001</v>
      </c>
      <c r="C70" s="11">
        <v>15</v>
      </c>
      <c r="D70" s="11">
        <v>245.17347000000001</v>
      </c>
      <c r="E70" s="11">
        <v>5.7000000000000002E-2</v>
      </c>
      <c r="F70" s="11">
        <v>8000</v>
      </c>
      <c r="G70" s="11">
        <v>8500</v>
      </c>
      <c r="H70" s="11">
        <v>0.8</v>
      </c>
      <c r="I70" s="11">
        <v>0.4</v>
      </c>
      <c r="J70" s="11">
        <v>0.7</v>
      </c>
      <c r="K70" s="11">
        <v>3</v>
      </c>
      <c r="L70" s="11">
        <v>2</v>
      </c>
      <c r="M70" s="11">
        <v>2</v>
      </c>
      <c r="N70" s="11">
        <v>3</v>
      </c>
      <c r="O70" s="11">
        <v>0.125</v>
      </c>
      <c r="P70" s="11">
        <v>0.2</v>
      </c>
      <c r="Q70" s="11">
        <v>0.1</v>
      </c>
      <c r="R70" s="11">
        <v>0.3</v>
      </c>
      <c r="S70" s="11">
        <v>5532.8141999999998</v>
      </c>
      <c r="T70" s="11">
        <v>0.60416667000000002</v>
      </c>
      <c r="U70" s="11">
        <v>80</v>
      </c>
      <c r="V70" s="11">
        <v>600</v>
      </c>
      <c r="W70" s="11">
        <v>0.24215417</v>
      </c>
      <c r="Y70" s="11">
        <v>-3.8284940000000001</v>
      </c>
      <c r="Z70" s="11">
        <v>456</v>
      </c>
      <c r="AA70" s="11">
        <v>5532.8141999999998</v>
      </c>
      <c r="AB70" s="11">
        <v>0.60416667000000002</v>
      </c>
      <c r="AC70" s="11">
        <v>80</v>
      </c>
      <c r="AD70" s="11">
        <v>0.24215417</v>
      </c>
    </row>
    <row r="71" spans="2:30" x14ac:dyDescent="0.35">
      <c r="B71" s="11">
        <v>23.408090999999999</v>
      </c>
      <c r="C71" s="11">
        <v>15</v>
      </c>
      <c r="D71" s="11">
        <v>232.9898</v>
      </c>
      <c r="E71" s="11">
        <v>0.192</v>
      </c>
      <c r="F71" s="11">
        <v>1335.5888429752067</v>
      </c>
      <c r="G71" s="11">
        <v>8500</v>
      </c>
      <c r="H71" s="11">
        <v>0.85</v>
      </c>
      <c r="I71" s="11">
        <v>0.5</v>
      </c>
      <c r="J71" s="11">
        <v>0.7</v>
      </c>
      <c r="K71" s="11">
        <v>3</v>
      </c>
      <c r="L71" s="11">
        <v>2</v>
      </c>
      <c r="M71" s="11">
        <v>3</v>
      </c>
      <c r="N71" s="11">
        <v>3</v>
      </c>
      <c r="O71" s="11">
        <v>0.05</v>
      </c>
      <c r="P71" s="11">
        <v>0.2</v>
      </c>
      <c r="Q71" s="11">
        <v>0.2</v>
      </c>
      <c r="R71" s="11">
        <v>0.35</v>
      </c>
      <c r="S71" s="11">
        <v>3995.9214000000002</v>
      </c>
      <c r="T71" s="11">
        <v>0.4</v>
      </c>
      <c r="U71" s="11">
        <v>70</v>
      </c>
      <c r="V71" s="11">
        <v>1600</v>
      </c>
      <c r="W71" s="11">
        <v>19.015865000000002</v>
      </c>
      <c r="Y71" s="11">
        <v>23.408090999999999</v>
      </c>
      <c r="Z71" s="11">
        <v>256.43305785123971</v>
      </c>
      <c r="AA71" s="11">
        <v>3995.9214000000002</v>
      </c>
      <c r="AB71" s="11">
        <v>0.4</v>
      </c>
      <c r="AC71" s="11">
        <v>70</v>
      </c>
      <c r="AD71" s="11">
        <v>19.015865000000002</v>
      </c>
    </row>
    <row r="72" spans="2:30" x14ac:dyDescent="0.35">
      <c r="B72" s="11">
        <v>-13.637029999999999</v>
      </c>
      <c r="C72" s="11">
        <v>15</v>
      </c>
      <c r="D72" s="11">
        <v>44.142856999999999</v>
      </c>
      <c r="E72" s="11">
        <v>0.16500000000000001</v>
      </c>
      <c r="F72" s="11">
        <v>785.64049586776855</v>
      </c>
      <c r="G72" s="11">
        <v>6000</v>
      </c>
      <c r="H72" s="11">
        <v>0.85</v>
      </c>
      <c r="I72" s="11">
        <v>0.5</v>
      </c>
      <c r="J72" s="11">
        <v>0.6</v>
      </c>
      <c r="K72" s="11">
        <v>2</v>
      </c>
      <c r="L72" s="11">
        <v>3</v>
      </c>
      <c r="M72" s="11">
        <v>2</v>
      </c>
      <c r="N72" s="11">
        <v>3</v>
      </c>
      <c r="O72" s="11">
        <v>0.125</v>
      </c>
      <c r="P72" s="11">
        <v>0.15</v>
      </c>
      <c r="Q72" s="11">
        <v>0.1</v>
      </c>
      <c r="R72" s="11">
        <v>0.35</v>
      </c>
      <c r="S72" s="11">
        <v>3363.0830999999998</v>
      </c>
      <c r="T72" s="11">
        <v>0.75</v>
      </c>
      <c r="U72" s="11">
        <v>80</v>
      </c>
      <c r="V72" s="11">
        <v>1800</v>
      </c>
      <c r="W72" s="11">
        <v>-14.801743</v>
      </c>
      <c r="Y72" s="11">
        <v>-13.637029999999999</v>
      </c>
      <c r="Z72" s="11">
        <v>129.63068181818181</v>
      </c>
      <c r="AA72" s="11">
        <v>3363.0830999999998</v>
      </c>
      <c r="AB72" s="11">
        <v>0.75</v>
      </c>
      <c r="AC72" s="11">
        <v>80</v>
      </c>
      <c r="AD72" s="11">
        <v>-14.801743</v>
      </c>
    </row>
    <row r="73" spans="2:30" x14ac:dyDescent="0.35">
      <c r="B73" s="11">
        <v>-1.495587</v>
      </c>
      <c r="C73" s="11">
        <v>20</v>
      </c>
      <c r="D73" s="11">
        <v>147.70408</v>
      </c>
      <c r="E73" s="11">
        <v>0.13800000000000001</v>
      </c>
      <c r="F73" s="11">
        <v>1430.8884297520663</v>
      </c>
      <c r="G73" s="11">
        <v>7000</v>
      </c>
      <c r="H73" s="11">
        <v>0.8</v>
      </c>
      <c r="I73" s="11">
        <v>0.4</v>
      </c>
      <c r="J73" s="11">
        <v>0.7</v>
      </c>
      <c r="K73" s="11">
        <v>2</v>
      </c>
      <c r="L73" s="11">
        <v>2</v>
      </c>
      <c r="M73" s="11">
        <v>2</v>
      </c>
      <c r="N73" s="11">
        <v>2</v>
      </c>
      <c r="O73" s="11">
        <v>0.05</v>
      </c>
      <c r="P73" s="11">
        <v>0.2</v>
      </c>
      <c r="Q73" s="11">
        <v>0.2</v>
      </c>
      <c r="R73" s="11">
        <v>0.35</v>
      </c>
      <c r="S73" s="11">
        <v>3182.1529</v>
      </c>
      <c r="T73" s="11">
        <v>0.45833332999999998</v>
      </c>
      <c r="U73" s="11">
        <v>40</v>
      </c>
      <c r="V73" s="11">
        <v>600</v>
      </c>
      <c r="W73" s="11">
        <v>1.0250992999999999</v>
      </c>
      <c r="Y73" s="11">
        <v>-1.495587</v>
      </c>
      <c r="Z73" s="11">
        <v>197.46260330578517</v>
      </c>
      <c r="AA73" s="11">
        <v>3182.1529</v>
      </c>
      <c r="AB73" s="11">
        <v>0.45833332999999998</v>
      </c>
      <c r="AC73" s="11">
        <v>40</v>
      </c>
      <c r="AD73" s="11">
        <v>1.0250992999999999</v>
      </c>
    </row>
    <row r="74" spans="2:30" x14ac:dyDescent="0.35">
      <c r="B74" s="11">
        <v>35.318910000000002</v>
      </c>
      <c r="C74" s="11">
        <v>25</v>
      </c>
      <c r="D74" s="11">
        <v>190.34693999999999</v>
      </c>
      <c r="E74" s="11">
        <v>0.13800000000000001</v>
      </c>
      <c r="F74" s="11">
        <v>2748.8119834710747</v>
      </c>
      <c r="G74" s="11">
        <v>8500</v>
      </c>
      <c r="H74" s="11">
        <v>0.85</v>
      </c>
      <c r="I74" s="11">
        <v>0.4</v>
      </c>
      <c r="J74" s="11">
        <v>0.6</v>
      </c>
      <c r="K74" s="11">
        <v>3</v>
      </c>
      <c r="L74" s="11">
        <v>3</v>
      </c>
      <c r="M74" s="11">
        <v>4</v>
      </c>
      <c r="N74" s="11">
        <v>3</v>
      </c>
      <c r="O74" s="11">
        <v>0.125</v>
      </c>
      <c r="P74" s="11">
        <v>0.1</v>
      </c>
      <c r="Q74" s="11">
        <v>0.1</v>
      </c>
      <c r="R74" s="11">
        <v>0.2</v>
      </c>
      <c r="S74" s="11">
        <v>3740.5909000000001</v>
      </c>
      <c r="T74" s="11">
        <v>0.42916666999999997</v>
      </c>
      <c r="U74" s="11">
        <v>80</v>
      </c>
      <c r="V74" s="11">
        <v>1800</v>
      </c>
      <c r="W74" s="11">
        <v>37.512233999999999</v>
      </c>
      <c r="Y74" s="11">
        <v>35.318910000000002</v>
      </c>
      <c r="Z74" s="11">
        <v>379.33605371900836</v>
      </c>
      <c r="AA74" s="11">
        <v>3740.5909000000001</v>
      </c>
      <c r="AB74" s="11">
        <v>0.42916666999999997</v>
      </c>
      <c r="AC74" s="11">
        <v>80</v>
      </c>
      <c r="AD74" s="11">
        <v>37.512233999999999</v>
      </c>
    </row>
    <row r="75" spans="2:30" x14ac:dyDescent="0.35">
      <c r="B75" s="11">
        <v>0.37894499999999998</v>
      </c>
      <c r="C75" s="11">
        <v>20</v>
      </c>
      <c r="D75" s="11">
        <v>257.35714000000002</v>
      </c>
      <c r="E75" s="11">
        <v>0.03</v>
      </c>
      <c r="F75" s="11">
        <v>4176.1363636363631</v>
      </c>
      <c r="G75" s="11">
        <v>6000</v>
      </c>
      <c r="H75" s="11">
        <v>0.85</v>
      </c>
      <c r="I75" s="11">
        <v>0.3</v>
      </c>
      <c r="J75" s="11">
        <v>0.7</v>
      </c>
      <c r="K75" s="11">
        <v>2</v>
      </c>
      <c r="L75" s="11">
        <v>3</v>
      </c>
      <c r="M75" s="11">
        <v>3</v>
      </c>
      <c r="N75" s="11">
        <v>2</v>
      </c>
      <c r="O75" s="11">
        <v>0.125</v>
      </c>
      <c r="P75" s="11">
        <v>0.1</v>
      </c>
      <c r="Q75" s="11">
        <v>0.2</v>
      </c>
      <c r="R75" s="11">
        <v>0.2</v>
      </c>
      <c r="S75" s="11">
        <v>3252.0902999999998</v>
      </c>
      <c r="T75" s="11">
        <v>0.51666666999999999</v>
      </c>
      <c r="U75" s="11">
        <v>90</v>
      </c>
      <c r="V75" s="11">
        <v>1800</v>
      </c>
      <c r="W75" s="11">
        <v>-2.0943619999999998</v>
      </c>
      <c r="Y75" s="11">
        <v>0.37894499999999998</v>
      </c>
      <c r="Z75" s="11">
        <v>125.28409090909089</v>
      </c>
      <c r="AA75" s="11">
        <v>3252.0902999999998</v>
      </c>
      <c r="AB75" s="11">
        <v>0.51666666999999999</v>
      </c>
      <c r="AC75" s="11">
        <v>90</v>
      </c>
      <c r="AD75" s="11">
        <v>-2.0943619999999998</v>
      </c>
    </row>
    <row r="76" spans="2:30" x14ac:dyDescent="0.35">
      <c r="B76" s="11">
        <v>18.434996000000002</v>
      </c>
      <c r="C76" s="11">
        <v>40</v>
      </c>
      <c r="D76" s="11">
        <v>111.15306</v>
      </c>
      <c r="E76" s="11">
        <v>0.219</v>
      </c>
      <c r="F76" s="11">
        <v>6600</v>
      </c>
      <c r="G76" s="11">
        <v>8500</v>
      </c>
      <c r="H76" s="11">
        <v>0.85</v>
      </c>
      <c r="I76" s="11">
        <v>0.4</v>
      </c>
      <c r="J76" s="11">
        <v>0.7</v>
      </c>
      <c r="K76" s="11">
        <v>4</v>
      </c>
      <c r="L76" s="11">
        <v>2</v>
      </c>
      <c r="M76" s="11">
        <v>4</v>
      </c>
      <c r="N76" s="11">
        <v>4</v>
      </c>
      <c r="O76" s="11">
        <v>0.125</v>
      </c>
      <c r="P76" s="11">
        <v>0.15</v>
      </c>
      <c r="Q76" s="11">
        <v>0.4</v>
      </c>
      <c r="R76" s="11">
        <v>0.35</v>
      </c>
      <c r="S76" s="11">
        <v>4069.8535000000002</v>
      </c>
      <c r="T76" s="11">
        <v>0.45833332999999998</v>
      </c>
      <c r="U76" s="11">
        <v>50</v>
      </c>
      <c r="V76" s="11">
        <v>1200</v>
      </c>
      <c r="W76" s="11">
        <v>20.995466</v>
      </c>
      <c r="Y76" s="11">
        <v>18.434996000000002</v>
      </c>
      <c r="Z76" s="11">
        <v>1445.4</v>
      </c>
      <c r="AA76" s="11">
        <v>4069.8535000000002</v>
      </c>
      <c r="AB76" s="11">
        <v>0.45833332999999998</v>
      </c>
      <c r="AC76" s="11">
        <v>50</v>
      </c>
      <c r="AD76" s="11">
        <v>20.995466</v>
      </c>
    </row>
    <row r="77" spans="2:30" x14ac:dyDescent="0.35">
      <c r="B77" s="11">
        <v>-24.714915000000001</v>
      </c>
      <c r="C77" s="11">
        <v>45</v>
      </c>
      <c r="D77" s="11">
        <v>184.2551</v>
      </c>
      <c r="E77" s="11">
        <v>5.7000000000000002E-2</v>
      </c>
      <c r="F77" s="11">
        <v>250</v>
      </c>
      <c r="G77" s="11">
        <v>8500</v>
      </c>
      <c r="H77" s="11">
        <v>0.75</v>
      </c>
      <c r="I77" s="11">
        <v>0.5</v>
      </c>
      <c r="J77" s="11">
        <v>0.8</v>
      </c>
      <c r="K77" s="11">
        <v>2</v>
      </c>
      <c r="L77" s="11">
        <v>4</v>
      </c>
      <c r="M77" s="11">
        <v>3</v>
      </c>
      <c r="N77" s="11">
        <v>4</v>
      </c>
      <c r="O77" s="11">
        <v>0.05</v>
      </c>
      <c r="P77" s="11">
        <v>0.1</v>
      </c>
      <c r="Q77" s="11">
        <v>0.4</v>
      </c>
      <c r="R77" s="11">
        <v>0.3</v>
      </c>
      <c r="S77" s="11">
        <v>2041.0633</v>
      </c>
      <c r="T77" s="11">
        <v>0.54583333000000001</v>
      </c>
      <c r="U77" s="11">
        <v>90</v>
      </c>
      <c r="V77" s="11">
        <v>1600</v>
      </c>
      <c r="W77" s="11">
        <v>-25.80425</v>
      </c>
      <c r="Y77" s="11">
        <v>-24.714915000000001</v>
      </c>
      <c r="Z77" s="11">
        <v>14.25</v>
      </c>
      <c r="AA77" s="11">
        <v>2041.0633</v>
      </c>
      <c r="AB77" s="11">
        <v>0.54583333000000001</v>
      </c>
      <c r="AC77" s="11">
        <v>90</v>
      </c>
      <c r="AD77" s="11">
        <v>-25.80425</v>
      </c>
    </row>
    <row r="78" spans="2:30" x14ac:dyDescent="0.35">
      <c r="B78" s="11">
        <v>-10.401797999999999</v>
      </c>
      <c r="C78" s="11">
        <v>20</v>
      </c>
      <c r="D78" s="11">
        <v>135.52041</v>
      </c>
      <c r="E78" s="11">
        <v>0.03</v>
      </c>
      <c r="F78" s="11">
        <v>376.54958677685954</v>
      </c>
      <c r="G78" s="11">
        <v>6000</v>
      </c>
      <c r="H78" s="11">
        <v>0.7</v>
      </c>
      <c r="I78" s="11">
        <v>0.2</v>
      </c>
      <c r="J78" s="11">
        <v>0.9</v>
      </c>
      <c r="K78" s="11">
        <v>4</v>
      </c>
      <c r="L78" s="11">
        <v>3</v>
      </c>
      <c r="M78" s="11">
        <v>4</v>
      </c>
      <c r="N78" s="11">
        <v>4</v>
      </c>
      <c r="O78" s="11">
        <v>0.125</v>
      </c>
      <c r="P78" s="11">
        <v>0.1</v>
      </c>
      <c r="Q78" s="11">
        <v>0.3</v>
      </c>
      <c r="R78" s="11">
        <v>0.2</v>
      </c>
      <c r="S78" s="11">
        <v>2203.0288999999998</v>
      </c>
      <c r="T78" s="11">
        <v>0.45833332999999998</v>
      </c>
      <c r="U78" s="11">
        <v>80</v>
      </c>
      <c r="V78" s="11">
        <v>800</v>
      </c>
      <c r="W78" s="11">
        <v>-12.52713</v>
      </c>
      <c r="Y78" s="11">
        <v>-10.401797999999999</v>
      </c>
      <c r="Z78" s="11">
        <v>11.296487603305787</v>
      </c>
      <c r="AA78" s="11">
        <v>2203.0288999999998</v>
      </c>
      <c r="AB78" s="11">
        <v>0.45833332999999998</v>
      </c>
      <c r="AC78" s="11">
        <v>80</v>
      </c>
      <c r="AD78" s="11">
        <v>-12.52713</v>
      </c>
    </row>
    <row r="79" spans="2:30" x14ac:dyDescent="0.35">
      <c r="B79" s="11">
        <v>-6.2105589999999999</v>
      </c>
      <c r="C79" s="11">
        <v>30</v>
      </c>
      <c r="D79" s="11">
        <v>7.5918367</v>
      </c>
      <c r="E79" s="11">
        <v>0.13800000000000001</v>
      </c>
      <c r="F79" s="11">
        <v>5200</v>
      </c>
      <c r="G79" s="11">
        <v>7000</v>
      </c>
      <c r="H79" s="11">
        <v>0.7</v>
      </c>
      <c r="I79" s="11">
        <v>0.5</v>
      </c>
      <c r="J79" s="11">
        <v>0.8</v>
      </c>
      <c r="K79" s="11">
        <v>3</v>
      </c>
      <c r="L79" s="11">
        <v>4</v>
      </c>
      <c r="M79" s="11">
        <v>2</v>
      </c>
      <c r="N79" s="11">
        <v>2</v>
      </c>
      <c r="O79" s="11">
        <v>0.125</v>
      </c>
      <c r="P79" s="11">
        <v>0.15</v>
      </c>
      <c r="Q79" s="11">
        <v>0.3</v>
      </c>
      <c r="R79" s="11">
        <v>0.35</v>
      </c>
      <c r="S79" s="11">
        <v>3559.1761999999999</v>
      </c>
      <c r="T79" s="11">
        <v>0.66249999999999998</v>
      </c>
      <c r="U79" s="11">
        <v>40</v>
      </c>
      <c r="V79" s="11">
        <v>1000</v>
      </c>
      <c r="W79" s="11">
        <v>-6.9479454</v>
      </c>
      <c r="Y79" s="11">
        <v>-6.2105589999999999</v>
      </c>
      <c r="Z79" s="11">
        <v>717.6</v>
      </c>
      <c r="AA79" s="11">
        <v>3559.1761999999999</v>
      </c>
      <c r="AB79" s="11">
        <v>0.66249999999999998</v>
      </c>
      <c r="AC79" s="11">
        <v>40</v>
      </c>
      <c r="AD79" s="11">
        <v>-6.9479454</v>
      </c>
    </row>
    <row r="80" spans="2:30" x14ac:dyDescent="0.35">
      <c r="B80" s="11">
        <v>18.746658</v>
      </c>
      <c r="C80" s="11">
        <v>20</v>
      </c>
      <c r="D80" s="11">
        <v>202.53061</v>
      </c>
      <c r="E80" s="11">
        <v>0.16500000000000001</v>
      </c>
      <c r="F80" s="11">
        <v>4176.1363636363631</v>
      </c>
      <c r="G80" s="11">
        <v>6000</v>
      </c>
      <c r="H80" s="11">
        <v>0.85</v>
      </c>
      <c r="I80" s="11">
        <v>0.4</v>
      </c>
      <c r="J80" s="11">
        <v>0.6</v>
      </c>
      <c r="K80" s="11">
        <v>3</v>
      </c>
      <c r="L80" s="11">
        <v>2</v>
      </c>
      <c r="M80" s="11">
        <v>3</v>
      </c>
      <c r="N80" s="11">
        <v>2</v>
      </c>
      <c r="O80" s="11">
        <v>0.2</v>
      </c>
      <c r="P80" s="11">
        <v>0.2</v>
      </c>
      <c r="Q80" s="11">
        <v>0.2</v>
      </c>
      <c r="R80" s="11">
        <v>0.3</v>
      </c>
      <c r="S80" s="11">
        <v>3252.0902999999998</v>
      </c>
      <c r="T80" s="11">
        <v>0.48749999999999999</v>
      </c>
      <c r="U80" s="11">
        <v>50</v>
      </c>
      <c r="V80" s="11">
        <v>800</v>
      </c>
      <c r="W80" s="11">
        <v>24.753564000000001</v>
      </c>
      <c r="Y80" s="11">
        <v>18.746658</v>
      </c>
      <c r="Z80" s="11">
        <v>689.06249999999989</v>
      </c>
      <c r="AA80" s="11">
        <v>3252.0902999999998</v>
      </c>
      <c r="AB80" s="11">
        <v>0.48749999999999999</v>
      </c>
      <c r="AC80" s="11">
        <v>50</v>
      </c>
      <c r="AD80" s="11">
        <v>24.753564000000001</v>
      </c>
    </row>
    <row r="81" spans="2:30" x14ac:dyDescent="0.35">
      <c r="B81" s="11">
        <v>6.3288130000000002</v>
      </c>
      <c r="C81" s="11">
        <v>40</v>
      </c>
      <c r="D81" s="11">
        <v>19.775510000000001</v>
      </c>
      <c r="E81" s="11">
        <v>0.16500000000000001</v>
      </c>
      <c r="F81" s="11">
        <v>5200</v>
      </c>
      <c r="G81" s="11">
        <v>7000</v>
      </c>
      <c r="H81" s="11">
        <v>0.8</v>
      </c>
      <c r="I81" s="11">
        <v>0.3</v>
      </c>
      <c r="J81" s="11">
        <v>0.7</v>
      </c>
      <c r="K81" s="11">
        <v>3</v>
      </c>
      <c r="L81" s="11">
        <v>3</v>
      </c>
      <c r="M81" s="11">
        <v>3</v>
      </c>
      <c r="N81" s="11">
        <v>3</v>
      </c>
      <c r="O81" s="11">
        <v>0.05</v>
      </c>
      <c r="P81" s="11">
        <v>0.15</v>
      </c>
      <c r="Q81" s="11">
        <v>0.4</v>
      </c>
      <c r="R81" s="11">
        <v>0.3</v>
      </c>
      <c r="S81" s="11">
        <v>3351.6441</v>
      </c>
      <c r="T81" s="11">
        <v>0.45833332999999998</v>
      </c>
      <c r="U81" s="11">
        <v>50</v>
      </c>
      <c r="V81" s="11">
        <v>2000</v>
      </c>
      <c r="W81" s="11">
        <v>9.2889455999999999</v>
      </c>
      <c r="Y81" s="11">
        <v>6.3288130000000002</v>
      </c>
      <c r="Z81" s="11">
        <v>858</v>
      </c>
      <c r="AA81" s="11">
        <v>3351.6441</v>
      </c>
      <c r="AB81" s="11">
        <v>0.45833332999999998</v>
      </c>
      <c r="AC81" s="11">
        <v>50</v>
      </c>
      <c r="AD81" s="11">
        <v>9.2889455999999999</v>
      </c>
    </row>
    <row r="82" spans="2:30" x14ac:dyDescent="0.35">
      <c r="B82" s="11">
        <v>18.024149000000001</v>
      </c>
      <c r="C82" s="11">
        <v>30</v>
      </c>
      <c r="D82" s="11">
        <v>1.5</v>
      </c>
      <c r="E82" s="11">
        <v>0.16500000000000001</v>
      </c>
      <c r="F82" s="11">
        <v>2404.4421487603304</v>
      </c>
      <c r="G82" s="11">
        <v>8000</v>
      </c>
      <c r="H82" s="11">
        <v>0.75</v>
      </c>
      <c r="I82" s="11">
        <v>0.5</v>
      </c>
      <c r="J82" s="11">
        <v>0.9</v>
      </c>
      <c r="K82" s="11">
        <v>2</v>
      </c>
      <c r="L82" s="11">
        <v>2</v>
      </c>
      <c r="M82" s="11">
        <v>3</v>
      </c>
      <c r="N82" s="11">
        <v>3</v>
      </c>
      <c r="O82" s="11">
        <v>0.2</v>
      </c>
      <c r="P82" s="11">
        <v>0.1</v>
      </c>
      <c r="Q82" s="11">
        <v>0.3</v>
      </c>
      <c r="R82" s="11">
        <v>0.3</v>
      </c>
      <c r="S82" s="11">
        <v>3411.5605999999998</v>
      </c>
      <c r="T82" s="11">
        <v>0.42916666999999997</v>
      </c>
      <c r="U82" s="11">
        <v>60</v>
      </c>
      <c r="V82" s="11">
        <v>1400</v>
      </c>
      <c r="W82" s="11">
        <v>17.011990999999998</v>
      </c>
      <c r="Y82" s="11">
        <v>18.024149000000001</v>
      </c>
      <c r="Z82" s="11">
        <v>396.7329545454545</v>
      </c>
      <c r="AA82" s="11">
        <v>3411.5605999999998</v>
      </c>
      <c r="AB82" s="11">
        <v>0.42916666999999997</v>
      </c>
      <c r="AC82" s="11">
        <v>60</v>
      </c>
      <c r="AD82" s="11">
        <v>17.011990999999998</v>
      </c>
    </row>
    <row r="83" spans="2:30" x14ac:dyDescent="0.35">
      <c r="B83" s="11">
        <v>11.887978</v>
      </c>
      <c r="C83" s="11">
        <v>30</v>
      </c>
      <c r="D83" s="11">
        <v>111.15306</v>
      </c>
      <c r="E83" s="11">
        <v>0.16500000000000001</v>
      </c>
      <c r="F83" s="11">
        <v>3733.2128099173551</v>
      </c>
      <c r="G83" s="11">
        <v>8500</v>
      </c>
      <c r="H83" s="11">
        <v>0.85</v>
      </c>
      <c r="I83" s="11">
        <v>0.5</v>
      </c>
      <c r="J83" s="11">
        <v>0.9</v>
      </c>
      <c r="K83" s="11">
        <v>2</v>
      </c>
      <c r="L83" s="11">
        <v>4</v>
      </c>
      <c r="M83" s="11">
        <v>2</v>
      </c>
      <c r="N83" s="11">
        <v>3</v>
      </c>
      <c r="O83" s="11">
        <v>0.125</v>
      </c>
      <c r="P83" s="11">
        <v>0.15</v>
      </c>
      <c r="Q83" s="11">
        <v>0.1</v>
      </c>
      <c r="R83" s="11">
        <v>0.3</v>
      </c>
      <c r="S83" s="11">
        <v>2927.7094999999999</v>
      </c>
      <c r="T83" s="11">
        <v>0.63333333000000003</v>
      </c>
      <c r="U83" s="11">
        <v>90</v>
      </c>
      <c r="V83" s="11">
        <v>1800</v>
      </c>
      <c r="W83" s="11">
        <v>7.6784791999999999</v>
      </c>
      <c r="Y83" s="11">
        <v>11.887978</v>
      </c>
      <c r="Z83" s="11">
        <v>615.98011363636363</v>
      </c>
      <c r="AA83" s="11">
        <v>2927.7094999999999</v>
      </c>
      <c r="AB83" s="11">
        <v>0.63333333000000003</v>
      </c>
      <c r="AC83" s="11">
        <v>90</v>
      </c>
      <c r="AD83" s="11">
        <v>7.6784791999999999</v>
      </c>
    </row>
    <row r="84" spans="2:30" x14ac:dyDescent="0.35">
      <c r="B84" s="11">
        <v>-10.557051</v>
      </c>
      <c r="C84" s="11">
        <v>15</v>
      </c>
      <c r="D84" s="11">
        <v>300</v>
      </c>
      <c r="E84" s="11">
        <v>0.27300000000000002</v>
      </c>
      <c r="F84" s="11">
        <v>2750.413223140496</v>
      </c>
      <c r="G84" s="11">
        <v>3000</v>
      </c>
      <c r="H84" s="11">
        <v>0.85</v>
      </c>
      <c r="I84" s="11">
        <v>0.5</v>
      </c>
      <c r="J84" s="11">
        <v>0.8</v>
      </c>
      <c r="K84" s="11">
        <v>3</v>
      </c>
      <c r="L84" s="11">
        <v>4</v>
      </c>
      <c r="M84" s="11">
        <v>2</v>
      </c>
      <c r="N84" s="11">
        <v>2</v>
      </c>
      <c r="O84" s="11">
        <v>0.125</v>
      </c>
      <c r="P84" s="11">
        <v>0.2</v>
      </c>
      <c r="Q84" s="11">
        <v>0.2</v>
      </c>
      <c r="R84" s="11">
        <v>0.2</v>
      </c>
      <c r="S84" s="11">
        <v>867.89242000000002</v>
      </c>
      <c r="T84" s="11">
        <v>0.66249999999999998</v>
      </c>
      <c r="U84" s="11">
        <v>40</v>
      </c>
      <c r="V84" s="11">
        <v>400</v>
      </c>
      <c r="W84" s="11">
        <v>-7.8791735999999997</v>
      </c>
      <c r="Y84" s="11">
        <v>-10.557051</v>
      </c>
      <c r="Z84" s="11">
        <v>750.86280991735543</v>
      </c>
      <c r="AA84" s="11">
        <v>867.89242000000002</v>
      </c>
      <c r="AB84" s="11">
        <v>0.66249999999999998</v>
      </c>
      <c r="AC84" s="11">
        <v>40</v>
      </c>
      <c r="AD84" s="11">
        <v>-7.8791735999999997</v>
      </c>
    </row>
    <row r="85" spans="2:30" x14ac:dyDescent="0.35">
      <c r="B85" s="11">
        <v>4.9016609999999998</v>
      </c>
      <c r="C85" s="11">
        <v>35</v>
      </c>
      <c r="D85" s="11">
        <v>251.26531</v>
      </c>
      <c r="E85" s="11">
        <v>0.192</v>
      </c>
      <c r="F85" s="11">
        <v>600</v>
      </c>
      <c r="G85" s="11">
        <v>8500</v>
      </c>
      <c r="H85" s="11">
        <v>0.8</v>
      </c>
      <c r="I85" s="11">
        <v>0.2</v>
      </c>
      <c r="J85" s="11">
        <v>0.7</v>
      </c>
      <c r="K85" s="11">
        <v>2</v>
      </c>
      <c r="L85" s="11">
        <v>2</v>
      </c>
      <c r="M85" s="11">
        <v>2</v>
      </c>
      <c r="N85" s="11">
        <v>3</v>
      </c>
      <c r="O85" s="11">
        <v>0.125</v>
      </c>
      <c r="P85" s="11">
        <v>0.15</v>
      </c>
      <c r="Q85" s="11">
        <v>0.1</v>
      </c>
      <c r="R85" s="11">
        <v>0.2</v>
      </c>
      <c r="S85" s="11">
        <v>4868.2119000000002</v>
      </c>
      <c r="T85" s="11">
        <v>0.4</v>
      </c>
      <c r="U85" s="11">
        <v>80</v>
      </c>
      <c r="V85" s="11">
        <v>1000</v>
      </c>
      <c r="W85" s="11">
        <v>-1.0361916</v>
      </c>
      <c r="Y85" s="11">
        <v>4.9016609999999998</v>
      </c>
      <c r="Z85" s="11">
        <v>115.2</v>
      </c>
      <c r="AA85" s="11">
        <v>4868.2119000000002</v>
      </c>
      <c r="AB85" s="11">
        <v>0.4</v>
      </c>
      <c r="AC85" s="11">
        <v>80</v>
      </c>
      <c r="AD85" s="11">
        <v>-1.0361916</v>
      </c>
    </row>
    <row r="86" spans="2:30" x14ac:dyDescent="0.35">
      <c r="B86" s="11">
        <v>-8.0022120000000001</v>
      </c>
      <c r="C86" s="11">
        <v>45</v>
      </c>
      <c r="D86" s="11">
        <v>38.051020000000001</v>
      </c>
      <c r="E86" s="11">
        <v>0.13800000000000001</v>
      </c>
      <c r="F86" s="11">
        <v>2748.8119834710747</v>
      </c>
      <c r="G86" s="11">
        <v>7500</v>
      </c>
      <c r="H86" s="11">
        <v>0.8</v>
      </c>
      <c r="I86" s="11">
        <v>0.5</v>
      </c>
      <c r="J86" s="11">
        <v>0.8</v>
      </c>
      <c r="K86" s="11">
        <v>4</v>
      </c>
      <c r="L86" s="11">
        <v>4</v>
      </c>
      <c r="M86" s="11">
        <v>3</v>
      </c>
      <c r="N86" s="11">
        <v>4</v>
      </c>
      <c r="O86" s="11">
        <v>0.05</v>
      </c>
      <c r="P86" s="11">
        <v>0.15</v>
      </c>
      <c r="Q86" s="11">
        <v>0.2</v>
      </c>
      <c r="R86" s="11">
        <v>0.25</v>
      </c>
      <c r="S86" s="11">
        <v>3489.3177999999998</v>
      </c>
      <c r="T86" s="11">
        <v>0.66249999999999998</v>
      </c>
      <c r="U86" s="11">
        <v>70</v>
      </c>
      <c r="V86" s="11">
        <v>1200</v>
      </c>
      <c r="W86" s="11">
        <v>-7.1594699999999998</v>
      </c>
      <c r="Y86" s="11">
        <v>-8.0022120000000001</v>
      </c>
      <c r="Z86" s="11">
        <v>379.33605371900836</v>
      </c>
      <c r="AA86" s="11">
        <v>3489.3177999999998</v>
      </c>
      <c r="AB86" s="11">
        <v>0.66249999999999998</v>
      </c>
      <c r="AC86" s="11">
        <v>70</v>
      </c>
      <c r="AD86" s="11">
        <v>-7.1594699999999998</v>
      </c>
    </row>
    <row r="87" spans="2:30" x14ac:dyDescent="0.35">
      <c r="B87" s="11">
        <v>-1.7456339999999999</v>
      </c>
      <c r="C87" s="11">
        <v>15</v>
      </c>
      <c r="D87" s="11">
        <v>281.72449</v>
      </c>
      <c r="E87" s="11">
        <v>0.246</v>
      </c>
      <c r="F87" s="11">
        <v>903.7190082644629</v>
      </c>
      <c r="G87" s="11">
        <v>4500</v>
      </c>
      <c r="H87" s="11">
        <v>0.7</v>
      </c>
      <c r="I87" s="11">
        <v>0.4</v>
      </c>
      <c r="J87" s="11">
        <v>0.9</v>
      </c>
      <c r="K87" s="11">
        <v>4</v>
      </c>
      <c r="L87" s="11">
        <v>3</v>
      </c>
      <c r="M87" s="11">
        <v>4</v>
      </c>
      <c r="N87" s="11">
        <v>4</v>
      </c>
      <c r="O87" s="11">
        <v>0.125</v>
      </c>
      <c r="P87" s="11">
        <v>0.1</v>
      </c>
      <c r="Q87" s="11">
        <v>0.4</v>
      </c>
      <c r="R87" s="11">
        <v>0.3</v>
      </c>
      <c r="S87" s="11">
        <v>2115.4877999999999</v>
      </c>
      <c r="T87" s="11">
        <v>0.57499999999999996</v>
      </c>
      <c r="U87" s="11">
        <v>50</v>
      </c>
      <c r="V87" s="11">
        <v>800</v>
      </c>
      <c r="W87" s="11">
        <v>-0.28403183000000004</v>
      </c>
      <c r="Y87" s="11">
        <v>-1.7456339999999999</v>
      </c>
      <c r="Z87" s="11">
        <v>222.31487603305786</v>
      </c>
      <c r="AA87" s="11">
        <v>2115.4877999999999</v>
      </c>
      <c r="AB87" s="11">
        <v>0.57499999999999996</v>
      </c>
      <c r="AC87" s="11">
        <v>50</v>
      </c>
      <c r="AD87" s="11">
        <v>-0.28403183000000004</v>
      </c>
    </row>
    <row r="88" spans="2:30" x14ac:dyDescent="0.35">
      <c r="B88" s="11">
        <v>-21.812047</v>
      </c>
      <c r="C88" s="11">
        <v>20</v>
      </c>
      <c r="D88" s="11">
        <v>31.959184</v>
      </c>
      <c r="E88" s="11">
        <v>0.111</v>
      </c>
      <c r="F88" s="11">
        <v>632.74793388429748</v>
      </c>
      <c r="G88" s="11">
        <v>8500</v>
      </c>
      <c r="H88" s="11">
        <v>0.7</v>
      </c>
      <c r="I88" s="11">
        <v>0.5</v>
      </c>
      <c r="J88" s="11">
        <v>0.8</v>
      </c>
      <c r="K88" s="11">
        <v>3</v>
      </c>
      <c r="L88" s="11">
        <v>2</v>
      </c>
      <c r="M88" s="11">
        <v>3</v>
      </c>
      <c r="N88" s="11">
        <v>3</v>
      </c>
      <c r="O88" s="11">
        <v>0.125</v>
      </c>
      <c r="P88" s="11">
        <v>0.1</v>
      </c>
      <c r="Q88" s="11">
        <v>0.3</v>
      </c>
      <c r="R88" s="11">
        <v>0.3</v>
      </c>
      <c r="S88" s="11">
        <v>5350.2130999999999</v>
      </c>
      <c r="T88" s="11">
        <v>0.57499999999999996</v>
      </c>
      <c r="U88" s="11">
        <v>60</v>
      </c>
      <c r="V88" s="11">
        <v>1800</v>
      </c>
      <c r="W88" s="11">
        <v>-19.547561000000002</v>
      </c>
      <c r="Y88" s="11">
        <v>-21.812047</v>
      </c>
      <c r="Z88" s="11">
        <v>70.235020661157023</v>
      </c>
      <c r="AA88" s="11">
        <v>5350.2130999999999</v>
      </c>
      <c r="AB88" s="11">
        <v>0.57499999999999996</v>
      </c>
      <c r="AC88" s="11">
        <v>60</v>
      </c>
      <c r="AD88" s="11">
        <v>-19.547561000000002</v>
      </c>
    </row>
    <row r="89" spans="2:30" x14ac:dyDescent="0.35">
      <c r="B89" s="11">
        <v>-6.8912100000000001</v>
      </c>
      <c r="C89" s="11">
        <v>20</v>
      </c>
      <c r="D89" s="11">
        <v>129.42857000000001</v>
      </c>
      <c r="E89" s="11">
        <v>0.27300000000000002</v>
      </c>
      <c r="F89" s="11">
        <v>600</v>
      </c>
      <c r="G89" s="11">
        <v>5000</v>
      </c>
      <c r="H89" s="11">
        <v>0.75</v>
      </c>
      <c r="I89" s="11">
        <v>0.4</v>
      </c>
      <c r="J89" s="11">
        <v>0.6</v>
      </c>
      <c r="K89" s="11">
        <v>4</v>
      </c>
      <c r="L89" s="11">
        <v>3</v>
      </c>
      <c r="M89" s="11">
        <v>2</v>
      </c>
      <c r="N89" s="11">
        <v>3</v>
      </c>
      <c r="O89" s="11">
        <v>0.125</v>
      </c>
      <c r="P89" s="11">
        <v>0.15</v>
      </c>
      <c r="Q89" s="11">
        <v>0.3</v>
      </c>
      <c r="R89" s="11">
        <v>0.2</v>
      </c>
      <c r="S89" s="11">
        <v>2710.0752000000002</v>
      </c>
      <c r="T89" s="11">
        <v>0.54583333000000001</v>
      </c>
      <c r="U89" s="11">
        <v>60</v>
      </c>
      <c r="V89" s="11">
        <v>1600</v>
      </c>
      <c r="W89" s="11">
        <v>-8.2463452000000004</v>
      </c>
      <c r="Y89" s="11">
        <v>-6.8912100000000001</v>
      </c>
      <c r="Z89" s="11">
        <v>163.80000000000001</v>
      </c>
      <c r="AA89" s="11">
        <v>2710.0752000000002</v>
      </c>
      <c r="AB89" s="11">
        <v>0.54583333000000001</v>
      </c>
      <c r="AC89" s="11">
        <v>60</v>
      </c>
      <c r="AD89" s="11">
        <v>-8.2463452000000004</v>
      </c>
    </row>
    <row r="90" spans="2:30" x14ac:dyDescent="0.35">
      <c r="B90" s="11">
        <v>8.0680460000000007</v>
      </c>
      <c r="C90" s="11">
        <v>20</v>
      </c>
      <c r="D90" s="11">
        <v>220.80611999999999</v>
      </c>
      <c r="E90" s="11">
        <v>0.246</v>
      </c>
      <c r="F90" s="11">
        <v>4500</v>
      </c>
      <c r="G90" s="11">
        <v>6000</v>
      </c>
      <c r="H90" s="11">
        <v>0.75</v>
      </c>
      <c r="I90" s="11">
        <v>0.2</v>
      </c>
      <c r="J90" s="11">
        <v>0.6</v>
      </c>
      <c r="K90" s="11">
        <v>2</v>
      </c>
      <c r="L90" s="11">
        <v>2</v>
      </c>
      <c r="M90" s="11">
        <v>4</v>
      </c>
      <c r="N90" s="11">
        <v>4</v>
      </c>
      <c r="O90" s="11">
        <v>0.05</v>
      </c>
      <c r="P90" s="11">
        <v>0.2</v>
      </c>
      <c r="Q90" s="11">
        <v>0.1</v>
      </c>
      <c r="R90" s="11">
        <v>0.35</v>
      </c>
      <c r="S90" s="11">
        <v>1678.4982</v>
      </c>
      <c r="T90" s="11">
        <v>0.69166667000000004</v>
      </c>
      <c r="U90" s="11">
        <v>70</v>
      </c>
      <c r="V90" s="11">
        <v>1600</v>
      </c>
      <c r="W90" s="11">
        <v>6.8693879999999998</v>
      </c>
      <c r="Y90" s="11">
        <v>8.0680460000000007</v>
      </c>
      <c r="Z90" s="11">
        <v>1107</v>
      </c>
      <c r="AA90" s="11">
        <v>1678.4982</v>
      </c>
      <c r="AB90" s="11">
        <v>0.69166667000000004</v>
      </c>
      <c r="AC90" s="11">
        <v>70</v>
      </c>
      <c r="AD90" s="11">
        <v>6.8693879999999998</v>
      </c>
    </row>
    <row r="91" spans="2:30" x14ac:dyDescent="0.35">
      <c r="B91" s="11">
        <v>20.110351000000001</v>
      </c>
      <c r="C91" s="11">
        <v>20</v>
      </c>
      <c r="D91" s="11">
        <v>293.90816000000001</v>
      </c>
      <c r="E91" s="11">
        <v>0.27300000000000002</v>
      </c>
      <c r="F91" s="11">
        <v>1518.5950413223138</v>
      </c>
      <c r="G91" s="11">
        <v>5000</v>
      </c>
      <c r="H91" s="11">
        <v>0.85</v>
      </c>
      <c r="I91" s="11">
        <v>0.2</v>
      </c>
      <c r="J91" s="11">
        <v>0.7</v>
      </c>
      <c r="K91" s="11">
        <v>3</v>
      </c>
      <c r="L91" s="11">
        <v>2</v>
      </c>
      <c r="M91" s="11">
        <v>2</v>
      </c>
      <c r="N91" s="11">
        <v>4</v>
      </c>
      <c r="O91" s="11">
        <v>0.05</v>
      </c>
      <c r="P91" s="11">
        <v>0.2</v>
      </c>
      <c r="Q91" s="11">
        <v>0.3</v>
      </c>
      <c r="R91" s="11">
        <v>0.25</v>
      </c>
      <c r="S91" s="11">
        <v>1398.7484999999999</v>
      </c>
      <c r="T91" s="11">
        <v>0.45833332999999998</v>
      </c>
      <c r="U91" s="11">
        <v>70</v>
      </c>
      <c r="V91" s="11">
        <v>1000</v>
      </c>
      <c r="W91" s="11">
        <v>22.384395999999999</v>
      </c>
      <c r="Y91" s="11">
        <v>20.110351000000001</v>
      </c>
      <c r="Z91" s="11">
        <v>414.57644628099172</v>
      </c>
      <c r="AA91" s="11">
        <v>1398.7484999999999</v>
      </c>
      <c r="AB91" s="11">
        <v>0.45833332999999998</v>
      </c>
      <c r="AC91" s="11">
        <v>70</v>
      </c>
      <c r="AD91" s="11">
        <v>22.384395999999999</v>
      </c>
    </row>
    <row r="92" spans="2:30" x14ac:dyDescent="0.35">
      <c r="B92" s="11">
        <v>-4.7780170000000002</v>
      </c>
      <c r="C92" s="11">
        <v>20</v>
      </c>
      <c r="D92" s="11">
        <v>74.602041</v>
      </c>
      <c r="E92" s="11">
        <v>0.27300000000000002</v>
      </c>
      <c r="F92" s="11">
        <v>1125</v>
      </c>
      <c r="G92" s="11">
        <v>2500</v>
      </c>
      <c r="H92" s="11">
        <v>0.85</v>
      </c>
      <c r="I92" s="11">
        <v>0.5</v>
      </c>
      <c r="J92" s="11">
        <v>0.7</v>
      </c>
      <c r="K92" s="11">
        <v>2</v>
      </c>
      <c r="L92" s="11">
        <v>2</v>
      </c>
      <c r="M92" s="11">
        <v>3</v>
      </c>
      <c r="N92" s="11">
        <v>4</v>
      </c>
      <c r="O92" s="11">
        <v>0.2</v>
      </c>
      <c r="P92" s="11">
        <v>0.15</v>
      </c>
      <c r="Q92" s="11">
        <v>0.4</v>
      </c>
      <c r="R92" s="11">
        <v>0.35</v>
      </c>
      <c r="S92" s="11">
        <v>1136.4831999999999</v>
      </c>
      <c r="T92" s="11">
        <v>0.57499999999999996</v>
      </c>
      <c r="U92" s="11">
        <v>50</v>
      </c>
      <c r="V92" s="11">
        <v>1000</v>
      </c>
      <c r="W92" s="11">
        <v>-4.9977722999999994</v>
      </c>
      <c r="Y92" s="11">
        <v>-4.7780170000000002</v>
      </c>
      <c r="Z92" s="11">
        <v>307.125</v>
      </c>
      <c r="AA92" s="11">
        <v>1136.4831999999999</v>
      </c>
      <c r="AB92" s="11">
        <v>0.57499999999999996</v>
      </c>
      <c r="AC92" s="11">
        <v>50</v>
      </c>
      <c r="AD92" s="11">
        <v>-4.9977722999999994</v>
      </c>
    </row>
    <row r="93" spans="2:30" x14ac:dyDescent="0.35">
      <c r="B93" s="11">
        <v>-14.522396000000001</v>
      </c>
      <c r="C93" s="11">
        <v>45</v>
      </c>
      <c r="D93" s="11">
        <v>275.63265000000001</v>
      </c>
      <c r="E93" s="11">
        <v>0.13800000000000001</v>
      </c>
      <c r="F93" s="11">
        <v>1958.0578512396696</v>
      </c>
      <c r="G93" s="11">
        <v>8500</v>
      </c>
      <c r="H93" s="11">
        <v>0.75</v>
      </c>
      <c r="I93" s="11">
        <v>0.3</v>
      </c>
      <c r="J93" s="11">
        <v>0.9</v>
      </c>
      <c r="K93" s="11">
        <v>4</v>
      </c>
      <c r="L93" s="11">
        <v>4</v>
      </c>
      <c r="M93" s="11">
        <v>4</v>
      </c>
      <c r="N93" s="11">
        <v>3</v>
      </c>
      <c r="O93" s="11">
        <v>0.125</v>
      </c>
      <c r="P93" s="11">
        <v>0.2</v>
      </c>
      <c r="Q93" s="11">
        <v>0.3</v>
      </c>
      <c r="R93" s="11">
        <v>0.3</v>
      </c>
      <c r="S93" s="11">
        <v>2041.0633</v>
      </c>
      <c r="T93" s="11">
        <v>0.51666666999999999</v>
      </c>
      <c r="U93" s="11">
        <v>70</v>
      </c>
      <c r="V93" s="11">
        <v>1200</v>
      </c>
      <c r="W93" s="11">
        <v>-17.221032000000001</v>
      </c>
      <c r="Y93" s="11">
        <v>-14.522396000000001</v>
      </c>
      <c r="Z93" s="11">
        <v>270.2119834710744</v>
      </c>
      <c r="AA93" s="11">
        <v>2041.0633</v>
      </c>
      <c r="AB93" s="11">
        <v>0.51666666999999999</v>
      </c>
      <c r="AC93" s="11">
        <v>70</v>
      </c>
      <c r="AD93" s="11">
        <v>-17.221032000000001</v>
      </c>
    </row>
    <row r="94" spans="2:30" x14ac:dyDescent="0.35">
      <c r="B94" s="11">
        <v>-25.360405</v>
      </c>
      <c r="C94" s="11">
        <v>35</v>
      </c>
      <c r="D94" s="11">
        <v>178.16327000000001</v>
      </c>
      <c r="E94" s="11">
        <v>5.7000000000000002E-2</v>
      </c>
      <c r="F94" s="11">
        <v>2380.1652892561983</v>
      </c>
      <c r="G94" s="11">
        <v>8000</v>
      </c>
      <c r="H94" s="11">
        <v>0.85</v>
      </c>
      <c r="I94" s="11">
        <v>0.4</v>
      </c>
      <c r="J94" s="11">
        <v>0.6</v>
      </c>
      <c r="K94" s="11">
        <v>2</v>
      </c>
      <c r="L94" s="11">
        <v>4</v>
      </c>
      <c r="M94" s="11">
        <v>2</v>
      </c>
      <c r="N94" s="11">
        <v>2</v>
      </c>
      <c r="O94" s="11">
        <v>0.125</v>
      </c>
      <c r="P94" s="11">
        <v>0.2</v>
      </c>
      <c r="Q94" s="11">
        <v>0.3</v>
      </c>
      <c r="R94" s="11">
        <v>0.3</v>
      </c>
      <c r="S94" s="11">
        <v>4581.8464999999997</v>
      </c>
      <c r="T94" s="11">
        <v>0.66249999999999998</v>
      </c>
      <c r="U94" s="11">
        <v>40</v>
      </c>
      <c r="V94" s="11">
        <v>2000</v>
      </c>
      <c r="W94" s="11">
        <v>-25.440138000000001</v>
      </c>
      <c r="Y94" s="11">
        <v>-25.360405</v>
      </c>
      <c r="Z94" s="11">
        <v>135.6694214876033</v>
      </c>
      <c r="AA94" s="11">
        <v>4581.8464999999997</v>
      </c>
      <c r="AB94" s="11">
        <v>0.66249999999999998</v>
      </c>
      <c r="AC94" s="11">
        <v>40</v>
      </c>
      <c r="AD94" s="11">
        <v>-25.440138000000001</v>
      </c>
    </row>
    <row r="95" spans="2:30" x14ac:dyDescent="0.35">
      <c r="B95" s="11">
        <v>22.300768000000001</v>
      </c>
      <c r="C95" s="11">
        <v>35</v>
      </c>
      <c r="D95" s="11">
        <v>98.969387999999995</v>
      </c>
      <c r="E95" s="11">
        <v>0.27300000000000002</v>
      </c>
      <c r="F95" s="11">
        <v>2847.3657024793383</v>
      </c>
      <c r="G95" s="11">
        <v>7500</v>
      </c>
      <c r="H95" s="11">
        <v>0.75</v>
      </c>
      <c r="I95" s="11">
        <v>0.2</v>
      </c>
      <c r="J95" s="11">
        <v>0.6</v>
      </c>
      <c r="K95" s="11">
        <v>3</v>
      </c>
      <c r="L95" s="11">
        <v>2</v>
      </c>
      <c r="M95" s="11">
        <v>4</v>
      </c>
      <c r="N95" s="11">
        <v>2</v>
      </c>
      <c r="O95" s="11">
        <v>0.2</v>
      </c>
      <c r="P95" s="11">
        <v>0.2</v>
      </c>
      <c r="Q95" s="11">
        <v>0.1</v>
      </c>
      <c r="R95" s="11">
        <v>0.35</v>
      </c>
      <c r="S95" s="11">
        <v>4295.4811</v>
      </c>
      <c r="T95" s="11">
        <v>0.69166667000000004</v>
      </c>
      <c r="U95" s="11">
        <v>70</v>
      </c>
      <c r="V95" s="11">
        <v>1600</v>
      </c>
      <c r="W95" s="11">
        <v>14.640627</v>
      </c>
      <c r="Y95" s="11">
        <v>22.300768000000001</v>
      </c>
      <c r="Z95" s="11">
        <v>777.33083677685943</v>
      </c>
      <c r="AA95" s="11">
        <v>4295.4811</v>
      </c>
      <c r="AB95" s="11">
        <v>0.69166667000000004</v>
      </c>
      <c r="AC95" s="11">
        <v>70</v>
      </c>
      <c r="AD95" s="11">
        <v>14.640627</v>
      </c>
    </row>
    <row r="96" spans="2:30" x14ac:dyDescent="0.35">
      <c r="B96" s="11">
        <v>-21.962129999999998</v>
      </c>
      <c r="C96" s="11">
        <v>15</v>
      </c>
      <c r="D96" s="11">
        <v>62.418367000000003</v>
      </c>
      <c r="E96" s="11">
        <v>0.13800000000000001</v>
      </c>
      <c r="F96" s="11">
        <v>1075.6714876033056</v>
      </c>
      <c r="G96" s="11">
        <v>8500</v>
      </c>
      <c r="H96" s="11">
        <v>0.8</v>
      </c>
      <c r="I96" s="11">
        <v>0.3</v>
      </c>
      <c r="J96" s="11">
        <v>0.8</v>
      </c>
      <c r="K96" s="11">
        <v>2</v>
      </c>
      <c r="L96" s="11">
        <v>3</v>
      </c>
      <c r="M96" s="11">
        <v>2</v>
      </c>
      <c r="N96" s="11">
        <v>3</v>
      </c>
      <c r="O96" s="11">
        <v>0.05</v>
      </c>
      <c r="P96" s="11">
        <v>0.2</v>
      </c>
      <c r="Q96" s="11">
        <v>0.1</v>
      </c>
      <c r="R96" s="11">
        <v>0.2</v>
      </c>
      <c r="S96" s="11">
        <v>3227.4749000000002</v>
      </c>
      <c r="T96" s="11">
        <v>0.72083333000000005</v>
      </c>
      <c r="U96" s="11">
        <v>50</v>
      </c>
      <c r="V96" s="11">
        <v>2000</v>
      </c>
      <c r="W96" s="11">
        <v>-22.804846000000001</v>
      </c>
      <c r="Y96" s="11">
        <v>-21.962129999999998</v>
      </c>
      <c r="Z96" s="11">
        <v>148.44266528925618</v>
      </c>
      <c r="AA96" s="11">
        <v>3227.4749000000002</v>
      </c>
      <c r="AB96" s="11">
        <v>0.72083333000000005</v>
      </c>
      <c r="AC96" s="11">
        <v>50</v>
      </c>
      <c r="AD96" s="11">
        <v>-22.804846000000001</v>
      </c>
    </row>
    <row r="97" spans="2:30" x14ac:dyDescent="0.35">
      <c r="B97" s="11">
        <v>-4.6625589999999999</v>
      </c>
      <c r="C97" s="11">
        <v>25</v>
      </c>
      <c r="D97" s="11">
        <v>129.42857000000001</v>
      </c>
      <c r="E97" s="11">
        <v>0.246</v>
      </c>
      <c r="F97" s="11">
        <v>1075.6714876033056</v>
      </c>
      <c r="G97" s="11">
        <v>7500</v>
      </c>
      <c r="H97" s="11">
        <v>0.7</v>
      </c>
      <c r="I97" s="11">
        <v>0.3</v>
      </c>
      <c r="J97" s="11">
        <v>0.9</v>
      </c>
      <c r="K97" s="11">
        <v>3</v>
      </c>
      <c r="L97" s="11">
        <v>4</v>
      </c>
      <c r="M97" s="11">
        <v>2</v>
      </c>
      <c r="N97" s="11">
        <v>3</v>
      </c>
      <c r="O97" s="11">
        <v>0.125</v>
      </c>
      <c r="P97" s="11">
        <v>0.1</v>
      </c>
      <c r="Q97" s="11">
        <v>0.3</v>
      </c>
      <c r="R97" s="11">
        <v>0.25</v>
      </c>
      <c r="S97" s="11">
        <v>2031.0900999999999</v>
      </c>
      <c r="T97" s="11">
        <v>0.57499999999999996</v>
      </c>
      <c r="U97" s="11">
        <v>60</v>
      </c>
      <c r="V97" s="11">
        <v>1200</v>
      </c>
      <c r="W97" s="11">
        <v>-3.0424507999999997</v>
      </c>
      <c r="Y97" s="11">
        <v>-4.6625589999999999</v>
      </c>
      <c r="Z97" s="11">
        <v>264.61518595041321</v>
      </c>
      <c r="AA97" s="11">
        <v>2031.0900999999999</v>
      </c>
      <c r="AB97" s="11">
        <v>0.57499999999999996</v>
      </c>
      <c r="AC97" s="11">
        <v>60</v>
      </c>
      <c r="AD97" s="11">
        <v>-3.0424507999999997</v>
      </c>
    </row>
    <row r="98" spans="2:30" x14ac:dyDescent="0.35">
      <c r="B98" s="11">
        <v>21.349032000000001</v>
      </c>
      <c r="C98" s="11">
        <v>25</v>
      </c>
      <c r="D98" s="11">
        <v>25.867346999999999</v>
      </c>
      <c r="E98" s="11">
        <v>0.219</v>
      </c>
      <c r="F98" s="11">
        <v>1961.518595041322</v>
      </c>
      <c r="G98" s="11">
        <v>4000</v>
      </c>
      <c r="H98" s="11">
        <v>0.8</v>
      </c>
      <c r="I98" s="11">
        <v>0.2</v>
      </c>
      <c r="J98" s="11">
        <v>0.9</v>
      </c>
      <c r="K98" s="11">
        <v>4</v>
      </c>
      <c r="L98" s="11">
        <v>3</v>
      </c>
      <c r="M98" s="11">
        <v>4</v>
      </c>
      <c r="N98" s="11">
        <v>3</v>
      </c>
      <c r="O98" s="11">
        <v>0.05</v>
      </c>
      <c r="P98" s="11">
        <v>0.15</v>
      </c>
      <c r="Q98" s="11">
        <v>0.2</v>
      </c>
      <c r="R98" s="11">
        <v>0.35</v>
      </c>
      <c r="S98" s="11">
        <v>1421.7630999999999</v>
      </c>
      <c r="T98" s="11">
        <v>0.45833332999999998</v>
      </c>
      <c r="U98" s="11">
        <v>80</v>
      </c>
      <c r="V98" s="11">
        <v>1400</v>
      </c>
      <c r="W98" s="11">
        <v>28.809301000000001</v>
      </c>
      <c r="Y98" s="11">
        <v>21.349032000000001</v>
      </c>
      <c r="Z98" s="11">
        <v>429.57257231404952</v>
      </c>
      <c r="AA98" s="11">
        <v>1421.7630999999999</v>
      </c>
      <c r="AB98" s="11">
        <v>0.45833332999999998</v>
      </c>
      <c r="AC98" s="11">
        <v>80</v>
      </c>
      <c r="AD98" s="11">
        <v>28.809301000000001</v>
      </c>
    </row>
    <row r="99" spans="2:30" x14ac:dyDescent="0.35">
      <c r="B99" s="11">
        <v>-13.448328</v>
      </c>
      <c r="C99" s="11">
        <v>25</v>
      </c>
      <c r="D99" s="11">
        <v>129.42857000000001</v>
      </c>
      <c r="E99" s="11">
        <v>5.7000000000000002E-2</v>
      </c>
      <c r="F99" s="11">
        <v>528.9256198347108</v>
      </c>
      <c r="G99" s="11">
        <v>6500</v>
      </c>
      <c r="H99" s="11">
        <v>0.75</v>
      </c>
      <c r="I99" s="11">
        <v>0.3</v>
      </c>
      <c r="J99" s="11">
        <v>0.8</v>
      </c>
      <c r="K99" s="11">
        <v>3</v>
      </c>
      <c r="L99" s="11">
        <v>3</v>
      </c>
      <c r="M99" s="11">
        <v>2</v>
      </c>
      <c r="N99" s="11">
        <v>3</v>
      </c>
      <c r="O99" s="11">
        <v>0.2</v>
      </c>
      <c r="P99" s="11">
        <v>0.15</v>
      </c>
      <c r="Q99" s="11">
        <v>0.3</v>
      </c>
      <c r="R99" s="11">
        <v>0.25</v>
      </c>
      <c r="S99" s="11">
        <v>2860.4519</v>
      </c>
      <c r="T99" s="11">
        <v>0.51666666999999999</v>
      </c>
      <c r="U99" s="11">
        <v>60</v>
      </c>
      <c r="V99" s="11">
        <v>1000</v>
      </c>
      <c r="W99" s="11">
        <v>-13.874354</v>
      </c>
      <c r="Y99" s="11">
        <v>-13.448328</v>
      </c>
      <c r="Z99" s="11">
        <v>30.148760330578515</v>
      </c>
      <c r="AA99" s="11">
        <v>2860.4519</v>
      </c>
      <c r="AB99" s="11">
        <v>0.51666666999999999</v>
      </c>
      <c r="AC99" s="11">
        <v>60</v>
      </c>
      <c r="AD99" s="11">
        <v>-13.874354</v>
      </c>
    </row>
    <row r="100" spans="2:30" x14ac:dyDescent="0.35">
      <c r="B100" s="11">
        <v>-4.3269060000000001</v>
      </c>
      <c r="C100" s="11">
        <v>30</v>
      </c>
      <c r="D100" s="11">
        <v>98.969387999999995</v>
      </c>
      <c r="E100" s="11">
        <v>0.192</v>
      </c>
      <c r="F100" s="11">
        <v>4085.3305785123966</v>
      </c>
      <c r="G100" s="11">
        <v>7000</v>
      </c>
      <c r="H100" s="11">
        <v>0.8</v>
      </c>
      <c r="I100" s="11">
        <v>0.4</v>
      </c>
      <c r="J100" s="11">
        <v>0.7</v>
      </c>
      <c r="K100" s="11">
        <v>4</v>
      </c>
      <c r="L100" s="11">
        <v>3</v>
      </c>
      <c r="M100" s="11">
        <v>3</v>
      </c>
      <c r="N100" s="11">
        <v>4</v>
      </c>
      <c r="O100" s="11">
        <v>0.05</v>
      </c>
      <c r="P100" s="11">
        <v>0.15</v>
      </c>
      <c r="Q100" s="11">
        <v>0.2</v>
      </c>
      <c r="R100" s="11">
        <v>0.25</v>
      </c>
      <c r="S100" s="11">
        <v>2411.0549000000001</v>
      </c>
      <c r="T100" s="11">
        <v>0.66249999999999998</v>
      </c>
      <c r="U100" s="11">
        <v>50</v>
      </c>
      <c r="V100" s="11">
        <v>1200</v>
      </c>
      <c r="W100" s="11">
        <v>-5.5839547999999999</v>
      </c>
      <c r="Y100" s="11">
        <v>-4.3269060000000001</v>
      </c>
      <c r="Z100" s="11">
        <v>784.38347107438017</v>
      </c>
      <c r="AA100" s="11">
        <v>2411.0549000000001</v>
      </c>
      <c r="AB100" s="11">
        <v>0.66249999999999998</v>
      </c>
      <c r="AC100" s="11">
        <v>50</v>
      </c>
      <c r="AD100" s="11">
        <v>-5.5839547999999999</v>
      </c>
    </row>
    <row r="101" spans="2:30" x14ac:dyDescent="0.35">
      <c r="B101" s="11">
        <v>-3.4642040000000001</v>
      </c>
      <c r="C101" s="11">
        <v>20</v>
      </c>
      <c r="D101" s="11">
        <v>196.43878000000001</v>
      </c>
      <c r="E101" s="11">
        <v>0.111</v>
      </c>
      <c r="F101" s="11">
        <v>1167.3037190082646</v>
      </c>
      <c r="G101" s="11">
        <v>7000</v>
      </c>
      <c r="H101" s="11">
        <v>0.85</v>
      </c>
      <c r="I101" s="11">
        <v>0.3</v>
      </c>
      <c r="J101" s="11">
        <v>0.9</v>
      </c>
      <c r="K101" s="11">
        <v>2</v>
      </c>
      <c r="L101" s="11">
        <v>2</v>
      </c>
      <c r="M101" s="11">
        <v>4</v>
      </c>
      <c r="N101" s="11">
        <v>4</v>
      </c>
      <c r="O101" s="11">
        <v>0.125</v>
      </c>
      <c r="P101" s="11">
        <v>0.2</v>
      </c>
      <c r="Q101" s="11">
        <v>0.1</v>
      </c>
      <c r="R101" s="11">
        <v>0.2</v>
      </c>
      <c r="S101" s="11">
        <v>1958.2479000000001</v>
      </c>
      <c r="T101" s="11">
        <v>0.48749999999999999</v>
      </c>
      <c r="U101" s="11">
        <v>50</v>
      </c>
      <c r="V101" s="11">
        <v>600</v>
      </c>
      <c r="W101" s="11">
        <v>-4.0090859999999999</v>
      </c>
      <c r="Y101" s="11">
        <v>-3.4642040000000001</v>
      </c>
      <c r="Z101" s="11">
        <v>129.57071280991738</v>
      </c>
      <c r="AA101" s="11">
        <v>1958.2479000000001</v>
      </c>
      <c r="AB101" s="11">
        <v>0.48749999999999999</v>
      </c>
      <c r="AC101" s="11">
        <v>50</v>
      </c>
      <c r="AD101" s="11">
        <v>-4.0090859999999999</v>
      </c>
    </row>
    <row r="102" spans="2:30" x14ac:dyDescent="0.35">
      <c r="B102" s="11">
        <v>-19.275258000000001</v>
      </c>
      <c r="C102" s="11">
        <v>15</v>
      </c>
      <c r="D102" s="11">
        <v>105.06122000000001</v>
      </c>
      <c r="E102" s="11">
        <v>0.246</v>
      </c>
      <c r="F102" s="11">
        <v>3120.6611570247933</v>
      </c>
      <c r="G102" s="11">
        <v>8000</v>
      </c>
      <c r="H102" s="11">
        <v>0.85</v>
      </c>
      <c r="I102" s="11">
        <v>0.5</v>
      </c>
      <c r="J102" s="11">
        <v>0.6</v>
      </c>
      <c r="K102" s="11">
        <v>2</v>
      </c>
      <c r="L102" s="11">
        <v>4</v>
      </c>
      <c r="M102" s="11">
        <v>2</v>
      </c>
      <c r="N102" s="11">
        <v>2</v>
      </c>
      <c r="O102" s="11">
        <v>0.05</v>
      </c>
      <c r="P102" s="11">
        <v>0.1</v>
      </c>
      <c r="Q102" s="11">
        <v>0.2</v>
      </c>
      <c r="R102" s="11">
        <v>0.3</v>
      </c>
      <c r="S102" s="11">
        <v>3037.6235000000001</v>
      </c>
      <c r="T102" s="11">
        <v>0.75</v>
      </c>
      <c r="U102" s="11">
        <v>60</v>
      </c>
      <c r="V102" s="11">
        <v>1800</v>
      </c>
      <c r="W102" s="11">
        <v>-11.750538000000001</v>
      </c>
      <c r="Y102" s="11">
        <v>-19.275258000000001</v>
      </c>
      <c r="Z102" s="11">
        <v>767.68264462809918</v>
      </c>
      <c r="AA102" s="11">
        <v>3037.6235000000001</v>
      </c>
      <c r="AB102" s="11">
        <v>0.75</v>
      </c>
      <c r="AC102" s="11">
        <v>60</v>
      </c>
      <c r="AD102" s="11">
        <v>-11.750538000000001</v>
      </c>
    </row>
    <row r="103" spans="2:30" x14ac:dyDescent="0.35">
      <c r="B103" s="11">
        <v>39.999499</v>
      </c>
      <c r="C103" s="11">
        <v>20</v>
      </c>
      <c r="D103" s="11">
        <v>275.63265000000001</v>
      </c>
      <c r="E103" s="11">
        <v>0.27300000000000002</v>
      </c>
      <c r="F103" s="11">
        <v>4231.4049586776864</v>
      </c>
      <c r="G103" s="11">
        <v>4000</v>
      </c>
      <c r="H103" s="11">
        <v>0.75</v>
      </c>
      <c r="I103" s="11">
        <v>0.4</v>
      </c>
      <c r="J103" s="11">
        <v>0.8</v>
      </c>
      <c r="K103" s="11">
        <v>3</v>
      </c>
      <c r="L103" s="11">
        <v>4</v>
      </c>
      <c r="M103" s="11">
        <v>2</v>
      </c>
      <c r="N103" s="11">
        <v>2</v>
      </c>
      <c r="O103" s="11">
        <v>0.05</v>
      </c>
      <c r="P103" s="11">
        <v>0.1</v>
      </c>
      <c r="Q103" s="11">
        <v>0.3</v>
      </c>
      <c r="R103" s="11">
        <v>0.2</v>
      </c>
      <c r="S103" s="11">
        <v>1818.3731</v>
      </c>
      <c r="T103" s="11">
        <v>0.45833332999999998</v>
      </c>
      <c r="U103" s="11">
        <v>90</v>
      </c>
      <c r="V103" s="11">
        <v>1400</v>
      </c>
      <c r="W103" s="11">
        <v>45.219346999999999</v>
      </c>
      <c r="Y103" s="11">
        <v>39.999499</v>
      </c>
      <c r="Z103" s="11">
        <v>1155.1735537190084</v>
      </c>
      <c r="AA103" s="11">
        <v>1818.3731</v>
      </c>
      <c r="AB103" s="11">
        <v>0.45833332999999998</v>
      </c>
      <c r="AC103" s="11">
        <v>90</v>
      </c>
      <c r="AD103" s="11">
        <v>45.219346999999999</v>
      </c>
    </row>
    <row r="104" spans="2:30" x14ac:dyDescent="0.35">
      <c r="B104" s="11">
        <v>13.290179999999999</v>
      </c>
      <c r="C104" s="11">
        <v>30</v>
      </c>
      <c r="D104" s="11">
        <v>287.81632999999999</v>
      </c>
      <c r="E104" s="11">
        <v>0.111</v>
      </c>
      <c r="F104" s="11">
        <v>2485.227272727273</v>
      </c>
      <c r="G104" s="11">
        <v>8500</v>
      </c>
      <c r="H104" s="11">
        <v>0.85</v>
      </c>
      <c r="I104" s="11">
        <v>0.2</v>
      </c>
      <c r="J104" s="11">
        <v>0.9</v>
      </c>
      <c r="K104" s="11">
        <v>3</v>
      </c>
      <c r="L104" s="11">
        <v>4</v>
      </c>
      <c r="M104" s="11">
        <v>3</v>
      </c>
      <c r="N104" s="11">
        <v>2</v>
      </c>
      <c r="O104" s="11">
        <v>0.125</v>
      </c>
      <c r="P104" s="11">
        <v>0.15</v>
      </c>
      <c r="Q104" s="11">
        <v>0.2</v>
      </c>
      <c r="R104" s="11">
        <v>0.3</v>
      </c>
      <c r="S104" s="11">
        <v>3624.7831999999999</v>
      </c>
      <c r="T104" s="11">
        <v>0.4</v>
      </c>
      <c r="U104" s="11">
        <v>70</v>
      </c>
      <c r="V104" s="11">
        <v>1200</v>
      </c>
      <c r="W104" s="11">
        <v>16.283570999999998</v>
      </c>
      <c r="Y104" s="11">
        <v>13.290179999999999</v>
      </c>
      <c r="Z104" s="11">
        <v>275.86022727272729</v>
      </c>
      <c r="AA104" s="11">
        <v>3624.7831999999999</v>
      </c>
      <c r="AB104" s="11">
        <v>0.4</v>
      </c>
      <c r="AC104" s="11">
        <v>70</v>
      </c>
      <c r="AD104" s="11">
        <v>16.283570999999998</v>
      </c>
    </row>
    <row r="105" spans="2:30" x14ac:dyDescent="0.35">
      <c r="B105" s="11">
        <v>-17.545373999999999</v>
      </c>
      <c r="C105" s="11">
        <v>25</v>
      </c>
      <c r="D105" s="11">
        <v>74.602041</v>
      </c>
      <c r="E105" s="11">
        <v>0.13800000000000001</v>
      </c>
      <c r="F105" s="11">
        <v>528.9256198347108</v>
      </c>
      <c r="G105" s="11">
        <v>6500</v>
      </c>
      <c r="H105" s="11">
        <v>0.75</v>
      </c>
      <c r="I105" s="11">
        <v>0.2</v>
      </c>
      <c r="J105" s="11">
        <v>0.8</v>
      </c>
      <c r="K105" s="11">
        <v>2</v>
      </c>
      <c r="L105" s="11">
        <v>4</v>
      </c>
      <c r="M105" s="11">
        <v>3</v>
      </c>
      <c r="N105" s="11">
        <v>2</v>
      </c>
      <c r="O105" s="11">
        <v>0.05</v>
      </c>
      <c r="P105" s="11">
        <v>0.1</v>
      </c>
      <c r="Q105" s="11">
        <v>0.3</v>
      </c>
      <c r="R105" s="11">
        <v>0.25</v>
      </c>
      <c r="S105" s="11">
        <v>2310.3649999999998</v>
      </c>
      <c r="T105" s="11">
        <v>0.66249999999999998</v>
      </c>
      <c r="U105" s="11">
        <v>40</v>
      </c>
      <c r="V105" s="11">
        <v>1200</v>
      </c>
      <c r="W105" s="11">
        <v>-16.827528999999998</v>
      </c>
      <c r="Y105" s="11">
        <v>-17.545373999999999</v>
      </c>
      <c r="Z105" s="11">
        <v>72.991735537190095</v>
      </c>
      <c r="AA105" s="11">
        <v>2310.3649999999998</v>
      </c>
      <c r="AB105" s="11">
        <v>0.66249999999999998</v>
      </c>
      <c r="AC105" s="11">
        <v>40</v>
      </c>
      <c r="AD105" s="11">
        <v>-16.827528999999998</v>
      </c>
    </row>
    <row r="106" spans="2:30" x14ac:dyDescent="0.35">
      <c r="B106" s="11">
        <v>-1.7776160000000001</v>
      </c>
      <c r="C106" s="11">
        <v>25</v>
      </c>
      <c r="D106" s="11">
        <v>50.234693999999998</v>
      </c>
      <c r="E106" s="11">
        <v>0.13800000000000001</v>
      </c>
      <c r="F106" s="11">
        <v>1700</v>
      </c>
      <c r="G106" s="11">
        <v>6000</v>
      </c>
      <c r="H106" s="11">
        <v>0.75</v>
      </c>
      <c r="I106" s="11">
        <v>0.4</v>
      </c>
      <c r="J106" s="11">
        <v>0.8</v>
      </c>
      <c r="K106" s="11">
        <v>2</v>
      </c>
      <c r="L106" s="11">
        <v>2</v>
      </c>
      <c r="M106" s="11">
        <v>4</v>
      </c>
      <c r="N106" s="11">
        <v>4</v>
      </c>
      <c r="O106" s="11">
        <v>0.2</v>
      </c>
      <c r="P106" s="11">
        <v>0.15</v>
      </c>
      <c r="Q106" s="11">
        <v>0.3</v>
      </c>
      <c r="R106" s="11">
        <v>0.2</v>
      </c>
      <c r="S106" s="11">
        <v>2132.6446000000001</v>
      </c>
      <c r="T106" s="11">
        <v>0.51666666999999999</v>
      </c>
      <c r="U106" s="11">
        <v>80</v>
      </c>
      <c r="V106" s="11">
        <v>2000</v>
      </c>
      <c r="W106" s="11">
        <v>2.7806063999999999</v>
      </c>
      <c r="Y106" s="11">
        <v>-1.7776160000000001</v>
      </c>
      <c r="Z106" s="11">
        <v>234.60000000000002</v>
      </c>
      <c r="AA106" s="11">
        <v>2132.6446000000001</v>
      </c>
      <c r="AB106" s="11">
        <v>0.51666666999999999</v>
      </c>
      <c r="AC106" s="11">
        <v>80</v>
      </c>
      <c r="AD106" s="11">
        <v>2.7806063999999999</v>
      </c>
    </row>
    <row r="107" spans="2:30" x14ac:dyDescent="0.35">
      <c r="B107" s="11">
        <v>3.670709</v>
      </c>
      <c r="C107" s="11">
        <v>15</v>
      </c>
      <c r="D107" s="11">
        <v>117.2449</v>
      </c>
      <c r="E107" s="11">
        <v>0.192</v>
      </c>
      <c r="F107" s="11">
        <v>1335.5888429752067</v>
      </c>
      <c r="G107" s="11">
        <v>6500</v>
      </c>
      <c r="H107" s="11">
        <v>0.7</v>
      </c>
      <c r="I107" s="11">
        <v>0.4</v>
      </c>
      <c r="J107" s="11">
        <v>0.6</v>
      </c>
      <c r="K107" s="11">
        <v>4</v>
      </c>
      <c r="L107" s="11">
        <v>2</v>
      </c>
      <c r="M107" s="11">
        <v>4</v>
      </c>
      <c r="N107" s="11">
        <v>4</v>
      </c>
      <c r="O107" s="11">
        <v>0.125</v>
      </c>
      <c r="P107" s="11">
        <v>0.15</v>
      </c>
      <c r="Q107" s="11">
        <v>0.3</v>
      </c>
      <c r="R107" s="11">
        <v>0.35</v>
      </c>
      <c r="S107" s="11">
        <v>2468.0691000000002</v>
      </c>
      <c r="T107" s="11">
        <v>0.54583333000000001</v>
      </c>
      <c r="U107" s="11">
        <v>60</v>
      </c>
      <c r="V107" s="11">
        <v>400</v>
      </c>
      <c r="W107" s="11">
        <v>2.9286819999999998</v>
      </c>
      <c r="Y107" s="11">
        <v>3.670709</v>
      </c>
      <c r="Z107" s="11">
        <v>256.43305785123971</v>
      </c>
      <c r="AA107" s="11">
        <v>2468.0691000000002</v>
      </c>
      <c r="AB107" s="11">
        <v>0.54583333000000001</v>
      </c>
      <c r="AC107" s="11">
        <v>60</v>
      </c>
      <c r="AD107" s="11">
        <v>2.9286819999999998</v>
      </c>
    </row>
    <row r="108" spans="2:30" x14ac:dyDescent="0.35">
      <c r="B108" s="11">
        <v>33.400506</v>
      </c>
      <c r="C108" s="11">
        <v>35</v>
      </c>
      <c r="D108" s="11">
        <v>190.34693999999999</v>
      </c>
      <c r="E108" s="11">
        <v>0.246</v>
      </c>
      <c r="F108" s="11">
        <v>6285.1239669421484</v>
      </c>
      <c r="G108" s="11">
        <v>6500</v>
      </c>
      <c r="H108" s="11">
        <v>0.7</v>
      </c>
      <c r="I108" s="11">
        <v>0.3</v>
      </c>
      <c r="J108" s="11">
        <v>0.6</v>
      </c>
      <c r="K108" s="11">
        <v>2</v>
      </c>
      <c r="L108" s="11">
        <v>3</v>
      </c>
      <c r="M108" s="11">
        <v>2</v>
      </c>
      <c r="N108" s="11">
        <v>2</v>
      </c>
      <c r="O108" s="11">
        <v>0.2</v>
      </c>
      <c r="P108" s="11">
        <v>0.2</v>
      </c>
      <c r="Q108" s="11">
        <v>0.2</v>
      </c>
      <c r="R108" s="11">
        <v>0.25</v>
      </c>
      <c r="S108" s="11">
        <v>2688.6529999999998</v>
      </c>
      <c r="T108" s="11">
        <v>0.51666666999999999</v>
      </c>
      <c r="U108" s="11">
        <v>80</v>
      </c>
      <c r="V108" s="11">
        <v>600</v>
      </c>
      <c r="W108" s="11">
        <v>29.791512999999998</v>
      </c>
      <c r="Y108" s="11">
        <v>33.400506</v>
      </c>
      <c r="Z108" s="11">
        <v>1546.1404958677685</v>
      </c>
      <c r="AA108" s="11">
        <v>2688.6529999999998</v>
      </c>
      <c r="AB108" s="11">
        <v>0.51666666999999999</v>
      </c>
      <c r="AC108" s="11">
        <v>80</v>
      </c>
      <c r="AD108" s="11">
        <v>29.791512999999998</v>
      </c>
    </row>
    <row r="109" spans="2:30" x14ac:dyDescent="0.35">
      <c r="B109" s="11">
        <v>-5.0401920000000002</v>
      </c>
      <c r="C109" s="11">
        <v>20</v>
      </c>
      <c r="D109" s="11">
        <v>269.54082</v>
      </c>
      <c r="E109" s="11">
        <v>5.7000000000000002E-2</v>
      </c>
      <c r="F109" s="11">
        <v>1639.6694214876034</v>
      </c>
      <c r="G109" s="11">
        <v>5500</v>
      </c>
      <c r="H109" s="11">
        <v>0.85</v>
      </c>
      <c r="I109" s="11">
        <v>0.4</v>
      </c>
      <c r="J109" s="11">
        <v>0.8</v>
      </c>
      <c r="K109" s="11">
        <v>4</v>
      </c>
      <c r="L109" s="11">
        <v>3</v>
      </c>
      <c r="M109" s="11">
        <v>2</v>
      </c>
      <c r="N109" s="11">
        <v>4</v>
      </c>
      <c r="O109" s="11">
        <v>0.125</v>
      </c>
      <c r="P109" s="11">
        <v>0.2</v>
      </c>
      <c r="Q109" s="11">
        <v>0.3</v>
      </c>
      <c r="R109" s="11">
        <v>0.2</v>
      </c>
      <c r="S109" s="11">
        <v>2981.0828000000001</v>
      </c>
      <c r="T109" s="11">
        <v>0.63333333000000003</v>
      </c>
      <c r="U109" s="11">
        <v>60</v>
      </c>
      <c r="V109" s="11">
        <v>600</v>
      </c>
      <c r="W109" s="11">
        <v>-6.4316044000000003</v>
      </c>
      <c r="Y109" s="11">
        <v>-5.0401920000000002</v>
      </c>
      <c r="Z109" s="11">
        <v>93.461157024793394</v>
      </c>
      <c r="AA109" s="11">
        <v>2981.0828000000001</v>
      </c>
      <c r="AB109" s="11">
        <v>0.63333333000000003</v>
      </c>
      <c r="AC109" s="11">
        <v>60</v>
      </c>
      <c r="AD109" s="11">
        <v>-6.4316044000000003</v>
      </c>
    </row>
    <row r="110" spans="2:30" x14ac:dyDescent="0.35">
      <c r="B110" s="11">
        <v>15.073181</v>
      </c>
      <c r="C110" s="11">
        <v>15</v>
      </c>
      <c r="D110" s="11">
        <v>293.90816000000001</v>
      </c>
      <c r="E110" s="11">
        <v>0.3</v>
      </c>
      <c r="F110" s="11">
        <v>2009.9173553719008</v>
      </c>
      <c r="G110" s="11">
        <v>7000</v>
      </c>
      <c r="H110" s="11">
        <v>0.85</v>
      </c>
      <c r="I110" s="11">
        <v>0.2</v>
      </c>
      <c r="J110" s="11">
        <v>0.8</v>
      </c>
      <c r="K110" s="11">
        <v>3</v>
      </c>
      <c r="L110" s="11">
        <v>4</v>
      </c>
      <c r="M110" s="11">
        <v>2</v>
      </c>
      <c r="N110" s="11">
        <v>3</v>
      </c>
      <c r="O110" s="11">
        <v>0.125</v>
      </c>
      <c r="P110" s="11">
        <v>0.2</v>
      </c>
      <c r="Q110" s="11">
        <v>0.4</v>
      </c>
      <c r="R110" s="11">
        <v>0.3</v>
      </c>
      <c r="S110" s="11">
        <v>4556.4351999999999</v>
      </c>
      <c r="T110" s="11">
        <v>0.54583333000000001</v>
      </c>
      <c r="U110" s="11">
        <v>70</v>
      </c>
      <c r="V110" s="11">
        <v>1800</v>
      </c>
      <c r="W110" s="11">
        <v>13.535047</v>
      </c>
      <c r="Y110" s="11">
        <v>15.073181</v>
      </c>
      <c r="Z110" s="11">
        <v>602.97520661157023</v>
      </c>
      <c r="AA110" s="11">
        <v>4556.4351999999999</v>
      </c>
      <c r="AB110" s="11">
        <v>0.54583333000000001</v>
      </c>
      <c r="AC110" s="11">
        <v>70</v>
      </c>
      <c r="AD110" s="11">
        <v>13.535047</v>
      </c>
    </row>
    <row r="111" spans="2:30" x14ac:dyDescent="0.35">
      <c r="B111" s="11">
        <v>4.4558739999999997</v>
      </c>
      <c r="C111" s="11">
        <v>35</v>
      </c>
      <c r="D111" s="11">
        <v>245.17347000000001</v>
      </c>
      <c r="E111" s="11">
        <v>0.246</v>
      </c>
      <c r="F111" s="11">
        <v>2009.9173553719008</v>
      </c>
      <c r="G111" s="11">
        <v>7500</v>
      </c>
      <c r="H111" s="11">
        <v>0.85</v>
      </c>
      <c r="I111" s="11">
        <v>0.2</v>
      </c>
      <c r="J111" s="11">
        <v>0.8</v>
      </c>
      <c r="K111" s="11">
        <v>2</v>
      </c>
      <c r="L111" s="11">
        <v>3</v>
      </c>
      <c r="M111" s="11">
        <v>3</v>
      </c>
      <c r="N111" s="11">
        <v>3</v>
      </c>
      <c r="O111" s="11">
        <v>0.125</v>
      </c>
      <c r="P111" s="11">
        <v>0.1</v>
      </c>
      <c r="Q111" s="11">
        <v>0.3</v>
      </c>
      <c r="R111" s="11">
        <v>0.25</v>
      </c>
      <c r="S111" s="11">
        <v>3698.8865000000001</v>
      </c>
      <c r="T111" s="11">
        <v>0.51666666999999999</v>
      </c>
      <c r="U111" s="11">
        <v>50</v>
      </c>
      <c r="V111" s="11">
        <v>1000</v>
      </c>
      <c r="W111" s="11">
        <v>4.9722442999999998</v>
      </c>
      <c r="Y111" s="11">
        <v>4.4558739999999997</v>
      </c>
      <c r="Z111" s="11">
        <v>494.43966942148762</v>
      </c>
      <c r="AA111" s="11">
        <v>3698.8865000000001</v>
      </c>
      <c r="AB111" s="11">
        <v>0.51666666999999999</v>
      </c>
      <c r="AC111" s="11">
        <v>50</v>
      </c>
      <c r="AD111" s="11">
        <v>4.9722442999999998</v>
      </c>
    </row>
    <row r="112" spans="2:30" x14ac:dyDescent="0.35">
      <c r="B112" s="11">
        <v>-1.1802809999999999</v>
      </c>
      <c r="C112" s="11">
        <v>20</v>
      </c>
      <c r="D112" s="11">
        <v>68.510204000000002</v>
      </c>
      <c r="E112" s="11">
        <v>0.246</v>
      </c>
      <c r="F112" s="11">
        <v>600</v>
      </c>
      <c r="G112" s="11">
        <v>4500</v>
      </c>
      <c r="H112" s="11">
        <v>0.7</v>
      </c>
      <c r="I112" s="11">
        <v>0.3</v>
      </c>
      <c r="J112" s="11">
        <v>0.9</v>
      </c>
      <c r="K112" s="11">
        <v>4</v>
      </c>
      <c r="L112" s="11">
        <v>2</v>
      </c>
      <c r="M112" s="11">
        <v>4</v>
      </c>
      <c r="N112" s="11">
        <v>4</v>
      </c>
      <c r="O112" s="11">
        <v>0.125</v>
      </c>
      <c r="P112" s="11">
        <v>0.2</v>
      </c>
      <c r="Q112" s="11">
        <v>0.4</v>
      </c>
      <c r="R112" s="11">
        <v>0.35</v>
      </c>
      <c r="S112" s="11">
        <v>2439.0677000000001</v>
      </c>
      <c r="T112" s="11">
        <v>0.51666666999999999</v>
      </c>
      <c r="U112" s="11">
        <v>60</v>
      </c>
      <c r="V112" s="11">
        <v>1400</v>
      </c>
      <c r="W112" s="11">
        <v>-6.2610352999999996</v>
      </c>
      <c r="Y112" s="11">
        <v>-1.1802809999999999</v>
      </c>
      <c r="Z112" s="11">
        <v>147.6</v>
      </c>
      <c r="AA112" s="11">
        <v>2439.0677000000001</v>
      </c>
      <c r="AB112" s="11">
        <v>0.51666666999999999</v>
      </c>
      <c r="AC112" s="11">
        <v>60</v>
      </c>
      <c r="AD112" s="11">
        <v>-6.2610352999999996</v>
      </c>
    </row>
    <row r="113" spans="2:30" x14ac:dyDescent="0.35">
      <c r="B113" s="11">
        <v>-21.178481000000001</v>
      </c>
      <c r="C113" s="11">
        <v>15</v>
      </c>
      <c r="D113" s="11">
        <v>117.2449</v>
      </c>
      <c r="E113" s="11">
        <v>5.7000000000000002E-2</v>
      </c>
      <c r="F113" s="11">
        <v>1700</v>
      </c>
      <c r="G113" s="11">
        <v>8500</v>
      </c>
      <c r="H113" s="11">
        <v>0.8</v>
      </c>
      <c r="I113" s="11">
        <v>0.2</v>
      </c>
      <c r="J113" s="11">
        <v>0.6</v>
      </c>
      <c r="K113" s="11">
        <v>2</v>
      </c>
      <c r="L113" s="11">
        <v>4</v>
      </c>
      <c r="M113" s="11">
        <v>4</v>
      </c>
      <c r="N113" s="11">
        <v>3</v>
      </c>
      <c r="O113" s="11">
        <v>0.125</v>
      </c>
      <c r="P113" s="11">
        <v>0.15</v>
      </c>
      <c r="Q113" s="11">
        <v>0.1</v>
      </c>
      <c r="R113" s="11">
        <v>0.2</v>
      </c>
      <c r="S113" s="11">
        <v>3227.4749000000002</v>
      </c>
      <c r="T113" s="11">
        <v>0.60416667000000002</v>
      </c>
      <c r="U113" s="11">
        <v>40</v>
      </c>
      <c r="V113" s="11">
        <v>1600</v>
      </c>
      <c r="W113" s="11">
        <v>-19.468387</v>
      </c>
      <c r="Y113" s="11">
        <v>-21.178481000000001</v>
      </c>
      <c r="Z113" s="11">
        <v>96.9</v>
      </c>
      <c r="AA113" s="11">
        <v>3227.4749000000002</v>
      </c>
      <c r="AB113" s="11">
        <v>0.60416667000000002</v>
      </c>
      <c r="AC113" s="11">
        <v>40</v>
      </c>
      <c r="AD113" s="11">
        <v>-19.468387</v>
      </c>
    </row>
    <row r="114" spans="2:30" x14ac:dyDescent="0.35">
      <c r="B114" s="11">
        <v>-28.293489999999998</v>
      </c>
      <c r="C114" s="11">
        <v>30</v>
      </c>
      <c r="D114" s="11">
        <v>105.06122000000001</v>
      </c>
      <c r="E114" s="11">
        <v>0.27300000000000002</v>
      </c>
      <c r="F114" s="11">
        <v>5185.227272727273</v>
      </c>
      <c r="G114" s="11">
        <v>3000</v>
      </c>
      <c r="H114" s="11">
        <v>0.75</v>
      </c>
      <c r="I114" s="11">
        <v>0.2</v>
      </c>
      <c r="J114" s="11">
        <v>0.6</v>
      </c>
      <c r="K114" s="11">
        <v>2</v>
      </c>
      <c r="L114" s="11">
        <v>4</v>
      </c>
      <c r="M114" s="11">
        <v>3</v>
      </c>
      <c r="N114" s="11">
        <v>4</v>
      </c>
      <c r="O114" s="11">
        <v>0.125</v>
      </c>
      <c r="P114" s="11">
        <v>0.15</v>
      </c>
      <c r="Q114" s="11">
        <v>0.1</v>
      </c>
      <c r="R114" s="11">
        <v>0.2</v>
      </c>
      <c r="S114" s="11">
        <v>787.28322000000003</v>
      </c>
      <c r="T114" s="11">
        <v>0.4</v>
      </c>
      <c r="U114" s="11">
        <v>70</v>
      </c>
      <c r="V114" s="11">
        <v>2000</v>
      </c>
      <c r="W114" s="11">
        <v>-29.027840999999999</v>
      </c>
      <c r="Y114" s="11">
        <v>-28.293489999999998</v>
      </c>
      <c r="Z114" s="11">
        <v>1415.5670454545457</v>
      </c>
      <c r="AA114" s="11">
        <v>787.28322000000003</v>
      </c>
      <c r="AB114" s="11">
        <v>0.4</v>
      </c>
      <c r="AC114" s="11">
        <v>70</v>
      </c>
      <c r="AD114" s="11">
        <v>-29.027840999999999</v>
      </c>
    </row>
    <row r="115" spans="2:30" x14ac:dyDescent="0.35">
      <c r="B115" s="11">
        <v>16.728090000000002</v>
      </c>
      <c r="C115" s="11">
        <v>25</v>
      </c>
      <c r="D115" s="11">
        <v>135.52041</v>
      </c>
      <c r="E115" s="11">
        <v>0.13800000000000001</v>
      </c>
      <c r="F115" s="11">
        <v>5200</v>
      </c>
      <c r="G115" s="11">
        <v>8500</v>
      </c>
      <c r="H115" s="11">
        <v>0.7</v>
      </c>
      <c r="I115" s="11">
        <v>0.5</v>
      </c>
      <c r="J115" s="11">
        <v>0.9</v>
      </c>
      <c r="K115" s="11">
        <v>3</v>
      </c>
      <c r="L115" s="11">
        <v>2</v>
      </c>
      <c r="M115" s="11">
        <v>4</v>
      </c>
      <c r="N115" s="11">
        <v>3</v>
      </c>
      <c r="O115" s="11">
        <v>0.2</v>
      </c>
      <c r="P115" s="11">
        <v>0.2</v>
      </c>
      <c r="Q115" s="11">
        <v>0.1</v>
      </c>
      <c r="R115" s="11">
        <v>0.2</v>
      </c>
      <c r="S115" s="11">
        <v>4459.9353000000001</v>
      </c>
      <c r="T115" s="11">
        <v>0.51666666999999999</v>
      </c>
      <c r="U115" s="11">
        <v>80</v>
      </c>
      <c r="V115" s="11">
        <v>800</v>
      </c>
      <c r="W115" s="11">
        <v>21.528181</v>
      </c>
      <c r="Y115" s="11">
        <v>16.728090000000002</v>
      </c>
      <c r="Z115" s="11">
        <v>717.6</v>
      </c>
      <c r="AA115" s="11">
        <v>4459.9353000000001</v>
      </c>
      <c r="AB115" s="11">
        <v>0.51666666999999999</v>
      </c>
      <c r="AC115" s="11">
        <v>80</v>
      </c>
      <c r="AD115" s="11">
        <v>21.528181</v>
      </c>
    </row>
    <row r="116" spans="2:30" x14ac:dyDescent="0.35">
      <c r="B116" s="11">
        <v>18.039597000000001</v>
      </c>
      <c r="C116" s="11">
        <v>20</v>
      </c>
      <c r="D116" s="11">
        <v>226.89796000000001</v>
      </c>
      <c r="E116" s="11">
        <v>0.27300000000000002</v>
      </c>
      <c r="F116" s="11">
        <v>3290.2892561983467</v>
      </c>
      <c r="G116" s="11">
        <v>2500</v>
      </c>
      <c r="H116" s="11">
        <v>0.85</v>
      </c>
      <c r="I116" s="11">
        <v>0.2</v>
      </c>
      <c r="J116" s="11">
        <v>0.9</v>
      </c>
      <c r="K116" s="11">
        <v>3</v>
      </c>
      <c r="L116" s="11">
        <v>4</v>
      </c>
      <c r="M116" s="11">
        <v>4</v>
      </c>
      <c r="N116" s="11">
        <v>3</v>
      </c>
      <c r="O116" s="11">
        <v>0.2</v>
      </c>
      <c r="P116" s="11">
        <v>0.1</v>
      </c>
      <c r="Q116" s="11">
        <v>0.4</v>
      </c>
      <c r="R116" s="11">
        <v>0.25</v>
      </c>
      <c r="S116" s="11">
        <v>1355.0376000000001</v>
      </c>
      <c r="T116" s="11">
        <v>0.4</v>
      </c>
      <c r="U116" s="11">
        <v>40</v>
      </c>
      <c r="V116" s="11">
        <v>800</v>
      </c>
      <c r="W116" s="11">
        <v>15.185252999999999</v>
      </c>
      <c r="Y116" s="11">
        <v>18.039597000000001</v>
      </c>
      <c r="Z116" s="11">
        <v>898.24896694214874</v>
      </c>
      <c r="AA116" s="11">
        <v>1355.0376000000001</v>
      </c>
      <c r="AB116" s="11">
        <v>0.4</v>
      </c>
      <c r="AC116" s="11">
        <v>40</v>
      </c>
      <c r="AD116" s="11">
        <v>15.185252999999999</v>
      </c>
    </row>
    <row r="117" spans="2:30" x14ac:dyDescent="0.35">
      <c r="B117" s="11">
        <v>1.3406009999999999</v>
      </c>
      <c r="C117" s="11">
        <v>15</v>
      </c>
      <c r="D117" s="11">
        <v>220.80611999999999</v>
      </c>
      <c r="E117" s="11">
        <v>0.219</v>
      </c>
      <c r="F117" s="11">
        <v>2750.413223140496</v>
      </c>
      <c r="G117" s="11">
        <v>5000</v>
      </c>
      <c r="H117" s="11">
        <v>0.85</v>
      </c>
      <c r="I117" s="11">
        <v>0.3</v>
      </c>
      <c r="J117" s="11">
        <v>0.6</v>
      </c>
      <c r="K117" s="11">
        <v>3</v>
      </c>
      <c r="L117" s="11">
        <v>2</v>
      </c>
      <c r="M117" s="11">
        <v>4</v>
      </c>
      <c r="N117" s="11">
        <v>4</v>
      </c>
      <c r="O117" s="11">
        <v>0.05</v>
      </c>
      <c r="P117" s="11">
        <v>0.1</v>
      </c>
      <c r="Q117" s="11">
        <v>0.3</v>
      </c>
      <c r="R117" s="11">
        <v>0.3</v>
      </c>
      <c r="S117" s="11">
        <v>3254.5965999999999</v>
      </c>
      <c r="T117" s="11">
        <v>0.60416667000000002</v>
      </c>
      <c r="U117" s="11">
        <v>40</v>
      </c>
      <c r="V117" s="11">
        <v>1800</v>
      </c>
      <c r="W117" s="11">
        <v>-2.6089614999999999</v>
      </c>
      <c r="Y117" s="11">
        <v>1.3406009999999999</v>
      </c>
      <c r="Z117" s="11">
        <v>602.3404958677686</v>
      </c>
      <c r="AA117" s="11">
        <v>3254.5965999999999</v>
      </c>
      <c r="AB117" s="11">
        <v>0.60416667000000002</v>
      </c>
      <c r="AC117" s="11">
        <v>40</v>
      </c>
      <c r="AD117" s="11">
        <v>-2.6089614999999999</v>
      </c>
    </row>
    <row r="118" spans="2:30" x14ac:dyDescent="0.35">
      <c r="B118" s="11">
        <v>-2.4045649999999998</v>
      </c>
      <c r="C118" s="11">
        <v>35</v>
      </c>
      <c r="D118" s="11">
        <v>135.52041</v>
      </c>
      <c r="E118" s="11">
        <v>0.111</v>
      </c>
      <c r="F118" s="11">
        <v>2404.4421487603304</v>
      </c>
      <c r="G118" s="11">
        <v>8500</v>
      </c>
      <c r="H118" s="11">
        <v>0.8</v>
      </c>
      <c r="I118" s="11">
        <v>0.4</v>
      </c>
      <c r="J118" s="11">
        <v>0.8</v>
      </c>
      <c r="K118" s="11">
        <v>2</v>
      </c>
      <c r="L118" s="11">
        <v>4</v>
      </c>
      <c r="M118" s="11">
        <v>4</v>
      </c>
      <c r="N118" s="11">
        <v>3</v>
      </c>
      <c r="O118" s="11">
        <v>0.05</v>
      </c>
      <c r="P118" s="11">
        <v>0.2</v>
      </c>
      <c r="Q118" s="11">
        <v>0.4</v>
      </c>
      <c r="R118" s="11">
        <v>0.3</v>
      </c>
      <c r="S118" s="11">
        <v>3515.9308000000001</v>
      </c>
      <c r="T118" s="11">
        <v>0.57499999999999996</v>
      </c>
      <c r="U118" s="11">
        <v>70</v>
      </c>
      <c r="V118" s="11">
        <v>600</v>
      </c>
      <c r="W118" s="11">
        <v>-1.0901694</v>
      </c>
      <c r="Y118" s="11">
        <v>-2.4045649999999998</v>
      </c>
      <c r="Z118" s="11">
        <v>266.8930785123967</v>
      </c>
      <c r="AA118" s="11">
        <v>3515.9308000000001</v>
      </c>
      <c r="AB118" s="11">
        <v>0.57499999999999996</v>
      </c>
      <c r="AC118" s="11">
        <v>70</v>
      </c>
      <c r="AD118" s="11">
        <v>-1.0901694</v>
      </c>
    </row>
    <row r="119" spans="2:30" x14ac:dyDescent="0.35">
      <c r="B119" s="11">
        <v>0.38115100000000002</v>
      </c>
      <c r="C119" s="11">
        <v>30</v>
      </c>
      <c r="D119" s="11">
        <v>19.775510000000001</v>
      </c>
      <c r="E119" s="11">
        <v>0.13800000000000001</v>
      </c>
      <c r="F119" s="11">
        <v>3733.2128099173551</v>
      </c>
      <c r="G119" s="11">
        <v>5500</v>
      </c>
      <c r="H119" s="11">
        <v>0.8</v>
      </c>
      <c r="I119" s="11">
        <v>0.2</v>
      </c>
      <c r="J119" s="11">
        <v>0.8</v>
      </c>
      <c r="K119" s="11">
        <v>4</v>
      </c>
      <c r="L119" s="11">
        <v>2</v>
      </c>
      <c r="M119" s="11">
        <v>3</v>
      </c>
      <c r="N119" s="11">
        <v>2</v>
      </c>
      <c r="O119" s="11">
        <v>0.125</v>
      </c>
      <c r="P119" s="11">
        <v>0.2</v>
      </c>
      <c r="Q119" s="11">
        <v>0.4</v>
      </c>
      <c r="R119" s="11">
        <v>0.2</v>
      </c>
      <c r="S119" s="11">
        <v>2345.4479000000001</v>
      </c>
      <c r="T119" s="11">
        <v>0.45833332999999998</v>
      </c>
      <c r="U119" s="11">
        <v>40</v>
      </c>
      <c r="V119" s="11">
        <v>1800</v>
      </c>
      <c r="W119" s="11">
        <v>-2.2573993999999997</v>
      </c>
      <c r="Y119" s="11">
        <v>0.38115100000000002</v>
      </c>
      <c r="Z119" s="11">
        <v>515.18336776859508</v>
      </c>
      <c r="AA119" s="11">
        <v>2345.4479000000001</v>
      </c>
      <c r="AB119" s="11">
        <v>0.45833332999999998</v>
      </c>
      <c r="AC119" s="11">
        <v>40</v>
      </c>
      <c r="AD119" s="11">
        <v>-2.2573993999999997</v>
      </c>
    </row>
    <row r="120" spans="2:30" x14ac:dyDescent="0.35">
      <c r="B120" s="11">
        <v>-9.3834</v>
      </c>
      <c r="C120" s="11">
        <v>15</v>
      </c>
      <c r="D120" s="11">
        <v>202.53061</v>
      </c>
      <c r="E120" s="11">
        <v>0.13800000000000001</v>
      </c>
      <c r="F120" s="11">
        <v>4231.4049586776864</v>
      </c>
      <c r="G120" s="11">
        <v>6500</v>
      </c>
      <c r="H120" s="11">
        <v>0.75</v>
      </c>
      <c r="I120" s="11">
        <v>0.3</v>
      </c>
      <c r="J120" s="11">
        <v>0.6</v>
      </c>
      <c r="K120" s="11">
        <v>3</v>
      </c>
      <c r="L120" s="11">
        <v>2</v>
      </c>
      <c r="M120" s="11">
        <v>3</v>
      </c>
      <c r="N120" s="11">
        <v>2</v>
      </c>
      <c r="O120" s="11">
        <v>0.125</v>
      </c>
      <c r="P120" s="11">
        <v>0.1</v>
      </c>
      <c r="Q120" s="11">
        <v>0.2</v>
      </c>
      <c r="R120" s="11">
        <v>0.25</v>
      </c>
      <c r="S120" s="11">
        <v>3055.7046</v>
      </c>
      <c r="T120" s="11">
        <v>0.75</v>
      </c>
      <c r="U120" s="11">
        <v>60</v>
      </c>
      <c r="V120" s="11">
        <v>1600</v>
      </c>
      <c r="W120" s="11">
        <v>-6.5276690000000004</v>
      </c>
      <c r="Y120" s="11">
        <v>-9.3834</v>
      </c>
      <c r="Z120" s="11">
        <v>583.93388429752076</v>
      </c>
      <c r="AA120" s="11">
        <v>3055.7046</v>
      </c>
      <c r="AB120" s="11">
        <v>0.75</v>
      </c>
      <c r="AC120" s="11">
        <v>60</v>
      </c>
      <c r="AD120" s="11">
        <v>-6.5276690000000004</v>
      </c>
    </row>
    <row r="121" spans="2:30" x14ac:dyDescent="0.35">
      <c r="B121" s="11">
        <v>-4.4062159999999997</v>
      </c>
      <c r="C121" s="11">
        <v>15</v>
      </c>
      <c r="D121" s="11">
        <v>141.61224000000001</v>
      </c>
      <c r="E121" s="11">
        <v>5.7000000000000002E-2</v>
      </c>
      <c r="F121" s="11">
        <v>3800</v>
      </c>
      <c r="G121" s="11">
        <v>8500</v>
      </c>
      <c r="H121" s="11">
        <v>0.8</v>
      </c>
      <c r="I121" s="11">
        <v>0.5</v>
      </c>
      <c r="J121" s="11">
        <v>0.9</v>
      </c>
      <c r="K121" s="11">
        <v>2</v>
      </c>
      <c r="L121" s="11">
        <v>2</v>
      </c>
      <c r="M121" s="11">
        <v>4</v>
      </c>
      <c r="N121" s="11">
        <v>4</v>
      </c>
      <c r="O121" s="11">
        <v>0.05</v>
      </c>
      <c r="P121" s="11">
        <v>0.2</v>
      </c>
      <c r="Q121" s="11">
        <v>0.2</v>
      </c>
      <c r="R121" s="11">
        <v>0.35</v>
      </c>
      <c r="S121" s="11">
        <v>2459.0284999999999</v>
      </c>
      <c r="T121" s="11">
        <v>0.57499999999999996</v>
      </c>
      <c r="U121" s="11">
        <v>40</v>
      </c>
      <c r="V121" s="11">
        <v>400</v>
      </c>
      <c r="W121" s="11">
        <v>-5.0336959999999999</v>
      </c>
      <c r="Y121" s="11">
        <v>-4.4062159999999997</v>
      </c>
      <c r="Z121" s="11">
        <v>216.6</v>
      </c>
      <c r="AA121" s="11">
        <v>2459.0284999999999</v>
      </c>
      <c r="AB121" s="11">
        <v>0.57499999999999996</v>
      </c>
      <c r="AC121" s="11">
        <v>40</v>
      </c>
      <c r="AD121" s="11">
        <v>-5.0336959999999999</v>
      </c>
    </row>
    <row r="122" spans="2:30" x14ac:dyDescent="0.35">
      <c r="B122" s="11">
        <v>17.022728000000001</v>
      </c>
      <c r="C122" s="11">
        <v>15</v>
      </c>
      <c r="D122" s="11">
        <v>153.79592</v>
      </c>
      <c r="E122" s="11">
        <v>0.192</v>
      </c>
      <c r="F122" s="11">
        <v>4085.3305785123966</v>
      </c>
      <c r="G122" s="11">
        <v>6000</v>
      </c>
      <c r="H122" s="11">
        <v>0.8</v>
      </c>
      <c r="I122" s="11">
        <v>0.3</v>
      </c>
      <c r="J122" s="11">
        <v>0.8</v>
      </c>
      <c r="K122" s="11">
        <v>2</v>
      </c>
      <c r="L122" s="11">
        <v>2</v>
      </c>
      <c r="M122" s="11">
        <v>2</v>
      </c>
      <c r="N122" s="11">
        <v>2</v>
      </c>
      <c r="O122" s="11">
        <v>0.2</v>
      </c>
      <c r="P122" s="11">
        <v>0.1</v>
      </c>
      <c r="Q122" s="11">
        <v>0.4</v>
      </c>
      <c r="R122" s="11">
        <v>0.35</v>
      </c>
      <c r="S122" s="11">
        <v>1735.7847999999999</v>
      </c>
      <c r="T122" s="11">
        <v>0.42916666999999997</v>
      </c>
      <c r="U122" s="11">
        <v>40</v>
      </c>
      <c r="V122" s="11">
        <v>800</v>
      </c>
      <c r="W122" s="11">
        <v>18.718050999999999</v>
      </c>
      <c r="Y122" s="11">
        <v>17.022728000000001</v>
      </c>
      <c r="Z122" s="11">
        <v>784.38347107438017</v>
      </c>
      <c r="AA122" s="11">
        <v>1735.7847999999999</v>
      </c>
      <c r="AB122" s="11">
        <v>0.42916666999999997</v>
      </c>
      <c r="AC122" s="11">
        <v>40</v>
      </c>
      <c r="AD122" s="11">
        <v>18.718050999999999</v>
      </c>
    </row>
    <row r="123" spans="2:30" x14ac:dyDescent="0.35">
      <c r="B123" s="11">
        <v>-22.387885000000001</v>
      </c>
      <c r="C123" s="11">
        <v>40</v>
      </c>
      <c r="D123" s="11">
        <v>7.5918367</v>
      </c>
      <c r="E123" s="11">
        <v>0.192</v>
      </c>
      <c r="F123" s="11">
        <v>4231.4049586776864</v>
      </c>
      <c r="G123" s="11">
        <v>7500</v>
      </c>
      <c r="H123" s="11">
        <v>0.85</v>
      </c>
      <c r="I123" s="11">
        <v>0.2</v>
      </c>
      <c r="J123" s="11">
        <v>0.6</v>
      </c>
      <c r="K123" s="11">
        <v>4</v>
      </c>
      <c r="L123" s="11">
        <v>2</v>
      </c>
      <c r="M123" s="11">
        <v>2</v>
      </c>
      <c r="N123" s="11">
        <v>2</v>
      </c>
      <c r="O123" s="11">
        <v>0.05</v>
      </c>
      <c r="P123" s="11">
        <v>0.2</v>
      </c>
      <c r="Q123" s="11">
        <v>0.3</v>
      </c>
      <c r="R123" s="11">
        <v>0.35</v>
      </c>
      <c r="S123" s="11">
        <v>1853.4437</v>
      </c>
      <c r="T123" s="11">
        <v>0.57499999999999996</v>
      </c>
      <c r="U123" s="11">
        <v>70</v>
      </c>
      <c r="V123" s="11">
        <v>1800</v>
      </c>
      <c r="W123" s="11">
        <v>-27.157909</v>
      </c>
      <c r="Y123" s="11">
        <v>-22.387885000000001</v>
      </c>
      <c r="Z123" s="11">
        <v>812.42975206611584</v>
      </c>
      <c r="AA123" s="11">
        <v>1853.4437</v>
      </c>
      <c r="AB123" s="11">
        <v>0.57499999999999996</v>
      </c>
      <c r="AC123" s="11">
        <v>70</v>
      </c>
      <c r="AD123" s="11">
        <v>-27.157909</v>
      </c>
    </row>
    <row r="124" spans="2:30" x14ac:dyDescent="0.35">
      <c r="B124" s="11">
        <v>2.2495219999999998</v>
      </c>
      <c r="C124" s="11">
        <v>25</v>
      </c>
      <c r="D124" s="11">
        <v>19.775510000000001</v>
      </c>
      <c r="E124" s="11">
        <v>0.219</v>
      </c>
      <c r="F124" s="11">
        <v>1825</v>
      </c>
      <c r="G124" s="11">
        <v>5500</v>
      </c>
      <c r="H124" s="11">
        <v>0.8</v>
      </c>
      <c r="I124" s="11">
        <v>0.5</v>
      </c>
      <c r="J124" s="11">
        <v>0.7</v>
      </c>
      <c r="K124" s="11">
        <v>3</v>
      </c>
      <c r="L124" s="11">
        <v>3</v>
      </c>
      <c r="M124" s="11">
        <v>2</v>
      </c>
      <c r="N124" s="11">
        <v>3</v>
      </c>
      <c r="O124" s="11">
        <v>0.2</v>
      </c>
      <c r="P124" s="11">
        <v>0.2</v>
      </c>
      <c r="Q124" s="11">
        <v>0.2</v>
      </c>
      <c r="R124" s="11">
        <v>0.2</v>
      </c>
      <c r="S124" s="11">
        <v>3351.2986999999998</v>
      </c>
      <c r="T124" s="11">
        <v>0.51666666999999999</v>
      </c>
      <c r="U124" s="11">
        <v>50</v>
      </c>
      <c r="V124" s="11">
        <v>1200</v>
      </c>
      <c r="W124" s="11">
        <v>6.5748419</v>
      </c>
      <c r="Y124" s="11">
        <v>2.2495219999999998</v>
      </c>
      <c r="Z124" s="11">
        <v>399.67500000000001</v>
      </c>
      <c r="AA124" s="11">
        <v>3351.2986999999998</v>
      </c>
      <c r="AB124" s="11">
        <v>0.51666666999999999</v>
      </c>
      <c r="AC124" s="11">
        <v>50</v>
      </c>
      <c r="AD124" s="11">
        <v>6.5748419</v>
      </c>
    </row>
    <row r="125" spans="2:30" x14ac:dyDescent="0.35">
      <c r="B125" s="11">
        <v>-18.221387</v>
      </c>
      <c r="C125" s="11">
        <v>25</v>
      </c>
      <c r="D125" s="11">
        <v>74.602041</v>
      </c>
      <c r="E125" s="11">
        <v>5.7000000000000002E-2</v>
      </c>
      <c r="F125" s="11">
        <v>425</v>
      </c>
      <c r="G125" s="11">
        <v>7500</v>
      </c>
      <c r="H125" s="11">
        <v>0.7</v>
      </c>
      <c r="I125" s="11">
        <v>0.4</v>
      </c>
      <c r="J125" s="11">
        <v>0.7</v>
      </c>
      <c r="K125" s="11">
        <v>3</v>
      </c>
      <c r="L125" s="11">
        <v>3</v>
      </c>
      <c r="M125" s="11">
        <v>2</v>
      </c>
      <c r="N125" s="11">
        <v>3</v>
      </c>
      <c r="O125" s="11">
        <v>0.125</v>
      </c>
      <c r="P125" s="11">
        <v>0.15</v>
      </c>
      <c r="Q125" s="11">
        <v>0.1</v>
      </c>
      <c r="R125" s="11">
        <v>0.25</v>
      </c>
      <c r="S125" s="11">
        <v>4569.9526999999998</v>
      </c>
      <c r="T125" s="11">
        <v>0.48749999999999999</v>
      </c>
      <c r="U125" s="11">
        <v>50</v>
      </c>
      <c r="V125" s="11">
        <v>1200</v>
      </c>
      <c r="W125" s="11">
        <v>-18.097021000000002</v>
      </c>
      <c r="Y125" s="11">
        <v>-18.221387</v>
      </c>
      <c r="Z125" s="11">
        <v>24.225000000000001</v>
      </c>
      <c r="AA125" s="11">
        <v>4569.9526999999998</v>
      </c>
      <c r="AB125" s="11">
        <v>0.48749999999999999</v>
      </c>
      <c r="AC125" s="11">
        <v>50</v>
      </c>
      <c r="AD125" s="11">
        <v>-18.097021000000002</v>
      </c>
    </row>
    <row r="126" spans="2:30" x14ac:dyDescent="0.35">
      <c r="B126" s="11">
        <v>-8.3138349999999992</v>
      </c>
      <c r="C126" s="11">
        <v>25</v>
      </c>
      <c r="D126" s="11">
        <v>153.79592</v>
      </c>
      <c r="E126" s="11">
        <v>0.13800000000000001</v>
      </c>
      <c r="F126" s="11">
        <v>8000</v>
      </c>
      <c r="G126" s="11">
        <v>7500</v>
      </c>
      <c r="H126" s="11">
        <v>0.7</v>
      </c>
      <c r="I126" s="11">
        <v>0.3</v>
      </c>
      <c r="J126" s="11">
        <v>0.8</v>
      </c>
      <c r="K126" s="11">
        <v>3</v>
      </c>
      <c r="L126" s="11">
        <v>3</v>
      </c>
      <c r="M126" s="11">
        <v>4</v>
      </c>
      <c r="N126" s="11">
        <v>4</v>
      </c>
      <c r="O126" s="11">
        <v>0.2</v>
      </c>
      <c r="P126" s="11">
        <v>0.1</v>
      </c>
      <c r="Q126" s="11">
        <v>0.4</v>
      </c>
      <c r="R126" s="11">
        <v>0.2</v>
      </c>
      <c r="S126" s="11">
        <v>3935.2370999999998</v>
      </c>
      <c r="T126" s="11">
        <v>0.54583333000000001</v>
      </c>
      <c r="U126" s="11">
        <v>40</v>
      </c>
      <c r="V126" s="11">
        <v>1400</v>
      </c>
      <c r="W126" s="11">
        <v>-9.2913847000000001</v>
      </c>
      <c r="Y126" s="11">
        <v>-8.3138349999999992</v>
      </c>
      <c r="Z126" s="11">
        <v>1104</v>
      </c>
      <c r="AA126" s="11">
        <v>3935.2370999999998</v>
      </c>
      <c r="AB126" s="11">
        <v>0.54583333000000001</v>
      </c>
      <c r="AC126" s="11">
        <v>40</v>
      </c>
      <c r="AD126" s="11">
        <v>-9.2913847000000001</v>
      </c>
    </row>
    <row r="127" spans="2:30" x14ac:dyDescent="0.35">
      <c r="B127" s="11">
        <v>7.8140260000000001</v>
      </c>
      <c r="C127" s="11">
        <v>25</v>
      </c>
      <c r="D127" s="11">
        <v>19.775510000000001</v>
      </c>
      <c r="E127" s="11">
        <v>0.246</v>
      </c>
      <c r="F127" s="11">
        <v>2435.4855371900826</v>
      </c>
      <c r="G127" s="11">
        <v>3000</v>
      </c>
      <c r="H127" s="11">
        <v>0.8</v>
      </c>
      <c r="I127" s="11">
        <v>0.4</v>
      </c>
      <c r="J127" s="11">
        <v>0.6</v>
      </c>
      <c r="K127" s="11">
        <v>4</v>
      </c>
      <c r="L127" s="11">
        <v>3</v>
      </c>
      <c r="M127" s="11">
        <v>4</v>
      </c>
      <c r="N127" s="11">
        <v>4</v>
      </c>
      <c r="O127" s="11">
        <v>0.05</v>
      </c>
      <c r="P127" s="11">
        <v>0.2</v>
      </c>
      <c r="Q127" s="11">
        <v>0.1</v>
      </c>
      <c r="R127" s="11">
        <v>0.2</v>
      </c>
      <c r="S127" s="11">
        <v>1320.2085999999999</v>
      </c>
      <c r="T127" s="11">
        <v>0.48749999999999999</v>
      </c>
      <c r="U127" s="11">
        <v>60</v>
      </c>
      <c r="V127" s="11">
        <v>1800</v>
      </c>
      <c r="W127" s="11">
        <v>15.022107</v>
      </c>
      <c r="Y127" s="11">
        <v>7.8140260000000001</v>
      </c>
      <c r="Z127" s="11">
        <v>599.12944214876029</v>
      </c>
      <c r="AA127" s="11">
        <v>1320.2085999999999</v>
      </c>
      <c r="AB127" s="11">
        <v>0.48749999999999999</v>
      </c>
      <c r="AC127" s="11">
        <v>60</v>
      </c>
      <c r="AD127" s="11">
        <v>15.022107</v>
      </c>
    </row>
    <row r="128" spans="2:30" x14ac:dyDescent="0.35">
      <c r="B128" s="11">
        <v>3.084775</v>
      </c>
      <c r="C128" s="11">
        <v>20</v>
      </c>
      <c r="D128" s="11">
        <v>220.80611999999999</v>
      </c>
      <c r="E128" s="11">
        <v>0.3</v>
      </c>
      <c r="F128" s="11">
        <v>2750.413223140496</v>
      </c>
      <c r="G128" s="11">
        <v>5000</v>
      </c>
      <c r="H128" s="11">
        <v>0.85</v>
      </c>
      <c r="I128" s="11">
        <v>0.5</v>
      </c>
      <c r="J128" s="11">
        <v>0.6</v>
      </c>
      <c r="K128" s="11">
        <v>3</v>
      </c>
      <c r="L128" s="11">
        <v>3</v>
      </c>
      <c r="M128" s="11">
        <v>2</v>
      </c>
      <c r="N128" s="11">
        <v>2</v>
      </c>
      <c r="O128" s="11">
        <v>0.05</v>
      </c>
      <c r="P128" s="11">
        <v>0.15</v>
      </c>
      <c r="Q128" s="11">
        <v>0.4</v>
      </c>
      <c r="R128" s="11">
        <v>0.25</v>
      </c>
      <c r="S128" s="11">
        <v>2710.0752000000002</v>
      </c>
      <c r="T128" s="11">
        <v>0.48749999999999999</v>
      </c>
      <c r="U128" s="11">
        <v>80</v>
      </c>
      <c r="V128" s="11">
        <v>400</v>
      </c>
      <c r="W128" s="11">
        <v>-7.5056814999999997</v>
      </c>
      <c r="Y128" s="11">
        <v>3.084775</v>
      </c>
      <c r="Z128" s="11">
        <v>825.12396694214874</v>
      </c>
      <c r="AA128" s="11">
        <v>2710.0752000000002</v>
      </c>
      <c r="AB128" s="11">
        <v>0.48749999999999999</v>
      </c>
      <c r="AC128" s="11">
        <v>80</v>
      </c>
      <c r="AD128" s="11">
        <v>-7.5056814999999997</v>
      </c>
    </row>
    <row r="129" spans="2:30" x14ac:dyDescent="0.35">
      <c r="B129" s="11">
        <v>11.122324000000001</v>
      </c>
      <c r="C129" s="11">
        <v>25</v>
      </c>
      <c r="D129" s="11">
        <v>245.17347000000001</v>
      </c>
      <c r="E129" s="11">
        <v>0.13800000000000001</v>
      </c>
      <c r="F129" s="11">
        <v>3733.2128099173551</v>
      </c>
      <c r="G129" s="11">
        <v>7500</v>
      </c>
      <c r="H129" s="11">
        <v>0.75</v>
      </c>
      <c r="I129" s="11">
        <v>0.3</v>
      </c>
      <c r="J129" s="11">
        <v>0.9</v>
      </c>
      <c r="K129" s="11">
        <v>4</v>
      </c>
      <c r="L129" s="11">
        <v>4</v>
      </c>
      <c r="M129" s="11">
        <v>2</v>
      </c>
      <c r="N129" s="11">
        <v>3</v>
      </c>
      <c r="O129" s="11">
        <v>0.125</v>
      </c>
      <c r="P129" s="11">
        <v>0.1</v>
      </c>
      <c r="Q129" s="11">
        <v>0.1</v>
      </c>
      <c r="R129" s="11">
        <v>0.3</v>
      </c>
      <c r="S129" s="11">
        <v>4569.9526999999998</v>
      </c>
      <c r="T129" s="11">
        <v>0.42916666999999997</v>
      </c>
      <c r="U129" s="11">
        <v>40</v>
      </c>
      <c r="V129" s="11">
        <v>1800</v>
      </c>
      <c r="W129" s="11">
        <v>11.756543000000001</v>
      </c>
      <c r="Y129" s="11">
        <v>11.122324000000001</v>
      </c>
      <c r="Z129" s="11">
        <v>515.18336776859508</v>
      </c>
      <c r="AA129" s="11">
        <v>4569.9526999999998</v>
      </c>
      <c r="AB129" s="11">
        <v>0.42916666999999997</v>
      </c>
      <c r="AC129" s="11">
        <v>40</v>
      </c>
      <c r="AD129" s="11">
        <v>11.756543000000001</v>
      </c>
    </row>
    <row r="130" spans="2:30" x14ac:dyDescent="0.35">
      <c r="B130" s="11">
        <v>-1.8282080000000001</v>
      </c>
      <c r="C130" s="11">
        <v>30</v>
      </c>
      <c r="D130" s="11">
        <v>1.5</v>
      </c>
      <c r="E130" s="11">
        <v>0.219</v>
      </c>
      <c r="F130" s="11">
        <v>2985.4338842975208</v>
      </c>
      <c r="G130" s="11">
        <v>6500</v>
      </c>
      <c r="H130" s="11">
        <v>0.75</v>
      </c>
      <c r="I130" s="11">
        <v>0.2</v>
      </c>
      <c r="J130" s="11">
        <v>0.7</v>
      </c>
      <c r="K130" s="11">
        <v>2</v>
      </c>
      <c r="L130" s="11">
        <v>2</v>
      </c>
      <c r="M130" s="11">
        <v>3</v>
      </c>
      <c r="N130" s="11">
        <v>3</v>
      </c>
      <c r="O130" s="11">
        <v>0.2</v>
      </c>
      <c r="P130" s="11">
        <v>0.1</v>
      </c>
      <c r="Q130" s="11">
        <v>0.3</v>
      </c>
      <c r="R130" s="11">
        <v>0.3</v>
      </c>
      <c r="S130" s="11">
        <v>3838.0057000000002</v>
      </c>
      <c r="T130" s="11">
        <v>0.60416667000000002</v>
      </c>
      <c r="U130" s="11">
        <v>40</v>
      </c>
      <c r="V130" s="11">
        <v>400</v>
      </c>
      <c r="W130" s="11">
        <v>-4.9317210999999999</v>
      </c>
      <c r="Y130" s="11">
        <v>-1.8282080000000001</v>
      </c>
      <c r="Z130" s="11">
        <v>653.81002066115707</v>
      </c>
      <c r="AA130" s="11">
        <v>3838.0057000000002</v>
      </c>
      <c r="AB130" s="11">
        <v>0.60416667000000002</v>
      </c>
      <c r="AC130" s="11">
        <v>40</v>
      </c>
      <c r="AD130" s="11">
        <v>-4.9317210999999999</v>
      </c>
    </row>
    <row r="131" spans="2:30" x14ac:dyDescent="0.35">
      <c r="B131" s="11">
        <v>-2.63625</v>
      </c>
      <c r="C131" s="11">
        <v>15</v>
      </c>
      <c r="D131" s="11">
        <v>105.06122000000001</v>
      </c>
      <c r="E131" s="11">
        <v>0.246</v>
      </c>
      <c r="F131" s="11">
        <v>785.64049586776855</v>
      </c>
      <c r="G131" s="11">
        <v>7000</v>
      </c>
      <c r="H131" s="11">
        <v>0.85</v>
      </c>
      <c r="I131" s="11">
        <v>0.3</v>
      </c>
      <c r="J131" s="11">
        <v>0.7</v>
      </c>
      <c r="K131" s="11">
        <v>4</v>
      </c>
      <c r="L131" s="11">
        <v>3</v>
      </c>
      <c r="M131" s="11">
        <v>4</v>
      </c>
      <c r="N131" s="11">
        <v>3</v>
      </c>
      <c r="O131" s="11">
        <v>0.05</v>
      </c>
      <c r="P131" s="11">
        <v>0.15</v>
      </c>
      <c r="Q131" s="11">
        <v>0.2</v>
      </c>
      <c r="R131" s="11">
        <v>0.2</v>
      </c>
      <c r="S131" s="11">
        <v>2657.9205000000002</v>
      </c>
      <c r="T131" s="11">
        <v>0.42916666999999997</v>
      </c>
      <c r="U131" s="11">
        <v>60</v>
      </c>
      <c r="V131" s="11">
        <v>2000</v>
      </c>
      <c r="W131" s="11">
        <v>-4.6197037999999999</v>
      </c>
      <c r="Y131" s="11">
        <v>-2.63625</v>
      </c>
      <c r="Z131" s="11">
        <v>193.26756198347107</v>
      </c>
      <c r="AA131" s="11">
        <v>2657.9205000000002</v>
      </c>
      <c r="AB131" s="11">
        <v>0.42916666999999997</v>
      </c>
      <c r="AC131" s="11">
        <v>60</v>
      </c>
      <c r="AD131" s="11">
        <v>-4.6197037999999999</v>
      </c>
    </row>
    <row r="132" spans="2:30" x14ac:dyDescent="0.35">
      <c r="B132" s="11">
        <v>-24.490190999999999</v>
      </c>
      <c r="C132" s="11">
        <v>30</v>
      </c>
      <c r="D132" s="11">
        <v>117.2449</v>
      </c>
      <c r="E132" s="11">
        <v>5.7000000000000002E-2</v>
      </c>
      <c r="F132" s="11">
        <v>425</v>
      </c>
      <c r="G132" s="11">
        <v>6500</v>
      </c>
      <c r="H132" s="11">
        <v>0.8</v>
      </c>
      <c r="I132" s="11">
        <v>0.3</v>
      </c>
      <c r="J132" s="11">
        <v>0.9</v>
      </c>
      <c r="K132" s="11">
        <v>4</v>
      </c>
      <c r="L132" s="11">
        <v>3</v>
      </c>
      <c r="M132" s="11">
        <v>2</v>
      </c>
      <c r="N132" s="11">
        <v>4</v>
      </c>
      <c r="O132" s="11">
        <v>0.05</v>
      </c>
      <c r="P132" s="11">
        <v>0.15</v>
      </c>
      <c r="Q132" s="11">
        <v>0.3</v>
      </c>
      <c r="R132" s="11">
        <v>0.35</v>
      </c>
      <c r="S132" s="11">
        <v>3304.9493000000002</v>
      </c>
      <c r="T132" s="11">
        <v>0.57499999999999996</v>
      </c>
      <c r="U132" s="11">
        <v>90</v>
      </c>
      <c r="V132" s="11">
        <v>2000</v>
      </c>
      <c r="W132" s="11">
        <v>-27.519506</v>
      </c>
      <c r="Y132" s="11">
        <v>-24.490190999999999</v>
      </c>
      <c r="Z132" s="11">
        <v>24.225000000000001</v>
      </c>
      <c r="AA132" s="11">
        <v>3304.9493000000002</v>
      </c>
      <c r="AB132" s="11">
        <v>0.57499999999999996</v>
      </c>
      <c r="AC132" s="11">
        <v>90</v>
      </c>
      <c r="AD132" s="11">
        <v>-27.519506</v>
      </c>
    </row>
    <row r="133" spans="2:30" x14ac:dyDescent="0.35">
      <c r="B133" s="11">
        <v>-3.3143760000000002</v>
      </c>
      <c r="C133" s="11">
        <v>40</v>
      </c>
      <c r="D133" s="11">
        <v>196.43878000000001</v>
      </c>
      <c r="E133" s="11">
        <v>0.111</v>
      </c>
      <c r="F133" s="11">
        <v>2380.1652892561983</v>
      </c>
      <c r="G133" s="11">
        <v>7000</v>
      </c>
      <c r="H133" s="11">
        <v>0.7</v>
      </c>
      <c r="I133" s="11">
        <v>0.3</v>
      </c>
      <c r="J133" s="11">
        <v>0.7</v>
      </c>
      <c r="K133" s="11">
        <v>4</v>
      </c>
      <c r="L133" s="11">
        <v>4</v>
      </c>
      <c r="M133" s="11">
        <v>4</v>
      </c>
      <c r="N133" s="11">
        <v>4</v>
      </c>
      <c r="O133" s="11">
        <v>0.2</v>
      </c>
      <c r="P133" s="11">
        <v>0.1</v>
      </c>
      <c r="Q133" s="11">
        <v>0.1</v>
      </c>
      <c r="R133" s="11">
        <v>0.25</v>
      </c>
      <c r="S133" s="11">
        <v>3892.2318</v>
      </c>
      <c r="T133" s="11">
        <v>0.51666666999999999</v>
      </c>
      <c r="U133" s="11">
        <v>40</v>
      </c>
      <c r="V133" s="11">
        <v>800</v>
      </c>
      <c r="W133" s="11">
        <v>-5.3345777000000005</v>
      </c>
      <c r="Y133" s="11">
        <v>-3.3143760000000002</v>
      </c>
      <c r="Z133" s="11">
        <v>264.198347107438</v>
      </c>
      <c r="AA133" s="11">
        <v>3892.2318</v>
      </c>
      <c r="AB133" s="11">
        <v>0.51666666999999999</v>
      </c>
      <c r="AC133" s="11">
        <v>40</v>
      </c>
      <c r="AD133" s="11">
        <v>-5.3345777000000005</v>
      </c>
    </row>
    <row r="134" spans="2:30" x14ac:dyDescent="0.35">
      <c r="B134" s="11">
        <v>-6.2199280000000003</v>
      </c>
      <c r="C134" s="11">
        <v>25</v>
      </c>
      <c r="D134" s="11">
        <v>111.15306</v>
      </c>
      <c r="E134" s="11">
        <v>0.13800000000000001</v>
      </c>
      <c r="F134" s="11">
        <v>600</v>
      </c>
      <c r="G134" s="11">
        <v>8500</v>
      </c>
      <c r="H134" s="11">
        <v>0.8</v>
      </c>
      <c r="I134" s="11">
        <v>0.3</v>
      </c>
      <c r="J134" s="11">
        <v>0.7</v>
      </c>
      <c r="K134" s="11">
        <v>4</v>
      </c>
      <c r="L134" s="11">
        <v>3</v>
      </c>
      <c r="M134" s="11">
        <v>3</v>
      </c>
      <c r="N134" s="11">
        <v>4</v>
      </c>
      <c r="O134" s="11">
        <v>0.2</v>
      </c>
      <c r="P134" s="11">
        <v>0.1</v>
      </c>
      <c r="Q134" s="11">
        <v>0.2</v>
      </c>
      <c r="R134" s="11">
        <v>0.25</v>
      </c>
      <c r="S134" s="11">
        <v>2301.9020999999998</v>
      </c>
      <c r="T134" s="11">
        <v>0.63333333000000003</v>
      </c>
      <c r="U134" s="11">
        <v>90</v>
      </c>
      <c r="V134" s="11">
        <v>800</v>
      </c>
      <c r="W134" s="11">
        <v>-6.3127494000000004</v>
      </c>
      <c r="Y134" s="11">
        <v>-6.2199280000000003</v>
      </c>
      <c r="Z134" s="11">
        <v>82.800000000000011</v>
      </c>
      <c r="AA134" s="11">
        <v>2301.9020999999998</v>
      </c>
      <c r="AB134" s="11">
        <v>0.63333333000000003</v>
      </c>
      <c r="AC134" s="11">
        <v>90</v>
      </c>
      <c r="AD134" s="11">
        <v>-6.3127494000000004</v>
      </c>
    </row>
    <row r="135" spans="2:30" x14ac:dyDescent="0.35">
      <c r="B135" s="11">
        <v>-20.626550999999999</v>
      </c>
      <c r="C135" s="11">
        <v>35</v>
      </c>
      <c r="D135" s="11">
        <v>62.418367000000003</v>
      </c>
      <c r="E135" s="11">
        <v>0.111</v>
      </c>
      <c r="F135" s="11">
        <v>1269.4214876033059</v>
      </c>
      <c r="G135" s="11">
        <v>7000</v>
      </c>
      <c r="H135" s="11">
        <v>0.75</v>
      </c>
      <c r="I135" s="11">
        <v>0.4</v>
      </c>
      <c r="J135" s="11">
        <v>0.8</v>
      </c>
      <c r="K135" s="11">
        <v>2</v>
      </c>
      <c r="L135" s="11">
        <v>4</v>
      </c>
      <c r="M135" s="11">
        <v>2</v>
      </c>
      <c r="N135" s="11">
        <v>2</v>
      </c>
      <c r="O135" s="11">
        <v>0.2</v>
      </c>
      <c r="P135" s="11">
        <v>0.1</v>
      </c>
      <c r="Q135" s="11">
        <v>0.3</v>
      </c>
      <c r="R135" s="11">
        <v>0.2</v>
      </c>
      <c r="S135" s="11">
        <v>2338.6507999999999</v>
      </c>
      <c r="T135" s="11">
        <v>0.54583333000000001</v>
      </c>
      <c r="U135" s="11">
        <v>50</v>
      </c>
      <c r="V135" s="11">
        <v>1600</v>
      </c>
      <c r="W135" s="11">
        <v>-17.472543000000002</v>
      </c>
      <c r="Y135" s="11">
        <v>-20.626550999999999</v>
      </c>
      <c r="Z135" s="11">
        <v>140.90578512396695</v>
      </c>
      <c r="AA135" s="11">
        <v>2338.6507999999999</v>
      </c>
      <c r="AB135" s="11">
        <v>0.54583333000000001</v>
      </c>
      <c r="AC135" s="11">
        <v>50</v>
      </c>
      <c r="AD135" s="11">
        <v>-17.472543000000002</v>
      </c>
    </row>
    <row r="136" spans="2:30" x14ac:dyDescent="0.35">
      <c r="B136" s="11">
        <v>-8.7396069999999995</v>
      </c>
      <c r="C136" s="11">
        <v>25</v>
      </c>
      <c r="D136" s="11">
        <v>300</v>
      </c>
      <c r="E136" s="11">
        <v>0.13800000000000001</v>
      </c>
      <c r="F136" s="11">
        <v>785.64049586776855</v>
      </c>
      <c r="G136" s="11">
        <v>6000</v>
      </c>
      <c r="H136" s="11">
        <v>0.7</v>
      </c>
      <c r="I136" s="11">
        <v>0.3</v>
      </c>
      <c r="J136" s="11">
        <v>0.7</v>
      </c>
      <c r="K136" s="11">
        <v>2</v>
      </c>
      <c r="L136" s="11">
        <v>4</v>
      </c>
      <c r="M136" s="11">
        <v>4</v>
      </c>
      <c r="N136" s="11">
        <v>2</v>
      </c>
      <c r="O136" s="11">
        <v>0.05</v>
      </c>
      <c r="P136" s="11">
        <v>0.1</v>
      </c>
      <c r="Q136" s="11">
        <v>0.3</v>
      </c>
      <c r="R136" s="11">
        <v>0.25</v>
      </c>
      <c r="S136" s="11">
        <v>3655.9621999999999</v>
      </c>
      <c r="T136" s="11">
        <v>0.51666666999999999</v>
      </c>
      <c r="U136" s="11">
        <v>40</v>
      </c>
      <c r="V136" s="11">
        <v>800</v>
      </c>
      <c r="W136" s="11">
        <v>-7.3247757</v>
      </c>
      <c r="Y136" s="11">
        <v>-8.7396069999999995</v>
      </c>
      <c r="Z136" s="11">
        <v>108.41838842975207</v>
      </c>
      <c r="AA136" s="11">
        <v>3655.9621999999999</v>
      </c>
      <c r="AB136" s="11">
        <v>0.51666666999999999</v>
      </c>
      <c r="AC136" s="11">
        <v>40</v>
      </c>
      <c r="AD136" s="11">
        <v>-7.3247757</v>
      </c>
    </row>
    <row r="137" spans="2:30" x14ac:dyDescent="0.35">
      <c r="B137" s="11">
        <v>35.210141</v>
      </c>
      <c r="C137" s="11">
        <v>25</v>
      </c>
      <c r="D137" s="11">
        <v>105.06122000000001</v>
      </c>
      <c r="E137" s="11">
        <v>0.27300000000000002</v>
      </c>
      <c r="F137" s="11">
        <v>1825</v>
      </c>
      <c r="G137" s="11">
        <v>6500</v>
      </c>
      <c r="H137" s="11">
        <v>0.75</v>
      </c>
      <c r="I137" s="11">
        <v>0.4</v>
      </c>
      <c r="J137" s="11">
        <v>0.6</v>
      </c>
      <c r="K137" s="11">
        <v>4</v>
      </c>
      <c r="L137" s="11">
        <v>2</v>
      </c>
      <c r="M137" s="11">
        <v>3</v>
      </c>
      <c r="N137" s="11">
        <v>3</v>
      </c>
      <c r="O137" s="11">
        <v>0.05</v>
      </c>
      <c r="P137" s="11">
        <v>0.2</v>
      </c>
      <c r="Q137" s="11">
        <v>0.2</v>
      </c>
      <c r="R137" s="11">
        <v>0.2</v>
      </c>
      <c r="S137" s="11">
        <v>2310.3649999999998</v>
      </c>
      <c r="T137" s="11">
        <v>0.48749999999999999</v>
      </c>
      <c r="U137" s="11">
        <v>90</v>
      </c>
      <c r="V137" s="11">
        <v>1000</v>
      </c>
      <c r="W137" s="11">
        <v>37.197856999999999</v>
      </c>
      <c r="Y137" s="11">
        <v>35.210141</v>
      </c>
      <c r="Z137" s="11">
        <v>498.22500000000002</v>
      </c>
      <c r="AA137" s="11">
        <v>2310.3649999999998</v>
      </c>
      <c r="AB137" s="11">
        <v>0.48749999999999999</v>
      </c>
      <c r="AC137" s="11">
        <v>90</v>
      </c>
      <c r="AD137" s="11">
        <v>37.197856999999999</v>
      </c>
    </row>
    <row r="138" spans="2:30" x14ac:dyDescent="0.35">
      <c r="B138" s="11">
        <v>4.8870709999999997</v>
      </c>
      <c r="C138" s="11">
        <v>15</v>
      </c>
      <c r="D138" s="11">
        <v>245.17347000000001</v>
      </c>
      <c r="E138" s="11">
        <v>0.13800000000000001</v>
      </c>
      <c r="F138" s="11">
        <v>2009.9173553719008</v>
      </c>
      <c r="G138" s="11">
        <v>7000</v>
      </c>
      <c r="H138" s="11">
        <v>0.85</v>
      </c>
      <c r="I138" s="11">
        <v>0.2</v>
      </c>
      <c r="J138" s="11">
        <v>0.7</v>
      </c>
      <c r="K138" s="11">
        <v>4</v>
      </c>
      <c r="L138" s="11">
        <v>4</v>
      </c>
      <c r="M138" s="11">
        <v>2</v>
      </c>
      <c r="N138" s="11">
        <v>3</v>
      </c>
      <c r="O138" s="11">
        <v>0.2</v>
      </c>
      <c r="P138" s="11">
        <v>0.2</v>
      </c>
      <c r="Q138" s="11">
        <v>0.1</v>
      </c>
      <c r="R138" s="11">
        <v>0.3</v>
      </c>
      <c r="S138" s="11">
        <v>4556.4351999999999</v>
      </c>
      <c r="T138" s="11">
        <v>0.63333333000000003</v>
      </c>
      <c r="U138" s="11">
        <v>80</v>
      </c>
      <c r="V138" s="11">
        <v>800</v>
      </c>
      <c r="W138" s="11">
        <v>2.1254837000000002</v>
      </c>
      <c r="Y138" s="11">
        <v>4.8870709999999997</v>
      </c>
      <c r="Z138" s="11">
        <v>277.36859504132235</v>
      </c>
      <c r="AA138" s="11">
        <v>4556.4351999999999</v>
      </c>
      <c r="AB138" s="11">
        <v>0.63333333000000003</v>
      </c>
      <c r="AC138" s="11">
        <v>80</v>
      </c>
      <c r="AD138" s="11">
        <v>2.1254837000000002</v>
      </c>
    </row>
    <row r="139" spans="2:30" x14ac:dyDescent="0.35">
      <c r="B139" s="11">
        <v>-13.340406</v>
      </c>
      <c r="C139" s="11">
        <v>40</v>
      </c>
      <c r="D139" s="11">
        <v>172.07142999999999</v>
      </c>
      <c r="E139" s="11">
        <v>0.27300000000000002</v>
      </c>
      <c r="F139" s="11">
        <v>3120.6611570247933</v>
      </c>
      <c r="G139" s="11">
        <v>7500</v>
      </c>
      <c r="H139" s="11">
        <v>0.75</v>
      </c>
      <c r="I139" s="11">
        <v>0.4</v>
      </c>
      <c r="J139" s="11">
        <v>0.8</v>
      </c>
      <c r="K139" s="11">
        <v>2</v>
      </c>
      <c r="L139" s="11">
        <v>4</v>
      </c>
      <c r="M139" s="11">
        <v>4</v>
      </c>
      <c r="N139" s="11">
        <v>3</v>
      </c>
      <c r="O139" s="11">
        <v>0.05</v>
      </c>
      <c r="P139" s="11">
        <v>0.1</v>
      </c>
      <c r="Q139" s="11">
        <v>0.2</v>
      </c>
      <c r="R139" s="11">
        <v>0.25</v>
      </c>
      <c r="S139" s="11">
        <v>3591.0472</v>
      </c>
      <c r="T139" s="11">
        <v>0.66249999999999998</v>
      </c>
      <c r="U139" s="11">
        <v>50</v>
      </c>
      <c r="V139" s="11">
        <v>2000</v>
      </c>
      <c r="W139" s="11">
        <v>-11.630421</v>
      </c>
      <c r="Y139" s="11">
        <v>-13.340406</v>
      </c>
      <c r="Z139" s="11">
        <v>851.94049586776862</v>
      </c>
      <c r="AA139" s="11">
        <v>3591.0472</v>
      </c>
      <c r="AB139" s="11">
        <v>0.66249999999999998</v>
      </c>
      <c r="AC139" s="11">
        <v>50</v>
      </c>
      <c r="AD139" s="11">
        <v>-11.630421</v>
      </c>
    </row>
    <row r="140" spans="2:30" x14ac:dyDescent="0.35">
      <c r="B140" s="11">
        <v>22.364101000000002</v>
      </c>
      <c r="C140" s="11">
        <v>30</v>
      </c>
      <c r="D140" s="11">
        <v>7.5918367</v>
      </c>
      <c r="E140" s="11">
        <v>0.219</v>
      </c>
      <c r="F140" s="11">
        <v>5735.1756198347111</v>
      </c>
      <c r="G140" s="11">
        <v>8000</v>
      </c>
      <c r="H140" s="11">
        <v>0.75</v>
      </c>
      <c r="I140" s="11">
        <v>0.4</v>
      </c>
      <c r="J140" s="11">
        <v>0.8</v>
      </c>
      <c r="K140" s="11">
        <v>3</v>
      </c>
      <c r="L140" s="11">
        <v>4</v>
      </c>
      <c r="M140" s="11">
        <v>3</v>
      </c>
      <c r="N140" s="11">
        <v>4</v>
      </c>
      <c r="O140" s="11">
        <v>0.2</v>
      </c>
      <c r="P140" s="11">
        <v>0.1</v>
      </c>
      <c r="Q140" s="11">
        <v>0.2</v>
      </c>
      <c r="R140" s="11">
        <v>0.3</v>
      </c>
      <c r="S140" s="11">
        <v>4067.63</v>
      </c>
      <c r="T140" s="11">
        <v>0.54583333000000001</v>
      </c>
      <c r="U140" s="11">
        <v>90</v>
      </c>
      <c r="V140" s="11">
        <v>800</v>
      </c>
      <c r="W140" s="11">
        <v>19.630189999999999</v>
      </c>
      <c r="Y140" s="11">
        <v>22.364101000000002</v>
      </c>
      <c r="Z140" s="11">
        <v>1256.0034607438017</v>
      </c>
      <c r="AA140" s="11">
        <v>4067.63</v>
      </c>
      <c r="AB140" s="11">
        <v>0.54583333000000001</v>
      </c>
      <c r="AC140" s="11">
        <v>90</v>
      </c>
      <c r="AD140" s="11">
        <v>19.630189999999999</v>
      </c>
    </row>
    <row r="141" spans="2:30" x14ac:dyDescent="0.35">
      <c r="B141" s="11">
        <v>-4.4603590000000004</v>
      </c>
      <c r="C141" s="11">
        <v>15</v>
      </c>
      <c r="D141" s="11">
        <v>135.52041</v>
      </c>
      <c r="E141" s="11">
        <v>0.03</v>
      </c>
      <c r="F141" s="11">
        <v>528.9256198347108</v>
      </c>
      <c r="G141" s="11">
        <v>6000</v>
      </c>
      <c r="H141" s="11">
        <v>0.8</v>
      </c>
      <c r="I141" s="11">
        <v>0.3</v>
      </c>
      <c r="J141" s="11">
        <v>0.9</v>
      </c>
      <c r="K141" s="11">
        <v>3</v>
      </c>
      <c r="L141" s="11">
        <v>2</v>
      </c>
      <c r="M141" s="11">
        <v>2</v>
      </c>
      <c r="N141" s="11">
        <v>4</v>
      </c>
      <c r="O141" s="11">
        <v>0.05</v>
      </c>
      <c r="P141" s="11">
        <v>0.1</v>
      </c>
      <c r="Q141" s="11">
        <v>0.1</v>
      </c>
      <c r="R141" s="11">
        <v>0.2</v>
      </c>
      <c r="S141" s="11">
        <v>2820.6504</v>
      </c>
      <c r="T141" s="11">
        <v>0.48749999999999999</v>
      </c>
      <c r="U141" s="11">
        <v>90</v>
      </c>
      <c r="V141" s="11">
        <v>400</v>
      </c>
      <c r="W141" s="11">
        <v>-6.1488044999999998</v>
      </c>
      <c r="Y141" s="11">
        <v>-4.4603590000000004</v>
      </c>
      <c r="Z141" s="11">
        <v>15.867768595041323</v>
      </c>
      <c r="AA141" s="11">
        <v>2820.6504</v>
      </c>
      <c r="AB141" s="11">
        <v>0.48749999999999999</v>
      </c>
      <c r="AC141" s="11">
        <v>90</v>
      </c>
      <c r="AD141" s="11">
        <v>-6.1488044999999998</v>
      </c>
    </row>
    <row r="142" spans="2:30" x14ac:dyDescent="0.35">
      <c r="B142" s="11">
        <v>-12.147492</v>
      </c>
      <c r="C142" s="11">
        <v>45</v>
      </c>
      <c r="D142" s="11">
        <v>275.63265000000001</v>
      </c>
      <c r="E142" s="11">
        <v>0.219</v>
      </c>
      <c r="F142" s="11">
        <v>5061.9834710743798</v>
      </c>
      <c r="G142" s="11">
        <v>8500</v>
      </c>
      <c r="H142" s="11">
        <v>0.8</v>
      </c>
      <c r="I142" s="11">
        <v>0.2</v>
      </c>
      <c r="J142" s="11">
        <v>0.8</v>
      </c>
      <c r="K142" s="11">
        <v>3</v>
      </c>
      <c r="L142" s="11">
        <v>4</v>
      </c>
      <c r="M142" s="11">
        <v>3</v>
      </c>
      <c r="N142" s="11">
        <v>4</v>
      </c>
      <c r="O142" s="11">
        <v>0.125</v>
      </c>
      <c r="P142" s="11">
        <v>0.2</v>
      </c>
      <c r="Q142" s="11">
        <v>0.3</v>
      </c>
      <c r="R142" s="11">
        <v>0.3</v>
      </c>
      <c r="S142" s="11">
        <v>2678.8955999999998</v>
      </c>
      <c r="T142" s="11">
        <v>0.66249999999999998</v>
      </c>
      <c r="U142" s="11">
        <v>50</v>
      </c>
      <c r="V142" s="11">
        <v>1400</v>
      </c>
      <c r="W142" s="11">
        <v>-15.374351000000001</v>
      </c>
      <c r="Y142" s="11">
        <v>-12.147492</v>
      </c>
      <c r="Z142" s="11">
        <v>1108.5743801652891</v>
      </c>
      <c r="AA142" s="11">
        <v>2678.8955999999998</v>
      </c>
      <c r="AB142" s="11">
        <v>0.66249999999999998</v>
      </c>
      <c r="AC142" s="11">
        <v>50</v>
      </c>
      <c r="AD142" s="11">
        <v>-15.374351000000001</v>
      </c>
    </row>
    <row r="143" spans="2:30" x14ac:dyDescent="0.35">
      <c r="B143" s="11">
        <v>-4.6909999999999998</v>
      </c>
      <c r="C143" s="11">
        <v>35</v>
      </c>
      <c r="D143" s="11">
        <v>62.418367000000003</v>
      </c>
      <c r="E143" s="11">
        <v>0.03</v>
      </c>
      <c r="F143" s="11">
        <v>2985.4338842975208</v>
      </c>
      <c r="G143" s="11">
        <v>8000</v>
      </c>
      <c r="H143" s="11">
        <v>0.85</v>
      </c>
      <c r="I143" s="11">
        <v>0.5</v>
      </c>
      <c r="J143" s="11">
        <v>0.7</v>
      </c>
      <c r="K143" s="11">
        <v>2</v>
      </c>
      <c r="L143" s="11">
        <v>4</v>
      </c>
      <c r="M143" s="11">
        <v>2</v>
      </c>
      <c r="N143" s="11">
        <v>4</v>
      </c>
      <c r="O143" s="11">
        <v>0.2</v>
      </c>
      <c r="P143" s="11">
        <v>0.15</v>
      </c>
      <c r="Q143" s="11">
        <v>0.1</v>
      </c>
      <c r="R143" s="11">
        <v>0.25</v>
      </c>
      <c r="S143" s="11">
        <v>2036.3761999999999</v>
      </c>
      <c r="T143" s="11">
        <v>0.48749999999999999</v>
      </c>
      <c r="U143" s="11">
        <v>80</v>
      </c>
      <c r="V143" s="11">
        <v>400</v>
      </c>
      <c r="W143" s="11">
        <v>-4.0432832999999997</v>
      </c>
      <c r="Y143" s="11">
        <v>-4.6909999999999998</v>
      </c>
      <c r="Z143" s="11">
        <v>89.563016528925615</v>
      </c>
      <c r="AA143" s="11">
        <v>2036.3761999999999</v>
      </c>
      <c r="AB143" s="11">
        <v>0.48749999999999999</v>
      </c>
      <c r="AC143" s="11">
        <v>80</v>
      </c>
      <c r="AD143" s="11">
        <v>-4.0432832999999997</v>
      </c>
    </row>
    <row r="144" spans="2:30" x14ac:dyDescent="0.35">
      <c r="B144" s="11">
        <v>22.448232999999998</v>
      </c>
      <c r="C144" s="11">
        <v>25</v>
      </c>
      <c r="D144" s="11">
        <v>7.5918367</v>
      </c>
      <c r="E144" s="11">
        <v>0.3</v>
      </c>
      <c r="F144" s="11">
        <v>1518.5950413223138</v>
      </c>
      <c r="G144" s="11">
        <v>4500</v>
      </c>
      <c r="H144" s="11">
        <v>0.75</v>
      </c>
      <c r="I144" s="11">
        <v>0.5</v>
      </c>
      <c r="J144" s="11">
        <v>0.9</v>
      </c>
      <c r="K144" s="11">
        <v>3</v>
      </c>
      <c r="L144" s="11">
        <v>3</v>
      </c>
      <c r="M144" s="11">
        <v>2</v>
      </c>
      <c r="N144" s="11">
        <v>2</v>
      </c>
      <c r="O144" s="11">
        <v>0.2</v>
      </c>
      <c r="P144" s="11">
        <v>0.1</v>
      </c>
      <c r="Q144" s="11">
        <v>0.1</v>
      </c>
      <c r="R144" s="11">
        <v>0.3</v>
      </c>
      <c r="S144" s="11">
        <v>2741.9715999999999</v>
      </c>
      <c r="T144" s="11">
        <v>0.57499999999999996</v>
      </c>
      <c r="U144" s="11">
        <v>80</v>
      </c>
      <c r="V144" s="11">
        <v>1200</v>
      </c>
      <c r="W144" s="11">
        <v>19.607468000000001</v>
      </c>
      <c r="Y144" s="11">
        <v>22.448232999999998</v>
      </c>
      <c r="Z144" s="11">
        <v>455.57851239669412</v>
      </c>
      <c r="AA144" s="11">
        <v>2741.9715999999999</v>
      </c>
      <c r="AB144" s="11">
        <v>0.57499999999999996</v>
      </c>
      <c r="AC144" s="11">
        <v>80</v>
      </c>
      <c r="AD144" s="11">
        <v>19.607468000000001</v>
      </c>
    </row>
    <row r="145" spans="2:30" x14ac:dyDescent="0.35">
      <c r="B145" s="11">
        <v>-9.0991879999999998</v>
      </c>
      <c r="C145" s="11">
        <v>45</v>
      </c>
      <c r="D145" s="11">
        <v>44.142856999999999</v>
      </c>
      <c r="E145" s="11">
        <v>0.16500000000000001</v>
      </c>
      <c r="F145" s="11">
        <v>1518.5950413223138</v>
      </c>
      <c r="G145" s="11">
        <v>8000</v>
      </c>
      <c r="H145" s="11">
        <v>0.7</v>
      </c>
      <c r="I145" s="11">
        <v>0.5</v>
      </c>
      <c r="J145" s="11">
        <v>0.7</v>
      </c>
      <c r="K145" s="11">
        <v>3</v>
      </c>
      <c r="L145" s="11">
        <v>3</v>
      </c>
      <c r="M145" s="11">
        <v>3</v>
      </c>
      <c r="N145" s="11">
        <v>3</v>
      </c>
      <c r="O145" s="11">
        <v>0.2</v>
      </c>
      <c r="P145" s="11">
        <v>0.1</v>
      </c>
      <c r="Q145" s="11">
        <v>0.2</v>
      </c>
      <c r="R145" s="11">
        <v>0.3</v>
      </c>
      <c r="S145" s="11">
        <v>2521.3135000000002</v>
      </c>
      <c r="T145" s="11">
        <v>0.51666666999999999</v>
      </c>
      <c r="U145" s="11">
        <v>50</v>
      </c>
      <c r="V145" s="11">
        <v>1000</v>
      </c>
      <c r="W145" s="11">
        <v>-7.9908374000000002</v>
      </c>
      <c r="Y145" s="11">
        <v>-9.0991879999999998</v>
      </c>
      <c r="Z145" s="11">
        <v>250.56818181818178</v>
      </c>
      <c r="AA145" s="11">
        <v>2521.3135000000002</v>
      </c>
      <c r="AB145" s="11">
        <v>0.51666666999999999</v>
      </c>
      <c r="AC145" s="11">
        <v>50</v>
      </c>
      <c r="AD145" s="11">
        <v>-7.9908374000000002</v>
      </c>
    </row>
    <row r="146" spans="2:30" x14ac:dyDescent="0.35">
      <c r="B146" s="11">
        <v>-3.8753799999999998</v>
      </c>
      <c r="C146" s="11">
        <v>20</v>
      </c>
      <c r="D146" s="11">
        <v>105.06122000000001</v>
      </c>
      <c r="E146" s="11">
        <v>0.03</v>
      </c>
      <c r="F146" s="11">
        <v>950</v>
      </c>
      <c r="G146" s="11">
        <v>8000</v>
      </c>
      <c r="H146" s="11">
        <v>0.7</v>
      </c>
      <c r="I146" s="11">
        <v>0.3</v>
      </c>
      <c r="J146" s="11">
        <v>0.6</v>
      </c>
      <c r="K146" s="11">
        <v>3</v>
      </c>
      <c r="L146" s="11">
        <v>4</v>
      </c>
      <c r="M146" s="11">
        <v>4</v>
      </c>
      <c r="N146" s="11">
        <v>2</v>
      </c>
      <c r="O146" s="11">
        <v>0.2</v>
      </c>
      <c r="P146" s="11">
        <v>0.2</v>
      </c>
      <c r="Q146" s="11">
        <v>0.3</v>
      </c>
      <c r="R146" s="11">
        <v>0.35</v>
      </c>
      <c r="S146" s="11">
        <v>2937.3719000000001</v>
      </c>
      <c r="T146" s="11">
        <v>0.4</v>
      </c>
      <c r="U146" s="11">
        <v>90</v>
      </c>
      <c r="V146" s="11">
        <v>400</v>
      </c>
      <c r="W146" s="11">
        <v>-3.8311906000000002</v>
      </c>
      <c r="Y146" s="11">
        <v>-3.8753799999999998</v>
      </c>
      <c r="Z146" s="11">
        <v>28.5</v>
      </c>
      <c r="AA146" s="11">
        <v>2937.3719000000001</v>
      </c>
      <c r="AB146" s="11">
        <v>0.4</v>
      </c>
      <c r="AC146" s="11">
        <v>90</v>
      </c>
      <c r="AD146" s="11">
        <v>-3.8311906000000002</v>
      </c>
    </row>
    <row r="147" spans="2:30" x14ac:dyDescent="0.35">
      <c r="B147" s="11">
        <v>-8.1011059999999997</v>
      </c>
      <c r="C147" s="11">
        <v>40</v>
      </c>
      <c r="D147" s="11">
        <v>105.06122000000001</v>
      </c>
      <c r="E147" s="11">
        <v>0.13800000000000001</v>
      </c>
      <c r="F147" s="11">
        <v>1518.5950413223138</v>
      </c>
      <c r="G147" s="11">
        <v>6500</v>
      </c>
      <c r="H147" s="11">
        <v>0.8</v>
      </c>
      <c r="I147" s="11">
        <v>0.3</v>
      </c>
      <c r="J147" s="11">
        <v>0.8</v>
      </c>
      <c r="K147" s="11">
        <v>4</v>
      </c>
      <c r="L147" s="11">
        <v>4</v>
      </c>
      <c r="M147" s="11">
        <v>4</v>
      </c>
      <c r="N147" s="11">
        <v>3</v>
      </c>
      <c r="O147" s="11">
        <v>0.2</v>
      </c>
      <c r="P147" s="11">
        <v>0.2</v>
      </c>
      <c r="Q147" s="11">
        <v>0.2</v>
      </c>
      <c r="R147" s="11">
        <v>0.3</v>
      </c>
      <c r="S147" s="11">
        <v>1606.3179</v>
      </c>
      <c r="T147" s="11">
        <v>0.45833332999999998</v>
      </c>
      <c r="U147" s="11">
        <v>90</v>
      </c>
      <c r="V147" s="11">
        <v>1000</v>
      </c>
      <c r="W147" s="11">
        <v>-11.729321000000001</v>
      </c>
      <c r="Y147" s="11">
        <v>-8.1011059999999997</v>
      </c>
      <c r="Z147" s="11">
        <v>209.56611570247932</v>
      </c>
      <c r="AA147" s="11">
        <v>1606.3179</v>
      </c>
      <c r="AB147" s="11">
        <v>0.45833332999999998</v>
      </c>
      <c r="AC147" s="11">
        <v>90</v>
      </c>
      <c r="AD147" s="11">
        <v>-11.729321000000001</v>
      </c>
    </row>
    <row r="148" spans="2:30" x14ac:dyDescent="0.35">
      <c r="B148" s="11">
        <v>-0.53153899999999998</v>
      </c>
      <c r="C148" s="11">
        <v>30</v>
      </c>
      <c r="D148" s="11">
        <v>147.70408</v>
      </c>
      <c r="E148" s="11">
        <v>8.4000000000000005E-2</v>
      </c>
      <c r="F148" s="11">
        <v>2485.227272727273</v>
      </c>
      <c r="G148" s="11">
        <v>6500</v>
      </c>
      <c r="H148" s="11">
        <v>0.8</v>
      </c>
      <c r="I148" s="11">
        <v>0.2</v>
      </c>
      <c r="J148" s="11">
        <v>0.7</v>
      </c>
      <c r="K148" s="11">
        <v>2</v>
      </c>
      <c r="L148" s="11">
        <v>4</v>
      </c>
      <c r="M148" s="11">
        <v>2</v>
      </c>
      <c r="N148" s="11">
        <v>3</v>
      </c>
      <c r="O148" s="11">
        <v>0.05</v>
      </c>
      <c r="P148" s="11">
        <v>0.2</v>
      </c>
      <c r="Q148" s="11">
        <v>0.1</v>
      </c>
      <c r="R148" s="11">
        <v>0.25</v>
      </c>
      <c r="S148" s="11">
        <v>3304.9493000000002</v>
      </c>
      <c r="T148" s="11">
        <v>0.57499999999999996</v>
      </c>
      <c r="U148" s="11">
        <v>70</v>
      </c>
      <c r="V148" s="11">
        <v>600</v>
      </c>
      <c r="W148" s="11">
        <v>-9.3004774999999998E-2</v>
      </c>
      <c r="Y148" s="11">
        <v>-0.53153899999999998</v>
      </c>
      <c r="Z148" s="11">
        <v>208.75909090909093</v>
      </c>
      <c r="AA148" s="11">
        <v>3304.9493000000002</v>
      </c>
      <c r="AB148" s="11">
        <v>0.57499999999999996</v>
      </c>
      <c r="AC148" s="11">
        <v>70</v>
      </c>
      <c r="AD148" s="11">
        <v>-9.3004774999999998E-2</v>
      </c>
    </row>
    <row r="149" spans="2:30" x14ac:dyDescent="0.35">
      <c r="B149" s="11">
        <v>-8.3291219999999999</v>
      </c>
      <c r="C149" s="11">
        <v>25</v>
      </c>
      <c r="D149" s="11">
        <v>105.06122000000001</v>
      </c>
      <c r="E149" s="11">
        <v>0.13800000000000001</v>
      </c>
      <c r="F149" s="11">
        <v>1650</v>
      </c>
      <c r="G149" s="11">
        <v>7000</v>
      </c>
      <c r="H149" s="11">
        <v>0.85</v>
      </c>
      <c r="I149" s="11">
        <v>0.4</v>
      </c>
      <c r="J149" s="11">
        <v>0.8</v>
      </c>
      <c r="K149" s="11">
        <v>4</v>
      </c>
      <c r="L149" s="11">
        <v>4</v>
      </c>
      <c r="M149" s="11">
        <v>2</v>
      </c>
      <c r="N149" s="11">
        <v>4</v>
      </c>
      <c r="O149" s="11">
        <v>0.125</v>
      </c>
      <c r="P149" s="11">
        <v>0.2</v>
      </c>
      <c r="Q149" s="11">
        <v>0.1</v>
      </c>
      <c r="R149" s="11">
        <v>0.25</v>
      </c>
      <c r="S149" s="11">
        <v>3080.4866000000002</v>
      </c>
      <c r="T149" s="11">
        <v>0.60416667000000002</v>
      </c>
      <c r="U149" s="11">
        <v>40</v>
      </c>
      <c r="V149" s="11">
        <v>1000</v>
      </c>
      <c r="W149" s="11">
        <v>-8.0988796999999995</v>
      </c>
      <c r="Y149" s="11">
        <v>-8.3291219999999999</v>
      </c>
      <c r="Z149" s="11">
        <v>227.70000000000002</v>
      </c>
      <c r="AA149" s="11">
        <v>3080.4866000000002</v>
      </c>
      <c r="AB149" s="11">
        <v>0.60416667000000002</v>
      </c>
      <c r="AC149" s="11">
        <v>40</v>
      </c>
      <c r="AD149" s="11">
        <v>-8.0988796999999995</v>
      </c>
    </row>
    <row r="150" spans="2:30" x14ac:dyDescent="0.35">
      <c r="B150" s="11">
        <v>-7.8904310000000004</v>
      </c>
      <c r="C150" s="11">
        <v>15</v>
      </c>
      <c r="D150" s="11">
        <v>245.17347000000001</v>
      </c>
      <c r="E150" s="11">
        <v>0.13800000000000001</v>
      </c>
      <c r="F150" s="11">
        <v>3490.909090909091</v>
      </c>
      <c r="G150" s="11">
        <v>8000</v>
      </c>
      <c r="H150" s="11">
        <v>0.8</v>
      </c>
      <c r="I150" s="11">
        <v>0.2</v>
      </c>
      <c r="J150" s="11">
        <v>0.7</v>
      </c>
      <c r="K150" s="11">
        <v>3</v>
      </c>
      <c r="L150" s="11">
        <v>2</v>
      </c>
      <c r="M150" s="11">
        <v>4</v>
      </c>
      <c r="N150" s="11">
        <v>3</v>
      </c>
      <c r="O150" s="11">
        <v>0.125</v>
      </c>
      <c r="P150" s="11">
        <v>0.1</v>
      </c>
      <c r="Q150" s="11">
        <v>0.1</v>
      </c>
      <c r="R150" s="11">
        <v>0.2</v>
      </c>
      <c r="S150" s="11">
        <v>5207.3545000000004</v>
      </c>
      <c r="T150" s="11">
        <v>0.69166667000000004</v>
      </c>
      <c r="U150" s="11">
        <v>50</v>
      </c>
      <c r="V150" s="11">
        <v>800</v>
      </c>
      <c r="W150" s="11">
        <v>-9.8346871</v>
      </c>
      <c r="Y150" s="11">
        <v>-7.8904310000000004</v>
      </c>
      <c r="Z150" s="11">
        <v>481.74545454545461</v>
      </c>
      <c r="AA150" s="11">
        <v>5207.3545000000004</v>
      </c>
      <c r="AB150" s="11">
        <v>0.69166667000000004</v>
      </c>
      <c r="AC150" s="11">
        <v>50</v>
      </c>
      <c r="AD150" s="11">
        <v>-9.8346871</v>
      </c>
    </row>
    <row r="151" spans="2:30" x14ac:dyDescent="0.35">
      <c r="B151" s="11">
        <v>-13.247591</v>
      </c>
      <c r="C151" s="11">
        <v>20</v>
      </c>
      <c r="D151" s="11">
        <v>178.16327000000001</v>
      </c>
      <c r="E151" s="11">
        <v>0.27300000000000002</v>
      </c>
      <c r="F151" s="11">
        <v>250</v>
      </c>
      <c r="G151" s="11">
        <v>3000</v>
      </c>
      <c r="H151" s="11">
        <v>0.75</v>
      </c>
      <c r="I151" s="11">
        <v>0.3</v>
      </c>
      <c r="J151" s="11">
        <v>0.8</v>
      </c>
      <c r="K151" s="11">
        <v>4</v>
      </c>
      <c r="L151" s="11">
        <v>3</v>
      </c>
      <c r="M151" s="11">
        <v>4</v>
      </c>
      <c r="N151" s="11">
        <v>2</v>
      </c>
      <c r="O151" s="11">
        <v>0.125</v>
      </c>
      <c r="P151" s="11">
        <v>0.2</v>
      </c>
      <c r="Q151" s="11">
        <v>0.4</v>
      </c>
      <c r="R151" s="11">
        <v>0.25</v>
      </c>
      <c r="S151" s="11">
        <v>839.24910999999997</v>
      </c>
      <c r="T151" s="11">
        <v>0.42916666999999997</v>
      </c>
      <c r="U151" s="11">
        <v>60</v>
      </c>
      <c r="V151" s="11">
        <v>1800</v>
      </c>
      <c r="W151" s="11">
        <v>-19.281882</v>
      </c>
      <c r="Y151" s="11">
        <v>-13.247591</v>
      </c>
      <c r="Z151" s="11">
        <v>68.25</v>
      </c>
      <c r="AA151" s="11">
        <v>839.24910999999997</v>
      </c>
      <c r="AB151" s="11">
        <v>0.42916666999999997</v>
      </c>
      <c r="AC151" s="11">
        <v>60</v>
      </c>
      <c r="AD151" s="11">
        <v>-19.281882</v>
      </c>
    </row>
    <row r="152" spans="2:30" x14ac:dyDescent="0.35">
      <c r="B152" s="11">
        <v>-17.833079999999999</v>
      </c>
      <c r="C152" s="11">
        <v>15</v>
      </c>
      <c r="D152" s="11">
        <v>31.959184</v>
      </c>
      <c r="E152" s="11">
        <v>0.03</v>
      </c>
      <c r="F152" s="11">
        <v>528.9256198347108</v>
      </c>
      <c r="G152" s="11">
        <v>7500</v>
      </c>
      <c r="H152" s="11">
        <v>0.7</v>
      </c>
      <c r="I152" s="11">
        <v>0.5</v>
      </c>
      <c r="J152" s="11">
        <v>0.8</v>
      </c>
      <c r="K152" s="11">
        <v>4</v>
      </c>
      <c r="L152" s="11">
        <v>3</v>
      </c>
      <c r="M152" s="11">
        <v>4</v>
      </c>
      <c r="N152" s="11">
        <v>4</v>
      </c>
      <c r="O152" s="11">
        <v>0.125</v>
      </c>
      <c r="P152" s="11">
        <v>0.15</v>
      </c>
      <c r="Q152" s="11">
        <v>0.4</v>
      </c>
      <c r="R152" s="11">
        <v>0.25</v>
      </c>
      <c r="S152" s="11">
        <v>4881.8949000000002</v>
      </c>
      <c r="T152" s="11">
        <v>0.51666666999999999</v>
      </c>
      <c r="U152" s="11">
        <v>60</v>
      </c>
      <c r="V152" s="11">
        <v>1200</v>
      </c>
      <c r="W152" s="11">
        <v>-18.063213000000001</v>
      </c>
      <c r="Y152" s="11">
        <v>-17.833079999999999</v>
      </c>
      <c r="Z152" s="11">
        <v>15.867768595041323</v>
      </c>
      <c r="AA152" s="11">
        <v>4881.8949000000002</v>
      </c>
      <c r="AB152" s="11">
        <v>0.51666666999999999</v>
      </c>
      <c r="AC152" s="11">
        <v>60</v>
      </c>
      <c r="AD152" s="11">
        <v>-18.063213000000001</v>
      </c>
    </row>
    <row r="153" spans="2:30" x14ac:dyDescent="0.35">
      <c r="B153" s="11">
        <v>-8.8569099999999992</v>
      </c>
      <c r="C153" s="11">
        <v>45</v>
      </c>
      <c r="D153" s="11">
        <v>275.63265000000001</v>
      </c>
      <c r="E153" s="11">
        <v>0.3</v>
      </c>
      <c r="F153" s="11">
        <v>4635.2789256198348</v>
      </c>
      <c r="G153" s="11">
        <v>7500</v>
      </c>
      <c r="H153" s="11">
        <v>0.85</v>
      </c>
      <c r="I153" s="11">
        <v>0.3</v>
      </c>
      <c r="J153" s="11">
        <v>0.7</v>
      </c>
      <c r="K153" s="11">
        <v>4</v>
      </c>
      <c r="L153" s="11">
        <v>4</v>
      </c>
      <c r="M153" s="11">
        <v>2</v>
      </c>
      <c r="N153" s="11">
        <v>3</v>
      </c>
      <c r="O153" s="11">
        <v>0.05</v>
      </c>
      <c r="P153" s="11">
        <v>0.2</v>
      </c>
      <c r="Q153" s="11">
        <v>0.4</v>
      </c>
      <c r="R153" s="11">
        <v>0.2</v>
      </c>
      <c r="S153" s="11">
        <v>2363.7314000000001</v>
      </c>
      <c r="T153" s="11">
        <v>0.48749999999999999</v>
      </c>
      <c r="U153" s="11">
        <v>70</v>
      </c>
      <c r="V153" s="11">
        <v>400</v>
      </c>
      <c r="W153" s="11">
        <v>-8.4585656999999994</v>
      </c>
      <c r="Y153" s="11">
        <v>-8.8569099999999992</v>
      </c>
      <c r="Z153" s="11">
        <v>1390.5836776859503</v>
      </c>
      <c r="AA153" s="11">
        <v>2363.7314000000001</v>
      </c>
      <c r="AB153" s="11">
        <v>0.48749999999999999</v>
      </c>
      <c r="AC153" s="11">
        <v>70</v>
      </c>
      <c r="AD153" s="11">
        <v>-8.4585656999999994</v>
      </c>
    </row>
    <row r="154" spans="2:30" x14ac:dyDescent="0.35">
      <c r="B154" s="11">
        <v>11.811019999999999</v>
      </c>
      <c r="C154" s="11">
        <v>20</v>
      </c>
      <c r="D154" s="11">
        <v>257.35714000000002</v>
      </c>
      <c r="E154" s="11">
        <v>0.246</v>
      </c>
      <c r="F154" s="11">
        <v>2435.4855371900826</v>
      </c>
      <c r="G154" s="11">
        <v>8000</v>
      </c>
      <c r="H154" s="11">
        <v>0.75</v>
      </c>
      <c r="I154" s="11">
        <v>0.3</v>
      </c>
      <c r="J154" s="11">
        <v>0.8</v>
      </c>
      <c r="K154" s="11">
        <v>4</v>
      </c>
      <c r="L154" s="11">
        <v>3</v>
      </c>
      <c r="M154" s="11">
        <v>2</v>
      </c>
      <c r="N154" s="11">
        <v>2</v>
      </c>
      <c r="O154" s="11">
        <v>0.125</v>
      </c>
      <c r="P154" s="11">
        <v>0.15</v>
      </c>
      <c r="Q154" s="11">
        <v>0.1</v>
      </c>
      <c r="R154" s="11">
        <v>0.25</v>
      </c>
      <c r="S154" s="11">
        <v>3636.7460999999998</v>
      </c>
      <c r="T154" s="11">
        <v>0.48749999999999999</v>
      </c>
      <c r="U154" s="11">
        <v>50</v>
      </c>
      <c r="V154" s="11">
        <v>1400</v>
      </c>
      <c r="W154" s="11">
        <v>12.893922</v>
      </c>
      <c r="Y154" s="11">
        <v>11.811019999999999</v>
      </c>
      <c r="Z154" s="11">
        <v>599.12944214876029</v>
      </c>
      <c r="AA154" s="11">
        <v>3636.7460999999998</v>
      </c>
      <c r="AB154" s="11">
        <v>0.48749999999999999</v>
      </c>
      <c r="AC154" s="11">
        <v>50</v>
      </c>
      <c r="AD154" s="11">
        <v>12.893922</v>
      </c>
    </row>
    <row r="155" spans="2:30" x14ac:dyDescent="0.35">
      <c r="B155" s="11">
        <v>-13.816129</v>
      </c>
      <c r="C155" s="11">
        <v>45</v>
      </c>
      <c r="D155" s="11">
        <v>214.71429000000001</v>
      </c>
      <c r="E155" s="11">
        <v>0.111</v>
      </c>
      <c r="F155" s="11">
        <v>1700</v>
      </c>
      <c r="G155" s="11">
        <v>7000</v>
      </c>
      <c r="H155" s="11">
        <v>0.75</v>
      </c>
      <c r="I155" s="11">
        <v>0.4</v>
      </c>
      <c r="J155" s="11">
        <v>0.8</v>
      </c>
      <c r="K155" s="11">
        <v>4</v>
      </c>
      <c r="L155" s="11">
        <v>4</v>
      </c>
      <c r="M155" s="11">
        <v>2</v>
      </c>
      <c r="N155" s="11">
        <v>4</v>
      </c>
      <c r="O155" s="11">
        <v>0.2</v>
      </c>
      <c r="P155" s="11">
        <v>0.2</v>
      </c>
      <c r="Q155" s="11">
        <v>0.1</v>
      </c>
      <c r="R155" s="11">
        <v>0.2</v>
      </c>
      <c r="S155" s="11">
        <v>2731.4229999999998</v>
      </c>
      <c r="T155" s="11">
        <v>0.60416667000000002</v>
      </c>
      <c r="U155" s="11">
        <v>60</v>
      </c>
      <c r="V155" s="11">
        <v>1200</v>
      </c>
      <c r="W155" s="11">
        <v>-11.970292000000001</v>
      </c>
      <c r="Y155" s="11">
        <v>-13.816129</v>
      </c>
      <c r="Z155" s="11">
        <v>188.7</v>
      </c>
      <c r="AA155" s="11">
        <v>2731.4229999999998</v>
      </c>
      <c r="AB155" s="11">
        <v>0.60416667000000002</v>
      </c>
      <c r="AC155" s="11">
        <v>60</v>
      </c>
      <c r="AD155" s="11">
        <v>-11.970292000000001</v>
      </c>
    </row>
    <row r="156" spans="2:30" x14ac:dyDescent="0.35">
      <c r="B156" s="11">
        <v>-3.0329799999999998</v>
      </c>
      <c r="C156" s="11">
        <v>15</v>
      </c>
      <c r="D156" s="11">
        <v>300</v>
      </c>
      <c r="E156" s="11">
        <v>0.219</v>
      </c>
      <c r="F156" s="11">
        <v>903.7190082644629</v>
      </c>
      <c r="G156" s="11">
        <v>5500</v>
      </c>
      <c r="H156" s="11">
        <v>0.7</v>
      </c>
      <c r="I156" s="11">
        <v>0.3</v>
      </c>
      <c r="J156" s="11">
        <v>0.7</v>
      </c>
      <c r="K156" s="11">
        <v>4</v>
      </c>
      <c r="L156" s="11">
        <v>4</v>
      </c>
      <c r="M156" s="11">
        <v>2</v>
      </c>
      <c r="N156" s="11">
        <v>4</v>
      </c>
      <c r="O156" s="11">
        <v>0.2</v>
      </c>
      <c r="P156" s="11">
        <v>0.15</v>
      </c>
      <c r="Q156" s="11">
        <v>0.2</v>
      </c>
      <c r="R156" s="11">
        <v>0.35</v>
      </c>
      <c r="S156" s="11">
        <v>3082.8262</v>
      </c>
      <c r="T156" s="11">
        <v>0.60416667000000002</v>
      </c>
      <c r="U156" s="11">
        <v>60</v>
      </c>
      <c r="V156" s="11">
        <v>1000</v>
      </c>
      <c r="W156" s="11">
        <v>-3.7114474</v>
      </c>
      <c r="Y156" s="11">
        <v>-3.0329799999999998</v>
      </c>
      <c r="Z156" s="11">
        <v>197.91446280991738</v>
      </c>
      <c r="AA156" s="11">
        <v>3082.8262</v>
      </c>
      <c r="AB156" s="11">
        <v>0.60416667000000002</v>
      </c>
      <c r="AC156" s="11">
        <v>60</v>
      </c>
      <c r="AD156" s="11">
        <v>-3.7114474</v>
      </c>
    </row>
    <row r="157" spans="2:30" x14ac:dyDescent="0.35">
      <c r="B157" s="11">
        <v>6.728218</v>
      </c>
      <c r="C157" s="11">
        <v>35</v>
      </c>
      <c r="D157" s="11">
        <v>62.418367000000003</v>
      </c>
      <c r="E157" s="11">
        <v>0.192</v>
      </c>
      <c r="F157" s="11">
        <v>4176.1363636363631</v>
      </c>
      <c r="G157" s="11">
        <v>7500</v>
      </c>
      <c r="H157" s="11">
        <v>0.85</v>
      </c>
      <c r="I157" s="11">
        <v>0.5</v>
      </c>
      <c r="J157" s="11">
        <v>0.7</v>
      </c>
      <c r="K157" s="11">
        <v>3</v>
      </c>
      <c r="L157" s="11">
        <v>4</v>
      </c>
      <c r="M157" s="11">
        <v>3</v>
      </c>
      <c r="N157" s="11">
        <v>3</v>
      </c>
      <c r="O157" s="11">
        <v>0.125</v>
      </c>
      <c r="P157" s="11">
        <v>0.2</v>
      </c>
      <c r="Q157" s="11">
        <v>0.1</v>
      </c>
      <c r="R157" s="11">
        <v>0.3</v>
      </c>
      <c r="S157" s="11">
        <v>1909.1026999999999</v>
      </c>
      <c r="T157" s="11">
        <v>0.51666666999999999</v>
      </c>
      <c r="U157" s="11">
        <v>60</v>
      </c>
      <c r="V157" s="11">
        <v>1400</v>
      </c>
      <c r="W157" s="11">
        <v>15.765541000000001</v>
      </c>
      <c r="Y157" s="11">
        <v>6.728218</v>
      </c>
      <c r="Z157" s="11">
        <v>801.81818181818176</v>
      </c>
      <c r="AA157" s="11">
        <v>1909.1026999999999</v>
      </c>
      <c r="AB157" s="11">
        <v>0.51666666999999999</v>
      </c>
      <c r="AC157" s="11">
        <v>60</v>
      </c>
      <c r="AD157" s="11">
        <v>15.765541000000001</v>
      </c>
    </row>
    <row r="158" spans="2:30" x14ac:dyDescent="0.35">
      <c r="B158" s="11">
        <v>-14.340415999999999</v>
      </c>
      <c r="C158" s="11">
        <v>45</v>
      </c>
      <c r="D158" s="11">
        <v>196.43878000000001</v>
      </c>
      <c r="E158" s="11">
        <v>5.7000000000000002E-2</v>
      </c>
      <c r="F158" s="11">
        <v>1694.4731404958679</v>
      </c>
      <c r="G158" s="11">
        <v>8000</v>
      </c>
      <c r="H158" s="11">
        <v>0.75</v>
      </c>
      <c r="I158" s="11">
        <v>0.2</v>
      </c>
      <c r="J158" s="11">
        <v>0.9</v>
      </c>
      <c r="K158" s="11">
        <v>4</v>
      </c>
      <c r="L158" s="11">
        <v>3</v>
      </c>
      <c r="M158" s="11">
        <v>2</v>
      </c>
      <c r="N158" s="11">
        <v>4</v>
      </c>
      <c r="O158" s="11">
        <v>0.05</v>
      </c>
      <c r="P158" s="11">
        <v>0.2</v>
      </c>
      <c r="Q158" s="11">
        <v>0.2</v>
      </c>
      <c r="R158" s="11">
        <v>0.25</v>
      </c>
      <c r="S158" s="11">
        <v>2521.3135000000002</v>
      </c>
      <c r="T158" s="11">
        <v>0.72083333000000005</v>
      </c>
      <c r="U158" s="11">
        <v>80</v>
      </c>
      <c r="V158" s="11">
        <v>800</v>
      </c>
      <c r="W158" s="11">
        <v>-14.550792</v>
      </c>
      <c r="Y158" s="11">
        <v>-14.340415999999999</v>
      </c>
      <c r="Z158" s="11">
        <v>96.58496900826448</v>
      </c>
      <c r="AA158" s="11">
        <v>2521.3135000000002</v>
      </c>
      <c r="AB158" s="11">
        <v>0.72083333000000005</v>
      </c>
      <c r="AC158" s="11">
        <v>80</v>
      </c>
      <c r="AD158" s="11">
        <v>-14.550792</v>
      </c>
    </row>
    <row r="159" spans="2:30" x14ac:dyDescent="0.35">
      <c r="B159" s="11">
        <v>19.073219000000002</v>
      </c>
      <c r="C159" s="11">
        <v>25</v>
      </c>
      <c r="D159" s="11">
        <v>147.70408</v>
      </c>
      <c r="E159" s="11">
        <v>0.246</v>
      </c>
      <c r="F159" s="11">
        <v>3100</v>
      </c>
      <c r="G159" s="11">
        <v>5000</v>
      </c>
      <c r="H159" s="11">
        <v>0.75</v>
      </c>
      <c r="I159" s="11">
        <v>0.5</v>
      </c>
      <c r="J159" s="11">
        <v>0.8</v>
      </c>
      <c r="K159" s="11">
        <v>2</v>
      </c>
      <c r="L159" s="11">
        <v>4</v>
      </c>
      <c r="M159" s="11">
        <v>4</v>
      </c>
      <c r="N159" s="11">
        <v>2</v>
      </c>
      <c r="O159" s="11">
        <v>0.05</v>
      </c>
      <c r="P159" s="11">
        <v>0.2</v>
      </c>
      <c r="Q159" s="11">
        <v>0.4</v>
      </c>
      <c r="R159" s="11">
        <v>0.35</v>
      </c>
      <c r="S159" s="11">
        <v>2623.4913999999999</v>
      </c>
      <c r="T159" s="11">
        <v>0.4</v>
      </c>
      <c r="U159" s="11">
        <v>50</v>
      </c>
      <c r="V159" s="11">
        <v>600</v>
      </c>
      <c r="W159" s="11">
        <v>23.730605000000001</v>
      </c>
      <c r="Y159" s="11">
        <v>19.073219000000002</v>
      </c>
      <c r="Z159" s="11">
        <v>762.6</v>
      </c>
      <c r="AA159" s="11">
        <v>2623.4913999999999</v>
      </c>
      <c r="AB159" s="11">
        <v>0.4</v>
      </c>
      <c r="AC159" s="11">
        <v>50</v>
      </c>
      <c r="AD159" s="11">
        <v>23.730605000000001</v>
      </c>
    </row>
    <row r="160" spans="2:30" x14ac:dyDescent="0.35">
      <c r="B160" s="11">
        <v>3.4637829999999998</v>
      </c>
      <c r="C160" s="11">
        <v>25</v>
      </c>
      <c r="D160" s="11">
        <v>7.5918367</v>
      </c>
      <c r="E160" s="11">
        <v>0.219</v>
      </c>
      <c r="F160" s="11">
        <v>2748.8119834710747</v>
      </c>
      <c r="G160" s="11">
        <v>8000</v>
      </c>
      <c r="H160" s="11">
        <v>0.75</v>
      </c>
      <c r="I160" s="11">
        <v>0.5</v>
      </c>
      <c r="J160" s="11">
        <v>0.9</v>
      </c>
      <c r="K160" s="11">
        <v>2</v>
      </c>
      <c r="L160" s="11">
        <v>3</v>
      </c>
      <c r="M160" s="11">
        <v>4</v>
      </c>
      <c r="N160" s="11">
        <v>4</v>
      </c>
      <c r="O160" s="11">
        <v>0.05</v>
      </c>
      <c r="P160" s="11">
        <v>0.1</v>
      </c>
      <c r="Q160" s="11">
        <v>0.4</v>
      </c>
      <c r="R160" s="11">
        <v>0.25</v>
      </c>
      <c r="S160" s="11">
        <v>4874.6162000000004</v>
      </c>
      <c r="T160" s="11">
        <v>0.45833332999999998</v>
      </c>
      <c r="U160" s="11">
        <v>40</v>
      </c>
      <c r="V160" s="11">
        <v>1400</v>
      </c>
      <c r="W160" s="11">
        <v>3.9142007000000003</v>
      </c>
      <c r="Y160" s="11">
        <v>3.4637829999999998</v>
      </c>
      <c r="Z160" s="11">
        <v>601.98982438016537</v>
      </c>
      <c r="AA160" s="11">
        <v>4874.6162000000004</v>
      </c>
      <c r="AB160" s="11">
        <v>0.45833332999999998</v>
      </c>
      <c r="AC160" s="11">
        <v>40</v>
      </c>
      <c r="AD160" s="11">
        <v>3.9142007000000003</v>
      </c>
    </row>
    <row r="161" spans="2:30" x14ac:dyDescent="0.35">
      <c r="B161" s="11">
        <v>30.210730000000002</v>
      </c>
      <c r="C161" s="11">
        <v>25</v>
      </c>
      <c r="D161" s="11">
        <v>239.08162999999999</v>
      </c>
      <c r="E161" s="11">
        <v>0.27300000000000002</v>
      </c>
      <c r="F161" s="11">
        <v>1430.8884297520663</v>
      </c>
      <c r="G161" s="11">
        <v>5000</v>
      </c>
      <c r="H161" s="11">
        <v>0.7</v>
      </c>
      <c r="I161" s="11">
        <v>0.3</v>
      </c>
      <c r="J161" s="11">
        <v>0.6</v>
      </c>
      <c r="K161" s="11">
        <v>4</v>
      </c>
      <c r="L161" s="11">
        <v>4</v>
      </c>
      <c r="M161" s="11">
        <v>3</v>
      </c>
      <c r="N161" s="11">
        <v>2</v>
      </c>
      <c r="O161" s="11">
        <v>0.2</v>
      </c>
      <c r="P161" s="11">
        <v>0.2</v>
      </c>
      <c r="Q161" s="11">
        <v>0.2</v>
      </c>
      <c r="R161" s="11">
        <v>0.2</v>
      </c>
      <c r="S161" s="11">
        <v>2623.4913999999999</v>
      </c>
      <c r="T161" s="11">
        <v>0.45833332999999998</v>
      </c>
      <c r="U161" s="11">
        <v>90</v>
      </c>
      <c r="V161" s="11">
        <v>1200</v>
      </c>
      <c r="W161" s="11">
        <v>28.164096000000001</v>
      </c>
      <c r="Y161" s="11">
        <v>30.210730000000002</v>
      </c>
      <c r="Z161" s="11">
        <v>390.63254132231413</v>
      </c>
      <c r="AA161" s="11">
        <v>2623.4913999999999</v>
      </c>
      <c r="AB161" s="11">
        <v>0.45833332999999998</v>
      </c>
      <c r="AC161" s="11">
        <v>90</v>
      </c>
      <c r="AD161" s="11">
        <v>28.164096000000001</v>
      </c>
    </row>
    <row r="162" spans="2:30" x14ac:dyDescent="0.35">
      <c r="B162" s="11">
        <v>29.460227</v>
      </c>
      <c r="C162" s="11">
        <v>25</v>
      </c>
      <c r="D162" s="11">
        <v>293.90816000000001</v>
      </c>
      <c r="E162" s="11">
        <v>0.3</v>
      </c>
      <c r="F162" s="11">
        <v>2985.4338842975208</v>
      </c>
      <c r="G162" s="11">
        <v>7000</v>
      </c>
      <c r="H162" s="11">
        <v>0.85</v>
      </c>
      <c r="I162" s="11">
        <v>0.4</v>
      </c>
      <c r="J162" s="11">
        <v>0.6</v>
      </c>
      <c r="K162" s="11">
        <v>4</v>
      </c>
      <c r="L162" s="11">
        <v>3</v>
      </c>
      <c r="M162" s="11">
        <v>3</v>
      </c>
      <c r="N162" s="11">
        <v>4</v>
      </c>
      <c r="O162" s="11">
        <v>0.05</v>
      </c>
      <c r="P162" s="11">
        <v>0.2</v>
      </c>
      <c r="Q162" s="11">
        <v>0.3</v>
      </c>
      <c r="R162" s="11">
        <v>0.2</v>
      </c>
      <c r="S162" s="11">
        <v>3080.4866000000002</v>
      </c>
      <c r="T162" s="11">
        <v>0.42916666999999997</v>
      </c>
      <c r="U162" s="11">
        <v>50</v>
      </c>
      <c r="V162" s="11">
        <v>1800</v>
      </c>
      <c r="W162" s="11">
        <v>25.909714999999998</v>
      </c>
      <c r="Y162" s="11">
        <v>29.460227</v>
      </c>
      <c r="Z162" s="11">
        <v>895.63016528925618</v>
      </c>
      <c r="AA162" s="11">
        <v>3080.4866000000002</v>
      </c>
      <c r="AB162" s="11">
        <v>0.42916666999999997</v>
      </c>
      <c r="AC162" s="11">
        <v>50</v>
      </c>
      <c r="AD162" s="11">
        <v>25.909714999999998</v>
      </c>
    </row>
    <row r="163" spans="2:30" x14ac:dyDescent="0.35">
      <c r="B163" s="11">
        <v>-2.106284</v>
      </c>
      <c r="C163" s="11">
        <v>25</v>
      </c>
      <c r="D163" s="11">
        <v>190.34693999999999</v>
      </c>
      <c r="E163" s="11">
        <v>0.3</v>
      </c>
      <c r="F163" s="11">
        <v>2221.6425619834713</v>
      </c>
      <c r="G163" s="11">
        <v>4000</v>
      </c>
      <c r="H163" s="11">
        <v>0.7</v>
      </c>
      <c r="I163" s="11">
        <v>0.3</v>
      </c>
      <c r="J163" s="11">
        <v>0.9</v>
      </c>
      <c r="K163" s="11">
        <v>3</v>
      </c>
      <c r="L163" s="11">
        <v>2</v>
      </c>
      <c r="M163" s="11">
        <v>3</v>
      </c>
      <c r="N163" s="11">
        <v>2</v>
      </c>
      <c r="O163" s="11">
        <v>0.125</v>
      </c>
      <c r="P163" s="11">
        <v>0.1</v>
      </c>
      <c r="Q163" s="11">
        <v>0.1</v>
      </c>
      <c r="R163" s="11">
        <v>0.3</v>
      </c>
      <c r="S163" s="11">
        <v>1083.2481</v>
      </c>
      <c r="T163" s="11">
        <v>0.60416667000000002</v>
      </c>
      <c r="U163" s="11">
        <v>40</v>
      </c>
      <c r="V163" s="11">
        <v>1200</v>
      </c>
      <c r="W163" s="11">
        <v>-2.6021654000000001</v>
      </c>
      <c r="Y163" s="11">
        <v>-2.106284</v>
      </c>
      <c r="Z163" s="11">
        <v>666.49276859504141</v>
      </c>
      <c r="AA163" s="11">
        <v>1083.2481</v>
      </c>
      <c r="AB163" s="11">
        <v>0.60416667000000002</v>
      </c>
      <c r="AC163" s="11">
        <v>40</v>
      </c>
      <c r="AD163" s="11">
        <v>-2.6021654000000001</v>
      </c>
    </row>
    <row r="164" spans="2:30" x14ac:dyDescent="0.35">
      <c r="B164" s="11">
        <v>17.677457</v>
      </c>
      <c r="C164" s="11">
        <v>20</v>
      </c>
      <c r="D164" s="11">
        <v>269.54082</v>
      </c>
      <c r="E164" s="11">
        <v>0.246</v>
      </c>
      <c r="F164" s="11">
        <v>3120.6611570247933</v>
      </c>
      <c r="G164" s="11">
        <v>5000</v>
      </c>
      <c r="H164" s="11">
        <v>0.8</v>
      </c>
      <c r="I164" s="11">
        <v>0.5</v>
      </c>
      <c r="J164" s="11">
        <v>0.6</v>
      </c>
      <c r="K164" s="11">
        <v>3</v>
      </c>
      <c r="L164" s="11">
        <v>2</v>
      </c>
      <c r="M164" s="11">
        <v>3</v>
      </c>
      <c r="N164" s="11">
        <v>4</v>
      </c>
      <c r="O164" s="11">
        <v>0.2</v>
      </c>
      <c r="P164" s="11">
        <v>0.1</v>
      </c>
      <c r="Q164" s="11">
        <v>0.3</v>
      </c>
      <c r="R164" s="11">
        <v>0.2</v>
      </c>
      <c r="S164" s="11">
        <v>3147.1842000000001</v>
      </c>
      <c r="T164" s="11">
        <v>0.66249999999999998</v>
      </c>
      <c r="U164" s="11">
        <v>90</v>
      </c>
      <c r="V164" s="11">
        <v>1800</v>
      </c>
      <c r="W164" s="11">
        <v>20.789736999999999</v>
      </c>
      <c r="Y164" s="11">
        <v>17.677457</v>
      </c>
      <c r="Z164" s="11">
        <v>767.68264462809918</v>
      </c>
      <c r="AA164" s="11">
        <v>3147.1842000000001</v>
      </c>
      <c r="AB164" s="11">
        <v>0.66249999999999998</v>
      </c>
      <c r="AC164" s="11">
        <v>90</v>
      </c>
      <c r="AD164" s="11">
        <v>20.789736999999999</v>
      </c>
    </row>
    <row r="165" spans="2:30" x14ac:dyDescent="0.35">
      <c r="B165" s="11">
        <v>-24.398005000000001</v>
      </c>
      <c r="C165" s="11">
        <v>30</v>
      </c>
      <c r="D165" s="11">
        <v>13.683673000000001</v>
      </c>
      <c r="E165" s="11">
        <v>0.03</v>
      </c>
      <c r="F165" s="11">
        <v>2000</v>
      </c>
      <c r="G165" s="11">
        <v>8500</v>
      </c>
      <c r="H165" s="11">
        <v>0.8</v>
      </c>
      <c r="I165" s="11">
        <v>0.2</v>
      </c>
      <c r="J165" s="11">
        <v>0.8</v>
      </c>
      <c r="K165" s="11">
        <v>4</v>
      </c>
      <c r="L165" s="11">
        <v>4</v>
      </c>
      <c r="M165" s="11">
        <v>3</v>
      </c>
      <c r="N165" s="11">
        <v>2</v>
      </c>
      <c r="O165" s="11">
        <v>0.05</v>
      </c>
      <c r="P165" s="11">
        <v>0.1</v>
      </c>
      <c r="Q165" s="11">
        <v>0.2</v>
      </c>
      <c r="R165" s="11">
        <v>0.25</v>
      </c>
      <c r="S165" s="11">
        <v>2927.7094999999999</v>
      </c>
      <c r="T165" s="11">
        <v>0.60416667000000002</v>
      </c>
      <c r="U165" s="11">
        <v>80</v>
      </c>
      <c r="V165" s="11">
        <v>2000</v>
      </c>
      <c r="W165" s="11">
        <v>-25.403737</v>
      </c>
      <c r="Y165" s="11">
        <v>-24.398005000000001</v>
      </c>
      <c r="Z165" s="11">
        <v>60</v>
      </c>
      <c r="AA165" s="11">
        <v>2927.7094999999999</v>
      </c>
      <c r="AB165" s="11">
        <v>0.60416667000000002</v>
      </c>
      <c r="AC165" s="11">
        <v>80</v>
      </c>
      <c r="AD165" s="11">
        <v>-25.403737</v>
      </c>
    </row>
    <row r="166" spans="2:30" x14ac:dyDescent="0.35">
      <c r="B166" s="11">
        <v>-4.5362150000000003</v>
      </c>
      <c r="C166" s="11">
        <v>25</v>
      </c>
      <c r="D166" s="11">
        <v>269.54082</v>
      </c>
      <c r="E166" s="11">
        <v>0.246</v>
      </c>
      <c r="F166" s="11">
        <v>1269.4214876033059</v>
      </c>
      <c r="G166" s="11">
        <v>3500</v>
      </c>
      <c r="H166" s="11">
        <v>0.85</v>
      </c>
      <c r="I166" s="11">
        <v>0.3</v>
      </c>
      <c r="J166" s="11">
        <v>0.9</v>
      </c>
      <c r="K166" s="11">
        <v>3</v>
      </c>
      <c r="L166" s="11">
        <v>4</v>
      </c>
      <c r="M166" s="11">
        <v>3</v>
      </c>
      <c r="N166" s="11">
        <v>2</v>
      </c>
      <c r="O166" s="11">
        <v>0.05</v>
      </c>
      <c r="P166" s="11">
        <v>0.2</v>
      </c>
      <c r="Q166" s="11">
        <v>0.1</v>
      </c>
      <c r="R166" s="11">
        <v>0.3</v>
      </c>
      <c r="S166" s="11">
        <v>947.84204</v>
      </c>
      <c r="T166" s="11">
        <v>0.45833332999999998</v>
      </c>
      <c r="U166" s="11">
        <v>50</v>
      </c>
      <c r="V166" s="11">
        <v>400</v>
      </c>
      <c r="W166" s="11">
        <v>-4.8889125</v>
      </c>
      <c r="Y166" s="11">
        <v>-4.5362150000000003</v>
      </c>
      <c r="Z166" s="11">
        <v>312.27768595041323</v>
      </c>
      <c r="AA166" s="11">
        <v>947.84204</v>
      </c>
      <c r="AB166" s="11">
        <v>0.45833332999999998</v>
      </c>
      <c r="AC166" s="11">
        <v>50</v>
      </c>
      <c r="AD166" s="11">
        <v>-4.8889125</v>
      </c>
    </row>
    <row r="167" spans="2:30" x14ac:dyDescent="0.35">
      <c r="B167" s="11">
        <v>-10.426818000000001</v>
      </c>
      <c r="C167" s="11">
        <v>25</v>
      </c>
      <c r="D167" s="11">
        <v>257.35714000000002</v>
      </c>
      <c r="E167" s="11">
        <v>0.03</v>
      </c>
      <c r="F167" s="11">
        <v>4176.1363636363631</v>
      </c>
      <c r="G167" s="11">
        <v>8000</v>
      </c>
      <c r="H167" s="11">
        <v>0.7</v>
      </c>
      <c r="I167" s="11">
        <v>0.5</v>
      </c>
      <c r="J167" s="11">
        <v>0.6</v>
      </c>
      <c r="K167" s="11">
        <v>3</v>
      </c>
      <c r="L167" s="11">
        <v>2</v>
      </c>
      <c r="M167" s="11">
        <v>4</v>
      </c>
      <c r="N167" s="11">
        <v>2</v>
      </c>
      <c r="O167" s="11">
        <v>0.2</v>
      </c>
      <c r="P167" s="11">
        <v>0.15</v>
      </c>
      <c r="Q167" s="11">
        <v>0.2</v>
      </c>
      <c r="R167" s="11">
        <v>0.2</v>
      </c>
      <c r="S167" s="11">
        <v>4197.5861999999997</v>
      </c>
      <c r="T167" s="11">
        <v>0.69166667000000004</v>
      </c>
      <c r="U167" s="11">
        <v>60</v>
      </c>
      <c r="V167" s="11">
        <v>1000</v>
      </c>
      <c r="W167" s="11">
        <v>-9.2956875999999991</v>
      </c>
      <c r="Y167" s="11">
        <v>-10.426818000000001</v>
      </c>
      <c r="Z167" s="11">
        <v>125.28409090909089</v>
      </c>
      <c r="AA167" s="11">
        <v>4197.5861999999997</v>
      </c>
      <c r="AB167" s="11">
        <v>0.69166667000000004</v>
      </c>
      <c r="AC167" s="11">
        <v>60</v>
      </c>
      <c r="AD167" s="11">
        <v>-9.2956875999999991</v>
      </c>
    </row>
    <row r="168" spans="2:30" x14ac:dyDescent="0.35">
      <c r="B168" s="11">
        <v>-8.302028</v>
      </c>
      <c r="C168" s="11">
        <v>25</v>
      </c>
      <c r="D168" s="11">
        <v>202.53061</v>
      </c>
      <c r="E168" s="11">
        <v>8.4000000000000005E-2</v>
      </c>
      <c r="F168" s="11">
        <v>1825</v>
      </c>
      <c r="G168" s="11">
        <v>8000</v>
      </c>
      <c r="H168" s="11">
        <v>0.85</v>
      </c>
      <c r="I168" s="11">
        <v>0.2</v>
      </c>
      <c r="J168" s="11">
        <v>0.7</v>
      </c>
      <c r="K168" s="11">
        <v>2</v>
      </c>
      <c r="L168" s="11">
        <v>3</v>
      </c>
      <c r="M168" s="11">
        <v>4</v>
      </c>
      <c r="N168" s="11">
        <v>3</v>
      </c>
      <c r="O168" s="11">
        <v>0.05</v>
      </c>
      <c r="P168" s="11">
        <v>0.15</v>
      </c>
      <c r="Q168" s="11">
        <v>0.2</v>
      </c>
      <c r="R168" s="11">
        <v>0.35</v>
      </c>
      <c r="S168" s="11">
        <v>2166.4960999999998</v>
      </c>
      <c r="T168" s="11">
        <v>0.75</v>
      </c>
      <c r="U168" s="11">
        <v>80</v>
      </c>
      <c r="V168" s="11">
        <v>600</v>
      </c>
      <c r="W168" s="11">
        <v>-11.204762000000001</v>
      </c>
      <c r="Y168" s="11">
        <v>-8.302028</v>
      </c>
      <c r="Z168" s="11">
        <v>153.30000000000001</v>
      </c>
      <c r="AA168" s="11">
        <v>2166.4960999999998</v>
      </c>
      <c r="AB168" s="11">
        <v>0.75</v>
      </c>
      <c r="AC168" s="11">
        <v>80</v>
      </c>
      <c r="AD168" s="11">
        <v>-11.204762000000001</v>
      </c>
    </row>
    <row r="169" spans="2:30" x14ac:dyDescent="0.35">
      <c r="B169" s="11">
        <v>14.278027</v>
      </c>
      <c r="C169" s="11">
        <v>20</v>
      </c>
      <c r="D169" s="11">
        <v>31.959184</v>
      </c>
      <c r="E169" s="11">
        <v>0.27300000000000002</v>
      </c>
      <c r="F169" s="11">
        <v>5735.1756198347111</v>
      </c>
      <c r="G169" s="11">
        <v>5000</v>
      </c>
      <c r="H169" s="11">
        <v>0.7</v>
      </c>
      <c r="I169" s="11">
        <v>0.4</v>
      </c>
      <c r="J169" s="11">
        <v>0.6</v>
      </c>
      <c r="K169" s="11">
        <v>4</v>
      </c>
      <c r="L169" s="11">
        <v>4</v>
      </c>
      <c r="M169" s="11">
        <v>3</v>
      </c>
      <c r="N169" s="11">
        <v>4</v>
      </c>
      <c r="O169" s="11">
        <v>0.125</v>
      </c>
      <c r="P169" s="11">
        <v>0.15</v>
      </c>
      <c r="Q169" s="11">
        <v>0.1</v>
      </c>
      <c r="R169" s="11">
        <v>0.3</v>
      </c>
      <c r="S169" s="11">
        <v>1835.8574000000001</v>
      </c>
      <c r="T169" s="11">
        <v>0.51666666999999999</v>
      </c>
      <c r="U169" s="11">
        <v>50</v>
      </c>
      <c r="V169" s="11">
        <v>800</v>
      </c>
      <c r="W169" s="11">
        <v>15.247552000000001</v>
      </c>
      <c r="Y169" s="11">
        <v>14.278027</v>
      </c>
      <c r="Z169" s="11">
        <v>1565.7029442148762</v>
      </c>
      <c r="AA169" s="11">
        <v>1835.8574000000001</v>
      </c>
      <c r="AB169" s="11">
        <v>0.51666666999999999</v>
      </c>
      <c r="AC169" s="11">
        <v>50</v>
      </c>
      <c r="AD169" s="11">
        <v>15.247552000000001</v>
      </c>
    </row>
    <row r="170" spans="2:30" x14ac:dyDescent="0.35">
      <c r="B170" s="11">
        <v>3.7704369999999998</v>
      </c>
      <c r="C170" s="11">
        <v>35</v>
      </c>
      <c r="D170" s="11">
        <v>275.63265000000001</v>
      </c>
      <c r="E170" s="11">
        <v>0.03</v>
      </c>
      <c r="F170" s="11">
        <v>6285.1239669421484</v>
      </c>
      <c r="G170" s="11">
        <v>6500</v>
      </c>
      <c r="H170" s="11">
        <v>0.8</v>
      </c>
      <c r="I170" s="11">
        <v>0.5</v>
      </c>
      <c r="J170" s="11">
        <v>0.7</v>
      </c>
      <c r="K170" s="11">
        <v>2</v>
      </c>
      <c r="L170" s="11">
        <v>2</v>
      </c>
      <c r="M170" s="11">
        <v>3</v>
      </c>
      <c r="N170" s="11">
        <v>4</v>
      </c>
      <c r="O170" s="11">
        <v>0.2</v>
      </c>
      <c r="P170" s="11">
        <v>0.15</v>
      </c>
      <c r="Q170" s="11">
        <v>0.2</v>
      </c>
      <c r="R170" s="11">
        <v>0.35</v>
      </c>
      <c r="S170" s="11">
        <v>2688.6529999999998</v>
      </c>
      <c r="T170" s="11">
        <v>0.57499999999999996</v>
      </c>
      <c r="U170" s="11">
        <v>90</v>
      </c>
      <c r="V170" s="11">
        <v>1400</v>
      </c>
      <c r="W170" s="11">
        <v>-3.5510072999999998</v>
      </c>
      <c r="Y170" s="11">
        <v>3.7704369999999998</v>
      </c>
      <c r="Z170" s="11">
        <v>188.55371900826444</v>
      </c>
      <c r="AA170" s="11">
        <v>2688.6529999999998</v>
      </c>
      <c r="AB170" s="11">
        <v>0.57499999999999996</v>
      </c>
      <c r="AC170" s="11">
        <v>90</v>
      </c>
      <c r="AD170" s="11">
        <v>-3.5510072999999998</v>
      </c>
    </row>
    <row r="171" spans="2:30" x14ac:dyDescent="0.35">
      <c r="B171" s="11">
        <v>-8.6755049999999994</v>
      </c>
      <c r="C171" s="11">
        <v>25</v>
      </c>
      <c r="D171" s="11">
        <v>281.72449</v>
      </c>
      <c r="E171" s="11">
        <v>0.246</v>
      </c>
      <c r="F171" s="11">
        <v>950</v>
      </c>
      <c r="G171" s="11">
        <v>8500</v>
      </c>
      <c r="H171" s="11">
        <v>0.85</v>
      </c>
      <c r="I171" s="11">
        <v>0.2</v>
      </c>
      <c r="J171" s="11">
        <v>0.7</v>
      </c>
      <c r="K171" s="11">
        <v>3</v>
      </c>
      <c r="L171" s="11">
        <v>4</v>
      </c>
      <c r="M171" s="11">
        <v>3</v>
      </c>
      <c r="N171" s="11">
        <v>3</v>
      </c>
      <c r="O171" s="11">
        <v>0.125</v>
      </c>
      <c r="P171" s="11">
        <v>0.2</v>
      </c>
      <c r="Q171" s="11">
        <v>0.2</v>
      </c>
      <c r="R171" s="11">
        <v>0.35</v>
      </c>
      <c r="S171" s="11">
        <v>4459.9353000000001</v>
      </c>
      <c r="T171" s="11">
        <v>0.69166667000000004</v>
      </c>
      <c r="U171" s="11">
        <v>40</v>
      </c>
      <c r="V171" s="11">
        <v>800</v>
      </c>
      <c r="W171" s="11">
        <v>-8.3874090999999993</v>
      </c>
      <c r="Y171" s="11">
        <v>-8.6755049999999994</v>
      </c>
      <c r="Z171" s="11">
        <v>233.7</v>
      </c>
      <c r="AA171" s="11">
        <v>4459.9353000000001</v>
      </c>
      <c r="AB171" s="11">
        <v>0.69166667000000004</v>
      </c>
      <c r="AC171" s="11">
        <v>40</v>
      </c>
      <c r="AD171" s="11">
        <v>-8.3874090999999993</v>
      </c>
    </row>
    <row r="172" spans="2:30" x14ac:dyDescent="0.35">
      <c r="B172" s="11">
        <v>-2.9423279999999998</v>
      </c>
      <c r="C172" s="11">
        <v>25</v>
      </c>
      <c r="D172" s="11">
        <v>1.5</v>
      </c>
      <c r="E172" s="11">
        <v>8.4000000000000005E-2</v>
      </c>
      <c r="F172" s="11">
        <v>1961.518595041322</v>
      </c>
      <c r="G172" s="11">
        <v>8000</v>
      </c>
      <c r="H172" s="11">
        <v>0.75</v>
      </c>
      <c r="I172" s="11">
        <v>0.5</v>
      </c>
      <c r="J172" s="11">
        <v>0.9</v>
      </c>
      <c r="K172" s="11">
        <v>3</v>
      </c>
      <c r="L172" s="11">
        <v>3</v>
      </c>
      <c r="M172" s="11">
        <v>3</v>
      </c>
      <c r="N172" s="11">
        <v>3</v>
      </c>
      <c r="O172" s="11">
        <v>0.125</v>
      </c>
      <c r="P172" s="11">
        <v>0.1</v>
      </c>
      <c r="Q172" s="11">
        <v>0.3</v>
      </c>
      <c r="R172" s="11">
        <v>0.3</v>
      </c>
      <c r="S172" s="11">
        <v>2843.5261</v>
      </c>
      <c r="T172" s="11">
        <v>0.60416667000000002</v>
      </c>
      <c r="U172" s="11">
        <v>90</v>
      </c>
      <c r="V172" s="11">
        <v>1200</v>
      </c>
      <c r="W172" s="11">
        <v>-0.82759161999999997</v>
      </c>
      <c r="Y172" s="11">
        <v>-2.9423279999999998</v>
      </c>
      <c r="Z172" s="11">
        <v>164.76756198347107</v>
      </c>
      <c r="AA172" s="11">
        <v>2843.5261</v>
      </c>
      <c r="AB172" s="11">
        <v>0.60416667000000002</v>
      </c>
      <c r="AC172" s="11">
        <v>90</v>
      </c>
      <c r="AD172" s="11">
        <v>-0.82759161999999997</v>
      </c>
    </row>
    <row r="173" spans="2:30" x14ac:dyDescent="0.35">
      <c r="B173" s="11">
        <v>21.814803999999999</v>
      </c>
      <c r="C173" s="11">
        <v>20</v>
      </c>
      <c r="D173" s="11">
        <v>153.79592</v>
      </c>
      <c r="E173" s="11">
        <v>0.27300000000000002</v>
      </c>
      <c r="F173" s="11">
        <v>5200</v>
      </c>
      <c r="G173" s="11">
        <v>4000</v>
      </c>
      <c r="H173" s="11">
        <v>0.75</v>
      </c>
      <c r="I173" s="11">
        <v>0.3</v>
      </c>
      <c r="J173" s="11">
        <v>0.7</v>
      </c>
      <c r="K173" s="11">
        <v>3</v>
      </c>
      <c r="L173" s="11">
        <v>3</v>
      </c>
      <c r="M173" s="11">
        <v>4</v>
      </c>
      <c r="N173" s="11">
        <v>2</v>
      </c>
      <c r="O173" s="11">
        <v>0.2</v>
      </c>
      <c r="P173" s="11">
        <v>0.2</v>
      </c>
      <c r="Q173" s="11">
        <v>0.4</v>
      </c>
      <c r="R173" s="11">
        <v>0.35</v>
      </c>
      <c r="S173" s="11">
        <v>2517.7473</v>
      </c>
      <c r="T173" s="11">
        <v>0.45833332999999998</v>
      </c>
      <c r="U173" s="11">
        <v>40</v>
      </c>
      <c r="V173" s="11">
        <v>1400</v>
      </c>
      <c r="W173" s="11">
        <v>19.910723000000001</v>
      </c>
      <c r="Y173" s="11">
        <v>21.814803999999999</v>
      </c>
      <c r="Z173" s="11">
        <v>1419.6000000000001</v>
      </c>
      <c r="AA173" s="11">
        <v>2517.7473</v>
      </c>
      <c r="AB173" s="11">
        <v>0.45833332999999998</v>
      </c>
      <c r="AC173" s="11">
        <v>40</v>
      </c>
      <c r="AD173" s="11">
        <v>19.910723000000001</v>
      </c>
    </row>
    <row r="174" spans="2:30" x14ac:dyDescent="0.35">
      <c r="B174" s="11">
        <v>-26.280080000000002</v>
      </c>
      <c r="C174" s="11">
        <v>45</v>
      </c>
      <c r="D174" s="11">
        <v>147.70408</v>
      </c>
      <c r="E174" s="11">
        <v>0.27300000000000002</v>
      </c>
      <c r="F174" s="11">
        <v>1475</v>
      </c>
      <c r="G174" s="11">
        <v>7500</v>
      </c>
      <c r="H174" s="11">
        <v>0.85</v>
      </c>
      <c r="I174" s="11">
        <v>0.2</v>
      </c>
      <c r="J174" s="11">
        <v>0.7</v>
      </c>
      <c r="K174" s="11">
        <v>4</v>
      </c>
      <c r="L174" s="11">
        <v>3</v>
      </c>
      <c r="M174" s="11">
        <v>2</v>
      </c>
      <c r="N174" s="11">
        <v>3</v>
      </c>
      <c r="O174" s="11">
        <v>0.05</v>
      </c>
      <c r="P174" s="11">
        <v>0.1</v>
      </c>
      <c r="Q174" s="11">
        <v>0.1</v>
      </c>
      <c r="R174" s="11">
        <v>0.3</v>
      </c>
      <c r="S174" s="11">
        <v>1800.9382000000001</v>
      </c>
      <c r="T174" s="11">
        <v>0.42916666999999997</v>
      </c>
      <c r="U174" s="11">
        <v>80</v>
      </c>
      <c r="V174" s="11">
        <v>1600</v>
      </c>
      <c r="W174" s="11">
        <v>-24.889641000000001</v>
      </c>
      <c r="Y174" s="11">
        <v>-26.280080000000002</v>
      </c>
      <c r="Z174" s="11">
        <v>402.67500000000001</v>
      </c>
      <c r="AA174" s="11">
        <v>1800.9382000000001</v>
      </c>
      <c r="AB174" s="11">
        <v>0.42916666999999997</v>
      </c>
      <c r="AC174" s="11">
        <v>80</v>
      </c>
      <c r="AD174" s="11">
        <v>-24.889641000000001</v>
      </c>
    </row>
    <row r="175" spans="2:30" x14ac:dyDescent="0.35">
      <c r="B175" s="11">
        <v>27.464541000000001</v>
      </c>
      <c r="C175" s="11">
        <v>30</v>
      </c>
      <c r="D175" s="11">
        <v>38.051020000000001</v>
      </c>
      <c r="E175" s="11">
        <v>0.13800000000000001</v>
      </c>
      <c r="F175" s="11">
        <v>4619.059917355371</v>
      </c>
      <c r="G175" s="11">
        <v>6500</v>
      </c>
      <c r="H175" s="11">
        <v>0.75</v>
      </c>
      <c r="I175" s="11">
        <v>0.3</v>
      </c>
      <c r="J175" s="11">
        <v>0.7</v>
      </c>
      <c r="K175" s="11">
        <v>4</v>
      </c>
      <c r="L175" s="11">
        <v>2</v>
      </c>
      <c r="M175" s="11">
        <v>2</v>
      </c>
      <c r="N175" s="11">
        <v>2</v>
      </c>
      <c r="O175" s="11">
        <v>0.05</v>
      </c>
      <c r="P175" s="11">
        <v>0.15</v>
      </c>
      <c r="Q175" s="11">
        <v>0.2</v>
      </c>
      <c r="R175" s="11">
        <v>0.35</v>
      </c>
      <c r="S175" s="11">
        <v>3304.9493000000002</v>
      </c>
      <c r="T175" s="11">
        <v>0.66249999999999998</v>
      </c>
      <c r="U175" s="11">
        <v>90</v>
      </c>
      <c r="V175" s="11">
        <v>1600</v>
      </c>
      <c r="W175" s="11">
        <v>23.934563000000001</v>
      </c>
      <c r="Y175" s="11">
        <v>27.464541000000001</v>
      </c>
      <c r="Z175" s="11">
        <v>637.4302685950413</v>
      </c>
      <c r="AA175" s="11">
        <v>3304.9493000000002</v>
      </c>
      <c r="AB175" s="11">
        <v>0.66249999999999998</v>
      </c>
      <c r="AC175" s="11">
        <v>90</v>
      </c>
      <c r="AD175" s="11">
        <v>23.934563000000001</v>
      </c>
    </row>
    <row r="176" spans="2:30" x14ac:dyDescent="0.35">
      <c r="B176" s="11">
        <v>-11.294669000000001</v>
      </c>
      <c r="C176" s="11">
        <v>40</v>
      </c>
      <c r="D176" s="11">
        <v>196.43878000000001</v>
      </c>
      <c r="E176" s="11">
        <v>0.3</v>
      </c>
      <c r="F176" s="11">
        <v>1167.3037190082646</v>
      </c>
      <c r="G176" s="11">
        <v>7500</v>
      </c>
      <c r="H176" s="11">
        <v>0.85</v>
      </c>
      <c r="I176" s="11">
        <v>0.5</v>
      </c>
      <c r="J176" s="11">
        <v>0.8</v>
      </c>
      <c r="K176" s="11">
        <v>4</v>
      </c>
      <c r="L176" s="11">
        <v>2</v>
      </c>
      <c r="M176" s="11">
        <v>3</v>
      </c>
      <c r="N176" s="11">
        <v>4</v>
      </c>
      <c r="O176" s="11">
        <v>0.05</v>
      </c>
      <c r="P176" s="11">
        <v>0.1</v>
      </c>
      <c r="Q176" s="11">
        <v>0.2</v>
      </c>
      <c r="R176" s="11">
        <v>0.3</v>
      </c>
      <c r="S176" s="11">
        <v>3011.8461000000002</v>
      </c>
      <c r="T176" s="11">
        <v>0.57499999999999996</v>
      </c>
      <c r="U176" s="11">
        <v>50</v>
      </c>
      <c r="V176" s="11">
        <v>1400</v>
      </c>
      <c r="W176" s="11">
        <v>-9.1473814000000004</v>
      </c>
      <c r="Y176" s="11">
        <v>-11.294669000000001</v>
      </c>
      <c r="Z176" s="11">
        <v>350.19111570247935</v>
      </c>
      <c r="AA176" s="11">
        <v>3011.8461000000002</v>
      </c>
      <c r="AB176" s="11">
        <v>0.57499999999999996</v>
      </c>
      <c r="AC176" s="11">
        <v>50</v>
      </c>
      <c r="AD176" s="11">
        <v>-9.1473814000000004</v>
      </c>
    </row>
    <row r="177" spans="2:30" x14ac:dyDescent="0.35">
      <c r="B177" s="11">
        <v>6.3877819999999996</v>
      </c>
      <c r="C177" s="11">
        <v>25</v>
      </c>
      <c r="D177" s="11">
        <v>31.959184</v>
      </c>
      <c r="E177" s="11">
        <v>0.27300000000000002</v>
      </c>
      <c r="F177" s="11">
        <v>2221.6425619834713</v>
      </c>
      <c r="G177" s="11">
        <v>2500</v>
      </c>
      <c r="H177" s="11">
        <v>0.75</v>
      </c>
      <c r="I177" s="11">
        <v>0.4</v>
      </c>
      <c r="J177" s="11">
        <v>0.9</v>
      </c>
      <c r="K177" s="11">
        <v>2</v>
      </c>
      <c r="L177" s="11">
        <v>3</v>
      </c>
      <c r="M177" s="11">
        <v>4</v>
      </c>
      <c r="N177" s="11">
        <v>4</v>
      </c>
      <c r="O177" s="11">
        <v>0.05</v>
      </c>
      <c r="P177" s="11">
        <v>0.15</v>
      </c>
      <c r="Q177" s="11">
        <v>0.4</v>
      </c>
      <c r="R177" s="11">
        <v>0.2</v>
      </c>
      <c r="S177" s="11">
        <v>1523.3176000000001</v>
      </c>
      <c r="T177" s="11">
        <v>0.42916666999999997</v>
      </c>
      <c r="U177" s="11">
        <v>60</v>
      </c>
      <c r="V177" s="11">
        <v>600</v>
      </c>
      <c r="W177" s="11">
        <v>9.7504619000000012</v>
      </c>
      <c r="Y177" s="11">
        <v>6.3877819999999996</v>
      </c>
      <c r="Z177" s="11">
        <v>606.5084194214877</v>
      </c>
      <c r="AA177" s="11">
        <v>1523.3176000000001</v>
      </c>
      <c r="AB177" s="11">
        <v>0.42916666999999997</v>
      </c>
      <c r="AC177" s="11">
        <v>60</v>
      </c>
      <c r="AD177" s="11">
        <v>9.7504619000000012</v>
      </c>
    </row>
    <row r="178" spans="2:30" x14ac:dyDescent="0.35">
      <c r="B178" s="11">
        <v>41.056175000000003</v>
      </c>
      <c r="C178" s="11">
        <v>40</v>
      </c>
      <c r="D178" s="11">
        <v>153.79592</v>
      </c>
      <c r="E178" s="11">
        <v>0.219</v>
      </c>
      <c r="F178" s="11">
        <v>5735.1756198347111</v>
      </c>
      <c r="G178" s="11">
        <v>8500</v>
      </c>
      <c r="H178" s="11">
        <v>0.8</v>
      </c>
      <c r="I178" s="11">
        <v>0.3</v>
      </c>
      <c r="J178" s="11">
        <v>0.7</v>
      </c>
      <c r="K178" s="11">
        <v>3</v>
      </c>
      <c r="L178" s="11">
        <v>2</v>
      </c>
      <c r="M178" s="11">
        <v>4</v>
      </c>
      <c r="N178" s="11">
        <v>4</v>
      </c>
      <c r="O178" s="11">
        <v>0.2</v>
      </c>
      <c r="P178" s="11">
        <v>0.1</v>
      </c>
      <c r="Q178" s="11">
        <v>0.1</v>
      </c>
      <c r="R178" s="11">
        <v>0.35</v>
      </c>
      <c r="S178" s="11">
        <v>3413.4254999999998</v>
      </c>
      <c r="T178" s="11">
        <v>0.42916666999999997</v>
      </c>
      <c r="U178" s="11">
        <v>60</v>
      </c>
      <c r="V178" s="11">
        <v>1400</v>
      </c>
      <c r="W178" s="11">
        <v>36.947356999999997</v>
      </c>
      <c r="Y178" s="11">
        <v>41.056175000000003</v>
      </c>
      <c r="Z178" s="11">
        <v>1256.0034607438017</v>
      </c>
      <c r="AA178" s="11">
        <v>3413.4254999999998</v>
      </c>
      <c r="AB178" s="11">
        <v>0.42916666999999997</v>
      </c>
      <c r="AC178" s="11">
        <v>60</v>
      </c>
      <c r="AD178" s="11">
        <v>36.947356999999997</v>
      </c>
    </row>
    <row r="179" spans="2:30" x14ac:dyDescent="0.35">
      <c r="B179" s="11">
        <v>2.1854879999999999</v>
      </c>
      <c r="C179" s="11">
        <v>25</v>
      </c>
      <c r="D179" s="11">
        <v>98.969387999999995</v>
      </c>
      <c r="E179" s="11">
        <v>0.16500000000000001</v>
      </c>
      <c r="F179" s="11">
        <v>2435.4855371900826</v>
      </c>
      <c r="G179" s="11">
        <v>5500</v>
      </c>
      <c r="H179" s="11">
        <v>0.8</v>
      </c>
      <c r="I179" s="11">
        <v>0.2</v>
      </c>
      <c r="J179" s="11">
        <v>0.8</v>
      </c>
      <c r="K179" s="11">
        <v>2</v>
      </c>
      <c r="L179" s="11">
        <v>2</v>
      </c>
      <c r="M179" s="11">
        <v>4</v>
      </c>
      <c r="N179" s="11">
        <v>4</v>
      </c>
      <c r="O179" s="11">
        <v>0.05</v>
      </c>
      <c r="P179" s="11">
        <v>0.2</v>
      </c>
      <c r="Q179" s="11">
        <v>0.1</v>
      </c>
      <c r="R179" s="11">
        <v>0.2</v>
      </c>
      <c r="S179" s="11">
        <v>2420.3824</v>
      </c>
      <c r="T179" s="11">
        <v>0.51666666999999999</v>
      </c>
      <c r="U179" s="11">
        <v>50</v>
      </c>
      <c r="V179" s="11">
        <v>400</v>
      </c>
      <c r="W179" s="11">
        <v>8.3357452999999992</v>
      </c>
      <c r="Y179" s="11">
        <v>2.1854879999999999</v>
      </c>
      <c r="Z179" s="11">
        <v>401.85511363636363</v>
      </c>
      <c r="AA179" s="11">
        <v>2420.3824</v>
      </c>
      <c r="AB179" s="11">
        <v>0.51666666999999999</v>
      </c>
      <c r="AC179" s="11">
        <v>50</v>
      </c>
      <c r="AD179" s="11">
        <v>8.3357452999999992</v>
      </c>
    </row>
    <row r="180" spans="2:30" x14ac:dyDescent="0.35">
      <c r="B180" s="11">
        <v>-8.5876760000000001</v>
      </c>
      <c r="C180" s="11">
        <v>25</v>
      </c>
      <c r="D180" s="11">
        <v>251.26531</v>
      </c>
      <c r="E180" s="11">
        <v>5.7000000000000002E-2</v>
      </c>
      <c r="F180" s="11">
        <v>1430.8884297520663</v>
      </c>
      <c r="G180" s="11">
        <v>5500</v>
      </c>
      <c r="H180" s="11">
        <v>0.85</v>
      </c>
      <c r="I180" s="11">
        <v>0.2</v>
      </c>
      <c r="J180" s="11">
        <v>0.7</v>
      </c>
      <c r="K180" s="11">
        <v>3</v>
      </c>
      <c r="L180" s="11">
        <v>4</v>
      </c>
      <c r="M180" s="11">
        <v>3</v>
      </c>
      <c r="N180" s="11">
        <v>3</v>
      </c>
      <c r="O180" s="11">
        <v>0.05</v>
      </c>
      <c r="P180" s="11">
        <v>0.2</v>
      </c>
      <c r="Q180" s="11">
        <v>0.2</v>
      </c>
      <c r="R180" s="11">
        <v>0.2</v>
      </c>
      <c r="S180" s="11">
        <v>2420.3824</v>
      </c>
      <c r="T180" s="11">
        <v>0.63333333000000003</v>
      </c>
      <c r="U180" s="11">
        <v>40</v>
      </c>
      <c r="V180" s="11">
        <v>600</v>
      </c>
      <c r="W180" s="11">
        <v>-9.6444265999999992</v>
      </c>
      <c r="Y180" s="11">
        <v>-8.5876760000000001</v>
      </c>
      <c r="Z180" s="11">
        <v>81.560640495867773</v>
      </c>
      <c r="AA180" s="11">
        <v>2420.3824</v>
      </c>
      <c r="AB180" s="11">
        <v>0.63333333000000003</v>
      </c>
      <c r="AC180" s="11">
        <v>40</v>
      </c>
      <c r="AD180" s="11">
        <v>-9.6444265999999992</v>
      </c>
    </row>
    <row r="181" spans="2:30" x14ac:dyDescent="0.35">
      <c r="B181" s="11">
        <v>13.138907</v>
      </c>
      <c r="C181" s="11">
        <v>30</v>
      </c>
      <c r="D181" s="11">
        <v>245.17347000000001</v>
      </c>
      <c r="E181" s="11">
        <v>0.246</v>
      </c>
      <c r="F181" s="11">
        <v>4176.1363636363631</v>
      </c>
      <c r="G181" s="11">
        <v>7500</v>
      </c>
      <c r="H181" s="11">
        <v>0.7</v>
      </c>
      <c r="I181" s="11">
        <v>0.5</v>
      </c>
      <c r="J181" s="11">
        <v>0.7</v>
      </c>
      <c r="K181" s="11">
        <v>4</v>
      </c>
      <c r="L181" s="11">
        <v>4</v>
      </c>
      <c r="M181" s="11">
        <v>3</v>
      </c>
      <c r="N181" s="11">
        <v>3</v>
      </c>
      <c r="O181" s="11">
        <v>0.2</v>
      </c>
      <c r="P181" s="11">
        <v>0.1</v>
      </c>
      <c r="Q181" s="11">
        <v>0.3</v>
      </c>
      <c r="R181" s="11">
        <v>0.25</v>
      </c>
      <c r="S181" s="11">
        <v>1968.2080000000001</v>
      </c>
      <c r="T181" s="11">
        <v>0.54583333000000001</v>
      </c>
      <c r="U181" s="11">
        <v>60</v>
      </c>
      <c r="V181" s="11">
        <v>2000</v>
      </c>
      <c r="W181" s="11">
        <v>13.475814</v>
      </c>
      <c r="Y181" s="11">
        <v>13.138907</v>
      </c>
      <c r="Z181" s="11">
        <v>1027.3295454545453</v>
      </c>
      <c r="AA181" s="11">
        <v>1968.2080000000001</v>
      </c>
      <c r="AB181" s="11">
        <v>0.54583333000000001</v>
      </c>
      <c r="AC181" s="11">
        <v>60</v>
      </c>
      <c r="AD181" s="11">
        <v>13.475814</v>
      </c>
    </row>
    <row r="182" spans="2:30" x14ac:dyDescent="0.35">
      <c r="B182" s="11">
        <v>24.754185</v>
      </c>
      <c r="C182" s="11">
        <v>30</v>
      </c>
      <c r="D182" s="11">
        <v>293.90816000000001</v>
      </c>
      <c r="E182" s="11">
        <v>0.246</v>
      </c>
      <c r="F182" s="11">
        <v>2435.4855371900826</v>
      </c>
      <c r="G182" s="11">
        <v>3500</v>
      </c>
      <c r="H182" s="11">
        <v>0.75</v>
      </c>
      <c r="I182" s="11">
        <v>0.2</v>
      </c>
      <c r="J182" s="11">
        <v>0.9</v>
      </c>
      <c r="K182" s="11">
        <v>2</v>
      </c>
      <c r="L182" s="11">
        <v>2</v>
      </c>
      <c r="M182" s="11">
        <v>4</v>
      </c>
      <c r="N182" s="11">
        <v>4</v>
      </c>
      <c r="O182" s="11">
        <v>0.2</v>
      </c>
      <c r="P182" s="11">
        <v>0.2</v>
      </c>
      <c r="Q182" s="11">
        <v>0.2</v>
      </c>
      <c r="R182" s="11">
        <v>0.3</v>
      </c>
      <c r="S182" s="11">
        <v>1492.5578</v>
      </c>
      <c r="T182" s="11">
        <v>0.42916666999999997</v>
      </c>
      <c r="U182" s="11">
        <v>80</v>
      </c>
      <c r="V182" s="11">
        <v>1600</v>
      </c>
      <c r="W182" s="11">
        <v>20.706002000000002</v>
      </c>
      <c r="Y182" s="11">
        <v>24.754185</v>
      </c>
      <c r="Z182" s="11">
        <v>599.12944214876029</v>
      </c>
      <c r="AA182" s="11">
        <v>1492.5578</v>
      </c>
      <c r="AB182" s="11">
        <v>0.42916666999999997</v>
      </c>
      <c r="AC182" s="11">
        <v>80</v>
      </c>
      <c r="AD182" s="11">
        <v>20.706002000000002</v>
      </c>
    </row>
    <row r="183" spans="2:30" x14ac:dyDescent="0.35">
      <c r="B183" s="11">
        <v>-10.161177</v>
      </c>
      <c r="C183" s="11">
        <v>15</v>
      </c>
      <c r="D183" s="11">
        <v>257.35714000000002</v>
      </c>
      <c r="E183" s="11">
        <v>0.246</v>
      </c>
      <c r="F183" s="11">
        <v>5061.9834710743798</v>
      </c>
      <c r="G183" s="11">
        <v>2500</v>
      </c>
      <c r="H183" s="11">
        <v>0.8</v>
      </c>
      <c r="I183" s="11">
        <v>0.5</v>
      </c>
      <c r="J183" s="11">
        <v>0.6</v>
      </c>
      <c r="K183" s="11">
        <v>3</v>
      </c>
      <c r="L183" s="11">
        <v>4</v>
      </c>
      <c r="M183" s="11">
        <v>2</v>
      </c>
      <c r="N183" s="11">
        <v>2</v>
      </c>
      <c r="O183" s="11">
        <v>0.05</v>
      </c>
      <c r="P183" s="11">
        <v>0.2</v>
      </c>
      <c r="Q183" s="11">
        <v>0.3</v>
      </c>
      <c r="R183" s="11">
        <v>0.25</v>
      </c>
      <c r="S183" s="11">
        <v>949.25734</v>
      </c>
      <c r="T183" s="11">
        <v>0.60416667000000002</v>
      </c>
      <c r="U183" s="11">
        <v>60</v>
      </c>
      <c r="V183" s="11">
        <v>400</v>
      </c>
      <c r="W183" s="11">
        <v>-8.1217196000000005</v>
      </c>
      <c r="Y183" s="11">
        <v>-10.161177</v>
      </c>
      <c r="Z183" s="11">
        <v>1245.2479338842975</v>
      </c>
      <c r="AA183" s="11">
        <v>949.25734</v>
      </c>
      <c r="AB183" s="11">
        <v>0.60416667000000002</v>
      </c>
      <c r="AC183" s="11">
        <v>60</v>
      </c>
      <c r="AD183" s="11">
        <v>-8.1217196000000005</v>
      </c>
    </row>
    <row r="184" spans="2:30" x14ac:dyDescent="0.35">
      <c r="B184" s="11">
        <v>-18.540379999999999</v>
      </c>
      <c r="C184" s="11">
        <v>45</v>
      </c>
      <c r="D184" s="11">
        <v>135.52041</v>
      </c>
      <c r="E184" s="11">
        <v>0.03</v>
      </c>
      <c r="F184" s="11">
        <v>1000</v>
      </c>
      <c r="G184" s="11">
        <v>8500</v>
      </c>
      <c r="H184" s="11">
        <v>0.75</v>
      </c>
      <c r="I184" s="11">
        <v>0.5</v>
      </c>
      <c r="J184" s="11">
        <v>0.9</v>
      </c>
      <c r="K184" s="11">
        <v>2</v>
      </c>
      <c r="L184" s="11">
        <v>2</v>
      </c>
      <c r="M184" s="11">
        <v>4</v>
      </c>
      <c r="N184" s="11">
        <v>3</v>
      </c>
      <c r="O184" s="11">
        <v>0.2</v>
      </c>
      <c r="P184" s="11">
        <v>0.2</v>
      </c>
      <c r="Q184" s="11">
        <v>0.2</v>
      </c>
      <c r="R184" s="11">
        <v>0.2</v>
      </c>
      <c r="S184" s="11">
        <v>3954.5601999999999</v>
      </c>
      <c r="T184" s="11">
        <v>0.72083333000000005</v>
      </c>
      <c r="U184" s="11">
        <v>40</v>
      </c>
      <c r="V184" s="11">
        <v>1000</v>
      </c>
      <c r="W184" s="11">
        <v>-18.137561999999999</v>
      </c>
      <c r="Y184" s="11">
        <v>-18.540379999999999</v>
      </c>
      <c r="Z184" s="11">
        <v>30</v>
      </c>
      <c r="AA184" s="11">
        <v>3954.5601999999999</v>
      </c>
      <c r="AB184" s="11">
        <v>0.72083333000000005</v>
      </c>
      <c r="AC184" s="11">
        <v>40</v>
      </c>
      <c r="AD184" s="11">
        <v>-18.137561999999999</v>
      </c>
    </row>
    <row r="185" spans="2:30" x14ac:dyDescent="0.35">
      <c r="B185" s="11">
        <v>34.558030000000002</v>
      </c>
      <c r="C185" s="11">
        <v>30</v>
      </c>
      <c r="D185" s="11">
        <v>287.81632999999999</v>
      </c>
      <c r="E185" s="11">
        <v>0.192</v>
      </c>
      <c r="F185" s="11">
        <v>4635.2789256198348</v>
      </c>
      <c r="G185" s="11">
        <v>5500</v>
      </c>
      <c r="H185" s="11">
        <v>0.7</v>
      </c>
      <c r="I185" s="11">
        <v>0.4</v>
      </c>
      <c r="J185" s="11">
        <v>0.9</v>
      </c>
      <c r="K185" s="11">
        <v>2</v>
      </c>
      <c r="L185" s="11">
        <v>3</v>
      </c>
      <c r="M185" s="11">
        <v>3</v>
      </c>
      <c r="N185" s="11">
        <v>3</v>
      </c>
      <c r="O185" s="11">
        <v>0.125</v>
      </c>
      <c r="P185" s="11">
        <v>0.1</v>
      </c>
      <c r="Q185" s="11">
        <v>0.3</v>
      </c>
      <c r="R185" s="11">
        <v>0.35</v>
      </c>
      <c r="S185" s="11">
        <v>2796.4956000000002</v>
      </c>
      <c r="T185" s="11">
        <v>0.45833332999999998</v>
      </c>
      <c r="U185" s="11">
        <v>80</v>
      </c>
      <c r="V185" s="11">
        <v>400</v>
      </c>
      <c r="W185" s="11">
        <v>29.973761</v>
      </c>
      <c r="Y185" s="11">
        <v>34.558030000000002</v>
      </c>
      <c r="Z185" s="11">
        <v>889.97355371900835</v>
      </c>
      <c r="AA185" s="11">
        <v>2796.4956000000002</v>
      </c>
      <c r="AB185" s="11">
        <v>0.45833332999999998</v>
      </c>
      <c r="AC185" s="11">
        <v>80</v>
      </c>
      <c r="AD185" s="11">
        <v>29.973761</v>
      </c>
    </row>
    <row r="186" spans="2:30" x14ac:dyDescent="0.35">
      <c r="B186" s="11">
        <v>-12.596342999999999</v>
      </c>
      <c r="C186" s="11">
        <v>45</v>
      </c>
      <c r="D186" s="11">
        <v>165.97959</v>
      </c>
      <c r="E186" s="11">
        <v>5.7000000000000002E-2</v>
      </c>
      <c r="F186" s="11">
        <v>2221.6425619834713</v>
      </c>
      <c r="G186" s="11">
        <v>8000</v>
      </c>
      <c r="H186" s="11">
        <v>0.7</v>
      </c>
      <c r="I186" s="11">
        <v>0.4</v>
      </c>
      <c r="J186" s="11">
        <v>0.9</v>
      </c>
      <c r="K186" s="11">
        <v>2</v>
      </c>
      <c r="L186" s="11">
        <v>4</v>
      </c>
      <c r="M186" s="11">
        <v>3</v>
      </c>
      <c r="N186" s="11">
        <v>4</v>
      </c>
      <c r="O186" s="11">
        <v>0.05</v>
      </c>
      <c r="P186" s="11">
        <v>0.2</v>
      </c>
      <c r="Q186" s="11">
        <v>0.3</v>
      </c>
      <c r="R186" s="11">
        <v>0.3</v>
      </c>
      <c r="S186" s="11">
        <v>3721.9389999999999</v>
      </c>
      <c r="T186" s="11">
        <v>0.45833332999999998</v>
      </c>
      <c r="U186" s="11">
        <v>50</v>
      </c>
      <c r="V186" s="11">
        <v>1000</v>
      </c>
      <c r="W186" s="11">
        <v>-11.539876</v>
      </c>
      <c r="Y186" s="11">
        <v>-12.596342999999999</v>
      </c>
      <c r="Z186" s="11">
        <v>126.63362603305787</v>
      </c>
      <c r="AA186" s="11">
        <v>3721.9389999999999</v>
      </c>
      <c r="AB186" s="11">
        <v>0.45833332999999998</v>
      </c>
      <c r="AC186" s="11">
        <v>50</v>
      </c>
      <c r="AD186" s="11">
        <v>-11.539876</v>
      </c>
    </row>
    <row r="187" spans="2:30" x14ac:dyDescent="0.35">
      <c r="B187" s="11">
        <v>-17.194302</v>
      </c>
      <c r="C187" s="11">
        <v>15</v>
      </c>
      <c r="D187" s="11">
        <v>68.510204000000002</v>
      </c>
      <c r="E187" s="11">
        <v>0.03</v>
      </c>
      <c r="F187" s="11">
        <v>2748.8119834710747</v>
      </c>
      <c r="G187" s="11">
        <v>5500</v>
      </c>
      <c r="H187" s="11">
        <v>0.7</v>
      </c>
      <c r="I187" s="11">
        <v>0.4</v>
      </c>
      <c r="J187" s="11">
        <v>0.9</v>
      </c>
      <c r="K187" s="11">
        <v>2</v>
      </c>
      <c r="L187" s="11">
        <v>3</v>
      </c>
      <c r="M187" s="11">
        <v>4</v>
      </c>
      <c r="N187" s="11">
        <v>3</v>
      </c>
      <c r="O187" s="11">
        <v>0.05</v>
      </c>
      <c r="P187" s="11">
        <v>0.1</v>
      </c>
      <c r="Q187" s="11">
        <v>0.2</v>
      </c>
      <c r="R187" s="11">
        <v>0.3</v>
      </c>
      <c r="S187" s="11">
        <v>2088.3661000000002</v>
      </c>
      <c r="T187" s="11">
        <v>0.48749999999999999</v>
      </c>
      <c r="U187" s="11">
        <v>40</v>
      </c>
      <c r="V187" s="11">
        <v>1600</v>
      </c>
      <c r="W187" s="11">
        <v>-18.091745</v>
      </c>
      <c r="Y187" s="11">
        <v>-17.194302</v>
      </c>
      <c r="Z187" s="11">
        <v>82.464359504132233</v>
      </c>
      <c r="AA187" s="11">
        <v>2088.3661000000002</v>
      </c>
      <c r="AB187" s="11">
        <v>0.48749999999999999</v>
      </c>
      <c r="AC187" s="11">
        <v>40</v>
      </c>
      <c r="AD187" s="11">
        <v>-18.091745</v>
      </c>
    </row>
    <row r="188" spans="2:30" x14ac:dyDescent="0.35">
      <c r="B188" s="11">
        <v>13.227788</v>
      </c>
      <c r="C188" s="11">
        <v>35</v>
      </c>
      <c r="D188" s="11">
        <v>165.97959</v>
      </c>
      <c r="E188" s="11">
        <v>0.13800000000000001</v>
      </c>
      <c r="F188" s="11">
        <v>1518.5950413223138</v>
      </c>
      <c r="G188" s="11">
        <v>8500</v>
      </c>
      <c r="H188" s="11">
        <v>0.75</v>
      </c>
      <c r="I188" s="11">
        <v>0.4</v>
      </c>
      <c r="J188" s="11">
        <v>0.6</v>
      </c>
      <c r="K188" s="11">
        <v>2</v>
      </c>
      <c r="L188" s="11">
        <v>4</v>
      </c>
      <c r="M188" s="11">
        <v>4</v>
      </c>
      <c r="N188" s="11">
        <v>2</v>
      </c>
      <c r="O188" s="11">
        <v>0.05</v>
      </c>
      <c r="P188" s="11">
        <v>0.2</v>
      </c>
      <c r="Q188" s="11">
        <v>0.2</v>
      </c>
      <c r="R188" s="11">
        <v>0.2</v>
      </c>
      <c r="S188" s="11">
        <v>4868.2119000000002</v>
      </c>
      <c r="T188" s="11">
        <v>0.4</v>
      </c>
      <c r="U188" s="11">
        <v>80</v>
      </c>
      <c r="V188" s="11">
        <v>600</v>
      </c>
      <c r="W188" s="11">
        <v>10.658742999999999</v>
      </c>
      <c r="Y188" s="11">
        <v>13.227788</v>
      </c>
      <c r="Z188" s="11">
        <v>209.56611570247932</v>
      </c>
      <c r="AA188" s="11">
        <v>4868.2119000000002</v>
      </c>
      <c r="AB188" s="11">
        <v>0.4</v>
      </c>
      <c r="AC188" s="11">
        <v>80</v>
      </c>
      <c r="AD188" s="11">
        <v>10.658742999999999</v>
      </c>
    </row>
    <row r="189" spans="2:30" x14ac:dyDescent="0.35">
      <c r="B189" s="11">
        <v>-12.401664</v>
      </c>
      <c r="C189" s="11">
        <v>15</v>
      </c>
      <c r="D189" s="11">
        <v>275.63265000000001</v>
      </c>
      <c r="E189" s="11">
        <v>0.111</v>
      </c>
      <c r="F189" s="11">
        <v>4619.059917355371</v>
      </c>
      <c r="G189" s="11">
        <v>6500</v>
      </c>
      <c r="H189" s="11">
        <v>0.7</v>
      </c>
      <c r="I189" s="11">
        <v>0.5</v>
      </c>
      <c r="J189" s="11">
        <v>0.7</v>
      </c>
      <c r="K189" s="11">
        <v>2</v>
      </c>
      <c r="L189" s="11">
        <v>3</v>
      </c>
      <c r="M189" s="11">
        <v>3</v>
      </c>
      <c r="N189" s="11">
        <v>4</v>
      </c>
      <c r="O189" s="11">
        <v>0.125</v>
      </c>
      <c r="P189" s="11">
        <v>0.1</v>
      </c>
      <c r="Q189" s="11">
        <v>0.1</v>
      </c>
      <c r="R189" s="11">
        <v>0.35</v>
      </c>
      <c r="S189" s="11">
        <v>1880.4336000000001</v>
      </c>
      <c r="T189" s="11">
        <v>0.72083333000000005</v>
      </c>
      <c r="U189" s="11">
        <v>90</v>
      </c>
      <c r="V189" s="11">
        <v>2000</v>
      </c>
      <c r="W189" s="11">
        <v>-11.976891999999999</v>
      </c>
      <c r="Y189" s="11">
        <v>-12.401664</v>
      </c>
      <c r="Z189" s="11">
        <v>512.71565082644622</v>
      </c>
      <c r="AA189" s="11">
        <v>1880.4336000000001</v>
      </c>
      <c r="AB189" s="11">
        <v>0.72083333000000005</v>
      </c>
      <c r="AC189" s="11">
        <v>90</v>
      </c>
      <c r="AD189" s="11">
        <v>-11.976891999999999</v>
      </c>
    </row>
    <row r="190" spans="2:30" x14ac:dyDescent="0.35">
      <c r="B190" s="11">
        <v>30.989125000000001</v>
      </c>
      <c r="C190" s="11">
        <v>30</v>
      </c>
      <c r="D190" s="11">
        <v>196.43878000000001</v>
      </c>
      <c r="E190" s="11">
        <v>0.3</v>
      </c>
      <c r="F190" s="11">
        <v>8000</v>
      </c>
      <c r="G190" s="11">
        <v>6000</v>
      </c>
      <c r="H190" s="11">
        <v>0.8</v>
      </c>
      <c r="I190" s="11">
        <v>0.4</v>
      </c>
      <c r="J190" s="11">
        <v>0.8</v>
      </c>
      <c r="K190" s="11">
        <v>3</v>
      </c>
      <c r="L190" s="11">
        <v>4</v>
      </c>
      <c r="M190" s="11">
        <v>2</v>
      </c>
      <c r="N190" s="11">
        <v>3</v>
      </c>
      <c r="O190" s="11">
        <v>0.05</v>
      </c>
      <c r="P190" s="11">
        <v>0.2</v>
      </c>
      <c r="Q190" s="11">
        <v>0.2</v>
      </c>
      <c r="R190" s="11">
        <v>0.25</v>
      </c>
      <c r="S190" s="11">
        <v>3542.7745</v>
      </c>
      <c r="T190" s="11">
        <v>0.42916666999999997</v>
      </c>
      <c r="U190" s="11">
        <v>40</v>
      </c>
      <c r="V190" s="11">
        <v>1800</v>
      </c>
      <c r="W190" s="11">
        <v>33.964540999999997</v>
      </c>
      <c r="Y190" s="11">
        <v>30.989125000000001</v>
      </c>
      <c r="Z190" s="11">
        <v>2400</v>
      </c>
      <c r="AA190" s="11">
        <v>3542.7745</v>
      </c>
      <c r="AB190" s="11">
        <v>0.42916666999999997</v>
      </c>
      <c r="AC190" s="11">
        <v>40</v>
      </c>
      <c r="AD190" s="11">
        <v>33.964540999999997</v>
      </c>
    </row>
    <row r="191" spans="2:30" x14ac:dyDescent="0.35">
      <c r="B191" s="11">
        <v>-2.2978299999999998</v>
      </c>
      <c r="C191" s="11">
        <v>15</v>
      </c>
      <c r="D191" s="11">
        <v>129.42857000000001</v>
      </c>
      <c r="E191" s="11">
        <v>8.4000000000000005E-2</v>
      </c>
      <c r="F191" s="11">
        <v>2435.4855371900826</v>
      </c>
      <c r="G191" s="11">
        <v>7000</v>
      </c>
      <c r="H191" s="11">
        <v>0.75</v>
      </c>
      <c r="I191" s="11">
        <v>0.2</v>
      </c>
      <c r="J191" s="11">
        <v>0.8</v>
      </c>
      <c r="K191" s="11">
        <v>2</v>
      </c>
      <c r="L191" s="11">
        <v>4</v>
      </c>
      <c r="M191" s="11">
        <v>2</v>
      </c>
      <c r="N191" s="11">
        <v>2</v>
      </c>
      <c r="O191" s="11">
        <v>0.05</v>
      </c>
      <c r="P191" s="11">
        <v>0.15</v>
      </c>
      <c r="Q191" s="11">
        <v>0.3</v>
      </c>
      <c r="R191" s="11">
        <v>0.35</v>
      </c>
      <c r="S191" s="11">
        <v>3923.5970000000002</v>
      </c>
      <c r="T191" s="11">
        <v>0.4</v>
      </c>
      <c r="U191" s="11">
        <v>50</v>
      </c>
      <c r="V191" s="11">
        <v>2000</v>
      </c>
      <c r="W191" s="11">
        <v>-1.8766323999999999</v>
      </c>
      <c r="Y191" s="11">
        <v>-2.2978299999999998</v>
      </c>
      <c r="Z191" s="11">
        <v>204.58078512396696</v>
      </c>
      <c r="AA191" s="11">
        <v>3923.5970000000002</v>
      </c>
      <c r="AB191" s="11">
        <v>0.4</v>
      </c>
      <c r="AC191" s="11">
        <v>50</v>
      </c>
      <c r="AD191" s="11">
        <v>-1.8766323999999999</v>
      </c>
    </row>
    <row r="192" spans="2:30" x14ac:dyDescent="0.35">
      <c r="B192" s="11">
        <v>31.221961</v>
      </c>
      <c r="C192" s="11">
        <v>35</v>
      </c>
      <c r="D192" s="11">
        <v>281.72449</v>
      </c>
      <c r="E192" s="11">
        <v>0.219</v>
      </c>
      <c r="F192" s="11">
        <v>3012.3966942148763</v>
      </c>
      <c r="G192" s="11">
        <v>7500</v>
      </c>
      <c r="H192" s="11">
        <v>0.7</v>
      </c>
      <c r="I192" s="11">
        <v>0.2</v>
      </c>
      <c r="J192" s="11">
        <v>0.7</v>
      </c>
      <c r="K192" s="11">
        <v>2</v>
      </c>
      <c r="L192" s="11">
        <v>2</v>
      </c>
      <c r="M192" s="11">
        <v>4</v>
      </c>
      <c r="N192" s="11">
        <v>3</v>
      </c>
      <c r="O192" s="11">
        <v>0.2</v>
      </c>
      <c r="P192" s="11">
        <v>0.15</v>
      </c>
      <c r="Q192" s="11">
        <v>0.4</v>
      </c>
      <c r="R192" s="11">
        <v>0.25</v>
      </c>
      <c r="S192" s="11">
        <v>3102.2919000000002</v>
      </c>
      <c r="T192" s="11">
        <v>0.48749999999999999</v>
      </c>
      <c r="U192" s="11">
        <v>90</v>
      </c>
      <c r="V192" s="11">
        <v>800</v>
      </c>
      <c r="W192" s="11">
        <v>31.990174</v>
      </c>
      <c r="Y192" s="11">
        <v>31.221961</v>
      </c>
      <c r="Z192" s="11">
        <v>659.71487603305786</v>
      </c>
      <c r="AA192" s="11">
        <v>3102.2919000000002</v>
      </c>
      <c r="AB192" s="11">
        <v>0.48749999999999999</v>
      </c>
      <c r="AC192" s="11">
        <v>90</v>
      </c>
      <c r="AD192" s="11">
        <v>31.990174</v>
      </c>
    </row>
    <row r="193" spans="2:30" x14ac:dyDescent="0.35">
      <c r="B193" s="11">
        <v>16.208233</v>
      </c>
      <c r="C193" s="11">
        <v>25</v>
      </c>
      <c r="D193" s="11">
        <v>245.17347000000001</v>
      </c>
      <c r="E193" s="11">
        <v>0.3</v>
      </c>
      <c r="F193" s="11">
        <v>4619.059917355371</v>
      </c>
      <c r="G193" s="11">
        <v>3500</v>
      </c>
      <c r="H193" s="11">
        <v>0.7</v>
      </c>
      <c r="I193" s="11">
        <v>0.3</v>
      </c>
      <c r="J193" s="11">
        <v>0.7</v>
      </c>
      <c r="K193" s="11">
        <v>3</v>
      </c>
      <c r="L193" s="11">
        <v>4</v>
      </c>
      <c r="M193" s="11">
        <v>2</v>
      </c>
      <c r="N193" s="11">
        <v>3</v>
      </c>
      <c r="O193" s="11">
        <v>0.05</v>
      </c>
      <c r="P193" s="11">
        <v>0.2</v>
      </c>
      <c r="Q193" s="11">
        <v>0.3</v>
      </c>
      <c r="R193" s="11">
        <v>0.3</v>
      </c>
      <c r="S193" s="11">
        <v>2132.6446000000001</v>
      </c>
      <c r="T193" s="11">
        <v>0.57499999999999996</v>
      </c>
      <c r="U193" s="11">
        <v>90</v>
      </c>
      <c r="V193" s="11">
        <v>600</v>
      </c>
      <c r="W193" s="11">
        <v>-5.5977990000000002</v>
      </c>
      <c r="Y193" s="11">
        <v>16.208233</v>
      </c>
      <c r="Z193" s="11">
        <v>1385.7179752066113</v>
      </c>
      <c r="AA193" s="11">
        <v>2132.6446000000001</v>
      </c>
      <c r="AB193" s="11">
        <v>0.57499999999999996</v>
      </c>
      <c r="AC193" s="11">
        <v>90</v>
      </c>
      <c r="AD193" s="11">
        <v>-5.5977990000000002</v>
      </c>
    </row>
    <row r="194" spans="2:30" x14ac:dyDescent="0.35">
      <c r="B194" s="11">
        <v>-19.247436</v>
      </c>
      <c r="C194" s="11">
        <v>20</v>
      </c>
      <c r="D194" s="11">
        <v>98.969387999999995</v>
      </c>
      <c r="E194" s="11">
        <v>0.111</v>
      </c>
      <c r="F194" s="11">
        <v>2000</v>
      </c>
      <c r="G194" s="11">
        <v>5500</v>
      </c>
      <c r="H194" s="11">
        <v>0.85</v>
      </c>
      <c r="I194" s="11">
        <v>0.2</v>
      </c>
      <c r="J194" s="11">
        <v>0.8</v>
      </c>
      <c r="K194" s="11">
        <v>3</v>
      </c>
      <c r="L194" s="11">
        <v>2</v>
      </c>
      <c r="M194" s="11">
        <v>3</v>
      </c>
      <c r="N194" s="11">
        <v>2</v>
      </c>
      <c r="O194" s="11">
        <v>0.05</v>
      </c>
      <c r="P194" s="11">
        <v>0.1</v>
      </c>
      <c r="Q194" s="11">
        <v>0.2</v>
      </c>
      <c r="R194" s="11">
        <v>0.3</v>
      </c>
      <c r="S194" s="11">
        <v>2019.4431999999999</v>
      </c>
      <c r="T194" s="11">
        <v>0.60416667000000002</v>
      </c>
      <c r="U194" s="11">
        <v>40</v>
      </c>
      <c r="V194" s="11">
        <v>2000</v>
      </c>
      <c r="W194" s="11">
        <v>-17.429976</v>
      </c>
      <c r="Y194" s="11">
        <v>-19.247436</v>
      </c>
      <c r="Z194" s="11">
        <v>222</v>
      </c>
      <c r="AA194" s="11">
        <v>2019.4431999999999</v>
      </c>
      <c r="AB194" s="11">
        <v>0.60416667000000002</v>
      </c>
      <c r="AC194" s="11">
        <v>40</v>
      </c>
      <c r="AD194" s="11">
        <v>-17.429976</v>
      </c>
    </row>
    <row r="195" spans="2:30" x14ac:dyDescent="0.35">
      <c r="B195" s="11">
        <v>-17.166107</v>
      </c>
      <c r="C195" s="11">
        <v>45</v>
      </c>
      <c r="D195" s="11">
        <v>31.959184</v>
      </c>
      <c r="E195" s="11">
        <v>5.7000000000000002E-2</v>
      </c>
      <c r="F195" s="11">
        <v>3100</v>
      </c>
      <c r="G195" s="11">
        <v>7000</v>
      </c>
      <c r="H195" s="11">
        <v>0.7</v>
      </c>
      <c r="I195" s="11">
        <v>0.4</v>
      </c>
      <c r="J195" s="11">
        <v>0.9</v>
      </c>
      <c r="K195" s="11">
        <v>3</v>
      </c>
      <c r="L195" s="11">
        <v>4</v>
      </c>
      <c r="M195" s="11">
        <v>3</v>
      </c>
      <c r="N195" s="11">
        <v>4</v>
      </c>
      <c r="O195" s="11">
        <v>0.05</v>
      </c>
      <c r="P195" s="11">
        <v>0.2</v>
      </c>
      <c r="Q195" s="11">
        <v>0.1</v>
      </c>
      <c r="R195" s="11">
        <v>0.3</v>
      </c>
      <c r="S195" s="11">
        <v>2206.1493</v>
      </c>
      <c r="T195" s="11">
        <v>0.4</v>
      </c>
      <c r="U195" s="11">
        <v>60</v>
      </c>
      <c r="V195" s="11">
        <v>1200</v>
      </c>
      <c r="W195" s="11">
        <v>-18.447071999999999</v>
      </c>
      <c r="Y195" s="11">
        <v>-17.166107</v>
      </c>
      <c r="Z195" s="11">
        <v>176.70000000000002</v>
      </c>
      <c r="AA195" s="11">
        <v>2206.1493</v>
      </c>
      <c r="AB195" s="11">
        <v>0.4</v>
      </c>
      <c r="AC195" s="11">
        <v>60</v>
      </c>
      <c r="AD195" s="11">
        <v>-18.447071999999999</v>
      </c>
    </row>
    <row r="196" spans="2:30" x14ac:dyDescent="0.35">
      <c r="B196" s="11">
        <v>-10.485970999999999</v>
      </c>
      <c r="C196" s="11">
        <v>15</v>
      </c>
      <c r="D196" s="11">
        <v>165.97959</v>
      </c>
      <c r="E196" s="11">
        <v>0.246</v>
      </c>
      <c r="F196" s="11">
        <v>425</v>
      </c>
      <c r="G196" s="11">
        <v>5500</v>
      </c>
      <c r="H196" s="11">
        <v>0.85</v>
      </c>
      <c r="I196" s="11">
        <v>0.3</v>
      </c>
      <c r="J196" s="11">
        <v>0.7</v>
      </c>
      <c r="K196" s="11">
        <v>3</v>
      </c>
      <c r="L196" s="11">
        <v>2</v>
      </c>
      <c r="M196" s="11">
        <v>3</v>
      </c>
      <c r="N196" s="11">
        <v>4</v>
      </c>
      <c r="O196" s="11">
        <v>0.125</v>
      </c>
      <c r="P196" s="11">
        <v>0.1</v>
      </c>
      <c r="Q196" s="11">
        <v>0.2</v>
      </c>
      <c r="R196" s="11">
        <v>0.25</v>
      </c>
      <c r="S196" s="11">
        <v>2088.3661000000002</v>
      </c>
      <c r="T196" s="11">
        <v>0.54583333000000001</v>
      </c>
      <c r="U196" s="11">
        <v>70</v>
      </c>
      <c r="V196" s="11">
        <v>1800</v>
      </c>
      <c r="W196" s="11">
        <v>-12.685102000000001</v>
      </c>
      <c r="Y196" s="11">
        <v>-10.485970999999999</v>
      </c>
      <c r="Z196" s="11">
        <v>104.55</v>
      </c>
      <c r="AA196" s="11">
        <v>2088.3661000000002</v>
      </c>
      <c r="AB196" s="11">
        <v>0.54583333000000001</v>
      </c>
      <c r="AC196" s="11">
        <v>70</v>
      </c>
      <c r="AD196" s="11">
        <v>-12.685102000000001</v>
      </c>
    </row>
    <row r="197" spans="2:30" x14ac:dyDescent="0.35">
      <c r="B197" s="11">
        <v>-14.273898000000001</v>
      </c>
      <c r="C197" s="11">
        <v>30</v>
      </c>
      <c r="D197" s="11">
        <v>44.142856999999999</v>
      </c>
      <c r="E197" s="11">
        <v>0.111</v>
      </c>
      <c r="F197" s="11">
        <v>903.7190082644629</v>
      </c>
      <c r="G197" s="11">
        <v>8000</v>
      </c>
      <c r="H197" s="11">
        <v>0.85</v>
      </c>
      <c r="I197" s="11">
        <v>0.2</v>
      </c>
      <c r="J197" s="11">
        <v>0.9</v>
      </c>
      <c r="K197" s="11">
        <v>3</v>
      </c>
      <c r="L197" s="11">
        <v>3</v>
      </c>
      <c r="M197" s="11">
        <v>4</v>
      </c>
      <c r="N197" s="11">
        <v>2</v>
      </c>
      <c r="O197" s="11">
        <v>0.125</v>
      </c>
      <c r="P197" s="11">
        <v>0.15</v>
      </c>
      <c r="Q197" s="11">
        <v>0.2</v>
      </c>
      <c r="R197" s="11">
        <v>0.35</v>
      </c>
      <c r="S197" s="11">
        <v>3411.5605999999998</v>
      </c>
      <c r="T197" s="11">
        <v>0.72083333000000005</v>
      </c>
      <c r="U197" s="11">
        <v>50</v>
      </c>
      <c r="V197" s="11">
        <v>1000</v>
      </c>
      <c r="W197" s="11">
        <v>-14.126455999999999</v>
      </c>
      <c r="Y197" s="11">
        <v>-14.273898000000001</v>
      </c>
      <c r="Z197" s="11">
        <v>100.31280991735538</v>
      </c>
      <c r="AA197" s="11">
        <v>3411.5605999999998</v>
      </c>
      <c r="AB197" s="11">
        <v>0.72083333000000005</v>
      </c>
      <c r="AC197" s="11">
        <v>50</v>
      </c>
      <c r="AD197" s="11">
        <v>-14.126455999999999</v>
      </c>
    </row>
    <row r="198" spans="2:30" x14ac:dyDescent="0.35">
      <c r="B198" s="11">
        <v>-20.353968999999999</v>
      </c>
      <c r="C198" s="11">
        <v>35</v>
      </c>
      <c r="D198" s="11">
        <v>7.5918367</v>
      </c>
      <c r="E198" s="11">
        <v>0.03</v>
      </c>
      <c r="F198" s="11">
        <v>1475</v>
      </c>
      <c r="G198" s="11">
        <v>7000</v>
      </c>
      <c r="H198" s="11">
        <v>0.85</v>
      </c>
      <c r="I198" s="11">
        <v>0.5</v>
      </c>
      <c r="J198" s="11">
        <v>0.9</v>
      </c>
      <c r="K198" s="11">
        <v>4</v>
      </c>
      <c r="L198" s="11">
        <v>4</v>
      </c>
      <c r="M198" s="11">
        <v>2</v>
      </c>
      <c r="N198" s="11">
        <v>3</v>
      </c>
      <c r="O198" s="11">
        <v>0.2</v>
      </c>
      <c r="P198" s="11">
        <v>0.15</v>
      </c>
      <c r="Q198" s="11">
        <v>0.4</v>
      </c>
      <c r="R198" s="11">
        <v>0.25</v>
      </c>
      <c r="S198" s="11">
        <v>2338.6507999999999</v>
      </c>
      <c r="T198" s="11">
        <v>0.54583333000000001</v>
      </c>
      <c r="U198" s="11">
        <v>60</v>
      </c>
      <c r="V198" s="11">
        <v>1400</v>
      </c>
      <c r="W198" s="11">
        <v>-20.576923000000001</v>
      </c>
      <c r="Y198" s="11">
        <v>-20.353968999999999</v>
      </c>
      <c r="Z198" s="11">
        <v>44.25</v>
      </c>
      <c r="AA198" s="11">
        <v>2338.6507999999999</v>
      </c>
      <c r="AB198" s="11">
        <v>0.54583333000000001</v>
      </c>
      <c r="AC198" s="11">
        <v>60</v>
      </c>
      <c r="AD198" s="11">
        <v>-20.576923000000001</v>
      </c>
    </row>
    <row r="199" spans="2:30" x14ac:dyDescent="0.35">
      <c r="B199" s="11">
        <v>17.867052999999999</v>
      </c>
      <c r="C199" s="11">
        <v>30</v>
      </c>
      <c r="D199" s="11">
        <v>92.877550999999997</v>
      </c>
      <c r="E199" s="11">
        <v>0.27300000000000002</v>
      </c>
      <c r="F199" s="11">
        <v>3120.6611570247933</v>
      </c>
      <c r="G199" s="11">
        <v>5500</v>
      </c>
      <c r="H199" s="11">
        <v>0.8</v>
      </c>
      <c r="I199" s="11">
        <v>0.2</v>
      </c>
      <c r="J199" s="11">
        <v>0.6</v>
      </c>
      <c r="K199" s="11">
        <v>3</v>
      </c>
      <c r="L199" s="11">
        <v>2</v>
      </c>
      <c r="M199" s="11">
        <v>2</v>
      </c>
      <c r="N199" s="11">
        <v>4</v>
      </c>
      <c r="O199" s="11">
        <v>0.2</v>
      </c>
      <c r="P199" s="11">
        <v>0.1</v>
      </c>
      <c r="Q199" s="11">
        <v>0.1</v>
      </c>
      <c r="R199" s="11">
        <v>0.25</v>
      </c>
      <c r="S199" s="11">
        <v>2345.4479000000001</v>
      </c>
      <c r="T199" s="11">
        <v>0.63333333000000003</v>
      </c>
      <c r="U199" s="11">
        <v>50</v>
      </c>
      <c r="V199" s="11">
        <v>1800</v>
      </c>
      <c r="W199" s="11">
        <v>12.544397999999999</v>
      </c>
      <c r="Y199" s="11">
        <v>17.867052999999999</v>
      </c>
      <c r="Z199" s="11">
        <v>851.94049586776862</v>
      </c>
      <c r="AA199" s="11">
        <v>2345.4479000000001</v>
      </c>
      <c r="AB199" s="11">
        <v>0.63333333000000003</v>
      </c>
      <c r="AC199" s="11">
        <v>50</v>
      </c>
      <c r="AD199" s="11">
        <v>12.544397999999999</v>
      </c>
    </row>
    <row r="200" spans="2:30" x14ac:dyDescent="0.35">
      <c r="B200" s="11">
        <v>11.224961</v>
      </c>
      <c r="C200" s="11">
        <v>20</v>
      </c>
      <c r="D200" s="11">
        <v>141.61224000000001</v>
      </c>
      <c r="E200" s="11">
        <v>0.192</v>
      </c>
      <c r="F200" s="11">
        <v>2009.9173553719008</v>
      </c>
      <c r="G200" s="11">
        <v>8500</v>
      </c>
      <c r="H200" s="11">
        <v>0.75</v>
      </c>
      <c r="I200" s="11">
        <v>0.4</v>
      </c>
      <c r="J200" s="11">
        <v>0.7</v>
      </c>
      <c r="K200" s="11">
        <v>2</v>
      </c>
      <c r="L200" s="11">
        <v>2</v>
      </c>
      <c r="M200" s="11">
        <v>4</v>
      </c>
      <c r="N200" s="11">
        <v>4</v>
      </c>
      <c r="O200" s="11">
        <v>0.05</v>
      </c>
      <c r="P200" s="11">
        <v>0.15</v>
      </c>
      <c r="Q200" s="11">
        <v>0.4</v>
      </c>
      <c r="R200" s="11">
        <v>0.3</v>
      </c>
      <c r="S200" s="11">
        <v>3864.0428000000002</v>
      </c>
      <c r="T200" s="11">
        <v>0.45833332999999998</v>
      </c>
      <c r="U200" s="11">
        <v>50</v>
      </c>
      <c r="V200" s="11">
        <v>2000</v>
      </c>
      <c r="W200" s="11">
        <v>6.5484069000000007</v>
      </c>
      <c r="Y200" s="11">
        <v>11.224961</v>
      </c>
      <c r="Z200" s="11">
        <v>385.90413223140496</v>
      </c>
      <c r="AA200" s="11">
        <v>3864.0428000000002</v>
      </c>
      <c r="AB200" s="11">
        <v>0.45833332999999998</v>
      </c>
      <c r="AC200" s="11">
        <v>50</v>
      </c>
      <c r="AD200" s="11">
        <v>6.5484069000000007</v>
      </c>
    </row>
    <row r="201" spans="2:30" x14ac:dyDescent="0.35">
      <c r="B201" s="11">
        <v>5.3115999999999997E-2</v>
      </c>
      <c r="C201" s="11">
        <v>30</v>
      </c>
      <c r="D201" s="11">
        <v>184.2551</v>
      </c>
      <c r="E201" s="11">
        <v>8.4000000000000005E-2</v>
      </c>
      <c r="F201" s="11">
        <v>6600</v>
      </c>
      <c r="G201" s="11">
        <v>7000</v>
      </c>
      <c r="H201" s="11">
        <v>0.8</v>
      </c>
      <c r="I201" s="11">
        <v>0.3</v>
      </c>
      <c r="J201" s="11">
        <v>0.9</v>
      </c>
      <c r="K201" s="11">
        <v>4</v>
      </c>
      <c r="L201" s="11">
        <v>2</v>
      </c>
      <c r="M201" s="11">
        <v>4</v>
      </c>
      <c r="N201" s="11">
        <v>3</v>
      </c>
      <c r="O201" s="11">
        <v>0.05</v>
      </c>
      <c r="P201" s="11">
        <v>0.2</v>
      </c>
      <c r="Q201" s="11">
        <v>0.3</v>
      </c>
      <c r="R201" s="11">
        <v>0.2</v>
      </c>
      <c r="S201" s="11">
        <v>1836.9942000000001</v>
      </c>
      <c r="T201" s="11">
        <v>0.60416667000000002</v>
      </c>
      <c r="U201" s="11">
        <v>90</v>
      </c>
      <c r="V201" s="11">
        <v>1800</v>
      </c>
      <c r="W201" s="11">
        <v>0.15078506999999999</v>
      </c>
      <c r="Y201" s="11">
        <v>5.3115999999999997E-2</v>
      </c>
      <c r="Z201" s="11">
        <v>554.40000000000009</v>
      </c>
      <c r="AA201" s="11">
        <v>1836.9942000000001</v>
      </c>
      <c r="AB201" s="11">
        <v>0.60416667000000002</v>
      </c>
      <c r="AC201" s="11">
        <v>90</v>
      </c>
      <c r="AD201" s="11">
        <v>0.15078506999999999</v>
      </c>
    </row>
    <row r="202" spans="2:30" x14ac:dyDescent="0.35">
      <c r="B202" s="11">
        <v>-22.250556</v>
      </c>
      <c r="C202" s="11">
        <v>20</v>
      </c>
      <c r="D202" s="11">
        <v>56.326531000000003</v>
      </c>
      <c r="E202" s="11">
        <v>5.7000000000000002E-2</v>
      </c>
      <c r="F202" s="11">
        <v>899.17355371900828</v>
      </c>
      <c r="G202" s="11">
        <v>6500</v>
      </c>
      <c r="H202" s="11">
        <v>0.75</v>
      </c>
      <c r="I202" s="11">
        <v>0.2</v>
      </c>
      <c r="J202" s="11">
        <v>0.6</v>
      </c>
      <c r="K202" s="11">
        <v>3</v>
      </c>
      <c r="L202" s="11">
        <v>2</v>
      </c>
      <c r="M202" s="11">
        <v>3</v>
      </c>
      <c r="N202" s="11">
        <v>4</v>
      </c>
      <c r="O202" s="11">
        <v>0.125</v>
      </c>
      <c r="P202" s="11">
        <v>0.2</v>
      </c>
      <c r="Q202" s="11">
        <v>0.4</v>
      </c>
      <c r="R202" s="11">
        <v>0.25</v>
      </c>
      <c r="S202" s="11">
        <v>1818.3731</v>
      </c>
      <c r="T202" s="11">
        <v>0.54583333000000001</v>
      </c>
      <c r="U202" s="11">
        <v>40</v>
      </c>
      <c r="V202" s="11">
        <v>1600</v>
      </c>
      <c r="W202" s="11">
        <v>-21.417871999999999</v>
      </c>
      <c r="Y202" s="11">
        <v>-22.250556</v>
      </c>
      <c r="Z202" s="11">
        <v>51.252892561983472</v>
      </c>
      <c r="AA202" s="11">
        <v>1818.3731</v>
      </c>
      <c r="AB202" s="11">
        <v>0.54583333000000001</v>
      </c>
      <c r="AC202" s="11">
        <v>40</v>
      </c>
      <c r="AD202" s="11">
        <v>-21.417871999999999</v>
      </c>
    </row>
    <row r="203" spans="2:30" x14ac:dyDescent="0.35">
      <c r="B203" s="11">
        <v>22.784749000000001</v>
      </c>
      <c r="C203" s="11">
        <v>35</v>
      </c>
      <c r="D203" s="11">
        <v>117.2449</v>
      </c>
      <c r="E203" s="11">
        <v>0.111</v>
      </c>
      <c r="F203" s="11">
        <v>4619.059917355371</v>
      </c>
      <c r="G203" s="11">
        <v>7000</v>
      </c>
      <c r="H203" s="11">
        <v>0.75</v>
      </c>
      <c r="I203" s="11">
        <v>0.4</v>
      </c>
      <c r="J203" s="11">
        <v>0.9</v>
      </c>
      <c r="K203" s="11">
        <v>4</v>
      </c>
      <c r="L203" s="11">
        <v>3</v>
      </c>
      <c r="M203" s="11">
        <v>2</v>
      </c>
      <c r="N203" s="11">
        <v>2</v>
      </c>
      <c r="O203" s="11">
        <v>0.125</v>
      </c>
      <c r="P203" s="11">
        <v>0.2</v>
      </c>
      <c r="Q203" s="11">
        <v>0.1</v>
      </c>
      <c r="R203" s="11">
        <v>0.3</v>
      </c>
      <c r="S203" s="11">
        <v>2895.4724000000001</v>
      </c>
      <c r="T203" s="11">
        <v>0.4</v>
      </c>
      <c r="U203" s="11">
        <v>70</v>
      </c>
      <c r="V203" s="11">
        <v>1400</v>
      </c>
      <c r="W203" s="11">
        <v>25.225418000000001</v>
      </c>
      <c r="Y203" s="11">
        <v>22.784749000000001</v>
      </c>
      <c r="Z203" s="11">
        <v>512.71565082644622</v>
      </c>
      <c r="AA203" s="11">
        <v>2895.4724000000001</v>
      </c>
      <c r="AB203" s="11">
        <v>0.4</v>
      </c>
      <c r="AC203" s="11">
        <v>70</v>
      </c>
      <c r="AD203" s="11">
        <v>25.225418000000001</v>
      </c>
    </row>
    <row r="204" spans="2:30" x14ac:dyDescent="0.35">
      <c r="B204" s="11">
        <v>-23.135069000000001</v>
      </c>
      <c r="C204" s="11">
        <v>35</v>
      </c>
      <c r="D204" s="11">
        <v>111.15306</v>
      </c>
      <c r="E204" s="11">
        <v>0.03</v>
      </c>
      <c r="F204" s="11">
        <v>1269.4214876033059</v>
      </c>
      <c r="G204" s="11">
        <v>6500</v>
      </c>
      <c r="H204" s="11">
        <v>0.75</v>
      </c>
      <c r="I204" s="11">
        <v>0.2</v>
      </c>
      <c r="J204" s="11">
        <v>0.6</v>
      </c>
      <c r="K204" s="11">
        <v>3</v>
      </c>
      <c r="L204" s="11">
        <v>2</v>
      </c>
      <c r="M204" s="11">
        <v>2</v>
      </c>
      <c r="N204" s="11">
        <v>3</v>
      </c>
      <c r="O204" s="11">
        <v>0.125</v>
      </c>
      <c r="P204" s="11">
        <v>0.15</v>
      </c>
      <c r="Q204" s="11">
        <v>0.3</v>
      </c>
      <c r="R204" s="11">
        <v>0.2</v>
      </c>
      <c r="S204" s="11">
        <v>1654.5556999999999</v>
      </c>
      <c r="T204" s="11">
        <v>0.51666666999999999</v>
      </c>
      <c r="U204" s="11">
        <v>80</v>
      </c>
      <c r="V204" s="11">
        <v>1600</v>
      </c>
      <c r="W204" s="11">
        <v>-21.884730000000001</v>
      </c>
      <c r="Y204" s="11">
        <v>-23.135069000000001</v>
      </c>
      <c r="Z204" s="11">
        <v>38.082644628099175</v>
      </c>
      <c r="AA204" s="11">
        <v>1654.5556999999999</v>
      </c>
      <c r="AB204" s="11">
        <v>0.51666666999999999</v>
      </c>
      <c r="AC204" s="11">
        <v>80</v>
      </c>
      <c r="AD204" s="11">
        <v>-21.884730000000001</v>
      </c>
    </row>
    <row r="205" spans="2:30" x14ac:dyDescent="0.35">
      <c r="B205" s="11">
        <v>22.206310999999999</v>
      </c>
      <c r="C205" s="11">
        <v>15</v>
      </c>
      <c r="D205" s="11">
        <v>105.06122000000001</v>
      </c>
      <c r="E205" s="11">
        <v>0.219</v>
      </c>
      <c r="F205" s="11">
        <v>5900</v>
      </c>
      <c r="G205" s="11">
        <v>6000</v>
      </c>
      <c r="H205" s="11">
        <v>0.8</v>
      </c>
      <c r="I205" s="11">
        <v>0.3</v>
      </c>
      <c r="J205" s="11">
        <v>0.8</v>
      </c>
      <c r="K205" s="11">
        <v>3</v>
      </c>
      <c r="L205" s="11">
        <v>3</v>
      </c>
      <c r="M205" s="11">
        <v>3</v>
      </c>
      <c r="N205" s="11">
        <v>3</v>
      </c>
      <c r="O205" s="11">
        <v>0.125</v>
      </c>
      <c r="P205" s="11">
        <v>0.15</v>
      </c>
      <c r="Q205" s="11">
        <v>0.1</v>
      </c>
      <c r="R205" s="11">
        <v>0.35</v>
      </c>
      <c r="S205" s="11">
        <v>1735.7847999999999</v>
      </c>
      <c r="T205" s="11">
        <v>0.54583333000000001</v>
      </c>
      <c r="U205" s="11">
        <v>70</v>
      </c>
      <c r="V205" s="11">
        <v>800</v>
      </c>
      <c r="W205" s="11">
        <v>16.399531</v>
      </c>
      <c r="Y205" s="11">
        <v>22.206310999999999</v>
      </c>
      <c r="Z205" s="11">
        <v>1292.0999999999999</v>
      </c>
      <c r="AA205" s="11">
        <v>1735.7847999999999</v>
      </c>
      <c r="AB205" s="11">
        <v>0.54583333000000001</v>
      </c>
      <c r="AC205" s="11">
        <v>70</v>
      </c>
      <c r="AD205" s="11">
        <v>16.399531</v>
      </c>
    </row>
    <row r="206" spans="2:30" x14ac:dyDescent="0.35">
      <c r="B206" s="11">
        <v>-1.053231</v>
      </c>
      <c r="C206" s="11">
        <v>35</v>
      </c>
      <c r="D206" s="11">
        <v>123.33673</v>
      </c>
      <c r="E206" s="11">
        <v>5.7000000000000002E-2</v>
      </c>
      <c r="F206" s="11">
        <v>3535.3822314049589</v>
      </c>
      <c r="G206" s="11">
        <v>6500</v>
      </c>
      <c r="H206" s="11">
        <v>0.7</v>
      </c>
      <c r="I206" s="11">
        <v>0.2</v>
      </c>
      <c r="J206" s="11">
        <v>0.8</v>
      </c>
      <c r="K206" s="11">
        <v>2</v>
      </c>
      <c r="L206" s="11">
        <v>4</v>
      </c>
      <c r="M206" s="11">
        <v>3</v>
      </c>
      <c r="N206" s="11">
        <v>2</v>
      </c>
      <c r="O206" s="11">
        <v>0.2</v>
      </c>
      <c r="P206" s="11">
        <v>0.2</v>
      </c>
      <c r="Q206" s="11">
        <v>0.1</v>
      </c>
      <c r="R206" s="11">
        <v>0.25</v>
      </c>
      <c r="S206" s="11">
        <v>3722.7503000000002</v>
      </c>
      <c r="T206" s="11">
        <v>0.60416667000000002</v>
      </c>
      <c r="U206" s="11">
        <v>70</v>
      </c>
      <c r="V206" s="11">
        <v>600</v>
      </c>
      <c r="W206" s="11">
        <v>-0.61571474000000004</v>
      </c>
      <c r="Y206" s="11">
        <v>-1.053231</v>
      </c>
      <c r="Z206" s="11">
        <v>201.51678719008265</v>
      </c>
      <c r="AA206" s="11">
        <v>3722.7503000000002</v>
      </c>
      <c r="AB206" s="11">
        <v>0.60416667000000002</v>
      </c>
      <c r="AC206" s="11">
        <v>70</v>
      </c>
      <c r="AD206" s="11">
        <v>-0.61571474000000004</v>
      </c>
    </row>
    <row r="207" spans="2:30" x14ac:dyDescent="0.35">
      <c r="B207" s="11">
        <v>25.781334000000001</v>
      </c>
      <c r="C207" s="11">
        <v>25</v>
      </c>
      <c r="D207" s="11">
        <v>165.97959</v>
      </c>
      <c r="E207" s="11">
        <v>5.7000000000000002E-2</v>
      </c>
      <c r="F207" s="11">
        <v>5061.9834710743798</v>
      </c>
      <c r="G207" s="11">
        <v>8500</v>
      </c>
      <c r="H207" s="11">
        <v>0.8</v>
      </c>
      <c r="I207" s="11">
        <v>0.3</v>
      </c>
      <c r="J207" s="11">
        <v>0.8</v>
      </c>
      <c r="K207" s="11">
        <v>3</v>
      </c>
      <c r="L207" s="11">
        <v>2</v>
      </c>
      <c r="M207" s="11">
        <v>4</v>
      </c>
      <c r="N207" s="11">
        <v>2</v>
      </c>
      <c r="O207" s="11">
        <v>0.05</v>
      </c>
      <c r="P207" s="11">
        <v>0.1</v>
      </c>
      <c r="Q207" s="11">
        <v>0.1</v>
      </c>
      <c r="R207" s="11">
        <v>0.3</v>
      </c>
      <c r="S207" s="11">
        <v>3021.2465000000002</v>
      </c>
      <c r="T207" s="11">
        <v>0.45833332999999998</v>
      </c>
      <c r="U207" s="11">
        <v>80</v>
      </c>
      <c r="V207" s="11">
        <v>400</v>
      </c>
      <c r="W207" s="11">
        <v>25.010000999999999</v>
      </c>
      <c r="Y207" s="11">
        <v>25.781334000000001</v>
      </c>
      <c r="Z207" s="11">
        <v>288.53305785123968</v>
      </c>
      <c r="AA207" s="11">
        <v>3021.2465000000002</v>
      </c>
      <c r="AB207" s="11">
        <v>0.45833332999999998</v>
      </c>
      <c r="AC207" s="11">
        <v>80</v>
      </c>
      <c r="AD207" s="11">
        <v>25.010000999999999</v>
      </c>
    </row>
    <row r="208" spans="2:30" x14ac:dyDescent="0.35">
      <c r="B208" s="11">
        <v>-13.761815</v>
      </c>
      <c r="C208" s="11">
        <v>45</v>
      </c>
      <c r="D208" s="11">
        <v>257.35714000000002</v>
      </c>
      <c r="E208" s="11">
        <v>0.13800000000000001</v>
      </c>
      <c r="F208" s="11">
        <v>2750.413223140496</v>
      </c>
      <c r="G208" s="11">
        <v>8000</v>
      </c>
      <c r="H208" s="11">
        <v>0.85</v>
      </c>
      <c r="I208" s="11">
        <v>0.2</v>
      </c>
      <c r="J208" s="11">
        <v>0.6</v>
      </c>
      <c r="K208" s="11">
        <v>2</v>
      </c>
      <c r="L208" s="11">
        <v>3</v>
      </c>
      <c r="M208" s="11">
        <v>2</v>
      </c>
      <c r="N208" s="11">
        <v>4</v>
      </c>
      <c r="O208" s="11">
        <v>0.05</v>
      </c>
      <c r="P208" s="11">
        <v>0.2</v>
      </c>
      <c r="Q208" s="11">
        <v>0.3</v>
      </c>
      <c r="R208" s="11">
        <v>0.3</v>
      </c>
      <c r="S208" s="11">
        <v>2521.3135000000002</v>
      </c>
      <c r="T208" s="11">
        <v>0.57499999999999996</v>
      </c>
      <c r="U208" s="11">
        <v>50</v>
      </c>
      <c r="V208" s="11">
        <v>800</v>
      </c>
      <c r="W208" s="11">
        <v>-14.909027</v>
      </c>
      <c r="Y208" s="11">
        <v>-13.761815</v>
      </c>
      <c r="Z208" s="11">
        <v>379.55702479338851</v>
      </c>
      <c r="AA208" s="11">
        <v>2521.3135000000002</v>
      </c>
      <c r="AB208" s="11">
        <v>0.57499999999999996</v>
      </c>
      <c r="AC208" s="11">
        <v>50</v>
      </c>
      <c r="AD208" s="11">
        <v>-14.909027</v>
      </c>
    </row>
    <row r="209" spans="2:30" x14ac:dyDescent="0.35">
      <c r="B209" s="11">
        <v>-12.522117</v>
      </c>
      <c r="C209" s="11">
        <v>45</v>
      </c>
      <c r="D209" s="11">
        <v>208.62244999999999</v>
      </c>
      <c r="E209" s="11">
        <v>0.16500000000000001</v>
      </c>
      <c r="F209" s="11">
        <v>1825</v>
      </c>
      <c r="G209" s="11">
        <v>8000</v>
      </c>
      <c r="H209" s="11">
        <v>0.7</v>
      </c>
      <c r="I209" s="11">
        <v>0.2</v>
      </c>
      <c r="J209" s="11">
        <v>0.9</v>
      </c>
      <c r="K209" s="11">
        <v>3</v>
      </c>
      <c r="L209" s="11">
        <v>4</v>
      </c>
      <c r="M209" s="11">
        <v>3</v>
      </c>
      <c r="N209" s="11">
        <v>2</v>
      </c>
      <c r="O209" s="11">
        <v>0.125</v>
      </c>
      <c r="P209" s="11">
        <v>0.2</v>
      </c>
      <c r="Q209" s="11">
        <v>0.1</v>
      </c>
      <c r="R209" s="11">
        <v>0.25</v>
      </c>
      <c r="S209" s="11">
        <v>3721.9389999999999</v>
      </c>
      <c r="T209" s="11">
        <v>0.45833332999999998</v>
      </c>
      <c r="U209" s="11">
        <v>50</v>
      </c>
      <c r="V209" s="11">
        <v>1800</v>
      </c>
      <c r="W209" s="11">
        <v>-11.354630999999999</v>
      </c>
      <c r="Y209" s="11">
        <v>-12.522117</v>
      </c>
      <c r="Z209" s="11">
        <v>301.125</v>
      </c>
      <c r="AA209" s="11">
        <v>3721.9389999999999</v>
      </c>
      <c r="AB209" s="11">
        <v>0.45833332999999998</v>
      </c>
      <c r="AC209" s="11">
        <v>50</v>
      </c>
      <c r="AD209" s="11">
        <v>-11.354630999999999</v>
      </c>
    </row>
    <row r="210" spans="2:30" x14ac:dyDescent="0.35">
      <c r="B210" s="11">
        <v>-12.225961</v>
      </c>
      <c r="C210" s="11">
        <v>30</v>
      </c>
      <c r="D210" s="11">
        <v>172.07142999999999</v>
      </c>
      <c r="E210" s="11">
        <v>0.03</v>
      </c>
      <c r="F210" s="11">
        <v>250</v>
      </c>
      <c r="G210" s="11">
        <v>8000</v>
      </c>
      <c r="H210" s="11">
        <v>0.7</v>
      </c>
      <c r="I210" s="11">
        <v>0.3</v>
      </c>
      <c r="J210" s="11">
        <v>0.9</v>
      </c>
      <c r="K210" s="11">
        <v>2</v>
      </c>
      <c r="L210" s="11">
        <v>3</v>
      </c>
      <c r="M210" s="11">
        <v>2</v>
      </c>
      <c r="N210" s="11">
        <v>3</v>
      </c>
      <c r="O210" s="11">
        <v>0.05</v>
      </c>
      <c r="P210" s="11">
        <v>0.2</v>
      </c>
      <c r="Q210" s="11">
        <v>0.4</v>
      </c>
      <c r="R210" s="11">
        <v>0.25</v>
      </c>
      <c r="S210" s="11">
        <v>4723.6993000000002</v>
      </c>
      <c r="T210" s="11">
        <v>0.4</v>
      </c>
      <c r="U210" s="11">
        <v>50</v>
      </c>
      <c r="V210" s="11">
        <v>600</v>
      </c>
      <c r="W210" s="11">
        <v>-12.644523</v>
      </c>
      <c r="Y210" s="11">
        <v>-12.225961</v>
      </c>
      <c r="Z210" s="11">
        <v>7.5</v>
      </c>
      <c r="AA210" s="11">
        <v>4723.6993000000002</v>
      </c>
      <c r="AB210" s="11">
        <v>0.4</v>
      </c>
      <c r="AC210" s="11">
        <v>50</v>
      </c>
      <c r="AD210" s="11">
        <v>-12.644523</v>
      </c>
    </row>
    <row r="211" spans="2:30" x14ac:dyDescent="0.35">
      <c r="B211" s="11">
        <v>21.398548000000002</v>
      </c>
      <c r="C211" s="11">
        <v>15</v>
      </c>
      <c r="D211" s="11">
        <v>74.602041</v>
      </c>
      <c r="E211" s="11">
        <v>0.3</v>
      </c>
      <c r="F211" s="11">
        <v>600</v>
      </c>
      <c r="G211" s="11">
        <v>7500</v>
      </c>
      <c r="H211" s="11">
        <v>0.8</v>
      </c>
      <c r="I211" s="11">
        <v>0.2</v>
      </c>
      <c r="J211" s="11">
        <v>0.8</v>
      </c>
      <c r="K211" s="11">
        <v>3</v>
      </c>
      <c r="L211" s="11">
        <v>3</v>
      </c>
      <c r="M211" s="11">
        <v>4</v>
      </c>
      <c r="N211" s="11">
        <v>3</v>
      </c>
      <c r="O211" s="11">
        <v>0.125</v>
      </c>
      <c r="P211" s="11">
        <v>0.1</v>
      </c>
      <c r="Q211" s="11">
        <v>0.1</v>
      </c>
      <c r="R211" s="11">
        <v>0.3</v>
      </c>
      <c r="S211" s="11">
        <v>4203.8539000000001</v>
      </c>
      <c r="T211" s="11">
        <v>0.45833332999999998</v>
      </c>
      <c r="U211" s="11">
        <v>90</v>
      </c>
      <c r="V211" s="11">
        <v>600</v>
      </c>
      <c r="W211" s="11">
        <v>16.335961999999999</v>
      </c>
      <c r="Y211" s="11">
        <v>21.398548000000002</v>
      </c>
      <c r="Z211" s="11">
        <v>180</v>
      </c>
      <c r="AA211" s="11">
        <v>4203.8539000000001</v>
      </c>
      <c r="AB211" s="11">
        <v>0.45833332999999998</v>
      </c>
      <c r="AC211" s="11">
        <v>90</v>
      </c>
      <c r="AD211" s="11">
        <v>16.335961999999999</v>
      </c>
    </row>
    <row r="212" spans="2:30" x14ac:dyDescent="0.35">
      <c r="B212" s="11">
        <v>-2.5915509999999999</v>
      </c>
      <c r="C212" s="11">
        <v>30</v>
      </c>
      <c r="D212" s="11">
        <v>287.81632999999999</v>
      </c>
      <c r="E212" s="11">
        <v>0.219</v>
      </c>
      <c r="F212" s="11">
        <v>4500</v>
      </c>
      <c r="G212" s="11">
        <v>3000</v>
      </c>
      <c r="H212" s="11">
        <v>0.85</v>
      </c>
      <c r="I212" s="11">
        <v>0.4</v>
      </c>
      <c r="J212" s="11">
        <v>0.6</v>
      </c>
      <c r="K212" s="11">
        <v>2</v>
      </c>
      <c r="L212" s="11">
        <v>4</v>
      </c>
      <c r="M212" s="11">
        <v>2</v>
      </c>
      <c r="N212" s="11">
        <v>4</v>
      </c>
      <c r="O212" s="11">
        <v>0.2</v>
      </c>
      <c r="P212" s="11">
        <v>0.2</v>
      </c>
      <c r="Q212" s="11">
        <v>0.3</v>
      </c>
      <c r="R212" s="11">
        <v>0.25</v>
      </c>
      <c r="S212" s="11">
        <v>1771.3871999999999</v>
      </c>
      <c r="T212" s="11">
        <v>0.54583333000000001</v>
      </c>
      <c r="U212" s="11">
        <v>60</v>
      </c>
      <c r="V212" s="11">
        <v>1200</v>
      </c>
      <c r="W212" s="11">
        <v>-0.60953604000000006</v>
      </c>
      <c r="Y212" s="11">
        <v>-2.5915509999999999</v>
      </c>
      <c r="Z212" s="11">
        <v>985.5</v>
      </c>
      <c r="AA212" s="11">
        <v>1771.3871999999999</v>
      </c>
      <c r="AB212" s="11">
        <v>0.54583333000000001</v>
      </c>
      <c r="AC212" s="11">
        <v>60</v>
      </c>
      <c r="AD212" s="11">
        <v>-0.60953604000000006</v>
      </c>
    </row>
    <row r="213" spans="2:30" x14ac:dyDescent="0.35">
      <c r="B213" s="11">
        <v>-1.127594</v>
      </c>
      <c r="C213" s="11">
        <v>30</v>
      </c>
      <c r="D213" s="11">
        <v>135.52041</v>
      </c>
      <c r="E213" s="11">
        <v>0.246</v>
      </c>
      <c r="F213" s="11">
        <v>2380.1652892561983</v>
      </c>
      <c r="G213" s="11">
        <v>3500</v>
      </c>
      <c r="H213" s="11">
        <v>0.8</v>
      </c>
      <c r="I213" s="11">
        <v>0.5</v>
      </c>
      <c r="J213" s="11">
        <v>0.7</v>
      </c>
      <c r="K213" s="11">
        <v>3</v>
      </c>
      <c r="L213" s="11">
        <v>3</v>
      </c>
      <c r="M213" s="11">
        <v>3</v>
      </c>
      <c r="N213" s="11">
        <v>3</v>
      </c>
      <c r="O213" s="11">
        <v>0.05</v>
      </c>
      <c r="P213" s="11">
        <v>0.15</v>
      </c>
      <c r="Q213" s="11">
        <v>0.3</v>
      </c>
      <c r="R213" s="11">
        <v>0.2</v>
      </c>
      <c r="S213" s="11">
        <v>2066.6185</v>
      </c>
      <c r="T213" s="11">
        <v>0.57499999999999996</v>
      </c>
      <c r="U213" s="11">
        <v>90</v>
      </c>
      <c r="V213" s="11">
        <v>1800</v>
      </c>
      <c r="W213" s="11">
        <v>2.2070618</v>
      </c>
      <c r="Y213" s="11">
        <v>-1.127594</v>
      </c>
      <c r="Z213" s="11">
        <v>585.52066115702473</v>
      </c>
      <c r="AA213" s="11">
        <v>2066.6185</v>
      </c>
      <c r="AB213" s="11">
        <v>0.57499999999999996</v>
      </c>
      <c r="AC213" s="11">
        <v>90</v>
      </c>
      <c r="AD213" s="11">
        <v>2.2070618</v>
      </c>
    </row>
    <row r="214" spans="2:30" x14ac:dyDescent="0.35">
      <c r="B214" s="11">
        <v>13.811076999999999</v>
      </c>
      <c r="C214" s="11">
        <v>30</v>
      </c>
      <c r="D214" s="11">
        <v>135.52041</v>
      </c>
      <c r="E214" s="11">
        <v>0.27300000000000002</v>
      </c>
      <c r="F214" s="11">
        <v>4635.2789256198348</v>
      </c>
      <c r="G214" s="11">
        <v>7500</v>
      </c>
      <c r="H214" s="11">
        <v>0.75</v>
      </c>
      <c r="I214" s="11">
        <v>0.5</v>
      </c>
      <c r="J214" s="11">
        <v>0.8</v>
      </c>
      <c r="K214" s="11">
        <v>4</v>
      </c>
      <c r="L214" s="11">
        <v>4</v>
      </c>
      <c r="M214" s="11">
        <v>2</v>
      </c>
      <c r="N214" s="11">
        <v>3</v>
      </c>
      <c r="O214" s="11">
        <v>0.125</v>
      </c>
      <c r="P214" s="11">
        <v>0.2</v>
      </c>
      <c r="Q214" s="11">
        <v>0.4</v>
      </c>
      <c r="R214" s="11">
        <v>0.35</v>
      </c>
      <c r="S214" s="11">
        <v>2583.2730999999999</v>
      </c>
      <c r="T214" s="11">
        <v>0.48749999999999999</v>
      </c>
      <c r="U214" s="11">
        <v>50</v>
      </c>
      <c r="V214" s="11">
        <v>1600</v>
      </c>
      <c r="W214" s="11">
        <v>11.690046000000001</v>
      </c>
      <c r="Y214" s="11">
        <v>13.811076999999999</v>
      </c>
      <c r="Z214" s="11">
        <v>1265.4311466942149</v>
      </c>
      <c r="AA214" s="11">
        <v>2583.2730999999999</v>
      </c>
      <c r="AB214" s="11">
        <v>0.48749999999999999</v>
      </c>
      <c r="AC214" s="11">
        <v>50</v>
      </c>
      <c r="AD214" s="11">
        <v>11.690046000000001</v>
      </c>
    </row>
    <row r="215" spans="2:30" x14ac:dyDescent="0.35">
      <c r="B215" s="11">
        <v>11.656078000000001</v>
      </c>
      <c r="C215" s="11">
        <v>20</v>
      </c>
      <c r="D215" s="11">
        <v>50.234693999999998</v>
      </c>
      <c r="E215" s="11">
        <v>0.219</v>
      </c>
      <c r="F215" s="11">
        <v>3120.6611570247933</v>
      </c>
      <c r="G215" s="11">
        <v>3000</v>
      </c>
      <c r="H215" s="11">
        <v>0.85</v>
      </c>
      <c r="I215" s="11">
        <v>0.5</v>
      </c>
      <c r="J215" s="11">
        <v>0.6</v>
      </c>
      <c r="K215" s="11">
        <v>2</v>
      </c>
      <c r="L215" s="11">
        <v>2</v>
      </c>
      <c r="M215" s="11">
        <v>2</v>
      </c>
      <c r="N215" s="11">
        <v>3</v>
      </c>
      <c r="O215" s="11">
        <v>0.05</v>
      </c>
      <c r="P215" s="11">
        <v>0.15</v>
      </c>
      <c r="Q215" s="11">
        <v>0.2</v>
      </c>
      <c r="R215" s="11">
        <v>0.25</v>
      </c>
      <c r="S215" s="11">
        <v>1101.5145</v>
      </c>
      <c r="T215" s="11">
        <v>0.54583333000000001</v>
      </c>
      <c r="U215" s="11">
        <v>90</v>
      </c>
      <c r="V215" s="11">
        <v>1000</v>
      </c>
      <c r="W215" s="11">
        <v>10.780176000000001</v>
      </c>
      <c r="Y215" s="11">
        <v>11.656078000000001</v>
      </c>
      <c r="Z215" s="11">
        <v>683.42479338842975</v>
      </c>
      <c r="AA215" s="11">
        <v>1101.5145</v>
      </c>
      <c r="AB215" s="11">
        <v>0.54583333000000001</v>
      </c>
      <c r="AC215" s="11">
        <v>90</v>
      </c>
      <c r="AD215" s="11">
        <v>10.780176000000001</v>
      </c>
    </row>
    <row r="216" spans="2:30" x14ac:dyDescent="0.35">
      <c r="B216" s="11">
        <v>37.093418999999997</v>
      </c>
      <c r="C216" s="11">
        <v>25</v>
      </c>
      <c r="D216" s="11">
        <v>105.06122000000001</v>
      </c>
      <c r="E216" s="11">
        <v>0.246</v>
      </c>
      <c r="F216" s="11">
        <v>2985.4338842975208</v>
      </c>
      <c r="G216" s="11">
        <v>6500</v>
      </c>
      <c r="H216" s="11">
        <v>0.8</v>
      </c>
      <c r="I216" s="11">
        <v>0.5</v>
      </c>
      <c r="J216" s="11">
        <v>0.6</v>
      </c>
      <c r="K216" s="11">
        <v>3</v>
      </c>
      <c r="L216" s="11">
        <v>3</v>
      </c>
      <c r="M216" s="11">
        <v>4</v>
      </c>
      <c r="N216" s="11">
        <v>2</v>
      </c>
      <c r="O216" s="11">
        <v>0.125</v>
      </c>
      <c r="P216" s="11">
        <v>0.1</v>
      </c>
      <c r="Q216" s="11">
        <v>0.4</v>
      </c>
      <c r="R216" s="11">
        <v>0.35</v>
      </c>
      <c r="S216" s="11">
        <v>3960.6257000000001</v>
      </c>
      <c r="T216" s="11">
        <v>0.42916666999999997</v>
      </c>
      <c r="U216" s="11">
        <v>60</v>
      </c>
      <c r="V216" s="11">
        <v>1200</v>
      </c>
      <c r="W216" s="11">
        <v>39.614286999999997</v>
      </c>
      <c r="Y216" s="11">
        <v>37.093418999999997</v>
      </c>
      <c r="Z216" s="11">
        <v>734.41673553719011</v>
      </c>
      <c r="AA216" s="11">
        <v>3960.6257000000001</v>
      </c>
      <c r="AB216" s="11">
        <v>0.42916666999999997</v>
      </c>
      <c r="AC216" s="11">
        <v>60</v>
      </c>
      <c r="AD216" s="11">
        <v>39.614286999999997</v>
      </c>
    </row>
    <row r="217" spans="2:30" x14ac:dyDescent="0.35">
      <c r="B217" s="11">
        <v>7.5044560000000002</v>
      </c>
      <c r="C217" s="11">
        <v>20</v>
      </c>
      <c r="D217" s="11">
        <v>129.42857000000001</v>
      </c>
      <c r="E217" s="11">
        <v>0.16500000000000001</v>
      </c>
      <c r="F217" s="11">
        <v>2000</v>
      </c>
      <c r="G217" s="11">
        <v>6000</v>
      </c>
      <c r="H217" s="11">
        <v>0.75</v>
      </c>
      <c r="I217" s="11">
        <v>0.4</v>
      </c>
      <c r="J217" s="11">
        <v>0.6</v>
      </c>
      <c r="K217" s="11">
        <v>4</v>
      </c>
      <c r="L217" s="11">
        <v>3</v>
      </c>
      <c r="M217" s="11">
        <v>3</v>
      </c>
      <c r="N217" s="11">
        <v>3</v>
      </c>
      <c r="O217" s="11">
        <v>0.05</v>
      </c>
      <c r="P217" s="11">
        <v>0.15</v>
      </c>
      <c r="Q217" s="11">
        <v>0.1</v>
      </c>
      <c r="R217" s="11">
        <v>0.25</v>
      </c>
      <c r="S217" s="11">
        <v>3252.0902999999998</v>
      </c>
      <c r="T217" s="11">
        <v>0.51666666999999999</v>
      </c>
      <c r="U217" s="11">
        <v>60</v>
      </c>
      <c r="V217" s="11">
        <v>1400</v>
      </c>
      <c r="W217" s="11">
        <v>10.402200000000001</v>
      </c>
      <c r="Y217" s="11">
        <v>7.5044560000000002</v>
      </c>
      <c r="Z217" s="11">
        <v>330</v>
      </c>
      <c r="AA217" s="11">
        <v>3252.0902999999998</v>
      </c>
      <c r="AB217" s="11">
        <v>0.51666666999999999</v>
      </c>
      <c r="AC217" s="11">
        <v>60</v>
      </c>
      <c r="AD217" s="11">
        <v>10.402200000000001</v>
      </c>
    </row>
    <row r="218" spans="2:30" x14ac:dyDescent="0.35">
      <c r="B218" s="11">
        <v>-3.6554669999999998</v>
      </c>
      <c r="C218" s="11">
        <v>20</v>
      </c>
      <c r="D218" s="11">
        <v>275.63265000000001</v>
      </c>
      <c r="E218" s="11">
        <v>0.03</v>
      </c>
      <c r="F218" s="11">
        <v>2435.4855371900826</v>
      </c>
      <c r="G218" s="11">
        <v>8500</v>
      </c>
      <c r="H218" s="11">
        <v>0.85</v>
      </c>
      <c r="I218" s="11">
        <v>0.4</v>
      </c>
      <c r="J218" s="11">
        <v>0.6</v>
      </c>
      <c r="K218" s="11">
        <v>2</v>
      </c>
      <c r="L218" s="11">
        <v>3</v>
      </c>
      <c r="M218" s="11">
        <v>3</v>
      </c>
      <c r="N218" s="11">
        <v>4</v>
      </c>
      <c r="O218" s="11">
        <v>0.2</v>
      </c>
      <c r="P218" s="11">
        <v>0.1</v>
      </c>
      <c r="Q218" s="11">
        <v>0.2</v>
      </c>
      <c r="R218" s="11">
        <v>0.2</v>
      </c>
      <c r="S218" s="11">
        <v>3120.9576000000002</v>
      </c>
      <c r="T218" s="11">
        <v>0.42916666999999997</v>
      </c>
      <c r="U218" s="11">
        <v>60</v>
      </c>
      <c r="V218" s="11">
        <v>800</v>
      </c>
      <c r="W218" s="11">
        <v>-5.2806350000000002</v>
      </c>
      <c r="Y218" s="11">
        <v>-3.6554669999999998</v>
      </c>
      <c r="Z218" s="11">
        <v>73.064566115702476</v>
      </c>
      <c r="AA218" s="11">
        <v>3120.9576000000002</v>
      </c>
      <c r="AB218" s="11">
        <v>0.42916666999999997</v>
      </c>
      <c r="AC218" s="11">
        <v>60</v>
      </c>
      <c r="AD218" s="11">
        <v>-5.2806350000000002</v>
      </c>
    </row>
    <row r="219" spans="2:30" x14ac:dyDescent="0.35">
      <c r="B219" s="11">
        <v>-14.669352999999999</v>
      </c>
      <c r="C219" s="11">
        <v>35</v>
      </c>
      <c r="D219" s="11">
        <v>172.07142999999999</v>
      </c>
      <c r="E219" s="11">
        <v>0.16500000000000001</v>
      </c>
      <c r="F219" s="11">
        <v>4635.2789256198348</v>
      </c>
      <c r="G219" s="11">
        <v>7500</v>
      </c>
      <c r="H219" s="11">
        <v>0.7</v>
      </c>
      <c r="I219" s="11">
        <v>0.3</v>
      </c>
      <c r="J219" s="11">
        <v>0.8</v>
      </c>
      <c r="K219" s="11">
        <v>3</v>
      </c>
      <c r="L219" s="11">
        <v>4</v>
      </c>
      <c r="M219" s="11">
        <v>2</v>
      </c>
      <c r="N219" s="11">
        <v>2</v>
      </c>
      <c r="O219" s="11">
        <v>0.125</v>
      </c>
      <c r="P219" s="11">
        <v>0.1</v>
      </c>
      <c r="Q219" s="11">
        <v>0.2</v>
      </c>
      <c r="R219" s="11">
        <v>0.2</v>
      </c>
      <c r="S219" s="11">
        <v>1909.1026999999999</v>
      </c>
      <c r="T219" s="11">
        <v>0.75</v>
      </c>
      <c r="U219" s="11">
        <v>60</v>
      </c>
      <c r="V219" s="11">
        <v>1200</v>
      </c>
      <c r="W219" s="11">
        <v>-18.748624</v>
      </c>
      <c r="Y219" s="11">
        <v>-14.669352999999999</v>
      </c>
      <c r="Z219" s="11">
        <v>764.82102272727275</v>
      </c>
      <c r="AA219" s="11">
        <v>1909.1026999999999</v>
      </c>
      <c r="AB219" s="11">
        <v>0.75</v>
      </c>
      <c r="AC219" s="11">
        <v>60</v>
      </c>
      <c r="AD219" s="11">
        <v>-18.748624</v>
      </c>
    </row>
    <row r="220" spans="2:30" x14ac:dyDescent="0.35">
      <c r="B220" s="11">
        <v>-13.929456</v>
      </c>
      <c r="C220" s="11">
        <v>20</v>
      </c>
      <c r="D220" s="11">
        <v>19.775510000000001</v>
      </c>
      <c r="E220" s="11">
        <v>5.7000000000000002E-2</v>
      </c>
      <c r="F220" s="11">
        <v>3490.909090909091</v>
      </c>
      <c r="G220" s="11">
        <v>6500</v>
      </c>
      <c r="H220" s="11">
        <v>0.8</v>
      </c>
      <c r="I220" s="11">
        <v>0.2</v>
      </c>
      <c r="J220" s="11">
        <v>0.8</v>
      </c>
      <c r="K220" s="11">
        <v>3</v>
      </c>
      <c r="L220" s="11">
        <v>3</v>
      </c>
      <c r="M220" s="11">
        <v>3</v>
      </c>
      <c r="N220" s="11">
        <v>2</v>
      </c>
      <c r="O220" s="11">
        <v>0.2</v>
      </c>
      <c r="P220" s="11">
        <v>0.15</v>
      </c>
      <c r="Q220" s="11">
        <v>0.3</v>
      </c>
      <c r="R220" s="11">
        <v>0.3</v>
      </c>
      <c r="S220" s="11">
        <v>2386.6147000000001</v>
      </c>
      <c r="T220" s="11">
        <v>0.48749999999999999</v>
      </c>
      <c r="U220" s="11">
        <v>40</v>
      </c>
      <c r="V220" s="11">
        <v>1800</v>
      </c>
      <c r="W220" s="11">
        <v>-13.083117</v>
      </c>
      <c r="Y220" s="11">
        <v>-13.929456</v>
      </c>
      <c r="Z220" s="11">
        <v>198.9818181818182</v>
      </c>
      <c r="AA220" s="11">
        <v>2386.6147000000001</v>
      </c>
      <c r="AB220" s="11">
        <v>0.48749999999999999</v>
      </c>
      <c r="AC220" s="11">
        <v>40</v>
      </c>
      <c r="AD220" s="11">
        <v>-13.083117</v>
      </c>
    </row>
    <row r="221" spans="2:30" x14ac:dyDescent="0.35">
      <c r="B221" s="11">
        <v>-19.929110000000001</v>
      </c>
      <c r="C221" s="11">
        <v>15</v>
      </c>
      <c r="D221" s="11">
        <v>226.89796000000001</v>
      </c>
      <c r="E221" s="11">
        <v>0.3</v>
      </c>
      <c r="F221" s="11">
        <v>4176.1363636363631</v>
      </c>
      <c r="G221" s="11">
        <v>7000</v>
      </c>
      <c r="H221" s="11">
        <v>0.8</v>
      </c>
      <c r="I221" s="11">
        <v>0.4</v>
      </c>
      <c r="J221" s="11">
        <v>0.9</v>
      </c>
      <c r="K221" s="11">
        <v>2</v>
      </c>
      <c r="L221" s="11">
        <v>2</v>
      </c>
      <c r="M221" s="11">
        <v>2</v>
      </c>
      <c r="N221" s="11">
        <v>3</v>
      </c>
      <c r="O221" s="11">
        <v>0.05</v>
      </c>
      <c r="P221" s="11">
        <v>0.1</v>
      </c>
      <c r="Q221" s="11">
        <v>0.4</v>
      </c>
      <c r="R221" s="11">
        <v>0.2</v>
      </c>
      <c r="S221" s="11">
        <v>2025.0823</v>
      </c>
      <c r="T221" s="11">
        <v>0.51666666999999999</v>
      </c>
      <c r="U221" s="11">
        <v>80</v>
      </c>
      <c r="V221" s="11">
        <v>400</v>
      </c>
      <c r="W221" s="11">
        <v>-9.5813165999999992</v>
      </c>
      <c r="Y221" s="11">
        <v>-19.929110000000001</v>
      </c>
      <c r="Z221" s="11">
        <v>1252.8409090909088</v>
      </c>
      <c r="AA221" s="11">
        <v>2025.0823</v>
      </c>
      <c r="AB221" s="11">
        <v>0.51666666999999999</v>
      </c>
      <c r="AC221" s="11">
        <v>80</v>
      </c>
      <c r="AD221" s="11">
        <v>-9.5813165999999992</v>
      </c>
    </row>
    <row r="222" spans="2:30" x14ac:dyDescent="0.35">
      <c r="B222" s="11">
        <v>-10.066746999999999</v>
      </c>
      <c r="C222" s="11">
        <v>25</v>
      </c>
      <c r="D222" s="11">
        <v>13.683673000000001</v>
      </c>
      <c r="E222" s="11">
        <v>8.4000000000000005E-2</v>
      </c>
      <c r="F222" s="11">
        <v>4231.4049586776864</v>
      </c>
      <c r="G222" s="11">
        <v>7000</v>
      </c>
      <c r="H222" s="11">
        <v>0.8</v>
      </c>
      <c r="I222" s="11">
        <v>0.5</v>
      </c>
      <c r="J222" s="11">
        <v>0.6</v>
      </c>
      <c r="K222" s="11">
        <v>2</v>
      </c>
      <c r="L222" s="11">
        <v>3</v>
      </c>
      <c r="M222" s="11">
        <v>2</v>
      </c>
      <c r="N222" s="11">
        <v>2</v>
      </c>
      <c r="O222" s="11">
        <v>0.05</v>
      </c>
      <c r="P222" s="11">
        <v>0.1</v>
      </c>
      <c r="Q222" s="11">
        <v>0.4</v>
      </c>
      <c r="R222" s="11">
        <v>0.25</v>
      </c>
      <c r="S222" s="11">
        <v>3080.4866000000002</v>
      </c>
      <c r="T222" s="11">
        <v>0.48749999999999999</v>
      </c>
      <c r="U222" s="11">
        <v>40</v>
      </c>
      <c r="V222" s="11">
        <v>1800</v>
      </c>
      <c r="W222" s="11">
        <v>-5.5127094000000003</v>
      </c>
      <c r="Y222" s="11">
        <v>-10.066746999999999</v>
      </c>
      <c r="Z222" s="11">
        <v>355.43801652892569</v>
      </c>
      <c r="AA222" s="11">
        <v>3080.4866000000002</v>
      </c>
      <c r="AB222" s="11">
        <v>0.48749999999999999</v>
      </c>
      <c r="AC222" s="11">
        <v>40</v>
      </c>
      <c r="AD222" s="11">
        <v>-5.5127094000000003</v>
      </c>
    </row>
    <row r="223" spans="2:30" x14ac:dyDescent="0.35">
      <c r="B223" s="11">
        <v>14.753733</v>
      </c>
      <c r="C223" s="11">
        <v>40</v>
      </c>
      <c r="D223" s="11">
        <v>159.88775999999999</v>
      </c>
      <c r="E223" s="11">
        <v>0.192</v>
      </c>
      <c r="F223" s="11">
        <v>2748.8119834710747</v>
      </c>
      <c r="G223" s="11">
        <v>8000</v>
      </c>
      <c r="H223" s="11">
        <v>0.8</v>
      </c>
      <c r="I223" s="11">
        <v>0.4</v>
      </c>
      <c r="J223" s="11">
        <v>0.8</v>
      </c>
      <c r="K223" s="11">
        <v>4</v>
      </c>
      <c r="L223" s="11">
        <v>4</v>
      </c>
      <c r="M223" s="11">
        <v>3</v>
      </c>
      <c r="N223" s="11">
        <v>3</v>
      </c>
      <c r="O223" s="11">
        <v>0.2</v>
      </c>
      <c r="P223" s="11">
        <v>0.1</v>
      </c>
      <c r="Q223" s="11">
        <v>0.3</v>
      </c>
      <c r="R223" s="11">
        <v>0.35</v>
      </c>
      <c r="S223" s="11">
        <v>2594.8211999999999</v>
      </c>
      <c r="T223" s="11">
        <v>0.57499999999999996</v>
      </c>
      <c r="U223" s="11">
        <v>90</v>
      </c>
      <c r="V223" s="11">
        <v>1200</v>
      </c>
      <c r="W223" s="11">
        <v>6.4600477999999999</v>
      </c>
      <c r="Y223" s="11">
        <v>14.753733</v>
      </c>
      <c r="Z223" s="11">
        <v>527.77190082644631</v>
      </c>
      <c r="AA223" s="11">
        <v>2594.8211999999999</v>
      </c>
      <c r="AB223" s="11">
        <v>0.57499999999999996</v>
      </c>
      <c r="AC223" s="11">
        <v>90</v>
      </c>
      <c r="AD223" s="11">
        <v>6.4600477999999999</v>
      </c>
    </row>
    <row r="224" spans="2:30" x14ac:dyDescent="0.35">
      <c r="B224" s="11">
        <v>-2.8387760000000002</v>
      </c>
      <c r="C224" s="11">
        <v>15</v>
      </c>
      <c r="D224" s="11">
        <v>287.81632999999999</v>
      </c>
      <c r="E224" s="11">
        <v>0.246</v>
      </c>
      <c r="F224" s="11">
        <v>899.17355371900828</v>
      </c>
      <c r="G224" s="11">
        <v>8500</v>
      </c>
      <c r="H224" s="11">
        <v>0.8</v>
      </c>
      <c r="I224" s="11">
        <v>0.4</v>
      </c>
      <c r="J224" s="11">
        <v>0.9</v>
      </c>
      <c r="K224" s="11">
        <v>2</v>
      </c>
      <c r="L224" s="11">
        <v>2</v>
      </c>
      <c r="M224" s="11">
        <v>4</v>
      </c>
      <c r="N224" s="11">
        <v>4</v>
      </c>
      <c r="O224" s="11">
        <v>0.2</v>
      </c>
      <c r="P224" s="11">
        <v>0.2</v>
      </c>
      <c r="Q224" s="11">
        <v>0.1</v>
      </c>
      <c r="R224" s="11">
        <v>0.25</v>
      </c>
      <c r="S224" s="11">
        <v>4764.3678</v>
      </c>
      <c r="T224" s="11">
        <v>0.45833332999999998</v>
      </c>
      <c r="U224" s="11">
        <v>50</v>
      </c>
      <c r="V224" s="11">
        <v>1600</v>
      </c>
      <c r="W224" s="11">
        <v>-3.0439057999999997</v>
      </c>
      <c r="Y224" s="11">
        <v>-2.8387760000000002</v>
      </c>
      <c r="Z224" s="11">
        <v>221.19669421487603</v>
      </c>
      <c r="AA224" s="11">
        <v>4764.3678</v>
      </c>
      <c r="AB224" s="11">
        <v>0.45833332999999998</v>
      </c>
      <c r="AC224" s="11">
        <v>50</v>
      </c>
      <c r="AD224" s="11">
        <v>-3.0439057999999997</v>
      </c>
    </row>
    <row r="225" spans="2:30" x14ac:dyDescent="0.35">
      <c r="B225" s="11">
        <v>-5.1371149999999997</v>
      </c>
      <c r="C225" s="11">
        <v>45</v>
      </c>
      <c r="D225" s="11">
        <v>159.88775999999999</v>
      </c>
      <c r="E225" s="11">
        <v>5.7000000000000002E-2</v>
      </c>
      <c r="F225" s="11">
        <v>7300</v>
      </c>
      <c r="G225" s="11">
        <v>8000</v>
      </c>
      <c r="H225" s="11">
        <v>0.75</v>
      </c>
      <c r="I225" s="11">
        <v>0.2</v>
      </c>
      <c r="J225" s="11">
        <v>0.8</v>
      </c>
      <c r="K225" s="11">
        <v>3</v>
      </c>
      <c r="L225" s="11">
        <v>3</v>
      </c>
      <c r="M225" s="11">
        <v>3</v>
      </c>
      <c r="N225" s="11">
        <v>4</v>
      </c>
      <c r="O225" s="11">
        <v>0.2</v>
      </c>
      <c r="P225" s="11">
        <v>0.1</v>
      </c>
      <c r="Q225" s="11">
        <v>0.3</v>
      </c>
      <c r="R225" s="11">
        <v>0.25</v>
      </c>
      <c r="S225" s="11">
        <v>4322.2518</v>
      </c>
      <c r="T225" s="11">
        <v>0.48749999999999999</v>
      </c>
      <c r="U225" s="11">
        <v>50</v>
      </c>
      <c r="V225" s="11">
        <v>1200</v>
      </c>
      <c r="W225" s="11">
        <v>0.26799865</v>
      </c>
      <c r="Y225" s="11">
        <v>-5.1371149999999997</v>
      </c>
      <c r="Z225" s="11">
        <v>416.1</v>
      </c>
      <c r="AA225" s="11">
        <v>4322.2518</v>
      </c>
      <c r="AB225" s="11">
        <v>0.48749999999999999</v>
      </c>
      <c r="AC225" s="11">
        <v>50</v>
      </c>
      <c r="AD225" s="11">
        <v>0.26799865</v>
      </c>
    </row>
    <row r="226" spans="2:30" x14ac:dyDescent="0.35">
      <c r="B226" s="11">
        <v>-10.469751</v>
      </c>
      <c r="C226" s="11">
        <v>15</v>
      </c>
      <c r="D226" s="11">
        <v>281.72449</v>
      </c>
      <c r="E226" s="11">
        <v>0.192</v>
      </c>
      <c r="F226" s="11">
        <v>7300</v>
      </c>
      <c r="G226" s="11">
        <v>7000</v>
      </c>
      <c r="H226" s="11">
        <v>0.85</v>
      </c>
      <c r="I226" s="11">
        <v>0.2</v>
      </c>
      <c r="J226" s="11">
        <v>0.9</v>
      </c>
      <c r="K226" s="11">
        <v>2</v>
      </c>
      <c r="L226" s="11">
        <v>3</v>
      </c>
      <c r="M226" s="11">
        <v>3</v>
      </c>
      <c r="N226" s="11">
        <v>3</v>
      </c>
      <c r="O226" s="11">
        <v>0.2</v>
      </c>
      <c r="P226" s="11">
        <v>0.15</v>
      </c>
      <c r="Q226" s="11">
        <v>0.1</v>
      </c>
      <c r="R226" s="11">
        <v>0.25</v>
      </c>
      <c r="S226" s="11">
        <v>3923.5970000000002</v>
      </c>
      <c r="T226" s="11">
        <v>0.60416667000000002</v>
      </c>
      <c r="U226" s="11">
        <v>70</v>
      </c>
      <c r="V226" s="11">
        <v>1400</v>
      </c>
      <c r="W226" s="11">
        <v>-16.113769000000001</v>
      </c>
      <c r="Y226" s="11">
        <v>-10.469751</v>
      </c>
      <c r="Z226" s="11">
        <v>1401.6000000000001</v>
      </c>
      <c r="AA226" s="11">
        <v>3923.5970000000002</v>
      </c>
      <c r="AB226" s="11">
        <v>0.60416667000000002</v>
      </c>
      <c r="AC226" s="11">
        <v>70</v>
      </c>
      <c r="AD226" s="11">
        <v>-16.113769000000001</v>
      </c>
    </row>
    <row r="227" spans="2:30" x14ac:dyDescent="0.35">
      <c r="B227" s="11">
        <v>-10.233409999999999</v>
      </c>
      <c r="C227" s="11">
        <v>25</v>
      </c>
      <c r="D227" s="11">
        <v>196.43878000000001</v>
      </c>
      <c r="E227" s="11">
        <v>0.111</v>
      </c>
      <c r="F227" s="11">
        <v>1430.8884297520663</v>
      </c>
      <c r="G227" s="11">
        <v>5500</v>
      </c>
      <c r="H227" s="11">
        <v>0.7</v>
      </c>
      <c r="I227" s="11">
        <v>0.3</v>
      </c>
      <c r="J227" s="11">
        <v>0.6</v>
      </c>
      <c r="K227" s="11">
        <v>2</v>
      </c>
      <c r="L227" s="11">
        <v>4</v>
      </c>
      <c r="M227" s="11">
        <v>3</v>
      </c>
      <c r="N227" s="11">
        <v>2</v>
      </c>
      <c r="O227" s="11">
        <v>0.125</v>
      </c>
      <c r="P227" s="11">
        <v>0.1</v>
      </c>
      <c r="Q227" s="11">
        <v>0.4</v>
      </c>
      <c r="R227" s="11">
        <v>0.35</v>
      </c>
      <c r="S227" s="11">
        <v>1489.4661000000001</v>
      </c>
      <c r="T227" s="11">
        <v>0.42916666999999997</v>
      </c>
      <c r="U227" s="11">
        <v>50</v>
      </c>
      <c r="V227" s="11">
        <v>1200</v>
      </c>
      <c r="W227" s="11">
        <v>-5.4434484000000003</v>
      </c>
      <c r="Y227" s="11">
        <v>-10.233409999999999</v>
      </c>
      <c r="Z227" s="11">
        <v>158.82861570247937</v>
      </c>
      <c r="AA227" s="11">
        <v>1489.4661000000001</v>
      </c>
      <c r="AB227" s="11">
        <v>0.42916666999999997</v>
      </c>
      <c r="AC227" s="11">
        <v>50</v>
      </c>
      <c r="AD227" s="11">
        <v>-5.4434484000000003</v>
      </c>
    </row>
    <row r="228" spans="2:30" x14ac:dyDescent="0.35">
      <c r="B228" s="11">
        <v>-5.9093980000000004</v>
      </c>
      <c r="C228" s="11">
        <v>40</v>
      </c>
      <c r="D228" s="11">
        <v>184.2551</v>
      </c>
      <c r="E228" s="11">
        <v>5.7000000000000002E-2</v>
      </c>
      <c r="F228" s="11">
        <v>3012.3966942148763</v>
      </c>
      <c r="G228" s="11">
        <v>6500</v>
      </c>
      <c r="H228" s="11">
        <v>0.8</v>
      </c>
      <c r="I228" s="11">
        <v>0.3</v>
      </c>
      <c r="J228" s="11">
        <v>0.6</v>
      </c>
      <c r="K228" s="11">
        <v>4</v>
      </c>
      <c r="L228" s="11">
        <v>3</v>
      </c>
      <c r="M228" s="11">
        <v>4</v>
      </c>
      <c r="N228" s="11">
        <v>2</v>
      </c>
      <c r="O228" s="11">
        <v>0.05</v>
      </c>
      <c r="P228" s="11">
        <v>0.1</v>
      </c>
      <c r="Q228" s="11">
        <v>0.2</v>
      </c>
      <c r="R228" s="11">
        <v>0.2</v>
      </c>
      <c r="S228" s="11">
        <v>2108.2921999999999</v>
      </c>
      <c r="T228" s="11">
        <v>0.48749999999999999</v>
      </c>
      <c r="U228" s="11">
        <v>50</v>
      </c>
      <c r="V228" s="11">
        <v>400</v>
      </c>
      <c r="W228" s="11">
        <v>-5.3234268</v>
      </c>
      <c r="Y228" s="11">
        <v>-5.9093980000000004</v>
      </c>
      <c r="Z228" s="11">
        <v>171.70661157024796</v>
      </c>
      <c r="AA228" s="11">
        <v>2108.2921999999999</v>
      </c>
      <c r="AB228" s="11">
        <v>0.48749999999999999</v>
      </c>
      <c r="AC228" s="11">
        <v>50</v>
      </c>
      <c r="AD228" s="11">
        <v>-5.3234268</v>
      </c>
    </row>
    <row r="229" spans="2:30" x14ac:dyDescent="0.35">
      <c r="B229" s="11">
        <v>-1.4156280000000001</v>
      </c>
      <c r="C229" s="11">
        <v>45</v>
      </c>
      <c r="D229" s="11">
        <v>159.88775999999999</v>
      </c>
      <c r="E229" s="11">
        <v>0.27300000000000002</v>
      </c>
      <c r="F229" s="11">
        <v>6600</v>
      </c>
      <c r="G229" s="11">
        <v>6500</v>
      </c>
      <c r="H229" s="11">
        <v>0.85</v>
      </c>
      <c r="I229" s="11">
        <v>0.4</v>
      </c>
      <c r="J229" s="11">
        <v>0.7</v>
      </c>
      <c r="K229" s="11">
        <v>4</v>
      </c>
      <c r="L229" s="11">
        <v>2</v>
      </c>
      <c r="M229" s="11">
        <v>4</v>
      </c>
      <c r="N229" s="11">
        <v>4</v>
      </c>
      <c r="O229" s="11">
        <v>0.05</v>
      </c>
      <c r="P229" s="11">
        <v>0.15</v>
      </c>
      <c r="Q229" s="11">
        <v>0.2</v>
      </c>
      <c r="R229" s="11">
        <v>0.25</v>
      </c>
      <c r="S229" s="11">
        <v>2536.3213999999998</v>
      </c>
      <c r="T229" s="11">
        <v>0.66249999999999998</v>
      </c>
      <c r="U229" s="11">
        <v>50</v>
      </c>
      <c r="V229" s="11">
        <v>2000</v>
      </c>
      <c r="W229" s="11">
        <v>0.13137061999999999</v>
      </c>
      <c r="Y229" s="11">
        <v>-1.4156280000000001</v>
      </c>
      <c r="Z229" s="11">
        <v>1801.8000000000002</v>
      </c>
      <c r="AA229" s="11">
        <v>2536.3213999999998</v>
      </c>
      <c r="AB229" s="11">
        <v>0.66249999999999998</v>
      </c>
      <c r="AC229" s="11">
        <v>50</v>
      </c>
      <c r="AD229" s="11">
        <v>0.13137061999999999</v>
      </c>
    </row>
    <row r="230" spans="2:30" x14ac:dyDescent="0.35">
      <c r="B230" s="11">
        <v>-5.0836050000000004</v>
      </c>
      <c r="C230" s="11">
        <v>20</v>
      </c>
      <c r="D230" s="11">
        <v>184.2551</v>
      </c>
      <c r="E230" s="11">
        <v>0.16500000000000001</v>
      </c>
      <c r="F230" s="11">
        <v>903.7190082644629</v>
      </c>
      <c r="G230" s="11">
        <v>5500</v>
      </c>
      <c r="H230" s="11">
        <v>0.85</v>
      </c>
      <c r="I230" s="11">
        <v>0.5</v>
      </c>
      <c r="J230" s="11">
        <v>0.9</v>
      </c>
      <c r="K230" s="11">
        <v>4</v>
      </c>
      <c r="L230" s="11">
        <v>2</v>
      </c>
      <c r="M230" s="11">
        <v>3</v>
      </c>
      <c r="N230" s="11">
        <v>3</v>
      </c>
      <c r="O230" s="11">
        <v>0.05</v>
      </c>
      <c r="P230" s="11">
        <v>0.2</v>
      </c>
      <c r="Q230" s="11">
        <v>0.1</v>
      </c>
      <c r="R230" s="11">
        <v>0.25</v>
      </c>
      <c r="S230" s="11">
        <v>2019.4431999999999</v>
      </c>
      <c r="T230" s="11">
        <v>0.66249999999999998</v>
      </c>
      <c r="U230" s="11">
        <v>50</v>
      </c>
      <c r="V230" s="11">
        <v>400</v>
      </c>
      <c r="W230" s="11">
        <v>-4.4791885000000002</v>
      </c>
      <c r="Y230" s="11">
        <v>-5.0836050000000004</v>
      </c>
      <c r="Z230" s="11">
        <v>149.11363636363637</v>
      </c>
      <c r="AA230" s="11">
        <v>2019.4431999999999</v>
      </c>
      <c r="AB230" s="11">
        <v>0.66249999999999998</v>
      </c>
      <c r="AC230" s="11">
        <v>50</v>
      </c>
      <c r="AD230" s="11">
        <v>-4.4791885000000002</v>
      </c>
    </row>
    <row r="231" spans="2:30" x14ac:dyDescent="0.35">
      <c r="B231" s="11">
        <v>-2.8184209999999998</v>
      </c>
      <c r="C231" s="11">
        <v>40</v>
      </c>
      <c r="D231" s="11">
        <v>135.52041</v>
      </c>
      <c r="E231" s="11">
        <v>0.246</v>
      </c>
      <c r="F231" s="11">
        <v>1335.5888429752067</v>
      </c>
      <c r="G231" s="11">
        <v>7000</v>
      </c>
      <c r="H231" s="11">
        <v>0.8</v>
      </c>
      <c r="I231" s="11">
        <v>0.5</v>
      </c>
      <c r="J231" s="11">
        <v>0.8</v>
      </c>
      <c r="K231" s="11">
        <v>2</v>
      </c>
      <c r="L231" s="11">
        <v>3</v>
      </c>
      <c r="M231" s="11">
        <v>3</v>
      </c>
      <c r="N231" s="11">
        <v>4</v>
      </c>
      <c r="O231" s="11">
        <v>0.125</v>
      </c>
      <c r="P231" s="11">
        <v>0.2</v>
      </c>
      <c r="Q231" s="11">
        <v>0.4</v>
      </c>
      <c r="R231" s="11">
        <v>0.3</v>
      </c>
      <c r="S231" s="11">
        <v>3351.6441</v>
      </c>
      <c r="T231" s="11">
        <v>0.42916666999999997</v>
      </c>
      <c r="U231" s="11">
        <v>50</v>
      </c>
      <c r="V231" s="11">
        <v>1400</v>
      </c>
      <c r="W231" s="11">
        <v>-5.3932089999999997</v>
      </c>
      <c r="Y231" s="11">
        <v>-2.8184209999999998</v>
      </c>
      <c r="Z231" s="11">
        <v>328.55485537190083</v>
      </c>
      <c r="AA231" s="11">
        <v>3351.6441</v>
      </c>
      <c r="AB231" s="11">
        <v>0.42916666999999997</v>
      </c>
      <c r="AC231" s="11">
        <v>50</v>
      </c>
      <c r="AD231" s="11">
        <v>-5.3932089999999997</v>
      </c>
    </row>
    <row r="232" spans="2:30" x14ac:dyDescent="0.35">
      <c r="B232" s="11">
        <v>21.191459999999999</v>
      </c>
      <c r="C232" s="11">
        <v>15</v>
      </c>
      <c r="D232" s="11">
        <v>141.61224000000001</v>
      </c>
      <c r="E232" s="11">
        <v>0.192</v>
      </c>
      <c r="F232" s="11">
        <v>2380.1652892561983</v>
      </c>
      <c r="G232" s="11">
        <v>6000</v>
      </c>
      <c r="H232" s="11">
        <v>0.85</v>
      </c>
      <c r="I232" s="11">
        <v>0.2</v>
      </c>
      <c r="J232" s="11">
        <v>0.6</v>
      </c>
      <c r="K232" s="11">
        <v>4</v>
      </c>
      <c r="L232" s="11">
        <v>2</v>
      </c>
      <c r="M232" s="11">
        <v>4</v>
      </c>
      <c r="N232" s="11">
        <v>4</v>
      </c>
      <c r="O232" s="11">
        <v>0.2</v>
      </c>
      <c r="P232" s="11">
        <v>0.2</v>
      </c>
      <c r="Q232" s="11">
        <v>0.4</v>
      </c>
      <c r="R232" s="11">
        <v>0.35</v>
      </c>
      <c r="S232" s="11">
        <v>2820.6504</v>
      </c>
      <c r="T232" s="11">
        <v>0.57499999999999996</v>
      </c>
      <c r="U232" s="11">
        <v>80</v>
      </c>
      <c r="V232" s="11">
        <v>800</v>
      </c>
      <c r="W232" s="11">
        <v>17.833036</v>
      </c>
      <c r="Y232" s="11">
        <v>21.191459999999999</v>
      </c>
      <c r="Z232" s="11">
        <v>456.9917355371901</v>
      </c>
      <c r="AA232" s="11">
        <v>2820.6504</v>
      </c>
      <c r="AB232" s="11">
        <v>0.57499999999999996</v>
      </c>
      <c r="AC232" s="11">
        <v>80</v>
      </c>
      <c r="AD232" s="11">
        <v>17.833036</v>
      </c>
    </row>
    <row r="233" spans="2:30" x14ac:dyDescent="0.35">
      <c r="B233" s="11">
        <v>3.8082739999999999</v>
      </c>
      <c r="C233" s="11">
        <v>45</v>
      </c>
      <c r="D233" s="11">
        <v>300</v>
      </c>
      <c r="E233" s="11">
        <v>0.27300000000000002</v>
      </c>
      <c r="F233" s="11">
        <v>3535.3822314049589</v>
      </c>
      <c r="G233" s="11">
        <v>6500</v>
      </c>
      <c r="H233" s="11">
        <v>0.8</v>
      </c>
      <c r="I233" s="11">
        <v>0.5</v>
      </c>
      <c r="J233" s="11">
        <v>0.7</v>
      </c>
      <c r="K233" s="11">
        <v>2</v>
      </c>
      <c r="L233" s="11">
        <v>3</v>
      </c>
      <c r="M233" s="11">
        <v>3</v>
      </c>
      <c r="N233" s="11">
        <v>3</v>
      </c>
      <c r="O233" s="11">
        <v>0.05</v>
      </c>
      <c r="P233" s="11">
        <v>0.2</v>
      </c>
      <c r="Q233" s="11">
        <v>0.2</v>
      </c>
      <c r="R233" s="11">
        <v>0.2</v>
      </c>
      <c r="S233" s="11">
        <v>3511.8296</v>
      </c>
      <c r="T233" s="11">
        <v>0.54583333000000001</v>
      </c>
      <c r="U233" s="11">
        <v>60</v>
      </c>
      <c r="V233" s="11">
        <v>1400</v>
      </c>
      <c r="W233" s="11">
        <v>10.987539</v>
      </c>
      <c r="Y233" s="11">
        <v>3.8082739999999999</v>
      </c>
      <c r="Z233" s="11">
        <v>965.15934917355389</v>
      </c>
      <c r="AA233" s="11">
        <v>3511.8296</v>
      </c>
      <c r="AB233" s="11">
        <v>0.54583333000000001</v>
      </c>
      <c r="AC233" s="11">
        <v>60</v>
      </c>
      <c r="AD233" s="11">
        <v>10.987539</v>
      </c>
    </row>
    <row r="234" spans="2:30" x14ac:dyDescent="0.35">
      <c r="B234" s="11">
        <v>12.540751999999999</v>
      </c>
      <c r="C234" s="11">
        <v>20</v>
      </c>
      <c r="D234" s="11">
        <v>129.42857000000001</v>
      </c>
      <c r="E234" s="11">
        <v>0.219</v>
      </c>
      <c r="F234" s="11">
        <v>3535.3822314049589</v>
      </c>
      <c r="G234" s="11">
        <v>3000</v>
      </c>
      <c r="H234" s="11">
        <v>0.85</v>
      </c>
      <c r="I234" s="11">
        <v>0.5</v>
      </c>
      <c r="J234" s="11">
        <v>0.9</v>
      </c>
      <c r="K234" s="11">
        <v>4</v>
      </c>
      <c r="L234" s="11">
        <v>2</v>
      </c>
      <c r="M234" s="11">
        <v>4</v>
      </c>
      <c r="N234" s="11">
        <v>2</v>
      </c>
      <c r="O234" s="11">
        <v>0.125</v>
      </c>
      <c r="P234" s="11">
        <v>0.1</v>
      </c>
      <c r="Q234" s="11">
        <v>0.3</v>
      </c>
      <c r="R234" s="11">
        <v>0.25</v>
      </c>
      <c r="S234" s="11">
        <v>1101.5145</v>
      </c>
      <c r="T234" s="11">
        <v>0.57499999999999996</v>
      </c>
      <c r="U234" s="11">
        <v>50</v>
      </c>
      <c r="V234" s="11">
        <v>1400</v>
      </c>
      <c r="W234" s="11">
        <v>13.902872</v>
      </c>
      <c r="Y234" s="11">
        <v>12.540751999999999</v>
      </c>
      <c r="Z234" s="11">
        <v>774.24870867768595</v>
      </c>
      <c r="AA234" s="11">
        <v>1101.5145</v>
      </c>
      <c r="AB234" s="11">
        <v>0.57499999999999996</v>
      </c>
      <c r="AC234" s="11">
        <v>50</v>
      </c>
      <c r="AD234" s="11">
        <v>13.902872</v>
      </c>
    </row>
    <row r="235" spans="2:30" x14ac:dyDescent="0.35">
      <c r="B235" s="11">
        <v>-6.9944759999999997</v>
      </c>
      <c r="C235" s="11">
        <v>35</v>
      </c>
      <c r="D235" s="11">
        <v>202.53061</v>
      </c>
      <c r="E235" s="11">
        <v>0.03</v>
      </c>
      <c r="F235" s="11">
        <v>3535.3822314049589</v>
      </c>
      <c r="G235" s="11">
        <v>7000</v>
      </c>
      <c r="H235" s="11">
        <v>0.75</v>
      </c>
      <c r="I235" s="11">
        <v>0.3</v>
      </c>
      <c r="J235" s="11">
        <v>0.7</v>
      </c>
      <c r="K235" s="11">
        <v>3</v>
      </c>
      <c r="L235" s="11">
        <v>4</v>
      </c>
      <c r="M235" s="11">
        <v>2</v>
      </c>
      <c r="N235" s="11">
        <v>3</v>
      </c>
      <c r="O235" s="11">
        <v>0.05</v>
      </c>
      <c r="P235" s="11">
        <v>0.2</v>
      </c>
      <c r="Q235" s="11">
        <v>0.4</v>
      </c>
      <c r="R235" s="11">
        <v>0.25</v>
      </c>
      <c r="S235" s="11">
        <v>2895.4724000000001</v>
      </c>
      <c r="T235" s="11">
        <v>0.57499999999999996</v>
      </c>
      <c r="U235" s="11">
        <v>70</v>
      </c>
      <c r="V235" s="11">
        <v>600</v>
      </c>
      <c r="W235" s="11">
        <v>-7.9562725999999993</v>
      </c>
      <c r="Y235" s="11">
        <v>-6.9944759999999997</v>
      </c>
      <c r="Z235" s="11">
        <v>106.06146694214877</v>
      </c>
      <c r="AA235" s="11">
        <v>2895.4724000000001</v>
      </c>
      <c r="AB235" s="11">
        <v>0.57499999999999996</v>
      </c>
      <c r="AC235" s="11">
        <v>70</v>
      </c>
      <c r="AD235" s="11">
        <v>-7.9562725999999993</v>
      </c>
    </row>
    <row r="236" spans="2:30" x14ac:dyDescent="0.35">
      <c r="B236" s="11">
        <v>-17.868659999999998</v>
      </c>
      <c r="C236" s="11">
        <v>15</v>
      </c>
      <c r="D236" s="11">
        <v>184.2551</v>
      </c>
      <c r="E236" s="11">
        <v>8.4000000000000005E-2</v>
      </c>
      <c r="F236" s="11">
        <v>2221.6425619834713</v>
      </c>
      <c r="G236" s="11">
        <v>7500</v>
      </c>
      <c r="H236" s="11">
        <v>0.7</v>
      </c>
      <c r="I236" s="11">
        <v>0.3</v>
      </c>
      <c r="J236" s="11">
        <v>0.8</v>
      </c>
      <c r="K236" s="11">
        <v>4</v>
      </c>
      <c r="L236" s="11">
        <v>2</v>
      </c>
      <c r="M236" s="11">
        <v>3</v>
      </c>
      <c r="N236" s="11">
        <v>2</v>
      </c>
      <c r="O236" s="11">
        <v>0.125</v>
      </c>
      <c r="P236" s="11">
        <v>0.15</v>
      </c>
      <c r="Q236" s="11">
        <v>0.2</v>
      </c>
      <c r="R236" s="11">
        <v>0.2</v>
      </c>
      <c r="S236" s="11">
        <v>4203.8539000000001</v>
      </c>
      <c r="T236" s="11">
        <v>0.51666666999999999</v>
      </c>
      <c r="U236" s="11">
        <v>40</v>
      </c>
      <c r="V236" s="11">
        <v>2000</v>
      </c>
      <c r="W236" s="11">
        <v>-14.635032000000001</v>
      </c>
      <c r="Y236" s="11">
        <v>-17.868659999999998</v>
      </c>
      <c r="Z236" s="11">
        <v>186.61797520661159</v>
      </c>
      <c r="AA236" s="11">
        <v>4203.8539000000001</v>
      </c>
      <c r="AB236" s="11">
        <v>0.51666666999999999</v>
      </c>
      <c r="AC236" s="11">
        <v>40</v>
      </c>
      <c r="AD236" s="11">
        <v>-14.635032000000001</v>
      </c>
    </row>
    <row r="237" spans="2:30" x14ac:dyDescent="0.35">
      <c r="B237" s="11">
        <v>-7.4531919999999996</v>
      </c>
      <c r="C237" s="11">
        <v>15</v>
      </c>
      <c r="D237" s="11">
        <v>257.35714000000002</v>
      </c>
      <c r="E237" s="11">
        <v>5.7000000000000002E-2</v>
      </c>
      <c r="F237" s="11">
        <v>1518.5950413223138</v>
      </c>
      <c r="G237" s="11">
        <v>7500</v>
      </c>
      <c r="H237" s="11">
        <v>0.85</v>
      </c>
      <c r="I237" s="11">
        <v>0.5</v>
      </c>
      <c r="J237" s="11">
        <v>0.7</v>
      </c>
      <c r="K237" s="11">
        <v>2</v>
      </c>
      <c r="L237" s="11">
        <v>3</v>
      </c>
      <c r="M237" s="11">
        <v>4</v>
      </c>
      <c r="N237" s="11">
        <v>3</v>
      </c>
      <c r="O237" s="11">
        <v>0.125</v>
      </c>
      <c r="P237" s="11">
        <v>0.1</v>
      </c>
      <c r="Q237" s="11">
        <v>0.3</v>
      </c>
      <c r="R237" s="11">
        <v>0.25</v>
      </c>
      <c r="S237" s="11">
        <v>4881.8949000000002</v>
      </c>
      <c r="T237" s="11">
        <v>0.54583333000000001</v>
      </c>
      <c r="U237" s="11">
        <v>90</v>
      </c>
      <c r="V237" s="11">
        <v>1600</v>
      </c>
      <c r="W237" s="11">
        <v>-6.2907462000000001</v>
      </c>
      <c r="Y237" s="11">
        <v>-7.4531919999999996</v>
      </c>
      <c r="Z237" s="11">
        <v>86.559917355371894</v>
      </c>
      <c r="AA237" s="11">
        <v>4881.8949000000002</v>
      </c>
      <c r="AB237" s="11">
        <v>0.54583333000000001</v>
      </c>
      <c r="AC237" s="11">
        <v>90</v>
      </c>
      <c r="AD237" s="11">
        <v>-6.2907462000000001</v>
      </c>
    </row>
    <row r="238" spans="2:30" x14ac:dyDescent="0.35">
      <c r="B238" s="11">
        <v>2.8672170000000001</v>
      </c>
      <c r="C238" s="11">
        <v>20</v>
      </c>
      <c r="D238" s="11">
        <v>214.71429000000001</v>
      </c>
      <c r="E238" s="11">
        <v>0.246</v>
      </c>
      <c r="F238" s="11">
        <v>1885.5371900826447</v>
      </c>
      <c r="G238" s="11">
        <v>8500</v>
      </c>
      <c r="H238" s="11">
        <v>0.8</v>
      </c>
      <c r="I238" s="11">
        <v>0.2</v>
      </c>
      <c r="J238" s="11">
        <v>0.9</v>
      </c>
      <c r="K238" s="11">
        <v>4</v>
      </c>
      <c r="L238" s="11">
        <v>4</v>
      </c>
      <c r="M238" s="11">
        <v>2</v>
      </c>
      <c r="N238" s="11">
        <v>2</v>
      </c>
      <c r="O238" s="11">
        <v>0.2</v>
      </c>
      <c r="P238" s="11">
        <v>0.15</v>
      </c>
      <c r="Q238" s="11">
        <v>0.4</v>
      </c>
      <c r="R238" s="11">
        <v>0.2</v>
      </c>
      <c r="S238" s="11">
        <v>4607.1279000000004</v>
      </c>
      <c r="T238" s="11">
        <v>0.57499999999999996</v>
      </c>
      <c r="U238" s="11">
        <v>60</v>
      </c>
      <c r="V238" s="11">
        <v>2000</v>
      </c>
      <c r="W238" s="11">
        <v>-10.159632999999999</v>
      </c>
      <c r="Y238" s="11">
        <v>2.8672170000000001</v>
      </c>
      <c r="Z238" s="11">
        <v>463.84214876033059</v>
      </c>
      <c r="AA238" s="11">
        <v>4607.1279000000004</v>
      </c>
      <c r="AB238" s="11">
        <v>0.57499999999999996</v>
      </c>
      <c r="AC238" s="11">
        <v>60</v>
      </c>
      <c r="AD238" s="11">
        <v>-10.159632999999999</v>
      </c>
    </row>
    <row r="239" spans="2:30" x14ac:dyDescent="0.35">
      <c r="B239" s="11">
        <v>-10.327783999999999</v>
      </c>
      <c r="C239" s="11">
        <v>30</v>
      </c>
      <c r="D239" s="11">
        <v>208.62244999999999</v>
      </c>
      <c r="E239" s="11">
        <v>5.7000000000000002E-2</v>
      </c>
      <c r="F239" s="11">
        <v>4231.4049586776864</v>
      </c>
      <c r="G239" s="11">
        <v>8000</v>
      </c>
      <c r="H239" s="11">
        <v>0.7</v>
      </c>
      <c r="I239" s="11">
        <v>0.3</v>
      </c>
      <c r="J239" s="11">
        <v>0.6</v>
      </c>
      <c r="K239" s="11">
        <v>4</v>
      </c>
      <c r="L239" s="11">
        <v>2</v>
      </c>
      <c r="M239" s="11">
        <v>2</v>
      </c>
      <c r="N239" s="11">
        <v>3</v>
      </c>
      <c r="O239" s="11">
        <v>0.125</v>
      </c>
      <c r="P239" s="11">
        <v>0.2</v>
      </c>
      <c r="Q239" s="11">
        <v>0.2</v>
      </c>
      <c r="R239" s="11">
        <v>0.35</v>
      </c>
      <c r="S239" s="11">
        <v>2099.4218999999998</v>
      </c>
      <c r="T239" s="11">
        <v>0.69166667000000004</v>
      </c>
      <c r="U239" s="11">
        <v>80</v>
      </c>
      <c r="V239" s="11">
        <v>1400</v>
      </c>
      <c r="W239" s="11">
        <v>-13.288494</v>
      </c>
      <c r="Y239" s="11">
        <v>-10.327783999999999</v>
      </c>
      <c r="Z239" s="11">
        <v>241.19008264462812</v>
      </c>
      <c r="AA239" s="11">
        <v>2099.4218999999998</v>
      </c>
      <c r="AB239" s="11">
        <v>0.69166667000000004</v>
      </c>
      <c r="AC239" s="11">
        <v>80</v>
      </c>
      <c r="AD239" s="11">
        <v>-13.288494</v>
      </c>
    </row>
    <row r="240" spans="2:30" x14ac:dyDescent="0.35">
      <c r="B240" s="11">
        <v>-1.1085069999999999</v>
      </c>
      <c r="C240" s="11">
        <v>15</v>
      </c>
      <c r="D240" s="11">
        <v>208.62244999999999</v>
      </c>
      <c r="E240" s="11">
        <v>8.4000000000000005E-2</v>
      </c>
      <c r="F240" s="11">
        <v>1300</v>
      </c>
      <c r="G240" s="11">
        <v>8000</v>
      </c>
      <c r="H240" s="11">
        <v>0.7</v>
      </c>
      <c r="I240" s="11">
        <v>0.5</v>
      </c>
      <c r="J240" s="11">
        <v>0.8</v>
      </c>
      <c r="K240" s="11">
        <v>3</v>
      </c>
      <c r="L240" s="11">
        <v>2</v>
      </c>
      <c r="M240" s="11">
        <v>4</v>
      </c>
      <c r="N240" s="11">
        <v>3</v>
      </c>
      <c r="O240" s="11">
        <v>0.125</v>
      </c>
      <c r="P240" s="11">
        <v>0.2</v>
      </c>
      <c r="Q240" s="11">
        <v>0.2</v>
      </c>
      <c r="R240" s="11">
        <v>0.2</v>
      </c>
      <c r="S240" s="11">
        <v>3037.6235000000001</v>
      </c>
      <c r="T240" s="11">
        <v>0.60416667000000002</v>
      </c>
      <c r="U240" s="11">
        <v>90</v>
      </c>
      <c r="V240" s="11">
        <v>600</v>
      </c>
      <c r="W240" s="11">
        <v>-1.5219495000000001</v>
      </c>
      <c r="Y240" s="11">
        <v>-1.1085069999999999</v>
      </c>
      <c r="Z240" s="11">
        <v>109.2</v>
      </c>
      <c r="AA240" s="11">
        <v>3037.6235000000001</v>
      </c>
      <c r="AB240" s="11">
        <v>0.60416667000000002</v>
      </c>
      <c r="AC240" s="11">
        <v>90</v>
      </c>
      <c r="AD240" s="11">
        <v>-1.5219495000000001</v>
      </c>
    </row>
    <row r="241" spans="2:30" x14ac:dyDescent="0.35">
      <c r="B241" s="11">
        <v>7.8321329999999998</v>
      </c>
      <c r="C241" s="11">
        <v>25</v>
      </c>
      <c r="D241" s="11">
        <v>220.80611999999999</v>
      </c>
      <c r="E241" s="11">
        <v>0.246</v>
      </c>
      <c r="F241" s="11">
        <v>1639.6694214876034</v>
      </c>
      <c r="G241" s="11">
        <v>8500</v>
      </c>
      <c r="H241" s="11">
        <v>0.85</v>
      </c>
      <c r="I241" s="11">
        <v>0.5</v>
      </c>
      <c r="J241" s="11">
        <v>0.7</v>
      </c>
      <c r="K241" s="11">
        <v>3</v>
      </c>
      <c r="L241" s="11">
        <v>4</v>
      </c>
      <c r="M241" s="11">
        <v>3</v>
      </c>
      <c r="N241" s="11">
        <v>2</v>
      </c>
      <c r="O241" s="11">
        <v>0.05</v>
      </c>
      <c r="P241" s="11">
        <v>0.2</v>
      </c>
      <c r="Q241" s="11">
        <v>0.4</v>
      </c>
      <c r="R241" s="11">
        <v>0.2</v>
      </c>
      <c r="S241" s="11">
        <v>5179.2797</v>
      </c>
      <c r="T241" s="11">
        <v>0.42916666999999997</v>
      </c>
      <c r="U241" s="11">
        <v>70</v>
      </c>
      <c r="V241" s="11">
        <v>800</v>
      </c>
      <c r="W241" s="11">
        <v>11.174134</v>
      </c>
      <c r="Y241" s="11">
        <v>7.8321329999999998</v>
      </c>
      <c r="Z241" s="11">
        <v>403.3586776859504</v>
      </c>
      <c r="AA241" s="11">
        <v>5179.2797</v>
      </c>
      <c r="AB241" s="11">
        <v>0.42916666999999997</v>
      </c>
      <c r="AC241" s="11">
        <v>70</v>
      </c>
      <c r="AD241" s="11">
        <v>11.174134</v>
      </c>
    </row>
    <row r="242" spans="2:30" x14ac:dyDescent="0.35">
      <c r="B242" s="11">
        <v>-14.871986</v>
      </c>
      <c r="C242" s="11">
        <v>20</v>
      </c>
      <c r="D242" s="11">
        <v>153.79592</v>
      </c>
      <c r="E242" s="11">
        <v>0.219</v>
      </c>
      <c r="F242" s="11">
        <v>1075.6714876033056</v>
      </c>
      <c r="G242" s="11">
        <v>6000</v>
      </c>
      <c r="H242" s="11">
        <v>0.85</v>
      </c>
      <c r="I242" s="11">
        <v>0.2</v>
      </c>
      <c r="J242" s="11">
        <v>0.8</v>
      </c>
      <c r="K242" s="11">
        <v>4</v>
      </c>
      <c r="L242" s="11">
        <v>4</v>
      </c>
      <c r="M242" s="11">
        <v>4</v>
      </c>
      <c r="N242" s="11">
        <v>4</v>
      </c>
      <c r="O242" s="11">
        <v>0.05</v>
      </c>
      <c r="P242" s="11">
        <v>0.2</v>
      </c>
      <c r="Q242" s="11">
        <v>0.3</v>
      </c>
      <c r="R242" s="11">
        <v>0.25</v>
      </c>
      <c r="S242" s="11">
        <v>1678.4982</v>
      </c>
      <c r="T242" s="11">
        <v>0.60416667000000002</v>
      </c>
      <c r="U242" s="11">
        <v>60</v>
      </c>
      <c r="V242" s="11">
        <v>2000</v>
      </c>
      <c r="W242" s="11">
        <v>-9.7079295999999999</v>
      </c>
      <c r="Y242" s="11">
        <v>-14.871986</v>
      </c>
      <c r="Z242" s="11">
        <v>235.57205578512395</v>
      </c>
      <c r="AA242" s="11">
        <v>1678.4982</v>
      </c>
      <c r="AB242" s="11">
        <v>0.60416667000000002</v>
      </c>
      <c r="AC242" s="11">
        <v>60</v>
      </c>
      <c r="AD242" s="11">
        <v>-9.7079295999999999</v>
      </c>
    </row>
    <row r="243" spans="2:30" x14ac:dyDescent="0.35">
      <c r="B243" s="11">
        <v>-8.0339810000000007</v>
      </c>
      <c r="C243" s="11">
        <v>40</v>
      </c>
      <c r="D243" s="11">
        <v>245.17347000000001</v>
      </c>
      <c r="E243" s="11">
        <v>8.4000000000000005E-2</v>
      </c>
      <c r="F243" s="11">
        <v>1430.8884297520663</v>
      </c>
      <c r="G243" s="11">
        <v>8000</v>
      </c>
      <c r="H243" s="11">
        <v>0.85</v>
      </c>
      <c r="I243" s="11">
        <v>0.5</v>
      </c>
      <c r="J243" s="11">
        <v>0.6</v>
      </c>
      <c r="K243" s="11">
        <v>2</v>
      </c>
      <c r="L243" s="11">
        <v>2</v>
      </c>
      <c r="M243" s="11">
        <v>2</v>
      </c>
      <c r="N243" s="11">
        <v>2</v>
      </c>
      <c r="O243" s="11">
        <v>0.2</v>
      </c>
      <c r="P243" s="11">
        <v>0.1</v>
      </c>
      <c r="Q243" s="11">
        <v>0.1</v>
      </c>
      <c r="R243" s="11">
        <v>0.35</v>
      </c>
      <c r="S243" s="11">
        <v>3212.6358</v>
      </c>
      <c r="T243" s="11">
        <v>0.75</v>
      </c>
      <c r="U243" s="11">
        <v>90</v>
      </c>
      <c r="V243" s="11">
        <v>600</v>
      </c>
      <c r="W243" s="11">
        <v>-7.4276710000000001</v>
      </c>
      <c r="Y243" s="11">
        <v>-8.0339810000000007</v>
      </c>
      <c r="Z243" s="11">
        <v>120.19462809917357</v>
      </c>
      <c r="AA243" s="11">
        <v>3212.6358</v>
      </c>
      <c r="AB243" s="11">
        <v>0.75</v>
      </c>
      <c r="AC243" s="11">
        <v>90</v>
      </c>
      <c r="AD243" s="11">
        <v>-7.4276710000000001</v>
      </c>
    </row>
    <row r="244" spans="2:30" x14ac:dyDescent="0.35">
      <c r="B244" s="11">
        <v>-24.141197999999999</v>
      </c>
      <c r="C244" s="11">
        <v>30</v>
      </c>
      <c r="D244" s="11">
        <v>123.33673</v>
      </c>
      <c r="E244" s="11">
        <v>0.03</v>
      </c>
      <c r="F244" s="11">
        <v>4085.3305785123966</v>
      </c>
      <c r="G244" s="11">
        <v>6000</v>
      </c>
      <c r="H244" s="11">
        <v>0.75</v>
      </c>
      <c r="I244" s="11">
        <v>0.4</v>
      </c>
      <c r="J244" s="11">
        <v>0.7</v>
      </c>
      <c r="K244" s="11">
        <v>2</v>
      </c>
      <c r="L244" s="11">
        <v>4</v>
      </c>
      <c r="M244" s="11">
        <v>4</v>
      </c>
      <c r="N244" s="11">
        <v>4</v>
      </c>
      <c r="O244" s="11">
        <v>0.05</v>
      </c>
      <c r="P244" s="11">
        <v>0.1</v>
      </c>
      <c r="Q244" s="11">
        <v>0.1</v>
      </c>
      <c r="R244" s="11">
        <v>0.25</v>
      </c>
      <c r="S244" s="11">
        <v>3050.7224999999999</v>
      </c>
      <c r="T244" s="11">
        <v>0.66249999999999998</v>
      </c>
      <c r="U244" s="11">
        <v>40</v>
      </c>
      <c r="V244" s="11">
        <v>2000</v>
      </c>
      <c r="W244" s="11">
        <v>-24.678394999999998</v>
      </c>
      <c r="Y244" s="11">
        <v>-24.141197999999999</v>
      </c>
      <c r="Z244" s="11">
        <v>122.55991735537189</v>
      </c>
      <c r="AA244" s="11">
        <v>3050.7224999999999</v>
      </c>
      <c r="AB244" s="11">
        <v>0.66249999999999998</v>
      </c>
      <c r="AC244" s="11">
        <v>40</v>
      </c>
      <c r="AD244" s="11">
        <v>-24.678394999999998</v>
      </c>
    </row>
    <row r="245" spans="2:30" x14ac:dyDescent="0.35">
      <c r="B245" s="11">
        <v>2.1396899999999999</v>
      </c>
      <c r="C245" s="11">
        <v>20</v>
      </c>
      <c r="D245" s="11">
        <v>86.785713999999999</v>
      </c>
      <c r="E245" s="11">
        <v>0.219</v>
      </c>
      <c r="F245" s="11">
        <v>1335.5888429752067</v>
      </c>
      <c r="G245" s="11">
        <v>2500</v>
      </c>
      <c r="H245" s="11">
        <v>0.7</v>
      </c>
      <c r="I245" s="11">
        <v>0.4</v>
      </c>
      <c r="J245" s="11">
        <v>0.6</v>
      </c>
      <c r="K245" s="11">
        <v>2</v>
      </c>
      <c r="L245" s="11">
        <v>4</v>
      </c>
      <c r="M245" s="11">
        <v>4</v>
      </c>
      <c r="N245" s="11">
        <v>4</v>
      </c>
      <c r="O245" s="11">
        <v>0.125</v>
      </c>
      <c r="P245" s="11">
        <v>0.2</v>
      </c>
      <c r="Q245" s="11">
        <v>0.1</v>
      </c>
      <c r="R245" s="11">
        <v>0.3</v>
      </c>
      <c r="S245" s="11">
        <v>1355.0376000000001</v>
      </c>
      <c r="T245" s="11">
        <v>0.54583333000000001</v>
      </c>
      <c r="U245" s="11">
        <v>80</v>
      </c>
      <c r="V245" s="11">
        <v>2000</v>
      </c>
      <c r="W245" s="11">
        <v>7.7221348000000001</v>
      </c>
      <c r="Y245" s="11">
        <v>2.1396899999999999</v>
      </c>
      <c r="Z245" s="11">
        <v>292.4939566115703</v>
      </c>
      <c r="AA245" s="11">
        <v>1355.0376000000001</v>
      </c>
      <c r="AB245" s="11">
        <v>0.54583333000000001</v>
      </c>
      <c r="AC245" s="11">
        <v>80</v>
      </c>
      <c r="AD245" s="11">
        <v>7.7221348000000001</v>
      </c>
    </row>
    <row r="246" spans="2:30" x14ac:dyDescent="0.35">
      <c r="B246" s="11">
        <v>-2.5905830000000001</v>
      </c>
      <c r="C246" s="11">
        <v>20</v>
      </c>
      <c r="D246" s="11">
        <v>287.81632999999999</v>
      </c>
      <c r="E246" s="11">
        <v>0.27300000000000002</v>
      </c>
      <c r="F246" s="11">
        <v>2009.9173553719008</v>
      </c>
      <c r="G246" s="11">
        <v>7500</v>
      </c>
      <c r="H246" s="11">
        <v>0.85</v>
      </c>
      <c r="I246" s="11">
        <v>0.3</v>
      </c>
      <c r="J246" s="11">
        <v>0.7</v>
      </c>
      <c r="K246" s="11">
        <v>3</v>
      </c>
      <c r="L246" s="11">
        <v>4</v>
      </c>
      <c r="M246" s="11">
        <v>2</v>
      </c>
      <c r="N246" s="11">
        <v>2</v>
      </c>
      <c r="O246" s="11">
        <v>0.05</v>
      </c>
      <c r="P246" s="11">
        <v>0.15</v>
      </c>
      <c r="Q246" s="11">
        <v>0.1</v>
      </c>
      <c r="R246" s="11">
        <v>0.35</v>
      </c>
      <c r="S246" s="11">
        <v>4065.1129000000001</v>
      </c>
      <c r="T246" s="11">
        <v>0.63333333000000003</v>
      </c>
      <c r="U246" s="11">
        <v>50</v>
      </c>
      <c r="V246" s="11">
        <v>800</v>
      </c>
      <c r="W246" s="11">
        <v>-0.32068504999999997</v>
      </c>
      <c r="Y246" s="11">
        <v>-2.5905830000000001</v>
      </c>
      <c r="Z246" s="11">
        <v>548.70743801652895</v>
      </c>
      <c r="AA246" s="11">
        <v>4065.1129000000001</v>
      </c>
      <c r="AB246" s="11">
        <v>0.63333333000000003</v>
      </c>
      <c r="AC246" s="11">
        <v>50</v>
      </c>
      <c r="AD246" s="11">
        <v>-0.32068504999999997</v>
      </c>
    </row>
    <row r="247" spans="2:30" x14ac:dyDescent="0.35">
      <c r="B247" s="11">
        <v>-20.595676999999998</v>
      </c>
      <c r="C247" s="11">
        <v>25</v>
      </c>
      <c r="D247" s="11">
        <v>105.06122000000001</v>
      </c>
      <c r="E247" s="11">
        <v>0.16500000000000001</v>
      </c>
      <c r="F247" s="11">
        <v>785.64049586776855</v>
      </c>
      <c r="G247" s="11">
        <v>7000</v>
      </c>
      <c r="H247" s="11">
        <v>0.75</v>
      </c>
      <c r="I247" s="11">
        <v>0.5</v>
      </c>
      <c r="J247" s="11">
        <v>0.6</v>
      </c>
      <c r="K247" s="11">
        <v>4</v>
      </c>
      <c r="L247" s="11">
        <v>3</v>
      </c>
      <c r="M247" s="11">
        <v>4</v>
      </c>
      <c r="N247" s="11">
        <v>4</v>
      </c>
      <c r="O247" s="11">
        <v>0.2</v>
      </c>
      <c r="P247" s="11">
        <v>0.15</v>
      </c>
      <c r="Q247" s="11">
        <v>0.1</v>
      </c>
      <c r="R247" s="11">
        <v>0.35</v>
      </c>
      <c r="S247" s="11">
        <v>3080.4866000000002</v>
      </c>
      <c r="T247" s="11">
        <v>0.60416667000000002</v>
      </c>
      <c r="U247" s="11">
        <v>80</v>
      </c>
      <c r="V247" s="11">
        <v>2000</v>
      </c>
      <c r="W247" s="11">
        <v>-10.676826</v>
      </c>
      <c r="Y247" s="11">
        <v>-20.595676999999998</v>
      </c>
      <c r="Z247" s="11">
        <v>129.63068181818181</v>
      </c>
      <c r="AA247" s="11">
        <v>3080.4866000000002</v>
      </c>
      <c r="AB247" s="11">
        <v>0.60416667000000002</v>
      </c>
      <c r="AC247" s="11">
        <v>80</v>
      </c>
      <c r="AD247" s="11">
        <v>-10.676826</v>
      </c>
    </row>
    <row r="248" spans="2:30" x14ac:dyDescent="0.35">
      <c r="B248" s="11">
        <v>-0.34748899999999999</v>
      </c>
      <c r="C248" s="11">
        <v>35</v>
      </c>
      <c r="D248" s="11">
        <v>269.54082</v>
      </c>
      <c r="E248" s="11">
        <v>8.4000000000000005E-2</v>
      </c>
      <c r="F248" s="11">
        <v>5200</v>
      </c>
      <c r="G248" s="11">
        <v>8000</v>
      </c>
      <c r="H248" s="11">
        <v>0.7</v>
      </c>
      <c r="I248" s="11">
        <v>0.4</v>
      </c>
      <c r="J248" s="11">
        <v>0.7</v>
      </c>
      <c r="K248" s="11">
        <v>3</v>
      </c>
      <c r="L248" s="11">
        <v>4</v>
      </c>
      <c r="M248" s="11">
        <v>2</v>
      </c>
      <c r="N248" s="11">
        <v>3</v>
      </c>
      <c r="O248" s="11">
        <v>0.05</v>
      </c>
      <c r="P248" s="11">
        <v>0.2</v>
      </c>
      <c r="Q248" s="11">
        <v>0.4</v>
      </c>
      <c r="R248" s="11">
        <v>0.35</v>
      </c>
      <c r="S248" s="11">
        <v>3945.4789000000001</v>
      </c>
      <c r="T248" s="11">
        <v>0.45833332999999998</v>
      </c>
      <c r="U248" s="11">
        <v>40</v>
      </c>
      <c r="V248" s="11">
        <v>1000</v>
      </c>
      <c r="W248" s="11">
        <v>2.9467252000000004</v>
      </c>
      <c r="Y248" s="11">
        <v>-0.34748899999999999</v>
      </c>
      <c r="Z248" s="11">
        <v>436.8</v>
      </c>
      <c r="AA248" s="11">
        <v>3945.4789000000001</v>
      </c>
      <c r="AB248" s="11">
        <v>0.45833332999999998</v>
      </c>
      <c r="AC248" s="11">
        <v>40</v>
      </c>
      <c r="AD248" s="11">
        <v>2.9467252000000004</v>
      </c>
    </row>
    <row r="249" spans="2:30" x14ac:dyDescent="0.35">
      <c r="B249" s="11">
        <v>-12.356037000000001</v>
      </c>
      <c r="C249" s="11">
        <v>40</v>
      </c>
      <c r="D249" s="11">
        <v>220.80611999999999</v>
      </c>
      <c r="E249" s="11">
        <v>0.219</v>
      </c>
      <c r="F249" s="11">
        <v>6600</v>
      </c>
      <c r="G249" s="11">
        <v>7500</v>
      </c>
      <c r="H249" s="11">
        <v>0.7</v>
      </c>
      <c r="I249" s="11">
        <v>0.2</v>
      </c>
      <c r="J249" s="11">
        <v>0.6</v>
      </c>
      <c r="K249" s="11">
        <v>4</v>
      </c>
      <c r="L249" s="11">
        <v>2</v>
      </c>
      <c r="M249" s="11">
        <v>2</v>
      </c>
      <c r="N249" s="11">
        <v>4</v>
      </c>
      <c r="O249" s="11">
        <v>0.125</v>
      </c>
      <c r="P249" s="11">
        <v>0.1</v>
      </c>
      <c r="Q249" s="11">
        <v>0.2</v>
      </c>
      <c r="R249" s="11">
        <v>0.3</v>
      </c>
      <c r="S249" s="11">
        <v>1853.4437</v>
      </c>
      <c r="T249" s="11">
        <v>0.75</v>
      </c>
      <c r="U249" s="11">
        <v>60</v>
      </c>
      <c r="V249" s="11">
        <v>1200</v>
      </c>
      <c r="W249" s="11">
        <v>-17.695605</v>
      </c>
      <c r="Y249" s="11">
        <v>-12.356037000000001</v>
      </c>
      <c r="Z249" s="11">
        <v>1445.4</v>
      </c>
      <c r="AA249" s="11">
        <v>1853.4437</v>
      </c>
      <c r="AB249" s="11">
        <v>0.75</v>
      </c>
      <c r="AC249" s="11">
        <v>60</v>
      </c>
      <c r="AD249" s="11">
        <v>-17.695605</v>
      </c>
    </row>
    <row r="250" spans="2:30" x14ac:dyDescent="0.35">
      <c r="B250" s="11">
        <v>5.9437379999999997</v>
      </c>
      <c r="C250" s="11">
        <v>30</v>
      </c>
      <c r="D250" s="11">
        <v>117.2449</v>
      </c>
      <c r="E250" s="11">
        <v>0.3</v>
      </c>
      <c r="F250" s="11">
        <v>1000</v>
      </c>
      <c r="G250" s="11">
        <v>4500</v>
      </c>
      <c r="H250" s="11">
        <v>0.85</v>
      </c>
      <c r="I250" s="11">
        <v>0.5</v>
      </c>
      <c r="J250" s="11">
        <v>0.7</v>
      </c>
      <c r="K250" s="11">
        <v>4</v>
      </c>
      <c r="L250" s="11">
        <v>3</v>
      </c>
      <c r="M250" s="11">
        <v>3</v>
      </c>
      <c r="N250" s="11">
        <v>3</v>
      </c>
      <c r="O250" s="11">
        <v>0.05</v>
      </c>
      <c r="P250" s="11">
        <v>0.1</v>
      </c>
      <c r="Q250" s="11">
        <v>0.1</v>
      </c>
      <c r="R250" s="11">
        <v>0.25</v>
      </c>
      <c r="S250" s="11">
        <v>2657.0808999999999</v>
      </c>
      <c r="T250" s="11">
        <v>0.4</v>
      </c>
      <c r="U250" s="11">
        <v>50</v>
      </c>
      <c r="V250" s="11">
        <v>1400</v>
      </c>
      <c r="W250" s="11">
        <v>6.5115107999999999</v>
      </c>
      <c r="Y250" s="11">
        <v>5.9437379999999997</v>
      </c>
      <c r="Z250" s="11">
        <v>300</v>
      </c>
      <c r="AA250" s="11">
        <v>2657.0808999999999</v>
      </c>
      <c r="AB250" s="11">
        <v>0.4</v>
      </c>
      <c r="AC250" s="11">
        <v>50</v>
      </c>
      <c r="AD250" s="11">
        <v>6.5115107999999999</v>
      </c>
    </row>
    <row r="251" spans="2:30" x14ac:dyDescent="0.35">
      <c r="B251" s="11">
        <v>9.5016940000000005</v>
      </c>
      <c r="C251" s="11">
        <v>40</v>
      </c>
      <c r="D251" s="11">
        <v>1.5</v>
      </c>
      <c r="E251" s="11">
        <v>0.192</v>
      </c>
      <c r="F251" s="11">
        <v>1269.4214876033059</v>
      </c>
      <c r="G251" s="11">
        <v>6500</v>
      </c>
      <c r="H251" s="11">
        <v>0.7</v>
      </c>
      <c r="I251" s="11">
        <v>0.3</v>
      </c>
      <c r="J251" s="11">
        <v>0.7</v>
      </c>
      <c r="K251" s="11">
        <v>4</v>
      </c>
      <c r="L251" s="11">
        <v>3</v>
      </c>
      <c r="M251" s="11">
        <v>3</v>
      </c>
      <c r="N251" s="11">
        <v>3</v>
      </c>
      <c r="O251" s="11">
        <v>0.125</v>
      </c>
      <c r="P251" s="11">
        <v>0.1</v>
      </c>
      <c r="Q251" s="11">
        <v>0.4</v>
      </c>
      <c r="R251" s="11">
        <v>0.2</v>
      </c>
      <c r="S251" s="11">
        <v>3614.2152999999998</v>
      </c>
      <c r="T251" s="11">
        <v>0.42916666999999997</v>
      </c>
      <c r="U251" s="11">
        <v>90</v>
      </c>
      <c r="V251" s="11">
        <v>600</v>
      </c>
      <c r="W251" s="11">
        <v>9.1691186999999985</v>
      </c>
      <c r="Y251" s="11">
        <v>9.5016940000000005</v>
      </c>
      <c r="Z251" s="11">
        <v>243.72892561983474</v>
      </c>
      <c r="AA251" s="11">
        <v>3614.2152999999998</v>
      </c>
      <c r="AB251" s="11">
        <v>0.42916666999999997</v>
      </c>
      <c r="AC251" s="11">
        <v>90</v>
      </c>
      <c r="AD251" s="11">
        <v>9.1691186999999985</v>
      </c>
    </row>
    <row r="252" spans="2:30" x14ac:dyDescent="0.35">
      <c r="B252" s="11">
        <v>-17.886552999999999</v>
      </c>
      <c r="C252" s="11">
        <v>30</v>
      </c>
      <c r="D252" s="11">
        <v>62.418367000000003</v>
      </c>
      <c r="E252" s="11">
        <v>0.13800000000000001</v>
      </c>
      <c r="F252" s="11">
        <v>600</v>
      </c>
      <c r="G252" s="11">
        <v>6000</v>
      </c>
      <c r="H252" s="11">
        <v>0.75</v>
      </c>
      <c r="I252" s="11">
        <v>0.3</v>
      </c>
      <c r="J252" s="11">
        <v>0.7</v>
      </c>
      <c r="K252" s="11">
        <v>4</v>
      </c>
      <c r="L252" s="11">
        <v>4</v>
      </c>
      <c r="M252" s="11">
        <v>3</v>
      </c>
      <c r="N252" s="11">
        <v>4</v>
      </c>
      <c r="O252" s="11">
        <v>0.2</v>
      </c>
      <c r="P252" s="11">
        <v>0.1</v>
      </c>
      <c r="Q252" s="11">
        <v>0.2</v>
      </c>
      <c r="R252" s="11">
        <v>0.2</v>
      </c>
      <c r="S252" s="11">
        <v>3542.7745</v>
      </c>
      <c r="T252" s="11">
        <v>0.54583333000000001</v>
      </c>
      <c r="U252" s="11">
        <v>80</v>
      </c>
      <c r="V252" s="11">
        <v>1800</v>
      </c>
      <c r="W252" s="11">
        <v>-17.134511</v>
      </c>
      <c r="Y252" s="11">
        <v>-17.886552999999999</v>
      </c>
      <c r="Z252" s="11">
        <v>82.800000000000011</v>
      </c>
      <c r="AA252" s="11">
        <v>3542.7745</v>
      </c>
      <c r="AB252" s="11">
        <v>0.54583333000000001</v>
      </c>
      <c r="AC252" s="11">
        <v>80</v>
      </c>
      <c r="AD252" s="11">
        <v>-17.134511</v>
      </c>
    </row>
    <row r="253" spans="2:30" x14ac:dyDescent="0.35">
      <c r="B253" s="11">
        <v>26.548807</v>
      </c>
      <c r="C253" s="11">
        <v>25</v>
      </c>
      <c r="D253" s="11">
        <v>275.63265000000001</v>
      </c>
      <c r="E253" s="11">
        <v>0.16500000000000001</v>
      </c>
      <c r="F253" s="11">
        <v>1639.6694214876034</v>
      </c>
      <c r="G253" s="11">
        <v>7000</v>
      </c>
      <c r="H253" s="11">
        <v>0.7</v>
      </c>
      <c r="I253" s="11">
        <v>0.4</v>
      </c>
      <c r="J253" s="11">
        <v>0.8</v>
      </c>
      <c r="K253" s="11">
        <v>2</v>
      </c>
      <c r="L253" s="11">
        <v>4</v>
      </c>
      <c r="M253" s="11">
        <v>2</v>
      </c>
      <c r="N253" s="11">
        <v>4</v>
      </c>
      <c r="O253" s="11">
        <v>0.05</v>
      </c>
      <c r="P253" s="11">
        <v>0.15</v>
      </c>
      <c r="Q253" s="11">
        <v>0.3</v>
      </c>
      <c r="R253" s="11">
        <v>0.3</v>
      </c>
      <c r="S253" s="11">
        <v>4265.2892000000002</v>
      </c>
      <c r="T253" s="11">
        <v>0.42916666999999997</v>
      </c>
      <c r="U253" s="11">
        <v>90</v>
      </c>
      <c r="V253" s="11">
        <v>1200</v>
      </c>
      <c r="W253" s="11">
        <v>28.438158999999999</v>
      </c>
      <c r="Y253" s="11">
        <v>26.548807</v>
      </c>
      <c r="Z253" s="11">
        <v>270.54545454545456</v>
      </c>
      <c r="AA253" s="11">
        <v>4265.2892000000002</v>
      </c>
      <c r="AB253" s="11">
        <v>0.42916666999999997</v>
      </c>
      <c r="AC253" s="11">
        <v>90</v>
      </c>
      <c r="AD253" s="11">
        <v>28.438158999999999</v>
      </c>
    </row>
    <row r="254" spans="2:30" x14ac:dyDescent="0.35">
      <c r="B254" s="11">
        <v>-6.2862</v>
      </c>
      <c r="C254" s="11">
        <v>15</v>
      </c>
      <c r="D254" s="11">
        <v>80.693877999999998</v>
      </c>
      <c r="E254" s="11">
        <v>5.7000000000000002E-2</v>
      </c>
      <c r="F254" s="11">
        <v>600</v>
      </c>
      <c r="G254" s="11">
        <v>6000</v>
      </c>
      <c r="H254" s="11">
        <v>0.8</v>
      </c>
      <c r="I254" s="11">
        <v>0.2</v>
      </c>
      <c r="J254" s="11">
        <v>0.8</v>
      </c>
      <c r="K254" s="11">
        <v>3</v>
      </c>
      <c r="L254" s="11">
        <v>3</v>
      </c>
      <c r="M254" s="11">
        <v>3</v>
      </c>
      <c r="N254" s="11">
        <v>2</v>
      </c>
      <c r="O254" s="11">
        <v>0.05</v>
      </c>
      <c r="P254" s="11">
        <v>0.1</v>
      </c>
      <c r="Q254" s="11">
        <v>0.4</v>
      </c>
      <c r="R254" s="11">
        <v>0.2</v>
      </c>
      <c r="S254" s="11">
        <v>3905.5158999999999</v>
      </c>
      <c r="T254" s="11">
        <v>0.48749999999999999</v>
      </c>
      <c r="U254" s="11">
        <v>60</v>
      </c>
      <c r="V254" s="11">
        <v>600</v>
      </c>
      <c r="W254" s="11">
        <v>-6.8699474</v>
      </c>
      <c r="Y254" s="11">
        <v>-6.2862</v>
      </c>
      <c r="Z254" s="11">
        <v>34.200000000000003</v>
      </c>
      <c r="AA254" s="11">
        <v>3905.5158999999999</v>
      </c>
      <c r="AB254" s="11">
        <v>0.48749999999999999</v>
      </c>
      <c r="AC254" s="11">
        <v>60</v>
      </c>
      <c r="AD254" s="11">
        <v>-6.8699474</v>
      </c>
    </row>
    <row r="255" spans="2:30" x14ac:dyDescent="0.35">
      <c r="B255" s="11">
        <v>-28.185383000000002</v>
      </c>
      <c r="C255" s="11">
        <v>45</v>
      </c>
      <c r="D255" s="11">
        <v>129.42857000000001</v>
      </c>
      <c r="E255" s="11">
        <v>0.27300000000000002</v>
      </c>
      <c r="F255" s="11">
        <v>1639.6694214876034</v>
      </c>
      <c r="G255" s="11">
        <v>6500</v>
      </c>
      <c r="H255" s="11">
        <v>0.8</v>
      </c>
      <c r="I255" s="11">
        <v>0.5</v>
      </c>
      <c r="J255" s="11">
        <v>0.9</v>
      </c>
      <c r="K255" s="11">
        <v>4</v>
      </c>
      <c r="L255" s="11">
        <v>4</v>
      </c>
      <c r="M255" s="11">
        <v>2</v>
      </c>
      <c r="N255" s="11">
        <v>3</v>
      </c>
      <c r="O255" s="11">
        <v>0.05</v>
      </c>
      <c r="P255" s="11">
        <v>0.2</v>
      </c>
      <c r="Q255" s="11">
        <v>0.1</v>
      </c>
      <c r="R255" s="11">
        <v>0.2</v>
      </c>
      <c r="S255" s="11">
        <v>1560.8131000000001</v>
      </c>
      <c r="T255" s="11">
        <v>0.75</v>
      </c>
      <c r="U255" s="11">
        <v>50</v>
      </c>
      <c r="V255" s="11">
        <v>1800</v>
      </c>
      <c r="W255" s="11">
        <v>-26.630424999999999</v>
      </c>
      <c r="Y255" s="11">
        <v>-28.185383000000002</v>
      </c>
      <c r="Z255" s="11">
        <v>447.62975206611577</v>
      </c>
      <c r="AA255" s="11">
        <v>1560.8131000000001</v>
      </c>
      <c r="AB255" s="11">
        <v>0.75</v>
      </c>
      <c r="AC255" s="11">
        <v>50</v>
      </c>
      <c r="AD255" s="11">
        <v>-26.630424999999999</v>
      </c>
    </row>
    <row r="256" spans="2:30" x14ac:dyDescent="0.35">
      <c r="B256" s="11">
        <v>12.219911</v>
      </c>
      <c r="C256" s="11">
        <v>25</v>
      </c>
      <c r="D256" s="11">
        <v>98.969387999999995</v>
      </c>
      <c r="E256" s="11">
        <v>0.219</v>
      </c>
      <c r="F256" s="11">
        <v>1694.4731404958679</v>
      </c>
      <c r="G256" s="11">
        <v>7500</v>
      </c>
      <c r="H256" s="11">
        <v>0.75</v>
      </c>
      <c r="I256" s="11">
        <v>0.4</v>
      </c>
      <c r="J256" s="11">
        <v>0.6</v>
      </c>
      <c r="K256" s="11">
        <v>3</v>
      </c>
      <c r="L256" s="11">
        <v>3</v>
      </c>
      <c r="M256" s="11">
        <v>3</v>
      </c>
      <c r="N256" s="11">
        <v>2</v>
      </c>
      <c r="O256" s="11">
        <v>0.2</v>
      </c>
      <c r="P256" s="11">
        <v>0.15</v>
      </c>
      <c r="Q256" s="11">
        <v>0.4</v>
      </c>
      <c r="R256" s="11">
        <v>0.25</v>
      </c>
      <c r="S256" s="11">
        <v>2031.0900999999999</v>
      </c>
      <c r="T256" s="11">
        <v>0.45833332999999998</v>
      </c>
      <c r="U256" s="11">
        <v>60</v>
      </c>
      <c r="V256" s="11">
        <v>1000</v>
      </c>
      <c r="W256" s="11">
        <v>11.904699000000001</v>
      </c>
      <c r="Y256" s="11">
        <v>12.219911</v>
      </c>
      <c r="Z256" s="11">
        <v>371.08961776859508</v>
      </c>
      <c r="AA256" s="11">
        <v>2031.0900999999999</v>
      </c>
      <c r="AB256" s="11">
        <v>0.45833332999999998</v>
      </c>
      <c r="AC256" s="11">
        <v>60</v>
      </c>
      <c r="AD256" s="11">
        <v>11.904699000000001</v>
      </c>
    </row>
    <row r="257" spans="2:30" x14ac:dyDescent="0.35">
      <c r="B257" s="11">
        <v>-2.5648430000000002</v>
      </c>
      <c r="C257" s="11">
        <v>25</v>
      </c>
      <c r="D257" s="11">
        <v>123.33673</v>
      </c>
      <c r="E257" s="11">
        <v>0.111</v>
      </c>
      <c r="F257" s="11">
        <v>775</v>
      </c>
      <c r="G257" s="11">
        <v>7500</v>
      </c>
      <c r="H257" s="11">
        <v>0.7</v>
      </c>
      <c r="I257" s="11">
        <v>0.4</v>
      </c>
      <c r="J257" s="11">
        <v>0.6</v>
      </c>
      <c r="K257" s="11">
        <v>2</v>
      </c>
      <c r="L257" s="11">
        <v>4</v>
      </c>
      <c r="M257" s="11">
        <v>4</v>
      </c>
      <c r="N257" s="11">
        <v>3</v>
      </c>
      <c r="O257" s="11">
        <v>0.125</v>
      </c>
      <c r="P257" s="11">
        <v>0.15</v>
      </c>
      <c r="Q257" s="11">
        <v>0.4</v>
      </c>
      <c r="R257" s="11">
        <v>0.35</v>
      </c>
      <c r="S257" s="11">
        <v>2665.8058000000001</v>
      </c>
      <c r="T257" s="11">
        <v>0.48749999999999999</v>
      </c>
      <c r="U257" s="11">
        <v>80</v>
      </c>
      <c r="V257" s="11">
        <v>600</v>
      </c>
      <c r="W257" s="11">
        <v>-2.2309445000000001</v>
      </c>
      <c r="Y257" s="11">
        <v>-2.5648430000000002</v>
      </c>
      <c r="Z257" s="11">
        <v>86.025000000000006</v>
      </c>
      <c r="AA257" s="11">
        <v>2665.8058000000001</v>
      </c>
      <c r="AB257" s="11">
        <v>0.48749999999999999</v>
      </c>
      <c r="AC257" s="11">
        <v>80</v>
      </c>
      <c r="AD257" s="11">
        <v>-2.2309445000000001</v>
      </c>
    </row>
    <row r="258" spans="2:30" x14ac:dyDescent="0.35">
      <c r="B258" s="11">
        <v>-0.36335899999999999</v>
      </c>
      <c r="C258" s="11">
        <v>45</v>
      </c>
      <c r="D258" s="11">
        <v>275.63265000000001</v>
      </c>
      <c r="E258" s="11">
        <v>0.27300000000000002</v>
      </c>
      <c r="F258" s="11">
        <v>1825</v>
      </c>
      <c r="G258" s="11">
        <v>7000</v>
      </c>
      <c r="H258" s="11">
        <v>0.7</v>
      </c>
      <c r="I258" s="11">
        <v>0.5</v>
      </c>
      <c r="J258" s="11">
        <v>0.8</v>
      </c>
      <c r="K258" s="11">
        <v>3</v>
      </c>
      <c r="L258" s="11">
        <v>4</v>
      </c>
      <c r="M258" s="11">
        <v>4</v>
      </c>
      <c r="N258" s="11">
        <v>3</v>
      </c>
      <c r="O258" s="11">
        <v>0.2</v>
      </c>
      <c r="P258" s="11">
        <v>0.2</v>
      </c>
      <c r="Q258" s="11">
        <v>0.4</v>
      </c>
      <c r="R258" s="11">
        <v>0.35</v>
      </c>
      <c r="S258" s="11">
        <v>2731.4229999999998</v>
      </c>
      <c r="T258" s="11">
        <v>0.4</v>
      </c>
      <c r="U258" s="11">
        <v>50</v>
      </c>
      <c r="V258" s="11">
        <v>1400</v>
      </c>
      <c r="W258" s="11">
        <v>-1.1797758</v>
      </c>
      <c r="Y258" s="11">
        <v>-0.36335899999999999</v>
      </c>
      <c r="Z258" s="11">
        <v>498.22500000000002</v>
      </c>
      <c r="AA258" s="11">
        <v>2731.4229999999998</v>
      </c>
      <c r="AB258" s="11">
        <v>0.4</v>
      </c>
      <c r="AC258" s="11">
        <v>50</v>
      </c>
      <c r="AD258" s="11">
        <v>-1.1797758</v>
      </c>
    </row>
    <row r="259" spans="2:30" x14ac:dyDescent="0.35">
      <c r="B259" s="11">
        <v>18.130973000000001</v>
      </c>
      <c r="C259" s="11">
        <v>20</v>
      </c>
      <c r="D259" s="11">
        <v>50.234693999999998</v>
      </c>
      <c r="E259" s="11">
        <v>0.3</v>
      </c>
      <c r="F259" s="11">
        <v>2400</v>
      </c>
      <c r="G259" s="11">
        <v>4500</v>
      </c>
      <c r="H259" s="11">
        <v>0.85</v>
      </c>
      <c r="I259" s="11">
        <v>0.2</v>
      </c>
      <c r="J259" s="11">
        <v>0.6</v>
      </c>
      <c r="K259" s="11">
        <v>3</v>
      </c>
      <c r="L259" s="11">
        <v>4</v>
      </c>
      <c r="M259" s="11">
        <v>3</v>
      </c>
      <c r="N259" s="11">
        <v>4</v>
      </c>
      <c r="O259" s="11">
        <v>0.05</v>
      </c>
      <c r="P259" s="11">
        <v>0.1</v>
      </c>
      <c r="Q259" s="11">
        <v>0.1</v>
      </c>
      <c r="R259" s="11">
        <v>0.3</v>
      </c>
      <c r="S259" s="11">
        <v>2832.4657000000002</v>
      </c>
      <c r="T259" s="11">
        <v>0.4</v>
      </c>
      <c r="U259" s="11">
        <v>40</v>
      </c>
      <c r="V259" s="11">
        <v>1800</v>
      </c>
      <c r="W259" s="11">
        <v>20.504715999999998</v>
      </c>
      <c r="Y259" s="11">
        <v>18.130973000000001</v>
      </c>
      <c r="Z259" s="11">
        <v>720</v>
      </c>
      <c r="AA259" s="11">
        <v>2832.4657000000002</v>
      </c>
      <c r="AB259" s="11">
        <v>0.4</v>
      </c>
      <c r="AC259" s="11">
        <v>40</v>
      </c>
      <c r="AD259" s="11">
        <v>20.504715999999998</v>
      </c>
    </row>
    <row r="260" spans="2:30" x14ac:dyDescent="0.35">
      <c r="B260" s="11">
        <v>-11.09675</v>
      </c>
      <c r="C260" s="11">
        <v>40</v>
      </c>
      <c r="D260" s="11">
        <v>245.17347000000001</v>
      </c>
      <c r="E260" s="11">
        <v>0.03</v>
      </c>
      <c r="F260" s="11">
        <v>8000</v>
      </c>
      <c r="G260" s="11">
        <v>8500</v>
      </c>
      <c r="H260" s="11">
        <v>0.7</v>
      </c>
      <c r="I260" s="11">
        <v>0.3</v>
      </c>
      <c r="J260" s="11">
        <v>0.6</v>
      </c>
      <c r="K260" s="11">
        <v>3</v>
      </c>
      <c r="L260" s="11">
        <v>4</v>
      </c>
      <c r="M260" s="11">
        <v>4</v>
      </c>
      <c r="N260" s="11">
        <v>3</v>
      </c>
      <c r="O260" s="11">
        <v>0.2</v>
      </c>
      <c r="P260" s="11">
        <v>0.1</v>
      </c>
      <c r="Q260" s="11">
        <v>0.2</v>
      </c>
      <c r="R260" s="11">
        <v>0.3</v>
      </c>
      <c r="S260" s="11">
        <v>2100.5695999999998</v>
      </c>
      <c r="T260" s="11">
        <v>0.57499999999999996</v>
      </c>
      <c r="U260" s="11">
        <v>40</v>
      </c>
      <c r="V260" s="11">
        <v>600</v>
      </c>
      <c r="W260" s="11">
        <v>-9.3993659000000012</v>
      </c>
      <c r="Y260" s="11">
        <v>-11.09675</v>
      </c>
      <c r="Z260" s="11">
        <v>240</v>
      </c>
      <c r="AA260" s="11">
        <v>2100.5695999999998</v>
      </c>
      <c r="AB260" s="11">
        <v>0.57499999999999996</v>
      </c>
      <c r="AC260" s="11">
        <v>40</v>
      </c>
      <c r="AD260" s="11">
        <v>-9.3993659000000012</v>
      </c>
    </row>
    <row r="261" spans="2:30" x14ac:dyDescent="0.35">
      <c r="B261" s="11">
        <v>-13.427692</v>
      </c>
      <c r="C261" s="11">
        <v>30</v>
      </c>
      <c r="D261" s="11">
        <v>245.17347000000001</v>
      </c>
      <c r="E261" s="11">
        <v>0.111</v>
      </c>
      <c r="F261" s="11">
        <v>1075.6714876033056</v>
      </c>
      <c r="G261" s="11">
        <v>5500</v>
      </c>
      <c r="H261" s="11">
        <v>0.75</v>
      </c>
      <c r="I261" s="11">
        <v>0.5</v>
      </c>
      <c r="J261" s="11">
        <v>0.8</v>
      </c>
      <c r="K261" s="11">
        <v>2</v>
      </c>
      <c r="L261" s="11">
        <v>3</v>
      </c>
      <c r="M261" s="11">
        <v>4</v>
      </c>
      <c r="N261" s="11">
        <v>3</v>
      </c>
      <c r="O261" s="11">
        <v>0.2</v>
      </c>
      <c r="P261" s="11">
        <v>0.2</v>
      </c>
      <c r="Q261" s="11">
        <v>0.2</v>
      </c>
      <c r="R261" s="11">
        <v>0.35</v>
      </c>
      <c r="S261" s="11">
        <v>2796.4956000000002</v>
      </c>
      <c r="T261" s="11">
        <v>0.66249999999999998</v>
      </c>
      <c r="U261" s="11">
        <v>70</v>
      </c>
      <c r="V261" s="11">
        <v>1400</v>
      </c>
      <c r="W261" s="11">
        <v>-12.722649000000001</v>
      </c>
      <c r="Y261" s="11">
        <v>-13.427692</v>
      </c>
      <c r="Z261" s="11">
        <v>119.39953512396693</v>
      </c>
      <c r="AA261" s="11">
        <v>2796.4956000000002</v>
      </c>
      <c r="AB261" s="11">
        <v>0.66249999999999998</v>
      </c>
      <c r="AC261" s="11">
        <v>70</v>
      </c>
      <c r="AD261" s="11">
        <v>-12.722649000000001</v>
      </c>
    </row>
    <row r="262" spans="2:30" x14ac:dyDescent="0.35">
      <c r="B262" s="11">
        <v>-1.420469</v>
      </c>
      <c r="C262" s="11">
        <v>25</v>
      </c>
      <c r="D262" s="11">
        <v>251.26531</v>
      </c>
      <c r="E262" s="11">
        <v>0.03</v>
      </c>
      <c r="F262" s="11">
        <v>4619.059917355371</v>
      </c>
      <c r="G262" s="11">
        <v>6500</v>
      </c>
      <c r="H262" s="11">
        <v>0.7</v>
      </c>
      <c r="I262" s="11">
        <v>0.3</v>
      </c>
      <c r="J262" s="11">
        <v>0.6</v>
      </c>
      <c r="K262" s="11">
        <v>2</v>
      </c>
      <c r="L262" s="11">
        <v>3</v>
      </c>
      <c r="M262" s="11">
        <v>3</v>
      </c>
      <c r="N262" s="11">
        <v>3</v>
      </c>
      <c r="O262" s="11">
        <v>0.125</v>
      </c>
      <c r="P262" s="11">
        <v>0.2</v>
      </c>
      <c r="Q262" s="11">
        <v>0.1</v>
      </c>
      <c r="R262" s="11">
        <v>0.3</v>
      </c>
      <c r="S262" s="11">
        <v>2860.4519</v>
      </c>
      <c r="T262" s="11">
        <v>0.4</v>
      </c>
      <c r="U262" s="11">
        <v>40</v>
      </c>
      <c r="V262" s="11">
        <v>1000</v>
      </c>
      <c r="W262" s="11">
        <v>-6.0735474000000007</v>
      </c>
      <c r="Y262" s="11">
        <v>-1.420469</v>
      </c>
      <c r="Z262" s="11">
        <v>138.57179752066114</v>
      </c>
      <c r="AA262" s="11">
        <v>2860.4519</v>
      </c>
      <c r="AB262" s="11">
        <v>0.4</v>
      </c>
      <c r="AC262" s="11">
        <v>40</v>
      </c>
      <c r="AD262" s="11">
        <v>-6.0735474000000007</v>
      </c>
    </row>
    <row r="263" spans="2:30" x14ac:dyDescent="0.35">
      <c r="B263" s="11">
        <v>-21.300819000000001</v>
      </c>
      <c r="C263" s="11">
        <v>25</v>
      </c>
      <c r="D263" s="11">
        <v>129.42857000000001</v>
      </c>
      <c r="E263" s="11">
        <v>0.3</v>
      </c>
      <c r="F263" s="11">
        <v>899.17355371900828</v>
      </c>
      <c r="G263" s="11">
        <v>3500</v>
      </c>
      <c r="H263" s="11">
        <v>0.8</v>
      </c>
      <c r="I263" s="11">
        <v>0.2</v>
      </c>
      <c r="J263" s="11">
        <v>0.8</v>
      </c>
      <c r="K263" s="11">
        <v>2</v>
      </c>
      <c r="L263" s="11">
        <v>3</v>
      </c>
      <c r="M263" s="11">
        <v>4</v>
      </c>
      <c r="N263" s="11">
        <v>4</v>
      </c>
      <c r="O263" s="11">
        <v>0.125</v>
      </c>
      <c r="P263" s="11">
        <v>0.1</v>
      </c>
      <c r="Q263" s="11">
        <v>0.4</v>
      </c>
      <c r="R263" s="11">
        <v>0.35</v>
      </c>
      <c r="S263" s="11">
        <v>947.84204</v>
      </c>
      <c r="T263" s="11">
        <v>0.54583333000000001</v>
      </c>
      <c r="U263" s="11">
        <v>40</v>
      </c>
      <c r="V263" s="11">
        <v>1800</v>
      </c>
      <c r="W263" s="11">
        <v>-16.496699</v>
      </c>
      <c r="Y263" s="11">
        <v>-21.300819000000001</v>
      </c>
      <c r="Z263" s="11">
        <v>269.75206611570246</v>
      </c>
      <c r="AA263" s="11">
        <v>947.84204</v>
      </c>
      <c r="AB263" s="11">
        <v>0.54583333000000001</v>
      </c>
      <c r="AC263" s="11">
        <v>40</v>
      </c>
      <c r="AD263" s="11">
        <v>-16.496699</v>
      </c>
    </row>
    <row r="264" spans="2:30" x14ac:dyDescent="0.35">
      <c r="B264" s="11">
        <v>23.58502</v>
      </c>
      <c r="C264" s="11">
        <v>40</v>
      </c>
      <c r="D264" s="11">
        <v>208.62244999999999</v>
      </c>
      <c r="E264" s="11">
        <v>0.16500000000000001</v>
      </c>
      <c r="F264" s="11">
        <v>2435.4855371900826</v>
      </c>
      <c r="G264" s="11">
        <v>7500</v>
      </c>
      <c r="H264" s="11">
        <v>0.75</v>
      </c>
      <c r="I264" s="11">
        <v>0.4</v>
      </c>
      <c r="J264" s="11">
        <v>0.8</v>
      </c>
      <c r="K264" s="11">
        <v>3</v>
      </c>
      <c r="L264" s="11">
        <v>3</v>
      </c>
      <c r="M264" s="11">
        <v>3</v>
      </c>
      <c r="N264" s="11">
        <v>4</v>
      </c>
      <c r="O264" s="11">
        <v>0.125</v>
      </c>
      <c r="P264" s="11">
        <v>0.15</v>
      </c>
      <c r="Q264" s="11">
        <v>0.2</v>
      </c>
      <c r="R264" s="11">
        <v>0.25</v>
      </c>
      <c r="S264" s="11">
        <v>3591.0472</v>
      </c>
      <c r="T264" s="11">
        <v>0.4</v>
      </c>
      <c r="U264" s="11">
        <v>90</v>
      </c>
      <c r="V264" s="11">
        <v>1200</v>
      </c>
      <c r="W264" s="11">
        <v>20.809581000000001</v>
      </c>
      <c r="Y264" s="11">
        <v>23.58502</v>
      </c>
      <c r="Z264" s="11">
        <v>401.85511363636363</v>
      </c>
      <c r="AA264" s="11">
        <v>3591.0472</v>
      </c>
      <c r="AB264" s="11">
        <v>0.4</v>
      </c>
      <c r="AC264" s="11">
        <v>90</v>
      </c>
      <c r="AD264" s="11">
        <v>20.809581000000001</v>
      </c>
    </row>
    <row r="265" spans="2:30" x14ac:dyDescent="0.35">
      <c r="B265" s="11">
        <v>-20.940135999999999</v>
      </c>
      <c r="C265" s="11">
        <v>25</v>
      </c>
      <c r="D265" s="11">
        <v>62.418367000000003</v>
      </c>
      <c r="E265" s="11">
        <v>0.03</v>
      </c>
      <c r="F265" s="11">
        <v>1125</v>
      </c>
      <c r="G265" s="11">
        <v>5500</v>
      </c>
      <c r="H265" s="11">
        <v>0.85</v>
      </c>
      <c r="I265" s="11">
        <v>0.5</v>
      </c>
      <c r="J265" s="11">
        <v>0.6</v>
      </c>
      <c r="K265" s="11">
        <v>3</v>
      </c>
      <c r="L265" s="11">
        <v>3</v>
      </c>
      <c r="M265" s="11">
        <v>2</v>
      </c>
      <c r="N265" s="11">
        <v>4</v>
      </c>
      <c r="O265" s="11">
        <v>0.2</v>
      </c>
      <c r="P265" s="11">
        <v>0.1</v>
      </c>
      <c r="Q265" s="11">
        <v>0.1</v>
      </c>
      <c r="R265" s="11">
        <v>0.35</v>
      </c>
      <c r="S265" s="11">
        <v>2420.3824</v>
      </c>
      <c r="T265" s="11">
        <v>0.69166667000000004</v>
      </c>
      <c r="U265" s="11">
        <v>80</v>
      </c>
      <c r="V265" s="11">
        <v>1400</v>
      </c>
      <c r="W265" s="11">
        <v>-18.931702000000001</v>
      </c>
      <c r="Y265" s="11">
        <v>-20.940135999999999</v>
      </c>
      <c r="Z265" s="11">
        <v>33.75</v>
      </c>
      <c r="AA265" s="11">
        <v>2420.3824</v>
      </c>
      <c r="AB265" s="11">
        <v>0.69166667000000004</v>
      </c>
      <c r="AC265" s="11">
        <v>80</v>
      </c>
      <c r="AD265" s="11">
        <v>-18.931702000000001</v>
      </c>
    </row>
    <row r="266" spans="2:30" x14ac:dyDescent="0.35">
      <c r="B266" s="11">
        <v>37.461396000000001</v>
      </c>
      <c r="C266" s="11">
        <v>20</v>
      </c>
      <c r="D266" s="11">
        <v>287.81632999999999</v>
      </c>
      <c r="E266" s="11">
        <v>0.27300000000000002</v>
      </c>
      <c r="F266" s="11">
        <v>7300</v>
      </c>
      <c r="G266" s="11">
        <v>3000</v>
      </c>
      <c r="H266" s="11">
        <v>0.85</v>
      </c>
      <c r="I266" s="11">
        <v>0.4</v>
      </c>
      <c r="J266" s="11">
        <v>0.9</v>
      </c>
      <c r="K266" s="11">
        <v>3</v>
      </c>
      <c r="L266" s="11">
        <v>2</v>
      </c>
      <c r="M266" s="11">
        <v>4</v>
      </c>
      <c r="N266" s="11">
        <v>3</v>
      </c>
      <c r="O266" s="11">
        <v>0.2</v>
      </c>
      <c r="P266" s="11">
        <v>0.1</v>
      </c>
      <c r="Q266" s="11">
        <v>0.2</v>
      </c>
      <c r="R266" s="11">
        <v>0.25</v>
      </c>
      <c r="S266" s="11">
        <v>1363.7798</v>
      </c>
      <c r="T266" s="11">
        <v>0.69166667000000004</v>
      </c>
      <c r="U266" s="11">
        <v>80</v>
      </c>
      <c r="V266" s="11">
        <v>1600</v>
      </c>
      <c r="W266" s="11">
        <v>18.964117000000002</v>
      </c>
      <c r="Y266" s="11">
        <v>37.461396000000001</v>
      </c>
      <c r="Z266" s="11">
        <v>1992.9</v>
      </c>
      <c r="AA266" s="11">
        <v>1363.7798</v>
      </c>
      <c r="AB266" s="11">
        <v>0.69166667000000004</v>
      </c>
      <c r="AC266" s="11">
        <v>80</v>
      </c>
      <c r="AD266" s="11">
        <v>18.964117000000002</v>
      </c>
    </row>
    <row r="267" spans="2:30" x14ac:dyDescent="0.35">
      <c r="B267" s="11">
        <v>24.185009999999998</v>
      </c>
      <c r="C267" s="11">
        <v>20</v>
      </c>
      <c r="D267" s="11">
        <v>251.26531</v>
      </c>
      <c r="E267" s="11">
        <v>0.192</v>
      </c>
      <c r="F267" s="11">
        <v>1961.518595041322</v>
      </c>
      <c r="G267" s="11">
        <v>8000</v>
      </c>
      <c r="H267" s="11">
        <v>0.8</v>
      </c>
      <c r="I267" s="11">
        <v>0.2</v>
      </c>
      <c r="J267" s="11">
        <v>0.7</v>
      </c>
      <c r="K267" s="11">
        <v>4</v>
      </c>
      <c r="L267" s="11">
        <v>4</v>
      </c>
      <c r="M267" s="11">
        <v>2</v>
      </c>
      <c r="N267" s="11">
        <v>3</v>
      </c>
      <c r="O267" s="11">
        <v>0.125</v>
      </c>
      <c r="P267" s="11">
        <v>0.1</v>
      </c>
      <c r="Q267" s="11">
        <v>0.1</v>
      </c>
      <c r="R267" s="11">
        <v>0.35</v>
      </c>
      <c r="S267" s="11">
        <v>4336.1203999999998</v>
      </c>
      <c r="T267" s="11">
        <v>0.45833332999999998</v>
      </c>
      <c r="U267" s="11">
        <v>60</v>
      </c>
      <c r="V267" s="11">
        <v>1000</v>
      </c>
      <c r="W267" s="11">
        <v>20.524595000000001</v>
      </c>
      <c r="Y267" s="11">
        <v>24.185009999999998</v>
      </c>
      <c r="Z267" s="11">
        <v>376.61157024793386</v>
      </c>
      <c r="AA267" s="11">
        <v>4336.1203999999998</v>
      </c>
      <c r="AB267" s="11">
        <v>0.45833332999999998</v>
      </c>
      <c r="AC267" s="11">
        <v>60</v>
      </c>
      <c r="AD267" s="11">
        <v>20.524595000000001</v>
      </c>
    </row>
    <row r="268" spans="2:30" x14ac:dyDescent="0.35">
      <c r="B268" s="11">
        <v>1.6923220000000001</v>
      </c>
      <c r="C268" s="11">
        <v>35</v>
      </c>
      <c r="D268" s="11">
        <v>13.683673000000001</v>
      </c>
      <c r="E268" s="11">
        <v>0.219</v>
      </c>
      <c r="F268" s="11">
        <v>3100</v>
      </c>
      <c r="G268" s="11">
        <v>7000</v>
      </c>
      <c r="H268" s="11">
        <v>0.85</v>
      </c>
      <c r="I268" s="11">
        <v>0.4</v>
      </c>
      <c r="J268" s="11">
        <v>0.7</v>
      </c>
      <c r="K268" s="11">
        <v>2</v>
      </c>
      <c r="L268" s="11">
        <v>2</v>
      </c>
      <c r="M268" s="11">
        <v>4</v>
      </c>
      <c r="N268" s="11">
        <v>3</v>
      </c>
      <c r="O268" s="11">
        <v>0.05</v>
      </c>
      <c r="P268" s="11">
        <v>0.15</v>
      </c>
      <c r="Q268" s="11">
        <v>0.4</v>
      </c>
      <c r="R268" s="11">
        <v>0.3</v>
      </c>
      <c r="S268" s="11">
        <v>4009.1156999999998</v>
      </c>
      <c r="T268" s="11">
        <v>0.57499999999999996</v>
      </c>
      <c r="U268" s="11">
        <v>60</v>
      </c>
      <c r="V268" s="11">
        <v>600</v>
      </c>
      <c r="W268" s="11">
        <v>-2.5491978</v>
      </c>
      <c r="Y268" s="11">
        <v>1.6923220000000001</v>
      </c>
      <c r="Z268" s="11">
        <v>678.9</v>
      </c>
      <c r="AA268" s="11">
        <v>4009.1156999999998</v>
      </c>
      <c r="AB268" s="11">
        <v>0.57499999999999996</v>
      </c>
      <c r="AC268" s="11">
        <v>60</v>
      </c>
      <c r="AD268" s="11">
        <v>-2.5491978</v>
      </c>
    </row>
    <row r="269" spans="2:30" x14ac:dyDescent="0.35">
      <c r="B269" s="11">
        <v>0.96067899999999995</v>
      </c>
      <c r="C269" s="11">
        <v>15</v>
      </c>
      <c r="D269" s="11">
        <v>257.35714000000002</v>
      </c>
      <c r="E269" s="11">
        <v>0.27300000000000002</v>
      </c>
      <c r="F269" s="11">
        <v>1125</v>
      </c>
      <c r="G269" s="11">
        <v>5000</v>
      </c>
      <c r="H269" s="11">
        <v>0.7</v>
      </c>
      <c r="I269" s="11">
        <v>0.4</v>
      </c>
      <c r="J269" s="11">
        <v>0.7</v>
      </c>
      <c r="K269" s="11">
        <v>4</v>
      </c>
      <c r="L269" s="11">
        <v>4</v>
      </c>
      <c r="M269" s="11">
        <v>3</v>
      </c>
      <c r="N269" s="11">
        <v>3</v>
      </c>
      <c r="O269" s="11">
        <v>0.125</v>
      </c>
      <c r="P269" s="11">
        <v>0.1</v>
      </c>
      <c r="Q269" s="11">
        <v>0.3</v>
      </c>
      <c r="R269" s="11">
        <v>0.2</v>
      </c>
      <c r="S269" s="11">
        <v>2802.5693000000001</v>
      </c>
      <c r="T269" s="11">
        <v>0.4</v>
      </c>
      <c r="U269" s="11">
        <v>40</v>
      </c>
      <c r="V269" s="11">
        <v>600</v>
      </c>
      <c r="W269" s="11">
        <v>3.1496594999999998</v>
      </c>
      <c r="Y269" s="11">
        <v>0.96067899999999995</v>
      </c>
      <c r="Z269" s="11">
        <v>307.125</v>
      </c>
      <c r="AA269" s="11">
        <v>2802.5693000000001</v>
      </c>
      <c r="AB269" s="11">
        <v>0.4</v>
      </c>
      <c r="AC269" s="11">
        <v>40</v>
      </c>
      <c r="AD269" s="11">
        <v>3.1496594999999998</v>
      </c>
    </row>
    <row r="270" spans="2:30" x14ac:dyDescent="0.35">
      <c r="B270" s="11">
        <v>-16.970699</v>
      </c>
      <c r="C270" s="11">
        <v>30</v>
      </c>
      <c r="D270" s="11">
        <v>141.61224000000001</v>
      </c>
      <c r="E270" s="11">
        <v>0.246</v>
      </c>
      <c r="F270" s="11">
        <v>2009.9173553719008</v>
      </c>
      <c r="G270" s="11">
        <v>6500</v>
      </c>
      <c r="H270" s="11">
        <v>0.85</v>
      </c>
      <c r="I270" s="11">
        <v>0.3</v>
      </c>
      <c r="J270" s="11">
        <v>0.8</v>
      </c>
      <c r="K270" s="11">
        <v>3</v>
      </c>
      <c r="L270" s="11">
        <v>4</v>
      </c>
      <c r="M270" s="11">
        <v>4</v>
      </c>
      <c r="N270" s="11">
        <v>4</v>
      </c>
      <c r="O270" s="11">
        <v>0.2</v>
      </c>
      <c r="P270" s="11">
        <v>0.2</v>
      </c>
      <c r="Q270" s="11">
        <v>0.1</v>
      </c>
      <c r="R270" s="11">
        <v>0.25</v>
      </c>
      <c r="S270" s="11">
        <v>2771.893</v>
      </c>
      <c r="T270" s="11">
        <v>0.75</v>
      </c>
      <c r="U270" s="11">
        <v>40</v>
      </c>
      <c r="V270" s="11">
        <v>2000</v>
      </c>
      <c r="W270" s="11">
        <v>-21.223296000000001</v>
      </c>
      <c r="Y270" s="11">
        <v>-16.970699</v>
      </c>
      <c r="Z270" s="11">
        <v>494.43966942148762</v>
      </c>
      <c r="AA270" s="11">
        <v>2771.893</v>
      </c>
      <c r="AB270" s="11">
        <v>0.75</v>
      </c>
      <c r="AC270" s="11">
        <v>40</v>
      </c>
      <c r="AD270" s="11">
        <v>-21.223296000000001</v>
      </c>
    </row>
    <row r="271" spans="2:30" x14ac:dyDescent="0.35">
      <c r="B271" s="11">
        <v>7.9570000000000002E-2</v>
      </c>
      <c r="C271" s="11">
        <v>20</v>
      </c>
      <c r="D271" s="11">
        <v>19.775510000000001</v>
      </c>
      <c r="E271" s="11">
        <v>0.27300000000000002</v>
      </c>
      <c r="F271" s="11">
        <v>600</v>
      </c>
      <c r="G271" s="11">
        <v>6000</v>
      </c>
      <c r="H271" s="11">
        <v>0.85</v>
      </c>
      <c r="I271" s="11">
        <v>0.3</v>
      </c>
      <c r="J271" s="11">
        <v>0.7</v>
      </c>
      <c r="K271" s="11">
        <v>2</v>
      </c>
      <c r="L271" s="11">
        <v>3</v>
      </c>
      <c r="M271" s="11">
        <v>4</v>
      </c>
      <c r="N271" s="11">
        <v>4</v>
      </c>
      <c r="O271" s="11">
        <v>0.05</v>
      </c>
      <c r="P271" s="11">
        <v>0.2</v>
      </c>
      <c r="Q271" s="11">
        <v>0.2</v>
      </c>
      <c r="R271" s="11">
        <v>0.3</v>
      </c>
      <c r="S271" s="11">
        <v>1678.4982</v>
      </c>
      <c r="T271" s="11">
        <v>0.48749999999999999</v>
      </c>
      <c r="U271" s="11">
        <v>50</v>
      </c>
      <c r="V271" s="11">
        <v>600</v>
      </c>
      <c r="W271" s="11">
        <v>-2.8643318</v>
      </c>
      <c r="Y271" s="11">
        <v>7.9570000000000002E-2</v>
      </c>
      <c r="Z271" s="11">
        <v>163.80000000000001</v>
      </c>
      <c r="AA271" s="11">
        <v>1678.4982</v>
      </c>
      <c r="AB271" s="11">
        <v>0.48749999999999999</v>
      </c>
      <c r="AC271" s="11">
        <v>50</v>
      </c>
      <c r="AD271" s="11">
        <v>-2.8643318</v>
      </c>
    </row>
    <row r="272" spans="2:30" x14ac:dyDescent="0.35">
      <c r="B272" s="11">
        <v>-3.578147</v>
      </c>
      <c r="C272" s="11">
        <v>25</v>
      </c>
      <c r="D272" s="11">
        <v>178.16327000000001</v>
      </c>
      <c r="E272" s="11">
        <v>0.219</v>
      </c>
      <c r="F272" s="11">
        <v>4176.1363636363631</v>
      </c>
      <c r="G272" s="11">
        <v>4000</v>
      </c>
      <c r="H272" s="11">
        <v>0.75</v>
      </c>
      <c r="I272" s="11">
        <v>0.5</v>
      </c>
      <c r="J272" s="11">
        <v>0.7</v>
      </c>
      <c r="K272" s="11">
        <v>4</v>
      </c>
      <c r="L272" s="11">
        <v>2</v>
      </c>
      <c r="M272" s="11">
        <v>3</v>
      </c>
      <c r="N272" s="11">
        <v>3</v>
      </c>
      <c r="O272" s="11">
        <v>0.05</v>
      </c>
      <c r="P272" s="11">
        <v>0.1</v>
      </c>
      <c r="Q272" s="11">
        <v>0.1</v>
      </c>
      <c r="R272" s="11">
        <v>0.3</v>
      </c>
      <c r="S272" s="11">
        <v>2437.3081000000002</v>
      </c>
      <c r="T272" s="11">
        <v>0.75</v>
      </c>
      <c r="U272" s="11">
        <v>50</v>
      </c>
      <c r="V272" s="11">
        <v>600</v>
      </c>
      <c r="W272" s="11">
        <v>-2.3909732000000004</v>
      </c>
      <c r="Y272" s="11">
        <v>-3.578147</v>
      </c>
      <c r="Z272" s="11">
        <v>914.57386363636351</v>
      </c>
      <c r="AA272" s="11">
        <v>2437.3081000000002</v>
      </c>
      <c r="AB272" s="11">
        <v>0.75</v>
      </c>
      <c r="AC272" s="11">
        <v>50</v>
      </c>
      <c r="AD272" s="11">
        <v>-2.3909732000000004</v>
      </c>
    </row>
    <row r="273" spans="2:30" x14ac:dyDescent="0.35">
      <c r="B273" s="11">
        <v>12.622418</v>
      </c>
      <c r="C273" s="11">
        <v>20</v>
      </c>
      <c r="D273" s="11">
        <v>50.234693999999998</v>
      </c>
      <c r="E273" s="11">
        <v>0.219</v>
      </c>
      <c r="F273" s="11">
        <v>3733.2128099173551</v>
      </c>
      <c r="G273" s="11">
        <v>6500</v>
      </c>
      <c r="H273" s="11">
        <v>0.75</v>
      </c>
      <c r="I273" s="11">
        <v>0.3</v>
      </c>
      <c r="J273" s="11">
        <v>0.6</v>
      </c>
      <c r="K273" s="11">
        <v>4</v>
      </c>
      <c r="L273" s="11">
        <v>2</v>
      </c>
      <c r="M273" s="11">
        <v>3</v>
      </c>
      <c r="N273" s="11">
        <v>4</v>
      </c>
      <c r="O273" s="11">
        <v>0.05</v>
      </c>
      <c r="P273" s="11">
        <v>0.1</v>
      </c>
      <c r="Q273" s="11">
        <v>0.4</v>
      </c>
      <c r="R273" s="11">
        <v>0.2</v>
      </c>
      <c r="S273" s="11">
        <v>2954.8562000000002</v>
      </c>
      <c r="T273" s="11">
        <v>0.4</v>
      </c>
      <c r="U273" s="11">
        <v>40</v>
      </c>
      <c r="V273" s="11">
        <v>800</v>
      </c>
      <c r="W273" s="11">
        <v>10.601718999999999</v>
      </c>
      <c r="Y273" s="11">
        <v>12.622418</v>
      </c>
      <c r="Z273" s="11">
        <v>817.57360537190073</v>
      </c>
      <c r="AA273" s="11">
        <v>2954.8562000000002</v>
      </c>
      <c r="AB273" s="11">
        <v>0.4</v>
      </c>
      <c r="AC273" s="11">
        <v>40</v>
      </c>
      <c r="AD273" s="11">
        <v>10.601718999999999</v>
      </c>
    </row>
    <row r="274" spans="2:30" x14ac:dyDescent="0.35">
      <c r="B274" s="11">
        <v>-2.9011830000000001</v>
      </c>
      <c r="C274" s="11">
        <v>20</v>
      </c>
      <c r="D274" s="11">
        <v>223.18323000000001</v>
      </c>
      <c r="E274" s="11">
        <v>6.3331741999999996E-2</v>
      </c>
      <c r="F274" s="11">
        <v>4647.9135999999999</v>
      </c>
      <c r="G274" s="11">
        <v>6630.9992000000002</v>
      </c>
      <c r="H274" s="11">
        <v>0.77816925000000003</v>
      </c>
      <c r="I274" s="11">
        <v>0.40967034000000002</v>
      </c>
      <c r="J274" s="11">
        <v>0.80777933999999996</v>
      </c>
      <c r="K274" s="11">
        <v>2.6516464000000002</v>
      </c>
      <c r="L274" s="11">
        <v>3.7621158000000001</v>
      </c>
      <c r="M274" s="11">
        <v>2.2594438999999999</v>
      </c>
      <c r="N274" s="11">
        <v>2.5146049000000001</v>
      </c>
      <c r="O274" s="11">
        <v>0.16913228999999999</v>
      </c>
      <c r="P274" s="11">
        <v>0.13529250000000001</v>
      </c>
      <c r="Q274" s="11">
        <v>0.27547864999999999</v>
      </c>
      <c r="R274" s="11">
        <v>0.26325760999999998</v>
      </c>
      <c r="S274" s="11">
        <v>3585.2678999999998</v>
      </c>
      <c r="T274" s="11">
        <v>0.62518808999999997</v>
      </c>
      <c r="U274" s="11">
        <v>60</v>
      </c>
      <c r="V274" s="11">
        <v>410.63678000000004</v>
      </c>
      <c r="W274" s="11">
        <v>-3.6051044000000001</v>
      </c>
      <c r="Y274" s="11">
        <v>-2.9011830000000001</v>
      </c>
      <c r="Z274" s="11">
        <v>294.3604649534912</v>
      </c>
      <c r="AA274" s="11">
        <v>3585.2678999999998</v>
      </c>
      <c r="AB274" s="11">
        <v>0.62518808999999997</v>
      </c>
      <c r="AC274" s="11">
        <v>60</v>
      </c>
      <c r="AD274" s="11">
        <v>-3.6051044000000001</v>
      </c>
    </row>
    <row r="275" spans="2:30" x14ac:dyDescent="0.35">
      <c r="B275" s="11">
        <v>5.84436</v>
      </c>
      <c r="C275" s="11">
        <v>30</v>
      </c>
      <c r="D275" s="11">
        <v>275.63265000000001</v>
      </c>
      <c r="E275" s="11">
        <v>0.13800000000000001</v>
      </c>
      <c r="F275" s="11">
        <v>1700</v>
      </c>
      <c r="G275" s="11">
        <v>8000</v>
      </c>
      <c r="H275" s="11">
        <v>0.85</v>
      </c>
      <c r="I275" s="11">
        <v>0.4</v>
      </c>
      <c r="J275" s="11">
        <v>0.7</v>
      </c>
      <c r="K275" s="11">
        <v>4</v>
      </c>
      <c r="L275" s="11">
        <v>3</v>
      </c>
      <c r="M275" s="11">
        <v>4</v>
      </c>
      <c r="N275" s="11">
        <v>3</v>
      </c>
      <c r="O275" s="11">
        <v>0.125</v>
      </c>
      <c r="P275" s="11">
        <v>0.15</v>
      </c>
      <c r="Q275" s="11">
        <v>0.1</v>
      </c>
      <c r="R275" s="11">
        <v>0.3</v>
      </c>
      <c r="S275" s="11">
        <v>4067.63</v>
      </c>
      <c r="T275" s="11">
        <v>0.42499999999999999</v>
      </c>
      <c r="U275" s="11">
        <v>60</v>
      </c>
      <c r="V275" s="11">
        <v>1400</v>
      </c>
      <c r="W275" s="11">
        <v>5.2953200000000002</v>
      </c>
      <c r="Y275" s="11">
        <v>5.84436</v>
      </c>
      <c r="Z275" s="11">
        <v>234.60000000000002</v>
      </c>
      <c r="AA275" s="11">
        <v>4067.63</v>
      </c>
      <c r="AB275" s="11">
        <v>0.42499999999999999</v>
      </c>
      <c r="AC275" s="11">
        <v>60</v>
      </c>
      <c r="AD275" s="11">
        <v>5.2953200000000002</v>
      </c>
    </row>
    <row r="276" spans="2:30" x14ac:dyDescent="0.35">
      <c r="B276" s="11">
        <v>21.570948000000001</v>
      </c>
      <c r="C276" s="11">
        <v>30</v>
      </c>
      <c r="D276" s="11">
        <v>135.52041</v>
      </c>
      <c r="E276" s="11">
        <v>0.3</v>
      </c>
      <c r="F276" s="11">
        <v>3100</v>
      </c>
      <c r="G276" s="11">
        <v>6000</v>
      </c>
      <c r="H276" s="11">
        <v>0.85</v>
      </c>
      <c r="I276" s="11">
        <v>0.2</v>
      </c>
      <c r="J276" s="11">
        <v>0.8</v>
      </c>
      <c r="K276" s="11">
        <v>2</v>
      </c>
      <c r="L276" s="11">
        <v>3</v>
      </c>
      <c r="M276" s="11">
        <v>2</v>
      </c>
      <c r="N276" s="11">
        <v>4</v>
      </c>
      <c r="O276" s="11">
        <v>0.05</v>
      </c>
      <c r="P276" s="11">
        <v>0.15</v>
      </c>
      <c r="Q276" s="11">
        <v>0.3</v>
      </c>
      <c r="R276" s="11">
        <v>0.25</v>
      </c>
      <c r="S276" s="11">
        <v>2066.6185</v>
      </c>
      <c r="T276" s="11">
        <v>0.4</v>
      </c>
      <c r="U276" s="11">
        <v>50</v>
      </c>
      <c r="V276" s="11">
        <v>600</v>
      </c>
      <c r="W276" s="11">
        <v>19.680242</v>
      </c>
      <c r="Y276" s="11">
        <v>21.570948000000001</v>
      </c>
      <c r="Z276" s="11">
        <v>930</v>
      </c>
      <c r="AA276" s="11">
        <v>2066.6185</v>
      </c>
      <c r="AB276" s="11">
        <v>0.4</v>
      </c>
      <c r="AC276" s="11">
        <v>50</v>
      </c>
      <c r="AD276" s="11">
        <v>19.680242</v>
      </c>
    </row>
    <row r="277" spans="2:30" x14ac:dyDescent="0.35">
      <c r="B277" s="11">
        <v>2.575218</v>
      </c>
      <c r="C277" s="11">
        <v>25</v>
      </c>
      <c r="D277" s="11">
        <v>74.602041</v>
      </c>
      <c r="E277" s="11">
        <v>0.219</v>
      </c>
      <c r="F277" s="11">
        <v>640.13429752066122</v>
      </c>
      <c r="G277" s="11">
        <v>5500</v>
      </c>
      <c r="H277" s="11">
        <v>0.8</v>
      </c>
      <c r="I277" s="11">
        <v>0.3</v>
      </c>
      <c r="J277" s="11">
        <v>0.6</v>
      </c>
      <c r="K277" s="11">
        <v>2</v>
      </c>
      <c r="L277" s="11">
        <v>3</v>
      </c>
      <c r="M277" s="11">
        <v>3</v>
      </c>
      <c r="N277" s="11">
        <v>3</v>
      </c>
      <c r="O277" s="11">
        <v>0.05</v>
      </c>
      <c r="P277" s="11">
        <v>0.2</v>
      </c>
      <c r="Q277" s="11">
        <v>0.23333333000000001</v>
      </c>
      <c r="R277" s="11">
        <v>0.3</v>
      </c>
      <c r="S277" s="11">
        <v>1954.9241999999999</v>
      </c>
      <c r="T277" s="11">
        <v>0.5</v>
      </c>
      <c r="U277" s="11">
        <v>90</v>
      </c>
      <c r="V277" s="11">
        <v>1000</v>
      </c>
      <c r="W277" s="11">
        <v>4.4891892999999996</v>
      </c>
      <c r="Y277" s="11">
        <v>2.575218</v>
      </c>
      <c r="Z277" s="11">
        <v>140.18941115702481</v>
      </c>
      <c r="AA277" s="11">
        <v>1954.9241999999999</v>
      </c>
      <c r="AB277" s="11">
        <v>0.5</v>
      </c>
      <c r="AC277" s="11">
        <v>90</v>
      </c>
      <c r="AD277" s="11">
        <v>4.4891892999999996</v>
      </c>
    </row>
    <row r="278" spans="2:30" x14ac:dyDescent="0.35">
      <c r="B278" s="11">
        <v>19.904240999999999</v>
      </c>
      <c r="C278" s="11">
        <v>25</v>
      </c>
      <c r="D278" s="11">
        <v>251.26531</v>
      </c>
      <c r="E278" s="11">
        <v>0.16500000000000001</v>
      </c>
      <c r="F278" s="11">
        <v>3490.909090909091</v>
      </c>
      <c r="G278" s="11">
        <v>6500</v>
      </c>
      <c r="H278" s="11">
        <v>0.85</v>
      </c>
      <c r="I278" s="11">
        <v>0.4</v>
      </c>
      <c r="J278" s="11">
        <v>0.7</v>
      </c>
      <c r="K278" s="11">
        <v>4</v>
      </c>
      <c r="L278" s="11">
        <v>3</v>
      </c>
      <c r="M278" s="11">
        <v>3</v>
      </c>
      <c r="N278" s="11">
        <v>2</v>
      </c>
      <c r="O278" s="11">
        <v>0.05</v>
      </c>
      <c r="P278" s="11">
        <v>0.2</v>
      </c>
      <c r="Q278" s="11">
        <v>0.23333333000000001</v>
      </c>
      <c r="R278" s="11">
        <v>0.3</v>
      </c>
      <c r="S278" s="11">
        <v>3410.5387999999998</v>
      </c>
      <c r="T278" s="11">
        <v>0.52500000000000002</v>
      </c>
      <c r="U278" s="11">
        <v>60</v>
      </c>
      <c r="V278" s="11">
        <v>1400</v>
      </c>
      <c r="W278" s="11">
        <v>21.178493</v>
      </c>
      <c r="Y278" s="11">
        <v>19.904240999999999</v>
      </c>
      <c r="Z278" s="11">
        <v>576</v>
      </c>
      <c r="AA278" s="11">
        <v>3410.5387999999998</v>
      </c>
      <c r="AB278" s="11">
        <v>0.52500000000000002</v>
      </c>
      <c r="AC278" s="11">
        <v>60</v>
      </c>
      <c r="AD278" s="11">
        <v>21.178493</v>
      </c>
    </row>
    <row r="279" spans="2:30" x14ac:dyDescent="0.35">
      <c r="B279" s="11">
        <v>13.706276000000001</v>
      </c>
      <c r="C279" s="11">
        <v>25</v>
      </c>
      <c r="D279" s="11">
        <v>172.07142999999999</v>
      </c>
      <c r="E279" s="11">
        <v>8.4000000000000005E-2</v>
      </c>
      <c r="F279" s="11">
        <v>3535.3822314049589</v>
      </c>
      <c r="G279" s="11">
        <v>6000</v>
      </c>
      <c r="H279" s="11">
        <v>0.85</v>
      </c>
      <c r="I279" s="11">
        <v>0.2</v>
      </c>
      <c r="J279" s="11">
        <v>0.8</v>
      </c>
      <c r="K279" s="11">
        <v>3</v>
      </c>
      <c r="L279" s="11">
        <v>3</v>
      </c>
      <c r="M279" s="11">
        <v>4</v>
      </c>
      <c r="N279" s="11">
        <v>4</v>
      </c>
      <c r="O279" s="11">
        <v>0.05</v>
      </c>
      <c r="P279" s="11">
        <v>0.2</v>
      </c>
      <c r="Q279" s="11">
        <v>0.3</v>
      </c>
      <c r="R279" s="11">
        <v>0.3</v>
      </c>
      <c r="S279" s="11">
        <v>3655.9621999999999</v>
      </c>
      <c r="T279" s="11">
        <v>0.52500000000000002</v>
      </c>
      <c r="U279" s="11">
        <v>80</v>
      </c>
      <c r="V279" s="11">
        <v>600</v>
      </c>
      <c r="W279" s="11">
        <v>13.126232999999999</v>
      </c>
      <c r="Y279" s="11">
        <v>13.706276000000001</v>
      </c>
      <c r="Z279" s="11">
        <v>296.97210743801656</v>
      </c>
      <c r="AA279" s="11">
        <v>3655.9621999999999</v>
      </c>
      <c r="AB279" s="11">
        <v>0.52500000000000002</v>
      </c>
      <c r="AC279" s="11">
        <v>80</v>
      </c>
      <c r="AD279" s="11">
        <v>13.126232999999999</v>
      </c>
    </row>
    <row r="280" spans="2:30" x14ac:dyDescent="0.35">
      <c r="B280" s="11">
        <v>23.152640000000002</v>
      </c>
      <c r="C280" s="11">
        <v>15</v>
      </c>
      <c r="D280" s="11">
        <v>147.70408</v>
      </c>
      <c r="E280" s="11">
        <v>0.27300000000000002</v>
      </c>
      <c r="F280" s="11">
        <v>4085.3305785123966</v>
      </c>
      <c r="G280" s="11">
        <v>4000</v>
      </c>
      <c r="H280" s="11">
        <v>0.7</v>
      </c>
      <c r="I280" s="11">
        <v>0.2</v>
      </c>
      <c r="J280" s="11">
        <v>0.8</v>
      </c>
      <c r="K280" s="11">
        <v>3</v>
      </c>
      <c r="L280" s="11">
        <v>3</v>
      </c>
      <c r="M280" s="11">
        <v>4</v>
      </c>
      <c r="N280" s="11">
        <v>4</v>
      </c>
      <c r="O280" s="11">
        <v>0.125</v>
      </c>
      <c r="P280" s="11">
        <v>0.1</v>
      </c>
      <c r="Q280" s="11">
        <v>0.3</v>
      </c>
      <c r="R280" s="11">
        <v>0.2</v>
      </c>
      <c r="S280" s="11">
        <v>1157.1899000000001</v>
      </c>
      <c r="T280" s="11">
        <v>0.57499999999999996</v>
      </c>
      <c r="U280" s="11">
        <v>90</v>
      </c>
      <c r="V280" s="11">
        <v>2000</v>
      </c>
      <c r="W280" s="11">
        <v>24.008027999999999</v>
      </c>
      <c r="Y280" s="11">
        <v>23.152640000000002</v>
      </c>
      <c r="Z280" s="11">
        <v>1115.2952479338844</v>
      </c>
      <c r="AA280" s="11">
        <v>1157.1899000000001</v>
      </c>
      <c r="AB280" s="11">
        <v>0.57499999999999996</v>
      </c>
      <c r="AC280" s="11">
        <v>90</v>
      </c>
      <c r="AD280" s="11">
        <v>24.008027999999999</v>
      </c>
    </row>
    <row r="281" spans="2:30" x14ac:dyDescent="0.35">
      <c r="B281" s="11">
        <v>1.6773670000000001</v>
      </c>
      <c r="C281" s="11">
        <v>15</v>
      </c>
      <c r="D281" s="11">
        <v>147.70408</v>
      </c>
      <c r="E281" s="11">
        <v>5.7000000000000002E-2</v>
      </c>
      <c r="F281" s="11">
        <v>4619.059917355371</v>
      </c>
      <c r="G281" s="11">
        <v>7500</v>
      </c>
      <c r="H281" s="11">
        <v>0.7</v>
      </c>
      <c r="I281" s="11">
        <v>0.4</v>
      </c>
      <c r="J281" s="11">
        <v>0.7</v>
      </c>
      <c r="K281" s="11">
        <v>2</v>
      </c>
      <c r="L281" s="11">
        <v>2</v>
      </c>
      <c r="M281" s="11">
        <v>3</v>
      </c>
      <c r="N281" s="11">
        <v>2</v>
      </c>
      <c r="O281" s="11">
        <v>0.2</v>
      </c>
      <c r="P281" s="11">
        <v>0.2</v>
      </c>
      <c r="Q281" s="11">
        <v>0.1</v>
      </c>
      <c r="R281" s="11">
        <v>0.3</v>
      </c>
      <c r="S281" s="11">
        <v>2169.7311</v>
      </c>
      <c r="T281" s="11">
        <v>0.55000000000000004</v>
      </c>
      <c r="U281" s="11">
        <v>60</v>
      </c>
      <c r="V281" s="11">
        <v>800</v>
      </c>
      <c r="W281" s="11">
        <v>1.5518299</v>
      </c>
      <c r="Y281" s="11">
        <v>1.6773670000000001</v>
      </c>
      <c r="Z281" s="11">
        <v>263.28641528925618</v>
      </c>
      <c r="AA281" s="11">
        <v>2169.7311</v>
      </c>
      <c r="AB281" s="11">
        <v>0.55000000000000004</v>
      </c>
      <c r="AC281" s="11">
        <v>60</v>
      </c>
      <c r="AD281" s="11">
        <v>1.5518299</v>
      </c>
    </row>
    <row r="282" spans="2:30" x14ac:dyDescent="0.35">
      <c r="B282" s="11">
        <v>-0.71064000000000005</v>
      </c>
      <c r="C282" s="11">
        <v>25</v>
      </c>
      <c r="D282" s="11">
        <v>68.510204000000002</v>
      </c>
      <c r="E282" s="11">
        <v>0.13800000000000001</v>
      </c>
      <c r="F282" s="11">
        <v>1694.4731404958679</v>
      </c>
      <c r="G282" s="11">
        <v>6500</v>
      </c>
      <c r="H282" s="11">
        <v>0.75</v>
      </c>
      <c r="I282" s="11">
        <v>0.2</v>
      </c>
      <c r="J282" s="11">
        <v>0.7</v>
      </c>
      <c r="K282" s="11">
        <v>2</v>
      </c>
      <c r="L282" s="11">
        <v>4</v>
      </c>
      <c r="M282" s="11">
        <v>2</v>
      </c>
      <c r="N282" s="11">
        <v>2</v>
      </c>
      <c r="O282" s="11">
        <v>0.05</v>
      </c>
      <c r="P282" s="11">
        <v>0.2</v>
      </c>
      <c r="Q282" s="11">
        <v>0.16666666999999999</v>
      </c>
      <c r="R282" s="11">
        <v>0.35</v>
      </c>
      <c r="S282" s="11">
        <v>3960.6257000000001</v>
      </c>
      <c r="T282" s="11">
        <v>0.7</v>
      </c>
      <c r="U282" s="11">
        <v>60</v>
      </c>
      <c r="V282" s="11">
        <v>400</v>
      </c>
      <c r="W282" s="11">
        <v>-3.7500502</v>
      </c>
      <c r="Y282" s="11">
        <v>-0.71064000000000005</v>
      </c>
      <c r="Z282" s="11">
        <v>233.8372933884298</v>
      </c>
      <c r="AA282" s="11">
        <v>3960.6257000000001</v>
      </c>
      <c r="AB282" s="11">
        <v>0.7</v>
      </c>
      <c r="AC282" s="11">
        <v>60</v>
      </c>
      <c r="AD282" s="11">
        <v>-3.7500502</v>
      </c>
    </row>
    <row r="283" spans="2:30" x14ac:dyDescent="0.35">
      <c r="B283" s="11">
        <v>-4.0198919999999996</v>
      </c>
      <c r="C283" s="11">
        <v>40</v>
      </c>
      <c r="D283" s="11">
        <v>263.44898000000001</v>
      </c>
      <c r="E283" s="11">
        <v>0.3</v>
      </c>
      <c r="F283" s="11">
        <v>899.17355371900828</v>
      </c>
      <c r="G283" s="11">
        <v>7500</v>
      </c>
      <c r="H283" s="11">
        <v>0.8</v>
      </c>
      <c r="I283" s="11">
        <v>0.2</v>
      </c>
      <c r="J283" s="11">
        <v>0.9</v>
      </c>
      <c r="K283" s="11">
        <v>4</v>
      </c>
      <c r="L283" s="11">
        <v>4</v>
      </c>
      <c r="M283" s="11">
        <v>4</v>
      </c>
      <c r="N283" s="11">
        <v>2</v>
      </c>
      <c r="O283" s="11">
        <v>0.05</v>
      </c>
      <c r="P283" s="11">
        <v>0.1</v>
      </c>
      <c r="Q283" s="11">
        <v>0.3</v>
      </c>
      <c r="R283" s="11">
        <v>0.2</v>
      </c>
      <c r="S283" s="11">
        <v>3011.8461000000002</v>
      </c>
      <c r="T283" s="11">
        <v>0.55000000000000004</v>
      </c>
      <c r="U283" s="11">
        <v>60</v>
      </c>
      <c r="V283" s="11">
        <v>800</v>
      </c>
      <c r="W283" s="11">
        <v>-4.4659324000000007</v>
      </c>
      <c r="Y283" s="11">
        <v>-4.0198919999999996</v>
      </c>
      <c r="Z283" s="11">
        <v>269.75206611570246</v>
      </c>
      <c r="AA283" s="11">
        <v>3011.8461000000002</v>
      </c>
      <c r="AB283" s="11">
        <v>0.55000000000000004</v>
      </c>
      <c r="AC283" s="11">
        <v>60</v>
      </c>
      <c r="AD283" s="11">
        <v>-4.4659324000000007</v>
      </c>
    </row>
    <row r="284" spans="2:30" x14ac:dyDescent="0.35">
      <c r="B284" s="11">
        <v>-1.8108770000000001</v>
      </c>
      <c r="C284" s="11">
        <v>20</v>
      </c>
      <c r="D284" s="11">
        <v>300</v>
      </c>
      <c r="E284" s="11">
        <v>0.246</v>
      </c>
      <c r="F284" s="11">
        <v>2221.6425619834713</v>
      </c>
      <c r="G284" s="11">
        <v>7500</v>
      </c>
      <c r="H284" s="11">
        <v>0.75</v>
      </c>
      <c r="I284" s="11">
        <v>0.3</v>
      </c>
      <c r="J284" s="11">
        <v>0.9</v>
      </c>
      <c r="K284" s="11">
        <v>2</v>
      </c>
      <c r="L284" s="11">
        <v>2</v>
      </c>
      <c r="M284" s="11">
        <v>2</v>
      </c>
      <c r="N284" s="11">
        <v>2</v>
      </c>
      <c r="O284" s="11">
        <v>0.05</v>
      </c>
      <c r="P284" s="11">
        <v>0.15</v>
      </c>
      <c r="Q284" s="11">
        <v>0.16666666999999999</v>
      </c>
      <c r="R284" s="11">
        <v>0.2</v>
      </c>
      <c r="S284" s="11">
        <v>4065.1129000000001</v>
      </c>
      <c r="T284" s="11">
        <v>0.7</v>
      </c>
      <c r="U284" s="11">
        <v>90</v>
      </c>
      <c r="V284" s="11">
        <v>1800</v>
      </c>
      <c r="W284" s="11">
        <v>2.6252348999999997</v>
      </c>
      <c r="Y284" s="11">
        <v>-1.8108770000000001</v>
      </c>
      <c r="Z284" s="11">
        <v>546.52407024793388</v>
      </c>
      <c r="AA284" s="11">
        <v>4065.1129000000001</v>
      </c>
      <c r="AB284" s="11">
        <v>0.7</v>
      </c>
      <c r="AC284" s="11">
        <v>90</v>
      </c>
      <c r="AD284" s="11">
        <v>2.6252348999999997</v>
      </c>
    </row>
    <row r="285" spans="2:30" x14ac:dyDescent="0.35">
      <c r="B285" s="11">
        <v>-12.951681000000001</v>
      </c>
      <c r="C285" s="11">
        <v>15</v>
      </c>
      <c r="D285" s="11">
        <v>165.97959</v>
      </c>
      <c r="E285" s="11">
        <v>5.7000000000000002E-2</v>
      </c>
      <c r="F285" s="11">
        <v>2748.8119834710747</v>
      </c>
      <c r="G285" s="11">
        <v>8500</v>
      </c>
      <c r="H285" s="11">
        <v>0.7</v>
      </c>
      <c r="I285" s="11">
        <v>0.5</v>
      </c>
      <c r="J285" s="11">
        <v>0.8</v>
      </c>
      <c r="K285" s="11">
        <v>3</v>
      </c>
      <c r="L285" s="11">
        <v>4</v>
      </c>
      <c r="M285" s="11">
        <v>3</v>
      </c>
      <c r="N285" s="11">
        <v>2</v>
      </c>
      <c r="O285" s="11">
        <v>0.05</v>
      </c>
      <c r="P285" s="11">
        <v>0.1</v>
      </c>
      <c r="Q285" s="11">
        <v>0.3</v>
      </c>
      <c r="R285" s="11">
        <v>0.3</v>
      </c>
      <c r="S285" s="11">
        <v>3227.4749000000002</v>
      </c>
      <c r="T285" s="11">
        <v>0.5</v>
      </c>
      <c r="U285" s="11">
        <v>60</v>
      </c>
      <c r="V285" s="11">
        <v>2000</v>
      </c>
      <c r="W285" s="11">
        <v>-10.680004</v>
      </c>
      <c r="Y285" s="11">
        <v>-12.951681000000001</v>
      </c>
      <c r="Z285" s="11">
        <v>156.68228305785127</v>
      </c>
      <c r="AA285" s="11">
        <v>3227.4749000000002</v>
      </c>
      <c r="AB285" s="11">
        <v>0.5</v>
      </c>
      <c r="AC285" s="11">
        <v>60</v>
      </c>
      <c r="AD285" s="11">
        <v>-10.680004</v>
      </c>
    </row>
    <row r="286" spans="2:30" x14ac:dyDescent="0.35">
      <c r="B286" s="11">
        <v>-13.432086999999999</v>
      </c>
      <c r="C286" s="11">
        <v>20</v>
      </c>
      <c r="D286" s="11">
        <v>245.17347000000001</v>
      </c>
      <c r="E286" s="11">
        <v>0.27300000000000002</v>
      </c>
      <c r="F286" s="11">
        <v>425</v>
      </c>
      <c r="G286" s="11">
        <v>3500</v>
      </c>
      <c r="H286" s="11">
        <v>0.85</v>
      </c>
      <c r="I286" s="11">
        <v>0.4</v>
      </c>
      <c r="J286" s="11">
        <v>0.6</v>
      </c>
      <c r="K286" s="11">
        <v>3</v>
      </c>
      <c r="L286" s="11">
        <v>2</v>
      </c>
      <c r="M286" s="11">
        <v>3</v>
      </c>
      <c r="N286" s="11">
        <v>3</v>
      </c>
      <c r="O286" s="11">
        <v>0.2</v>
      </c>
      <c r="P286" s="11">
        <v>0.15</v>
      </c>
      <c r="Q286" s="11">
        <v>0.1</v>
      </c>
      <c r="R286" s="11">
        <v>0.35</v>
      </c>
      <c r="S286" s="11">
        <v>2203.0288999999998</v>
      </c>
      <c r="T286" s="11">
        <v>0.6</v>
      </c>
      <c r="U286" s="11">
        <v>70</v>
      </c>
      <c r="V286" s="11">
        <v>1800</v>
      </c>
      <c r="W286" s="11">
        <v>-12.129903000000001</v>
      </c>
      <c r="Y286" s="11">
        <v>-13.432086999999999</v>
      </c>
      <c r="Z286" s="11">
        <v>116.02500000000001</v>
      </c>
      <c r="AA286" s="11">
        <v>2203.0288999999998</v>
      </c>
      <c r="AB286" s="11">
        <v>0.6</v>
      </c>
      <c r="AC286" s="11">
        <v>70</v>
      </c>
      <c r="AD286" s="11">
        <v>-12.129903000000001</v>
      </c>
    </row>
    <row r="287" spans="2:30" x14ac:dyDescent="0.35">
      <c r="B287" s="11">
        <v>33.552866999999999</v>
      </c>
      <c r="C287" s="11">
        <v>15</v>
      </c>
      <c r="D287" s="11">
        <v>165.97959</v>
      </c>
      <c r="E287" s="11">
        <v>0.3</v>
      </c>
      <c r="F287" s="11">
        <v>2485.227272727273</v>
      </c>
      <c r="G287" s="11">
        <v>7000</v>
      </c>
      <c r="H287" s="11">
        <v>0.75</v>
      </c>
      <c r="I287" s="11">
        <v>0.2</v>
      </c>
      <c r="J287" s="11">
        <v>0.8</v>
      </c>
      <c r="K287" s="11">
        <v>4</v>
      </c>
      <c r="L287" s="11">
        <v>2</v>
      </c>
      <c r="M287" s="11">
        <v>4</v>
      </c>
      <c r="N287" s="11">
        <v>2</v>
      </c>
      <c r="O287" s="11">
        <v>0.05</v>
      </c>
      <c r="P287" s="11">
        <v>0.1</v>
      </c>
      <c r="Q287" s="11">
        <v>0.16666666999999999</v>
      </c>
      <c r="R287" s="11">
        <v>0.35</v>
      </c>
      <c r="S287" s="11">
        <v>2025.0823</v>
      </c>
      <c r="T287" s="11">
        <v>0.4</v>
      </c>
      <c r="U287" s="11">
        <v>50</v>
      </c>
      <c r="V287" s="11">
        <v>800</v>
      </c>
      <c r="W287" s="11">
        <v>37.896937000000001</v>
      </c>
      <c r="Y287" s="11">
        <v>33.552866999999999</v>
      </c>
      <c r="Z287" s="11">
        <v>745.56818181818187</v>
      </c>
      <c r="AA287" s="11">
        <v>2025.0823</v>
      </c>
      <c r="AB287" s="11">
        <v>0.4</v>
      </c>
      <c r="AC287" s="11">
        <v>50</v>
      </c>
      <c r="AD287" s="11">
        <v>37.896937000000001</v>
      </c>
    </row>
    <row r="288" spans="2:30" x14ac:dyDescent="0.35">
      <c r="B288" s="11">
        <v>-2.881205</v>
      </c>
      <c r="C288" s="11">
        <v>30</v>
      </c>
      <c r="D288" s="11">
        <v>74.602041</v>
      </c>
      <c r="E288" s="11">
        <v>0.27300000000000002</v>
      </c>
      <c r="F288" s="11">
        <v>7300</v>
      </c>
      <c r="G288" s="11">
        <v>6000</v>
      </c>
      <c r="H288" s="11">
        <v>0.8</v>
      </c>
      <c r="I288" s="11">
        <v>0.5</v>
      </c>
      <c r="J288" s="11">
        <v>0.6</v>
      </c>
      <c r="K288" s="11">
        <v>3</v>
      </c>
      <c r="L288" s="11">
        <v>3</v>
      </c>
      <c r="M288" s="11">
        <v>4</v>
      </c>
      <c r="N288" s="11">
        <v>3</v>
      </c>
      <c r="O288" s="11">
        <v>0.125</v>
      </c>
      <c r="P288" s="11">
        <v>0.15</v>
      </c>
      <c r="Q288" s="11">
        <v>0.23333333000000001</v>
      </c>
      <c r="R288" s="11">
        <v>0.25</v>
      </c>
      <c r="S288" s="11">
        <v>3050.7224999999999</v>
      </c>
      <c r="T288" s="11">
        <v>0.6</v>
      </c>
      <c r="U288" s="11">
        <v>90</v>
      </c>
      <c r="V288" s="11">
        <v>400</v>
      </c>
      <c r="W288" s="11">
        <v>-1.5969343999999999</v>
      </c>
      <c r="Y288" s="11">
        <v>-2.881205</v>
      </c>
      <c r="Z288" s="11">
        <v>1992.9</v>
      </c>
      <c r="AA288" s="11">
        <v>3050.7224999999999</v>
      </c>
      <c r="AB288" s="11">
        <v>0.6</v>
      </c>
      <c r="AC288" s="11">
        <v>90</v>
      </c>
      <c r="AD288" s="11">
        <v>-1.5969343999999999</v>
      </c>
    </row>
    <row r="289" spans="2:30" x14ac:dyDescent="0.35">
      <c r="B289" s="11">
        <v>-1.103084</v>
      </c>
      <c r="C289" s="11">
        <v>20</v>
      </c>
      <c r="D289" s="11">
        <v>92.877550999999997</v>
      </c>
      <c r="E289" s="11">
        <v>0.27300000000000002</v>
      </c>
      <c r="F289" s="11">
        <v>1958.0578512396696</v>
      </c>
      <c r="G289" s="11">
        <v>4500</v>
      </c>
      <c r="H289" s="11">
        <v>0.75</v>
      </c>
      <c r="I289" s="11">
        <v>0.4</v>
      </c>
      <c r="J289" s="11">
        <v>0.8</v>
      </c>
      <c r="K289" s="11">
        <v>2</v>
      </c>
      <c r="L289" s="11">
        <v>3</v>
      </c>
      <c r="M289" s="11">
        <v>2</v>
      </c>
      <c r="N289" s="11">
        <v>4</v>
      </c>
      <c r="O289" s="11">
        <v>0.05</v>
      </c>
      <c r="P289" s="11">
        <v>0.1</v>
      </c>
      <c r="Q289" s="11">
        <v>0.23333333000000001</v>
      </c>
      <c r="R289" s="11">
        <v>0.3</v>
      </c>
      <c r="S289" s="11">
        <v>1652.2717</v>
      </c>
      <c r="T289" s="11">
        <v>0.55000000000000004</v>
      </c>
      <c r="U289" s="11">
        <v>40</v>
      </c>
      <c r="V289" s="11">
        <v>800</v>
      </c>
      <c r="W289" s="11">
        <v>-4.2277360000000002</v>
      </c>
      <c r="Y289" s="11">
        <v>-1.103084</v>
      </c>
      <c r="Z289" s="11">
        <v>534.54979338842986</v>
      </c>
      <c r="AA289" s="11">
        <v>1652.2717</v>
      </c>
      <c r="AB289" s="11">
        <v>0.55000000000000004</v>
      </c>
      <c r="AC289" s="11">
        <v>40</v>
      </c>
      <c r="AD289" s="11">
        <v>-4.2277360000000002</v>
      </c>
    </row>
    <row r="290" spans="2:30" x14ac:dyDescent="0.35">
      <c r="B290" s="11">
        <v>-17.783123</v>
      </c>
      <c r="C290" s="11">
        <v>25</v>
      </c>
      <c r="D290" s="11">
        <v>239.08162999999999</v>
      </c>
      <c r="E290" s="11">
        <v>0.13800000000000001</v>
      </c>
      <c r="F290" s="11">
        <v>1000</v>
      </c>
      <c r="G290" s="11">
        <v>8000</v>
      </c>
      <c r="H290" s="11">
        <v>0.85</v>
      </c>
      <c r="I290" s="11">
        <v>0.2</v>
      </c>
      <c r="J290" s="11">
        <v>0.8</v>
      </c>
      <c r="K290" s="11">
        <v>4</v>
      </c>
      <c r="L290" s="11">
        <v>4</v>
      </c>
      <c r="M290" s="11">
        <v>3</v>
      </c>
      <c r="N290" s="11">
        <v>2</v>
      </c>
      <c r="O290" s="11">
        <v>0.125</v>
      </c>
      <c r="P290" s="11">
        <v>0.1</v>
      </c>
      <c r="Q290" s="11">
        <v>0.16666666999999999</v>
      </c>
      <c r="R290" s="11">
        <v>0.35</v>
      </c>
      <c r="S290" s="11">
        <v>4874.6162000000004</v>
      </c>
      <c r="T290" s="11">
        <v>0.65</v>
      </c>
      <c r="U290" s="11">
        <v>40</v>
      </c>
      <c r="V290" s="11">
        <v>1600</v>
      </c>
      <c r="W290" s="11">
        <v>-18.296958</v>
      </c>
      <c r="Y290" s="11">
        <v>-17.783123</v>
      </c>
      <c r="Z290" s="11">
        <v>138</v>
      </c>
      <c r="AA290" s="11">
        <v>4874.6162000000004</v>
      </c>
      <c r="AB290" s="11">
        <v>0.65</v>
      </c>
      <c r="AC290" s="11">
        <v>40</v>
      </c>
      <c r="AD290" s="11">
        <v>-18.296958</v>
      </c>
    </row>
    <row r="291" spans="2:30" x14ac:dyDescent="0.35">
      <c r="B291" s="11">
        <v>-11.533851</v>
      </c>
      <c r="C291" s="11">
        <v>40</v>
      </c>
      <c r="D291" s="11">
        <v>117.2449</v>
      </c>
      <c r="E291" s="11">
        <v>8.4000000000000005E-2</v>
      </c>
      <c r="F291" s="11">
        <v>2380.1652892561983</v>
      </c>
      <c r="G291" s="11">
        <v>7000</v>
      </c>
      <c r="H291" s="11">
        <v>0.85</v>
      </c>
      <c r="I291" s="11">
        <v>0.4</v>
      </c>
      <c r="J291" s="11">
        <v>0.9</v>
      </c>
      <c r="K291" s="11">
        <v>4</v>
      </c>
      <c r="L291" s="11">
        <v>2</v>
      </c>
      <c r="M291" s="11">
        <v>3</v>
      </c>
      <c r="N291" s="11">
        <v>4</v>
      </c>
      <c r="O291" s="11">
        <v>0.125</v>
      </c>
      <c r="P291" s="11">
        <v>0.2</v>
      </c>
      <c r="Q291" s="11">
        <v>0.23333333000000001</v>
      </c>
      <c r="R291" s="11">
        <v>0.25</v>
      </c>
      <c r="S291" s="11">
        <v>3892.2318</v>
      </c>
      <c r="T291" s="11">
        <v>0.42499999999999999</v>
      </c>
      <c r="U291" s="11">
        <v>60</v>
      </c>
      <c r="V291" s="11">
        <v>1800</v>
      </c>
      <c r="W291" s="11">
        <v>-12.473981</v>
      </c>
      <c r="Y291" s="11">
        <v>-11.533851</v>
      </c>
      <c r="Z291" s="11">
        <v>199.93388429752068</v>
      </c>
      <c r="AA291" s="11">
        <v>3892.2318</v>
      </c>
      <c r="AB291" s="11">
        <v>0.42499999999999999</v>
      </c>
      <c r="AC291" s="11">
        <v>60</v>
      </c>
      <c r="AD291" s="11">
        <v>-12.473981</v>
      </c>
    </row>
    <row r="292" spans="2:30" x14ac:dyDescent="0.35">
      <c r="B292" s="11">
        <v>21.922270000000001</v>
      </c>
      <c r="C292" s="11">
        <v>30</v>
      </c>
      <c r="D292" s="11">
        <v>220.80611999999999</v>
      </c>
      <c r="E292" s="11">
        <v>0.246</v>
      </c>
      <c r="F292" s="11">
        <v>3733.2128099173551</v>
      </c>
      <c r="G292" s="11">
        <v>6000</v>
      </c>
      <c r="H292" s="11">
        <v>0.8</v>
      </c>
      <c r="I292" s="11">
        <v>0.2</v>
      </c>
      <c r="J292" s="11">
        <v>0.6</v>
      </c>
      <c r="K292" s="11">
        <v>4</v>
      </c>
      <c r="L292" s="11">
        <v>2</v>
      </c>
      <c r="M292" s="11">
        <v>4</v>
      </c>
      <c r="N292" s="11">
        <v>4</v>
      </c>
      <c r="O292" s="11">
        <v>0.125</v>
      </c>
      <c r="P292" s="11">
        <v>0.2</v>
      </c>
      <c r="Q292" s="11">
        <v>0.16666666999999999</v>
      </c>
      <c r="R292" s="11">
        <v>0.25</v>
      </c>
      <c r="S292" s="11">
        <v>1574.5663999999999</v>
      </c>
      <c r="T292" s="11">
        <v>0.625</v>
      </c>
      <c r="U292" s="11">
        <v>80</v>
      </c>
      <c r="V292" s="11">
        <v>1400</v>
      </c>
      <c r="W292" s="11">
        <v>23.074235999999999</v>
      </c>
      <c r="Y292" s="11">
        <v>21.922270000000001</v>
      </c>
      <c r="Z292" s="11">
        <v>918.37035123966939</v>
      </c>
      <c r="AA292" s="11">
        <v>1574.5663999999999</v>
      </c>
      <c r="AB292" s="11">
        <v>0.625</v>
      </c>
      <c r="AC292" s="11">
        <v>80</v>
      </c>
      <c r="AD292" s="11">
        <v>23.074235999999999</v>
      </c>
    </row>
    <row r="293" spans="2:30" x14ac:dyDescent="0.35">
      <c r="B293" s="11">
        <v>22.538088999999999</v>
      </c>
      <c r="C293" s="11">
        <v>40</v>
      </c>
      <c r="D293" s="11">
        <v>1.5</v>
      </c>
      <c r="E293" s="11">
        <v>0.219</v>
      </c>
      <c r="F293" s="11">
        <v>8000</v>
      </c>
      <c r="G293" s="11">
        <v>8500</v>
      </c>
      <c r="H293" s="11">
        <v>0.85</v>
      </c>
      <c r="I293" s="11">
        <v>0.5</v>
      </c>
      <c r="J293" s="11">
        <v>0.8</v>
      </c>
      <c r="K293" s="11">
        <v>3</v>
      </c>
      <c r="L293" s="11">
        <v>2</v>
      </c>
      <c r="M293" s="11">
        <v>4</v>
      </c>
      <c r="N293" s="11">
        <v>4</v>
      </c>
      <c r="O293" s="11">
        <v>0.05</v>
      </c>
      <c r="P293" s="11">
        <v>0.15</v>
      </c>
      <c r="Q293" s="11">
        <v>0.23333333000000001</v>
      </c>
      <c r="R293" s="11">
        <v>0.3</v>
      </c>
      <c r="S293" s="11">
        <v>4726.2815000000001</v>
      </c>
      <c r="T293" s="11">
        <v>0.42499999999999999</v>
      </c>
      <c r="U293" s="11">
        <v>40</v>
      </c>
      <c r="V293" s="11">
        <v>600</v>
      </c>
      <c r="W293" s="11">
        <v>7.0778821000000001</v>
      </c>
      <c r="Y293" s="11">
        <v>22.538088999999999</v>
      </c>
      <c r="Z293" s="11">
        <v>1752</v>
      </c>
      <c r="AA293" s="11">
        <v>4726.2815000000001</v>
      </c>
      <c r="AB293" s="11">
        <v>0.42499999999999999</v>
      </c>
      <c r="AC293" s="11">
        <v>40</v>
      </c>
      <c r="AD293" s="11">
        <v>7.0778821000000001</v>
      </c>
    </row>
    <row r="294" spans="2:30" x14ac:dyDescent="0.35">
      <c r="B294" s="11">
        <v>-7.7252999999999998</v>
      </c>
      <c r="C294" s="11">
        <v>15</v>
      </c>
      <c r="D294" s="11">
        <v>245.17347000000001</v>
      </c>
      <c r="E294" s="11">
        <v>0.27300000000000002</v>
      </c>
      <c r="F294" s="11">
        <v>1167.3037190082646</v>
      </c>
      <c r="G294" s="11">
        <v>5500</v>
      </c>
      <c r="H294" s="11">
        <v>0.7</v>
      </c>
      <c r="I294" s="11">
        <v>0.3</v>
      </c>
      <c r="J294" s="11">
        <v>0.9</v>
      </c>
      <c r="K294" s="11">
        <v>3</v>
      </c>
      <c r="L294" s="11">
        <v>4</v>
      </c>
      <c r="M294" s="11">
        <v>3</v>
      </c>
      <c r="N294" s="11">
        <v>3</v>
      </c>
      <c r="O294" s="11">
        <v>0.2</v>
      </c>
      <c r="P294" s="11">
        <v>0.15</v>
      </c>
      <c r="Q294" s="11">
        <v>0.1</v>
      </c>
      <c r="R294" s="11">
        <v>0.2</v>
      </c>
      <c r="S294" s="11">
        <v>1591.1360999999999</v>
      </c>
      <c r="T294" s="11">
        <v>0.57499999999999996</v>
      </c>
      <c r="U294" s="11">
        <v>50</v>
      </c>
      <c r="V294" s="11">
        <v>2000</v>
      </c>
      <c r="W294" s="11">
        <v>-11.209168999999999</v>
      </c>
      <c r="Y294" s="11">
        <v>-7.7252999999999998</v>
      </c>
      <c r="Z294" s="11">
        <v>318.67391528925623</v>
      </c>
      <c r="AA294" s="11">
        <v>1591.1360999999999</v>
      </c>
      <c r="AB294" s="11">
        <v>0.57499999999999996</v>
      </c>
      <c r="AC294" s="11">
        <v>50</v>
      </c>
      <c r="AD294" s="11">
        <v>-11.209168999999999</v>
      </c>
    </row>
    <row r="295" spans="2:30" x14ac:dyDescent="0.35">
      <c r="B295" s="11">
        <v>3.7069939999999999</v>
      </c>
      <c r="C295" s="11">
        <v>30</v>
      </c>
      <c r="D295" s="11">
        <v>202.53061</v>
      </c>
      <c r="E295" s="11">
        <v>0.27300000000000002</v>
      </c>
      <c r="F295" s="11">
        <v>775</v>
      </c>
      <c r="G295" s="11">
        <v>3500</v>
      </c>
      <c r="H295" s="11">
        <v>0.7</v>
      </c>
      <c r="I295" s="11">
        <v>0.5</v>
      </c>
      <c r="J295" s="11">
        <v>0.7</v>
      </c>
      <c r="K295" s="11">
        <v>4</v>
      </c>
      <c r="L295" s="11">
        <v>2</v>
      </c>
      <c r="M295" s="11">
        <v>4</v>
      </c>
      <c r="N295" s="11">
        <v>4</v>
      </c>
      <c r="O295" s="11">
        <v>0.125</v>
      </c>
      <c r="P295" s="11">
        <v>0.2</v>
      </c>
      <c r="Q295" s="11">
        <v>0.23333333000000001</v>
      </c>
      <c r="R295" s="11">
        <v>0.25</v>
      </c>
      <c r="S295" s="11">
        <v>2066.6185</v>
      </c>
      <c r="T295" s="11">
        <v>0.4</v>
      </c>
      <c r="U295" s="11">
        <v>50</v>
      </c>
      <c r="V295" s="11">
        <v>800</v>
      </c>
      <c r="W295" s="11">
        <v>0.85639090000000007</v>
      </c>
      <c r="Y295" s="11">
        <v>3.7069939999999999</v>
      </c>
      <c r="Z295" s="11">
        <v>211.57500000000002</v>
      </c>
      <c r="AA295" s="11">
        <v>2066.6185</v>
      </c>
      <c r="AB295" s="11">
        <v>0.4</v>
      </c>
      <c r="AC295" s="11">
        <v>50</v>
      </c>
      <c r="AD295" s="11">
        <v>0.85639090000000007</v>
      </c>
    </row>
    <row r="296" spans="2:30" x14ac:dyDescent="0.35">
      <c r="B296" s="11">
        <v>-3.4159799999999998</v>
      </c>
      <c r="C296" s="11">
        <v>30</v>
      </c>
      <c r="D296" s="11">
        <v>300</v>
      </c>
      <c r="E296" s="11">
        <v>0.16500000000000001</v>
      </c>
      <c r="F296" s="11">
        <v>1269.4214876033059</v>
      </c>
      <c r="G296" s="11">
        <v>8000</v>
      </c>
      <c r="H296" s="11">
        <v>0.85</v>
      </c>
      <c r="I296" s="11">
        <v>0.3</v>
      </c>
      <c r="J296" s="11">
        <v>0.7</v>
      </c>
      <c r="K296" s="11">
        <v>2</v>
      </c>
      <c r="L296" s="11">
        <v>3</v>
      </c>
      <c r="M296" s="11">
        <v>4</v>
      </c>
      <c r="N296" s="11">
        <v>3</v>
      </c>
      <c r="O296" s="11">
        <v>0.05</v>
      </c>
      <c r="P296" s="11">
        <v>0.2</v>
      </c>
      <c r="Q296" s="11">
        <v>0.1</v>
      </c>
      <c r="R296" s="11">
        <v>0.35</v>
      </c>
      <c r="S296" s="11">
        <v>3411.5605999999998</v>
      </c>
      <c r="T296" s="11">
        <v>0.7</v>
      </c>
      <c r="U296" s="11">
        <v>70</v>
      </c>
      <c r="V296" s="11">
        <v>400</v>
      </c>
      <c r="W296" s="11">
        <v>-1.9663018000000001</v>
      </c>
      <c r="Y296" s="11">
        <v>-3.4159799999999998</v>
      </c>
      <c r="Z296" s="11">
        <v>209.45454545454547</v>
      </c>
      <c r="AA296" s="11">
        <v>3411.5605999999998</v>
      </c>
      <c r="AB296" s="11">
        <v>0.7</v>
      </c>
      <c r="AC296" s="11">
        <v>70</v>
      </c>
      <c r="AD296" s="11">
        <v>-1.9663018000000001</v>
      </c>
    </row>
    <row r="297" spans="2:30" x14ac:dyDescent="0.35">
      <c r="B297" s="11">
        <v>8.3467310000000001</v>
      </c>
      <c r="C297" s="11">
        <v>20</v>
      </c>
      <c r="D297" s="11">
        <v>184.2551</v>
      </c>
      <c r="E297" s="11">
        <v>0.192</v>
      </c>
      <c r="F297" s="11">
        <v>2404.4421487603304</v>
      </c>
      <c r="G297" s="11">
        <v>5500</v>
      </c>
      <c r="H297" s="11">
        <v>0.75</v>
      </c>
      <c r="I297" s="11">
        <v>0.5</v>
      </c>
      <c r="J297" s="11">
        <v>0.8</v>
      </c>
      <c r="K297" s="11">
        <v>4</v>
      </c>
      <c r="L297" s="11">
        <v>4</v>
      </c>
      <c r="M297" s="11">
        <v>3</v>
      </c>
      <c r="N297" s="11">
        <v>3</v>
      </c>
      <c r="O297" s="11">
        <v>0.2</v>
      </c>
      <c r="P297" s="11">
        <v>0.2</v>
      </c>
      <c r="Q297" s="11">
        <v>0.1</v>
      </c>
      <c r="R297" s="11">
        <v>0.35</v>
      </c>
      <c r="S297" s="11">
        <v>1538.6233999999999</v>
      </c>
      <c r="T297" s="11">
        <v>0.67500000000000004</v>
      </c>
      <c r="U297" s="11">
        <v>90</v>
      </c>
      <c r="V297" s="11">
        <v>800</v>
      </c>
      <c r="W297" s="11">
        <v>9.9729846999999996</v>
      </c>
      <c r="Y297" s="11">
        <v>8.3467310000000001</v>
      </c>
      <c r="Z297" s="11">
        <v>461.65289256198344</v>
      </c>
      <c r="AA297" s="11">
        <v>1538.6233999999999</v>
      </c>
      <c r="AB297" s="11">
        <v>0.67500000000000004</v>
      </c>
      <c r="AC297" s="11">
        <v>90</v>
      </c>
      <c r="AD297" s="11">
        <v>9.9729846999999996</v>
      </c>
    </row>
    <row r="298" spans="2:30" x14ac:dyDescent="0.35">
      <c r="B298" s="11">
        <v>4.6908979999999998</v>
      </c>
      <c r="C298" s="11">
        <v>15</v>
      </c>
      <c r="D298" s="11">
        <v>245.17347000000001</v>
      </c>
      <c r="E298" s="11">
        <v>0.27300000000000002</v>
      </c>
      <c r="F298" s="11">
        <v>2485.227272727273</v>
      </c>
      <c r="G298" s="11">
        <v>3500</v>
      </c>
      <c r="H298" s="11">
        <v>0.8</v>
      </c>
      <c r="I298" s="11">
        <v>0.4</v>
      </c>
      <c r="J298" s="11">
        <v>0.6</v>
      </c>
      <c r="K298" s="11">
        <v>2</v>
      </c>
      <c r="L298" s="11">
        <v>2</v>
      </c>
      <c r="M298" s="11">
        <v>3</v>
      </c>
      <c r="N298" s="11">
        <v>4</v>
      </c>
      <c r="O298" s="11">
        <v>0.125</v>
      </c>
      <c r="P298" s="11">
        <v>0.1</v>
      </c>
      <c r="Q298" s="11">
        <v>0.23333333000000001</v>
      </c>
      <c r="R298" s="11">
        <v>0.2</v>
      </c>
      <c r="S298" s="11">
        <v>1961.7985000000001</v>
      </c>
      <c r="T298" s="11">
        <v>0.65</v>
      </c>
      <c r="U298" s="11">
        <v>90</v>
      </c>
      <c r="V298" s="11">
        <v>2000</v>
      </c>
      <c r="W298" s="11">
        <v>0.68534395999999997</v>
      </c>
      <c r="Y298" s="11">
        <v>4.6908979999999998</v>
      </c>
      <c r="Z298" s="11">
        <v>678.46704545454554</v>
      </c>
      <c r="AA298" s="11">
        <v>1961.7985000000001</v>
      </c>
      <c r="AB298" s="11">
        <v>0.65</v>
      </c>
      <c r="AC298" s="11">
        <v>90</v>
      </c>
      <c r="AD298" s="11">
        <v>0.68534395999999997</v>
      </c>
    </row>
    <row r="299" spans="2:30" x14ac:dyDescent="0.35">
      <c r="B299" s="11">
        <v>-12.888453</v>
      </c>
      <c r="C299" s="11">
        <v>20</v>
      </c>
      <c r="D299" s="11">
        <v>31.959184</v>
      </c>
      <c r="E299" s="11">
        <v>0.111</v>
      </c>
      <c r="F299" s="11">
        <v>632.74793388429748</v>
      </c>
      <c r="G299" s="11">
        <v>5500</v>
      </c>
      <c r="H299" s="11">
        <v>0.8</v>
      </c>
      <c r="I299" s="11">
        <v>0.5</v>
      </c>
      <c r="J299" s="11">
        <v>0.8</v>
      </c>
      <c r="K299" s="11">
        <v>4</v>
      </c>
      <c r="L299" s="11">
        <v>2</v>
      </c>
      <c r="M299" s="11">
        <v>2</v>
      </c>
      <c r="N299" s="11">
        <v>2</v>
      </c>
      <c r="O299" s="11">
        <v>0.125</v>
      </c>
      <c r="P299" s="11">
        <v>0.15</v>
      </c>
      <c r="Q299" s="11">
        <v>0.16666666999999999</v>
      </c>
      <c r="R299" s="11">
        <v>0.35</v>
      </c>
      <c r="S299" s="11">
        <v>2019.4431999999999</v>
      </c>
      <c r="T299" s="11">
        <v>0.625</v>
      </c>
      <c r="U299" s="11">
        <v>40</v>
      </c>
      <c r="V299" s="11">
        <v>1000</v>
      </c>
      <c r="W299" s="11">
        <v>-13.046493</v>
      </c>
      <c r="Y299" s="11">
        <v>-12.888453</v>
      </c>
      <c r="Z299" s="11">
        <v>70.235020661157023</v>
      </c>
      <c r="AA299" s="11">
        <v>2019.4431999999999</v>
      </c>
      <c r="AB299" s="11">
        <v>0.625</v>
      </c>
      <c r="AC299" s="11">
        <v>40</v>
      </c>
      <c r="AD299" s="11">
        <v>-13.046493</v>
      </c>
    </row>
    <row r="300" spans="2:30" x14ac:dyDescent="0.35">
      <c r="B300" s="11">
        <v>17.768246999999999</v>
      </c>
      <c r="C300" s="11">
        <v>15</v>
      </c>
      <c r="D300" s="11">
        <v>300</v>
      </c>
      <c r="E300" s="11">
        <v>0.27300000000000002</v>
      </c>
      <c r="F300" s="11">
        <v>1269.4214876033059</v>
      </c>
      <c r="G300" s="11">
        <v>4000</v>
      </c>
      <c r="H300" s="11">
        <v>0.75</v>
      </c>
      <c r="I300" s="11">
        <v>0.3</v>
      </c>
      <c r="J300" s="11">
        <v>0.9</v>
      </c>
      <c r="K300" s="11">
        <v>3</v>
      </c>
      <c r="L300" s="11">
        <v>4</v>
      </c>
      <c r="M300" s="11">
        <v>2</v>
      </c>
      <c r="N300" s="11">
        <v>2</v>
      </c>
      <c r="O300" s="11">
        <v>0.2</v>
      </c>
      <c r="P300" s="11">
        <v>0.15</v>
      </c>
      <c r="Q300" s="11">
        <v>0.23333333000000001</v>
      </c>
      <c r="R300" s="11">
        <v>0.2</v>
      </c>
      <c r="S300" s="11">
        <v>1157.1899000000001</v>
      </c>
      <c r="T300" s="11">
        <v>0.45</v>
      </c>
      <c r="U300" s="11">
        <v>90</v>
      </c>
      <c r="V300" s="11">
        <v>600</v>
      </c>
      <c r="W300" s="11">
        <v>18.226593000000001</v>
      </c>
      <c r="Y300" s="11">
        <v>17.768246999999999</v>
      </c>
      <c r="Z300" s="11">
        <v>346.55206611570253</v>
      </c>
      <c r="AA300" s="11">
        <v>1157.1899000000001</v>
      </c>
      <c r="AB300" s="11">
        <v>0.45</v>
      </c>
      <c r="AC300" s="11">
        <v>90</v>
      </c>
      <c r="AD300" s="11">
        <v>18.226593000000001</v>
      </c>
    </row>
    <row r="301" spans="2:30" x14ac:dyDescent="0.35">
      <c r="B301" s="11">
        <v>-24.49615</v>
      </c>
      <c r="C301" s="11">
        <v>25</v>
      </c>
      <c r="D301" s="11">
        <v>196.43878000000001</v>
      </c>
      <c r="E301" s="11">
        <v>0.03</v>
      </c>
      <c r="F301" s="11">
        <v>250</v>
      </c>
      <c r="G301" s="11">
        <v>8500</v>
      </c>
      <c r="H301" s="11">
        <v>0.85</v>
      </c>
      <c r="I301" s="11">
        <v>0.5</v>
      </c>
      <c r="J301" s="11">
        <v>0.8</v>
      </c>
      <c r="K301" s="11">
        <v>2</v>
      </c>
      <c r="L301" s="11">
        <v>4</v>
      </c>
      <c r="M301" s="11">
        <v>3</v>
      </c>
      <c r="N301" s="11">
        <v>2</v>
      </c>
      <c r="O301" s="11">
        <v>0.2</v>
      </c>
      <c r="P301" s="11">
        <v>0.1</v>
      </c>
      <c r="Q301" s="11">
        <v>0.3</v>
      </c>
      <c r="R301" s="11">
        <v>0.3</v>
      </c>
      <c r="S301" s="11">
        <v>5179.2797</v>
      </c>
      <c r="T301" s="11">
        <v>0.45</v>
      </c>
      <c r="U301" s="11">
        <v>60</v>
      </c>
      <c r="V301" s="11">
        <v>1400</v>
      </c>
      <c r="W301" s="11">
        <v>-23.175936</v>
      </c>
      <c r="Y301" s="11">
        <v>-24.49615</v>
      </c>
      <c r="Z301" s="11">
        <v>7.5</v>
      </c>
      <c r="AA301" s="11">
        <v>5179.2797</v>
      </c>
      <c r="AB301" s="11">
        <v>0.45</v>
      </c>
      <c r="AC301" s="11">
        <v>60</v>
      </c>
      <c r="AD301" s="11">
        <v>-23.175936</v>
      </c>
    </row>
    <row r="302" spans="2:30" x14ac:dyDescent="0.35">
      <c r="B302" s="11">
        <v>19.300426999999999</v>
      </c>
      <c r="C302" s="11">
        <v>25</v>
      </c>
      <c r="D302" s="11">
        <v>196.43878000000001</v>
      </c>
      <c r="E302" s="11">
        <v>0.219</v>
      </c>
      <c r="F302" s="11">
        <v>5200</v>
      </c>
      <c r="G302" s="11">
        <v>4000</v>
      </c>
      <c r="H302" s="11">
        <v>0.85</v>
      </c>
      <c r="I302" s="11">
        <v>0.2</v>
      </c>
      <c r="J302" s="11">
        <v>0.9</v>
      </c>
      <c r="K302" s="11">
        <v>3</v>
      </c>
      <c r="L302" s="11">
        <v>2</v>
      </c>
      <c r="M302" s="11">
        <v>4</v>
      </c>
      <c r="N302" s="11">
        <v>4</v>
      </c>
      <c r="O302" s="11">
        <v>0.2</v>
      </c>
      <c r="P302" s="11">
        <v>0.2</v>
      </c>
      <c r="Q302" s="11">
        <v>0.3</v>
      </c>
      <c r="R302" s="11">
        <v>0.25</v>
      </c>
      <c r="S302" s="11">
        <v>2437.3081000000002</v>
      </c>
      <c r="T302" s="11">
        <v>0.67500000000000004</v>
      </c>
      <c r="U302" s="11">
        <v>90</v>
      </c>
      <c r="V302" s="11">
        <v>1600</v>
      </c>
      <c r="W302" s="11">
        <v>19.695323999999999</v>
      </c>
      <c r="Y302" s="11">
        <v>19.300426999999999</v>
      </c>
      <c r="Z302" s="11">
        <v>1138.8</v>
      </c>
      <c r="AA302" s="11">
        <v>2437.3081000000002</v>
      </c>
      <c r="AB302" s="11">
        <v>0.67500000000000004</v>
      </c>
      <c r="AC302" s="11">
        <v>90</v>
      </c>
      <c r="AD302" s="11">
        <v>19.695323999999999</v>
      </c>
    </row>
    <row r="303" spans="2:30" x14ac:dyDescent="0.35">
      <c r="B303" s="11">
        <v>3.4443049999999999</v>
      </c>
      <c r="C303" s="11">
        <v>45</v>
      </c>
      <c r="D303" s="11">
        <v>13.683673000000001</v>
      </c>
      <c r="E303" s="11">
        <v>0.246</v>
      </c>
      <c r="F303" s="11">
        <v>1639.6694214876034</v>
      </c>
      <c r="G303" s="11">
        <v>7000</v>
      </c>
      <c r="H303" s="11">
        <v>0.8</v>
      </c>
      <c r="I303" s="11">
        <v>0.4</v>
      </c>
      <c r="J303" s="11">
        <v>0.9</v>
      </c>
      <c r="K303" s="11">
        <v>4</v>
      </c>
      <c r="L303" s="11">
        <v>2</v>
      </c>
      <c r="M303" s="11">
        <v>2</v>
      </c>
      <c r="N303" s="11">
        <v>4</v>
      </c>
      <c r="O303" s="11">
        <v>0.05</v>
      </c>
      <c r="P303" s="11">
        <v>0.15</v>
      </c>
      <c r="Q303" s="11">
        <v>0.16666666999999999</v>
      </c>
      <c r="R303" s="11">
        <v>0.35</v>
      </c>
      <c r="S303" s="11">
        <v>3256.6967</v>
      </c>
      <c r="T303" s="11">
        <v>0.4</v>
      </c>
      <c r="U303" s="11">
        <v>80</v>
      </c>
      <c r="V303" s="11">
        <v>1200</v>
      </c>
      <c r="W303" s="11">
        <v>5.6851672999999998</v>
      </c>
      <c r="Y303" s="11">
        <v>3.4443049999999999</v>
      </c>
      <c r="Z303" s="11">
        <v>403.3586776859504</v>
      </c>
      <c r="AA303" s="11">
        <v>3256.6967</v>
      </c>
      <c r="AB303" s="11">
        <v>0.4</v>
      </c>
      <c r="AC303" s="11">
        <v>80</v>
      </c>
      <c r="AD303" s="11">
        <v>5.6851672999999998</v>
      </c>
    </row>
    <row r="304" spans="2:30" x14ac:dyDescent="0.35">
      <c r="B304" s="11">
        <v>4.2868269999999997</v>
      </c>
      <c r="C304" s="11">
        <v>20</v>
      </c>
      <c r="D304" s="11">
        <v>147.70408</v>
      </c>
      <c r="E304" s="11">
        <v>0.246</v>
      </c>
      <c r="F304" s="11">
        <v>640.13429752066122</v>
      </c>
      <c r="G304" s="11">
        <v>6000</v>
      </c>
      <c r="H304" s="11">
        <v>0.8</v>
      </c>
      <c r="I304" s="11">
        <v>0.4</v>
      </c>
      <c r="J304" s="11">
        <v>0.8</v>
      </c>
      <c r="K304" s="11">
        <v>3</v>
      </c>
      <c r="L304" s="11">
        <v>4</v>
      </c>
      <c r="M304" s="11">
        <v>4</v>
      </c>
      <c r="N304" s="11">
        <v>3</v>
      </c>
      <c r="O304" s="11">
        <v>0.05</v>
      </c>
      <c r="P304" s="11">
        <v>0.15</v>
      </c>
      <c r="Q304" s="11">
        <v>0.3</v>
      </c>
      <c r="R304" s="11">
        <v>0.3</v>
      </c>
      <c r="S304" s="11">
        <v>2203.0288999999998</v>
      </c>
      <c r="T304" s="11">
        <v>0.4</v>
      </c>
      <c r="U304" s="11">
        <v>90</v>
      </c>
      <c r="V304" s="11">
        <v>2000</v>
      </c>
      <c r="W304" s="11">
        <v>5.2096602999999995</v>
      </c>
      <c r="Y304" s="11">
        <v>4.2868269999999997</v>
      </c>
      <c r="Z304" s="11">
        <v>157.47303719008266</v>
      </c>
      <c r="AA304" s="11">
        <v>2203.0288999999998</v>
      </c>
      <c r="AB304" s="11">
        <v>0.4</v>
      </c>
      <c r="AC304" s="11">
        <v>90</v>
      </c>
      <c r="AD304" s="11">
        <v>5.2096602999999995</v>
      </c>
    </row>
    <row r="305" spans="2:30" x14ac:dyDescent="0.35">
      <c r="B305" s="11">
        <v>18.672767</v>
      </c>
      <c r="C305" s="11">
        <v>20</v>
      </c>
      <c r="D305" s="11">
        <v>159.88775999999999</v>
      </c>
      <c r="E305" s="11">
        <v>0.192</v>
      </c>
      <c r="F305" s="11">
        <v>2435.4855371900826</v>
      </c>
      <c r="G305" s="11">
        <v>6000</v>
      </c>
      <c r="H305" s="11">
        <v>0.85</v>
      </c>
      <c r="I305" s="11">
        <v>0.4</v>
      </c>
      <c r="J305" s="11">
        <v>0.8</v>
      </c>
      <c r="K305" s="11">
        <v>2</v>
      </c>
      <c r="L305" s="11">
        <v>4</v>
      </c>
      <c r="M305" s="11">
        <v>2</v>
      </c>
      <c r="N305" s="11">
        <v>3</v>
      </c>
      <c r="O305" s="11">
        <v>0.2</v>
      </c>
      <c r="P305" s="11">
        <v>0.2</v>
      </c>
      <c r="Q305" s="11">
        <v>0.16666666999999999</v>
      </c>
      <c r="R305" s="11">
        <v>0.25</v>
      </c>
      <c r="S305" s="11">
        <v>1678.4982</v>
      </c>
      <c r="T305" s="11">
        <v>0.47499999999999998</v>
      </c>
      <c r="U305" s="11">
        <v>70</v>
      </c>
      <c r="V305" s="11">
        <v>1800</v>
      </c>
      <c r="W305" s="11">
        <v>17.227533999999999</v>
      </c>
      <c r="Y305" s="11">
        <v>18.672767</v>
      </c>
      <c r="Z305" s="11">
        <v>467.61322314049585</v>
      </c>
      <c r="AA305" s="11">
        <v>1678.4982</v>
      </c>
      <c r="AB305" s="11">
        <v>0.47499999999999998</v>
      </c>
      <c r="AC305" s="11">
        <v>70</v>
      </c>
      <c r="AD305" s="11">
        <v>17.227533999999999</v>
      </c>
    </row>
    <row r="306" spans="2:30" x14ac:dyDescent="0.35">
      <c r="B306" s="11">
        <v>-5.7615429999999996</v>
      </c>
      <c r="C306" s="11">
        <v>30</v>
      </c>
      <c r="D306" s="11">
        <v>56.326531000000003</v>
      </c>
      <c r="E306" s="11">
        <v>0.246</v>
      </c>
      <c r="F306" s="11">
        <v>1639.6694214876034</v>
      </c>
      <c r="G306" s="11">
        <v>4000</v>
      </c>
      <c r="H306" s="11">
        <v>0.7</v>
      </c>
      <c r="I306" s="11">
        <v>0.5</v>
      </c>
      <c r="J306" s="11">
        <v>0.9</v>
      </c>
      <c r="K306" s="11">
        <v>4</v>
      </c>
      <c r="L306" s="11">
        <v>2</v>
      </c>
      <c r="M306" s="11">
        <v>3</v>
      </c>
      <c r="N306" s="11">
        <v>4</v>
      </c>
      <c r="O306" s="11">
        <v>0.2</v>
      </c>
      <c r="P306" s="11">
        <v>0.2</v>
      </c>
      <c r="Q306" s="11">
        <v>0.3</v>
      </c>
      <c r="R306" s="11">
        <v>0.25</v>
      </c>
      <c r="S306" s="11">
        <v>1377.7456</v>
      </c>
      <c r="T306" s="11">
        <v>0.625</v>
      </c>
      <c r="U306" s="11">
        <v>90</v>
      </c>
      <c r="V306" s="11">
        <v>1000</v>
      </c>
      <c r="W306" s="11">
        <v>-10.03942</v>
      </c>
      <c r="Y306" s="11">
        <v>-5.7615429999999996</v>
      </c>
      <c r="Z306" s="11">
        <v>403.3586776859504</v>
      </c>
      <c r="AA306" s="11">
        <v>1377.7456</v>
      </c>
      <c r="AB306" s="11">
        <v>0.625</v>
      </c>
      <c r="AC306" s="11">
        <v>90</v>
      </c>
      <c r="AD306" s="11">
        <v>-10.03942</v>
      </c>
    </row>
    <row r="307" spans="2:30" x14ac:dyDescent="0.35">
      <c r="B307" s="11">
        <v>-8.5525009999999995</v>
      </c>
      <c r="C307" s="11">
        <v>45</v>
      </c>
      <c r="D307" s="11">
        <v>226.89796000000001</v>
      </c>
      <c r="E307" s="11">
        <v>0.111</v>
      </c>
      <c r="F307" s="11">
        <v>1430.8884297520663</v>
      </c>
      <c r="G307" s="11">
        <v>7000</v>
      </c>
      <c r="H307" s="11">
        <v>0.85</v>
      </c>
      <c r="I307" s="11">
        <v>0.2</v>
      </c>
      <c r="J307" s="11">
        <v>0.9</v>
      </c>
      <c r="K307" s="11">
        <v>2</v>
      </c>
      <c r="L307" s="11">
        <v>2</v>
      </c>
      <c r="M307" s="11">
        <v>3</v>
      </c>
      <c r="N307" s="11">
        <v>3</v>
      </c>
      <c r="O307" s="11">
        <v>0.125</v>
      </c>
      <c r="P307" s="11">
        <v>0.1</v>
      </c>
      <c r="Q307" s="11">
        <v>0.3</v>
      </c>
      <c r="R307" s="11">
        <v>0.2</v>
      </c>
      <c r="S307" s="11">
        <v>3256.6967</v>
      </c>
      <c r="T307" s="11">
        <v>0.47499999999999998</v>
      </c>
      <c r="U307" s="11">
        <v>40</v>
      </c>
      <c r="V307" s="11">
        <v>800</v>
      </c>
      <c r="W307" s="11">
        <v>-8.9170315000000002</v>
      </c>
      <c r="Y307" s="11">
        <v>-8.5525009999999995</v>
      </c>
      <c r="Z307" s="11">
        <v>158.82861570247937</v>
      </c>
      <c r="AA307" s="11">
        <v>3256.6967</v>
      </c>
      <c r="AB307" s="11">
        <v>0.47499999999999998</v>
      </c>
      <c r="AC307" s="11">
        <v>40</v>
      </c>
      <c r="AD307" s="11">
        <v>-8.9170315000000002</v>
      </c>
    </row>
    <row r="308" spans="2:30" x14ac:dyDescent="0.35">
      <c r="B308" s="11">
        <v>22.282789999999999</v>
      </c>
      <c r="C308" s="11">
        <v>30</v>
      </c>
      <c r="D308" s="11">
        <v>147.70408</v>
      </c>
      <c r="E308" s="11">
        <v>0.3</v>
      </c>
      <c r="F308" s="11">
        <v>5735.1756198347111</v>
      </c>
      <c r="G308" s="11">
        <v>7500</v>
      </c>
      <c r="H308" s="11">
        <v>0.8</v>
      </c>
      <c r="I308" s="11">
        <v>0.2</v>
      </c>
      <c r="J308" s="11">
        <v>0.9</v>
      </c>
      <c r="K308" s="11">
        <v>4</v>
      </c>
      <c r="L308" s="11">
        <v>4</v>
      </c>
      <c r="M308" s="11">
        <v>4</v>
      </c>
      <c r="N308" s="11">
        <v>3</v>
      </c>
      <c r="O308" s="11">
        <v>0.05</v>
      </c>
      <c r="P308" s="11">
        <v>0.1</v>
      </c>
      <c r="Q308" s="11">
        <v>0.1</v>
      </c>
      <c r="R308" s="11">
        <v>0.25</v>
      </c>
      <c r="S308" s="11">
        <v>1968.2080000000001</v>
      </c>
      <c r="T308" s="11">
        <v>0.625</v>
      </c>
      <c r="U308" s="11">
        <v>60</v>
      </c>
      <c r="V308" s="11">
        <v>1600</v>
      </c>
      <c r="W308" s="11">
        <v>28.113204</v>
      </c>
      <c r="Y308" s="11">
        <v>22.282789999999999</v>
      </c>
      <c r="Z308" s="11">
        <v>1720.5526859504132</v>
      </c>
      <c r="AA308" s="11">
        <v>1968.2080000000001</v>
      </c>
      <c r="AB308" s="11">
        <v>0.625</v>
      </c>
      <c r="AC308" s="11">
        <v>60</v>
      </c>
      <c r="AD308" s="11">
        <v>28.113204</v>
      </c>
    </row>
    <row r="309" spans="2:30" x14ac:dyDescent="0.35">
      <c r="B309" s="11">
        <v>-9.8490839999999995</v>
      </c>
      <c r="C309" s="11">
        <v>45</v>
      </c>
      <c r="D309" s="11">
        <v>220.80611999999999</v>
      </c>
      <c r="E309" s="11">
        <v>0.16500000000000001</v>
      </c>
      <c r="F309" s="11">
        <v>1269.4214876033059</v>
      </c>
      <c r="G309" s="11">
        <v>8500</v>
      </c>
      <c r="H309" s="11">
        <v>0.75</v>
      </c>
      <c r="I309" s="11">
        <v>0.4</v>
      </c>
      <c r="J309" s="11">
        <v>0.7</v>
      </c>
      <c r="K309" s="11">
        <v>4</v>
      </c>
      <c r="L309" s="11">
        <v>3</v>
      </c>
      <c r="M309" s="11">
        <v>2</v>
      </c>
      <c r="N309" s="11">
        <v>2</v>
      </c>
      <c r="O309" s="11">
        <v>0.125</v>
      </c>
      <c r="P309" s="11">
        <v>0.1</v>
      </c>
      <c r="Q309" s="11">
        <v>0.16666666999999999</v>
      </c>
      <c r="R309" s="11">
        <v>0.25</v>
      </c>
      <c r="S309" s="11">
        <v>3954.5601999999999</v>
      </c>
      <c r="T309" s="11">
        <v>0.4</v>
      </c>
      <c r="U309" s="11">
        <v>60</v>
      </c>
      <c r="V309" s="11">
        <v>1600</v>
      </c>
      <c r="W309" s="11">
        <v>-9.6050971999999994</v>
      </c>
      <c r="Y309" s="11">
        <v>-9.8490839999999995</v>
      </c>
      <c r="Z309" s="11">
        <v>209.45454545454547</v>
      </c>
      <c r="AA309" s="11">
        <v>3954.5601999999999</v>
      </c>
      <c r="AB309" s="11">
        <v>0.4</v>
      </c>
      <c r="AC309" s="11">
        <v>60</v>
      </c>
      <c r="AD309" s="11">
        <v>-9.6050971999999994</v>
      </c>
    </row>
    <row r="310" spans="2:30" x14ac:dyDescent="0.35">
      <c r="B310" s="11">
        <v>-1.998963</v>
      </c>
      <c r="C310" s="11">
        <v>20</v>
      </c>
      <c r="D310" s="11">
        <v>257.35714000000002</v>
      </c>
      <c r="E310" s="11">
        <v>0.246</v>
      </c>
      <c r="F310" s="11">
        <v>376.54958677685954</v>
      </c>
      <c r="G310" s="11">
        <v>3500</v>
      </c>
      <c r="H310" s="11">
        <v>0.7</v>
      </c>
      <c r="I310" s="11">
        <v>0.2</v>
      </c>
      <c r="J310" s="11">
        <v>0.7</v>
      </c>
      <c r="K310" s="11">
        <v>3</v>
      </c>
      <c r="L310" s="11">
        <v>4</v>
      </c>
      <c r="M310" s="11">
        <v>4</v>
      </c>
      <c r="N310" s="11">
        <v>2</v>
      </c>
      <c r="O310" s="11">
        <v>0.125</v>
      </c>
      <c r="P310" s="11">
        <v>0.1</v>
      </c>
      <c r="Q310" s="11">
        <v>0.1</v>
      </c>
      <c r="R310" s="11">
        <v>0.2</v>
      </c>
      <c r="S310" s="11">
        <v>2203.0288999999998</v>
      </c>
      <c r="T310" s="11">
        <v>0.57499999999999996</v>
      </c>
      <c r="U310" s="11">
        <v>90</v>
      </c>
      <c r="V310" s="11">
        <v>600</v>
      </c>
      <c r="W310" s="11">
        <v>-0.28053893000000002</v>
      </c>
      <c r="Y310" s="11">
        <v>-1.998963</v>
      </c>
      <c r="Z310" s="11">
        <v>92.631198347107443</v>
      </c>
      <c r="AA310" s="11">
        <v>2203.0288999999998</v>
      </c>
      <c r="AB310" s="11">
        <v>0.57499999999999996</v>
      </c>
      <c r="AC310" s="11">
        <v>90</v>
      </c>
      <c r="AD310" s="11">
        <v>-0.28053893000000002</v>
      </c>
    </row>
    <row r="311" spans="2:30" x14ac:dyDescent="0.35">
      <c r="B311" s="11">
        <v>7.1443110000000001</v>
      </c>
      <c r="C311" s="11">
        <v>35</v>
      </c>
      <c r="D311" s="11">
        <v>220.80611999999999</v>
      </c>
      <c r="E311" s="11">
        <v>0.3</v>
      </c>
      <c r="F311" s="11">
        <v>1075.6714876033056</v>
      </c>
      <c r="G311" s="11">
        <v>7500</v>
      </c>
      <c r="H311" s="11">
        <v>0.7</v>
      </c>
      <c r="I311" s="11">
        <v>0.5</v>
      </c>
      <c r="J311" s="11">
        <v>0.9</v>
      </c>
      <c r="K311" s="11">
        <v>4</v>
      </c>
      <c r="L311" s="11">
        <v>2</v>
      </c>
      <c r="M311" s="11">
        <v>2</v>
      </c>
      <c r="N311" s="11">
        <v>2</v>
      </c>
      <c r="O311" s="11">
        <v>0.125</v>
      </c>
      <c r="P311" s="11">
        <v>0.2</v>
      </c>
      <c r="Q311" s="11">
        <v>0.23333333000000001</v>
      </c>
      <c r="R311" s="11">
        <v>0.2</v>
      </c>
      <c r="S311" s="11">
        <v>1909.1026999999999</v>
      </c>
      <c r="T311" s="11">
        <v>0.42499999999999999</v>
      </c>
      <c r="U311" s="11">
        <v>70</v>
      </c>
      <c r="V311" s="11">
        <v>1000</v>
      </c>
      <c r="W311" s="11">
        <v>8.1817495000000005</v>
      </c>
      <c r="Y311" s="11">
        <v>7.1443110000000001</v>
      </c>
      <c r="Z311" s="11">
        <v>322.70144628099166</v>
      </c>
      <c r="AA311" s="11">
        <v>1909.1026999999999</v>
      </c>
      <c r="AB311" s="11">
        <v>0.42499999999999999</v>
      </c>
      <c r="AC311" s="11">
        <v>70</v>
      </c>
      <c r="AD311" s="11">
        <v>8.1817495000000005</v>
      </c>
    </row>
    <row r="312" spans="2:30" x14ac:dyDescent="0.35">
      <c r="B312" s="11">
        <v>-5.4474030000000004</v>
      </c>
      <c r="C312" s="11">
        <v>15</v>
      </c>
      <c r="D312" s="11">
        <v>105.06122000000001</v>
      </c>
      <c r="E312" s="11">
        <v>0.192</v>
      </c>
      <c r="F312" s="11">
        <v>1958.0578512396696</v>
      </c>
      <c r="G312" s="11">
        <v>5500</v>
      </c>
      <c r="H312" s="11">
        <v>0.8</v>
      </c>
      <c r="I312" s="11">
        <v>0.2</v>
      </c>
      <c r="J312" s="11">
        <v>0.9</v>
      </c>
      <c r="K312" s="11">
        <v>4</v>
      </c>
      <c r="L312" s="11">
        <v>2</v>
      </c>
      <c r="M312" s="11">
        <v>2</v>
      </c>
      <c r="N312" s="11">
        <v>2</v>
      </c>
      <c r="O312" s="11">
        <v>0.05</v>
      </c>
      <c r="P312" s="11">
        <v>0.2</v>
      </c>
      <c r="Q312" s="11">
        <v>0.1</v>
      </c>
      <c r="R312" s="11">
        <v>0.2</v>
      </c>
      <c r="S312" s="11">
        <v>3082.8262</v>
      </c>
      <c r="T312" s="11">
        <v>0.57499999999999996</v>
      </c>
      <c r="U312" s="11">
        <v>50</v>
      </c>
      <c r="V312" s="11">
        <v>1800</v>
      </c>
      <c r="W312" s="11">
        <v>-3.9683294</v>
      </c>
      <c r="Y312" s="11">
        <v>-5.4474030000000004</v>
      </c>
      <c r="Z312" s="11">
        <v>375.94710743801659</v>
      </c>
      <c r="AA312" s="11">
        <v>3082.8262</v>
      </c>
      <c r="AB312" s="11">
        <v>0.57499999999999996</v>
      </c>
      <c r="AC312" s="11">
        <v>50</v>
      </c>
      <c r="AD312" s="11">
        <v>-3.9683294</v>
      </c>
    </row>
    <row r="313" spans="2:30" x14ac:dyDescent="0.35">
      <c r="B313" s="11">
        <v>-13.127832</v>
      </c>
      <c r="C313" s="11">
        <v>45</v>
      </c>
      <c r="D313" s="11">
        <v>159.88775999999999</v>
      </c>
      <c r="E313" s="11">
        <v>0.3</v>
      </c>
      <c r="F313" s="11">
        <v>600</v>
      </c>
      <c r="G313" s="11">
        <v>6500</v>
      </c>
      <c r="H313" s="11">
        <v>0.8</v>
      </c>
      <c r="I313" s="11">
        <v>0.4</v>
      </c>
      <c r="J313" s="11">
        <v>0.9</v>
      </c>
      <c r="K313" s="11">
        <v>3</v>
      </c>
      <c r="L313" s="11">
        <v>2</v>
      </c>
      <c r="M313" s="11">
        <v>2</v>
      </c>
      <c r="N313" s="11">
        <v>2</v>
      </c>
      <c r="O313" s="11">
        <v>0.125</v>
      </c>
      <c r="P313" s="11">
        <v>0.1</v>
      </c>
      <c r="Q313" s="11">
        <v>0.23333333000000001</v>
      </c>
      <c r="R313" s="11">
        <v>0.35</v>
      </c>
      <c r="S313" s="11">
        <v>2536.3213999999998</v>
      </c>
      <c r="T313" s="11">
        <v>0.47499999999999998</v>
      </c>
      <c r="U313" s="11">
        <v>40</v>
      </c>
      <c r="V313" s="11">
        <v>1200</v>
      </c>
      <c r="W313" s="11">
        <v>-15.325613000000001</v>
      </c>
      <c r="Y313" s="11">
        <v>-13.127832</v>
      </c>
      <c r="Z313" s="11">
        <v>180</v>
      </c>
      <c r="AA313" s="11">
        <v>2536.3213999999998</v>
      </c>
      <c r="AB313" s="11">
        <v>0.47499999999999998</v>
      </c>
      <c r="AC313" s="11">
        <v>40</v>
      </c>
      <c r="AD313" s="11">
        <v>-15.325613000000001</v>
      </c>
    </row>
    <row r="314" spans="2:30" x14ac:dyDescent="0.35">
      <c r="B314" s="11">
        <v>-12.11261</v>
      </c>
      <c r="C314" s="11">
        <v>20</v>
      </c>
      <c r="D314" s="11">
        <v>172.07142999999999</v>
      </c>
      <c r="E314" s="11">
        <v>5.7000000000000002E-2</v>
      </c>
      <c r="F314" s="11">
        <v>2380.1652892561983</v>
      </c>
      <c r="G314" s="11">
        <v>7500</v>
      </c>
      <c r="H314" s="11">
        <v>0.75</v>
      </c>
      <c r="I314" s="11">
        <v>0.4</v>
      </c>
      <c r="J314" s="11">
        <v>0.9</v>
      </c>
      <c r="K314" s="11">
        <v>2</v>
      </c>
      <c r="L314" s="11">
        <v>4</v>
      </c>
      <c r="M314" s="11">
        <v>4</v>
      </c>
      <c r="N314" s="11">
        <v>4</v>
      </c>
      <c r="O314" s="11">
        <v>0.05</v>
      </c>
      <c r="P314" s="11">
        <v>0.2</v>
      </c>
      <c r="Q314" s="11">
        <v>0.3</v>
      </c>
      <c r="R314" s="11">
        <v>0.3</v>
      </c>
      <c r="S314" s="11">
        <v>2098.1228000000001</v>
      </c>
      <c r="T314" s="11">
        <v>0.67500000000000004</v>
      </c>
      <c r="U314" s="11">
        <v>40</v>
      </c>
      <c r="V314" s="11">
        <v>600</v>
      </c>
      <c r="W314" s="11">
        <v>-12.188596</v>
      </c>
      <c r="Y314" s="11">
        <v>-12.11261</v>
      </c>
      <c r="Z314" s="11">
        <v>135.6694214876033</v>
      </c>
      <c r="AA314" s="11">
        <v>2098.1228000000001</v>
      </c>
      <c r="AB314" s="11">
        <v>0.67500000000000004</v>
      </c>
      <c r="AC314" s="11">
        <v>40</v>
      </c>
      <c r="AD314" s="11">
        <v>-12.188596</v>
      </c>
    </row>
    <row r="315" spans="2:30" x14ac:dyDescent="0.35">
      <c r="B315" s="11">
        <v>-19.291217</v>
      </c>
      <c r="C315" s="11">
        <v>30</v>
      </c>
      <c r="D315" s="11">
        <v>184.2551</v>
      </c>
      <c r="E315" s="11">
        <v>0.111</v>
      </c>
      <c r="F315" s="11">
        <v>2435.4855371900826</v>
      </c>
      <c r="G315" s="11">
        <v>6000</v>
      </c>
      <c r="H315" s="11">
        <v>0.7</v>
      </c>
      <c r="I315" s="11">
        <v>0.4</v>
      </c>
      <c r="J315" s="11">
        <v>0.9</v>
      </c>
      <c r="K315" s="11">
        <v>3</v>
      </c>
      <c r="L315" s="11">
        <v>3</v>
      </c>
      <c r="M315" s="11">
        <v>2</v>
      </c>
      <c r="N315" s="11">
        <v>4</v>
      </c>
      <c r="O315" s="11">
        <v>0.2</v>
      </c>
      <c r="P315" s="11">
        <v>0.15</v>
      </c>
      <c r="Q315" s="11">
        <v>0.1</v>
      </c>
      <c r="R315" s="11">
        <v>0.35</v>
      </c>
      <c r="S315" s="11">
        <v>2066.6185</v>
      </c>
      <c r="T315" s="11">
        <v>0.67500000000000004</v>
      </c>
      <c r="U315" s="11">
        <v>60</v>
      </c>
      <c r="V315" s="11">
        <v>2000</v>
      </c>
      <c r="W315" s="11">
        <v>-14.961076</v>
      </c>
      <c r="Y315" s="11">
        <v>-19.291217</v>
      </c>
      <c r="Z315" s="11">
        <v>270.33889462809918</v>
      </c>
      <c r="AA315" s="11">
        <v>2066.6185</v>
      </c>
      <c r="AB315" s="11">
        <v>0.67500000000000004</v>
      </c>
      <c r="AC315" s="11">
        <v>60</v>
      </c>
      <c r="AD315" s="11">
        <v>-14.961076</v>
      </c>
    </row>
    <row r="316" spans="2:30" x14ac:dyDescent="0.35">
      <c r="B316" s="11">
        <v>18.031012</v>
      </c>
      <c r="C316" s="11">
        <v>25</v>
      </c>
      <c r="D316" s="11">
        <v>214.71429000000001</v>
      </c>
      <c r="E316" s="11">
        <v>0.3</v>
      </c>
      <c r="F316" s="11">
        <v>1075.6714876033056</v>
      </c>
      <c r="G316" s="11">
        <v>5500</v>
      </c>
      <c r="H316" s="11">
        <v>0.7</v>
      </c>
      <c r="I316" s="11">
        <v>0.4</v>
      </c>
      <c r="J316" s="11">
        <v>0.8</v>
      </c>
      <c r="K316" s="11">
        <v>3</v>
      </c>
      <c r="L316" s="11">
        <v>2</v>
      </c>
      <c r="M316" s="11">
        <v>4</v>
      </c>
      <c r="N316" s="11">
        <v>2</v>
      </c>
      <c r="O316" s="11">
        <v>0.125</v>
      </c>
      <c r="P316" s="11">
        <v>0.15</v>
      </c>
      <c r="Q316" s="11">
        <v>0.16666666999999999</v>
      </c>
      <c r="R316" s="11">
        <v>0.2</v>
      </c>
      <c r="S316" s="11">
        <v>2885.8404999999998</v>
      </c>
      <c r="T316" s="11">
        <v>0.47499999999999998</v>
      </c>
      <c r="U316" s="11">
        <v>80</v>
      </c>
      <c r="V316" s="11">
        <v>1000</v>
      </c>
      <c r="W316" s="11">
        <v>20.957697</v>
      </c>
      <c r="Y316" s="11">
        <v>18.031012</v>
      </c>
      <c r="Z316" s="11">
        <v>322.70144628099166</v>
      </c>
      <c r="AA316" s="11">
        <v>2885.8404999999998</v>
      </c>
      <c r="AB316" s="11">
        <v>0.47499999999999998</v>
      </c>
      <c r="AC316" s="11">
        <v>80</v>
      </c>
      <c r="AD316" s="11">
        <v>20.957697</v>
      </c>
    </row>
    <row r="317" spans="2:30" x14ac:dyDescent="0.35">
      <c r="B317" s="11">
        <v>-6.0987929999999997</v>
      </c>
      <c r="C317" s="11">
        <v>30</v>
      </c>
      <c r="D317" s="11">
        <v>275.63265000000001</v>
      </c>
      <c r="E317" s="11">
        <v>0.3</v>
      </c>
      <c r="F317" s="11">
        <v>1269.4214876033059</v>
      </c>
      <c r="G317" s="11">
        <v>2500</v>
      </c>
      <c r="H317" s="11">
        <v>0.85</v>
      </c>
      <c r="I317" s="11">
        <v>0.5</v>
      </c>
      <c r="J317" s="11">
        <v>0.8</v>
      </c>
      <c r="K317" s="11">
        <v>3</v>
      </c>
      <c r="L317" s="11">
        <v>3</v>
      </c>
      <c r="M317" s="11">
        <v>2</v>
      </c>
      <c r="N317" s="11">
        <v>4</v>
      </c>
      <c r="O317" s="11">
        <v>0.2</v>
      </c>
      <c r="P317" s="11">
        <v>0.2</v>
      </c>
      <c r="Q317" s="11">
        <v>0.23333333000000001</v>
      </c>
      <c r="R317" s="11">
        <v>0.25</v>
      </c>
      <c r="S317" s="11">
        <v>1476.1559999999999</v>
      </c>
      <c r="T317" s="11">
        <v>0.57499999999999996</v>
      </c>
      <c r="U317" s="11">
        <v>60</v>
      </c>
      <c r="V317" s="11">
        <v>600</v>
      </c>
      <c r="W317" s="11">
        <v>-5.8789784000000003</v>
      </c>
      <c r="Y317" s="11">
        <v>-6.0987929999999997</v>
      </c>
      <c r="Z317" s="11">
        <v>380.82644628099177</v>
      </c>
      <c r="AA317" s="11">
        <v>1476.1559999999999</v>
      </c>
      <c r="AB317" s="11">
        <v>0.57499999999999996</v>
      </c>
      <c r="AC317" s="11">
        <v>60</v>
      </c>
      <c r="AD317" s="11">
        <v>-5.8789784000000003</v>
      </c>
    </row>
    <row r="318" spans="2:30" x14ac:dyDescent="0.35">
      <c r="B318" s="11">
        <v>-9.0925390000000004</v>
      </c>
      <c r="C318" s="11">
        <v>45</v>
      </c>
      <c r="D318" s="11">
        <v>208.62244999999999</v>
      </c>
      <c r="E318" s="11">
        <v>5.7000000000000002E-2</v>
      </c>
      <c r="F318" s="11">
        <v>903.7190082644629</v>
      </c>
      <c r="G318" s="11">
        <v>6500</v>
      </c>
      <c r="H318" s="11">
        <v>0.75</v>
      </c>
      <c r="I318" s="11">
        <v>0.3</v>
      </c>
      <c r="J318" s="11">
        <v>0.9</v>
      </c>
      <c r="K318" s="11">
        <v>2</v>
      </c>
      <c r="L318" s="11">
        <v>3</v>
      </c>
      <c r="M318" s="11">
        <v>2</v>
      </c>
      <c r="N318" s="11">
        <v>4</v>
      </c>
      <c r="O318" s="11">
        <v>0.125</v>
      </c>
      <c r="P318" s="11">
        <v>0.1</v>
      </c>
      <c r="Q318" s="11">
        <v>0.16666666999999999</v>
      </c>
      <c r="R318" s="11">
        <v>0.35</v>
      </c>
      <c r="S318" s="11">
        <v>3511.8296</v>
      </c>
      <c r="T318" s="11">
        <v>0.47499999999999998</v>
      </c>
      <c r="U318" s="11">
        <v>40</v>
      </c>
      <c r="V318" s="11">
        <v>400</v>
      </c>
      <c r="W318" s="11">
        <v>-7.4601755000000001</v>
      </c>
      <c r="Y318" s="11">
        <v>-9.0925390000000004</v>
      </c>
      <c r="Z318" s="11">
        <v>51.511983471074387</v>
      </c>
      <c r="AA318" s="11">
        <v>3511.8296</v>
      </c>
      <c r="AB318" s="11">
        <v>0.47499999999999998</v>
      </c>
      <c r="AC318" s="11">
        <v>40</v>
      </c>
      <c r="AD318" s="11">
        <v>-7.4601755000000001</v>
      </c>
    </row>
    <row r="319" spans="2:30" x14ac:dyDescent="0.35">
      <c r="B319" s="11">
        <v>-16.303674999999998</v>
      </c>
      <c r="C319" s="11">
        <v>15</v>
      </c>
      <c r="D319" s="11">
        <v>269.54082</v>
      </c>
      <c r="E319" s="11">
        <v>0.03</v>
      </c>
      <c r="F319" s="11">
        <v>600</v>
      </c>
      <c r="G319" s="11">
        <v>7000</v>
      </c>
      <c r="H319" s="11">
        <v>0.7</v>
      </c>
      <c r="I319" s="11">
        <v>0.4</v>
      </c>
      <c r="J319" s="11">
        <v>0.9</v>
      </c>
      <c r="K319" s="11">
        <v>3</v>
      </c>
      <c r="L319" s="11">
        <v>3</v>
      </c>
      <c r="M319" s="11">
        <v>3</v>
      </c>
      <c r="N319" s="11">
        <v>3</v>
      </c>
      <c r="O319" s="11">
        <v>0.125</v>
      </c>
      <c r="P319" s="11">
        <v>0.1</v>
      </c>
      <c r="Q319" s="11">
        <v>0.16666666999999999</v>
      </c>
      <c r="R319" s="11">
        <v>0.35</v>
      </c>
      <c r="S319" s="11">
        <v>2025.0823</v>
      </c>
      <c r="T319" s="11">
        <v>0.5</v>
      </c>
      <c r="U319" s="11">
        <v>70</v>
      </c>
      <c r="V319" s="11">
        <v>1000</v>
      </c>
      <c r="W319" s="11">
        <v>-14.985839</v>
      </c>
      <c r="Y319" s="11">
        <v>-16.303674999999998</v>
      </c>
      <c r="Z319" s="11">
        <v>18</v>
      </c>
      <c r="AA319" s="11">
        <v>2025.0823</v>
      </c>
      <c r="AB319" s="11">
        <v>0.5</v>
      </c>
      <c r="AC319" s="11">
        <v>70</v>
      </c>
      <c r="AD319" s="11">
        <v>-14.985839</v>
      </c>
    </row>
    <row r="320" spans="2:30" x14ac:dyDescent="0.35">
      <c r="B320" s="11">
        <v>-15.989579000000001</v>
      </c>
      <c r="C320" s="11">
        <v>25</v>
      </c>
      <c r="D320" s="11">
        <v>92.877550999999997</v>
      </c>
      <c r="E320" s="11">
        <v>0.246</v>
      </c>
      <c r="F320" s="11">
        <v>1335.5888429752067</v>
      </c>
      <c r="G320" s="11">
        <v>2500</v>
      </c>
      <c r="H320" s="11">
        <v>0.8</v>
      </c>
      <c r="I320" s="11">
        <v>0.5</v>
      </c>
      <c r="J320" s="11">
        <v>0.8</v>
      </c>
      <c r="K320" s="11">
        <v>2</v>
      </c>
      <c r="L320" s="11">
        <v>3</v>
      </c>
      <c r="M320" s="11">
        <v>3</v>
      </c>
      <c r="N320" s="11">
        <v>3</v>
      </c>
      <c r="O320" s="11">
        <v>0.2</v>
      </c>
      <c r="P320" s="11">
        <v>0.15</v>
      </c>
      <c r="Q320" s="11">
        <v>0.23333333000000001</v>
      </c>
      <c r="R320" s="11">
        <v>0.35</v>
      </c>
      <c r="S320" s="11">
        <v>888.60191999999995</v>
      </c>
      <c r="T320" s="11">
        <v>0.625</v>
      </c>
      <c r="U320" s="11">
        <v>50</v>
      </c>
      <c r="V320" s="11">
        <v>1200</v>
      </c>
      <c r="W320" s="11">
        <v>-15.965579</v>
      </c>
      <c r="Y320" s="11">
        <v>-15.989579000000001</v>
      </c>
      <c r="Z320" s="11">
        <v>328.55485537190083</v>
      </c>
      <c r="AA320" s="11">
        <v>888.60191999999995</v>
      </c>
      <c r="AB320" s="11">
        <v>0.625</v>
      </c>
      <c r="AC320" s="11">
        <v>50</v>
      </c>
      <c r="AD320" s="11">
        <v>-15.965579</v>
      </c>
    </row>
    <row r="321" spans="2:30" x14ac:dyDescent="0.35">
      <c r="B321" s="11">
        <v>-9.6442910000000008</v>
      </c>
      <c r="C321" s="11">
        <v>15</v>
      </c>
      <c r="D321" s="11">
        <v>263.44898000000001</v>
      </c>
      <c r="E321" s="11">
        <v>0.192</v>
      </c>
      <c r="F321" s="11">
        <v>2748.8119834710747</v>
      </c>
      <c r="G321" s="11">
        <v>6500</v>
      </c>
      <c r="H321" s="11">
        <v>0.85</v>
      </c>
      <c r="I321" s="11">
        <v>0.3</v>
      </c>
      <c r="J321" s="11">
        <v>0.6</v>
      </c>
      <c r="K321" s="11">
        <v>2</v>
      </c>
      <c r="L321" s="11">
        <v>4</v>
      </c>
      <c r="M321" s="11">
        <v>3</v>
      </c>
      <c r="N321" s="11">
        <v>3</v>
      </c>
      <c r="O321" s="11">
        <v>0.125</v>
      </c>
      <c r="P321" s="11">
        <v>0.15</v>
      </c>
      <c r="Q321" s="11">
        <v>0.23333333000000001</v>
      </c>
      <c r="R321" s="11">
        <v>0.25</v>
      </c>
      <c r="S321" s="11">
        <v>3643.3400999999999</v>
      </c>
      <c r="T321" s="11">
        <v>0.7</v>
      </c>
      <c r="U321" s="11">
        <v>50</v>
      </c>
      <c r="V321" s="11">
        <v>1400</v>
      </c>
      <c r="W321" s="11">
        <v>-7.6639892000000005</v>
      </c>
      <c r="Y321" s="11">
        <v>-9.6442910000000008</v>
      </c>
      <c r="Z321" s="11">
        <v>527.77190082644631</v>
      </c>
      <c r="AA321" s="11">
        <v>3643.3400999999999</v>
      </c>
      <c r="AB321" s="11">
        <v>0.7</v>
      </c>
      <c r="AC321" s="11">
        <v>50</v>
      </c>
      <c r="AD321" s="11">
        <v>-7.6639892000000005</v>
      </c>
    </row>
    <row r="322" spans="2:30" x14ac:dyDescent="0.35">
      <c r="B322" s="11">
        <v>35.673062999999999</v>
      </c>
      <c r="C322" s="11">
        <v>15</v>
      </c>
      <c r="D322" s="11">
        <v>300</v>
      </c>
      <c r="E322" s="11">
        <v>0.246</v>
      </c>
      <c r="F322" s="11">
        <v>1300</v>
      </c>
      <c r="G322" s="11">
        <v>8500</v>
      </c>
      <c r="H322" s="11">
        <v>0.85</v>
      </c>
      <c r="I322" s="11">
        <v>0.3</v>
      </c>
      <c r="J322" s="11">
        <v>0.8</v>
      </c>
      <c r="K322" s="11">
        <v>2</v>
      </c>
      <c r="L322" s="11">
        <v>2</v>
      </c>
      <c r="M322" s="11">
        <v>3</v>
      </c>
      <c r="N322" s="11">
        <v>2</v>
      </c>
      <c r="O322" s="11">
        <v>0.125</v>
      </c>
      <c r="P322" s="11">
        <v>0.2</v>
      </c>
      <c r="Q322" s="11">
        <v>0.16666666999999999</v>
      </c>
      <c r="R322" s="11">
        <v>0.35</v>
      </c>
      <c r="S322" s="11">
        <v>3227.4749000000002</v>
      </c>
      <c r="T322" s="11">
        <v>0.45</v>
      </c>
      <c r="U322" s="11">
        <v>90</v>
      </c>
      <c r="V322" s="11">
        <v>1800</v>
      </c>
      <c r="W322" s="11">
        <v>34.256090999999998</v>
      </c>
      <c r="Y322" s="11">
        <v>35.673062999999999</v>
      </c>
      <c r="Z322" s="11">
        <v>319.8</v>
      </c>
      <c r="AA322" s="11">
        <v>3227.4749000000002</v>
      </c>
      <c r="AB322" s="11">
        <v>0.45</v>
      </c>
      <c r="AC322" s="11">
        <v>90</v>
      </c>
      <c r="AD322" s="11">
        <v>34.256090999999998</v>
      </c>
    </row>
    <row r="323" spans="2:30" x14ac:dyDescent="0.35">
      <c r="B323" s="11">
        <v>-6.687481</v>
      </c>
      <c r="C323" s="11">
        <v>15</v>
      </c>
      <c r="D323" s="11">
        <v>178.16327000000001</v>
      </c>
      <c r="E323" s="11">
        <v>5.7000000000000002E-2</v>
      </c>
      <c r="F323" s="11">
        <v>950</v>
      </c>
      <c r="G323" s="11">
        <v>5500</v>
      </c>
      <c r="H323" s="11">
        <v>0.8</v>
      </c>
      <c r="I323" s="11">
        <v>0.3</v>
      </c>
      <c r="J323" s="11">
        <v>0.6</v>
      </c>
      <c r="K323" s="11">
        <v>3</v>
      </c>
      <c r="L323" s="11">
        <v>3</v>
      </c>
      <c r="M323" s="11">
        <v>3</v>
      </c>
      <c r="N323" s="11">
        <v>2</v>
      </c>
      <c r="O323" s="11">
        <v>0.05</v>
      </c>
      <c r="P323" s="11">
        <v>0.15</v>
      </c>
      <c r="Q323" s="11">
        <v>0.1</v>
      </c>
      <c r="R323" s="11">
        <v>0.25</v>
      </c>
      <c r="S323" s="11">
        <v>2585.5962</v>
      </c>
      <c r="T323" s="11">
        <v>0.5</v>
      </c>
      <c r="U323" s="11">
        <v>60</v>
      </c>
      <c r="V323" s="11">
        <v>800</v>
      </c>
      <c r="W323" s="11">
        <v>-7.5736514000000001</v>
      </c>
      <c r="Y323" s="11">
        <v>-6.687481</v>
      </c>
      <c r="Z323" s="11">
        <v>54.15</v>
      </c>
      <c r="AA323" s="11">
        <v>2585.5962</v>
      </c>
      <c r="AB323" s="11">
        <v>0.5</v>
      </c>
      <c r="AC323" s="11">
        <v>60</v>
      </c>
      <c r="AD323" s="11">
        <v>-7.5736514000000001</v>
      </c>
    </row>
    <row r="324" spans="2:30" x14ac:dyDescent="0.35">
      <c r="B324" s="11">
        <v>13.685593000000001</v>
      </c>
      <c r="C324" s="11">
        <v>25</v>
      </c>
      <c r="D324" s="11">
        <v>50.234693999999998</v>
      </c>
      <c r="E324" s="11">
        <v>0.219</v>
      </c>
      <c r="F324" s="11">
        <v>2748.8119834710747</v>
      </c>
      <c r="G324" s="11">
        <v>4000</v>
      </c>
      <c r="H324" s="11">
        <v>0.75</v>
      </c>
      <c r="I324" s="11">
        <v>0.3</v>
      </c>
      <c r="J324" s="11">
        <v>0.6</v>
      </c>
      <c r="K324" s="11">
        <v>3</v>
      </c>
      <c r="L324" s="11">
        <v>3</v>
      </c>
      <c r="M324" s="11">
        <v>2</v>
      </c>
      <c r="N324" s="11">
        <v>4</v>
      </c>
      <c r="O324" s="11">
        <v>0.125</v>
      </c>
      <c r="P324" s="11">
        <v>0.2</v>
      </c>
      <c r="Q324" s="11">
        <v>0.23333333000000001</v>
      </c>
      <c r="R324" s="11">
        <v>0.35</v>
      </c>
      <c r="S324" s="11">
        <v>2437.3081000000002</v>
      </c>
      <c r="T324" s="11">
        <v>0.52500000000000002</v>
      </c>
      <c r="U324" s="11">
        <v>50</v>
      </c>
      <c r="V324" s="11">
        <v>1200</v>
      </c>
      <c r="W324" s="11">
        <v>14.551411999999999</v>
      </c>
      <c r="Y324" s="11">
        <v>13.685593000000001</v>
      </c>
      <c r="Z324" s="11">
        <v>601.98982438016537</v>
      </c>
      <c r="AA324" s="11">
        <v>2437.3081000000002</v>
      </c>
      <c r="AB324" s="11">
        <v>0.52500000000000002</v>
      </c>
      <c r="AC324" s="11">
        <v>50</v>
      </c>
      <c r="AD324" s="11">
        <v>14.551411999999999</v>
      </c>
    </row>
    <row r="325" spans="2:30" x14ac:dyDescent="0.35">
      <c r="B325" s="11">
        <v>1.709716</v>
      </c>
      <c r="C325" s="11">
        <v>25</v>
      </c>
      <c r="D325" s="11">
        <v>44.142856999999999</v>
      </c>
      <c r="E325" s="11">
        <v>0.13800000000000001</v>
      </c>
      <c r="F325" s="11">
        <v>775</v>
      </c>
      <c r="G325" s="11">
        <v>5500</v>
      </c>
      <c r="H325" s="11">
        <v>0.75</v>
      </c>
      <c r="I325" s="11">
        <v>0.5</v>
      </c>
      <c r="J325" s="11">
        <v>0.6</v>
      </c>
      <c r="K325" s="11">
        <v>2</v>
      </c>
      <c r="L325" s="11">
        <v>4</v>
      </c>
      <c r="M325" s="11">
        <v>3</v>
      </c>
      <c r="N325" s="11">
        <v>3</v>
      </c>
      <c r="O325" s="11">
        <v>0.05</v>
      </c>
      <c r="P325" s="11">
        <v>0.2</v>
      </c>
      <c r="Q325" s="11">
        <v>0.23333333000000001</v>
      </c>
      <c r="R325" s="11">
        <v>0.2</v>
      </c>
      <c r="S325" s="11">
        <v>3351.2986999999998</v>
      </c>
      <c r="T325" s="11">
        <v>0.4</v>
      </c>
      <c r="U325" s="11">
        <v>90</v>
      </c>
      <c r="V325" s="11">
        <v>1600</v>
      </c>
      <c r="W325" s="11">
        <v>-8.7479716999999999E-2</v>
      </c>
      <c r="Y325" s="11">
        <v>1.709716</v>
      </c>
      <c r="Z325" s="11">
        <v>106.95</v>
      </c>
      <c r="AA325" s="11">
        <v>3351.2986999999998</v>
      </c>
      <c r="AB325" s="11">
        <v>0.4</v>
      </c>
      <c r="AC325" s="11">
        <v>90</v>
      </c>
      <c r="AD325" s="11">
        <v>-8.7479716999999999E-2</v>
      </c>
    </row>
    <row r="326" spans="2:30" x14ac:dyDescent="0.35">
      <c r="B326" s="11">
        <v>0.110684</v>
      </c>
      <c r="C326" s="11">
        <v>20</v>
      </c>
      <c r="D326" s="11">
        <v>117.2449</v>
      </c>
      <c r="E326" s="11">
        <v>0.3</v>
      </c>
      <c r="F326" s="11">
        <v>5185.227272727273</v>
      </c>
      <c r="G326" s="11">
        <v>5000</v>
      </c>
      <c r="H326" s="11">
        <v>0.8</v>
      </c>
      <c r="I326" s="11">
        <v>0.3</v>
      </c>
      <c r="J326" s="11">
        <v>0.8</v>
      </c>
      <c r="K326" s="11">
        <v>2</v>
      </c>
      <c r="L326" s="11">
        <v>3</v>
      </c>
      <c r="M326" s="11">
        <v>4</v>
      </c>
      <c r="N326" s="11">
        <v>2</v>
      </c>
      <c r="O326" s="11">
        <v>0.2</v>
      </c>
      <c r="P326" s="11">
        <v>0.15</v>
      </c>
      <c r="Q326" s="11">
        <v>0.23333333000000001</v>
      </c>
      <c r="R326" s="11">
        <v>0.35</v>
      </c>
      <c r="S326" s="11">
        <v>3147.1842000000001</v>
      </c>
      <c r="T326" s="11">
        <v>0.55000000000000004</v>
      </c>
      <c r="U326" s="11">
        <v>60</v>
      </c>
      <c r="V326" s="11">
        <v>800</v>
      </c>
      <c r="W326" s="11">
        <v>-2.7870497000000003</v>
      </c>
      <c r="Y326" s="11">
        <v>0.110684</v>
      </c>
      <c r="Z326" s="11">
        <v>1555.5681818181818</v>
      </c>
      <c r="AA326" s="11">
        <v>3147.1842000000001</v>
      </c>
      <c r="AB326" s="11">
        <v>0.55000000000000004</v>
      </c>
      <c r="AC326" s="11">
        <v>60</v>
      </c>
      <c r="AD326" s="11">
        <v>-2.7870497000000003</v>
      </c>
    </row>
    <row r="327" spans="2:30" x14ac:dyDescent="0.35">
      <c r="B327" s="11">
        <v>-1.5202E-2</v>
      </c>
      <c r="C327" s="11">
        <v>30</v>
      </c>
      <c r="D327" s="11">
        <v>135.52041</v>
      </c>
      <c r="E327" s="11">
        <v>0.111</v>
      </c>
      <c r="F327" s="11">
        <v>1000</v>
      </c>
      <c r="G327" s="11">
        <v>7000</v>
      </c>
      <c r="H327" s="11">
        <v>0.8</v>
      </c>
      <c r="I327" s="11">
        <v>0.2</v>
      </c>
      <c r="J327" s="11">
        <v>0.7</v>
      </c>
      <c r="K327" s="11">
        <v>4</v>
      </c>
      <c r="L327" s="11">
        <v>4</v>
      </c>
      <c r="M327" s="11">
        <v>3</v>
      </c>
      <c r="N327" s="11">
        <v>4</v>
      </c>
      <c r="O327" s="11">
        <v>0.125</v>
      </c>
      <c r="P327" s="11">
        <v>0.15</v>
      </c>
      <c r="Q327" s="11">
        <v>0.1</v>
      </c>
      <c r="R327" s="11">
        <v>0.3</v>
      </c>
      <c r="S327" s="11">
        <v>3559.1761999999999</v>
      </c>
      <c r="T327" s="11">
        <v>0.45</v>
      </c>
      <c r="U327" s="11">
        <v>90</v>
      </c>
      <c r="V327" s="11">
        <v>1000</v>
      </c>
      <c r="W327" s="11">
        <v>1.8804379</v>
      </c>
      <c r="Y327" s="11">
        <v>-1.5202E-2</v>
      </c>
      <c r="Z327" s="11">
        <v>111</v>
      </c>
      <c r="AA327" s="11">
        <v>3559.1761999999999</v>
      </c>
      <c r="AB327" s="11">
        <v>0.45</v>
      </c>
      <c r="AC327" s="11">
        <v>90</v>
      </c>
      <c r="AD327" s="11">
        <v>1.8804379</v>
      </c>
    </row>
    <row r="328" spans="2:30" x14ac:dyDescent="0.35">
      <c r="B328" s="11">
        <v>21.726678</v>
      </c>
      <c r="C328" s="11">
        <v>15</v>
      </c>
      <c r="D328" s="11">
        <v>178.16327000000001</v>
      </c>
      <c r="E328" s="11">
        <v>0.13800000000000001</v>
      </c>
      <c r="F328" s="11">
        <v>3012.3966942148763</v>
      </c>
      <c r="G328" s="11">
        <v>6000</v>
      </c>
      <c r="H328" s="11">
        <v>0.8</v>
      </c>
      <c r="I328" s="11">
        <v>0.5</v>
      </c>
      <c r="J328" s="11">
        <v>0.7</v>
      </c>
      <c r="K328" s="11">
        <v>4</v>
      </c>
      <c r="L328" s="11">
        <v>4</v>
      </c>
      <c r="M328" s="11">
        <v>4</v>
      </c>
      <c r="N328" s="11">
        <v>2</v>
      </c>
      <c r="O328" s="11">
        <v>0.05</v>
      </c>
      <c r="P328" s="11">
        <v>0.15</v>
      </c>
      <c r="Q328" s="11">
        <v>0.16666666999999999</v>
      </c>
      <c r="R328" s="11">
        <v>0.2</v>
      </c>
      <c r="S328" s="11">
        <v>2278.2175999999999</v>
      </c>
      <c r="T328" s="11">
        <v>0.42499999999999999</v>
      </c>
      <c r="U328" s="11">
        <v>70</v>
      </c>
      <c r="V328" s="11">
        <v>1400</v>
      </c>
      <c r="W328" s="11">
        <v>21.485220000000002</v>
      </c>
      <c r="Y328" s="11">
        <v>21.726678</v>
      </c>
      <c r="Z328" s="11">
        <v>415.710743801653</v>
      </c>
      <c r="AA328" s="11">
        <v>2278.2175999999999</v>
      </c>
      <c r="AB328" s="11">
        <v>0.42499999999999999</v>
      </c>
      <c r="AC328" s="11">
        <v>70</v>
      </c>
      <c r="AD328" s="11">
        <v>21.485220000000002</v>
      </c>
    </row>
    <row r="329" spans="2:30" x14ac:dyDescent="0.35">
      <c r="B329" s="11">
        <v>34.042166000000002</v>
      </c>
      <c r="C329" s="11">
        <v>30</v>
      </c>
      <c r="D329" s="11">
        <v>232.9898</v>
      </c>
      <c r="E329" s="11">
        <v>0.3</v>
      </c>
      <c r="F329" s="11">
        <v>1430.8884297520663</v>
      </c>
      <c r="G329" s="11">
        <v>6500</v>
      </c>
      <c r="H329" s="11">
        <v>0.85</v>
      </c>
      <c r="I329" s="11">
        <v>0.5</v>
      </c>
      <c r="J329" s="11">
        <v>0.7</v>
      </c>
      <c r="K329" s="11">
        <v>3</v>
      </c>
      <c r="L329" s="11">
        <v>2</v>
      </c>
      <c r="M329" s="11">
        <v>4</v>
      </c>
      <c r="N329" s="11">
        <v>4</v>
      </c>
      <c r="O329" s="11">
        <v>0.125</v>
      </c>
      <c r="P329" s="11">
        <v>0.1</v>
      </c>
      <c r="Q329" s="11">
        <v>0.1</v>
      </c>
      <c r="R329" s="11">
        <v>0.25</v>
      </c>
      <c r="S329" s="11">
        <v>2771.893</v>
      </c>
      <c r="T329" s="11">
        <v>0.4</v>
      </c>
      <c r="U329" s="11">
        <v>80</v>
      </c>
      <c r="V329" s="11">
        <v>2000</v>
      </c>
      <c r="W329" s="11">
        <v>34.190480999999998</v>
      </c>
      <c r="Y329" s="11">
        <v>34.042166000000002</v>
      </c>
      <c r="Z329" s="11">
        <v>429.26652892561987</v>
      </c>
      <c r="AA329" s="11">
        <v>2771.893</v>
      </c>
      <c r="AB329" s="11">
        <v>0.4</v>
      </c>
      <c r="AC329" s="11">
        <v>80</v>
      </c>
      <c r="AD329" s="11">
        <v>34.190480999999998</v>
      </c>
    </row>
    <row r="330" spans="2:30" x14ac:dyDescent="0.35">
      <c r="B330" s="11">
        <v>1.7114860000000001</v>
      </c>
      <c r="C330" s="11">
        <v>25</v>
      </c>
      <c r="D330" s="11">
        <v>269.54082</v>
      </c>
      <c r="E330" s="11">
        <v>0.27300000000000002</v>
      </c>
      <c r="F330" s="11">
        <v>1961.518595041322</v>
      </c>
      <c r="G330" s="11">
        <v>3000</v>
      </c>
      <c r="H330" s="11">
        <v>0.7</v>
      </c>
      <c r="I330" s="11">
        <v>0.2</v>
      </c>
      <c r="J330" s="11">
        <v>0.7</v>
      </c>
      <c r="K330" s="11">
        <v>2</v>
      </c>
      <c r="L330" s="11">
        <v>2</v>
      </c>
      <c r="M330" s="11">
        <v>2</v>
      </c>
      <c r="N330" s="11">
        <v>4</v>
      </c>
      <c r="O330" s="11">
        <v>0.2</v>
      </c>
      <c r="P330" s="11">
        <v>0.2</v>
      </c>
      <c r="Q330" s="11">
        <v>0.1</v>
      </c>
      <c r="R330" s="11">
        <v>0.2</v>
      </c>
      <c r="S330" s="11">
        <v>1066.3223</v>
      </c>
      <c r="T330" s="11">
        <v>0.4</v>
      </c>
      <c r="U330" s="11">
        <v>50</v>
      </c>
      <c r="V330" s="11">
        <v>1400</v>
      </c>
      <c r="W330" s="11">
        <v>2.3537927999999999</v>
      </c>
      <c r="Y330" s="11">
        <v>1.7114860000000001</v>
      </c>
      <c r="Z330" s="11">
        <v>535.49457644628092</v>
      </c>
      <c r="AA330" s="11">
        <v>1066.3223</v>
      </c>
      <c r="AB330" s="11">
        <v>0.4</v>
      </c>
      <c r="AC330" s="11">
        <v>50</v>
      </c>
      <c r="AD330" s="11">
        <v>2.3537927999999999</v>
      </c>
    </row>
    <row r="331" spans="2:30" x14ac:dyDescent="0.35">
      <c r="B331" s="11">
        <v>-10.198021000000001</v>
      </c>
      <c r="C331" s="11">
        <v>40</v>
      </c>
      <c r="D331" s="11">
        <v>80.693877999999998</v>
      </c>
      <c r="E331" s="11">
        <v>5.7000000000000002E-2</v>
      </c>
      <c r="F331" s="11">
        <v>250</v>
      </c>
      <c r="G331" s="11">
        <v>8500</v>
      </c>
      <c r="H331" s="11">
        <v>0.75</v>
      </c>
      <c r="I331" s="11">
        <v>0.4</v>
      </c>
      <c r="J331" s="11">
        <v>0.8</v>
      </c>
      <c r="K331" s="11">
        <v>3</v>
      </c>
      <c r="L331" s="11">
        <v>2</v>
      </c>
      <c r="M331" s="11">
        <v>3</v>
      </c>
      <c r="N331" s="11">
        <v>4</v>
      </c>
      <c r="O331" s="11">
        <v>0.2</v>
      </c>
      <c r="P331" s="11">
        <v>0.15</v>
      </c>
      <c r="Q331" s="11">
        <v>0.3</v>
      </c>
      <c r="R331" s="11">
        <v>0.25</v>
      </c>
      <c r="S331" s="11">
        <v>4069.8535000000002</v>
      </c>
      <c r="T331" s="11">
        <v>0.65</v>
      </c>
      <c r="U331" s="11">
        <v>70</v>
      </c>
      <c r="V331" s="11">
        <v>400</v>
      </c>
      <c r="W331" s="11">
        <v>-10.383350999999999</v>
      </c>
      <c r="Y331" s="11">
        <v>-10.198021000000001</v>
      </c>
      <c r="Z331" s="11">
        <v>14.25</v>
      </c>
      <c r="AA331" s="11">
        <v>4069.8535000000002</v>
      </c>
      <c r="AB331" s="11">
        <v>0.65</v>
      </c>
      <c r="AC331" s="11">
        <v>70</v>
      </c>
      <c r="AD331" s="11">
        <v>-10.383350999999999</v>
      </c>
    </row>
    <row r="332" spans="2:30" x14ac:dyDescent="0.35">
      <c r="B332" s="11">
        <v>-3.241889</v>
      </c>
      <c r="C332" s="11">
        <v>45</v>
      </c>
      <c r="D332" s="11">
        <v>159.88775999999999</v>
      </c>
      <c r="E332" s="11">
        <v>0.13800000000000001</v>
      </c>
      <c r="F332" s="11">
        <v>640.13429752066122</v>
      </c>
      <c r="G332" s="11">
        <v>7500</v>
      </c>
      <c r="H332" s="11">
        <v>0.7</v>
      </c>
      <c r="I332" s="11">
        <v>0.5</v>
      </c>
      <c r="J332" s="11">
        <v>0.7</v>
      </c>
      <c r="K332" s="11">
        <v>2</v>
      </c>
      <c r="L332" s="11">
        <v>4</v>
      </c>
      <c r="M332" s="11">
        <v>2</v>
      </c>
      <c r="N332" s="11">
        <v>2</v>
      </c>
      <c r="O332" s="11">
        <v>0.2</v>
      </c>
      <c r="P332" s="11">
        <v>0.1</v>
      </c>
      <c r="Q332" s="11">
        <v>0.3</v>
      </c>
      <c r="R332" s="11">
        <v>0.35</v>
      </c>
      <c r="S332" s="11">
        <v>3489.3177999999998</v>
      </c>
      <c r="T332" s="11">
        <v>0.52500000000000002</v>
      </c>
      <c r="U332" s="11">
        <v>90</v>
      </c>
      <c r="V332" s="11">
        <v>400</v>
      </c>
      <c r="W332" s="11">
        <v>-2.7283605</v>
      </c>
      <c r="Y332" s="11">
        <v>-3.241889</v>
      </c>
      <c r="Z332" s="11">
        <v>88.338533057851251</v>
      </c>
      <c r="AA332" s="11">
        <v>3489.3177999999998</v>
      </c>
      <c r="AB332" s="11">
        <v>0.52500000000000002</v>
      </c>
      <c r="AC332" s="11">
        <v>90</v>
      </c>
      <c r="AD332" s="11">
        <v>-2.7283605</v>
      </c>
    </row>
    <row r="333" spans="2:30" x14ac:dyDescent="0.35">
      <c r="B333" s="11">
        <v>28.761768</v>
      </c>
      <c r="C333" s="11">
        <v>35</v>
      </c>
      <c r="D333" s="11">
        <v>232.9898</v>
      </c>
      <c r="E333" s="11">
        <v>0.246</v>
      </c>
      <c r="F333" s="11">
        <v>5200</v>
      </c>
      <c r="G333" s="11">
        <v>8000</v>
      </c>
      <c r="H333" s="11">
        <v>0.7</v>
      </c>
      <c r="I333" s="11">
        <v>0.5</v>
      </c>
      <c r="J333" s="11">
        <v>0.9</v>
      </c>
      <c r="K333" s="11">
        <v>2</v>
      </c>
      <c r="L333" s="11">
        <v>3</v>
      </c>
      <c r="M333" s="11">
        <v>2</v>
      </c>
      <c r="N333" s="11">
        <v>3</v>
      </c>
      <c r="O333" s="11">
        <v>0.2</v>
      </c>
      <c r="P333" s="11">
        <v>0.1</v>
      </c>
      <c r="Q333" s="11">
        <v>0.1</v>
      </c>
      <c r="R333" s="11">
        <v>0.35</v>
      </c>
      <c r="S333" s="11">
        <v>4581.8464999999997</v>
      </c>
      <c r="T333" s="11">
        <v>0.45</v>
      </c>
      <c r="U333" s="11">
        <v>40</v>
      </c>
      <c r="V333" s="11">
        <v>2000</v>
      </c>
      <c r="W333" s="11">
        <v>26.737461</v>
      </c>
      <c r="Y333" s="11">
        <v>28.761768</v>
      </c>
      <c r="Z333" s="11">
        <v>1279.2</v>
      </c>
      <c r="AA333" s="11">
        <v>4581.8464999999997</v>
      </c>
      <c r="AB333" s="11">
        <v>0.45</v>
      </c>
      <c r="AC333" s="11">
        <v>40</v>
      </c>
      <c r="AD333" s="11">
        <v>26.737461</v>
      </c>
    </row>
    <row r="334" spans="2:30" x14ac:dyDescent="0.35">
      <c r="B334" s="11">
        <v>9.2465919999999997</v>
      </c>
      <c r="C334" s="11">
        <v>35</v>
      </c>
      <c r="D334" s="11">
        <v>80.693877999999998</v>
      </c>
      <c r="E334" s="11">
        <v>0.111</v>
      </c>
      <c r="F334" s="11">
        <v>5200</v>
      </c>
      <c r="G334" s="11">
        <v>8000</v>
      </c>
      <c r="H334" s="11">
        <v>0.8</v>
      </c>
      <c r="I334" s="11">
        <v>0.2</v>
      </c>
      <c r="J334" s="11">
        <v>0.6</v>
      </c>
      <c r="K334" s="11">
        <v>4</v>
      </c>
      <c r="L334" s="11">
        <v>4</v>
      </c>
      <c r="M334" s="11">
        <v>3</v>
      </c>
      <c r="N334" s="11">
        <v>3</v>
      </c>
      <c r="O334" s="11">
        <v>0.125</v>
      </c>
      <c r="P334" s="11">
        <v>0.2</v>
      </c>
      <c r="Q334" s="11">
        <v>0.16666666999999999</v>
      </c>
      <c r="R334" s="11">
        <v>0.25</v>
      </c>
      <c r="S334" s="11">
        <v>3309.1113999999998</v>
      </c>
      <c r="T334" s="11">
        <v>0.42499999999999999</v>
      </c>
      <c r="U334" s="11">
        <v>40</v>
      </c>
      <c r="V334" s="11">
        <v>1400</v>
      </c>
      <c r="W334" s="11">
        <v>8.7039454999999997</v>
      </c>
      <c r="Y334" s="11">
        <v>9.2465919999999997</v>
      </c>
      <c r="Z334" s="11">
        <v>577.20000000000005</v>
      </c>
      <c r="AA334" s="11">
        <v>3309.1113999999998</v>
      </c>
      <c r="AB334" s="11">
        <v>0.42499999999999999</v>
      </c>
      <c r="AC334" s="11">
        <v>40</v>
      </c>
      <c r="AD334" s="11">
        <v>8.7039454999999997</v>
      </c>
    </row>
    <row r="335" spans="2:30" x14ac:dyDescent="0.35">
      <c r="B335" s="11">
        <v>-24.931028999999999</v>
      </c>
      <c r="C335" s="11">
        <v>30</v>
      </c>
      <c r="D335" s="11">
        <v>300</v>
      </c>
      <c r="E335" s="11">
        <v>0.03</v>
      </c>
      <c r="F335" s="11">
        <v>2485.227272727273</v>
      </c>
      <c r="G335" s="11">
        <v>7500</v>
      </c>
      <c r="H335" s="11">
        <v>0.7</v>
      </c>
      <c r="I335" s="11">
        <v>0.3</v>
      </c>
      <c r="J335" s="11">
        <v>0.9</v>
      </c>
      <c r="K335" s="11">
        <v>4</v>
      </c>
      <c r="L335" s="11">
        <v>3</v>
      </c>
      <c r="M335" s="11">
        <v>3</v>
      </c>
      <c r="N335" s="11">
        <v>3</v>
      </c>
      <c r="O335" s="11">
        <v>0.2</v>
      </c>
      <c r="P335" s="11">
        <v>0.1</v>
      </c>
      <c r="Q335" s="11">
        <v>0.3</v>
      </c>
      <c r="R335" s="11">
        <v>0.35</v>
      </c>
      <c r="S335" s="11">
        <v>4428.4681</v>
      </c>
      <c r="T335" s="11">
        <v>0.5</v>
      </c>
      <c r="U335" s="11">
        <v>40</v>
      </c>
      <c r="V335" s="11">
        <v>2000</v>
      </c>
      <c r="W335" s="11">
        <v>-25.779007</v>
      </c>
      <c r="Y335" s="11">
        <v>-24.931028999999999</v>
      </c>
      <c r="Z335" s="11">
        <v>74.556818181818187</v>
      </c>
      <c r="AA335" s="11">
        <v>4428.4681</v>
      </c>
      <c r="AB335" s="11">
        <v>0.5</v>
      </c>
      <c r="AC335" s="11">
        <v>40</v>
      </c>
      <c r="AD335" s="11">
        <v>-25.779007</v>
      </c>
    </row>
    <row r="336" spans="2:30" x14ac:dyDescent="0.35">
      <c r="B336" s="11">
        <v>-2.3097819999999998</v>
      </c>
      <c r="C336" s="11">
        <v>25</v>
      </c>
      <c r="D336" s="11">
        <v>62.418367000000003</v>
      </c>
      <c r="E336" s="11">
        <v>8.4000000000000005E-2</v>
      </c>
      <c r="F336" s="11">
        <v>2009.9173553719008</v>
      </c>
      <c r="G336" s="11">
        <v>7000</v>
      </c>
      <c r="H336" s="11">
        <v>0.85</v>
      </c>
      <c r="I336" s="11">
        <v>0.4</v>
      </c>
      <c r="J336" s="11">
        <v>0.9</v>
      </c>
      <c r="K336" s="11">
        <v>2</v>
      </c>
      <c r="L336" s="11">
        <v>3</v>
      </c>
      <c r="M336" s="11">
        <v>4</v>
      </c>
      <c r="N336" s="11">
        <v>4</v>
      </c>
      <c r="O336" s="11">
        <v>0.05</v>
      </c>
      <c r="P336" s="11">
        <v>0.15</v>
      </c>
      <c r="Q336" s="11">
        <v>0.3</v>
      </c>
      <c r="R336" s="11">
        <v>0.25</v>
      </c>
      <c r="S336" s="11">
        <v>3080.4866000000002</v>
      </c>
      <c r="T336" s="11">
        <v>0.55000000000000004</v>
      </c>
      <c r="U336" s="11">
        <v>90</v>
      </c>
      <c r="V336" s="11">
        <v>1600</v>
      </c>
      <c r="W336" s="11">
        <v>-0.24172823999999998</v>
      </c>
      <c r="Y336" s="11">
        <v>-2.3097819999999998</v>
      </c>
      <c r="Z336" s="11">
        <v>168.83305785123969</v>
      </c>
      <c r="AA336" s="11">
        <v>3080.4866000000002</v>
      </c>
      <c r="AB336" s="11">
        <v>0.55000000000000004</v>
      </c>
      <c r="AC336" s="11">
        <v>90</v>
      </c>
      <c r="AD336" s="11">
        <v>-0.24172823999999998</v>
      </c>
    </row>
    <row r="337" spans="2:30" x14ac:dyDescent="0.35">
      <c r="B337" s="11">
        <v>19.632466000000001</v>
      </c>
      <c r="C337" s="11">
        <v>20</v>
      </c>
      <c r="D337" s="11">
        <v>245.17347000000001</v>
      </c>
      <c r="E337" s="11">
        <v>0.27300000000000002</v>
      </c>
      <c r="F337" s="11">
        <v>2748.8119834710747</v>
      </c>
      <c r="G337" s="11">
        <v>7000</v>
      </c>
      <c r="H337" s="11">
        <v>0.7</v>
      </c>
      <c r="I337" s="11">
        <v>0.3</v>
      </c>
      <c r="J337" s="11">
        <v>0.9</v>
      </c>
      <c r="K337" s="11">
        <v>2</v>
      </c>
      <c r="L337" s="11">
        <v>4</v>
      </c>
      <c r="M337" s="11">
        <v>4</v>
      </c>
      <c r="N337" s="11">
        <v>4</v>
      </c>
      <c r="O337" s="11">
        <v>0.2</v>
      </c>
      <c r="P337" s="11">
        <v>0.1</v>
      </c>
      <c r="Q337" s="11">
        <v>0.1</v>
      </c>
      <c r="R337" s="11">
        <v>0.3</v>
      </c>
      <c r="S337" s="11">
        <v>1958.2479000000001</v>
      </c>
      <c r="T337" s="11">
        <v>0.52500000000000002</v>
      </c>
      <c r="U337" s="11">
        <v>60</v>
      </c>
      <c r="V337" s="11">
        <v>1000</v>
      </c>
      <c r="W337" s="11">
        <v>24.507093999999999</v>
      </c>
      <c r="Y337" s="11">
        <v>19.632466000000001</v>
      </c>
      <c r="Z337" s="11">
        <v>750.42567148760338</v>
      </c>
      <c r="AA337" s="11">
        <v>1958.2479000000001</v>
      </c>
      <c r="AB337" s="11">
        <v>0.52500000000000002</v>
      </c>
      <c r="AC337" s="11">
        <v>60</v>
      </c>
      <c r="AD337" s="11">
        <v>24.507093999999999</v>
      </c>
    </row>
    <row r="338" spans="2:30" x14ac:dyDescent="0.35">
      <c r="B338" s="11">
        <v>2.2620819999999999</v>
      </c>
      <c r="C338" s="11">
        <v>35</v>
      </c>
      <c r="D338" s="11">
        <v>50.234693999999998</v>
      </c>
      <c r="E338" s="11">
        <v>8.4000000000000005E-2</v>
      </c>
      <c r="F338" s="11">
        <v>3290.2892561983467</v>
      </c>
      <c r="G338" s="11">
        <v>8500</v>
      </c>
      <c r="H338" s="11">
        <v>0.85</v>
      </c>
      <c r="I338" s="11">
        <v>0.3</v>
      </c>
      <c r="J338" s="11">
        <v>0.6</v>
      </c>
      <c r="K338" s="11">
        <v>2</v>
      </c>
      <c r="L338" s="11">
        <v>2</v>
      </c>
      <c r="M338" s="11">
        <v>2</v>
      </c>
      <c r="N338" s="11">
        <v>2</v>
      </c>
      <c r="O338" s="11">
        <v>0.125</v>
      </c>
      <c r="P338" s="11">
        <v>0.15</v>
      </c>
      <c r="Q338" s="11">
        <v>0.1</v>
      </c>
      <c r="R338" s="11">
        <v>0.2</v>
      </c>
      <c r="S338" s="11">
        <v>4192.0713999999998</v>
      </c>
      <c r="T338" s="11">
        <v>0.4</v>
      </c>
      <c r="U338" s="11">
        <v>50</v>
      </c>
      <c r="V338" s="11">
        <v>1200</v>
      </c>
      <c r="W338" s="11">
        <v>2.9223006000000002</v>
      </c>
      <c r="Y338" s="11">
        <v>2.2620819999999999</v>
      </c>
      <c r="Z338" s="11">
        <v>276.38429752066116</v>
      </c>
      <c r="AA338" s="11">
        <v>4192.0713999999998</v>
      </c>
      <c r="AB338" s="11">
        <v>0.4</v>
      </c>
      <c r="AC338" s="11">
        <v>50</v>
      </c>
      <c r="AD338" s="11">
        <v>2.9223006000000002</v>
      </c>
    </row>
    <row r="339" spans="2:30" x14ac:dyDescent="0.35">
      <c r="B339" s="11">
        <v>-22.055902</v>
      </c>
      <c r="C339" s="11">
        <v>30</v>
      </c>
      <c r="D339" s="11">
        <v>300</v>
      </c>
      <c r="E339" s="11">
        <v>0.246</v>
      </c>
      <c r="F339" s="11">
        <v>1335.5888429752067</v>
      </c>
      <c r="G339" s="11">
        <v>2500</v>
      </c>
      <c r="H339" s="11">
        <v>0.75</v>
      </c>
      <c r="I339" s="11">
        <v>0.2</v>
      </c>
      <c r="J339" s="11">
        <v>0.7</v>
      </c>
      <c r="K339" s="11">
        <v>4</v>
      </c>
      <c r="L339" s="11">
        <v>2</v>
      </c>
      <c r="M339" s="11">
        <v>2</v>
      </c>
      <c r="N339" s="11">
        <v>2</v>
      </c>
      <c r="O339" s="11">
        <v>0.05</v>
      </c>
      <c r="P339" s="11">
        <v>0.2</v>
      </c>
      <c r="Q339" s="11">
        <v>0.1</v>
      </c>
      <c r="R339" s="11">
        <v>0.35</v>
      </c>
      <c r="S339" s="11">
        <v>656.06934999999999</v>
      </c>
      <c r="T339" s="11">
        <v>0.55000000000000004</v>
      </c>
      <c r="U339" s="11">
        <v>90</v>
      </c>
      <c r="V339" s="11">
        <v>2000</v>
      </c>
      <c r="W339" s="11">
        <v>-28.629902000000001</v>
      </c>
      <c r="Y339" s="11">
        <v>-22.055902</v>
      </c>
      <c r="Z339" s="11">
        <v>328.55485537190083</v>
      </c>
      <c r="AA339" s="11">
        <v>656.06934999999999</v>
      </c>
      <c r="AB339" s="11">
        <v>0.55000000000000004</v>
      </c>
      <c r="AC339" s="11">
        <v>90</v>
      </c>
      <c r="AD339" s="11">
        <v>-28.629902000000001</v>
      </c>
    </row>
    <row r="340" spans="2:30" x14ac:dyDescent="0.35">
      <c r="B340" s="11">
        <v>0.76876299999999997</v>
      </c>
      <c r="C340" s="11">
        <v>30</v>
      </c>
      <c r="D340" s="11">
        <v>123.33673</v>
      </c>
      <c r="E340" s="11">
        <v>0.3</v>
      </c>
      <c r="F340" s="11">
        <v>2404.4421487603304</v>
      </c>
      <c r="G340" s="11">
        <v>3500</v>
      </c>
      <c r="H340" s="11">
        <v>0.75</v>
      </c>
      <c r="I340" s="11">
        <v>0.4</v>
      </c>
      <c r="J340" s="11">
        <v>0.7</v>
      </c>
      <c r="K340" s="11">
        <v>2</v>
      </c>
      <c r="L340" s="11">
        <v>2</v>
      </c>
      <c r="M340" s="11">
        <v>3</v>
      </c>
      <c r="N340" s="11">
        <v>2</v>
      </c>
      <c r="O340" s="11">
        <v>0.05</v>
      </c>
      <c r="P340" s="11">
        <v>0.1</v>
      </c>
      <c r="Q340" s="11">
        <v>0.3</v>
      </c>
      <c r="R340" s="11">
        <v>0.35</v>
      </c>
      <c r="S340" s="11">
        <v>1492.5578</v>
      </c>
      <c r="T340" s="11">
        <v>0.52500000000000002</v>
      </c>
      <c r="U340" s="11">
        <v>40</v>
      </c>
      <c r="V340" s="11">
        <v>600</v>
      </c>
      <c r="W340" s="11">
        <v>-0.39201259000000005</v>
      </c>
      <c r="Y340" s="11">
        <v>0.76876299999999997</v>
      </c>
      <c r="Z340" s="11">
        <v>721.33264462809905</v>
      </c>
      <c r="AA340" s="11">
        <v>1492.5578</v>
      </c>
      <c r="AB340" s="11">
        <v>0.52500000000000002</v>
      </c>
      <c r="AC340" s="11">
        <v>40</v>
      </c>
      <c r="AD340" s="11">
        <v>-0.39201259000000005</v>
      </c>
    </row>
    <row r="341" spans="2:30" x14ac:dyDescent="0.35">
      <c r="B341" s="11">
        <v>19.002808000000002</v>
      </c>
      <c r="C341" s="11">
        <v>30</v>
      </c>
      <c r="D341" s="11">
        <v>135.52041</v>
      </c>
      <c r="E341" s="11">
        <v>5.7000000000000002E-2</v>
      </c>
      <c r="F341" s="11">
        <v>4619.059917355371</v>
      </c>
      <c r="G341" s="11">
        <v>7500</v>
      </c>
      <c r="H341" s="11">
        <v>0.7</v>
      </c>
      <c r="I341" s="11">
        <v>0.5</v>
      </c>
      <c r="J341" s="11">
        <v>0.6</v>
      </c>
      <c r="K341" s="11">
        <v>4</v>
      </c>
      <c r="L341" s="11">
        <v>3</v>
      </c>
      <c r="M341" s="11">
        <v>4</v>
      </c>
      <c r="N341" s="11">
        <v>3</v>
      </c>
      <c r="O341" s="11">
        <v>0.125</v>
      </c>
      <c r="P341" s="11">
        <v>0.1</v>
      </c>
      <c r="Q341" s="11">
        <v>0.3</v>
      </c>
      <c r="R341" s="11">
        <v>0.25</v>
      </c>
      <c r="S341" s="11">
        <v>2583.2730999999999</v>
      </c>
      <c r="T341" s="11">
        <v>0.4</v>
      </c>
      <c r="U341" s="11">
        <v>90</v>
      </c>
      <c r="V341" s="11">
        <v>1600</v>
      </c>
      <c r="W341" s="11">
        <v>16.225484000000002</v>
      </c>
      <c r="Y341" s="11">
        <v>19.002808000000002</v>
      </c>
      <c r="Z341" s="11">
        <v>263.28641528925618</v>
      </c>
      <c r="AA341" s="11">
        <v>2583.2730999999999</v>
      </c>
      <c r="AB341" s="11">
        <v>0.4</v>
      </c>
      <c r="AC341" s="11">
        <v>90</v>
      </c>
      <c r="AD341" s="11">
        <v>16.225484000000002</v>
      </c>
    </row>
    <row r="342" spans="2:30" x14ac:dyDescent="0.35">
      <c r="B342" s="11">
        <v>1.3935200000000001</v>
      </c>
      <c r="C342" s="11">
        <v>20</v>
      </c>
      <c r="D342" s="11">
        <v>7.5918367</v>
      </c>
      <c r="E342" s="11">
        <v>5.7000000000000002E-2</v>
      </c>
      <c r="F342" s="11">
        <v>5900</v>
      </c>
      <c r="G342" s="11">
        <v>6000</v>
      </c>
      <c r="H342" s="11">
        <v>0.75</v>
      </c>
      <c r="I342" s="11">
        <v>0.5</v>
      </c>
      <c r="J342" s="11">
        <v>0.7</v>
      </c>
      <c r="K342" s="11">
        <v>4</v>
      </c>
      <c r="L342" s="11">
        <v>4</v>
      </c>
      <c r="M342" s="11">
        <v>2</v>
      </c>
      <c r="N342" s="11">
        <v>2</v>
      </c>
      <c r="O342" s="11">
        <v>0.05</v>
      </c>
      <c r="P342" s="11">
        <v>0.15</v>
      </c>
      <c r="Q342" s="11">
        <v>0.23333333000000001</v>
      </c>
      <c r="R342" s="11">
        <v>0.25</v>
      </c>
      <c r="S342" s="11">
        <v>2727.5596</v>
      </c>
      <c r="T342" s="11">
        <v>0.6</v>
      </c>
      <c r="U342" s="11">
        <v>70</v>
      </c>
      <c r="V342" s="11">
        <v>600</v>
      </c>
      <c r="W342" s="11">
        <v>-0.43587912000000001</v>
      </c>
      <c r="Y342" s="11">
        <v>1.3935200000000001</v>
      </c>
      <c r="Z342" s="11">
        <v>336.3</v>
      </c>
      <c r="AA342" s="11">
        <v>2727.5596</v>
      </c>
      <c r="AB342" s="11">
        <v>0.6</v>
      </c>
      <c r="AC342" s="11">
        <v>70</v>
      </c>
      <c r="AD342" s="11">
        <v>-0.43587912000000001</v>
      </c>
    </row>
    <row r="343" spans="2:30" x14ac:dyDescent="0.35">
      <c r="B343" s="11">
        <v>1.2922910000000001</v>
      </c>
      <c r="C343" s="11">
        <v>20</v>
      </c>
      <c r="D343" s="11">
        <v>105.06122000000001</v>
      </c>
      <c r="E343" s="11">
        <v>0.13800000000000001</v>
      </c>
      <c r="F343" s="11">
        <v>1825</v>
      </c>
      <c r="G343" s="11">
        <v>5500</v>
      </c>
      <c r="H343" s="11">
        <v>0.75</v>
      </c>
      <c r="I343" s="11">
        <v>0.3</v>
      </c>
      <c r="J343" s="11">
        <v>0.9</v>
      </c>
      <c r="K343" s="11">
        <v>4</v>
      </c>
      <c r="L343" s="11">
        <v>4</v>
      </c>
      <c r="M343" s="11">
        <v>2</v>
      </c>
      <c r="N343" s="11">
        <v>2</v>
      </c>
      <c r="O343" s="11">
        <v>0.05</v>
      </c>
      <c r="P343" s="11">
        <v>0.15</v>
      </c>
      <c r="Q343" s="11">
        <v>0.23333333000000001</v>
      </c>
      <c r="R343" s="11">
        <v>0.25</v>
      </c>
      <c r="S343" s="11">
        <v>2019.4431999999999</v>
      </c>
      <c r="T343" s="11">
        <v>0.42499999999999999</v>
      </c>
      <c r="U343" s="11">
        <v>40</v>
      </c>
      <c r="V343" s="11">
        <v>400</v>
      </c>
      <c r="W343" s="11">
        <v>1.9941914999999999</v>
      </c>
      <c r="Y343" s="11">
        <v>1.2922910000000001</v>
      </c>
      <c r="Z343" s="11">
        <v>251.85000000000002</v>
      </c>
      <c r="AA343" s="11">
        <v>2019.4431999999999</v>
      </c>
      <c r="AB343" s="11">
        <v>0.42499999999999999</v>
      </c>
      <c r="AC343" s="11">
        <v>40</v>
      </c>
      <c r="AD343" s="11">
        <v>1.9941914999999999</v>
      </c>
    </row>
    <row r="344" spans="2:30" x14ac:dyDescent="0.35">
      <c r="B344" s="11">
        <v>-17.780307000000001</v>
      </c>
      <c r="C344" s="11">
        <v>25</v>
      </c>
      <c r="D344" s="11">
        <v>214.71429000000001</v>
      </c>
      <c r="E344" s="11">
        <v>0.13800000000000001</v>
      </c>
      <c r="F344" s="11">
        <v>899.17355371900828</v>
      </c>
      <c r="G344" s="11">
        <v>6500</v>
      </c>
      <c r="H344" s="11">
        <v>0.75</v>
      </c>
      <c r="I344" s="11">
        <v>0.5</v>
      </c>
      <c r="J344" s="11">
        <v>0.7</v>
      </c>
      <c r="K344" s="11">
        <v>2</v>
      </c>
      <c r="L344" s="11">
        <v>3</v>
      </c>
      <c r="M344" s="11">
        <v>2</v>
      </c>
      <c r="N344" s="11">
        <v>2</v>
      </c>
      <c r="O344" s="11">
        <v>0.2</v>
      </c>
      <c r="P344" s="11">
        <v>0.15</v>
      </c>
      <c r="Q344" s="11">
        <v>0.3</v>
      </c>
      <c r="R344" s="11">
        <v>0.25</v>
      </c>
      <c r="S344" s="11">
        <v>2310.3649999999998</v>
      </c>
      <c r="T344" s="11">
        <v>0.57499999999999996</v>
      </c>
      <c r="U344" s="11">
        <v>80</v>
      </c>
      <c r="V344" s="11">
        <v>2000</v>
      </c>
      <c r="W344" s="11">
        <v>-13.828695</v>
      </c>
      <c r="Y344" s="11">
        <v>-17.780307000000001</v>
      </c>
      <c r="Z344" s="11">
        <v>124.08595041322316</v>
      </c>
      <c r="AA344" s="11">
        <v>2310.3649999999998</v>
      </c>
      <c r="AB344" s="11">
        <v>0.57499999999999996</v>
      </c>
      <c r="AC344" s="11">
        <v>80</v>
      </c>
      <c r="AD344" s="11">
        <v>-13.828695</v>
      </c>
    </row>
    <row r="345" spans="2:30" x14ac:dyDescent="0.35">
      <c r="B345" s="11">
        <v>-7.452807</v>
      </c>
      <c r="C345" s="11">
        <v>15</v>
      </c>
      <c r="D345" s="11">
        <v>269.54082</v>
      </c>
      <c r="E345" s="11">
        <v>0.03</v>
      </c>
      <c r="F345" s="11">
        <v>785.64049586776855</v>
      </c>
      <c r="G345" s="11">
        <v>8500</v>
      </c>
      <c r="H345" s="11">
        <v>0.8</v>
      </c>
      <c r="I345" s="11">
        <v>0.2</v>
      </c>
      <c r="J345" s="11">
        <v>0.7</v>
      </c>
      <c r="K345" s="11">
        <v>4</v>
      </c>
      <c r="L345" s="11">
        <v>3</v>
      </c>
      <c r="M345" s="11">
        <v>2</v>
      </c>
      <c r="N345" s="11">
        <v>2</v>
      </c>
      <c r="O345" s="11">
        <v>0.125</v>
      </c>
      <c r="P345" s="11">
        <v>0.15</v>
      </c>
      <c r="Q345" s="11">
        <v>0.16666666999999999</v>
      </c>
      <c r="R345" s="11">
        <v>0.35</v>
      </c>
      <c r="S345" s="11">
        <v>5532.8141999999998</v>
      </c>
      <c r="T345" s="11">
        <v>0.55000000000000004</v>
      </c>
      <c r="U345" s="11">
        <v>50</v>
      </c>
      <c r="V345" s="11">
        <v>400</v>
      </c>
      <c r="W345" s="11">
        <v>-8.3577972999999997</v>
      </c>
      <c r="Y345" s="11">
        <v>-7.452807</v>
      </c>
      <c r="Z345" s="11">
        <v>23.569214876033055</v>
      </c>
      <c r="AA345" s="11">
        <v>5532.8141999999998</v>
      </c>
      <c r="AB345" s="11">
        <v>0.55000000000000004</v>
      </c>
      <c r="AC345" s="11">
        <v>50</v>
      </c>
      <c r="AD345" s="11">
        <v>-8.3577972999999997</v>
      </c>
    </row>
    <row r="346" spans="2:30" x14ac:dyDescent="0.35">
      <c r="B346" s="11">
        <v>-23.784147999999998</v>
      </c>
      <c r="C346" s="11">
        <v>30</v>
      </c>
      <c r="D346" s="11">
        <v>98.969387999999995</v>
      </c>
      <c r="E346" s="11">
        <v>0.03</v>
      </c>
      <c r="F346" s="11">
        <v>2748.8119834710747</v>
      </c>
      <c r="G346" s="11">
        <v>8000</v>
      </c>
      <c r="H346" s="11">
        <v>0.7</v>
      </c>
      <c r="I346" s="11">
        <v>0.2</v>
      </c>
      <c r="J346" s="11">
        <v>0.8</v>
      </c>
      <c r="K346" s="11">
        <v>2</v>
      </c>
      <c r="L346" s="11">
        <v>4</v>
      </c>
      <c r="M346" s="11">
        <v>4</v>
      </c>
      <c r="N346" s="11">
        <v>4</v>
      </c>
      <c r="O346" s="11">
        <v>0.2</v>
      </c>
      <c r="P346" s="11">
        <v>0.2</v>
      </c>
      <c r="Q346" s="11">
        <v>0.1</v>
      </c>
      <c r="R346" s="11">
        <v>0.2</v>
      </c>
      <c r="S346" s="11">
        <v>4723.6993000000002</v>
      </c>
      <c r="T346" s="11">
        <v>0.52500000000000002</v>
      </c>
      <c r="U346" s="11">
        <v>40</v>
      </c>
      <c r="V346" s="11">
        <v>2000</v>
      </c>
      <c r="W346" s="11">
        <v>-25.663838999999999</v>
      </c>
      <c r="Y346" s="11">
        <v>-23.784147999999998</v>
      </c>
      <c r="Z346" s="11">
        <v>82.464359504132233</v>
      </c>
      <c r="AA346" s="11">
        <v>4723.6993000000002</v>
      </c>
      <c r="AB346" s="11">
        <v>0.52500000000000002</v>
      </c>
      <c r="AC346" s="11">
        <v>40</v>
      </c>
      <c r="AD346" s="11">
        <v>-25.663838999999999</v>
      </c>
    </row>
    <row r="347" spans="2:30" x14ac:dyDescent="0.35">
      <c r="B347" s="11">
        <v>30.304971999999999</v>
      </c>
      <c r="C347" s="11">
        <v>25</v>
      </c>
      <c r="D347" s="11">
        <v>129.42857000000001</v>
      </c>
      <c r="E347" s="11">
        <v>0.13800000000000001</v>
      </c>
      <c r="F347" s="11">
        <v>2485.227272727273</v>
      </c>
      <c r="G347" s="11">
        <v>7500</v>
      </c>
      <c r="H347" s="11">
        <v>0.85</v>
      </c>
      <c r="I347" s="11">
        <v>0.4</v>
      </c>
      <c r="J347" s="11">
        <v>0.8</v>
      </c>
      <c r="K347" s="11">
        <v>2</v>
      </c>
      <c r="L347" s="11">
        <v>2</v>
      </c>
      <c r="M347" s="11">
        <v>4</v>
      </c>
      <c r="N347" s="11">
        <v>3</v>
      </c>
      <c r="O347" s="11">
        <v>0.05</v>
      </c>
      <c r="P347" s="11">
        <v>0.15</v>
      </c>
      <c r="Q347" s="11">
        <v>0.1</v>
      </c>
      <c r="R347" s="11">
        <v>0.35</v>
      </c>
      <c r="S347" s="11">
        <v>2665.8058000000001</v>
      </c>
      <c r="T347" s="11">
        <v>0.4</v>
      </c>
      <c r="U347" s="11">
        <v>70</v>
      </c>
      <c r="V347" s="11">
        <v>1000</v>
      </c>
      <c r="W347" s="11">
        <v>24.281870000000001</v>
      </c>
      <c r="Y347" s="11">
        <v>30.304971999999999</v>
      </c>
      <c r="Z347" s="11">
        <v>342.96136363636367</v>
      </c>
      <c r="AA347" s="11">
        <v>2665.8058000000001</v>
      </c>
      <c r="AB347" s="11">
        <v>0.4</v>
      </c>
      <c r="AC347" s="11">
        <v>70</v>
      </c>
      <c r="AD347" s="11">
        <v>24.281870000000001</v>
      </c>
    </row>
    <row r="348" spans="2:30" x14ac:dyDescent="0.35">
      <c r="B348" s="11">
        <v>19.695765999999999</v>
      </c>
      <c r="C348" s="11">
        <v>20</v>
      </c>
      <c r="D348" s="11">
        <v>38.051020000000001</v>
      </c>
      <c r="E348" s="11">
        <v>0.246</v>
      </c>
      <c r="F348" s="11">
        <v>1475</v>
      </c>
      <c r="G348" s="11">
        <v>7000</v>
      </c>
      <c r="H348" s="11">
        <v>0.7</v>
      </c>
      <c r="I348" s="11">
        <v>0.5</v>
      </c>
      <c r="J348" s="11">
        <v>0.6</v>
      </c>
      <c r="K348" s="11">
        <v>4</v>
      </c>
      <c r="L348" s="11">
        <v>3</v>
      </c>
      <c r="M348" s="11">
        <v>4</v>
      </c>
      <c r="N348" s="11">
        <v>4</v>
      </c>
      <c r="O348" s="11">
        <v>0.2</v>
      </c>
      <c r="P348" s="11">
        <v>0.2</v>
      </c>
      <c r="Q348" s="11">
        <v>0.3</v>
      </c>
      <c r="R348" s="11">
        <v>0.35</v>
      </c>
      <c r="S348" s="11">
        <v>1958.2479000000001</v>
      </c>
      <c r="T348" s="11">
        <v>0.45</v>
      </c>
      <c r="U348" s="11">
        <v>70</v>
      </c>
      <c r="V348" s="11">
        <v>800</v>
      </c>
      <c r="W348" s="11">
        <v>23.179753000000002</v>
      </c>
      <c r="Y348" s="11">
        <v>19.695765999999999</v>
      </c>
      <c r="Z348" s="11">
        <v>362.85</v>
      </c>
      <c r="AA348" s="11">
        <v>1958.2479000000001</v>
      </c>
      <c r="AB348" s="11">
        <v>0.45</v>
      </c>
      <c r="AC348" s="11">
        <v>70</v>
      </c>
      <c r="AD348" s="11">
        <v>23.179753000000002</v>
      </c>
    </row>
    <row r="349" spans="2:30" x14ac:dyDescent="0.35">
      <c r="B349" s="11">
        <v>5.6100019999999997</v>
      </c>
      <c r="C349" s="11">
        <v>20</v>
      </c>
      <c r="D349" s="11">
        <v>196.43878000000001</v>
      </c>
      <c r="E349" s="11">
        <v>0.219</v>
      </c>
      <c r="F349" s="11">
        <v>2985.4338842975208</v>
      </c>
      <c r="G349" s="11">
        <v>3500</v>
      </c>
      <c r="H349" s="11">
        <v>0.85</v>
      </c>
      <c r="I349" s="11">
        <v>0.2</v>
      </c>
      <c r="J349" s="11">
        <v>0.6</v>
      </c>
      <c r="K349" s="11">
        <v>3</v>
      </c>
      <c r="L349" s="11">
        <v>4</v>
      </c>
      <c r="M349" s="11">
        <v>2</v>
      </c>
      <c r="N349" s="11">
        <v>2</v>
      </c>
      <c r="O349" s="11">
        <v>0.05</v>
      </c>
      <c r="P349" s="11">
        <v>0.15</v>
      </c>
      <c r="Q349" s="11">
        <v>0.1</v>
      </c>
      <c r="R349" s="11">
        <v>0.25</v>
      </c>
      <c r="S349" s="11">
        <v>1897.0527</v>
      </c>
      <c r="T349" s="11">
        <v>0.65</v>
      </c>
      <c r="U349" s="11">
        <v>90</v>
      </c>
      <c r="V349" s="11">
        <v>2000</v>
      </c>
      <c r="W349" s="11">
        <v>6.2975877999999996</v>
      </c>
      <c r="Y349" s="11">
        <v>5.6100019999999997</v>
      </c>
      <c r="Z349" s="11">
        <v>653.81002066115707</v>
      </c>
      <c r="AA349" s="11">
        <v>1897.0527</v>
      </c>
      <c r="AB349" s="11">
        <v>0.65</v>
      </c>
      <c r="AC349" s="11">
        <v>90</v>
      </c>
      <c r="AD349" s="11">
        <v>6.2975877999999996</v>
      </c>
    </row>
    <row r="350" spans="2:30" x14ac:dyDescent="0.35">
      <c r="B350" s="11">
        <v>-14.411197</v>
      </c>
      <c r="C350" s="11">
        <v>30</v>
      </c>
      <c r="D350" s="11">
        <v>50.234693999999998</v>
      </c>
      <c r="E350" s="11">
        <v>0.219</v>
      </c>
      <c r="F350" s="11">
        <v>4085.3305785123966</v>
      </c>
      <c r="G350" s="11">
        <v>3500</v>
      </c>
      <c r="H350" s="11">
        <v>0.8</v>
      </c>
      <c r="I350" s="11">
        <v>0.2</v>
      </c>
      <c r="J350" s="11">
        <v>0.7</v>
      </c>
      <c r="K350" s="11">
        <v>2</v>
      </c>
      <c r="L350" s="11">
        <v>3</v>
      </c>
      <c r="M350" s="11">
        <v>3</v>
      </c>
      <c r="N350" s="11">
        <v>3</v>
      </c>
      <c r="O350" s="11">
        <v>0.125</v>
      </c>
      <c r="P350" s="11">
        <v>0.2</v>
      </c>
      <c r="Q350" s="11">
        <v>0.23333333000000001</v>
      </c>
      <c r="R350" s="11">
        <v>0.25</v>
      </c>
      <c r="S350" s="11">
        <v>1779.5880999999999</v>
      </c>
      <c r="T350" s="11">
        <v>0.7</v>
      </c>
      <c r="U350" s="11">
        <v>50</v>
      </c>
      <c r="V350" s="11">
        <v>1400</v>
      </c>
      <c r="W350" s="11">
        <v>-15.907961</v>
      </c>
      <c r="Y350" s="11">
        <v>-14.411197</v>
      </c>
      <c r="Z350" s="11">
        <v>894.68739669421484</v>
      </c>
      <c r="AA350" s="11">
        <v>1779.5880999999999</v>
      </c>
      <c r="AB350" s="11">
        <v>0.7</v>
      </c>
      <c r="AC350" s="11">
        <v>50</v>
      </c>
      <c r="AD350" s="11">
        <v>-15.907961</v>
      </c>
    </row>
    <row r="351" spans="2:30" x14ac:dyDescent="0.35">
      <c r="B351" s="11">
        <v>-0.16385</v>
      </c>
      <c r="C351" s="11">
        <v>25</v>
      </c>
      <c r="D351" s="11">
        <v>111.15306</v>
      </c>
      <c r="E351" s="11">
        <v>0.13800000000000001</v>
      </c>
      <c r="F351" s="11">
        <v>2847.3657024793383</v>
      </c>
      <c r="G351" s="11">
        <v>6000</v>
      </c>
      <c r="H351" s="11">
        <v>0.75</v>
      </c>
      <c r="I351" s="11">
        <v>0.4</v>
      </c>
      <c r="J351" s="11">
        <v>0.6</v>
      </c>
      <c r="K351" s="11">
        <v>2</v>
      </c>
      <c r="L351" s="11">
        <v>2</v>
      </c>
      <c r="M351" s="11">
        <v>3</v>
      </c>
      <c r="N351" s="11">
        <v>3</v>
      </c>
      <c r="O351" s="11">
        <v>0.125</v>
      </c>
      <c r="P351" s="11">
        <v>0.1</v>
      </c>
      <c r="Q351" s="11">
        <v>0.23333333000000001</v>
      </c>
      <c r="R351" s="11">
        <v>0.3</v>
      </c>
      <c r="S351" s="11">
        <v>2132.6446000000001</v>
      </c>
      <c r="T351" s="11">
        <v>0.55000000000000004</v>
      </c>
      <c r="U351" s="11">
        <v>40</v>
      </c>
      <c r="V351" s="11">
        <v>800</v>
      </c>
      <c r="W351" s="11">
        <v>-8.7607424000000003E-2</v>
      </c>
      <c r="Y351" s="11">
        <v>-0.16385</v>
      </c>
      <c r="Z351" s="11">
        <v>392.93646694214874</v>
      </c>
      <c r="AA351" s="11">
        <v>2132.6446000000001</v>
      </c>
      <c r="AB351" s="11">
        <v>0.55000000000000004</v>
      </c>
      <c r="AC351" s="11">
        <v>40</v>
      </c>
      <c r="AD351" s="11">
        <v>-8.7607424000000003E-2</v>
      </c>
    </row>
    <row r="352" spans="2:30" x14ac:dyDescent="0.35">
      <c r="B352" s="11">
        <v>-12.318341</v>
      </c>
      <c r="C352" s="11">
        <v>15</v>
      </c>
      <c r="D352" s="11">
        <v>178.16327000000001</v>
      </c>
      <c r="E352" s="11">
        <v>8.4000000000000005E-2</v>
      </c>
      <c r="F352" s="11">
        <v>6285.1239669421484</v>
      </c>
      <c r="G352" s="11">
        <v>5500</v>
      </c>
      <c r="H352" s="11">
        <v>0.8</v>
      </c>
      <c r="I352" s="11">
        <v>0.5</v>
      </c>
      <c r="J352" s="11">
        <v>0.9</v>
      </c>
      <c r="K352" s="11">
        <v>2</v>
      </c>
      <c r="L352" s="11">
        <v>4</v>
      </c>
      <c r="M352" s="11">
        <v>2</v>
      </c>
      <c r="N352" s="11">
        <v>4</v>
      </c>
      <c r="O352" s="11">
        <v>0.2</v>
      </c>
      <c r="P352" s="11">
        <v>0.15</v>
      </c>
      <c r="Q352" s="11">
        <v>0.1</v>
      </c>
      <c r="R352" s="11">
        <v>0.25</v>
      </c>
      <c r="S352" s="11">
        <v>1591.1360999999999</v>
      </c>
      <c r="T352" s="11">
        <v>0.65</v>
      </c>
      <c r="U352" s="11">
        <v>70</v>
      </c>
      <c r="V352" s="11">
        <v>2000</v>
      </c>
      <c r="W352" s="11">
        <v>-13.529251</v>
      </c>
      <c r="Y352" s="11">
        <v>-12.318341</v>
      </c>
      <c r="Z352" s="11">
        <v>527.95041322314046</v>
      </c>
      <c r="AA352" s="11">
        <v>1591.1360999999999</v>
      </c>
      <c r="AB352" s="11">
        <v>0.65</v>
      </c>
      <c r="AC352" s="11">
        <v>70</v>
      </c>
      <c r="AD352" s="11">
        <v>-13.529251</v>
      </c>
    </row>
    <row r="353" spans="2:30" x14ac:dyDescent="0.35">
      <c r="B353" s="11">
        <v>-18.854061999999999</v>
      </c>
      <c r="C353" s="11">
        <v>35</v>
      </c>
      <c r="D353" s="11">
        <v>208.62244999999999</v>
      </c>
      <c r="E353" s="11">
        <v>8.4000000000000005E-2</v>
      </c>
      <c r="F353" s="11">
        <v>903.7190082644629</v>
      </c>
      <c r="G353" s="11">
        <v>7500</v>
      </c>
      <c r="H353" s="11">
        <v>0.8</v>
      </c>
      <c r="I353" s="11">
        <v>0.3</v>
      </c>
      <c r="J353" s="11">
        <v>0.7</v>
      </c>
      <c r="K353" s="11">
        <v>3</v>
      </c>
      <c r="L353" s="11">
        <v>2</v>
      </c>
      <c r="M353" s="11">
        <v>4</v>
      </c>
      <c r="N353" s="11">
        <v>2</v>
      </c>
      <c r="O353" s="11">
        <v>0.05</v>
      </c>
      <c r="P353" s="11">
        <v>0.1</v>
      </c>
      <c r="Q353" s="11">
        <v>0.1</v>
      </c>
      <c r="R353" s="11">
        <v>0.35</v>
      </c>
      <c r="S353" s="11">
        <v>3102.2919000000002</v>
      </c>
      <c r="T353" s="11">
        <v>0.55000000000000004</v>
      </c>
      <c r="U353" s="11">
        <v>80</v>
      </c>
      <c r="V353" s="11">
        <v>1600</v>
      </c>
      <c r="W353" s="11">
        <v>-16.539715999999999</v>
      </c>
      <c r="Y353" s="11">
        <v>-18.854061999999999</v>
      </c>
      <c r="Z353" s="11">
        <v>75.912396694214891</v>
      </c>
      <c r="AA353" s="11">
        <v>3102.2919000000002</v>
      </c>
      <c r="AB353" s="11">
        <v>0.55000000000000004</v>
      </c>
      <c r="AC353" s="11">
        <v>80</v>
      </c>
      <c r="AD353" s="11">
        <v>-16.539715999999999</v>
      </c>
    </row>
    <row r="354" spans="2:30" x14ac:dyDescent="0.35">
      <c r="B354" s="11">
        <v>-14.502217999999999</v>
      </c>
      <c r="C354" s="11">
        <v>15</v>
      </c>
      <c r="D354" s="11">
        <v>178.16327000000001</v>
      </c>
      <c r="E354" s="11">
        <v>0.13800000000000001</v>
      </c>
      <c r="F354" s="11">
        <v>1300</v>
      </c>
      <c r="G354" s="11">
        <v>7000</v>
      </c>
      <c r="H354" s="11">
        <v>0.7</v>
      </c>
      <c r="I354" s="11">
        <v>0.3</v>
      </c>
      <c r="J354" s="11">
        <v>0.9</v>
      </c>
      <c r="K354" s="11">
        <v>4</v>
      </c>
      <c r="L354" s="11">
        <v>2</v>
      </c>
      <c r="M354" s="11">
        <v>2</v>
      </c>
      <c r="N354" s="11">
        <v>4</v>
      </c>
      <c r="O354" s="11">
        <v>0.2</v>
      </c>
      <c r="P354" s="11">
        <v>0.15</v>
      </c>
      <c r="Q354" s="11">
        <v>0.16666666999999999</v>
      </c>
      <c r="R354" s="11">
        <v>0.25</v>
      </c>
      <c r="S354" s="11">
        <v>3923.5970000000002</v>
      </c>
      <c r="T354" s="11">
        <v>0.6</v>
      </c>
      <c r="U354" s="11">
        <v>40</v>
      </c>
      <c r="V354" s="11">
        <v>1600</v>
      </c>
      <c r="W354" s="11">
        <v>-14.105985</v>
      </c>
      <c r="Y354" s="11">
        <v>-14.502217999999999</v>
      </c>
      <c r="Z354" s="11">
        <v>179.4</v>
      </c>
      <c r="AA354" s="11">
        <v>3923.5970000000002</v>
      </c>
      <c r="AB354" s="11">
        <v>0.6</v>
      </c>
      <c r="AC354" s="11">
        <v>40</v>
      </c>
      <c r="AD354" s="11">
        <v>-14.105985</v>
      </c>
    </row>
    <row r="355" spans="2:30" x14ac:dyDescent="0.35">
      <c r="B355" s="11">
        <v>9.7104490000000006</v>
      </c>
      <c r="C355" s="11">
        <v>25</v>
      </c>
      <c r="D355" s="11">
        <v>123.33673</v>
      </c>
      <c r="E355" s="11">
        <v>0.111</v>
      </c>
      <c r="F355" s="11">
        <v>4635.2789256198348</v>
      </c>
      <c r="G355" s="11">
        <v>5500</v>
      </c>
      <c r="H355" s="11">
        <v>0.75</v>
      </c>
      <c r="I355" s="11">
        <v>0.3</v>
      </c>
      <c r="J355" s="11">
        <v>0.9</v>
      </c>
      <c r="K355" s="11">
        <v>3</v>
      </c>
      <c r="L355" s="11">
        <v>4</v>
      </c>
      <c r="M355" s="11">
        <v>4</v>
      </c>
      <c r="N355" s="11">
        <v>4</v>
      </c>
      <c r="O355" s="11">
        <v>0.05</v>
      </c>
      <c r="P355" s="11">
        <v>0.15</v>
      </c>
      <c r="Q355" s="11">
        <v>0.3</v>
      </c>
      <c r="R355" s="11">
        <v>0.35</v>
      </c>
      <c r="S355" s="11">
        <v>1954.9241999999999</v>
      </c>
      <c r="T355" s="11">
        <v>0.5</v>
      </c>
      <c r="U355" s="11">
        <v>70</v>
      </c>
      <c r="V355" s="11">
        <v>800</v>
      </c>
      <c r="W355" s="11">
        <v>19.361215999999999</v>
      </c>
      <c r="Y355" s="11">
        <v>9.7104490000000006</v>
      </c>
      <c r="Z355" s="11">
        <v>514.51596074380166</v>
      </c>
      <c r="AA355" s="11">
        <v>1954.9241999999999</v>
      </c>
      <c r="AB355" s="11">
        <v>0.5</v>
      </c>
      <c r="AC355" s="11">
        <v>70</v>
      </c>
      <c r="AD355" s="11">
        <v>19.361215999999999</v>
      </c>
    </row>
    <row r="356" spans="2:30" x14ac:dyDescent="0.35">
      <c r="B356" s="11">
        <v>14.314539999999999</v>
      </c>
      <c r="C356" s="11">
        <v>45</v>
      </c>
      <c r="D356" s="11">
        <v>68.510204000000002</v>
      </c>
      <c r="E356" s="11">
        <v>0.13800000000000001</v>
      </c>
      <c r="F356" s="11">
        <v>5200</v>
      </c>
      <c r="G356" s="11">
        <v>7000</v>
      </c>
      <c r="H356" s="11">
        <v>0.75</v>
      </c>
      <c r="I356" s="11">
        <v>0.3</v>
      </c>
      <c r="J356" s="11">
        <v>0.7</v>
      </c>
      <c r="K356" s="11">
        <v>3</v>
      </c>
      <c r="L356" s="11">
        <v>3</v>
      </c>
      <c r="M356" s="11">
        <v>4</v>
      </c>
      <c r="N356" s="11">
        <v>3</v>
      </c>
      <c r="O356" s="11">
        <v>0.05</v>
      </c>
      <c r="P356" s="11">
        <v>0.2</v>
      </c>
      <c r="Q356" s="11">
        <v>0.16666666999999999</v>
      </c>
      <c r="R356" s="11">
        <v>0.25</v>
      </c>
      <c r="S356" s="11">
        <v>3781.9703</v>
      </c>
      <c r="T356" s="11">
        <v>0.45</v>
      </c>
      <c r="U356" s="11">
        <v>60</v>
      </c>
      <c r="V356" s="11">
        <v>1400</v>
      </c>
      <c r="W356" s="11">
        <v>17.749981999999999</v>
      </c>
      <c r="Y356" s="11">
        <v>14.314539999999999</v>
      </c>
      <c r="Z356" s="11">
        <v>717.6</v>
      </c>
      <c r="AA356" s="11">
        <v>3781.9703</v>
      </c>
      <c r="AB356" s="11">
        <v>0.45</v>
      </c>
      <c r="AC356" s="11">
        <v>60</v>
      </c>
      <c r="AD356" s="11">
        <v>17.749981999999999</v>
      </c>
    </row>
    <row r="357" spans="2:30" x14ac:dyDescent="0.35">
      <c r="B357" s="11">
        <v>-14.015056</v>
      </c>
      <c r="C357" s="11">
        <v>25</v>
      </c>
      <c r="D357" s="11">
        <v>275.63265000000001</v>
      </c>
      <c r="E357" s="11">
        <v>8.4000000000000005E-2</v>
      </c>
      <c r="F357" s="11">
        <v>1694.4731404958679</v>
      </c>
      <c r="G357" s="11">
        <v>7000</v>
      </c>
      <c r="H357" s="11">
        <v>0.85</v>
      </c>
      <c r="I357" s="11">
        <v>0.5</v>
      </c>
      <c r="J357" s="11">
        <v>0.6</v>
      </c>
      <c r="K357" s="11">
        <v>2</v>
      </c>
      <c r="L357" s="11">
        <v>4</v>
      </c>
      <c r="M357" s="11">
        <v>4</v>
      </c>
      <c r="N357" s="11">
        <v>3</v>
      </c>
      <c r="O357" s="11">
        <v>0.125</v>
      </c>
      <c r="P357" s="11">
        <v>0.2</v>
      </c>
      <c r="Q357" s="11">
        <v>0.1</v>
      </c>
      <c r="R357" s="11">
        <v>0.2</v>
      </c>
      <c r="S357" s="11">
        <v>3080.4866000000002</v>
      </c>
      <c r="T357" s="11">
        <v>0.67500000000000004</v>
      </c>
      <c r="U357" s="11">
        <v>40</v>
      </c>
      <c r="V357" s="11">
        <v>1000</v>
      </c>
      <c r="W357" s="11">
        <v>-13.054330999999999</v>
      </c>
      <c r="Y357" s="11">
        <v>-14.015056</v>
      </c>
      <c r="Z357" s="11">
        <v>142.33574380165291</v>
      </c>
      <c r="AA357" s="11">
        <v>3080.4866000000002</v>
      </c>
      <c r="AB357" s="11">
        <v>0.67500000000000004</v>
      </c>
      <c r="AC357" s="11">
        <v>40</v>
      </c>
      <c r="AD357" s="11">
        <v>-13.054330999999999</v>
      </c>
    </row>
    <row r="358" spans="2:30" x14ac:dyDescent="0.35">
      <c r="B358" s="11">
        <v>4.4839779999999996</v>
      </c>
      <c r="C358" s="11">
        <v>35</v>
      </c>
      <c r="D358" s="11">
        <v>251.26531</v>
      </c>
      <c r="E358" s="11">
        <v>5.7000000000000002E-2</v>
      </c>
      <c r="F358" s="11">
        <v>3800</v>
      </c>
      <c r="G358" s="11">
        <v>8000</v>
      </c>
      <c r="H358" s="11">
        <v>0.7</v>
      </c>
      <c r="I358" s="11">
        <v>0.4</v>
      </c>
      <c r="J358" s="11">
        <v>0.6</v>
      </c>
      <c r="K358" s="11">
        <v>3</v>
      </c>
      <c r="L358" s="11">
        <v>3</v>
      </c>
      <c r="M358" s="11">
        <v>4</v>
      </c>
      <c r="N358" s="11">
        <v>2</v>
      </c>
      <c r="O358" s="11">
        <v>0.125</v>
      </c>
      <c r="P358" s="11">
        <v>0.1</v>
      </c>
      <c r="Q358" s="11">
        <v>0.16666666999999999</v>
      </c>
      <c r="R358" s="11">
        <v>0.35</v>
      </c>
      <c r="S358" s="11">
        <v>3945.4789000000001</v>
      </c>
      <c r="T358" s="11">
        <v>0.6</v>
      </c>
      <c r="U358" s="11">
        <v>80</v>
      </c>
      <c r="V358" s="11">
        <v>400</v>
      </c>
      <c r="W358" s="11">
        <v>5.9925909000000006</v>
      </c>
      <c r="Y358" s="11">
        <v>4.4839779999999996</v>
      </c>
      <c r="Z358" s="11">
        <v>216.6</v>
      </c>
      <c r="AA358" s="11">
        <v>3945.4789000000001</v>
      </c>
      <c r="AB358" s="11">
        <v>0.6</v>
      </c>
      <c r="AC358" s="11">
        <v>80</v>
      </c>
      <c r="AD358" s="11">
        <v>5.9925909000000006</v>
      </c>
    </row>
    <row r="359" spans="2:30" x14ac:dyDescent="0.35">
      <c r="B359" s="11">
        <v>-12.06549</v>
      </c>
      <c r="C359" s="11">
        <v>40</v>
      </c>
      <c r="D359" s="11">
        <v>159.88775999999999</v>
      </c>
      <c r="E359" s="11">
        <v>0.3</v>
      </c>
      <c r="F359" s="11">
        <v>1885.5371900826447</v>
      </c>
      <c r="G359" s="11">
        <v>7000</v>
      </c>
      <c r="H359" s="11">
        <v>0.7</v>
      </c>
      <c r="I359" s="11">
        <v>0.3</v>
      </c>
      <c r="J359" s="11">
        <v>0.9</v>
      </c>
      <c r="K359" s="11">
        <v>2</v>
      </c>
      <c r="L359" s="11">
        <v>4</v>
      </c>
      <c r="M359" s="11">
        <v>4</v>
      </c>
      <c r="N359" s="11">
        <v>2</v>
      </c>
      <c r="O359" s="11">
        <v>0.2</v>
      </c>
      <c r="P359" s="11">
        <v>0.15</v>
      </c>
      <c r="Q359" s="11">
        <v>0.1</v>
      </c>
      <c r="R359" s="11">
        <v>0.3</v>
      </c>
      <c r="S359" s="11">
        <v>1729.8807999999999</v>
      </c>
      <c r="T359" s="11">
        <v>0.5</v>
      </c>
      <c r="U359" s="11">
        <v>50</v>
      </c>
      <c r="V359" s="11">
        <v>1600</v>
      </c>
      <c r="W359" s="11">
        <v>-12.544411</v>
      </c>
      <c r="Y359" s="11">
        <v>-12.06549</v>
      </c>
      <c r="Z359" s="11">
        <v>565.6611570247934</v>
      </c>
      <c r="AA359" s="11">
        <v>1729.8807999999999</v>
      </c>
      <c r="AB359" s="11">
        <v>0.5</v>
      </c>
      <c r="AC359" s="11">
        <v>50</v>
      </c>
      <c r="AD359" s="11">
        <v>-12.544411</v>
      </c>
    </row>
    <row r="360" spans="2:30" x14ac:dyDescent="0.35">
      <c r="B360" s="11">
        <v>-7.9570169999999996</v>
      </c>
      <c r="C360" s="11">
        <v>30</v>
      </c>
      <c r="D360" s="11">
        <v>202.53061</v>
      </c>
      <c r="E360" s="11">
        <v>0.03</v>
      </c>
      <c r="F360" s="11">
        <v>899.17355371900828</v>
      </c>
      <c r="G360" s="11">
        <v>5500</v>
      </c>
      <c r="H360" s="11">
        <v>0.75</v>
      </c>
      <c r="I360" s="11">
        <v>0.2</v>
      </c>
      <c r="J360" s="11">
        <v>0.8</v>
      </c>
      <c r="K360" s="11">
        <v>4</v>
      </c>
      <c r="L360" s="11">
        <v>4</v>
      </c>
      <c r="M360" s="11">
        <v>3</v>
      </c>
      <c r="N360" s="11">
        <v>4</v>
      </c>
      <c r="O360" s="11">
        <v>0.05</v>
      </c>
      <c r="P360" s="11">
        <v>0.1</v>
      </c>
      <c r="Q360" s="11">
        <v>0.16666666999999999</v>
      </c>
      <c r="R360" s="11">
        <v>0.2</v>
      </c>
      <c r="S360" s="11">
        <v>2345.4479000000001</v>
      </c>
      <c r="T360" s="11">
        <v>0.5</v>
      </c>
      <c r="U360" s="11">
        <v>60</v>
      </c>
      <c r="V360" s="11">
        <v>600</v>
      </c>
      <c r="W360" s="11">
        <v>-9.3646861999999995</v>
      </c>
      <c r="Y360" s="11">
        <v>-7.9570169999999996</v>
      </c>
      <c r="Z360" s="11">
        <v>26.975206611570247</v>
      </c>
      <c r="AA360" s="11">
        <v>2345.4479000000001</v>
      </c>
      <c r="AB360" s="11">
        <v>0.5</v>
      </c>
      <c r="AC360" s="11">
        <v>60</v>
      </c>
      <c r="AD360" s="11">
        <v>-9.3646861999999995</v>
      </c>
    </row>
    <row r="361" spans="2:30" x14ac:dyDescent="0.35">
      <c r="B361" s="11">
        <v>-12.185727</v>
      </c>
      <c r="C361" s="11">
        <v>30</v>
      </c>
      <c r="D361" s="11">
        <v>19.775510000000001</v>
      </c>
      <c r="E361" s="11">
        <v>0.03</v>
      </c>
      <c r="F361" s="11">
        <v>1475</v>
      </c>
      <c r="G361" s="11">
        <v>8000</v>
      </c>
      <c r="H361" s="11">
        <v>0.8</v>
      </c>
      <c r="I361" s="11">
        <v>0.4</v>
      </c>
      <c r="J361" s="11">
        <v>0.7</v>
      </c>
      <c r="K361" s="11">
        <v>4</v>
      </c>
      <c r="L361" s="11">
        <v>4</v>
      </c>
      <c r="M361" s="11">
        <v>2</v>
      </c>
      <c r="N361" s="11">
        <v>2</v>
      </c>
      <c r="O361" s="11">
        <v>0.05</v>
      </c>
      <c r="P361" s="11">
        <v>0.1</v>
      </c>
      <c r="Q361" s="11">
        <v>0.23333333000000001</v>
      </c>
      <c r="R361" s="11">
        <v>0.2</v>
      </c>
      <c r="S361" s="11">
        <v>2099.4218999999998</v>
      </c>
      <c r="T361" s="11">
        <v>0.67500000000000004</v>
      </c>
      <c r="U361" s="11">
        <v>70</v>
      </c>
      <c r="V361" s="11">
        <v>800</v>
      </c>
      <c r="W361" s="11">
        <v>-15.364782</v>
      </c>
      <c r="Y361" s="11">
        <v>-12.185727</v>
      </c>
      <c r="Z361" s="11">
        <v>44.25</v>
      </c>
      <c r="AA361" s="11">
        <v>2099.4218999999998</v>
      </c>
      <c r="AB361" s="11">
        <v>0.67500000000000004</v>
      </c>
      <c r="AC361" s="11">
        <v>70</v>
      </c>
      <c r="AD361" s="11">
        <v>-15.364782</v>
      </c>
    </row>
    <row r="362" spans="2:30" x14ac:dyDescent="0.35">
      <c r="B362" s="11">
        <v>-11.354495</v>
      </c>
      <c r="C362" s="11">
        <v>15</v>
      </c>
      <c r="D362" s="11">
        <v>92.877550999999997</v>
      </c>
      <c r="E362" s="11">
        <v>0.27300000000000002</v>
      </c>
      <c r="F362" s="11">
        <v>5185.227272727273</v>
      </c>
      <c r="G362" s="11">
        <v>6500</v>
      </c>
      <c r="H362" s="11">
        <v>0.7</v>
      </c>
      <c r="I362" s="11">
        <v>0.2</v>
      </c>
      <c r="J362" s="11">
        <v>0.9</v>
      </c>
      <c r="K362" s="11">
        <v>3</v>
      </c>
      <c r="L362" s="11">
        <v>3</v>
      </c>
      <c r="M362" s="11">
        <v>3</v>
      </c>
      <c r="N362" s="11">
        <v>3</v>
      </c>
      <c r="O362" s="11">
        <v>0.05</v>
      </c>
      <c r="P362" s="11">
        <v>0.2</v>
      </c>
      <c r="Q362" s="11">
        <v>0.23333333000000001</v>
      </c>
      <c r="R362" s="11">
        <v>0.2</v>
      </c>
      <c r="S362" s="11">
        <v>2468.0691000000002</v>
      </c>
      <c r="T362" s="11">
        <v>0.57499999999999996</v>
      </c>
      <c r="U362" s="11">
        <v>70</v>
      </c>
      <c r="V362" s="11">
        <v>1800</v>
      </c>
      <c r="W362" s="11">
        <v>-7.4508710999999996</v>
      </c>
      <c r="Y362" s="11">
        <v>-11.354495</v>
      </c>
      <c r="Z362" s="11">
        <v>1415.5670454545457</v>
      </c>
      <c r="AA362" s="11">
        <v>2468.0691000000002</v>
      </c>
      <c r="AB362" s="11">
        <v>0.57499999999999996</v>
      </c>
      <c r="AC362" s="11">
        <v>70</v>
      </c>
      <c r="AD362" s="11">
        <v>-7.4508710999999996</v>
      </c>
    </row>
    <row r="363" spans="2:30" x14ac:dyDescent="0.35">
      <c r="B363" s="11">
        <v>-6.0149879999999998</v>
      </c>
      <c r="C363" s="11">
        <v>15</v>
      </c>
      <c r="D363" s="11">
        <v>38.051020000000001</v>
      </c>
      <c r="E363" s="11">
        <v>0.246</v>
      </c>
      <c r="F363" s="11">
        <v>1125</v>
      </c>
      <c r="G363" s="11">
        <v>6000</v>
      </c>
      <c r="H363" s="11">
        <v>0.75</v>
      </c>
      <c r="I363" s="11">
        <v>0.3</v>
      </c>
      <c r="J363" s="11">
        <v>0.7</v>
      </c>
      <c r="K363" s="11">
        <v>3</v>
      </c>
      <c r="L363" s="11">
        <v>4</v>
      </c>
      <c r="M363" s="11">
        <v>3</v>
      </c>
      <c r="N363" s="11">
        <v>2</v>
      </c>
      <c r="O363" s="11">
        <v>0.125</v>
      </c>
      <c r="P363" s="11">
        <v>0.15</v>
      </c>
      <c r="Q363" s="11">
        <v>0.16666666999999999</v>
      </c>
      <c r="R363" s="11">
        <v>0.25</v>
      </c>
      <c r="S363" s="11">
        <v>1735.7847999999999</v>
      </c>
      <c r="T363" s="11">
        <v>0.5</v>
      </c>
      <c r="U363" s="11">
        <v>50</v>
      </c>
      <c r="V363" s="11">
        <v>1800</v>
      </c>
      <c r="W363" s="11">
        <v>-5.5814311999999999</v>
      </c>
      <c r="Y363" s="11">
        <v>-6.0149879999999998</v>
      </c>
      <c r="Z363" s="11">
        <v>276.75</v>
      </c>
      <c r="AA363" s="11">
        <v>1735.7847999999999</v>
      </c>
      <c r="AB363" s="11">
        <v>0.5</v>
      </c>
      <c r="AC363" s="11">
        <v>50</v>
      </c>
      <c r="AD363" s="11">
        <v>-5.5814311999999999</v>
      </c>
    </row>
    <row r="364" spans="2:30" x14ac:dyDescent="0.35">
      <c r="B364" s="11">
        <v>-18.062909000000001</v>
      </c>
      <c r="C364" s="11">
        <v>20</v>
      </c>
      <c r="D364" s="11">
        <v>135.52041</v>
      </c>
      <c r="E364" s="11">
        <v>0.3</v>
      </c>
      <c r="F364" s="11">
        <v>6600</v>
      </c>
      <c r="G364" s="11">
        <v>7000</v>
      </c>
      <c r="H364" s="11">
        <v>0.8</v>
      </c>
      <c r="I364" s="11">
        <v>0.2</v>
      </c>
      <c r="J364" s="11">
        <v>0.8</v>
      </c>
      <c r="K364" s="11">
        <v>4</v>
      </c>
      <c r="L364" s="11">
        <v>3</v>
      </c>
      <c r="M364" s="11">
        <v>3</v>
      </c>
      <c r="N364" s="11">
        <v>4</v>
      </c>
      <c r="O364" s="11">
        <v>0.125</v>
      </c>
      <c r="P364" s="11">
        <v>0.1</v>
      </c>
      <c r="Q364" s="11">
        <v>0.1</v>
      </c>
      <c r="R364" s="11">
        <v>0.2</v>
      </c>
      <c r="S364" s="11">
        <v>4406.0577999999996</v>
      </c>
      <c r="T364" s="11">
        <v>0.6</v>
      </c>
      <c r="U364" s="11">
        <v>70</v>
      </c>
      <c r="V364" s="11">
        <v>1000</v>
      </c>
      <c r="W364" s="11">
        <v>-2.3859379000000001</v>
      </c>
      <c r="Y364" s="11">
        <v>-18.062909000000001</v>
      </c>
      <c r="Z364" s="11">
        <v>1980</v>
      </c>
      <c r="AA364" s="11">
        <v>4406.0577999999996</v>
      </c>
      <c r="AB364" s="11">
        <v>0.6</v>
      </c>
      <c r="AC364" s="11">
        <v>70</v>
      </c>
      <c r="AD364" s="11">
        <v>-2.3859379000000001</v>
      </c>
    </row>
    <row r="365" spans="2:30" x14ac:dyDescent="0.35">
      <c r="B365" s="11">
        <v>3.8172290000000002</v>
      </c>
      <c r="C365" s="11">
        <v>45</v>
      </c>
      <c r="D365" s="11">
        <v>220.80611999999999</v>
      </c>
      <c r="E365" s="11">
        <v>8.4000000000000005E-2</v>
      </c>
      <c r="F365" s="11">
        <v>4635.2789256198348</v>
      </c>
      <c r="G365" s="11">
        <v>7500</v>
      </c>
      <c r="H365" s="11">
        <v>0.75</v>
      </c>
      <c r="I365" s="11">
        <v>0.3</v>
      </c>
      <c r="J365" s="11">
        <v>0.7</v>
      </c>
      <c r="K365" s="11">
        <v>3</v>
      </c>
      <c r="L365" s="11">
        <v>2</v>
      </c>
      <c r="M365" s="11">
        <v>4</v>
      </c>
      <c r="N365" s="11">
        <v>3</v>
      </c>
      <c r="O365" s="11">
        <v>0.2</v>
      </c>
      <c r="P365" s="11">
        <v>0.15</v>
      </c>
      <c r="Q365" s="11">
        <v>0.16666666999999999</v>
      </c>
      <c r="R365" s="11">
        <v>0.35</v>
      </c>
      <c r="S365" s="11">
        <v>3489.3177999999998</v>
      </c>
      <c r="T365" s="11">
        <v>0.45</v>
      </c>
      <c r="U365" s="11">
        <v>50</v>
      </c>
      <c r="V365" s="11">
        <v>800</v>
      </c>
      <c r="W365" s="11">
        <v>4.6410235999999996</v>
      </c>
      <c r="Y365" s="11">
        <v>3.8172290000000002</v>
      </c>
      <c r="Z365" s="11">
        <v>389.36342975206617</v>
      </c>
      <c r="AA365" s="11">
        <v>3489.3177999999998</v>
      </c>
      <c r="AB365" s="11">
        <v>0.45</v>
      </c>
      <c r="AC365" s="11">
        <v>50</v>
      </c>
      <c r="AD365" s="11">
        <v>4.6410235999999996</v>
      </c>
    </row>
    <row r="366" spans="2:30" x14ac:dyDescent="0.35">
      <c r="B366" s="11">
        <v>2.4561269999999999</v>
      </c>
      <c r="C366" s="11">
        <v>30</v>
      </c>
      <c r="D366" s="11">
        <v>214.71429000000001</v>
      </c>
      <c r="E366" s="11">
        <v>0.3</v>
      </c>
      <c r="F366" s="11">
        <v>640.13429752066122</v>
      </c>
      <c r="G366" s="11">
        <v>3000</v>
      </c>
      <c r="H366" s="11">
        <v>0.85</v>
      </c>
      <c r="I366" s="11">
        <v>0.2</v>
      </c>
      <c r="J366" s="11">
        <v>0.9</v>
      </c>
      <c r="K366" s="11">
        <v>2</v>
      </c>
      <c r="L366" s="11">
        <v>2</v>
      </c>
      <c r="M366" s="11">
        <v>3</v>
      </c>
      <c r="N366" s="11">
        <v>2</v>
      </c>
      <c r="O366" s="11">
        <v>0.2</v>
      </c>
      <c r="P366" s="11">
        <v>0.2</v>
      </c>
      <c r="Q366" s="11">
        <v>0.16666666999999999</v>
      </c>
      <c r="R366" s="11">
        <v>0.3</v>
      </c>
      <c r="S366" s="11">
        <v>1771.3871999999999</v>
      </c>
      <c r="T366" s="11">
        <v>0.45</v>
      </c>
      <c r="U366" s="11">
        <v>50</v>
      </c>
      <c r="V366" s="11">
        <v>600</v>
      </c>
      <c r="W366" s="11">
        <v>0.67351934999999996</v>
      </c>
      <c r="Y366" s="11">
        <v>2.4561269999999999</v>
      </c>
      <c r="Z366" s="11">
        <v>192.04028925619835</v>
      </c>
      <c r="AA366" s="11">
        <v>1771.3871999999999</v>
      </c>
      <c r="AB366" s="11">
        <v>0.45</v>
      </c>
      <c r="AC366" s="11">
        <v>50</v>
      </c>
      <c r="AD366" s="11">
        <v>0.67351934999999996</v>
      </c>
    </row>
    <row r="367" spans="2:30" x14ac:dyDescent="0.35">
      <c r="B367" s="11">
        <v>-4.6566669999999997</v>
      </c>
      <c r="C367" s="11">
        <v>15</v>
      </c>
      <c r="D367" s="11">
        <v>141.61224000000001</v>
      </c>
      <c r="E367" s="11">
        <v>0.27300000000000002</v>
      </c>
      <c r="F367" s="11">
        <v>1125</v>
      </c>
      <c r="G367" s="11">
        <v>6000</v>
      </c>
      <c r="H367" s="11">
        <v>0.8</v>
      </c>
      <c r="I367" s="11">
        <v>0.3</v>
      </c>
      <c r="J367" s="11">
        <v>0.9</v>
      </c>
      <c r="K367" s="11">
        <v>4</v>
      </c>
      <c r="L367" s="11">
        <v>3</v>
      </c>
      <c r="M367" s="11">
        <v>2</v>
      </c>
      <c r="N367" s="11">
        <v>3</v>
      </c>
      <c r="O367" s="11">
        <v>0.2</v>
      </c>
      <c r="P367" s="11">
        <v>0.2</v>
      </c>
      <c r="Q367" s="11">
        <v>0.23333333000000001</v>
      </c>
      <c r="R367" s="11">
        <v>0.25</v>
      </c>
      <c r="S367" s="11">
        <v>3363.0830999999998</v>
      </c>
      <c r="T367" s="11">
        <v>0.7</v>
      </c>
      <c r="U367" s="11">
        <v>80</v>
      </c>
      <c r="V367" s="11">
        <v>1600</v>
      </c>
      <c r="W367" s="11">
        <v>-2.4500058999999998</v>
      </c>
      <c r="Y367" s="11">
        <v>-4.6566669999999997</v>
      </c>
      <c r="Z367" s="11">
        <v>307.125</v>
      </c>
      <c r="AA367" s="11">
        <v>3363.0830999999998</v>
      </c>
      <c r="AB367" s="11">
        <v>0.7</v>
      </c>
      <c r="AC367" s="11">
        <v>80</v>
      </c>
      <c r="AD367" s="11">
        <v>-2.4500058999999998</v>
      </c>
    </row>
    <row r="368" spans="2:30" x14ac:dyDescent="0.35">
      <c r="B368" s="11">
        <v>25.180394</v>
      </c>
      <c r="C368" s="11">
        <v>15</v>
      </c>
      <c r="D368" s="11">
        <v>117.2449</v>
      </c>
      <c r="E368" s="11">
        <v>0.219</v>
      </c>
      <c r="F368" s="11">
        <v>1650</v>
      </c>
      <c r="G368" s="11">
        <v>8500</v>
      </c>
      <c r="H368" s="11">
        <v>0.75</v>
      </c>
      <c r="I368" s="11">
        <v>0.3</v>
      </c>
      <c r="J368" s="11">
        <v>0.6</v>
      </c>
      <c r="K368" s="11">
        <v>4</v>
      </c>
      <c r="L368" s="11">
        <v>2</v>
      </c>
      <c r="M368" s="11">
        <v>2</v>
      </c>
      <c r="N368" s="11">
        <v>4</v>
      </c>
      <c r="O368" s="11">
        <v>0.125</v>
      </c>
      <c r="P368" s="11">
        <v>0.1</v>
      </c>
      <c r="Q368" s="11">
        <v>0.1</v>
      </c>
      <c r="R368" s="11">
        <v>0.25</v>
      </c>
      <c r="S368" s="11">
        <v>5532.8141999999998</v>
      </c>
      <c r="T368" s="11">
        <v>0.47499999999999998</v>
      </c>
      <c r="U368" s="11">
        <v>80</v>
      </c>
      <c r="V368" s="11">
        <v>1000</v>
      </c>
      <c r="W368" s="11">
        <v>29.050941999999999</v>
      </c>
      <c r="Y368" s="11">
        <v>25.180394</v>
      </c>
      <c r="Z368" s="11">
        <v>361.35</v>
      </c>
      <c r="AA368" s="11">
        <v>5532.8141999999998</v>
      </c>
      <c r="AB368" s="11">
        <v>0.47499999999999998</v>
      </c>
      <c r="AC368" s="11">
        <v>80</v>
      </c>
      <c r="AD368" s="11">
        <v>29.050941999999999</v>
      </c>
    </row>
    <row r="369" spans="2:30" x14ac:dyDescent="0.35">
      <c r="B369" s="11">
        <v>-0.37858999999999998</v>
      </c>
      <c r="C369" s="11">
        <v>30</v>
      </c>
      <c r="D369" s="11">
        <v>239.08162999999999</v>
      </c>
      <c r="E369" s="11">
        <v>0.111</v>
      </c>
      <c r="F369" s="11">
        <v>1825</v>
      </c>
      <c r="G369" s="11">
        <v>7000</v>
      </c>
      <c r="H369" s="11">
        <v>0.85</v>
      </c>
      <c r="I369" s="11">
        <v>0.3</v>
      </c>
      <c r="J369" s="11">
        <v>0.6</v>
      </c>
      <c r="K369" s="11">
        <v>4</v>
      </c>
      <c r="L369" s="11">
        <v>2</v>
      </c>
      <c r="M369" s="11">
        <v>3</v>
      </c>
      <c r="N369" s="11">
        <v>3</v>
      </c>
      <c r="O369" s="11">
        <v>0.125</v>
      </c>
      <c r="P369" s="11">
        <v>0.2</v>
      </c>
      <c r="Q369" s="11">
        <v>0.1</v>
      </c>
      <c r="R369" s="11">
        <v>0.35</v>
      </c>
      <c r="S369" s="11">
        <v>4133.2368999999999</v>
      </c>
      <c r="T369" s="11">
        <v>0.45</v>
      </c>
      <c r="U369" s="11">
        <v>80</v>
      </c>
      <c r="V369" s="11">
        <v>1800</v>
      </c>
      <c r="W369" s="11">
        <v>4.1060081000000004</v>
      </c>
      <c r="Y369" s="11">
        <v>-0.37858999999999998</v>
      </c>
      <c r="Z369" s="11">
        <v>202.57499999999999</v>
      </c>
      <c r="AA369" s="11">
        <v>4133.2368999999999</v>
      </c>
      <c r="AB369" s="11">
        <v>0.45</v>
      </c>
      <c r="AC369" s="11">
        <v>80</v>
      </c>
      <c r="AD369" s="11">
        <v>4.1060081000000004</v>
      </c>
    </row>
    <row r="370" spans="2:30" x14ac:dyDescent="0.35">
      <c r="B370" s="11">
        <v>14.785786</v>
      </c>
      <c r="C370" s="11">
        <v>25</v>
      </c>
      <c r="D370" s="11">
        <v>232.9898</v>
      </c>
      <c r="E370" s="11">
        <v>0.16500000000000001</v>
      </c>
      <c r="F370" s="11">
        <v>1639.6694214876034</v>
      </c>
      <c r="G370" s="11">
        <v>6500</v>
      </c>
      <c r="H370" s="11">
        <v>0.85</v>
      </c>
      <c r="I370" s="11">
        <v>0.4</v>
      </c>
      <c r="J370" s="11">
        <v>0.7</v>
      </c>
      <c r="K370" s="11">
        <v>4</v>
      </c>
      <c r="L370" s="11">
        <v>4</v>
      </c>
      <c r="M370" s="11">
        <v>3</v>
      </c>
      <c r="N370" s="11">
        <v>2</v>
      </c>
      <c r="O370" s="11">
        <v>0.125</v>
      </c>
      <c r="P370" s="11">
        <v>0.1</v>
      </c>
      <c r="Q370" s="11">
        <v>0.3</v>
      </c>
      <c r="R370" s="11">
        <v>0.2</v>
      </c>
      <c r="S370" s="11">
        <v>2310.3649999999998</v>
      </c>
      <c r="T370" s="11">
        <v>0.4</v>
      </c>
      <c r="U370" s="11">
        <v>90</v>
      </c>
      <c r="V370" s="11">
        <v>2000</v>
      </c>
      <c r="W370" s="11">
        <v>19.897085000000001</v>
      </c>
      <c r="Y370" s="11">
        <v>14.785786</v>
      </c>
      <c r="Z370" s="11">
        <v>270.54545454545456</v>
      </c>
      <c r="AA370" s="11">
        <v>2310.3649999999998</v>
      </c>
      <c r="AB370" s="11">
        <v>0.4</v>
      </c>
      <c r="AC370" s="11">
        <v>90</v>
      </c>
      <c r="AD370" s="11">
        <v>19.897085000000001</v>
      </c>
    </row>
    <row r="371" spans="2:30" x14ac:dyDescent="0.35">
      <c r="B371" s="11">
        <v>-13.213521999999999</v>
      </c>
      <c r="C371" s="11">
        <v>45</v>
      </c>
      <c r="D371" s="11">
        <v>147.70408</v>
      </c>
      <c r="E371" s="11">
        <v>0.13800000000000001</v>
      </c>
      <c r="F371" s="11">
        <v>4085.3305785123966</v>
      </c>
      <c r="G371" s="11">
        <v>7000</v>
      </c>
      <c r="H371" s="11">
        <v>0.85</v>
      </c>
      <c r="I371" s="11">
        <v>0.5</v>
      </c>
      <c r="J371" s="11">
        <v>0.7</v>
      </c>
      <c r="K371" s="11">
        <v>2</v>
      </c>
      <c r="L371" s="11">
        <v>3</v>
      </c>
      <c r="M371" s="11">
        <v>2</v>
      </c>
      <c r="N371" s="11">
        <v>3</v>
      </c>
      <c r="O371" s="11">
        <v>0.125</v>
      </c>
      <c r="P371" s="11">
        <v>0.1</v>
      </c>
      <c r="Q371" s="11">
        <v>0.3</v>
      </c>
      <c r="R371" s="11">
        <v>0.25</v>
      </c>
      <c r="S371" s="11">
        <v>2206.1493</v>
      </c>
      <c r="T371" s="11">
        <v>0.4</v>
      </c>
      <c r="U371" s="11">
        <v>60</v>
      </c>
      <c r="V371" s="11">
        <v>1400</v>
      </c>
      <c r="W371" s="11">
        <v>-16.517697999999999</v>
      </c>
      <c r="Y371" s="11">
        <v>-13.213521999999999</v>
      </c>
      <c r="Z371" s="11">
        <v>563.77561983471082</v>
      </c>
      <c r="AA371" s="11">
        <v>2206.1493</v>
      </c>
      <c r="AB371" s="11">
        <v>0.4</v>
      </c>
      <c r="AC371" s="11">
        <v>60</v>
      </c>
      <c r="AD371" s="11">
        <v>-16.517697999999999</v>
      </c>
    </row>
    <row r="372" spans="2:30" x14ac:dyDescent="0.35">
      <c r="B372" s="11">
        <v>7.9847630000000001</v>
      </c>
      <c r="C372" s="11">
        <v>25</v>
      </c>
      <c r="D372" s="11">
        <v>202.53061</v>
      </c>
      <c r="E372" s="11">
        <v>5.7000000000000002E-2</v>
      </c>
      <c r="F372" s="11">
        <v>5061.9834710743798</v>
      </c>
      <c r="G372" s="11">
        <v>7500</v>
      </c>
      <c r="H372" s="11">
        <v>0.85</v>
      </c>
      <c r="I372" s="11">
        <v>0.2</v>
      </c>
      <c r="J372" s="11">
        <v>0.6</v>
      </c>
      <c r="K372" s="11">
        <v>3</v>
      </c>
      <c r="L372" s="11">
        <v>3</v>
      </c>
      <c r="M372" s="11">
        <v>4</v>
      </c>
      <c r="N372" s="11">
        <v>2</v>
      </c>
      <c r="O372" s="11">
        <v>0.05</v>
      </c>
      <c r="P372" s="11">
        <v>0.1</v>
      </c>
      <c r="Q372" s="11">
        <v>0.23333333000000001</v>
      </c>
      <c r="R372" s="11">
        <v>0.2</v>
      </c>
      <c r="S372" s="11">
        <v>3935.2370999999998</v>
      </c>
      <c r="T372" s="11">
        <v>0.45</v>
      </c>
      <c r="U372" s="11">
        <v>60</v>
      </c>
      <c r="V372" s="11">
        <v>600</v>
      </c>
      <c r="W372" s="11">
        <v>12.241174000000001</v>
      </c>
      <c r="Y372" s="11">
        <v>7.9847630000000001</v>
      </c>
      <c r="Z372" s="11">
        <v>288.53305785123968</v>
      </c>
      <c r="AA372" s="11">
        <v>3935.2370999999998</v>
      </c>
      <c r="AB372" s="11">
        <v>0.45</v>
      </c>
      <c r="AC372" s="11">
        <v>60</v>
      </c>
      <c r="AD372" s="11">
        <v>12.241174000000001</v>
      </c>
    </row>
    <row r="373" spans="2:30" x14ac:dyDescent="0.35">
      <c r="B373" s="11">
        <v>-12.208717999999999</v>
      </c>
      <c r="C373" s="11">
        <v>20</v>
      </c>
      <c r="D373" s="11">
        <v>214.71429000000001</v>
      </c>
      <c r="E373" s="11">
        <v>0.13800000000000001</v>
      </c>
      <c r="F373" s="11">
        <v>1700</v>
      </c>
      <c r="G373" s="11">
        <v>7500</v>
      </c>
      <c r="H373" s="11">
        <v>0.75</v>
      </c>
      <c r="I373" s="11">
        <v>0.4</v>
      </c>
      <c r="J373" s="11">
        <v>0.7</v>
      </c>
      <c r="K373" s="11">
        <v>3</v>
      </c>
      <c r="L373" s="11">
        <v>4</v>
      </c>
      <c r="M373" s="11">
        <v>3</v>
      </c>
      <c r="N373" s="11">
        <v>4</v>
      </c>
      <c r="O373" s="11">
        <v>0.05</v>
      </c>
      <c r="P373" s="11">
        <v>0.15</v>
      </c>
      <c r="Q373" s="11">
        <v>0.16666666999999999</v>
      </c>
      <c r="R373" s="11">
        <v>0.35</v>
      </c>
      <c r="S373" s="11">
        <v>2098.1228000000001</v>
      </c>
      <c r="T373" s="11">
        <v>0.625</v>
      </c>
      <c r="U373" s="11">
        <v>60</v>
      </c>
      <c r="V373" s="11">
        <v>1600</v>
      </c>
      <c r="W373" s="11">
        <v>-9.6836275000000001</v>
      </c>
      <c r="Y373" s="11">
        <v>-12.208717999999999</v>
      </c>
      <c r="Z373" s="11">
        <v>234.60000000000002</v>
      </c>
      <c r="AA373" s="11">
        <v>2098.1228000000001</v>
      </c>
      <c r="AB373" s="11">
        <v>0.625</v>
      </c>
      <c r="AC373" s="11">
        <v>60</v>
      </c>
      <c r="AD373" s="11">
        <v>-9.6836275000000001</v>
      </c>
    </row>
    <row r="374" spans="2:30" x14ac:dyDescent="0.35">
      <c r="B374" s="11">
        <v>20.935824</v>
      </c>
      <c r="C374" s="11">
        <v>20</v>
      </c>
      <c r="D374" s="11">
        <v>7.5918367</v>
      </c>
      <c r="E374" s="11">
        <v>0.13800000000000001</v>
      </c>
      <c r="F374" s="11">
        <v>3490.909090909091</v>
      </c>
      <c r="G374" s="11">
        <v>6000</v>
      </c>
      <c r="H374" s="11">
        <v>0.85</v>
      </c>
      <c r="I374" s="11">
        <v>0.2</v>
      </c>
      <c r="J374" s="11">
        <v>0.6</v>
      </c>
      <c r="K374" s="11">
        <v>3</v>
      </c>
      <c r="L374" s="11">
        <v>4</v>
      </c>
      <c r="M374" s="11">
        <v>2</v>
      </c>
      <c r="N374" s="11">
        <v>2</v>
      </c>
      <c r="O374" s="11">
        <v>0.2</v>
      </c>
      <c r="P374" s="11">
        <v>0.15</v>
      </c>
      <c r="Q374" s="11">
        <v>0.1</v>
      </c>
      <c r="R374" s="11">
        <v>0.2</v>
      </c>
      <c r="S374" s="11">
        <v>3776.6210000000001</v>
      </c>
      <c r="T374" s="11">
        <v>0.4</v>
      </c>
      <c r="U374" s="11">
        <v>50</v>
      </c>
      <c r="V374" s="11">
        <v>1600</v>
      </c>
      <c r="W374" s="11">
        <v>19.908479</v>
      </c>
      <c r="Y374" s="11">
        <v>20.935824</v>
      </c>
      <c r="Z374" s="11">
        <v>481.74545454545461</v>
      </c>
      <c r="AA374" s="11">
        <v>3776.6210000000001</v>
      </c>
      <c r="AB374" s="11">
        <v>0.4</v>
      </c>
      <c r="AC374" s="11">
        <v>50</v>
      </c>
      <c r="AD374" s="11">
        <v>19.908479</v>
      </c>
    </row>
    <row r="375" spans="2:30" x14ac:dyDescent="0.35">
      <c r="B375" s="11">
        <v>19.216999000000001</v>
      </c>
      <c r="C375" s="11">
        <v>45</v>
      </c>
      <c r="D375" s="11">
        <v>257.35714000000002</v>
      </c>
      <c r="E375" s="11">
        <v>0.27300000000000002</v>
      </c>
      <c r="F375" s="11">
        <v>3733.2128099173551</v>
      </c>
      <c r="G375" s="11">
        <v>6500</v>
      </c>
      <c r="H375" s="11">
        <v>0.8</v>
      </c>
      <c r="I375" s="11">
        <v>0.5</v>
      </c>
      <c r="J375" s="11">
        <v>0.6</v>
      </c>
      <c r="K375" s="11">
        <v>4</v>
      </c>
      <c r="L375" s="11">
        <v>2</v>
      </c>
      <c r="M375" s="11">
        <v>3</v>
      </c>
      <c r="N375" s="11">
        <v>4</v>
      </c>
      <c r="O375" s="11">
        <v>0.2</v>
      </c>
      <c r="P375" s="11">
        <v>0.2</v>
      </c>
      <c r="Q375" s="11">
        <v>0.3</v>
      </c>
      <c r="R375" s="11">
        <v>0.2</v>
      </c>
      <c r="S375" s="11">
        <v>3511.8296</v>
      </c>
      <c r="T375" s="11">
        <v>0.45</v>
      </c>
      <c r="U375" s="11">
        <v>50</v>
      </c>
      <c r="V375" s="11">
        <v>1600</v>
      </c>
      <c r="W375" s="11">
        <v>19.366133999999999</v>
      </c>
      <c r="Y375" s="11">
        <v>19.216999000000001</v>
      </c>
      <c r="Z375" s="11">
        <v>1019.1670971074381</v>
      </c>
      <c r="AA375" s="11">
        <v>3511.8296</v>
      </c>
      <c r="AB375" s="11">
        <v>0.45</v>
      </c>
      <c r="AC375" s="11">
        <v>50</v>
      </c>
      <c r="AD375" s="11">
        <v>19.366133999999999</v>
      </c>
    </row>
    <row r="376" spans="2:30" x14ac:dyDescent="0.35">
      <c r="B376" s="11">
        <v>-7.1246</v>
      </c>
      <c r="C376" s="11">
        <v>40</v>
      </c>
      <c r="D376" s="11">
        <v>1.5</v>
      </c>
      <c r="E376" s="11">
        <v>0.03</v>
      </c>
      <c r="F376" s="11">
        <v>3733.2128099173551</v>
      </c>
      <c r="G376" s="11">
        <v>8000</v>
      </c>
      <c r="H376" s="11">
        <v>0.75</v>
      </c>
      <c r="I376" s="11">
        <v>0.4</v>
      </c>
      <c r="J376" s="11">
        <v>0.9</v>
      </c>
      <c r="K376" s="11">
        <v>3</v>
      </c>
      <c r="L376" s="11">
        <v>3</v>
      </c>
      <c r="M376" s="11">
        <v>3</v>
      </c>
      <c r="N376" s="11">
        <v>3</v>
      </c>
      <c r="O376" s="11">
        <v>0.2</v>
      </c>
      <c r="P376" s="11">
        <v>0.2</v>
      </c>
      <c r="Q376" s="11">
        <v>0.1</v>
      </c>
      <c r="R376" s="11">
        <v>0.25</v>
      </c>
      <c r="S376" s="11">
        <v>2594.8211999999999</v>
      </c>
      <c r="T376" s="11">
        <v>0.6</v>
      </c>
      <c r="U376" s="11">
        <v>70</v>
      </c>
      <c r="V376" s="11">
        <v>600</v>
      </c>
      <c r="W376" s="11">
        <v>-7.6354614000000005</v>
      </c>
      <c r="Y376" s="11">
        <v>-7.1246</v>
      </c>
      <c r="Z376" s="11">
        <v>111.99638429752065</v>
      </c>
      <c r="AA376" s="11">
        <v>2594.8211999999999</v>
      </c>
      <c r="AB376" s="11">
        <v>0.6</v>
      </c>
      <c r="AC376" s="11">
        <v>70</v>
      </c>
      <c r="AD376" s="11">
        <v>-7.6354614000000005</v>
      </c>
    </row>
    <row r="377" spans="2:30" x14ac:dyDescent="0.35">
      <c r="B377" s="11">
        <v>23.253561000000001</v>
      </c>
      <c r="C377" s="11">
        <v>20</v>
      </c>
      <c r="D377" s="11">
        <v>287.81632999999999</v>
      </c>
      <c r="E377" s="11">
        <v>0.246</v>
      </c>
      <c r="F377" s="11">
        <v>5735.1756198347111</v>
      </c>
      <c r="G377" s="11">
        <v>5000</v>
      </c>
      <c r="H377" s="11">
        <v>0.7</v>
      </c>
      <c r="I377" s="11">
        <v>0.2</v>
      </c>
      <c r="J377" s="11">
        <v>0.6</v>
      </c>
      <c r="K377" s="11">
        <v>3</v>
      </c>
      <c r="L377" s="11">
        <v>2</v>
      </c>
      <c r="M377" s="11">
        <v>2</v>
      </c>
      <c r="N377" s="11">
        <v>2</v>
      </c>
      <c r="O377" s="11">
        <v>0.125</v>
      </c>
      <c r="P377" s="11">
        <v>0.2</v>
      </c>
      <c r="Q377" s="11">
        <v>0.1</v>
      </c>
      <c r="R377" s="11">
        <v>0.3</v>
      </c>
      <c r="S377" s="11">
        <v>2710.0752000000002</v>
      </c>
      <c r="T377" s="11">
        <v>0.5</v>
      </c>
      <c r="U377" s="11">
        <v>60</v>
      </c>
      <c r="V377" s="11">
        <v>400</v>
      </c>
      <c r="W377" s="11">
        <v>21.499661</v>
      </c>
      <c r="Y377" s="11">
        <v>23.253561000000001</v>
      </c>
      <c r="Z377" s="11">
        <v>1410.853202479339</v>
      </c>
      <c r="AA377" s="11">
        <v>2710.0752000000002</v>
      </c>
      <c r="AB377" s="11">
        <v>0.5</v>
      </c>
      <c r="AC377" s="11">
        <v>60</v>
      </c>
      <c r="AD377" s="11">
        <v>21.499661</v>
      </c>
    </row>
    <row r="378" spans="2:30" x14ac:dyDescent="0.35">
      <c r="B378" s="11">
        <v>3.2119529999999998</v>
      </c>
      <c r="C378" s="11">
        <v>25</v>
      </c>
      <c r="D378" s="11">
        <v>202.53061</v>
      </c>
      <c r="E378" s="11">
        <v>0.219</v>
      </c>
      <c r="F378" s="11">
        <v>376.54958677685954</v>
      </c>
      <c r="G378" s="11">
        <v>5500</v>
      </c>
      <c r="H378" s="11">
        <v>0.85</v>
      </c>
      <c r="I378" s="11">
        <v>0.5</v>
      </c>
      <c r="J378" s="11">
        <v>0.7</v>
      </c>
      <c r="K378" s="11">
        <v>4</v>
      </c>
      <c r="L378" s="11">
        <v>4</v>
      </c>
      <c r="M378" s="11">
        <v>3</v>
      </c>
      <c r="N378" s="11">
        <v>2</v>
      </c>
      <c r="O378" s="11">
        <v>0.05</v>
      </c>
      <c r="P378" s="11">
        <v>0.1</v>
      </c>
      <c r="Q378" s="11">
        <v>0.23333333000000001</v>
      </c>
      <c r="R378" s="11">
        <v>0.35</v>
      </c>
      <c r="S378" s="11">
        <v>1954.9241999999999</v>
      </c>
      <c r="T378" s="11">
        <v>0.4</v>
      </c>
      <c r="U378" s="11">
        <v>70</v>
      </c>
      <c r="V378" s="11">
        <v>600</v>
      </c>
      <c r="W378" s="11">
        <v>0.71248717000000006</v>
      </c>
      <c r="Y378" s="11">
        <v>3.2119529999999998</v>
      </c>
      <c r="Z378" s="11">
        <v>82.464359504132233</v>
      </c>
      <c r="AA378" s="11">
        <v>1954.9241999999999</v>
      </c>
      <c r="AB378" s="11">
        <v>0.4</v>
      </c>
      <c r="AC378" s="11">
        <v>70</v>
      </c>
      <c r="AD378" s="11">
        <v>0.71248717000000006</v>
      </c>
    </row>
    <row r="379" spans="2:30" x14ac:dyDescent="0.35">
      <c r="B379" s="11">
        <v>15.217893</v>
      </c>
      <c r="C379" s="11">
        <v>25</v>
      </c>
      <c r="D379" s="11">
        <v>19.775510000000001</v>
      </c>
      <c r="E379" s="11">
        <v>0.219</v>
      </c>
      <c r="F379" s="11">
        <v>1961.518595041322</v>
      </c>
      <c r="G379" s="11">
        <v>4500</v>
      </c>
      <c r="H379" s="11">
        <v>0.75</v>
      </c>
      <c r="I379" s="11">
        <v>0.3</v>
      </c>
      <c r="J379" s="11">
        <v>0.7</v>
      </c>
      <c r="K379" s="11">
        <v>2</v>
      </c>
      <c r="L379" s="11">
        <v>2</v>
      </c>
      <c r="M379" s="11">
        <v>3</v>
      </c>
      <c r="N379" s="11">
        <v>4</v>
      </c>
      <c r="O379" s="11">
        <v>0.2</v>
      </c>
      <c r="P379" s="11">
        <v>0.2</v>
      </c>
      <c r="Q379" s="11">
        <v>0.3</v>
      </c>
      <c r="R379" s="11">
        <v>0.35</v>
      </c>
      <c r="S379" s="11">
        <v>1980.3127999999999</v>
      </c>
      <c r="T379" s="11">
        <v>0.45</v>
      </c>
      <c r="U379" s="11">
        <v>50</v>
      </c>
      <c r="V379" s="11">
        <v>800</v>
      </c>
      <c r="W379" s="11">
        <v>13.318803000000001</v>
      </c>
      <c r="Y379" s="11">
        <v>15.217893</v>
      </c>
      <c r="Z379" s="11">
        <v>429.57257231404952</v>
      </c>
      <c r="AA379" s="11">
        <v>1980.3127999999999</v>
      </c>
      <c r="AB379" s="11">
        <v>0.45</v>
      </c>
      <c r="AC379" s="11">
        <v>50</v>
      </c>
      <c r="AD379" s="11">
        <v>13.318803000000001</v>
      </c>
    </row>
    <row r="380" spans="2:30" x14ac:dyDescent="0.35">
      <c r="B380" s="11">
        <v>6.1004440000000004</v>
      </c>
      <c r="C380" s="11">
        <v>15</v>
      </c>
      <c r="D380" s="11">
        <v>117.2449</v>
      </c>
      <c r="E380" s="11">
        <v>0.13800000000000001</v>
      </c>
      <c r="F380" s="11">
        <v>1650</v>
      </c>
      <c r="G380" s="11">
        <v>8000</v>
      </c>
      <c r="H380" s="11">
        <v>0.7</v>
      </c>
      <c r="I380" s="11">
        <v>0.2</v>
      </c>
      <c r="J380" s="11">
        <v>0.8</v>
      </c>
      <c r="K380" s="11">
        <v>2</v>
      </c>
      <c r="L380" s="11">
        <v>3</v>
      </c>
      <c r="M380" s="11">
        <v>3</v>
      </c>
      <c r="N380" s="11">
        <v>2</v>
      </c>
      <c r="O380" s="11">
        <v>0.125</v>
      </c>
      <c r="P380" s="11">
        <v>0.2</v>
      </c>
      <c r="Q380" s="11">
        <v>0.1</v>
      </c>
      <c r="R380" s="11">
        <v>0.2</v>
      </c>
      <c r="S380" s="11">
        <v>4484.1108999999997</v>
      </c>
      <c r="T380" s="11">
        <v>0.47499999999999998</v>
      </c>
      <c r="U380" s="11">
        <v>80</v>
      </c>
      <c r="V380" s="11">
        <v>2000</v>
      </c>
      <c r="W380" s="11">
        <v>10.716246999999999</v>
      </c>
      <c r="Y380" s="11">
        <v>6.1004440000000004</v>
      </c>
      <c r="Z380" s="11">
        <v>227.70000000000002</v>
      </c>
      <c r="AA380" s="11">
        <v>4484.1108999999997</v>
      </c>
      <c r="AB380" s="11">
        <v>0.47499999999999998</v>
      </c>
      <c r="AC380" s="11">
        <v>80</v>
      </c>
      <c r="AD380" s="11">
        <v>10.716246999999999</v>
      </c>
    </row>
    <row r="381" spans="2:30" x14ac:dyDescent="0.35">
      <c r="B381" s="11">
        <v>19.272279000000001</v>
      </c>
      <c r="C381" s="11">
        <v>15</v>
      </c>
      <c r="D381" s="11">
        <v>68.510204000000002</v>
      </c>
      <c r="E381" s="11">
        <v>0.192</v>
      </c>
      <c r="F381" s="11">
        <v>1825</v>
      </c>
      <c r="G381" s="11">
        <v>6500</v>
      </c>
      <c r="H381" s="11">
        <v>0.8</v>
      </c>
      <c r="I381" s="11">
        <v>0.4</v>
      </c>
      <c r="J381" s="11">
        <v>0.7</v>
      </c>
      <c r="K381" s="11">
        <v>4</v>
      </c>
      <c r="L381" s="11">
        <v>2</v>
      </c>
      <c r="M381" s="11">
        <v>4</v>
      </c>
      <c r="N381" s="11">
        <v>2</v>
      </c>
      <c r="O381" s="11">
        <v>0.2</v>
      </c>
      <c r="P381" s="11">
        <v>0.15</v>
      </c>
      <c r="Q381" s="11">
        <v>0.3</v>
      </c>
      <c r="R381" s="11">
        <v>0.3</v>
      </c>
      <c r="S381" s="11">
        <v>4230.9755999999998</v>
      </c>
      <c r="T381" s="11">
        <v>0.42499999999999999</v>
      </c>
      <c r="U381" s="11">
        <v>60</v>
      </c>
      <c r="V381" s="11">
        <v>600</v>
      </c>
      <c r="W381" s="11">
        <v>19.512623999999999</v>
      </c>
      <c r="Y381" s="11">
        <v>19.272279000000001</v>
      </c>
      <c r="Z381" s="11">
        <v>350.40000000000003</v>
      </c>
      <c r="AA381" s="11">
        <v>4230.9755999999998</v>
      </c>
      <c r="AB381" s="11">
        <v>0.42499999999999999</v>
      </c>
      <c r="AC381" s="11">
        <v>60</v>
      </c>
      <c r="AD381" s="11">
        <v>19.512623999999999</v>
      </c>
    </row>
    <row r="382" spans="2:30" x14ac:dyDescent="0.35">
      <c r="B382" s="11">
        <v>-4.9257759999999999</v>
      </c>
      <c r="C382" s="11">
        <v>20</v>
      </c>
      <c r="D382" s="11">
        <v>178.16327000000001</v>
      </c>
      <c r="E382" s="11">
        <v>0.03</v>
      </c>
      <c r="F382" s="11">
        <v>5200</v>
      </c>
      <c r="G382" s="11">
        <v>8000</v>
      </c>
      <c r="H382" s="11">
        <v>0.7</v>
      </c>
      <c r="I382" s="11">
        <v>0.5</v>
      </c>
      <c r="J382" s="11">
        <v>0.8</v>
      </c>
      <c r="K382" s="11">
        <v>4</v>
      </c>
      <c r="L382" s="11">
        <v>4</v>
      </c>
      <c r="M382" s="11">
        <v>2</v>
      </c>
      <c r="N382" s="11">
        <v>4</v>
      </c>
      <c r="O382" s="11">
        <v>0.2</v>
      </c>
      <c r="P382" s="11">
        <v>0.15</v>
      </c>
      <c r="Q382" s="11">
        <v>0.23333333000000001</v>
      </c>
      <c r="R382" s="11">
        <v>0.35</v>
      </c>
      <c r="S382" s="11">
        <v>2937.3719000000001</v>
      </c>
      <c r="T382" s="11">
        <v>0.65</v>
      </c>
      <c r="U382" s="11">
        <v>60</v>
      </c>
      <c r="V382" s="11">
        <v>400</v>
      </c>
      <c r="W382" s="11">
        <v>-3.6962827999999996</v>
      </c>
      <c r="Y382" s="11">
        <v>-4.9257759999999999</v>
      </c>
      <c r="Z382" s="11">
        <v>156</v>
      </c>
      <c r="AA382" s="11">
        <v>2937.3719000000001</v>
      </c>
      <c r="AB382" s="11">
        <v>0.65</v>
      </c>
      <c r="AC382" s="11">
        <v>60</v>
      </c>
      <c r="AD382" s="11">
        <v>-3.6962827999999996</v>
      </c>
    </row>
    <row r="383" spans="2:30" x14ac:dyDescent="0.35">
      <c r="B383" s="11">
        <v>-4.0183780000000002</v>
      </c>
      <c r="C383" s="11">
        <v>30</v>
      </c>
      <c r="D383" s="11">
        <v>141.61224000000001</v>
      </c>
      <c r="E383" s="11">
        <v>8.4000000000000005E-2</v>
      </c>
      <c r="F383" s="11">
        <v>2485.227272727273</v>
      </c>
      <c r="G383" s="11">
        <v>6500</v>
      </c>
      <c r="H383" s="11">
        <v>0.8</v>
      </c>
      <c r="I383" s="11">
        <v>0.3</v>
      </c>
      <c r="J383" s="11">
        <v>0.6</v>
      </c>
      <c r="K383" s="11">
        <v>2</v>
      </c>
      <c r="L383" s="11">
        <v>3</v>
      </c>
      <c r="M383" s="11">
        <v>3</v>
      </c>
      <c r="N383" s="11">
        <v>2</v>
      </c>
      <c r="O383" s="11">
        <v>0.05</v>
      </c>
      <c r="P383" s="11">
        <v>0.1</v>
      </c>
      <c r="Q383" s="11">
        <v>0.3</v>
      </c>
      <c r="R383" s="11">
        <v>0.25</v>
      </c>
      <c r="S383" s="11">
        <v>2238.8366999999998</v>
      </c>
      <c r="T383" s="11">
        <v>0.6</v>
      </c>
      <c r="U383" s="11">
        <v>70</v>
      </c>
      <c r="V383" s="11">
        <v>600</v>
      </c>
      <c r="W383" s="11">
        <v>-5.2350314000000004</v>
      </c>
      <c r="Y383" s="11">
        <v>-4.0183780000000002</v>
      </c>
      <c r="Z383" s="11">
        <v>208.75909090909093</v>
      </c>
      <c r="AA383" s="11">
        <v>2238.8366999999998</v>
      </c>
      <c r="AB383" s="11">
        <v>0.6</v>
      </c>
      <c r="AC383" s="11">
        <v>70</v>
      </c>
      <c r="AD383" s="11">
        <v>-5.2350314000000004</v>
      </c>
    </row>
    <row r="384" spans="2:30" x14ac:dyDescent="0.35">
      <c r="B384" s="11">
        <v>16.306429999999999</v>
      </c>
      <c r="C384" s="11">
        <v>30</v>
      </c>
      <c r="D384" s="11">
        <v>257.35714000000002</v>
      </c>
      <c r="E384" s="11">
        <v>0.192</v>
      </c>
      <c r="F384" s="11">
        <v>1475</v>
      </c>
      <c r="G384" s="11">
        <v>8500</v>
      </c>
      <c r="H384" s="11">
        <v>0.8</v>
      </c>
      <c r="I384" s="11">
        <v>0.5</v>
      </c>
      <c r="J384" s="11">
        <v>0.6</v>
      </c>
      <c r="K384" s="11">
        <v>2</v>
      </c>
      <c r="L384" s="11">
        <v>3</v>
      </c>
      <c r="M384" s="11">
        <v>4</v>
      </c>
      <c r="N384" s="11">
        <v>2</v>
      </c>
      <c r="O384" s="11">
        <v>0.125</v>
      </c>
      <c r="P384" s="11">
        <v>0.1</v>
      </c>
      <c r="Q384" s="11">
        <v>0.3</v>
      </c>
      <c r="R384" s="11">
        <v>0.25</v>
      </c>
      <c r="S384" s="11">
        <v>5018.9305000000004</v>
      </c>
      <c r="T384" s="11">
        <v>0.4</v>
      </c>
      <c r="U384" s="11">
        <v>70</v>
      </c>
      <c r="V384" s="11">
        <v>800</v>
      </c>
      <c r="W384" s="11">
        <v>15.102899000000001</v>
      </c>
      <c r="Y384" s="11">
        <v>16.306429999999999</v>
      </c>
      <c r="Z384" s="11">
        <v>283.2</v>
      </c>
      <c r="AA384" s="11">
        <v>5018.9305000000004</v>
      </c>
      <c r="AB384" s="11">
        <v>0.4</v>
      </c>
      <c r="AC384" s="11">
        <v>70</v>
      </c>
      <c r="AD384" s="11">
        <v>15.102899000000001</v>
      </c>
    </row>
    <row r="385" spans="2:30" x14ac:dyDescent="0.35">
      <c r="B385" s="11">
        <v>-0.47843200000000002</v>
      </c>
      <c r="C385" s="11">
        <v>45</v>
      </c>
      <c r="D385" s="11">
        <v>239.08162999999999</v>
      </c>
      <c r="E385" s="11">
        <v>0.13800000000000001</v>
      </c>
      <c r="F385" s="11">
        <v>1650</v>
      </c>
      <c r="G385" s="11">
        <v>8000</v>
      </c>
      <c r="H385" s="11">
        <v>0.8</v>
      </c>
      <c r="I385" s="11">
        <v>0.5</v>
      </c>
      <c r="J385" s="11">
        <v>0.9</v>
      </c>
      <c r="K385" s="11">
        <v>2</v>
      </c>
      <c r="L385" s="11">
        <v>3</v>
      </c>
      <c r="M385" s="11">
        <v>2</v>
      </c>
      <c r="N385" s="11">
        <v>2</v>
      </c>
      <c r="O385" s="11">
        <v>0.2</v>
      </c>
      <c r="P385" s="11">
        <v>0.15</v>
      </c>
      <c r="Q385" s="11">
        <v>0.16666666999999999</v>
      </c>
      <c r="R385" s="11">
        <v>0.3</v>
      </c>
      <c r="S385" s="11">
        <v>3721.9389999999999</v>
      </c>
      <c r="T385" s="11">
        <v>0.5</v>
      </c>
      <c r="U385" s="11">
        <v>80</v>
      </c>
      <c r="V385" s="11">
        <v>1000</v>
      </c>
      <c r="W385" s="11">
        <v>1.3524836</v>
      </c>
      <c r="Y385" s="11">
        <v>-0.47843200000000002</v>
      </c>
      <c r="Z385" s="11">
        <v>227.70000000000002</v>
      </c>
      <c r="AA385" s="11">
        <v>3721.9389999999999</v>
      </c>
      <c r="AB385" s="11">
        <v>0.5</v>
      </c>
      <c r="AC385" s="11">
        <v>80</v>
      </c>
      <c r="AD385" s="11">
        <v>1.3524836</v>
      </c>
    </row>
    <row r="386" spans="2:30" x14ac:dyDescent="0.35">
      <c r="B386" s="11">
        <v>26.663967</v>
      </c>
      <c r="C386" s="11">
        <v>15</v>
      </c>
      <c r="D386" s="11">
        <v>13.683673000000001</v>
      </c>
      <c r="E386" s="11">
        <v>0.219</v>
      </c>
      <c r="F386" s="11">
        <v>5900</v>
      </c>
      <c r="G386" s="11">
        <v>5500</v>
      </c>
      <c r="H386" s="11">
        <v>0.7</v>
      </c>
      <c r="I386" s="11">
        <v>0.2</v>
      </c>
      <c r="J386" s="11">
        <v>0.6</v>
      </c>
      <c r="K386" s="11">
        <v>4</v>
      </c>
      <c r="L386" s="11">
        <v>3</v>
      </c>
      <c r="M386" s="11">
        <v>4</v>
      </c>
      <c r="N386" s="11">
        <v>4</v>
      </c>
      <c r="O386" s="11">
        <v>0.125</v>
      </c>
      <c r="P386" s="11">
        <v>0.1</v>
      </c>
      <c r="Q386" s="11">
        <v>0.23333333000000001</v>
      </c>
      <c r="R386" s="11">
        <v>0.35</v>
      </c>
      <c r="S386" s="11">
        <v>2088.3661000000002</v>
      </c>
      <c r="T386" s="11">
        <v>0.57499999999999996</v>
      </c>
      <c r="U386" s="11">
        <v>90</v>
      </c>
      <c r="V386" s="11">
        <v>1200</v>
      </c>
      <c r="W386" s="11">
        <v>26.983512000000001</v>
      </c>
      <c r="Y386" s="11">
        <v>26.663967</v>
      </c>
      <c r="Z386" s="11">
        <v>1292.0999999999999</v>
      </c>
      <c r="AA386" s="11">
        <v>2088.3661000000002</v>
      </c>
      <c r="AB386" s="11">
        <v>0.57499999999999996</v>
      </c>
      <c r="AC386" s="11">
        <v>90</v>
      </c>
      <c r="AD386" s="11">
        <v>26.983512000000001</v>
      </c>
    </row>
    <row r="387" spans="2:30" x14ac:dyDescent="0.35">
      <c r="B387" s="11">
        <v>-13.352731</v>
      </c>
      <c r="C387" s="11">
        <v>35</v>
      </c>
      <c r="D387" s="11">
        <v>208.62244999999999</v>
      </c>
      <c r="E387" s="11">
        <v>0.03</v>
      </c>
      <c r="F387" s="11">
        <v>1961.518595041322</v>
      </c>
      <c r="G387" s="11">
        <v>8000</v>
      </c>
      <c r="H387" s="11">
        <v>0.8</v>
      </c>
      <c r="I387" s="11">
        <v>0.2</v>
      </c>
      <c r="J387" s="11">
        <v>0.7</v>
      </c>
      <c r="K387" s="11">
        <v>2</v>
      </c>
      <c r="L387" s="11">
        <v>3</v>
      </c>
      <c r="M387" s="11">
        <v>4</v>
      </c>
      <c r="N387" s="11">
        <v>4</v>
      </c>
      <c r="O387" s="11">
        <v>0.2</v>
      </c>
      <c r="P387" s="11">
        <v>0.1</v>
      </c>
      <c r="Q387" s="11">
        <v>0.23333333000000001</v>
      </c>
      <c r="R387" s="11">
        <v>0.35</v>
      </c>
      <c r="S387" s="11">
        <v>3309.1113999999998</v>
      </c>
      <c r="T387" s="11">
        <v>0.4</v>
      </c>
      <c r="U387" s="11">
        <v>70</v>
      </c>
      <c r="V387" s="11">
        <v>1200</v>
      </c>
      <c r="W387" s="11">
        <v>-12.549212000000001</v>
      </c>
      <c r="Y387" s="11">
        <v>-13.352731</v>
      </c>
      <c r="Z387" s="11">
        <v>58.845557851239654</v>
      </c>
      <c r="AA387" s="11">
        <v>3309.1113999999998</v>
      </c>
      <c r="AB387" s="11">
        <v>0.4</v>
      </c>
      <c r="AC387" s="11">
        <v>70</v>
      </c>
      <c r="AD387" s="11">
        <v>-12.549212000000001</v>
      </c>
    </row>
    <row r="388" spans="2:30" x14ac:dyDescent="0.35">
      <c r="B388" s="11">
        <v>-14.975674</v>
      </c>
      <c r="C388" s="11">
        <v>20</v>
      </c>
      <c r="D388" s="11">
        <v>56.326531000000003</v>
      </c>
      <c r="E388" s="11">
        <v>8.4000000000000005E-2</v>
      </c>
      <c r="F388" s="11">
        <v>425</v>
      </c>
      <c r="G388" s="11">
        <v>8000</v>
      </c>
      <c r="H388" s="11">
        <v>0.75</v>
      </c>
      <c r="I388" s="11">
        <v>0.5</v>
      </c>
      <c r="J388" s="11">
        <v>0.9</v>
      </c>
      <c r="K388" s="11">
        <v>4</v>
      </c>
      <c r="L388" s="11">
        <v>3</v>
      </c>
      <c r="M388" s="11">
        <v>4</v>
      </c>
      <c r="N388" s="11">
        <v>2</v>
      </c>
      <c r="O388" s="11">
        <v>0.2</v>
      </c>
      <c r="P388" s="11">
        <v>0.1</v>
      </c>
      <c r="Q388" s="11">
        <v>0.23333333000000001</v>
      </c>
      <c r="R388" s="11">
        <v>0.3</v>
      </c>
      <c r="S388" s="11">
        <v>5035.4947000000002</v>
      </c>
      <c r="T388" s="11">
        <v>0.57499999999999996</v>
      </c>
      <c r="U388" s="11">
        <v>50</v>
      </c>
      <c r="V388" s="11">
        <v>1000</v>
      </c>
      <c r="W388" s="11">
        <v>-14.986546000000001</v>
      </c>
      <c r="Y388" s="11">
        <v>-14.975674</v>
      </c>
      <c r="Z388" s="11">
        <v>35.700000000000003</v>
      </c>
      <c r="AA388" s="11">
        <v>5035.4947000000002</v>
      </c>
      <c r="AB388" s="11">
        <v>0.57499999999999996</v>
      </c>
      <c r="AC388" s="11">
        <v>50</v>
      </c>
      <c r="AD388" s="11">
        <v>-14.986546000000001</v>
      </c>
    </row>
    <row r="389" spans="2:30" x14ac:dyDescent="0.35">
      <c r="B389" s="11">
        <v>6.531307</v>
      </c>
      <c r="C389" s="11">
        <v>20</v>
      </c>
      <c r="D389" s="11">
        <v>245.17347000000001</v>
      </c>
      <c r="E389" s="11">
        <v>0.111</v>
      </c>
      <c r="F389" s="11">
        <v>2380.1652892561983</v>
      </c>
      <c r="G389" s="11">
        <v>8500</v>
      </c>
      <c r="H389" s="11">
        <v>0.8</v>
      </c>
      <c r="I389" s="11">
        <v>0.2</v>
      </c>
      <c r="J389" s="11">
        <v>0.8</v>
      </c>
      <c r="K389" s="11">
        <v>2</v>
      </c>
      <c r="L389" s="11">
        <v>2</v>
      </c>
      <c r="M389" s="11">
        <v>2</v>
      </c>
      <c r="N389" s="11">
        <v>4</v>
      </c>
      <c r="O389" s="11">
        <v>0.2</v>
      </c>
      <c r="P389" s="11">
        <v>0.2</v>
      </c>
      <c r="Q389" s="11">
        <v>0.1</v>
      </c>
      <c r="R389" s="11">
        <v>0.3</v>
      </c>
      <c r="S389" s="11">
        <v>3120.9576000000002</v>
      </c>
      <c r="T389" s="11">
        <v>0.67500000000000004</v>
      </c>
      <c r="U389" s="11">
        <v>90</v>
      </c>
      <c r="V389" s="11">
        <v>400</v>
      </c>
      <c r="W389" s="11">
        <v>1.6198846</v>
      </c>
      <c r="Y389" s="11">
        <v>6.531307</v>
      </c>
      <c r="Z389" s="11">
        <v>264.198347107438</v>
      </c>
      <c r="AA389" s="11">
        <v>3120.9576000000002</v>
      </c>
      <c r="AB389" s="11">
        <v>0.67500000000000004</v>
      </c>
      <c r="AC389" s="11">
        <v>90</v>
      </c>
      <c r="AD389" s="11">
        <v>1.6198846</v>
      </c>
    </row>
    <row r="390" spans="2:30" x14ac:dyDescent="0.35">
      <c r="B390" s="11">
        <v>-4.6331810000000004</v>
      </c>
      <c r="C390" s="11">
        <v>35</v>
      </c>
      <c r="D390" s="11">
        <v>135.52041</v>
      </c>
      <c r="E390" s="11">
        <v>5.7000000000000002E-2</v>
      </c>
      <c r="F390" s="11">
        <v>8000</v>
      </c>
      <c r="G390" s="11">
        <v>7000</v>
      </c>
      <c r="H390" s="11">
        <v>0.7</v>
      </c>
      <c r="I390" s="11">
        <v>0.4</v>
      </c>
      <c r="J390" s="11">
        <v>0.9</v>
      </c>
      <c r="K390" s="11">
        <v>2</v>
      </c>
      <c r="L390" s="11">
        <v>4</v>
      </c>
      <c r="M390" s="11">
        <v>3</v>
      </c>
      <c r="N390" s="11">
        <v>3</v>
      </c>
      <c r="O390" s="11">
        <v>0.125</v>
      </c>
      <c r="P390" s="11">
        <v>0.1</v>
      </c>
      <c r="Q390" s="11">
        <v>0.23333333000000001</v>
      </c>
      <c r="R390" s="11">
        <v>0.25</v>
      </c>
      <c r="S390" s="11">
        <v>2338.6507999999999</v>
      </c>
      <c r="T390" s="11">
        <v>0.52500000000000002</v>
      </c>
      <c r="U390" s="11">
        <v>50</v>
      </c>
      <c r="V390" s="11">
        <v>800</v>
      </c>
      <c r="W390" s="11">
        <v>-0.45098802000000004</v>
      </c>
      <c r="Y390" s="11">
        <v>-4.6331810000000004</v>
      </c>
      <c r="Z390" s="11">
        <v>456</v>
      </c>
      <c r="AA390" s="11">
        <v>2338.6507999999999</v>
      </c>
      <c r="AB390" s="11">
        <v>0.52500000000000002</v>
      </c>
      <c r="AC390" s="11">
        <v>50</v>
      </c>
      <c r="AD390" s="11">
        <v>-0.45098802000000004</v>
      </c>
    </row>
    <row r="391" spans="2:30" x14ac:dyDescent="0.35">
      <c r="B391" s="11">
        <v>25.541902</v>
      </c>
      <c r="C391" s="11">
        <v>30</v>
      </c>
      <c r="D391" s="11">
        <v>56.326531000000003</v>
      </c>
      <c r="E391" s="11">
        <v>0.3</v>
      </c>
      <c r="F391" s="11">
        <v>2435.4855371900826</v>
      </c>
      <c r="G391" s="11">
        <v>6500</v>
      </c>
      <c r="H391" s="11">
        <v>0.7</v>
      </c>
      <c r="I391" s="11">
        <v>0.5</v>
      </c>
      <c r="J391" s="11">
        <v>0.9</v>
      </c>
      <c r="K391" s="11">
        <v>2</v>
      </c>
      <c r="L391" s="11">
        <v>4</v>
      </c>
      <c r="M391" s="11">
        <v>3</v>
      </c>
      <c r="N391" s="11">
        <v>2</v>
      </c>
      <c r="O391" s="11">
        <v>0.2</v>
      </c>
      <c r="P391" s="11">
        <v>0.2</v>
      </c>
      <c r="Q391" s="11">
        <v>0.1</v>
      </c>
      <c r="R391" s="11">
        <v>0.35</v>
      </c>
      <c r="S391" s="11">
        <v>3304.9493000000002</v>
      </c>
      <c r="T391" s="11">
        <v>0.42499999999999999</v>
      </c>
      <c r="U391" s="11">
        <v>50</v>
      </c>
      <c r="V391" s="11">
        <v>1800</v>
      </c>
      <c r="W391" s="11">
        <v>27.584432</v>
      </c>
      <c r="Y391" s="11">
        <v>25.541902</v>
      </c>
      <c r="Z391" s="11">
        <v>730.64566115702473</v>
      </c>
      <c r="AA391" s="11">
        <v>3304.9493000000002</v>
      </c>
      <c r="AB391" s="11">
        <v>0.42499999999999999</v>
      </c>
      <c r="AC391" s="11">
        <v>50</v>
      </c>
      <c r="AD391" s="11">
        <v>27.584432</v>
      </c>
    </row>
    <row r="392" spans="2:30" x14ac:dyDescent="0.35">
      <c r="B392" s="11">
        <v>3.6241560000000002</v>
      </c>
      <c r="C392" s="11">
        <v>25</v>
      </c>
      <c r="D392" s="11">
        <v>62.418367000000003</v>
      </c>
      <c r="E392" s="11">
        <v>0.246</v>
      </c>
      <c r="F392" s="11">
        <v>1694.4731404958679</v>
      </c>
      <c r="G392" s="11">
        <v>8500</v>
      </c>
      <c r="H392" s="11">
        <v>0.85</v>
      </c>
      <c r="I392" s="11">
        <v>0.2</v>
      </c>
      <c r="J392" s="11">
        <v>0.6</v>
      </c>
      <c r="K392" s="11">
        <v>4</v>
      </c>
      <c r="L392" s="11">
        <v>2</v>
      </c>
      <c r="M392" s="11">
        <v>3</v>
      </c>
      <c r="N392" s="11">
        <v>3</v>
      </c>
      <c r="O392" s="11">
        <v>0.05</v>
      </c>
      <c r="P392" s="11">
        <v>0.2</v>
      </c>
      <c r="Q392" s="11">
        <v>0.23333333000000001</v>
      </c>
      <c r="R392" s="11">
        <v>0.2</v>
      </c>
      <c r="S392" s="11">
        <v>2301.9020999999998</v>
      </c>
      <c r="T392" s="11">
        <v>0.5</v>
      </c>
      <c r="U392" s="11">
        <v>50</v>
      </c>
      <c r="V392" s="11">
        <v>1400</v>
      </c>
      <c r="W392" s="11">
        <v>7.5125519000000001</v>
      </c>
      <c r="Y392" s="11">
        <v>3.6241560000000002</v>
      </c>
      <c r="Z392" s="11">
        <v>416.84039256198349</v>
      </c>
      <c r="AA392" s="11">
        <v>2301.9020999999998</v>
      </c>
      <c r="AB392" s="11">
        <v>0.5</v>
      </c>
      <c r="AC392" s="11">
        <v>50</v>
      </c>
      <c r="AD392" s="11">
        <v>7.5125519000000001</v>
      </c>
    </row>
    <row r="393" spans="2:30" x14ac:dyDescent="0.35">
      <c r="B393" s="11">
        <v>-6.2975300000000001</v>
      </c>
      <c r="C393" s="11">
        <v>40</v>
      </c>
      <c r="D393" s="11">
        <v>190.34693999999999</v>
      </c>
      <c r="E393" s="11">
        <v>0.16500000000000001</v>
      </c>
      <c r="F393" s="11">
        <v>600</v>
      </c>
      <c r="G393" s="11">
        <v>7500</v>
      </c>
      <c r="H393" s="11">
        <v>0.8</v>
      </c>
      <c r="I393" s="11">
        <v>0.4</v>
      </c>
      <c r="J393" s="11">
        <v>0.9</v>
      </c>
      <c r="K393" s="11">
        <v>4</v>
      </c>
      <c r="L393" s="11">
        <v>4</v>
      </c>
      <c r="M393" s="11">
        <v>3</v>
      </c>
      <c r="N393" s="11">
        <v>3</v>
      </c>
      <c r="O393" s="11">
        <v>0.2</v>
      </c>
      <c r="P393" s="11">
        <v>0.2</v>
      </c>
      <c r="Q393" s="11">
        <v>0.23333333000000001</v>
      </c>
      <c r="R393" s="11">
        <v>0.2</v>
      </c>
      <c r="S393" s="11">
        <v>2432.6448999999998</v>
      </c>
      <c r="T393" s="11">
        <v>0.42499999999999999</v>
      </c>
      <c r="U393" s="11">
        <v>70</v>
      </c>
      <c r="V393" s="11">
        <v>800</v>
      </c>
      <c r="W393" s="11">
        <v>-9.0422474000000008</v>
      </c>
      <c r="Y393" s="11">
        <v>-6.2975300000000001</v>
      </c>
      <c r="Z393" s="11">
        <v>99</v>
      </c>
      <c r="AA393" s="11">
        <v>2432.6448999999998</v>
      </c>
      <c r="AB393" s="11">
        <v>0.42499999999999999</v>
      </c>
      <c r="AC393" s="11">
        <v>70</v>
      </c>
      <c r="AD393" s="11">
        <v>-9.0422474000000008</v>
      </c>
    </row>
    <row r="394" spans="2:30" x14ac:dyDescent="0.35">
      <c r="B394" s="11">
        <v>24.121137999999998</v>
      </c>
      <c r="C394" s="11">
        <v>20</v>
      </c>
      <c r="D394" s="11">
        <v>239.08162999999999</v>
      </c>
      <c r="E394" s="11">
        <v>0.219</v>
      </c>
      <c r="F394" s="11">
        <v>1167.3037190082646</v>
      </c>
      <c r="G394" s="11">
        <v>6500</v>
      </c>
      <c r="H394" s="11">
        <v>0.85</v>
      </c>
      <c r="I394" s="11">
        <v>0.4</v>
      </c>
      <c r="J394" s="11">
        <v>0.6</v>
      </c>
      <c r="K394" s="11">
        <v>3</v>
      </c>
      <c r="L394" s="11">
        <v>2</v>
      </c>
      <c r="M394" s="11">
        <v>2</v>
      </c>
      <c r="N394" s="11">
        <v>4</v>
      </c>
      <c r="O394" s="11">
        <v>0.2</v>
      </c>
      <c r="P394" s="11">
        <v>0.1</v>
      </c>
      <c r="Q394" s="11">
        <v>0.23333333000000001</v>
      </c>
      <c r="R394" s="11">
        <v>0.3</v>
      </c>
      <c r="S394" s="11">
        <v>3523.0978</v>
      </c>
      <c r="T394" s="11">
        <v>0.4</v>
      </c>
      <c r="U394" s="11">
        <v>70</v>
      </c>
      <c r="V394" s="11">
        <v>600</v>
      </c>
      <c r="W394" s="11">
        <v>22.129991</v>
      </c>
      <c r="Y394" s="11">
        <v>24.121137999999998</v>
      </c>
      <c r="Z394" s="11">
        <v>255.63951446280996</v>
      </c>
      <c r="AA394" s="11">
        <v>3523.0978</v>
      </c>
      <c r="AB394" s="11">
        <v>0.4</v>
      </c>
      <c r="AC394" s="11">
        <v>70</v>
      </c>
      <c r="AD394" s="11">
        <v>22.129991</v>
      </c>
    </row>
    <row r="395" spans="2:30" x14ac:dyDescent="0.35">
      <c r="B395" s="11">
        <v>2.4274110000000002</v>
      </c>
      <c r="C395" s="11">
        <v>15</v>
      </c>
      <c r="D395" s="11">
        <v>269.54082</v>
      </c>
      <c r="E395" s="11">
        <v>0.111</v>
      </c>
      <c r="F395" s="11">
        <v>2400</v>
      </c>
      <c r="G395" s="11">
        <v>6500</v>
      </c>
      <c r="H395" s="11">
        <v>0.7</v>
      </c>
      <c r="I395" s="11">
        <v>0.4</v>
      </c>
      <c r="J395" s="11">
        <v>0.9</v>
      </c>
      <c r="K395" s="11">
        <v>3</v>
      </c>
      <c r="L395" s="11">
        <v>3</v>
      </c>
      <c r="M395" s="11">
        <v>3</v>
      </c>
      <c r="N395" s="11">
        <v>2</v>
      </c>
      <c r="O395" s="11">
        <v>0.125</v>
      </c>
      <c r="P395" s="11">
        <v>0.1</v>
      </c>
      <c r="Q395" s="11">
        <v>0.3</v>
      </c>
      <c r="R395" s="11">
        <v>0.3</v>
      </c>
      <c r="S395" s="11">
        <v>1880.4336000000001</v>
      </c>
      <c r="T395" s="11">
        <v>0.625</v>
      </c>
      <c r="U395" s="11">
        <v>90</v>
      </c>
      <c r="V395" s="11">
        <v>1400</v>
      </c>
      <c r="W395" s="11">
        <v>3.0382463</v>
      </c>
      <c r="Y395" s="11">
        <v>2.4274110000000002</v>
      </c>
      <c r="Z395" s="11">
        <v>266.39999999999998</v>
      </c>
      <c r="AA395" s="11">
        <v>1880.4336000000001</v>
      </c>
      <c r="AB395" s="11">
        <v>0.625</v>
      </c>
      <c r="AC395" s="11">
        <v>90</v>
      </c>
      <c r="AD395" s="11">
        <v>3.0382463</v>
      </c>
    </row>
    <row r="396" spans="2:30" x14ac:dyDescent="0.35">
      <c r="B396" s="11">
        <v>27.514175000000002</v>
      </c>
      <c r="C396" s="11">
        <v>20</v>
      </c>
      <c r="D396" s="11">
        <v>141.61224000000001</v>
      </c>
      <c r="E396" s="11">
        <v>0.111</v>
      </c>
      <c r="F396" s="11">
        <v>5185.227272727273</v>
      </c>
      <c r="G396" s="11">
        <v>6000</v>
      </c>
      <c r="H396" s="11">
        <v>0.8</v>
      </c>
      <c r="I396" s="11">
        <v>0.3</v>
      </c>
      <c r="J396" s="11">
        <v>0.8</v>
      </c>
      <c r="K396" s="11">
        <v>3</v>
      </c>
      <c r="L396" s="11">
        <v>4</v>
      </c>
      <c r="M396" s="11">
        <v>2</v>
      </c>
      <c r="N396" s="11">
        <v>3</v>
      </c>
      <c r="O396" s="11">
        <v>0.2</v>
      </c>
      <c r="P396" s="11">
        <v>0.15</v>
      </c>
      <c r="Q396" s="11">
        <v>0.16666666999999999</v>
      </c>
      <c r="R396" s="11">
        <v>0.35</v>
      </c>
      <c r="S396" s="11">
        <v>2203.0288999999998</v>
      </c>
      <c r="T396" s="11">
        <v>0.55000000000000004</v>
      </c>
      <c r="U396" s="11">
        <v>80</v>
      </c>
      <c r="V396" s="11">
        <v>1400</v>
      </c>
      <c r="W396" s="11">
        <v>25.510396</v>
      </c>
      <c r="Y396" s="11">
        <v>27.514175000000002</v>
      </c>
      <c r="Z396" s="11">
        <v>575.56022727272727</v>
      </c>
      <c r="AA396" s="11">
        <v>2203.0288999999998</v>
      </c>
      <c r="AB396" s="11">
        <v>0.55000000000000004</v>
      </c>
      <c r="AC396" s="11">
        <v>80</v>
      </c>
      <c r="AD396" s="11">
        <v>25.510396</v>
      </c>
    </row>
    <row r="397" spans="2:30" x14ac:dyDescent="0.35">
      <c r="B397" s="11">
        <v>-5.4862909999999996</v>
      </c>
      <c r="C397" s="11">
        <v>25</v>
      </c>
      <c r="D397" s="11">
        <v>287.81632999999999</v>
      </c>
      <c r="E397" s="11">
        <v>0.03</v>
      </c>
      <c r="F397" s="11">
        <v>1639.6694214876034</v>
      </c>
      <c r="G397" s="11">
        <v>8000</v>
      </c>
      <c r="H397" s="11">
        <v>0.7</v>
      </c>
      <c r="I397" s="11">
        <v>0.3</v>
      </c>
      <c r="J397" s="11">
        <v>0.9</v>
      </c>
      <c r="K397" s="11">
        <v>2</v>
      </c>
      <c r="L397" s="11">
        <v>3</v>
      </c>
      <c r="M397" s="11">
        <v>2</v>
      </c>
      <c r="N397" s="11">
        <v>3</v>
      </c>
      <c r="O397" s="11">
        <v>0.2</v>
      </c>
      <c r="P397" s="11">
        <v>0.1</v>
      </c>
      <c r="Q397" s="11">
        <v>0.3</v>
      </c>
      <c r="R397" s="11">
        <v>0.25</v>
      </c>
      <c r="S397" s="11">
        <v>2166.4960999999998</v>
      </c>
      <c r="T397" s="11">
        <v>0.52500000000000002</v>
      </c>
      <c r="U397" s="11">
        <v>70</v>
      </c>
      <c r="V397" s="11">
        <v>400</v>
      </c>
      <c r="W397" s="11">
        <v>-6.7414490999999996</v>
      </c>
      <c r="Y397" s="11">
        <v>-5.4862909999999996</v>
      </c>
      <c r="Z397" s="11">
        <v>49.190082644628099</v>
      </c>
      <c r="AA397" s="11">
        <v>2166.4960999999998</v>
      </c>
      <c r="AB397" s="11">
        <v>0.52500000000000002</v>
      </c>
      <c r="AC397" s="11">
        <v>70</v>
      </c>
      <c r="AD397" s="11">
        <v>-6.7414490999999996</v>
      </c>
    </row>
    <row r="398" spans="2:30" x14ac:dyDescent="0.35">
      <c r="B398" s="11">
        <v>-18.039463000000001</v>
      </c>
      <c r="C398" s="11">
        <v>25</v>
      </c>
      <c r="D398" s="11">
        <v>129.42857000000001</v>
      </c>
      <c r="E398" s="11">
        <v>0.03</v>
      </c>
      <c r="F398" s="11">
        <v>640.13429752066122</v>
      </c>
      <c r="G398" s="11">
        <v>5500</v>
      </c>
      <c r="H398" s="11">
        <v>0.75</v>
      </c>
      <c r="I398" s="11">
        <v>0.5</v>
      </c>
      <c r="J398" s="11">
        <v>0.7</v>
      </c>
      <c r="K398" s="11">
        <v>3</v>
      </c>
      <c r="L398" s="11">
        <v>4</v>
      </c>
      <c r="M398" s="11">
        <v>2</v>
      </c>
      <c r="N398" s="11">
        <v>4</v>
      </c>
      <c r="O398" s="11">
        <v>0.125</v>
      </c>
      <c r="P398" s="11">
        <v>0.2</v>
      </c>
      <c r="Q398" s="11">
        <v>0.3</v>
      </c>
      <c r="R398" s="11">
        <v>0.25</v>
      </c>
      <c r="S398" s="11">
        <v>2885.8404999999998</v>
      </c>
      <c r="T398" s="11">
        <v>0.6</v>
      </c>
      <c r="U398" s="11">
        <v>50</v>
      </c>
      <c r="V398" s="11">
        <v>1200</v>
      </c>
      <c r="W398" s="11">
        <v>-18.244</v>
      </c>
      <c r="Y398" s="11">
        <v>-18.039463000000001</v>
      </c>
      <c r="Z398" s="11">
        <v>19.204028925619834</v>
      </c>
      <c r="AA398" s="11">
        <v>2885.8404999999998</v>
      </c>
      <c r="AB398" s="11">
        <v>0.6</v>
      </c>
      <c r="AC398" s="11">
        <v>50</v>
      </c>
      <c r="AD398" s="11">
        <v>-18.244</v>
      </c>
    </row>
    <row r="399" spans="2:30" x14ac:dyDescent="0.35">
      <c r="B399" s="11">
        <v>9.402488</v>
      </c>
      <c r="C399" s="11">
        <v>20</v>
      </c>
      <c r="D399" s="11">
        <v>293.90816000000001</v>
      </c>
      <c r="E399" s="11">
        <v>0.111</v>
      </c>
      <c r="F399" s="11">
        <v>8000</v>
      </c>
      <c r="G399" s="11">
        <v>5500</v>
      </c>
      <c r="H399" s="11">
        <v>0.7</v>
      </c>
      <c r="I399" s="11">
        <v>0.4</v>
      </c>
      <c r="J399" s="11">
        <v>0.7</v>
      </c>
      <c r="K399" s="11">
        <v>2</v>
      </c>
      <c r="L399" s="11">
        <v>3</v>
      </c>
      <c r="M399" s="11">
        <v>2</v>
      </c>
      <c r="N399" s="11">
        <v>2</v>
      </c>
      <c r="O399" s="11">
        <v>0.05</v>
      </c>
      <c r="P399" s="11">
        <v>0.1</v>
      </c>
      <c r="Q399" s="11">
        <v>0.16666666999999999</v>
      </c>
      <c r="R399" s="11">
        <v>0.2</v>
      </c>
      <c r="S399" s="11">
        <v>2500.2629999999999</v>
      </c>
      <c r="T399" s="11">
        <v>0.5</v>
      </c>
      <c r="U399" s="11">
        <v>60</v>
      </c>
      <c r="V399" s="11">
        <v>400</v>
      </c>
      <c r="W399" s="11">
        <v>-3.1831442000000001</v>
      </c>
      <c r="Y399" s="11">
        <v>9.402488</v>
      </c>
      <c r="Z399" s="11">
        <v>888</v>
      </c>
      <c r="AA399" s="11">
        <v>2500.2629999999999</v>
      </c>
      <c r="AB399" s="11">
        <v>0.5</v>
      </c>
      <c r="AC399" s="11">
        <v>60</v>
      </c>
      <c r="AD399" s="11">
        <v>-3.1831442000000001</v>
      </c>
    </row>
    <row r="400" spans="2:30" x14ac:dyDescent="0.35">
      <c r="B400" s="11">
        <v>-6.6155039999999996</v>
      </c>
      <c r="C400" s="11">
        <v>30</v>
      </c>
      <c r="D400" s="11">
        <v>245.17347000000001</v>
      </c>
      <c r="E400" s="11">
        <v>0.03</v>
      </c>
      <c r="F400" s="11">
        <v>8000</v>
      </c>
      <c r="G400" s="11">
        <v>6000</v>
      </c>
      <c r="H400" s="11">
        <v>0.7</v>
      </c>
      <c r="I400" s="11">
        <v>0.3</v>
      </c>
      <c r="J400" s="11">
        <v>0.6</v>
      </c>
      <c r="K400" s="11">
        <v>2</v>
      </c>
      <c r="L400" s="11">
        <v>2</v>
      </c>
      <c r="M400" s="11">
        <v>3</v>
      </c>
      <c r="N400" s="11">
        <v>2</v>
      </c>
      <c r="O400" s="11">
        <v>0.05</v>
      </c>
      <c r="P400" s="11">
        <v>0.1</v>
      </c>
      <c r="Q400" s="11">
        <v>0.3</v>
      </c>
      <c r="R400" s="11">
        <v>0.3</v>
      </c>
      <c r="S400" s="11">
        <v>1574.5663999999999</v>
      </c>
      <c r="T400" s="11">
        <v>0.65</v>
      </c>
      <c r="U400" s="11">
        <v>90</v>
      </c>
      <c r="V400" s="11">
        <v>600</v>
      </c>
      <c r="W400" s="11">
        <v>-8.8923819000000002</v>
      </c>
      <c r="Y400" s="11">
        <v>-6.6155039999999996</v>
      </c>
      <c r="Z400" s="11">
        <v>240</v>
      </c>
      <c r="AA400" s="11">
        <v>1574.5663999999999</v>
      </c>
      <c r="AB400" s="11">
        <v>0.65</v>
      </c>
      <c r="AC400" s="11">
        <v>90</v>
      </c>
      <c r="AD400" s="11">
        <v>-8.8923819000000002</v>
      </c>
    </row>
    <row r="401" spans="2:30" x14ac:dyDescent="0.35">
      <c r="B401" s="11">
        <v>-7.4119060000000001</v>
      </c>
      <c r="C401" s="11">
        <v>15</v>
      </c>
      <c r="D401" s="11">
        <v>56.326531000000003</v>
      </c>
      <c r="E401" s="11">
        <v>0.219</v>
      </c>
      <c r="F401" s="11">
        <v>1269.4214876033059</v>
      </c>
      <c r="G401" s="11">
        <v>7500</v>
      </c>
      <c r="H401" s="11">
        <v>0.7</v>
      </c>
      <c r="I401" s="11">
        <v>0.3</v>
      </c>
      <c r="J401" s="11">
        <v>0.8</v>
      </c>
      <c r="K401" s="11">
        <v>3</v>
      </c>
      <c r="L401" s="11">
        <v>3</v>
      </c>
      <c r="M401" s="11">
        <v>3</v>
      </c>
      <c r="N401" s="11">
        <v>3</v>
      </c>
      <c r="O401" s="11">
        <v>0.05</v>
      </c>
      <c r="P401" s="11">
        <v>0.2</v>
      </c>
      <c r="Q401" s="11">
        <v>0.1</v>
      </c>
      <c r="R401" s="11">
        <v>0.35</v>
      </c>
      <c r="S401" s="11">
        <v>3525.8130000000001</v>
      </c>
      <c r="T401" s="11">
        <v>0.65</v>
      </c>
      <c r="U401" s="11">
        <v>60</v>
      </c>
      <c r="V401" s="11">
        <v>2000</v>
      </c>
      <c r="W401" s="11">
        <v>-10.688029999999999</v>
      </c>
      <c r="Y401" s="11">
        <v>-7.4119060000000001</v>
      </c>
      <c r="Z401" s="11">
        <v>278.00330578512398</v>
      </c>
      <c r="AA401" s="11">
        <v>3525.8130000000001</v>
      </c>
      <c r="AB401" s="11">
        <v>0.65</v>
      </c>
      <c r="AC401" s="11">
        <v>60</v>
      </c>
      <c r="AD401" s="11">
        <v>-10.688029999999999</v>
      </c>
    </row>
    <row r="402" spans="2:30" x14ac:dyDescent="0.35">
      <c r="B402" s="11">
        <v>6.2990050000000002</v>
      </c>
      <c r="C402" s="11">
        <v>30</v>
      </c>
      <c r="D402" s="11">
        <v>245.17347000000001</v>
      </c>
      <c r="E402" s="11">
        <v>5.7000000000000002E-2</v>
      </c>
      <c r="F402" s="11">
        <v>5900</v>
      </c>
      <c r="G402" s="11">
        <v>8500</v>
      </c>
      <c r="H402" s="11">
        <v>0.85</v>
      </c>
      <c r="I402" s="11">
        <v>0.3</v>
      </c>
      <c r="J402" s="11">
        <v>0.6</v>
      </c>
      <c r="K402" s="11">
        <v>3</v>
      </c>
      <c r="L402" s="11">
        <v>4</v>
      </c>
      <c r="M402" s="11">
        <v>2</v>
      </c>
      <c r="N402" s="11">
        <v>3</v>
      </c>
      <c r="O402" s="11">
        <v>0.05</v>
      </c>
      <c r="P402" s="11">
        <v>0.1</v>
      </c>
      <c r="Q402" s="11">
        <v>0.23333333000000001</v>
      </c>
      <c r="R402" s="11">
        <v>0.2</v>
      </c>
      <c r="S402" s="11">
        <v>3624.7831999999999</v>
      </c>
      <c r="T402" s="11">
        <v>0.4</v>
      </c>
      <c r="U402" s="11">
        <v>50</v>
      </c>
      <c r="V402" s="11">
        <v>1400</v>
      </c>
      <c r="W402" s="11">
        <v>5.6484584</v>
      </c>
      <c r="Y402" s="11">
        <v>6.2990050000000002</v>
      </c>
      <c r="Z402" s="11">
        <v>336.3</v>
      </c>
      <c r="AA402" s="11">
        <v>3624.7831999999999</v>
      </c>
      <c r="AB402" s="11">
        <v>0.4</v>
      </c>
      <c r="AC402" s="11">
        <v>50</v>
      </c>
      <c r="AD402" s="11">
        <v>5.6484584</v>
      </c>
    </row>
    <row r="403" spans="2:30" x14ac:dyDescent="0.35">
      <c r="B403" s="11">
        <v>-2.1240039999999998</v>
      </c>
      <c r="C403" s="11">
        <v>20</v>
      </c>
      <c r="D403" s="11">
        <v>159.88775999999999</v>
      </c>
      <c r="E403" s="11">
        <v>0.3</v>
      </c>
      <c r="F403" s="11">
        <v>528.9256198347108</v>
      </c>
      <c r="G403" s="11">
        <v>4500</v>
      </c>
      <c r="H403" s="11">
        <v>0.8</v>
      </c>
      <c r="I403" s="11">
        <v>0.5</v>
      </c>
      <c r="J403" s="11">
        <v>0.8</v>
      </c>
      <c r="K403" s="11">
        <v>4</v>
      </c>
      <c r="L403" s="11">
        <v>4</v>
      </c>
      <c r="M403" s="11">
        <v>4</v>
      </c>
      <c r="N403" s="11">
        <v>2</v>
      </c>
      <c r="O403" s="11">
        <v>0.125</v>
      </c>
      <c r="P403" s="11">
        <v>0.1</v>
      </c>
      <c r="Q403" s="11">
        <v>0.1</v>
      </c>
      <c r="R403" s="11">
        <v>0.25</v>
      </c>
      <c r="S403" s="11">
        <v>2832.4657000000002</v>
      </c>
      <c r="T403" s="11">
        <v>0.57499999999999996</v>
      </c>
      <c r="U403" s="11">
        <v>90</v>
      </c>
      <c r="V403" s="11">
        <v>400</v>
      </c>
      <c r="W403" s="11">
        <v>4.2533156999999999</v>
      </c>
      <c r="Y403" s="11">
        <v>-2.1240039999999998</v>
      </c>
      <c r="Z403" s="11">
        <v>158.67768595041323</v>
      </c>
      <c r="AA403" s="11">
        <v>2832.4657000000002</v>
      </c>
      <c r="AB403" s="11">
        <v>0.57499999999999996</v>
      </c>
      <c r="AC403" s="11">
        <v>90</v>
      </c>
      <c r="AD403" s="11">
        <v>4.2533156999999999</v>
      </c>
    </row>
    <row r="404" spans="2:30" x14ac:dyDescent="0.35">
      <c r="B404" s="11">
        <v>-16.160696000000002</v>
      </c>
      <c r="C404" s="11">
        <v>25</v>
      </c>
      <c r="D404" s="11">
        <v>300</v>
      </c>
      <c r="E404" s="11">
        <v>8.4000000000000005E-2</v>
      </c>
      <c r="F404" s="11">
        <v>2750.413223140496</v>
      </c>
      <c r="G404" s="11">
        <v>7500</v>
      </c>
      <c r="H404" s="11">
        <v>0.85</v>
      </c>
      <c r="I404" s="11">
        <v>0.4</v>
      </c>
      <c r="J404" s="11">
        <v>0.6</v>
      </c>
      <c r="K404" s="11">
        <v>2</v>
      </c>
      <c r="L404" s="11">
        <v>3</v>
      </c>
      <c r="M404" s="11">
        <v>4</v>
      </c>
      <c r="N404" s="11">
        <v>3</v>
      </c>
      <c r="O404" s="11">
        <v>0.2</v>
      </c>
      <c r="P404" s="11">
        <v>0.15</v>
      </c>
      <c r="Q404" s="11">
        <v>0.23333333000000001</v>
      </c>
      <c r="R404" s="11">
        <v>0.35</v>
      </c>
      <c r="S404" s="11">
        <v>4569.9526999999998</v>
      </c>
      <c r="T404" s="11">
        <v>0.7</v>
      </c>
      <c r="U404" s="11">
        <v>50</v>
      </c>
      <c r="V404" s="11">
        <v>2000</v>
      </c>
      <c r="W404" s="11">
        <v>-16.371434000000001</v>
      </c>
      <c r="Y404" s="11">
        <v>-16.160696000000002</v>
      </c>
      <c r="Z404" s="11">
        <v>231.03471074380167</v>
      </c>
      <c r="AA404" s="11">
        <v>4569.9526999999998</v>
      </c>
      <c r="AB404" s="11">
        <v>0.7</v>
      </c>
      <c r="AC404" s="11">
        <v>50</v>
      </c>
      <c r="AD404" s="11">
        <v>-16.371434000000001</v>
      </c>
    </row>
    <row r="405" spans="2:30" x14ac:dyDescent="0.35">
      <c r="B405" s="11">
        <v>12.804957</v>
      </c>
      <c r="C405" s="11">
        <v>20</v>
      </c>
      <c r="D405" s="11">
        <v>74.602041</v>
      </c>
      <c r="E405" s="11">
        <v>0.3</v>
      </c>
      <c r="F405" s="11">
        <v>1167.3037190082646</v>
      </c>
      <c r="G405" s="11">
        <v>6500</v>
      </c>
      <c r="H405" s="11">
        <v>0.85</v>
      </c>
      <c r="I405" s="11">
        <v>0.2</v>
      </c>
      <c r="J405" s="11">
        <v>0.7</v>
      </c>
      <c r="K405" s="11">
        <v>2</v>
      </c>
      <c r="L405" s="11">
        <v>4</v>
      </c>
      <c r="M405" s="11">
        <v>4</v>
      </c>
      <c r="N405" s="11">
        <v>4</v>
      </c>
      <c r="O405" s="11">
        <v>0.05</v>
      </c>
      <c r="P405" s="11">
        <v>0.1</v>
      </c>
      <c r="Q405" s="11">
        <v>0.16666666999999999</v>
      </c>
      <c r="R405" s="11">
        <v>0.2</v>
      </c>
      <c r="S405" s="11">
        <v>2386.6147000000001</v>
      </c>
      <c r="T405" s="11">
        <v>0.42499999999999999</v>
      </c>
      <c r="U405" s="11">
        <v>70</v>
      </c>
      <c r="V405" s="11">
        <v>600</v>
      </c>
      <c r="W405" s="11">
        <v>16.765034</v>
      </c>
      <c r="Y405" s="11">
        <v>12.804957</v>
      </c>
      <c r="Z405" s="11">
        <v>350.19111570247935</v>
      </c>
      <c r="AA405" s="11">
        <v>2386.6147000000001</v>
      </c>
      <c r="AB405" s="11">
        <v>0.42499999999999999</v>
      </c>
      <c r="AC405" s="11">
        <v>70</v>
      </c>
      <c r="AD405" s="11">
        <v>16.765034</v>
      </c>
    </row>
    <row r="406" spans="2:30" x14ac:dyDescent="0.35">
      <c r="B406" s="11">
        <v>-8.5759310000000006</v>
      </c>
      <c r="C406" s="11">
        <v>15</v>
      </c>
      <c r="D406" s="11">
        <v>13.683673000000001</v>
      </c>
      <c r="E406" s="11">
        <v>0.111</v>
      </c>
      <c r="F406" s="11">
        <v>1961.518595041322</v>
      </c>
      <c r="G406" s="11">
        <v>5500</v>
      </c>
      <c r="H406" s="11">
        <v>0.85</v>
      </c>
      <c r="I406" s="11">
        <v>0.2</v>
      </c>
      <c r="J406" s="11">
        <v>0.8</v>
      </c>
      <c r="K406" s="11">
        <v>4</v>
      </c>
      <c r="L406" s="11">
        <v>2</v>
      </c>
      <c r="M406" s="11">
        <v>3</v>
      </c>
      <c r="N406" s="11">
        <v>2</v>
      </c>
      <c r="O406" s="11">
        <v>0.2</v>
      </c>
      <c r="P406" s="11">
        <v>0.2</v>
      </c>
      <c r="Q406" s="11">
        <v>0.23333333000000001</v>
      </c>
      <c r="R406" s="11">
        <v>0.2</v>
      </c>
      <c r="S406" s="11">
        <v>3580.0562</v>
      </c>
      <c r="T406" s="11">
        <v>0.57499999999999996</v>
      </c>
      <c r="U406" s="11">
        <v>40</v>
      </c>
      <c r="V406" s="11">
        <v>1400</v>
      </c>
      <c r="W406" s="11">
        <v>-9.9131528000000007</v>
      </c>
      <c r="Y406" s="11">
        <v>-8.5759310000000006</v>
      </c>
      <c r="Z406" s="11">
        <v>217.72856404958674</v>
      </c>
      <c r="AA406" s="11">
        <v>3580.0562</v>
      </c>
      <c r="AB406" s="11">
        <v>0.57499999999999996</v>
      </c>
      <c r="AC406" s="11">
        <v>40</v>
      </c>
      <c r="AD406" s="11">
        <v>-9.9131528000000007</v>
      </c>
    </row>
    <row r="407" spans="2:30" x14ac:dyDescent="0.35">
      <c r="B407" s="11">
        <v>-2.2176849999999999</v>
      </c>
      <c r="C407" s="11">
        <v>25</v>
      </c>
      <c r="D407" s="11">
        <v>123.33673</v>
      </c>
      <c r="E407" s="11">
        <v>0.13800000000000001</v>
      </c>
      <c r="F407" s="11">
        <v>1335.5888429752067</v>
      </c>
      <c r="G407" s="11">
        <v>6000</v>
      </c>
      <c r="H407" s="11">
        <v>0.75</v>
      </c>
      <c r="I407" s="11">
        <v>0.5</v>
      </c>
      <c r="J407" s="11">
        <v>0.6</v>
      </c>
      <c r="K407" s="11">
        <v>2</v>
      </c>
      <c r="L407" s="11">
        <v>4</v>
      </c>
      <c r="M407" s="11">
        <v>3</v>
      </c>
      <c r="N407" s="11">
        <v>2</v>
      </c>
      <c r="O407" s="11">
        <v>0.125</v>
      </c>
      <c r="P407" s="11">
        <v>0.2</v>
      </c>
      <c r="Q407" s="11">
        <v>0.3</v>
      </c>
      <c r="R407" s="11">
        <v>0.35</v>
      </c>
      <c r="S407" s="11">
        <v>2132.6446000000001</v>
      </c>
      <c r="T407" s="11">
        <v>0.4</v>
      </c>
      <c r="U407" s="11">
        <v>40</v>
      </c>
      <c r="V407" s="11">
        <v>800</v>
      </c>
      <c r="W407" s="11">
        <v>-0.47265343999999998</v>
      </c>
      <c r="Y407" s="11">
        <v>-2.2176849999999999</v>
      </c>
      <c r="Z407" s="11">
        <v>184.31126033057853</v>
      </c>
      <c r="AA407" s="11">
        <v>2132.6446000000001</v>
      </c>
      <c r="AB407" s="11">
        <v>0.4</v>
      </c>
      <c r="AC407" s="11">
        <v>40</v>
      </c>
      <c r="AD407" s="11">
        <v>-0.47265343999999998</v>
      </c>
    </row>
    <row r="408" spans="2:30" x14ac:dyDescent="0.35">
      <c r="B408" s="11">
        <v>2.1932670000000001</v>
      </c>
      <c r="C408" s="11">
        <v>25</v>
      </c>
      <c r="D408" s="11">
        <v>50.234693999999998</v>
      </c>
      <c r="E408" s="11">
        <v>0.192</v>
      </c>
      <c r="F408" s="11">
        <v>528.9256198347108</v>
      </c>
      <c r="G408" s="11">
        <v>6500</v>
      </c>
      <c r="H408" s="11">
        <v>0.85</v>
      </c>
      <c r="I408" s="11">
        <v>0.3</v>
      </c>
      <c r="J408" s="11">
        <v>0.7</v>
      </c>
      <c r="K408" s="11">
        <v>3</v>
      </c>
      <c r="L408" s="11">
        <v>3</v>
      </c>
      <c r="M408" s="11">
        <v>3</v>
      </c>
      <c r="N408" s="11">
        <v>4</v>
      </c>
      <c r="O408" s="11">
        <v>0.125</v>
      </c>
      <c r="P408" s="11">
        <v>0.15</v>
      </c>
      <c r="Q408" s="11">
        <v>0.3</v>
      </c>
      <c r="R408" s="11">
        <v>0.35</v>
      </c>
      <c r="S408" s="11">
        <v>2310.3649999999998</v>
      </c>
      <c r="T408" s="11">
        <v>0.45</v>
      </c>
      <c r="U408" s="11">
        <v>60</v>
      </c>
      <c r="V408" s="11">
        <v>400</v>
      </c>
      <c r="W408" s="11">
        <v>1.3075906000000002</v>
      </c>
      <c r="Y408" s="11">
        <v>2.1932670000000001</v>
      </c>
      <c r="Z408" s="11">
        <v>101.55371900826448</v>
      </c>
      <c r="AA408" s="11">
        <v>2310.3649999999998</v>
      </c>
      <c r="AB408" s="11">
        <v>0.45</v>
      </c>
      <c r="AC408" s="11">
        <v>60</v>
      </c>
      <c r="AD408" s="11">
        <v>1.3075906000000002</v>
      </c>
    </row>
    <row r="409" spans="2:30" x14ac:dyDescent="0.35">
      <c r="B409" s="11">
        <v>5.4913069999999999</v>
      </c>
      <c r="C409" s="11">
        <v>20</v>
      </c>
      <c r="D409" s="11">
        <v>80.693877999999998</v>
      </c>
      <c r="E409" s="11">
        <v>0.13800000000000001</v>
      </c>
      <c r="F409" s="11">
        <v>1518.5950413223138</v>
      </c>
      <c r="G409" s="11">
        <v>8500</v>
      </c>
      <c r="H409" s="11">
        <v>0.85</v>
      </c>
      <c r="I409" s="11">
        <v>0.5</v>
      </c>
      <c r="J409" s="11">
        <v>0.6</v>
      </c>
      <c r="K409" s="11">
        <v>2</v>
      </c>
      <c r="L409" s="11">
        <v>4</v>
      </c>
      <c r="M409" s="11">
        <v>3</v>
      </c>
      <c r="N409" s="11">
        <v>2</v>
      </c>
      <c r="O409" s="11">
        <v>0.2</v>
      </c>
      <c r="P409" s="11">
        <v>0.15</v>
      </c>
      <c r="Q409" s="11">
        <v>0.3</v>
      </c>
      <c r="R409" s="11">
        <v>0.35</v>
      </c>
      <c r="S409" s="11">
        <v>3120.9576000000002</v>
      </c>
      <c r="T409" s="11">
        <v>0.625</v>
      </c>
      <c r="U409" s="11">
        <v>90</v>
      </c>
      <c r="V409" s="11">
        <v>600</v>
      </c>
      <c r="W409" s="11">
        <v>5.6132137000000002</v>
      </c>
      <c r="Y409" s="11">
        <v>5.4913069999999999</v>
      </c>
      <c r="Z409" s="11">
        <v>209.56611570247932</v>
      </c>
      <c r="AA409" s="11">
        <v>3120.9576000000002</v>
      </c>
      <c r="AB409" s="11">
        <v>0.625</v>
      </c>
      <c r="AC409" s="11">
        <v>90</v>
      </c>
      <c r="AD409" s="11">
        <v>5.6132137000000002</v>
      </c>
    </row>
    <row r="410" spans="2:30" x14ac:dyDescent="0.35">
      <c r="B410" s="11">
        <v>-19.756679999999999</v>
      </c>
      <c r="C410" s="11">
        <v>15</v>
      </c>
      <c r="D410" s="11">
        <v>165.97959</v>
      </c>
      <c r="E410" s="11">
        <v>0.03</v>
      </c>
      <c r="F410" s="11">
        <v>1825</v>
      </c>
      <c r="G410" s="11">
        <v>7000</v>
      </c>
      <c r="H410" s="11">
        <v>0.8</v>
      </c>
      <c r="I410" s="11">
        <v>0.4</v>
      </c>
      <c r="J410" s="11">
        <v>0.9</v>
      </c>
      <c r="K410" s="11">
        <v>4</v>
      </c>
      <c r="L410" s="11">
        <v>2</v>
      </c>
      <c r="M410" s="11">
        <v>2</v>
      </c>
      <c r="N410" s="11">
        <v>4</v>
      </c>
      <c r="O410" s="11">
        <v>0.125</v>
      </c>
      <c r="P410" s="11">
        <v>0.1</v>
      </c>
      <c r="Q410" s="11">
        <v>0.16666666999999999</v>
      </c>
      <c r="R410" s="11">
        <v>0.3</v>
      </c>
      <c r="S410" s="11">
        <v>3290.7588000000001</v>
      </c>
      <c r="T410" s="11">
        <v>0.42499999999999999</v>
      </c>
      <c r="U410" s="11">
        <v>50</v>
      </c>
      <c r="V410" s="11">
        <v>1800</v>
      </c>
      <c r="W410" s="11">
        <v>-20.129926999999999</v>
      </c>
      <c r="Y410" s="11">
        <v>-19.756679999999999</v>
      </c>
      <c r="Z410" s="11">
        <v>54.75</v>
      </c>
      <c r="AA410" s="11">
        <v>3290.7588000000001</v>
      </c>
      <c r="AB410" s="11">
        <v>0.42499999999999999</v>
      </c>
      <c r="AC410" s="11">
        <v>50</v>
      </c>
      <c r="AD410" s="11">
        <v>-20.129926999999999</v>
      </c>
    </row>
    <row r="411" spans="2:30" x14ac:dyDescent="0.35">
      <c r="B411" s="11">
        <v>37.229044999999999</v>
      </c>
      <c r="C411" s="11">
        <v>40</v>
      </c>
      <c r="D411" s="11">
        <v>190.34693999999999</v>
      </c>
      <c r="E411" s="11">
        <v>0.27300000000000002</v>
      </c>
      <c r="F411" s="11">
        <v>5185.227272727273</v>
      </c>
      <c r="G411" s="11">
        <v>6500</v>
      </c>
      <c r="H411" s="11">
        <v>0.8</v>
      </c>
      <c r="I411" s="11">
        <v>0.4</v>
      </c>
      <c r="J411" s="11">
        <v>0.6</v>
      </c>
      <c r="K411" s="11">
        <v>3</v>
      </c>
      <c r="L411" s="11">
        <v>3</v>
      </c>
      <c r="M411" s="11">
        <v>4</v>
      </c>
      <c r="N411" s="11">
        <v>3</v>
      </c>
      <c r="O411" s="11">
        <v>0.05</v>
      </c>
      <c r="P411" s="11">
        <v>0.15</v>
      </c>
      <c r="Q411" s="11">
        <v>0.1</v>
      </c>
      <c r="R411" s="11">
        <v>0.3</v>
      </c>
      <c r="S411" s="11">
        <v>2108.2921999999999</v>
      </c>
      <c r="T411" s="11">
        <v>0.47499999999999998</v>
      </c>
      <c r="U411" s="11">
        <v>80</v>
      </c>
      <c r="V411" s="11">
        <v>1000</v>
      </c>
      <c r="W411" s="11">
        <v>26.60568</v>
      </c>
      <c r="Y411" s="11">
        <v>37.229044999999999</v>
      </c>
      <c r="Z411" s="11">
        <v>1415.5670454545457</v>
      </c>
      <c r="AA411" s="11">
        <v>2108.2921999999999</v>
      </c>
      <c r="AB411" s="11">
        <v>0.47499999999999998</v>
      </c>
      <c r="AC411" s="11">
        <v>80</v>
      </c>
      <c r="AD411" s="11">
        <v>26.60568</v>
      </c>
    </row>
    <row r="412" spans="2:30" x14ac:dyDescent="0.35">
      <c r="B412" s="11">
        <v>-23.216149999999999</v>
      </c>
      <c r="C412" s="11">
        <v>45</v>
      </c>
      <c r="D412" s="11">
        <v>269.54082</v>
      </c>
      <c r="E412" s="11">
        <v>0.111</v>
      </c>
      <c r="F412" s="11">
        <v>2000</v>
      </c>
      <c r="G412" s="11">
        <v>6500</v>
      </c>
      <c r="H412" s="11">
        <v>0.85</v>
      </c>
      <c r="I412" s="11">
        <v>0.5</v>
      </c>
      <c r="J412" s="11">
        <v>0.6</v>
      </c>
      <c r="K412" s="11">
        <v>4</v>
      </c>
      <c r="L412" s="11">
        <v>4</v>
      </c>
      <c r="M412" s="11">
        <v>2</v>
      </c>
      <c r="N412" s="11">
        <v>3</v>
      </c>
      <c r="O412" s="11">
        <v>0.125</v>
      </c>
      <c r="P412" s="11">
        <v>0.1</v>
      </c>
      <c r="Q412" s="11">
        <v>0.1</v>
      </c>
      <c r="R412" s="11">
        <v>0.25</v>
      </c>
      <c r="S412" s="11">
        <v>1560.8131000000001</v>
      </c>
      <c r="T412" s="11">
        <v>0.45</v>
      </c>
      <c r="U412" s="11">
        <v>40</v>
      </c>
      <c r="V412" s="11">
        <v>1600</v>
      </c>
      <c r="W412" s="11">
        <v>-25.246499</v>
      </c>
      <c r="Y412" s="11">
        <v>-23.216149999999999</v>
      </c>
      <c r="Z412" s="11">
        <v>222</v>
      </c>
      <c r="AA412" s="11">
        <v>1560.8131000000001</v>
      </c>
      <c r="AB412" s="11">
        <v>0.45</v>
      </c>
      <c r="AC412" s="11">
        <v>40</v>
      </c>
      <c r="AD412" s="11">
        <v>-25.246499</v>
      </c>
    </row>
    <row r="413" spans="2:30" x14ac:dyDescent="0.35">
      <c r="B413" s="11">
        <v>21.285692999999998</v>
      </c>
      <c r="C413" s="11">
        <v>25</v>
      </c>
      <c r="D413" s="11">
        <v>153.79592</v>
      </c>
      <c r="E413" s="11">
        <v>0.27300000000000002</v>
      </c>
      <c r="F413" s="11">
        <v>1335.5888429752067</v>
      </c>
      <c r="G413" s="11">
        <v>4000</v>
      </c>
      <c r="H413" s="11">
        <v>0.7</v>
      </c>
      <c r="I413" s="11">
        <v>0.4</v>
      </c>
      <c r="J413" s="11">
        <v>0.8</v>
      </c>
      <c r="K413" s="11">
        <v>3</v>
      </c>
      <c r="L413" s="11">
        <v>2</v>
      </c>
      <c r="M413" s="11">
        <v>2</v>
      </c>
      <c r="N413" s="11">
        <v>2</v>
      </c>
      <c r="O413" s="11">
        <v>0.2</v>
      </c>
      <c r="P413" s="11">
        <v>0.15</v>
      </c>
      <c r="Q413" s="11">
        <v>0.3</v>
      </c>
      <c r="R413" s="11">
        <v>0.3</v>
      </c>
      <c r="S413" s="11">
        <v>2437.3081000000002</v>
      </c>
      <c r="T413" s="11">
        <v>0.45</v>
      </c>
      <c r="U413" s="11">
        <v>70</v>
      </c>
      <c r="V413" s="11">
        <v>600</v>
      </c>
      <c r="W413" s="11">
        <v>21.951163000000001</v>
      </c>
      <c r="Y413" s="11">
        <v>21.285692999999998</v>
      </c>
      <c r="Z413" s="11">
        <v>364.61575413223147</v>
      </c>
      <c r="AA413" s="11">
        <v>2437.3081000000002</v>
      </c>
      <c r="AB413" s="11">
        <v>0.45</v>
      </c>
      <c r="AC413" s="11">
        <v>70</v>
      </c>
      <c r="AD413" s="11">
        <v>21.951163000000001</v>
      </c>
    </row>
    <row r="414" spans="2:30" x14ac:dyDescent="0.35">
      <c r="B414" s="11">
        <v>-0.83642899999999998</v>
      </c>
      <c r="C414" s="11">
        <v>30</v>
      </c>
      <c r="D414" s="11">
        <v>208.62244999999999</v>
      </c>
      <c r="E414" s="11">
        <v>0.13800000000000001</v>
      </c>
      <c r="F414" s="11">
        <v>4635.2789256198348</v>
      </c>
      <c r="G414" s="11">
        <v>8000</v>
      </c>
      <c r="H414" s="11">
        <v>0.75</v>
      </c>
      <c r="I414" s="11">
        <v>0.4</v>
      </c>
      <c r="J414" s="11">
        <v>0.9</v>
      </c>
      <c r="K414" s="11">
        <v>2</v>
      </c>
      <c r="L414" s="11">
        <v>2</v>
      </c>
      <c r="M414" s="11">
        <v>4</v>
      </c>
      <c r="N414" s="11">
        <v>4</v>
      </c>
      <c r="O414" s="11">
        <v>0.2</v>
      </c>
      <c r="P414" s="11">
        <v>0.2</v>
      </c>
      <c r="Q414" s="11">
        <v>0.23333333000000001</v>
      </c>
      <c r="R414" s="11">
        <v>0.2</v>
      </c>
      <c r="S414" s="11">
        <v>2099.4218999999998</v>
      </c>
      <c r="T414" s="11">
        <v>0.6</v>
      </c>
      <c r="U414" s="11">
        <v>60</v>
      </c>
      <c r="V414" s="11">
        <v>800</v>
      </c>
      <c r="W414" s="11">
        <v>2.0621213000000003</v>
      </c>
      <c r="Y414" s="11">
        <v>-0.83642899999999998</v>
      </c>
      <c r="Z414" s="11">
        <v>639.66849173553726</v>
      </c>
      <c r="AA414" s="11">
        <v>2099.4218999999998</v>
      </c>
      <c r="AB414" s="11">
        <v>0.6</v>
      </c>
      <c r="AC414" s="11">
        <v>60</v>
      </c>
      <c r="AD414" s="11">
        <v>2.0621213000000003</v>
      </c>
    </row>
    <row r="415" spans="2:30" x14ac:dyDescent="0.35">
      <c r="B415" s="11">
        <v>-12.041209</v>
      </c>
      <c r="C415" s="11">
        <v>45</v>
      </c>
      <c r="D415" s="11">
        <v>111.15306</v>
      </c>
      <c r="E415" s="11">
        <v>0.111</v>
      </c>
      <c r="F415" s="11">
        <v>2000</v>
      </c>
      <c r="G415" s="11">
        <v>8000</v>
      </c>
      <c r="H415" s="11">
        <v>0.75</v>
      </c>
      <c r="I415" s="11">
        <v>0.5</v>
      </c>
      <c r="J415" s="11">
        <v>0.7</v>
      </c>
      <c r="K415" s="11">
        <v>3</v>
      </c>
      <c r="L415" s="11">
        <v>4</v>
      </c>
      <c r="M415" s="11">
        <v>2</v>
      </c>
      <c r="N415" s="11">
        <v>4</v>
      </c>
      <c r="O415" s="11">
        <v>0.2</v>
      </c>
      <c r="P415" s="11">
        <v>0.15</v>
      </c>
      <c r="Q415" s="11">
        <v>0.1</v>
      </c>
      <c r="R415" s="11">
        <v>0.2</v>
      </c>
      <c r="S415" s="11">
        <v>1921.0008</v>
      </c>
      <c r="T415" s="11">
        <v>0.7</v>
      </c>
      <c r="U415" s="11">
        <v>80</v>
      </c>
      <c r="V415" s="11">
        <v>600</v>
      </c>
      <c r="W415" s="11">
        <v>-12.659539000000001</v>
      </c>
      <c r="Y415" s="11">
        <v>-12.041209</v>
      </c>
      <c r="Z415" s="11">
        <v>222</v>
      </c>
      <c r="AA415" s="11">
        <v>1921.0008</v>
      </c>
      <c r="AB415" s="11">
        <v>0.7</v>
      </c>
      <c r="AC415" s="11">
        <v>80</v>
      </c>
      <c r="AD415" s="11">
        <v>-12.659539000000001</v>
      </c>
    </row>
    <row r="416" spans="2:30" x14ac:dyDescent="0.35">
      <c r="B416" s="11">
        <v>33.792166000000002</v>
      </c>
      <c r="C416" s="11">
        <v>20</v>
      </c>
      <c r="D416" s="11">
        <v>56.326531000000003</v>
      </c>
      <c r="E416" s="11">
        <v>0.3</v>
      </c>
      <c r="F416" s="11">
        <v>6600</v>
      </c>
      <c r="G416" s="11">
        <v>5000</v>
      </c>
      <c r="H416" s="11">
        <v>0.8</v>
      </c>
      <c r="I416" s="11">
        <v>0.5</v>
      </c>
      <c r="J416" s="11">
        <v>0.6</v>
      </c>
      <c r="K416" s="11">
        <v>4</v>
      </c>
      <c r="L416" s="11">
        <v>2</v>
      </c>
      <c r="M416" s="11">
        <v>2</v>
      </c>
      <c r="N416" s="11">
        <v>2</v>
      </c>
      <c r="O416" s="11">
        <v>0.125</v>
      </c>
      <c r="P416" s="11">
        <v>0.1</v>
      </c>
      <c r="Q416" s="11">
        <v>0.1</v>
      </c>
      <c r="R416" s="11">
        <v>0.35</v>
      </c>
      <c r="S416" s="11">
        <v>1398.7484999999999</v>
      </c>
      <c r="T416" s="11">
        <v>0.7</v>
      </c>
      <c r="U416" s="11">
        <v>80</v>
      </c>
      <c r="V416" s="11">
        <v>1400</v>
      </c>
      <c r="W416" s="11">
        <v>32.421585</v>
      </c>
      <c r="Y416" s="11">
        <v>33.792166000000002</v>
      </c>
      <c r="Z416" s="11">
        <v>1980</v>
      </c>
      <c r="AA416" s="11">
        <v>1398.7484999999999</v>
      </c>
      <c r="AB416" s="11">
        <v>0.7</v>
      </c>
      <c r="AC416" s="11">
        <v>80</v>
      </c>
      <c r="AD416" s="11">
        <v>32.421585</v>
      </c>
    </row>
    <row r="417" spans="2:30" x14ac:dyDescent="0.35">
      <c r="B417" s="11">
        <v>42.360474000000004</v>
      </c>
      <c r="C417" s="11">
        <v>25</v>
      </c>
      <c r="D417" s="11">
        <v>251.26531</v>
      </c>
      <c r="E417" s="11">
        <v>0.27300000000000002</v>
      </c>
      <c r="F417" s="11">
        <v>5185.227272727273</v>
      </c>
      <c r="G417" s="11">
        <v>4000</v>
      </c>
      <c r="H417" s="11">
        <v>0.75</v>
      </c>
      <c r="I417" s="11">
        <v>0.4</v>
      </c>
      <c r="J417" s="11">
        <v>0.9</v>
      </c>
      <c r="K417" s="11">
        <v>3</v>
      </c>
      <c r="L417" s="11">
        <v>4</v>
      </c>
      <c r="M417" s="11">
        <v>3</v>
      </c>
      <c r="N417" s="11">
        <v>4</v>
      </c>
      <c r="O417" s="11">
        <v>0.125</v>
      </c>
      <c r="P417" s="11">
        <v>0.1</v>
      </c>
      <c r="Q417" s="11">
        <v>0.23333333000000001</v>
      </c>
      <c r="R417" s="11">
        <v>0.25</v>
      </c>
      <c r="S417" s="11">
        <v>2437.3081000000002</v>
      </c>
      <c r="T417" s="11">
        <v>0.5</v>
      </c>
      <c r="U417" s="11">
        <v>70</v>
      </c>
      <c r="V417" s="11">
        <v>1600</v>
      </c>
      <c r="W417" s="11">
        <v>46.321770999999998</v>
      </c>
      <c r="Y417" s="11">
        <v>42.360474000000004</v>
      </c>
      <c r="Z417" s="11">
        <v>1415.5670454545457</v>
      </c>
      <c r="AA417" s="11">
        <v>2437.3081000000002</v>
      </c>
      <c r="AB417" s="11">
        <v>0.5</v>
      </c>
      <c r="AC417" s="11">
        <v>70</v>
      </c>
      <c r="AD417" s="11">
        <v>46.321770999999998</v>
      </c>
    </row>
    <row r="418" spans="2:30" x14ac:dyDescent="0.35">
      <c r="B418" s="11">
        <v>-8.4219419999999996</v>
      </c>
      <c r="C418" s="11">
        <v>30</v>
      </c>
      <c r="D418" s="11">
        <v>184.2551</v>
      </c>
      <c r="E418" s="11">
        <v>0.3</v>
      </c>
      <c r="F418" s="11">
        <v>250</v>
      </c>
      <c r="G418" s="11">
        <v>5500</v>
      </c>
      <c r="H418" s="11">
        <v>0.85</v>
      </c>
      <c r="I418" s="11">
        <v>0.4</v>
      </c>
      <c r="J418" s="11">
        <v>0.8</v>
      </c>
      <c r="K418" s="11">
        <v>4</v>
      </c>
      <c r="L418" s="11">
        <v>4</v>
      </c>
      <c r="M418" s="11">
        <v>3</v>
      </c>
      <c r="N418" s="11">
        <v>3</v>
      </c>
      <c r="O418" s="11">
        <v>0.05</v>
      </c>
      <c r="P418" s="11">
        <v>0.15</v>
      </c>
      <c r="Q418" s="11">
        <v>0.1</v>
      </c>
      <c r="R418" s="11">
        <v>0.3</v>
      </c>
      <c r="S418" s="11">
        <v>1443.3525999999999</v>
      </c>
      <c r="T418" s="11">
        <v>0.47499999999999998</v>
      </c>
      <c r="U418" s="11">
        <v>40</v>
      </c>
      <c r="V418" s="11">
        <v>400</v>
      </c>
      <c r="W418" s="11">
        <v>-7.4114941999999999</v>
      </c>
      <c r="Y418" s="11">
        <v>-8.4219419999999996</v>
      </c>
      <c r="Z418" s="11">
        <v>75</v>
      </c>
      <c r="AA418" s="11">
        <v>1443.3525999999999</v>
      </c>
      <c r="AB418" s="11">
        <v>0.47499999999999998</v>
      </c>
      <c r="AC418" s="11">
        <v>40</v>
      </c>
      <c r="AD418" s="11">
        <v>-7.4114941999999999</v>
      </c>
    </row>
    <row r="419" spans="2:30" x14ac:dyDescent="0.35">
      <c r="B419" s="11">
        <v>-5.2811089999999998</v>
      </c>
      <c r="C419" s="11">
        <v>45</v>
      </c>
      <c r="D419" s="11">
        <v>281.72449</v>
      </c>
      <c r="E419" s="11">
        <v>8.4000000000000005E-2</v>
      </c>
      <c r="F419" s="11">
        <v>4085.3305785123966</v>
      </c>
      <c r="G419" s="11">
        <v>8000</v>
      </c>
      <c r="H419" s="11">
        <v>0.75</v>
      </c>
      <c r="I419" s="11">
        <v>0.4</v>
      </c>
      <c r="J419" s="11">
        <v>0.6</v>
      </c>
      <c r="K419" s="11">
        <v>2</v>
      </c>
      <c r="L419" s="11">
        <v>4</v>
      </c>
      <c r="M419" s="11">
        <v>4</v>
      </c>
      <c r="N419" s="11">
        <v>4</v>
      </c>
      <c r="O419" s="11">
        <v>0.2</v>
      </c>
      <c r="P419" s="11">
        <v>0.1</v>
      </c>
      <c r="Q419" s="11">
        <v>0.1</v>
      </c>
      <c r="R419" s="11">
        <v>0.2</v>
      </c>
      <c r="S419" s="11">
        <v>3121.6262999999999</v>
      </c>
      <c r="T419" s="11">
        <v>0.5</v>
      </c>
      <c r="U419" s="11">
        <v>60</v>
      </c>
      <c r="V419" s="11">
        <v>1400</v>
      </c>
      <c r="W419" s="11">
        <v>-4.8695177000000003</v>
      </c>
      <c r="Y419" s="11">
        <v>-5.2811089999999998</v>
      </c>
      <c r="Z419" s="11">
        <v>343.16776859504137</v>
      </c>
      <c r="AA419" s="11">
        <v>3121.6262999999999</v>
      </c>
      <c r="AB419" s="11">
        <v>0.5</v>
      </c>
      <c r="AC419" s="11">
        <v>60</v>
      </c>
      <c r="AD419" s="11">
        <v>-4.8695177000000003</v>
      </c>
    </row>
    <row r="420" spans="2:30" x14ac:dyDescent="0.35">
      <c r="B420" s="11">
        <v>-16.751425000000001</v>
      </c>
      <c r="C420" s="11">
        <v>30</v>
      </c>
      <c r="D420" s="11">
        <v>300</v>
      </c>
      <c r="E420" s="11">
        <v>0.03</v>
      </c>
      <c r="F420" s="11">
        <v>3012.3966942148763</v>
      </c>
      <c r="G420" s="11">
        <v>6500</v>
      </c>
      <c r="H420" s="11">
        <v>0.7</v>
      </c>
      <c r="I420" s="11">
        <v>0.3</v>
      </c>
      <c r="J420" s="11">
        <v>0.6</v>
      </c>
      <c r="K420" s="11">
        <v>2</v>
      </c>
      <c r="L420" s="11">
        <v>2</v>
      </c>
      <c r="M420" s="11">
        <v>4</v>
      </c>
      <c r="N420" s="11">
        <v>2</v>
      </c>
      <c r="O420" s="11">
        <v>0.2</v>
      </c>
      <c r="P420" s="11">
        <v>0.15</v>
      </c>
      <c r="Q420" s="11">
        <v>0.16666666999999999</v>
      </c>
      <c r="R420" s="11">
        <v>0.2</v>
      </c>
      <c r="S420" s="11">
        <v>3838.0057000000002</v>
      </c>
      <c r="T420" s="11">
        <v>0.55000000000000004</v>
      </c>
      <c r="U420" s="11">
        <v>80</v>
      </c>
      <c r="V420" s="11">
        <v>2000</v>
      </c>
      <c r="W420" s="11">
        <v>-18.523997000000001</v>
      </c>
      <c r="Y420" s="11">
        <v>-16.751425000000001</v>
      </c>
      <c r="Z420" s="11">
        <v>90.371900826446293</v>
      </c>
      <c r="AA420" s="11">
        <v>3838.0057000000002</v>
      </c>
      <c r="AB420" s="11">
        <v>0.55000000000000004</v>
      </c>
      <c r="AC420" s="11">
        <v>80</v>
      </c>
      <c r="AD420" s="11">
        <v>-18.523997000000001</v>
      </c>
    </row>
    <row r="421" spans="2:30" x14ac:dyDescent="0.35">
      <c r="B421" s="11">
        <v>38.759379000000003</v>
      </c>
      <c r="C421" s="11">
        <v>25</v>
      </c>
      <c r="D421" s="11">
        <v>25.867346999999999</v>
      </c>
      <c r="E421" s="11">
        <v>0.3</v>
      </c>
      <c r="F421" s="11">
        <v>3733.2128099173551</v>
      </c>
      <c r="G421" s="11">
        <v>3000</v>
      </c>
      <c r="H421" s="11">
        <v>0.8</v>
      </c>
      <c r="I421" s="11">
        <v>0.4</v>
      </c>
      <c r="J421" s="11">
        <v>0.6</v>
      </c>
      <c r="K421" s="11">
        <v>3</v>
      </c>
      <c r="L421" s="11">
        <v>4</v>
      </c>
      <c r="M421" s="11">
        <v>4</v>
      </c>
      <c r="N421" s="11">
        <v>3</v>
      </c>
      <c r="O421" s="11">
        <v>0.2</v>
      </c>
      <c r="P421" s="11">
        <v>0.15</v>
      </c>
      <c r="Q421" s="11">
        <v>0.1</v>
      </c>
      <c r="R421" s="11">
        <v>0.25</v>
      </c>
      <c r="S421" s="11">
        <v>1827.9811</v>
      </c>
      <c r="T421" s="11">
        <v>0.45</v>
      </c>
      <c r="U421" s="11">
        <v>80</v>
      </c>
      <c r="V421" s="11">
        <v>400</v>
      </c>
      <c r="W421" s="11">
        <v>43.137574000000001</v>
      </c>
      <c r="Y421" s="11">
        <v>38.759379000000003</v>
      </c>
      <c r="Z421" s="11">
        <v>1119.9638429752065</v>
      </c>
      <c r="AA421" s="11">
        <v>1827.9811</v>
      </c>
      <c r="AB421" s="11">
        <v>0.45</v>
      </c>
      <c r="AC421" s="11">
        <v>80</v>
      </c>
      <c r="AD421" s="11">
        <v>43.137574000000001</v>
      </c>
    </row>
    <row r="422" spans="2:30" x14ac:dyDescent="0.35">
      <c r="B422" s="11">
        <v>-4.281155</v>
      </c>
      <c r="C422" s="11">
        <v>20</v>
      </c>
      <c r="D422" s="11">
        <v>153.79592</v>
      </c>
      <c r="E422" s="11">
        <v>0.192</v>
      </c>
      <c r="F422" s="11">
        <v>2985.4338842975208</v>
      </c>
      <c r="G422" s="11">
        <v>7000</v>
      </c>
      <c r="H422" s="11">
        <v>0.75</v>
      </c>
      <c r="I422" s="11">
        <v>0.3</v>
      </c>
      <c r="J422" s="11">
        <v>0.8</v>
      </c>
      <c r="K422" s="11">
        <v>4</v>
      </c>
      <c r="L422" s="11">
        <v>3</v>
      </c>
      <c r="M422" s="11">
        <v>4</v>
      </c>
      <c r="N422" s="11">
        <v>3</v>
      </c>
      <c r="O422" s="11">
        <v>0.125</v>
      </c>
      <c r="P422" s="11">
        <v>0.2</v>
      </c>
      <c r="Q422" s="11">
        <v>0.1</v>
      </c>
      <c r="R422" s="11">
        <v>0.3</v>
      </c>
      <c r="S422" s="11">
        <v>4406.0577999999996</v>
      </c>
      <c r="T422" s="11">
        <v>0.65</v>
      </c>
      <c r="U422" s="11">
        <v>40</v>
      </c>
      <c r="V422" s="11">
        <v>1000</v>
      </c>
      <c r="W422" s="11">
        <v>-6.0832549</v>
      </c>
      <c r="Y422" s="11">
        <v>-4.281155</v>
      </c>
      <c r="Z422" s="11">
        <v>573.20330578512403</v>
      </c>
      <c r="AA422" s="11">
        <v>4406.0577999999996</v>
      </c>
      <c r="AB422" s="11">
        <v>0.65</v>
      </c>
      <c r="AC422" s="11">
        <v>40</v>
      </c>
      <c r="AD422" s="11">
        <v>-6.0832549</v>
      </c>
    </row>
    <row r="423" spans="2:30" x14ac:dyDescent="0.35">
      <c r="B423" s="11">
        <v>-14.012197</v>
      </c>
      <c r="C423" s="11">
        <v>30</v>
      </c>
      <c r="D423" s="11">
        <v>117.2449</v>
      </c>
      <c r="E423" s="11">
        <v>0.27300000000000002</v>
      </c>
      <c r="F423" s="11">
        <v>1300</v>
      </c>
      <c r="G423" s="11">
        <v>7500</v>
      </c>
      <c r="H423" s="11">
        <v>0.75</v>
      </c>
      <c r="I423" s="11">
        <v>0.4</v>
      </c>
      <c r="J423" s="11">
        <v>0.9</v>
      </c>
      <c r="K423" s="11">
        <v>3</v>
      </c>
      <c r="L423" s="11">
        <v>4</v>
      </c>
      <c r="M423" s="11">
        <v>2</v>
      </c>
      <c r="N423" s="11">
        <v>3</v>
      </c>
      <c r="O423" s="11">
        <v>0.05</v>
      </c>
      <c r="P423" s="11">
        <v>0.15</v>
      </c>
      <c r="Q423" s="11">
        <v>0.1</v>
      </c>
      <c r="R423" s="11">
        <v>0.3</v>
      </c>
      <c r="S423" s="11">
        <v>3198.3380999999999</v>
      </c>
      <c r="T423" s="11">
        <v>0.7</v>
      </c>
      <c r="U423" s="11">
        <v>60</v>
      </c>
      <c r="V423" s="11">
        <v>1800</v>
      </c>
      <c r="W423" s="11">
        <v>-13.918718</v>
      </c>
      <c r="Y423" s="11">
        <v>-14.012197</v>
      </c>
      <c r="Z423" s="11">
        <v>354.90000000000003</v>
      </c>
      <c r="AA423" s="11">
        <v>3198.3380999999999</v>
      </c>
      <c r="AB423" s="11">
        <v>0.7</v>
      </c>
      <c r="AC423" s="11">
        <v>60</v>
      </c>
      <c r="AD423" s="11">
        <v>-13.918718</v>
      </c>
    </row>
    <row r="424" spans="2:30" x14ac:dyDescent="0.35">
      <c r="B424" s="11">
        <v>-15.438867</v>
      </c>
      <c r="C424" s="11">
        <v>30</v>
      </c>
      <c r="D424" s="11">
        <v>68.510204000000002</v>
      </c>
      <c r="E424" s="11">
        <v>0.111</v>
      </c>
      <c r="F424" s="11">
        <v>785.64049586776855</v>
      </c>
      <c r="G424" s="11">
        <v>8000</v>
      </c>
      <c r="H424" s="11">
        <v>0.8</v>
      </c>
      <c r="I424" s="11">
        <v>0.5</v>
      </c>
      <c r="J424" s="11">
        <v>0.8</v>
      </c>
      <c r="K424" s="11">
        <v>4</v>
      </c>
      <c r="L424" s="11">
        <v>2</v>
      </c>
      <c r="M424" s="11">
        <v>2</v>
      </c>
      <c r="N424" s="11">
        <v>4</v>
      </c>
      <c r="O424" s="11">
        <v>0.05</v>
      </c>
      <c r="P424" s="11">
        <v>0.15</v>
      </c>
      <c r="Q424" s="11">
        <v>0.1</v>
      </c>
      <c r="R424" s="11">
        <v>0.3</v>
      </c>
      <c r="S424" s="11">
        <v>4723.6993000000002</v>
      </c>
      <c r="T424" s="11">
        <v>0.65</v>
      </c>
      <c r="U424" s="11">
        <v>70</v>
      </c>
      <c r="V424" s="11">
        <v>1400</v>
      </c>
      <c r="W424" s="11">
        <v>-14.971145</v>
      </c>
      <c r="Y424" s="11">
        <v>-15.438867</v>
      </c>
      <c r="Z424" s="11">
        <v>87.206095041322314</v>
      </c>
      <c r="AA424" s="11">
        <v>4723.6993000000002</v>
      </c>
      <c r="AB424" s="11">
        <v>0.65</v>
      </c>
      <c r="AC424" s="11">
        <v>70</v>
      </c>
      <c r="AD424" s="11">
        <v>-14.971145</v>
      </c>
    </row>
    <row r="425" spans="2:30" x14ac:dyDescent="0.35">
      <c r="B425" s="11">
        <v>33.660783000000002</v>
      </c>
      <c r="C425" s="11">
        <v>15</v>
      </c>
      <c r="D425" s="11">
        <v>300</v>
      </c>
      <c r="E425" s="11">
        <v>0.246</v>
      </c>
      <c r="F425" s="11">
        <v>5900</v>
      </c>
      <c r="G425" s="11">
        <v>4500</v>
      </c>
      <c r="H425" s="11">
        <v>0.85</v>
      </c>
      <c r="I425" s="11">
        <v>0.4</v>
      </c>
      <c r="J425" s="11">
        <v>0.7</v>
      </c>
      <c r="K425" s="11">
        <v>2</v>
      </c>
      <c r="L425" s="11">
        <v>2</v>
      </c>
      <c r="M425" s="11">
        <v>2</v>
      </c>
      <c r="N425" s="11">
        <v>2</v>
      </c>
      <c r="O425" s="11">
        <v>0.05</v>
      </c>
      <c r="P425" s="11">
        <v>0.1</v>
      </c>
      <c r="Q425" s="11">
        <v>0.16666666999999999</v>
      </c>
      <c r="R425" s="11">
        <v>0.35</v>
      </c>
      <c r="S425" s="11">
        <v>2522.3123999999998</v>
      </c>
      <c r="T425" s="11">
        <v>0.47499999999999998</v>
      </c>
      <c r="U425" s="11">
        <v>50</v>
      </c>
      <c r="V425" s="11">
        <v>1800</v>
      </c>
      <c r="W425" s="11">
        <v>33.92906</v>
      </c>
      <c r="Y425" s="11">
        <v>33.660783000000002</v>
      </c>
      <c r="Z425" s="11">
        <v>1451.4</v>
      </c>
      <c r="AA425" s="11">
        <v>2522.3123999999998</v>
      </c>
      <c r="AB425" s="11">
        <v>0.47499999999999998</v>
      </c>
      <c r="AC425" s="11">
        <v>50</v>
      </c>
      <c r="AD425" s="11">
        <v>33.92906</v>
      </c>
    </row>
    <row r="426" spans="2:30" x14ac:dyDescent="0.35">
      <c r="B426" s="11">
        <v>27.187035999999999</v>
      </c>
      <c r="C426" s="11">
        <v>20</v>
      </c>
      <c r="D426" s="11">
        <v>190.34693999999999</v>
      </c>
      <c r="E426" s="11">
        <v>0.3</v>
      </c>
      <c r="F426" s="11">
        <v>2748.8119834710747</v>
      </c>
      <c r="G426" s="11">
        <v>7000</v>
      </c>
      <c r="H426" s="11">
        <v>0.75</v>
      </c>
      <c r="I426" s="11">
        <v>0.3</v>
      </c>
      <c r="J426" s="11">
        <v>0.8</v>
      </c>
      <c r="K426" s="11">
        <v>2</v>
      </c>
      <c r="L426" s="11">
        <v>2</v>
      </c>
      <c r="M426" s="11">
        <v>3</v>
      </c>
      <c r="N426" s="11">
        <v>4</v>
      </c>
      <c r="O426" s="11">
        <v>0.125</v>
      </c>
      <c r="P426" s="11">
        <v>0.2</v>
      </c>
      <c r="Q426" s="11">
        <v>0.23333333000000001</v>
      </c>
      <c r="R426" s="11">
        <v>0.35</v>
      </c>
      <c r="S426" s="11">
        <v>2570.2004000000002</v>
      </c>
      <c r="T426" s="11">
        <v>0.57499999999999996</v>
      </c>
      <c r="U426" s="11">
        <v>70</v>
      </c>
      <c r="V426" s="11">
        <v>1600</v>
      </c>
      <c r="W426" s="11">
        <v>25.455521999999998</v>
      </c>
      <c r="Y426" s="11">
        <v>27.187035999999999</v>
      </c>
      <c r="Z426" s="11">
        <v>824.64359504132233</v>
      </c>
      <c r="AA426" s="11">
        <v>2570.2004000000002</v>
      </c>
      <c r="AB426" s="11">
        <v>0.57499999999999996</v>
      </c>
      <c r="AC426" s="11">
        <v>70</v>
      </c>
      <c r="AD426" s="11">
        <v>25.455521999999998</v>
      </c>
    </row>
    <row r="427" spans="2:30" x14ac:dyDescent="0.35">
      <c r="B427" s="11">
        <v>-13.160499</v>
      </c>
      <c r="C427" s="11">
        <v>20</v>
      </c>
      <c r="D427" s="11">
        <v>232.9898</v>
      </c>
      <c r="E427" s="11">
        <v>5.7000000000000002E-2</v>
      </c>
      <c r="F427" s="11">
        <v>1475</v>
      </c>
      <c r="G427" s="11">
        <v>7000</v>
      </c>
      <c r="H427" s="11">
        <v>0.7</v>
      </c>
      <c r="I427" s="11">
        <v>0.4</v>
      </c>
      <c r="J427" s="11">
        <v>0.8</v>
      </c>
      <c r="K427" s="11">
        <v>2</v>
      </c>
      <c r="L427" s="11">
        <v>3</v>
      </c>
      <c r="M427" s="11">
        <v>3</v>
      </c>
      <c r="N427" s="11">
        <v>3</v>
      </c>
      <c r="O427" s="11">
        <v>0.05</v>
      </c>
      <c r="P427" s="11">
        <v>0.15</v>
      </c>
      <c r="Q427" s="11">
        <v>0.3</v>
      </c>
      <c r="R427" s="11">
        <v>0.2</v>
      </c>
      <c r="S427" s="11">
        <v>2570.2004000000002</v>
      </c>
      <c r="T427" s="11">
        <v>0.45</v>
      </c>
      <c r="U427" s="11">
        <v>60</v>
      </c>
      <c r="V427" s="11">
        <v>1400</v>
      </c>
      <c r="W427" s="11">
        <v>-12.949419000000001</v>
      </c>
      <c r="Y427" s="11">
        <v>-13.160499</v>
      </c>
      <c r="Z427" s="11">
        <v>84.075000000000003</v>
      </c>
      <c r="AA427" s="11">
        <v>2570.2004000000002</v>
      </c>
      <c r="AB427" s="11">
        <v>0.45</v>
      </c>
      <c r="AC427" s="11">
        <v>60</v>
      </c>
      <c r="AD427" s="11">
        <v>-12.949419000000001</v>
      </c>
    </row>
    <row r="428" spans="2:30" x14ac:dyDescent="0.35">
      <c r="B428" s="11">
        <v>18.154064999999999</v>
      </c>
      <c r="C428" s="11">
        <v>35</v>
      </c>
      <c r="D428" s="11">
        <v>92.877550999999997</v>
      </c>
      <c r="E428" s="11">
        <v>0.27300000000000002</v>
      </c>
      <c r="F428" s="11">
        <v>5900</v>
      </c>
      <c r="G428" s="11">
        <v>7500</v>
      </c>
      <c r="H428" s="11">
        <v>0.7</v>
      </c>
      <c r="I428" s="11">
        <v>0.5</v>
      </c>
      <c r="J428" s="11">
        <v>0.7</v>
      </c>
      <c r="K428" s="11">
        <v>3</v>
      </c>
      <c r="L428" s="11">
        <v>4</v>
      </c>
      <c r="M428" s="11">
        <v>3</v>
      </c>
      <c r="N428" s="11">
        <v>4</v>
      </c>
      <c r="O428" s="11">
        <v>0.05</v>
      </c>
      <c r="P428" s="11">
        <v>0.1</v>
      </c>
      <c r="Q428" s="11">
        <v>0.23333333000000001</v>
      </c>
      <c r="R428" s="11">
        <v>0.3</v>
      </c>
      <c r="S428" s="11">
        <v>3698.8865000000001</v>
      </c>
      <c r="T428" s="11">
        <v>0.6</v>
      </c>
      <c r="U428" s="11">
        <v>90</v>
      </c>
      <c r="V428" s="11">
        <v>1400</v>
      </c>
      <c r="W428" s="11">
        <v>15.154703</v>
      </c>
      <c r="Y428" s="11">
        <v>18.154064999999999</v>
      </c>
      <c r="Z428" s="11">
        <v>1610.7</v>
      </c>
      <c r="AA428" s="11">
        <v>3698.8865000000001</v>
      </c>
      <c r="AB428" s="11">
        <v>0.6</v>
      </c>
      <c r="AC428" s="11">
        <v>90</v>
      </c>
      <c r="AD428" s="11">
        <v>15.154703</v>
      </c>
    </row>
    <row r="429" spans="2:30" x14ac:dyDescent="0.35">
      <c r="B429" s="11">
        <v>4.3887299999999998</v>
      </c>
      <c r="C429" s="11">
        <v>25</v>
      </c>
      <c r="D429" s="11">
        <v>105.06122000000001</v>
      </c>
      <c r="E429" s="11">
        <v>0.27300000000000002</v>
      </c>
      <c r="F429" s="11">
        <v>2748.8119834710747</v>
      </c>
      <c r="G429" s="11">
        <v>6500</v>
      </c>
      <c r="H429" s="11">
        <v>0.7</v>
      </c>
      <c r="I429" s="11">
        <v>0.5</v>
      </c>
      <c r="J429" s="11">
        <v>0.9</v>
      </c>
      <c r="K429" s="11">
        <v>2</v>
      </c>
      <c r="L429" s="11">
        <v>4</v>
      </c>
      <c r="M429" s="11">
        <v>3</v>
      </c>
      <c r="N429" s="11">
        <v>2</v>
      </c>
      <c r="O429" s="11">
        <v>0.05</v>
      </c>
      <c r="P429" s="11">
        <v>0.2</v>
      </c>
      <c r="Q429" s="11">
        <v>0.3</v>
      </c>
      <c r="R429" s="11">
        <v>0.2</v>
      </c>
      <c r="S429" s="11">
        <v>3410.5387999999998</v>
      </c>
      <c r="T429" s="11">
        <v>0.52500000000000002</v>
      </c>
      <c r="U429" s="11">
        <v>80</v>
      </c>
      <c r="V429" s="11">
        <v>800</v>
      </c>
      <c r="W429" s="11">
        <v>-0.51425745</v>
      </c>
      <c r="Y429" s="11">
        <v>4.3887299999999998</v>
      </c>
      <c r="Z429" s="11">
        <v>750.42567148760338</v>
      </c>
      <c r="AA429" s="11">
        <v>3410.5387999999998</v>
      </c>
      <c r="AB429" s="11">
        <v>0.52500000000000002</v>
      </c>
      <c r="AC429" s="11">
        <v>80</v>
      </c>
      <c r="AD429" s="11">
        <v>-0.51425745</v>
      </c>
    </row>
    <row r="430" spans="2:30" x14ac:dyDescent="0.35">
      <c r="B430" s="11">
        <v>-7.8977339999999998</v>
      </c>
      <c r="C430" s="11">
        <v>40</v>
      </c>
      <c r="D430" s="11">
        <v>245.17347000000001</v>
      </c>
      <c r="E430" s="11">
        <v>8.4000000000000005E-2</v>
      </c>
      <c r="F430" s="11">
        <v>3490.909090909091</v>
      </c>
      <c r="G430" s="11">
        <v>6500</v>
      </c>
      <c r="H430" s="11">
        <v>0.75</v>
      </c>
      <c r="I430" s="11">
        <v>0.2</v>
      </c>
      <c r="J430" s="11">
        <v>0.8</v>
      </c>
      <c r="K430" s="11">
        <v>4</v>
      </c>
      <c r="L430" s="11">
        <v>2</v>
      </c>
      <c r="M430" s="11">
        <v>4</v>
      </c>
      <c r="N430" s="11">
        <v>4</v>
      </c>
      <c r="O430" s="11">
        <v>0.125</v>
      </c>
      <c r="P430" s="11">
        <v>0.1</v>
      </c>
      <c r="Q430" s="11">
        <v>0.16666666999999999</v>
      </c>
      <c r="R430" s="11">
        <v>0.3</v>
      </c>
      <c r="S430" s="11">
        <v>3112.2408999999998</v>
      </c>
      <c r="T430" s="11">
        <v>0.4</v>
      </c>
      <c r="U430" s="11">
        <v>60</v>
      </c>
      <c r="V430" s="11">
        <v>2000</v>
      </c>
      <c r="W430" s="11">
        <v>-8.6234140000000004</v>
      </c>
      <c r="Y430" s="11">
        <v>-7.8977339999999998</v>
      </c>
      <c r="Z430" s="11">
        <v>293.23636363636365</v>
      </c>
      <c r="AA430" s="11">
        <v>3112.2408999999998</v>
      </c>
      <c r="AB430" s="11">
        <v>0.4</v>
      </c>
      <c r="AC430" s="11">
        <v>60</v>
      </c>
      <c r="AD430" s="11">
        <v>-8.6234140000000004</v>
      </c>
    </row>
    <row r="431" spans="2:30" x14ac:dyDescent="0.35">
      <c r="B431" s="11">
        <v>-6.6728550000000002</v>
      </c>
      <c r="C431" s="11">
        <v>45</v>
      </c>
      <c r="D431" s="11">
        <v>38.051020000000001</v>
      </c>
      <c r="E431" s="11">
        <v>0.13800000000000001</v>
      </c>
      <c r="F431" s="11">
        <v>2380.1652892561983</v>
      </c>
      <c r="G431" s="11">
        <v>7500</v>
      </c>
      <c r="H431" s="11">
        <v>0.75</v>
      </c>
      <c r="I431" s="11">
        <v>0.3</v>
      </c>
      <c r="J431" s="11">
        <v>0.7</v>
      </c>
      <c r="K431" s="11">
        <v>2</v>
      </c>
      <c r="L431" s="11">
        <v>4</v>
      </c>
      <c r="M431" s="11">
        <v>3</v>
      </c>
      <c r="N431" s="11">
        <v>3</v>
      </c>
      <c r="O431" s="11">
        <v>0.2</v>
      </c>
      <c r="P431" s="11">
        <v>0.15</v>
      </c>
      <c r="Q431" s="11">
        <v>0.1</v>
      </c>
      <c r="R431" s="11">
        <v>0.25</v>
      </c>
      <c r="S431" s="11">
        <v>2363.7314000000001</v>
      </c>
      <c r="T431" s="11">
        <v>0.45</v>
      </c>
      <c r="U431" s="11">
        <v>60</v>
      </c>
      <c r="V431" s="11">
        <v>1000</v>
      </c>
      <c r="W431" s="11">
        <v>-3.6956959999999999</v>
      </c>
      <c r="Y431" s="11">
        <v>-6.6728550000000002</v>
      </c>
      <c r="Z431" s="11">
        <v>328.4628099173554</v>
      </c>
      <c r="AA431" s="11">
        <v>2363.7314000000001</v>
      </c>
      <c r="AB431" s="11">
        <v>0.45</v>
      </c>
      <c r="AC431" s="11">
        <v>60</v>
      </c>
      <c r="AD431" s="11">
        <v>-3.6956959999999999</v>
      </c>
    </row>
    <row r="432" spans="2:30" x14ac:dyDescent="0.35">
      <c r="B432" s="11">
        <v>-7.0012030000000003</v>
      </c>
      <c r="C432" s="11">
        <v>35</v>
      </c>
      <c r="D432" s="11">
        <v>80.693877999999998</v>
      </c>
      <c r="E432" s="11">
        <v>5.7000000000000002E-2</v>
      </c>
      <c r="F432" s="11">
        <v>2009.9173553719008</v>
      </c>
      <c r="G432" s="11">
        <v>6500</v>
      </c>
      <c r="H432" s="11">
        <v>0.75</v>
      </c>
      <c r="I432" s="11">
        <v>0.2</v>
      </c>
      <c r="J432" s="11">
        <v>0.8</v>
      </c>
      <c r="K432" s="11">
        <v>3</v>
      </c>
      <c r="L432" s="11">
        <v>2</v>
      </c>
      <c r="M432" s="11">
        <v>3</v>
      </c>
      <c r="N432" s="11">
        <v>4</v>
      </c>
      <c r="O432" s="11">
        <v>0.05</v>
      </c>
      <c r="P432" s="11">
        <v>0.1</v>
      </c>
      <c r="Q432" s="11">
        <v>0.16666666999999999</v>
      </c>
      <c r="R432" s="11">
        <v>0.35</v>
      </c>
      <c r="S432" s="11">
        <v>3205.7015999999999</v>
      </c>
      <c r="T432" s="11">
        <v>0.5</v>
      </c>
      <c r="U432" s="11">
        <v>50</v>
      </c>
      <c r="V432" s="11">
        <v>800</v>
      </c>
      <c r="W432" s="11">
        <v>-6.2032816999999998</v>
      </c>
      <c r="Y432" s="11">
        <v>-7.0012030000000003</v>
      </c>
      <c r="Z432" s="11">
        <v>114.56528925619835</v>
      </c>
      <c r="AA432" s="11">
        <v>3205.7015999999999</v>
      </c>
      <c r="AB432" s="11">
        <v>0.5</v>
      </c>
      <c r="AC432" s="11">
        <v>50</v>
      </c>
      <c r="AD432" s="11">
        <v>-6.2032816999999998</v>
      </c>
    </row>
    <row r="433" spans="2:30" x14ac:dyDescent="0.35">
      <c r="B433" s="11">
        <v>-21.356653999999999</v>
      </c>
      <c r="C433" s="11">
        <v>40</v>
      </c>
      <c r="D433" s="11">
        <v>13.683673000000001</v>
      </c>
      <c r="E433" s="11">
        <v>0.27300000000000002</v>
      </c>
      <c r="F433" s="11">
        <v>1075.6714876033056</v>
      </c>
      <c r="G433" s="11">
        <v>7500</v>
      </c>
      <c r="H433" s="11">
        <v>0.75</v>
      </c>
      <c r="I433" s="11">
        <v>0.5</v>
      </c>
      <c r="J433" s="11">
        <v>0.7</v>
      </c>
      <c r="K433" s="11">
        <v>2</v>
      </c>
      <c r="L433" s="11">
        <v>4</v>
      </c>
      <c r="M433" s="11">
        <v>4</v>
      </c>
      <c r="N433" s="11">
        <v>2</v>
      </c>
      <c r="O433" s="11">
        <v>0.05</v>
      </c>
      <c r="P433" s="11">
        <v>0.1</v>
      </c>
      <c r="Q433" s="11">
        <v>0.16666666999999999</v>
      </c>
      <c r="R433" s="11">
        <v>0.2</v>
      </c>
      <c r="S433" s="11">
        <v>1853.4437</v>
      </c>
      <c r="T433" s="11">
        <v>0.7</v>
      </c>
      <c r="U433" s="11">
        <v>80</v>
      </c>
      <c r="V433" s="11">
        <v>1600</v>
      </c>
      <c r="W433" s="11">
        <v>-19.859331999999998</v>
      </c>
      <c r="Y433" s="11">
        <v>-21.356653999999999</v>
      </c>
      <c r="Z433" s="11">
        <v>293.65831611570246</v>
      </c>
      <c r="AA433" s="11">
        <v>1853.4437</v>
      </c>
      <c r="AB433" s="11">
        <v>0.7</v>
      </c>
      <c r="AC433" s="11">
        <v>80</v>
      </c>
      <c r="AD433" s="11">
        <v>-19.859331999999998</v>
      </c>
    </row>
    <row r="434" spans="2:30" x14ac:dyDescent="0.35">
      <c r="B434" s="11">
        <v>-18.36994</v>
      </c>
      <c r="C434" s="11">
        <v>25</v>
      </c>
      <c r="D434" s="11">
        <v>86.785713999999999</v>
      </c>
      <c r="E434" s="11">
        <v>0.219</v>
      </c>
      <c r="F434" s="11">
        <v>2009.9173553719008</v>
      </c>
      <c r="G434" s="11">
        <v>3000</v>
      </c>
      <c r="H434" s="11">
        <v>0.8</v>
      </c>
      <c r="I434" s="11">
        <v>0.5</v>
      </c>
      <c r="J434" s="11">
        <v>0.8</v>
      </c>
      <c r="K434" s="11">
        <v>2</v>
      </c>
      <c r="L434" s="11">
        <v>4</v>
      </c>
      <c r="M434" s="11">
        <v>4</v>
      </c>
      <c r="N434" s="11">
        <v>4</v>
      </c>
      <c r="O434" s="11">
        <v>0.2</v>
      </c>
      <c r="P434" s="11">
        <v>0.2</v>
      </c>
      <c r="Q434" s="11">
        <v>0.23333333000000001</v>
      </c>
      <c r="R434" s="11">
        <v>0.25</v>
      </c>
      <c r="S434" s="11">
        <v>1066.3223</v>
      </c>
      <c r="T434" s="11">
        <v>0.6</v>
      </c>
      <c r="U434" s="11">
        <v>40</v>
      </c>
      <c r="V434" s="11">
        <v>1400</v>
      </c>
      <c r="W434" s="11">
        <v>-18.084067999999998</v>
      </c>
      <c r="Y434" s="11">
        <v>-18.36994</v>
      </c>
      <c r="Z434" s="11">
        <v>440.17190082644629</v>
      </c>
      <c r="AA434" s="11">
        <v>1066.3223</v>
      </c>
      <c r="AB434" s="11">
        <v>0.6</v>
      </c>
      <c r="AC434" s="11">
        <v>40</v>
      </c>
      <c r="AD434" s="11">
        <v>-18.084067999999998</v>
      </c>
    </row>
    <row r="435" spans="2:30" x14ac:dyDescent="0.35">
      <c r="B435" s="11">
        <v>10.408628</v>
      </c>
      <c r="C435" s="11">
        <v>15</v>
      </c>
      <c r="D435" s="11">
        <v>293.90816000000001</v>
      </c>
      <c r="E435" s="11">
        <v>0.246</v>
      </c>
      <c r="F435" s="11">
        <v>3100</v>
      </c>
      <c r="G435" s="11">
        <v>3500</v>
      </c>
      <c r="H435" s="11">
        <v>0.85</v>
      </c>
      <c r="I435" s="11">
        <v>0.2</v>
      </c>
      <c r="J435" s="11">
        <v>0.7</v>
      </c>
      <c r="K435" s="11">
        <v>2</v>
      </c>
      <c r="L435" s="11">
        <v>3</v>
      </c>
      <c r="M435" s="11">
        <v>3</v>
      </c>
      <c r="N435" s="11">
        <v>2</v>
      </c>
      <c r="O435" s="11">
        <v>0.05</v>
      </c>
      <c r="P435" s="11">
        <v>0.2</v>
      </c>
      <c r="Q435" s="11">
        <v>0.1</v>
      </c>
      <c r="R435" s="11">
        <v>0.2</v>
      </c>
      <c r="S435" s="11">
        <v>2278.2175999999999</v>
      </c>
      <c r="T435" s="11">
        <v>0.47499999999999998</v>
      </c>
      <c r="U435" s="11">
        <v>90</v>
      </c>
      <c r="V435" s="11">
        <v>600</v>
      </c>
      <c r="W435" s="11">
        <v>3.9135632</v>
      </c>
      <c r="Y435" s="11">
        <v>10.408628</v>
      </c>
      <c r="Z435" s="11">
        <v>762.6</v>
      </c>
      <c r="AA435" s="11">
        <v>2278.2175999999999</v>
      </c>
      <c r="AB435" s="11">
        <v>0.47499999999999998</v>
      </c>
      <c r="AC435" s="11">
        <v>90</v>
      </c>
      <c r="AD435" s="11">
        <v>3.9135632</v>
      </c>
    </row>
    <row r="436" spans="2:30" x14ac:dyDescent="0.35">
      <c r="B436" s="11">
        <v>-13.558218999999999</v>
      </c>
      <c r="C436" s="11">
        <v>15</v>
      </c>
      <c r="D436" s="11">
        <v>165.97959</v>
      </c>
      <c r="E436" s="11">
        <v>0.219</v>
      </c>
      <c r="F436" s="11">
        <v>1650</v>
      </c>
      <c r="G436" s="11">
        <v>7500</v>
      </c>
      <c r="H436" s="11">
        <v>0.85</v>
      </c>
      <c r="I436" s="11">
        <v>0.3</v>
      </c>
      <c r="J436" s="11">
        <v>0.6</v>
      </c>
      <c r="K436" s="11">
        <v>3</v>
      </c>
      <c r="L436" s="11">
        <v>3</v>
      </c>
      <c r="M436" s="11">
        <v>3</v>
      </c>
      <c r="N436" s="11">
        <v>4</v>
      </c>
      <c r="O436" s="11">
        <v>0.125</v>
      </c>
      <c r="P436" s="11">
        <v>0.15</v>
      </c>
      <c r="Q436" s="11">
        <v>0.1</v>
      </c>
      <c r="R436" s="11">
        <v>0.25</v>
      </c>
      <c r="S436" s="11">
        <v>2847.7719999999999</v>
      </c>
      <c r="T436" s="11">
        <v>0.67500000000000004</v>
      </c>
      <c r="U436" s="11">
        <v>40</v>
      </c>
      <c r="V436" s="11">
        <v>1800</v>
      </c>
      <c r="W436" s="11">
        <v>-14.314435</v>
      </c>
      <c r="Y436" s="11">
        <v>-13.558218999999999</v>
      </c>
      <c r="Z436" s="11">
        <v>361.35</v>
      </c>
      <c r="AA436" s="11">
        <v>2847.7719999999999</v>
      </c>
      <c r="AB436" s="11">
        <v>0.67500000000000004</v>
      </c>
      <c r="AC436" s="11">
        <v>40</v>
      </c>
      <c r="AD436" s="11">
        <v>-14.314435</v>
      </c>
    </row>
    <row r="437" spans="2:30" x14ac:dyDescent="0.35">
      <c r="B437" s="11">
        <v>-0.438419</v>
      </c>
      <c r="C437" s="11">
        <v>35</v>
      </c>
      <c r="D437" s="11">
        <v>129.42857000000001</v>
      </c>
      <c r="E437" s="11">
        <v>8.4000000000000005E-2</v>
      </c>
      <c r="F437" s="11">
        <v>3490.909090909091</v>
      </c>
      <c r="G437" s="11">
        <v>8500</v>
      </c>
      <c r="H437" s="11">
        <v>0.85</v>
      </c>
      <c r="I437" s="11">
        <v>0.4</v>
      </c>
      <c r="J437" s="11">
        <v>0.7</v>
      </c>
      <c r="K437" s="11">
        <v>2</v>
      </c>
      <c r="L437" s="11">
        <v>3</v>
      </c>
      <c r="M437" s="11">
        <v>4</v>
      </c>
      <c r="N437" s="11">
        <v>4</v>
      </c>
      <c r="O437" s="11">
        <v>0.05</v>
      </c>
      <c r="P437" s="11">
        <v>0.2</v>
      </c>
      <c r="Q437" s="11">
        <v>0.16666666999999999</v>
      </c>
      <c r="R437" s="11">
        <v>0.3</v>
      </c>
      <c r="S437" s="11">
        <v>4192.0713999999998</v>
      </c>
      <c r="T437" s="11">
        <v>0.67500000000000004</v>
      </c>
      <c r="U437" s="11">
        <v>80</v>
      </c>
      <c r="V437" s="11">
        <v>600</v>
      </c>
      <c r="W437" s="11">
        <v>0.88745799000000003</v>
      </c>
      <c r="Y437" s="11">
        <v>-0.438419</v>
      </c>
      <c r="Z437" s="11">
        <v>293.23636363636365</v>
      </c>
      <c r="AA437" s="11">
        <v>4192.0713999999998</v>
      </c>
      <c r="AB437" s="11">
        <v>0.67500000000000004</v>
      </c>
      <c r="AC437" s="11">
        <v>80</v>
      </c>
      <c r="AD437" s="11">
        <v>0.88745799000000003</v>
      </c>
    </row>
    <row r="438" spans="2:30" x14ac:dyDescent="0.35">
      <c r="B438" s="11">
        <v>-15.803804</v>
      </c>
      <c r="C438" s="11">
        <v>20</v>
      </c>
      <c r="D438" s="11">
        <v>214.71429000000001</v>
      </c>
      <c r="E438" s="11">
        <v>0.03</v>
      </c>
      <c r="F438" s="11">
        <v>775</v>
      </c>
      <c r="G438" s="11">
        <v>6500</v>
      </c>
      <c r="H438" s="11">
        <v>0.85</v>
      </c>
      <c r="I438" s="11">
        <v>0.4</v>
      </c>
      <c r="J438" s="11">
        <v>0.9</v>
      </c>
      <c r="K438" s="11">
        <v>3</v>
      </c>
      <c r="L438" s="11">
        <v>3</v>
      </c>
      <c r="M438" s="11">
        <v>3</v>
      </c>
      <c r="N438" s="11">
        <v>3</v>
      </c>
      <c r="O438" s="11">
        <v>0.2</v>
      </c>
      <c r="P438" s="11">
        <v>0.2</v>
      </c>
      <c r="Q438" s="11">
        <v>0.1</v>
      </c>
      <c r="R438" s="11">
        <v>0.35</v>
      </c>
      <c r="S438" s="11">
        <v>3523.0978</v>
      </c>
      <c r="T438" s="11">
        <v>0.4</v>
      </c>
      <c r="U438" s="11">
        <v>70</v>
      </c>
      <c r="V438" s="11">
        <v>1200</v>
      </c>
      <c r="W438" s="11">
        <v>-15.377200999999999</v>
      </c>
      <c r="Y438" s="11">
        <v>-15.803804</v>
      </c>
      <c r="Z438" s="11">
        <v>23.25</v>
      </c>
      <c r="AA438" s="11">
        <v>3523.0978</v>
      </c>
      <c r="AB438" s="11">
        <v>0.4</v>
      </c>
      <c r="AC438" s="11">
        <v>70</v>
      </c>
      <c r="AD438" s="11">
        <v>-15.377200999999999</v>
      </c>
    </row>
    <row r="439" spans="2:30" x14ac:dyDescent="0.35">
      <c r="B439" s="11">
        <v>9.7944840000000006</v>
      </c>
      <c r="C439" s="11">
        <v>30</v>
      </c>
      <c r="D439" s="11">
        <v>19.775510000000001</v>
      </c>
      <c r="E439" s="11">
        <v>0.192</v>
      </c>
      <c r="F439" s="11">
        <v>2847.3657024793383</v>
      </c>
      <c r="G439" s="11">
        <v>5500</v>
      </c>
      <c r="H439" s="11">
        <v>0.7</v>
      </c>
      <c r="I439" s="11">
        <v>0.3</v>
      </c>
      <c r="J439" s="11">
        <v>0.6</v>
      </c>
      <c r="K439" s="11">
        <v>4</v>
      </c>
      <c r="L439" s="11">
        <v>3</v>
      </c>
      <c r="M439" s="11">
        <v>3</v>
      </c>
      <c r="N439" s="11">
        <v>4</v>
      </c>
      <c r="O439" s="11">
        <v>0.2</v>
      </c>
      <c r="P439" s="11">
        <v>0.1</v>
      </c>
      <c r="Q439" s="11">
        <v>0.3</v>
      </c>
      <c r="R439" s="11">
        <v>0.3</v>
      </c>
      <c r="S439" s="11">
        <v>2796.4956000000002</v>
      </c>
      <c r="T439" s="11">
        <v>0.52500000000000002</v>
      </c>
      <c r="U439" s="11">
        <v>50</v>
      </c>
      <c r="V439" s="11">
        <v>1400</v>
      </c>
      <c r="W439" s="11">
        <v>8.5671001999999987</v>
      </c>
      <c r="Y439" s="11">
        <v>9.7944840000000006</v>
      </c>
      <c r="Z439" s="11">
        <v>546.69421487603302</v>
      </c>
      <c r="AA439" s="11">
        <v>2796.4956000000002</v>
      </c>
      <c r="AB439" s="11">
        <v>0.52500000000000002</v>
      </c>
      <c r="AC439" s="11">
        <v>50</v>
      </c>
      <c r="AD439" s="11">
        <v>8.5671001999999987</v>
      </c>
    </row>
    <row r="440" spans="2:30" x14ac:dyDescent="0.35">
      <c r="B440" s="11">
        <v>32.409021000000003</v>
      </c>
      <c r="C440" s="11">
        <v>35</v>
      </c>
      <c r="D440" s="11">
        <v>111.15306</v>
      </c>
      <c r="E440" s="11">
        <v>0.16500000000000001</v>
      </c>
      <c r="F440" s="11">
        <v>3100</v>
      </c>
      <c r="G440" s="11">
        <v>6500</v>
      </c>
      <c r="H440" s="11">
        <v>0.75</v>
      </c>
      <c r="I440" s="11">
        <v>0.5</v>
      </c>
      <c r="J440" s="11">
        <v>0.9</v>
      </c>
      <c r="K440" s="11">
        <v>3</v>
      </c>
      <c r="L440" s="11">
        <v>3</v>
      </c>
      <c r="M440" s="11">
        <v>2</v>
      </c>
      <c r="N440" s="11">
        <v>2</v>
      </c>
      <c r="O440" s="11">
        <v>0.125</v>
      </c>
      <c r="P440" s="11">
        <v>0.15</v>
      </c>
      <c r="Q440" s="11">
        <v>0.1</v>
      </c>
      <c r="R440" s="11">
        <v>0.3</v>
      </c>
      <c r="S440" s="11">
        <v>3205.7015999999999</v>
      </c>
      <c r="T440" s="11">
        <v>0.42499999999999999</v>
      </c>
      <c r="U440" s="11">
        <v>80</v>
      </c>
      <c r="V440" s="11">
        <v>2000</v>
      </c>
      <c r="W440" s="11">
        <v>37.524583</v>
      </c>
      <c r="Y440" s="11">
        <v>32.409021000000003</v>
      </c>
      <c r="Z440" s="11">
        <v>511.5</v>
      </c>
      <c r="AA440" s="11">
        <v>3205.7015999999999</v>
      </c>
      <c r="AB440" s="11">
        <v>0.42499999999999999</v>
      </c>
      <c r="AC440" s="11">
        <v>80</v>
      </c>
      <c r="AD440" s="11">
        <v>37.524583</v>
      </c>
    </row>
    <row r="441" spans="2:30" x14ac:dyDescent="0.35">
      <c r="B441" s="11">
        <v>-20.444215</v>
      </c>
      <c r="C441" s="11">
        <v>30</v>
      </c>
      <c r="D441" s="11">
        <v>263.44898000000001</v>
      </c>
      <c r="E441" s="11">
        <v>0.03</v>
      </c>
      <c r="F441" s="11">
        <v>1167.3037190082646</v>
      </c>
      <c r="G441" s="11">
        <v>7500</v>
      </c>
      <c r="H441" s="11">
        <v>0.75</v>
      </c>
      <c r="I441" s="11">
        <v>0.4</v>
      </c>
      <c r="J441" s="11">
        <v>0.6</v>
      </c>
      <c r="K441" s="11">
        <v>4</v>
      </c>
      <c r="L441" s="11">
        <v>2</v>
      </c>
      <c r="M441" s="11">
        <v>4</v>
      </c>
      <c r="N441" s="11">
        <v>2</v>
      </c>
      <c r="O441" s="11">
        <v>0.05</v>
      </c>
      <c r="P441" s="11">
        <v>0.15</v>
      </c>
      <c r="Q441" s="11">
        <v>0.16666666999999999</v>
      </c>
      <c r="R441" s="11">
        <v>0.25</v>
      </c>
      <c r="S441" s="11">
        <v>2583.2730999999999</v>
      </c>
      <c r="T441" s="11">
        <v>0.67500000000000004</v>
      </c>
      <c r="U441" s="11">
        <v>70</v>
      </c>
      <c r="V441" s="11">
        <v>1400</v>
      </c>
      <c r="W441" s="11">
        <v>-20.588035000000001</v>
      </c>
      <c r="Y441" s="11">
        <v>-20.444215</v>
      </c>
      <c r="Z441" s="11">
        <v>35.019111570247937</v>
      </c>
      <c r="AA441" s="11">
        <v>2583.2730999999999</v>
      </c>
      <c r="AB441" s="11">
        <v>0.67500000000000004</v>
      </c>
      <c r="AC441" s="11">
        <v>70</v>
      </c>
      <c r="AD441" s="11">
        <v>-20.588035000000001</v>
      </c>
    </row>
    <row r="442" spans="2:30" x14ac:dyDescent="0.35">
      <c r="B442" s="11">
        <v>-10.839022</v>
      </c>
      <c r="C442" s="11">
        <v>20</v>
      </c>
      <c r="D442" s="11">
        <v>98.969387999999995</v>
      </c>
      <c r="E442" s="11">
        <v>0.3</v>
      </c>
      <c r="F442" s="11">
        <v>250</v>
      </c>
      <c r="G442" s="11">
        <v>4500</v>
      </c>
      <c r="H442" s="11">
        <v>0.75</v>
      </c>
      <c r="I442" s="11">
        <v>0.4</v>
      </c>
      <c r="J442" s="11">
        <v>0.7</v>
      </c>
      <c r="K442" s="11">
        <v>4</v>
      </c>
      <c r="L442" s="11">
        <v>3</v>
      </c>
      <c r="M442" s="11">
        <v>3</v>
      </c>
      <c r="N442" s="11">
        <v>4</v>
      </c>
      <c r="O442" s="11">
        <v>0.125</v>
      </c>
      <c r="P442" s="11">
        <v>0.1</v>
      </c>
      <c r="Q442" s="11">
        <v>0.1</v>
      </c>
      <c r="R442" s="11">
        <v>0.35</v>
      </c>
      <c r="S442" s="11">
        <v>2045.6696999999999</v>
      </c>
      <c r="T442" s="11">
        <v>0.47499999999999998</v>
      </c>
      <c r="U442" s="11">
        <v>60</v>
      </c>
      <c r="V442" s="11">
        <v>1400</v>
      </c>
      <c r="W442" s="11">
        <v>-11.177097</v>
      </c>
      <c r="Y442" s="11">
        <v>-10.839022</v>
      </c>
      <c r="Z442" s="11">
        <v>75</v>
      </c>
      <c r="AA442" s="11">
        <v>2045.6696999999999</v>
      </c>
      <c r="AB442" s="11">
        <v>0.47499999999999998</v>
      </c>
      <c r="AC442" s="11">
        <v>60</v>
      </c>
      <c r="AD442" s="11">
        <v>-11.177097</v>
      </c>
    </row>
    <row r="443" spans="2:30" x14ac:dyDescent="0.35">
      <c r="B443" s="11">
        <v>1.786476</v>
      </c>
      <c r="C443" s="11">
        <v>20</v>
      </c>
      <c r="D443" s="11">
        <v>202.53061</v>
      </c>
      <c r="E443" s="11">
        <v>8.4000000000000005E-2</v>
      </c>
      <c r="F443" s="11">
        <v>4231.4049586776864</v>
      </c>
      <c r="G443" s="11">
        <v>6000</v>
      </c>
      <c r="H443" s="11">
        <v>0.75</v>
      </c>
      <c r="I443" s="11">
        <v>0.4</v>
      </c>
      <c r="J443" s="11">
        <v>0.6</v>
      </c>
      <c r="K443" s="11">
        <v>4</v>
      </c>
      <c r="L443" s="11">
        <v>4</v>
      </c>
      <c r="M443" s="11">
        <v>3</v>
      </c>
      <c r="N443" s="11">
        <v>2</v>
      </c>
      <c r="O443" s="11">
        <v>0.2</v>
      </c>
      <c r="P443" s="11">
        <v>0.15</v>
      </c>
      <c r="Q443" s="11">
        <v>0.1</v>
      </c>
      <c r="R443" s="11">
        <v>0.25</v>
      </c>
      <c r="S443" s="11">
        <v>2203.0288999999998</v>
      </c>
      <c r="T443" s="11">
        <v>0.42499999999999999</v>
      </c>
      <c r="U443" s="11">
        <v>40</v>
      </c>
      <c r="V443" s="11">
        <v>1600</v>
      </c>
      <c r="W443" s="11">
        <v>2.6841275000000002</v>
      </c>
      <c r="Y443" s="11">
        <v>1.786476</v>
      </c>
      <c r="Z443" s="11">
        <v>355.43801652892569</v>
      </c>
      <c r="AA443" s="11">
        <v>2203.0288999999998</v>
      </c>
      <c r="AB443" s="11">
        <v>0.42499999999999999</v>
      </c>
      <c r="AC443" s="11">
        <v>40</v>
      </c>
      <c r="AD443" s="11">
        <v>2.6841275000000002</v>
      </c>
    </row>
    <row r="444" spans="2:30" x14ac:dyDescent="0.35">
      <c r="B444" s="11">
        <v>32.380977000000001</v>
      </c>
      <c r="C444" s="11">
        <v>20</v>
      </c>
      <c r="D444" s="11">
        <v>38.051020000000001</v>
      </c>
      <c r="E444" s="11">
        <v>0.192</v>
      </c>
      <c r="F444" s="11">
        <v>2400</v>
      </c>
      <c r="G444" s="11">
        <v>6500</v>
      </c>
      <c r="H444" s="11">
        <v>0.75</v>
      </c>
      <c r="I444" s="11">
        <v>0.2</v>
      </c>
      <c r="J444" s="11">
        <v>0.7</v>
      </c>
      <c r="K444" s="11">
        <v>2</v>
      </c>
      <c r="L444" s="11">
        <v>3</v>
      </c>
      <c r="M444" s="11">
        <v>4</v>
      </c>
      <c r="N444" s="11">
        <v>3</v>
      </c>
      <c r="O444" s="11">
        <v>0.125</v>
      </c>
      <c r="P444" s="11">
        <v>0.2</v>
      </c>
      <c r="Q444" s="11">
        <v>0.1</v>
      </c>
      <c r="R444" s="11">
        <v>0.2</v>
      </c>
      <c r="S444" s="11">
        <v>2954.8562000000002</v>
      </c>
      <c r="T444" s="11">
        <v>0.42499999999999999</v>
      </c>
      <c r="U444" s="11">
        <v>90</v>
      </c>
      <c r="V444" s="11">
        <v>800</v>
      </c>
      <c r="W444" s="11">
        <v>32.129623000000002</v>
      </c>
      <c r="Y444" s="11">
        <v>32.380977000000001</v>
      </c>
      <c r="Z444" s="11">
        <v>460.8</v>
      </c>
      <c r="AA444" s="11">
        <v>2954.8562000000002</v>
      </c>
      <c r="AB444" s="11">
        <v>0.42499999999999999</v>
      </c>
      <c r="AC444" s="11">
        <v>90</v>
      </c>
      <c r="AD444" s="11">
        <v>32.129623000000002</v>
      </c>
    </row>
    <row r="445" spans="2:30" x14ac:dyDescent="0.35">
      <c r="B445" s="11">
        <v>-4.919111</v>
      </c>
      <c r="C445" s="11">
        <v>20</v>
      </c>
      <c r="D445" s="11">
        <v>135.52041</v>
      </c>
      <c r="E445" s="11">
        <v>0.3</v>
      </c>
      <c r="F445" s="11">
        <v>640.13429752066122</v>
      </c>
      <c r="G445" s="11">
        <v>4500</v>
      </c>
      <c r="H445" s="11">
        <v>0.85</v>
      </c>
      <c r="I445" s="11">
        <v>0.5</v>
      </c>
      <c r="J445" s="11">
        <v>0.9</v>
      </c>
      <c r="K445" s="11">
        <v>2</v>
      </c>
      <c r="L445" s="11">
        <v>2</v>
      </c>
      <c r="M445" s="11">
        <v>2</v>
      </c>
      <c r="N445" s="11">
        <v>3</v>
      </c>
      <c r="O445" s="11">
        <v>0.05</v>
      </c>
      <c r="P445" s="11">
        <v>0.2</v>
      </c>
      <c r="Q445" s="11">
        <v>0.16666666999999999</v>
      </c>
      <c r="R445" s="11">
        <v>0.25</v>
      </c>
      <c r="S445" s="11">
        <v>2439.0677000000001</v>
      </c>
      <c r="T445" s="11">
        <v>0.5</v>
      </c>
      <c r="U445" s="11">
        <v>70</v>
      </c>
      <c r="V445" s="11">
        <v>2000</v>
      </c>
      <c r="W445" s="11">
        <v>-4.8721297999999997</v>
      </c>
      <c r="Y445" s="11">
        <v>-4.919111</v>
      </c>
      <c r="Z445" s="11">
        <v>192.04028925619835</v>
      </c>
      <c r="AA445" s="11">
        <v>2439.0677000000001</v>
      </c>
      <c r="AB445" s="11">
        <v>0.5</v>
      </c>
      <c r="AC445" s="11">
        <v>70</v>
      </c>
      <c r="AD445" s="11">
        <v>-4.8721297999999997</v>
      </c>
    </row>
    <row r="446" spans="2:30" x14ac:dyDescent="0.35">
      <c r="B446" s="11">
        <v>-8.8831349999999993</v>
      </c>
      <c r="C446" s="11">
        <v>15</v>
      </c>
      <c r="D446" s="11">
        <v>44.142856999999999</v>
      </c>
      <c r="E446" s="11">
        <v>0.219</v>
      </c>
      <c r="F446" s="11">
        <v>1650</v>
      </c>
      <c r="G446" s="11">
        <v>6500</v>
      </c>
      <c r="H446" s="11">
        <v>0.75</v>
      </c>
      <c r="I446" s="11">
        <v>0.2</v>
      </c>
      <c r="J446" s="11">
        <v>0.9</v>
      </c>
      <c r="K446" s="11">
        <v>3</v>
      </c>
      <c r="L446" s="11">
        <v>4</v>
      </c>
      <c r="M446" s="11">
        <v>4</v>
      </c>
      <c r="N446" s="11">
        <v>4</v>
      </c>
      <c r="O446" s="11">
        <v>0.125</v>
      </c>
      <c r="P446" s="11">
        <v>0.2</v>
      </c>
      <c r="Q446" s="11">
        <v>0.16666666999999999</v>
      </c>
      <c r="R446" s="11">
        <v>0.25</v>
      </c>
      <c r="S446" s="11">
        <v>1880.4336000000001</v>
      </c>
      <c r="T446" s="11">
        <v>0.67500000000000004</v>
      </c>
      <c r="U446" s="11">
        <v>40</v>
      </c>
      <c r="V446" s="11">
        <v>600</v>
      </c>
      <c r="W446" s="11">
        <v>-7.8095692999999997</v>
      </c>
      <c r="Y446" s="11">
        <v>-8.8831349999999993</v>
      </c>
      <c r="Z446" s="11">
        <v>361.35</v>
      </c>
      <c r="AA446" s="11">
        <v>1880.4336000000001</v>
      </c>
      <c r="AB446" s="11">
        <v>0.67500000000000004</v>
      </c>
      <c r="AC446" s="11">
        <v>40</v>
      </c>
      <c r="AD446" s="11">
        <v>-7.8095692999999997</v>
      </c>
    </row>
    <row r="447" spans="2:30" x14ac:dyDescent="0.35">
      <c r="B447" s="11">
        <v>10.260096000000001</v>
      </c>
      <c r="C447" s="11">
        <v>25</v>
      </c>
      <c r="D447" s="11">
        <v>275.63265000000001</v>
      </c>
      <c r="E447" s="11">
        <v>0.246</v>
      </c>
      <c r="F447" s="11">
        <v>2485.227272727273</v>
      </c>
      <c r="G447" s="11">
        <v>5500</v>
      </c>
      <c r="H447" s="11">
        <v>0.85</v>
      </c>
      <c r="I447" s="11">
        <v>0.4</v>
      </c>
      <c r="J447" s="11">
        <v>0.7</v>
      </c>
      <c r="K447" s="11">
        <v>4</v>
      </c>
      <c r="L447" s="11">
        <v>3</v>
      </c>
      <c r="M447" s="11">
        <v>2</v>
      </c>
      <c r="N447" s="11">
        <v>4</v>
      </c>
      <c r="O447" s="11">
        <v>0.125</v>
      </c>
      <c r="P447" s="11">
        <v>0.15</v>
      </c>
      <c r="Q447" s="11">
        <v>0.16666666999999999</v>
      </c>
      <c r="R447" s="11">
        <v>0.2</v>
      </c>
      <c r="S447" s="11">
        <v>3351.2986999999998</v>
      </c>
      <c r="T447" s="11">
        <v>0.52500000000000002</v>
      </c>
      <c r="U447" s="11">
        <v>50</v>
      </c>
      <c r="V447" s="11">
        <v>1600</v>
      </c>
      <c r="W447" s="11">
        <v>12.448899000000001</v>
      </c>
      <c r="Y447" s="11">
        <v>10.260096000000001</v>
      </c>
      <c r="Z447" s="11">
        <v>611.3659090909091</v>
      </c>
      <c r="AA447" s="11">
        <v>3351.2986999999998</v>
      </c>
      <c r="AB447" s="11">
        <v>0.52500000000000002</v>
      </c>
      <c r="AC447" s="11">
        <v>50</v>
      </c>
      <c r="AD447" s="11">
        <v>12.448899000000001</v>
      </c>
    </row>
    <row r="448" spans="2:30" x14ac:dyDescent="0.35">
      <c r="B448" s="11">
        <v>40.392136999999998</v>
      </c>
      <c r="C448" s="11">
        <v>25</v>
      </c>
      <c r="D448" s="11">
        <v>19.775510000000001</v>
      </c>
      <c r="E448" s="11">
        <v>0.246</v>
      </c>
      <c r="F448" s="11">
        <v>3012.3966942148763</v>
      </c>
      <c r="G448" s="11">
        <v>3000</v>
      </c>
      <c r="H448" s="11">
        <v>0.85</v>
      </c>
      <c r="I448" s="11">
        <v>0.4</v>
      </c>
      <c r="J448" s="11">
        <v>0.9</v>
      </c>
      <c r="K448" s="11">
        <v>2</v>
      </c>
      <c r="L448" s="11">
        <v>2</v>
      </c>
      <c r="M448" s="11">
        <v>4</v>
      </c>
      <c r="N448" s="11">
        <v>2</v>
      </c>
      <c r="O448" s="11">
        <v>0.2</v>
      </c>
      <c r="P448" s="11">
        <v>0.1</v>
      </c>
      <c r="Q448" s="11">
        <v>0.1</v>
      </c>
      <c r="R448" s="11">
        <v>0.3</v>
      </c>
      <c r="S448" s="11">
        <v>1574.0948000000001</v>
      </c>
      <c r="T448" s="11">
        <v>0.45</v>
      </c>
      <c r="U448" s="11">
        <v>50</v>
      </c>
      <c r="V448" s="11">
        <v>1200</v>
      </c>
      <c r="W448" s="11">
        <v>39.247107999999997</v>
      </c>
      <c r="Y448" s="11">
        <v>40.392136999999998</v>
      </c>
      <c r="Z448" s="11">
        <v>741.04958677685954</v>
      </c>
      <c r="AA448" s="11">
        <v>1574.0948000000001</v>
      </c>
      <c r="AB448" s="11">
        <v>0.45</v>
      </c>
      <c r="AC448" s="11">
        <v>50</v>
      </c>
      <c r="AD448" s="11">
        <v>39.247107999999997</v>
      </c>
    </row>
    <row r="449" spans="2:30" x14ac:dyDescent="0.35">
      <c r="B449" s="11">
        <v>21.709246</v>
      </c>
      <c r="C449" s="11">
        <v>30</v>
      </c>
      <c r="D449" s="11">
        <v>196.43878000000001</v>
      </c>
      <c r="E449" s="11">
        <v>8.4000000000000005E-2</v>
      </c>
      <c r="F449" s="11">
        <v>5200</v>
      </c>
      <c r="G449" s="11">
        <v>8500</v>
      </c>
      <c r="H449" s="11">
        <v>0.8</v>
      </c>
      <c r="I449" s="11">
        <v>0.4</v>
      </c>
      <c r="J449" s="11">
        <v>0.6</v>
      </c>
      <c r="K449" s="11">
        <v>3</v>
      </c>
      <c r="L449" s="11">
        <v>4</v>
      </c>
      <c r="M449" s="11">
        <v>2</v>
      </c>
      <c r="N449" s="11">
        <v>4</v>
      </c>
      <c r="O449" s="11">
        <v>0.125</v>
      </c>
      <c r="P449" s="11">
        <v>0.15</v>
      </c>
      <c r="Q449" s="11">
        <v>0.1</v>
      </c>
      <c r="R449" s="11">
        <v>0.35</v>
      </c>
      <c r="S449" s="11">
        <v>2230.6358</v>
      </c>
      <c r="T449" s="11">
        <v>0.52500000000000002</v>
      </c>
      <c r="U449" s="11">
        <v>90</v>
      </c>
      <c r="V449" s="11">
        <v>1200</v>
      </c>
      <c r="W449" s="11">
        <v>18.398551000000001</v>
      </c>
      <c r="Y449" s="11">
        <v>21.709246</v>
      </c>
      <c r="Z449" s="11">
        <v>436.8</v>
      </c>
      <c r="AA449" s="11">
        <v>2230.6358</v>
      </c>
      <c r="AB449" s="11">
        <v>0.52500000000000002</v>
      </c>
      <c r="AC449" s="11">
        <v>90</v>
      </c>
      <c r="AD449" s="11">
        <v>18.398551000000001</v>
      </c>
    </row>
    <row r="450" spans="2:30" x14ac:dyDescent="0.35">
      <c r="B450" s="11">
        <v>-13.67634</v>
      </c>
      <c r="C450" s="11">
        <v>25</v>
      </c>
      <c r="D450" s="11">
        <v>153.79592</v>
      </c>
      <c r="E450" s="11">
        <v>0.03</v>
      </c>
      <c r="F450" s="11">
        <v>3100</v>
      </c>
      <c r="G450" s="11">
        <v>8500</v>
      </c>
      <c r="H450" s="11">
        <v>0.75</v>
      </c>
      <c r="I450" s="11">
        <v>0.4</v>
      </c>
      <c r="J450" s="11">
        <v>0.8</v>
      </c>
      <c r="K450" s="11">
        <v>3</v>
      </c>
      <c r="L450" s="11">
        <v>3</v>
      </c>
      <c r="M450" s="11">
        <v>3</v>
      </c>
      <c r="N450" s="11">
        <v>4</v>
      </c>
      <c r="O450" s="11">
        <v>0.05</v>
      </c>
      <c r="P450" s="11">
        <v>0.1</v>
      </c>
      <c r="Q450" s="11">
        <v>0.1</v>
      </c>
      <c r="R450" s="11">
        <v>0.2</v>
      </c>
      <c r="S450" s="11">
        <v>2301.9020999999998</v>
      </c>
      <c r="T450" s="11">
        <v>0.47499999999999998</v>
      </c>
      <c r="U450" s="11">
        <v>50</v>
      </c>
      <c r="V450" s="11">
        <v>1400</v>
      </c>
      <c r="W450" s="11">
        <v>-14.622864</v>
      </c>
      <c r="Y450" s="11">
        <v>-13.67634</v>
      </c>
      <c r="Z450" s="11">
        <v>93</v>
      </c>
      <c r="AA450" s="11">
        <v>2301.9020999999998</v>
      </c>
      <c r="AB450" s="11">
        <v>0.47499999999999998</v>
      </c>
      <c r="AC450" s="11">
        <v>50</v>
      </c>
      <c r="AD450" s="11">
        <v>-14.622864</v>
      </c>
    </row>
    <row r="451" spans="2:30" x14ac:dyDescent="0.35">
      <c r="B451" s="11">
        <v>12.204259</v>
      </c>
      <c r="C451" s="11">
        <v>15</v>
      </c>
      <c r="D451" s="11">
        <v>172.07142999999999</v>
      </c>
      <c r="E451" s="11">
        <v>0.27300000000000002</v>
      </c>
      <c r="F451" s="11">
        <v>4176.1363636363631</v>
      </c>
      <c r="G451" s="11">
        <v>4500</v>
      </c>
      <c r="H451" s="11">
        <v>0.7</v>
      </c>
      <c r="I451" s="11">
        <v>0.2</v>
      </c>
      <c r="J451" s="11">
        <v>0.9</v>
      </c>
      <c r="K451" s="11">
        <v>4</v>
      </c>
      <c r="L451" s="11">
        <v>3</v>
      </c>
      <c r="M451" s="11">
        <v>2</v>
      </c>
      <c r="N451" s="11">
        <v>4</v>
      </c>
      <c r="O451" s="11">
        <v>0.125</v>
      </c>
      <c r="P451" s="11">
        <v>0.1</v>
      </c>
      <c r="Q451" s="11">
        <v>0.16666666999999999</v>
      </c>
      <c r="R451" s="11">
        <v>0.35</v>
      </c>
      <c r="S451" s="11">
        <v>2115.4877999999999</v>
      </c>
      <c r="T451" s="11">
        <v>0.52500000000000002</v>
      </c>
      <c r="U451" s="11">
        <v>40</v>
      </c>
      <c r="V451" s="11">
        <v>2000</v>
      </c>
      <c r="W451" s="11">
        <v>14.818954</v>
      </c>
      <c r="Y451" s="11">
        <v>12.204259</v>
      </c>
      <c r="Z451" s="11">
        <v>1140.0852272727273</v>
      </c>
      <c r="AA451" s="11">
        <v>2115.4877999999999</v>
      </c>
      <c r="AB451" s="11">
        <v>0.52500000000000002</v>
      </c>
      <c r="AC451" s="11">
        <v>40</v>
      </c>
      <c r="AD451" s="11">
        <v>14.818954</v>
      </c>
    </row>
    <row r="452" spans="2:30" x14ac:dyDescent="0.35">
      <c r="B452" s="11">
        <v>-8.8149490000000004</v>
      </c>
      <c r="C452" s="11">
        <v>45</v>
      </c>
      <c r="D452" s="11">
        <v>293.90816000000001</v>
      </c>
      <c r="E452" s="11">
        <v>0.192</v>
      </c>
      <c r="F452" s="11">
        <v>1075.6714876033056</v>
      </c>
      <c r="G452" s="11">
        <v>8500</v>
      </c>
      <c r="H452" s="11">
        <v>0.8</v>
      </c>
      <c r="I452" s="11">
        <v>0.5</v>
      </c>
      <c r="J452" s="11">
        <v>0.7</v>
      </c>
      <c r="K452" s="11">
        <v>3</v>
      </c>
      <c r="L452" s="11">
        <v>3</v>
      </c>
      <c r="M452" s="11">
        <v>3</v>
      </c>
      <c r="N452" s="11">
        <v>4</v>
      </c>
      <c r="O452" s="11">
        <v>0.125</v>
      </c>
      <c r="P452" s="11">
        <v>0.1</v>
      </c>
      <c r="Q452" s="11">
        <v>0.3</v>
      </c>
      <c r="R452" s="11">
        <v>0.2</v>
      </c>
      <c r="S452" s="11">
        <v>4592.3924999999999</v>
      </c>
      <c r="T452" s="11">
        <v>0.42499999999999999</v>
      </c>
      <c r="U452" s="11">
        <v>50</v>
      </c>
      <c r="V452" s="11">
        <v>1200</v>
      </c>
      <c r="W452" s="11">
        <v>-8.3533864999999992</v>
      </c>
      <c r="Y452" s="11">
        <v>-8.8149490000000004</v>
      </c>
      <c r="Z452" s="11">
        <v>206.52892561983469</v>
      </c>
      <c r="AA452" s="11">
        <v>4592.3924999999999</v>
      </c>
      <c r="AB452" s="11">
        <v>0.42499999999999999</v>
      </c>
      <c r="AC452" s="11">
        <v>50</v>
      </c>
      <c r="AD452" s="11">
        <v>-8.3533864999999992</v>
      </c>
    </row>
    <row r="453" spans="2:30" x14ac:dyDescent="0.35">
      <c r="B453" s="11">
        <v>19.527213</v>
      </c>
      <c r="C453" s="11">
        <v>15</v>
      </c>
      <c r="D453" s="11">
        <v>239.08162999999999</v>
      </c>
      <c r="E453" s="11">
        <v>0.246</v>
      </c>
      <c r="F453" s="11">
        <v>4619.059917355371</v>
      </c>
      <c r="G453" s="11">
        <v>2500</v>
      </c>
      <c r="H453" s="11">
        <v>0.85</v>
      </c>
      <c r="I453" s="11">
        <v>0.3</v>
      </c>
      <c r="J453" s="11">
        <v>0.9</v>
      </c>
      <c r="K453" s="11">
        <v>3</v>
      </c>
      <c r="L453" s="11">
        <v>3</v>
      </c>
      <c r="M453" s="11">
        <v>4</v>
      </c>
      <c r="N453" s="11">
        <v>4</v>
      </c>
      <c r="O453" s="11">
        <v>0.05</v>
      </c>
      <c r="P453" s="11">
        <v>0.15</v>
      </c>
      <c r="Q453" s="11">
        <v>0.23333333000000001</v>
      </c>
      <c r="R453" s="11">
        <v>0.25</v>
      </c>
      <c r="S453" s="11">
        <v>1175.271</v>
      </c>
      <c r="T453" s="11">
        <v>0.55000000000000004</v>
      </c>
      <c r="U453" s="11">
        <v>80</v>
      </c>
      <c r="V453" s="11">
        <v>1200</v>
      </c>
      <c r="W453" s="11">
        <v>21.001667000000001</v>
      </c>
      <c r="Y453" s="11">
        <v>19.527213</v>
      </c>
      <c r="Z453" s="11">
        <v>1136.2887396694211</v>
      </c>
      <c r="AA453" s="11">
        <v>1175.271</v>
      </c>
      <c r="AB453" s="11">
        <v>0.55000000000000004</v>
      </c>
      <c r="AC453" s="11">
        <v>80</v>
      </c>
      <c r="AD453" s="11">
        <v>21.001667000000001</v>
      </c>
    </row>
    <row r="454" spans="2:30" x14ac:dyDescent="0.35">
      <c r="B454" s="11">
        <v>12.43605</v>
      </c>
      <c r="C454" s="11">
        <v>15</v>
      </c>
      <c r="D454" s="11">
        <v>141.61224000000001</v>
      </c>
      <c r="E454" s="11">
        <v>0.3</v>
      </c>
      <c r="F454" s="11">
        <v>2380.1652892561983</v>
      </c>
      <c r="G454" s="11">
        <v>7000</v>
      </c>
      <c r="H454" s="11">
        <v>0.75</v>
      </c>
      <c r="I454" s="11">
        <v>0.5</v>
      </c>
      <c r="J454" s="11">
        <v>0.7</v>
      </c>
      <c r="K454" s="11">
        <v>2</v>
      </c>
      <c r="L454" s="11">
        <v>2</v>
      </c>
      <c r="M454" s="11">
        <v>3</v>
      </c>
      <c r="N454" s="11">
        <v>3</v>
      </c>
      <c r="O454" s="11">
        <v>0.125</v>
      </c>
      <c r="P454" s="11">
        <v>0.15</v>
      </c>
      <c r="Q454" s="11">
        <v>0.16666666999999999</v>
      </c>
      <c r="R454" s="11">
        <v>0.3</v>
      </c>
      <c r="S454" s="11">
        <v>2657.9205000000002</v>
      </c>
      <c r="T454" s="11">
        <v>0.5</v>
      </c>
      <c r="U454" s="11">
        <v>60</v>
      </c>
      <c r="V454" s="11">
        <v>1000</v>
      </c>
      <c r="W454" s="11">
        <v>16.499044000000001</v>
      </c>
      <c r="Y454" s="11">
        <v>12.43605</v>
      </c>
      <c r="Z454" s="11">
        <v>714.04958677685943</v>
      </c>
      <c r="AA454" s="11">
        <v>2657.9205000000002</v>
      </c>
      <c r="AB454" s="11">
        <v>0.5</v>
      </c>
      <c r="AC454" s="11">
        <v>60</v>
      </c>
      <c r="AD454" s="11">
        <v>16.499044000000001</v>
      </c>
    </row>
    <row r="455" spans="2:30" x14ac:dyDescent="0.35">
      <c r="B455" s="11">
        <v>-27.932020999999999</v>
      </c>
      <c r="C455" s="11">
        <v>40</v>
      </c>
      <c r="D455" s="11">
        <v>269.54082</v>
      </c>
      <c r="E455" s="11">
        <v>0.219</v>
      </c>
      <c r="F455" s="11">
        <v>7300</v>
      </c>
      <c r="G455" s="11">
        <v>7500</v>
      </c>
      <c r="H455" s="11">
        <v>0.85</v>
      </c>
      <c r="I455" s="11">
        <v>0.4</v>
      </c>
      <c r="J455" s="11">
        <v>0.7</v>
      </c>
      <c r="K455" s="11">
        <v>4</v>
      </c>
      <c r="L455" s="11">
        <v>4</v>
      </c>
      <c r="M455" s="11">
        <v>2</v>
      </c>
      <c r="N455" s="11">
        <v>4</v>
      </c>
      <c r="O455" s="11">
        <v>0.125</v>
      </c>
      <c r="P455" s="11">
        <v>0.2</v>
      </c>
      <c r="Q455" s="11">
        <v>0.3</v>
      </c>
      <c r="R455" s="11">
        <v>0.3</v>
      </c>
      <c r="S455" s="11">
        <v>1853.4437</v>
      </c>
      <c r="T455" s="11">
        <v>0.47499999999999998</v>
      </c>
      <c r="U455" s="11">
        <v>60</v>
      </c>
      <c r="V455" s="11">
        <v>2000</v>
      </c>
      <c r="W455" s="11">
        <v>-29.005392000000001</v>
      </c>
      <c r="Y455" s="11">
        <v>-27.932020999999999</v>
      </c>
      <c r="Z455" s="11">
        <v>1598.7</v>
      </c>
      <c r="AA455" s="11">
        <v>1853.4437</v>
      </c>
      <c r="AB455" s="11">
        <v>0.47499999999999998</v>
      </c>
      <c r="AC455" s="11">
        <v>60</v>
      </c>
      <c r="AD455" s="11">
        <v>-29.005392000000001</v>
      </c>
    </row>
    <row r="456" spans="2:30" x14ac:dyDescent="0.35">
      <c r="B456" s="11">
        <v>-2.3523939999999999</v>
      </c>
      <c r="C456" s="11">
        <v>40</v>
      </c>
      <c r="D456" s="11">
        <v>141.61224000000001</v>
      </c>
      <c r="E456" s="11">
        <v>8.4000000000000005E-2</v>
      </c>
      <c r="F456" s="11">
        <v>6285.1239669421484</v>
      </c>
      <c r="G456" s="11">
        <v>6500</v>
      </c>
      <c r="H456" s="11">
        <v>0.75</v>
      </c>
      <c r="I456" s="11">
        <v>0.4</v>
      </c>
      <c r="J456" s="11">
        <v>0.6</v>
      </c>
      <c r="K456" s="11">
        <v>3</v>
      </c>
      <c r="L456" s="11">
        <v>2</v>
      </c>
      <c r="M456" s="11">
        <v>4</v>
      </c>
      <c r="N456" s="11">
        <v>3</v>
      </c>
      <c r="O456" s="11">
        <v>0.125</v>
      </c>
      <c r="P456" s="11">
        <v>0.15</v>
      </c>
      <c r="Q456" s="11">
        <v>0.3</v>
      </c>
      <c r="R456" s="11">
        <v>0.25</v>
      </c>
      <c r="S456" s="11">
        <v>3614.2152999999998</v>
      </c>
      <c r="T456" s="11">
        <v>0.67500000000000004</v>
      </c>
      <c r="U456" s="11">
        <v>80</v>
      </c>
      <c r="V456" s="11">
        <v>2000</v>
      </c>
      <c r="W456" s="11">
        <v>-7.8877632999999996</v>
      </c>
      <c r="Y456" s="11">
        <v>-2.3523939999999999</v>
      </c>
      <c r="Z456" s="11">
        <v>527.95041322314046</v>
      </c>
      <c r="AA456" s="11">
        <v>3614.2152999999998</v>
      </c>
      <c r="AB456" s="11">
        <v>0.67500000000000004</v>
      </c>
      <c r="AC456" s="11">
        <v>80</v>
      </c>
      <c r="AD456" s="11">
        <v>-7.8877632999999996</v>
      </c>
    </row>
    <row r="457" spans="2:30" x14ac:dyDescent="0.35">
      <c r="B457" s="11">
        <v>-20.469778999999999</v>
      </c>
      <c r="C457" s="11">
        <v>45</v>
      </c>
      <c r="D457" s="11">
        <v>178.16327000000001</v>
      </c>
      <c r="E457" s="11">
        <v>0.16500000000000001</v>
      </c>
      <c r="F457" s="11">
        <v>2009.9173553719008</v>
      </c>
      <c r="G457" s="11">
        <v>7000</v>
      </c>
      <c r="H457" s="11">
        <v>0.8</v>
      </c>
      <c r="I457" s="11">
        <v>0.2</v>
      </c>
      <c r="J457" s="11">
        <v>0.9</v>
      </c>
      <c r="K457" s="11">
        <v>3</v>
      </c>
      <c r="L457" s="11">
        <v>4</v>
      </c>
      <c r="M457" s="11">
        <v>2</v>
      </c>
      <c r="N457" s="11">
        <v>3</v>
      </c>
      <c r="O457" s="11">
        <v>0.125</v>
      </c>
      <c r="P457" s="11">
        <v>0.1</v>
      </c>
      <c r="Q457" s="11">
        <v>0.1</v>
      </c>
      <c r="R457" s="11">
        <v>0.3</v>
      </c>
      <c r="S457" s="11">
        <v>1680.8757000000001</v>
      </c>
      <c r="T457" s="11">
        <v>0.5</v>
      </c>
      <c r="U457" s="11">
        <v>70</v>
      </c>
      <c r="V457" s="11">
        <v>1800</v>
      </c>
      <c r="W457" s="11">
        <v>-27.17876</v>
      </c>
      <c r="Y457" s="11">
        <v>-20.469778999999999</v>
      </c>
      <c r="Z457" s="11">
        <v>331.63636363636363</v>
      </c>
      <c r="AA457" s="11">
        <v>1680.8757000000001</v>
      </c>
      <c r="AB457" s="11">
        <v>0.5</v>
      </c>
      <c r="AC457" s="11">
        <v>70</v>
      </c>
      <c r="AD457" s="11">
        <v>-27.17876</v>
      </c>
    </row>
    <row r="458" spans="2:30" x14ac:dyDescent="0.35">
      <c r="B458" s="11">
        <v>9.9039169999999999</v>
      </c>
      <c r="C458" s="11">
        <v>30</v>
      </c>
      <c r="D458" s="11">
        <v>165.97959</v>
      </c>
      <c r="E458" s="11">
        <v>0.27300000000000002</v>
      </c>
      <c r="F458" s="11">
        <v>3733.2128099173551</v>
      </c>
      <c r="G458" s="11">
        <v>3500</v>
      </c>
      <c r="H458" s="11">
        <v>0.85</v>
      </c>
      <c r="I458" s="11">
        <v>0.5</v>
      </c>
      <c r="J458" s="11">
        <v>0.6</v>
      </c>
      <c r="K458" s="11">
        <v>3</v>
      </c>
      <c r="L458" s="11">
        <v>4</v>
      </c>
      <c r="M458" s="11">
        <v>3</v>
      </c>
      <c r="N458" s="11">
        <v>3</v>
      </c>
      <c r="O458" s="11">
        <v>0.2</v>
      </c>
      <c r="P458" s="11">
        <v>0.1</v>
      </c>
      <c r="Q458" s="11">
        <v>0.3</v>
      </c>
      <c r="R458" s="11">
        <v>0.2</v>
      </c>
      <c r="S458" s="11">
        <v>2066.6185</v>
      </c>
      <c r="T458" s="11">
        <v>0.5</v>
      </c>
      <c r="U458" s="11">
        <v>40</v>
      </c>
      <c r="V458" s="11">
        <v>1600</v>
      </c>
      <c r="W458" s="11">
        <v>5.5827540999999998</v>
      </c>
      <c r="Y458" s="11">
        <v>9.9039169999999999</v>
      </c>
      <c r="Z458" s="11">
        <v>1019.1670971074381</v>
      </c>
      <c r="AA458" s="11">
        <v>2066.6185</v>
      </c>
      <c r="AB458" s="11">
        <v>0.5</v>
      </c>
      <c r="AC458" s="11">
        <v>40</v>
      </c>
      <c r="AD458" s="11">
        <v>5.5827540999999998</v>
      </c>
    </row>
    <row r="459" spans="2:30" x14ac:dyDescent="0.35">
      <c r="B459" s="11">
        <v>12.915710000000001</v>
      </c>
      <c r="C459" s="11">
        <v>20</v>
      </c>
      <c r="D459" s="11">
        <v>257.35714000000002</v>
      </c>
      <c r="E459" s="11">
        <v>0.3</v>
      </c>
      <c r="F459" s="11">
        <v>1475</v>
      </c>
      <c r="G459" s="11">
        <v>5500</v>
      </c>
      <c r="H459" s="11">
        <v>0.8</v>
      </c>
      <c r="I459" s="11">
        <v>0.3</v>
      </c>
      <c r="J459" s="11">
        <v>0.6</v>
      </c>
      <c r="K459" s="11">
        <v>3</v>
      </c>
      <c r="L459" s="11">
        <v>3</v>
      </c>
      <c r="M459" s="11">
        <v>4</v>
      </c>
      <c r="N459" s="11">
        <v>3</v>
      </c>
      <c r="O459" s="11">
        <v>0.125</v>
      </c>
      <c r="P459" s="11">
        <v>0.15</v>
      </c>
      <c r="Q459" s="11">
        <v>0.1</v>
      </c>
      <c r="R459" s="11">
        <v>0.3</v>
      </c>
      <c r="S459" s="11">
        <v>3461.9025999999999</v>
      </c>
      <c r="T459" s="11">
        <v>0.4</v>
      </c>
      <c r="U459" s="11">
        <v>40</v>
      </c>
      <c r="V459" s="11">
        <v>600</v>
      </c>
      <c r="W459" s="11">
        <v>15.339703999999999</v>
      </c>
      <c r="Y459" s="11">
        <v>12.915710000000001</v>
      </c>
      <c r="Z459" s="11">
        <v>442.5</v>
      </c>
      <c r="AA459" s="11">
        <v>3461.9025999999999</v>
      </c>
      <c r="AB459" s="11">
        <v>0.4</v>
      </c>
      <c r="AC459" s="11">
        <v>40</v>
      </c>
      <c r="AD459" s="11">
        <v>15.339703999999999</v>
      </c>
    </row>
    <row r="460" spans="2:30" x14ac:dyDescent="0.35">
      <c r="B460" s="11">
        <v>-6.1805700000000003</v>
      </c>
      <c r="C460" s="11">
        <v>35</v>
      </c>
      <c r="D460" s="11">
        <v>239.08162999999999</v>
      </c>
      <c r="E460" s="11">
        <v>0.03</v>
      </c>
      <c r="F460" s="11">
        <v>5061.9834710743798</v>
      </c>
      <c r="G460" s="11">
        <v>6500</v>
      </c>
      <c r="H460" s="11">
        <v>0.8</v>
      </c>
      <c r="I460" s="11">
        <v>0.3</v>
      </c>
      <c r="J460" s="11">
        <v>0.9</v>
      </c>
      <c r="K460" s="11">
        <v>3</v>
      </c>
      <c r="L460" s="11">
        <v>2</v>
      </c>
      <c r="M460" s="11">
        <v>3</v>
      </c>
      <c r="N460" s="11">
        <v>4</v>
      </c>
      <c r="O460" s="11">
        <v>0.125</v>
      </c>
      <c r="P460" s="11">
        <v>0.15</v>
      </c>
      <c r="Q460" s="11">
        <v>0.3</v>
      </c>
      <c r="R460" s="11">
        <v>0.2</v>
      </c>
      <c r="S460" s="11">
        <v>2171.6043</v>
      </c>
      <c r="T460" s="11">
        <v>0.625</v>
      </c>
      <c r="U460" s="11">
        <v>70</v>
      </c>
      <c r="V460" s="11">
        <v>400</v>
      </c>
      <c r="W460" s="11">
        <v>-5.6095854000000003</v>
      </c>
      <c r="Y460" s="11">
        <v>-6.1805700000000003</v>
      </c>
      <c r="Z460" s="11">
        <v>151.85950413223139</v>
      </c>
      <c r="AA460" s="11">
        <v>2171.6043</v>
      </c>
      <c r="AB460" s="11">
        <v>0.625</v>
      </c>
      <c r="AC460" s="11">
        <v>70</v>
      </c>
      <c r="AD460" s="11">
        <v>-5.6095854000000003</v>
      </c>
    </row>
    <row r="461" spans="2:30" x14ac:dyDescent="0.35">
      <c r="B461" s="11">
        <v>-7.263388</v>
      </c>
      <c r="C461" s="11">
        <v>45</v>
      </c>
      <c r="D461" s="11">
        <v>141.61224000000001</v>
      </c>
      <c r="E461" s="11">
        <v>0.13800000000000001</v>
      </c>
      <c r="F461" s="11">
        <v>1694.4731404958679</v>
      </c>
      <c r="G461" s="11">
        <v>7000</v>
      </c>
      <c r="H461" s="11">
        <v>0.8</v>
      </c>
      <c r="I461" s="11">
        <v>0.2</v>
      </c>
      <c r="J461" s="11">
        <v>0.7</v>
      </c>
      <c r="K461" s="11">
        <v>3</v>
      </c>
      <c r="L461" s="11">
        <v>3</v>
      </c>
      <c r="M461" s="11">
        <v>2</v>
      </c>
      <c r="N461" s="11">
        <v>4</v>
      </c>
      <c r="O461" s="11">
        <v>0.05</v>
      </c>
      <c r="P461" s="11">
        <v>0.1</v>
      </c>
      <c r="Q461" s="11">
        <v>0.1</v>
      </c>
      <c r="R461" s="11">
        <v>0.2</v>
      </c>
      <c r="S461" s="11">
        <v>3781.9703</v>
      </c>
      <c r="T461" s="11">
        <v>0.57499999999999996</v>
      </c>
      <c r="U461" s="11">
        <v>90</v>
      </c>
      <c r="V461" s="11">
        <v>1600</v>
      </c>
      <c r="W461" s="11">
        <v>-5.5364567000000005</v>
      </c>
      <c r="Y461" s="11">
        <v>-7.263388</v>
      </c>
      <c r="Z461" s="11">
        <v>233.8372933884298</v>
      </c>
      <c r="AA461" s="11">
        <v>3781.9703</v>
      </c>
      <c r="AB461" s="11">
        <v>0.57499999999999996</v>
      </c>
      <c r="AC461" s="11">
        <v>90</v>
      </c>
      <c r="AD461" s="11">
        <v>-5.5364567000000005</v>
      </c>
    </row>
    <row r="462" spans="2:30" x14ac:dyDescent="0.35">
      <c r="B462" s="11">
        <v>-7.3905519999999996</v>
      </c>
      <c r="C462" s="11">
        <v>20</v>
      </c>
      <c r="D462" s="11">
        <v>153.79592</v>
      </c>
      <c r="E462" s="11">
        <v>8.4000000000000005E-2</v>
      </c>
      <c r="F462" s="11">
        <v>2009.9173553719008</v>
      </c>
      <c r="G462" s="11">
        <v>8000</v>
      </c>
      <c r="H462" s="11">
        <v>0.85</v>
      </c>
      <c r="I462" s="11">
        <v>0.2</v>
      </c>
      <c r="J462" s="11">
        <v>0.6</v>
      </c>
      <c r="K462" s="11">
        <v>3</v>
      </c>
      <c r="L462" s="11">
        <v>4</v>
      </c>
      <c r="M462" s="11">
        <v>2</v>
      </c>
      <c r="N462" s="11">
        <v>3</v>
      </c>
      <c r="O462" s="11">
        <v>0.2</v>
      </c>
      <c r="P462" s="11">
        <v>0.1</v>
      </c>
      <c r="Q462" s="11">
        <v>0.16666666999999999</v>
      </c>
      <c r="R462" s="11">
        <v>0.25</v>
      </c>
      <c r="S462" s="11">
        <v>5035.4947000000002</v>
      </c>
      <c r="T462" s="11">
        <v>0.6</v>
      </c>
      <c r="U462" s="11">
        <v>70</v>
      </c>
      <c r="V462" s="11">
        <v>1400</v>
      </c>
      <c r="W462" s="11">
        <v>-3.6277441000000001</v>
      </c>
      <c r="Y462" s="11">
        <v>-7.3905519999999996</v>
      </c>
      <c r="Z462" s="11">
        <v>168.83305785123969</v>
      </c>
      <c r="AA462" s="11">
        <v>5035.4947000000002</v>
      </c>
      <c r="AB462" s="11">
        <v>0.6</v>
      </c>
      <c r="AC462" s="11">
        <v>70</v>
      </c>
      <c r="AD462" s="11">
        <v>-3.6277441000000001</v>
      </c>
    </row>
    <row r="463" spans="2:30" x14ac:dyDescent="0.35">
      <c r="B463" s="11">
        <v>-21.615309</v>
      </c>
      <c r="C463" s="11">
        <v>40</v>
      </c>
      <c r="D463" s="11">
        <v>80.693877999999998</v>
      </c>
      <c r="E463" s="11">
        <v>0.03</v>
      </c>
      <c r="F463" s="11">
        <v>3861.1570247933887</v>
      </c>
      <c r="G463" s="11">
        <v>7500</v>
      </c>
      <c r="H463" s="11">
        <v>0.8</v>
      </c>
      <c r="I463" s="11">
        <v>0.2</v>
      </c>
      <c r="J463" s="11">
        <v>0.9</v>
      </c>
      <c r="K463" s="11">
        <v>2</v>
      </c>
      <c r="L463" s="11">
        <v>3</v>
      </c>
      <c r="M463" s="11">
        <v>2</v>
      </c>
      <c r="N463" s="11">
        <v>2</v>
      </c>
      <c r="O463" s="11">
        <v>0.125</v>
      </c>
      <c r="P463" s="11">
        <v>0.15</v>
      </c>
      <c r="Q463" s="11">
        <v>0.23333333000000001</v>
      </c>
      <c r="R463" s="11">
        <v>0.35</v>
      </c>
      <c r="S463" s="11">
        <v>1853.4437</v>
      </c>
      <c r="T463" s="11">
        <v>0.6</v>
      </c>
      <c r="U463" s="11">
        <v>80</v>
      </c>
      <c r="V463" s="11">
        <v>1400</v>
      </c>
      <c r="W463" s="11">
        <v>-22.612938</v>
      </c>
      <c r="Y463" s="11">
        <v>-21.615309</v>
      </c>
      <c r="Z463" s="11">
        <v>115.83471074380165</v>
      </c>
      <c r="AA463" s="11">
        <v>1853.4437</v>
      </c>
      <c r="AB463" s="11">
        <v>0.6</v>
      </c>
      <c r="AC463" s="11">
        <v>80</v>
      </c>
      <c r="AD463" s="11">
        <v>-22.612938</v>
      </c>
    </row>
    <row r="464" spans="2:30" x14ac:dyDescent="0.35">
      <c r="B464" s="11">
        <v>3.0588039999999999</v>
      </c>
      <c r="C464" s="11">
        <v>15</v>
      </c>
      <c r="D464" s="11">
        <v>141.61224000000001</v>
      </c>
      <c r="E464" s="11">
        <v>0.03</v>
      </c>
      <c r="F464" s="11">
        <v>5061.9834710743798</v>
      </c>
      <c r="G464" s="11">
        <v>6500</v>
      </c>
      <c r="H464" s="11">
        <v>0.7</v>
      </c>
      <c r="I464" s="11">
        <v>0.4</v>
      </c>
      <c r="J464" s="11">
        <v>0.8</v>
      </c>
      <c r="K464" s="11">
        <v>4</v>
      </c>
      <c r="L464" s="11">
        <v>2</v>
      </c>
      <c r="M464" s="11">
        <v>2</v>
      </c>
      <c r="N464" s="11">
        <v>3</v>
      </c>
      <c r="O464" s="11">
        <v>0.2</v>
      </c>
      <c r="P464" s="11">
        <v>0.1</v>
      </c>
      <c r="Q464" s="11">
        <v>0.1</v>
      </c>
      <c r="R464" s="11">
        <v>0.35</v>
      </c>
      <c r="S464" s="11">
        <v>1880.4336000000001</v>
      </c>
      <c r="T464" s="11">
        <v>0.625</v>
      </c>
      <c r="U464" s="11">
        <v>90</v>
      </c>
      <c r="V464" s="11">
        <v>600</v>
      </c>
      <c r="W464" s="11">
        <v>4.3065685999999994</v>
      </c>
      <c r="Y464" s="11">
        <v>3.0588039999999999</v>
      </c>
      <c r="Z464" s="11">
        <v>151.85950413223139</v>
      </c>
      <c r="AA464" s="11">
        <v>1880.4336000000001</v>
      </c>
      <c r="AB464" s="11">
        <v>0.625</v>
      </c>
      <c r="AC464" s="11">
        <v>90</v>
      </c>
      <c r="AD464" s="11">
        <v>4.3065685999999994</v>
      </c>
    </row>
    <row r="465" spans="2:30" x14ac:dyDescent="0.35">
      <c r="B465" s="11">
        <v>43.853074999999997</v>
      </c>
      <c r="C465" s="11">
        <v>40</v>
      </c>
      <c r="D465" s="11">
        <v>92.877550999999997</v>
      </c>
      <c r="E465" s="11">
        <v>0.219</v>
      </c>
      <c r="F465" s="11">
        <v>4619.059917355371</v>
      </c>
      <c r="G465" s="11">
        <v>8000</v>
      </c>
      <c r="H465" s="11">
        <v>0.8</v>
      </c>
      <c r="I465" s="11">
        <v>0.5</v>
      </c>
      <c r="J465" s="11">
        <v>0.8</v>
      </c>
      <c r="K465" s="11">
        <v>2</v>
      </c>
      <c r="L465" s="11">
        <v>2</v>
      </c>
      <c r="M465" s="11">
        <v>4</v>
      </c>
      <c r="N465" s="11">
        <v>2</v>
      </c>
      <c r="O465" s="11">
        <v>0.125</v>
      </c>
      <c r="P465" s="11">
        <v>0.2</v>
      </c>
      <c r="Q465" s="11">
        <v>0.3</v>
      </c>
      <c r="R465" s="11">
        <v>0.25</v>
      </c>
      <c r="S465" s="11">
        <v>3830.4504000000002</v>
      </c>
      <c r="T465" s="11">
        <v>0.45</v>
      </c>
      <c r="U465" s="11">
        <v>90</v>
      </c>
      <c r="V465" s="11">
        <v>1400</v>
      </c>
      <c r="W465" s="11">
        <v>45.867331999999998</v>
      </c>
      <c r="Y465" s="11">
        <v>43.853074999999997</v>
      </c>
      <c r="Z465" s="11">
        <v>1011.5741219008263</v>
      </c>
      <c r="AA465" s="11">
        <v>3830.4504000000002</v>
      </c>
      <c r="AB465" s="11">
        <v>0.45</v>
      </c>
      <c r="AC465" s="11">
        <v>90</v>
      </c>
      <c r="AD465" s="11">
        <v>45.867331999999998</v>
      </c>
    </row>
    <row r="466" spans="2:30" x14ac:dyDescent="0.35">
      <c r="B466" s="11">
        <v>-17.042304000000001</v>
      </c>
      <c r="C466" s="11">
        <v>45</v>
      </c>
      <c r="D466" s="11">
        <v>251.26531</v>
      </c>
      <c r="E466" s="11">
        <v>0.16500000000000001</v>
      </c>
      <c r="F466" s="11">
        <v>1694.4731404958679</v>
      </c>
      <c r="G466" s="11">
        <v>6500</v>
      </c>
      <c r="H466" s="11">
        <v>0.8</v>
      </c>
      <c r="I466" s="11">
        <v>0.2</v>
      </c>
      <c r="J466" s="11">
        <v>0.9</v>
      </c>
      <c r="K466" s="11">
        <v>4</v>
      </c>
      <c r="L466" s="11">
        <v>4</v>
      </c>
      <c r="M466" s="11">
        <v>2</v>
      </c>
      <c r="N466" s="11">
        <v>2</v>
      </c>
      <c r="O466" s="11">
        <v>0.05</v>
      </c>
      <c r="P466" s="11">
        <v>0.15</v>
      </c>
      <c r="Q466" s="11">
        <v>0.16666666999999999</v>
      </c>
      <c r="R466" s="11">
        <v>0.2</v>
      </c>
      <c r="S466" s="11">
        <v>2536.3213999999998</v>
      </c>
      <c r="T466" s="11">
        <v>0.7</v>
      </c>
      <c r="U466" s="11">
        <v>50</v>
      </c>
      <c r="V466" s="11">
        <v>1200</v>
      </c>
      <c r="W466" s="11">
        <v>-15.950829000000001</v>
      </c>
      <c r="Y466" s="11">
        <v>-17.042304000000001</v>
      </c>
      <c r="Z466" s="11">
        <v>279.58806818181824</v>
      </c>
      <c r="AA466" s="11">
        <v>2536.3213999999998</v>
      </c>
      <c r="AB466" s="11">
        <v>0.7</v>
      </c>
      <c r="AC466" s="11">
        <v>50</v>
      </c>
      <c r="AD466" s="11">
        <v>-15.950829000000001</v>
      </c>
    </row>
    <row r="467" spans="2:30" x14ac:dyDescent="0.35">
      <c r="B467" s="11">
        <v>-16.683164000000001</v>
      </c>
      <c r="C467" s="11">
        <v>30</v>
      </c>
      <c r="D467" s="11">
        <v>62.418367000000003</v>
      </c>
      <c r="E467" s="11">
        <v>0.219</v>
      </c>
      <c r="F467" s="11">
        <v>1694.4731404958679</v>
      </c>
      <c r="G467" s="11">
        <v>3500</v>
      </c>
      <c r="H467" s="11">
        <v>0.75</v>
      </c>
      <c r="I467" s="11">
        <v>0.2</v>
      </c>
      <c r="J467" s="11">
        <v>0.8</v>
      </c>
      <c r="K467" s="11">
        <v>2</v>
      </c>
      <c r="L467" s="11">
        <v>3</v>
      </c>
      <c r="M467" s="11">
        <v>3</v>
      </c>
      <c r="N467" s="11">
        <v>4</v>
      </c>
      <c r="O467" s="11">
        <v>0.125</v>
      </c>
      <c r="P467" s="11">
        <v>0.2</v>
      </c>
      <c r="Q467" s="11">
        <v>0.16666666999999999</v>
      </c>
      <c r="R467" s="11">
        <v>0.35</v>
      </c>
      <c r="S467" s="11">
        <v>918.49708999999996</v>
      </c>
      <c r="T467" s="11">
        <v>0.6</v>
      </c>
      <c r="U467" s="11">
        <v>90</v>
      </c>
      <c r="V467" s="11">
        <v>1400</v>
      </c>
      <c r="W467" s="11">
        <v>-21.297566</v>
      </c>
      <c r="Y467" s="11">
        <v>-16.683164000000001</v>
      </c>
      <c r="Z467" s="11">
        <v>371.08961776859508</v>
      </c>
      <c r="AA467" s="11">
        <v>918.49708999999996</v>
      </c>
      <c r="AB467" s="11">
        <v>0.6</v>
      </c>
      <c r="AC467" s="11">
        <v>90</v>
      </c>
      <c r="AD467" s="11">
        <v>-21.297566</v>
      </c>
    </row>
    <row r="468" spans="2:30" x14ac:dyDescent="0.35">
      <c r="B468" s="11">
        <v>-18.445740000000001</v>
      </c>
      <c r="C468" s="11">
        <v>40</v>
      </c>
      <c r="D468" s="11">
        <v>74.602041</v>
      </c>
      <c r="E468" s="11">
        <v>5.7000000000000002E-2</v>
      </c>
      <c r="F468" s="11">
        <v>2009.9173553719008</v>
      </c>
      <c r="G468" s="11">
        <v>7000</v>
      </c>
      <c r="H468" s="11">
        <v>0.85</v>
      </c>
      <c r="I468" s="11">
        <v>0.2</v>
      </c>
      <c r="J468" s="11">
        <v>0.6</v>
      </c>
      <c r="K468" s="11">
        <v>4</v>
      </c>
      <c r="L468" s="11">
        <v>4</v>
      </c>
      <c r="M468" s="11">
        <v>2</v>
      </c>
      <c r="N468" s="11">
        <v>3</v>
      </c>
      <c r="O468" s="11">
        <v>0.05</v>
      </c>
      <c r="P468" s="11">
        <v>0.2</v>
      </c>
      <c r="Q468" s="11">
        <v>0.16666666999999999</v>
      </c>
      <c r="R468" s="11">
        <v>0.25</v>
      </c>
      <c r="S468" s="11">
        <v>2811.0563000000002</v>
      </c>
      <c r="T468" s="11">
        <v>0.52500000000000002</v>
      </c>
      <c r="U468" s="11">
        <v>80</v>
      </c>
      <c r="V468" s="11">
        <v>1600</v>
      </c>
      <c r="W468" s="11">
        <v>-15.880617000000001</v>
      </c>
      <c r="Y468" s="11">
        <v>-18.445740000000001</v>
      </c>
      <c r="Z468" s="11">
        <v>114.56528925619835</v>
      </c>
      <c r="AA468" s="11">
        <v>2811.0563000000002</v>
      </c>
      <c r="AB468" s="11">
        <v>0.52500000000000002</v>
      </c>
      <c r="AC468" s="11">
        <v>80</v>
      </c>
      <c r="AD468" s="11">
        <v>-15.880617000000001</v>
      </c>
    </row>
    <row r="469" spans="2:30" x14ac:dyDescent="0.35">
      <c r="B469" s="11">
        <v>1.9665090000000001</v>
      </c>
      <c r="C469" s="11">
        <v>45</v>
      </c>
      <c r="D469" s="11">
        <v>184.2551</v>
      </c>
      <c r="E469" s="11">
        <v>0.219</v>
      </c>
      <c r="F469" s="11">
        <v>2380.1652892561983</v>
      </c>
      <c r="G469" s="11">
        <v>8500</v>
      </c>
      <c r="H469" s="11">
        <v>0.8</v>
      </c>
      <c r="I469" s="11">
        <v>0.2</v>
      </c>
      <c r="J469" s="11">
        <v>0.9</v>
      </c>
      <c r="K469" s="11">
        <v>3</v>
      </c>
      <c r="L469" s="11">
        <v>4</v>
      </c>
      <c r="M469" s="11">
        <v>3</v>
      </c>
      <c r="N469" s="11">
        <v>2</v>
      </c>
      <c r="O469" s="11">
        <v>0.05</v>
      </c>
      <c r="P469" s="11">
        <v>0.1</v>
      </c>
      <c r="Q469" s="11">
        <v>0.3</v>
      </c>
      <c r="R469" s="11">
        <v>0.3</v>
      </c>
      <c r="S469" s="11">
        <v>3954.5601999999999</v>
      </c>
      <c r="T469" s="11">
        <v>0.47499999999999998</v>
      </c>
      <c r="U469" s="11">
        <v>50</v>
      </c>
      <c r="V469" s="11">
        <v>600</v>
      </c>
      <c r="W469" s="11">
        <v>5.0499160999999999</v>
      </c>
      <c r="Y469" s="11">
        <v>1.9665090000000001</v>
      </c>
      <c r="Z469" s="11">
        <v>521.25619834710744</v>
      </c>
      <c r="AA469" s="11">
        <v>3954.5601999999999</v>
      </c>
      <c r="AB469" s="11">
        <v>0.47499999999999998</v>
      </c>
      <c r="AC469" s="11">
        <v>50</v>
      </c>
      <c r="AD469" s="11">
        <v>5.0499160999999999</v>
      </c>
    </row>
    <row r="470" spans="2:30" x14ac:dyDescent="0.35">
      <c r="B470" s="11">
        <v>0.39054499999999998</v>
      </c>
      <c r="C470" s="11">
        <v>35</v>
      </c>
      <c r="D470" s="11">
        <v>68.510204000000002</v>
      </c>
      <c r="E470" s="11">
        <v>0.3</v>
      </c>
      <c r="F470" s="11">
        <v>1650</v>
      </c>
      <c r="G470" s="11">
        <v>7500</v>
      </c>
      <c r="H470" s="11">
        <v>0.75</v>
      </c>
      <c r="I470" s="11">
        <v>0.3</v>
      </c>
      <c r="J470" s="11">
        <v>0.8</v>
      </c>
      <c r="K470" s="11">
        <v>3</v>
      </c>
      <c r="L470" s="11">
        <v>2</v>
      </c>
      <c r="M470" s="11">
        <v>4</v>
      </c>
      <c r="N470" s="11">
        <v>2</v>
      </c>
      <c r="O470" s="11">
        <v>0.125</v>
      </c>
      <c r="P470" s="11">
        <v>0.2</v>
      </c>
      <c r="Q470" s="11">
        <v>0.3</v>
      </c>
      <c r="R470" s="11">
        <v>0.25</v>
      </c>
      <c r="S470" s="11">
        <v>3102.2919000000002</v>
      </c>
      <c r="T470" s="11">
        <v>0.42499999999999999</v>
      </c>
      <c r="U470" s="11">
        <v>40</v>
      </c>
      <c r="V470" s="11">
        <v>1600</v>
      </c>
      <c r="W470" s="11">
        <v>2.3186559</v>
      </c>
      <c r="Y470" s="11">
        <v>0.39054499999999998</v>
      </c>
      <c r="Z470" s="11">
        <v>495</v>
      </c>
      <c r="AA470" s="11">
        <v>3102.2919000000002</v>
      </c>
      <c r="AB470" s="11">
        <v>0.42499999999999999</v>
      </c>
      <c r="AC470" s="11">
        <v>40</v>
      </c>
      <c r="AD470" s="11">
        <v>2.3186559</v>
      </c>
    </row>
    <row r="471" spans="2:30" x14ac:dyDescent="0.35">
      <c r="B471" s="11">
        <v>-7.2520980000000002</v>
      </c>
      <c r="C471" s="11">
        <v>40</v>
      </c>
      <c r="D471" s="11">
        <v>80.693877999999998</v>
      </c>
      <c r="E471" s="11">
        <v>5.7000000000000002E-2</v>
      </c>
      <c r="F471" s="11">
        <v>7300</v>
      </c>
      <c r="G471" s="11">
        <v>7000</v>
      </c>
      <c r="H471" s="11">
        <v>0.8</v>
      </c>
      <c r="I471" s="11">
        <v>0.3</v>
      </c>
      <c r="J471" s="11">
        <v>0.8</v>
      </c>
      <c r="K471" s="11">
        <v>2</v>
      </c>
      <c r="L471" s="11">
        <v>2</v>
      </c>
      <c r="M471" s="11">
        <v>4</v>
      </c>
      <c r="N471" s="11">
        <v>3</v>
      </c>
      <c r="O471" s="11">
        <v>0.05</v>
      </c>
      <c r="P471" s="11">
        <v>0.1</v>
      </c>
      <c r="Q471" s="11">
        <v>0.3</v>
      </c>
      <c r="R471" s="11">
        <v>0.2</v>
      </c>
      <c r="S471" s="11">
        <v>2811.0563000000002</v>
      </c>
      <c r="T471" s="11">
        <v>0.625</v>
      </c>
      <c r="U471" s="11">
        <v>90</v>
      </c>
      <c r="V471" s="11">
        <v>600</v>
      </c>
      <c r="W471" s="11">
        <v>-6.0578810000000001</v>
      </c>
      <c r="Y471" s="11">
        <v>-7.2520980000000002</v>
      </c>
      <c r="Z471" s="11">
        <v>416.1</v>
      </c>
      <c r="AA471" s="11">
        <v>2811.0563000000002</v>
      </c>
      <c r="AB471" s="11">
        <v>0.625</v>
      </c>
      <c r="AC471" s="11">
        <v>90</v>
      </c>
      <c r="AD471" s="11">
        <v>-6.0578810000000001</v>
      </c>
    </row>
    <row r="472" spans="2:30" x14ac:dyDescent="0.35">
      <c r="B472" s="11">
        <v>35.97925</v>
      </c>
      <c r="C472" s="11">
        <v>25</v>
      </c>
      <c r="D472" s="11">
        <v>38.051020000000001</v>
      </c>
      <c r="E472" s="11">
        <v>0.192</v>
      </c>
      <c r="F472" s="11">
        <v>3100</v>
      </c>
      <c r="G472" s="11">
        <v>5500</v>
      </c>
      <c r="H472" s="11">
        <v>0.7</v>
      </c>
      <c r="I472" s="11">
        <v>0.3</v>
      </c>
      <c r="J472" s="11">
        <v>0.7</v>
      </c>
      <c r="K472" s="11">
        <v>4</v>
      </c>
      <c r="L472" s="11">
        <v>3</v>
      </c>
      <c r="M472" s="11">
        <v>4</v>
      </c>
      <c r="N472" s="11">
        <v>2</v>
      </c>
      <c r="O472" s="11">
        <v>0.05</v>
      </c>
      <c r="P472" s="11">
        <v>0.1</v>
      </c>
      <c r="Q472" s="11">
        <v>0.16666666999999999</v>
      </c>
      <c r="R472" s="11">
        <v>0.3</v>
      </c>
      <c r="S472" s="11">
        <v>3351.2986999999998</v>
      </c>
      <c r="T472" s="11">
        <v>0.52500000000000002</v>
      </c>
      <c r="U472" s="11">
        <v>90</v>
      </c>
      <c r="V472" s="11">
        <v>800</v>
      </c>
      <c r="W472" s="11">
        <v>38.566307000000002</v>
      </c>
      <c r="Y472" s="11">
        <v>35.97925</v>
      </c>
      <c r="Z472" s="11">
        <v>595.20000000000005</v>
      </c>
      <c r="AA472" s="11">
        <v>3351.2986999999998</v>
      </c>
      <c r="AB472" s="11">
        <v>0.52500000000000002</v>
      </c>
      <c r="AC472" s="11">
        <v>90</v>
      </c>
      <c r="AD472" s="11">
        <v>38.566307000000002</v>
      </c>
    </row>
    <row r="473" spans="2:30" x14ac:dyDescent="0.35">
      <c r="B473" s="11">
        <v>-17.711255999999999</v>
      </c>
      <c r="C473" s="11">
        <v>25</v>
      </c>
      <c r="D473" s="11">
        <v>202.53061</v>
      </c>
      <c r="E473" s="11">
        <v>5.7000000000000002E-2</v>
      </c>
      <c r="F473" s="11">
        <v>1825</v>
      </c>
      <c r="G473" s="11">
        <v>6000</v>
      </c>
      <c r="H473" s="11">
        <v>0.75</v>
      </c>
      <c r="I473" s="11">
        <v>0.2</v>
      </c>
      <c r="J473" s="11">
        <v>0.8</v>
      </c>
      <c r="K473" s="11">
        <v>3</v>
      </c>
      <c r="L473" s="11">
        <v>4</v>
      </c>
      <c r="M473" s="11">
        <v>3</v>
      </c>
      <c r="N473" s="11">
        <v>3</v>
      </c>
      <c r="O473" s="11">
        <v>0.125</v>
      </c>
      <c r="P473" s="11">
        <v>0.2</v>
      </c>
      <c r="Q473" s="11">
        <v>0.1</v>
      </c>
      <c r="R473" s="11">
        <v>0.2</v>
      </c>
      <c r="S473" s="11">
        <v>3655.9621999999999</v>
      </c>
      <c r="T473" s="11">
        <v>0.57499999999999996</v>
      </c>
      <c r="U473" s="11">
        <v>40</v>
      </c>
      <c r="V473" s="11">
        <v>1600</v>
      </c>
      <c r="W473" s="11">
        <v>-18.288522</v>
      </c>
      <c r="Y473" s="11">
        <v>-17.711255999999999</v>
      </c>
      <c r="Z473" s="11">
        <v>104.02500000000001</v>
      </c>
      <c r="AA473" s="11">
        <v>3655.9621999999999</v>
      </c>
      <c r="AB473" s="11">
        <v>0.57499999999999996</v>
      </c>
      <c r="AC473" s="11">
        <v>40</v>
      </c>
      <c r="AD473" s="11">
        <v>-18.288522</v>
      </c>
    </row>
    <row r="474" spans="2:30" x14ac:dyDescent="0.35">
      <c r="B474" s="11">
        <v>27.996478</v>
      </c>
      <c r="C474" s="11">
        <v>30</v>
      </c>
      <c r="D474" s="11">
        <v>19.775510000000001</v>
      </c>
      <c r="E474" s="11">
        <v>0.111</v>
      </c>
      <c r="F474" s="11">
        <v>4231.4049586776864</v>
      </c>
      <c r="G474" s="11">
        <v>7000</v>
      </c>
      <c r="H474" s="11">
        <v>0.75</v>
      </c>
      <c r="I474" s="11">
        <v>0.4</v>
      </c>
      <c r="J474" s="11">
        <v>0.6</v>
      </c>
      <c r="K474" s="11">
        <v>3</v>
      </c>
      <c r="L474" s="11">
        <v>3</v>
      </c>
      <c r="M474" s="11">
        <v>4</v>
      </c>
      <c r="N474" s="11">
        <v>3</v>
      </c>
      <c r="O474" s="11">
        <v>0.125</v>
      </c>
      <c r="P474" s="11">
        <v>0.15</v>
      </c>
      <c r="Q474" s="11">
        <v>0.16666666999999999</v>
      </c>
      <c r="R474" s="11">
        <v>0.2</v>
      </c>
      <c r="S474" s="11">
        <v>2411.0549000000001</v>
      </c>
      <c r="T474" s="11">
        <v>0.47499999999999998</v>
      </c>
      <c r="U474" s="11">
        <v>90</v>
      </c>
      <c r="V474" s="11">
        <v>800</v>
      </c>
      <c r="W474" s="11">
        <v>30.604431000000002</v>
      </c>
      <c r="Y474" s="11">
        <v>27.996478</v>
      </c>
      <c r="Z474" s="11">
        <v>469.68595041322322</v>
      </c>
      <c r="AA474" s="11">
        <v>2411.0549000000001</v>
      </c>
      <c r="AB474" s="11">
        <v>0.47499999999999998</v>
      </c>
      <c r="AC474" s="11">
        <v>90</v>
      </c>
      <c r="AD474" s="11">
        <v>30.604431000000002</v>
      </c>
    </row>
    <row r="475" spans="2:30" x14ac:dyDescent="0.35">
      <c r="B475" s="11">
        <v>5.3728360000000004</v>
      </c>
      <c r="C475" s="11">
        <v>15</v>
      </c>
      <c r="D475" s="11">
        <v>202.53061</v>
      </c>
      <c r="E475" s="11">
        <v>0.246</v>
      </c>
      <c r="F475" s="11">
        <v>1694.4731404958679</v>
      </c>
      <c r="G475" s="11">
        <v>4500</v>
      </c>
      <c r="H475" s="11">
        <v>0.75</v>
      </c>
      <c r="I475" s="11">
        <v>0.5</v>
      </c>
      <c r="J475" s="11">
        <v>0.6</v>
      </c>
      <c r="K475" s="11">
        <v>4</v>
      </c>
      <c r="L475" s="11">
        <v>4</v>
      </c>
      <c r="M475" s="11">
        <v>3</v>
      </c>
      <c r="N475" s="11">
        <v>4</v>
      </c>
      <c r="O475" s="11">
        <v>0.05</v>
      </c>
      <c r="P475" s="11">
        <v>0.1</v>
      </c>
      <c r="Q475" s="11">
        <v>0.1</v>
      </c>
      <c r="R475" s="11">
        <v>0.25</v>
      </c>
      <c r="S475" s="11">
        <v>1301.8386</v>
      </c>
      <c r="T475" s="11">
        <v>0.52500000000000002</v>
      </c>
      <c r="U475" s="11">
        <v>80</v>
      </c>
      <c r="V475" s="11">
        <v>400</v>
      </c>
      <c r="W475" s="11">
        <v>11.663626000000001</v>
      </c>
      <c r="Y475" s="11">
        <v>5.3728360000000004</v>
      </c>
      <c r="Z475" s="11">
        <v>416.84039256198349</v>
      </c>
      <c r="AA475" s="11">
        <v>1301.8386</v>
      </c>
      <c r="AB475" s="11">
        <v>0.52500000000000002</v>
      </c>
      <c r="AC475" s="11">
        <v>80</v>
      </c>
      <c r="AD475" s="11">
        <v>11.663626000000001</v>
      </c>
    </row>
    <row r="476" spans="2:30" x14ac:dyDescent="0.35">
      <c r="B476" s="11">
        <v>-4.1826689999999997</v>
      </c>
      <c r="C476" s="11">
        <v>25</v>
      </c>
      <c r="D476" s="11">
        <v>257.35714000000002</v>
      </c>
      <c r="E476" s="11">
        <v>0.13800000000000001</v>
      </c>
      <c r="F476" s="11">
        <v>528.9256198347108</v>
      </c>
      <c r="G476" s="11">
        <v>6500</v>
      </c>
      <c r="H476" s="11">
        <v>0.7</v>
      </c>
      <c r="I476" s="11">
        <v>0.2</v>
      </c>
      <c r="J476" s="11">
        <v>0.6</v>
      </c>
      <c r="K476" s="11">
        <v>4</v>
      </c>
      <c r="L476" s="11">
        <v>4</v>
      </c>
      <c r="M476" s="11">
        <v>2</v>
      </c>
      <c r="N476" s="11">
        <v>2</v>
      </c>
      <c r="O476" s="11">
        <v>0.2</v>
      </c>
      <c r="P476" s="11">
        <v>0.2</v>
      </c>
      <c r="Q476" s="11">
        <v>0.1</v>
      </c>
      <c r="R476" s="11">
        <v>0.3</v>
      </c>
      <c r="S476" s="11">
        <v>1760.2781</v>
      </c>
      <c r="T476" s="11">
        <v>0.7</v>
      </c>
      <c r="U476" s="11">
        <v>90</v>
      </c>
      <c r="V476" s="11">
        <v>400</v>
      </c>
      <c r="W476" s="11">
        <v>-4.0449660999999999</v>
      </c>
      <c r="Y476" s="11">
        <v>-4.1826689999999997</v>
      </c>
      <c r="Z476" s="11">
        <v>72.991735537190095</v>
      </c>
      <c r="AA476" s="11">
        <v>1760.2781</v>
      </c>
      <c r="AB476" s="11">
        <v>0.7</v>
      </c>
      <c r="AC476" s="11">
        <v>90</v>
      </c>
      <c r="AD476" s="11">
        <v>-4.0449660999999999</v>
      </c>
    </row>
    <row r="477" spans="2:30" x14ac:dyDescent="0.35">
      <c r="B477" s="11">
        <v>-24.732305</v>
      </c>
      <c r="C477" s="11">
        <v>45</v>
      </c>
      <c r="D477" s="11">
        <v>232.9898</v>
      </c>
      <c r="E477" s="11">
        <v>8.4000000000000005E-2</v>
      </c>
      <c r="F477" s="11">
        <v>903.7190082644629</v>
      </c>
      <c r="G477" s="11">
        <v>8000</v>
      </c>
      <c r="H477" s="11">
        <v>0.8</v>
      </c>
      <c r="I477" s="11">
        <v>0.2</v>
      </c>
      <c r="J477" s="11">
        <v>0.9</v>
      </c>
      <c r="K477" s="11">
        <v>3</v>
      </c>
      <c r="L477" s="11">
        <v>3</v>
      </c>
      <c r="M477" s="11">
        <v>2</v>
      </c>
      <c r="N477" s="11">
        <v>3</v>
      </c>
      <c r="O477" s="11">
        <v>0.2</v>
      </c>
      <c r="P477" s="11">
        <v>0.1</v>
      </c>
      <c r="Q477" s="11">
        <v>0.16666666999999999</v>
      </c>
      <c r="R477" s="11">
        <v>0.25</v>
      </c>
      <c r="S477" s="11">
        <v>2521.3135000000002</v>
      </c>
      <c r="T477" s="11">
        <v>0.7</v>
      </c>
      <c r="U477" s="11">
        <v>70</v>
      </c>
      <c r="V477" s="11">
        <v>1800</v>
      </c>
      <c r="W477" s="11">
        <v>-25.925497</v>
      </c>
      <c r="Y477" s="11">
        <v>-24.732305</v>
      </c>
      <c r="Z477" s="11">
        <v>75.912396694214891</v>
      </c>
      <c r="AA477" s="11">
        <v>2521.3135000000002</v>
      </c>
      <c r="AB477" s="11">
        <v>0.7</v>
      </c>
      <c r="AC477" s="11">
        <v>70</v>
      </c>
      <c r="AD477" s="11">
        <v>-25.925497</v>
      </c>
    </row>
    <row r="478" spans="2:30" x14ac:dyDescent="0.35">
      <c r="B478" s="11">
        <v>-4.3118429999999996</v>
      </c>
      <c r="C478" s="11">
        <v>30</v>
      </c>
      <c r="D478" s="11">
        <v>31.959184</v>
      </c>
      <c r="E478" s="11">
        <v>0.219</v>
      </c>
      <c r="F478" s="11">
        <v>1300</v>
      </c>
      <c r="G478" s="11">
        <v>3000</v>
      </c>
      <c r="H478" s="11">
        <v>0.75</v>
      </c>
      <c r="I478" s="11">
        <v>0.5</v>
      </c>
      <c r="J478" s="11">
        <v>0.7</v>
      </c>
      <c r="K478" s="11">
        <v>3</v>
      </c>
      <c r="L478" s="11">
        <v>3</v>
      </c>
      <c r="M478" s="11">
        <v>4</v>
      </c>
      <c r="N478" s="11">
        <v>3</v>
      </c>
      <c r="O478" s="11">
        <v>0.05</v>
      </c>
      <c r="P478" s="11">
        <v>0.1</v>
      </c>
      <c r="Q478" s="11">
        <v>0.23333333000000001</v>
      </c>
      <c r="R478" s="11">
        <v>0.35</v>
      </c>
      <c r="S478" s="11">
        <v>1771.3871999999999</v>
      </c>
      <c r="T478" s="11">
        <v>0.6</v>
      </c>
      <c r="U478" s="11">
        <v>50</v>
      </c>
      <c r="V478" s="11">
        <v>400</v>
      </c>
      <c r="W478" s="11">
        <v>-2.2467695999999999</v>
      </c>
      <c r="Y478" s="11">
        <v>-4.3118429999999996</v>
      </c>
      <c r="Z478" s="11">
        <v>284.7</v>
      </c>
      <c r="AA478" s="11">
        <v>1771.3871999999999</v>
      </c>
      <c r="AB478" s="11">
        <v>0.6</v>
      </c>
      <c r="AC478" s="11">
        <v>50</v>
      </c>
      <c r="AD478" s="11">
        <v>-2.2467695999999999</v>
      </c>
    </row>
    <row r="479" spans="2:30" x14ac:dyDescent="0.35">
      <c r="B479" s="11">
        <v>4.479387</v>
      </c>
      <c r="C479" s="11">
        <v>25</v>
      </c>
      <c r="D479" s="11">
        <v>92.877550999999997</v>
      </c>
      <c r="E479" s="11">
        <v>8.4000000000000005E-2</v>
      </c>
      <c r="F479" s="11">
        <v>2380.1652892561983</v>
      </c>
      <c r="G479" s="11">
        <v>5500</v>
      </c>
      <c r="H479" s="11">
        <v>0.8</v>
      </c>
      <c r="I479" s="11">
        <v>0.3</v>
      </c>
      <c r="J479" s="11">
        <v>0.7</v>
      </c>
      <c r="K479" s="11">
        <v>3</v>
      </c>
      <c r="L479" s="11">
        <v>2</v>
      </c>
      <c r="M479" s="11">
        <v>3</v>
      </c>
      <c r="N479" s="11">
        <v>4</v>
      </c>
      <c r="O479" s="11">
        <v>0.05</v>
      </c>
      <c r="P479" s="11">
        <v>0.15</v>
      </c>
      <c r="Q479" s="11">
        <v>0.16666666999999999</v>
      </c>
      <c r="R479" s="11">
        <v>0.35</v>
      </c>
      <c r="S479" s="11">
        <v>1489.4661000000001</v>
      </c>
      <c r="T479" s="11">
        <v>0.5</v>
      </c>
      <c r="U479" s="11">
        <v>80</v>
      </c>
      <c r="V479" s="11">
        <v>600</v>
      </c>
      <c r="W479" s="11">
        <v>6.607494</v>
      </c>
      <c r="Y479" s="11">
        <v>4.479387</v>
      </c>
      <c r="Z479" s="11">
        <v>199.93388429752068</v>
      </c>
      <c r="AA479" s="11">
        <v>1489.4661000000001</v>
      </c>
      <c r="AB479" s="11">
        <v>0.5</v>
      </c>
      <c r="AC479" s="11">
        <v>80</v>
      </c>
      <c r="AD479" s="11">
        <v>6.607494</v>
      </c>
    </row>
    <row r="480" spans="2:30" x14ac:dyDescent="0.35">
      <c r="B480" s="11">
        <v>-6.4985920000000004</v>
      </c>
      <c r="C480" s="11">
        <v>30</v>
      </c>
      <c r="D480" s="11">
        <v>111.15306</v>
      </c>
      <c r="E480" s="11">
        <v>5.7000000000000002E-2</v>
      </c>
      <c r="F480" s="11">
        <v>2000</v>
      </c>
      <c r="G480" s="11">
        <v>8000</v>
      </c>
      <c r="H480" s="11">
        <v>0.75</v>
      </c>
      <c r="I480" s="11">
        <v>0.3</v>
      </c>
      <c r="J480" s="11">
        <v>0.8</v>
      </c>
      <c r="K480" s="11">
        <v>3</v>
      </c>
      <c r="L480" s="11">
        <v>3</v>
      </c>
      <c r="M480" s="11">
        <v>2</v>
      </c>
      <c r="N480" s="11">
        <v>3</v>
      </c>
      <c r="O480" s="11">
        <v>0.125</v>
      </c>
      <c r="P480" s="11">
        <v>0.1</v>
      </c>
      <c r="Q480" s="11">
        <v>0.1</v>
      </c>
      <c r="R480" s="11">
        <v>0.2</v>
      </c>
      <c r="S480" s="11">
        <v>2755.4913000000001</v>
      </c>
      <c r="T480" s="11">
        <v>0.4</v>
      </c>
      <c r="U480" s="11">
        <v>50</v>
      </c>
      <c r="V480" s="11">
        <v>800</v>
      </c>
      <c r="W480" s="11">
        <v>-7.2541643000000002</v>
      </c>
      <c r="Y480" s="11">
        <v>-6.4985920000000004</v>
      </c>
      <c r="Z480" s="11">
        <v>114</v>
      </c>
      <c r="AA480" s="11">
        <v>2755.4913000000001</v>
      </c>
      <c r="AB480" s="11">
        <v>0.4</v>
      </c>
      <c r="AC480" s="11">
        <v>50</v>
      </c>
      <c r="AD480" s="11">
        <v>-7.2541643000000002</v>
      </c>
    </row>
    <row r="481" spans="2:30" x14ac:dyDescent="0.35">
      <c r="B481" s="11">
        <v>-5.2580819999999999</v>
      </c>
      <c r="C481" s="11">
        <v>35</v>
      </c>
      <c r="D481" s="11">
        <v>251.26531</v>
      </c>
      <c r="E481" s="11">
        <v>5.7000000000000002E-2</v>
      </c>
      <c r="F481" s="11">
        <v>6600</v>
      </c>
      <c r="G481" s="11">
        <v>7000</v>
      </c>
      <c r="H481" s="11">
        <v>0.7</v>
      </c>
      <c r="I481" s="11">
        <v>0.4</v>
      </c>
      <c r="J481" s="11">
        <v>0.7</v>
      </c>
      <c r="K481" s="11">
        <v>2</v>
      </c>
      <c r="L481" s="11">
        <v>3</v>
      </c>
      <c r="M481" s="11">
        <v>4</v>
      </c>
      <c r="N481" s="11">
        <v>4</v>
      </c>
      <c r="O481" s="11">
        <v>0.125</v>
      </c>
      <c r="P481" s="11">
        <v>0.2</v>
      </c>
      <c r="Q481" s="11">
        <v>0.23333333000000001</v>
      </c>
      <c r="R481" s="11">
        <v>0.3</v>
      </c>
      <c r="S481" s="11">
        <v>3452.2941000000001</v>
      </c>
      <c r="T481" s="11">
        <v>0.57499999999999996</v>
      </c>
      <c r="U481" s="11">
        <v>60</v>
      </c>
      <c r="V481" s="11">
        <v>2000</v>
      </c>
      <c r="W481" s="11">
        <v>-3.6458972999999997</v>
      </c>
      <c r="Y481" s="11">
        <v>-5.2580819999999999</v>
      </c>
      <c r="Z481" s="11">
        <v>376.2</v>
      </c>
      <c r="AA481" s="11">
        <v>3452.2941000000001</v>
      </c>
      <c r="AB481" s="11">
        <v>0.57499999999999996</v>
      </c>
      <c r="AC481" s="11">
        <v>60</v>
      </c>
      <c r="AD481" s="11">
        <v>-3.6458972999999997</v>
      </c>
    </row>
    <row r="482" spans="2:30" x14ac:dyDescent="0.35">
      <c r="B482" s="11">
        <v>-26.964442999999999</v>
      </c>
      <c r="C482" s="11">
        <v>30</v>
      </c>
      <c r="D482" s="11">
        <v>208.62244999999999</v>
      </c>
      <c r="E482" s="11">
        <v>0.27300000000000002</v>
      </c>
      <c r="F482" s="11">
        <v>3120.6611570247933</v>
      </c>
      <c r="G482" s="11">
        <v>2500</v>
      </c>
      <c r="H482" s="11">
        <v>0.8</v>
      </c>
      <c r="I482" s="11">
        <v>0.2</v>
      </c>
      <c r="J482" s="11">
        <v>0.8</v>
      </c>
      <c r="K482" s="11">
        <v>3</v>
      </c>
      <c r="L482" s="11">
        <v>4</v>
      </c>
      <c r="M482" s="11">
        <v>3</v>
      </c>
      <c r="N482" s="11">
        <v>4</v>
      </c>
      <c r="O482" s="11">
        <v>0.125</v>
      </c>
      <c r="P482" s="11">
        <v>0.15</v>
      </c>
      <c r="Q482" s="11">
        <v>0.3</v>
      </c>
      <c r="R482" s="11">
        <v>0.35</v>
      </c>
      <c r="S482" s="11">
        <v>861.09101999999996</v>
      </c>
      <c r="T482" s="11">
        <v>0.57499999999999996</v>
      </c>
      <c r="U482" s="11">
        <v>80</v>
      </c>
      <c r="V482" s="11">
        <v>1600</v>
      </c>
      <c r="W482" s="11">
        <v>-23.583470999999999</v>
      </c>
      <c r="Y482" s="11">
        <v>-26.964442999999999</v>
      </c>
      <c r="Z482" s="11">
        <v>851.94049586776862</v>
      </c>
      <c r="AA482" s="11">
        <v>861.09101999999996</v>
      </c>
      <c r="AB482" s="11">
        <v>0.57499999999999996</v>
      </c>
      <c r="AC482" s="11">
        <v>80</v>
      </c>
      <c r="AD482" s="11">
        <v>-23.583470999999999</v>
      </c>
    </row>
    <row r="483" spans="2:30" x14ac:dyDescent="0.35">
      <c r="B483" s="11">
        <v>-9.4199590000000004</v>
      </c>
      <c r="C483" s="11">
        <v>25</v>
      </c>
      <c r="D483" s="11">
        <v>68.510204000000002</v>
      </c>
      <c r="E483" s="11">
        <v>0.03</v>
      </c>
      <c r="F483" s="11">
        <v>3861.1570247933887</v>
      </c>
      <c r="G483" s="11">
        <v>8000</v>
      </c>
      <c r="H483" s="11">
        <v>0.75</v>
      </c>
      <c r="I483" s="11">
        <v>0.2</v>
      </c>
      <c r="J483" s="11">
        <v>0.8</v>
      </c>
      <c r="K483" s="11">
        <v>3</v>
      </c>
      <c r="L483" s="11">
        <v>4</v>
      </c>
      <c r="M483" s="11">
        <v>4</v>
      </c>
      <c r="N483" s="11">
        <v>4</v>
      </c>
      <c r="O483" s="11">
        <v>0.125</v>
      </c>
      <c r="P483" s="11">
        <v>0.2</v>
      </c>
      <c r="Q483" s="11">
        <v>0.1</v>
      </c>
      <c r="R483" s="11">
        <v>0.3</v>
      </c>
      <c r="S483" s="11">
        <v>2166.4960999999998</v>
      </c>
      <c r="T483" s="11">
        <v>0.67500000000000004</v>
      </c>
      <c r="U483" s="11">
        <v>50</v>
      </c>
      <c r="V483" s="11">
        <v>600</v>
      </c>
      <c r="W483" s="11">
        <v>-9.6976344999999995</v>
      </c>
      <c r="Y483" s="11">
        <v>-9.4199590000000004</v>
      </c>
      <c r="Z483" s="11">
        <v>115.83471074380165</v>
      </c>
      <c r="AA483" s="11">
        <v>2166.4960999999998</v>
      </c>
      <c r="AB483" s="11">
        <v>0.67500000000000004</v>
      </c>
      <c r="AC483" s="11">
        <v>50</v>
      </c>
      <c r="AD483" s="11">
        <v>-9.6976344999999995</v>
      </c>
    </row>
    <row r="484" spans="2:30" x14ac:dyDescent="0.35">
      <c r="B484" s="11">
        <v>-15.197901</v>
      </c>
      <c r="C484" s="11">
        <v>35</v>
      </c>
      <c r="D484" s="11">
        <v>172.07142999999999</v>
      </c>
      <c r="E484" s="11">
        <v>5.7000000000000002E-2</v>
      </c>
      <c r="F484" s="11">
        <v>899.17355371900828</v>
      </c>
      <c r="G484" s="11">
        <v>7500</v>
      </c>
      <c r="H484" s="11">
        <v>0.8</v>
      </c>
      <c r="I484" s="11">
        <v>0.2</v>
      </c>
      <c r="J484" s="11">
        <v>0.7</v>
      </c>
      <c r="K484" s="11">
        <v>4</v>
      </c>
      <c r="L484" s="11">
        <v>3</v>
      </c>
      <c r="M484" s="11">
        <v>4</v>
      </c>
      <c r="N484" s="11">
        <v>3</v>
      </c>
      <c r="O484" s="11">
        <v>0.2</v>
      </c>
      <c r="P484" s="11">
        <v>0.2</v>
      </c>
      <c r="Q484" s="11">
        <v>0.16666666999999999</v>
      </c>
      <c r="R484" s="11">
        <v>0.35</v>
      </c>
      <c r="S484" s="11">
        <v>3698.8865000000001</v>
      </c>
      <c r="T484" s="11">
        <v>0.67500000000000004</v>
      </c>
      <c r="U484" s="11">
        <v>70</v>
      </c>
      <c r="V484" s="11">
        <v>1000</v>
      </c>
      <c r="W484" s="11">
        <v>-14.078772000000001</v>
      </c>
      <c r="Y484" s="11">
        <v>-15.197901</v>
      </c>
      <c r="Z484" s="11">
        <v>51.252892561983472</v>
      </c>
      <c r="AA484" s="11">
        <v>3698.8865000000001</v>
      </c>
      <c r="AB484" s="11">
        <v>0.67500000000000004</v>
      </c>
      <c r="AC484" s="11">
        <v>70</v>
      </c>
      <c r="AD484" s="11">
        <v>-14.078772000000001</v>
      </c>
    </row>
    <row r="485" spans="2:30" x14ac:dyDescent="0.35">
      <c r="B485" s="11">
        <v>-10.926762</v>
      </c>
      <c r="C485" s="11">
        <v>35</v>
      </c>
      <c r="D485" s="11">
        <v>123.33673</v>
      </c>
      <c r="E485" s="11">
        <v>0.219</v>
      </c>
      <c r="F485" s="11">
        <v>1075.6714876033056</v>
      </c>
      <c r="G485" s="11">
        <v>7000</v>
      </c>
      <c r="H485" s="11">
        <v>0.7</v>
      </c>
      <c r="I485" s="11">
        <v>0.3</v>
      </c>
      <c r="J485" s="11">
        <v>0.8</v>
      </c>
      <c r="K485" s="11">
        <v>3</v>
      </c>
      <c r="L485" s="11">
        <v>2</v>
      </c>
      <c r="M485" s="11">
        <v>4</v>
      </c>
      <c r="N485" s="11">
        <v>4</v>
      </c>
      <c r="O485" s="11">
        <v>0.05</v>
      </c>
      <c r="P485" s="11">
        <v>0.2</v>
      </c>
      <c r="Q485" s="11">
        <v>0.16666666999999999</v>
      </c>
      <c r="R485" s="11">
        <v>0.25</v>
      </c>
      <c r="S485" s="11">
        <v>3452.2941000000001</v>
      </c>
      <c r="T485" s="11">
        <v>0.57499999999999996</v>
      </c>
      <c r="U485" s="11">
        <v>40</v>
      </c>
      <c r="V485" s="11">
        <v>1200</v>
      </c>
      <c r="W485" s="11">
        <v>-8.9886923000000003</v>
      </c>
      <c r="Y485" s="11">
        <v>-10.926762</v>
      </c>
      <c r="Z485" s="11">
        <v>235.57205578512395</v>
      </c>
      <c r="AA485" s="11">
        <v>3452.2941000000001</v>
      </c>
      <c r="AB485" s="11">
        <v>0.57499999999999996</v>
      </c>
      <c r="AC485" s="11">
        <v>40</v>
      </c>
      <c r="AD485" s="11">
        <v>-8.9886923000000003</v>
      </c>
    </row>
    <row r="486" spans="2:30" x14ac:dyDescent="0.35">
      <c r="B486" s="11">
        <v>0.51743700000000004</v>
      </c>
      <c r="C486" s="11">
        <v>15</v>
      </c>
      <c r="D486" s="11">
        <v>86.785713999999999</v>
      </c>
      <c r="E486" s="11">
        <v>0.27300000000000002</v>
      </c>
      <c r="F486" s="11">
        <v>1518.5950413223138</v>
      </c>
      <c r="G486" s="11">
        <v>5000</v>
      </c>
      <c r="H486" s="11">
        <v>0.75</v>
      </c>
      <c r="I486" s="11">
        <v>0.4</v>
      </c>
      <c r="J486" s="11">
        <v>0.8</v>
      </c>
      <c r="K486" s="11">
        <v>3</v>
      </c>
      <c r="L486" s="11">
        <v>2</v>
      </c>
      <c r="M486" s="11">
        <v>3</v>
      </c>
      <c r="N486" s="11">
        <v>3</v>
      </c>
      <c r="O486" s="11">
        <v>0.125</v>
      </c>
      <c r="P486" s="11">
        <v>0.15</v>
      </c>
      <c r="Q486" s="11">
        <v>0.23333333000000001</v>
      </c>
      <c r="R486" s="11">
        <v>0.25</v>
      </c>
      <c r="S486" s="11">
        <v>2350.5419999999999</v>
      </c>
      <c r="T486" s="11">
        <v>0.67500000000000004</v>
      </c>
      <c r="U486" s="11">
        <v>90</v>
      </c>
      <c r="V486" s="11">
        <v>1400</v>
      </c>
      <c r="W486" s="11">
        <v>7.5448744000000003</v>
      </c>
      <c r="Y486" s="11">
        <v>0.51743700000000004</v>
      </c>
      <c r="Z486" s="11">
        <v>414.57644628099172</v>
      </c>
      <c r="AA486" s="11">
        <v>2350.5419999999999</v>
      </c>
      <c r="AB486" s="11">
        <v>0.67500000000000004</v>
      </c>
      <c r="AC486" s="11">
        <v>90</v>
      </c>
      <c r="AD486" s="11">
        <v>7.5448744000000003</v>
      </c>
    </row>
    <row r="487" spans="2:30" x14ac:dyDescent="0.35">
      <c r="B487" s="11">
        <v>44.587015000000001</v>
      </c>
      <c r="C487" s="11">
        <v>15</v>
      </c>
      <c r="D487" s="11">
        <v>135.52041</v>
      </c>
      <c r="E487" s="11">
        <v>0.3</v>
      </c>
      <c r="F487" s="11">
        <v>3800</v>
      </c>
      <c r="G487" s="11">
        <v>3500</v>
      </c>
      <c r="H487" s="11">
        <v>0.75</v>
      </c>
      <c r="I487" s="11">
        <v>0.5</v>
      </c>
      <c r="J487" s="11">
        <v>0.6</v>
      </c>
      <c r="K487" s="11">
        <v>3</v>
      </c>
      <c r="L487" s="11">
        <v>4</v>
      </c>
      <c r="M487" s="11">
        <v>4</v>
      </c>
      <c r="N487" s="11">
        <v>2</v>
      </c>
      <c r="O487" s="11">
        <v>0.125</v>
      </c>
      <c r="P487" s="11">
        <v>0.1</v>
      </c>
      <c r="Q487" s="11">
        <v>0.1</v>
      </c>
      <c r="R487" s="11">
        <v>0.35</v>
      </c>
      <c r="S487" s="11">
        <v>1961.7985000000001</v>
      </c>
      <c r="T487" s="11">
        <v>0.47499999999999998</v>
      </c>
      <c r="U487" s="11">
        <v>90</v>
      </c>
      <c r="V487" s="11">
        <v>1000</v>
      </c>
      <c r="W487" s="11">
        <v>36.927126999999999</v>
      </c>
      <c r="Y487" s="11">
        <v>44.587015000000001</v>
      </c>
      <c r="Z487" s="11">
        <v>1140</v>
      </c>
      <c r="AA487" s="11">
        <v>1961.7985000000001</v>
      </c>
      <c r="AB487" s="11">
        <v>0.47499999999999998</v>
      </c>
      <c r="AC487" s="11">
        <v>90</v>
      </c>
      <c r="AD487" s="11">
        <v>36.927126999999999</v>
      </c>
    </row>
    <row r="488" spans="2:30" x14ac:dyDescent="0.35">
      <c r="B488" s="11">
        <v>-24.725899999999999</v>
      </c>
      <c r="C488" s="11">
        <v>40</v>
      </c>
      <c r="D488" s="11">
        <v>19.775510000000001</v>
      </c>
      <c r="E488" s="11">
        <v>5.7000000000000002E-2</v>
      </c>
      <c r="F488" s="11">
        <v>1335.5888429752067</v>
      </c>
      <c r="G488" s="11">
        <v>7000</v>
      </c>
      <c r="H488" s="11">
        <v>0.85</v>
      </c>
      <c r="I488" s="11">
        <v>0.2</v>
      </c>
      <c r="J488" s="11">
        <v>0.8</v>
      </c>
      <c r="K488" s="11">
        <v>2</v>
      </c>
      <c r="L488" s="11">
        <v>4</v>
      </c>
      <c r="M488" s="11">
        <v>2</v>
      </c>
      <c r="N488" s="11">
        <v>4</v>
      </c>
      <c r="O488" s="11">
        <v>0.05</v>
      </c>
      <c r="P488" s="11">
        <v>0.15</v>
      </c>
      <c r="Q488" s="11">
        <v>0.1</v>
      </c>
      <c r="R488" s="11">
        <v>0.3</v>
      </c>
      <c r="S488" s="11">
        <v>2811.0563000000002</v>
      </c>
      <c r="T488" s="11">
        <v>0.57499999999999996</v>
      </c>
      <c r="U488" s="11">
        <v>50</v>
      </c>
      <c r="V488" s="11">
        <v>1800</v>
      </c>
      <c r="W488" s="11">
        <v>-24.538730000000001</v>
      </c>
      <c r="Y488" s="11">
        <v>-24.725899999999999</v>
      </c>
      <c r="Z488" s="11">
        <v>76.128564049586785</v>
      </c>
      <c r="AA488" s="11">
        <v>2811.0563000000002</v>
      </c>
      <c r="AB488" s="11">
        <v>0.57499999999999996</v>
      </c>
      <c r="AC488" s="11">
        <v>50</v>
      </c>
      <c r="AD488" s="11">
        <v>-24.538730000000001</v>
      </c>
    </row>
    <row r="489" spans="2:30" x14ac:dyDescent="0.35">
      <c r="B489" s="11">
        <v>14.747343000000001</v>
      </c>
      <c r="C489" s="11">
        <v>25</v>
      </c>
      <c r="D489" s="11">
        <v>202.53061</v>
      </c>
      <c r="E489" s="11">
        <v>0.13800000000000001</v>
      </c>
      <c r="F489" s="11">
        <v>2400</v>
      </c>
      <c r="G489" s="11">
        <v>6500</v>
      </c>
      <c r="H489" s="11">
        <v>0.7</v>
      </c>
      <c r="I489" s="11">
        <v>0.2</v>
      </c>
      <c r="J489" s="11">
        <v>0.6</v>
      </c>
      <c r="K489" s="11">
        <v>4</v>
      </c>
      <c r="L489" s="11">
        <v>2</v>
      </c>
      <c r="M489" s="11">
        <v>4</v>
      </c>
      <c r="N489" s="11">
        <v>3</v>
      </c>
      <c r="O489" s="11">
        <v>0.2</v>
      </c>
      <c r="P489" s="11">
        <v>0.15</v>
      </c>
      <c r="Q489" s="11">
        <v>0.16666666999999999</v>
      </c>
      <c r="R489" s="11">
        <v>0.3</v>
      </c>
      <c r="S489" s="11">
        <v>2310.3649999999998</v>
      </c>
      <c r="T489" s="11">
        <v>0.57499999999999996</v>
      </c>
      <c r="U489" s="11">
        <v>80</v>
      </c>
      <c r="V489" s="11">
        <v>400</v>
      </c>
      <c r="W489" s="11">
        <v>20.857562999999999</v>
      </c>
      <c r="Y489" s="11">
        <v>14.747343000000001</v>
      </c>
      <c r="Z489" s="11">
        <v>331.20000000000005</v>
      </c>
      <c r="AA489" s="11">
        <v>2310.3649999999998</v>
      </c>
      <c r="AB489" s="11">
        <v>0.57499999999999996</v>
      </c>
      <c r="AC489" s="11">
        <v>80</v>
      </c>
      <c r="AD489" s="11">
        <v>20.857562999999999</v>
      </c>
    </row>
    <row r="490" spans="2:30" x14ac:dyDescent="0.35">
      <c r="B490" s="11">
        <v>-6.3787440000000002</v>
      </c>
      <c r="C490" s="11">
        <v>30</v>
      </c>
      <c r="D490" s="11">
        <v>269.54082</v>
      </c>
      <c r="E490" s="11">
        <v>0.13800000000000001</v>
      </c>
      <c r="F490" s="11">
        <v>3120.6611570247933</v>
      </c>
      <c r="G490" s="11">
        <v>7000</v>
      </c>
      <c r="H490" s="11">
        <v>0.85</v>
      </c>
      <c r="I490" s="11">
        <v>0.3</v>
      </c>
      <c r="J490" s="11">
        <v>0.7</v>
      </c>
      <c r="K490" s="11">
        <v>4</v>
      </c>
      <c r="L490" s="11">
        <v>3</v>
      </c>
      <c r="M490" s="11">
        <v>2</v>
      </c>
      <c r="N490" s="11">
        <v>3</v>
      </c>
      <c r="O490" s="11">
        <v>0.05</v>
      </c>
      <c r="P490" s="11">
        <v>0.1</v>
      </c>
      <c r="Q490" s="11">
        <v>0.1</v>
      </c>
      <c r="R490" s="11">
        <v>0.2</v>
      </c>
      <c r="S490" s="11">
        <v>3559.1761999999999</v>
      </c>
      <c r="T490" s="11">
        <v>0.67500000000000004</v>
      </c>
      <c r="U490" s="11">
        <v>40</v>
      </c>
      <c r="V490" s="11">
        <v>800</v>
      </c>
      <c r="W490" s="11">
        <v>-4.3210059000000003</v>
      </c>
      <c r="Y490" s="11">
        <v>-6.3787440000000002</v>
      </c>
      <c r="Z490" s="11">
        <v>430.6512396694215</v>
      </c>
      <c r="AA490" s="11">
        <v>3559.1761999999999</v>
      </c>
      <c r="AB490" s="11">
        <v>0.67500000000000004</v>
      </c>
      <c r="AC490" s="11">
        <v>40</v>
      </c>
      <c r="AD490" s="11">
        <v>-4.3210059000000003</v>
      </c>
    </row>
    <row r="491" spans="2:30" x14ac:dyDescent="0.35">
      <c r="B491" s="11">
        <v>-7.0218930000000004</v>
      </c>
      <c r="C491" s="11">
        <v>35</v>
      </c>
      <c r="D491" s="11">
        <v>153.79592</v>
      </c>
      <c r="E491" s="11">
        <v>5.7000000000000002E-2</v>
      </c>
      <c r="F491" s="11">
        <v>4619.059917355371</v>
      </c>
      <c r="G491" s="11">
        <v>6500</v>
      </c>
      <c r="H491" s="11">
        <v>0.75</v>
      </c>
      <c r="I491" s="11">
        <v>0.5</v>
      </c>
      <c r="J491" s="11">
        <v>0.6</v>
      </c>
      <c r="K491" s="11">
        <v>2</v>
      </c>
      <c r="L491" s="11">
        <v>3</v>
      </c>
      <c r="M491" s="11">
        <v>4</v>
      </c>
      <c r="N491" s="11">
        <v>2</v>
      </c>
      <c r="O491" s="11">
        <v>0.2</v>
      </c>
      <c r="P491" s="11">
        <v>0.2</v>
      </c>
      <c r="Q491" s="11">
        <v>0.3</v>
      </c>
      <c r="R491" s="11">
        <v>0.25</v>
      </c>
      <c r="S491" s="11">
        <v>2688.6529999999998</v>
      </c>
      <c r="T491" s="11">
        <v>0.6</v>
      </c>
      <c r="U491" s="11">
        <v>50</v>
      </c>
      <c r="V491" s="11">
        <v>800</v>
      </c>
      <c r="W491" s="11">
        <v>-7.1077152999999997</v>
      </c>
      <c r="Y491" s="11">
        <v>-7.0218930000000004</v>
      </c>
      <c r="Z491" s="11">
        <v>263.28641528925618</v>
      </c>
      <c r="AA491" s="11">
        <v>2688.6529999999998</v>
      </c>
      <c r="AB491" s="11">
        <v>0.6</v>
      </c>
      <c r="AC491" s="11">
        <v>50</v>
      </c>
      <c r="AD491" s="11">
        <v>-7.1077152999999997</v>
      </c>
    </row>
    <row r="492" spans="2:30" x14ac:dyDescent="0.35">
      <c r="B492" s="11">
        <v>-4.7003190000000004</v>
      </c>
      <c r="C492" s="11">
        <v>30</v>
      </c>
      <c r="D492" s="11">
        <v>251.26531</v>
      </c>
      <c r="E492" s="11">
        <v>0.16500000000000001</v>
      </c>
      <c r="F492" s="11">
        <v>775</v>
      </c>
      <c r="G492" s="11">
        <v>8500</v>
      </c>
      <c r="H492" s="11">
        <v>0.8</v>
      </c>
      <c r="I492" s="11">
        <v>0.4</v>
      </c>
      <c r="J492" s="11">
        <v>0.9</v>
      </c>
      <c r="K492" s="11">
        <v>4</v>
      </c>
      <c r="L492" s="11">
        <v>3</v>
      </c>
      <c r="M492" s="11">
        <v>3</v>
      </c>
      <c r="N492" s="11">
        <v>4</v>
      </c>
      <c r="O492" s="11">
        <v>0.05</v>
      </c>
      <c r="P492" s="11">
        <v>0.1</v>
      </c>
      <c r="Q492" s="11">
        <v>0.23333333000000001</v>
      </c>
      <c r="R492" s="11">
        <v>0.25</v>
      </c>
      <c r="S492" s="11">
        <v>2230.6358</v>
      </c>
      <c r="T492" s="11">
        <v>0.65</v>
      </c>
      <c r="U492" s="11">
        <v>80</v>
      </c>
      <c r="V492" s="11">
        <v>400</v>
      </c>
      <c r="W492" s="11">
        <v>-7.5650458</v>
      </c>
      <c r="Y492" s="11">
        <v>-4.7003190000000004</v>
      </c>
      <c r="Z492" s="11">
        <v>127.875</v>
      </c>
      <c r="AA492" s="11">
        <v>2230.6358</v>
      </c>
      <c r="AB492" s="11">
        <v>0.65</v>
      </c>
      <c r="AC492" s="11">
        <v>80</v>
      </c>
      <c r="AD492" s="11">
        <v>-7.5650458</v>
      </c>
    </row>
    <row r="493" spans="2:30" x14ac:dyDescent="0.35">
      <c r="B493" s="11">
        <v>-21.459986000000001</v>
      </c>
      <c r="C493" s="11">
        <v>15</v>
      </c>
      <c r="D493" s="11">
        <v>92.877550999999997</v>
      </c>
      <c r="E493" s="11">
        <v>8.4000000000000005E-2</v>
      </c>
      <c r="F493" s="11">
        <v>250</v>
      </c>
      <c r="G493" s="11">
        <v>5500</v>
      </c>
      <c r="H493" s="11">
        <v>0.8</v>
      </c>
      <c r="I493" s="11">
        <v>0.5</v>
      </c>
      <c r="J493" s="11">
        <v>0.8</v>
      </c>
      <c r="K493" s="11">
        <v>4</v>
      </c>
      <c r="L493" s="11">
        <v>3</v>
      </c>
      <c r="M493" s="11">
        <v>4</v>
      </c>
      <c r="N493" s="11">
        <v>3</v>
      </c>
      <c r="O493" s="11">
        <v>0.2</v>
      </c>
      <c r="P493" s="11">
        <v>0.2</v>
      </c>
      <c r="Q493" s="11">
        <v>0.16666666999999999</v>
      </c>
      <c r="R493" s="11">
        <v>0.25</v>
      </c>
      <c r="S493" s="11">
        <v>2088.3661000000002</v>
      </c>
      <c r="T493" s="11">
        <v>0.7</v>
      </c>
      <c r="U493" s="11">
        <v>70</v>
      </c>
      <c r="V493" s="11">
        <v>1600</v>
      </c>
      <c r="W493" s="11">
        <v>-22.801627</v>
      </c>
      <c r="Y493" s="11">
        <v>-21.459986000000001</v>
      </c>
      <c r="Z493" s="11">
        <v>21</v>
      </c>
      <c r="AA493" s="11">
        <v>2088.3661000000002</v>
      </c>
      <c r="AB493" s="11">
        <v>0.7</v>
      </c>
      <c r="AC493" s="11">
        <v>70</v>
      </c>
      <c r="AD493" s="11">
        <v>-22.801627</v>
      </c>
    </row>
    <row r="494" spans="2:30" x14ac:dyDescent="0.35">
      <c r="B494" s="11">
        <v>25.330172999999998</v>
      </c>
      <c r="C494" s="11">
        <v>35</v>
      </c>
      <c r="D494" s="11">
        <v>111.15306</v>
      </c>
      <c r="E494" s="11">
        <v>0.219</v>
      </c>
      <c r="F494" s="11">
        <v>6285.1239669421484</v>
      </c>
      <c r="G494" s="11">
        <v>7500</v>
      </c>
      <c r="H494" s="11">
        <v>0.85</v>
      </c>
      <c r="I494" s="11">
        <v>0.4</v>
      </c>
      <c r="J494" s="11">
        <v>0.7</v>
      </c>
      <c r="K494" s="11">
        <v>4</v>
      </c>
      <c r="L494" s="11">
        <v>4</v>
      </c>
      <c r="M494" s="11">
        <v>4</v>
      </c>
      <c r="N494" s="11">
        <v>4</v>
      </c>
      <c r="O494" s="11">
        <v>0.2</v>
      </c>
      <c r="P494" s="11">
        <v>0.2</v>
      </c>
      <c r="Q494" s="11">
        <v>0.16666666999999999</v>
      </c>
      <c r="R494" s="11">
        <v>0.2</v>
      </c>
      <c r="S494" s="11">
        <v>4295.4811</v>
      </c>
      <c r="T494" s="11">
        <v>0.6</v>
      </c>
      <c r="U494" s="11">
        <v>80</v>
      </c>
      <c r="V494" s="11">
        <v>1600</v>
      </c>
      <c r="W494" s="11">
        <v>19.938707999999998</v>
      </c>
      <c r="Y494" s="11">
        <v>25.330172999999998</v>
      </c>
      <c r="Z494" s="11">
        <v>1376.4421487603306</v>
      </c>
      <c r="AA494" s="11">
        <v>4295.4811</v>
      </c>
      <c r="AB494" s="11">
        <v>0.6</v>
      </c>
      <c r="AC494" s="11">
        <v>80</v>
      </c>
      <c r="AD494" s="11">
        <v>19.938707999999998</v>
      </c>
    </row>
    <row r="495" spans="2:30" x14ac:dyDescent="0.35">
      <c r="B495" s="11">
        <v>8.9424899999999994</v>
      </c>
      <c r="C495" s="11">
        <v>25</v>
      </c>
      <c r="D495" s="11">
        <v>202.53061</v>
      </c>
      <c r="E495" s="11">
        <v>0.3</v>
      </c>
      <c r="F495" s="11">
        <v>6600</v>
      </c>
      <c r="G495" s="11">
        <v>6000</v>
      </c>
      <c r="H495" s="11">
        <v>0.85</v>
      </c>
      <c r="I495" s="11">
        <v>0.2</v>
      </c>
      <c r="J495" s="11">
        <v>0.9</v>
      </c>
      <c r="K495" s="11">
        <v>2</v>
      </c>
      <c r="L495" s="11">
        <v>2</v>
      </c>
      <c r="M495" s="11">
        <v>4</v>
      </c>
      <c r="N495" s="11">
        <v>3</v>
      </c>
      <c r="O495" s="11">
        <v>0.125</v>
      </c>
      <c r="P495" s="11">
        <v>0.15</v>
      </c>
      <c r="Q495" s="11">
        <v>0.1</v>
      </c>
      <c r="R495" s="11">
        <v>0.2</v>
      </c>
      <c r="S495" s="11">
        <v>2132.6446000000001</v>
      </c>
      <c r="T495" s="11">
        <v>0.7</v>
      </c>
      <c r="U495" s="11">
        <v>90</v>
      </c>
      <c r="V495" s="11">
        <v>1200</v>
      </c>
      <c r="W495" s="11">
        <v>9.1970818000000012</v>
      </c>
      <c r="Y495" s="11">
        <v>8.9424899999999994</v>
      </c>
      <c r="Z495" s="11">
        <v>1980</v>
      </c>
      <c r="AA495" s="11">
        <v>2132.6446000000001</v>
      </c>
      <c r="AB495" s="11">
        <v>0.7</v>
      </c>
      <c r="AC495" s="11">
        <v>90</v>
      </c>
      <c r="AD495" s="11">
        <v>9.1970818000000012</v>
      </c>
    </row>
    <row r="496" spans="2:30" x14ac:dyDescent="0.35">
      <c r="B496" s="11">
        <v>-4.87765</v>
      </c>
      <c r="C496" s="11">
        <v>20</v>
      </c>
      <c r="D496" s="11">
        <v>178.16327000000001</v>
      </c>
      <c r="E496" s="11">
        <v>0.3</v>
      </c>
      <c r="F496" s="11">
        <v>775</v>
      </c>
      <c r="G496" s="11">
        <v>2500</v>
      </c>
      <c r="H496" s="11">
        <v>0.75</v>
      </c>
      <c r="I496" s="11">
        <v>0.3</v>
      </c>
      <c r="J496" s="11">
        <v>0.9</v>
      </c>
      <c r="K496" s="11">
        <v>3</v>
      </c>
      <c r="L496" s="11">
        <v>2</v>
      </c>
      <c r="M496" s="11">
        <v>4</v>
      </c>
      <c r="N496" s="11">
        <v>2</v>
      </c>
      <c r="O496" s="11">
        <v>0.125</v>
      </c>
      <c r="P496" s="11">
        <v>0.2</v>
      </c>
      <c r="Q496" s="11">
        <v>0.1</v>
      </c>
      <c r="R496" s="11">
        <v>0.25</v>
      </c>
      <c r="S496" s="11">
        <v>1136.4831999999999</v>
      </c>
      <c r="T496" s="11">
        <v>0.57499999999999996</v>
      </c>
      <c r="U496" s="11">
        <v>60</v>
      </c>
      <c r="V496" s="11">
        <v>1800</v>
      </c>
      <c r="W496" s="11">
        <v>-6.7111612999999997</v>
      </c>
      <c r="Y496" s="11">
        <v>-4.87765</v>
      </c>
      <c r="Z496" s="11">
        <v>232.5</v>
      </c>
      <c r="AA496" s="11">
        <v>1136.4831999999999</v>
      </c>
      <c r="AB496" s="11">
        <v>0.57499999999999996</v>
      </c>
      <c r="AC496" s="11">
        <v>60</v>
      </c>
      <c r="AD496" s="11">
        <v>-6.7111612999999997</v>
      </c>
    </row>
    <row r="497" spans="2:30" x14ac:dyDescent="0.35">
      <c r="B497" s="11">
        <v>23.296647</v>
      </c>
      <c r="C497" s="11">
        <v>25</v>
      </c>
      <c r="D497" s="11">
        <v>13.683673000000001</v>
      </c>
      <c r="E497" s="11">
        <v>0.13800000000000001</v>
      </c>
      <c r="F497" s="11">
        <v>2485.227272727273</v>
      </c>
      <c r="G497" s="11">
        <v>8500</v>
      </c>
      <c r="H497" s="11">
        <v>0.8</v>
      </c>
      <c r="I497" s="11">
        <v>0.4</v>
      </c>
      <c r="J497" s="11">
        <v>0.6</v>
      </c>
      <c r="K497" s="11">
        <v>3</v>
      </c>
      <c r="L497" s="11">
        <v>2</v>
      </c>
      <c r="M497" s="11">
        <v>2</v>
      </c>
      <c r="N497" s="11">
        <v>2</v>
      </c>
      <c r="O497" s="11">
        <v>0.125</v>
      </c>
      <c r="P497" s="11">
        <v>0.15</v>
      </c>
      <c r="Q497" s="11">
        <v>0.16666666999999999</v>
      </c>
      <c r="R497" s="11">
        <v>0.35</v>
      </c>
      <c r="S497" s="11">
        <v>3021.2465000000002</v>
      </c>
      <c r="T497" s="11">
        <v>0.45</v>
      </c>
      <c r="U497" s="11">
        <v>70</v>
      </c>
      <c r="V497" s="11">
        <v>1600</v>
      </c>
      <c r="W497" s="11">
        <v>22.873873</v>
      </c>
      <c r="Y497" s="11">
        <v>23.296647</v>
      </c>
      <c r="Z497" s="11">
        <v>342.96136363636367</v>
      </c>
      <c r="AA497" s="11">
        <v>3021.2465000000002</v>
      </c>
      <c r="AB497" s="11">
        <v>0.45</v>
      </c>
      <c r="AC497" s="11">
        <v>70</v>
      </c>
      <c r="AD497" s="11">
        <v>22.873873</v>
      </c>
    </row>
    <row r="498" spans="2:30" x14ac:dyDescent="0.35">
      <c r="B498" s="11">
        <v>26.469455</v>
      </c>
      <c r="C498" s="11">
        <v>20</v>
      </c>
      <c r="D498" s="11">
        <v>31.959184</v>
      </c>
      <c r="E498" s="11">
        <v>5.7000000000000002E-2</v>
      </c>
      <c r="F498" s="11">
        <v>5900</v>
      </c>
      <c r="G498" s="11">
        <v>6000</v>
      </c>
      <c r="H498" s="11">
        <v>0.75</v>
      </c>
      <c r="I498" s="11">
        <v>0.4</v>
      </c>
      <c r="J498" s="11">
        <v>0.9</v>
      </c>
      <c r="K498" s="11">
        <v>3</v>
      </c>
      <c r="L498" s="11">
        <v>3</v>
      </c>
      <c r="M498" s="11">
        <v>4</v>
      </c>
      <c r="N498" s="11">
        <v>4</v>
      </c>
      <c r="O498" s="11">
        <v>0.05</v>
      </c>
      <c r="P498" s="11">
        <v>0.15</v>
      </c>
      <c r="Q498" s="11">
        <v>0.16666666999999999</v>
      </c>
      <c r="R498" s="11">
        <v>0.3</v>
      </c>
      <c r="S498" s="11">
        <v>1678.4982</v>
      </c>
      <c r="T498" s="11">
        <v>0.42499999999999999</v>
      </c>
      <c r="U498" s="11">
        <v>80</v>
      </c>
      <c r="V498" s="11">
        <v>1600</v>
      </c>
      <c r="W498" s="11">
        <v>29.320732</v>
      </c>
      <c r="Y498" s="11">
        <v>26.469455</v>
      </c>
      <c r="Z498" s="11">
        <v>336.3</v>
      </c>
      <c r="AA498" s="11">
        <v>1678.4982</v>
      </c>
      <c r="AB498" s="11">
        <v>0.42499999999999999</v>
      </c>
      <c r="AC498" s="11">
        <v>80</v>
      </c>
      <c r="AD498" s="11">
        <v>29.320732</v>
      </c>
    </row>
    <row r="499" spans="2:30" x14ac:dyDescent="0.35">
      <c r="B499" s="11">
        <v>27.320813999999999</v>
      </c>
      <c r="C499" s="11">
        <v>20</v>
      </c>
      <c r="D499" s="11">
        <v>80.693877999999998</v>
      </c>
      <c r="E499" s="11">
        <v>0.27300000000000002</v>
      </c>
      <c r="F499" s="11">
        <v>3861.1570247933887</v>
      </c>
      <c r="G499" s="11">
        <v>3500</v>
      </c>
      <c r="H499" s="11">
        <v>0.75</v>
      </c>
      <c r="I499" s="11">
        <v>0.2</v>
      </c>
      <c r="J499" s="11">
        <v>0.7</v>
      </c>
      <c r="K499" s="11">
        <v>4</v>
      </c>
      <c r="L499" s="11">
        <v>3</v>
      </c>
      <c r="M499" s="11">
        <v>4</v>
      </c>
      <c r="N499" s="11">
        <v>2</v>
      </c>
      <c r="O499" s="11">
        <v>0.125</v>
      </c>
      <c r="P499" s="11">
        <v>0.15</v>
      </c>
      <c r="Q499" s="11">
        <v>0.1</v>
      </c>
      <c r="R499" s="11">
        <v>0.3</v>
      </c>
      <c r="S499" s="11">
        <v>1897.0527</v>
      </c>
      <c r="T499" s="11">
        <v>0.52500000000000002</v>
      </c>
      <c r="U499" s="11">
        <v>60</v>
      </c>
      <c r="V499" s="11">
        <v>400</v>
      </c>
      <c r="W499" s="11">
        <v>25.147767999999999</v>
      </c>
      <c r="Y499" s="11">
        <v>27.320813999999999</v>
      </c>
      <c r="Z499" s="11">
        <v>1054.0958677685951</v>
      </c>
      <c r="AA499" s="11">
        <v>1897.0527</v>
      </c>
      <c r="AB499" s="11">
        <v>0.52500000000000002</v>
      </c>
      <c r="AC499" s="11">
        <v>60</v>
      </c>
      <c r="AD499" s="11">
        <v>25.147767999999999</v>
      </c>
    </row>
    <row r="500" spans="2:30" x14ac:dyDescent="0.35">
      <c r="B500" s="11">
        <v>-17.583449000000002</v>
      </c>
      <c r="C500" s="11">
        <v>40</v>
      </c>
      <c r="D500" s="11">
        <v>68.510204000000002</v>
      </c>
      <c r="E500" s="11">
        <v>0.16500000000000001</v>
      </c>
      <c r="F500" s="11">
        <v>3012.3966942148763</v>
      </c>
      <c r="G500" s="11">
        <v>6500</v>
      </c>
      <c r="H500" s="11">
        <v>0.85</v>
      </c>
      <c r="I500" s="11">
        <v>0.3</v>
      </c>
      <c r="J500" s="11">
        <v>0.7</v>
      </c>
      <c r="K500" s="11">
        <v>4</v>
      </c>
      <c r="L500" s="11">
        <v>4</v>
      </c>
      <c r="M500" s="11">
        <v>3</v>
      </c>
      <c r="N500" s="11">
        <v>4</v>
      </c>
      <c r="O500" s="11">
        <v>0.05</v>
      </c>
      <c r="P500" s="11">
        <v>0.2</v>
      </c>
      <c r="Q500" s="11">
        <v>0.16666666999999999</v>
      </c>
      <c r="R500" s="11">
        <v>0.2</v>
      </c>
      <c r="S500" s="11">
        <v>2108.2921999999999</v>
      </c>
      <c r="T500" s="11">
        <v>0.5</v>
      </c>
      <c r="U500" s="11">
        <v>90</v>
      </c>
      <c r="V500" s="11">
        <v>2000</v>
      </c>
      <c r="W500" s="11">
        <v>-12.621224</v>
      </c>
      <c r="Y500" s="11">
        <v>-17.583449000000002</v>
      </c>
      <c r="Z500" s="11">
        <v>497.04545454545462</v>
      </c>
      <c r="AA500" s="11">
        <v>2108.2921999999999</v>
      </c>
      <c r="AB500" s="11">
        <v>0.5</v>
      </c>
      <c r="AC500" s="11">
        <v>90</v>
      </c>
      <c r="AD500" s="11">
        <v>-12.621224</v>
      </c>
    </row>
    <row r="501" spans="2:30" x14ac:dyDescent="0.35">
      <c r="B501" s="11">
        <v>12.602809000000001</v>
      </c>
      <c r="C501" s="11">
        <v>15</v>
      </c>
      <c r="D501" s="11">
        <v>111.15306</v>
      </c>
      <c r="E501" s="11">
        <v>0.192</v>
      </c>
      <c r="F501" s="11">
        <v>3012.3966942148763</v>
      </c>
      <c r="G501" s="11">
        <v>8500</v>
      </c>
      <c r="H501" s="11">
        <v>0.85</v>
      </c>
      <c r="I501" s="11">
        <v>0.5</v>
      </c>
      <c r="J501" s="11">
        <v>0.8</v>
      </c>
      <c r="K501" s="11">
        <v>4</v>
      </c>
      <c r="L501" s="11">
        <v>3</v>
      </c>
      <c r="M501" s="11">
        <v>2</v>
      </c>
      <c r="N501" s="11">
        <v>2</v>
      </c>
      <c r="O501" s="11">
        <v>0.2</v>
      </c>
      <c r="P501" s="11">
        <v>0.2</v>
      </c>
      <c r="Q501" s="11">
        <v>0.3</v>
      </c>
      <c r="R501" s="11">
        <v>0.2</v>
      </c>
      <c r="S501" s="11">
        <v>3227.4749000000002</v>
      </c>
      <c r="T501" s="11">
        <v>0.55000000000000004</v>
      </c>
      <c r="U501" s="11">
        <v>90</v>
      </c>
      <c r="V501" s="11">
        <v>1000</v>
      </c>
      <c r="W501" s="11">
        <v>14.698539999999999</v>
      </c>
      <c r="Y501" s="11">
        <v>12.602809000000001</v>
      </c>
      <c r="Z501" s="11">
        <v>578.3801652892563</v>
      </c>
      <c r="AA501" s="11">
        <v>3227.4749000000002</v>
      </c>
      <c r="AB501" s="11">
        <v>0.55000000000000004</v>
      </c>
      <c r="AC501" s="11">
        <v>90</v>
      </c>
      <c r="AD501" s="11">
        <v>14.698539999999999</v>
      </c>
    </row>
    <row r="502" spans="2:30" x14ac:dyDescent="0.35">
      <c r="B502" s="11">
        <v>5.3068039999999996</v>
      </c>
      <c r="C502" s="11">
        <v>25</v>
      </c>
      <c r="D502" s="11">
        <v>68.510204000000002</v>
      </c>
      <c r="E502" s="11">
        <v>0.246</v>
      </c>
      <c r="F502" s="11">
        <v>1825</v>
      </c>
      <c r="G502" s="11">
        <v>6000</v>
      </c>
      <c r="H502" s="11">
        <v>0.8</v>
      </c>
      <c r="I502" s="11">
        <v>0.5</v>
      </c>
      <c r="J502" s="11">
        <v>0.8</v>
      </c>
      <c r="K502" s="11">
        <v>2</v>
      </c>
      <c r="L502" s="11">
        <v>3</v>
      </c>
      <c r="M502" s="11">
        <v>2</v>
      </c>
      <c r="N502" s="11">
        <v>3</v>
      </c>
      <c r="O502" s="11">
        <v>0.2</v>
      </c>
      <c r="P502" s="11">
        <v>0.15</v>
      </c>
      <c r="Q502" s="11">
        <v>0.3</v>
      </c>
      <c r="R502" s="11">
        <v>0.25</v>
      </c>
      <c r="S502" s="11">
        <v>1624.8721</v>
      </c>
      <c r="T502" s="11">
        <v>0.57499999999999996</v>
      </c>
      <c r="U502" s="11">
        <v>90</v>
      </c>
      <c r="V502" s="11">
        <v>800</v>
      </c>
      <c r="W502" s="11">
        <v>3.0983937999999998</v>
      </c>
      <c r="Y502" s="11">
        <v>5.3068039999999996</v>
      </c>
      <c r="Z502" s="11">
        <v>448.95</v>
      </c>
      <c r="AA502" s="11">
        <v>1624.8721</v>
      </c>
      <c r="AB502" s="11">
        <v>0.57499999999999996</v>
      </c>
      <c r="AC502" s="11">
        <v>90</v>
      </c>
      <c r="AD502" s="11">
        <v>3.0983937999999998</v>
      </c>
    </row>
    <row r="503" spans="2:30" x14ac:dyDescent="0.35">
      <c r="B503" s="11">
        <v>1.7399480000000001</v>
      </c>
      <c r="C503" s="11">
        <v>15</v>
      </c>
      <c r="D503" s="11">
        <v>220.80611999999999</v>
      </c>
      <c r="E503" s="11">
        <v>0.192</v>
      </c>
      <c r="F503" s="11">
        <v>1694.4731404958679</v>
      </c>
      <c r="G503" s="11">
        <v>5500</v>
      </c>
      <c r="H503" s="11">
        <v>0.85</v>
      </c>
      <c r="I503" s="11">
        <v>0.4</v>
      </c>
      <c r="J503" s="11">
        <v>0.7</v>
      </c>
      <c r="K503" s="11">
        <v>3</v>
      </c>
      <c r="L503" s="11">
        <v>4</v>
      </c>
      <c r="M503" s="11">
        <v>2</v>
      </c>
      <c r="N503" s="11">
        <v>4</v>
      </c>
      <c r="O503" s="11">
        <v>0.2</v>
      </c>
      <c r="P503" s="11">
        <v>0.1</v>
      </c>
      <c r="Q503" s="11">
        <v>0.3</v>
      </c>
      <c r="R503" s="11">
        <v>0.2</v>
      </c>
      <c r="S503" s="11">
        <v>3082.8262</v>
      </c>
      <c r="T503" s="11">
        <v>0.47499999999999998</v>
      </c>
      <c r="U503" s="11">
        <v>50</v>
      </c>
      <c r="V503" s="11">
        <v>1400</v>
      </c>
      <c r="W503" s="11">
        <v>1.2471329</v>
      </c>
      <c r="Y503" s="11">
        <v>1.7399480000000001</v>
      </c>
      <c r="Z503" s="11">
        <v>325.33884297520666</v>
      </c>
      <c r="AA503" s="11">
        <v>3082.8262</v>
      </c>
      <c r="AB503" s="11">
        <v>0.47499999999999998</v>
      </c>
      <c r="AC503" s="11">
        <v>50</v>
      </c>
      <c r="AD503" s="11">
        <v>1.2471329</v>
      </c>
    </row>
    <row r="504" spans="2:30" x14ac:dyDescent="0.35">
      <c r="B504" s="11">
        <v>-21.594591999999999</v>
      </c>
      <c r="C504" s="11">
        <v>25</v>
      </c>
      <c r="D504" s="11">
        <v>111.15306</v>
      </c>
      <c r="E504" s="11">
        <v>0.16500000000000001</v>
      </c>
      <c r="F504" s="11">
        <v>425</v>
      </c>
      <c r="G504" s="11">
        <v>7000</v>
      </c>
      <c r="H504" s="11">
        <v>0.7</v>
      </c>
      <c r="I504" s="11">
        <v>0.5</v>
      </c>
      <c r="J504" s="11">
        <v>0.6</v>
      </c>
      <c r="K504" s="11">
        <v>2</v>
      </c>
      <c r="L504" s="11">
        <v>2</v>
      </c>
      <c r="M504" s="11">
        <v>4</v>
      </c>
      <c r="N504" s="11">
        <v>4</v>
      </c>
      <c r="O504" s="11">
        <v>0.05</v>
      </c>
      <c r="P504" s="11">
        <v>0.15</v>
      </c>
      <c r="Q504" s="11">
        <v>0.1</v>
      </c>
      <c r="R504" s="11">
        <v>0.35</v>
      </c>
      <c r="S504" s="11">
        <v>1895.6840999999999</v>
      </c>
      <c r="T504" s="11">
        <v>0.625</v>
      </c>
      <c r="U504" s="11">
        <v>60</v>
      </c>
      <c r="V504" s="11">
        <v>1800</v>
      </c>
      <c r="W504" s="11">
        <v>-21.955015</v>
      </c>
      <c r="Y504" s="11">
        <v>-21.594591999999999</v>
      </c>
      <c r="Z504" s="11">
        <v>70.125</v>
      </c>
      <c r="AA504" s="11">
        <v>1895.6840999999999</v>
      </c>
      <c r="AB504" s="11">
        <v>0.625</v>
      </c>
      <c r="AC504" s="11">
        <v>60</v>
      </c>
      <c r="AD504" s="11">
        <v>-21.955015</v>
      </c>
    </row>
    <row r="505" spans="2:30" x14ac:dyDescent="0.35">
      <c r="B505" s="11">
        <v>-16.48704</v>
      </c>
      <c r="C505" s="11">
        <v>40</v>
      </c>
      <c r="D505" s="11">
        <v>220.80611999999999</v>
      </c>
      <c r="E505" s="11">
        <v>0.3</v>
      </c>
      <c r="F505" s="11">
        <v>3100</v>
      </c>
      <c r="G505" s="11">
        <v>6500</v>
      </c>
      <c r="H505" s="11">
        <v>0.75</v>
      </c>
      <c r="I505" s="11">
        <v>0.3</v>
      </c>
      <c r="J505" s="11">
        <v>0.7</v>
      </c>
      <c r="K505" s="11">
        <v>2</v>
      </c>
      <c r="L505" s="11">
        <v>3</v>
      </c>
      <c r="M505" s="11">
        <v>4</v>
      </c>
      <c r="N505" s="11">
        <v>2</v>
      </c>
      <c r="O505" s="11">
        <v>0.05</v>
      </c>
      <c r="P505" s="11">
        <v>0.15</v>
      </c>
      <c r="Q505" s="11">
        <v>0.1</v>
      </c>
      <c r="R505" s="11">
        <v>0.35</v>
      </c>
      <c r="S505" s="11">
        <v>1606.3179</v>
      </c>
      <c r="T505" s="11">
        <v>0.7</v>
      </c>
      <c r="U505" s="11">
        <v>50</v>
      </c>
      <c r="V505" s="11">
        <v>800</v>
      </c>
      <c r="W505" s="11">
        <v>-14.754196</v>
      </c>
      <c r="Y505" s="11">
        <v>-16.48704</v>
      </c>
      <c r="Z505" s="11">
        <v>930</v>
      </c>
      <c r="AA505" s="11">
        <v>1606.3179</v>
      </c>
      <c r="AB505" s="11">
        <v>0.7</v>
      </c>
      <c r="AC505" s="11">
        <v>50</v>
      </c>
      <c r="AD505" s="11">
        <v>-14.754196</v>
      </c>
    </row>
    <row r="506" spans="2:30" x14ac:dyDescent="0.35">
      <c r="B506" s="11">
        <v>1.5154430000000001</v>
      </c>
      <c r="C506" s="11">
        <v>15</v>
      </c>
      <c r="D506" s="11">
        <v>287.81632999999999</v>
      </c>
      <c r="E506" s="11">
        <v>0.3</v>
      </c>
      <c r="F506" s="11">
        <v>1650</v>
      </c>
      <c r="G506" s="11">
        <v>6000</v>
      </c>
      <c r="H506" s="11">
        <v>0.8</v>
      </c>
      <c r="I506" s="11">
        <v>0.2</v>
      </c>
      <c r="J506" s="11">
        <v>0.7</v>
      </c>
      <c r="K506" s="11">
        <v>4</v>
      </c>
      <c r="L506" s="11">
        <v>2</v>
      </c>
      <c r="M506" s="11">
        <v>3</v>
      </c>
      <c r="N506" s="11">
        <v>4</v>
      </c>
      <c r="O506" s="11">
        <v>0.125</v>
      </c>
      <c r="P506" s="11">
        <v>0.15</v>
      </c>
      <c r="Q506" s="11">
        <v>0.16666666999999999</v>
      </c>
      <c r="R506" s="11">
        <v>0.35</v>
      </c>
      <c r="S506" s="11">
        <v>3905.5158999999999</v>
      </c>
      <c r="T506" s="11">
        <v>0.57499999999999996</v>
      </c>
      <c r="U506" s="11">
        <v>40</v>
      </c>
      <c r="V506" s="11">
        <v>1400</v>
      </c>
      <c r="W506" s="11">
        <v>3.7276567999999997</v>
      </c>
      <c r="Y506" s="11">
        <v>1.5154430000000001</v>
      </c>
      <c r="Z506" s="11">
        <v>495</v>
      </c>
      <c r="AA506" s="11">
        <v>3905.5158999999999</v>
      </c>
      <c r="AB506" s="11">
        <v>0.57499999999999996</v>
      </c>
      <c r="AC506" s="11">
        <v>40</v>
      </c>
      <c r="AD506" s="11">
        <v>3.7276567999999997</v>
      </c>
    </row>
    <row r="507" spans="2:30" x14ac:dyDescent="0.35">
      <c r="B507" s="11">
        <v>-2.380001</v>
      </c>
      <c r="C507" s="11">
        <v>15</v>
      </c>
      <c r="D507" s="11">
        <v>226.89796000000001</v>
      </c>
      <c r="E507" s="11">
        <v>0.246</v>
      </c>
      <c r="F507" s="11">
        <v>3733.2128099173551</v>
      </c>
      <c r="G507" s="11">
        <v>8500</v>
      </c>
      <c r="H507" s="11">
        <v>0.7</v>
      </c>
      <c r="I507" s="11">
        <v>0.4</v>
      </c>
      <c r="J507" s="11">
        <v>0.7</v>
      </c>
      <c r="K507" s="11">
        <v>2</v>
      </c>
      <c r="L507" s="11">
        <v>2</v>
      </c>
      <c r="M507" s="11">
        <v>3</v>
      </c>
      <c r="N507" s="11">
        <v>3</v>
      </c>
      <c r="O507" s="11">
        <v>0.125</v>
      </c>
      <c r="P507" s="11">
        <v>0.15</v>
      </c>
      <c r="Q507" s="11">
        <v>0.16666666999999999</v>
      </c>
      <c r="R507" s="11">
        <v>0.25</v>
      </c>
      <c r="S507" s="11">
        <v>2459.0284999999999</v>
      </c>
      <c r="T507" s="11">
        <v>0.57499999999999996</v>
      </c>
      <c r="U507" s="11">
        <v>80</v>
      </c>
      <c r="V507" s="11">
        <v>800</v>
      </c>
      <c r="W507" s="11">
        <v>-8.4220769000000004</v>
      </c>
      <c r="Y507" s="11">
        <v>-2.380001</v>
      </c>
      <c r="Z507" s="11">
        <v>918.37035123966939</v>
      </c>
      <c r="AA507" s="11">
        <v>2459.0284999999999</v>
      </c>
      <c r="AB507" s="11">
        <v>0.57499999999999996</v>
      </c>
      <c r="AC507" s="11">
        <v>80</v>
      </c>
      <c r="AD507" s="11">
        <v>-8.4220769000000004</v>
      </c>
    </row>
    <row r="508" spans="2:30" x14ac:dyDescent="0.35">
      <c r="B508" s="11">
        <v>-10.250107</v>
      </c>
      <c r="C508" s="11">
        <v>15</v>
      </c>
      <c r="D508" s="11">
        <v>214.71429000000001</v>
      </c>
      <c r="E508" s="11">
        <v>0.111</v>
      </c>
      <c r="F508" s="11">
        <v>1650</v>
      </c>
      <c r="G508" s="11">
        <v>6500</v>
      </c>
      <c r="H508" s="11">
        <v>0.85</v>
      </c>
      <c r="I508" s="11">
        <v>0.2</v>
      </c>
      <c r="J508" s="11">
        <v>0.8</v>
      </c>
      <c r="K508" s="11">
        <v>3</v>
      </c>
      <c r="L508" s="11">
        <v>4</v>
      </c>
      <c r="M508" s="11">
        <v>3</v>
      </c>
      <c r="N508" s="11">
        <v>3</v>
      </c>
      <c r="O508" s="11">
        <v>0.125</v>
      </c>
      <c r="P508" s="11">
        <v>0.1</v>
      </c>
      <c r="Q508" s="11">
        <v>0.23333333000000001</v>
      </c>
      <c r="R508" s="11">
        <v>0.3</v>
      </c>
      <c r="S508" s="11">
        <v>3055.7046</v>
      </c>
      <c r="T508" s="11">
        <v>0.67500000000000004</v>
      </c>
      <c r="U508" s="11">
        <v>70</v>
      </c>
      <c r="V508" s="11">
        <v>1600</v>
      </c>
      <c r="W508" s="11">
        <v>-9.8927481000000004</v>
      </c>
      <c r="Y508" s="11">
        <v>-10.250107</v>
      </c>
      <c r="Z508" s="11">
        <v>183.15</v>
      </c>
      <c r="AA508" s="11">
        <v>3055.7046</v>
      </c>
      <c r="AB508" s="11">
        <v>0.67500000000000004</v>
      </c>
      <c r="AC508" s="11">
        <v>70</v>
      </c>
      <c r="AD508" s="11">
        <v>-9.8927481000000004</v>
      </c>
    </row>
    <row r="509" spans="2:30" x14ac:dyDescent="0.35">
      <c r="B509" s="11">
        <v>-1.890444</v>
      </c>
      <c r="C509" s="11">
        <v>45</v>
      </c>
      <c r="D509" s="11">
        <v>269.54082</v>
      </c>
      <c r="E509" s="11">
        <v>0.16500000000000001</v>
      </c>
      <c r="F509" s="11">
        <v>1694.4731404958679</v>
      </c>
      <c r="G509" s="11">
        <v>7500</v>
      </c>
      <c r="H509" s="11">
        <v>0.8</v>
      </c>
      <c r="I509" s="11">
        <v>0.4</v>
      </c>
      <c r="J509" s="11">
        <v>0.6</v>
      </c>
      <c r="K509" s="11">
        <v>4</v>
      </c>
      <c r="L509" s="11">
        <v>3</v>
      </c>
      <c r="M509" s="11">
        <v>3</v>
      </c>
      <c r="N509" s="11">
        <v>3</v>
      </c>
      <c r="O509" s="11">
        <v>0.05</v>
      </c>
      <c r="P509" s="11">
        <v>0.15</v>
      </c>
      <c r="Q509" s="11">
        <v>0.3</v>
      </c>
      <c r="R509" s="11">
        <v>0.3</v>
      </c>
      <c r="S509" s="11">
        <v>2926.5246000000002</v>
      </c>
      <c r="T509" s="11">
        <v>0.4</v>
      </c>
      <c r="U509" s="11">
        <v>80</v>
      </c>
      <c r="V509" s="11">
        <v>1200</v>
      </c>
      <c r="W509" s="11">
        <v>-2.0814547999999999</v>
      </c>
      <c r="Y509" s="11">
        <v>-1.890444</v>
      </c>
      <c r="Z509" s="11">
        <v>279.58806818181824</v>
      </c>
      <c r="AA509" s="11">
        <v>2926.5246000000002</v>
      </c>
      <c r="AB509" s="11">
        <v>0.4</v>
      </c>
      <c r="AC509" s="11">
        <v>80</v>
      </c>
      <c r="AD509" s="11">
        <v>-2.0814547999999999</v>
      </c>
    </row>
    <row r="510" spans="2:30" x14ac:dyDescent="0.35">
      <c r="B510" s="11">
        <v>-15.862617999999999</v>
      </c>
      <c r="C510" s="11">
        <v>35</v>
      </c>
      <c r="D510" s="11">
        <v>13.683673000000001</v>
      </c>
      <c r="E510" s="11">
        <v>0.03</v>
      </c>
      <c r="F510" s="11">
        <v>775</v>
      </c>
      <c r="G510" s="11">
        <v>6500</v>
      </c>
      <c r="H510" s="11">
        <v>0.7</v>
      </c>
      <c r="I510" s="11">
        <v>0.3</v>
      </c>
      <c r="J510" s="11">
        <v>0.7</v>
      </c>
      <c r="K510" s="11">
        <v>3</v>
      </c>
      <c r="L510" s="11">
        <v>3</v>
      </c>
      <c r="M510" s="11">
        <v>2</v>
      </c>
      <c r="N510" s="11">
        <v>4</v>
      </c>
      <c r="O510" s="11">
        <v>0.2</v>
      </c>
      <c r="P510" s="11">
        <v>0.2</v>
      </c>
      <c r="Q510" s="11">
        <v>0.1</v>
      </c>
      <c r="R510" s="11">
        <v>0.2</v>
      </c>
      <c r="S510" s="11">
        <v>3722.7503000000002</v>
      </c>
      <c r="T510" s="11">
        <v>0.65</v>
      </c>
      <c r="U510" s="11">
        <v>80</v>
      </c>
      <c r="V510" s="11">
        <v>1200</v>
      </c>
      <c r="W510" s="11">
        <v>-18.253162</v>
      </c>
      <c r="Y510" s="11">
        <v>-15.862617999999999</v>
      </c>
      <c r="Z510" s="11">
        <v>23.25</v>
      </c>
      <c r="AA510" s="11">
        <v>3722.7503000000002</v>
      </c>
      <c r="AB510" s="11">
        <v>0.65</v>
      </c>
      <c r="AC510" s="11">
        <v>80</v>
      </c>
      <c r="AD510" s="11">
        <v>-18.253162</v>
      </c>
    </row>
    <row r="511" spans="2:30" x14ac:dyDescent="0.35">
      <c r="B511" s="11">
        <v>-18.242888000000001</v>
      </c>
      <c r="C511" s="11">
        <v>25</v>
      </c>
      <c r="D511" s="11">
        <v>153.79592</v>
      </c>
      <c r="E511" s="11">
        <v>0.111</v>
      </c>
      <c r="F511" s="11">
        <v>1075.6714876033056</v>
      </c>
      <c r="G511" s="11">
        <v>8500</v>
      </c>
      <c r="H511" s="11">
        <v>0.8</v>
      </c>
      <c r="I511" s="11">
        <v>0.5</v>
      </c>
      <c r="J511" s="11">
        <v>0.6</v>
      </c>
      <c r="K511" s="11">
        <v>2</v>
      </c>
      <c r="L511" s="11">
        <v>3</v>
      </c>
      <c r="M511" s="11">
        <v>4</v>
      </c>
      <c r="N511" s="11">
        <v>2</v>
      </c>
      <c r="O511" s="11">
        <v>0.2</v>
      </c>
      <c r="P511" s="11">
        <v>0.15</v>
      </c>
      <c r="Q511" s="11">
        <v>0.16666666999999999</v>
      </c>
      <c r="R511" s="11">
        <v>0.3</v>
      </c>
      <c r="S511" s="11">
        <v>4459.9353000000001</v>
      </c>
      <c r="T511" s="11">
        <v>0.7</v>
      </c>
      <c r="U511" s="11">
        <v>40</v>
      </c>
      <c r="V511" s="11">
        <v>1400</v>
      </c>
      <c r="W511" s="11">
        <v>-18.093872000000001</v>
      </c>
      <c r="Y511" s="11">
        <v>-18.242888000000001</v>
      </c>
      <c r="Z511" s="11">
        <v>119.39953512396693</v>
      </c>
      <c r="AA511" s="11">
        <v>4459.9353000000001</v>
      </c>
      <c r="AB511" s="11">
        <v>0.7</v>
      </c>
      <c r="AC511" s="11">
        <v>40</v>
      </c>
      <c r="AD511" s="11">
        <v>-18.093872000000001</v>
      </c>
    </row>
    <row r="512" spans="2:30" x14ac:dyDescent="0.35">
      <c r="B512" s="11">
        <v>-5.3164179999999996</v>
      </c>
      <c r="C512" s="11">
        <v>25</v>
      </c>
      <c r="D512" s="11">
        <v>13.683673000000001</v>
      </c>
      <c r="E512" s="11">
        <v>0.3</v>
      </c>
      <c r="F512" s="11">
        <v>1650</v>
      </c>
      <c r="G512" s="11">
        <v>5000</v>
      </c>
      <c r="H512" s="11">
        <v>0.8</v>
      </c>
      <c r="I512" s="11">
        <v>0.3</v>
      </c>
      <c r="J512" s="11">
        <v>0.8</v>
      </c>
      <c r="K512" s="11">
        <v>4</v>
      </c>
      <c r="L512" s="11">
        <v>4</v>
      </c>
      <c r="M512" s="11">
        <v>2</v>
      </c>
      <c r="N512" s="11">
        <v>3</v>
      </c>
      <c r="O512" s="11">
        <v>0.125</v>
      </c>
      <c r="P512" s="11">
        <v>0.2</v>
      </c>
      <c r="Q512" s="11">
        <v>0.16666666999999999</v>
      </c>
      <c r="R512" s="11">
        <v>0.2</v>
      </c>
      <c r="S512" s="11">
        <v>1777.2038</v>
      </c>
      <c r="T512" s="11">
        <v>0.6</v>
      </c>
      <c r="U512" s="11">
        <v>50</v>
      </c>
      <c r="V512" s="11">
        <v>1200</v>
      </c>
      <c r="W512" s="11">
        <v>-4.5439672999999994</v>
      </c>
      <c r="Y512" s="11">
        <v>-5.3164179999999996</v>
      </c>
      <c r="Z512" s="11">
        <v>495</v>
      </c>
      <c r="AA512" s="11">
        <v>1777.2038</v>
      </c>
      <c r="AB512" s="11">
        <v>0.6</v>
      </c>
      <c r="AC512" s="11">
        <v>50</v>
      </c>
      <c r="AD512" s="11">
        <v>-4.5439672999999994</v>
      </c>
    </row>
    <row r="513" spans="2:30" x14ac:dyDescent="0.35">
      <c r="B513" s="11">
        <v>-14.265998</v>
      </c>
      <c r="C513" s="11">
        <v>20</v>
      </c>
      <c r="D513" s="11">
        <v>153.79592</v>
      </c>
      <c r="E513" s="11">
        <v>0.246</v>
      </c>
      <c r="F513" s="11">
        <v>1885.5371900826447</v>
      </c>
      <c r="G513" s="11">
        <v>6500</v>
      </c>
      <c r="H513" s="11">
        <v>0.8</v>
      </c>
      <c r="I513" s="11">
        <v>0.4</v>
      </c>
      <c r="J513" s="11">
        <v>0.7</v>
      </c>
      <c r="K513" s="11">
        <v>2</v>
      </c>
      <c r="L513" s="11">
        <v>2</v>
      </c>
      <c r="M513" s="11">
        <v>3</v>
      </c>
      <c r="N513" s="11">
        <v>2</v>
      </c>
      <c r="O513" s="11">
        <v>0.05</v>
      </c>
      <c r="P513" s="11">
        <v>0.15</v>
      </c>
      <c r="Q513" s="11">
        <v>0.23333333000000001</v>
      </c>
      <c r="R513" s="11">
        <v>0.2</v>
      </c>
      <c r="S513" s="11">
        <v>3523.0978</v>
      </c>
      <c r="T513" s="11">
        <v>0.67500000000000004</v>
      </c>
      <c r="U513" s="11">
        <v>40</v>
      </c>
      <c r="V513" s="11">
        <v>2000</v>
      </c>
      <c r="W513" s="11">
        <v>-15.257358999999999</v>
      </c>
      <c r="Y513" s="11">
        <v>-14.265998</v>
      </c>
      <c r="Z513" s="11">
        <v>463.84214876033059</v>
      </c>
      <c r="AA513" s="11">
        <v>3523.0978</v>
      </c>
      <c r="AB513" s="11">
        <v>0.67500000000000004</v>
      </c>
      <c r="AC513" s="11">
        <v>40</v>
      </c>
      <c r="AD513" s="11">
        <v>-15.257358999999999</v>
      </c>
    </row>
    <row r="514" spans="2:30" x14ac:dyDescent="0.35">
      <c r="B514" s="11">
        <v>-3.5961530000000002</v>
      </c>
      <c r="C514" s="11">
        <v>25</v>
      </c>
      <c r="D514" s="11">
        <v>300</v>
      </c>
      <c r="E514" s="11">
        <v>0.3</v>
      </c>
      <c r="F514" s="11">
        <v>950</v>
      </c>
      <c r="G514" s="11">
        <v>2500</v>
      </c>
      <c r="H514" s="11">
        <v>0.7</v>
      </c>
      <c r="I514" s="11">
        <v>0.2</v>
      </c>
      <c r="J514" s="11">
        <v>0.9</v>
      </c>
      <c r="K514" s="11">
        <v>4</v>
      </c>
      <c r="L514" s="11">
        <v>2</v>
      </c>
      <c r="M514" s="11">
        <v>4</v>
      </c>
      <c r="N514" s="11">
        <v>2</v>
      </c>
      <c r="O514" s="11">
        <v>0.125</v>
      </c>
      <c r="P514" s="11">
        <v>0.1</v>
      </c>
      <c r="Q514" s="11">
        <v>0.1</v>
      </c>
      <c r="R514" s="11">
        <v>0.3</v>
      </c>
      <c r="S514" s="11">
        <v>1523.3176000000001</v>
      </c>
      <c r="T514" s="11">
        <v>0.67500000000000004</v>
      </c>
      <c r="U514" s="11">
        <v>70</v>
      </c>
      <c r="V514" s="11">
        <v>1800</v>
      </c>
      <c r="W514" s="11">
        <v>-1.4484226</v>
      </c>
      <c r="Y514" s="11">
        <v>-3.5961530000000002</v>
      </c>
      <c r="Z514" s="11">
        <v>285</v>
      </c>
      <c r="AA514" s="11">
        <v>1523.3176000000001</v>
      </c>
      <c r="AB514" s="11">
        <v>0.67500000000000004</v>
      </c>
      <c r="AC514" s="11">
        <v>70</v>
      </c>
      <c r="AD514" s="11">
        <v>-1.4484226</v>
      </c>
    </row>
    <row r="515" spans="2:30" x14ac:dyDescent="0.35">
      <c r="B515" s="11">
        <v>2.1246130000000001</v>
      </c>
      <c r="C515" s="11">
        <v>25</v>
      </c>
      <c r="D515" s="11">
        <v>147.70408</v>
      </c>
      <c r="E515" s="11">
        <v>0.219</v>
      </c>
      <c r="F515" s="11">
        <v>2750.413223140496</v>
      </c>
      <c r="G515" s="11">
        <v>4000</v>
      </c>
      <c r="H515" s="11">
        <v>0.7</v>
      </c>
      <c r="I515" s="11">
        <v>0.4</v>
      </c>
      <c r="J515" s="11">
        <v>0.8</v>
      </c>
      <c r="K515" s="11">
        <v>4</v>
      </c>
      <c r="L515" s="11">
        <v>2</v>
      </c>
      <c r="M515" s="11">
        <v>4</v>
      </c>
      <c r="N515" s="11">
        <v>3</v>
      </c>
      <c r="O515" s="11">
        <v>0.05</v>
      </c>
      <c r="P515" s="11">
        <v>0.2</v>
      </c>
      <c r="Q515" s="11">
        <v>0.23333333000000001</v>
      </c>
      <c r="R515" s="11">
        <v>0.25</v>
      </c>
      <c r="S515" s="11">
        <v>2437.3081000000002</v>
      </c>
      <c r="T515" s="11">
        <v>0.7</v>
      </c>
      <c r="U515" s="11">
        <v>70</v>
      </c>
      <c r="V515" s="11">
        <v>1400</v>
      </c>
      <c r="W515" s="11">
        <v>-2.0825961</v>
      </c>
      <c r="Y515" s="11">
        <v>2.1246130000000001</v>
      </c>
      <c r="Z515" s="11">
        <v>602.3404958677686</v>
      </c>
      <c r="AA515" s="11">
        <v>2437.3081000000002</v>
      </c>
      <c r="AB515" s="11">
        <v>0.7</v>
      </c>
      <c r="AC515" s="11">
        <v>70</v>
      </c>
      <c r="AD515" s="11">
        <v>-2.0825961</v>
      </c>
    </row>
    <row r="516" spans="2:30" x14ac:dyDescent="0.35">
      <c r="B516" s="11">
        <v>-21.194808999999999</v>
      </c>
      <c r="C516" s="11">
        <v>30</v>
      </c>
      <c r="D516" s="11">
        <v>25.867346999999999</v>
      </c>
      <c r="E516" s="11">
        <v>0.16500000000000001</v>
      </c>
      <c r="F516" s="11">
        <v>1700</v>
      </c>
      <c r="G516" s="11">
        <v>5500</v>
      </c>
      <c r="H516" s="11">
        <v>0.75</v>
      </c>
      <c r="I516" s="11">
        <v>0.5</v>
      </c>
      <c r="J516" s="11">
        <v>0.7</v>
      </c>
      <c r="K516" s="11">
        <v>2</v>
      </c>
      <c r="L516" s="11">
        <v>4</v>
      </c>
      <c r="M516" s="11">
        <v>4</v>
      </c>
      <c r="N516" s="11">
        <v>4</v>
      </c>
      <c r="O516" s="11">
        <v>0.125</v>
      </c>
      <c r="P516" s="11">
        <v>0.15</v>
      </c>
      <c r="Q516" s="11">
        <v>0.23333333000000001</v>
      </c>
      <c r="R516" s="11">
        <v>0.2</v>
      </c>
      <c r="S516" s="11">
        <v>1894.4002</v>
      </c>
      <c r="T516" s="11">
        <v>0.6</v>
      </c>
      <c r="U516" s="11">
        <v>50</v>
      </c>
      <c r="V516" s="11">
        <v>2000</v>
      </c>
      <c r="W516" s="11">
        <v>-14.882244999999999</v>
      </c>
      <c r="Y516" s="11">
        <v>-21.194808999999999</v>
      </c>
      <c r="Z516" s="11">
        <v>280.5</v>
      </c>
      <c r="AA516" s="11">
        <v>1894.4002</v>
      </c>
      <c r="AB516" s="11">
        <v>0.6</v>
      </c>
      <c r="AC516" s="11">
        <v>50</v>
      </c>
      <c r="AD516" s="11">
        <v>-14.882244999999999</v>
      </c>
    </row>
    <row r="517" spans="2:30" x14ac:dyDescent="0.35">
      <c r="B517" s="11">
        <v>-14.922869</v>
      </c>
      <c r="C517" s="11">
        <v>40</v>
      </c>
      <c r="D517" s="11">
        <v>190.34693999999999</v>
      </c>
      <c r="E517" s="11">
        <v>0.03</v>
      </c>
      <c r="F517" s="11">
        <v>775</v>
      </c>
      <c r="G517" s="11">
        <v>8000</v>
      </c>
      <c r="H517" s="11">
        <v>0.75</v>
      </c>
      <c r="I517" s="11">
        <v>0.3</v>
      </c>
      <c r="J517" s="11">
        <v>0.7</v>
      </c>
      <c r="K517" s="11">
        <v>3</v>
      </c>
      <c r="L517" s="11">
        <v>3</v>
      </c>
      <c r="M517" s="11">
        <v>2</v>
      </c>
      <c r="N517" s="11">
        <v>2</v>
      </c>
      <c r="O517" s="11">
        <v>0.125</v>
      </c>
      <c r="P517" s="11">
        <v>0.15</v>
      </c>
      <c r="Q517" s="11">
        <v>0.16666666999999999</v>
      </c>
      <c r="R517" s="11">
        <v>0.2</v>
      </c>
      <c r="S517" s="11">
        <v>2594.8211999999999</v>
      </c>
      <c r="T517" s="11">
        <v>0.45</v>
      </c>
      <c r="U517" s="11">
        <v>80</v>
      </c>
      <c r="V517" s="11">
        <v>1000</v>
      </c>
      <c r="W517" s="11">
        <v>-16.581772999999998</v>
      </c>
      <c r="Y517" s="11">
        <v>-14.922869</v>
      </c>
      <c r="Z517" s="11">
        <v>23.25</v>
      </c>
      <c r="AA517" s="11">
        <v>2594.8211999999999</v>
      </c>
      <c r="AB517" s="11">
        <v>0.45</v>
      </c>
      <c r="AC517" s="11">
        <v>80</v>
      </c>
      <c r="AD517" s="11">
        <v>-16.581772999999998</v>
      </c>
    </row>
    <row r="518" spans="2:30" x14ac:dyDescent="0.35">
      <c r="B518" s="11">
        <v>9.0033530000000006</v>
      </c>
      <c r="C518" s="11">
        <v>15</v>
      </c>
      <c r="D518" s="11">
        <v>31.959184</v>
      </c>
      <c r="E518" s="11">
        <v>0.111</v>
      </c>
      <c r="F518" s="11">
        <v>1650</v>
      </c>
      <c r="G518" s="11">
        <v>8500</v>
      </c>
      <c r="H518" s="11">
        <v>0.7</v>
      </c>
      <c r="I518" s="11">
        <v>0.5</v>
      </c>
      <c r="J518" s="11">
        <v>0.6</v>
      </c>
      <c r="K518" s="11">
        <v>4</v>
      </c>
      <c r="L518" s="11">
        <v>2</v>
      </c>
      <c r="M518" s="11">
        <v>4</v>
      </c>
      <c r="N518" s="11">
        <v>4</v>
      </c>
      <c r="O518" s="11">
        <v>0.125</v>
      </c>
      <c r="P518" s="11">
        <v>0.15</v>
      </c>
      <c r="Q518" s="11">
        <v>0.23333333000000001</v>
      </c>
      <c r="R518" s="11">
        <v>0.2</v>
      </c>
      <c r="S518" s="11">
        <v>3995.9214000000002</v>
      </c>
      <c r="T518" s="11">
        <v>0.5</v>
      </c>
      <c r="U518" s="11">
        <v>90</v>
      </c>
      <c r="V518" s="11">
        <v>1800</v>
      </c>
      <c r="W518" s="11">
        <v>7.8956485999999995</v>
      </c>
      <c r="Y518" s="11">
        <v>9.0033530000000006</v>
      </c>
      <c r="Z518" s="11">
        <v>183.15</v>
      </c>
      <c r="AA518" s="11">
        <v>3995.9214000000002</v>
      </c>
      <c r="AB518" s="11">
        <v>0.5</v>
      </c>
      <c r="AC518" s="11">
        <v>90</v>
      </c>
      <c r="AD518" s="11">
        <v>7.8956485999999995</v>
      </c>
    </row>
    <row r="519" spans="2:30" x14ac:dyDescent="0.35">
      <c r="B519" s="11">
        <v>-23.365356999999999</v>
      </c>
      <c r="C519" s="11">
        <v>40</v>
      </c>
      <c r="D519" s="11">
        <v>123.33673</v>
      </c>
      <c r="E519" s="11">
        <v>0.246</v>
      </c>
      <c r="F519" s="11">
        <v>785.64049586776855</v>
      </c>
      <c r="G519" s="11">
        <v>8000</v>
      </c>
      <c r="H519" s="11">
        <v>0.85</v>
      </c>
      <c r="I519" s="11">
        <v>0.5</v>
      </c>
      <c r="J519" s="11">
        <v>0.6</v>
      </c>
      <c r="K519" s="11">
        <v>2</v>
      </c>
      <c r="L519" s="11">
        <v>2</v>
      </c>
      <c r="M519" s="11">
        <v>2</v>
      </c>
      <c r="N519" s="11">
        <v>4</v>
      </c>
      <c r="O519" s="11">
        <v>0.05</v>
      </c>
      <c r="P519" s="11">
        <v>0.2</v>
      </c>
      <c r="Q519" s="11">
        <v>0.3</v>
      </c>
      <c r="R519" s="11">
        <v>0.3</v>
      </c>
      <c r="S519" s="11">
        <v>1977.0065999999999</v>
      </c>
      <c r="T519" s="11">
        <v>0.52500000000000002</v>
      </c>
      <c r="U519" s="11">
        <v>90</v>
      </c>
      <c r="V519" s="11">
        <v>2000</v>
      </c>
      <c r="W519" s="11">
        <v>-19.087947</v>
      </c>
      <c r="Y519" s="11">
        <v>-23.365356999999999</v>
      </c>
      <c r="Z519" s="11">
        <v>193.26756198347107</v>
      </c>
      <c r="AA519" s="11">
        <v>1977.0065999999999</v>
      </c>
      <c r="AB519" s="11">
        <v>0.52500000000000002</v>
      </c>
      <c r="AC519" s="11">
        <v>90</v>
      </c>
      <c r="AD519" s="11">
        <v>-19.087947</v>
      </c>
    </row>
    <row r="520" spans="2:30" x14ac:dyDescent="0.35">
      <c r="B520" s="11">
        <v>10.557891</v>
      </c>
      <c r="C520" s="11">
        <v>35</v>
      </c>
      <c r="D520" s="11">
        <v>147.70408</v>
      </c>
      <c r="E520" s="11">
        <v>0.16500000000000001</v>
      </c>
      <c r="F520" s="11">
        <v>2847.3657024793383</v>
      </c>
      <c r="G520" s="11">
        <v>7000</v>
      </c>
      <c r="H520" s="11">
        <v>0.75</v>
      </c>
      <c r="I520" s="11">
        <v>0.3</v>
      </c>
      <c r="J520" s="11">
        <v>0.6</v>
      </c>
      <c r="K520" s="11">
        <v>3</v>
      </c>
      <c r="L520" s="11">
        <v>2</v>
      </c>
      <c r="M520" s="11">
        <v>3</v>
      </c>
      <c r="N520" s="11">
        <v>3</v>
      </c>
      <c r="O520" s="11">
        <v>0.2</v>
      </c>
      <c r="P520" s="11">
        <v>0.2</v>
      </c>
      <c r="Q520" s="11">
        <v>0.23333333000000001</v>
      </c>
      <c r="R520" s="11">
        <v>0.25</v>
      </c>
      <c r="S520" s="11">
        <v>3452.2941000000001</v>
      </c>
      <c r="T520" s="11">
        <v>0.625</v>
      </c>
      <c r="U520" s="11">
        <v>80</v>
      </c>
      <c r="V520" s="11">
        <v>2000</v>
      </c>
      <c r="W520" s="11">
        <v>7.4614278000000001</v>
      </c>
      <c r="Y520" s="11">
        <v>10.557891</v>
      </c>
      <c r="Z520" s="11">
        <v>469.81534090909082</v>
      </c>
      <c r="AA520" s="11">
        <v>3452.2941000000001</v>
      </c>
      <c r="AB520" s="11">
        <v>0.625</v>
      </c>
      <c r="AC520" s="11">
        <v>80</v>
      </c>
      <c r="AD520" s="11">
        <v>7.4614278000000001</v>
      </c>
    </row>
    <row r="521" spans="2:30" x14ac:dyDescent="0.35">
      <c r="B521" s="11">
        <v>8.8839400000000008</v>
      </c>
      <c r="C521" s="11">
        <v>20</v>
      </c>
      <c r="D521" s="11">
        <v>184.2551</v>
      </c>
      <c r="E521" s="11">
        <v>0.3</v>
      </c>
      <c r="F521" s="11">
        <v>3490.909090909091</v>
      </c>
      <c r="G521" s="11">
        <v>6500</v>
      </c>
      <c r="H521" s="11">
        <v>0.85</v>
      </c>
      <c r="I521" s="11">
        <v>0.2</v>
      </c>
      <c r="J521" s="11">
        <v>0.8</v>
      </c>
      <c r="K521" s="11">
        <v>4</v>
      </c>
      <c r="L521" s="11">
        <v>3</v>
      </c>
      <c r="M521" s="11">
        <v>3</v>
      </c>
      <c r="N521" s="11">
        <v>4</v>
      </c>
      <c r="O521" s="11">
        <v>0.125</v>
      </c>
      <c r="P521" s="11">
        <v>0.15</v>
      </c>
      <c r="Q521" s="11">
        <v>0.23333333000000001</v>
      </c>
      <c r="R521" s="11">
        <v>0.35</v>
      </c>
      <c r="S521" s="11">
        <v>3523.0978</v>
      </c>
      <c r="T521" s="11">
        <v>0.67500000000000004</v>
      </c>
      <c r="U521" s="11">
        <v>60</v>
      </c>
      <c r="V521" s="11">
        <v>1600</v>
      </c>
      <c r="W521" s="11">
        <v>0.53184187000000005</v>
      </c>
      <c r="Y521" s="11">
        <v>8.8839400000000008</v>
      </c>
      <c r="Z521" s="11">
        <v>1047.2727272727273</v>
      </c>
      <c r="AA521" s="11">
        <v>3523.0978</v>
      </c>
      <c r="AB521" s="11">
        <v>0.67500000000000004</v>
      </c>
      <c r="AC521" s="11">
        <v>60</v>
      </c>
      <c r="AD521" s="11">
        <v>0.53184187000000005</v>
      </c>
    </row>
    <row r="522" spans="2:30" x14ac:dyDescent="0.35">
      <c r="B522" s="11">
        <v>-1.159832</v>
      </c>
      <c r="C522" s="11">
        <v>25</v>
      </c>
      <c r="D522" s="11">
        <v>281.72449</v>
      </c>
      <c r="E522" s="11">
        <v>0.13800000000000001</v>
      </c>
      <c r="F522" s="11">
        <v>1475</v>
      </c>
      <c r="G522" s="11">
        <v>8500</v>
      </c>
      <c r="H522" s="11">
        <v>0.8</v>
      </c>
      <c r="I522" s="11">
        <v>0.4</v>
      </c>
      <c r="J522" s="11">
        <v>0.9</v>
      </c>
      <c r="K522" s="11">
        <v>4</v>
      </c>
      <c r="L522" s="11">
        <v>4</v>
      </c>
      <c r="M522" s="11">
        <v>3</v>
      </c>
      <c r="N522" s="11">
        <v>3</v>
      </c>
      <c r="O522" s="11">
        <v>0.125</v>
      </c>
      <c r="P522" s="11">
        <v>0.15</v>
      </c>
      <c r="Q522" s="11">
        <v>0.16666666999999999</v>
      </c>
      <c r="R522" s="11">
        <v>0.2</v>
      </c>
      <c r="S522" s="11">
        <v>3021.2465000000002</v>
      </c>
      <c r="T522" s="11">
        <v>0.47499999999999998</v>
      </c>
      <c r="U522" s="11">
        <v>70</v>
      </c>
      <c r="V522" s="11">
        <v>1400</v>
      </c>
      <c r="W522" s="11">
        <v>0.91170018999999991</v>
      </c>
      <c r="Y522" s="11">
        <v>-1.159832</v>
      </c>
      <c r="Z522" s="11">
        <v>203.55</v>
      </c>
      <c r="AA522" s="11">
        <v>3021.2465000000002</v>
      </c>
      <c r="AB522" s="11">
        <v>0.47499999999999998</v>
      </c>
      <c r="AC522" s="11">
        <v>70</v>
      </c>
      <c r="AD522" s="11">
        <v>0.91170018999999991</v>
      </c>
    </row>
    <row r="523" spans="2:30" x14ac:dyDescent="0.35">
      <c r="B523" s="11">
        <v>-18.561274999999998</v>
      </c>
      <c r="C523" s="11">
        <v>20</v>
      </c>
      <c r="D523" s="11">
        <v>68.510204000000002</v>
      </c>
      <c r="E523" s="11">
        <v>0.03</v>
      </c>
      <c r="F523" s="11">
        <v>376.54958677685954</v>
      </c>
      <c r="G523" s="11">
        <v>6500</v>
      </c>
      <c r="H523" s="11">
        <v>0.75</v>
      </c>
      <c r="I523" s="11">
        <v>0.5</v>
      </c>
      <c r="J523" s="11">
        <v>0.6</v>
      </c>
      <c r="K523" s="11">
        <v>4</v>
      </c>
      <c r="L523" s="11">
        <v>4</v>
      </c>
      <c r="M523" s="11">
        <v>2</v>
      </c>
      <c r="N523" s="11">
        <v>3</v>
      </c>
      <c r="O523" s="11">
        <v>0.125</v>
      </c>
      <c r="P523" s="11">
        <v>0.2</v>
      </c>
      <c r="Q523" s="11">
        <v>0.23333333000000001</v>
      </c>
      <c r="R523" s="11">
        <v>0.35</v>
      </c>
      <c r="S523" s="11">
        <v>1818.3731</v>
      </c>
      <c r="T523" s="11">
        <v>0.4</v>
      </c>
      <c r="U523" s="11">
        <v>70</v>
      </c>
      <c r="V523" s="11">
        <v>1400</v>
      </c>
      <c r="W523" s="11">
        <v>-20.668949000000001</v>
      </c>
      <c r="Y523" s="11">
        <v>-18.561274999999998</v>
      </c>
      <c r="Z523" s="11">
        <v>11.296487603305787</v>
      </c>
      <c r="AA523" s="11">
        <v>1818.3731</v>
      </c>
      <c r="AB523" s="11">
        <v>0.4</v>
      </c>
      <c r="AC523" s="11">
        <v>70</v>
      </c>
      <c r="AD523" s="11">
        <v>-20.668949000000001</v>
      </c>
    </row>
    <row r="524" spans="2:30" x14ac:dyDescent="0.35">
      <c r="B524" s="11">
        <v>-15.452894000000001</v>
      </c>
      <c r="C524" s="11">
        <v>30</v>
      </c>
      <c r="D524" s="11">
        <v>287.81632999999999</v>
      </c>
      <c r="E524" s="11">
        <v>0.27300000000000002</v>
      </c>
      <c r="F524" s="11">
        <v>2009.9173553719008</v>
      </c>
      <c r="G524" s="11">
        <v>4500</v>
      </c>
      <c r="H524" s="11">
        <v>0.8</v>
      </c>
      <c r="I524" s="11">
        <v>0.2</v>
      </c>
      <c r="J524" s="11">
        <v>0.8</v>
      </c>
      <c r="K524" s="11">
        <v>4</v>
      </c>
      <c r="L524" s="11">
        <v>3</v>
      </c>
      <c r="M524" s="11">
        <v>2</v>
      </c>
      <c r="N524" s="11">
        <v>3</v>
      </c>
      <c r="O524" s="11">
        <v>0.05</v>
      </c>
      <c r="P524" s="11">
        <v>0.1</v>
      </c>
      <c r="Q524" s="11">
        <v>0.16666666999999999</v>
      </c>
      <c r="R524" s="11">
        <v>0.3</v>
      </c>
      <c r="S524" s="11">
        <v>1180.9248</v>
      </c>
      <c r="T524" s="11">
        <v>0.57499999999999996</v>
      </c>
      <c r="U524" s="11">
        <v>80</v>
      </c>
      <c r="V524" s="11">
        <v>1600</v>
      </c>
      <c r="W524" s="11">
        <v>-19.988782</v>
      </c>
      <c r="Y524" s="11">
        <v>-15.452894000000001</v>
      </c>
      <c r="Z524" s="11">
        <v>548.70743801652895</v>
      </c>
      <c r="AA524" s="11">
        <v>1180.9248</v>
      </c>
      <c r="AB524" s="11">
        <v>0.57499999999999996</v>
      </c>
      <c r="AC524" s="11">
        <v>80</v>
      </c>
      <c r="AD524" s="11">
        <v>-19.988782</v>
      </c>
    </row>
    <row r="525" spans="2:30" x14ac:dyDescent="0.35">
      <c r="B525" s="11">
        <v>-12.279885999999999</v>
      </c>
      <c r="C525" s="11">
        <v>15</v>
      </c>
      <c r="D525" s="11">
        <v>7.5918367</v>
      </c>
      <c r="E525" s="11">
        <v>0.111</v>
      </c>
      <c r="F525" s="11">
        <v>903.7190082644629</v>
      </c>
      <c r="G525" s="11">
        <v>6500</v>
      </c>
      <c r="H525" s="11">
        <v>0.85</v>
      </c>
      <c r="I525" s="11">
        <v>0.4</v>
      </c>
      <c r="J525" s="11">
        <v>0.6</v>
      </c>
      <c r="K525" s="11">
        <v>2</v>
      </c>
      <c r="L525" s="11">
        <v>2</v>
      </c>
      <c r="M525" s="11">
        <v>4</v>
      </c>
      <c r="N525" s="11">
        <v>4</v>
      </c>
      <c r="O525" s="11">
        <v>0.2</v>
      </c>
      <c r="P525" s="11">
        <v>0.2</v>
      </c>
      <c r="Q525" s="11">
        <v>0.1</v>
      </c>
      <c r="R525" s="11">
        <v>0.2</v>
      </c>
      <c r="S525" s="11">
        <v>4230.9755999999998</v>
      </c>
      <c r="T525" s="11">
        <v>0.4</v>
      </c>
      <c r="U525" s="11">
        <v>60</v>
      </c>
      <c r="V525" s="11">
        <v>2000</v>
      </c>
      <c r="W525" s="11">
        <v>-11.412872</v>
      </c>
      <c r="Y525" s="11">
        <v>-12.279885999999999</v>
      </c>
      <c r="Z525" s="11">
        <v>100.31280991735538</v>
      </c>
      <c r="AA525" s="11">
        <v>4230.9755999999998</v>
      </c>
      <c r="AB525" s="11">
        <v>0.4</v>
      </c>
      <c r="AC525" s="11">
        <v>60</v>
      </c>
      <c r="AD525" s="11">
        <v>-11.412872</v>
      </c>
    </row>
    <row r="526" spans="2:30" x14ac:dyDescent="0.35">
      <c r="B526" s="11">
        <v>27.830401999999999</v>
      </c>
      <c r="C526" s="11">
        <v>25</v>
      </c>
      <c r="D526" s="11">
        <v>56.326531000000003</v>
      </c>
      <c r="E526" s="11">
        <v>0.246</v>
      </c>
      <c r="F526" s="11">
        <v>3490.909090909091</v>
      </c>
      <c r="G526" s="11">
        <v>3500</v>
      </c>
      <c r="H526" s="11">
        <v>0.8</v>
      </c>
      <c r="I526" s="11">
        <v>0.3</v>
      </c>
      <c r="J526" s="11">
        <v>0.7</v>
      </c>
      <c r="K526" s="11">
        <v>4</v>
      </c>
      <c r="L526" s="11">
        <v>2</v>
      </c>
      <c r="M526" s="11">
        <v>4</v>
      </c>
      <c r="N526" s="11">
        <v>3</v>
      </c>
      <c r="O526" s="11">
        <v>0.125</v>
      </c>
      <c r="P526" s="11">
        <v>0.1</v>
      </c>
      <c r="Q526" s="11">
        <v>0.3</v>
      </c>
      <c r="R526" s="11">
        <v>0.3</v>
      </c>
      <c r="S526" s="11">
        <v>1540.2433000000001</v>
      </c>
      <c r="T526" s="11">
        <v>0.625</v>
      </c>
      <c r="U526" s="11">
        <v>80</v>
      </c>
      <c r="V526" s="11">
        <v>1000</v>
      </c>
      <c r="W526" s="11">
        <v>24.629507</v>
      </c>
      <c r="Y526" s="11">
        <v>27.830401999999999</v>
      </c>
      <c r="Z526" s="11">
        <v>858.76363636363635</v>
      </c>
      <c r="AA526" s="11">
        <v>1540.2433000000001</v>
      </c>
      <c r="AB526" s="11">
        <v>0.625</v>
      </c>
      <c r="AC526" s="11">
        <v>80</v>
      </c>
      <c r="AD526" s="11">
        <v>24.629507</v>
      </c>
    </row>
    <row r="527" spans="2:30" x14ac:dyDescent="0.35">
      <c r="B527" s="11">
        <v>21.765453000000001</v>
      </c>
      <c r="C527" s="11">
        <v>30</v>
      </c>
      <c r="D527" s="11">
        <v>269.54082</v>
      </c>
      <c r="E527" s="11">
        <v>0.111</v>
      </c>
      <c r="F527" s="11">
        <v>4619.059917355371</v>
      </c>
      <c r="G527" s="11">
        <v>5500</v>
      </c>
      <c r="H527" s="11">
        <v>0.8</v>
      </c>
      <c r="I527" s="11">
        <v>0.3</v>
      </c>
      <c r="J527" s="11">
        <v>0.8</v>
      </c>
      <c r="K527" s="11">
        <v>3</v>
      </c>
      <c r="L527" s="11">
        <v>4</v>
      </c>
      <c r="M527" s="11">
        <v>3</v>
      </c>
      <c r="N527" s="11">
        <v>2</v>
      </c>
      <c r="O527" s="11">
        <v>0.2</v>
      </c>
      <c r="P527" s="11">
        <v>0.2</v>
      </c>
      <c r="Q527" s="11">
        <v>0.3</v>
      </c>
      <c r="R527" s="11">
        <v>0.2</v>
      </c>
      <c r="S527" s="11">
        <v>3247.5432999999998</v>
      </c>
      <c r="T527" s="11">
        <v>0.45</v>
      </c>
      <c r="U527" s="11">
        <v>80</v>
      </c>
      <c r="V527" s="11">
        <v>600</v>
      </c>
      <c r="W527" s="11">
        <v>23.187215999999999</v>
      </c>
      <c r="Y527" s="11">
        <v>21.765453000000001</v>
      </c>
      <c r="Z527" s="11">
        <v>512.71565082644622</v>
      </c>
      <c r="AA527" s="11">
        <v>3247.5432999999998</v>
      </c>
      <c r="AB527" s="11">
        <v>0.45</v>
      </c>
      <c r="AC527" s="11">
        <v>80</v>
      </c>
      <c r="AD527" s="11">
        <v>23.187215999999999</v>
      </c>
    </row>
    <row r="528" spans="2:30" x14ac:dyDescent="0.35">
      <c r="B528" s="11">
        <v>-9.9951439999999998</v>
      </c>
      <c r="C528" s="11">
        <v>15</v>
      </c>
      <c r="D528" s="11">
        <v>1.5</v>
      </c>
      <c r="E528" s="11">
        <v>0.219</v>
      </c>
      <c r="F528" s="11">
        <v>5900</v>
      </c>
      <c r="G528" s="11">
        <v>3500</v>
      </c>
      <c r="H528" s="11">
        <v>0.85</v>
      </c>
      <c r="I528" s="11">
        <v>0.3</v>
      </c>
      <c r="J528" s="11">
        <v>0.8</v>
      </c>
      <c r="K528" s="11">
        <v>2</v>
      </c>
      <c r="L528" s="11">
        <v>4</v>
      </c>
      <c r="M528" s="11">
        <v>3</v>
      </c>
      <c r="N528" s="11">
        <v>3</v>
      </c>
      <c r="O528" s="11">
        <v>0.05</v>
      </c>
      <c r="P528" s="11">
        <v>0.15</v>
      </c>
      <c r="Q528" s="11">
        <v>0.16666666999999999</v>
      </c>
      <c r="R528" s="11">
        <v>0.35</v>
      </c>
      <c r="S528" s="11">
        <v>1961.7985000000001</v>
      </c>
      <c r="T528" s="11">
        <v>0.625</v>
      </c>
      <c r="U528" s="11">
        <v>40</v>
      </c>
      <c r="V528" s="11">
        <v>1400</v>
      </c>
      <c r="W528" s="11">
        <v>-6.9390489000000004</v>
      </c>
      <c r="Y528" s="11">
        <v>-9.9951439999999998</v>
      </c>
      <c r="Z528" s="11">
        <v>1292.0999999999999</v>
      </c>
      <c r="AA528" s="11">
        <v>1961.7985000000001</v>
      </c>
      <c r="AB528" s="11">
        <v>0.625</v>
      </c>
      <c r="AC528" s="11">
        <v>40</v>
      </c>
      <c r="AD528" s="11">
        <v>-6.9390489000000004</v>
      </c>
    </row>
    <row r="529" spans="2:30" x14ac:dyDescent="0.35">
      <c r="B529" s="11">
        <v>38.329470999999998</v>
      </c>
      <c r="C529" s="11">
        <v>25</v>
      </c>
      <c r="D529" s="11">
        <v>147.70408</v>
      </c>
      <c r="E529" s="11">
        <v>0.192</v>
      </c>
      <c r="F529" s="11">
        <v>4619.059917355371</v>
      </c>
      <c r="G529" s="11">
        <v>8000</v>
      </c>
      <c r="H529" s="11">
        <v>0.75</v>
      </c>
      <c r="I529" s="11">
        <v>0.2</v>
      </c>
      <c r="J529" s="11">
        <v>0.7</v>
      </c>
      <c r="K529" s="11">
        <v>2</v>
      </c>
      <c r="L529" s="11">
        <v>4</v>
      </c>
      <c r="M529" s="11">
        <v>2</v>
      </c>
      <c r="N529" s="11">
        <v>3</v>
      </c>
      <c r="O529" s="11">
        <v>0.05</v>
      </c>
      <c r="P529" s="11">
        <v>0.1</v>
      </c>
      <c r="Q529" s="11">
        <v>0.1</v>
      </c>
      <c r="R529" s="11">
        <v>0.35</v>
      </c>
      <c r="S529" s="11">
        <v>4874.6162000000004</v>
      </c>
      <c r="T529" s="11">
        <v>0.5</v>
      </c>
      <c r="U529" s="11">
        <v>60</v>
      </c>
      <c r="V529" s="11">
        <v>1800</v>
      </c>
      <c r="W529" s="11">
        <v>39.558674000000003</v>
      </c>
      <c r="Y529" s="11">
        <v>38.329470999999998</v>
      </c>
      <c r="Z529" s="11">
        <v>886.85950413223122</v>
      </c>
      <c r="AA529" s="11">
        <v>4874.6162000000004</v>
      </c>
      <c r="AB529" s="11">
        <v>0.5</v>
      </c>
      <c r="AC529" s="11">
        <v>60</v>
      </c>
      <c r="AD529" s="11">
        <v>39.558674000000003</v>
      </c>
    </row>
    <row r="530" spans="2:30" x14ac:dyDescent="0.35">
      <c r="B530" s="11">
        <v>-21.896626000000001</v>
      </c>
      <c r="C530" s="11">
        <v>45</v>
      </c>
      <c r="D530" s="11">
        <v>50.234693999999998</v>
      </c>
      <c r="E530" s="11">
        <v>0.16500000000000001</v>
      </c>
      <c r="F530" s="11">
        <v>2400</v>
      </c>
      <c r="G530" s="11">
        <v>7000</v>
      </c>
      <c r="H530" s="11">
        <v>0.7</v>
      </c>
      <c r="I530" s="11">
        <v>0.5</v>
      </c>
      <c r="J530" s="11">
        <v>0.7</v>
      </c>
      <c r="K530" s="11">
        <v>2</v>
      </c>
      <c r="L530" s="11">
        <v>2</v>
      </c>
      <c r="M530" s="11">
        <v>3</v>
      </c>
      <c r="N530" s="11">
        <v>3</v>
      </c>
      <c r="O530" s="11">
        <v>0.125</v>
      </c>
      <c r="P530" s="11">
        <v>0.15</v>
      </c>
      <c r="Q530" s="11">
        <v>0.23333333000000001</v>
      </c>
      <c r="R530" s="11">
        <v>0.2</v>
      </c>
      <c r="S530" s="11">
        <v>1680.8757000000001</v>
      </c>
      <c r="T530" s="11">
        <v>0.47499999999999998</v>
      </c>
      <c r="U530" s="11">
        <v>40</v>
      </c>
      <c r="V530" s="11">
        <v>1400</v>
      </c>
      <c r="W530" s="11">
        <v>-22.455894000000001</v>
      </c>
      <c r="Y530" s="11">
        <v>-21.896626000000001</v>
      </c>
      <c r="Z530" s="11">
        <v>396</v>
      </c>
      <c r="AA530" s="11">
        <v>1680.8757000000001</v>
      </c>
      <c r="AB530" s="11">
        <v>0.47499999999999998</v>
      </c>
      <c r="AC530" s="11">
        <v>40</v>
      </c>
      <c r="AD530" s="11">
        <v>-22.455894000000001</v>
      </c>
    </row>
    <row r="531" spans="2:30" x14ac:dyDescent="0.35">
      <c r="B531" s="11">
        <v>0.87743599999999999</v>
      </c>
      <c r="C531" s="11">
        <v>25</v>
      </c>
      <c r="D531" s="11">
        <v>135.52041</v>
      </c>
      <c r="E531" s="11">
        <v>0.27300000000000002</v>
      </c>
      <c r="F531" s="11">
        <v>1475</v>
      </c>
      <c r="G531" s="11">
        <v>2500</v>
      </c>
      <c r="H531" s="11">
        <v>0.85</v>
      </c>
      <c r="I531" s="11">
        <v>0.3</v>
      </c>
      <c r="J531" s="11">
        <v>0.8</v>
      </c>
      <c r="K531" s="11">
        <v>3</v>
      </c>
      <c r="L531" s="11">
        <v>4</v>
      </c>
      <c r="M531" s="11">
        <v>3</v>
      </c>
      <c r="N531" s="11">
        <v>2</v>
      </c>
      <c r="O531" s="11">
        <v>0.2</v>
      </c>
      <c r="P531" s="11">
        <v>0.2</v>
      </c>
      <c r="Q531" s="11">
        <v>0.1</v>
      </c>
      <c r="R531" s="11">
        <v>0.2</v>
      </c>
      <c r="S531" s="11">
        <v>1523.3176000000001</v>
      </c>
      <c r="T531" s="11">
        <v>0.65</v>
      </c>
      <c r="U531" s="11">
        <v>70</v>
      </c>
      <c r="V531" s="11">
        <v>400</v>
      </c>
      <c r="W531" s="11">
        <v>3.0874473999999998</v>
      </c>
      <c r="Y531" s="11">
        <v>0.87743599999999999</v>
      </c>
      <c r="Z531" s="11">
        <v>402.67500000000001</v>
      </c>
      <c r="AA531" s="11">
        <v>1523.3176000000001</v>
      </c>
      <c r="AB531" s="11">
        <v>0.65</v>
      </c>
      <c r="AC531" s="11">
        <v>70</v>
      </c>
      <c r="AD531" s="11">
        <v>3.0874473999999998</v>
      </c>
    </row>
    <row r="532" spans="2:30" x14ac:dyDescent="0.35">
      <c r="B532" s="11">
        <v>-1.6078889999999999</v>
      </c>
      <c r="C532" s="11">
        <v>30</v>
      </c>
      <c r="D532" s="11">
        <v>281.72449</v>
      </c>
      <c r="E532" s="11">
        <v>0.13800000000000001</v>
      </c>
      <c r="F532" s="11">
        <v>2380.1652892561983</v>
      </c>
      <c r="G532" s="11">
        <v>5500</v>
      </c>
      <c r="H532" s="11">
        <v>0.7</v>
      </c>
      <c r="I532" s="11">
        <v>0.5</v>
      </c>
      <c r="J532" s="11">
        <v>0.7</v>
      </c>
      <c r="K532" s="11">
        <v>4</v>
      </c>
      <c r="L532" s="11">
        <v>4</v>
      </c>
      <c r="M532" s="11">
        <v>4</v>
      </c>
      <c r="N532" s="11">
        <v>3</v>
      </c>
      <c r="O532" s="11">
        <v>0.125</v>
      </c>
      <c r="P532" s="11">
        <v>0.15</v>
      </c>
      <c r="Q532" s="11">
        <v>0.3</v>
      </c>
      <c r="R532" s="11">
        <v>0.25</v>
      </c>
      <c r="S532" s="11">
        <v>1894.4002</v>
      </c>
      <c r="T532" s="11">
        <v>0.45</v>
      </c>
      <c r="U532" s="11">
        <v>50</v>
      </c>
      <c r="V532" s="11">
        <v>1000</v>
      </c>
      <c r="W532" s="11">
        <v>1.8200984</v>
      </c>
      <c r="Y532" s="11">
        <v>-1.6078889999999999</v>
      </c>
      <c r="Z532" s="11">
        <v>328.4628099173554</v>
      </c>
      <c r="AA532" s="11">
        <v>1894.4002</v>
      </c>
      <c r="AB532" s="11">
        <v>0.45</v>
      </c>
      <c r="AC532" s="11">
        <v>50</v>
      </c>
      <c r="AD532" s="11">
        <v>1.8200984</v>
      </c>
    </row>
    <row r="533" spans="2:30" x14ac:dyDescent="0.35">
      <c r="B533" s="11">
        <v>35.141559999999998</v>
      </c>
      <c r="C533" s="11">
        <v>25</v>
      </c>
      <c r="D533" s="11">
        <v>178.16327000000001</v>
      </c>
      <c r="E533" s="11">
        <v>0.111</v>
      </c>
      <c r="F533" s="11">
        <v>5900</v>
      </c>
      <c r="G533" s="11">
        <v>7500</v>
      </c>
      <c r="H533" s="11">
        <v>0.85</v>
      </c>
      <c r="I533" s="11">
        <v>0.2</v>
      </c>
      <c r="J533" s="11">
        <v>0.8</v>
      </c>
      <c r="K533" s="11">
        <v>4</v>
      </c>
      <c r="L533" s="11">
        <v>4</v>
      </c>
      <c r="M533" s="11">
        <v>2</v>
      </c>
      <c r="N533" s="11">
        <v>3</v>
      </c>
      <c r="O533" s="11">
        <v>0.125</v>
      </c>
      <c r="P533" s="11">
        <v>0.15</v>
      </c>
      <c r="Q533" s="11">
        <v>0.3</v>
      </c>
      <c r="R533" s="11">
        <v>0.3</v>
      </c>
      <c r="S533" s="11">
        <v>4569.9526999999998</v>
      </c>
      <c r="T533" s="11">
        <v>0.45</v>
      </c>
      <c r="U533" s="11">
        <v>90</v>
      </c>
      <c r="V533" s="11">
        <v>600</v>
      </c>
      <c r="W533" s="11">
        <v>33.551661000000003</v>
      </c>
      <c r="Y533" s="11">
        <v>35.141559999999998</v>
      </c>
      <c r="Z533" s="11">
        <v>654.9</v>
      </c>
      <c r="AA533" s="11">
        <v>4569.9526999999998</v>
      </c>
      <c r="AB533" s="11">
        <v>0.45</v>
      </c>
      <c r="AC533" s="11">
        <v>90</v>
      </c>
      <c r="AD533" s="11">
        <v>33.551661000000003</v>
      </c>
    </row>
    <row r="534" spans="2:30" x14ac:dyDescent="0.35">
      <c r="B534" s="11">
        <v>-4.6959499999999998</v>
      </c>
      <c r="C534" s="11">
        <v>15</v>
      </c>
      <c r="D534" s="11">
        <v>7.5918367</v>
      </c>
      <c r="E534" s="11">
        <v>0.13800000000000001</v>
      </c>
      <c r="F534" s="11">
        <v>6285.1239669421484</v>
      </c>
      <c r="G534" s="11">
        <v>7000</v>
      </c>
      <c r="H534" s="11">
        <v>0.7</v>
      </c>
      <c r="I534" s="11">
        <v>0.2</v>
      </c>
      <c r="J534" s="11">
        <v>0.9</v>
      </c>
      <c r="K534" s="11">
        <v>3</v>
      </c>
      <c r="L534" s="11">
        <v>3</v>
      </c>
      <c r="M534" s="11">
        <v>3</v>
      </c>
      <c r="N534" s="11">
        <v>3</v>
      </c>
      <c r="O534" s="11">
        <v>0.05</v>
      </c>
      <c r="P534" s="11">
        <v>0.15</v>
      </c>
      <c r="Q534" s="11">
        <v>0.23333333000000001</v>
      </c>
      <c r="R534" s="11">
        <v>0.3</v>
      </c>
      <c r="S534" s="11">
        <v>2657.9205000000002</v>
      </c>
      <c r="T534" s="11">
        <v>0.57499999999999996</v>
      </c>
      <c r="U534" s="11">
        <v>40</v>
      </c>
      <c r="V534" s="11">
        <v>1400</v>
      </c>
      <c r="W534" s="11">
        <v>-4.7652155999999994</v>
      </c>
      <c r="Y534" s="11">
        <v>-4.6959499999999998</v>
      </c>
      <c r="Z534" s="11">
        <v>867.34710743801656</v>
      </c>
      <c r="AA534" s="11">
        <v>2657.9205000000002</v>
      </c>
      <c r="AB534" s="11">
        <v>0.57499999999999996</v>
      </c>
      <c r="AC534" s="11">
        <v>40</v>
      </c>
      <c r="AD534" s="11">
        <v>-4.7652155999999994</v>
      </c>
    </row>
    <row r="535" spans="2:30" x14ac:dyDescent="0.35">
      <c r="B535" s="11">
        <v>2.9105029999999998</v>
      </c>
      <c r="C535" s="11">
        <v>30</v>
      </c>
      <c r="D535" s="11">
        <v>68.510204000000002</v>
      </c>
      <c r="E535" s="11">
        <v>0.246</v>
      </c>
      <c r="F535" s="11">
        <v>425</v>
      </c>
      <c r="G535" s="11">
        <v>5500</v>
      </c>
      <c r="H535" s="11">
        <v>0.85</v>
      </c>
      <c r="I535" s="11">
        <v>0.2</v>
      </c>
      <c r="J535" s="11">
        <v>0.8</v>
      </c>
      <c r="K535" s="11">
        <v>3</v>
      </c>
      <c r="L535" s="11">
        <v>4</v>
      </c>
      <c r="M535" s="11">
        <v>4</v>
      </c>
      <c r="N535" s="11">
        <v>4</v>
      </c>
      <c r="O535" s="11">
        <v>0.05</v>
      </c>
      <c r="P535" s="11">
        <v>0.1</v>
      </c>
      <c r="Q535" s="11">
        <v>0.23333333000000001</v>
      </c>
      <c r="R535" s="11">
        <v>0.3</v>
      </c>
      <c r="S535" s="11">
        <v>3247.5432999999998</v>
      </c>
      <c r="T535" s="11">
        <v>0.42499999999999999</v>
      </c>
      <c r="U535" s="11">
        <v>80</v>
      </c>
      <c r="V535" s="11">
        <v>1000</v>
      </c>
      <c r="W535" s="11">
        <v>-0.89905006999999992</v>
      </c>
      <c r="Y535" s="11">
        <v>2.9105029999999998</v>
      </c>
      <c r="Z535" s="11">
        <v>104.55</v>
      </c>
      <c r="AA535" s="11">
        <v>3247.5432999999998</v>
      </c>
      <c r="AB535" s="11">
        <v>0.42499999999999999</v>
      </c>
      <c r="AC535" s="11">
        <v>80</v>
      </c>
      <c r="AD535" s="11">
        <v>-0.89905006999999992</v>
      </c>
    </row>
    <row r="536" spans="2:30" x14ac:dyDescent="0.35">
      <c r="B536" s="11">
        <v>-14.295299</v>
      </c>
      <c r="C536" s="11">
        <v>45</v>
      </c>
      <c r="D536" s="11">
        <v>220.80611999999999</v>
      </c>
      <c r="E536" s="11">
        <v>0.192</v>
      </c>
      <c r="F536" s="11">
        <v>5185.227272727273</v>
      </c>
      <c r="G536" s="11">
        <v>6500</v>
      </c>
      <c r="H536" s="11">
        <v>0.8</v>
      </c>
      <c r="I536" s="11">
        <v>0.5</v>
      </c>
      <c r="J536" s="11">
        <v>0.6</v>
      </c>
      <c r="K536" s="11">
        <v>4</v>
      </c>
      <c r="L536" s="11">
        <v>3</v>
      </c>
      <c r="M536" s="11">
        <v>3</v>
      </c>
      <c r="N536" s="11">
        <v>4</v>
      </c>
      <c r="O536" s="11">
        <v>0.125</v>
      </c>
      <c r="P536" s="11">
        <v>0.15</v>
      </c>
      <c r="Q536" s="11">
        <v>0.23333333000000001</v>
      </c>
      <c r="R536" s="11">
        <v>0.3</v>
      </c>
      <c r="S536" s="11">
        <v>1560.8131000000001</v>
      </c>
      <c r="T536" s="11">
        <v>0.5</v>
      </c>
      <c r="U536" s="11">
        <v>40</v>
      </c>
      <c r="V536" s="11">
        <v>600</v>
      </c>
      <c r="W536" s="11">
        <v>-12.289229000000001</v>
      </c>
      <c r="Y536" s="11">
        <v>-14.295299</v>
      </c>
      <c r="Z536" s="11">
        <v>995.56363636363642</v>
      </c>
      <c r="AA536" s="11">
        <v>1560.8131000000001</v>
      </c>
      <c r="AB536" s="11">
        <v>0.5</v>
      </c>
      <c r="AC536" s="11">
        <v>40</v>
      </c>
      <c r="AD536" s="11">
        <v>-12.289229000000001</v>
      </c>
    </row>
    <row r="537" spans="2:30" x14ac:dyDescent="0.35">
      <c r="B537" s="11">
        <v>-1.739276</v>
      </c>
      <c r="C537" s="11">
        <v>20</v>
      </c>
      <c r="D537" s="11">
        <v>56.326531000000003</v>
      </c>
      <c r="E537" s="11">
        <v>0.13800000000000001</v>
      </c>
      <c r="F537" s="11">
        <v>2748.8119834710747</v>
      </c>
      <c r="G537" s="11">
        <v>6000</v>
      </c>
      <c r="H537" s="11">
        <v>0.75</v>
      </c>
      <c r="I537" s="11">
        <v>0.5</v>
      </c>
      <c r="J537" s="11">
        <v>0.6</v>
      </c>
      <c r="K537" s="11">
        <v>4</v>
      </c>
      <c r="L537" s="11">
        <v>3</v>
      </c>
      <c r="M537" s="11">
        <v>4</v>
      </c>
      <c r="N537" s="11">
        <v>4</v>
      </c>
      <c r="O537" s="11">
        <v>0.125</v>
      </c>
      <c r="P537" s="11">
        <v>0.2</v>
      </c>
      <c r="Q537" s="11">
        <v>0.3</v>
      </c>
      <c r="R537" s="11">
        <v>0.2</v>
      </c>
      <c r="S537" s="11">
        <v>2203.0288999999998</v>
      </c>
      <c r="T537" s="11">
        <v>0.52500000000000002</v>
      </c>
      <c r="U537" s="11">
        <v>50</v>
      </c>
      <c r="V537" s="11">
        <v>1400</v>
      </c>
      <c r="W537" s="11">
        <v>0.67710839</v>
      </c>
      <c r="Y537" s="11">
        <v>-1.739276</v>
      </c>
      <c r="Z537" s="11">
        <v>379.33605371900836</v>
      </c>
      <c r="AA537" s="11">
        <v>2203.0288999999998</v>
      </c>
      <c r="AB537" s="11">
        <v>0.52500000000000002</v>
      </c>
      <c r="AC537" s="11">
        <v>50</v>
      </c>
      <c r="AD537" s="11">
        <v>0.67710839</v>
      </c>
    </row>
    <row r="538" spans="2:30" x14ac:dyDescent="0.35">
      <c r="B538" s="11">
        <v>-8.2582210000000007</v>
      </c>
      <c r="C538" s="11">
        <v>35</v>
      </c>
      <c r="D538" s="11">
        <v>105.06122000000001</v>
      </c>
      <c r="E538" s="11">
        <v>0.219</v>
      </c>
      <c r="F538" s="11">
        <v>600</v>
      </c>
      <c r="G538" s="11">
        <v>7000</v>
      </c>
      <c r="H538" s="11">
        <v>0.85</v>
      </c>
      <c r="I538" s="11">
        <v>0.4</v>
      </c>
      <c r="J538" s="11">
        <v>0.9</v>
      </c>
      <c r="K538" s="11">
        <v>3</v>
      </c>
      <c r="L538" s="11">
        <v>4</v>
      </c>
      <c r="M538" s="11">
        <v>4</v>
      </c>
      <c r="N538" s="11">
        <v>3</v>
      </c>
      <c r="O538" s="11">
        <v>0.125</v>
      </c>
      <c r="P538" s="11">
        <v>0.1</v>
      </c>
      <c r="Q538" s="11">
        <v>0.1</v>
      </c>
      <c r="R538" s="11">
        <v>0.25</v>
      </c>
      <c r="S538" s="11">
        <v>3452.2941000000001</v>
      </c>
      <c r="T538" s="11">
        <v>0.7</v>
      </c>
      <c r="U538" s="11">
        <v>50</v>
      </c>
      <c r="V538" s="11">
        <v>400</v>
      </c>
      <c r="W538" s="11">
        <v>-5.7217492000000005</v>
      </c>
      <c r="Y538" s="11">
        <v>-8.2582210000000007</v>
      </c>
      <c r="Z538" s="11">
        <v>131.4</v>
      </c>
      <c r="AA538" s="11">
        <v>3452.2941000000001</v>
      </c>
      <c r="AB538" s="11">
        <v>0.7</v>
      </c>
      <c r="AC538" s="11">
        <v>50</v>
      </c>
      <c r="AD538" s="11">
        <v>-5.7217492000000005</v>
      </c>
    </row>
    <row r="539" spans="2:30" x14ac:dyDescent="0.35">
      <c r="B539" s="11">
        <v>4.7425860000000002</v>
      </c>
      <c r="C539" s="11">
        <v>20</v>
      </c>
      <c r="D539" s="11">
        <v>111.15306</v>
      </c>
      <c r="E539" s="11">
        <v>0.219</v>
      </c>
      <c r="F539" s="11">
        <v>1269.4214876033059</v>
      </c>
      <c r="G539" s="11">
        <v>5000</v>
      </c>
      <c r="H539" s="11">
        <v>0.7</v>
      </c>
      <c r="I539" s="11">
        <v>0.4</v>
      </c>
      <c r="J539" s="11">
        <v>0.7</v>
      </c>
      <c r="K539" s="11">
        <v>4</v>
      </c>
      <c r="L539" s="11">
        <v>2</v>
      </c>
      <c r="M539" s="11">
        <v>2</v>
      </c>
      <c r="N539" s="11">
        <v>3</v>
      </c>
      <c r="O539" s="11">
        <v>0.125</v>
      </c>
      <c r="P539" s="11">
        <v>0.2</v>
      </c>
      <c r="Q539" s="11">
        <v>0.23333333000000001</v>
      </c>
      <c r="R539" s="11">
        <v>0.25</v>
      </c>
      <c r="S539" s="11">
        <v>1835.8574000000001</v>
      </c>
      <c r="T539" s="11">
        <v>0.625</v>
      </c>
      <c r="U539" s="11">
        <v>90</v>
      </c>
      <c r="V539" s="11">
        <v>400</v>
      </c>
      <c r="W539" s="11">
        <v>2.8720720000000002</v>
      </c>
      <c r="Y539" s="11">
        <v>4.7425860000000002</v>
      </c>
      <c r="Z539" s="11">
        <v>278.00330578512398</v>
      </c>
      <c r="AA539" s="11">
        <v>1835.8574000000001</v>
      </c>
      <c r="AB539" s="11">
        <v>0.625</v>
      </c>
      <c r="AC539" s="11">
        <v>90</v>
      </c>
      <c r="AD539" s="11">
        <v>2.8720720000000002</v>
      </c>
    </row>
    <row r="540" spans="2:30" x14ac:dyDescent="0.35">
      <c r="B540" s="11">
        <v>-12.219758000000001</v>
      </c>
      <c r="C540" s="11">
        <v>30</v>
      </c>
      <c r="D540" s="11">
        <v>56.326531000000003</v>
      </c>
      <c r="E540" s="11">
        <v>0.246</v>
      </c>
      <c r="F540" s="11">
        <v>4635.2789256198348</v>
      </c>
      <c r="G540" s="11">
        <v>3000</v>
      </c>
      <c r="H540" s="11">
        <v>0.75</v>
      </c>
      <c r="I540" s="11">
        <v>0.2</v>
      </c>
      <c r="J540" s="11">
        <v>0.7</v>
      </c>
      <c r="K540" s="11">
        <v>3</v>
      </c>
      <c r="L540" s="11">
        <v>3</v>
      </c>
      <c r="M540" s="11">
        <v>3</v>
      </c>
      <c r="N540" s="11">
        <v>4</v>
      </c>
      <c r="O540" s="11">
        <v>0.2</v>
      </c>
      <c r="P540" s="11">
        <v>0.1</v>
      </c>
      <c r="Q540" s="11">
        <v>0.1</v>
      </c>
      <c r="R540" s="11">
        <v>0.35</v>
      </c>
      <c r="S540" s="11">
        <v>1279.3352</v>
      </c>
      <c r="T540" s="11">
        <v>0.67500000000000004</v>
      </c>
      <c r="U540" s="11">
        <v>40</v>
      </c>
      <c r="V540" s="11">
        <v>1600</v>
      </c>
      <c r="W540" s="11">
        <v>-7.8161575999999995</v>
      </c>
      <c r="Y540" s="11">
        <v>-12.219758000000001</v>
      </c>
      <c r="Z540" s="11">
        <v>1140.2786157024793</v>
      </c>
      <c r="AA540" s="11">
        <v>1279.3352</v>
      </c>
      <c r="AB540" s="11">
        <v>0.67500000000000004</v>
      </c>
      <c r="AC540" s="11">
        <v>40</v>
      </c>
      <c r="AD540" s="11">
        <v>-7.8161575999999995</v>
      </c>
    </row>
    <row r="541" spans="2:30" x14ac:dyDescent="0.35">
      <c r="B541" s="11">
        <v>-5.6763909999999997</v>
      </c>
      <c r="C541" s="11">
        <v>15</v>
      </c>
      <c r="D541" s="11">
        <v>220.80611999999999</v>
      </c>
      <c r="E541" s="11">
        <v>5.7000000000000002E-2</v>
      </c>
      <c r="F541" s="11">
        <v>3800</v>
      </c>
      <c r="G541" s="11">
        <v>8500</v>
      </c>
      <c r="H541" s="11">
        <v>0.7</v>
      </c>
      <c r="I541" s="11">
        <v>0.2</v>
      </c>
      <c r="J541" s="11">
        <v>0.6</v>
      </c>
      <c r="K541" s="11">
        <v>3</v>
      </c>
      <c r="L541" s="11">
        <v>2</v>
      </c>
      <c r="M541" s="11">
        <v>2</v>
      </c>
      <c r="N541" s="11">
        <v>3</v>
      </c>
      <c r="O541" s="11">
        <v>0.2</v>
      </c>
      <c r="P541" s="11">
        <v>0.15</v>
      </c>
      <c r="Q541" s="11">
        <v>0.1</v>
      </c>
      <c r="R541" s="11">
        <v>0.3</v>
      </c>
      <c r="S541" s="11">
        <v>5532.8141999999998</v>
      </c>
      <c r="T541" s="11">
        <v>0.6</v>
      </c>
      <c r="U541" s="11">
        <v>60</v>
      </c>
      <c r="V541" s="11">
        <v>1200</v>
      </c>
      <c r="W541" s="11">
        <v>-2.8061067999999998</v>
      </c>
      <c r="Y541" s="11">
        <v>-5.6763909999999997</v>
      </c>
      <c r="Z541" s="11">
        <v>216.6</v>
      </c>
      <c r="AA541" s="11">
        <v>5532.8141999999998</v>
      </c>
      <c r="AB541" s="11">
        <v>0.6</v>
      </c>
      <c r="AC541" s="11">
        <v>60</v>
      </c>
      <c r="AD541" s="11">
        <v>-2.8061067999999998</v>
      </c>
    </row>
    <row r="542" spans="2:30" x14ac:dyDescent="0.35">
      <c r="B542" s="11">
        <v>-3.1081989999999999</v>
      </c>
      <c r="C542" s="11">
        <v>40</v>
      </c>
      <c r="D542" s="11">
        <v>184.2551</v>
      </c>
      <c r="E542" s="11">
        <v>0.13800000000000001</v>
      </c>
      <c r="F542" s="11">
        <v>5735.1756198347111</v>
      </c>
      <c r="G542" s="11">
        <v>8500</v>
      </c>
      <c r="H542" s="11">
        <v>0.7</v>
      </c>
      <c r="I542" s="11">
        <v>0.3</v>
      </c>
      <c r="J542" s="11">
        <v>0.6</v>
      </c>
      <c r="K542" s="11">
        <v>4</v>
      </c>
      <c r="L542" s="11">
        <v>4</v>
      </c>
      <c r="M542" s="11">
        <v>2</v>
      </c>
      <c r="N542" s="11">
        <v>3</v>
      </c>
      <c r="O542" s="11">
        <v>0.2</v>
      </c>
      <c r="P542" s="11">
        <v>0.15</v>
      </c>
      <c r="Q542" s="11">
        <v>0.1</v>
      </c>
      <c r="R542" s="11">
        <v>0.35</v>
      </c>
      <c r="S542" s="11">
        <v>2756.9976000000001</v>
      </c>
      <c r="T542" s="11">
        <v>0.7</v>
      </c>
      <c r="U542" s="11">
        <v>60</v>
      </c>
      <c r="V542" s="11">
        <v>1800</v>
      </c>
      <c r="W542" s="11">
        <v>-6.9894797999999998</v>
      </c>
      <c r="Y542" s="11">
        <v>-3.1081989999999999</v>
      </c>
      <c r="Z542" s="11">
        <v>791.45423553719024</v>
      </c>
      <c r="AA542" s="11">
        <v>2756.9976000000001</v>
      </c>
      <c r="AB542" s="11">
        <v>0.7</v>
      </c>
      <c r="AC542" s="11">
        <v>60</v>
      </c>
      <c r="AD542" s="11">
        <v>-6.9894797999999998</v>
      </c>
    </row>
    <row r="543" spans="2:30" x14ac:dyDescent="0.35">
      <c r="B543" s="11">
        <v>-17.452757999999999</v>
      </c>
      <c r="C543" s="11">
        <v>20</v>
      </c>
      <c r="D543" s="11">
        <v>147.70408</v>
      </c>
      <c r="E543" s="11">
        <v>0.03</v>
      </c>
      <c r="F543" s="11">
        <v>1825</v>
      </c>
      <c r="G543" s="11">
        <v>7000</v>
      </c>
      <c r="H543" s="11">
        <v>0.85</v>
      </c>
      <c r="I543" s="11">
        <v>0.2</v>
      </c>
      <c r="J543" s="11">
        <v>0.7</v>
      </c>
      <c r="K543" s="11">
        <v>3</v>
      </c>
      <c r="L543" s="11">
        <v>2</v>
      </c>
      <c r="M543" s="11">
        <v>2</v>
      </c>
      <c r="N543" s="11">
        <v>3</v>
      </c>
      <c r="O543" s="11">
        <v>0.2</v>
      </c>
      <c r="P543" s="11">
        <v>0.15</v>
      </c>
      <c r="Q543" s="11">
        <v>0.1</v>
      </c>
      <c r="R543" s="11">
        <v>0.3</v>
      </c>
      <c r="S543" s="11">
        <v>3794.1053000000002</v>
      </c>
      <c r="T543" s="11">
        <v>0.52500000000000002</v>
      </c>
      <c r="U543" s="11">
        <v>40</v>
      </c>
      <c r="V543" s="11">
        <v>1400</v>
      </c>
      <c r="W543" s="11">
        <v>-18.063220000000001</v>
      </c>
      <c r="Y543" s="11">
        <v>-17.452757999999999</v>
      </c>
      <c r="Z543" s="11">
        <v>54.75</v>
      </c>
      <c r="AA543" s="11">
        <v>3794.1053000000002</v>
      </c>
      <c r="AB543" s="11">
        <v>0.52500000000000002</v>
      </c>
      <c r="AC543" s="11">
        <v>40</v>
      </c>
      <c r="AD543" s="11">
        <v>-18.063220000000001</v>
      </c>
    </row>
    <row r="544" spans="2:30" x14ac:dyDescent="0.35">
      <c r="B544" s="11">
        <v>-23.197649999999999</v>
      </c>
      <c r="C544" s="11">
        <v>40</v>
      </c>
      <c r="D544" s="11">
        <v>281.72449</v>
      </c>
      <c r="E544" s="11">
        <v>0.03</v>
      </c>
      <c r="F544" s="11">
        <v>2221.6425619834713</v>
      </c>
      <c r="G544" s="11">
        <v>7000</v>
      </c>
      <c r="H544" s="11">
        <v>0.75</v>
      </c>
      <c r="I544" s="11">
        <v>0.5</v>
      </c>
      <c r="J544" s="11">
        <v>0.9</v>
      </c>
      <c r="K544" s="11">
        <v>2</v>
      </c>
      <c r="L544" s="11">
        <v>4</v>
      </c>
      <c r="M544" s="11">
        <v>3</v>
      </c>
      <c r="N544" s="11">
        <v>3</v>
      </c>
      <c r="O544" s="11">
        <v>0.05</v>
      </c>
      <c r="P544" s="11">
        <v>0.2</v>
      </c>
      <c r="Q544" s="11">
        <v>0.1</v>
      </c>
      <c r="R544" s="11">
        <v>0.2</v>
      </c>
      <c r="S544" s="11">
        <v>2270.4686000000002</v>
      </c>
      <c r="T544" s="11">
        <v>0.6</v>
      </c>
      <c r="U544" s="11">
        <v>70</v>
      </c>
      <c r="V544" s="11">
        <v>1600</v>
      </c>
      <c r="W544" s="11">
        <v>-24.021114000000001</v>
      </c>
      <c r="Y544" s="11">
        <v>-23.197649999999999</v>
      </c>
      <c r="Z544" s="11">
        <v>66.649276859504141</v>
      </c>
      <c r="AA544" s="11">
        <v>2270.4686000000002</v>
      </c>
      <c r="AB544" s="11">
        <v>0.6</v>
      </c>
      <c r="AC544" s="11">
        <v>70</v>
      </c>
      <c r="AD544" s="11">
        <v>-24.021114000000001</v>
      </c>
    </row>
    <row r="545" spans="2:30" x14ac:dyDescent="0.35">
      <c r="B545" s="11">
        <v>26.690939</v>
      </c>
      <c r="C545" s="11">
        <v>20</v>
      </c>
      <c r="D545" s="11">
        <v>74.602041</v>
      </c>
      <c r="E545" s="11">
        <v>0.16500000000000001</v>
      </c>
      <c r="F545" s="11">
        <v>4635.2789256198348</v>
      </c>
      <c r="G545" s="11">
        <v>8500</v>
      </c>
      <c r="H545" s="11">
        <v>0.75</v>
      </c>
      <c r="I545" s="11">
        <v>0.4</v>
      </c>
      <c r="J545" s="11">
        <v>0.7</v>
      </c>
      <c r="K545" s="11">
        <v>4</v>
      </c>
      <c r="L545" s="11">
        <v>2</v>
      </c>
      <c r="M545" s="11">
        <v>4</v>
      </c>
      <c r="N545" s="11">
        <v>3</v>
      </c>
      <c r="O545" s="11">
        <v>0.05</v>
      </c>
      <c r="P545" s="11">
        <v>0.1</v>
      </c>
      <c r="Q545" s="11">
        <v>0.3</v>
      </c>
      <c r="R545" s="11">
        <v>0.2</v>
      </c>
      <c r="S545" s="11">
        <v>4607.1279000000004</v>
      </c>
      <c r="T545" s="11">
        <v>0.47499999999999998</v>
      </c>
      <c r="U545" s="11">
        <v>80</v>
      </c>
      <c r="V545" s="11">
        <v>1200</v>
      </c>
      <c r="W545" s="11">
        <v>30.869603999999999</v>
      </c>
      <c r="Y545" s="11">
        <v>26.690939</v>
      </c>
      <c r="Z545" s="11">
        <v>764.82102272727275</v>
      </c>
      <c r="AA545" s="11">
        <v>4607.1279000000004</v>
      </c>
      <c r="AB545" s="11">
        <v>0.47499999999999998</v>
      </c>
      <c r="AC545" s="11">
        <v>80</v>
      </c>
      <c r="AD545" s="11">
        <v>30.869603999999999</v>
      </c>
    </row>
    <row r="546" spans="2:30" x14ac:dyDescent="0.35">
      <c r="B546" s="11">
        <v>-3.3254280000000001</v>
      </c>
      <c r="C546" s="11">
        <v>30</v>
      </c>
      <c r="D546" s="11">
        <v>31.959184</v>
      </c>
      <c r="E546" s="11">
        <v>0.219</v>
      </c>
      <c r="F546" s="11">
        <v>1694.4731404958679</v>
      </c>
      <c r="G546" s="11">
        <v>8500</v>
      </c>
      <c r="H546" s="11">
        <v>0.85</v>
      </c>
      <c r="I546" s="11">
        <v>0.5</v>
      </c>
      <c r="J546" s="11">
        <v>0.9</v>
      </c>
      <c r="K546" s="11">
        <v>2</v>
      </c>
      <c r="L546" s="11">
        <v>2</v>
      </c>
      <c r="M546" s="11">
        <v>3</v>
      </c>
      <c r="N546" s="11">
        <v>2</v>
      </c>
      <c r="O546" s="11">
        <v>0.05</v>
      </c>
      <c r="P546" s="11">
        <v>0.2</v>
      </c>
      <c r="Q546" s="11">
        <v>0.3</v>
      </c>
      <c r="R546" s="11">
        <v>0.25</v>
      </c>
      <c r="S546" s="11">
        <v>5018.9305000000004</v>
      </c>
      <c r="T546" s="11">
        <v>0.57499999999999996</v>
      </c>
      <c r="U546" s="11">
        <v>50</v>
      </c>
      <c r="V546" s="11">
        <v>1200</v>
      </c>
      <c r="W546" s="11">
        <v>-1.9506496</v>
      </c>
      <c r="Y546" s="11">
        <v>-3.3254280000000001</v>
      </c>
      <c r="Z546" s="11">
        <v>371.08961776859508</v>
      </c>
      <c r="AA546" s="11">
        <v>5018.9305000000004</v>
      </c>
      <c r="AB546" s="11">
        <v>0.57499999999999996</v>
      </c>
      <c r="AC546" s="11">
        <v>50</v>
      </c>
      <c r="AD546" s="11">
        <v>-1.9506496</v>
      </c>
    </row>
    <row r="547" spans="2:30" x14ac:dyDescent="0.35">
      <c r="B547" s="11">
        <v>-9.9821650000000002</v>
      </c>
      <c r="C547" s="11">
        <v>20</v>
      </c>
      <c r="D547" s="11">
        <v>196.43878000000001</v>
      </c>
      <c r="E547" s="11">
        <v>0.27300000000000002</v>
      </c>
      <c r="F547" s="11">
        <v>640.13429752066122</v>
      </c>
      <c r="G547" s="11">
        <v>4000</v>
      </c>
      <c r="H547" s="11">
        <v>0.7</v>
      </c>
      <c r="I547" s="11">
        <v>0.2</v>
      </c>
      <c r="J547" s="11">
        <v>0.8</v>
      </c>
      <c r="K547" s="11">
        <v>2</v>
      </c>
      <c r="L547" s="11">
        <v>3</v>
      </c>
      <c r="M547" s="11">
        <v>2</v>
      </c>
      <c r="N547" s="11">
        <v>2</v>
      </c>
      <c r="O547" s="11">
        <v>0.125</v>
      </c>
      <c r="P547" s="11">
        <v>0.2</v>
      </c>
      <c r="Q547" s="11">
        <v>0.16666666999999999</v>
      </c>
      <c r="R547" s="11">
        <v>0.2</v>
      </c>
      <c r="S547" s="11">
        <v>1818.3731</v>
      </c>
      <c r="T547" s="11">
        <v>0.57499999999999996</v>
      </c>
      <c r="U547" s="11">
        <v>70</v>
      </c>
      <c r="V547" s="11">
        <v>1800</v>
      </c>
      <c r="W547" s="11">
        <v>-10.459237999999999</v>
      </c>
      <c r="Y547" s="11">
        <v>-9.9821650000000002</v>
      </c>
      <c r="Z547" s="11">
        <v>174.75666322314052</v>
      </c>
      <c r="AA547" s="11">
        <v>1818.3731</v>
      </c>
      <c r="AB547" s="11">
        <v>0.57499999999999996</v>
      </c>
      <c r="AC547" s="11">
        <v>70</v>
      </c>
      <c r="AD547" s="11">
        <v>-10.459237999999999</v>
      </c>
    </row>
    <row r="548" spans="2:30" x14ac:dyDescent="0.35">
      <c r="B548" s="11">
        <v>37.709460999999997</v>
      </c>
      <c r="C548" s="11">
        <v>15</v>
      </c>
      <c r="D548" s="11">
        <v>275.63265000000001</v>
      </c>
      <c r="E548" s="11">
        <v>0.27300000000000002</v>
      </c>
      <c r="F548" s="11">
        <v>1269.4214876033059</v>
      </c>
      <c r="G548" s="11">
        <v>2500</v>
      </c>
      <c r="H548" s="11">
        <v>0.85</v>
      </c>
      <c r="I548" s="11">
        <v>0.4</v>
      </c>
      <c r="J548" s="11">
        <v>0.6</v>
      </c>
      <c r="K548" s="11">
        <v>4</v>
      </c>
      <c r="L548" s="11">
        <v>2</v>
      </c>
      <c r="M548" s="11">
        <v>2</v>
      </c>
      <c r="N548" s="11">
        <v>2</v>
      </c>
      <c r="O548" s="11">
        <v>0.05</v>
      </c>
      <c r="P548" s="11">
        <v>0.1</v>
      </c>
      <c r="Q548" s="11">
        <v>0.16666666999999999</v>
      </c>
      <c r="R548" s="11">
        <v>0.35</v>
      </c>
      <c r="S548" s="11">
        <v>1175.271</v>
      </c>
      <c r="T548" s="11">
        <v>0.45</v>
      </c>
      <c r="U548" s="11">
        <v>80</v>
      </c>
      <c r="V548" s="11">
        <v>1800</v>
      </c>
      <c r="W548" s="11">
        <v>29.220728999999999</v>
      </c>
      <c r="Y548" s="11">
        <v>37.709460999999997</v>
      </c>
      <c r="Z548" s="11">
        <v>346.55206611570253</v>
      </c>
      <c r="AA548" s="11">
        <v>1175.271</v>
      </c>
      <c r="AB548" s="11">
        <v>0.45</v>
      </c>
      <c r="AC548" s="11">
        <v>80</v>
      </c>
      <c r="AD548" s="11">
        <v>29.220728999999999</v>
      </c>
    </row>
    <row r="549" spans="2:30" x14ac:dyDescent="0.35">
      <c r="B549" s="11">
        <v>-1.7034499999999999</v>
      </c>
      <c r="C549" s="11">
        <v>45</v>
      </c>
      <c r="D549" s="11">
        <v>74.602041</v>
      </c>
      <c r="E549" s="11">
        <v>0.3</v>
      </c>
      <c r="F549" s="11">
        <v>2221.6425619834713</v>
      </c>
      <c r="G549" s="11">
        <v>7000</v>
      </c>
      <c r="H549" s="11">
        <v>0.75</v>
      </c>
      <c r="I549" s="11">
        <v>0.3</v>
      </c>
      <c r="J549" s="11">
        <v>0.7</v>
      </c>
      <c r="K549" s="11">
        <v>2</v>
      </c>
      <c r="L549" s="11">
        <v>3</v>
      </c>
      <c r="M549" s="11">
        <v>3</v>
      </c>
      <c r="N549" s="11">
        <v>4</v>
      </c>
      <c r="O549" s="11">
        <v>0.125</v>
      </c>
      <c r="P549" s="11">
        <v>0.2</v>
      </c>
      <c r="Q549" s="11">
        <v>0.16666666999999999</v>
      </c>
      <c r="R549" s="11">
        <v>0.35</v>
      </c>
      <c r="S549" s="11">
        <v>2731.4229999999998</v>
      </c>
      <c r="T549" s="11">
        <v>0.67500000000000004</v>
      </c>
      <c r="U549" s="11">
        <v>80</v>
      </c>
      <c r="V549" s="11">
        <v>400</v>
      </c>
      <c r="W549" s="11">
        <v>-2.8812115</v>
      </c>
      <c r="Y549" s="11">
        <v>-1.7034499999999999</v>
      </c>
      <c r="Z549" s="11">
        <v>666.49276859504141</v>
      </c>
      <c r="AA549" s="11">
        <v>2731.4229999999998</v>
      </c>
      <c r="AB549" s="11">
        <v>0.67500000000000004</v>
      </c>
      <c r="AC549" s="11">
        <v>80</v>
      </c>
      <c r="AD549" s="11">
        <v>-2.8812115</v>
      </c>
    </row>
    <row r="550" spans="2:30" x14ac:dyDescent="0.35">
      <c r="B550" s="11">
        <v>-8.4123529999999995</v>
      </c>
      <c r="C550" s="11">
        <v>25</v>
      </c>
      <c r="D550" s="11">
        <v>98.969387999999995</v>
      </c>
      <c r="E550" s="11">
        <v>5.7000000000000002E-2</v>
      </c>
      <c r="F550" s="11">
        <v>250</v>
      </c>
      <c r="G550" s="11">
        <v>6500</v>
      </c>
      <c r="H550" s="11">
        <v>0.85</v>
      </c>
      <c r="I550" s="11">
        <v>0.3</v>
      </c>
      <c r="J550" s="11">
        <v>0.8</v>
      </c>
      <c r="K550" s="11">
        <v>3</v>
      </c>
      <c r="L550" s="11">
        <v>2</v>
      </c>
      <c r="M550" s="11">
        <v>3</v>
      </c>
      <c r="N550" s="11">
        <v>3</v>
      </c>
      <c r="O550" s="11">
        <v>0.125</v>
      </c>
      <c r="P550" s="11">
        <v>0.1</v>
      </c>
      <c r="Q550" s="11">
        <v>0.16666666999999999</v>
      </c>
      <c r="R550" s="11">
        <v>0.3</v>
      </c>
      <c r="S550" s="11">
        <v>2860.4519</v>
      </c>
      <c r="T550" s="11">
        <v>0.57499999999999996</v>
      </c>
      <c r="U550" s="11">
        <v>60</v>
      </c>
      <c r="V550" s="11">
        <v>400</v>
      </c>
      <c r="W550" s="11">
        <v>-8.2496205000000007</v>
      </c>
      <c r="Y550" s="11">
        <v>-8.4123529999999995</v>
      </c>
      <c r="Z550" s="11">
        <v>14.25</v>
      </c>
      <c r="AA550" s="11">
        <v>2860.4519</v>
      </c>
      <c r="AB550" s="11">
        <v>0.57499999999999996</v>
      </c>
      <c r="AC550" s="11">
        <v>60</v>
      </c>
      <c r="AD550" s="11">
        <v>-8.2496205000000007</v>
      </c>
    </row>
    <row r="551" spans="2:30" x14ac:dyDescent="0.35">
      <c r="B551" s="11">
        <v>10.046709999999999</v>
      </c>
      <c r="C551" s="11">
        <v>25</v>
      </c>
      <c r="D551" s="11">
        <v>293.90816000000001</v>
      </c>
      <c r="E551" s="11">
        <v>0.3</v>
      </c>
      <c r="F551" s="11">
        <v>2485.227272727273</v>
      </c>
      <c r="G551" s="11">
        <v>6000</v>
      </c>
      <c r="H551" s="11">
        <v>0.75</v>
      </c>
      <c r="I551" s="11">
        <v>0.4</v>
      </c>
      <c r="J551" s="11">
        <v>0.9</v>
      </c>
      <c r="K551" s="11">
        <v>2</v>
      </c>
      <c r="L551" s="11">
        <v>3</v>
      </c>
      <c r="M551" s="11">
        <v>4</v>
      </c>
      <c r="N551" s="11">
        <v>2</v>
      </c>
      <c r="O551" s="11">
        <v>0.2</v>
      </c>
      <c r="P551" s="11">
        <v>0.1</v>
      </c>
      <c r="Q551" s="11">
        <v>0.16666666999999999</v>
      </c>
      <c r="R551" s="11">
        <v>0.35</v>
      </c>
      <c r="S551" s="11">
        <v>2132.6446000000001</v>
      </c>
      <c r="T551" s="11">
        <v>0.625</v>
      </c>
      <c r="U551" s="11">
        <v>50</v>
      </c>
      <c r="V551" s="11">
        <v>1200</v>
      </c>
      <c r="W551" s="11">
        <v>8.7508804999999992</v>
      </c>
      <c r="Y551" s="11">
        <v>10.046709999999999</v>
      </c>
      <c r="Z551" s="11">
        <v>745.56818181818187</v>
      </c>
      <c r="AA551" s="11">
        <v>2132.6446000000001</v>
      </c>
      <c r="AB551" s="11">
        <v>0.625</v>
      </c>
      <c r="AC551" s="11">
        <v>50</v>
      </c>
      <c r="AD551" s="11">
        <v>8.7508804999999992</v>
      </c>
    </row>
    <row r="552" spans="2:30" x14ac:dyDescent="0.35">
      <c r="B552" s="11">
        <v>9.9435479999999998</v>
      </c>
      <c r="C552" s="11">
        <v>15</v>
      </c>
      <c r="D552" s="11">
        <v>275.63265000000001</v>
      </c>
      <c r="E552" s="11">
        <v>0.219</v>
      </c>
      <c r="F552" s="11">
        <v>775</v>
      </c>
      <c r="G552" s="11">
        <v>8000</v>
      </c>
      <c r="H552" s="11">
        <v>0.7</v>
      </c>
      <c r="I552" s="11">
        <v>0.2</v>
      </c>
      <c r="J552" s="11">
        <v>0.7</v>
      </c>
      <c r="K552" s="11">
        <v>4</v>
      </c>
      <c r="L552" s="11">
        <v>2</v>
      </c>
      <c r="M552" s="11">
        <v>4</v>
      </c>
      <c r="N552" s="11">
        <v>4</v>
      </c>
      <c r="O552" s="11">
        <v>0.125</v>
      </c>
      <c r="P552" s="11">
        <v>0.2</v>
      </c>
      <c r="Q552" s="11">
        <v>0.3</v>
      </c>
      <c r="R552" s="11">
        <v>0.25</v>
      </c>
      <c r="S552" s="11">
        <v>4484.1108999999997</v>
      </c>
      <c r="T552" s="11">
        <v>0.47499999999999998</v>
      </c>
      <c r="U552" s="11">
        <v>80</v>
      </c>
      <c r="V552" s="11">
        <v>800</v>
      </c>
      <c r="W552" s="11">
        <v>8.9912614000000008</v>
      </c>
      <c r="Y552" s="11">
        <v>9.9435479999999998</v>
      </c>
      <c r="Z552" s="11">
        <v>169.72499999999999</v>
      </c>
      <c r="AA552" s="11">
        <v>4484.1108999999997</v>
      </c>
      <c r="AB552" s="11">
        <v>0.47499999999999998</v>
      </c>
      <c r="AC552" s="11">
        <v>80</v>
      </c>
      <c r="AD552" s="11">
        <v>8.9912614000000008</v>
      </c>
    </row>
    <row r="553" spans="2:30" x14ac:dyDescent="0.35">
      <c r="B553" s="11">
        <v>-14.381308000000001</v>
      </c>
      <c r="C553" s="11">
        <v>15</v>
      </c>
      <c r="D553" s="11">
        <v>281.72449</v>
      </c>
      <c r="E553" s="11">
        <v>0.03</v>
      </c>
      <c r="F553" s="11">
        <v>1000</v>
      </c>
      <c r="G553" s="11">
        <v>7500</v>
      </c>
      <c r="H553" s="11">
        <v>0.8</v>
      </c>
      <c r="I553" s="11">
        <v>0.3</v>
      </c>
      <c r="J553" s="11">
        <v>0.9</v>
      </c>
      <c r="K553" s="11">
        <v>4</v>
      </c>
      <c r="L553" s="11">
        <v>3</v>
      </c>
      <c r="M553" s="11">
        <v>4</v>
      </c>
      <c r="N553" s="11">
        <v>2</v>
      </c>
      <c r="O553" s="11">
        <v>0.05</v>
      </c>
      <c r="P553" s="11">
        <v>0.15</v>
      </c>
      <c r="Q553" s="11">
        <v>0.1</v>
      </c>
      <c r="R553" s="11">
        <v>0.3</v>
      </c>
      <c r="S553" s="11">
        <v>4203.8539000000001</v>
      </c>
      <c r="T553" s="11">
        <v>0.67500000000000004</v>
      </c>
      <c r="U553" s="11">
        <v>80</v>
      </c>
      <c r="V553" s="11">
        <v>1000</v>
      </c>
      <c r="W553" s="11">
        <v>-13.967108</v>
      </c>
      <c r="Y553" s="11">
        <v>-14.381308000000001</v>
      </c>
      <c r="Z553" s="11">
        <v>30</v>
      </c>
      <c r="AA553" s="11">
        <v>4203.8539000000001</v>
      </c>
      <c r="AB553" s="11">
        <v>0.67500000000000004</v>
      </c>
      <c r="AC553" s="11">
        <v>80</v>
      </c>
      <c r="AD553" s="11">
        <v>-13.967108</v>
      </c>
    </row>
    <row r="554" spans="2:30" x14ac:dyDescent="0.35">
      <c r="B554" s="11">
        <v>-12.280233000000001</v>
      </c>
      <c r="C554" s="11">
        <v>40</v>
      </c>
      <c r="D554" s="11">
        <v>165.97959</v>
      </c>
      <c r="E554" s="11">
        <v>5.7000000000000002E-2</v>
      </c>
      <c r="F554" s="11">
        <v>6600</v>
      </c>
      <c r="G554" s="11">
        <v>8500</v>
      </c>
      <c r="H554" s="11">
        <v>0.85</v>
      </c>
      <c r="I554" s="11">
        <v>0.5</v>
      </c>
      <c r="J554" s="11">
        <v>0.7</v>
      </c>
      <c r="K554" s="11">
        <v>4</v>
      </c>
      <c r="L554" s="11">
        <v>4</v>
      </c>
      <c r="M554" s="11">
        <v>4</v>
      </c>
      <c r="N554" s="11">
        <v>3</v>
      </c>
      <c r="O554" s="11">
        <v>0.2</v>
      </c>
      <c r="P554" s="11">
        <v>0.15</v>
      </c>
      <c r="Q554" s="11">
        <v>0.23333333000000001</v>
      </c>
      <c r="R554" s="11">
        <v>0.25</v>
      </c>
      <c r="S554" s="11">
        <v>4069.8535000000002</v>
      </c>
      <c r="T554" s="11">
        <v>0.625</v>
      </c>
      <c r="U554" s="11">
        <v>50</v>
      </c>
      <c r="V554" s="11">
        <v>1800</v>
      </c>
      <c r="W554" s="11">
        <v>-14.447433999999999</v>
      </c>
      <c r="Y554" s="11">
        <v>-12.280233000000001</v>
      </c>
      <c r="Z554" s="11">
        <v>376.2</v>
      </c>
      <c r="AA554" s="11">
        <v>4069.8535000000002</v>
      </c>
      <c r="AB554" s="11">
        <v>0.625</v>
      </c>
      <c r="AC554" s="11">
        <v>50</v>
      </c>
      <c r="AD554" s="11">
        <v>-14.447433999999999</v>
      </c>
    </row>
    <row r="555" spans="2:30" x14ac:dyDescent="0.35">
      <c r="B555" s="11">
        <v>-3.1237240000000002</v>
      </c>
      <c r="C555" s="11">
        <v>15</v>
      </c>
      <c r="D555" s="11">
        <v>141.61224000000001</v>
      </c>
      <c r="E555" s="11">
        <v>0.192</v>
      </c>
      <c r="F555" s="11">
        <v>425</v>
      </c>
      <c r="G555" s="11">
        <v>6500</v>
      </c>
      <c r="H555" s="11">
        <v>0.75</v>
      </c>
      <c r="I555" s="11">
        <v>0.4</v>
      </c>
      <c r="J555" s="11">
        <v>0.8</v>
      </c>
      <c r="K555" s="11">
        <v>2</v>
      </c>
      <c r="L555" s="11">
        <v>2</v>
      </c>
      <c r="M555" s="11">
        <v>2</v>
      </c>
      <c r="N555" s="11">
        <v>3</v>
      </c>
      <c r="O555" s="11">
        <v>0.2</v>
      </c>
      <c r="P555" s="11">
        <v>0.2</v>
      </c>
      <c r="Q555" s="11">
        <v>0.16666666999999999</v>
      </c>
      <c r="R555" s="11">
        <v>0.25</v>
      </c>
      <c r="S555" s="11">
        <v>1880.4336000000001</v>
      </c>
      <c r="T555" s="11">
        <v>0.4</v>
      </c>
      <c r="U555" s="11">
        <v>70</v>
      </c>
      <c r="V555" s="11">
        <v>1200</v>
      </c>
      <c r="W555" s="11">
        <v>-6.5687012000000005</v>
      </c>
      <c r="Y555" s="11">
        <v>-3.1237240000000002</v>
      </c>
      <c r="Z555" s="11">
        <v>81.600000000000009</v>
      </c>
      <c r="AA555" s="11">
        <v>1880.4336000000001</v>
      </c>
      <c r="AB555" s="11">
        <v>0.4</v>
      </c>
      <c r="AC555" s="11">
        <v>70</v>
      </c>
      <c r="AD555" s="11">
        <v>-6.5687012000000005</v>
      </c>
    </row>
    <row r="556" spans="2:30" x14ac:dyDescent="0.35">
      <c r="B556" s="11">
        <v>14.258558000000001</v>
      </c>
      <c r="C556" s="11">
        <v>25</v>
      </c>
      <c r="D556" s="11">
        <v>287.81632999999999</v>
      </c>
      <c r="E556" s="11">
        <v>0.219</v>
      </c>
      <c r="F556" s="11">
        <v>1000</v>
      </c>
      <c r="G556" s="11">
        <v>4000</v>
      </c>
      <c r="H556" s="11">
        <v>0.75</v>
      </c>
      <c r="I556" s="11">
        <v>0.2</v>
      </c>
      <c r="J556" s="11">
        <v>0.9</v>
      </c>
      <c r="K556" s="11">
        <v>4</v>
      </c>
      <c r="L556" s="11">
        <v>4</v>
      </c>
      <c r="M556" s="11">
        <v>4</v>
      </c>
      <c r="N556" s="11">
        <v>2</v>
      </c>
      <c r="O556" s="11">
        <v>0.2</v>
      </c>
      <c r="P556" s="11">
        <v>0.2</v>
      </c>
      <c r="Q556" s="11">
        <v>0.3</v>
      </c>
      <c r="R556" s="11">
        <v>0.3</v>
      </c>
      <c r="S556" s="11">
        <v>1760.2781</v>
      </c>
      <c r="T556" s="11">
        <v>0.5</v>
      </c>
      <c r="U556" s="11">
        <v>90</v>
      </c>
      <c r="V556" s="11">
        <v>800</v>
      </c>
      <c r="W556" s="11">
        <v>12.702256999999999</v>
      </c>
      <c r="Y556" s="11">
        <v>14.258558000000001</v>
      </c>
      <c r="Z556" s="11">
        <v>219</v>
      </c>
      <c r="AA556" s="11">
        <v>1760.2781</v>
      </c>
      <c r="AB556" s="11">
        <v>0.5</v>
      </c>
      <c r="AC556" s="11">
        <v>90</v>
      </c>
      <c r="AD556" s="11">
        <v>12.702256999999999</v>
      </c>
    </row>
    <row r="557" spans="2:30" x14ac:dyDescent="0.35">
      <c r="B557" s="11">
        <v>-6.4053170000000001</v>
      </c>
      <c r="C557" s="11">
        <v>20</v>
      </c>
      <c r="D557" s="11">
        <v>135.52041</v>
      </c>
      <c r="E557" s="11">
        <v>0.13800000000000001</v>
      </c>
      <c r="F557" s="11">
        <v>3012.3966942148763</v>
      </c>
      <c r="G557" s="11">
        <v>5500</v>
      </c>
      <c r="H557" s="11">
        <v>0.85</v>
      </c>
      <c r="I557" s="11">
        <v>0.4</v>
      </c>
      <c r="J557" s="11">
        <v>0.8</v>
      </c>
      <c r="K557" s="11">
        <v>2</v>
      </c>
      <c r="L557" s="11">
        <v>2</v>
      </c>
      <c r="M557" s="11">
        <v>2</v>
      </c>
      <c r="N557" s="11">
        <v>3</v>
      </c>
      <c r="O557" s="11">
        <v>0.125</v>
      </c>
      <c r="P557" s="11">
        <v>0.2</v>
      </c>
      <c r="Q557" s="11">
        <v>0.23333333000000001</v>
      </c>
      <c r="R557" s="11">
        <v>0.25</v>
      </c>
      <c r="S557" s="11">
        <v>2500.2629999999999</v>
      </c>
      <c r="T557" s="11">
        <v>0.57499999999999996</v>
      </c>
      <c r="U557" s="11">
        <v>40</v>
      </c>
      <c r="V557" s="11">
        <v>1400</v>
      </c>
      <c r="W557" s="11">
        <v>-8.950346699999999</v>
      </c>
      <c r="Y557" s="11">
        <v>-6.4053170000000001</v>
      </c>
      <c r="Z557" s="11">
        <v>415.710743801653</v>
      </c>
      <c r="AA557" s="11">
        <v>2500.2629999999999</v>
      </c>
      <c r="AB557" s="11">
        <v>0.57499999999999996</v>
      </c>
      <c r="AC557" s="11">
        <v>40</v>
      </c>
      <c r="AD557" s="11">
        <v>-8.950346699999999</v>
      </c>
    </row>
    <row r="558" spans="2:30" x14ac:dyDescent="0.35">
      <c r="B558" s="11">
        <v>1.1227659999999999</v>
      </c>
      <c r="C558" s="11">
        <v>20</v>
      </c>
      <c r="D558" s="11">
        <v>245.17347000000001</v>
      </c>
      <c r="E558" s="11">
        <v>0.03</v>
      </c>
      <c r="F558" s="11">
        <v>3733.2128099173551</v>
      </c>
      <c r="G558" s="11">
        <v>6000</v>
      </c>
      <c r="H558" s="11">
        <v>0.7</v>
      </c>
      <c r="I558" s="11">
        <v>0.4</v>
      </c>
      <c r="J558" s="11">
        <v>0.9</v>
      </c>
      <c r="K558" s="11">
        <v>2</v>
      </c>
      <c r="L558" s="11">
        <v>3</v>
      </c>
      <c r="M558" s="11">
        <v>3</v>
      </c>
      <c r="N558" s="11">
        <v>2</v>
      </c>
      <c r="O558" s="11">
        <v>0.05</v>
      </c>
      <c r="P558" s="11">
        <v>0.1</v>
      </c>
      <c r="Q558" s="11">
        <v>0.23333333000000001</v>
      </c>
      <c r="R558" s="11">
        <v>0.2</v>
      </c>
      <c r="S558" s="11">
        <v>3776.6210000000001</v>
      </c>
      <c r="T558" s="11">
        <v>0.45</v>
      </c>
      <c r="U558" s="11">
        <v>70</v>
      </c>
      <c r="V558" s="11">
        <v>1400</v>
      </c>
      <c r="W558" s="11">
        <v>-2.832004</v>
      </c>
      <c r="Y558" s="11">
        <v>1.1227659999999999</v>
      </c>
      <c r="Z558" s="11">
        <v>111.99638429752065</v>
      </c>
      <c r="AA558" s="11">
        <v>3776.6210000000001</v>
      </c>
      <c r="AB558" s="11">
        <v>0.45</v>
      </c>
      <c r="AC558" s="11">
        <v>70</v>
      </c>
      <c r="AD558" s="11">
        <v>-2.832004</v>
      </c>
    </row>
    <row r="559" spans="2:30" x14ac:dyDescent="0.35">
      <c r="B559" s="11">
        <v>26.063918000000001</v>
      </c>
      <c r="C559" s="11">
        <v>35</v>
      </c>
      <c r="D559" s="11">
        <v>165.97959</v>
      </c>
      <c r="E559" s="11">
        <v>0.27300000000000002</v>
      </c>
      <c r="F559" s="11">
        <v>2009.9173553719008</v>
      </c>
      <c r="G559" s="11">
        <v>6500</v>
      </c>
      <c r="H559" s="11">
        <v>0.75</v>
      </c>
      <c r="I559" s="11">
        <v>0.5</v>
      </c>
      <c r="J559" s="11">
        <v>0.9</v>
      </c>
      <c r="K559" s="11">
        <v>3</v>
      </c>
      <c r="L559" s="11">
        <v>3</v>
      </c>
      <c r="M559" s="11">
        <v>2</v>
      </c>
      <c r="N559" s="11">
        <v>3</v>
      </c>
      <c r="O559" s="11">
        <v>0.05</v>
      </c>
      <c r="P559" s="11">
        <v>0.15</v>
      </c>
      <c r="Q559" s="11">
        <v>0.3</v>
      </c>
      <c r="R559" s="11">
        <v>0.25</v>
      </c>
      <c r="S559" s="11">
        <v>3722.7503000000002</v>
      </c>
      <c r="T559" s="11">
        <v>0.4</v>
      </c>
      <c r="U559" s="11">
        <v>70</v>
      </c>
      <c r="V559" s="11">
        <v>1800</v>
      </c>
      <c r="W559" s="11">
        <v>32.288352000000003</v>
      </c>
      <c r="Y559" s="11">
        <v>26.063918000000001</v>
      </c>
      <c r="Z559" s="11">
        <v>548.70743801652895</v>
      </c>
      <c r="AA559" s="11">
        <v>3722.7503000000002</v>
      </c>
      <c r="AB559" s="11">
        <v>0.4</v>
      </c>
      <c r="AC559" s="11">
        <v>70</v>
      </c>
      <c r="AD559" s="11">
        <v>32.288352000000003</v>
      </c>
    </row>
    <row r="560" spans="2:30" x14ac:dyDescent="0.35">
      <c r="B560" s="11">
        <v>25.431971000000001</v>
      </c>
      <c r="C560" s="11">
        <v>30</v>
      </c>
      <c r="D560" s="11">
        <v>281.72449</v>
      </c>
      <c r="E560" s="11">
        <v>0.111</v>
      </c>
      <c r="F560" s="11">
        <v>3290.2892561983467</v>
      </c>
      <c r="G560" s="11">
        <v>8500</v>
      </c>
      <c r="H560" s="11">
        <v>0.7</v>
      </c>
      <c r="I560" s="11">
        <v>0.4</v>
      </c>
      <c r="J560" s="11">
        <v>0.7</v>
      </c>
      <c r="K560" s="11">
        <v>4</v>
      </c>
      <c r="L560" s="11">
        <v>2</v>
      </c>
      <c r="M560" s="11">
        <v>2</v>
      </c>
      <c r="N560" s="11">
        <v>3</v>
      </c>
      <c r="O560" s="11">
        <v>0.05</v>
      </c>
      <c r="P560" s="11">
        <v>0.15</v>
      </c>
      <c r="Q560" s="11">
        <v>0.23333333000000001</v>
      </c>
      <c r="R560" s="11">
        <v>0.2</v>
      </c>
      <c r="S560" s="11">
        <v>4321.8567999999996</v>
      </c>
      <c r="T560" s="11">
        <v>0.5</v>
      </c>
      <c r="U560" s="11">
        <v>90</v>
      </c>
      <c r="V560" s="11">
        <v>1400</v>
      </c>
      <c r="W560" s="11">
        <v>27.120844000000002</v>
      </c>
      <c r="Y560" s="11">
        <v>25.431971000000001</v>
      </c>
      <c r="Z560" s="11">
        <v>365.22210743801651</v>
      </c>
      <c r="AA560" s="11">
        <v>4321.8567999999996</v>
      </c>
      <c r="AB560" s="11">
        <v>0.5</v>
      </c>
      <c r="AC560" s="11">
        <v>90</v>
      </c>
      <c r="AD560" s="11">
        <v>27.120844000000002</v>
      </c>
    </row>
    <row r="561" spans="2:30" x14ac:dyDescent="0.35">
      <c r="B561" s="11">
        <v>-5.9258870000000003</v>
      </c>
      <c r="C561" s="11">
        <v>40</v>
      </c>
      <c r="D561" s="11">
        <v>31.959184</v>
      </c>
      <c r="E561" s="11">
        <v>0.111</v>
      </c>
      <c r="F561" s="11">
        <v>785.64049586776855</v>
      </c>
      <c r="G561" s="11">
        <v>7500</v>
      </c>
      <c r="H561" s="11">
        <v>0.85</v>
      </c>
      <c r="I561" s="11">
        <v>0.4</v>
      </c>
      <c r="J561" s="11">
        <v>0.8</v>
      </c>
      <c r="K561" s="11">
        <v>4</v>
      </c>
      <c r="L561" s="11">
        <v>4</v>
      </c>
      <c r="M561" s="11">
        <v>4</v>
      </c>
      <c r="N561" s="11">
        <v>3</v>
      </c>
      <c r="O561" s="11">
        <v>0.05</v>
      </c>
      <c r="P561" s="11">
        <v>0.15</v>
      </c>
      <c r="Q561" s="11">
        <v>0.3</v>
      </c>
      <c r="R561" s="11">
        <v>0.2</v>
      </c>
      <c r="S561" s="11">
        <v>3591.0472</v>
      </c>
      <c r="T561" s="11">
        <v>0.45</v>
      </c>
      <c r="U561" s="11">
        <v>40</v>
      </c>
      <c r="V561" s="11">
        <v>400</v>
      </c>
      <c r="W561" s="11">
        <v>-6.6377579000000004</v>
      </c>
      <c r="Y561" s="11">
        <v>-5.9258870000000003</v>
      </c>
      <c r="Z561" s="11">
        <v>87.206095041322314</v>
      </c>
      <c r="AA561" s="11">
        <v>3591.0472</v>
      </c>
      <c r="AB561" s="11">
        <v>0.45</v>
      </c>
      <c r="AC561" s="11">
        <v>40</v>
      </c>
      <c r="AD561" s="11">
        <v>-6.6377579000000004</v>
      </c>
    </row>
    <row r="562" spans="2:30" x14ac:dyDescent="0.35">
      <c r="B562" s="11">
        <v>-24.346996000000001</v>
      </c>
      <c r="C562" s="11">
        <v>35</v>
      </c>
      <c r="D562" s="11">
        <v>147.70408</v>
      </c>
      <c r="E562" s="11">
        <v>0.03</v>
      </c>
      <c r="F562" s="11">
        <v>1335.5888429752067</v>
      </c>
      <c r="G562" s="11">
        <v>6500</v>
      </c>
      <c r="H562" s="11">
        <v>0.75</v>
      </c>
      <c r="I562" s="11">
        <v>0.4</v>
      </c>
      <c r="J562" s="11">
        <v>0.6</v>
      </c>
      <c r="K562" s="11">
        <v>2</v>
      </c>
      <c r="L562" s="11">
        <v>4</v>
      </c>
      <c r="M562" s="11">
        <v>2</v>
      </c>
      <c r="N562" s="11">
        <v>3</v>
      </c>
      <c r="O562" s="11">
        <v>0.125</v>
      </c>
      <c r="P562" s="11">
        <v>0.2</v>
      </c>
      <c r="Q562" s="11">
        <v>0.23333333000000001</v>
      </c>
      <c r="R562" s="11">
        <v>0.35</v>
      </c>
      <c r="S562" s="11">
        <v>1654.5556999999999</v>
      </c>
      <c r="T562" s="11">
        <v>0.42499999999999999</v>
      </c>
      <c r="U562" s="11">
        <v>70</v>
      </c>
      <c r="V562" s="11">
        <v>1800</v>
      </c>
      <c r="W562" s="11">
        <v>-24.091920999999999</v>
      </c>
      <c r="Y562" s="11">
        <v>-24.346996000000001</v>
      </c>
      <c r="Z562" s="11">
        <v>40.067665289256198</v>
      </c>
      <c r="AA562" s="11">
        <v>1654.5556999999999</v>
      </c>
      <c r="AB562" s="11">
        <v>0.42499999999999999</v>
      </c>
      <c r="AC562" s="11">
        <v>70</v>
      </c>
      <c r="AD562" s="11">
        <v>-24.091920999999999</v>
      </c>
    </row>
    <row r="563" spans="2:30" x14ac:dyDescent="0.35">
      <c r="B563" s="11">
        <v>39.165196000000002</v>
      </c>
      <c r="C563" s="11">
        <v>20</v>
      </c>
      <c r="D563" s="11">
        <v>196.43878000000001</v>
      </c>
      <c r="E563" s="11">
        <v>0.192</v>
      </c>
      <c r="F563" s="11">
        <v>3490.909090909091</v>
      </c>
      <c r="G563" s="11">
        <v>5500</v>
      </c>
      <c r="H563" s="11">
        <v>0.8</v>
      </c>
      <c r="I563" s="11">
        <v>0.4</v>
      </c>
      <c r="J563" s="11">
        <v>0.8</v>
      </c>
      <c r="K563" s="11">
        <v>3</v>
      </c>
      <c r="L563" s="11">
        <v>2</v>
      </c>
      <c r="M563" s="11">
        <v>2</v>
      </c>
      <c r="N563" s="11">
        <v>2</v>
      </c>
      <c r="O563" s="11">
        <v>0.2</v>
      </c>
      <c r="P563" s="11">
        <v>0.1</v>
      </c>
      <c r="Q563" s="11">
        <v>0.16666666999999999</v>
      </c>
      <c r="R563" s="11">
        <v>0.2</v>
      </c>
      <c r="S563" s="11">
        <v>1538.6233999999999</v>
      </c>
      <c r="T563" s="11">
        <v>0.4</v>
      </c>
      <c r="U563" s="11">
        <v>60</v>
      </c>
      <c r="V563" s="11">
        <v>400</v>
      </c>
      <c r="W563" s="11">
        <v>35.912032000000004</v>
      </c>
      <c r="Y563" s="11">
        <v>39.165196000000002</v>
      </c>
      <c r="Z563" s="11">
        <v>670.25454545454545</v>
      </c>
      <c r="AA563" s="11">
        <v>1538.6233999999999</v>
      </c>
      <c r="AB563" s="11">
        <v>0.4</v>
      </c>
      <c r="AC563" s="11">
        <v>60</v>
      </c>
      <c r="AD563" s="11">
        <v>35.912032000000004</v>
      </c>
    </row>
    <row r="564" spans="2:30" x14ac:dyDescent="0.35">
      <c r="B564" s="11">
        <v>4.1915000000000001E-2</v>
      </c>
      <c r="C564" s="11">
        <v>20</v>
      </c>
      <c r="D564" s="11">
        <v>257.35714000000002</v>
      </c>
      <c r="E564" s="11">
        <v>8.4000000000000005E-2</v>
      </c>
      <c r="F564" s="11">
        <v>5900</v>
      </c>
      <c r="G564" s="11">
        <v>6000</v>
      </c>
      <c r="H564" s="11">
        <v>0.8</v>
      </c>
      <c r="I564" s="11">
        <v>0.5</v>
      </c>
      <c r="J564" s="11">
        <v>0.7</v>
      </c>
      <c r="K564" s="11">
        <v>2</v>
      </c>
      <c r="L564" s="11">
        <v>4</v>
      </c>
      <c r="M564" s="11">
        <v>3</v>
      </c>
      <c r="N564" s="11">
        <v>4</v>
      </c>
      <c r="O564" s="11">
        <v>0.05</v>
      </c>
      <c r="P564" s="11">
        <v>0.15</v>
      </c>
      <c r="Q564" s="11">
        <v>0.1</v>
      </c>
      <c r="R564" s="11">
        <v>0.25</v>
      </c>
      <c r="S564" s="11">
        <v>1678.4982</v>
      </c>
      <c r="T564" s="11">
        <v>0.52500000000000002</v>
      </c>
      <c r="U564" s="11">
        <v>50</v>
      </c>
      <c r="V564" s="11">
        <v>1000</v>
      </c>
      <c r="W564" s="11">
        <v>0.63951376000000004</v>
      </c>
      <c r="Y564" s="11">
        <v>4.1915000000000001E-2</v>
      </c>
      <c r="Z564" s="11">
        <v>495.6</v>
      </c>
      <c r="AA564" s="11">
        <v>1678.4982</v>
      </c>
      <c r="AB564" s="11">
        <v>0.52500000000000002</v>
      </c>
      <c r="AC564" s="11">
        <v>50</v>
      </c>
      <c r="AD564" s="11">
        <v>0.63951376000000004</v>
      </c>
    </row>
    <row r="565" spans="2:30" x14ac:dyDescent="0.35">
      <c r="B565" s="11">
        <v>-9.9195089999999997</v>
      </c>
      <c r="C565" s="11">
        <v>30</v>
      </c>
      <c r="D565" s="11">
        <v>239.08162999999999</v>
      </c>
      <c r="E565" s="11">
        <v>0.219</v>
      </c>
      <c r="F565" s="11">
        <v>4500</v>
      </c>
      <c r="G565" s="11">
        <v>4500</v>
      </c>
      <c r="H565" s="11">
        <v>0.8</v>
      </c>
      <c r="I565" s="11">
        <v>0.5</v>
      </c>
      <c r="J565" s="11">
        <v>0.8</v>
      </c>
      <c r="K565" s="11">
        <v>2</v>
      </c>
      <c r="L565" s="11">
        <v>4</v>
      </c>
      <c r="M565" s="11">
        <v>2</v>
      </c>
      <c r="N565" s="11">
        <v>2</v>
      </c>
      <c r="O565" s="11">
        <v>0.05</v>
      </c>
      <c r="P565" s="11">
        <v>0.1</v>
      </c>
      <c r="Q565" s="11">
        <v>0.1</v>
      </c>
      <c r="R565" s="11">
        <v>0.35</v>
      </c>
      <c r="S565" s="11">
        <v>1549.9638</v>
      </c>
      <c r="T565" s="11">
        <v>0.65</v>
      </c>
      <c r="U565" s="11">
        <v>90</v>
      </c>
      <c r="V565" s="11">
        <v>600</v>
      </c>
      <c r="W565" s="11">
        <v>-8.5283505000000002</v>
      </c>
      <c r="Y565" s="11">
        <v>-9.9195089999999997</v>
      </c>
      <c r="Z565" s="11">
        <v>985.5</v>
      </c>
      <c r="AA565" s="11">
        <v>1549.9638</v>
      </c>
      <c r="AB565" s="11">
        <v>0.65</v>
      </c>
      <c r="AC565" s="11">
        <v>90</v>
      </c>
      <c r="AD565" s="11">
        <v>-8.5283505000000002</v>
      </c>
    </row>
    <row r="566" spans="2:30" x14ac:dyDescent="0.35">
      <c r="B566" s="11">
        <v>13.775081</v>
      </c>
      <c r="C566" s="11">
        <v>35</v>
      </c>
      <c r="D566" s="11">
        <v>50.234693999999998</v>
      </c>
      <c r="E566" s="11">
        <v>0.219</v>
      </c>
      <c r="F566" s="11">
        <v>1518.5950413223138</v>
      </c>
      <c r="G566" s="11">
        <v>8500</v>
      </c>
      <c r="H566" s="11">
        <v>0.75</v>
      </c>
      <c r="I566" s="11">
        <v>0.4</v>
      </c>
      <c r="J566" s="11">
        <v>0.9</v>
      </c>
      <c r="K566" s="11">
        <v>4</v>
      </c>
      <c r="L566" s="11">
        <v>4</v>
      </c>
      <c r="M566" s="11">
        <v>3</v>
      </c>
      <c r="N566" s="11">
        <v>2</v>
      </c>
      <c r="O566" s="11">
        <v>0.2</v>
      </c>
      <c r="P566" s="11">
        <v>0.1</v>
      </c>
      <c r="Q566" s="11">
        <v>0.16666666999999999</v>
      </c>
      <c r="R566" s="11">
        <v>0.2</v>
      </c>
      <c r="S566" s="11">
        <v>4192.0713999999998</v>
      </c>
      <c r="T566" s="11">
        <v>0.55000000000000004</v>
      </c>
      <c r="U566" s="11">
        <v>90</v>
      </c>
      <c r="V566" s="11">
        <v>1000</v>
      </c>
      <c r="W566" s="11">
        <v>11.822412</v>
      </c>
      <c r="Y566" s="11">
        <v>13.775081</v>
      </c>
      <c r="Z566" s="11">
        <v>332.57231404958674</v>
      </c>
      <c r="AA566" s="11">
        <v>4192.0713999999998</v>
      </c>
      <c r="AB566" s="11">
        <v>0.55000000000000004</v>
      </c>
      <c r="AC566" s="11">
        <v>90</v>
      </c>
      <c r="AD566" s="11">
        <v>11.822412</v>
      </c>
    </row>
    <row r="567" spans="2:30" x14ac:dyDescent="0.35">
      <c r="B567" s="11">
        <v>19.985728000000002</v>
      </c>
      <c r="C567" s="11">
        <v>30</v>
      </c>
      <c r="D567" s="11">
        <v>245.17347000000001</v>
      </c>
      <c r="E567" s="11">
        <v>0.192</v>
      </c>
      <c r="F567" s="11">
        <v>4635.2789256198348</v>
      </c>
      <c r="G567" s="11">
        <v>6000</v>
      </c>
      <c r="H567" s="11">
        <v>0.8</v>
      </c>
      <c r="I567" s="11">
        <v>0.4</v>
      </c>
      <c r="J567" s="11">
        <v>0.7</v>
      </c>
      <c r="K567" s="11">
        <v>3</v>
      </c>
      <c r="L567" s="11">
        <v>3</v>
      </c>
      <c r="M567" s="11">
        <v>2</v>
      </c>
      <c r="N567" s="11">
        <v>2</v>
      </c>
      <c r="O567" s="11">
        <v>0.125</v>
      </c>
      <c r="P567" s="11">
        <v>0.15</v>
      </c>
      <c r="Q567" s="11">
        <v>0.23333333000000001</v>
      </c>
      <c r="R567" s="11">
        <v>0.35</v>
      </c>
      <c r="S567" s="11">
        <v>1574.5663999999999</v>
      </c>
      <c r="T567" s="11">
        <v>0.42499999999999999</v>
      </c>
      <c r="U567" s="11">
        <v>60</v>
      </c>
      <c r="V567" s="11">
        <v>1000</v>
      </c>
      <c r="W567" s="11">
        <v>25.045978999999999</v>
      </c>
      <c r="Y567" s="11">
        <v>19.985728000000002</v>
      </c>
      <c r="Z567" s="11">
        <v>889.97355371900835</v>
      </c>
      <c r="AA567" s="11">
        <v>1574.5663999999999</v>
      </c>
      <c r="AB567" s="11">
        <v>0.42499999999999999</v>
      </c>
      <c r="AC567" s="11">
        <v>60</v>
      </c>
      <c r="AD567" s="11">
        <v>25.045978999999999</v>
      </c>
    </row>
    <row r="568" spans="2:30" x14ac:dyDescent="0.35">
      <c r="B568" s="11">
        <v>41.067259</v>
      </c>
      <c r="C568" s="11">
        <v>25</v>
      </c>
      <c r="D568" s="11">
        <v>50.234693999999998</v>
      </c>
      <c r="E568" s="11">
        <v>0.16500000000000001</v>
      </c>
      <c r="F568" s="11">
        <v>2748.8119834710747</v>
      </c>
      <c r="G568" s="11">
        <v>7000</v>
      </c>
      <c r="H568" s="11">
        <v>0.75</v>
      </c>
      <c r="I568" s="11">
        <v>0.2</v>
      </c>
      <c r="J568" s="11">
        <v>0.7</v>
      </c>
      <c r="K568" s="11">
        <v>3</v>
      </c>
      <c r="L568" s="11">
        <v>2</v>
      </c>
      <c r="M568" s="11">
        <v>4</v>
      </c>
      <c r="N568" s="11">
        <v>4</v>
      </c>
      <c r="O568" s="11">
        <v>0.2</v>
      </c>
      <c r="P568" s="11">
        <v>0.1</v>
      </c>
      <c r="Q568" s="11">
        <v>0.16666666999999999</v>
      </c>
      <c r="R568" s="11">
        <v>0.3</v>
      </c>
      <c r="S568" s="11">
        <v>4265.2892000000002</v>
      </c>
      <c r="T568" s="11">
        <v>0.4</v>
      </c>
      <c r="U568" s="11">
        <v>70</v>
      </c>
      <c r="V568" s="11">
        <v>1000</v>
      </c>
      <c r="W568" s="11">
        <v>42.01491</v>
      </c>
      <c r="Y568" s="11">
        <v>41.067259</v>
      </c>
      <c r="Z568" s="11">
        <v>453.55397727272737</v>
      </c>
      <c r="AA568" s="11">
        <v>4265.2892000000002</v>
      </c>
      <c r="AB568" s="11">
        <v>0.4</v>
      </c>
      <c r="AC568" s="11">
        <v>70</v>
      </c>
      <c r="AD568" s="11">
        <v>42.01491</v>
      </c>
    </row>
    <row r="569" spans="2:30" x14ac:dyDescent="0.35">
      <c r="B569" s="11">
        <v>-9.9813189999999992</v>
      </c>
      <c r="C569" s="11">
        <v>25</v>
      </c>
      <c r="D569" s="11">
        <v>263.44898000000001</v>
      </c>
      <c r="E569" s="11">
        <v>0.246</v>
      </c>
      <c r="F569" s="11">
        <v>528.9256198347108</v>
      </c>
      <c r="G569" s="11">
        <v>6500</v>
      </c>
      <c r="H569" s="11">
        <v>0.7</v>
      </c>
      <c r="I569" s="11">
        <v>0.4</v>
      </c>
      <c r="J569" s="11">
        <v>0.7</v>
      </c>
      <c r="K569" s="11">
        <v>4</v>
      </c>
      <c r="L569" s="11">
        <v>2</v>
      </c>
      <c r="M569" s="11">
        <v>4</v>
      </c>
      <c r="N569" s="11">
        <v>2</v>
      </c>
      <c r="O569" s="11">
        <v>0.2</v>
      </c>
      <c r="P569" s="11">
        <v>0.1</v>
      </c>
      <c r="Q569" s="11">
        <v>0.16666666999999999</v>
      </c>
      <c r="R569" s="11">
        <v>0.3</v>
      </c>
      <c r="S569" s="11">
        <v>2860.4519</v>
      </c>
      <c r="T569" s="11">
        <v>0.7</v>
      </c>
      <c r="U569" s="11">
        <v>40</v>
      </c>
      <c r="V569" s="11">
        <v>400</v>
      </c>
      <c r="W569" s="11">
        <v>-4.9220277999999995</v>
      </c>
      <c r="Y569" s="11">
        <v>-9.9813189999999992</v>
      </c>
      <c r="Z569" s="11">
        <v>130.11570247933886</v>
      </c>
      <c r="AA569" s="11">
        <v>2860.4519</v>
      </c>
      <c r="AB569" s="11">
        <v>0.7</v>
      </c>
      <c r="AC569" s="11">
        <v>40</v>
      </c>
      <c r="AD569" s="11">
        <v>-4.9220277999999995</v>
      </c>
    </row>
    <row r="570" spans="2:30" x14ac:dyDescent="0.35">
      <c r="B570" s="11">
        <v>-9.2838329999999996</v>
      </c>
      <c r="C570" s="11">
        <v>45</v>
      </c>
      <c r="D570" s="11">
        <v>239.08162999999999</v>
      </c>
      <c r="E570" s="11">
        <v>5.7000000000000002E-2</v>
      </c>
      <c r="F570" s="11">
        <v>2485.227272727273</v>
      </c>
      <c r="G570" s="11">
        <v>6500</v>
      </c>
      <c r="H570" s="11">
        <v>0.75</v>
      </c>
      <c r="I570" s="11">
        <v>0.2</v>
      </c>
      <c r="J570" s="11">
        <v>0.9</v>
      </c>
      <c r="K570" s="11">
        <v>4</v>
      </c>
      <c r="L570" s="11">
        <v>3</v>
      </c>
      <c r="M570" s="11">
        <v>3</v>
      </c>
      <c r="N570" s="11">
        <v>3</v>
      </c>
      <c r="O570" s="11">
        <v>0.05</v>
      </c>
      <c r="P570" s="11">
        <v>0.1</v>
      </c>
      <c r="Q570" s="11">
        <v>0.3</v>
      </c>
      <c r="R570" s="11">
        <v>0.25</v>
      </c>
      <c r="S570" s="11">
        <v>2048.5673000000002</v>
      </c>
      <c r="T570" s="11">
        <v>0.42499999999999999</v>
      </c>
      <c r="U570" s="11">
        <v>60</v>
      </c>
      <c r="V570" s="11">
        <v>400</v>
      </c>
      <c r="W570" s="11">
        <v>-9.5315370999999995</v>
      </c>
      <c r="Y570" s="11">
        <v>-9.2838329999999996</v>
      </c>
      <c r="Z570" s="11">
        <v>141.65795454545457</v>
      </c>
      <c r="AA570" s="11">
        <v>2048.5673000000002</v>
      </c>
      <c r="AB570" s="11">
        <v>0.42499999999999999</v>
      </c>
      <c r="AC570" s="11">
        <v>60</v>
      </c>
      <c r="AD570" s="11">
        <v>-9.5315370999999995</v>
      </c>
    </row>
    <row r="571" spans="2:30" x14ac:dyDescent="0.35">
      <c r="B571" s="11">
        <v>39.421171000000001</v>
      </c>
      <c r="C571" s="11">
        <v>15</v>
      </c>
      <c r="D571" s="11">
        <v>92.877550999999997</v>
      </c>
      <c r="E571" s="11">
        <v>0.246</v>
      </c>
      <c r="F571" s="11">
        <v>3733.2128099173551</v>
      </c>
      <c r="G571" s="11">
        <v>5500</v>
      </c>
      <c r="H571" s="11">
        <v>0.75</v>
      </c>
      <c r="I571" s="11">
        <v>0.5</v>
      </c>
      <c r="J571" s="11">
        <v>0.6</v>
      </c>
      <c r="K571" s="11">
        <v>4</v>
      </c>
      <c r="L571" s="11">
        <v>2</v>
      </c>
      <c r="M571" s="11">
        <v>4</v>
      </c>
      <c r="N571" s="11">
        <v>4</v>
      </c>
      <c r="O571" s="11">
        <v>0.125</v>
      </c>
      <c r="P571" s="11">
        <v>0.1</v>
      </c>
      <c r="Q571" s="11">
        <v>0.23333333000000001</v>
      </c>
      <c r="R571" s="11">
        <v>0.35</v>
      </c>
      <c r="S571" s="11">
        <v>1591.1360999999999</v>
      </c>
      <c r="T571" s="11">
        <v>0.5</v>
      </c>
      <c r="U571" s="11">
        <v>60</v>
      </c>
      <c r="V571" s="11">
        <v>2000</v>
      </c>
      <c r="W571" s="11">
        <v>42.716577999999998</v>
      </c>
      <c r="Y571" s="11">
        <v>39.421171000000001</v>
      </c>
      <c r="Z571" s="11">
        <v>918.37035123966939</v>
      </c>
      <c r="AA571" s="11">
        <v>1591.1360999999999</v>
      </c>
      <c r="AB571" s="11">
        <v>0.5</v>
      </c>
      <c r="AC571" s="11">
        <v>60</v>
      </c>
      <c r="AD571" s="11">
        <v>42.716577999999998</v>
      </c>
    </row>
    <row r="572" spans="2:30" x14ac:dyDescent="0.35">
      <c r="B572" s="11">
        <v>-2.318565</v>
      </c>
      <c r="C572" s="11">
        <v>20</v>
      </c>
      <c r="D572" s="11">
        <v>220.80611999999999</v>
      </c>
      <c r="E572" s="11">
        <v>0.111</v>
      </c>
      <c r="F572" s="11">
        <v>2009.9173553719008</v>
      </c>
      <c r="G572" s="11">
        <v>7500</v>
      </c>
      <c r="H572" s="11">
        <v>0.85</v>
      </c>
      <c r="I572" s="11">
        <v>0.3</v>
      </c>
      <c r="J572" s="11">
        <v>0.8</v>
      </c>
      <c r="K572" s="11">
        <v>4</v>
      </c>
      <c r="L572" s="11">
        <v>4</v>
      </c>
      <c r="M572" s="11">
        <v>4</v>
      </c>
      <c r="N572" s="11">
        <v>3</v>
      </c>
      <c r="O572" s="11">
        <v>0.05</v>
      </c>
      <c r="P572" s="11">
        <v>0.1</v>
      </c>
      <c r="Q572" s="11">
        <v>0.23333333000000001</v>
      </c>
      <c r="R572" s="11">
        <v>0.35</v>
      </c>
      <c r="S572" s="11">
        <v>4065.1129000000001</v>
      </c>
      <c r="T572" s="11">
        <v>0.65</v>
      </c>
      <c r="U572" s="11">
        <v>60</v>
      </c>
      <c r="V572" s="11">
        <v>600</v>
      </c>
      <c r="W572" s="11">
        <v>-3.0923773999999997</v>
      </c>
      <c r="Y572" s="11">
        <v>-2.318565</v>
      </c>
      <c r="Z572" s="11">
        <v>223.10082644628099</v>
      </c>
      <c r="AA572" s="11">
        <v>4065.1129000000001</v>
      </c>
      <c r="AB572" s="11">
        <v>0.65</v>
      </c>
      <c r="AC572" s="11">
        <v>60</v>
      </c>
      <c r="AD572" s="11">
        <v>-3.0923773999999997</v>
      </c>
    </row>
    <row r="573" spans="2:30" x14ac:dyDescent="0.35">
      <c r="B573" s="11">
        <v>33.605449999999998</v>
      </c>
      <c r="C573" s="11">
        <v>15</v>
      </c>
      <c r="D573" s="11">
        <v>86.785713999999999</v>
      </c>
      <c r="E573" s="11">
        <v>0.246</v>
      </c>
      <c r="F573" s="11">
        <v>5061.9834710743798</v>
      </c>
      <c r="G573" s="11">
        <v>8500</v>
      </c>
      <c r="H573" s="11">
        <v>0.75</v>
      </c>
      <c r="I573" s="11">
        <v>0.2</v>
      </c>
      <c r="J573" s="11">
        <v>0.8</v>
      </c>
      <c r="K573" s="11">
        <v>3</v>
      </c>
      <c r="L573" s="11">
        <v>2</v>
      </c>
      <c r="M573" s="11">
        <v>4</v>
      </c>
      <c r="N573" s="11">
        <v>2</v>
      </c>
      <c r="O573" s="11">
        <v>0.125</v>
      </c>
      <c r="P573" s="11">
        <v>0.15</v>
      </c>
      <c r="Q573" s="11">
        <v>0.1</v>
      </c>
      <c r="R573" s="11">
        <v>0.3</v>
      </c>
      <c r="S573" s="11">
        <v>3227.4749000000002</v>
      </c>
      <c r="T573" s="11">
        <v>0.42499999999999999</v>
      </c>
      <c r="U573" s="11">
        <v>40</v>
      </c>
      <c r="V573" s="11">
        <v>1800</v>
      </c>
      <c r="W573" s="11">
        <v>34.588189</v>
      </c>
      <c r="Y573" s="11">
        <v>33.605449999999998</v>
      </c>
      <c r="Z573" s="11">
        <v>1245.2479338842975</v>
      </c>
      <c r="AA573" s="11">
        <v>3227.4749000000002</v>
      </c>
      <c r="AB573" s="11">
        <v>0.42499999999999999</v>
      </c>
      <c r="AC573" s="11">
        <v>40</v>
      </c>
      <c r="AD573" s="11">
        <v>34.588189</v>
      </c>
    </row>
    <row r="574" spans="2:30" x14ac:dyDescent="0.35">
      <c r="B574" s="11">
        <v>-19.536527</v>
      </c>
      <c r="C574" s="11">
        <v>25</v>
      </c>
      <c r="D574" s="11">
        <v>98.969387999999995</v>
      </c>
      <c r="E574" s="11">
        <v>0.219</v>
      </c>
      <c r="F574" s="11">
        <v>1518.5950413223138</v>
      </c>
      <c r="G574" s="11">
        <v>2500</v>
      </c>
      <c r="H574" s="11">
        <v>0.7</v>
      </c>
      <c r="I574" s="11">
        <v>0.4</v>
      </c>
      <c r="J574" s="11">
        <v>0.7</v>
      </c>
      <c r="K574" s="11">
        <v>4</v>
      </c>
      <c r="L574" s="11">
        <v>3</v>
      </c>
      <c r="M574" s="11">
        <v>2</v>
      </c>
      <c r="N574" s="11">
        <v>2</v>
      </c>
      <c r="O574" s="11">
        <v>0.125</v>
      </c>
      <c r="P574" s="11">
        <v>0.2</v>
      </c>
      <c r="Q574" s="11">
        <v>0.3</v>
      </c>
      <c r="R574" s="11">
        <v>0.25</v>
      </c>
      <c r="S574" s="11">
        <v>677.03003000000001</v>
      </c>
      <c r="T574" s="11">
        <v>0.65</v>
      </c>
      <c r="U574" s="11">
        <v>60</v>
      </c>
      <c r="V574" s="11">
        <v>1400</v>
      </c>
      <c r="W574" s="11">
        <v>-21.234694000000001</v>
      </c>
      <c r="Y574" s="11">
        <v>-19.536527</v>
      </c>
      <c r="Z574" s="11">
        <v>332.57231404958674</v>
      </c>
      <c r="AA574" s="11">
        <v>677.03003000000001</v>
      </c>
      <c r="AB574" s="11">
        <v>0.65</v>
      </c>
      <c r="AC574" s="11">
        <v>60</v>
      </c>
      <c r="AD574" s="11">
        <v>-21.234694000000001</v>
      </c>
    </row>
    <row r="575" spans="2:30" x14ac:dyDescent="0.35">
      <c r="B575" s="11">
        <v>-5.5288769999999996</v>
      </c>
      <c r="C575" s="11">
        <v>15</v>
      </c>
      <c r="D575" s="11">
        <v>105.06122000000001</v>
      </c>
      <c r="E575" s="11">
        <v>0.219</v>
      </c>
      <c r="F575" s="11">
        <v>1125</v>
      </c>
      <c r="G575" s="11">
        <v>7000</v>
      </c>
      <c r="H575" s="11">
        <v>0.85</v>
      </c>
      <c r="I575" s="11">
        <v>0.2</v>
      </c>
      <c r="J575" s="11">
        <v>0.7</v>
      </c>
      <c r="K575" s="11">
        <v>3</v>
      </c>
      <c r="L575" s="11">
        <v>4</v>
      </c>
      <c r="M575" s="11">
        <v>2</v>
      </c>
      <c r="N575" s="11">
        <v>2</v>
      </c>
      <c r="O575" s="11">
        <v>0.2</v>
      </c>
      <c r="P575" s="11">
        <v>0.2</v>
      </c>
      <c r="Q575" s="11">
        <v>0.16666666999999999</v>
      </c>
      <c r="R575" s="11">
        <v>0.35</v>
      </c>
      <c r="S575" s="11">
        <v>3290.7588000000001</v>
      </c>
      <c r="T575" s="11">
        <v>0.67500000000000004</v>
      </c>
      <c r="U575" s="11">
        <v>80</v>
      </c>
      <c r="V575" s="11">
        <v>2000</v>
      </c>
      <c r="W575" s="11">
        <v>-6.1482514999999998</v>
      </c>
      <c r="Y575" s="11">
        <v>-5.5288769999999996</v>
      </c>
      <c r="Z575" s="11">
        <v>246.375</v>
      </c>
      <c r="AA575" s="11">
        <v>3290.7588000000001</v>
      </c>
      <c r="AB575" s="11">
        <v>0.67500000000000004</v>
      </c>
      <c r="AC575" s="11">
        <v>80</v>
      </c>
      <c r="AD575" s="11">
        <v>-6.1482514999999998</v>
      </c>
    </row>
    <row r="576" spans="2:30" x14ac:dyDescent="0.35">
      <c r="B576" s="11">
        <v>4.8007530000000003</v>
      </c>
      <c r="C576" s="11">
        <v>30</v>
      </c>
      <c r="D576" s="11">
        <v>62.418367000000003</v>
      </c>
      <c r="E576" s="11">
        <v>0.3</v>
      </c>
      <c r="F576" s="11">
        <v>2750.413223140496</v>
      </c>
      <c r="G576" s="11">
        <v>4500</v>
      </c>
      <c r="H576" s="11">
        <v>0.75</v>
      </c>
      <c r="I576" s="11">
        <v>0.2</v>
      </c>
      <c r="J576" s="11">
        <v>0.7</v>
      </c>
      <c r="K576" s="11">
        <v>2</v>
      </c>
      <c r="L576" s="11">
        <v>2</v>
      </c>
      <c r="M576" s="11">
        <v>2</v>
      </c>
      <c r="N576" s="11">
        <v>2</v>
      </c>
      <c r="O576" s="11">
        <v>0.125</v>
      </c>
      <c r="P576" s="11">
        <v>0.15</v>
      </c>
      <c r="Q576" s="11">
        <v>0.3</v>
      </c>
      <c r="R576" s="11">
        <v>0.3</v>
      </c>
      <c r="S576" s="11">
        <v>2288.0419000000002</v>
      </c>
      <c r="T576" s="11">
        <v>0.625</v>
      </c>
      <c r="U576" s="11">
        <v>60</v>
      </c>
      <c r="V576" s="11">
        <v>400</v>
      </c>
      <c r="W576" s="11">
        <v>3.7116652999999999</v>
      </c>
      <c r="Y576" s="11">
        <v>4.8007530000000003</v>
      </c>
      <c r="Z576" s="11">
        <v>825.12396694214874</v>
      </c>
      <c r="AA576" s="11">
        <v>2288.0419000000002</v>
      </c>
      <c r="AB576" s="11">
        <v>0.625</v>
      </c>
      <c r="AC576" s="11">
        <v>60</v>
      </c>
      <c r="AD576" s="11">
        <v>3.7116652999999999</v>
      </c>
    </row>
    <row r="577" spans="2:30" x14ac:dyDescent="0.35">
      <c r="B577" s="11">
        <v>-6.7243180000000002</v>
      </c>
      <c r="C577" s="11">
        <v>20</v>
      </c>
      <c r="D577" s="11">
        <v>38.051020000000001</v>
      </c>
      <c r="E577" s="11">
        <v>0.111</v>
      </c>
      <c r="F577" s="11">
        <v>2985.4338842975208</v>
      </c>
      <c r="G577" s="11">
        <v>7000</v>
      </c>
      <c r="H577" s="11">
        <v>0.8</v>
      </c>
      <c r="I577" s="11">
        <v>0.2</v>
      </c>
      <c r="J577" s="11">
        <v>0.8</v>
      </c>
      <c r="K577" s="11">
        <v>3</v>
      </c>
      <c r="L577" s="11">
        <v>2</v>
      </c>
      <c r="M577" s="11">
        <v>2</v>
      </c>
      <c r="N577" s="11">
        <v>4</v>
      </c>
      <c r="O577" s="11">
        <v>0.05</v>
      </c>
      <c r="P577" s="11">
        <v>0.2</v>
      </c>
      <c r="Q577" s="11">
        <v>0.3</v>
      </c>
      <c r="R577" s="11">
        <v>0.3</v>
      </c>
      <c r="S577" s="11">
        <v>3182.1529</v>
      </c>
      <c r="T577" s="11">
        <v>0.67500000000000004</v>
      </c>
      <c r="U577" s="11">
        <v>40</v>
      </c>
      <c r="V577" s="11">
        <v>800</v>
      </c>
      <c r="W577" s="11">
        <v>-7.2218889000000006</v>
      </c>
      <c r="Y577" s="11">
        <v>-6.7243180000000002</v>
      </c>
      <c r="Z577" s="11">
        <v>331.3831611570248</v>
      </c>
      <c r="AA577" s="11">
        <v>3182.1529</v>
      </c>
      <c r="AB577" s="11">
        <v>0.67500000000000004</v>
      </c>
      <c r="AC577" s="11">
        <v>40</v>
      </c>
      <c r="AD577" s="11">
        <v>-7.2218889000000006</v>
      </c>
    </row>
    <row r="578" spans="2:30" x14ac:dyDescent="0.35">
      <c r="B578" s="11">
        <v>2.8712399999999998</v>
      </c>
      <c r="C578" s="11">
        <v>25</v>
      </c>
      <c r="D578" s="11">
        <v>245.17347000000001</v>
      </c>
      <c r="E578" s="11">
        <v>0.246</v>
      </c>
      <c r="F578" s="11">
        <v>5900</v>
      </c>
      <c r="G578" s="11">
        <v>3000</v>
      </c>
      <c r="H578" s="11">
        <v>0.7</v>
      </c>
      <c r="I578" s="11">
        <v>0.3</v>
      </c>
      <c r="J578" s="11">
        <v>0.9</v>
      </c>
      <c r="K578" s="11">
        <v>4</v>
      </c>
      <c r="L578" s="11">
        <v>3</v>
      </c>
      <c r="M578" s="11">
        <v>4</v>
      </c>
      <c r="N578" s="11">
        <v>2</v>
      </c>
      <c r="O578" s="11">
        <v>0.05</v>
      </c>
      <c r="P578" s="11">
        <v>0.1</v>
      </c>
      <c r="Q578" s="11">
        <v>0.23333333000000001</v>
      </c>
      <c r="R578" s="11">
        <v>0.2</v>
      </c>
      <c r="S578" s="11">
        <v>812.43604000000005</v>
      </c>
      <c r="T578" s="11">
        <v>0.47499999999999998</v>
      </c>
      <c r="U578" s="11">
        <v>90</v>
      </c>
      <c r="V578" s="11">
        <v>2000</v>
      </c>
      <c r="W578" s="11">
        <v>6.4572859999999999</v>
      </c>
      <c r="Y578" s="11">
        <v>2.8712399999999998</v>
      </c>
      <c r="Z578" s="11">
        <v>1451.4</v>
      </c>
      <c r="AA578" s="11">
        <v>812.43604000000005</v>
      </c>
      <c r="AB578" s="11">
        <v>0.47499999999999998</v>
      </c>
      <c r="AC578" s="11">
        <v>90</v>
      </c>
      <c r="AD578" s="11">
        <v>6.4572859999999999</v>
      </c>
    </row>
    <row r="579" spans="2:30" x14ac:dyDescent="0.35">
      <c r="B579" s="11">
        <v>-0.60884899999999997</v>
      </c>
      <c r="C579" s="11">
        <v>40</v>
      </c>
      <c r="D579" s="11">
        <v>98.969387999999995</v>
      </c>
      <c r="E579" s="11">
        <v>0.16500000000000001</v>
      </c>
      <c r="F579" s="11">
        <v>2404.4421487603304</v>
      </c>
      <c r="G579" s="11">
        <v>6500</v>
      </c>
      <c r="H579" s="11">
        <v>0.7</v>
      </c>
      <c r="I579" s="11">
        <v>0.3</v>
      </c>
      <c r="J579" s="11">
        <v>0.7</v>
      </c>
      <c r="K579" s="11">
        <v>4</v>
      </c>
      <c r="L579" s="11">
        <v>3</v>
      </c>
      <c r="M579" s="11">
        <v>2</v>
      </c>
      <c r="N579" s="11">
        <v>4</v>
      </c>
      <c r="O579" s="11">
        <v>0.125</v>
      </c>
      <c r="P579" s="11">
        <v>0.15</v>
      </c>
      <c r="Q579" s="11">
        <v>0.23333333000000001</v>
      </c>
      <c r="R579" s="11">
        <v>0.3</v>
      </c>
      <c r="S579" s="11">
        <v>2610.2665999999999</v>
      </c>
      <c r="T579" s="11">
        <v>0.42499999999999999</v>
      </c>
      <c r="U579" s="11">
        <v>50</v>
      </c>
      <c r="V579" s="11">
        <v>1000</v>
      </c>
      <c r="W579" s="11">
        <v>-4.6018689000000004</v>
      </c>
      <c r="Y579" s="11">
        <v>-0.60884899999999997</v>
      </c>
      <c r="Z579" s="11">
        <v>396.7329545454545</v>
      </c>
      <c r="AA579" s="11">
        <v>2610.2665999999999</v>
      </c>
      <c r="AB579" s="11">
        <v>0.42499999999999999</v>
      </c>
      <c r="AC579" s="11">
        <v>50</v>
      </c>
      <c r="AD579" s="11">
        <v>-4.6018689000000004</v>
      </c>
    </row>
    <row r="580" spans="2:30" x14ac:dyDescent="0.35">
      <c r="B580" s="11">
        <v>24.607800999999998</v>
      </c>
      <c r="C580" s="11">
        <v>25</v>
      </c>
      <c r="D580" s="11">
        <v>50.234693999999998</v>
      </c>
      <c r="E580" s="11">
        <v>0.16500000000000001</v>
      </c>
      <c r="F580" s="11">
        <v>3100</v>
      </c>
      <c r="G580" s="11">
        <v>7000</v>
      </c>
      <c r="H580" s="11">
        <v>0.75</v>
      </c>
      <c r="I580" s="11">
        <v>0.3</v>
      </c>
      <c r="J580" s="11">
        <v>0.9</v>
      </c>
      <c r="K580" s="11">
        <v>2</v>
      </c>
      <c r="L580" s="11">
        <v>4</v>
      </c>
      <c r="M580" s="11">
        <v>4</v>
      </c>
      <c r="N580" s="11">
        <v>3</v>
      </c>
      <c r="O580" s="11">
        <v>0.05</v>
      </c>
      <c r="P580" s="11">
        <v>0.2</v>
      </c>
      <c r="Q580" s="11">
        <v>0.23333333000000001</v>
      </c>
      <c r="R580" s="11">
        <v>0.3</v>
      </c>
      <c r="S580" s="11">
        <v>3080.4866000000002</v>
      </c>
      <c r="T580" s="11">
        <v>0.5</v>
      </c>
      <c r="U580" s="11">
        <v>80</v>
      </c>
      <c r="V580" s="11">
        <v>1600</v>
      </c>
      <c r="W580" s="11">
        <v>23.685283999999999</v>
      </c>
      <c r="Y580" s="11">
        <v>24.607800999999998</v>
      </c>
      <c r="Z580" s="11">
        <v>511.5</v>
      </c>
      <c r="AA580" s="11">
        <v>3080.4866000000002</v>
      </c>
      <c r="AB580" s="11">
        <v>0.5</v>
      </c>
      <c r="AC580" s="11">
        <v>80</v>
      </c>
      <c r="AD580" s="11">
        <v>23.685283999999999</v>
      </c>
    </row>
    <row r="581" spans="2:30" x14ac:dyDescent="0.35">
      <c r="B581" s="11">
        <v>38.680461000000001</v>
      </c>
      <c r="C581" s="11">
        <v>45</v>
      </c>
      <c r="D581" s="11">
        <v>257.35714000000002</v>
      </c>
      <c r="E581" s="11">
        <v>0.246</v>
      </c>
      <c r="F581" s="11">
        <v>6600</v>
      </c>
      <c r="G581" s="11">
        <v>8000</v>
      </c>
      <c r="H581" s="11">
        <v>0.8</v>
      </c>
      <c r="I581" s="11">
        <v>0.4</v>
      </c>
      <c r="J581" s="11">
        <v>0.7</v>
      </c>
      <c r="K581" s="11">
        <v>2</v>
      </c>
      <c r="L581" s="11">
        <v>4</v>
      </c>
      <c r="M581" s="11">
        <v>2</v>
      </c>
      <c r="N581" s="11">
        <v>4</v>
      </c>
      <c r="O581" s="11">
        <v>0.05</v>
      </c>
      <c r="P581" s="11">
        <v>0.15</v>
      </c>
      <c r="Q581" s="11">
        <v>0.16666666999999999</v>
      </c>
      <c r="R581" s="11">
        <v>0.35</v>
      </c>
      <c r="S581" s="11">
        <v>3721.9389999999999</v>
      </c>
      <c r="T581" s="11">
        <v>0.52500000000000002</v>
      </c>
      <c r="U581" s="11">
        <v>90</v>
      </c>
      <c r="V581" s="11">
        <v>1000</v>
      </c>
      <c r="W581" s="11">
        <v>44.060983</v>
      </c>
      <c r="Y581" s="11">
        <v>38.680461000000001</v>
      </c>
      <c r="Z581" s="11">
        <v>1623.6</v>
      </c>
      <c r="AA581" s="11">
        <v>3721.9389999999999</v>
      </c>
      <c r="AB581" s="11">
        <v>0.52500000000000002</v>
      </c>
      <c r="AC581" s="11">
        <v>90</v>
      </c>
      <c r="AD581" s="11">
        <v>44.060983</v>
      </c>
    </row>
    <row r="582" spans="2:30" x14ac:dyDescent="0.35">
      <c r="B582" s="11">
        <v>-10.217432000000001</v>
      </c>
      <c r="C582" s="11">
        <v>40</v>
      </c>
      <c r="D582" s="11">
        <v>105.06122000000001</v>
      </c>
      <c r="E582" s="11">
        <v>5.7000000000000002E-2</v>
      </c>
      <c r="F582" s="11">
        <v>899.17355371900828</v>
      </c>
      <c r="G582" s="11">
        <v>8000</v>
      </c>
      <c r="H582" s="11">
        <v>0.8</v>
      </c>
      <c r="I582" s="11">
        <v>0.2</v>
      </c>
      <c r="J582" s="11">
        <v>0.6</v>
      </c>
      <c r="K582" s="11">
        <v>4</v>
      </c>
      <c r="L582" s="11">
        <v>3</v>
      </c>
      <c r="M582" s="11">
        <v>3</v>
      </c>
      <c r="N582" s="11">
        <v>4</v>
      </c>
      <c r="O582" s="11">
        <v>0.05</v>
      </c>
      <c r="P582" s="11">
        <v>0.1</v>
      </c>
      <c r="Q582" s="11">
        <v>0.16666666999999999</v>
      </c>
      <c r="R582" s="11">
        <v>0.3</v>
      </c>
      <c r="S582" s="11">
        <v>3830.4504000000002</v>
      </c>
      <c r="T582" s="11">
        <v>0.625</v>
      </c>
      <c r="U582" s="11">
        <v>60</v>
      </c>
      <c r="V582" s="11">
        <v>600</v>
      </c>
      <c r="W582" s="11">
        <v>-10.808277</v>
      </c>
      <c r="Y582" s="11">
        <v>-10.217432000000001</v>
      </c>
      <c r="Z582" s="11">
        <v>51.252892561983472</v>
      </c>
      <c r="AA582" s="11">
        <v>3830.4504000000002</v>
      </c>
      <c r="AB582" s="11">
        <v>0.625</v>
      </c>
      <c r="AC582" s="11">
        <v>60</v>
      </c>
      <c r="AD582" s="11">
        <v>-10.808277</v>
      </c>
    </row>
    <row r="583" spans="2:30" x14ac:dyDescent="0.35">
      <c r="B583" s="11">
        <v>16.224260999999998</v>
      </c>
      <c r="C583" s="11">
        <v>30</v>
      </c>
      <c r="D583" s="11">
        <v>44.142856999999999</v>
      </c>
      <c r="E583" s="11">
        <v>0.111</v>
      </c>
      <c r="F583" s="11">
        <v>3800</v>
      </c>
      <c r="G583" s="11">
        <v>6500</v>
      </c>
      <c r="H583" s="11">
        <v>0.75</v>
      </c>
      <c r="I583" s="11">
        <v>0.5</v>
      </c>
      <c r="J583" s="11">
        <v>0.9</v>
      </c>
      <c r="K583" s="11">
        <v>3</v>
      </c>
      <c r="L583" s="11">
        <v>2</v>
      </c>
      <c r="M583" s="11">
        <v>4</v>
      </c>
      <c r="N583" s="11">
        <v>4</v>
      </c>
      <c r="O583" s="11">
        <v>0.2</v>
      </c>
      <c r="P583" s="11">
        <v>0.15</v>
      </c>
      <c r="Q583" s="11">
        <v>0.23333333000000001</v>
      </c>
      <c r="R583" s="11">
        <v>0.35</v>
      </c>
      <c r="S583" s="11">
        <v>3304.9493000000002</v>
      </c>
      <c r="T583" s="11">
        <v>0.5</v>
      </c>
      <c r="U583" s="11">
        <v>60</v>
      </c>
      <c r="V583" s="11">
        <v>800</v>
      </c>
      <c r="W583" s="11">
        <v>17.589621000000001</v>
      </c>
      <c r="Y583" s="11">
        <v>16.224260999999998</v>
      </c>
      <c r="Z583" s="11">
        <v>421.8</v>
      </c>
      <c r="AA583" s="11">
        <v>3304.9493000000002</v>
      </c>
      <c r="AB583" s="11">
        <v>0.5</v>
      </c>
      <c r="AC583" s="11">
        <v>60</v>
      </c>
      <c r="AD583" s="11">
        <v>17.589621000000001</v>
      </c>
    </row>
    <row r="584" spans="2:30" x14ac:dyDescent="0.35">
      <c r="B584" s="11">
        <v>-5.1910889999999998</v>
      </c>
      <c r="C584" s="11">
        <v>35</v>
      </c>
      <c r="D584" s="11">
        <v>111.15306</v>
      </c>
      <c r="E584" s="11">
        <v>0.16500000000000001</v>
      </c>
      <c r="F584" s="11">
        <v>950</v>
      </c>
      <c r="G584" s="11">
        <v>8500</v>
      </c>
      <c r="H584" s="11">
        <v>0.85</v>
      </c>
      <c r="I584" s="11">
        <v>0.3</v>
      </c>
      <c r="J584" s="11">
        <v>0.9</v>
      </c>
      <c r="K584" s="11">
        <v>2</v>
      </c>
      <c r="L584" s="11">
        <v>4</v>
      </c>
      <c r="M584" s="11">
        <v>3</v>
      </c>
      <c r="N584" s="11">
        <v>2</v>
      </c>
      <c r="O584" s="11">
        <v>0.05</v>
      </c>
      <c r="P584" s="11">
        <v>0.2</v>
      </c>
      <c r="Q584" s="11">
        <v>0.16666666999999999</v>
      </c>
      <c r="R584" s="11">
        <v>0.3</v>
      </c>
      <c r="S584" s="11">
        <v>2163.6496999999999</v>
      </c>
      <c r="T584" s="11">
        <v>0.47499999999999998</v>
      </c>
      <c r="U584" s="11">
        <v>80</v>
      </c>
      <c r="V584" s="11">
        <v>800</v>
      </c>
      <c r="W584" s="11">
        <v>-4.4473782000000002</v>
      </c>
      <c r="Y584" s="11">
        <v>-5.1910889999999998</v>
      </c>
      <c r="Z584" s="11">
        <v>156.75</v>
      </c>
      <c r="AA584" s="11">
        <v>2163.6496999999999</v>
      </c>
      <c r="AB584" s="11">
        <v>0.47499999999999998</v>
      </c>
      <c r="AC584" s="11">
        <v>80</v>
      </c>
      <c r="AD584" s="11">
        <v>-4.4473782000000002</v>
      </c>
    </row>
    <row r="585" spans="2:30" x14ac:dyDescent="0.35">
      <c r="B585" s="11">
        <v>-5.6847770000000004</v>
      </c>
      <c r="C585" s="11">
        <v>45</v>
      </c>
      <c r="D585" s="11">
        <v>269.54082</v>
      </c>
      <c r="E585" s="11">
        <v>0.16500000000000001</v>
      </c>
      <c r="F585" s="11">
        <v>1700</v>
      </c>
      <c r="G585" s="11">
        <v>8500</v>
      </c>
      <c r="H585" s="11">
        <v>0.75</v>
      </c>
      <c r="I585" s="11">
        <v>0.2</v>
      </c>
      <c r="J585" s="11">
        <v>0.6</v>
      </c>
      <c r="K585" s="11">
        <v>3</v>
      </c>
      <c r="L585" s="11">
        <v>2</v>
      </c>
      <c r="M585" s="11">
        <v>4</v>
      </c>
      <c r="N585" s="11">
        <v>2</v>
      </c>
      <c r="O585" s="11">
        <v>0.2</v>
      </c>
      <c r="P585" s="11">
        <v>0.15</v>
      </c>
      <c r="Q585" s="11">
        <v>0.3</v>
      </c>
      <c r="R585" s="11">
        <v>0.35</v>
      </c>
      <c r="S585" s="11">
        <v>2041.0633</v>
      </c>
      <c r="T585" s="11">
        <v>0.52500000000000002</v>
      </c>
      <c r="U585" s="11">
        <v>50</v>
      </c>
      <c r="V585" s="11">
        <v>400</v>
      </c>
      <c r="W585" s="11">
        <v>-2.4406163999999997</v>
      </c>
      <c r="Y585" s="11">
        <v>-5.6847770000000004</v>
      </c>
      <c r="Z585" s="11">
        <v>280.5</v>
      </c>
      <c r="AA585" s="11">
        <v>2041.0633</v>
      </c>
      <c r="AB585" s="11">
        <v>0.52500000000000002</v>
      </c>
      <c r="AC585" s="11">
        <v>50</v>
      </c>
      <c r="AD585" s="11">
        <v>-2.4406163999999997</v>
      </c>
    </row>
    <row r="586" spans="2:30" x14ac:dyDescent="0.35">
      <c r="B586" s="11">
        <v>-4.3637800000000002</v>
      </c>
      <c r="C586" s="11">
        <v>35</v>
      </c>
      <c r="D586" s="11">
        <v>287.81632999999999</v>
      </c>
      <c r="E586" s="11">
        <v>5.7000000000000002E-2</v>
      </c>
      <c r="F586" s="11">
        <v>2485.227272727273</v>
      </c>
      <c r="G586" s="11">
        <v>7000</v>
      </c>
      <c r="H586" s="11">
        <v>0.8</v>
      </c>
      <c r="I586" s="11">
        <v>0.3</v>
      </c>
      <c r="J586" s="11">
        <v>0.9</v>
      </c>
      <c r="K586" s="11">
        <v>3</v>
      </c>
      <c r="L586" s="11">
        <v>3</v>
      </c>
      <c r="M586" s="11">
        <v>4</v>
      </c>
      <c r="N586" s="11">
        <v>2</v>
      </c>
      <c r="O586" s="11">
        <v>0.05</v>
      </c>
      <c r="P586" s="11">
        <v>0.1</v>
      </c>
      <c r="Q586" s="11">
        <v>0.23333333000000001</v>
      </c>
      <c r="R586" s="11">
        <v>0.2</v>
      </c>
      <c r="S586" s="11">
        <v>4009.1156999999998</v>
      </c>
      <c r="T586" s="11">
        <v>0.45</v>
      </c>
      <c r="U586" s="11">
        <v>50</v>
      </c>
      <c r="V586" s="11">
        <v>800</v>
      </c>
      <c r="W586" s="11">
        <v>-3.2083447</v>
      </c>
      <c r="Y586" s="11">
        <v>-4.3637800000000002</v>
      </c>
      <c r="Z586" s="11">
        <v>141.65795454545457</v>
      </c>
      <c r="AA586" s="11">
        <v>4009.1156999999998</v>
      </c>
      <c r="AB586" s="11">
        <v>0.45</v>
      </c>
      <c r="AC586" s="11">
        <v>50</v>
      </c>
      <c r="AD586" s="11">
        <v>-3.2083447</v>
      </c>
    </row>
    <row r="587" spans="2:30" x14ac:dyDescent="0.35">
      <c r="B587" s="11">
        <v>19.93901</v>
      </c>
      <c r="C587" s="11">
        <v>30</v>
      </c>
      <c r="D587" s="11">
        <v>300</v>
      </c>
      <c r="E587" s="11">
        <v>0.3</v>
      </c>
      <c r="F587" s="11">
        <v>5900</v>
      </c>
      <c r="G587" s="11">
        <v>7500</v>
      </c>
      <c r="H587" s="11">
        <v>0.75</v>
      </c>
      <c r="I587" s="11">
        <v>0.5</v>
      </c>
      <c r="J587" s="11">
        <v>0.9</v>
      </c>
      <c r="K587" s="11">
        <v>2</v>
      </c>
      <c r="L587" s="11">
        <v>3</v>
      </c>
      <c r="M587" s="11">
        <v>2</v>
      </c>
      <c r="N587" s="11">
        <v>3</v>
      </c>
      <c r="O587" s="11">
        <v>0.2</v>
      </c>
      <c r="P587" s="11">
        <v>0.1</v>
      </c>
      <c r="Q587" s="11">
        <v>0.1</v>
      </c>
      <c r="R587" s="11">
        <v>0.3</v>
      </c>
      <c r="S587" s="11">
        <v>3813.4031</v>
      </c>
      <c r="T587" s="11">
        <v>0.45</v>
      </c>
      <c r="U587" s="11">
        <v>50</v>
      </c>
      <c r="V587" s="11">
        <v>800</v>
      </c>
      <c r="W587" s="11">
        <v>23.976319</v>
      </c>
      <c r="Y587" s="11">
        <v>19.93901</v>
      </c>
      <c r="Z587" s="11">
        <v>1770</v>
      </c>
      <c r="AA587" s="11">
        <v>3813.4031</v>
      </c>
      <c r="AB587" s="11">
        <v>0.45</v>
      </c>
      <c r="AC587" s="11">
        <v>50</v>
      </c>
      <c r="AD587" s="11">
        <v>23.976319</v>
      </c>
    </row>
    <row r="588" spans="2:30" x14ac:dyDescent="0.35">
      <c r="B588" s="11">
        <v>-18.245262</v>
      </c>
      <c r="C588" s="11">
        <v>30</v>
      </c>
      <c r="D588" s="11">
        <v>184.2551</v>
      </c>
      <c r="E588" s="11">
        <v>0.16500000000000001</v>
      </c>
      <c r="F588" s="11">
        <v>2000</v>
      </c>
      <c r="G588" s="11">
        <v>8500</v>
      </c>
      <c r="H588" s="11">
        <v>0.7</v>
      </c>
      <c r="I588" s="11">
        <v>0.4</v>
      </c>
      <c r="J588" s="11">
        <v>0.8</v>
      </c>
      <c r="K588" s="11">
        <v>4</v>
      </c>
      <c r="L588" s="11">
        <v>3</v>
      </c>
      <c r="M588" s="11">
        <v>4</v>
      </c>
      <c r="N588" s="11">
        <v>2</v>
      </c>
      <c r="O588" s="11">
        <v>0.05</v>
      </c>
      <c r="P588" s="11">
        <v>0.2</v>
      </c>
      <c r="Q588" s="11">
        <v>0.16666666999999999</v>
      </c>
      <c r="R588" s="11">
        <v>0.25</v>
      </c>
      <c r="S588" s="11">
        <v>2230.6358</v>
      </c>
      <c r="T588" s="11">
        <v>0.6</v>
      </c>
      <c r="U588" s="11">
        <v>50</v>
      </c>
      <c r="V588" s="11">
        <v>2000</v>
      </c>
      <c r="W588" s="11">
        <v>-16.602817000000002</v>
      </c>
      <c r="Y588" s="11">
        <v>-18.245262</v>
      </c>
      <c r="Z588" s="11">
        <v>330</v>
      </c>
      <c r="AA588" s="11">
        <v>2230.6358</v>
      </c>
      <c r="AB588" s="11">
        <v>0.6</v>
      </c>
      <c r="AC588" s="11">
        <v>50</v>
      </c>
      <c r="AD588" s="11">
        <v>-16.602817000000002</v>
      </c>
    </row>
    <row r="589" spans="2:30" x14ac:dyDescent="0.35">
      <c r="B589" s="11">
        <v>-23.947005000000001</v>
      </c>
      <c r="C589" s="11">
        <v>30</v>
      </c>
      <c r="D589" s="11">
        <v>165.97959</v>
      </c>
      <c r="E589" s="11">
        <v>0.246</v>
      </c>
      <c r="F589" s="11">
        <v>5735.1756198347111</v>
      </c>
      <c r="G589" s="11">
        <v>4000</v>
      </c>
      <c r="H589" s="11">
        <v>0.7</v>
      </c>
      <c r="I589" s="11">
        <v>0.2</v>
      </c>
      <c r="J589" s="11">
        <v>0.9</v>
      </c>
      <c r="K589" s="11">
        <v>2</v>
      </c>
      <c r="L589" s="11">
        <v>4</v>
      </c>
      <c r="M589" s="11">
        <v>2</v>
      </c>
      <c r="N589" s="11">
        <v>3</v>
      </c>
      <c r="O589" s="11">
        <v>0.05</v>
      </c>
      <c r="P589" s="11">
        <v>0.15</v>
      </c>
      <c r="Q589" s="11">
        <v>0.3</v>
      </c>
      <c r="R589" s="11">
        <v>0.3</v>
      </c>
      <c r="S589" s="11">
        <v>1049.711</v>
      </c>
      <c r="T589" s="11">
        <v>0.625</v>
      </c>
      <c r="U589" s="11">
        <v>70</v>
      </c>
      <c r="V589" s="11">
        <v>1400</v>
      </c>
      <c r="W589" s="11">
        <v>-21.597987</v>
      </c>
      <c r="Y589" s="11">
        <v>-23.947005000000001</v>
      </c>
      <c r="Z589" s="11">
        <v>1410.853202479339</v>
      </c>
      <c r="AA589" s="11">
        <v>1049.711</v>
      </c>
      <c r="AB589" s="11">
        <v>0.625</v>
      </c>
      <c r="AC589" s="11">
        <v>70</v>
      </c>
      <c r="AD589" s="11">
        <v>-21.597987</v>
      </c>
    </row>
    <row r="590" spans="2:30" x14ac:dyDescent="0.35">
      <c r="B590" s="11">
        <v>23.681117</v>
      </c>
      <c r="C590" s="11">
        <v>30</v>
      </c>
      <c r="D590" s="11">
        <v>232.9898</v>
      </c>
      <c r="E590" s="11">
        <v>0.219</v>
      </c>
      <c r="F590" s="11">
        <v>2000</v>
      </c>
      <c r="G590" s="11">
        <v>3500</v>
      </c>
      <c r="H590" s="11">
        <v>0.85</v>
      </c>
      <c r="I590" s="11">
        <v>0.4</v>
      </c>
      <c r="J590" s="11">
        <v>0.7</v>
      </c>
      <c r="K590" s="11">
        <v>3</v>
      </c>
      <c r="L590" s="11">
        <v>2</v>
      </c>
      <c r="M590" s="11">
        <v>4</v>
      </c>
      <c r="N590" s="11">
        <v>3</v>
      </c>
      <c r="O590" s="11">
        <v>0.2</v>
      </c>
      <c r="P590" s="11">
        <v>0.1</v>
      </c>
      <c r="Q590" s="11">
        <v>0.16666666999999999</v>
      </c>
      <c r="R590" s="11">
        <v>0.3</v>
      </c>
      <c r="S590" s="11">
        <v>2066.6185</v>
      </c>
      <c r="T590" s="11">
        <v>0.55000000000000004</v>
      </c>
      <c r="U590" s="11">
        <v>70</v>
      </c>
      <c r="V590" s="11">
        <v>800</v>
      </c>
      <c r="W590" s="11">
        <v>22.007064</v>
      </c>
      <c r="Y590" s="11">
        <v>23.681117</v>
      </c>
      <c r="Z590" s="11">
        <v>438</v>
      </c>
      <c r="AA590" s="11">
        <v>2066.6185</v>
      </c>
      <c r="AB590" s="11">
        <v>0.55000000000000004</v>
      </c>
      <c r="AC590" s="11">
        <v>70</v>
      </c>
      <c r="AD590" s="11">
        <v>22.007064</v>
      </c>
    </row>
    <row r="591" spans="2:30" x14ac:dyDescent="0.35">
      <c r="B591" s="11">
        <v>-7.7784079999999998</v>
      </c>
      <c r="C591" s="11">
        <v>20</v>
      </c>
      <c r="D591" s="11">
        <v>44.142856999999999</v>
      </c>
      <c r="E591" s="11">
        <v>0.16500000000000001</v>
      </c>
      <c r="F591" s="11">
        <v>5900</v>
      </c>
      <c r="G591" s="11">
        <v>6500</v>
      </c>
      <c r="H591" s="11">
        <v>0.8</v>
      </c>
      <c r="I591" s="11">
        <v>0.5</v>
      </c>
      <c r="J591" s="11">
        <v>0.8</v>
      </c>
      <c r="K591" s="11">
        <v>2</v>
      </c>
      <c r="L591" s="11">
        <v>3</v>
      </c>
      <c r="M591" s="11">
        <v>4</v>
      </c>
      <c r="N591" s="11">
        <v>3</v>
      </c>
      <c r="O591" s="11">
        <v>0.125</v>
      </c>
      <c r="P591" s="11">
        <v>0.2</v>
      </c>
      <c r="Q591" s="11">
        <v>0.16666666999999999</v>
      </c>
      <c r="R591" s="11">
        <v>0.25</v>
      </c>
      <c r="S591" s="11">
        <v>4091.3393999999998</v>
      </c>
      <c r="T591" s="11">
        <v>0.65</v>
      </c>
      <c r="U591" s="11">
        <v>90</v>
      </c>
      <c r="V591" s="11">
        <v>1200</v>
      </c>
      <c r="W591" s="11">
        <v>-14.895956</v>
      </c>
      <c r="Y591" s="11">
        <v>-7.7784079999999998</v>
      </c>
      <c r="Z591" s="11">
        <v>973.5</v>
      </c>
      <c r="AA591" s="11">
        <v>4091.3393999999998</v>
      </c>
      <c r="AB591" s="11">
        <v>0.65</v>
      </c>
      <c r="AC591" s="11">
        <v>90</v>
      </c>
      <c r="AD591" s="11">
        <v>-14.895956</v>
      </c>
    </row>
    <row r="592" spans="2:30" x14ac:dyDescent="0.35">
      <c r="B592" s="11">
        <v>29.844635</v>
      </c>
      <c r="C592" s="11">
        <v>30</v>
      </c>
      <c r="D592" s="11">
        <v>62.418367000000003</v>
      </c>
      <c r="E592" s="11">
        <v>0.219</v>
      </c>
      <c r="F592" s="11">
        <v>3733.2128099173551</v>
      </c>
      <c r="G592" s="11">
        <v>8000</v>
      </c>
      <c r="H592" s="11">
        <v>0.75</v>
      </c>
      <c r="I592" s="11">
        <v>0.4</v>
      </c>
      <c r="J592" s="11">
        <v>0.8</v>
      </c>
      <c r="K592" s="11">
        <v>3</v>
      </c>
      <c r="L592" s="11">
        <v>3</v>
      </c>
      <c r="M592" s="11">
        <v>3</v>
      </c>
      <c r="N592" s="11">
        <v>3</v>
      </c>
      <c r="O592" s="11">
        <v>0.2</v>
      </c>
      <c r="P592" s="11">
        <v>0.1</v>
      </c>
      <c r="Q592" s="11">
        <v>0.16666666999999999</v>
      </c>
      <c r="R592" s="11">
        <v>0.2</v>
      </c>
      <c r="S592" s="11">
        <v>2755.4913000000001</v>
      </c>
      <c r="T592" s="11">
        <v>0.5</v>
      </c>
      <c r="U592" s="11">
        <v>60</v>
      </c>
      <c r="V592" s="11">
        <v>1600</v>
      </c>
      <c r="W592" s="11">
        <v>29.793453</v>
      </c>
      <c r="Y592" s="11">
        <v>29.844635</v>
      </c>
      <c r="Z592" s="11">
        <v>817.57360537190073</v>
      </c>
      <c r="AA592" s="11">
        <v>2755.4913000000001</v>
      </c>
      <c r="AB592" s="11">
        <v>0.5</v>
      </c>
      <c r="AC592" s="11">
        <v>60</v>
      </c>
      <c r="AD592" s="11">
        <v>29.793453</v>
      </c>
    </row>
    <row r="593" spans="2:30" x14ac:dyDescent="0.35">
      <c r="B593" s="11">
        <v>-10.639217</v>
      </c>
      <c r="C593" s="11">
        <v>40</v>
      </c>
      <c r="D593" s="11">
        <v>172.07142999999999</v>
      </c>
      <c r="E593" s="11">
        <v>0.246</v>
      </c>
      <c r="F593" s="11">
        <v>250</v>
      </c>
      <c r="G593" s="11">
        <v>8500</v>
      </c>
      <c r="H593" s="11">
        <v>0.7</v>
      </c>
      <c r="I593" s="11">
        <v>0.2</v>
      </c>
      <c r="J593" s="11">
        <v>0.7</v>
      </c>
      <c r="K593" s="11">
        <v>2</v>
      </c>
      <c r="L593" s="11">
        <v>2</v>
      </c>
      <c r="M593" s="11">
        <v>3</v>
      </c>
      <c r="N593" s="11">
        <v>3</v>
      </c>
      <c r="O593" s="11">
        <v>0.05</v>
      </c>
      <c r="P593" s="11">
        <v>0.2</v>
      </c>
      <c r="Q593" s="11">
        <v>0.16666666999999999</v>
      </c>
      <c r="R593" s="11">
        <v>0.35</v>
      </c>
      <c r="S593" s="11">
        <v>2756.9976000000001</v>
      </c>
      <c r="T593" s="11">
        <v>0.6</v>
      </c>
      <c r="U593" s="11">
        <v>70</v>
      </c>
      <c r="V593" s="11">
        <v>800</v>
      </c>
      <c r="W593" s="11">
        <v>-12.812353999999999</v>
      </c>
      <c r="Y593" s="11">
        <v>-10.639217</v>
      </c>
      <c r="Z593" s="11">
        <v>61.5</v>
      </c>
      <c r="AA593" s="11">
        <v>2756.9976000000001</v>
      </c>
      <c r="AB593" s="11">
        <v>0.6</v>
      </c>
      <c r="AC593" s="11">
        <v>70</v>
      </c>
      <c r="AD593" s="11">
        <v>-12.812353999999999</v>
      </c>
    </row>
    <row r="594" spans="2:30" x14ac:dyDescent="0.35">
      <c r="B594" s="11">
        <v>-1.1810620000000001</v>
      </c>
      <c r="C594" s="11">
        <v>20</v>
      </c>
      <c r="D594" s="11">
        <v>13.683673000000001</v>
      </c>
      <c r="E594" s="11">
        <v>0.03</v>
      </c>
      <c r="F594" s="11">
        <v>1475</v>
      </c>
      <c r="G594" s="11">
        <v>6500</v>
      </c>
      <c r="H594" s="11">
        <v>0.7</v>
      </c>
      <c r="I594" s="11">
        <v>0.4</v>
      </c>
      <c r="J594" s="11">
        <v>0.9</v>
      </c>
      <c r="K594" s="11">
        <v>4</v>
      </c>
      <c r="L594" s="11">
        <v>4</v>
      </c>
      <c r="M594" s="11">
        <v>4</v>
      </c>
      <c r="N594" s="11">
        <v>3</v>
      </c>
      <c r="O594" s="11">
        <v>0.05</v>
      </c>
      <c r="P594" s="11">
        <v>0.15</v>
      </c>
      <c r="Q594" s="11">
        <v>0.16666666999999999</v>
      </c>
      <c r="R594" s="11">
        <v>0.3</v>
      </c>
      <c r="S594" s="11">
        <v>2954.8562000000002</v>
      </c>
      <c r="T594" s="11">
        <v>0.4</v>
      </c>
      <c r="U594" s="11">
        <v>70</v>
      </c>
      <c r="V594" s="11">
        <v>600</v>
      </c>
      <c r="W594" s="11">
        <v>-4.4570379999999998</v>
      </c>
      <c r="Y594" s="11">
        <v>-1.1810620000000001</v>
      </c>
      <c r="Z594" s="11">
        <v>44.25</v>
      </c>
      <c r="AA594" s="11">
        <v>2954.8562000000002</v>
      </c>
      <c r="AB594" s="11">
        <v>0.4</v>
      </c>
      <c r="AC594" s="11">
        <v>70</v>
      </c>
      <c r="AD594" s="11">
        <v>-4.4570379999999998</v>
      </c>
    </row>
    <row r="595" spans="2:30" x14ac:dyDescent="0.35">
      <c r="B595" s="11">
        <v>14.845471999999999</v>
      </c>
      <c r="C595" s="11">
        <v>20</v>
      </c>
      <c r="D595" s="11">
        <v>159.88775999999999</v>
      </c>
      <c r="E595" s="11">
        <v>0.27300000000000002</v>
      </c>
      <c r="F595" s="11">
        <v>1650</v>
      </c>
      <c r="G595" s="11">
        <v>2500</v>
      </c>
      <c r="H595" s="11">
        <v>0.7</v>
      </c>
      <c r="I595" s="11">
        <v>0.3</v>
      </c>
      <c r="J595" s="11">
        <v>0.8</v>
      </c>
      <c r="K595" s="11">
        <v>4</v>
      </c>
      <c r="L595" s="11">
        <v>4</v>
      </c>
      <c r="M595" s="11">
        <v>3</v>
      </c>
      <c r="N595" s="11">
        <v>2</v>
      </c>
      <c r="O595" s="11">
        <v>0.05</v>
      </c>
      <c r="P595" s="11">
        <v>0.1</v>
      </c>
      <c r="Q595" s="11">
        <v>0.23333333000000001</v>
      </c>
      <c r="R595" s="11">
        <v>0.25</v>
      </c>
      <c r="S595" s="11">
        <v>1355.0376000000001</v>
      </c>
      <c r="T595" s="11">
        <v>0.55000000000000004</v>
      </c>
      <c r="U595" s="11">
        <v>90</v>
      </c>
      <c r="V595" s="11">
        <v>400</v>
      </c>
      <c r="W595" s="11">
        <v>14.097811</v>
      </c>
      <c r="Y595" s="11">
        <v>14.845471999999999</v>
      </c>
      <c r="Z595" s="11">
        <v>450.45000000000005</v>
      </c>
      <c r="AA595" s="11">
        <v>1355.0376000000001</v>
      </c>
      <c r="AB595" s="11">
        <v>0.55000000000000004</v>
      </c>
      <c r="AC595" s="11">
        <v>90</v>
      </c>
      <c r="AD595" s="11">
        <v>14.097811</v>
      </c>
    </row>
    <row r="596" spans="2:30" x14ac:dyDescent="0.35">
      <c r="B596" s="11">
        <v>-1.6211519999999999</v>
      </c>
      <c r="C596" s="11">
        <v>25</v>
      </c>
      <c r="D596" s="11">
        <v>129.42857000000001</v>
      </c>
      <c r="E596" s="11">
        <v>0.246</v>
      </c>
      <c r="F596" s="11">
        <v>1167.3037190082646</v>
      </c>
      <c r="G596" s="11">
        <v>8000</v>
      </c>
      <c r="H596" s="11">
        <v>0.85</v>
      </c>
      <c r="I596" s="11">
        <v>0.5</v>
      </c>
      <c r="J596" s="11">
        <v>0.6</v>
      </c>
      <c r="K596" s="11">
        <v>3</v>
      </c>
      <c r="L596" s="11">
        <v>3</v>
      </c>
      <c r="M596" s="11">
        <v>3</v>
      </c>
      <c r="N596" s="11">
        <v>2</v>
      </c>
      <c r="O596" s="11">
        <v>0.2</v>
      </c>
      <c r="P596" s="11">
        <v>0.1</v>
      </c>
      <c r="Q596" s="11">
        <v>0.3</v>
      </c>
      <c r="R596" s="11">
        <v>0.2</v>
      </c>
      <c r="S596" s="11">
        <v>4874.6162000000004</v>
      </c>
      <c r="T596" s="11">
        <v>0.45</v>
      </c>
      <c r="U596" s="11">
        <v>40</v>
      </c>
      <c r="V596" s="11">
        <v>400</v>
      </c>
      <c r="W596" s="11">
        <v>-1.9022663999999998</v>
      </c>
      <c r="Y596" s="11">
        <v>-1.6211519999999999</v>
      </c>
      <c r="Z596" s="11">
        <v>287.15671487603311</v>
      </c>
      <c r="AA596" s="11">
        <v>4874.6162000000004</v>
      </c>
      <c r="AB596" s="11">
        <v>0.45</v>
      </c>
      <c r="AC596" s="11">
        <v>40</v>
      </c>
      <c r="AD596" s="11">
        <v>-1.9022663999999998</v>
      </c>
    </row>
    <row r="597" spans="2:30" x14ac:dyDescent="0.35">
      <c r="B597" s="11">
        <v>17.316130000000001</v>
      </c>
      <c r="C597" s="11">
        <v>30</v>
      </c>
      <c r="D597" s="11">
        <v>117.2449</v>
      </c>
      <c r="E597" s="11">
        <v>0.219</v>
      </c>
      <c r="F597" s="11">
        <v>2221.6425619834713</v>
      </c>
      <c r="G597" s="11">
        <v>6000</v>
      </c>
      <c r="H597" s="11">
        <v>0.75</v>
      </c>
      <c r="I597" s="11">
        <v>0.2</v>
      </c>
      <c r="J597" s="11">
        <v>0.6</v>
      </c>
      <c r="K597" s="11">
        <v>4</v>
      </c>
      <c r="L597" s="11">
        <v>3</v>
      </c>
      <c r="M597" s="11">
        <v>4</v>
      </c>
      <c r="N597" s="11">
        <v>4</v>
      </c>
      <c r="O597" s="11">
        <v>0.2</v>
      </c>
      <c r="P597" s="11">
        <v>0.2</v>
      </c>
      <c r="Q597" s="11">
        <v>0.1</v>
      </c>
      <c r="R597" s="11">
        <v>0.2</v>
      </c>
      <c r="S597" s="11">
        <v>3542.7745</v>
      </c>
      <c r="T597" s="11">
        <v>0.45</v>
      </c>
      <c r="U597" s="11">
        <v>50</v>
      </c>
      <c r="V597" s="11">
        <v>800</v>
      </c>
      <c r="W597" s="11">
        <v>18.487368</v>
      </c>
      <c r="Y597" s="11">
        <v>17.316130000000001</v>
      </c>
      <c r="Z597" s="11">
        <v>486.53972107438022</v>
      </c>
      <c r="AA597" s="11">
        <v>3542.7745</v>
      </c>
      <c r="AB597" s="11">
        <v>0.45</v>
      </c>
      <c r="AC597" s="11">
        <v>50</v>
      </c>
      <c r="AD597" s="11">
        <v>18.487368</v>
      </c>
    </row>
    <row r="598" spans="2:30" x14ac:dyDescent="0.35">
      <c r="B598" s="11">
        <v>16.780833999999999</v>
      </c>
      <c r="C598" s="11">
        <v>15</v>
      </c>
      <c r="D598" s="11">
        <v>196.43878000000001</v>
      </c>
      <c r="E598" s="11">
        <v>0.3</v>
      </c>
      <c r="F598" s="11">
        <v>3490.909090909091</v>
      </c>
      <c r="G598" s="11">
        <v>3500</v>
      </c>
      <c r="H598" s="11">
        <v>0.7</v>
      </c>
      <c r="I598" s="11">
        <v>0.5</v>
      </c>
      <c r="J598" s="11">
        <v>0.6</v>
      </c>
      <c r="K598" s="11">
        <v>4</v>
      </c>
      <c r="L598" s="11">
        <v>2</v>
      </c>
      <c r="M598" s="11">
        <v>2</v>
      </c>
      <c r="N598" s="11">
        <v>2</v>
      </c>
      <c r="O598" s="11">
        <v>0.2</v>
      </c>
      <c r="P598" s="11">
        <v>0.15</v>
      </c>
      <c r="Q598" s="11">
        <v>0.23333333000000001</v>
      </c>
      <c r="R598" s="11">
        <v>0.35</v>
      </c>
      <c r="S598" s="11">
        <v>1645.3794</v>
      </c>
      <c r="T598" s="11">
        <v>0.55000000000000004</v>
      </c>
      <c r="U598" s="11">
        <v>50</v>
      </c>
      <c r="V598" s="11">
        <v>1000</v>
      </c>
      <c r="W598" s="11">
        <v>19.468727999999999</v>
      </c>
      <c r="Y598" s="11">
        <v>16.780833999999999</v>
      </c>
      <c r="Z598" s="11">
        <v>1047.2727272727273</v>
      </c>
      <c r="AA598" s="11">
        <v>1645.3794</v>
      </c>
      <c r="AB598" s="11">
        <v>0.55000000000000004</v>
      </c>
      <c r="AC598" s="11">
        <v>50</v>
      </c>
      <c r="AD598" s="11">
        <v>19.468727999999999</v>
      </c>
    </row>
    <row r="599" spans="2:30" x14ac:dyDescent="0.35">
      <c r="B599" s="11">
        <v>-24.689594</v>
      </c>
      <c r="C599" s="11">
        <v>35</v>
      </c>
      <c r="D599" s="11">
        <v>13.683673000000001</v>
      </c>
      <c r="E599" s="11">
        <v>0.03</v>
      </c>
      <c r="F599" s="11">
        <v>4176.1363636363631</v>
      </c>
      <c r="G599" s="11">
        <v>6500</v>
      </c>
      <c r="H599" s="11">
        <v>0.75</v>
      </c>
      <c r="I599" s="11">
        <v>0.5</v>
      </c>
      <c r="J599" s="11">
        <v>0.8</v>
      </c>
      <c r="K599" s="11">
        <v>4</v>
      </c>
      <c r="L599" s="11">
        <v>4</v>
      </c>
      <c r="M599" s="11">
        <v>2</v>
      </c>
      <c r="N599" s="11">
        <v>2</v>
      </c>
      <c r="O599" s="11">
        <v>0.125</v>
      </c>
      <c r="P599" s="11">
        <v>0.2</v>
      </c>
      <c r="Q599" s="11">
        <v>0.1</v>
      </c>
      <c r="R599" s="11">
        <v>0.35</v>
      </c>
      <c r="S599" s="11">
        <v>2171.6043</v>
      </c>
      <c r="T599" s="11">
        <v>0.52500000000000002</v>
      </c>
      <c r="U599" s="11">
        <v>40</v>
      </c>
      <c r="V599" s="11">
        <v>2000</v>
      </c>
      <c r="W599" s="11">
        <v>-24.733115000000002</v>
      </c>
      <c r="Y599" s="11">
        <v>-24.689594</v>
      </c>
      <c r="Z599" s="11">
        <v>125.28409090909089</v>
      </c>
      <c r="AA599" s="11">
        <v>2171.6043</v>
      </c>
      <c r="AB599" s="11">
        <v>0.52500000000000002</v>
      </c>
      <c r="AC599" s="11">
        <v>40</v>
      </c>
      <c r="AD599" s="11">
        <v>-24.733115000000002</v>
      </c>
    </row>
    <row r="600" spans="2:30" x14ac:dyDescent="0.35">
      <c r="B600" s="11">
        <v>-5.7979940000000001</v>
      </c>
      <c r="C600" s="11">
        <v>45</v>
      </c>
      <c r="D600" s="11">
        <v>135.52041</v>
      </c>
      <c r="E600" s="11">
        <v>0.192</v>
      </c>
      <c r="F600" s="11">
        <v>2380.1652892561983</v>
      </c>
      <c r="G600" s="11">
        <v>7000</v>
      </c>
      <c r="H600" s="11">
        <v>0.7</v>
      </c>
      <c r="I600" s="11">
        <v>0.5</v>
      </c>
      <c r="J600" s="11">
        <v>0.7</v>
      </c>
      <c r="K600" s="11">
        <v>3</v>
      </c>
      <c r="L600" s="11">
        <v>4</v>
      </c>
      <c r="M600" s="11">
        <v>2</v>
      </c>
      <c r="N600" s="11">
        <v>3</v>
      </c>
      <c r="O600" s="11">
        <v>0.125</v>
      </c>
      <c r="P600" s="11">
        <v>0.1</v>
      </c>
      <c r="Q600" s="11">
        <v>0.3</v>
      </c>
      <c r="R600" s="11">
        <v>0.35</v>
      </c>
      <c r="S600" s="11">
        <v>3256.6967</v>
      </c>
      <c r="T600" s="11">
        <v>0.57499999999999996</v>
      </c>
      <c r="U600" s="11">
        <v>80</v>
      </c>
      <c r="V600" s="11">
        <v>2000</v>
      </c>
      <c r="W600" s="11">
        <v>-3.7007103999999997</v>
      </c>
      <c r="Y600" s="11">
        <v>-5.7979940000000001</v>
      </c>
      <c r="Z600" s="11">
        <v>456.9917355371901</v>
      </c>
      <c r="AA600" s="11">
        <v>3256.6967</v>
      </c>
      <c r="AB600" s="11">
        <v>0.57499999999999996</v>
      </c>
      <c r="AC600" s="11">
        <v>80</v>
      </c>
      <c r="AD600" s="11">
        <v>-3.7007103999999997</v>
      </c>
    </row>
    <row r="601" spans="2:30" x14ac:dyDescent="0.35">
      <c r="B601" s="11">
        <v>15.362351</v>
      </c>
      <c r="C601" s="11">
        <v>45</v>
      </c>
      <c r="D601" s="11">
        <v>293.90816000000001</v>
      </c>
      <c r="E601" s="11">
        <v>0.27300000000000002</v>
      </c>
      <c r="F601" s="11">
        <v>4619.059917355371</v>
      </c>
      <c r="G601" s="11">
        <v>7000</v>
      </c>
      <c r="H601" s="11">
        <v>0.8</v>
      </c>
      <c r="I601" s="11">
        <v>0.4</v>
      </c>
      <c r="J601" s="11">
        <v>0.6</v>
      </c>
      <c r="K601" s="11">
        <v>3</v>
      </c>
      <c r="L601" s="11">
        <v>3</v>
      </c>
      <c r="M601" s="11">
        <v>4</v>
      </c>
      <c r="N601" s="11">
        <v>3</v>
      </c>
      <c r="O601" s="11">
        <v>0.125</v>
      </c>
      <c r="P601" s="11">
        <v>0.2</v>
      </c>
      <c r="Q601" s="11">
        <v>0.3</v>
      </c>
      <c r="R601" s="11">
        <v>0.2</v>
      </c>
      <c r="S601" s="11">
        <v>3781.9703</v>
      </c>
      <c r="T601" s="11">
        <v>0.625</v>
      </c>
      <c r="U601" s="11">
        <v>90</v>
      </c>
      <c r="V601" s="11">
        <v>2000</v>
      </c>
      <c r="W601" s="11">
        <v>15.603249</v>
      </c>
      <c r="Y601" s="11">
        <v>15.362351</v>
      </c>
      <c r="Z601" s="11">
        <v>1261.0033574380163</v>
      </c>
      <c r="AA601" s="11">
        <v>3781.9703</v>
      </c>
      <c r="AB601" s="11">
        <v>0.625</v>
      </c>
      <c r="AC601" s="11">
        <v>90</v>
      </c>
      <c r="AD601" s="11">
        <v>15.603249</v>
      </c>
    </row>
    <row r="602" spans="2:30" x14ac:dyDescent="0.35">
      <c r="B602" s="11">
        <v>-2.5079880000000001</v>
      </c>
      <c r="C602" s="11">
        <v>25</v>
      </c>
      <c r="D602" s="11">
        <v>293.90816000000001</v>
      </c>
      <c r="E602" s="11">
        <v>0.111</v>
      </c>
      <c r="F602" s="11">
        <v>1000</v>
      </c>
      <c r="G602" s="11">
        <v>7500</v>
      </c>
      <c r="H602" s="11">
        <v>0.85</v>
      </c>
      <c r="I602" s="11">
        <v>0.5</v>
      </c>
      <c r="J602" s="11">
        <v>0.7</v>
      </c>
      <c r="K602" s="11">
        <v>4</v>
      </c>
      <c r="L602" s="11">
        <v>2</v>
      </c>
      <c r="M602" s="11">
        <v>2</v>
      </c>
      <c r="N602" s="11">
        <v>4</v>
      </c>
      <c r="O602" s="11">
        <v>0.05</v>
      </c>
      <c r="P602" s="11">
        <v>0.2</v>
      </c>
      <c r="Q602" s="11">
        <v>0.16666666999999999</v>
      </c>
      <c r="R602" s="11">
        <v>0.3</v>
      </c>
      <c r="S602" s="11">
        <v>4569.9526999999998</v>
      </c>
      <c r="T602" s="11">
        <v>0.6</v>
      </c>
      <c r="U602" s="11">
        <v>70</v>
      </c>
      <c r="V602" s="11">
        <v>600</v>
      </c>
      <c r="W602" s="11">
        <v>-0.78685079000000002</v>
      </c>
      <c r="Y602" s="11">
        <v>-2.5079880000000001</v>
      </c>
      <c r="Z602" s="11">
        <v>111</v>
      </c>
      <c r="AA602" s="11">
        <v>4569.9526999999998</v>
      </c>
      <c r="AB602" s="11">
        <v>0.6</v>
      </c>
      <c r="AC602" s="11">
        <v>70</v>
      </c>
      <c r="AD602" s="11">
        <v>-0.78685079000000002</v>
      </c>
    </row>
    <row r="603" spans="2:30" x14ac:dyDescent="0.35">
      <c r="B603" s="11">
        <v>-8.8720839999999992</v>
      </c>
      <c r="C603" s="11">
        <v>15</v>
      </c>
      <c r="D603" s="11">
        <v>226.89796000000001</v>
      </c>
      <c r="E603" s="11">
        <v>0.219</v>
      </c>
      <c r="F603" s="11">
        <v>6600</v>
      </c>
      <c r="G603" s="11">
        <v>6500</v>
      </c>
      <c r="H603" s="11">
        <v>0.7</v>
      </c>
      <c r="I603" s="11">
        <v>0.2</v>
      </c>
      <c r="J603" s="11">
        <v>0.6</v>
      </c>
      <c r="K603" s="11">
        <v>2</v>
      </c>
      <c r="L603" s="11">
        <v>4</v>
      </c>
      <c r="M603" s="11">
        <v>3</v>
      </c>
      <c r="N603" s="11">
        <v>3</v>
      </c>
      <c r="O603" s="11">
        <v>0.2</v>
      </c>
      <c r="P603" s="11">
        <v>0.2</v>
      </c>
      <c r="Q603" s="11">
        <v>0.3</v>
      </c>
      <c r="R603" s="11">
        <v>0.3</v>
      </c>
      <c r="S603" s="11">
        <v>2468.0691000000002</v>
      </c>
      <c r="T603" s="11">
        <v>0.65</v>
      </c>
      <c r="U603" s="11">
        <v>90</v>
      </c>
      <c r="V603" s="11">
        <v>2000</v>
      </c>
      <c r="W603" s="11">
        <v>2.5958185</v>
      </c>
      <c r="Y603" s="11">
        <v>-8.8720839999999992</v>
      </c>
      <c r="Z603" s="11">
        <v>1445.4</v>
      </c>
      <c r="AA603" s="11">
        <v>2468.0691000000002</v>
      </c>
      <c r="AB603" s="11">
        <v>0.65</v>
      </c>
      <c r="AC603" s="11">
        <v>90</v>
      </c>
      <c r="AD603" s="11">
        <v>2.5958185</v>
      </c>
    </row>
    <row r="604" spans="2:30" x14ac:dyDescent="0.35">
      <c r="B604" s="11">
        <v>42.062873000000003</v>
      </c>
      <c r="C604" s="11">
        <v>30</v>
      </c>
      <c r="D604" s="11">
        <v>226.89796000000001</v>
      </c>
      <c r="E604" s="11">
        <v>0.192</v>
      </c>
      <c r="F604" s="11">
        <v>8000</v>
      </c>
      <c r="G604" s="11">
        <v>6000</v>
      </c>
      <c r="H604" s="11">
        <v>0.8</v>
      </c>
      <c r="I604" s="11">
        <v>0.3</v>
      </c>
      <c r="J604" s="11">
        <v>0.8</v>
      </c>
      <c r="K604" s="11">
        <v>2</v>
      </c>
      <c r="L604" s="11">
        <v>2</v>
      </c>
      <c r="M604" s="11">
        <v>4</v>
      </c>
      <c r="N604" s="11">
        <v>2</v>
      </c>
      <c r="O604" s="11">
        <v>0.2</v>
      </c>
      <c r="P604" s="11">
        <v>0.2</v>
      </c>
      <c r="Q604" s="11">
        <v>0.3</v>
      </c>
      <c r="R604" s="11">
        <v>0.35</v>
      </c>
      <c r="S604" s="11">
        <v>2066.6185</v>
      </c>
      <c r="T604" s="11">
        <v>0.52500000000000002</v>
      </c>
      <c r="U604" s="11">
        <v>50</v>
      </c>
      <c r="V604" s="11">
        <v>1800</v>
      </c>
      <c r="W604" s="11">
        <v>36.749116000000001</v>
      </c>
      <c r="Y604" s="11">
        <v>42.062873000000003</v>
      </c>
      <c r="Z604" s="11">
        <v>1536</v>
      </c>
      <c r="AA604" s="11">
        <v>2066.6185</v>
      </c>
      <c r="AB604" s="11">
        <v>0.52500000000000002</v>
      </c>
      <c r="AC604" s="11">
        <v>50</v>
      </c>
      <c r="AD604" s="11">
        <v>36.749116000000001</v>
      </c>
    </row>
    <row r="605" spans="2:30" x14ac:dyDescent="0.35">
      <c r="B605" s="11">
        <v>-21.667928</v>
      </c>
      <c r="C605" s="11">
        <v>45</v>
      </c>
      <c r="D605" s="11">
        <v>80.693877999999998</v>
      </c>
      <c r="E605" s="11">
        <v>0.3</v>
      </c>
      <c r="F605" s="11">
        <v>1075.6714876033056</v>
      </c>
      <c r="G605" s="11">
        <v>7500</v>
      </c>
      <c r="H605" s="11">
        <v>0.7</v>
      </c>
      <c r="I605" s="11">
        <v>0.5</v>
      </c>
      <c r="J605" s="11">
        <v>0.6</v>
      </c>
      <c r="K605" s="11">
        <v>2</v>
      </c>
      <c r="L605" s="11">
        <v>2</v>
      </c>
      <c r="M605" s="11">
        <v>2</v>
      </c>
      <c r="N605" s="11">
        <v>4</v>
      </c>
      <c r="O605" s="11">
        <v>0.125</v>
      </c>
      <c r="P605" s="11">
        <v>0.15</v>
      </c>
      <c r="Q605" s="11">
        <v>0.16666666999999999</v>
      </c>
      <c r="R605" s="11">
        <v>0.25</v>
      </c>
      <c r="S605" s="11">
        <v>2363.7314000000001</v>
      </c>
      <c r="T605" s="11">
        <v>0.7</v>
      </c>
      <c r="U605" s="11">
        <v>50</v>
      </c>
      <c r="V605" s="11">
        <v>1400</v>
      </c>
      <c r="W605" s="11">
        <v>-17.498598000000001</v>
      </c>
      <c r="Y605" s="11">
        <v>-21.667928</v>
      </c>
      <c r="Z605" s="11">
        <v>322.70144628099166</v>
      </c>
      <c r="AA605" s="11">
        <v>2363.7314000000001</v>
      </c>
      <c r="AB605" s="11">
        <v>0.7</v>
      </c>
      <c r="AC605" s="11">
        <v>50</v>
      </c>
      <c r="AD605" s="11">
        <v>-17.498598000000001</v>
      </c>
    </row>
    <row r="606" spans="2:30" x14ac:dyDescent="0.35">
      <c r="B606" s="11">
        <v>-6.2191970000000003</v>
      </c>
      <c r="C606" s="11">
        <v>25</v>
      </c>
      <c r="D606" s="11">
        <v>208.62244999999999</v>
      </c>
      <c r="E606" s="11">
        <v>0.27300000000000002</v>
      </c>
      <c r="F606" s="11">
        <v>1961.518595041322</v>
      </c>
      <c r="G606" s="11">
        <v>2500</v>
      </c>
      <c r="H606" s="11">
        <v>0.75</v>
      </c>
      <c r="I606" s="11">
        <v>0.5</v>
      </c>
      <c r="J606" s="11">
        <v>0.9</v>
      </c>
      <c r="K606" s="11">
        <v>3</v>
      </c>
      <c r="L606" s="11">
        <v>4</v>
      </c>
      <c r="M606" s="11">
        <v>3</v>
      </c>
      <c r="N606" s="11">
        <v>2</v>
      </c>
      <c r="O606" s="11">
        <v>0.2</v>
      </c>
      <c r="P606" s="11">
        <v>0.2</v>
      </c>
      <c r="Q606" s="11">
        <v>0.1</v>
      </c>
      <c r="R606" s="11">
        <v>0.25</v>
      </c>
      <c r="S606" s="11">
        <v>888.60191999999995</v>
      </c>
      <c r="T606" s="11">
        <v>0.47499999999999998</v>
      </c>
      <c r="U606" s="11">
        <v>60</v>
      </c>
      <c r="V606" s="11">
        <v>2000</v>
      </c>
      <c r="W606" s="11">
        <v>-6.5373583000000002</v>
      </c>
      <c r="Y606" s="11">
        <v>-6.2191970000000003</v>
      </c>
      <c r="Z606" s="11">
        <v>535.49457644628092</v>
      </c>
      <c r="AA606" s="11">
        <v>888.60191999999995</v>
      </c>
      <c r="AB606" s="11">
        <v>0.47499999999999998</v>
      </c>
      <c r="AC606" s="11">
        <v>60</v>
      </c>
      <c r="AD606" s="11">
        <v>-6.5373583000000002</v>
      </c>
    </row>
    <row r="607" spans="2:30" x14ac:dyDescent="0.35">
      <c r="B607" s="11">
        <v>-7.9510800000000001</v>
      </c>
      <c r="C607" s="11">
        <v>20</v>
      </c>
      <c r="D607" s="11">
        <v>13.683673000000001</v>
      </c>
      <c r="E607" s="11">
        <v>0.27300000000000002</v>
      </c>
      <c r="F607" s="11">
        <v>5735.1756198347111</v>
      </c>
      <c r="G607" s="11">
        <v>5000</v>
      </c>
      <c r="H607" s="11">
        <v>0.7</v>
      </c>
      <c r="I607" s="11">
        <v>0.4</v>
      </c>
      <c r="J607" s="11">
        <v>0.9</v>
      </c>
      <c r="K607" s="11">
        <v>4</v>
      </c>
      <c r="L607" s="11">
        <v>3</v>
      </c>
      <c r="M607" s="11">
        <v>4</v>
      </c>
      <c r="N607" s="11">
        <v>4</v>
      </c>
      <c r="O607" s="11">
        <v>0.2</v>
      </c>
      <c r="P607" s="11">
        <v>0.2</v>
      </c>
      <c r="Q607" s="11">
        <v>0.23333333000000001</v>
      </c>
      <c r="R607" s="11">
        <v>0.3</v>
      </c>
      <c r="S607" s="11">
        <v>1835.8574000000001</v>
      </c>
      <c r="T607" s="11">
        <v>0.65</v>
      </c>
      <c r="U607" s="11">
        <v>60</v>
      </c>
      <c r="V607" s="11">
        <v>400</v>
      </c>
      <c r="W607" s="11">
        <v>-8.3936548999999996</v>
      </c>
      <c r="Y607" s="11">
        <v>-7.9510800000000001</v>
      </c>
      <c r="Z607" s="11">
        <v>1565.7029442148762</v>
      </c>
      <c r="AA607" s="11">
        <v>1835.8574000000001</v>
      </c>
      <c r="AB607" s="11">
        <v>0.65</v>
      </c>
      <c r="AC607" s="11">
        <v>60</v>
      </c>
      <c r="AD607" s="11">
        <v>-8.3936548999999996</v>
      </c>
    </row>
    <row r="608" spans="2:30" x14ac:dyDescent="0.35">
      <c r="B608" s="11">
        <v>-18.956472000000002</v>
      </c>
      <c r="C608" s="11">
        <v>15</v>
      </c>
      <c r="D608" s="11">
        <v>135.52041</v>
      </c>
      <c r="E608" s="11">
        <v>0.111</v>
      </c>
      <c r="F608" s="11">
        <v>775</v>
      </c>
      <c r="G608" s="11">
        <v>7500</v>
      </c>
      <c r="H608" s="11">
        <v>0.8</v>
      </c>
      <c r="I608" s="11">
        <v>0.4</v>
      </c>
      <c r="J608" s="11">
        <v>0.8</v>
      </c>
      <c r="K608" s="11">
        <v>2</v>
      </c>
      <c r="L608" s="11">
        <v>4</v>
      </c>
      <c r="M608" s="11">
        <v>4</v>
      </c>
      <c r="N608" s="11">
        <v>3</v>
      </c>
      <c r="O608" s="11">
        <v>0.05</v>
      </c>
      <c r="P608" s="11">
        <v>0.2</v>
      </c>
      <c r="Q608" s="11">
        <v>0.23333333000000001</v>
      </c>
      <c r="R608" s="11">
        <v>0.3</v>
      </c>
      <c r="S608" s="11">
        <v>2169.7311</v>
      </c>
      <c r="T608" s="11">
        <v>0.55000000000000004</v>
      </c>
      <c r="U608" s="11">
        <v>60</v>
      </c>
      <c r="V608" s="11">
        <v>1800</v>
      </c>
      <c r="W608" s="11">
        <v>-19.223914000000001</v>
      </c>
      <c r="Y608" s="11">
        <v>-18.956472000000002</v>
      </c>
      <c r="Z608" s="11">
        <v>86.025000000000006</v>
      </c>
      <c r="AA608" s="11">
        <v>2169.7311</v>
      </c>
      <c r="AB608" s="11">
        <v>0.55000000000000004</v>
      </c>
      <c r="AC608" s="11">
        <v>60</v>
      </c>
      <c r="AD608" s="11">
        <v>-19.223914000000001</v>
      </c>
    </row>
    <row r="609" spans="2:30" x14ac:dyDescent="0.35">
      <c r="B609" s="11">
        <v>-9.4955700000000007</v>
      </c>
      <c r="C609" s="11">
        <v>45</v>
      </c>
      <c r="D609" s="11">
        <v>269.54082</v>
      </c>
      <c r="E609" s="11">
        <v>0.16500000000000001</v>
      </c>
      <c r="F609" s="11">
        <v>4619.059917355371</v>
      </c>
      <c r="G609" s="11">
        <v>7500</v>
      </c>
      <c r="H609" s="11">
        <v>0.7</v>
      </c>
      <c r="I609" s="11">
        <v>0.5</v>
      </c>
      <c r="J609" s="11">
        <v>0.6</v>
      </c>
      <c r="K609" s="11">
        <v>2</v>
      </c>
      <c r="L609" s="11">
        <v>2</v>
      </c>
      <c r="M609" s="11">
        <v>3</v>
      </c>
      <c r="N609" s="11">
        <v>4</v>
      </c>
      <c r="O609" s="11">
        <v>0.2</v>
      </c>
      <c r="P609" s="11">
        <v>0.2</v>
      </c>
      <c r="Q609" s="11">
        <v>0.1</v>
      </c>
      <c r="R609" s="11">
        <v>0.2</v>
      </c>
      <c r="S609" s="11">
        <v>1800.9382000000001</v>
      </c>
      <c r="T609" s="11">
        <v>0.57499999999999996</v>
      </c>
      <c r="U609" s="11">
        <v>90</v>
      </c>
      <c r="V609" s="11">
        <v>1400</v>
      </c>
      <c r="W609" s="11">
        <v>-3.7627457999999998</v>
      </c>
      <c r="Y609" s="11">
        <v>-9.4955700000000007</v>
      </c>
      <c r="Z609" s="11">
        <v>762.14488636363626</v>
      </c>
      <c r="AA609" s="11">
        <v>1800.9382000000001</v>
      </c>
      <c r="AB609" s="11">
        <v>0.57499999999999996</v>
      </c>
      <c r="AC609" s="11">
        <v>90</v>
      </c>
      <c r="AD609" s="11">
        <v>-3.7627457999999998</v>
      </c>
    </row>
    <row r="610" spans="2:30" x14ac:dyDescent="0.35">
      <c r="B610" s="11">
        <v>9.4375129999999992</v>
      </c>
      <c r="C610" s="11">
        <v>25</v>
      </c>
      <c r="D610" s="11">
        <v>184.2551</v>
      </c>
      <c r="E610" s="11">
        <v>0.16500000000000001</v>
      </c>
      <c r="F610" s="11">
        <v>2000</v>
      </c>
      <c r="G610" s="11">
        <v>8500</v>
      </c>
      <c r="H610" s="11">
        <v>0.85</v>
      </c>
      <c r="I610" s="11">
        <v>0.3</v>
      </c>
      <c r="J610" s="11">
        <v>0.9</v>
      </c>
      <c r="K610" s="11">
        <v>4</v>
      </c>
      <c r="L610" s="11">
        <v>3</v>
      </c>
      <c r="M610" s="11">
        <v>3</v>
      </c>
      <c r="N610" s="11">
        <v>3</v>
      </c>
      <c r="O610" s="11">
        <v>0.2</v>
      </c>
      <c r="P610" s="11">
        <v>0.2</v>
      </c>
      <c r="Q610" s="11">
        <v>0.3</v>
      </c>
      <c r="R610" s="11">
        <v>0.25</v>
      </c>
      <c r="S610" s="11">
        <v>3021.2465000000002</v>
      </c>
      <c r="T610" s="11">
        <v>0.4</v>
      </c>
      <c r="U610" s="11">
        <v>60</v>
      </c>
      <c r="V610" s="11">
        <v>1800</v>
      </c>
      <c r="W610" s="11">
        <v>12.20073</v>
      </c>
      <c r="Y610" s="11">
        <v>9.4375129999999992</v>
      </c>
      <c r="Z610" s="11">
        <v>330</v>
      </c>
      <c r="AA610" s="11">
        <v>3021.2465000000002</v>
      </c>
      <c r="AB610" s="11">
        <v>0.4</v>
      </c>
      <c r="AC610" s="11">
        <v>60</v>
      </c>
      <c r="AD610" s="11">
        <v>12.20073</v>
      </c>
    </row>
    <row r="611" spans="2:30" x14ac:dyDescent="0.35">
      <c r="B611" s="11">
        <v>-11.873227</v>
      </c>
      <c r="C611" s="11">
        <v>20</v>
      </c>
      <c r="D611" s="11">
        <v>98.969387999999995</v>
      </c>
      <c r="E611" s="11">
        <v>0.16500000000000001</v>
      </c>
      <c r="F611" s="11">
        <v>3012.3966942148763</v>
      </c>
      <c r="G611" s="11">
        <v>6000</v>
      </c>
      <c r="H611" s="11">
        <v>0.75</v>
      </c>
      <c r="I611" s="11">
        <v>0.5</v>
      </c>
      <c r="J611" s="11">
        <v>0.6</v>
      </c>
      <c r="K611" s="11">
        <v>2</v>
      </c>
      <c r="L611" s="11">
        <v>4</v>
      </c>
      <c r="M611" s="11">
        <v>4</v>
      </c>
      <c r="N611" s="11">
        <v>2</v>
      </c>
      <c r="O611" s="11">
        <v>0.05</v>
      </c>
      <c r="P611" s="11">
        <v>0.2</v>
      </c>
      <c r="Q611" s="11">
        <v>0.16666666999999999</v>
      </c>
      <c r="R611" s="11">
        <v>0.25</v>
      </c>
      <c r="S611" s="11">
        <v>1678.4982</v>
      </c>
      <c r="T611" s="11">
        <v>0.625</v>
      </c>
      <c r="U611" s="11">
        <v>60</v>
      </c>
      <c r="V611" s="11">
        <v>1600</v>
      </c>
      <c r="W611" s="11">
        <v>-11.550058999999999</v>
      </c>
      <c r="Y611" s="11">
        <v>-11.873227</v>
      </c>
      <c r="Z611" s="11">
        <v>497.04545454545462</v>
      </c>
      <c r="AA611" s="11">
        <v>1678.4982</v>
      </c>
      <c r="AB611" s="11">
        <v>0.625</v>
      </c>
      <c r="AC611" s="11">
        <v>60</v>
      </c>
      <c r="AD611" s="11">
        <v>-11.550058999999999</v>
      </c>
    </row>
    <row r="612" spans="2:30" x14ac:dyDescent="0.35">
      <c r="B612" s="11">
        <v>-16.114101000000002</v>
      </c>
      <c r="C612" s="11">
        <v>40</v>
      </c>
      <c r="D612" s="11">
        <v>50.234693999999998</v>
      </c>
      <c r="E612" s="11">
        <v>0.246</v>
      </c>
      <c r="F612" s="11">
        <v>1700</v>
      </c>
      <c r="G612" s="11">
        <v>7000</v>
      </c>
      <c r="H612" s="11">
        <v>0.8</v>
      </c>
      <c r="I612" s="11">
        <v>0.2</v>
      </c>
      <c r="J612" s="11">
        <v>0.9</v>
      </c>
      <c r="K612" s="11">
        <v>4</v>
      </c>
      <c r="L612" s="11">
        <v>3</v>
      </c>
      <c r="M612" s="11">
        <v>4</v>
      </c>
      <c r="N612" s="11">
        <v>4</v>
      </c>
      <c r="O612" s="11">
        <v>0.05</v>
      </c>
      <c r="P612" s="11">
        <v>0.2</v>
      </c>
      <c r="Q612" s="11">
        <v>0.23333333000000001</v>
      </c>
      <c r="R612" s="11">
        <v>0.25</v>
      </c>
      <c r="S612" s="11">
        <v>3351.6441</v>
      </c>
      <c r="T612" s="11">
        <v>0.7</v>
      </c>
      <c r="U612" s="11">
        <v>40</v>
      </c>
      <c r="V612" s="11">
        <v>1600</v>
      </c>
      <c r="W612" s="11">
        <v>-17.055783999999999</v>
      </c>
      <c r="Y612" s="11">
        <v>-16.114101000000002</v>
      </c>
      <c r="Z612" s="11">
        <v>418.2</v>
      </c>
      <c r="AA612" s="11">
        <v>3351.6441</v>
      </c>
      <c r="AB612" s="11">
        <v>0.7</v>
      </c>
      <c r="AC612" s="11">
        <v>40</v>
      </c>
      <c r="AD612" s="11">
        <v>-17.055783999999999</v>
      </c>
    </row>
    <row r="613" spans="2:30" x14ac:dyDescent="0.35">
      <c r="B613" s="11">
        <v>-17.672141</v>
      </c>
      <c r="C613" s="11">
        <v>15</v>
      </c>
      <c r="D613" s="11">
        <v>202.53061</v>
      </c>
      <c r="E613" s="11">
        <v>5.7000000000000002E-2</v>
      </c>
      <c r="F613" s="11">
        <v>1335.5888429752067</v>
      </c>
      <c r="G613" s="11">
        <v>7500</v>
      </c>
      <c r="H613" s="11">
        <v>0.75</v>
      </c>
      <c r="I613" s="11">
        <v>0.2</v>
      </c>
      <c r="J613" s="11">
        <v>0.8</v>
      </c>
      <c r="K613" s="11">
        <v>3</v>
      </c>
      <c r="L613" s="11">
        <v>3</v>
      </c>
      <c r="M613" s="11">
        <v>4</v>
      </c>
      <c r="N613" s="11">
        <v>3</v>
      </c>
      <c r="O613" s="11">
        <v>0.05</v>
      </c>
      <c r="P613" s="11">
        <v>0.15</v>
      </c>
      <c r="Q613" s="11">
        <v>0.3</v>
      </c>
      <c r="R613" s="11">
        <v>0.3</v>
      </c>
      <c r="S613" s="11">
        <v>2847.7719999999999</v>
      </c>
      <c r="T613" s="11">
        <v>0.4</v>
      </c>
      <c r="U613" s="11">
        <v>80</v>
      </c>
      <c r="V613" s="11">
        <v>2000</v>
      </c>
      <c r="W613" s="11">
        <v>-11.839480999999999</v>
      </c>
      <c r="Y613" s="11">
        <v>-17.672141</v>
      </c>
      <c r="Z613" s="11">
        <v>76.128564049586785</v>
      </c>
      <c r="AA613" s="11">
        <v>2847.7719999999999</v>
      </c>
      <c r="AB613" s="11">
        <v>0.4</v>
      </c>
      <c r="AC613" s="11">
        <v>80</v>
      </c>
      <c r="AD613" s="11">
        <v>-11.839480999999999</v>
      </c>
    </row>
    <row r="614" spans="2:30" x14ac:dyDescent="0.35">
      <c r="B614" s="11">
        <v>-4.6717259999999996</v>
      </c>
      <c r="C614" s="11">
        <v>15</v>
      </c>
      <c r="D614" s="11">
        <v>135.52041</v>
      </c>
      <c r="E614" s="11">
        <v>0.219</v>
      </c>
      <c r="F614" s="11">
        <v>4085.3305785123966</v>
      </c>
      <c r="G614" s="11">
        <v>4000</v>
      </c>
      <c r="H614" s="11">
        <v>0.75</v>
      </c>
      <c r="I614" s="11">
        <v>0.5</v>
      </c>
      <c r="J614" s="11">
        <v>0.9</v>
      </c>
      <c r="K614" s="11">
        <v>2</v>
      </c>
      <c r="L614" s="11">
        <v>3</v>
      </c>
      <c r="M614" s="11">
        <v>4</v>
      </c>
      <c r="N614" s="11">
        <v>2</v>
      </c>
      <c r="O614" s="11">
        <v>0.2</v>
      </c>
      <c r="P614" s="11">
        <v>0.1</v>
      </c>
      <c r="Q614" s="11">
        <v>0.23333333000000001</v>
      </c>
      <c r="R614" s="11">
        <v>0.3</v>
      </c>
      <c r="S614" s="11">
        <v>2603.6772999999998</v>
      </c>
      <c r="T614" s="11">
        <v>0.67500000000000004</v>
      </c>
      <c r="U614" s="11">
        <v>80</v>
      </c>
      <c r="V614" s="11">
        <v>2000</v>
      </c>
      <c r="W614" s="11">
        <v>17.465202000000001</v>
      </c>
      <c r="Y614" s="11">
        <v>-4.6717259999999996</v>
      </c>
      <c r="Z614" s="11">
        <v>894.68739669421484</v>
      </c>
      <c r="AA614" s="11">
        <v>2603.6772999999998</v>
      </c>
      <c r="AB614" s="11">
        <v>0.67500000000000004</v>
      </c>
      <c r="AC614" s="11">
        <v>80</v>
      </c>
      <c r="AD614" s="11">
        <v>17.465202000000001</v>
      </c>
    </row>
    <row r="615" spans="2:30" x14ac:dyDescent="0.35">
      <c r="B615" s="11">
        <v>-8.6193290000000005</v>
      </c>
      <c r="C615" s="11">
        <v>30</v>
      </c>
      <c r="D615" s="11">
        <v>25.867346999999999</v>
      </c>
      <c r="E615" s="11">
        <v>0.246</v>
      </c>
      <c r="F615" s="11">
        <v>528.9256198347108</v>
      </c>
      <c r="G615" s="11">
        <v>4000</v>
      </c>
      <c r="H615" s="11">
        <v>0.75</v>
      </c>
      <c r="I615" s="11">
        <v>0.5</v>
      </c>
      <c r="J615" s="11">
        <v>0.8</v>
      </c>
      <c r="K615" s="11">
        <v>4</v>
      </c>
      <c r="L615" s="11">
        <v>4</v>
      </c>
      <c r="M615" s="11">
        <v>2</v>
      </c>
      <c r="N615" s="11">
        <v>2</v>
      </c>
      <c r="O615" s="11">
        <v>0.2</v>
      </c>
      <c r="P615" s="11">
        <v>0.1</v>
      </c>
      <c r="Q615" s="11">
        <v>0.3</v>
      </c>
      <c r="R615" s="11">
        <v>0.35</v>
      </c>
      <c r="S615" s="11">
        <v>2361.8497000000002</v>
      </c>
      <c r="T615" s="11">
        <v>0.625</v>
      </c>
      <c r="U615" s="11">
        <v>80</v>
      </c>
      <c r="V615" s="11">
        <v>1400</v>
      </c>
      <c r="W615" s="11">
        <v>-9.7352664000000004</v>
      </c>
      <c r="Y615" s="11">
        <v>-8.6193290000000005</v>
      </c>
      <c r="Z615" s="11">
        <v>130.11570247933886</v>
      </c>
      <c r="AA615" s="11">
        <v>2361.8497000000002</v>
      </c>
      <c r="AB615" s="11">
        <v>0.625</v>
      </c>
      <c r="AC615" s="11">
        <v>80</v>
      </c>
      <c r="AD615" s="11">
        <v>-9.7352664000000004</v>
      </c>
    </row>
    <row r="616" spans="2:30" x14ac:dyDescent="0.35">
      <c r="B616" s="11">
        <v>-8.9179490000000001</v>
      </c>
      <c r="C616" s="11">
        <v>20</v>
      </c>
      <c r="D616" s="11">
        <v>196.43878000000001</v>
      </c>
      <c r="E616" s="11">
        <v>0.192</v>
      </c>
      <c r="F616" s="11">
        <v>1269.4214876033059</v>
      </c>
      <c r="G616" s="11">
        <v>7500</v>
      </c>
      <c r="H616" s="11">
        <v>0.85</v>
      </c>
      <c r="I616" s="11">
        <v>0.3</v>
      </c>
      <c r="J616" s="11">
        <v>0.8</v>
      </c>
      <c r="K616" s="11">
        <v>4</v>
      </c>
      <c r="L616" s="11">
        <v>3</v>
      </c>
      <c r="M616" s="11">
        <v>4</v>
      </c>
      <c r="N616" s="11">
        <v>3</v>
      </c>
      <c r="O616" s="11">
        <v>0.05</v>
      </c>
      <c r="P616" s="11">
        <v>0.2</v>
      </c>
      <c r="Q616" s="11">
        <v>0.3</v>
      </c>
      <c r="R616" s="11">
        <v>0.3</v>
      </c>
      <c r="S616" s="11">
        <v>4065.1129000000001</v>
      </c>
      <c r="T616" s="11">
        <v>0.65</v>
      </c>
      <c r="U616" s="11">
        <v>50</v>
      </c>
      <c r="V616" s="11">
        <v>1600</v>
      </c>
      <c r="W616" s="11">
        <v>-10.672904000000001</v>
      </c>
      <c r="Y616" s="11">
        <v>-8.9179490000000001</v>
      </c>
      <c r="Z616" s="11">
        <v>243.72892561983474</v>
      </c>
      <c r="AA616" s="11">
        <v>4065.1129000000001</v>
      </c>
      <c r="AB616" s="11">
        <v>0.65</v>
      </c>
      <c r="AC616" s="11">
        <v>50</v>
      </c>
      <c r="AD616" s="11">
        <v>-10.672904000000001</v>
      </c>
    </row>
    <row r="617" spans="2:30" x14ac:dyDescent="0.35">
      <c r="B617" s="11">
        <v>30.140264999999999</v>
      </c>
      <c r="C617" s="11">
        <v>25</v>
      </c>
      <c r="D617" s="11">
        <v>202.53061</v>
      </c>
      <c r="E617" s="11">
        <v>0.13800000000000001</v>
      </c>
      <c r="F617" s="11">
        <v>3100</v>
      </c>
      <c r="G617" s="11">
        <v>8000</v>
      </c>
      <c r="H617" s="11">
        <v>0.75</v>
      </c>
      <c r="I617" s="11">
        <v>0.4</v>
      </c>
      <c r="J617" s="11">
        <v>0.9</v>
      </c>
      <c r="K617" s="11">
        <v>2</v>
      </c>
      <c r="L617" s="11">
        <v>2</v>
      </c>
      <c r="M617" s="11">
        <v>4</v>
      </c>
      <c r="N617" s="11">
        <v>3</v>
      </c>
      <c r="O617" s="11">
        <v>0.05</v>
      </c>
      <c r="P617" s="11">
        <v>0.15</v>
      </c>
      <c r="Q617" s="11">
        <v>0.1</v>
      </c>
      <c r="R617" s="11">
        <v>0.35</v>
      </c>
      <c r="S617" s="11">
        <v>3520.5562</v>
      </c>
      <c r="T617" s="11">
        <v>0.47499999999999998</v>
      </c>
      <c r="U617" s="11">
        <v>70</v>
      </c>
      <c r="V617" s="11">
        <v>1800</v>
      </c>
      <c r="W617" s="11">
        <v>27.257612000000002</v>
      </c>
      <c r="Y617" s="11">
        <v>30.140264999999999</v>
      </c>
      <c r="Z617" s="11">
        <v>427.8</v>
      </c>
      <c r="AA617" s="11">
        <v>3520.5562</v>
      </c>
      <c r="AB617" s="11">
        <v>0.47499999999999998</v>
      </c>
      <c r="AC617" s="11">
        <v>70</v>
      </c>
      <c r="AD617" s="11">
        <v>27.257612000000002</v>
      </c>
    </row>
    <row r="618" spans="2:30" x14ac:dyDescent="0.35">
      <c r="B618" s="11">
        <v>37.995975000000001</v>
      </c>
      <c r="C618" s="11">
        <v>15</v>
      </c>
      <c r="D618" s="11">
        <v>105.06122000000001</v>
      </c>
      <c r="E618" s="11">
        <v>0.111</v>
      </c>
      <c r="F618" s="11">
        <v>5061.9834710743798</v>
      </c>
      <c r="G618" s="11">
        <v>6500</v>
      </c>
      <c r="H618" s="11">
        <v>0.85</v>
      </c>
      <c r="I618" s="11">
        <v>0.4</v>
      </c>
      <c r="J618" s="11">
        <v>0.7</v>
      </c>
      <c r="K618" s="11">
        <v>2</v>
      </c>
      <c r="L618" s="11">
        <v>2</v>
      </c>
      <c r="M618" s="11">
        <v>3</v>
      </c>
      <c r="N618" s="11">
        <v>3</v>
      </c>
      <c r="O618" s="11">
        <v>0.2</v>
      </c>
      <c r="P618" s="11">
        <v>0.2</v>
      </c>
      <c r="Q618" s="11">
        <v>0.3</v>
      </c>
      <c r="R618" s="11">
        <v>0.35</v>
      </c>
      <c r="S618" s="11">
        <v>3055.7046</v>
      </c>
      <c r="T618" s="11">
        <v>0.42499999999999999</v>
      </c>
      <c r="U618" s="11">
        <v>80</v>
      </c>
      <c r="V618" s="11">
        <v>800</v>
      </c>
      <c r="W618" s="11">
        <v>45.399968999999999</v>
      </c>
      <c r="Y618" s="11">
        <v>37.995975000000001</v>
      </c>
      <c r="Z618" s="11">
        <v>561.88016528925618</v>
      </c>
      <c r="AA618" s="11">
        <v>3055.7046</v>
      </c>
      <c r="AB618" s="11">
        <v>0.42499999999999999</v>
      </c>
      <c r="AC618" s="11">
        <v>80</v>
      </c>
      <c r="AD618" s="11">
        <v>45.399968999999999</v>
      </c>
    </row>
    <row r="619" spans="2:30" x14ac:dyDescent="0.35">
      <c r="B619" s="11">
        <v>-7.2102880000000003</v>
      </c>
      <c r="C619" s="11">
        <v>45</v>
      </c>
      <c r="D619" s="11">
        <v>98.969387999999995</v>
      </c>
      <c r="E619" s="11">
        <v>0.03</v>
      </c>
      <c r="F619" s="11">
        <v>2748.8119834710747</v>
      </c>
      <c r="G619" s="11">
        <v>7500</v>
      </c>
      <c r="H619" s="11">
        <v>0.85</v>
      </c>
      <c r="I619" s="11">
        <v>0.5</v>
      </c>
      <c r="J619" s="11">
        <v>0.6</v>
      </c>
      <c r="K619" s="11">
        <v>3</v>
      </c>
      <c r="L619" s="11">
        <v>2</v>
      </c>
      <c r="M619" s="11">
        <v>2</v>
      </c>
      <c r="N619" s="11">
        <v>3</v>
      </c>
      <c r="O619" s="11">
        <v>0.05</v>
      </c>
      <c r="P619" s="11">
        <v>0.15</v>
      </c>
      <c r="Q619" s="11">
        <v>0.1</v>
      </c>
      <c r="R619" s="11">
        <v>0.2</v>
      </c>
      <c r="S619" s="11">
        <v>4052.1109999999999</v>
      </c>
      <c r="T619" s="11">
        <v>0.625</v>
      </c>
      <c r="U619" s="11">
        <v>60</v>
      </c>
      <c r="V619" s="11">
        <v>600</v>
      </c>
      <c r="W619" s="11">
        <v>-8.7984866000000004</v>
      </c>
      <c r="Y619" s="11">
        <v>-7.2102880000000003</v>
      </c>
      <c r="Z619" s="11">
        <v>82.464359504132233</v>
      </c>
      <c r="AA619" s="11">
        <v>4052.1109999999999</v>
      </c>
      <c r="AB619" s="11">
        <v>0.625</v>
      </c>
      <c r="AC619" s="11">
        <v>60</v>
      </c>
      <c r="AD619" s="11">
        <v>-8.7984866000000004</v>
      </c>
    </row>
    <row r="620" spans="2:30" x14ac:dyDescent="0.35">
      <c r="B620" s="11">
        <v>-3.4794640000000001</v>
      </c>
      <c r="C620" s="11">
        <v>15</v>
      </c>
      <c r="D620" s="11">
        <v>1.5</v>
      </c>
      <c r="E620" s="11">
        <v>0.246</v>
      </c>
      <c r="F620" s="11">
        <v>6600</v>
      </c>
      <c r="G620" s="11">
        <v>3000</v>
      </c>
      <c r="H620" s="11">
        <v>0.7</v>
      </c>
      <c r="I620" s="11">
        <v>0.2</v>
      </c>
      <c r="J620" s="11">
        <v>0.9</v>
      </c>
      <c r="K620" s="11">
        <v>2</v>
      </c>
      <c r="L620" s="11">
        <v>4</v>
      </c>
      <c r="M620" s="11">
        <v>2</v>
      </c>
      <c r="N620" s="11">
        <v>2</v>
      </c>
      <c r="O620" s="11">
        <v>0.2</v>
      </c>
      <c r="P620" s="11">
        <v>0.15</v>
      </c>
      <c r="Q620" s="11">
        <v>0.3</v>
      </c>
      <c r="R620" s="11">
        <v>0.2</v>
      </c>
      <c r="S620" s="11">
        <v>1952.758</v>
      </c>
      <c r="T620" s="11">
        <v>0.47499999999999998</v>
      </c>
      <c r="U620" s="11">
        <v>90</v>
      </c>
      <c r="V620" s="11">
        <v>2000</v>
      </c>
      <c r="W620" s="11">
        <v>14.342279</v>
      </c>
      <c r="Y620" s="11">
        <v>-3.4794640000000001</v>
      </c>
      <c r="Z620" s="11">
        <v>1623.6</v>
      </c>
      <c r="AA620" s="11">
        <v>1952.758</v>
      </c>
      <c r="AB620" s="11">
        <v>0.47499999999999998</v>
      </c>
      <c r="AC620" s="11">
        <v>90</v>
      </c>
      <c r="AD620" s="11">
        <v>14.342279</v>
      </c>
    </row>
    <row r="621" spans="2:30" x14ac:dyDescent="0.35">
      <c r="B621" s="11">
        <v>1.934733</v>
      </c>
      <c r="C621" s="11">
        <v>15</v>
      </c>
      <c r="D621" s="11">
        <v>226.89796000000001</v>
      </c>
      <c r="E621" s="11">
        <v>0.192</v>
      </c>
      <c r="F621" s="11">
        <v>2985.4338842975208</v>
      </c>
      <c r="G621" s="11">
        <v>7000</v>
      </c>
      <c r="H621" s="11">
        <v>0.85</v>
      </c>
      <c r="I621" s="11">
        <v>0.5</v>
      </c>
      <c r="J621" s="11">
        <v>0.7</v>
      </c>
      <c r="K621" s="11">
        <v>2</v>
      </c>
      <c r="L621" s="11">
        <v>2</v>
      </c>
      <c r="M621" s="11">
        <v>3</v>
      </c>
      <c r="N621" s="11">
        <v>2</v>
      </c>
      <c r="O621" s="11">
        <v>0.05</v>
      </c>
      <c r="P621" s="11">
        <v>0.1</v>
      </c>
      <c r="Q621" s="11">
        <v>0.1</v>
      </c>
      <c r="R621" s="11">
        <v>0.2</v>
      </c>
      <c r="S621" s="11">
        <v>2657.9205000000002</v>
      </c>
      <c r="T621" s="11">
        <v>0.47499999999999998</v>
      </c>
      <c r="U621" s="11">
        <v>40</v>
      </c>
      <c r="V621" s="11">
        <v>1600</v>
      </c>
      <c r="W621" s="11">
        <v>0.88401995</v>
      </c>
      <c r="Y621" s="11">
        <v>1.934733</v>
      </c>
      <c r="Z621" s="11">
        <v>573.20330578512403</v>
      </c>
      <c r="AA621" s="11">
        <v>2657.9205000000002</v>
      </c>
      <c r="AB621" s="11">
        <v>0.47499999999999998</v>
      </c>
      <c r="AC621" s="11">
        <v>40</v>
      </c>
      <c r="AD621" s="11">
        <v>0.88401995</v>
      </c>
    </row>
    <row r="622" spans="2:30" x14ac:dyDescent="0.35">
      <c r="B622" s="11">
        <v>-13.985779000000001</v>
      </c>
      <c r="C622" s="11">
        <v>20</v>
      </c>
      <c r="D622" s="11">
        <v>184.2551</v>
      </c>
      <c r="E622" s="11">
        <v>0.219</v>
      </c>
      <c r="F622" s="11">
        <v>4176.1363636363631</v>
      </c>
      <c r="G622" s="11">
        <v>3500</v>
      </c>
      <c r="H622" s="11">
        <v>0.75</v>
      </c>
      <c r="I622" s="11">
        <v>0.3</v>
      </c>
      <c r="J622" s="11">
        <v>0.8</v>
      </c>
      <c r="K622" s="11">
        <v>3</v>
      </c>
      <c r="L622" s="11">
        <v>4</v>
      </c>
      <c r="M622" s="11">
        <v>4</v>
      </c>
      <c r="N622" s="11">
        <v>2</v>
      </c>
      <c r="O622" s="11">
        <v>0.05</v>
      </c>
      <c r="P622" s="11">
        <v>0.1</v>
      </c>
      <c r="Q622" s="11">
        <v>0.16666666999999999</v>
      </c>
      <c r="R622" s="11">
        <v>0.2</v>
      </c>
      <c r="S622" s="11">
        <v>979.12396000000001</v>
      </c>
      <c r="T622" s="11">
        <v>0.7</v>
      </c>
      <c r="U622" s="11">
        <v>40</v>
      </c>
      <c r="V622" s="11">
        <v>600</v>
      </c>
      <c r="W622" s="11">
        <v>-9.3140059999999991</v>
      </c>
      <c r="Y622" s="11">
        <v>-13.985779000000001</v>
      </c>
      <c r="Z622" s="11">
        <v>914.57386363636351</v>
      </c>
      <c r="AA622" s="11">
        <v>979.12396000000001</v>
      </c>
      <c r="AB622" s="11">
        <v>0.7</v>
      </c>
      <c r="AC622" s="11">
        <v>40</v>
      </c>
      <c r="AD622" s="11">
        <v>-9.3140059999999991</v>
      </c>
    </row>
    <row r="623" spans="2:30" x14ac:dyDescent="0.35">
      <c r="B623" s="11">
        <v>-10.596268999999999</v>
      </c>
      <c r="C623" s="11">
        <v>35</v>
      </c>
      <c r="D623" s="11">
        <v>190.34693999999999</v>
      </c>
      <c r="E623" s="11">
        <v>0.3</v>
      </c>
      <c r="F623" s="11">
        <v>2435.4855371900826</v>
      </c>
      <c r="G623" s="11">
        <v>7500</v>
      </c>
      <c r="H623" s="11">
        <v>0.8</v>
      </c>
      <c r="I623" s="11">
        <v>0.4</v>
      </c>
      <c r="J623" s="11">
        <v>0.6</v>
      </c>
      <c r="K623" s="11">
        <v>4</v>
      </c>
      <c r="L623" s="11">
        <v>4</v>
      </c>
      <c r="M623" s="11">
        <v>2</v>
      </c>
      <c r="N623" s="11">
        <v>4</v>
      </c>
      <c r="O623" s="11">
        <v>0.05</v>
      </c>
      <c r="P623" s="11">
        <v>0.15</v>
      </c>
      <c r="Q623" s="11">
        <v>0.23333333000000001</v>
      </c>
      <c r="R623" s="11">
        <v>0.3</v>
      </c>
      <c r="S623" s="11">
        <v>4295.4811</v>
      </c>
      <c r="T623" s="11">
        <v>0.65</v>
      </c>
      <c r="U623" s="11">
        <v>40</v>
      </c>
      <c r="V623" s="11">
        <v>1600</v>
      </c>
      <c r="W623" s="11">
        <v>-9.5304103000000016</v>
      </c>
      <c r="Y623" s="11">
        <v>-10.596268999999999</v>
      </c>
      <c r="Z623" s="11">
        <v>730.64566115702473</v>
      </c>
      <c r="AA623" s="11">
        <v>4295.4811</v>
      </c>
      <c r="AB623" s="11">
        <v>0.65</v>
      </c>
      <c r="AC623" s="11">
        <v>40</v>
      </c>
      <c r="AD623" s="11">
        <v>-9.5304103000000016</v>
      </c>
    </row>
    <row r="624" spans="2:30" x14ac:dyDescent="0.35">
      <c r="B624" s="11">
        <v>-15.491614999999999</v>
      </c>
      <c r="C624" s="11">
        <v>30</v>
      </c>
      <c r="D624" s="11">
        <v>117.2449</v>
      </c>
      <c r="E624" s="11">
        <v>0.192</v>
      </c>
      <c r="F624" s="11">
        <v>376.54958677685954</v>
      </c>
      <c r="G624" s="11">
        <v>8000</v>
      </c>
      <c r="H624" s="11">
        <v>0.85</v>
      </c>
      <c r="I624" s="11">
        <v>0.5</v>
      </c>
      <c r="J624" s="11">
        <v>0.7</v>
      </c>
      <c r="K624" s="11">
        <v>4</v>
      </c>
      <c r="L624" s="11">
        <v>3</v>
      </c>
      <c r="M624" s="11">
        <v>3</v>
      </c>
      <c r="N624" s="11">
        <v>4</v>
      </c>
      <c r="O624" s="11">
        <v>0.125</v>
      </c>
      <c r="P624" s="11">
        <v>0.1</v>
      </c>
      <c r="Q624" s="11">
        <v>0.3</v>
      </c>
      <c r="R624" s="11">
        <v>0.35</v>
      </c>
      <c r="S624" s="11">
        <v>4067.63</v>
      </c>
      <c r="T624" s="11">
        <v>0.65</v>
      </c>
      <c r="U624" s="11">
        <v>80</v>
      </c>
      <c r="V624" s="11">
        <v>1400</v>
      </c>
      <c r="W624" s="11">
        <v>-16.332512999999999</v>
      </c>
      <c r="Y624" s="11">
        <v>-15.491614999999999</v>
      </c>
      <c r="Z624" s="11">
        <v>72.297520661157037</v>
      </c>
      <c r="AA624" s="11">
        <v>4067.63</v>
      </c>
      <c r="AB624" s="11">
        <v>0.65</v>
      </c>
      <c r="AC624" s="11">
        <v>80</v>
      </c>
      <c r="AD624" s="11">
        <v>-16.332512999999999</v>
      </c>
    </row>
    <row r="625" spans="2:30" x14ac:dyDescent="0.35">
      <c r="B625" s="11">
        <v>-12.157961999999999</v>
      </c>
      <c r="C625" s="11">
        <v>25</v>
      </c>
      <c r="D625" s="11">
        <v>13.683673000000001</v>
      </c>
      <c r="E625" s="11">
        <v>8.4000000000000005E-2</v>
      </c>
      <c r="F625" s="11">
        <v>640.13429752066122</v>
      </c>
      <c r="G625" s="11">
        <v>7000</v>
      </c>
      <c r="H625" s="11">
        <v>0.8</v>
      </c>
      <c r="I625" s="11">
        <v>0.2</v>
      </c>
      <c r="J625" s="11">
        <v>0.9</v>
      </c>
      <c r="K625" s="11">
        <v>4</v>
      </c>
      <c r="L625" s="11">
        <v>2</v>
      </c>
      <c r="M625" s="11">
        <v>4</v>
      </c>
      <c r="N625" s="11">
        <v>2</v>
      </c>
      <c r="O625" s="11">
        <v>0.125</v>
      </c>
      <c r="P625" s="11">
        <v>0.1</v>
      </c>
      <c r="Q625" s="11">
        <v>0.1</v>
      </c>
      <c r="R625" s="11">
        <v>0.25</v>
      </c>
      <c r="S625" s="11">
        <v>4265.2892000000002</v>
      </c>
      <c r="T625" s="11">
        <v>0.52500000000000002</v>
      </c>
      <c r="U625" s="11">
        <v>40</v>
      </c>
      <c r="V625" s="11">
        <v>800</v>
      </c>
      <c r="W625" s="11">
        <v>-10.554822</v>
      </c>
      <c r="Y625" s="11">
        <v>-12.157961999999999</v>
      </c>
      <c r="Z625" s="11">
        <v>53.771280991735544</v>
      </c>
      <c r="AA625" s="11">
        <v>4265.2892000000002</v>
      </c>
      <c r="AB625" s="11">
        <v>0.52500000000000002</v>
      </c>
      <c r="AC625" s="11">
        <v>40</v>
      </c>
      <c r="AD625" s="11">
        <v>-10.554822</v>
      </c>
    </row>
    <row r="626" spans="2:30" x14ac:dyDescent="0.35">
      <c r="B626" s="11">
        <v>-9.8683530000000008</v>
      </c>
      <c r="C626" s="11">
        <v>30</v>
      </c>
      <c r="D626" s="11">
        <v>153.79592</v>
      </c>
      <c r="E626" s="11">
        <v>0.3</v>
      </c>
      <c r="F626" s="11">
        <v>640.13429752066122</v>
      </c>
      <c r="G626" s="11">
        <v>4000</v>
      </c>
      <c r="H626" s="11">
        <v>0.7</v>
      </c>
      <c r="I626" s="11">
        <v>0.5</v>
      </c>
      <c r="J626" s="11">
        <v>0.7</v>
      </c>
      <c r="K626" s="11">
        <v>2</v>
      </c>
      <c r="L626" s="11">
        <v>4</v>
      </c>
      <c r="M626" s="11">
        <v>3</v>
      </c>
      <c r="N626" s="11">
        <v>2</v>
      </c>
      <c r="O626" s="11">
        <v>0.05</v>
      </c>
      <c r="P626" s="11">
        <v>0.1</v>
      </c>
      <c r="Q626" s="11">
        <v>0.3</v>
      </c>
      <c r="R626" s="11">
        <v>0.35</v>
      </c>
      <c r="S626" s="11">
        <v>1705.7802999999999</v>
      </c>
      <c r="T626" s="11">
        <v>0.5</v>
      </c>
      <c r="U626" s="11">
        <v>60</v>
      </c>
      <c r="V626" s="11">
        <v>1200</v>
      </c>
      <c r="W626" s="11">
        <v>-8.5354758999999998</v>
      </c>
      <c r="Y626" s="11">
        <v>-9.8683530000000008</v>
      </c>
      <c r="Z626" s="11">
        <v>192.04028925619835</v>
      </c>
      <c r="AA626" s="11">
        <v>1705.7802999999999</v>
      </c>
      <c r="AB626" s="11">
        <v>0.5</v>
      </c>
      <c r="AC626" s="11">
        <v>60</v>
      </c>
      <c r="AD626" s="11">
        <v>-8.5354758999999998</v>
      </c>
    </row>
    <row r="627" spans="2:30" x14ac:dyDescent="0.35">
      <c r="B627" s="11">
        <v>-1.784799</v>
      </c>
      <c r="C627" s="11">
        <v>45</v>
      </c>
      <c r="D627" s="11">
        <v>7.5918367</v>
      </c>
      <c r="E627" s="11">
        <v>0.192</v>
      </c>
      <c r="F627" s="11">
        <v>3120.6611570247933</v>
      </c>
      <c r="G627" s="11">
        <v>6500</v>
      </c>
      <c r="H627" s="11">
        <v>0.75</v>
      </c>
      <c r="I627" s="11">
        <v>0.3</v>
      </c>
      <c r="J627" s="11">
        <v>0.7</v>
      </c>
      <c r="K627" s="11">
        <v>2</v>
      </c>
      <c r="L627" s="11">
        <v>3</v>
      </c>
      <c r="M627" s="11">
        <v>4</v>
      </c>
      <c r="N627" s="11">
        <v>4</v>
      </c>
      <c r="O627" s="11">
        <v>0.2</v>
      </c>
      <c r="P627" s="11">
        <v>0.2</v>
      </c>
      <c r="Q627" s="11">
        <v>0.16666666999999999</v>
      </c>
      <c r="R627" s="11">
        <v>0.35</v>
      </c>
      <c r="S627" s="11">
        <v>1560.8131000000001</v>
      </c>
      <c r="T627" s="11">
        <v>0.4</v>
      </c>
      <c r="U627" s="11">
        <v>60</v>
      </c>
      <c r="V627" s="11">
        <v>800</v>
      </c>
      <c r="W627" s="11">
        <v>-14.731862</v>
      </c>
      <c r="Y627" s="11">
        <v>-1.784799</v>
      </c>
      <c r="Z627" s="11">
        <v>599.16694214876031</v>
      </c>
      <c r="AA627" s="11">
        <v>1560.8131000000001</v>
      </c>
      <c r="AB627" s="11">
        <v>0.4</v>
      </c>
      <c r="AC627" s="11">
        <v>60</v>
      </c>
      <c r="AD627" s="11">
        <v>-14.731862</v>
      </c>
    </row>
    <row r="628" spans="2:30" x14ac:dyDescent="0.35">
      <c r="B628" s="11">
        <v>-2.7355960000000001</v>
      </c>
      <c r="C628" s="11">
        <v>30</v>
      </c>
      <c r="D628" s="11">
        <v>257.35714000000002</v>
      </c>
      <c r="E628" s="11">
        <v>0.27300000000000002</v>
      </c>
      <c r="F628" s="11">
        <v>1269.4214876033059</v>
      </c>
      <c r="G628" s="11">
        <v>6000</v>
      </c>
      <c r="H628" s="11">
        <v>0.85</v>
      </c>
      <c r="I628" s="11">
        <v>0.3</v>
      </c>
      <c r="J628" s="11">
        <v>0.8</v>
      </c>
      <c r="K628" s="11">
        <v>4</v>
      </c>
      <c r="L628" s="11">
        <v>2</v>
      </c>
      <c r="M628" s="11">
        <v>2</v>
      </c>
      <c r="N628" s="11">
        <v>4</v>
      </c>
      <c r="O628" s="11">
        <v>0.2</v>
      </c>
      <c r="P628" s="11">
        <v>0.15</v>
      </c>
      <c r="Q628" s="11">
        <v>0.16666666999999999</v>
      </c>
      <c r="R628" s="11">
        <v>0.2</v>
      </c>
      <c r="S628" s="11">
        <v>3542.7745</v>
      </c>
      <c r="T628" s="11">
        <v>0.67500000000000004</v>
      </c>
      <c r="U628" s="11">
        <v>60</v>
      </c>
      <c r="V628" s="11">
        <v>600</v>
      </c>
      <c r="W628" s="11">
        <v>2.5039897</v>
      </c>
      <c r="Y628" s="11">
        <v>-2.7355960000000001</v>
      </c>
      <c r="Z628" s="11">
        <v>346.55206611570253</v>
      </c>
      <c r="AA628" s="11">
        <v>3542.7745</v>
      </c>
      <c r="AB628" s="11">
        <v>0.67500000000000004</v>
      </c>
      <c r="AC628" s="11">
        <v>60</v>
      </c>
      <c r="AD628" s="11">
        <v>2.5039897</v>
      </c>
    </row>
    <row r="629" spans="2:30" x14ac:dyDescent="0.35">
      <c r="B629" s="11">
        <v>0.39295600000000003</v>
      </c>
      <c r="C629" s="11">
        <v>25</v>
      </c>
      <c r="D629" s="11">
        <v>184.2551</v>
      </c>
      <c r="E629" s="11">
        <v>0.13800000000000001</v>
      </c>
      <c r="F629" s="11">
        <v>1518.5950413223138</v>
      </c>
      <c r="G629" s="11">
        <v>7500</v>
      </c>
      <c r="H629" s="11">
        <v>0.85</v>
      </c>
      <c r="I629" s="11">
        <v>0.2</v>
      </c>
      <c r="J629" s="11">
        <v>0.9</v>
      </c>
      <c r="K629" s="11">
        <v>3</v>
      </c>
      <c r="L629" s="11">
        <v>4</v>
      </c>
      <c r="M629" s="11">
        <v>4</v>
      </c>
      <c r="N629" s="11">
        <v>4</v>
      </c>
      <c r="O629" s="11">
        <v>0.125</v>
      </c>
      <c r="P629" s="11">
        <v>0.15</v>
      </c>
      <c r="Q629" s="11">
        <v>0.3</v>
      </c>
      <c r="R629" s="11">
        <v>0.25</v>
      </c>
      <c r="S629" s="11">
        <v>3300.5214000000001</v>
      </c>
      <c r="T629" s="11">
        <v>0.5</v>
      </c>
      <c r="U629" s="11">
        <v>60</v>
      </c>
      <c r="V629" s="11">
        <v>1200</v>
      </c>
      <c r="W629" s="11">
        <v>-2.4988097999999996</v>
      </c>
      <c r="Y629" s="11">
        <v>0.39295600000000003</v>
      </c>
      <c r="Z629" s="11">
        <v>209.56611570247932</v>
      </c>
      <c r="AA629" s="11">
        <v>3300.5214000000001</v>
      </c>
      <c r="AB629" s="11">
        <v>0.5</v>
      </c>
      <c r="AC629" s="11">
        <v>60</v>
      </c>
      <c r="AD629" s="11">
        <v>-2.4988097999999996</v>
      </c>
    </row>
    <row r="630" spans="2:30" x14ac:dyDescent="0.35">
      <c r="B630" s="11">
        <v>-14.505979999999999</v>
      </c>
      <c r="C630" s="11">
        <v>30</v>
      </c>
      <c r="D630" s="11">
        <v>184.2551</v>
      </c>
      <c r="E630" s="11">
        <v>0.192</v>
      </c>
      <c r="F630" s="11">
        <v>1075.6714876033056</v>
      </c>
      <c r="G630" s="11">
        <v>7000</v>
      </c>
      <c r="H630" s="11">
        <v>0.7</v>
      </c>
      <c r="I630" s="11">
        <v>0.5</v>
      </c>
      <c r="J630" s="11">
        <v>0.7</v>
      </c>
      <c r="K630" s="11">
        <v>4</v>
      </c>
      <c r="L630" s="11">
        <v>4</v>
      </c>
      <c r="M630" s="11">
        <v>4</v>
      </c>
      <c r="N630" s="11">
        <v>2</v>
      </c>
      <c r="O630" s="11">
        <v>0.05</v>
      </c>
      <c r="P630" s="11">
        <v>0.1</v>
      </c>
      <c r="Q630" s="11">
        <v>0.1</v>
      </c>
      <c r="R630" s="11">
        <v>0.35</v>
      </c>
      <c r="S630" s="11">
        <v>2985.1154999999999</v>
      </c>
      <c r="T630" s="11">
        <v>0.57499999999999996</v>
      </c>
      <c r="U630" s="11">
        <v>40</v>
      </c>
      <c r="V630" s="11">
        <v>1400</v>
      </c>
      <c r="W630" s="11">
        <v>-11.811802</v>
      </c>
      <c r="Y630" s="11">
        <v>-14.505979999999999</v>
      </c>
      <c r="Z630" s="11">
        <v>206.52892561983469</v>
      </c>
      <c r="AA630" s="11">
        <v>2985.1154999999999</v>
      </c>
      <c r="AB630" s="11">
        <v>0.57499999999999996</v>
      </c>
      <c r="AC630" s="11">
        <v>40</v>
      </c>
      <c r="AD630" s="11">
        <v>-11.811802</v>
      </c>
    </row>
    <row r="631" spans="2:30" x14ac:dyDescent="0.35">
      <c r="B631" s="11">
        <v>-20.455597999999998</v>
      </c>
      <c r="C631" s="11">
        <v>35</v>
      </c>
      <c r="D631" s="11">
        <v>19.775510000000001</v>
      </c>
      <c r="E631" s="11">
        <v>0.13800000000000001</v>
      </c>
      <c r="F631" s="11">
        <v>640.13429752066122</v>
      </c>
      <c r="G631" s="11">
        <v>7000</v>
      </c>
      <c r="H631" s="11">
        <v>0.7</v>
      </c>
      <c r="I631" s="11">
        <v>0.3</v>
      </c>
      <c r="J631" s="11">
        <v>0.9</v>
      </c>
      <c r="K631" s="11">
        <v>3</v>
      </c>
      <c r="L631" s="11">
        <v>2</v>
      </c>
      <c r="M631" s="11">
        <v>4</v>
      </c>
      <c r="N631" s="11">
        <v>4</v>
      </c>
      <c r="O631" s="11">
        <v>0.05</v>
      </c>
      <c r="P631" s="11">
        <v>0.15</v>
      </c>
      <c r="Q631" s="11">
        <v>0.3</v>
      </c>
      <c r="R631" s="11">
        <v>0.3</v>
      </c>
      <c r="S631" s="11">
        <v>2338.6507999999999</v>
      </c>
      <c r="T631" s="11">
        <v>0.625</v>
      </c>
      <c r="U631" s="11">
        <v>60</v>
      </c>
      <c r="V631" s="11">
        <v>1600</v>
      </c>
      <c r="W631" s="11">
        <v>-20.135909999999999</v>
      </c>
      <c r="Y631" s="11">
        <v>-20.455597999999998</v>
      </c>
      <c r="Z631" s="11">
        <v>88.338533057851251</v>
      </c>
      <c r="AA631" s="11">
        <v>2338.6507999999999</v>
      </c>
      <c r="AB631" s="11">
        <v>0.625</v>
      </c>
      <c r="AC631" s="11">
        <v>60</v>
      </c>
      <c r="AD631" s="11">
        <v>-20.135909999999999</v>
      </c>
    </row>
    <row r="632" spans="2:30" x14ac:dyDescent="0.35">
      <c r="B632" s="11">
        <v>-17.643186</v>
      </c>
      <c r="C632" s="11">
        <v>30</v>
      </c>
      <c r="D632" s="11">
        <v>184.2551</v>
      </c>
      <c r="E632" s="11">
        <v>5.7000000000000002E-2</v>
      </c>
      <c r="F632" s="11">
        <v>1639.6694214876034</v>
      </c>
      <c r="G632" s="11">
        <v>8000</v>
      </c>
      <c r="H632" s="11">
        <v>0.8</v>
      </c>
      <c r="I632" s="11">
        <v>0.5</v>
      </c>
      <c r="J632" s="11">
        <v>0.8</v>
      </c>
      <c r="K632" s="11">
        <v>2</v>
      </c>
      <c r="L632" s="11">
        <v>2</v>
      </c>
      <c r="M632" s="11">
        <v>4</v>
      </c>
      <c r="N632" s="11">
        <v>3</v>
      </c>
      <c r="O632" s="11">
        <v>0.05</v>
      </c>
      <c r="P632" s="11">
        <v>0.1</v>
      </c>
      <c r="Q632" s="11">
        <v>0.16666666999999999</v>
      </c>
      <c r="R632" s="11">
        <v>0.25</v>
      </c>
      <c r="S632" s="11">
        <v>4067.63</v>
      </c>
      <c r="T632" s="11">
        <v>0.57499999999999996</v>
      </c>
      <c r="U632" s="11">
        <v>70</v>
      </c>
      <c r="V632" s="11">
        <v>1600</v>
      </c>
      <c r="W632" s="11">
        <v>-15.411334</v>
      </c>
      <c r="Y632" s="11">
        <v>-17.643186</v>
      </c>
      <c r="Z632" s="11">
        <v>93.461157024793394</v>
      </c>
      <c r="AA632" s="11">
        <v>4067.63</v>
      </c>
      <c r="AB632" s="11">
        <v>0.57499999999999996</v>
      </c>
      <c r="AC632" s="11">
        <v>70</v>
      </c>
      <c r="AD632" s="11">
        <v>-15.411334</v>
      </c>
    </row>
    <row r="633" spans="2:30" x14ac:dyDescent="0.35">
      <c r="B633" s="11">
        <v>-3.719128</v>
      </c>
      <c r="C633" s="11">
        <v>20</v>
      </c>
      <c r="D633" s="11">
        <v>135.52041</v>
      </c>
      <c r="E633" s="11">
        <v>8.4000000000000005E-2</v>
      </c>
      <c r="F633" s="11">
        <v>1518.5950413223138</v>
      </c>
      <c r="G633" s="11">
        <v>8500</v>
      </c>
      <c r="H633" s="11">
        <v>0.8</v>
      </c>
      <c r="I633" s="11">
        <v>0.3</v>
      </c>
      <c r="J633" s="11">
        <v>0.9</v>
      </c>
      <c r="K633" s="11">
        <v>2</v>
      </c>
      <c r="L633" s="11">
        <v>3</v>
      </c>
      <c r="M633" s="11">
        <v>4</v>
      </c>
      <c r="N633" s="11">
        <v>4</v>
      </c>
      <c r="O633" s="11">
        <v>0.05</v>
      </c>
      <c r="P633" s="11">
        <v>0.15</v>
      </c>
      <c r="Q633" s="11">
        <v>0.23333333000000001</v>
      </c>
      <c r="R633" s="11">
        <v>0.35</v>
      </c>
      <c r="S633" s="11">
        <v>5350.2130999999999</v>
      </c>
      <c r="T633" s="11">
        <v>0.57499999999999996</v>
      </c>
      <c r="U633" s="11">
        <v>60</v>
      </c>
      <c r="V633" s="11">
        <v>600</v>
      </c>
      <c r="W633" s="11">
        <v>-2.7642025000000001</v>
      </c>
      <c r="Y633" s="11">
        <v>-3.719128</v>
      </c>
      <c r="Z633" s="11">
        <v>127.56198347107437</v>
      </c>
      <c r="AA633" s="11">
        <v>5350.2130999999999</v>
      </c>
      <c r="AB633" s="11">
        <v>0.57499999999999996</v>
      </c>
      <c r="AC633" s="11">
        <v>60</v>
      </c>
      <c r="AD633" s="11">
        <v>-2.7642025000000001</v>
      </c>
    </row>
    <row r="634" spans="2:30" x14ac:dyDescent="0.35">
      <c r="B634" s="11">
        <v>-9.0395409999999998</v>
      </c>
      <c r="C634" s="11">
        <v>45</v>
      </c>
      <c r="D634" s="11">
        <v>202.53061</v>
      </c>
      <c r="E634" s="11">
        <v>0.16500000000000001</v>
      </c>
      <c r="F634" s="11">
        <v>2221.6425619834713</v>
      </c>
      <c r="G634" s="11">
        <v>7000</v>
      </c>
      <c r="H634" s="11">
        <v>0.85</v>
      </c>
      <c r="I634" s="11">
        <v>0.5</v>
      </c>
      <c r="J634" s="11">
        <v>0.9</v>
      </c>
      <c r="K634" s="11">
        <v>2</v>
      </c>
      <c r="L634" s="11">
        <v>2</v>
      </c>
      <c r="M634" s="11">
        <v>3</v>
      </c>
      <c r="N634" s="11">
        <v>4</v>
      </c>
      <c r="O634" s="11">
        <v>0.125</v>
      </c>
      <c r="P634" s="11">
        <v>0.2</v>
      </c>
      <c r="Q634" s="11">
        <v>0.1</v>
      </c>
      <c r="R634" s="11">
        <v>0.2</v>
      </c>
      <c r="S634" s="11">
        <v>2206.1493</v>
      </c>
      <c r="T634" s="11">
        <v>0.45</v>
      </c>
      <c r="U634" s="11">
        <v>50</v>
      </c>
      <c r="V634" s="11">
        <v>600</v>
      </c>
      <c r="W634" s="11">
        <v>-9.4263624999999998</v>
      </c>
      <c r="Y634" s="11">
        <v>-9.0395409999999998</v>
      </c>
      <c r="Z634" s="11">
        <v>366.5710227272728</v>
      </c>
      <c r="AA634" s="11">
        <v>2206.1493</v>
      </c>
      <c r="AB634" s="11">
        <v>0.45</v>
      </c>
      <c r="AC634" s="11">
        <v>50</v>
      </c>
      <c r="AD634" s="11">
        <v>-9.4263624999999998</v>
      </c>
    </row>
    <row r="635" spans="2:30" x14ac:dyDescent="0.35">
      <c r="B635" s="11">
        <v>-18.917556000000001</v>
      </c>
      <c r="C635" s="11">
        <v>25</v>
      </c>
      <c r="D635" s="11">
        <v>275.63265000000001</v>
      </c>
      <c r="E635" s="11">
        <v>0.219</v>
      </c>
      <c r="F635" s="11">
        <v>4619.059917355371</v>
      </c>
      <c r="G635" s="11">
        <v>4000</v>
      </c>
      <c r="H635" s="11">
        <v>0.75</v>
      </c>
      <c r="I635" s="11">
        <v>0.3</v>
      </c>
      <c r="J635" s="11">
        <v>0.7</v>
      </c>
      <c r="K635" s="11">
        <v>3</v>
      </c>
      <c r="L635" s="11">
        <v>3</v>
      </c>
      <c r="M635" s="11">
        <v>3</v>
      </c>
      <c r="N635" s="11">
        <v>2</v>
      </c>
      <c r="O635" s="11">
        <v>0.05</v>
      </c>
      <c r="P635" s="11">
        <v>0.15</v>
      </c>
      <c r="Q635" s="11">
        <v>0.16666666999999999</v>
      </c>
      <c r="R635" s="11">
        <v>0.25</v>
      </c>
      <c r="S635" s="11">
        <v>1083.2481</v>
      </c>
      <c r="T635" s="11">
        <v>0.7</v>
      </c>
      <c r="U635" s="11">
        <v>50</v>
      </c>
      <c r="V635" s="11">
        <v>2000</v>
      </c>
      <c r="W635" s="11">
        <v>-25.13449</v>
      </c>
      <c r="Y635" s="11">
        <v>-18.917556000000001</v>
      </c>
      <c r="Z635" s="11">
        <v>1011.5741219008263</v>
      </c>
      <c r="AA635" s="11">
        <v>1083.2481</v>
      </c>
      <c r="AB635" s="11">
        <v>0.7</v>
      </c>
      <c r="AC635" s="11">
        <v>50</v>
      </c>
      <c r="AD635" s="11">
        <v>-25.13449</v>
      </c>
    </row>
    <row r="636" spans="2:30" x14ac:dyDescent="0.35">
      <c r="B636" s="11">
        <v>-3.6953870000000002</v>
      </c>
      <c r="C636" s="11">
        <v>20</v>
      </c>
      <c r="D636" s="11">
        <v>7.5918367</v>
      </c>
      <c r="E636" s="11">
        <v>8.4000000000000005E-2</v>
      </c>
      <c r="F636" s="11">
        <v>3800</v>
      </c>
      <c r="G636" s="11">
        <v>6500</v>
      </c>
      <c r="H636" s="11">
        <v>0.8</v>
      </c>
      <c r="I636" s="11">
        <v>0.3</v>
      </c>
      <c r="J636" s="11">
        <v>0.6</v>
      </c>
      <c r="K636" s="11">
        <v>4</v>
      </c>
      <c r="L636" s="11">
        <v>4</v>
      </c>
      <c r="M636" s="11">
        <v>2</v>
      </c>
      <c r="N636" s="11">
        <v>4</v>
      </c>
      <c r="O636" s="11">
        <v>0.125</v>
      </c>
      <c r="P636" s="11">
        <v>0.2</v>
      </c>
      <c r="Q636" s="11">
        <v>0.1</v>
      </c>
      <c r="R636" s="11">
        <v>0.3</v>
      </c>
      <c r="S636" s="11">
        <v>2954.8562000000002</v>
      </c>
      <c r="T636" s="11">
        <v>0.7</v>
      </c>
      <c r="U636" s="11">
        <v>60</v>
      </c>
      <c r="V636" s="11">
        <v>600</v>
      </c>
      <c r="W636" s="11">
        <v>-4.0726183000000002</v>
      </c>
      <c r="Y636" s="11">
        <v>-3.6953870000000002</v>
      </c>
      <c r="Z636" s="11">
        <v>319.20000000000005</v>
      </c>
      <c r="AA636" s="11">
        <v>2954.8562000000002</v>
      </c>
      <c r="AB636" s="11">
        <v>0.7</v>
      </c>
      <c r="AC636" s="11">
        <v>60</v>
      </c>
      <c r="AD636" s="11">
        <v>-4.0726183000000002</v>
      </c>
    </row>
    <row r="637" spans="2:30" x14ac:dyDescent="0.35">
      <c r="B637" s="11">
        <v>-11.101020999999999</v>
      </c>
      <c r="C637" s="11">
        <v>25</v>
      </c>
      <c r="D637" s="11">
        <v>159.88775999999999</v>
      </c>
      <c r="E637" s="11">
        <v>0.111</v>
      </c>
      <c r="F637" s="11">
        <v>1885.5371900826447</v>
      </c>
      <c r="G637" s="11">
        <v>8000</v>
      </c>
      <c r="H637" s="11">
        <v>0.85</v>
      </c>
      <c r="I637" s="11">
        <v>0.3</v>
      </c>
      <c r="J637" s="11">
        <v>0.6</v>
      </c>
      <c r="K637" s="11">
        <v>3</v>
      </c>
      <c r="L637" s="11">
        <v>3</v>
      </c>
      <c r="M637" s="11">
        <v>4</v>
      </c>
      <c r="N637" s="11">
        <v>3</v>
      </c>
      <c r="O637" s="11">
        <v>0.2</v>
      </c>
      <c r="P637" s="11">
        <v>0.2</v>
      </c>
      <c r="Q637" s="11">
        <v>0.16666666999999999</v>
      </c>
      <c r="R637" s="11">
        <v>0.3</v>
      </c>
      <c r="S637" s="11">
        <v>4197.5861999999997</v>
      </c>
      <c r="T637" s="11">
        <v>0.67500000000000004</v>
      </c>
      <c r="U637" s="11">
        <v>50</v>
      </c>
      <c r="V637" s="11">
        <v>1400</v>
      </c>
      <c r="W637" s="11">
        <v>-10.577332999999999</v>
      </c>
      <c r="Y637" s="11">
        <v>-11.101020999999999</v>
      </c>
      <c r="Z637" s="11">
        <v>209.29462809917356</v>
      </c>
      <c r="AA637" s="11">
        <v>4197.5861999999997</v>
      </c>
      <c r="AB637" s="11">
        <v>0.67500000000000004</v>
      </c>
      <c r="AC637" s="11">
        <v>50</v>
      </c>
      <c r="AD637" s="11">
        <v>-10.577332999999999</v>
      </c>
    </row>
    <row r="638" spans="2:30" x14ac:dyDescent="0.35">
      <c r="B638" s="11">
        <v>-2.8153410000000001</v>
      </c>
      <c r="C638" s="11">
        <v>30</v>
      </c>
      <c r="D638" s="11">
        <v>31.959184</v>
      </c>
      <c r="E638" s="11">
        <v>8.4000000000000005E-2</v>
      </c>
      <c r="F638" s="11">
        <v>2009.9173553719008</v>
      </c>
      <c r="G638" s="11">
        <v>7000</v>
      </c>
      <c r="H638" s="11">
        <v>0.85</v>
      </c>
      <c r="I638" s="11">
        <v>0.2</v>
      </c>
      <c r="J638" s="11">
        <v>0.7</v>
      </c>
      <c r="K638" s="11">
        <v>4</v>
      </c>
      <c r="L638" s="11">
        <v>3</v>
      </c>
      <c r="M638" s="11">
        <v>4</v>
      </c>
      <c r="N638" s="11">
        <v>3</v>
      </c>
      <c r="O638" s="11">
        <v>0.125</v>
      </c>
      <c r="P638" s="11">
        <v>0.15</v>
      </c>
      <c r="Q638" s="11">
        <v>0.16666666999999999</v>
      </c>
      <c r="R638" s="11">
        <v>0.35</v>
      </c>
      <c r="S638" s="11">
        <v>2985.1154999999999</v>
      </c>
      <c r="T638" s="11">
        <v>0.7</v>
      </c>
      <c r="U638" s="11">
        <v>70</v>
      </c>
      <c r="V638" s="11">
        <v>400</v>
      </c>
      <c r="W638" s="11">
        <v>-1.7814151</v>
      </c>
      <c r="Y638" s="11">
        <v>-2.8153410000000001</v>
      </c>
      <c r="Z638" s="11">
        <v>168.83305785123969</v>
      </c>
      <c r="AA638" s="11">
        <v>2985.1154999999999</v>
      </c>
      <c r="AB638" s="11">
        <v>0.7</v>
      </c>
      <c r="AC638" s="11">
        <v>70</v>
      </c>
      <c r="AD638" s="11">
        <v>-1.7814151</v>
      </c>
    </row>
    <row r="639" spans="2:30" x14ac:dyDescent="0.35">
      <c r="B639" s="11">
        <v>33.368287000000002</v>
      </c>
      <c r="C639" s="11">
        <v>30</v>
      </c>
      <c r="D639" s="11">
        <v>147.70408</v>
      </c>
      <c r="E639" s="11">
        <v>0.111</v>
      </c>
      <c r="F639" s="11">
        <v>3535.3822314049589</v>
      </c>
      <c r="G639" s="11">
        <v>6000</v>
      </c>
      <c r="H639" s="11">
        <v>0.85</v>
      </c>
      <c r="I639" s="11">
        <v>0.2</v>
      </c>
      <c r="J639" s="11">
        <v>0.6</v>
      </c>
      <c r="K639" s="11">
        <v>3</v>
      </c>
      <c r="L639" s="11">
        <v>3</v>
      </c>
      <c r="M639" s="11">
        <v>3</v>
      </c>
      <c r="N639" s="11">
        <v>2</v>
      </c>
      <c r="O639" s="11">
        <v>0.2</v>
      </c>
      <c r="P639" s="11">
        <v>0.1</v>
      </c>
      <c r="Q639" s="11">
        <v>0.23333333000000001</v>
      </c>
      <c r="R639" s="11">
        <v>0.2</v>
      </c>
      <c r="S639" s="11">
        <v>3050.7224999999999</v>
      </c>
      <c r="T639" s="11">
        <v>0.45</v>
      </c>
      <c r="U639" s="11">
        <v>90</v>
      </c>
      <c r="V639" s="11">
        <v>600</v>
      </c>
      <c r="W639" s="11">
        <v>32.927084000000001</v>
      </c>
      <c r="Y639" s="11">
        <v>33.368287000000002</v>
      </c>
      <c r="Z639" s="11">
        <v>392.42742768595042</v>
      </c>
      <c r="AA639" s="11">
        <v>3050.7224999999999</v>
      </c>
      <c r="AB639" s="11">
        <v>0.45</v>
      </c>
      <c r="AC639" s="11">
        <v>90</v>
      </c>
      <c r="AD639" s="11">
        <v>32.927084000000001</v>
      </c>
    </row>
    <row r="640" spans="2:30" x14ac:dyDescent="0.35">
      <c r="B640" s="11">
        <v>-16.449801999999998</v>
      </c>
      <c r="C640" s="11">
        <v>35</v>
      </c>
      <c r="D640" s="11">
        <v>165.97959</v>
      </c>
      <c r="E640" s="11">
        <v>0.192</v>
      </c>
      <c r="F640" s="11">
        <v>425</v>
      </c>
      <c r="G640" s="11">
        <v>8500</v>
      </c>
      <c r="H640" s="11">
        <v>0.75</v>
      </c>
      <c r="I640" s="11">
        <v>0.4</v>
      </c>
      <c r="J640" s="11">
        <v>0.7</v>
      </c>
      <c r="K640" s="11">
        <v>2</v>
      </c>
      <c r="L640" s="11">
        <v>4</v>
      </c>
      <c r="M640" s="11">
        <v>4</v>
      </c>
      <c r="N640" s="11">
        <v>4</v>
      </c>
      <c r="O640" s="11">
        <v>0.125</v>
      </c>
      <c r="P640" s="11">
        <v>0.15</v>
      </c>
      <c r="Q640" s="11">
        <v>0.16666666999999999</v>
      </c>
      <c r="R640" s="11">
        <v>0.3</v>
      </c>
      <c r="S640" s="11">
        <v>4868.2119000000002</v>
      </c>
      <c r="T640" s="11">
        <v>0.625</v>
      </c>
      <c r="U640" s="11">
        <v>70</v>
      </c>
      <c r="V640" s="11">
        <v>1600</v>
      </c>
      <c r="W640" s="11">
        <v>-19.688047000000001</v>
      </c>
      <c r="Y640" s="11">
        <v>-16.449801999999998</v>
      </c>
      <c r="Z640" s="11">
        <v>81.600000000000009</v>
      </c>
      <c r="AA640" s="11">
        <v>4868.2119000000002</v>
      </c>
      <c r="AB640" s="11">
        <v>0.625</v>
      </c>
      <c r="AC640" s="11">
        <v>70</v>
      </c>
      <c r="AD640" s="11">
        <v>-19.688047000000001</v>
      </c>
    </row>
    <row r="641" spans="2:30" x14ac:dyDescent="0.35">
      <c r="B641" s="11">
        <v>-21.018238</v>
      </c>
      <c r="C641" s="11">
        <v>15</v>
      </c>
      <c r="D641" s="11">
        <v>123.33673</v>
      </c>
      <c r="E641" s="11">
        <v>0.111</v>
      </c>
      <c r="F641" s="11">
        <v>528.9256198347108</v>
      </c>
      <c r="G641" s="11">
        <v>6000</v>
      </c>
      <c r="H641" s="11">
        <v>0.8</v>
      </c>
      <c r="I641" s="11">
        <v>0.5</v>
      </c>
      <c r="J641" s="11">
        <v>0.7</v>
      </c>
      <c r="K641" s="11">
        <v>4</v>
      </c>
      <c r="L641" s="11">
        <v>3</v>
      </c>
      <c r="M641" s="11">
        <v>2</v>
      </c>
      <c r="N641" s="11">
        <v>3</v>
      </c>
      <c r="O641" s="11">
        <v>0.125</v>
      </c>
      <c r="P641" s="11">
        <v>0.15</v>
      </c>
      <c r="Q641" s="11">
        <v>0.1</v>
      </c>
      <c r="R641" s="11">
        <v>0.25</v>
      </c>
      <c r="S641" s="11">
        <v>3905.5158999999999</v>
      </c>
      <c r="T641" s="11">
        <v>0.42499999999999999</v>
      </c>
      <c r="U641" s="11">
        <v>40</v>
      </c>
      <c r="V641" s="11">
        <v>2000</v>
      </c>
      <c r="W641" s="11">
        <v>-22.907430000000002</v>
      </c>
      <c r="Y641" s="11">
        <v>-21.018238</v>
      </c>
      <c r="Z641" s="11">
        <v>58.710743801652903</v>
      </c>
      <c r="AA641" s="11">
        <v>3905.5158999999999</v>
      </c>
      <c r="AB641" s="11">
        <v>0.42499999999999999</v>
      </c>
      <c r="AC641" s="11">
        <v>40</v>
      </c>
      <c r="AD641" s="11">
        <v>-22.907430000000002</v>
      </c>
    </row>
    <row r="642" spans="2:30" x14ac:dyDescent="0.35">
      <c r="B642" s="11">
        <v>-10.945691999999999</v>
      </c>
      <c r="C642" s="11">
        <v>20</v>
      </c>
      <c r="D642" s="11">
        <v>86.785713999999999</v>
      </c>
      <c r="E642" s="11">
        <v>5.7000000000000002E-2</v>
      </c>
      <c r="F642" s="11">
        <v>632.74793388429748</v>
      </c>
      <c r="G642" s="11">
        <v>7500</v>
      </c>
      <c r="H642" s="11">
        <v>0.7</v>
      </c>
      <c r="I642" s="11">
        <v>0.4</v>
      </c>
      <c r="J642" s="11">
        <v>0.8</v>
      </c>
      <c r="K642" s="11">
        <v>2</v>
      </c>
      <c r="L642" s="11">
        <v>4</v>
      </c>
      <c r="M642" s="11">
        <v>2</v>
      </c>
      <c r="N642" s="11">
        <v>4</v>
      </c>
      <c r="O642" s="11">
        <v>0.05</v>
      </c>
      <c r="P642" s="11">
        <v>0.15</v>
      </c>
      <c r="Q642" s="11">
        <v>0.3</v>
      </c>
      <c r="R642" s="11">
        <v>0.2</v>
      </c>
      <c r="S642" s="11">
        <v>2753.7860999999998</v>
      </c>
      <c r="T642" s="11">
        <v>0.45</v>
      </c>
      <c r="U642" s="11">
        <v>70</v>
      </c>
      <c r="V642" s="11">
        <v>1000</v>
      </c>
      <c r="W642" s="11">
        <v>-12.046519</v>
      </c>
      <c r="Y642" s="11">
        <v>-10.945691999999999</v>
      </c>
      <c r="Z642" s="11">
        <v>36.066632231404959</v>
      </c>
      <c r="AA642" s="11">
        <v>2753.7860999999998</v>
      </c>
      <c r="AB642" s="11">
        <v>0.45</v>
      </c>
      <c r="AC642" s="11">
        <v>70</v>
      </c>
      <c r="AD642" s="11">
        <v>-12.046519</v>
      </c>
    </row>
    <row r="643" spans="2:30" x14ac:dyDescent="0.35">
      <c r="B643" s="11">
        <v>-7.7053539999999998</v>
      </c>
      <c r="C643" s="11">
        <v>45</v>
      </c>
      <c r="D643" s="11">
        <v>19.775510000000001</v>
      </c>
      <c r="E643" s="11">
        <v>0.03</v>
      </c>
      <c r="F643" s="11">
        <v>5185.227272727273</v>
      </c>
      <c r="G643" s="11">
        <v>7500</v>
      </c>
      <c r="H643" s="11">
        <v>0.75</v>
      </c>
      <c r="I643" s="11">
        <v>0.2</v>
      </c>
      <c r="J643" s="11">
        <v>0.8</v>
      </c>
      <c r="K643" s="11">
        <v>3</v>
      </c>
      <c r="L643" s="11">
        <v>4</v>
      </c>
      <c r="M643" s="11">
        <v>3</v>
      </c>
      <c r="N643" s="11">
        <v>4</v>
      </c>
      <c r="O643" s="11">
        <v>0.125</v>
      </c>
      <c r="P643" s="11">
        <v>0.15</v>
      </c>
      <c r="Q643" s="11">
        <v>0.1</v>
      </c>
      <c r="R643" s="11">
        <v>0.3</v>
      </c>
      <c r="S643" s="11">
        <v>2926.5246000000002</v>
      </c>
      <c r="T643" s="11">
        <v>0.45</v>
      </c>
      <c r="U643" s="11">
        <v>70</v>
      </c>
      <c r="V643" s="11">
        <v>800</v>
      </c>
      <c r="W643" s="11">
        <v>-6.4205757000000006</v>
      </c>
      <c r="Y643" s="11">
        <v>-7.7053539999999998</v>
      </c>
      <c r="Z643" s="11">
        <v>155.55681818181819</v>
      </c>
      <c r="AA643" s="11">
        <v>2926.5246000000002</v>
      </c>
      <c r="AB643" s="11">
        <v>0.45</v>
      </c>
      <c r="AC643" s="11">
        <v>70</v>
      </c>
      <c r="AD643" s="11">
        <v>-6.4205757000000006</v>
      </c>
    </row>
    <row r="644" spans="2:30" x14ac:dyDescent="0.35">
      <c r="B644" s="11">
        <v>-7.0408200000000001</v>
      </c>
      <c r="C644" s="11">
        <v>30</v>
      </c>
      <c r="D644" s="11">
        <v>147.70408</v>
      </c>
      <c r="E644" s="11">
        <v>0.246</v>
      </c>
      <c r="F644" s="11">
        <v>950</v>
      </c>
      <c r="G644" s="11">
        <v>7500</v>
      </c>
      <c r="H644" s="11">
        <v>0.75</v>
      </c>
      <c r="I644" s="11">
        <v>0.2</v>
      </c>
      <c r="J644" s="11">
        <v>0.8</v>
      </c>
      <c r="K644" s="11">
        <v>2</v>
      </c>
      <c r="L644" s="11">
        <v>4</v>
      </c>
      <c r="M644" s="11">
        <v>2</v>
      </c>
      <c r="N644" s="11">
        <v>3</v>
      </c>
      <c r="O644" s="11">
        <v>0.05</v>
      </c>
      <c r="P644" s="11">
        <v>0.2</v>
      </c>
      <c r="Q644" s="11">
        <v>0.1</v>
      </c>
      <c r="R644" s="11">
        <v>0.35</v>
      </c>
      <c r="S644" s="11">
        <v>3198.3380999999999</v>
      </c>
      <c r="T644" s="11">
        <v>0.6</v>
      </c>
      <c r="U644" s="11">
        <v>40</v>
      </c>
      <c r="V644" s="11">
        <v>600</v>
      </c>
      <c r="W644" s="11">
        <v>-5.3152306999999999</v>
      </c>
      <c r="Y644" s="11">
        <v>-7.0408200000000001</v>
      </c>
      <c r="Z644" s="11">
        <v>233.7</v>
      </c>
      <c r="AA644" s="11">
        <v>3198.3380999999999</v>
      </c>
      <c r="AB644" s="11">
        <v>0.6</v>
      </c>
      <c r="AC644" s="11">
        <v>40</v>
      </c>
      <c r="AD644" s="11">
        <v>-5.3152306999999999</v>
      </c>
    </row>
    <row r="645" spans="2:30" x14ac:dyDescent="0.35">
      <c r="B645" s="11">
        <v>13.725194</v>
      </c>
      <c r="C645" s="11">
        <v>15</v>
      </c>
      <c r="D645" s="11">
        <v>165.97959</v>
      </c>
      <c r="E645" s="11">
        <v>0.246</v>
      </c>
      <c r="F645" s="11">
        <v>2748.8119834710747</v>
      </c>
      <c r="G645" s="11">
        <v>3000</v>
      </c>
      <c r="H645" s="11">
        <v>0.75</v>
      </c>
      <c r="I645" s="11">
        <v>0.5</v>
      </c>
      <c r="J645" s="11">
        <v>0.9</v>
      </c>
      <c r="K645" s="11">
        <v>4</v>
      </c>
      <c r="L645" s="11">
        <v>2</v>
      </c>
      <c r="M645" s="11">
        <v>3</v>
      </c>
      <c r="N645" s="11">
        <v>3</v>
      </c>
      <c r="O645" s="11">
        <v>0.2</v>
      </c>
      <c r="P645" s="11">
        <v>0.15</v>
      </c>
      <c r="Q645" s="11">
        <v>0.3</v>
      </c>
      <c r="R645" s="11">
        <v>0.25</v>
      </c>
      <c r="S645" s="11">
        <v>1681.5416</v>
      </c>
      <c r="T645" s="11">
        <v>0.52500000000000002</v>
      </c>
      <c r="U645" s="11">
        <v>70</v>
      </c>
      <c r="V645" s="11">
        <v>400</v>
      </c>
      <c r="W645" s="11">
        <v>10.043388999999999</v>
      </c>
      <c r="Y645" s="11">
        <v>13.725194</v>
      </c>
      <c r="Z645" s="11">
        <v>676.20774793388432</v>
      </c>
      <c r="AA645" s="11">
        <v>1681.5416</v>
      </c>
      <c r="AB645" s="11">
        <v>0.52500000000000002</v>
      </c>
      <c r="AC645" s="11">
        <v>70</v>
      </c>
      <c r="AD645" s="11">
        <v>10.043388999999999</v>
      </c>
    </row>
    <row r="646" spans="2:30" x14ac:dyDescent="0.35">
      <c r="B646" s="11">
        <v>-28.355160000000001</v>
      </c>
      <c r="C646" s="11">
        <v>30</v>
      </c>
      <c r="D646" s="11">
        <v>172.07142999999999</v>
      </c>
      <c r="E646" s="11">
        <v>0.3</v>
      </c>
      <c r="F646" s="11">
        <v>2380.1652892561983</v>
      </c>
      <c r="G646" s="11">
        <v>2500</v>
      </c>
      <c r="H646" s="11">
        <v>0.85</v>
      </c>
      <c r="I646" s="11">
        <v>0.4</v>
      </c>
      <c r="J646" s="11">
        <v>0.8</v>
      </c>
      <c r="K646" s="11">
        <v>4</v>
      </c>
      <c r="L646" s="11">
        <v>3</v>
      </c>
      <c r="M646" s="11">
        <v>2</v>
      </c>
      <c r="N646" s="11">
        <v>2</v>
      </c>
      <c r="O646" s="11">
        <v>0.125</v>
      </c>
      <c r="P646" s="11">
        <v>0.1</v>
      </c>
      <c r="Q646" s="11">
        <v>0.16666666999999999</v>
      </c>
      <c r="R646" s="11">
        <v>0.2</v>
      </c>
      <c r="S646" s="11">
        <v>656.06934999999999</v>
      </c>
      <c r="T646" s="11">
        <v>0.6</v>
      </c>
      <c r="U646" s="11">
        <v>50</v>
      </c>
      <c r="V646" s="11">
        <v>2000</v>
      </c>
      <c r="W646" s="11">
        <v>-29.054089999999999</v>
      </c>
      <c r="Y646" s="11">
        <v>-28.355160000000001</v>
      </c>
      <c r="Z646" s="11">
        <v>714.04958677685943</v>
      </c>
      <c r="AA646" s="11">
        <v>656.06934999999999</v>
      </c>
      <c r="AB646" s="11">
        <v>0.6</v>
      </c>
      <c r="AC646" s="11">
        <v>50</v>
      </c>
      <c r="AD646" s="11">
        <v>-29.054089999999999</v>
      </c>
    </row>
    <row r="647" spans="2:30" x14ac:dyDescent="0.35">
      <c r="B647" s="11">
        <v>27.216018999999999</v>
      </c>
      <c r="C647" s="11">
        <v>15</v>
      </c>
      <c r="D647" s="11">
        <v>123.33673</v>
      </c>
      <c r="E647" s="11">
        <v>0.192</v>
      </c>
      <c r="F647" s="11">
        <v>4231.4049586776864</v>
      </c>
      <c r="G647" s="11">
        <v>8500</v>
      </c>
      <c r="H647" s="11">
        <v>0.8</v>
      </c>
      <c r="I647" s="11">
        <v>0.5</v>
      </c>
      <c r="J647" s="11">
        <v>0.8</v>
      </c>
      <c r="K647" s="11">
        <v>3</v>
      </c>
      <c r="L647" s="11">
        <v>4</v>
      </c>
      <c r="M647" s="11">
        <v>3</v>
      </c>
      <c r="N647" s="11">
        <v>3</v>
      </c>
      <c r="O647" s="11">
        <v>0.2</v>
      </c>
      <c r="P647" s="11">
        <v>0.2</v>
      </c>
      <c r="Q647" s="11">
        <v>0.1</v>
      </c>
      <c r="R647" s="11">
        <v>0.35</v>
      </c>
      <c r="S647" s="11">
        <v>3995.9214000000002</v>
      </c>
      <c r="T647" s="11">
        <v>0.5</v>
      </c>
      <c r="U647" s="11">
        <v>90</v>
      </c>
      <c r="V647" s="11">
        <v>600</v>
      </c>
      <c r="W647" s="11">
        <v>21.350950999999998</v>
      </c>
      <c r="Y647" s="11">
        <v>27.216018999999999</v>
      </c>
      <c r="Z647" s="11">
        <v>812.42975206611584</v>
      </c>
      <c r="AA647" s="11">
        <v>3995.9214000000002</v>
      </c>
      <c r="AB647" s="11">
        <v>0.5</v>
      </c>
      <c r="AC647" s="11">
        <v>90</v>
      </c>
      <c r="AD647" s="11">
        <v>21.350950999999998</v>
      </c>
    </row>
    <row r="648" spans="2:30" x14ac:dyDescent="0.35">
      <c r="B648" s="11">
        <v>3.5471119999999998</v>
      </c>
      <c r="C648" s="11">
        <v>45</v>
      </c>
      <c r="D648" s="11">
        <v>263.44898000000001</v>
      </c>
      <c r="E648" s="11">
        <v>0.219</v>
      </c>
      <c r="F648" s="11">
        <v>2221.6425619834713</v>
      </c>
      <c r="G648" s="11">
        <v>8500</v>
      </c>
      <c r="H648" s="11">
        <v>0.7</v>
      </c>
      <c r="I648" s="11">
        <v>0.3</v>
      </c>
      <c r="J648" s="11">
        <v>0.8</v>
      </c>
      <c r="K648" s="11">
        <v>4</v>
      </c>
      <c r="L648" s="11">
        <v>4</v>
      </c>
      <c r="M648" s="11">
        <v>4</v>
      </c>
      <c r="N648" s="11">
        <v>3</v>
      </c>
      <c r="O648" s="11">
        <v>0.05</v>
      </c>
      <c r="P648" s="11">
        <v>0.2</v>
      </c>
      <c r="Q648" s="11">
        <v>0.3</v>
      </c>
      <c r="R648" s="11">
        <v>0.25</v>
      </c>
      <c r="S648" s="11">
        <v>3954.5601999999999</v>
      </c>
      <c r="T648" s="11">
        <v>0.57499999999999996</v>
      </c>
      <c r="U648" s="11">
        <v>80</v>
      </c>
      <c r="V648" s="11">
        <v>800</v>
      </c>
      <c r="W648" s="11">
        <v>4.2325942000000003</v>
      </c>
      <c r="Y648" s="11">
        <v>3.5471119999999998</v>
      </c>
      <c r="Z648" s="11">
        <v>486.53972107438022</v>
      </c>
      <c r="AA648" s="11">
        <v>3954.5601999999999</v>
      </c>
      <c r="AB648" s="11">
        <v>0.57499999999999996</v>
      </c>
      <c r="AC648" s="11">
        <v>80</v>
      </c>
      <c r="AD648" s="11">
        <v>4.2325942000000003</v>
      </c>
    </row>
    <row r="649" spans="2:30" x14ac:dyDescent="0.35">
      <c r="B649" s="11">
        <v>7.8373109999999997</v>
      </c>
      <c r="C649" s="11">
        <v>15</v>
      </c>
      <c r="D649" s="11">
        <v>159.88775999999999</v>
      </c>
      <c r="E649" s="11">
        <v>0.3</v>
      </c>
      <c r="F649" s="11">
        <v>1335.5888429752067</v>
      </c>
      <c r="G649" s="11">
        <v>7500</v>
      </c>
      <c r="H649" s="11">
        <v>0.85</v>
      </c>
      <c r="I649" s="11">
        <v>0.2</v>
      </c>
      <c r="J649" s="11">
        <v>0.6</v>
      </c>
      <c r="K649" s="11">
        <v>2</v>
      </c>
      <c r="L649" s="11">
        <v>4</v>
      </c>
      <c r="M649" s="11">
        <v>4</v>
      </c>
      <c r="N649" s="11">
        <v>3</v>
      </c>
      <c r="O649" s="11">
        <v>0.125</v>
      </c>
      <c r="P649" s="11">
        <v>0.15</v>
      </c>
      <c r="Q649" s="11">
        <v>0.1</v>
      </c>
      <c r="R649" s="11">
        <v>0.35</v>
      </c>
      <c r="S649" s="11">
        <v>2169.7311</v>
      </c>
      <c r="T649" s="11">
        <v>0.47499999999999998</v>
      </c>
      <c r="U649" s="11">
        <v>50</v>
      </c>
      <c r="V649" s="11">
        <v>1400</v>
      </c>
      <c r="W649" s="11">
        <v>6.1561408000000002</v>
      </c>
      <c r="Y649" s="11">
        <v>7.8373109999999997</v>
      </c>
      <c r="Z649" s="11">
        <v>400.676652892562</v>
      </c>
      <c r="AA649" s="11">
        <v>2169.7311</v>
      </c>
      <c r="AB649" s="11">
        <v>0.47499999999999998</v>
      </c>
      <c r="AC649" s="11">
        <v>50</v>
      </c>
      <c r="AD649" s="11">
        <v>6.1561408000000002</v>
      </c>
    </row>
    <row r="650" spans="2:30" x14ac:dyDescent="0.35">
      <c r="B650" s="11">
        <v>2.49797</v>
      </c>
      <c r="C650" s="11">
        <v>30</v>
      </c>
      <c r="D650" s="11">
        <v>245.17347000000001</v>
      </c>
      <c r="E650" s="11">
        <v>0.16500000000000001</v>
      </c>
      <c r="F650" s="11">
        <v>2847.3657024793383</v>
      </c>
      <c r="G650" s="11">
        <v>8500</v>
      </c>
      <c r="H650" s="11">
        <v>0.85</v>
      </c>
      <c r="I650" s="11">
        <v>0.2</v>
      </c>
      <c r="J650" s="11">
        <v>0.8</v>
      </c>
      <c r="K650" s="11">
        <v>2</v>
      </c>
      <c r="L650" s="11">
        <v>4</v>
      </c>
      <c r="M650" s="11">
        <v>3</v>
      </c>
      <c r="N650" s="11">
        <v>3</v>
      </c>
      <c r="O650" s="11">
        <v>0.125</v>
      </c>
      <c r="P650" s="11">
        <v>0.15</v>
      </c>
      <c r="Q650" s="11">
        <v>0.23333333000000001</v>
      </c>
      <c r="R650" s="11">
        <v>0.2</v>
      </c>
      <c r="S650" s="11">
        <v>2927.7094999999999</v>
      </c>
      <c r="T650" s="11">
        <v>0.625</v>
      </c>
      <c r="U650" s="11">
        <v>80</v>
      </c>
      <c r="V650" s="11">
        <v>600</v>
      </c>
      <c r="W650" s="11">
        <v>-0.12209961999999999</v>
      </c>
      <c r="Y650" s="11">
        <v>2.49797</v>
      </c>
      <c r="Z650" s="11">
        <v>469.81534090909082</v>
      </c>
      <c r="AA650" s="11">
        <v>2927.7094999999999</v>
      </c>
      <c r="AB650" s="11">
        <v>0.625</v>
      </c>
      <c r="AC650" s="11">
        <v>80</v>
      </c>
      <c r="AD650" s="11">
        <v>-0.12209961999999999</v>
      </c>
    </row>
    <row r="651" spans="2:30" x14ac:dyDescent="0.35">
      <c r="B651" s="11">
        <v>-13.048572999999999</v>
      </c>
      <c r="C651" s="11">
        <v>45</v>
      </c>
      <c r="D651" s="11">
        <v>19.775510000000001</v>
      </c>
      <c r="E651" s="11">
        <v>0.219</v>
      </c>
      <c r="F651" s="11">
        <v>2985.4338842975208</v>
      </c>
      <c r="G651" s="11">
        <v>7500</v>
      </c>
      <c r="H651" s="11">
        <v>0.7</v>
      </c>
      <c r="I651" s="11">
        <v>0.5</v>
      </c>
      <c r="J651" s="11">
        <v>0.7</v>
      </c>
      <c r="K651" s="11">
        <v>4</v>
      </c>
      <c r="L651" s="11">
        <v>4</v>
      </c>
      <c r="M651" s="11">
        <v>3</v>
      </c>
      <c r="N651" s="11">
        <v>4</v>
      </c>
      <c r="O651" s="11">
        <v>0.125</v>
      </c>
      <c r="P651" s="11">
        <v>0.1</v>
      </c>
      <c r="Q651" s="11">
        <v>0.16666666999999999</v>
      </c>
      <c r="R651" s="11">
        <v>0.3</v>
      </c>
      <c r="S651" s="11">
        <v>1800.9382000000001</v>
      </c>
      <c r="T651" s="11">
        <v>0.42499999999999999</v>
      </c>
      <c r="U651" s="11">
        <v>70</v>
      </c>
      <c r="V651" s="11">
        <v>1400</v>
      </c>
      <c r="W651" s="11">
        <v>-18.278704000000001</v>
      </c>
      <c r="Y651" s="11">
        <v>-13.048572999999999</v>
      </c>
      <c r="Z651" s="11">
        <v>653.81002066115707</v>
      </c>
      <c r="AA651" s="11">
        <v>1800.9382000000001</v>
      </c>
      <c r="AB651" s="11">
        <v>0.42499999999999999</v>
      </c>
      <c r="AC651" s="11">
        <v>70</v>
      </c>
      <c r="AD651" s="11">
        <v>-18.278704000000001</v>
      </c>
    </row>
    <row r="652" spans="2:30" x14ac:dyDescent="0.35">
      <c r="B652" s="11">
        <v>18.807093999999999</v>
      </c>
      <c r="C652" s="11">
        <v>25</v>
      </c>
      <c r="D652" s="11">
        <v>196.43878000000001</v>
      </c>
      <c r="E652" s="11">
        <v>0.219</v>
      </c>
      <c r="F652" s="11">
        <v>3012.3966942148763</v>
      </c>
      <c r="G652" s="11">
        <v>7500</v>
      </c>
      <c r="H652" s="11">
        <v>0.85</v>
      </c>
      <c r="I652" s="11">
        <v>0.2</v>
      </c>
      <c r="J652" s="11">
        <v>0.8</v>
      </c>
      <c r="K652" s="11">
        <v>3</v>
      </c>
      <c r="L652" s="11">
        <v>2</v>
      </c>
      <c r="M652" s="11">
        <v>3</v>
      </c>
      <c r="N652" s="11">
        <v>3</v>
      </c>
      <c r="O652" s="11">
        <v>0.2</v>
      </c>
      <c r="P652" s="11">
        <v>0.1</v>
      </c>
      <c r="Q652" s="11">
        <v>0.3</v>
      </c>
      <c r="R652" s="11">
        <v>0.35</v>
      </c>
      <c r="S652" s="11">
        <v>3300.5214000000001</v>
      </c>
      <c r="T652" s="11">
        <v>0.6</v>
      </c>
      <c r="U652" s="11">
        <v>70</v>
      </c>
      <c r="V652" s="11">
        <v>800</v>
      </c>
      <c r="W652" s="11">
        <v>23.610534000000001</v>
      </c>
      <c r="Y652" s="11">
        <v>18.807093999999999</v>
      </c>
      <c r="Z652" s="11">
        <v>659.71487603305786</v>
      </c>
      <c r="AA652" s="11">
        <v>3300.5214000000001</v>
      </c>
      <c r="AB652" s="11">
        <v>0.6</v>
      </c>
      <c r="AC652" s="11">
        <v>70</v>
      </c>
      <c r="AD652" s="11">
        <v>23.610534000000001</v>
      </c>
    </row>
    <row r="653" spans="2:30" x14ac:dyDescent="0.35">
      <c r="B653" s="11">
        <v>-2.095647</v>
      </c>
      <c r="C653" s="11">
        <v>45</v>
      </c>
      <c r="D653" s="11">
        <v>190.34693999999999</v>
      </c>
      <c r="E653" s="11">
        <v>8.4000000000000005E-2</v>
      </c>
      <c r="F653" s="11">
        <v>5900</v>
      </c>
      <c r="G653" s="11">
        <v>6500</v>
      </c>
      <c r="H653" s="11">
        <v>0.75</v>
      </c>
      <c r="I653" s="11">
        <v>0.5</v>
      </c>
      <c r="J653" s="11">
        <v>0.7</v>
      </c>
      <c r="K653" s="11">
        <v>3</v>
      </c>
      <c r="L653" s="11">
        <v>4</v>
      </c>
      <c r="M653" s="11">
        <v>2</v>
      </c>
      <c r="N653" s="11">
        <v>4</v>
      </c>
      <c r="O653" s="11">
        <v>0.2</v>
      </c>
      <c r="P653" s="11">
        <v>0.15</v>
      </c>
      <c r="Q653" s="11">
        <v>0.1</v>
      </c>
      <c r="R653" s="11">
        <v>0.2</v>
      </c>
      <c r="S653" s="11">
        <v>3024.0754999999999</v>
      </c>
      <c r="T653" s="11">
        <v>0.5</v>
      </c>
      <c r="U653" s="11">
        <v>50</v>
      </c>
      <c r="V653" s="11">
        <v>800</v>
      </c>
      <c r="W653" s="11">
        <v>2.8589159</v>
      </c>
      <c r="Y653" s="11">
        <v>-2.095647</v>
      </c>
      <c r="Z653" s="11">
        <v>495.6</v>
      </c>
      <c r="AA653" s="11">
        <v>3024.0754999999999</v>
      </c>
      <c r="AB653" s="11">
        <v>0.5</v>
      </c>
      <c r="AC653" s="11">
        <v>50</v>
      </c>
      <c r="AD653" s="11">
        <v>2.8589159</v>
      </c>
    </row>
    <row r="654" spans="2:30" x14ac:dyDescent="0.35">
      <c r="B654" s="11">
        <v>-18.571729999999999</v>
      </c>
      <c r="C654" s="11">
        <v>20</v>
      </c>
      <c r="D654" s="11">
        <v>165.97959</v>
      </c>
      <c r="E654" s="11">
        <v>0.111</v>
      </c>
      <c r="F654" s="11">
        <v>775</v>
      </c>
      <c r="G654" s="11">
        <v>8000</v>
      </c>
      <c r="H654" s="11">
        <v>0.75</v>
      </c>
      <c r="I654" s="11">
        <v>0.5</v>
      </c>
      <c r="J654" s="11">
        <v>0.6</v>
      </c>
      <c r="K654" s="11">
        <v>2</v>
      </c>
      <c r="L654" s="11">
        <v>3</v>
      </c>
      <c r="M654" s="11">
        <v>4</v>
      </c>
      <c r="N654" s="11">
        <v>3</v>
      </c>
      <c r="O654" s="11">
        <v>0.2</v>
      </c>
      <c r="P654" s="11">
        <v>0.15</v>
      </c>
      <c r="Q654" s="11">
        <v>0.1</v>
      </c>
      <c r="R654" s="11">
        <v>0.35</v>
      </c>
      <c r="S654" s="11">
        <v>2937.3719000000001</v>
      </c>
      <c r="T654" s="11">
        <v>0.47499999999999998</v>
      </c>
      <c r="U654" s="11">
        <v>40</v>
      </c>
      <c r="V654" s="11">
        <v>1400</v>
      </c>
      <c r="W654" s="11">
        <v>-15.3911</v>
      </c>
      <c r="Y654" s="11">
        <v>-18.571729999999999</v>
      </c>
      <c r="Z654" s="11">
        <v>86.025000000000006</v>
      </c>
      <c r="AA654" s="11">
        <v>2937.3719000000001</v>
      </c>
      <c r="AB654" s="11">
        <v>0.47499999999999998</v>
      </c>
      <c r="AC654" s="11">
        <v>40</v>
      </c>
      <c r="AD654" s="11">
        <v>-15.3911</v>
      </c>
    </row>
    <row r="655" spans="2:30" x14ac:dyDescent="0.35">
      <c r="B655" s="11">
        <v>-9.6553970000000007</v>
      </c>
      <c r="C655" s="11">
        <v>25</v>
      </c>
      <c r="D655" s="11">
        <v>13.683673000000001</v>
      </c>
      <c r="E655" s="11">
        <v>0.03</v>
      </c>
      <c r="F655" s="11">
        <v>5061.9834710743798</v>
      </c>
      <c r="G655" s="11">
        <v>8500</v>
      </c>
      <c r="H655" s="11">
        <v>0.7</v>
      </c>
      <c r="I655" s="11">
        <v>0.5</v>
      </c>
      <c r="J655" s="11">
        <v>0.9</v>
      </c>
      <c r="K655" s="11">
        <v>4</v>
      </c>
      <c r="L655" s="11">
        <v>3</v>
      </c>
      <c r="M655" s="11">
        <v>3</v>
      </c>
      <c r="N655" s="11">
        <v>4</v>
      </c>
      <c r="O655" s="11">
        <v>0.2</v>
      </c>
      <c r="P655" s="11">
        <v>0.2</v>
      </c>
      <c r="Q655" s="11">
        <v>0.16666666999999999</v>
      </c>
      <c r="R655" s="11">
        <v>0.2</v>
      </c>
      <c r="S655" s="11">
        <v>3021.2465000000002</v>
      </c>
      <c r="T655" s="11">
        <v>0.5</v>
      </c>
      <c r="U655" s="11">
        <v>40</v>
      </c>
      <c r="V655" s="11">
        <v>1000</v>
      </c>
      <c r="W655" s="11">
        <v>-8.8518346999999995</v>
      </c>
      <c r="Y655" s="11">
        <v>-9.6553970000000007</v>
      </c>
      <c r="Z655" s="11">
        <v>151.85950413223139</v>
      </c>
      <c r="AA655" s="11">
        <v>3021.2465000000002</v>
      </c>
      <c r="AB655" s="11">
        <v>0.5</v>
      </c>
      <c r="AC655" s="11">
        <v>40</v>
      </c>
      <c r="AD655" s="11">
        <v>-8.8518346999999995</v>
      </c>
    </row>
    <row r="656" spans="2:30" x14ac:dyDescent="0.35">
      <c r="B656" s="11">
        <v>-7.257339</v>
      </c>
      <c r="C656" s="11">
        <v>20</v>
      </c>
      <c r="D656" s="11">
        <v>13.683673000000001</v>
      </c>
      <c r="E656" s="11">
        <v>8.4000000000000005E-2</v>
      </c>
      <c r="F656" s="11">
        <v>1694.4731404958679</v>
      </c>
      <c r="G656" s="11">
        <v>6500</v>
      </c>
      <c r="H656" s="11">
        <v>0.75</v>
      </c>
      <c r="I656" s="11">
        <v>0.5</v>
      </c>
      <c r="J656" s="11">
        <v>0.8</v>
      </c>
      <c r="K656" s="11">
        <v>4</v>
      </c>
      <c r="L656" s="11">
        <v>4</v>
      </c>
      <c r="M656" s="11">
        <v>3</v>
      </c>
      <c r="N656" s="11">
        <v>3</v>
      </c>
      <c r="O656" s="11">
        <v>0.05</v>
      </c>
      <c r="P656" s="11">
        <v>0.2</v>
      </c>
      <c r="Q656" s="11">
        <v>0.23333333000000001</v>
      </c>
      <c r="R656" s="11">
        <v>0.35</v>
      </c>
      <c r="S656" s="11">
        <v>2386.6147000000001</v>
      </c>
      <c r="T656" s="11">
        <v>0.55000000000000004</v>
      </c>
      <c r="U656" s="11">
        <v>60</v>
      </c>
      <c r="V656" s="11">
        <v>1200</v>
      </c>
      <c r="W656" s="11">
        <v>-8.1916747999999995</v>
      </c>
      <c r="Y656" s="11">
        <v>-7.257339</v>
      </c>
      <c r="Z656" s="11">
        <v>142.33574380165291</v>
      </c>
      <c r="AA656" s="11">
        <v>2386.6147000000001</v>
      </c>
      <c r="AB656" s="11">
        <v>0.55000000000000004</v>
      </c>
      <c r="AC656" s="11">
        <v>60</v>
      </c>
      <c r="AD656" s="11">
        <v>-8.1916747999999995</v>
      </c>
    </row>
    <row r="657" spans="2:30" x14ac:dyDescent="0.35">
      <c r="B657" s="11">
        <v>-25.798143</v>
      </c>
      <c r="C657" s="11">
        <v>35</v>
      </c>
      <c r="D657" s="11">
        <v>68.510204000000002</v>
      </c>
      <c r="E657" s="11">
        <v>0.03</v>
      </c>
      <c r="F657" s="11">
        <v>632.74793388429748</v>
      </c>
      <c r="G657" s="11">
        <v>7500</v>
      </c>
      <c r="H657" s="11">
        <v>0.75</v>
      </c>
      <c r="I657" s="11">
        <v>0.5</v>
      </c>
      <c r="J657" s="11">
        <v>0.7</v>
      </c>
      <c r="K657" s="11">
        <v>4</v>
      </c>
      <c r="L657" s="11">
        <v>2</v>
      </c>
      <c r="M657" s="11">
        <v>4</v>
      </c>
      <c r="N657" s="11">
        <v>2</v>
      </c>
      <c r="O657" s="11">
        <v>0.05</v>
      </c>
      <c r="P657" s="11">
        <v>0.15</v>
      </c>
      <c r="Q657" s="11">
        <v>0.3</v>
      </c>
      <c r="R657" s="11">
        <v>0.2</v>
      </c>
      <c r="S657" s="11">
        <v>2505.6972999999998</v>
      </c>
      <c r="T657" s="11">
        <v>0.625</v>
      </c>
      <c r="U657" s="11">
        <v>60</v>
      </c>
      <c r="V657" s="11">
        <v>1800</v>
      </c>
      <c r="W657" s="11">
        <v>-26.967115</v>
      </c>
      <c r="Y657" s="11">
        <v>-25.798143</v>
      </c>
      <c r="Z657" s="11">
        <v>18.982438016528924</v>
      </c>
      <c r="AA657" s="11">
        <v>2505.6972999999998</v>
      </c>
      <c r="AB657" s="11">
        <v>0.625</v>
      </c>
      <c r="AC657" s="11">
        <v>60</v>
      </c>
      <c r="AD657" s="11">
        <v>-26.967115</v>
      </c>
    </row>
    <row r="658" spans="2:30" x14ac:dyDescent="0.35">
      <c r="B658" s="11">
        <v>35.277113</v>
      </c>
      <c r="C658" s="11">
        <v>30</v>
      </c>
      <c r="D658" s="11">
        <v>123.33673</v>
      </c>
      <c r="E658" s="11">
        <v>0.3</v>
      </c>
      <c r="F658" s="11">
        <v>5061.9834710743798</v>
      </c>
      <c r="G658" s="11">
        <v>4500</v>
      </c>
      <c r="H658" s="11">
        <v>0.8</v>
      </c>
      <c r="I658" s="11">
        <v>0.5</v>
      </c>
      <c r="J658" s="11">
        <v>0.8</v>
      </c>
      <c r="K658" s="11">
        <v>3</v>
      </c>
      <c r="L658" s="11">
        <v>2</v>
      </c>
      <c r="M658" s="11">
        <v>2</v>
      </c>
      <c r="N658" s="11">
        <v>3</v>
      </c>
      <c r="O658" s="11">
        <v>0.2</v>
      </c>
      <c r="P658" s="11">
        <v>0.2</v>
      </c>
      <c r="Q658" s="11">
        <v>0.1</v>
      </c>
      <c r="R658" s="11">
        <v>0.35</v>
      </c>
      <c r="S658" s="11">
        <v>1549.9638</v>
      </c>
      <c r="T658" s="11">
        <v>0.55000000000000004</v>
      </c>
      <c r="U658" s="11">
        <v>60</v>
      </c>
      <c r="V658" s="11">
        <v>1600</v>
      </c>
      <c r="W658" s="11">
        <v>39.393399000000002</v>
      </c>
      <c r="Y658" s="11">
        <v>35.277113</v>
      </c>
      <c r="Z658" s="11">
        <v>1518.5950413223138</v>
      </c>
      <c r="AA658" s="11">
        <v>1549.9638</v>
      </c>
      <c r="AB658" s="11">
        <v>0.55000000000000004</v>
      </c>
      <c r="AC658" s="11">
        <v>60</v>
      </c>
      <c r="AD658" s="11">
        <v>39.393399000000002</v>
      </c>
    </row>
    <row r="659" spans="2:30" x14ac:dyDescent="0.35">
      <c r="B659" s="11">
        <v>29.041080999999998</v>
      </c>
      <c r="C659" s="11">
        <v>20</v>
      </c>
      <c r="D659" s="11">
        <v>220.80611999999999</v>
      </c>
      <c r="E659" s="11">
        <v>0.16500000000000001</v>
      </c>
      <c r="F659" s="11">
        <v>6600</v>
      </c>
      <c r="G659" s="11">
        <v>6000</v>
      </c>
      <c r="H659" s="11">
        <v>0.75</v>
      </c>
      <c r="I659" s="11">
        <v>0.4</v>
      </c>
      <c r="J659" s="11">
        <v>0.7</v>
      </c>
      <c r="K659" s="11">
        <v>2</v>
      </c>
      <c r="L659" s="11">
        <v>4</v>
      </c>
      <c r="M659" s="11">
        <v>3</v>
      </c>
      <c r="N659" s="11">
        <v>2</v>
      </c>
      <c r="O659" s="11">
        <v>0.2</v>
      </c>
      <c r="P659" s="11">
        <v>0.1</v>
      </c>
      <c r="Q659" s="11">
        <v>0.1</v>
      </c>
      <c r="R659" s="11">
        <v>0.3</v>
      </c>
      <c r="S659" s="11">
        <v>1678.4982</v>
      </c>
      <c r="T659" s="11">
        <v>0.55000000000000004</v>
      </c>
      <c r="U659" s="11">
        <v>60</v>
      </c>
      <c r="V659" s="11">
        <v>1800</v>
      </c>
      <c r="W659" s="11">
        <v>29.606225999999999</v>
      </c>
      <c r="Y659" s="11">
        <v>29.041080999999998</v>
      </c>
      <c r="Z659" s="11">
        <v>1089</v>
      </c>
      <c r="AA659" s="11">
        <v>1678.4982</v>
      </c>
      <c r="AB659" s="11">
        <v>0.55000000000000004</v>
      </c>
      <c r="AC659" s="11">
        <v>60</v>
      </c>
      <c r="AD659" s="11">
        <v>29.606225999999999</v>
      </c>
    </row>
    <row r="660" spans="2:30" x14ac:dyDescent="0.35">
      <c r="B660" s="11">
        <v>13.334031</v>
      </c>
      <c r="C660" s="11">
        <v>20</v>
      </c>
      <c r="D660" s="11">
        <v>159.88775999999999</v>
      </c>
      <c r="E660" s="11">
        <v>0.246</v>
      </c>
      <c r="F660" s="11">
        <v>2000</v>
      </c>
      <c r="G660" s="11">
        <v>6000</v>
      </c>
      <c r="H660" s="11">
        <v>0.75</v>
      </c>
      <c r="I660" s="11">
        <v>0.5</v>
      </c>
      <c r="J660" s="11">
        <v>0.7</v>
      </c>
      <c r="K660" s="11">
        <v>4</v>
      </c>
      <c r="L660" s="11">
        <v>3</v>
      </c>
      <c r="M660" s="11">
        <v>4</v>
      </c>
      <c r="N660" s="11">
        <v>2</v>
      </c>
      <c r="O660" s="11">
        <v>0.125</v>
      </c>
      <c r="P660" s="11">
        <v>0.2</v>
      </c>
      <c r="Q660" s="11">
        <v>0.23333333000000001</v>
      </c>
      <c r="R660" s="11">
        <v>0.3</v>
      </c>
      <c r="S660" s="11">
        <v>3252.0902999999998</v>
      </c>
      <c r="T660" s="11">
        <v>0.55000000000000004</v>
      </c>
      <c r="U660" s="11">
        <v>80</v>
      </c>
      <c r="V660" s="11">
        <v>600</v>
      </c>
      <c r="W660" s="11">
        <v>21.383324000000002</v>
      </c>
      <c r="Y660" s="11">
        <v>13.334031</v>
      </c>
      <c r="Z660" s="11">
        <v>492</v>
      </c>
      <c r="AA660" s="11">
        <v>3252.0902999999998</v>
      </c>
      <c r="AB660" s="11">
        <v>0.55000000000000004</v>
      </c>
      <c r="AC660" s="11">
        <v>80</v>
      </c>
      <c r="AD660" s="11">
        <v>21.383324000000002</v>
      </c>
    </row>
    <row r="661" spans="2:30" x14ac:dyDescent="0.35">
      <c r="B661" s="11">
        <v>-6.5039639999999999</v>
      </c>
      <c r="C661" s="11">
        <v>15</v>
      </c>
      <c r="D661" s="11">
        <v>50.234693999999998</v>
      </c>
      <c r="E661" s="11">
        <v>0.3</v>
      </c>
      <c r="F661" s="11">
        <v>1269.4214876033059</v>
      </c>
      <c r="G661" s="11">
        <v>4000</v>
      </c>
      <c r="H661" s="11">
        <v>0.75</v>
      </c>
      <c r="I661" s="11">
        <v>0.4</v>
      </c>
      <c r="J661" s="11">
        <v>0.6</v>
      </c>
      <c r="K661" s="11">
        <v>4</v>
      </c>
      <c r="L661" s="11">
        <v>3</v>
      </c>
      <c r="M661" s="11">
        <v>2</v>
      </c>
      <c r="N661" s="11">
        <v>4</v>
      </c>
      <c r="O661" s="11">
        <v>0.2</v>
      </c>
      <c r="P661" s="11">
        <v>0.2</v>
      </c>
      <c r="Q661" s="11">
        <v>0.1</v>
      </c>
      <c r="R661" s="11">
        <v>0.2</v>
      </c>
      <c r="S661" s="11">
        <v>2242.0554000000002</v>
      </c>
      <c r="T661" s="11">
        <v>0.47499999999999998</v>
      </c>
      <c r="U661" s="11">
        <v>40</v>
      </c>
      <c r="V661" s="11">
        <v>2000</v>
      </c>
      <c r="W661" s="11">
        <v>-5.6130924999999996</v>
      </c>
      <c r="Y661" s="11">
        <v>-6.5039639999999999</v>
      </c>
      <c r="Z661" s="11">
        <v>380.82644628099177</v>
      </c>
      <c r="AA661" s="11">
        <v>2242.0554000000002</v>
      </c>
      <c r="AB661" s="11">
        <v>0.47499999999999998</v>
      </c>
      <c r="AC661" s="11">
        <v>40</v>
      </c>
      <c r="AD661" s="11">
        <v>-5.6130924999999996</v>
      </c>
    </row>
    <row r="662" spans="2:30" x14ac:dyDescent="0.35">
      <c r="B662" s="11">
        <v>-1.4077139999999999</v>
      </c>
      <c r="C662" s="11">
        <v>30</v>
      </c>
      <c r="D662" s="11">
        <v>190.34693999999999</v>
      </c>
      <c r="E662" s="11">
        <v>0.16500000000000001</v>
      </c>
      <c r="F662" s="11">
        <v>1075.6714876033056</v>
      </c>
      <c r="G662" s="11">
        <v>6000</v>
      </c>
      <c r="H662" s="11">
        <v>0.85</v>
      </c>
      <c r="I662" s="11">
        <v>0.4</v>
      </c>
      <c r="J662" s="11">
        <v>0.7</v>
      </c>
      <c r="K662" s="11">
        <v>2</v>
      </c>
      <c r="L662" s="11">
        <v>4</v>
      </c>
      <c r="M662" s="11">
        <v>3</v>
      </c>
      <c r="N662" s="11">
        <v>2</v>
      </c>
      <c r="O662" s="11">
        <v>0.2</v>
      </c>
      <c r="P662" s="11">
        <v>0.1</v>
      </c>
      <c r="Q662" s="11">
        <v>0.1</v>
      </c>
      <c r="R662" s="11">
        <v>0.2</v>
      </c>
      <c r="S662" s="11">
        <v>2558.6705000000002</v>
      </c>
      <c r="T662" s="11">
        <v>0.52500000000000002</v>
      </c>
      <c r="U662" s="11">
        <v>60</v>
      </c>
      <c r="V662" s="11">
        <v>800</v>
      </c>
      <c r="W662" s="11">
        <v>-0.98538780000000004</v>
      </c>
      <c r="Y662" s="11">
        <v>-1.4077139999999999</v>
      </c>
      <c r="Z662" s="11">
        <v>177.48579545454544</v>
      </c>
      <c r="AA662" s="11">
        <v>2558.6705000000002</v>
      </c>
      <c r="AB662" s="11">
        <v>0.52500000000000002</v>
      </c>
      <c r="AC662" s="11">
        <v>60</v>
      </c>
      <c r="AD662" s="11">
        <v>-0.98538780000000004</v>
      </c>
    </row>
    <row r="663" spans="2:30" x14ac:dyDescent="0.35">
      <c r="B663" s="11">
        <v>-7.0974930000000001</v>
      </c>
      <c r="C663" s="11">
        <v>30</v>
      </c>
      <c r="D663" s="11">
        <v>269.54082</v>
      </c>
      <c r="E663" s="11">
        <v>0.219</v>
      </c>
      <c r="F663" s="11">
        <v>2748.8119834710747</v>
      </c>
      <c r="G663" s="11">
        <v>8500</v>
      </c>
      <c r="H663" s="11">
        <v>0.75</v>
      </c>
      <c r="I663" s="11">
        <v>0.2</v>
      </c>
      <c r="J663" s="11">
        <v>0.7</v>
      </c>
      <c r="K663" s="11">
        <v>3</v>
      </c>
      <c r="L663" s="11">
        <v>3</v>
      </c>
      <c r="M663" s="11">
        <v>4</v>
      </c>
      <c r="N663" s="11">
        <v>2</v>
      </c>
      <c r="O663" s="11">
        <v>0.05</v>
      </c>
      <c r="P663" s="11">
        <v>0.15</v>
      </c>
      <c r="Q663" s="11">
        <v>0.3</v>
      </c>
      <c r="R663" s="11">
        <v>0.25</v>
      </c>
      <c r="S663" s="11">
        <v>2927.7094999999999</v>
      </c>
      <c r="T663" s="11">
        <v>0.625</v>
      </c>
      <c r="U663" s="11">
        <v>40</v>
      </c>
      <c r="V663" s="11">
        <v>800</v>
      </c>
      <c r="W663" s="11">
        <v>-5.0124180999999997</v>
      </c>
      <c r="Y663" s="11">
        <v>-7.0974930000000001</v>
      </c>
      <c r="Z663" s="11">
        <v>601.98982438016537</v>
      </c>
      <c r="AA663" s="11">
        <v>2927.7094999999999</v>
      </c>
      <c r="AB663" s="11">
        <v>0.625</v>
      </c>
      <c r="AC663" s="11">
        <v>40</v>
      </c>
      <c r="AD663" s="11">
        <v>-5.0124180999999997</v>
      </c>
    </row>
    <row r="664" spans="2:30" x14ac:dyDescent="0.35">
      <c r="B664" s="11">
        <v>11.056646000000001</v>
      </c>
      <c r="C664" s="11">
        <v>25</v>
      </c>
      <c r="D664" s="11">
        <v>172.07142999999999</v>
      </c>
      <c r="E664" s="11">
        <v>0.111</v>
      </c>
      <c r="F664" s="11">
        <v>2404.4421487603304</v>
      </c>
      <c r="G664" s="11">
        <v>6500</v>
      </c>
      <c r="H664" s="11">
        <v>0.75</v>
      </c>
      <c r="I664" s="11">
        <v>0.3</v>
      </c>
      <c r="J664" s="11">
        <v>0.9</v>
      </c>
      <c r="K664" s="11">
        <v>2</v>
      </c>
      <c r="L664" s="11">
        <v>2</v>
      </c>
      <c r="M664" s="11">
        <v>3</v>
      </c>
      <c r="N664" s="11">
        <v>4</v>
      </c>
      <c r="O664" s="11">
        <v>0.05</v>
      </c>
      <c r="P664" s="11">
        <v>0.2</v>
      </c>
      <c r="Q664" s="11">
        <v>0.1</v>
      </c>
      <c r="R664" s="11">
        <v>0.2</v>
      </c>
      <c r="S664" s="11">
        <v>2860.4519</v>
      </c>
      <c r="T664" s="11">
        <v>0.52500000000000002</v>
      </c>
      <c r="U664" s="11">
        <v>90</v>
      </c>
      <c r="V664" s="11">
        <v>800</v>
      </c>
      <c r="W664" s="11">
        <v>13.313891999999999</v>
      </c>
      <c r="Y664" s="11">
        <v>11.056646000000001</v>
      </c>
      <c r="Z664" s="11">
        <v>266.8930785123967</v>
      </c>
      <c r="AA664" s="11">
        <v>2860.4519</v>
      </c>
      <c r="AB664" s="11">
        <v>0.52500000000000002</v>
      </c>
      <c r="AC664" s="11">
        <v>90</v>
      </c>
      <c r="AD664" s="11">
        <v>13.313891999999999</v>
      </c>
    </row>
    <row r="665" spans="2:30" x14ac:dyDescent="0.35">
      <c r="B665" s="11">
        <v>-11.444504999999999</v>
      </c>
      <c r="C665" s="11">
        <v>15</v>
      </c>
      <c r="D665" s="11">
        <v>300</v>
      </c>
      <c r="E665" s="11">
        <v>0.219</v>
      </c>
      <c r="F665" s="11">
        <v>950</v>
      </c>
      <c r="G665" s="11">
        <v>4000</v>
      </c>
      <c r="H665" s="11">
        <v>0.7</v>
      </c>
      <c r="I665" s="11">
        <v>0.5</v>
      </c>
      <c r="J665" s="11">
        <v>0.7</v>
      </c>
      <c r="K665" s="11">
        <v>3</v>
      </c>
      <c r="L665" s="11">
        <v>3</v>
      </c>
      <c r="M665" s="11">
        <v>2</v>
      </c>
      <c r="N665" s="11">
        <v>4</v>
      </c>
      <c r="O665" s="11">
        <v>0.125</v>
      </c>
      <c r="P665" s="11">
        <v>0.1</v>
      </c>
      <c r="Q665" s="11">
        <v>0.23333333000000001</v>
      </c>
      <c r="R665" s="11">
        <v>0.35</v>
      </c>
      <c r="S665" s="11">
        <v>1880.4336000000001</v>
      </c>
      <c r="T665" s="11">
        <v>0.67500000000000004</v>
      </c>
      <c r="U665" s="11">
        <v>90</v>
      </c>
      <c r="V665" s="11">
        <v>1800</v>
      </c>
      <c r="W665" s="11">
        <v>-8.7720323000000011</v>
      </c>
      <c r="Y665" s="11">
        <v>-11.444504999999999</v>
      </c>
      <c r="Z665" s="11">
        <v>208.05</v>
      </c>
      <c r="AA665" s="11">
        <v>1880.4336000000001</v>
      </c>
      <c r="AB665" s="11">
        <v>0.67500000000000004</v>
      </c>
      <c r="AC665" s="11">
        <v>90</v>
      </c>
      <c r="AD665" s="11">
        <v>-8.7720323000000011</v>
      </c>
    </row>
    <row r="666" spans="2:30" x14ac:dyDescent="0.35">
      <c r="B666" s="11">
        <v>-17.082595999999999</v>
      </c>
      <c r="C666" s="11">
        <v>30</v>
      </c>
      <c r="D666" s="11">
        <v>220.80611999999999</v>
      </c>
      <c r="E666" s="11">
        <v>5.7000000000000002E-2</v>
      </c>
      <c r="F666" s="11">
        <v>1000</v>
      </c>
      <c r="G666" s="11">
        <v>5500</v>
      </c>
      <c r="H666" s="11">
        <v>0.8</v>
      </c>
      <c r="I666" s="11">
        <v>0.4</v>
      </c>
      <c r="J666" s="11">
        <v>0.9</v>
      </c>
      <c r="K666" s="11">
        <v>3</v>
      </c>
      <c r="L666" s="11">
        <v>2</v>
      </c>
      <c r="M666" s="11">
        <v>2</v>
      </c>
      <c r="N666" s="11">
        <v>3</v>
      </c>
      <c r="O666" s="11">
        <v>0.05</v>
      </c>
      <c r="P666" s="11">
        <v>0.2</v>
      </c>
      <c r="Q666" s="11">
        <v>0.23333333000000001</v>
      </c>
      <c r="R666" s="11">
        <v>0.3</v>
      </c>
      <c r="S666" s="11">
        <v>2796.4956000000002</v>
      </c>
      <c r="T666" s="11">
        <v>0.6</v>
      </c>
      <c r="U666" s="11">
        <v>60</v>
      </c>
      <c r="V666" s="11">
        <v>1400</v>
      </c>
      <c r="W666" s="11">
        <v>-17.600328000000001</v>
      </c>
      <c r="Y666" s="11">
        <v>-17.082595999999999</v>
      </c>
      <c r="Z666" s="11">
        <v>57</v>
      </c>
      <c r="AA666" s="11">
        <v>2796.4956000000002</v>
      </c>
      <c r="AB666" s="11">
        <v>0.6</v>
      </c>
      <c r="AC666" s="11">
        <v>60</v>
      </c>
      <c r="AD666" s="11">
        <v>-17.600328000000001</v>
      </c>
    </row>
    <row r="667" spans="2:30" x14ac:dyDescent="0.35">
      <c r="B667" s="11">
        <v>-16.558796000000001</v>
      </c>
      <c r="C667" s="11">
        <v>30</v>
      </c>
      <c r="D667" s="11">
        <v>208.62244999999999</v>
      </c>
      <c r="E667" s="11">
        <v>0.246</v>
      </c>
      <c r="F667" s="11">
        <v>5735.1756198347111</v>
      </c>
      <c r="G667" s="11">
        <v>3000</v>
      </c>
      <c r="H667" s="11">
        <v>0.85</v>
      </c>
      <c r="I667" s="11">
        <v>0.5</v>
      </c>
      <c r="J667" s="11">
        <v>0.6</v>
      </c>
      <c r="K667" s="11">
        <v>2</v>
      </c>
      <c r="L667" s="11">
        <v>4</v>
      </c>
      <c r="M667" s="11">
        <v>2</v>
      </c>
      <c r="N667" s="11">
        <v>3</v>
      </c>
      <c r="O667" s="11">
        <v>0.2</v>
      </c>
      <c r="P667" s="11">
        <v>0.1</v>
      </c>
      <c r="Q667" s="11">
        <v>0.3</v>
      </c>
      <c r="R667" s="11">
        <v>0.2</v>
      </c>
      <c r="S667" s="11">
        <v>1771.3871999999999</v>
      </c>
      <c r="T667" s="11">
        <v>0.65</v>
      </c>
      <c r="U667" s="11">
        <v>60</v>
      </c>
      <c r="V667" s="11">
        <v>1800</v>
      </c>
      <c r="W667" s="11">
        <v>-17.016824</v>
      </c>
      <c r="Y667" s="11">
        <v>-16.558796000000001</v>
      </c>
      <c r="Z667" s="11">
        <v>1410.853202479339</v>
      </c>
      <c r="AA667" s="11">
        <v>1771.3871999999999</v>
      </c>
      <c r="AB667" s="11">
        <v>0.65</v>
      </c>
      <c r="AC667" s="11">
        <v>60</v>
      </c>
      <c r="AD667" s="11">
        <v>-17.016824</v>
      </c>
    </row>
    <row r="668" spans="2:30" x14ac:dyDescent="0.35">
      <c r="B668" s="11">
        <v>-8.4213719999999999</v>
      </c>
      <c r="C668" s="11">
        <v>30</v>
      </c>
      <c r="D668" s="11">
        <v>184.2551</v>
      </c>
      <c r="E668" s="11">
        <v>8.4000000000000005E-2</v>
      </c>
      <c r="F668" s="11">
        <v>1335.5888429752067</v>
      </c>
      <c r="G668" s="11">
        <v>7500</v>
      </c>
      <c r="H668" s="11">
        <v>0.7</v>
      </c>
      <c r="I668" s="11">
        <v>0.3</v>
      </c>
      <c r="J668" s="11">
        <v>0.9</v>
      </c>
      <c r="K668" s="11">
        <v>2</v>
      </c>
      <c r="L668" s="11">
        <v>3</v>
      </c>
      <c r="M668" s="11">
        <v>2</v>
      </c>
      <c r="N668" s="11">
        <v>4</v>
      </c>
      <c r="O668" s="11">
        <v>0.125</v>
      </c>
      <c r="P668" s="11">
        <v>0.2</v>
      </c>
      <c r="Q668" s="11">
        <v>0.23333333000000001</v>
      </c>
      <c r="R668" s="11">
        <v>0.35</v>
      </c>
      <c r="S668" s="11">
        <v>3813.4031</v>
      </c>
      <c r="T668" s="11">
        <v>0.65</v>
      </c>
      <c r="U668" s="11">
        <v>50</v>
      </c>
      <c r="V668" s="11">
        <v>600</v>
      </c>
      <c r="W668" s="11">
        <v>-7.4242157999999998</v>
      </c>
      <c r="Y668" s="11">
        <v>-8.4213719999999999</v>
      </c>
      <c r="Z668" s="11">
        <v>112.18946280991737</v>
      </c>
      <c r="AA668" s="11">
        <v>3813.4031</v>
      </c>
      <c r="AB668" s="11">
        <v>0.65</v>
      </c>
      <c r="AC668" s="11">
        <v>50</v>
      </c>
      <c r="AD668" s="11">
        <v>-7.4242157999999998</v>
      </c>
    </row>
    <row r="669" spans="2:30" x14ac:dyDescent="0.35">
      <c r="B669" s="11">
        <v>-7.5769669999999998</v>
      </c>
      <c r="C669" s="11">
        <v>20</v>
      </c>
      <c r="D669" s="11">
        <v>153.79592</v>
      </c>
      <c r="E669" s="11">
        <v>0.13800000000000001</v>
      </c>
      <c r="F669" s="11">
        <v>1300</v>
      </c>
      <c r="G669" s="11">
        <v>8000</v>
      </c>
      <c r="H669" s="11">
        <v>0.85</v>
      </c>
      <c r="I669" s="11">
        <v>0.5</v>
      </c>
      <c r="J669" s="11">
        <v>0.8</v>
      </c>
      <c r="K669" s="11">
        <v>3</v>
      </c>
      <c r="L669" s="11">
        <v>3</v>
      </c>
      <c r="M669" s="11">
        <v>3</v>
      </c>
      <c r="N669" s="11">
        <v>3</v>
      </c>
      <c r="O669" s="11">
        <v>0.2</v>
      </c>
      <c r="P669" s="11">
        <v>0.1</v>
      </c>
      <c r="Q669" s="11">
        <v>0.1</v>
      </c>
      <c r="R669" s="11">
        <v>0.25</v>
      </c>
      <c r="S669" s="11">
        <v>2237.9976000000001</v>
      </c>
      <c r="T669" s="11">
        <v>0.47499999999999998</v>
      </c>
      <c r="U669" s="11">
        <v>80</v>
      </c>
      <c r="V669" s="11">
        <v>1800</v>
      </c>
      <c r="W669" s="11">
        <v>1.0132509999999999</v>
      </c>
      <c r="Y669" s="11">
        <v>-7.5769669999999998</v>
      </c>
      <c r="Z669" s="11">
        <v>179.4</v>
      </c>
      <c r="AA669" s="11">
        <v>2237.9976000000001</v>
      </c>
      <c r="AB669" s="11">
        <v>0.47499999999999998</v>
      </c>
      <c r="AC669" s="11">
        <v>80</v>
      </c>
      <c r="AD669" s="11">
        <v>1.0132509999999999</v>
      </c>
    </row>
    <row r="670" spans="2:30" x14ac:dyDescent="0.35">
      <c r="B670" s="11">
        <v>-7.8782589999999999</v>
      </c>
      <c r="C670" s="11">
        <v>40</v>
      </c>
      <c r="D670" s="11">
        <v>74.602041</v>
      </c>
      <c r="E670" s="11">
        <v>0.16500000000000001</v>
      </c>
      <c r="F670" s="11">
        <v>1650</v>
      </c>
      <c r="G670" s="11">
        <v>7500</v>
      </c>
      <c r="H670" s="11">
        <v>0.8</v>
      </c>
      <c r="I670" s="11">
        <v>0.2</v>
      </c>
      <c r="J670" s="11">
        <v>0.9</v>
      </c>
      <c r="K670" s="11">
        <v>4</v>
      </c>
      <c r="L670" s="11">
        <v>3</v>
      </c>
      <c r="M670" s="11">
        <v>2</v>
      </c>
      <c r="N670" s="11">
        <v>4</v>
      </c>
      <c r="O670" s="11">
        <v>0.05</v>
      </c>
      <c r="P670" s="11">
        <v>0.1</v>
      </c>
      <c r="Q670" s="11">
        <v>0.3</v>
      </c>
      <c r="R670" s="11">
        <v>0.2</v>
      </c>
      <c r="S670" s="11">
        <v>3591.0472</v>
      </c>
      <c r="T670" s="11">
        <v>0.67500000000000004</v>
      </c>
      <c r="U670" s="11">
        <v>60</v>
      </c>
      <c r="V670" s="11">
        <v>1000</v>
      </c>
      <c r="W670" s="11">
        <v>-9.6069168000000005</v>
      </c>
      <c r="Y670" s="11">
        <v>-7.8782589999999999</v>
      </c>
      <c r="Z670" s="11">
        <v>272.25</v>
      </c>
      <c r="AA670" s="11">
        <v>3591.0472</v>
      </c>
      <c r="AB670" s="11">
        <v>0.67500000000000004</v>
      </c>
      <c r="AC670" s="11">
        <v>60</v>
      </c>
      <c r="AD670" s="11">
        <v>-9.6069168000000005</v>
      </c>
    </row>
    <row r="671" spans="2:30" x14ac:dyDescent="0.35">
      <c r="B671" s="11">
        <v>-12.985804999999999</v>
      </c>
      <c r="C671" s="11">
        <v>20</v>
      </c>
      <c r="D671" s="11">
        <v>287.81632999999999</v>
      </c>
      <c r="E671" s="11">
        <v>0.27300000000000002</v>
      </c>
      <c r="F671" s="11">
        <v>5200</v>
      </c>
      <c r="G671" s="11">
        <v>6500</v>
      </c>
      <c r="H671" s="11">
        <v>0.7</v>
      </c>
      <c r="I671" s="11">
        <v>0.5</v>
      </c>
      <c r="J671" s="11">
        <v>0.7</v>
      </c>
      <c r="K671" s="11">
        <v>4</v>
      </c>
      <c r="L671" s="11">
        <v>4</v>
      </c>
      <c r="M671" s="11">
        <v>3</v>
      </c>
      <c r="N671" s="11">
        <v>4</v>
      </c>
      <c r="O671" s="11">
        <v>0.2</v>
      </c>
      <c r="P671" s="11">
        <v>0.1</v>
      </c>
      <c r="Q671" s="11">
        <v>0.1</v>
      </c>
      <c r="R671" s="11">
        <v>0.3</v>
      </c>
      <c r="S671" s="11">
        <v>4091.3393999999998</v>
      </c>
      <c r="T671" s="11">
        <v>0.6</v>
      </c>
      <c r="U671" s="11">
        <v>60</v>
      </c>
      <c r="V671" s="11">
        <v>800</v>
      </c>
      <c r="W671" s="11">
        <v>-8.6453088999999999</v>
      </c>
      <c r="Y671" s="11">
        <v>-12.985804999999999</v>
      </c>
      <c r="Z671" s="11">
        <v>1419.6000000000001</v>
      </c>
      <c r="AA671" s="11">
        <v>4091.3393999999998</v>
      </c>
      <c r="AB671" s="11">
        <v>0.6</v>
      </c>
      <c r="AC671" s="11">
        <v>60</v>
      </c>
      <c r="AD671" s="11">
        <v>-8.6453088999999999</v>
      </c>
    </row>
    <row r="672" spans="2:30" x14ac:dyDescent="0.35">
      <c r="B672" s="11">
        <v>1.7386680000000001</v>
      </c>
      <c r="C672" s="11">
        <v>25</v>
      </c>
      <c r="D672" s="11">
        <v>202.53061</v>
      </c>
      <c r="E672" s="11">
        <v>0.246</v>
      </c>
      <c r="F672" s="11">
        <v>2404.4421487603304</v>
      </c>
      <c r="G672" s="11">
        <v>4500</v>
      </c>
      <c r="H672" s="11">
        <v>0.8</v>
      </c>
      <c r="I672" s="11">
        <v>0.3</v>
      </c>
      <c r="J672" s="11">
        <v>0.9</v>
      </c>
      <c r="K672" s="11">
        <v>2</v>
      </c>
      <c r="L672" s="11">
        <v>4</v>
      </c>
      <c r="M672" s="11">
        <v>2</v>
      </c>
      <c r="N672" s="11">
        <v>4</v>
      </c>
      <c r="O672" s="11">
        <v>0.05</v>
      </c>
      <c r="P672" s="11">
        <v>0.15</v>
      </c>
      <c r="Q672" s="11">
        <v>0.23333333000000001</v>
      </c>
      <c r="R672" s="11">
        <v>0.25</v>
      </c>
      <c r="S672" s="11">
        <v>2741.9715999999999</v>
      </c>
      <c r="T672" s="11">
        <v>0.57499999999999996</v>
      </c>
      <c r="U672" s="11">
        <v>60</v>
      </c>
      <c r="V672" s="11">
        <v>1400</v>
      </c>
      <c r="W672" s="11">
        <v>0.41817603000000003</v>
      </c>
      <c r="Y672" s="11">
        <v>1.7386680000000001</v>
      </c>
      <c r="Z672" s="11">
        <v>591.4927685950413</v>
      </c>
      <c r="AA672" s="11">
        <v>2741.9715999999999</v>
      </c>
      <c r="AB672" s="11">
        <v>0.57499999999999996</v>
      </c>
      <c r="AC672" s="11">
        <v>60</v>
      </c>
      <c r="AD672" s="11">
        <v>0.41817603000000003</v>
      </c>
    </row>
    <row r="673" spans="2:30" x14ac:dyDescent="0.35">
      <c r="B673" s="11">
        <v>-1.139507</v>
      </c>
      <c r="C673" s="11">
        <v>45</v>
      </c>
      <c r="D673" s="11">
        <v>226.89796000000001</v>
      </c>
      <c r="E673" s="11">
        <v>0.13800000000000001</v>
      </c>
      <c r="F673" s="11">
        <v>4085.3305785123966</v>
      </c>
      <c r="G673" s="11">
        <v>8000</v>
      </c>
      <c r="H673" s="11">
        <v>0.7</v>
      </c>
      <c r="I673" s="11">
        <v>0.5</v>
      </c>
      <c r="J673" s="11">
        <v>0.9</v>
      </c>
      <c r="K673" s="11">
        <v>4</v>
      </c>
      <c r="L673" s="11">
        <v>2</v>
      </c>
      <c r="M673" s="11">
        <v>4</v>
      </c>
      <c r="N673" s="11">
        <v>4</v>
      </c>
      <c r="O673" s="11">
        <v>0.2</v>
      </c>
      <c r="P673" s="11">
        <v>0.15</v>
      </c>
      <c r="Q673" s="11">
        <v>0.23333333000000001</v>
      </c>
      <c r="R673" s="11">
        <v>0.35</v>
      </c>
      <c r="S673" s="11">
        <v>1921.0008</v>
      </c>
      <c r="T673" s="11">
        <v>0.65</v>
      </c>
      <c r="U673" s="11">
        <v>80</v>
      </c>
      <c r="V673" s="11">
        <v>800</v>
      </c>
      <c r="W673" s="11">
        <v>-6.9346907999999994</v>
      </c>
      <c r="Y673" s="11">
        <v>-1.139507</v>
      </c>
      <c r="Z673" s="11">
        <v>563.77561983471082</v>
      </c>
      <c r="AA673" s="11">
        <v>1921.0008</v>
      </c>
      <c r="AB673" s="11">
        <v>0.65</v>
      </c>
      <c r="AC673" s="11">
        <v>80</v>
      </c>
      <c r="AD673" s="11">
        <v>-6.9346907999999994</v>
      </c>
    </row>
    <row r="674" spans="2:30" x14ac:dyDescent="0.35">
      <c r="B674" s="11">
        <v>4.6567059999999998</v>
      </c>
      <c r="C674" s="11">
        <v>15</v>
      </c>
      <c r="D674" s="11">
        <v>141.61224000000001</v>
      </c>
      <c r="E674" s="11">
        <v>0.219</v>
      </c>
      <c r="F674" s="11">
        <v>3800</v>
      </c>
      <c r="G674" s="11">
        <v>7000</v>
      </c>
      <c r="H674" s="11">
        <v>0.75</v>
      </c>
      <c r="I674" s="11">
        <v>0.5</v>
      </c>
      <c r="J674" s="11">
        <v>0.7</v>
      </c>
      <c r="K674" s="11">
        <v>4</v>
      </c>
      <c r="L674" s="11">
        <v>2</v>
      </c>
      <c r="M674" s="11">
        <v>4</v>
      </c>
      <c r="N674" s="11">
        <v>2</v>
      </c>
      <c r="O674" s="11">
        <v>0.2</v>
      </c>
      <c r="P674" s="11">
        <v>0.2</v>
      </c>
      <c r="Q674" s="11">
        <v>0.16666666999999999</v>
      </c>
      <c r="R674" s="11">
        <v>0.2</v>
      </c>
      <c r="S674" s="11">
        <v>4556.4351999999999</v>
      </c>
      <c r="T674" s="11">
        <v>0.52500000000000002</v>
      </c>
      <c r="U674" s="11">
        <v>70</v>
      </c>
      <c r="V674" s="11">
        <v>1000</v>
      </c>
      <c r="W674" s="11">
        <v>-1.2462938000000001</v>
      </c>
      <c r="Y674" s="11">
        <v>4.6567059999999998</v>
      </c>
      <c r="Z674" s="11">
        <v>832.2</v>
      </c>
      <c r="AA674" s="11">
        <v>4556.4351999999999</v>
      </c>
      <c r="AB674" s="11">
        <v>0.52500000000000002</v>
      </c>
      <c r="AC674" s="11">
        <v>70</v>
      </c>
      <c r="AD674" s="11">
        <v>-1.2462938000000001</v>
      </c>
    </row>
    <row r="675" spans="2:30" x14ac:dyDescent="0.35">
      <c r="B675" s="11">
        <v>-0.70812699999999995</v>
      </c>
      <c r="C675" s="11">
        <v>30</v>
      </c>
      <c r="D675" s="11">
        <v>178.16327000000001</v>
      </c>
      <c r="E675" s="11">
        <v>0.3</v>
      </c>
      <c r="F675" s="11">
        <v>785.64049586776855</v>
      </c>
      <c r="G675" s="11">
        <v>6500</v>
      </c>
      <c r="H675" s="11">
        <v>0.8</v>
      </c>
      <c r="I675" s="11">
        <v>0.3</v>
      </c>
      <c r="J675" s="11">
        <v>0.6</v>
      </c>
      <c r="K675" s="11">
        <v>2</v>
      </c>
      <c r="L675" s="11">
        <v>3</v>
      </c>
      <c r="M675" s="11">
        <v>4</v>
      </c>
      <c r="N675" s="11">
        <v>2</v>
      </c>
      <c r="O675" s="11">
        <v>0.05</v>
      </c>
      <c r="P675" s="11">
        <v>0.15</v>
      </c>
      <c r="Q675" s="11">
        <v>0.23333333000000001</v>
      </c>
      <c r="R675" s="11">
        <v>0.25</v>
      </c>
      <c r="S675" s="11">
        <v>1705.7802999999999</v>
      </c>
      <c r="T675" s="11">
        <v>0.5</v>
      </c>
      <c r="U675" s="11">
        <v>90</v>
      </c>
      <c r="V675" s="11">
        <v>1600</v>
      </c>
      <c r="W675" s="11">
        <v>0.11627722</v>
      </c>
      <c r="Y675" s="11">
        <v>-0.70812699999999995</v>
      </c>
      <c r="Z675" s="11">
        <v>235.69214876033055</v>
      </c>
      <c r="AA675" s="11">
        <v>1705.7802999999999</v>
      </c>
      <c r="AB675" s="11">
        <v>0.5</v>
      </c>
      <c r="AC675" s="11">
        <v>90</v>
      </c>
      <c r="AD675" s="11">
        <v>0.11627722</v>
      </c>
    </row>
    <row r="676" spans="2:30" x14ac:dyDescent="0.35">
      <c r="B676" s="11">
        <v>-5.1351170000000002</v>
      </c>
      <c r="C676" s="11">
        <v>35</v>
      </c>
      <c r="D676" s="11">
        <v>98.969387999999995</v>
      </c>
      <c r="E676" s="11">
        <v>0.3</v>
      </c>
      <c r="F676" s="11">
        <v>3800</v>
      </c>
      <c r="G676" s="11">
        <v>7000</v>
      </c>
      <c r="H676" s="11">
        <v>0.85</v>
      </c>
      <c r="I676" s="11">
        <v>0.3</v>
      </c>
      <c r="J676" s="11">
        <v>0.8</v>
      </c>
      <c r="K676" s="11">
        <v>2</v>
      </c>
      <c r="L676" s="11">
        <v>3</v>
      </c>
      <c r="M676" s="11">
        <v>3</v>
      </c>
      <c r="N676" s="11">
        <v>4</v>
      </c>
      <c r="O676" s="11">
        <v>0.125</v>
      </c>
      <c r="P676" s="11">
        <v>0.15</v>
      </c>
      <c r="Q676" s="11">
        <v>0.3</v>
      </c>
      <c r="R676" s="11">
        <v>0.25</v>
      </c>
      <c r="S676" s="11">
        <v>4009.1156999999998</v>
      </c>
      <c r="T676" s="11">
        <v>0.6</v>
      </c>
      <c r="U676" s="11">
        <v>40</v>
      </c>
      <c r="V676" s="11">
        <v>1600</v>
      </c>
      <c r="W676" s="11">
        <v>-6.2641185000000004</v>
      </c>
      <c r="Y676" s="11">
        <v>-5.1351170000000002</v>
      </c>
      <c r="Z676" s="11">
        <v>1140</v>
      </c>
      <c r="AA676" s="11">
        <v>4009.1156999999998</v>
      </c>
      <c r="AB676" s="11">
        <v>0.6</v>
      </c>
      <c r="AC676" s="11">
        <v>40</v>
      </c>
      <c r="AD676" s="11">
        <v>-6.2641185000000004</v>
      </c>
    </row>
    <row r="677" spans="2:30" x14ac:dyDescent="0.35">
      <c r="B677" s="11">
        <v>26.298109</v>
      </c>
      <c r="C677" s="11">
        <v>30</v>
      </c>
      <c r="D677" s="11">
        <v>153.79592</v>
      </c>
      <c r="E677" s="11">
        <v>0.27300000000000002</v>
      </c>
      <c r="F677" s="11">
        <v>8000</v>
      </c>
      <c r="G677" s="11">
        <v>7500</v>
      </c>
      <c r="H677" s="11">
        <v>0.75</v>
      </c>
      <c r="I677" s="11">
        <v>0.3</v>
      </c>
      <c r="J677" s="11">
        <v>0.8</v>
      </c>
      <c r="K677" s="11">
        <v>3</v>
      </c>
      <c r="L677" s="11">
        <v>4</v>
      </c>
      <c r="M677" s="11">
        <v>3</v>
      </c>
      <c r="N677" s="11">
        <v>4</v>
      </c>
      <c r="O677" s="11">
        <v>0.05</v>
      </c>
      <c r="P677" s="11">
        <v>0.1</v>
      </c>
      <c r="Q677" s="11">
        <v>0.1</v>
      </c>
      <c r="R677" s="11">
        <v>0.3</v>
      </c>
      <c r="S677" s="11">
        <v>3198.3380999999999</v>
      </c>
      <c r="T677" s="11">
        <v>0.52500000000000002</v>
      </c>
      <c r="U677" s="11">
        <v>60</v>
      </c>
      <c r="V677" s="11">
        <v>1000</v>
      </c>
      <c r="W677" s="11">
        <v>35.626826000000001</v>
      </c>
      <c r="Y677" s="11">
        <v>26.298109</v>
      </c>
      <c r="Z677" s="11">
        <v>2184</v>
      </c>
      <c r="AA677" s="11">
        <v>3198.3380999999999</v>
      </c>
      <c r="AB677" s="11">
        <v>0.52500000000000002</v>
      </c>
      <c r="AC677" s="11">
        <v>60</v>
      </c>
      <c r="AD677" s="11">
        <v>35.626826000000001</v>
      </c>
    </row>
    <row r="678" spans="2:30" x14ac:dyDescent="0.35">
      <c r="B678" s="11">
        <v>-16.250800000000002</v>
      </c>
      <c r="C678" s="11">
        <v>30</v>
      </c>
      <c r="D678" s="11">
        <v>92.877550999999997</v>
      </c>
      <c r="E678" s="11">
        <v>0.246</v>
      </c>
      <c r="F678" s="11">
        <v>2380.1652892561983</v>
      </c>
      <c r="G678" s="11">
        <v>6000</v>
      </c>
      <c r="H678" s="11">
        <v>0.7</v>
      </c>
      <c r="I678" s="11">
        <v>0.5</v>
      </c>
      <c r="J678" s="11">
        <v>0.9</v>
      </c>
      <c r="K678" s="11">
        <v>2</v>
      </c>
      <c r="L678" s="11">
        <v>4</v>
      </c>
      <c r="M678" s="11">
        <v>3</v>
      </c>
      <c r="N678" s="11">
        <v>2</v>
      </c>
      <c r="O678" s="11">
        <v>0.125</v>
      </c>
      <c r="P678" s="11">
        <v>0.2</v>
      </c>
      <c r="Q678" s="11">
        <v>0.23333333000000001</v>
      </c>
      <c r="R678" s="11">
        <v>0.25</v>
      </c>
      <c r="S678" s="11">
        <v>1574.5663999999999</v>
      </c>
      <c r="T678" s="11">
        <v>0.65</v>
      </c>
      <c r="U678" s="11">
        <v>50</v>
      </c>
      <c r="V678" s="11">
        <v>1200</v>
      </c>
      <c r="W678" s="11">
        <v>-18.946076999999999</v>
      </c>
      <c r="Y678" s="11">
        <v>-16.250800000000002</v>
      </c>
      <c r="Z678" s="11">
        <v>585.52066115702473</v>
      </c>
      <c r="AA678" s="11">
        <v>1574.5663999999999</v>
      </c>
      <c r="AB678" s="11">
        <v>0.65</v>
      </c>
      <c r="AC678" s="11">
        <v>50</v>
      </c>
      <c r="AD678" s="11">
        <v>-18.946076999999999</v>
      </c>
    </row>
    <row r="679" spans="2:30" x14ac:dyDescent="0.35">
      <c r="B679" s="11">
        <v>-17.320815</v>
      </c>
      <c r="C679" s="11">
        <v>25</v>
      </c>
      <c r="D679" s="11">
        <v>202.53061</v>
      </c>
      <c r="E679" s="11">
        <v>0.03</v>
      </c>
      <c r="F679" s="11">
        <v>1167.3037190082646</v>
      </c>
      <c r="G679" s="11">
        <v>7000</v>
      </c>
      <c r="H679" s="11">
        <v>0.75</v>
      </c>
      <c r="I679" s="11">
        <v>0.2</v>
      </c>
      <c r="J679" s="11">
        <v>0.8</v>
      </c>
      <c r="K679" s="11">
        <v>3</v>
      </c>
      <c r="L679" s="11">
        <v>4</v>
      </c>
      <c r="M679" s="11">
        <v>3</v>
      </c>
      <c r="N679" s="11">
        <v>4</v>
      </c>
      <c r="O679" s="11">
        <v>0.125</v>
      </c>
      <c r="P679" s="11">
        <v>0.2</v>
      </c>
      <c r="Q679" s="11">
        <v>0.23333333000000001</v>
      </c>
      <c r="R679" s="11">
        <v>0.3</v>
      </c>
      <c r="S679" s="11">
        <v>4265.2892000000002</v>
      </c>
      <c r="T679" s="11">
        <v>0.625</v>
      </c>
      <c r="U679" s="11">
        <v>80</v>
      </c>
      <c r="V679" s="11">
        <v>1400</v>
      </c>
      <c r="W679" s="11">
        <v>-18.403492</v>
      </c>
      <c r="Y679" s="11">
        <v>-17.320815</v>
      </c>
      <c r="Z679" s="11">
        <v>35.019111570247937</v>
      </c>
      <c r="AA679" s="11">
        <v>4265.2892000000002</v>
      </c>
      <c r="AB679" s="11">
        <v>0.625</v>
      </c>
      <c r="AC679" s="11">
        <v>80</v>
      </c>
      <c r="AD679" s="11">
        <v>-18.403492</v>
      </c>
    </row>
    <row r="680" spans="2:30" x14ac:dyDescent="0.35">
      <c r="B680" s="11">
        <v>-15.398311</v>
      </c>
      <c r="C680" s="11">
        <v>15</v>
      </c>
      <c r="D680" s="11">
        <v>117.2449</v>
      </c>
      <c r="E680" s="11">
        <v>0.3</v>
      </c>
      <c r="F680" s="11">
        <v>4635.2789256198348</v>
      </c>
      <c r="G680" s="11">
        <v>7000</v>
      </c>
      <c r="H680" s="11">
        <v>0.7</v>
      </c>
      <c r="I680" s="11">
        <v>0.2</v>
      </c>
      <c r="J680" s="11">
        <v>0.6</v>
      </c>
      <c r="K680" s="11">
        <v>2</v>
      </c>
      <c r="L680" s="11">
        <v>4</v>
      </c>
      <c r="M680" s="11">
        <v>3</v>
      </c>
      <c r="N680" s="11">
        <v>3</v>
      </c>
      <c r="O680" s="11">
        <v>0.05</v>
      </c>
      <c r="P680" s="11">
        <v>0.15</v>
      </c>
      <c r="Q680" s="11">
        <v>0.23333333000000001</v>
      </c>
      <c r="R680" s="11">
        <v>0.35</v>
      </c>
      <c r="S680" s="11">
        <v>2025.0823</v>
      </c>
      <c r="T680" s="11">
        <v>0.65</v>
      </c>
      <c r="U680" s="11">
        <v>40</v>
      </c>
      <c r="V680" s="11">
        <v>1200</v>
      </c>
      <c r="W680" s="11">
        <v>-17.668794999999999</v>
      </c>
      <c r="Y680" s="11">
        <v>-15.398311</v>
      </c>
      <c r="Z680" s="11">
        <v>1390.5836776859503</v>
      </c>
      <c r="AA680" s="11">
        <v>2025.0823</v>
      </c>
      <c r="AB680" s="11">
        <v>0.65</v>
      </c>
      <c r="AC680" s="11">
        <v>40</v>
      </c>
      <c r="AD680" s="11">
        <v>-17.668794999999999</v>
      </c>
    </row>
    <row r="681" spans="2:30" x14ac:dyDescent="0.35">
      <c r="B681" s="11">
        <v>-25.973533</v>
      </c>
      <c r="C681" s="11">
        <v>35</v>
      </c>
      <c r="D681" s="11">
        <v>80.693877999999998</v>
      </c>
      <c r="E681" s="11">
        <v>0.03</v>
      </c>
      <c r="F681" s="11">
        <v>640.13429752066122</v>
      </c>
      <c r="G681" s="11">
        <v>7000</v>
      </c>
      <c r="H681" s="11">
        <v>0.8</v>
      </c>
      <c r="I681" s="11">
        <v>0.2</v>
      </c>
      <c r="J681" s="11">
        <v>0.6</v>
      </c>
      <c r="K681" s="11">
        <v>3</v>
      </c>
      <c r="L681" s="11">
        <v>2</v>
      </c>
      <c r="M681" s="11">
        <v>4</v>
      </c>
      <c r="N681" s="11">
        <v>3</v>
      </c>
      <c r="O681" s="11">
        <v>0.05</v>
      </c>
      <c r="P681" s="11">
        <v>0.2</v>
      </c>
      <c r="Q681" s="11">
        <v>0.16666666999999999</v>
      </c>
      <c r="R681" s="11">
        <v>0.35</v>
      </c>
      <c r="S681" s="11">
        <v>2338.6507999999999</v>
      </c>
      <c r="T681" s="11">
        <v>0.65</v>
      </c>
      <c r="U681" s="11">
        <v>50</v>
      </c>
      <c r="V681" s="11">
        <v>1800</v>
      </c>
      <c r="W681" s="11">
        <v>-27.227307</v>
      </c>
      <c r="Y681" s="11">
        <v>-25.973533</v>
      </c>
      <c r="Z681" s="11">
        <v>19.204028925619834</v>
      </c>
      <c r="AA681" s="11">
        <v>2338.6507999999999</v>
      </c>
      <c r="AB681" s="11">
        <v>0.65</v>
      </c>
      <c r="AC681" s="11">
        <v>50</v>
      </c>
      <c r="AD681" s="11">
        <v>-27.227307</v>
      </c>
    </row>
    <row r="682" spans="2:30" x14ac:dyDescent="0.35">
      <c r="B682" s="11">
        <v>34.450851999999998</v>
      </c>
      <c r="C682" s="11">
        <v>25</v>
      </c>
      <c r="D682" s="11">
        <v>293.90816000000001</v>
      </c>
      <c r="E682" s="11">
        <v>0.192</v>
      </c>
      <c r="F682" s="11">
        <v>1700</v>
      </c>
      <c r="G682" s="11">
        <v>5500</v>
      </c>
      <c r="H682" s="11">
        <v>0.8</v>
      </c>
      <c r="I682" s="11">
        <v>0.3</v>
      </c>
      <c r="J682" s="11">
        <v>0.8</v>
      </c>
      <c r="K682" s="11">
        <v>2</v>
      </c>
      <c r="L682" s="11">
        <v>3</v>
      </c>
      <c r="M682" s="11">
        <v>3</v>
      </c>
      <c r="N682" s="11">
        <v>2</v>
      </c>
      <c r="O682" s="11">
        <v>0.125</v>
      </c>
      <c r="P682" s="11">
        <v>0.2</v>
      </c>
      <c r="Q682" s="11">
        <v>0.23333333000000001</v>
      </c>
      <c r="R682" s="11">
        <v>0.3</v>
      </c>
      <c r="S682" s="11">
        <v>3351.2986999999998</v>
      </c>
      <c r="T682" s="11">
        <v>0.4</v>
      </c>
      <c r="U682" s="11">
        <v>90</v>
      </c>
      <c r="V682" s="11">
        <v>1200</v>
      </c>
      <c r="W682" s="11">
        <v>37.485396000000001</v>
      </c>
      <c r="Y682" s="11">
        <v>34.450851999999998</v>
      </c>
      <c r="Z682" s="11">
        <v>326.40000000000003</v>
      </c>
      <c r="AA682" s="11">
        <v>3351.2986999999998</v>
      </c>
      <c r="AB682" s="11">
        <v>0.4</v>
      </c>
      <c r="AC682" s="11">
        <v>90</v>
      </c>
      <c r="AD682" s="11">
        <v>37.485396000000001</v>
      </c>
    </row>
    <row r="683" spans="2:30" x14ac:dyDescent="0.35">
      <c r="B683" s="11">
        <v>4.1283370000000001</v>
      </c>
      <c r="C683" s="11">
        <v>25</v>
      </c>
      <c r="D683" s="11">
        <v>208.62244999999999</v>
      </c>
      <c r="E683" s="11">
        <v>8.4000000000000005E-2</v>
      </c>
      <c r="F683" s="11">
        <v>3290.2892561983467</v>
      </c>
      <c r="G683" s="11">
        <v>6500</v>
      </c>
      <c r="H683" s="11">
        <v>0.8</v>
      </c>
      <c r="I683" s="11">
        <v>0.2</v>
      </c>
      <c r="J683" s="11">
        <v>0.9</v>
      </c>
      <c r="K683" s="11">
        <v>2</v>
      </c>
      <c r="L683" s="11">
        <v>2</v>
      </c>
      <c r="M683" s="11">
        <v>4</v>
      </c>
      <c r="N683" s="11">
        <v>3</v>
      </c>
      <c r="O683" s="11">
        <v>0.125</v>
      </c>
      <c r="P683" s="11">
        <v>0.15</v>
      </c>
      <c r="Q683" s="11">
        <v>0.3</v>
      </c>
      <c r="R683" s="11">
        <v>0.2</v>
      </c>
      <c r="S683" s="11">
        <v>2860.4519</v>
      </c>
      <c r="T683" s="11">
        <v>0.6</v>
      </c>
      <c r="U683" s="11">
        <v>80</v>
      </c>
      <c r="V683" s="11">
        <v>400</v>
      </c>
      <c r="W683" s="11">
        <v>2.5451908999999997</v>
      </c>
      <c r="Y683" s="11">
        <v>4.1283370000000001</v>
      </c>
      <c r="Z683" s="11">
        <v>276.38429752066116</v>
      </c>
      <c r="AA683" s="11">
        <v>2860.4519</v>
      </c>
      <c r="AB683" s="11">
        <v>0.6</v>
      </c>
      <c r="AC683" s="11">
        <v>80</v>
      </c>
      <c r="AD683" s="11">
        <v>2.5451908999999997</v>
      </c>
    </row>
    <row r="684" spans="2:30" x14ac:dyDescent="0.35">
      <c r="B684" s="11">
        <v>10.259304999999999</v>
      </c>
      <c r="C684" s="11">
        <v>15</v>
      </c>
      <c r="D684" s="11">
        <v>208.62244999999999</v>
      </c>
      <c r="E684" s="11">
        <v>0.192</v>
      </c>
      <c r="F684" s="11">
        <v>1961.518595041322</v>
      </c>
      <c r="G684" s="11">
        <v>8500</v>
      </c>
      <c r="H684" s="11">
        <v>0.8</v>
      </c>
      <c r="I684" s="11">
        <v>0.4</v>
      </c>
      <c r="J684" s="11">
        <v>0.7</v>
      </c>
      <c r="K684" s="11">
        <v>2</v>
      </c>
      <c r="L684" s="11">
        <v>4</v>
      </c>
      <c r="M684" s="11">
        <v>3</v>
      </c>
      <c r="N684" s="11">
        <v>3</v>
      </c>
      <c r="O684" s="11">
        <v>0.05</v>
      </c>
      <c r="P684" s="11">
        <v>0.2</v>
      </c>
      <c r="Q684" s="11">
        <v>0.1</v>
      </c>
      <c r="R684" s="11">
        <v>0.25</v>
      </c>
      <c r="S684" s="11">
        <v>3227.4749000000002</v>
      </c>
      <c r="T684" s="11">
        <v>0.45</v>
      </c>
      <c r="U684" s="11">
        <v>60</v>
      </c>
      <c r="V684" s="11">
        <v>1800</v>
      </c>
      <c r="W684" s="11">
        <v>7.7477822000000005</v>
      </c>
      <c r="Y684" s="11">
        <v>10.259304999999999</v>
      </c>
      <c r="Z684" s="11">
        <v>376.61157024793386</v>
      </c>
      <c r="AA684" s="11">
        <v>3227.4749000000002</v>
      </c>
      <c r="AB684" s="11">
        <v>0.45</v>
      </c>
      <c r="AC684" s="11">
        <v>60</v>
      </c>
      <c r="AD684" s="11">
        <v>7.7477822000000005</v>
      </c>
    </row>
    <row r="685" spans="2:30" x14ac:dyDescent="0.35">
      <c r="B685" s="11">
        <v>-23.962778</v>
      </c>
      <c r="C685" s="11">
        <v>40</v>
      </c>
      <c r="D685" s="11">
        <v>141.61224000000001</v>
      </c>
      <c r="E685" s="11">
        <v>0.03</v>
      </c>
      <c r="F685" s="11">
        <v>3490.909090909091</v>
      </c>
      <c r="G685" s="11">
        <v>6500</v>
      </c>
      <c r="H685" s="11">
        <v>0.8</v>
      </c>
      <c r="I685" s="11">
        <v>0.5</v>
      </c>
      <c r="J685" s="11">
        <v>0.9</v>
      </c>
      <c r="K685" s="11">
        <v>2</v>
      </c>
      <c r="L685" s="11">
        <v>2</v>
      </c>
      <c r="M685" s="11">
        <v>2</v>
      </c>
      <c r="N685" s="11">
        <v>2</v>
      </c>
      <c r="O685" s="11">
        <v>0.2</v>
      </c>
      <c r="P685" s="11">
        <v>0.2</v>
      </c>
      <c r="Q685" s="11">
        <v>0.1</v>
      </c>
      <c r="R685" s="11">
        <v>0.3</v>
      </c>
      <c r="S685" s="11">
        <v>1606.3179</v>
      </c>
      <c r="T685" s="11">
        <v>0.67500000000000004</v>
      </c>
      <c r="U685" s="11">
        <v>70</v>
      </c>
      <c r="V685" s="11">
        <v>1600</v>
      </c>
      <c r="W685" s="11">
        <v>-22.522328000000002</v>
      </c>
      <c r="Y685" s="11">
        <v>-23.962778</v>
      </c>
      <c r="Z685" s="11">
        <v>104.72727272727272</v>
      </c>
      <c r="AA685" s="11">
        <v>1606.3179</v>
      </c>
      <c r="AB685" s="11">
        <v>0.67500000000000004</v>
      </c>
      <c r="AC685" s="11">
        <v>70</v>
      </c>
      <c r="AD685" s="11">
        <v>-22.522328000000002</v>
      </c>
    </row>
    <row r="686" spans="2:30" x14ac:dyDescent="0.35">
      <c r="B686" s="11">
        <v>31.362680999999998</v>
      </c>
      <c r="C686" s="11">
        <v>15</v>
      </c>
      <c r="D686" s="11">
        <v>86.785713999999999</v>
      </c>
      <c r="E686" s="11">
        <v>0.16500000000000001</v>
      </c>
      <c r="F686" s="11">
        <v>2985.4338842975208</v>
      </c>
      <c r="G686" s="11">
        <v>6000</v>
      </c>
      <c r="H686" s="11">
        <v>0.85</v>
      </c>
      <c r="I686" s="11">
        <v>0.2</v>
      </c>
      <c r="J686" s="11">
        <v>0.7</v>
      </c>
      <c r="K686" s="11">
        <v>3</v>
      </c>
      <c r="L686" s="11">
        <v>2</v>
      </c>
      <c r="M686" s="11">
        <v>4</v>
      </c>
      <c r="N686" s="11">
        <v>3</v>
      </c>
      <c r="O686" s="11">
        <v>0.2</v>
      </c>
      <c r="P686" s="11">
        <v>0.15</v>
      </c>
      <c r="Q686" s="11">
        <v>0.23333333000000001</v>
      </c>
      <c r="R686" s="11">
        <v>0.35</v>
      </c>
      <c r="S686" s="11">
        <v>3905.5158999999999</v>
      </c>
      <c r="T686" s="11">
        <v>0.45</v>
      </c>
      <c r="U686" s="11">
        <v>70</v>
      </c>
      <c r="V686" s="11">
        <v>600</v>
      </c>
      <c r="W686" s="11">
        <v>28.263811</v>
      </c>
      <c r="Y686" s="11">
        <v>31.362680999999998</v>
      </c>
      <c r="Z686" s="11">
        <v>492.59659090909093</v>
      </c>
      <c r="AA686" s="11">
        <v>3905.5158999999999</v>
      </c>
      <c r="AB686" s="11">
        <v>0.45</v>
      </c>
      <c r="AC686" s="11">
        <v>70</v>
      </c>
      <c r="AD686" s="11">
        <v>28.263811</v>
      </c>
    </row>
    <row r="687" spans="2:30" x14ac:dyDescent="0.35">
      <c r="B687" s="11">
        <v>-4.2548510000000004</v>
      </c>
      <c r="C687" s="11">
        <v>30</v>
      </c>
      <c r="D687" s="11">
        <v>74.602041</v>
      </c>
      <c r="E687" s="11">
        <v>0.246</v>
      </c>
      <c r="F687" s="11">
        <v>1958.0578512396696</v>
      </c>
      <c r="G687" s="11">
        <v>3500</v>
      </c>
      <c r="H687" s="11">
        <v>0.85</v>
      </c>
      <c r="I687" s="11">
        <v>0.2</v>
      </c>
      <c r="J687" s="11">
        <v>0.9</v>
      </c>
      <c r="K687" s="11">
        <v>3</v>
      </c>
      <c r="L687" s="11">
        <v>4</v>
      </c>
      <c r="M687" s="11">
        <v>2</v>
      </c>
      <c r="N687" s="11">
        <v>4</v>
      </c>
      <c r="O687" s="11">
        <v>0.125</v>
      </c>
      <c r="P687" s="11">
        <v>0.15</v>
      </c>
      <c r="Q687" s="11">
        <v>0.23333333000000001</v>
      </c>
      <c r="R687" s="11">
        <v>0.2</v>
      </c>
      <c r="S687" s="11">
        <v>1492.5578</v>
      </c>
      <c r="T687" s="11">
        <v>0.5</v>
      </c>
      <c r="U687" s="11">
        <v>80</v>
      </c>
      <c r="V687" s="11">
        <v>800</v>
      </c>
      <c r="W687" s="11">
        <v>-3.3841767000000003</v>
      </c>
      <c r="Y687" s="11">
        <v>-4.2548510000000004</v>
      </c>
      <c r="Z687" s="11">
        <v>481.68223140495871</v>
      </c>
      <c r="AA687" s="11">
        <v>1492.5578</v>
      </c>
      <c r="AB687" s="11">
        <v>0.5</v>
      </c>
      <c r="AC687" s="11">
        <v>80</v>
      </c>
      <c r="AD687" s="11">
        <v>-3.3841767000000003</v>
      </c>
    </row>
    <row r="688" spans="2:30" x14ac:dyDescent="0.35">
      <c r="B688" s="11">
        <v>-14.878235999999999</v>
      </c>
      <c r="C688" s="11">
        <v>20</v>
      </c>
      <c r="D688" s="11">
        <v>147.70408</v>
      </c>
      <c r="E688" s="11">
        <v>0.13800000000000001</v>
      </c>
      <c r="F688" s="11">
        <v>632.74793388429748</v>
      </c>
      <c r="G688" s="11">
        <v>8500</v>
      </c>
      <c r="H688" s="11">
        <v>0.7</v>
      </c>
      <c r="I688" s="11">
        <v>0.3</v>
      </c>
      <c r="J688" s="11">
        <v>0.9</v>
      </c>
      <c r="K688" s="11">
        <v>3</v>
      </c>
      <c r="L688" s="11">
        <v>4</v>
      </c>
      <c r="M688" s="11">
        <v>4</v>
      </c>
      <c r="N688" s="11">
        <v>2</v>
      </c>
      <c r="O688" s="11">
        <v>0.05</v>
      </c>
      <c r="P688" s="11">
        <v>0.1</v>
      </c>
      <c r="Q688" s="11">
        <v>0.1</v>
      </c>
      <c r="R688" s="11">
        <v>0.2</v>
      </c>
      <c r="S688" s="11">
        <v>4607.1279000000004</v>
      </c>
      <c r="T688" s="11">
        <v>0.5</v>
      </c>
      <c r="U688" s="11">
        <v>40</v>
      </c>
      <c r="V688" s="11">
        <v>1400</v>
      </c>
      <c r="W688" s="11">
        <v>-16.195879999999999</v>
      </c>
      <c r="Y688" s="11">
        <v>-14.878235999999999</v>
      </c>
      <c r="Z688" s="11">
        <v>87.319214876033058</v>
      </c>
      <c r="AA688" s="11">
        <v>4607.1279000000004</v>
      </c>
      <c r="AB688" s="11">
        <v>0.5</v>
      </c>
      <c r="AC688" s="11">
        <v>40</v>
      </c>
      <c r="AD688" s="11">
        <v>-16.195879999999999</v>
      </c>
    </row>
    <row r="689" spans="2:30" x14ac:dyDescent="0.35">
      <c r="B689" s="11">
        <v>-5.3873150000000001</v>
      </c>
      <c r="C689" s="11">
        <v>25</v>
      </c>
      <c r="D689" s="11">
        <v>19.775510000000001</v>
      </c>
      <c r="E689" s="11">
        <v>5.7000000000000002E-2</v>
      </c>
      <c r="F689" s="11">
        <v>1167.3037190082646</v>
      </c>
      <c r="G689" s="11">
        <v>6000</v>
      </c>
      <c r="H689" s="11">
        <v>0.75</v>
      </c>
      <c r="I689" s="11">
        <v>0.5</v>
      </c>
      <c r="J689" s="11">
        <v>0.9</v>
      </c>
      <c r="K689" s="11">
        <v>4</v>
      </c>
      <c r="L689" s="11">
        <v>3</v>
      </c>
      <c r="M689" s="11">
        <v>3</v>
      </c>
      <c r="N689" s="11">
        <v>3</v>
      </c>
      <c r="O689" s="11">
        <v>0.05</v>
      </c>
      <c r="P689" s="11">
        <v>0.2</v>
      </c>
      <c r="Q689" s="11">
        <v>0.1</v>
      </c>
      <c r="R689" s="11">
        <v>0.2</v>
      </c>
      <c r="S689" s="11">
        <v>2132.6446000000001</v>
      </c>
      <c r="T689" s="11">
        <v>0.7</v>
      </c>
      <c r="U689" s="11">
        <v>70</v>
      </c>
      <c r="V689" s="11">
        <v>400</v>
      </c>
      <c r="W689" s="11">
        <v>-7.9184279999999996</v>
      </c>
      <c r="Y689" s="11">
        <v>-5.3873150000000001</v>
      </c>
      <c r="Z689" s="11">
        <v>66.53631198347108</v>
      </c>
      <c r="AA689" s="11">
        <v>2132.6446000000001</v>
      </c>
      <c r="AB689" s="11">
        <v>0.7</v>
      </c>
      <c r="AC689" s="11">
        <v>70</v>
      </c>
      <c r="AD689" s="11">
        <v>-7.9184279999999996</v>
      </c>
    </row>
    <row r="690" spans="2:30" x14ac:dyDescent="0.35">
      <c r="B690" s="11">
        <v>-8.1014689999999998</v>
      </c>
      <c r="C690" s="11">
        <v>40</v>
      </c>
      <c r="D690" s="11">
        <v>129.42857000000001</v>
      </c>
      <c r="E690" s="11">
        <v>5.7000000000000002E-2</v>
      </c>
      <c r="F690" s="11">
        <v>1650</v>
      </c>
      <c r="G690" s="11">
        <v>8000</v>
      </c>
      <c r="H690" s="11">
        <v>0.8</v>
      </c>
      <c r="I690" s="11">
        <v>0.5</v>
      </c>
      <c r="J690" s="11">
        <v>0.9</v>
      </c>
      <c r="K690" s="11">
        <v>2</v>
      </c>
      <c r="L690" s="11">
        <v>4</v>
      </c>
      <c r="M690" s="11">
        <v>2</v>
      </c>
      <c r="N690" s="11">
        <v>2</v>
      </c>
      <c r="O690" s="11">
        <v>0.2</v>
      </c>
      <c r="P690" s="11">
        <v>0.15</v>
      </c>
      <c r="Q690" s="11">
        <v>0.23333333000000001</v>
      </c>
      <c r="R690" s="11">
        <v>0.25</v>
      </c>
      <c r="S690" s="11">
        <v>4448.2650000000003</v>
      </c>
      <c r="T690" s="11">
        <v>0.55000000000000004</v>
      </c>
      <c r="U690" s="11">
        <v>40</v>
      </c>
      <c r="V690" s="11">
        <v>400</v>
      </c>
      <c r="W690" s="11">
        <v>-7.5391377999999998</v>
      </c>
      <c r="Y690" s="11">
        <v>-8.1014689999999998</v>
      </c>
      <c r="Z690" s="11">
        <v>94.05</v>
      </c>
      <c r="AA690" s="11">
        <v>4448.2650000000003</v>
      </c>
      <c r="AB690" s="11">
        <v>0.55000000000000004</v>
      </c>
      <c r="AC690" s="11">
        <v>40</v>
      </c>
      <c r="AD690" s="11">
        <v>-7.5391377999999998</v>
      </c>
    </row>
    <row r="691" spans="2:30" x14ac:dyDescent="0.35">
      <c r="B691" s="11">
        <v>-12.921806</v>
      </c>
      <c r="C691" s="11">
        <v>15</v>
      </c>
      <c r="D691" s="11">
        <v>147.70408</v>
      </c>
      <c r="E691" s="11">
        <v>8.4000000000000005E-2</v>
      </c>
      <c r="F691" s="11">
        <v>3490.909090909091</v>
      </c>
      <c r="G691" s="11">
        <v>6000</v>
      </c>
      <c r="H691" s="11">
        <v>0.8</v>
      </c>
      <c r="I691" s="11">
        <v>0.5</v>
      </c>
      <c r="J691" s="11">
        <v>0.7</v>
      </c>
      <c r="K691" s="11">
        <v>3</v>
      </c>
      <c r="L691" s="11">
        <v>3</v>
      </c>
      <c r="M691" s="11">
        <v>2</v>
      </c>
      <c r="N691" s="11">
        <v>3</v>
      </c>
      <c r="O691" s="11">
        <v>0.2</v>
      </c>
      <c r="P691" s="11">
        <v>0.15</v>
      </c>
      <c r="Q691" s="11">
        <v>0.23333333000000001</v>
      </c>
      <c r="R691" s="11">
        <v>0.2</v>
      </c>
      <c r="S691" s="11">
        <v>2278.2175999999999</v>
      </c>
      <c r="T691" s="11">
        <v>0.7</v>
      </c>
      <c r="U691" s="11">
        <v>90</v>
      </c>
      <c r="V691" s="11">
        <v>1600</v>
      </c>
      <c r="W691" s="11">
        <v>-12.830443000000001</v>
      </c>
      <c r="Y691" s="11">
        <v>-12.921806</v>
      </c>
      <c r="Z691" s="11">
        <v>293.23636363636365</v>
      </c>
      <c r="AA691" s="11">
        <v>2278.2175999999999</v>
      </c>
      <c r="AB691" s="11">
        <v>0.7</v>
      </c>
      <c r="AC691" s="11">
        <v>90</v>
      </c>
      <c r="AD691" s="11">
        <v>-12.830443000000001</v>
      </c>
    </row>
    <row r="692" spans="2:30" x14ac:dyDescent="0.35">
      <c r="B692" s="11">
        <v>9.4898520000000008</v>
      </c>
      <c r="C692" s="11">
        <v>30</v>
      </c>
      <c r="D692" s="11">
        <v>62.418367000000003</v>
      </c>
      <c r="E692" s="11">
        <v>0.192</v>
      </c>
      <c r="F692" s="11">
        <v>4635.2789256198348</v>
      </c>
      <c r="G692" s="11">
        <v>7500</v>
      </c>
      <c r="H692" s="11">
        <v>0.8</v>
      </c>
      <c r="I692" s="11">
        <v>0.5</v>
      </c>
      <c r="J692" s="11">
        <v>0.6</v>
      </c>
      <c r="K692" s="11">
        <v>2</v>
      </c>
      <c r="L692" s="11">
        <v>3</v>
      </c>
      <c r="M692" s="11">
        <v>2</v>
      </c>
      <c r="N692" s="11">
        <v>2</v>
      </c>
      <c r="O692" s="11">
        <v>0.2</v>
      </c>
      <c r="P692" s="11">
        <v>0.2</v>
      </c>
      <c r="Q692" s="11">
        <v>0.1</v>
      </c>
      <c r="R692" s="11">
        <v>0.35</v>
      </c>
      <c r="S692" s="11">
        <v>3198.3380999999999</v>
      </c>
      <c r="T692" s="11">
        <v>0.67500000000000004</v>
      </c>
      <c r="U692" s="11">
        <v>70</v>
      </c>
      <c r="V692" s="11">
        <v>1200</v>
      </c>
      <c r="W692" s="11">
        <v>10.730327000000001</v>
      </c>
      <c r="Y692" s="11">
        <v>9.4898520000000008</v>
      </c>
      <c r="Z692" s="11">
        <v>889.97355371900835</v>
      </c>
      <c r="AA692" s="11">
        <v>3198.3380999999999</v>
      </c>
      <c r="AB692" s="11">
        <v>0.67500000000000004</v>
      </c>
      <c r="AC692" s="11">
        <v>70</v>
      </c>
      <c r="AD692" s="11">
        <v>10.730327000000001</v>
      </c>
    </row>
    <row r="693" spans="2:30" x14ac:dyDescent="0.35">
      <c r="B693" s="11">
        <v>-22.391974999999999</v>
      </c>
      <c r="C693" s="11">
        <v>35</v>
      </c>
      <c r="D693" s="11">
        <v>263.44898000000001</v>
      </c>
      <c r="E693" s="11">
        <v>8.4000000000000005E-2</v>
      </c>
      <c r="F693" s="11">
        <v>1885.5371900826447</v>
      </c>
      <c r="G693" s="11">
        <v>8000</v>
      </c>
      <c r="H693" s="11">
        <v>0.8</v>
      </c>
      <c r="I693" s="11">
        <v>0.2</v>
      </c>
      <c r="J693" s="11">
        <v>0.7</v>
      </c>
      <c r="K693" s="11">
        <v>4</v>
      </c>
      <c r="L693" s="11">
        <v>3</v>
      </c>
      <c r="M693" s="11">
        <v>2</v>
      </c>
      <c r="N693" s="11">
        <v>2</v>
      </c>
      <c r="O693" s="11">
        <v>0.2</v>
      </c>
      <c r="P693" s="11">
        <v>0.1</v>
      </c>
      <c r="Q693" s="11">
        <v>0.16666666999999999</v>
      </c>
      <c r="R693" s="11">
        <v>0.3</v>
      </c>
      <c r="S693" s="11">
        <v>3945.4789000000001</v>
      </c>
      <c r="T693" s="11">
        <v>0.55000000000000004</v>
      </c>
      <c r="U693" s="11">
        <v>40</v>
      </c>
      <c r="V693" s="11">
        <v>1800</v>
      </c>
      <c r="W693" s="11">
        <v>-19.051501999999999</v>
      </c>
      <c r="Y693" s="11">
        <v>-22.391974999999999</v>
      </c>
      <c r="Z693" s="11">
        <v>158.38512396694216</v>
      </c>
      <c r="AA693" s="11">
        <v>3945.4789000000001</v>
      </c>
      <c r="AB693" s="11">
        <v>0.55000000000000004</v>
      </c>
      <c r="AC693" s="11">
        <v>40</v>
      </c>
      <c r="AD693" s="11">
        <v>-19.051501999999999</v>
      </c>
    </row>
    <row r="694" spans="2:30" x14ac:dyDescent="0.35">
      <c r="B694" s="11">
        <v>11.885406</v>
      </c>
      <c r="C694" s="11">
        <v>20</v>
      </c>
      <c r="D694" s="11">
        <v>68.510204000000002</v>
      </c>
      <c r="E694" s="11">
        <v>0.192</v>
      </c>
      <c r="F694" s="11">
        <v>2748.8119834710747</v>
      </c>
      <c r="G694" s="11">
        <v>6500</v>
      </c>
      <c r="H694" s="11">
        <v>0.85</v>
      </c>
      <c r="I694" s="11">
        <v>0.5</v>
      </c>
      <c r="J694" s="11">
        <v>0.8</v>
      </c>
      <c r="K694" s="11">
        <v>2</v>
      </c>
      <c r="L694" s="11">
        <v>2</v>
      </c>
      <c r="M694" s="11">
        <v>4</v>
      </c>
      <c r="N694" s="11">
        <v>3</v>
      </c>
      <c r="O694" s="11">
        <v>0.125</v>
      </c>
      <c r="P694" s="11">
        <v>0.2</v>
      </c>
      <c r="Q694" s="11">
        <v>0.16666666999999999</v>
      </c>
      <c r="R694" s="11">
        <v>0.3</v>
      </c>
      <c r="S694" s="11">
        <v>2954.8562000000002</v>
      </c>
      <c r="T694" s="11">
        <v>0.47499999999999998</v>
      </c>
      <c r="U694" s="11">
        <v>40</v>
      </c>
      <c r="V694" s="11">
        <v>1800</v>
      </c>
      <c r="W694" s="11">
        <v>7.6749020000000003</v>
      </c>
      <c r="Y694" s="11">
        <v>11.885406</v>
      </c>
      <c r="Z694" s="11">
        <v>527.77190082644631</v>
      </c>
      <c r="AA694" s="11">
        <v>2954.8562000000002</v>
      </c>
      <c r="AB694" s="11">
        <v>0.47499999999999998</v>
      </c>
      <c r="AC694" s="11">
        <v>40</v>
      </c>
      <c r="AD694" s="11">
        <v>7.6749020000000003</v>
      </c>
    </row>
    <row r="695" spans="2:30" x14ac:dyDescent="0.35">
      <c r="B695" s="11">
        <v>31.018974</v>
      </c>
      <c r="C695" s="11">
        <v>25</v>
      </c>
      <c r="D695" s="11">
        <v>80.693877999999998</v>
      </c>
      <c r="E695" s="11">
        <v>0.192</v>
      </c>
      <c r="F695" s="11">
        <v>6285.1239669421484</v>
      </c>
      <c r="G695" s="11">
        <v>8000</v>
      </c>
      <c r="H695" s="11">
        <v>0.75</v>
      </c>
      <c r="I695" s="11">
        <v>0.4</v>
      </c>
      <c r="J695" s="11">
        <v>0.6</v>
      </c>
      <c r="K695" s="11">
        <v>2</v>
      </c>
      <c r="L695" s="11">
        <v>4</v>
      </c>
      <c r="M695" s="11">
        <v>4</v>
      </c>
      <c r="N695" s="11">
        <v>3</v>
      </c>
      <c r="O695" s="11">
        <v>0.05</v>
      </c>
      <c r="P695" s="11">
        <v>0.2</v>
      </c>
      <c r="Q695" s="11">
        <v>0.16666666999999999</v>
      </c>
      <c r="R695" s="11">
        <v>0.25</v>
      </c>
      <c r="S695" s="11">
        <v>2166.4960999999998</v>
      </c>
      <c r="T695" s="11">
        <v>0.4</v>
      </c>
      <c r="U695" s="11">
        <v>50</v>
      </c>
      <c r="V695" s="11">
        <v>600</v>
      </c>
      <c r="W695" s="11">
        <v>26.354596000000001</v>
      </c>
      <c r="Y695" s="11">
        <v>31.018974</v>
      </c>
      <c r="Z695" s="11">
        <v>1206.7438016528924</v>
      </c>
      <c r="AA695" s="11">
        <v>2166.4960999999998</v>
      </c>
      <c r="AB695" s="11">
        <v>0.4</v>
      </c>
      <c r="AC695" s="11">
        <v>50</v>
      </c>
      <c r="AD695" s="11">
        <v>26.354596000000001</v>
      </c>
    </row>
    <row r="696" spans="2:30" x14ac:dyDescent="0.35">
      <c r="B696" s="11">
        <v>-13.307327000000001</v>
      </c>
      <c r="C696" s="11">
        <v>35</v>
      </c>
      <c r="D696" s="11">
        <v>117.2449</v>
      </c>
      <c r="E696" s="11">
        <v>0.16500000000000001</v>
      </c>
      <c r="F696" s="11">
        <v>785.64049586776855</v>
      </c>
      <c r="G696" s="11">
        <v>7000</v>
      </c>
      <c r="H696" s="11">
        <v>0.75</v>
      </c>
      <c r="I696" s="11">
        <v>0.3</v>
      </c>
      <c r="J696" s="11">
        <v>0.6</v>
      </c>
      <c r="K696" s="11">
        <v>3</v>
      </c>
      <c r="L696" s="11">
        <v>4</v>
      </c>
      <c r="M696" s="11">
        <v>4</v>
      </c>
      <c r="N696" s="11">
        <v>4</v>
      </c>
      <c r="O696" s="11">
        <v>0.05</v>
      </c>
      <c r="P696" s="11">
        <v>0.1</v>
      </c>
      <c r="Q696" s="11">
        <v>0.1</v>
      </c>
      <c r="R696" s="11">
        <v>0.3</v>
      </c>
      <c r="S696" s="11">
        <v>4009.1156999999998</v>
      </c>
      <c r="T696" s="11">
        <v>0.55000000000000004</v>
      </c>
      <c r="U696" s="11">
        <v>50</v>
      </c>
      <c r="V696" s="11">
        <v>1400</v>
      </c>
      <c r="W696" s="11">
        <v>-13.462645</v>
      </c>
      <c r="Y696" s="11">
        <v>-13.307327000000001</v>
      </c>
      <c r="Z696" s="11">
        <v>129.63068181818181</v>
      </c>
      <c r="AA696" s="11">
        <v>4009.1156999999998</v>
      </c>
      <c r="AB696" s="11">
        <v>0.55000000000000004</v>
      </c>
      <c r="AC696" s="11">
        <v>50</v>
      </c>
      <c r="AD696" s="11">
        <v>-13.462645</v>
      </c>
    </row>
    <row r="697" spans="2:30" x14ac:dyDescent="0.35">
      <c r="B697" s="11">
        <v>-4.6006390000000001</v>
      </c>
      <c r="C697" s="11">
        <v>15</v>
      </c>
      <c r="D697" s="11">
        <v>98.969387999999995</v>
      </c>
      <c r="E697" s="11">
        <v>0.219</v>
      </c>
      <c r="F697" s="11">
        <v>632.74793388429748</v>
      </c>
      <c r="G697" s="11">
        <v>8000</v>
      </c>
      <c r="H697" s="11">
        <v>0.7</v>
      </c>
      <c r="I697" s="11">
        <v>0.5</v>
      </c>
      <c r="J697" s="11">
        <v>0.8</v>
      </c>
      <c r="K697" s="11">
        <v>2</v>
      </c>
      <c r="L697" s="11">
        <v>3</v>
      </c>
      <c r="M697" s="11">
        <v>3</v>
      </c>
      <c r="N697" s="11">
        <v>3</v>
      </c>
      <c r="O697" s="11">
        <v>0.2</v>
      </c>
      <c r="P697" s="11">
        <v>0.15</v>
      </c>
      <c r="Q697" s="11">
        <v>0.23333333000000001</v>
      </c>
      <c r="R697" s="11">
        <v>0.25</v>
      </c>
      <c r="S697" s="11">
        <v>2314.3798000000002</v>
      </c>
      <c r="T697" s="11">
        <v>0.45</v>
      </c>
      <c r="U697" s="11">
        <v>50</v>
      </c>
      <c r="V697" s="11">
        <v>1000</v>
      </c>
      <c r="W697" s="11">
        <v>-5.9096942000000006</v>
      </c>
      <c r="Y697" s="11">
        <v>-4.6006390000000001</v>
      </c>
      <c r="Z697" s="11">
        <v>138.57179752066114</v>
      </c>
      <c r="AA697" s="11">
        <v>2314.3798000000002</v>
      </c>
      <c r="AB697" s="11">
        <v>0.45</v>
      </c>
      <c r="AC697" s="11">
        <v>50</v>
      </c>
      <c r="AD697" s="11">
        <v>-5.9096942000000006</v>
      </c>
    </row>
    <row r="698" spans="2:30" x14ac:dyDescent="0.35">
      <c r="B698" s="11">
        <v>-9.2863249999999997</v>
      </c>
      <c r="C698" s="11">
        <v>30</v>
      </c>
      <c r="D698" s="11">
        <v>19.775510000000001</v>
      </c>
      <c r="E698" s="11">
        <v>0.246</v>
      </c>
      <c r="F698" s="11">
        <v>2485.227272727273</v>
      </c>
      <c r="G698" s="11">
        <v>2500</v>
      </c>
      <c r="H698" s="11">
        <v>0.75</v>
      </c>
      <c r="I698" s="11">
        <v>0.4</v>
      </c>
      <c r="J698" s="11">
        <v>0.6</v>
      </c>
      <c r="K698" s="11">
        <v>3</v>
      </c>
      <c r="L698" s="11">
        <v>3</v>
      </c>
      <c r="M698" s="11">
        <v>3</v>
      </c>
      <c r="N698" s="11">
        <v>3</v>
      </c>
      <c r="O698" s="11">
        <v>0.2</v>
      </c>
      <c r="P698" s="11">
        <v>0.2</v>
      </c>
      <c r="Q698" s="11">
        <v>0.16666666999999999</v>
      </c>
      <c r="R698" s="11">
        <v>0.2</v>
      </c>
      <c r="S698" s="11">
        <v>1066.1126999999999</v>
      </c>
      <c r="T698" s="11">
        <v>0.55000000000000004</v>
      </c>
      <c r="U698" s="11">
        <v>90</v>
      </c>
      <c r="V698" s="11">
        <v>1200</v>
      </c>
      <c r="W698" s="11">
        <v>-10.411270999999999</v>
      </c>
      <c r="Y698" s="11">
        <v>-9.2863249999999997</v>
      </c>
      <c r="Z698" s="11">
        <v>611.3659090909091</v>
      </c>
      <c r="AA698" s="11">
        <v>1066.1126999999999</v>
      </c>
      <c r="AB698" s="11">
        <v>0.55000000000000004</v>
      </c>
      <c r="AC698" s="11">
        <v>90</v>
      </c>
      <c r="AD698" s="11">
        <v>-10.411270999999999</v>
      </c>
    </row>
    <row r="699" spans="2:30" x14ac:dyDescent="0.35">
      <c r="B699" s="11">
        <v>-11.514188000000001</v>
      </c>
      <c r="C699" s="11">
        <v>15</v>
      </c>
      <c r="D699" s="11">
        <v>62.418367000000003</v>
      </c>
      <c r="E699" s="11">
        <v>0.3</v>
      </c>
      <c r="F699" s="11">
        <v>4176.1363636363631</v>
      </c>
      <c r="G699" s="11">
        <v>5500</v>
      </c>
      <c r="H699" s="11">
        <v>0.85</v>
      </c>
      <c r="I699" s="11">
        <v>0.5</v>
      </c>
      <c r="J699" s="11">
        <v>0.8</v>
      </c>
      <c r="K699" s="11">
        <v>3</v>
      </c>
      <c r="L699" s="11">
        <v>4</v>
      </c>
      <c r="M699" s="11">
        <v>3</v>
      </c>
      <c r="N699" s="11">
        <v>4</v>
      </c>
      <c r="O699" s="11">
        <v>0.05</v>
      </c>
      <c r="P699" s="11">
        <v>0.2</v>
      </c>
      <c r="Q699" s="11">
        <v>0.1</v>
      </c>
      <c r="R699" s="11">
        <v>0.2</v>
      </c>
      <c r="S699" s="11">
        <v>2585.5962</v>
      </c>
      <c r="T699" s="11">
        <v>0.52500000000000002</v>
      </c>
      <c r="U699" s="11">
        <v>40</v>
      </c>
      <c r="V699" s="11">
        <v>800</v>
      </c>
      <c r="W699" s="11">
        <v>-11.672682999999999</v>
      </c>
      <c r="Y699" s="11">
        <v>-11.514188000000001</v>
      </c>
      <c r="Z699" s="11">
        <v>1252.8409090909088</v>
      </c>
      <c r="AA699" s="11">
        <v>2585.5962</v>
      </c>
      <c r="AB699" s="11">
        <v>0.52500000000000002</v>
      </c>
      <c r="AC699" s="11">
        <v>40</v>
      </c>
      <c r="AD699" s="11">
        <v>-11.672682999999999</v>
      </c>
    </row>
    <row r="700" spans="2:30" x14ac:dyDescent="0.35">
      <c r="B700" s="11">
        <v>9.3435679999999994</v>
      </c>
      <c r="C700" s="11">
        <v>15</v>
      </c>
      <c r="D700" s="11">
        <v>38.051020000000001</v>
      </c>
      <c r="E700" s="11">
        <v>0.27300000000000002</v>
      </c>
      <c r="F700" s="11">
        <v>3290.2892561983467</v>
      </c>
      <c r="G700" s="11">
        <v>5000</v>
      </c>
      <c r="H700" s="11">
        <v>0.7</v>
      </c>
      <c r="I700" s="11">
        <v>0.2</v>
      </c>
      <c r="J700" s="11">
        <v>0.6</v>
      </c>
      <c r="K700" s="11">
        <v>4</v>
      </c>
      <c r="L700" s="11">
        <v>2</v>
      </c>
      <c r="M700" s="11">
        <v>3</v>
      </c>
      <c r="N700" s="11">
        <v>4</v>
      </c>
      <c r="O700" s="11">
        <v>0.125</v>
      </c>
      <c r="P700" s="11">
        <v>0.2</v>
      </c>
      <c r="Q700" s="11">
        <v>0.1</v>
      </c>
      <c r="R700" s="11">
        <v>0.35</v>
      </c>
      <c r="S700" s="11">
        <v>1898.5146999999999</v>
      </c>
      <c r="T700" s="11">
        <v>0.65</v>
      </c>
      <c r="U700" s="11">
        <v>50</v>
      </c>
      <c r="V700" s="11">
        <v>1200</v>
      </c>
      <c r="W700" s="11">
        <v>8.449556900000001</v>
      </c>
      <c r="Y700" s="11">
        <v>9.3435679999999994</v>
      </c>
      <c r="Z700" s="11">
        <v>898.24896694214874</v>
      </c>
      <c r="AA700" s="11">
        <v>1898.5146999999999</v>
      </c>
      <c r="AB700" s="11">
        <v>0.65</v>
      </c>
      <c r="AC700" s="11">
        <v>50</v>
      </c>
      <c r="AD700" s="11">
        <v>8.449556900000001</v>
      </c>
    </row>
    <row r="701" spans="2:30" x14ac:dyDescent="0.35">
      <c r="B701" s="11">
        <v>-7.0159099999999999</v>
      </c>
      <c r="C701" s="11">
        <v>15</v>
      </c>
      <c r="D701" s="11">
        <v>44.142856999999999</v>
      </c>
      <c r="E701" s="11">
        <v>0.246</v>
      </c>
      <c r="F701" s="11">
        <v>4500</v>
      </c>
      <c r="G701" s="11">
        <v>7000</v>
      </c>
      <c r="H701" s="11">
        <v>0.85</v>
      </c>
      <c r="I701" s="11">
        <v>0.2</v>
      </c>
      <c r="J701" s="11">
        <v>0.9</v>
      </c>
      <c r="K701" s="11">
        <v>2</v>
      </c>
      <c r="L701" s="11">
        <v>4</v>
      </c>
      <c r="M701" s="11">
        <v>3</v>
      </c>
      <c r="N701" s="11">
        <v>3</v>
      </c>
      <c r="O701" s="11">
        <v>0.05</v>
      </c>
      <c r="P701" s="11">
        <v>0.15</v>
      </c>
      <c r="Q701" s="11">
        <v>0.23333333000000001</v>
      </c>
      <c r="R701" s="11">
        <v>0.3</v>
      </c>
      <c r="S701" s="11">
        <v>3923.5970000000002</v>
      </c>
      <c r="T701" s="11">
        <v>0.625</v>
      </c>
      <c r="U701" s="11">
        <v>50</v>
      </c>
      <c r="V701" s="11">
        <v>2000</v>
      </c>
      <c r="W701" s="11">
        <v>-12.353956</v>
      </c>
      <c r="Y701" s="11">
        <v>-7.0159099999999999</v>
      </c>
      <c r="Z701" s="11">
        <v>1107</v>
      </c>
      <c r="AA701" s="11">
        <v>3923.5970000000002</v>
      </c>
      <c r="AB701" s="11">
        <v>0.625</v>
      </c>
      <c r="AC701" s="11">
        <v>50</v>
      </c>
      <c r="AD701" s="11">
        <v>-12.353956</v>
      </c>
    </row>
    <row r="702" spans="2:30" x14ac:dyDescent="0.35">
      <c r="B702" s="11">
        <v>-15.961217</v>
      </c>
      <c r="C702" s="11">
        <v>35</v>
      </c>
      <c r="D702" s="11">
        <v>153.79592</v>
      </c>
      <c r="E702" s="11">
        <v>0.16500000000000001</v>
      </c>
      <c r="F702" s="11">
        <v>903.7190082644629</v>
      </c>
      <c r="G702" s="11">
        <v>8500</v>
      </c>
      <c r="H702" s="11">
        <v>0.85</v>
      </c>
      <c r="I702" s="11">
        <v>0.4</v>
      </c>
      <c r="J702" s="11">
        <v>0.6</v>
      </c>
      <c r="K702" s="11">
        <v>4</v>
      </c>
      <c r="L702" s="11">
        <v>2</v>
      </c>
      <c r="M702" s="11">
        <v>2</v>
      </c>
      <c r="N702" s="11">
        <v>3</v>
      </c>
      <c r="O702" s="11">
        <v>0.2</v>
      </c>
      <c r="P702" s="11">
        <v>0.1</v>
      </c>
      <c r="Q702" s="11">
        <v>0.16666666999999999</v>
      </c>
      <c r="R702" s="11">
        <v>0.3</v>
      </c>
      <c r="S702" s="11">
        <v>2163.6496999999999</v>
      </c>
      <c r="T702" s="11">
        <v>0.55000000000000004</v>
      </c>
      <c r="U702" s="11">
        <v>80</v>
      </c>
      <c r="V702" s="11">
        <v>1800</v>
      </c>
      <c r="W702" s="11">
        <v>-12.690378000000001</v>
      </c>
      <c r="Y702" s="11">
        <v>-15.961217</v>
      </c>
      <c r="Z702" s="11">
        <v>149.11363636363637</v>
      </c>
      <c r="AA702" s="11">
        <v>2163.6496999999999</v>
      </c>
      <c r="AB702" s="11">
        <v>0.55000000000000004</v>
      </c>
      <c r="AC702" s="11">
        <v>80</v>
      </c>
      <c r="AD702" s="11">
        <v>-12.690378000000001</v>
      </c>
    </row>
    <row r="703" spans="2:30" x14ac:dyDescent="0.35">
      <c r="B703" s="11">
        <v>13.511200000000001</v>
      </c>
      <c r="C703" s="11">
        <v>20</v>
      </c>
      <c r="D703" s="11">
        <v>98.969387999999995</v>
      </c>
      <c r="E703" s="11">
        <v>5.7000000000000002E-2</v>
      </c>
      <c r="F703" s="11">
        <v>4176.1363636363631</v>
      </c>
      <c r="G703" s="11">
        <v>6500</v>
      </c>
      <c r="H703" s="11">
        <v>0.8</v>
      </c>
      <c r="I703" s="11">
        <v>0.2</v>
      </c>
      <c r="J703" s="11">
        <v>0.8</v>
      </c>
      <c r="K703" s="11">
        <v>3</v>
      </c>
      <c r="L703" s="11">
        <v>3</v>
      </c>
      <c r="M703" s="11">
        <v>2</v>
      </c>
      <c r="N703" s="11">
        <v>4</v>
      </c>
      <c r="O703" s="11">
        <v>0.05</v>
      </c>
      <c r="P703" s="11">
        <v>0.2</v>
      </c>
      <c r="Q703" s="11">
        <v>0.3</v>
      </c>
      <c r="R703" s="11">
        <v>0.2</v>
      </c>
      <c r="S703" s="11">
        <v>4091.3393999999998</v>
      </c>
      <c r="T703" s="11">
        <v>0.5</v>
      </c>
      <c r="U703" s="11">
        <v>90</v>
      </c>
      <c r="V703" s="11">
        <v>1600</v>
      </c>
      <c r="W703" s="11">
        <v>11.922304</v>
      </c>
      <c r="Y703" s="11">
        <v>13.511200000000001</v>
      </c>
      <c r="Z703" s="11">
        <v>238.03977272727269</v>
      </c>
      <c r="AA703" s="11">
        <v>4091.3393999999998</v>
      </c>
      <c r="AB703" s="11">
        <v>0.5</v>
      </c>
      <c r="AC703" s="11">
        <v>90</v>
      </c>
      <c r="AD703" s="11">
        <v>11.922304</v>
      </c>
    </row>
    <row r="704" spans="2:30" x14ac:dyDescent="0.35">
      <c r="B704" s="11">
        <v>11.378869999999999</v>
      </c>
      <c r="C704" s="11">
        <v>20</v>
      </c>
      <c r="D704" s="11">
        <v>178.16327000000001</v>
      </c>
      <c r="E704" s="11">
        <v>0.27300000000000002</v>
      </c>
      <c r="F704" s="11">
        <v>4635.2789256198348</v>
      </c>
      <c r="G704" s="11">
        <v>6500</v>
      </c>
      <c r="H704" s="11">
        <v>0.8</v>
      </c>
      <c r="I704" s="11">
        <v>0.3</v>
      </c>
      <c r="J704" s="11">
        <v>0.7</v>
      </c>
      <c r="K704" s="11">
        <v>2</v>
      </c>
      <c r="L704" s="11">
        <v>2</v>
      </c>
      <c r="M704" s="11">
        <v>2</v>
      </c>
      <c r="N704" s="11">
        <v>3</v>
      </c>
      <c r="O704" s="11">
        <v>0.05</v>
      </c>
      <c r="P704" s="11">
        <v>0.15</v>
      </c>
      <c r="Q704" s="11">
        <v>0.23333333000000001</v>
      </c>
      <c r="R704" s="11">
        <v>0.35</v>
      </c>
      <c r="S704" s="11">
        <v>2386.6147000000001</v>
      </c>
      <c r="T704" s="11">
        <v>0.65</v>
      </c>
      <c r="U704" s="11">
        <v>80</v>
      </c>
      <c r="V704" s="11">
        <v>1600</v>
      </c>
      <c r="W704" s="11">
        <v>12.316955</v>
      </c>
      <c r="Y704" s="11">
        <v>11.378869999999999</v>
      </c>
      <c r="Z704" s="11">
        <v>1265.4311466942149</v>
      </c>
      <c r="AA704" s="11">
        <v>2386.6147000000001</v>
      </c>
      <c r="AB704" s="11">
        <v>0.65</v>
      </c>
      <c r="AC704" s="11">
        <v>80</v>
      </c>
      <c r="AD704" s="11">
        <v>12.316955</v>
      </c>
    </row>
    <row r="705" spans="2:30" x14ac:dyDescent="0.35">
      <c r="B705" s="11">
        <v>-1.9312990000000001</v>
      </c>
      <c r="C705" s="11">
        <v>40</v>
      </c>
      <c r="D705" s="11">
        <v>80.693877999999998</v>
      </c>
      <c r="E705" s="11">
        <v>8.4000000000000005E-2</v>
      </c>
      <c r="F705" s="11">
        <v>6285.1239669421484</v>
      </c>
      <c r="G705" s="11">
        <v>8500</v>
      </c>
      <c r="H705" s="11">
        <v>0.85</v>
      </c>
      <c r="I705" s="11">
        <v>0.4</v>
      </c>
      <c r="J705" s="11">
        <v>0.6</v>
      </c>
      <c r="K705" s="11">
        <v>2</v>
      </c>
      <c r="L705" s="11">
        <v>4</v>
      </c>
      <c r="M705" s="11">
        <v>3</v>
      </c>
      <c r="N705" s="11">
        <v>4</v>
      </c>
      <c r="O705" s="11">
        <v>0.05</v>
      </c>
      <c r="P705" s="11">
        <v>0.15</v>
      </c>
      <c r="Q705" s="11">
        <v>0.3</v>
      </c>
      <c r="R705" s="11">
        <v>0.2</v>
      </c>
      <c r="S705" s="11">
        <v>4726.2815000000001</v>
      </c>
      <c r="T705" s="11">
        <v>0.45</v>
      </c>
      <c r="U705" s="11">
        <v>40</v>
      </c>
      <c r="V705" s="11">
        <v>1200</v>
      </c>
      <c r="W705" s="11">
        <v>-3.6279588999999999</v>
      </c>
      <c r="Y705" s="11">
        <v>-1.9312990000000001</v>
      </c>
      <c r="Z705" s="11">
        <v>527.95041322314046</v>
      </c>
      <c r="AA705" s="11">
        <v>4726.2815000000001</v>
      </c>
      <c r="AB705" s="11">
        <v>0.45</v>
      </c>
      <c r="AC705" s="11">
        <v>40</v>
      </c>
      <c r="AD705" s="11">
        <v>-3.6279588999999999</v>
      </c>
    </row>
    <row r="706" spans="2:30" x14ac:dyDescent="0.35">
      <c r="B706" s="11">
        <v>-15.779801000000001</v>
      </c>
      <c r="C706" s="11">
        <v>15</v>
      </c>
      <c r="D706" s="11">
        <v>263.44898000000001</v>
      </c>
      <c r="E706" s="11">
        <v>8.4000000000000005E-2</v>
      </c>
      <c r="F706" s="11">
        <v>1961.518595041322</v>
      </c>
      <c r="G706" s="11">
        <v>8000</v>
      </c>
      <c r="H706" s="11">
        <v>0.75</v>
      </c>
      <c r="I706" s="11">
        <v>0.2</v>
      </c>
      <c r="J706" s="11">
        <v>0.7</v>
      </c>
      <c r="K706" s="11">
        <v>4</v>
      </c>
      <c r="L706" s="11">
        <v>2</v>
      </c>
      <c r="M706" s="11">
        <v>2</v>
      </c>
      <c r="N706" s="11">
        <v>3</v>
      </c>
      <c r="O706" s="11">
        <v>0.125</v>
      </c>
      <c r="P706" s="11">
        <v>0.2</v>
      </c>
      <c r="Q706" s="11">
        <v>0.16666666999999999</v>
      </c>
      <c r="R706" s="11">
        <v>0.25</v>
      </c>
      <c r="S706" s="11">
        <v>2314.3798000000002</v>
      </c>
      <c r="T706" s="11">
        <v>0.625</v>
      </c>
      <c r="U706" s="11">
        <v>80</v>
      </c>
      <c r="V706" s="11">
        <v>2000</v>
      </c>
      <c r="W706" s="11">
        <v>-13.046918</v>
      </c>
      <c r="Y706" s="11">
        <v>-15.779801000000001</v>
      </c>
      <c r="Z706" s="11">
        <v>164.76756198347107</v>
      </c>
      <c r="AA706" s="11">
        <v>2314.3798000000002</v>
      </c>
      <c r="AB706" s="11">
        <v>0.625</v>
      </c>
      <c r="AC706" s="11">
        <v>80</v>
      </c>
      <c r="AD706" s="11">
        <v>-13.046918</v>
      </c>
    </row>
    <row r="707" spans="2:30" x14ac:dyDescent="0.35">
      <c r="B707" s="11">
        <v>-17.794263000000001</v>
      </c>
      <c r="C707" s="11">
        <v>35</v>
      </c>
      <c r="D707" s="11">
        <v>220.80611999999999</v>
      </c>
      <c r="E707" s="11">
        <v>0.111</v>
      </c>
      <c r="F707" s="11">
        <v>632.74793388429748</v>
      </c>
      <c r="G707" s="11">
        <v>8500</v>
      </c>
      <c r="H707" s="11">
        <v>0.85</v>
      </c>
      <c r="I707" s="11">
        <v>0.5</v>
      </c>
      <c r="J707" s="11">
        <v>0.7</v>
      </c>
      <c r="K707" s="11">
        <v>2</v>
      </c>
      <c r="L707" s="11">
        <v>4</v>
      </c>
      <c r="M707" s="11">
        <v>4</v>
      </c>
      <c r="N707" s="11">
        <v>4</v>
      </c>
      <c r="O707" s="11">
        <v>0.2</v>
      </c>
      <c r="P707" s="11">
        <v>0.15</v>
      </c>
      <c r="Q707" s="11">
        <v>0.16666666999999999</v>
      </c>
      <c r="R707" s="11">
        <v>0.2</v>
      </c>
      <c r="S707" s="11">
        <v>2163.6496999999999</v>
      </c>
      <c r="T707" s="11">
        <v>0.6</v>
      </c>
      <c r="U707" s="11">
        <v>60</v>
      </c>
      <c r="V707" s="11">
        <v>1200</v>
      </c>
      <c r="W707" s="11">
        <v>-16.747789999999998</v>
      </c>
      <c r="Y707" s="11">
        <v>-17.794263000000001</v>
      </c>
      <c r="Z707" s="11">
        <v>70.235020661157023</v>
      </c>
      <c r="AA707" s="11">
        <v>2163.6496999999999</v>
      </c>
      <c r="AB707" s="11">
        <v>0.6</v>
      </c>
      <c r="AC707" s="11">
        <v>60</v>
      </c>
      <c r="AD707" s="11">
        <v>-16.747789999999998</v>
      </c>
    </row>
    <row r="708" spans="2:30" x14ac:dyDescent="0.35">
      <c r="B708" s="11">
        <v>-23.755077</v>
      </c>
      <c r="C708" s="11">
        <v>15</v>
      </c>
      <c r="D708" s="11">
        <v>232.9898</v>
      </c>
      <c r="E708" s="11">
        <v>0.03</v>
      </c>
      <c r="F708" s="11">
        <v>2435.4855371900826</v>
      </c>
      <c r="G708" s="11">
        <v>6000</v>
      </c>
      <c r="H708" s="11">
        <v>0.85</v>
      </c>
      <c r="I708" s="11">
        <v>0.4</v>
      </c>
      <c r="J708" s="11">
        <v>0.7</v>
      </c>
      <c r="K708" s="11">
        <v>4</v>
      </c>
      <c r="L708" s="11">
        <v>2</v>
      </c>
      <c r="M708" s="11">
        <v>3</v>
      </c>
      <c r="N708" s="11">
        <v>2</v>
      </c>
      <c r="O708" s="11">
        <v>0.125</v>
      </c>
      <c r="P708" s="11">
        <v>0.2</v>
      </c>
      <c r="Q708" s="11">
        <v>0.1</v>
      </c>
      <c r="R708" s="11">
        <v>0.3</v>
      </c>
      <c r="S708" s="11">
        <v>2820.6504</v>
      </c>
      <c r="T708" s="11">
        <v>0.7</v>
      </c>
      <c r="U708" s="11">
        <v>40</v>
      </c>
      <c r="V708" s="11">
        <v>2000</v>
      </c>
      <c r="W708" s="11">
        <v>-26.013273999999999</v>
      </c>
      <c r="Y708" s="11">
        <v>-23.755077</v>
      </c>
      <c r="Z708" s="11">
        <v>73.064566115702476</v>
      </c>
      <c r="AA708" s="11">
        <v>2820.6504</v>
      </c>
      <c r="AB708" s="11">
        <v>0.7</v>
      </c>
      <c r="AC708" s="11">
        <v>40</v>
      </c>
      <c r="AD708" s="11">
        <v>-26.013273999999999</v>
      </c>
    </row>
    <row r="709" spans="2:30" x14ac:dyDescent="0.35">
      <c r="B709" s="11">
        <v>2.2812570000000001</v>
      </c>
      <c r="C709" s="11">
        <v>25</v>
      </c>
      <c r="D709" s="11">
        <v>293.90816000000001</v>
      </c>
      <c r="E709" s="11">
        <v>0.03</v>
      </c>
      <c r="F709" s="11">
        <v>3733.2128099173551</v>
      </c>
      <c r="G709" s="11">
        <v>7500</v>
      </c>
      <c r="H709" s="11">
        <v>0.75</v>
      </c>
      <c r="I709" s="11">
        <v>0.2</v>
      </c>
      <c r="J709" s="11">
        <v>0.8</v>
      </c>
      <c r="K709" s="11">
        <v>2</v>
      </c>
      <c r="L709" s="11">
        <v>2</v>
      </c>
      <c r="M709" s="11">
        <v>4</v>
      </c>
      <c r="N709" s="11">
        <v>4</v>
      </c>
      <c r="O709" s="11">
        <v>0.2</v>
      </c>
      <c r="P709" s="11">
        <v>0.15</v>
      </c>
      <c r="Q709" s="11">
        <v>0.23333333000000001</v>
      </c>
      <c r="R709" s="11">
        <v>0.35</v>
      </c>
      <c r="S709" s="11">
        <v>4569.9526999999998</v>
      </c>
      <c r="T709" s="11">
        <v>0.55000000000000004</v>
      </c>
      <c r="U709" s="11">
        <v>70</v>
      </c>
      <c r="V709" s="11">
        <v>600</v>
      </c>
      <c r="W709" s="11">
        <v>1.2031889</v>
      </c>
      <c r="Y709" s="11">
        <v>2.2812570000000001</v>
      </c>
      <c r="Z709" s="11">
        <v>111.99638429752065</v>
      </c>
      <c r="AA709" s="11">
        <v>4569.9526999999998</v>
      </c>
      <c r="AB709" s="11">
        <v>0.55000000000000004</v>
      </c>
      <c r="AC709" s="11">
        <v>70</v>
      </c>
      <c r="AD709" s="11">
        <v>1.2031889</v>
      </c>
    </row>
    <row r="710" spans="2:30" x14ac:dyDescent="0.35">
      <c r="B710" s="11">
        <v>-19.517531000000002</v>
      </c>
      <c r="C710" s="11">
        <v>30</v>
      </c>
      <c r="D710" s="11">
        <v>44.142856999999999</v>
      </c>
      <c r="E710" s="11">
        <v>8.4000000000000005E-2</v>
      </c>
      <c r="F710" s="11">
        <v>2221.6425619834713</v>
      </c>
      <c r="G710" s="11">
        <v>6000</v>
      </c>
      <c r="H710" s="11">
        <v>0.85</v>
      </c>
      <c r="I710" s="11">
        <v>0.2</v>
      </c>
      <c r="J710" s="11">
        <v>0.8</v>
      </c>
      <c r="K710" s="11">
        <v>3</v>
      </c>
      <c r="L710" s="11">
        <v>3</v>
      </c>
      <c r="M710" s="11">
        <v>4</v>
      </c>
      <c r="N710" s="11">
        <v>4</v>
      </c>
      <c r="O710" s="11">
        <v>0.05</v>
      </c>
      <c r="P710" s="11">
        <v>0.1</v>
      </c>
      <c r="Q710" s="11">
        <v>0.1</v>
      </c>
      <c r="R710" s="11">
        <v>0.35</v>
      </c>
      <c r="S710" s="11">
        <v>2066.6185</v>
      </c>
      <c r="T710" s="11">
        <v>0.55000000000000004</v>
      </c>
      <c r="U710" s="11">
        <v>40</v>
      </c>
      <c r="V710" s="11">
        <v>1800</v>
      </c>
      <c r="W710" s="11">
        <v>-18.241633</v>
      </c>
      <c r="Y710" s="11">
        <v>-19.517531000000002</v>
      </c>
      <c r="Z710" s="11">
        <v>186.61797520661159</v>
      </c>
      <c r="AA710" s="11">
        <v>2066.6185</v>
      </c>
      <c r="AB710" s="11">
        <v>0.55000000000000004</v>
      </c>
      <c r="AC710" s="11">
        <v>40</v>
      </c>
      <c r="AD710" s="11">
        <v>-18.241633</v>
      </c>
    </row>
    <row r="711" spans="2:30" x14ac:dyDescent="0.35">
      <c r="B711" s="11">
        <v>26.852758000000001</v>
      </c>
      <c r="C711" s="11">
        <v>25</v>
      </c>
      <c r="D711" s="11">
        <v>159.88775999999999</v>
      </c>
      <c r="E711" s="11">
        <v>0.3</v>
      </c>
      <c r="F711" s="11">
        <v>2009.9173553719008</v>
      </c>
      <c r="G711" s="11">
        <v>7500</v>
      </c>
      <c r="H711" s="11">
        <v>0.8</v>
      </c>
      <c r="I711" s="11">
        <v>0.2</v>
      </c>
      <c r="J711" s="11">
        <v>0.9</v>
      </c>
      <c r="K711" s="11">
        <v>3</v>
      </c>
      <c r="L711" s="11">
        <v>2</v>
      </c>
      <c r="M711" s="11">
        <v>2</v>
      </c>
      <c r="N711" s="11">
        <v>2</v>
      </c>
      <c r="O711" s="11">
        <v>0.2</v>
      </c>
      <c r="P711" s="11">
        <v>0.15</v>
      </c>
      <c r="Q711" s="11">
        <v>0.23333333000000001</v>
      </c>
      <c r="R711" s="11">
        <v>0.35</v>
      </c>
      <c r="S711" s="11">
        <v>2031.0900999999999</v>
      </c>
      <c r="T711" s="11">
        <v>0.52500000000000002</v>
      </c>
      <c r="U711" s="11">
        <v>60</v>
      </c>
      <c r="V711" s="11">
        <v>1200</v>
      </c>
      <c r="W711" s="11">
        <v>26.828123000000001</v>
      </c>
      <c r="Y711" s="11">
        <v>26.852758000000001</v>
      </c>
      <c r="Z711" s="11">
        <v>602.97520661157023</v>
      </c>
      <c r="AA711" s="11">
        <v>2031.0900999999999</v>
      </c>
      <c r="AB711" s="11">
        <v>0.52500000000000002</v>
      </c>
      <c r="AC711" s="11">
        <v>60</v>
      </c>
      <c r="AD711" s="11">
        <v>26.828123000000001</v>
      </c>
    </row>
    <row r="712" spans="2:30" x14ac:dyDescent="0.35">
      <c r="B712" s="11">
        <v>19.726672000000001</v>
      </c>
      <c r="C712" s="11">
        <v>35</v>
      </c>
      <c r="D712" s="11">
        <v>275.63265000000001</v>
      </c>
      <c r="E712" s="11">
        <v>0.16500000000000001</v>
      </c>
      <c r="F712" s="11">
        <v>3100</v>
      </c>
      <c r="G712" s="11">
        <v>6500</v>
      </c>
      <c r="H712" s="11">
        <v>0.7</v>
      </c>
      <c r="I712" s="11">
        <v>0.5</v>
      </c>
      <c r="J712" s="11">
        <v>0.9</v>
      </c>
      <c r="K712" s="11">
        <v>2</v>
      </c>
      <c r="L712" s="11">
        <v>3</v>
      </c>
      <c r="M712" s="11">
        <v>4</v>
      </c>
      <c r="N712" s="11">
        <v>2</v>
      </c>
      <c r="O712" s="11">
        <v>0.2</v>
      </c>
      <c r="P712" s="11">
        <v>0.15</v>
      </c>
      <c r="Q712" s="11">
        <v>0.23333333000000001</v>
      </c>
      <c r="R712" s="11">
        <v>0.25</v>
      </c>
      <c r="S712" s="11">
        <v>3205.7015999999999</v>
      </c>
      <c r="T712" s="11">
        <v>0.52500000000000002</v>
      </c>
      <c r="U712" s="11">
        <v>90</v>
      </c>
      <c r="V712" s="11">
        <v>400</v>
      </c>
      <c r="W712" s="11">
        <v>10.062447000000001</v>
      </c>
      <c r="Y712" s="11">
        <v>19.726672000000001</v>
      </c>
      <c r="Z712" s="11">
        <v>511.5</v>
      </c>
      <c r="AA712" s="11">
        <v>3205.7015999999999</v>
      </c>
      <c r="AB712" s="11">
        <v>0.52500000000000002</v>
      </c>
      <c r="AC712" s="11">
        <v>90</v>
      </c>
      <c r="AD712" s="11">
        <v>10.062447000000001</v>
      </c>
    </row>
    <row r="713" spans="2:30" x14ac:dyDescent="0.35">
      <c r="B713" s="11">
        <v>34.117783000000003</v>
      </c>
      <c r="C713" s="11">
        <v>35</v>
      </c>
      <c r="D713" s="11">
        <v>13.683673000000001</v>
      </c>
      <c r="E713" s="11">
        <v>0.13800000000000001</v>
      </c>
      <c r="F713" s="11">
        <v>3012.3966942148763</v>
      </c>
      <c r="G713" s="11">
        <v>8000</v>
      </c>
      <c r="H713" s="11">
        <v>0.75</v>
      </c>
      <c r="I713" s="11">
        <v>0.3</v>
      </c>
      <c r="J713" s="11">
        <v>0.6</v>
      </c>
      <c r="K713" s="11">
        <v>3</v>
      </c>
      <c r="L713" s="11">
        <v>2</v>
      </c>
      <c r="M713" s="11">
        <v>3</v>
      </c>
      <c r="N713" s="11">
        <v>2</v>
      </c>
      <c r="O713" s="11">
        <v>0.2</v>
      </c>
      <c r="P713" s="11">
        <v>0.1</v>
      </c>
      <c r="Q713" s="11">
        <v>0.23333333000000001</v>
      </c>
      <c r="R713" s="11">
        <v>0.3</v>
      </c>
      <c r="S713" s="11">
        <v>4581.8464999999997</v>
      </c>
      <c r="T713" s="11">
        <v>0.4</v>
      </c>
      <c r="U713" s="11">
        <v>70</v>
      </c>
      <c r="V713" s="11">
        <v>1400</v>
      </c>
      <c r="W713" s="11">
        <v>24.600055999999999</v>
      </c>
      <c r="Y713" s="11">
        <v>34.117783000000003</v>
      </c>
      <c r="Z713" s="11">
        <v>415.710743801653</v>
      </c>
      <c r="AA713" s="11">
        <v>4581.8464999999997</v>
      </c>
      <c r="AB713" s="11">
        <v>0.4</v>
      </c>
      <c r="AC713" s="11">
        <v>70</v>
      </c>
      <c r="AD713" s="11">
        <v>24.600055999999999</v>
      </c>
    </row>
    <row r="714" spans="2:30" x14ac:dyDescent="0.35">
      <c r="B714" s="11">
        <v>23.622605</v>
      </c>
      <c r="C714" s="11">
        <v>40</v>
      </c>
      <c r="D714" s="11">
        <v>123.33673</v>
      </c>
      <c r="E714" s="11">
        <v>0.3</v>
      </c>
      <c r="F714" s="11">
        <v>3861.1570247933887</v>
      </c>
      <c r="G714" s="11">
        <v>7500</v>
      </c>
      <c r="H714" s="11">
        <v>0.85</v>
      </c>
      <c r="I714" s="11">
        <v>0.5</v>
      </c>
      <c r="J714" s="11">
        <v>0.6</v>
      </c>
      <c r="K714" s="11">
        <v>2</v>
      </c>
      <c r="L714" s="11">
        <v>2</v>
      </c>
      <c r="M714" s="11">
        <v>2</v>
      </c>
      <c r="N714" s="11">
        <v>2</v>
      </c>
      <c r="O714" s="11">
        <v>0.2</v>
      </c>
      <c r="P714" s="11">
        <v>0.2</v>
      </c>
      <c r="Q714" s="11">
        <v>0.1</v>
      </c>
      <c r="R714" s="11">
        <v>0.2</v>
      </c>
      <c r="S714" s="11">
        <v>2432.6448999999998</v>
      </c>
      <c r="T714" s="11">
        <v>0.55000000000000004</v>
      </c>
      <c r="U714" s="11">
        <v>60</v>
      </c>
      <c r="V714" s="11">
        <v>1600</v>
      </c>
      <c r="W714" s="11">
        <v>24.786024999999999</v>
      </c>
      <c r="Y714" s="11">
        <v>23.622605</v>
      </c>
      <c r="Z714" s="11">
        <v>1158.3471074380166</v>
      </c>
      <c r="AA714" s="11">
        <v>2432.6448999999998</v>
      </c>
      <c r="AB714" s="11">
        <v>0.55000000000000004</v>
      </c>
      <c r="AC714" s="11">
        <v>60</v>
      </c>
      <c r="AD714" s="11">
        <v>24.786024999999999</v>
      </c>
    </row>
    <row r="715" spans="2:30" x14ac:dyDescent="0.35">
      <c r="B715" s="11">
        <v>-6.4483180000000004</v>
      </c>
      <c r="C715" s="11">
        <v>35</v>
      </c>
      <c r="D715" s="11">
        <v>105.06122000000001</v>
      </c>
      <c r="E715" s="11">
        <v>0.27300000000000002</v>
      </c>
      <c r="F715" s="11">
        <v>640.13429752066122</v>
      </c>
      <c r="G715" s="11">
        <v>6500</v>
      </c>
      <c r="H715" s="11">
        <v>0.7</v>
      </c>
      <c r="I715" s="11">
        <v>0.3</v>
      </c>
      <c r="J715" s="11">
        <v>0.7</v>
      </c>
      <c r="K715" s="11">
        <v>2</v>
      </c>
      <c r="L715" s="11">
        <v>4</v>
      </c>
      <c r="M715" s="11">
        <v>2</v>
      </c>
      <c r="N715" s="11">
        <v>4</v>
      </c>
      <c r="O715" s="11">
        <v>0.125</v>
      </c>
      <c r="P715" s="11">
        <v>0.15</v>
      </c>
      <c r="Q715" s="11">
        <v>0.3</v>
      </c>
      <c r="R715" s="11">
        <v>0.2</v>
      </c>
      <c r="S715" s="11">
        <v>1654.5556999999999</v>
      </c>
      <c r="T715" s="11">
        <v>0.42499999999999999</v>
      </c>
      <c r="U715" s="11">
        <v>80</v>
      </c>
      <c r="V715" s="11">
        <v>800</v>
      </c>
      <c r="W715" s="11">
        <v>-4.8615454000000007</v>
      </c>
      <c r="Y715" s="11">
        <v>-6.4483180000000004</v>
      </c>
      <c r="Z715" s="11">
        <v>174.75666322314052</v>
      </c>
      <c r="AA715" s="11">
        <v>1654.5556999999999</v>
      </c>
      <c r="AB715" s="11">
        <v>0.42499999999999999</v>
      </c>
      <c r="AC715" s="11">
        <v>80</v>
      </c>
      <c r="AD715" s="11">
        <v>-4.8615454000000007</v>
      </c>
    </row>
    <row r="716" spans="2:30" x14ac:dyDescent="0.35">
      <c r="B716" s="11">
        <v>40.880229999999997</v>
      </c>
      <c r="C716" s="11">
        <v>15</v>
      </c>
      <c r="D716" s="11">
        <v>62.418367000000003</v>
      </c>
      <c r="E716" s="11">
        <v>8.4000000000000005E-2</v>
      </c>
      <c r="F716" s="11">
        <v>5735.1756198347111</v>
      </c>
      <c r="G716" s="11">
        <v>7000</v>
      </c>
      <c r="H716" s="11">
        <v>0.75</v>
      </c>
      <c r="I716" s="11">
        <v>0.5</v>
      </c>
      <c r="J716" s="11">
        <v>0.6</v>
      </c>
      <c r="K716" s="11">
        <v>3</v>
      </c>
      <c r="L716" s="11">
        <v>2</v>
      </c>
      <c r="M716" s="11">
        <v>2</v>
      </c>
      <c r="N716" s="11">
        <v>2</v>
      </c>
      <c r="O716" s="11">
        <v>0.05</v>
      </c>
      <c r="P716" s="11">
        <v>0.15</v>
      </c>
      <c r="Q716" s="11">
        <v>0.23333333000000001</v>
      </c>
      <c r="R716" s="11">
        <v>0.35</v>
      </c>
      <c r="S716" s="11">
        <v>3923.5970000000002</v>
      </c>
      <c r="T716" s="11">
        <v>0.47499999999999998</v>
      </c>
      <c r="U716" s="11">
        <v>90</v>
      </c>
      <c r="V716" s="11">
        <v>1200</v>
      </c>
      <c r="W716" s="11">
        <v>45.650072999999999</v>
      </c>
      <c r="Y716" s="11">
        <v>40.880229999999997</v>
      </c>
      <c r="Z716" s="11">
        <v>481.75475206611577</v>
      </c>
      <c r="AA716" s="11">
        <v>3923.5970000000002</v>
      </c>
      <c r="AB716" s="11">
        <v>0.47499999999999998</v>
      </c>
      <c r="AC716" s="11">
        <v>90</v>
      </c>
      <c r="AD716" s="11">
        <v>45.650072999999999</v>
      </c>
    </row>
    <row r="717" spans="2:30" x14ac:dyDescent="0.35">
      <c r="B717" s="11">
        <v>42.761817999999998</v>
      </c>
      <c r="C717" s="11">
        <v>20</v>
      </c>
      <c r="D717" s="11">
        <v>153.79592</v>
      </c>
      <c r="E717" s="11">
        <v>0.246</v>
      </c>
      <c r="F717" s="11">
        <v>5061.9834710743798</v>
      </c>
      <c r="G717" s="11">
        <v>3500</v>
      </c>
      <c r="H717" s="11">
        <v>0.85</v>
      </c>
      <c r="I717" s="11">
        <v>0.4</v>
      </c>
      <c r="J717" s="11">
        <v>0.9</v>
      </c>
      <c r="K717" s="11">
        <v>2</v>
      </c>
      <c r="L717" s="11">
        <v>3</v>
      </c>
      <c r="M717" s="11">
        <v>2</v>
      </c>
      <c r="N717" s="11">
        <v>4</v>
      </c>
      <c r="O717" s="11">
        <v>0.125</v>
      </c>
      <c r="P717" s="11">
        <v>0.1</v>
      </c>
      <c r="Q717" s="11">
        <v>0.1</v>
      </c>
      <c r="R717" s="11">
        <v>0.3</v>
      </c>
      <c r="S717" s="11">
        <v>979.12396000000001</v>
      </c>
      <c r="T717" s="11">
        <v>0.5</v>
      </c>
      <c r="U717" s="11">
        <v>90</v>
      </c>
      <c r="V717" s="11">
        <v>1400</v>
      </c>
      <c r="W717" s="11">
        <v>48.997293999999997</v>
      </c>
      <c r="Y717" s="11">
        <v>42.761817999999998</v>
      </c>
      <c r="Z717" s="11">
        <v>1245.2479338842975</v>
      </c>
      <c r="AA717" s="11">
        <v>979.12396000000001</v>
      </c>
      <c r="AB717" s="11">
        <v>0.5</v>
      </c>
      <c r="AC717" s="11">
        <v>90</v>
      </c>
      <c r="AD717" s="11">
        <v>48.997293999999997</v>
      </c>
    </row>
    <row r="718" spans="2:30" x14ac:dyDescent="0.35">
      <c r="B718" s="11">
        <v>44.783076000000001</v>
      </c>
      <c r="C718" s="11">
        <v>15</v>
      </c>
      <c r="D718" s="11">
        <v>300</v>
      </c>
      <c r="E718" s="11">
        <v>0.27300000000000002</v>
      </c>
      <c r="F718" s="11">
        <v>2221.6425619834713</v>
      </c>
      <c r="G718" s="11">
        <v>4000</v>
      </c>
      <c r="H718" s="11">
        <v>0.85</v>
      </c>
      <c r="I718" s="11">
        <v>0.4</v>
      </c>
      <c r="J718" s="11">
        <v>0.6</v>
      </c>
      <c r="K718" s="11">
        <v>4</v>
      </c>
      <c r="L718" s="11">
        <v>2</v>
      </c>
      <c r="M718" s="11">
        <v>3</v>
      </c>
      <c r="N718" s="11">
        <v>2</v>
      </c>
      <c r="O718" s="11">
        <v>0.05</v>
      </c>
      <c r="P718" s="11">
        <v>0.1</v>
      </c>
      <c r="Q718" s="11">
        <v>0.3</v>
      </c>
      <c r="R718" s="11">
        <v>0.3</v>
      </c>
      <c r="S718" s="11">
        <v>1518.8117</v>
      </c>
      <c r="T718" s="11">
        <v>0.42499999999999999</v>
      </c>
      <c r="U718" s="11">
        <v>80</v>
      </c>
      <c r="V718" s="11">
        <v>600</v>
      </c>
      <c r="W718" s="11">
        <v>48.818221000000001</v>
      </c>
      <c r="Y718" s="11">
        <v>44.783076000000001</v>
      </c>
      <c r="Z718" s="11">
        <v>606.5084194214877</v>
      </c>
      <c r="AA718" s="11">
        <v>1518.8117</v>
      </c>
      <c r="AB718" s="11">
        <v>0.42499999999999999</v>
      </c>
      <c r="AC718" s="11">
        <v>80</v>
      </c>
      <c r="AD718" s="11">
        <v>48.818221000000001</v>
      </c>
    </row>
    <row r="719" spans="2:30" x14ac:dyDescent="0.35">
      <c r="B719" s="11">
        <v>37.957980999999997</v>
      </c>
      <c r="C719" s="11">
        <v>20</v>
      </c>
      <c r="D719" s="11">
        <v>293.90816000000001</v>
      </c>
      <c r="E719" s="11">
        <v>0.13800000000000001</v>
      </c>
      <c r="F719" s="11">
        <v>4500</v>
      </c>
      <c r="G719" s="11">
        <v>6000</v>
      </c>
      <c r="H719" s="11">
        <v>0.8</v>
      </c>
      <c r="I719" s="11">
        <v>0.5</v>
      </c>
      <c r="J719" s="11">
        <v>0.8</v>
      </c>
      <c r="K719" s="11">
        <v>3</v>
      </c>
      <c r="L719" s="11">
        <v>2</v>
      </c>
      <c r="M719" s="11">
        <v>3</v>
      </c>
      <c r="N719" s="11">
        <v>4</v>
      </c>
      <c r="O719" s="11">
        <v>0.125</v>
      </c>
      <c r="P719" s="11">
        <v>0.2</v>
      </c>
      <c r="Q719" s="11">
        <v>0.3</v>
      </c>
      <c r="R719" s="11">
        <v>0.25</v>
      </c>
      <c r="S719" s="11">
        <v>1678.4982</v>
      </c>
      <c r="T719" s="11">
        <v>0.42499999999999999</v>
      </c>
      <c r="U719" s="11">
        <v>70</v>
      </c>
      <c r="V719" s="11">
        <v>2000</v>
      </c>
      <c r="W719" s="11">
        <v>41.418585</v>
      </c>
      <c r="Y719" s="11">
        <v>37.957980999999997</v>
      </c>
      <c r="Z719" s="11">
        <v>621</v>
      </c>
      <c r="AA719" s="11">
        <v>1678.4982</v>
      </c>
      <c r="AB719" s="11">
        <v>0.42499999999999999</v>
      </c>
      <c r="AC719" s="11">
        <v>70</v>
      </c>
      <c r="AD719" s="11">
        <v>41.418585</v>
      </c>
    </row>
    <row r="720" spans="2:30" x14ac:dyDescent="0.35">
      <c r="B720" s="11">
        <v>-10.562951999999999</v>
      </c>
      <c r="C720" s="11">
        <v>25</v>
      </c>
      <c r="D720" s="11">
        <v>239.08162999999999</v>
      </c>
      <c r="E720" s="11">
        <v>0.192</v>
      </c>
      <c r="F720" s="11">
        <v>528.9256198347108</v>
      </c>
      <c r="G720" s="11">
        <v>8500</v>
      </c>
      <c r="H720" s="11">
        <v>0.7</v>
      </c>
      <c r="I720" s="11">
        <v>0.5</v>
      </c>
      <c r="J720" s="11">
        <v>0.6</v>
      </c>
      <c r="K720" s="11">
        <v>2</v>
      </c>
      <c r="L720" s="11">
        <v>2</v>
      </c>
      <c r="M720" s="11">
        <v>2</v>
      </c>
      <c r="N720" s="11">
        <v>4</v>
      </c>
      <c r="O720" s="11">
        <v>0.125</v>
      </c>
      <c r="P720" s="11">
        <v>0.2</v>
      </c>
      <c r="Q720" s="11">
        <v>0.16666666999999999</v>
      </c>
      <c r="R720" s="11">
        <v>0.25</v>
      </c>
      <c r="S720" s="11">
        <v>4459.9353000000001</v>
      </c>
      <c r="T720" s="11">
        <v>0.45</v>
      </c>
      <c r="U720" s="11">
        <v>60</v>
      </c>
      <c r="V720" s="11">
        <v>1600</v>
      </c>
      <c r="W720" s="11">
        <v>-11.395823999999999</v>
      </c>
      <c r="Y720" s="11">
        <v>-10.562951999999999</v>
      </c>
      <c r="Z720" s="11">
        <v>101.55371900826448</v>
      </c>
      <c r="AA720" s="11">
        <v>4459.9353000000001</v>
      </c>
      <c r="AB720" s="11">
        <v>0.45</v>
      </c>
      <c r="AC720" s="11">
        <v>60</v>
      </c>
      <c r="AD720" s="11">
        <v>-11.395823999999999</v>
      </c>
    </row>
    <row r="721" spans="2:30" x14ac:dyDescent="0.35">
      <c r="B721" s="11">
        <v>-21.813829999999999</v>
      </c>
      <c r="C721" s="11">
        <v>45</v>
      </c>
      <c r="D721" s="11">
        <v>74.602041</v>
      </c>
      <c r="E721" s="11">
        <v>0.246</v>
      </c>
      <c r="F721" s="11">
        <v>1518.5950413223138</v>
      </c>
      <c r="G721" s="11">
        <v>7500</v>
      </c>
      <c r="H721" s="11">
        <v>0.85</v>
      </c>
      <c r="I721" s="11">
        <v>0.3</v>
      </c>
      <c r="J721" s="11">
        <v>0.7</v>
      </c>
      <c r="K721" s="11">
        <v>4</v>
      </c>
      <c r="L721" s="11">
        <v>2</v>
      </c>
      <c r="M721" s="11">
        <v>2</v>
      </c>
      <c r="N721" s="11">
        <v>2</v>
      </c>
      <c r="O721" s="11">
        <v>0.05</v>
      </c>
      <c r="P721" s="11">
        <v>0.2</v>
      </c>
      <c r="Q721" s="11">
        <v>0.16666666999999999</v>
      </c>
      <c r="R721" s="11">
        <v>0.35</v>
      </c>
      <c r="S721" s="11">
        <v>1800.9382000000001</v>
      </c>
      <c r="T721" s="11">
        <v>0.625</v>
      </c>
      <c r="U721" s="11">
        <v>90</v>
      </c>
      <c r="V721" s="11">
        <v>2000</v>
      </c>
      <c r="W721" s="11">
        <v>-28.223452999999999</v>
      </c>
      <c r="Y721" s="11">
        <v>-21.813829999999999</v>
      </c>
      <c r="Z721" s="11">
        <v>373.5743801652892</v>
      </c>
      <c r="AA721" s="11">
        <v>1800.9382000000001</v>
      </c>
      <c r="AB721" s="11">
        <v>0.625</v>
      </c>
      <c r="AC721" s="11">
        <v>90</v>
      </c>
      <c r="AD721" s="11">
        <v>-28.223452999999999</v>
      </c>
    </row>
    <row r="722" spans="2:30" x14ac:dyDescent="0.35">
      <c r="B722" s="11">
        <v>-3.5764450000000001</v>
      </c>
      <c r="C722" s="11">
        <v>25</v>
      </c>
      <c r="D722" s="11">
        <v>208.62244999999999</v>
      </c>
      <c r="E722" s="11">
        <v>0.3</v>
      </c>
      <c r="F722" s="11">
        <v>5735.1756198347111</v>
      </c>
      <c r="G722" s="11">
        <v>2500</v>
      </c>
      <c r="H722" s="11">
        <v>0.85</v>
      </c>
      <c r="I722" s="11">
        <v>0.3</v>
      </c>
      <c r="J722" s="11">
        <v>0.6</v>
      </c>
      <c r="K722" s="11">
        <v>3</v>
      </c>
      <c r="L722" s="11">
        <v>4</v>
      </c>
      <c r="M722" s="11">
        <v>4</v>
      </c>
      <c r="N722" s="11">
        <v>2</v>
      </c>
      <c r="O722" s="11">
        <v>0.2</v>
      </c>
      <c r="P722" s="11">
        <v>0.2</v>
      </c>
      <c r="Q722" s="11">
        <v>0.23333333000000001</v>
      </c>
      <c r="R722" s="11">
        <v>0.25</v>
      </c>
      <c r="S722" s="11">
        <v>888.60191999999995</v>
      </c>
      <c r="T722" s="11">
        <v>0.55000000000000004</v>
      </c>
      <c r="U722" s="11">
        <v>70</v>
      </c>
      <c r="V722" s="11">
        <v>400</v>
      </c>
      <c r="W722" s="11">
        <v>-4.7453116</v>
      </c>
      <c r="Y722" s="11">
        <v>-3.5764450000000001</v>
      </c>
      <c r="Z722" s="11">
        <v>1720.5526859504132</v>
      </c>
      <c r="AA722" s="11">
        <v>888.60191999999995</v>
      </c>
      <c r="AB722" s="11">
        <v>0.55000000000000004</v>
      </c>
      <c r="AC722" s="11">
        <v>70</v>
      </c>
      <c r="AD722" s="11">
        <v>-4.7453116</v>
      </c>
    </row>
    <row r="723" spans="2:30" x14ac:dyDescent="0.35">
      <c r="B723" s="11">
        <v>-9.9466809999999999</v>
      </c>
      <c r="C723" s="11">
        <v>15</v>
      </c>
      <c r="D723" s="11">
        <v>202.53061</v>
      </c>
      <c r="E723" s="11">
        <v>0.16500000000000001</v>
      </c>
      <c r="F723" s="11">
        <v>5200</v>
      </c>
      <c r="G723" s="11">
        <v>6000</v>
      </c>
      <c r="H723" s="11">
        <v>0.85</v>
      </c>
      <c r="I723" s="11">
        <v>0.5</v>
      </c>
      <c r="J723" s="11">
        <v>0.9</v>
      </c>
      <c r="K723" s="11">
        <v>2</v>
      </c>
      <c r="L723" s="11">
        <v>2</v>
      </c>
      <c r="M723" s="11">
        <v>2</v>
      </c>
      <c r="N723" s="11">
        <v>2</v>
      </c>
      <c r="O723" s="11">
        <v>0.125</v>
      </c>
      <c r="P723" s="11">
        <v>0.15</v>
      </c>
      <c r="Q723" s="11">
        <v>0.23333333000000001</v>
      </c>
      <c r="R723" s="11">
        <v>0.25</v>
      </c>
      <c r="S723" s="11">
        <v>1735.7847999999999</v>
      </c>
      <c r="T723" s="11">
        <v>0.65</v>
      </c>
      <c r="U723" s="11">
        <v>70</v>
      </c>
      <c r="V723" s="11">
        <v>1400</v>
      </c>
      <c r="W723" s="11">
        <v>-6.4986205999999997</v>
      </c>
      <c r="Y723" s="11">
        <v>-9.9466809999999999</v>
      </c>
      <c r="Z723" s="11">
        <v>858</v>
      </c>
      <c r="AA723" s="11">
        <v>1735.7847999999999</v>
      </c>
      <c r="AB723" s="11">
        <v>0.65</v>
      </c>
      <c r="AC723" s="11">
        <v>70</v>
      </c>
      <c r="AD723" s="11">
        <v>-6.4986205999999997</v>
      </c>
    </row>
    <row r="724" spans="2:30" x14ac:dyDescent="0.35">
      <c r="B724" s="11">
        <v>20.730052000000001</v>
      </c>
      <c r="C724" s="11">
        <v>20</v>
      </c>
      <c r="D724" s="11">
        <v>245.17347000000001</v>
      </c>
      <c r="E724" s="11">
        <v>0.27300000000000002</v>
      </c>
      <c r="F724" s="11">
        <v>3290.2892561983467</v>
      </c>
      <c r="G724" s="11">
        <v>3000</v>
      </c>
      <c r="H724" s="11">
        <v>0.8</v>
      </c>
      <c r="I724" s="11">
        <v>0.3</v>
      </c>
      <c r="J724" s="11">
        <v>0.6</v>
      </c>
      <c r="K724" s="11">
        <v>2</v>
      </c>
      <c r="L724" s="11">
        <v>3</v>
      </c>
      <c r="M724" s="11">
        <v>2</v>
      </c>
      <c r="N724" s="11">
        <v>3</v>
      </c>
      <c r="O724" s="11">
        <v>0.2</v>
      </c>
      <c r="P724" s="11">
        <v>0.2</v>
      </c>
      <c r="Q724" s="11">
        <v>0.16666666999999999</v>
      </c>
      <c r="R724" s="11">
        <v>0.25</v>
      </c>
      <c r="S724" s="11">
        <v>1626.0451</v>
      </c>
      <c r="T724" s="11">
        <v>0.55000000000000004</v>
      </c>
      <c r="U724" s="11">
        <v>80</v>
      </c>
      <c r="V724" s="11">
        <v>1000</v>
      </c>
      <c r="W724" s="11">
        <v>22.653604000000001</v>
      </c>
      <c r="Y724" s="11">
        <v>20.730052000000001</v>
      </c>
      <c r="Z724" s="11">
        <v>898.24896694214874</v>
      </c>
      <c r="AA724" s="11">
        <v>1626.0451</v>
      </c>
      <c r="AB724" s="11">
        <v>0.55000000000000004</v>
      </c>
      <c r="AC724" s="11">
        <v>80</v>
      </c>
      <c r="AD724" s="11">
        <v>22.653604000000001</v>
      </c>
    </row>
    <row r="725" spans="2:30" x14ac:dyDescent="0.35">
      <c r="B725" s="11">
        <v>26.330560999999999</v>
      </c>
      <c r="C725" s="11">
        <v>15</v>
      </c>
      <c r="D725" s="11">
        <v>293.90816000000001</v>
      </c>
      <c r="E725" s="11">
        <v>0.3</v>
      </c>
      <c r="F725" s="11">
        <v>2221.6425619834713</v>
      </c>
      <c r="G725" s="11">
        <v>6000</v>
      </c>
      <c r="H725" s="11">
        <v>0.75</v>
      </c>
      <c r="I725" s="11">
        <v>0.2</v>
      </c>
      <c r="J725" s="11">
        <v>0.8</v>
      </c>
      <c r="K725" s="11">
        <v>3</v>
      </c>
      <c r="L725" s="11">
        <v>2</v>
      </c>
      <c r="M725" s="11">
        <v>2</v>
      </c>
      <c r="N725" s="11">
        <v>3</v>
      </c>
      <c r="O725" s="11">
        <v>0.05</v>
      </c>
      <c r="P725" s="11">
        <v>0.1</v>
      </c>
      <c r="Q725" s="11">
        <v>0.3</v>
      </c>
      <c r="R725" s="11">
        <v>0.35</v>
      </c>
      <c r="S725" s="11">
        <v>1735.7847999999999</v>
      </c>
      <c r="T725" s="11">
        <v>0.57499999999999996</v>
      </c>
      <c r="U725" s="11">
        <v>90</v>
      </c>
      <c r="V725" s="11">
        <v>600</v>
      </c>
      <c r="W725" s="11">
        <v>15.520875</v>
      </c>
      <c r="Y725" s="11">
        <v>26.330560999999999</v>
      </c>
      <c r="Z725" s="11">
        <v>666.49276859504141</v>
      </c>
      <c r="AA725" s="11">
        <v>1735.7847999999999</v>
      </c>
      <c r="AB725" s="11">
        <v>0.57499999999999996</v>
      </c>
      <c r="AC725" s="11">
        <v>90</v>
      </c>
      <c r="AD725" s="11">
        <v>15.520875</v>
      </c>
    </row>
    <row r="726" spans="2:30" x14ac:dyDescent="0.35">
      <c r="B726" s="11">
        <v>17.598901999999999</v>
      </c>
      <c r="C726" s="11">
        <v>40</v>
      </c>
      <c r="D726" s="11">
        <v>269.54082</v>
      </c>
      <c r="E726" s="11">
        <v>0.219</v>
      </c>
      <c r="F726" s="11">
        <v>3290.2892561983467</v>
      </c>
      <c r="G726" s="11">
        <v>8500</v>
      </c>
      <c r="H726" s="11">
        <v>0.8</v>
      </c>
      <c r="I726" s="11">
        <v>0.3</v>
      </c>
      <c r="J726" s="11">
        <v>0.7</v>
      </c>
      <c r="K726" s="11">
        <v>4</v>
      </c>
      <c r="L726" s="11">
        <v>3</v>
      </c>
      <c r="M726" s="11">
        <v>3</v>
      </c>
      <c r="N726" s="11">
        <v>2</v>
      </c>
      <c r="O726" s="11">
        <v>0.2</v>
      </c>
      <c r="P726" s="11">
        <v>0.1</v>
      </c>
      <c r="Q726" s="11">
        <v>0.1</v>
      </c>
      <c r="R726" s="11">
        <v>0.3</v>
      </c>
      <c r="S726" s="11">
        <v>4069.8535000000002</v>
      </c>
      <c r="T726" s="11">
        <v>0.47499999999999998</v>
      </c>
      <c r="U726" s="11">
        <v>50</v>
      </c>
      <c r="V726" s="11">
        <v>1400</v>
      </c>
      <c r="W726" s="11">
        <v>9.0961303000000004</v>
      </c>
      <c r="Y726" s="11">
        <v>17.598901999999999</v>
      </c>
      <c r="Z726" s="11">
        <v>720.57334710743794</v>
      </c>
      <c r="AA726" s="11">
        <v>4069.8535000000002</v>
      </c>
      <c r="AB726" s="11">
        <v>0.47499999999999998</v>
      </c>
      <c r="AC726" s="11">
        <v>50</v>
      </c>
      <c r="AD726" s="11">
        <v>9.0961303000000004</v>
      </c>
    </row>
    <row r="727" spans="2:30" x14ac:dyDescent="0.35">
      <c r="B727" s="11">
        <v>17.159942999999998</v>
      </c>
      <c r="C727" s="11">
        <v>25</v>
      </c>
      <c r="D727" s="11">
        <v>226.89796000000001</v>
      </c>
      <c r="E727" s="11">
        <v>0.246</v>
      </c>
      <c r="F727" s="11">
        <v>1335.5888429752067</v>
      </c>
      <c r="G727" s="11">
        <v>7500</v>
      </c>
      <c r="H727" s="11">
        <v>0.75</v>
      </c>
      <c r="I727" s="11">
        <v>0.2</v>
      </c>
      <c r="J727" s="11">
        <v>0.7</v>
      </c>
      <c r="K727" s="11">
        <v>2</v>
      </c>
      <c r="L727" s="11">
        <v>2</v>
      </c>
      <c r="M727" s="11">
        <v>4</v>
      </c>
      <c r="N727" s="11">
        <v>3</v>
      </c>
      <c r="O727" s="11">
        <v>0.125</v>
      </c>
      <c r="P727" s="11">
        <v>0.2</v>
      </c>
      <c r="Q727" s="11">
        <v>0.1</v>
      </c>
      <c r="R727" s="11">
        <v>0.3</v>
      </c>
      <c r="S727" s="11">
        <v>4569.9526999999998</v>
      </c>
      <c r="T727" s="11">
        <v>0.42499999999999999</v>
      </c>
      <c r="U727" s="11">
        <v>60</v>
      </c>
      <c r="V727" s="11">
        <v>1000</v>
      </c>
      <c r="W727" s="11">
        <v>19.502376000000002</v>
      </c>
      <c r="Y727" s="11">
        <v>17.159942999999998</v>
      </c>
      <c r="Z727" s="11">
        <v>328.55485537190083</v>
      </c>
      <c r="AA727" s="11">
        <v>4569.9526999999998</v>
      </c>
      <c r="AB727" s="11">
        <v>0.42499999999999999</v>
      </c>
      <c r="AC727" s="11">
        <v>60</v>
      </c>
      <c r="AD727" s="11">
        <v>19.502376000000002</v>
      </c>
    </row>
    <row r="728" spans="2:30" x14ac:dyDescent="0.35">
      <c r="B728" s="11">
        <v>-11.7333</v>
      </c>
      <c r="C728" s="11">
        <v>15</v>
      </c>
      <c r="D728" s="11">
        <v>251.26531</v>
      </c>
      <c r="E728" s="11">
        <v>0.03</v>
      </c>
      <c r="F728" s="11">
        <v>2750.413223140496</v>
      </c>
      <c r="G728" s="11">
        <v>8000</v>
      </c>
      <c r="H728" s="11">
        <v>0.8</v>
      </c>
      <c r="I728" s="11">
        <v>0.5</v>
      </c>
      <c r="J728" s="11">
        <v>0.8</v>
      </c>
      <c r="K728" s="11">
        <v>4</v>
      </c>
      <c r="L728" s="11">
        <v>3</v>
      </c>
      <c r="M728" s="11">
        <v>2</v>
      </c>
      <c r="N728" s="11">
        <v>4</v>
      </c>
      <c r="O728" s="11">
        <v>0.05</v>
      </c>
      <c r="P728" s="11">
        <v>0.1</v>
      </c>
      <c r="Q728" s="11">
        <v>0.3</v>
      </c>
      <c r="R728" s="11">
        <v>0.2</v>
      </c>
      <c r="S728" s="11">
        <v>4484.1108999999997</v>
      </c>
      <c r="T728" s="11">
        <v>0.5</v>
      </c>
      <c r="U728" s="11">
        <v>40</v>
      </c>
      <c r="V728" s="11">
        <v>1200</v>
      </c>
      <c r="W728" s="11">
        <v>-12.716108999999999</v>
      </c>
      <c r="Y728" s="11">
        <v>-11.7333</v>
      </c>
      <c r="Z728" s="11">
        <v>82.512396694214871</v>
      </c>
      <c r="AA728" s="11">
        <v>4484.1108999999997</v>
      </c>
      <c r="AB728" s="11">
        <v>0.5</v>
      </c>
      <c r="AC728" s="11">
        <v>40</v>
      </c>
      <c r="AD728" s="11">
        <v>-12.716108999999999</v>
      </c>
    </row>
    <row r="729" spans="2:30" x14ac:dyDescent="0.35">
      <c r="B729" s="11">
        <v>0.42984299999999998</v>
      </c>
      <c r="C729" s="11">
        <v>30</v>
      </c>
      <c r="D729" s="11">
        <v>38.051020000000001</v>
      </c>
      <c r="E729" s="11">
        <v>0.111</v>
      </c>
      <c r="F729" s="11">
        <v>2221.6425619834713</v>
      </c>
      <c r="G729" s="11">
        <v>7000</v>
      </c>
      <c r="H729" s="11">
        <v>0.7</v>
      </c>
      <c r="I729" s="11">
        <v>0.3</v>
      </c>
      <c r="J729" s="11">
        <v>0.8</v>
      </c>
      <c r="K729" s="11">
        <v>3</v>
      </c>
      <c r="L729" s="11">
        <v>3</v>
      </c>
      <c r="M729" s="11">
        <v>4</v>
      </c>
      <c r="N729" s="11">
        <v>2</v>
      </c>
      <c r="O729" s="11">
        <v>0.2</v>
      </c>
      <c r="P729" s="11">
        <v>0.1</v>
      </c>
      <c r="Q729" s="11">
        <v>0.23333333000000001</v>
      </c>
      <c r="R729" s="11">
        <v>0.3</v>
      </c>
      <c r="S729" s="11">
        <v>4133.2368999999999</v>
      </c>
      <c r="T729" s="11">
        <v>0.625</v>
      </c>
      <c r="U729" s="11">
        <v>70</v>
      </c>
      <c r="V729" s="11">
        <v>800</v>
      </c>
      <c r="W729" s="11">
        <v>1.7376343000000001</v>
      </c>
      <c r="Y729" s="11">
        <v>0.42984299999999998</v>
      </c>
      <c r="Z729" s="11">
        <v>246.60232438016533</v>
      </c>
      <c r="AA729" s="11">
        <v>4133.2368999999999</v>
      </c>
      <c r="AB729" s="11">
        <v>0.625</v>
      </c>
      <c r="AC729" s="11">
        <v>70</v>
      </c>
      <c r="AD729" s="11">
        <v>1.7376343000000001</v>
      </c>
    </row>
    <row r="730" spans="2:30" x14ac:dyDescent="0.35">
      <c r="B730" s="11">
        <v>-20.479436</v>
      </c>
      <c r="C730" s="11">
        <v>45</v>
      </c>
      <c r="D730" s="11">
        <v>172.07142999999999</v>
      </c>
      <c r="E730" s="11">
        <v>5.7000000000000002E-2</v>
      </c>
      <c r="F730" s="11">
        <v>1639.6694214876034</v>
      </c>
      <c r="G730" s="11">
        <v>7000</v>
      </c>
      <c r="H730" s="11">
        <v>0.7</v>
      </c>
      <c r="I730" s="11">
        <v>0.4</v>
      </c>
      <c r="J730" s="11">
        <v>0.6</v>
      </c>
      <c r="K730" s="11">
        <v>4</v>
      </c>
      <c r="L730" s="11">
        <v>2</v>
      </c>
      <c r="M730" s="11">
        <v>4</v>
      </c>
      <c r="N730" s="11">
        <v>3</v>
      </c>
      <c r="O730" s="11">
        <v>0.125</v>
      </c>
      <c r="P730" s="11">
        <v>0.2</v>
      </c>
      <c r="Q730" s="11">
        <v>0.1</v>
      </c>
      <c r="R730" s="11">
        <v>0.25</v>
      </c>
      <c r="S730" s="11">
        <v>2206.1493</v>
      </c>
      <c r="T730" s="11">
        <v>0.65</v>
      </c>
      <c r="U730" s="11">
        <v>70</v>
      </c>
      <c r="V730" s="11">
        <v>1400</v>
      </c>
      <c r="W730" s="11">
        <v>-19.001384000000002</v>
      </c>
      <c r="Y730" s="11">
        <v>-20.479436</v>
      </c>
      <c r="Z730" s="11">
        <v>93.461157024793394</v>
      </c>
      <c r="AA730" s="11">
        <v>2206.1493</v>
      </c>
      <c r="AB730" s="11">
        <v>0.65</v>
      </c>
      <c r="AC730" s="11">
        <v>70</v>
      </c>
      <c r="AD730" s="11">
        <v>-19.001384000000002</v>
      </c>
    </row>
    <row r="731" spans="2:30" x14ac:dyDescent="0.35">
      <c r="B731" s="11">
        <v>-21.526267000000001</v>
      </c>
      <c r="C731" s="11">
        <v>30</v>
      </c>
      <c r="D731" s="11">
        <v>251.26531</v>
      </c>
      <c r="E731" s="11">
        <v>0.246</v>
      </c>
      <c r="F731" s="11">
        <v>3800</v>
      </c>
      <c r="G731" s="11">
        <v>3500</v>
      </c>
      <c r="H731" s="11">
        <v>0.8</v>
      </c>
      <c r="I731" s="11">
        <v>0.5</v>
      </c>
      <c r="J731" s="11">
        <v>0.7</v>
      </c>
      <c r="K731" s="11">
        <v>3</v>
      </c>
      <c r="L731" s="11">
        <v>4</v>
      </c>
      <c r="M731" s="11">
        <v>2</v>
      </c>
      <c r="N731" s="11">
        <v>2</v>
      </c>
      <c r="O731" s="11">
        <v>0.2</v>
      </c>
      <c r="P731" s="11">
        <v>0.15</v>
      </c>
      <c r="Q731" s="11">
        <v>0.23333333000000001</v>
      </c>
      <c r="R731" s="11">
        <v>0.35</v>
      </c>
      <c r="S731" s="11">
        <v>918.49708999999996</v>
      </c>
      <c r="T731" s="11">
        <v>0.65</v>
      </c>
      <c r="U731" s="11">
        <v>50</v>
      </c>
      <c r="V731" s="11">
        <v>1600</v>
      </c>
      <c r="W731" s="11">
        <v>-24.105212000000002</v>
      </c>
      <c r="Y731" s="11">
        <v>-21.526267000000001</v>
      </c>
      <c r="Z731" s="11">
        <v>934.8</v>
      </c>
      <c r="AA731" s="11">
        <v>918.49708999999996</v>
      </c>
      <c r="AB731" s="11">
        <v>0.65</v>
      </c>
      <c r="AC731" s="11">
        <v>50</v>
      </c>
      <c r="AD731" s="11">
        <v>-24.105212000000002</v>
      </c>
    </row>
    <row r="732" spans="2:30" x14ac:dyDescent="0.35">
      <c r="B732" s="11">
        <v>-15.333043</v>
      </c>
      <c r="C732" s="11">
        <v>40</v>
      </c>
      <c r="D732" s="11">
        <v>287.81632999999999</v>
      </c>
      <c r="E732" s="11">
        <v>8.4000000000000005E-2</v>
      </c>
      <c r="F732" s="11">
        <v>2748.8119834710747</v>
      </c>
      <c r="G732" s="11">
        <v>7000</v>
      </c>
      <c r="H732" s="11">
        <v>0.7</v>
      </c>
      <c r="I732" s="11">
        <v>0.3</v>
      </c>
      <c r="J732" s="11">
        <v>0.9</v>
      </c>
      <c r="K732" s="11">
        <v>4</v>
      </c>
      <c r="L732" s="11">
        <v>4</v>
      </c>
      <c r="M732" s="11">
        <v>3</v>
      </c>
      <c r="N732" s="11">
        <v>4</v>
      </c>
      <c r="O732" s="11">
        <v>0.2</v>
      </c>
      <c r="P732" s="11">
        <v>0.1</v>
      </c>
      <c r="Q732" s="11">
        <v>0.1</v>
      </c>
      <c r="R732" s="11">
        <v>0.35</v>
      </c>
      <c r="S732" s="11">
        <v>2811.0563000000002</v>
      </c>
      <c r="T732" s="11">
        <v>0.5</v>
      </c>
      <c r="U732" s="11">
        <v>40</v>
      </c>
      <c r="V732" s="11">
        <v>1600</v>
      </c>
      <c r="W732" s="11">
        <v>-15.751951</v>
      </c>
      <c r="Y732" s="11">
        <v>-15.333043</v>
      </c>
      <c r="Z732" s="11">
        <v>230.9002066115703</v>
      </c>
      <c r="AA732" s="11">
        <v>2811.0563000000002</v>
      </c>
      <c r="AB732" s="11">
        <v>0.5</v>
      </c>
      <c r="AC732" s="11">
        <v>40</v>
      </c>
      <c r="AD732" s="11">
        <v>-15.751951</v>
      </c>
    </row>
    <row r="733" spans="2:30" x14ac:dyDescent="0.35">
      <c r="B733" s="11">
        <v>3.3278699999999999</v>
      </c>
      <c r="C733" s="11">
        <v>15</v>
      </c>
      <c r="D733" s="11">
        <v>25.867346999999999</v>
      </c>
      <c r="E733" s="11">
        <v>0.246</v>
      </c>
      <c r="F733" s="11">
        <v>2000</v>
      </c>
      <c r="G733" s="11">
        <v>7500</v>
      </c>
      <c r="H733" s="11">
        <v>0.7</v>
      </c>
      <c r="I733" s="11">
        <v>0.3</v>
      </c>
      <c r="J733" s="11">
        <v>0.7</v>
      </c>
      <c r="K733" s="11">
        <v>3</v>
      </c>
      <c r="L733" s="11">
        <v>4</v>
      </c>
      <c r="M733" s="11">
        <v>3</v>
      </c>
      <c r="N733" s="11">
        <v>4</v>
      </c>
      <c r="O733" s="11">
        <v>0.05</v>
      </c>
      <c r="P733" s="11">
        <v>0.1</v>
      </c>
      <c r="Q733" s="11">
        <v>0.16666666999999999</v>
      </c>
      <c r="R733" s="11">
        <v>0.3</v>
      </c>
      <c r="S733" s="11">
        <v>3525.8130000000001</v>
      </c>
      <c r="T733" s="11">
        <v>0.6</v>
      </c>
      <c r="U733" s="11">
        <v>70</v>
      </c>
      <c r="V733" s="11">
        <v>1200</v>
      </c>
      <c r="W733" s="11">
        <v>6.7156753</v>
      </c>
      <c r="Y733" s="11">
        <v>3.3278699999999999</v>
      </c>
      <c r="Z733" s="11">
        <v>492</v>
      </c>
      <c r="AA733" s="11">
        <v>3525.8130000000001</v>
      </c>
      <c r="AB733" s="11">
        <v>0.6</v>
      </c>
      <c r="AC733" s="11">
        <v>70</v>
      </c>
      <c r="AD733" s="11">
        <v>6.7156753</v>
      </c>
    </row>
    <row r="734" spans="2:30" x14ac:dyDescent="0.35">
      <c r="B734" s="11">
        <v>-12.25048</v>
      </c>
      <c r="C734" s="11">
        <v>25</v>
      </c>
      <c r="D734" s="11">
        <v>172.07142999999999</v>
      </c>
      <c r="E734" s="11">
        <v>0.03</v>
      </c>
      <c r="F734" s="11">
        <v>4500</v>
      </c>
      <c r="G734" s="11">
        <v>7500</v>
      </c>
      <c r="H734" s="11">
        <v>0.7</v>
      </c>
      <c r="I734" s="11">
        <v>0.5</v>
      </c>
      <c r="J734" s="11">
        <v>0.6</v>
      </c>
      <c r="K734" s="11">
        <v>2</v>
      </c>
      <c r="L734" s="11">
        <v>4</v>
      </c>
      <c r="M734" s="11">
        <v>3</v>
      </c>
      <c r="N734" s="11">
        <v>3</v>
      </c>
      <c r="O734" s="11">
        <v>0.125</v>
      </c>
      <c r="P734" s="11">
        <v>0.1</v>
      </c>
      <c r="Q734" s="11">
        <v>0.1</v>
      </c>
      <c r="R734" s="11">
        <v>0.3</v>
      </c>
      <c r="S734" s="11">
        <v>2665.8058000000001</v>
      </c>
      <c r="T734" s="11">
        <v>0.625</v>
      </c>
      <c r="U734" s="11">
        <v>40</v>
      </c>
      <c r="V734" s="11">
        <v>800</v>
      </c>
      <c r="W734" s="11">
        <v>-10.102693</v>
      </c>
      <c r="Y734" s="11">
        <v>-12.25048</v>
      </c>
      <c r="Z734" s="11">
        <v>135</v>
      </c>
      <c r="AA734" s="11">
        <v>2665.8058000000001</v>
      </c>
      <c r="AB734" s="11">
        <v>0.625</v>
      </c>
      <c r="AC734" s="11">
        <v>40</v>
      </c>
      <c r="AD734" s="11">
        <v>-10.102693</v>
      </c>
    </row>
    <row r="735" spans="2:30" x14ac:dyDescent="0.35">
      <c r="B735" s="11">
        <v>45.712890999999999</v>
      </c>
      <c r="C735" s="11">
        <v>20</v>
      </c>
      <c r="D735" s="11">
        <v>300</v>
      </c>
      <c r="E735" s="11">
        <v>0.246</v>
      </c>
      <c r="F735" s="11">
        <v>8000</v>
      </c>
      <c r="G735" s="11">
        <v>6000</v>
      </c>
      <c r="H735" s="11">
        <v>0.8</v>
      </c>
      <c r="I735" s="11">
        <v>0.4</v>
      </c>
      <c r="J735" s="11">
        <v>0.6</v>
      </c>
      <c r="K735" s="11">
        <v>4</v>
      </c>
      <c r="L735" s="11">
        <v>4</v>
      </c>
      <c r="M735" s="11">
        <v>3</v>
      </c>
      <c r="N735" s="11">
        <v>3</v>
      </c>
      <c r="O735" s="11">
        <v>0.125</v>
      </c>
      <c r="P735" s="11">
        <v>0.15</v>
      </c>
      <c r="Q735" s="11">
        <v>0.16666666999999999</v>
      </c>
      <c r="R735" s="11">
        <v>0.2</v>
      </c>
      <c r="S735" s="11">
        <v>3776.6210000000001</v>
      </c>
      <c r="T735" s="11">
        <v>0.45</v>
      </c>
      <c r="U735" s="11">
        <v>90</v>
      </c>
      <c r="V735" s="11">
        <v>1600</v>
      </c>
      <c r="W735" s="11">
        <v>39.852576999999997</v>
      </c>
      <c r="Y735" s="11">
        <v>45.712890999999999</v>
      </c>
      <c r="Z735" s="11">
        <v>1968</v>
      </c>
      <c r="AA735" s="11">
        <v>3776.6210000000001</v>
      </c>
      <c r="AB735" s="11">
        <v>0.45</v>
      </c>
      <c r="AC735" s="11">
        <v>90</v>
      </c>
      <c r="AD735" s="11">
        <v>39.852576999999997</v>
      </c>
    </row>
    <row r="736" spans="2:30" x14ac:dyDescent="0.35">
      <c r="B736" s="11">
        <v>2.4270269999999998</v>
      </c>
      <c r="C736" s="11">
        <v>15</v>
      </c>
      <c r="D736" s="11">
        <v>196.43878000000001</v>
      </c>
      <c r="E736" s="11">
        <v>0.03</v>
      </c>
      <c r="F736" s="11">
        <v>7300</v>
      </c>
      <c r="G736" s="11">
        <v>6500</v>
      </c>
      <c r="H736" s="11">
        <v>0.7</v>
      </c>
      <c r="I736" s="11">
        <v>0.3</v>
      </c>
      <c r="J736" s="11">
        <v>0.9</v>
      </c>
      <c r="K736" s="11">
        <v>4</v>
      </c>
      <c r="L736" s="11">
        <v>4</v>
      </c>
      <c r="M736" s="11">
        <v>2</v>
      </c>
      <c r="N736" s="11">
        <v>3</v>
      </c>
      <c r="O736" s="11">
        <v>0.05</v>
      </c>
      <c r="P736" s="11">
        <v>0.2</v>
      </c>
      <c r="Q736" s="11">
        <v>0.3</v>
      </c>
      <c r="R736" s="11">
        <v>0.35</v>
      </c>
      <c r="S736" s="11">
        <v>1880.4336000000001</v>
      </c>
      <c r="T736" s="11">
        <v>0.6</v>
      </c>
      <c r="U736" s="11">
        <v>80</v>
      </c>
      <c r="V736" s="11">
        <v>600</v>
      </c>
      <c r="W736" s="11">
        <v>-4.3792220000000004</v>
      </c>
      <c r="Y736" s="11">
        <v>2.4270269999999998</v>
      </c>
      <c r="Z736" s="11">
        <v>219</v>
      </c>
      <c r="AA736" s="11">
        <v>1880.4336000000001</v>
      </c>
      <c r="AB736" s="11">
        <v>0.6</v>
      </c>
      <c r="AC736" s="11">
        <v>80</v>
      </c>
      <c r="AD736" s="11">
        <v>-4.3792220000000004</v>
      </c>
    </row>
    <row r="737" spans="2:30" x14ac:dyDescent="0.35">
      <c r="B737" s="11">
        <v>-6.4980880000000001</v>
      </c>
      <c r="C737" s="11">
        <v>15</v>
      </c>
      <c r="D737" s="11">
        <v>98.969387999999995</v>
      </c>
      <c r="E737" s="11">
        <v>0.27300000000000002</v>
      </c>
      <c r="F737" s="11">
        <v>2847.3657024793383</v>
      </c>
      <c r="G737" s="11">
        <v>7500</v>
      </c>
      <c r="H737" s="11">
        <v>0.8</v>
      </c>
      <c r="I737" s="11">
        <v>0.4</v>
      </c>
      <c r="J737" s="11">
        <v>0.9</v>
      </c>
      <c r="K737" s="11">
        <v>3</v>
      </c>
      <c r="L737" s="11">
        <v>2</v>
      </c>
      <c r="M737" s="11">
        <v>4</v>
      </c>
      <c r="N737" s="11">
        <v>4</v>
      </c>
      <c r="O737" s="11">
        <v>0.125</v>
      </c>
      <c r="P737" s="11">
        <v>0.15</v>
      </c>
      <c r="Q737" s="11">
        <v>0.16666666999999999</v>
      </c>
      <c r="R737" s="11">
        <v>0.35</v>
      </c>
      <c r="S737" s="11">
        <v>2847.7719999999999</v>
      </c>
      <c r="T737" s="11">
        <v>0.67500000000000004</v>
      </c>
      <c r="U737" s="11">
        <v>60</v>
      </c>
      <c r="V737" s="11">
        <v>600</v>
      </c>
      <c r="W737" s="11">
        <v>-10.189691</v>
      </c>
      <c r="Y737" s="11">
        <v>-6.4980880000000001</v>
      </c>
      <c r="Z737" s="11">
        <v>777.33083677685943</v>
      </c>
      <c r="AA737" s="11">
        <v>2847.7719999999999</v>
      </c>
      <c r="AB737" s="11">
        <v>0.67500000000000004</v>
      </c>
      <c r="AC737" s="11">
        <v>60</v>
      </c>
      <c r="AD737" s="11">
        <v>-10.189691</v>
      </c>
    </row>
    <row r="738" spans="2:30" x14ac:dyDescent="0.35">
      <c r="B738" s="11">
        <v>0.11099199999999999</v>
      </c>
      <c r="C738" s="11">
        <v>20</v>
      </c>
      <c r="D738" s="11">
        <v>263.44898000000001</v>
      </c>
      <c r="E738" s="11">
        <v>0.13800000000000001</v>
      </c>
      <c r="F738" s="11">
        <v>2400</v>
      </c>
      <c r="G738" s="11">
        <v>7500</v>
      </c>
      <c r="H738" s="11">
        <v>0.7</v>
      </c>
      <c r="I738" s="11">
        <v>0.4</v>
      </c>
      <c r="J738" s="11">
        <v>0.9</v>
      </c>
      <c r="K738" s="11">
        <v>4</v>
      </c>
      <c r="L738" s="11">
        <v>2</v>
      </c>
      <c r="M738" s="11">
        <v>2</v>
      </c>
      <c r="N738" s="11">
        <v>3</v>
      </c>
      <c r="O738" s="11">
        <v>0.125</v>
      </c>
      <c r="P738" s="11">
        <v>0.2</v>
      </c>
      <c r="Q738" s="11">
        <v>0.23333333000000001</v>
      </c>
      <c r="R738" s="11">
        <v>0.35</v>
      </c>
      <c r="S738" s="11">
        <v>4065.1129000000001</v>
      </c>
      <c r="T738" s="11">
        <v>0.45</v>
      </c>
      <c r="U738" s="11">
        <v>40</v>
      </c>
      <c r="V738" s="11">
        <v>1600</v>
      </c>
      <c r="W738" s="11">
        <v>1.8570142000000001</v>
      </c>
      <c r="Y738" s="11">
        <v>0.11099199999999999</v>
      </c>
      <c r="Z738" s="11">
        <v>331.20000000000005</v>
      </c>
      <c r="AA738" s="11">
        <v>4065.1129000000001</v>
      </c>
      <c r="AB738" s="11">
        <v>0.45</v>
      </c>
      <c r="AC738" s="11">
        <v>40</v>
      </c>
      <c r="AD738" s="11">
        <v>1.8570142000000001</v>
      </c>
    </row>
    <row r="739" spans="2:30" x14ac:dyDescent="0.35">
      <c r="B739" s="11">
        <v>6.3252100000000002</v>
      </c>
      <c r="C739" s="11">
        <v>15</v>
      </c>
      <c r="D739" s="11">
        <v>251.26531</v>
      </c>
      <c r="E739" s="11">
        <v>0.219</v>
      </c>
      <c r="F739" s="11">
        <v>5200</v>
      </c>
      <c r="G739" s="11">
        <v>4500</v>
      </c>
      <c r="H739" s="11">
        <v>0.75</v>
      </c>
      <c r="I739" s="11">
        <v>0.2</v>
      </c>
      <c r="J739" s="11">
        <v>0.9</v>
      </c>
      <c r="K739" s="11">
        <v>3</v>
      </c>
      <c r="L739" s="11">
        <v>4</v>
      </c>
      <c r="M739" s="11">
        <v>4</v>
      </c>
      <c r="N739" s="11">
        <v>4</v>
      </c>
      <c r="O739" s="11">
        <v>0.2</v>
      </c>
      <c r="P739" s="11">
        <v>0.2</v>
      </c>
      <c r="Q739" s="11">
        <v>0.3</v>
      </c>
      <c r="R739" s="11">
        <v>0.35</v>
      </c>
      <c r="S739" s="11">
        <v>2929.1369</v>
      </c>
      <c r="T739" s="11">
        <v>0.55000000000000004</v>
      </c>
      <c r="U739" s="11">
        <v>40</v>
      </c>
      <c r="V739" s="11">
        <v>1800</v>
      </c>
      <c r="W739" s="11">
        <v>4.0392847999999999</v>
      </c>
      <c r="Y739" s="11">
        <v>6.3252100000000002</v>
      </c>
      <c r="Z739" s="11">
        <v>1138.8</v>
      </c>
      <c r="AA739" s="11">
        <v>2929.1369</v>
      </c>
      <c r="AB739" s="11">
        <v>0.55000000000000004</v>
      </c>
      <c r="AC739" s="11">
        <v>40</v>
      </c>
      <c r="AD739" s="11">
        <v>4.0392847999999999</v>
      </c>
    </row>
    <row r="740" spans="2:30" x14ac:dyDescent="0.35">
      <c r="B740" s="11">
        <v>29.013887</v>
      </c>
      <c r="C740" s="11">
        <v>45</v>
      </c>
      <c r="D740" s="11">
        <v>275.63265000000001</v>
      </c>
      <c r="E740" s="11">
        <v>0.192</v>
      </c>
      <c r="F740" s="11">
        <v>4085.3305785123966</v>
      </c>
      <c r="G740" s="11">
        <v>7500</v>
      </c>
      <c r="H740" s="11">
        <v>0.7</v>
      </c>
      <c r="I740" s="11">
        <v>0.2</v>
      </c>
      <c r="J740" s="11">
        <v>0.6</v>
      </c>
      <c r="K740" s="11">
        <v>4</v>
      </c>
      <c r="L740" s="11">
        <v>4</v>
      </c>
      <c r="M740" s="11">
        <v>4</v>
      </c>
      <c r="N740" s="11">
        <v>2</v>
      </c>
      <c r="O740" s="11">
        <v>0.05</v>
      </c>
      <c r="P740" s="11">
        <v>0.1</v>
      </c>
      <c r="Q740" s="11">
        <v>0.1</v>
      </c>
      <c r="R740" s="11">
        <v>0.2</v>
      </c>
      <c r="S740" s="11">
        <v>2926.5246000000002</v>
      </c>
      <c r="T740" s="11">
        <v>0.5</v>
      </c>
      <c r="U740" s="11">
        <v>90</v>
      </c>
      <c r="V740" s="11">
        <v>800</v>
      </c>
      <c r="W740" s="11">
        <v>34.584670000000003</v>
      </c>
      <c r="Y740" s="11">
        <v>29.013887</v>
      </c>
      <c r="Z740" s="11">
        <v>784.38347107438017</v>
      </c>
      <c r="AA740" s="11">
        <v>2926.5246000000002</v>
      </c>
      <c r="AB740" s="11">
        <v>0.5</v>
      </c>
      <c r="AC740" s="11">
        <v>90</v>
      </c>
      <c r="AD740" s="11">
        <v>34.584670000000003</v>
      </c>
    </row>
    <row r="741" spans="2:30" x14ac:dyDescent="0.35">
      <c r="B741" s="11">
        <v>-8.7227999999999994</v>
      </c>
      <c r="C741" s="11">
        <v>35</v>
      </c>
      <c r="D741" s="11">
        <v>226.89796000000001</v>
      </c>
      <c r="E741" s="11">
        <v>0.13800000000000001</v>
      </c>
      <c r="F741" s="11">
        <v>2009.9173553719008</v>
      </c>
      <c r="G741" s="11">
        <v>7500</v>
      </c>
      <c r="H741" s="11">
        <v>0.8</v>
      </c>
      <c r="I741" s="11">
        <v>0.2</v>
      </c>
      <c r="J741" s="11">
        <v>0.9</v>
      </c>
      <c r="K741" s="11">
        <v>2</v>
      </c>
      <c r="L741" s="11">
        <v>2</v>
      </c>
      <c r="M741" s="11">
        <v>3</v>
      </c>
      <c r="N741" s="11">
        <v>4</v>
      </c>
      <c r="O741" s="11">
        <v>0.125</v>
      </c>
      <c r="P741" s="11">
        <v>0.15</v>
      </c>
      <c r="Q741" s="11">
        <v>0.3</v>
      </c>
      <c r="R741" s="11">
        <v>0.3</v>
      </c>
      <c r="S741" s="11">
        <v>1909.1026999999999</v>
      </c>
      <c r="T741" s="11">
        <v>0.6</v>
      </c>
      <c r="U741" s="11">
        <v>80</v>
      </c>
      <c r="V741" s="11">
        <v>1000</v>
      </c>
      <c r="W741" s="11">
        <v>-4.6377152000000006</v>
      </c>
      <c r="Y741" s="11">
        <v>-8.7227999999999994</v>
      </c>
      <c r="Z741" s="11">
        <v>277.36859504132235</v>
      </c>
      <c r="AA741" s="11">
        <v>1909.1026999999999</v>
      </c>
      <c r="AB741" s="11">
        <v>0.6</v>
      </c>
      <c r="AC741" s="11">
        <v>80</v>
      </c>
      <c r="AD741" s="11">
        <v>-4.6377152000000006</v>
      </c>
    </row>
    <row r="742" spans="2:30" x14ac:dyDescent="0.35">
      <c r="B742" s="11">
        <v>10.203802</v>
      </c>
      <c r="C742" s="11">
        <v>20</v>
      </c>
      <c r="D742" s="11">
        <v>190.34693999999999</v>
      </c>
      <c r="E742" s="11">
        <v>0.27300000000000002</v>
      </c>
      <c r="F742" s="11">
        <v>3100</v>
      </c>
      <c r="G742" s="11">
        <v>5000</v>
      </c>
      <c r="H742" s="11">
        <v>0.8</v>
      </c>
      <c r="I742" s="11">
        <v>0.4</v>
      </c>
      <c r="J742" s="11">
        <v>0.8</v>
      </c>
      <c r="K742" s="11">
        <v>2</v>
      </c>
      <c r="L742" s="11">
        <v>4</v>
      </c>
      <c r="M742" s="11">
        <v>3</v>
      </c>
      <c r="N742" s="11">
        <v>4</v>
      </c>
      <c r="O742" s="11">
        <v>0.2</v>
      </c>
      <c r="P742" s="11">
        <v>0.1</v>
      </c>
      <c r="Q742" s="11">
        <v>0.23333333000000001</v>
      </c>
      <c r="R742" s="11">
        <v>0.25</v>
      </c>
      <c r="S742" s="11">
        <v>3147.1842000000001</v>
      </c>
      <c r="T742" s="11">
        <v>0.65</v>
      </c>
      <c r="U742" s="11">
        <v>90</v>
      </c>
      <c r="V742" s="11">
        <v>1800</v>
      </c>
      <c r="W742" s="11">
        <v>9.6410441999999996</v>
      </c>
      <c r="Y742" s="11">
        <v>10.203802</v>
      </c>
      <c r="Z742" s="11">
        <v>846.30000000000007</v>
      </c>
      <c r="AA742" s="11">
        <v>3147.1842000000001</v>
      </c>
      <c r="AB742" s="11">
        <v>0.65</v>
      </c>
      <c r="AC742" s="11">
        <v>90</v>
      </c>
      <c r="AD742" s="11">
        <v>9.6410441999999996</v>
      </c>
    </row>
    <row r="743" spans="2:30" x14ac:dyDescent="0.35">
      <c r="B743" s="11">
        <v>25.62257</v>
      </c>
      <c r="C743" s="11">
        <v>35</v>
      </c>
      <c r="D743" s="11">
        <v>141.61224000000001</v>
      </c>
      <c r="E743" s="11">
        <v>0.192</v>
      </c>
      <c r="F743" s="11">
        <v>8000</v>
      </c>
      <c r="G743" s="11">
        <v>6500</v>
      </c>
      <c r="H743" s="11">
        <v>0.7</v>
      </c>
      <c r="I743" s="11">
        <v>0.3</v>
      </c>
      <c r="J743" s="11">
        <v>0.7</v>
      </c>
      <c r="K743" s="11">
        <v>2</v>
      </c>
      <c r="L743" s="11">
        <v>4</v>
      </c>
      <c r="M743" s="11">
        <v>4</v>
      </c>
      <c r="N743" s="11">
        <v>2</v>
      </c>
      <c r="O743" s="11">
        <v>0.2</v>
      </c>
      <c r="P743" s="11">
        <v>0.15</v>
      </c>
      <c r="Q743" s="11">
        <v>0.23333333000000001</v>
      </c>
      <c r="R743" s="11">
        <v>0.25</v>
      </c>
      <c r="S743" s="11">
        <v>3205.7015999999999</v>
      </c>
      <c r="T743" s="11">
        <v>0.45</v>
      </c>
      <c r="U743" s="11">
        <v>50</v>
      </c>
      <c r="V743" s="11">
        <v>800</v>
      </c>
      <c r="W743" s="11">
        <v>17.133282000000001</v>
      </c>
      <c r="Y743" s="11">
        <v>25.62257</v>
      </c>
      <c r="Z743" s="11">
        <v>1536</v>
      </c>
      <c r="AA743" s="11">
        <v>3205.7015999999999</v>
      </c>
      <c r="AB743" s="11">
        <v>0.45</v>
      </c>
      <c r="AC743" s="11">
        <v>50</v>
      </c>
      <c r="AD743" s="11">
        <v>17.133282000000001</v>
      </c>
    </row>
    <row r="744" spans="2:30" x14ac:dyDescent="0.35">
      <c r="B744" s="11">
        <v>-13.00826</v>
      </c>
      <c r="C744" s="11">
        <v>40</v>
      </c>
      <c r="D744" s="11">
        <v>105.06122000000001</v>
      </c>
      <c r="E744" s="11">
        <v>0.16500000000000001</v>
      </c>
      <c r="F744" s="11">
        <v>1335.5888429752067</v>
      </c>
      <c r="G744" s="11">
        <v>7000</v>
      </c>
      <c r="H744" s="11">
        <v>0.75</v>
      </c>
      <c r="I744" s="11">
        <v>0.3</v>
      </c>
      <c r="J744" s="11">
        <v>0.8</v>
      </c>
      <c r="K744" s="11">
        <v>2</v>
      </c>
      <c r="L744" s="11">
        <v>2</v>
      </c>
      <c r="M744" s="11">
        <v>3</v>
      </c>
      <c r="N744" s="11">
        <v>4</v>
      </c>
      <c r="O744" s="11">
        <v>0.05</v>
      </c>
      <c r="P744" s="11">
        <v>0.2</v>
      </c>
      <c r="Q744" s="11">
        <v>0.16666666999999999</v>
      </c>
      <c r="R744" s="11">
        <v>0.3</v>
      </c>
      <c r="S744" s="11">
        <v>3351.6441</v>
      </c>
      <c r="T744" s="11">
        <v>0.625</v>
      </c>
      <c r="U744" s="11">
        <v>70</v>
      </c>
      <c r="V744" s="11">
        <v>1600</v>
      </c>
      <c r="W744" s="11">
        <v>-12.803478</v>
      </c>
      <c r="Y744" s="11">
        <v>-13.00826</v>
      </c>
      <c r="Z744" s="11">
        <v>220.37215909090912</v>
      </c>
      <c r="AA744" s="11">
        <v>3351.6441</v>
      </c>
      <c r="AB744" s="11">
        <v>0.625</v>
      </c>
      <c r="AC744" s="11">
        <v>70</v>
      </c>
      <c r="AD744" s="11">
        <v>-12.803478</v>
      </c>
    </row>
    <row r="745" spans="2:30" x14ac:dyDescent="0.35">
      <c r="B745" s="11">
        <v>1.27308</v>
      </c>
      <c r="C745" s="11">
        <v>25</v>
      </c>
      <c r="D745" s="11">
        <v>287.81632999999999</v>
      </c>
      <c r="E745" s="11">
        <v>0.27300000000000002</v>
      </c>
      <c r="F745" s="11">
        <v>775</v>
      </c>
      <c r="G745" s="11">
        <v>4500</v>
      </c>
      <c r="H745" s="11">
        <v>0.7</v>
      </c>
      <c r="I745" s="11">
        <v>0.2</v>
      </c>
      <c r="J745" s="11">
        <v>0.7</v>
      </c>
      <c r="K745" s="11">
        <v>3</v>
      </c>
      <c r="L745" s="11">
        <v>4</v>
      </c>
      <c r="M745" s="11">
        <v>3</v>
      </c>
      <c r="N745" s="11">
        <v>3</v>
      </c>
      <c r="O745" s="11">
        <v>0.125</v>
      </c>
      <c r="P745" s="11">
        <v>0.2</v>
      </c>
      <c r="Q745" s="11">
        <v>0.1</v>
      </c>
      <c r="R745" s="11">
        <v>0.35</v>
      </c>
      <c r="S745" s="11">
        <v>2361.1421999999998</v>
      </c>
      <c r="T745" s="11">
        <v>0.52500000000000002</v>
      </c>
      <c r="U745" s="11">
        <v>50</v>
      </c>
      <c r="V745" s="11">
        <v>600</v>
      </c>
      <c r="W745" s="11">
        <v>2.9993337000000002</v>
      </c>
      <c r="Y745" s="11">
        <v>1.27308</v>
      </c>
      <c r="Z745" s="11">
        <v>211.57500000000002</v>
      </c>
      <c r="AA745" s="11">
        <v>2361.1421999999998</v>
      </c>
      <c r="AB745" s="11">
        <v>0.52500000000000002</v>
      </c>
      <c r="AC745" s="11">
        <v>50</v>
      </c>
      <c r="AD745" s="11">
        <v>2.9993337000000002</v>
      </c>
    </row>
    <row r="746" spans="2:30" x14ac:dyDescent="0.35">
      <c r="B746" s="11">
        <v>-12.494653</v>
      </c>
      <c r="C746" s="11">
        <v>15</v>
      </c>
      <c r="D746" s="11">
        <v>202.53061</v>
      </c>
      <c r="E746" s="11">
        <v>0.03</v>
      </c>
      <c r="F746" s="11">
        <v>3012.3966942148763</v>
      </c>
      <c r="G746" s="11">
        <v>8000</v>
      </c>
      <c r="H746" s="11">
        <v>0.75</v>
      </c>
      <c r="I746" s="11">
        <v>0.4</v>
      </c>
      <c r="J746" s="11">
        <v>0.7</v>
      </c>
      <c r="K746" s="11">
        <v>4</v>
      </c>
      <c r="L746" s="11">
        <v>4</v>
      </c>
      <c r="M746" s="11">
        <v>3</v>
      </c>
      <c r="N746" s="11">
        <v>4</v>
      </c>
      <c r="O746" s="11">
        <v>0.2</v>
      </c>
      <c r="P746" s="11">
        <v>0.2</v>
      </c>
      <c r="Q746" s="11">
        <v>0.23333333000000001</v>
      </c>
      <c r="R746" s="11">
        <v>0.2</v>
      </c>
      <c r="S746" s="11">
        <v>4484.1108999999997</v>
      </c>
      <c r="T746" s="11">
        <v>0.6</v>
      </c>
      <c r="U746" s="11">
        <v>60</v>
      </c>
      <c r="V746" s="11">
        <v>1400</v>
      </c>
      <c r="W746" s="11">
        <v>-14.174966</v>
      </c>
      <c r="Y746" s="11">
        <v>-12.494653</v>
      </c>
      <c r="Z746" s="11">
        <v>90.371900826446293</v>
      </c>
      <c r="AA746" s="11">
        <v>4484.1108999999997</v>
      </c>
      <c r="AB746" s="11">
        <v>0.6</v>
      </c>
      <c r="AC746" s="11">
        <v>60</v>
      </c>
      <c r="AD746" s="11">
        <v>-14.174966</v>
      </c>
    </row>
    <row r="747" spans="2:30" x14ac:dyDescent="0.35">
      <c r="B747" s="11">
        <v>-0.109948</v>
      </c>
      <c r="C747" s="11">
        <v>25</v>
      </c>
      <c r="D747" s="11">
        <v>232.9898</v>
      </c>
      <c r="E747" s="11">
        <v>0.246</v>
      </c>
      <c r="F747" s="11">
        <v>2009.9173553719008</v>
      </c>
      <c r="G747" s="11">
        <v>7500</v>
      </c>
      <c r="H747" s="11">
        <v>0.7</v>
      </c>
      <c r="I747" s="11">
        <v>0.2</v>
      </c>
      <c r="J747" s="11">
        <v>0.9</v>
      </c>
      <c r="K747" s="11">
        <v>2</v>
      </c>
      <c r="L747" s="11">
        <v>2</v>
      </c>
      <c r="M747" s="11">
        <v>2</v>
      </c>
      <c r="N747" s="11">
        <v>2</v>
      </c>
      <c r="O747" s="11">
        <v>0.2</v>
      </c>
      <c r="P747" s="11">
        <v>0.15</v>
      </c>
      <c r="Q747" s="11">
        <v>0.23333333000000001</v>
      </c>
      <c r="R747" s="11">
        <v>0.25</v>
      </c>
      <c r="S747" s="11">
        <v>3935.2370999999998</v>
      </c>
      <c r="T747" s="11">
        <v>0.57499999999999996</v>
      </c>
      <c r="U747" s="11">
        <v>50</v>
      </c>
      <c r="V747" s="11">
        <v>1600</v>
      </c>
      <c r="W747" s="11">
        <v>1.2160446999999999</v>
      </c>
      <c r="Y747" s="11">
        <v>-0.109948</v>
      </c>
      <c r="Z747" s="11">
        <v>494.43966942148762</v>
      </c>
      <c r="AA747" s="11">
        <v>3935.2370999999998</v>
      </c>
      <c r="AB747" s="11">
        <v>0.57499999999999996</v>
      </c>
      <c r="AC747" s="11">
        <v>50</v>
      </c>
      <c r="AD747" s="11">
        <v>1.2160446999999999</v>
      </c>
    </row>
    <row r="748" spans="2:30" x14ac:dyDescent="0.35">
      <c r="B748" s="11">
        <v>25.782661999999998</v>
      </c>
      <c r="C748" s="11">
        <v>25</v>
      </c>
      <c r="D748" s="11">
        <v>86.785713999999999</v>
      </c>
      <c r="E748" s="11">
        <v>0.27300000000000002</v>
      </c>
      <c r="F748" s="11">
        <v>2000</v>
      </c>
      <c r="G748" s="11">
        <v>6000</v>
      </c>
      <c r="H748" s="11">
        <v>0.85</v>
      </c>
      <c r="I748" s="11">
        <v>0.3</v>
      </c>
      <c r="J748" s="11">
        <v>0.8</v>
      </c>
      <c r="K748" s="11">
        <v>3</v>
      </c>
      <c r="L748" s="11">
        <v>3</v>
      </c>
      <c r="M748" s="11">
        <v>3</v>
      </c>
      <c r="N748" s="11">
        <v>3</v>
      </c>
      <c r="O748" s="11">
        <v>0.125</v>
      </c>
      <c r="P748" s="11">
        <v>0.15</v>
      </c>
      <c r="Q748" s="11">
        <v>0.1</v>
      </c>
      <c r="R748" s="11">
        <v>0.25</v>
      </c>
      <c r="S748" s="11">
        <v>3655.9621999999999</v>
      </c>
      <c r="T748" s="11">
        <v>0.45</v>
      </c>
      <c r="U748" s="11">
        <v>60</v>
      </c>
      <c r="V748" s="11">
        <v>1000</v>
      </c>
      <c r="W748" s="11">
        <v>32.245919999999998</v>
      </c>
      <c r="Y748" s="11">
        <v>25.782661999999998</v>
      </c>
      <c r="Z748" s="11">
        <v>546</v>
      </c>
      <c r="AA748" s="11">
        <v>3655.9621999999999</v>
      </c>
      <c r="AB748" s="11">
        <v>0.45</v>
      </c>
      <c r="AC748" s="11">
        <v>60</v>
      </c>
      <c r="AD748" s="11">
        <v>32.245919999999998</v>
      </c>
    </row>
    <row r="749" spans="2:30" x14ac:dyDescent="0.35">
      <c r="B749" s="11">
        <v>-11.246683000000001</v>
      </c>
      <c r="C749" s="11">
        <v>30</v>
      </c>
      <c r="D749" s="11">
        <v>184.2551</v>
      </c>
      <c r="E749" s="11">
        <v>0.3</v>
      </c>
      <c r="F749" s="11">
        <v>376.54958677685954</v>
      </c>
      <c r="G749" s="11">
        <v>6000</v>
      </c>
      <c r="H749" s="11">
        <v>0.8</v>
      </c>
      <c r="I749" s="11">
        <v>0.5</v>
      </c>
      <c r="J749" s="11">
        <v>0.7</v>
      </c>
      <c r="K749" s="11">
        <v>2</v>
      </c>
      <c r="L749" s="11">
        <v>2</v>
      </c>
      <c r="M749" s="11">
        <v>4</v>
      </c>
      <c r="N749" s="11">
        <v>4</v>
      </c>
      <c r="O749" s="11">
        <v>0.2</v>
      </c>
      <c r="P749" s="11">
        <v>0.2</v>
      </c>
      <c r="Q749" s="11">
        <v>0.23333333000000001</v>
      </c>
      <c r="R749" s="11">
        <v>0.3</v>
      </c>
      <c r="S749" s="11">
        <v>1574.5663999999999</v>
      </c>
      <c r="T749" s="11">
        <v>0.55000000000000004</v>
      </c>
      <c r="U749" s="11">
        <v>40</v>
      </c>
      <c r="V749" s="11">
        <v>800</v>
      </c>
      <c r="W749" s="11">
        <v>-11.038322000000001</v>
      </c>
      <c r="Y749" s="11">
        <v>-11.246683000000001</v>
      </c>
      <c r="Z749" s="11">
        <v>112.96487603305786</v>
      </c>
      <c r="AA749" s="11">
        <v>1574.5663999999999</v>
      </c>
      <c r="AB749" s="11">
        <v>0.55000000000000004</v>
      </c>
      <c r="AC749" s="11">
        <v>40</v>
      </c>
      <c r="AD749" s="11">
        <v>-11.038322000000001</v>
      </c>
    </row>
    <row r="750" spans="2:30" x14ac:dyDescent="0.35">
      <c r="B750" s="11">
        <v>-2.4827460000000001</v>
      </c>
      <c r="C750" s="11">
        <v>15</v>
      </c>
      <c r="D750" s="11">
        <v>92.877550999999997</v>
      </c>
      <c r="E750" s="11">
        <v>0.246</v>
      </c>
      <c r="F750" s="11">
        <v>1639.6694214876034</v>
      </c>
      <c r="G750" s="11">
        <v>3000</v>
      </c>
      <c r="H750" s="11">
        <v>0.8</v>
      </c>
      <c r="I750" s="11">
        <v>0.3</v>
      </c>
      <c r="J750" s="11">
        <v>0.6</v>
      </c>
      <c r="K750" s="11">
        <v>3</v>
      </c>
      <c r="L750" s="11">
        <v>2</v>
      </c>
      <c r="M750" s="11">
        <v>3</v>
      </c>
      <c r="N750" s="11">
        <v>3</v>
      </c>
      <c r="O750" s="11">
        <v>0.2</v>
      </c>
      <c r="P750" s="11">
        <v>0.15</v>
      </c>
      <c r="Q750" s="11">
        <v>0.1</v>
      </c>
      <c r="R750" s="11">
        <v>0.2</v>
      </c>
      <c r="S750" s="11">
        <v>867.89242000000002</v>
      </c>
      <c r="T750" s="11">
        <v>0.7</v>
      </c>
      <c r="U750" s="11">
        <v>80</v>
      </c>
      <c r="V750" s="11">
        <v>1400</v>
      </c>
      <c r="W750" s="11">
        <v>0.65207426000000002</v>
      </c>
      <c r="Y750" s="11">
        <v>-2.4827460000000001</v>
      </c>
      <c r="Z750" s="11">
        <v>403.3586776859504</v>
      </c>
      <c r="AA750" s="11">
        <v>867.89242000000002</v>
      </c>
      <c r="AB750" s="11">
        <v>0.7</v>
      </c>
      <c r="AC750" s="11">
        <v>80</v>
      </c>
      <c r="AD750" s="11">
        <v>0.65207426000000002</v>
      </c>
    </row>
    <row r="751" spans="2:30" x14ac:dyDescent="0.35">
      <c r="B751" s="11">
        <v>-14.192373</v>
      </c>
      <c r="C751" s="11">
        <v>35</v>
      </c>
      <c r="D751" s="11">
        <v>220.80611999999999</v>
      </c>
      <c r="E751" s="11">
        <v>0.16500000000000001</v>
      </c>
      <c r="F751" s="11">
        <v>640.13429752066122</v>
      </c>
      <c r="G751" s="11">
        <v>6500</v>
      </c>
      <c r="H751" s="11">
        <v>0.8</v>
      </c>
      <c r="I751" s="11">
        <v>0.5</v>
      </c>
      <c r="J751" s="11">
        <v>0.7</v>
      </c>
      <c r="K751" s="11">
        <v>3</v>
      </c>
      <c r="L751" s="11">
        <v>3</v>
      </c>
      <c r="M751" s="11">
        <v>2</v>
      </c>
      <c r="N751" s="11">
        <v>4</v>
      </c>
      <c r="O751" s="11">
        <v>0.125</v>
      </c>
      <c r="P751" s="11">
        <v>0.2</v>
      </c>
      <c r="Q751" s="11">
        <v>0.23333333000000001</v>
      </c>
      <c r="R751" s="11">
        <v>0.2</v>
      </c>
      <c r="S751" s="11">
        <v>2688.6529999999998</v>
      </c>
      <c r="T751" s="11">
        <v>0.5</v>
      </c>
      <c r="U751" s="11">
        <v>90</v>
      </c>
      <c r="V751" s="11">
        <v>2000</v>
      </c>
      <c r="W751" s="11">
        <v>-15.56762</v>
      </c>
      <c r="Y751" s="11">
        <v>-14.192373</v>
      </c>
      <c r="Z751" s="11">
        <v>105.62215909090911</v>
      </c>
      <c r="AA751" s="11">
        <v>2688.6529999999998</v>
      </c>
      <c r="AB751" s="11">
        <v>0.5</v>
      </c>
      <c r="AC751" s="11">
        <v>90</v>
      </c>
      <c r="AD751" s="11">
        <v>-15.56762</v>
      </c>
    </row>
    <row r="752" spans="2:30" x14ac:dyDescent="0.35">
      <c r="B752" s="11">
        <v>-3.7170879999999999</v>
      </c>
      <c r="C752" s="11">
        <v>15</v>
      </c>
      <c r="D752" s="11">
        <v>172.07142999999999</v>
      </c>
      <c r="E752" s="11">
        <v>0.13800000000000001</v>
      </c>
      <c r="F752" s="11">
        <v>4619.059917355371</v>
      </c>
      <c r="G752" s="11">
        <v>8000</v>
      </c>
      <c r="H752" s="11">
        <v>0.8</v>
      </c>
      <c r="I752" s="11">
        <v>0.3</v>
      </c>
      <c r="J752" s="11">
        <v>0.9</v>
      </c>
      <c r="K752" s="11">
        <v>3</v>
      </c>
      <c r="L752" s="11">
        <v>3</v>
      </c>
      <c r="M752" s="11">
        <v>2</v>
      </c>
      <c r="N752" s="11">
        <v>4</v>
      </c>
      <c r="O752" s="11">
        <v>0.2</v>
      </c>
      <c r="P752" s="11">
        <v>0.15</v>
      </c>
      <c r="Q752" s="11">
        <v>0.3</v>
      </c>
      <c r="R752" s="11">
        <v>0.2</v>
      </c>
      <c r="S752" s="11">
        <v>4484.1108999999997</v>
      </c>
      <c r="T752" s="11">
        <v>0.5</v>
      </c>
      <c r="U752" s="11">
        <v>40</v>
      </c>
      <c r="V752" s="11">
        <v>2000</v>
      </c>
      <c r="W752" s="11">
        <v>-1.7510052</v>
      </c>
      <c r="Y752" s="11">
        <v>-3.7170879999999999</v>
      </c>
      <c r="Z752" s="11">
        <v>637.4302685950413</v>
      </c>
      <c r="AA752" s="11">
        <v>4484.1108999999997</v>
      </c>
      <c r="AB752" s="11">
        <v>0.5</v>
      </c>
      <c r="AC752" s="11">
        <v>40</v>
      </c>
      <c r="AD752" s="11">
        <v>-1.7510052</v>
      </c>
    </row>
    <row r="753" spans="2:30" x14ac:dyDescent="0.35">
      <c r="B753" s="11">
        <v>-17.064250000000001</v>
      </c>
      <c r="C753" s="11">
        <v>15</v>
      </c>
      <c r="D753" s="11">
        <v>208.62244999999999</v>
      </c>
      <c r="E753" s="11">
        <v>0.246</v>
      </c>
      <c r="F753" s="11">
        <v>7300</v>
      </c>
      <c r="G753" s="11">
        <v>7000</v>
      </c>
      <c r="H753" s="11">
        <v>0.85</v>
      </c>
      <c r="I753" s="11">
        <v>0.2</v>
      </c>
      <c r="J753" s="11">
        <v>0.8</v>
      </c>
      <c r="K753" s="11">
        <v>4</v>
      </c>
      <c r="L753" s="11">
        <v>2</v>
      </c>
      <c r="M753" s="11">
        <v>2</v>
      </c>
      <c r="N753" s="11">
        <v>4</v>
      </c>
      <c r="O753" s="11">
        <v>0.2</v>
      </c>
      <c r="P753" s="11">
        <v>0.15</v>
      </c>
      <c r="Q753" s="11">
        <v>0.3</v>
      </c>
      <c r="R753" s="11">
        <v>0.2</v>
      </c>
      <c r="S753" s="11">
        <v>4556.4351999999999</v>
      </c>
      <c r="T753" s="11">
        <v>0.625</v>
      </c>
      <c r="U753" s="11">
        <v>70</v>
      </c>
      <c r="V753" s="11">
        <v>400</v>
      </c>
      <c r="W753" s="11">
        <v>-9.7752886999999991</v>
      </c>
      <c r="Y753" s="11">
        <v>-17.064250000000001</v>
      </c>
      <c r="Z753" s="11">
        <v>1795.8</v>
      </c>
      <c r="AA753" s="11">
        <v>4556.4351999999999</v>
      </c>
      <c r="AB753" s="11">
        <v>0.625</v>
      </c>
      <c r="AC753" s="11">
        <v>70</v>
      </c>
      <c r="AD753" s="11">
        <v>-9.7752886999999991</v>
      </c>
    </row>
    <row r="754" spans="2:30" x14ac:dyDescent="0.35">
      <c r="B754" s="11">
        <v>-16.574591999999999</v>
      </c>
      <c r="C754" s="11">
        <v>35</v>
      </c>
      <c r="D754" s="11">
        <v>7.5918367</v>
      </c>
      <c r="E754" s="11">
        <v>0.192</v>
      </c>
      <c r="F754" s="11">
        <v>376.54958677685954</v>
      </c>
      <c r="G754" s="11">
        <v>8000</v>
      </c>
      <c r="H754" s="11">
        <v>0.8</v>
      </c>
      <c r="I754" s="11">
        <v>0.4</v>
      </c>
      <c r="J754" s="11">
        <v>0.7</v>
      </c>
      <c r="K754" s="11">
        <v>2</v>
      </c>
      <c r="L754" s="11">
        <v>4</v>
      </c>
      <c r="M754" s="11">
        <v>3</v>
      </c>
      <c r="N754" s="11">
        <v>3</v>
      </c>
      <c r="O754" s="11">
        <v>0.125</v>
      </c>
      <c r="P754" s="11">
        <v>0.15</v>
      </c>
      <c r="Q754" s="11">
        <v>0.3</v>
      </c>
      <c r="R754" s="11">
        <v>0.2</v>
      </c>
      <c r="S754" s="11">
        <v>2672.7438000000002</v>
      </c>
      <c r="T754" s="11">
        <v>0.55000000000000004</v>
      </c>
      <c r="U754" s="11">
        <v>90</v>
      </c>
      <c r="V754" s="11">
        <v>1800</v>
      </c>
      <c r="W754" s="11">
        <v>-19.718264999999999</v>
      </c>
      <c r="Y754" s="11">
        <v>-16.574591999999999</v>
      </c>
      <c r="Z754" s="11">
        <v>72.297520661157037</v>
      </c>
      <c r="AA754" s="11">
        <v>2672.7438000000002</v>
      </c>
      <c r="AB754" s="11">
        <v>0.55000000000000004</v>
      </c>
      <c r="AC754" s="11">
        <v>90</v>
      </c>
      <c r="AD754" s="11">
        <v>-19.718264999999999</v>
      </c>
    </row>
    <row r="755" spans="2:30" x14ac:dyDescent="0.35">
      <c r="B755" s="11">
        <v>9.97255</v>
      </c>
      <c r="C755" s="11">
        <v>25</v>
      </c>
      <c r="D755" s="11">
        <v>38.051020000000001</v>
      </c>
      <c r="E755" s="11">
        <v>0.246</v>
      </c>
      <c r="F755" s="11">
        <v>1075.6714876033056</v>
      </c>
      <c r="G755" s="11">
        <v>3500</v>
      </c>
      <c r="H755" s="11">
        <v>0.85</v>
      </c>
      <c r="I755" s="11">
        <v>0.3</v>
      </c>
      <c r="J755" s="11">
        <v>0.8</v>
      </c>
      <c r="K755" s="11">
        <v>2</v>
      </c>
      <c r="L755" s="11">
        <v>2</v>
      </c>
      <c r="M755" s="11">
        <v>4</v>
      </c>
      <c r="N755" s="11">
        <v>4</v>
      </c>
      <c r="O755" s="11">
        <v>0.2</v>
      </c>
      <c r="P755" s="11">
        <v>0.1</v>
      </c>
      <c r="Q755" s="11">
        <v>0.16666666999999999</v>
      </c>
      <c r="R755" s="11">
        <v>0.25</v>
      </c>
      <c r="S755" s="11">
        <v>1540.2433000000001</v>
      </c>
      <c r="T755" s="11">
        <v>0.55000000000000004</v>
      </c>
      <c r="U755" s="11">
        <v>80</v>
      </c>
      <c r="V755" s="11">
        <v>1200</v>
      </c>
      <c r="W755" s="11">
        <v>11.028451</v>
      </c>
      <c r="Y755" s="11">
        <v>9.97255</v>
      </c>
      <c r="Z755" s="11">
        <v>264.61518595041321</v>
      </c>
      <c r="AA755" s="11">
        <v>1540.2433000000001</v>
      </c>
      <c r="AB755" s="11">
        <v>0.55000000000000004</v>
      </c>
      <c r="AC755" s="11">
        <v>80</v>
      </c>
      <c r="AD755" s="11">
        <v>11.028451</v>
      </c>
    </row>
    <row r="756" spans="2:30" x14ac:dyDescent="0.35">
      <c r="B756" s="11">
        <v>8.4747970000000006</v>
      </c>
      <c r="C756" s="11">
        <v>20</v>
      </c>
      <c r="D756" s="11">
        <v>98.969387999999995</v>
      </c>
      <c r="E756" s="11">
        <v>8.4000000000000005E-2</v>
      </c>
      <c r="F756" s="11">
        <v>2221.6425619834713</v>
      </c>
      <c r="G756" s="11">
        <v>6000</v>
      </c>
      <c r="H756" s="11">
        <v>0.8</v>
      </c>
      <c r="I756" s="11">
        <v>0.4</v>
      </c>
      <c r="J756" s="11">
        <v>0.7</v>
      </c>
      <c r="K756" s="11">
        <v>4</v>
      </c>
      <c r="L756" s="11">
        <v>2</v>
      </c>
      <c r="M756" s="11">
        <v>2</v>
      </c>
      <c r="N756" s="11">
        <v>3</v>
      </c>
      <c r="O756" s="11">
        <v>0.125</v>
      </c>
      <c r="P756" s="11">
        <v>0.15</v>
      </c>
      <c r="Q756" s="11">
        <v>0.23333333000000001</v>
      </c>
      <c r="R756" s="11">
        <v>0.25</v>
      </c>
      <c r="S756" s="11">
        <v>1678.4982</v>
      </c>
      <c r="T756" s="11">
        <v>0.52500000000000002</v>
      </c>
      <c r="U756" s="11">
        <v>90</v>
      </c>
      <c r="V756" s="11">
        <v>1000</v>
      </c>
      <c r="W756" s="11">
        <v>4.8074466999999999</v>
      </c>
      <c r="Y756" s="11">
        <v>8.4747970000000006</v>
      </c>
      <c r="Z756" s="11">
        <v>186.61797520661159</v>
      </c>
      <c r="AA756" s="11">
        <v>1678.4982</v>
      </c>
      <c r="AB756" s="11">
        <v>0.52500000000000002</v>
      </c>
      <c r="AC756" s="11">
        <v>90</v>
      </c>
      <c r="AD756" s="11">
        <v>4.8074466999999999</v>
      </c>
    </row>
    <row r="757" spans="2:30" x14ac:dyDescent="0.35">
      <c r="B757" s="11">
        <v>5.0987109999999998</v>
      </c>
      <c r="C757" s="11">
        <v>25</v>
      </c>
      <c r="D757" s="11">
        <v>62.418367000000003</v>
      </c>
      <c r="E757" s="11">
        <v>0.27300000000000002</v>
      </c>
      <c r="F757" s="11">
        <v>950</v>
      </c>
      <c r="G757" s="11">
        <v>6500</v>
      </c>
      <c r="H757" s="11">
        <v>0.7</v>
      </c>
      <c r="I757" s="11">
        <v>0.2</v>
      </c>
      <c r="J757" s="11">
        <v>0.8</v>
      </c>
      <c r="K757" s="11">
        <v>3</v>
      </c>
      <c r="L757" s="11">
        <v>2</v>
      </c>
      <c r="M757" s="11">
        <v>2</v>
      </c>
      <c r="N757" s="11">
        <v>4</v>
      </c>
      <c r="O757" s="11">
        <v>0.2</v>
      </c>
      <c r="P757" s="11">
        <v>0.1</v>
      </c>
      <c r="Q757" s="11">
        <v>0.16666666999999999</v>
      </c>
      <c r="R757" s="11">
        <v>0.25</v>
      </c>
      <c r="S757" s="11">
        <v>2310.3649999999998</v>
      </c>
      <c r="T757" s="11">
        <v>0.42499999999999999</v>
      </c>
      <c r="U757" s="11">
        <v>40</v>
      </c>
      <c r="V757" s="11">
        <v>600</v>
      </c>
      <c r="W757" s="11">
        <v>4.6645549000000006</v>
      </c>
      <c r="Y757" s="11">
        <v>5.0987109999999998</v>
      </c>
      <c r="Z757" s="11">
        <v>259.35000000000002</v>
      </c>
      <c r="AA757" s="11">
        <v>2310.3649999999998</v>
      </c>
      <c r="AB757" s="11">
        <v>0.42499999999999999</v>
      </c>
      <c r="AC757" s="11">
        <v>40</v>
      </c>
      <c r="AD757" s="11">
        <v>4.6645549000000006</v>
      </c>
    </row>
    <row r="758" spans="2:30" x14ac:dyDescent="0.35">
      <c r="B758" s="11">
        <v>-26.624454</v>
      </c>
      <c r="C758" s="11">
        <v>30</v>
      </c>
      <c r="D758" s="11">
        <v>135.52041</v>
      </c>
      <c r="E758" s="11">
        <v>0.246</v>
      </c>
      <c r="F758" s="11">
        <v>5900</v>
      </c>
      <c r="G758" s="11">
        <v>3000</v>
      </c>
      <c r="H758" s="11">
        <v>0.8</v>
      </c>
      <c r="I758" s="11">
        <v>0.2</v>
      </c>
      <c r="J758" s="11">
        <v>0.7</v>
      </c>
      <c r="K758" s="11">
        <v>4</v>
      </c>
      <c r="L758" s="11">
        <v>4</v>
      </c>
      <c r="M758" s="11">
        <v>4</v>
      </c>
      <c r="N758" s="11">
        <v>4</v>
      </c>
      <c r="O758" s="11">
        <v>0.2</v>
      </c>
      <c r="P758" s="11">
        <v>0.15</v>
      </c>
      <c r="Q758" s="11">
        <v>0.23333333000000001</v>
      </c>
      <c r="R758" s="11">
        <v>0.2</v>
      </c>
      <c r="S758" s="11">
        <v>1279.3352</v>
      </c>
      <c r="T758" s="11">
        <v>0.67500000000000004</v>
      </c>
      <c r="U758" s="11">
        <v>90</v>
      </c>
      <c r="V758" s="11">
        <v>600</v>
      </c>
      <c r="W758" s="11">
        <v>-10.221741</v>
      </c>
      <c r="Y758" s="11">
        <v>-26.624454</v>
      </c>
      <c r="Z758" s="11">
        <v>1451.4</v>
      </c>
      <c r="AA758" s="11">
        <v>1279.3352</v>
      </c>
      <c r="AB758" s="11">
        <v>0.67500000000000004</v>
      </c>
      <c r="AC758" s="11">
        <v>90</v>
      </c>
      <c r="AD758" s="11">
        <v>-10.221741</v>
      </c>
    </row>
    <row r="759" spans="2:30" x14ac:dyDescent="0.35">
      <c r="B759" s="11">
        <v>-3.5090750000000002</v>
      </c>
      <c r="C759" s="11">
        <v>30</v>
      </c>
      <c r="D759" s="11">
        <v>1.5</v>
      </c>
      <c r="E759" s="11">
        <v>0.13800000000000001</v>
      </c>
      <c r="F759" s="11">
        <v>5185.227272727273</v>
      </c>
      <c r="G759" s="11">
        <v>6000</v>
      </c>
      <c r="H759" s="11">
        <v>0.85</v>
      </c>
      <c r="I759" s="11">
        <v>0.2</v>
      </c>
      <c r="J759" s="11">
        <v>0.9</v>
      </c>
      <c r="K759" s="11">
        <v>3</v>
      </c>
      <c r="L759" s="11">
        <v>4</v>
      </c>
      <c r="M759" s="11">
        <v>4</v>
      </c>
      <c r="N759" s="11">
        <v>4</v>
      </c>
      <c r="O759" s="11">
        <v>0.125</v>
      </c>
      <c r="P759" s="11">
        <v>0.2</v>
      </c>
      <c r="Q759" s="11">
        <v>0.16666666999999999</v>
      </c>
      <c r="R759" s="11">
        <v>0.35</v>
      </c>
      <c r="S759" s="11">
        <v>3050.7224999999999</v>
      </c>
      <c r="T759" s="11">
        <v>0.7</v>
      </c>
      <c r="U759" s="11">
        <v>60</v>
      </c>
      <c r="V759" s="11">
        <v>2000</v>
      </c>
      <c r="W759" s="11">
        <v>-5.2576945999999998</v>
      </c>
      <c r="Y759" s="11">
        <v>-3.5090750000000002</v>
      </c>
      <c r="Z759" s="11">
        <v>715.56136363636369</v>
      </c>
      <c r="AA759" s="11">
        <v>3050.7224999999999</v>
      </c>
      <c r="AB759" s="11">
        <v>0.7</v>
      </c>
      <c r="AC759" s="11">
        <v>60</v>
      </c>
      <c r="AD759" s="11">
        <v>-5.2576945999999998</v>
      </c>
    </row>
    <row r="760" spans="2:30" x14ac:dyDescent="0.35">
      <c r="B760" s="11">
        <v>-10.394345</v>
      </c>
      <c r="C760" s="11">
        <v>45</v>
      </c>
      <c r="D760" s="11">
        <v>251.26531</v>
      </c>
      <c r="E760" s="11">
        <v>0.03</v>
      </c>
      <c r="F760" s="11">
        <v>5735.1756198347111</v>
      </c>
      <c r="G760" s="11">
        <v>8000</v>
      </c>
      <c r="H760" s="11">
        <v>0.8</v>
      </c>
      <c r="I760" s="11">
        <v>0.5</v>
      </c>
      <c r="J760" s="11">
        <v>0.9</v>
      </c>
      <c r="K760" s="11">
        <v>3</v>
      </c>
      <c r="L760" s="11">
        <v>3</v>
      </c>
      <c r="M760" s="11">
        <v>4</v>
      </c>
      <c r="N760" s="11">
        <v>2</v>
      </c>
      <c r="O760" s="11">
        <v>0.05</v>
      </c>
      <c r="P760" s="11">
        <v>0.1</v>
      </c>
      <c r="Q760" s="11">
        <v>0.23333333000000001</v>
      </c>
      <c r="R760" s="11">
        <v>0.3</v>
      </c>
      <c r="S760" s="11">
        <v>4322.2518</v>
      </c>
      <c r="T760" s="11">
        <v>0.5</v>
      </c>
      <c r="U760" s="11">
        <v>90</v>
      </c>
      <c r="V760" s="11">
        <v>2000</v>
      </c>
      <c r="W760" s="11">
        <v>-11.286854</v>
      </c>
      <c r="Y760" s="11">
        <v>-10.394345</v>
      </c>
      <c r="Z760" s="11">
        <v>172.05526859504133</v>
      </c>
      <c r="AA760" s="11">
        <v>4322.2518</v>
      </c>
      <c r="AB760" s="11">
        <v>0.5</v>
      </c>
      <c r="AC760" s="11">
        <v>90</v>
      </c>
      <c r="AD760" s="11">
        <v>-11.286854</v>
      </c>
    </row>
    <row r="761" spans="2:30" x14ac:dyDescent="0.35">
      <c r="B761" s="11">
        <v>-0.82080299999999995</v>
      </c>
      <c r="C761" s="11">
        <v>35</v>
      </c>
      <c r="D761" s="11">
        <v>251.26531</v>
      </c>
      <c r="E761" s="11">
        <v>5.7000000000000002E-2</v>
      </c>
      <c r="F761" s="11">
        <v>6600</v>
      </c>
      <c r="G761" s="11">
        <v>7500</v>
      </c>
      <c r="H761" s="11">
        <v>0.85</v>
      </c>
      <c r="I761" s="11">
        <v>0.4</v>
      </c>
      <c r="J761" s="11">
        <v>0.9</v>
      </c>
      <c r="K761" s="11">
        <v>3</v>
      </c>
      <c r="L761" s="11">
        <v>2</v>
      </c>
      <c r="M761" s="11">
        <v>3</v>
      </c>
      <c r="N761" s="11">
        <v>3</v>
      </c>
      <c r="O761" s="11">
        <v>0.2</v>
      </c>
      <c r="P761" s="11">
        <v>0.15</v>
      </c>
      <c r="Q761" s="11">
        <v>0.16666666999999999</v>
      </c>
      <c r="R761" s="11">
        <v>0.35</v>
      </c>
      <c r="S761" s="11">
        <v>2505.6972999999998</v>
      </c>
      <c r="T761" s="11">
        <v>0.47499999999999998</v>
      </c>
      <c r="U761" s="11">
        <v>40</v>
      </c>
      <c r="V761" s="11">
        <v>1600</v>
      </c>
      <c r="W761" s="11">
        <v>-5.9590405999999998</v>
      </c>
      <c r="Y761" s="11">
        <v>-0.82080299999999995</v>
      </c>
      <c r="Z761" s="11">
        <v>376.2</v>
      </c>
      <c r="AA761" s="11">
        <v>2505.6972999999998</v>
      </c>
      <c r="AB761" s="11">
        <v>0.47499999999999998</v>
      </c>
      <c r="AC761" s="11">
        <v>40</v>
      </c>
      <c r="AD761" s="11">
        <v>-5.9590405999999998</v>
      </c>
    </row>
    <row r="762" spans="2:30" x14ac:dyDescent="0.35">
      <c r="B762" s="11">
        <v>-1.623434</v>
      </c>
      <c r="C762" s="11">
        <v>35</v>
      </c>
      <c r="D762" s="11">
        <v>263.44898000000001</v>
      </c>
      <c r="E762" s="11">
        <v>5.7000000000000002E-2</v>
      </c>
      <c r="F762" s="11">
        <v>6285.1239669421484</v>
      </c>
      <c r="G762" s="11">
        <v>8000</v>
      </c>
      <c r="H762" s="11">
        <v>0.7</v>
      </c>
      <c r="I762" s="11">
        <v>0.5</v>
      </c>
      <c r="J762" s="11">
        <v>0.6</v>
      </c>
      <c r="K762" s="11">
        <v>4</v>
      </c>
      <c r="L762" s="11">
        <v>2</v>
      </c>
      <c r="M762" s="11">
        <v>3</v>
      </c>
      <c r="N762" s="11">
        <v>4</v>
      </c>
      <c r="O762" s="11">
        <v>0.125</v>
      </c>
      <c r="P762" s="11">
        <v>0.1</v>
      </c>
      <c r="Q762" s="11">
        <v>0.23333333000000001</v>
      </c>
      <c r="R762" s="11">
        <v>0.2</v>
      </c>
      <c r="S762" s="11">
        <v>3945.4789000000001</v>
      </c>
      <c r="T762" s="11">
        <v>0.625</v>
      </c>
      <c r="U762" s="11">
        <v>80</v>
      </c>
      <c r="V762" s="11">
        <v>2000</v>
      </c>
      <c r="W762" s="11">
        <v>-0.15624139000000001</v>
      </c>
      <c r="Y762" s="11">
        <v>-1.623434</v>
      </c>
      <c r="Z762" s="11">
        <v>358.25206611570246</v>
      </c>
      <c r="AA762" s="11">
        <v>3945.4789000000001</v>
      </c>
      <c r="AB762" s="11">
        <v>0.625</v>
      </c>
      <c r="AC762" s="11">
        <v>80</v>
      </c>
      <c r="AD762" s="11">
        <v>-0.15624139000000001</v>
      </c>
    </row>
    <row r="763" spans="2:30" x14ac:dyDescent="0.35">
      <c r="B763" s="11">
        <v>-10.192553999999999</v>
      </c>
      <c r="C763" s="11">
        <v>30</v>
      </c>
      <c r="D763" s="11">
        <v>74.602041</v>
      </c>
      <c r="E763" s="11">
        <v>0.111</v>
      </c>
      <c r="F763" s="11">
        <v>3861.1570247933887</v>
      </c>
      <c r="G763" s="11">
        <v>5500</v>
      </c>
      <c r="H763" s="11">
        <v>0.8</v>
      </c>
      <c r="I763" s="11">
        <v>0.4</v>
      </c>
      <c r="J763" s="11">
        <v>0.8</v>
      </c>
      <c r="K763" s="11">
        <v>4</v>
      </c>
      <c r="L763" s="11">
        <v>4</v>
      </c>
      <c r="M763" s="11">
        <v>2</v>
      </c>
      <c r="N763" s="11">
        <v>3</v>
      </c>
      <c r="O763" s="11">
        <v>0.05</v>
      </c>
      <c r="P763" s="11">
        <v>0.1</v>
      </c>
      <c r="Q763" s="11">
        <v>0.1</v>
      </c>
      <c r="R763" s="11">
        <v>0.3</v>
      </c>
      <c r="S763" s="11">
        <v>2796.4956000000002</v>
      </c>
      <c r="T763" s="11">
        <v>0.7</v>
      </c>
      <c r="U763" s="11">
        <v>50</v>
      </c>
      <c r="V763" s="11">
        <v>1600</v>
      </c>
      <c r="W763" s="11">
        <v>-11.539306</v>
      </c>
      <c r="Y763" s="11">
        <v>-10.192553999999999</v>
      </c>
      <c r="Z763" s="11">
        <v>428.58842975206613</v>
      </c>
      <c r="AA763" s="11">
        <v>2796.4956000000002</v>
      </c>
      <c r="AB763" s="11">
        <v>0.7</v>
      </c>
      <c r="AC763" s="11">
        <v>50</v>
      </c>
      <c r="AD763" s="11">
        <v>-11.539306</v>
      </c>
    </row>
    <row r="764" spans="2:30" x14ac:dyDescent="0.35">
      <c r="B764" s="11">
        <v>-11.72489</v>
      </c>
      <c r="C764" s="11">
        <v>25</v>
      </c>
      <c r="D764" s="11">
        <v>300</v>
      </c>
      <c r="E764" s="11">
        <v>5.7000000000000002E-2</v>
      </c>
      <c r="F764" s="11">
        <v>2404.4421487603304</v>
      </c>
      <c r="G764" s="11">
        <v>8500</v>
      </c>
      <c r="H764" s="11">
        <v>0.8</v>
      </c>
      <c r="I764" s="11">
        <v>0.4</v>
      </c>
      <c r="J764" s="11">
        <v>0.8</v>
      </c>
      <c r="K764" s="11">
        <v>2</v>
      </c>
      <c r="L764" s="11">
        <v>2</v>
      </c>
      <c r="M764" s="11">
        <v>3</v>
      </c>
      <c r="N764" s="11">
        <v>4</v>
      </c>
      <c r="O764" s="11">
        <v>0.125</v>
      </c>
      <c r="P764" s="11">
        <v>0.1</v>
      </c>
      <c r="Q764" s="11">
        <v>0.3</v>
      </c>
      <c r="R764" s="11">
        <v>0.2</v>
      </c>
      <c r="S764" s="11">
        <v>2301.9020999999998</v>
      </c>
      <c r="T764" s="11">
        <v>0.5</v>
      </c>
      <c r="U764" s="11">
        <v>70</v>
      </c>
      <c r="V764" s="11">
        <v>1600</v>
      </c>
      <c r="W764" s="11">
        <v>-11.10754</v>
      </c>
      <c r="Y764" s="11">
        <v>-11.72489</v>
      </c>
      <c r="Z764" s="11">
        <v>137.05320247933884</v>
      </c>
      <c r="AA764" s="11">
        <v>2301.9020999999998</v>
      </c>
      <c r="AB764" s="11">
        <v>0.5</v>
      </c>
      <c r="AC764" s="11">
        <v>70</v>
      </c>
      <c r="AD764" s="11">
        <v>-11.10754</v>
      </c>
    </row>
    <row r="765" spans="2:30" x14ac:dyDescent="0.35">
      <c r="B765" s="11">
        <v>-15.745566</v>
      </c>
      <c r="C765" s="11">
        <v>45</v>
      </c>
      <c r="D765" s="11">
        <v>178.16327000000001</v>
      </c>
      <c r="E765" s="11">
        <v>0.192</v>
      </c>
      <c r="F765" s="11">
        <v>2400</v>
      </c>
      <c r="G765" s="11">
        <v>8000</v>
      </c>
      <c r="H765" s="11">
        <v>0.7</v>
      </c>
      <c r="I765" s="11">
        <v>0.3</v>
      </c>
      <c r="J765" s="11">
        <v>0.6</v>
      </c>
      <c r="K765" s="11">
        <v>2</v>
      </c>
      <c r="L765" s="11">
        <v>3</v>
      </c>
      <c r="M765" s="11">
        <v>2</v>
      </c>
      <c r="N765" s="11">
        <v>4</v>
      </c>
      <c r="O765" s="11">
        <v>0.05</v>
      </c>
      <c r="P765" s="11">
        <v>0.1</v>
      </c>
      <c r="Q765" s="11">
        <v>0.3</v>
      </c>
      <c r="R765" s="11">
        <v>0.2</v>
      </c>
      <c r="S765" s="11">
        <v>1921.0008</v>
      </c>
      <c r="T765" s="11">
        <v>0.45</v>
      </c>
      <c r="U765" s="11">
        <v>70</v>
      </c>
      <c r="V765" s="11">
        <v>1400</v>
      </c>
      <c r="W765" s="11">
        <v>-21.895123999999999</v>
      </c>
      <c r="Y765" s="11">
        <v>-15.745566</v>
      </c>
      <c r="Z765" s="11">
        <v>460.8</v>
      </c>
      <c r="AA765" s="11">
        <v>1921.0008</v>
      </c>
      <c r="AB765" s="11">
        <v>0.45</v>
      </c>
      <c r="AC765" s="11">
        <v>70</v>
      </c>
      <c r="AD765" s="11">
        <v>-21.895123999999999</v>
      </c>
    </row>
    <row r="766" spans="2:30" x14ac:dyDescent="0.35">
      <c r="B766" s="11">
        <v>2.2289509999999999</v>
      </c>
      <c r="C766" s="11">
        <v>20</v>
      </c>
      <c r="D766" s="11">
        <v>98.969387999999995</v>
      </c>
      <c r="E766" s="11">
        <v>0.16500000000000001</v>
      </c>
      <c r="F766" s="11">
        <v>1335.5888429752067</v>
      </c>
      <c r="G766" s="11">
        <v>6500</v>
      </c>
      <c r="H766" s="11">
        <v>0.7</v>
      </c>
      <c r="I766" s="11">
        <v>0.2</v>
      </c>
      <c r="J766" s="11">
        <v>0.8</v>
      </c>
      <c r="K766" s="11">
        <v>3</v>
      </c>
      <c r="L766" s="11">
        <v>2</v>
      </c>
      <c r="M766" s="11">
        <v>4</v>
      </c>
      <c r="N766" s="11">
        <v>3</v>
      </c>
      <c r="O766" s="11">
        <v>0.05</v>
      </c>
      <c r="P766" s="11">
        <v>0.1</v>
      </c>
      <c r="Q766" s="11">
        <v>0.1</v>
      </c>
      <c r="R766" s="11">
        <v>0.35</v>
      </c>
      <c r="S766" s="11">
        <v>2954.8562000000002</v>
      </c>
      <c r="T766" s="11">
        <v>0.47499999999999998</v>
      </c>
      <c r="U766" s="11">
        <v>50</v>
      </c>
      <c r="V766" s="11">
        <v>1200</v>
      </c>
      <c r="W766" s="11">
        <v>1.7712133999999999</v>
      </c>
      <c r="Y766" s="11">
        <v>2.2289509999999999</v>
      </c>
      <c r="Z766" s="11">
        <v>220.37215909090912</v>
      </c>
      <c r="AA766" s="11">
        <v>2954.8562000000002</v>
      </c>
      <c r="AB766" s="11">
        <v>0.47499999999999998</v>
      </c>
      <c r="AC766" s="11">
        <v>50</v>
      </c>
      <c r="AD766" s="11">
        <v>1.7712133999999999</v>
      </c>
    </row>
    <row r="767" spans="2:30" x14ac:dyDescent="0.35">
      <c r="B767" s="11">
        <v>9.9889749999999999</v>
      </c>
      <c r="C767" s="11">
        <v>30</v>
      </c>
      <c r="D767" s="11">
        <v>25.867346999999999</v>
      </c>
      <c r="E767" s="11">
        <v>0.192</v>
      </c>
      <c r="F767" s="11">
        <v>5900</v>
      </c>
      <c r="G767" s="11">
        <v>6500</v>
      </c>
      <c r="H767" s="11">
        <v>0.8</v>
      </c>
      <c r="I767" s="11">
        <v>0.2</v>
      </c>
      <c r="J767" s="11">
        <v>0.7</v>
      </c>
      <c r="K767" s="11">
        <v>4</v>
      </c>
      <c r="L767" s="11">
        <v>3</v>
      </c>
      <c r="M767" s="11">
        <v>4</v>
      </c>
      <c r="N767" s="11">
        <v>4</v>
      </c>
      <c r="O767" s="11">
        <v>0.05</v>
      </c>
      <c r="P767" s="11">
        <v>0.2</v>
      </c>
      <c r="Q767" s="11">
        <v>0.1</v>
      </c>
      <c r="R767" s="11">
        <v>0.35</v>
      </c>
      <c r="S767" s="11">
        <v>1705.7802999999999</v>
      </c>
      <c r="T767" s="11">
        <v>0.7</v>
      </c>
      <c r="U767" s="11">
        <v>80</v>
      </c>
      <c r="V767" s="11">
        <v>400</v>
      </c>
      <c r="W767" s="11">
        <v>10.034041</v>
      </c>
      <c r="Y767" s="11">
        <v>9.9889749999999999</v>
      </c>
      <c r="Z767" s="11">
        <v>1132.8</v>
      </c>
      <c r="AA767" s="11">
        <v>1705.7802999999999</v>
      </c>
      <c r="AB767" s="11">
        <v>0.7</v>
      </c>
      <c r="AC767" s="11">
        <v>80</v>
      </c>
      <c r="AD767" s="11">
        <v>10.034041</v>
      </c>
    </row>
    <row r="768" spans="2:30" x14ac:dyDescent="0.35">
      <c r="B768" s="11">
        <v>-16.806467999999999</v>
      </c>
      <c r="C768" s="11">
        <v>35</v>
      </c>
      <c r="D768" s="11">
        <v>287.81632999999999</v>
      </c>
      <c r="E768" s="11">
        <v>0.03</v>
      </c>
      <c r="F768" s="11">
        <v>2400</v>
      </c>
      <c r="G768" s="11">
        <v>7500</v>
      </c>
      <c r="H768" s="11">
        <v>0.7</v>
      </c>
      <c r="I768" s="11">
        <v>0.5</v>
      </c>
      <c r="J768" s="11">
        <v>0.8</v>
      </c>
      <c r="K768" s="11">
        <v>2</v>
      </c>
      <c r="L768" s="11">
        <v>4</v>
      </c>
      <c r="M768" s="11">
        <v>3</v>
      </c>
      <c r="N768" s="11">
        <v>3</v>
      </c>
      <c r="O768" s="11">
        <v>0.05</v>
      </c>
      <c r="P768" s="11">
        <v>0.1</v>
      </c>
      <c r="Q768" s="11">
        <v>0.16666666999999999</v>
      </c>
      <c r="R768" s="11">
        <v>0.25</v>
      </c>
      <c r="S768" s="11">
        <v>4295.4811</v>
      </c>
      <c r="T768" s="11">
        <v>0.52500000000000002</v>
      </c>
      <c r="U768" s="11">
        <v>90</v>
      </c>
      <c r="V768" s="11">
        <v>1800</v>
      </c>
      <c r="W768" s="11">
        <v>-17.038761999999998</v>
      </c>
      <c r="Y768" s="11">
        <v>-16.806467999999999</v>
      </c>
      <c r="Z768" s="11">
        <v>72</v>
      </c>
      <c r="AA768" s="11">
        <v>4295.4811</v>
      </c>
      <c r="AB768" s="11">
        <v>0.52500000000000002</v>
      </c>
      <c r="AC768" s="11">
        <v>90</v>
      </c>
      <c r="AD768" s="11">
        <v>-17.038761999999998</v>
      </c>
    </row>
    <row r="769" spans="2:30" x14ac:dyDescent="0.35">
      <c r="B769" s="11">
        <v>1.040815</v>
      </c>
      <c r="C769" s="11">
        <v>40</v>
      </c>
      <c r="D769" s="11">
        <v>239.08162999999999</v>
      </c>
      <c r="E769" s="11">
        <v>0.192</v>
      </c>
      <c r="F769" s="11">
        <v>1885.5371900826447</v>
      </c>
      <c r="G769" s="11">
        <v>8500</v>
      </c>
      <c r="H769" s="11">
        <v>0.7</v>
      </c>
      <c r="I769" s="11">
        <v>0.3</v>
      </c>
      <c r="J769" s="11">
        <v>0.7</v>
      </c>
      <c r="K769" s="11">
        <v>4</v>
      </c>
      <c r="L769" s="11">
        <v>3</v>
      </c>
      <c r="M769" s="11">
        <v>2</v>
      </c>
      <c r="N769" s="11">
        <v>4</v>
      </c>
      <c r="O769" s="11">
        <v>0.125</v>
      </c>
      <c r="P769" s="11">
        <v>0.15</v>
      </c>
      <c r="Q769" s="11">
        <v>0.16666666999999999</v>
      </c>
      <c r="R769" s="11">
        <v>0.35</v>
      </c>
      <c r="S769" s="11">
        <v>2756.9976000000001</v>
      </c>
      <c r="T769" s="11">
        <v>0.65</v>
      </c>
      <c r="U769" s="11">
        <v>80</v>
      </c>
      <c r="V769" s="11">
        <v>400</v>
      </c>
      <c r="W769" s="11">
        <v>-0.19412915</v>
      </c>
      <c r="Y769" s="11">
        <v>1.040815</v>
      </c>
      <c r="Z769" s="11">
        <v>362.02314049586778</v>
      </c>
      <c r="AA769" s="11">
        <v>2756.9976000000001</v>
      </c>
      <c r="AB769" s="11">
        <v>0.65</v>
      </c>
      <c r="AC769" s="11">
        <v>80</v>
      </c>
      <c r="AD769" s="11">
        <v>-0.19412915</v>
      </c>
    </row>
    <row r="770" spans="2:30" x14ac:dyDescent="0.35">
      <c r="B770" s="11">
        <v>-10.85844</v>
      </c>
      <c r="C770" s="11">
        <v>35</v>
      </c>
      <c r="D770" s="11">
        <v>31.959184</v>
      </c>
      <c r="E770" s="11">
        <v>0.111</v>
      </c>
      <c r="F770" s="11">
        <v>528.9256198347108</v>
      </c>
      <c r="G770" s="11">
        <v>8500</v>
      </c>
      <c r="H770" s="11">
        <v>0.8</v>
      </c>
      <c r="I770" s="11">
        <v>0.2</v>
      </c>
      <c r="J770" s="11">
        <v>0.9</v>
      </c>
      <c r="K770" s="11">
        <v>3</v>
      </c>
      <c r="L770" s="11">
        <v>3</v>
      </c>
      <c r="M770" s="11">
        <v>2</v>
      </c>
      <c r="N770" s="11">
        <v>3</v>
      </c>
      <c r="O770" s="11">
        <v>0.125</v>
      </c>
      <c r="P770" s="11">
        <v>0.15</v>
      </c>
      <c r="Q770" s="11">
        <v>0.16666666999999999</v>
      </c>
      <c r="R770" s="11">
        <v>0.2</v>
      </c>
      <c r="S770" s="11">
        <v>2839.7903000000001</v>
      </c>
      <c r="T770" s="11">
        <v>0.7</v>
      </c>
      <c r="U770" s="11">
        <v>60</v>
      </c>
      <c r="V770" s="11">
        <v>800</v>
      </c>
      <c r="W770" s="11">
        <v>-13.279930999999999</v>
      </c>
      <c r="Y770" s="11">
        <v>-10.85844</v>
      </c>
      <c r="Z770" s="11">
        <v>58.710743801652903</v>
      </c>
      <c r="AA770" s="11">
        <v>2839.7903000000001</v>
      </c>
      <c r="AB770" s="11">
        <v>0.7</v>
      </c>
      <c r="AC770" s="11">
        <v>60</v>
      </c>
      <c r="AD770" s="11">
        <v>-13.279930999999999</v>
      </c>
    </row>
    <row r="771" spans="2:30" x14ac:dyDescent="0.35">
      <c r="B771" s="11">
        <v>1.2336510000000001</v>
      </c>
      <c r="C771" s="11">
        <v>45</v>
      </c>
      <c r="D771" s="11">
        <v>86.785713999999999</v>
      </c>
      <c r="E771" s="11">
        <v>0.246</v>
      </c>
      <c r="F771" s="11">
        <v>2380.1652892561983</v>
      </c>
      <c r="G771" s="11">
        <v>7000</v>
      </c>
      <c r="H771" s="11">
        <v>0.75</v>
      </c>
      <c r="I771" s="11">
        <v>0.2</v>
      </c>
      <c r="J771" s="11">
        <v>0.8</v>
      </c>
      <c r="K771" s="11">
        <v>4</v>
      </c>
      <c r="L771" s="11">
        <v>2</v>
      </c>
      <c r="M771" s="11">
        <v>4</v>
      </c>
      <c r="N771" s="11">
        <v>4</v>
      </c>
      <c r="O771" s="11">
        <v>0.125</v>
      </c>
      <c r="P771" s="11">
        <v>0.15</v>
      </c>
      <c r="Q771" s="11">
        <v>0.16666666999999999</v>
      </c>
      <c r="R771" s="11">
        <v>0.35</v>
      </c>
      <c r="S771" s="11">
        <v>3256.6967</v>
      </c>
      <c r="T771" s="11">
        <v>0.625</v>
      </c>
      <c r="U771" s="11">
        <v>50</v>
      </c>
      <c r="V771" s="11">
        <v>400</v>
      </c>
      <c r="W771" s="11">
        <v>5.8172030999999995</v>
      </c>
      <c r="Y771" s="11">
        <v>1.2336510000000001</v>
      </c>
      <c r="Z771" s="11">
        <v>585.52066115702473</v>
      </c>
      <c r="AA771" s="11">
        <v>3256.6967</v>
      </c>
      <c r="AB771" s="11">
        <v>0.625</v>
      </c>
      <c r="AC771" s="11">
        <v>50</v>
      </c>
      <c r="AD771" s="11">
        <v>5.8172030999999995</v>
      </c>
    </row>
    <row r="772" spans="2:30" x14ac:dyDescent="0.35">
      <c r="B772" s="11">
        <v>-18.857281</v>
      </c>
      <c r="C772" s="11">
        <v>30</v>
      </c>
      <c r="D772" s="11">
        <v>257.35714000000002</v>
      </c>
      <c r="E772" s="11">
        <v>0.3</v>
      </c>
      <c r="F772" s="11">
        <v>1958.0578512396696</v>
      </c>
      <c r="G772" s="11">
        <v>3000</v>
      </c>
      <c r="H772" s="11">
        <v>0.8</v>
      </c>
      <c r="I772" s="11">
        <v>0.2</v>
      </c>
      <c r="J772" s="11">
        <v>0.9</v>
      </c>
      <c r="K772" s="11">
        <v>2</v>
      </c>
      <c r="L772" s="11">
        <v>4</v>
      </c>
      <c r="M772" s="11">
        <v>4</v>
      </c>
      <c r="N772" s="11">
        <v>3</v>
      </c>
      <c r="O772" s="11">
        <v>0.2</v>
      </c>
      <c r="P772" s="11">
        <v>0.2</v>
      </c>
      <c r="Q772" s="11">
        <v>0.3</v>
      </c>
      <c r="R772" s="11">
        <v>0.35</v>
      </c>
      <c r="S772" s="11">
        <v>1033.3091999999999</v>
      </c>
      <c r="T772" s="11">
        <v>0.625</v>
      </c>
      <c r="U772" s="11">
        <v>50</v>
      </c>
      <c r="V772" s="11">
        <v>1200</v>
      </c>
      <c r="W772" s="11">
        <v>-18.837057999999999</v>
      </c>
      <c r="Y772" s="11">
        <v>-18.857281</v>
      </c>
      <c r="Z772" s="11">
        <v>587.41735537190084</v>
      </c>
      <c r="AA772" s="11">
        <v>1033.3091999999999</v>
      </c>
      <c r="AB772" s="11">
        <v>0.625</v>
      </c>
      <c r="AC772" s="11">
        <v>50</v>
      </c>
      <c r="AD772" s="11">
        <v>-18.837057999999999</v>
      </c>
    </row>
    <row r="773" spans="2:30" x14ac:dyDescent="0.35">
      <c r="B773" s="11">
        <v>-7.5017779999999998</v>
      </c>
      <c r="C773" s="11">
        <v>20</v>
      </c>
      <c r="D773" s="11">
        <v>184.2551</v>
      </c>
      <c r="E773" s="11">
        <v>0.111</v>
      </c>
      <c r="F773" s="11">
        <v>5185.227272727273</v>
      </c>
      <c r="G773" s="11">
        <v>6500</v>
      </c>
      <c r="H773" s="11">
        <v>0.7</v>
      </c>
      <c r="I773" s="11">
        <v>0.4</v>
      </c>
      <c r="J773" s="11">
        <v>0.8</v>
      </c>
      <c r="K773" s="11">
        <v>4</v>
      </c>
      <c r="L773" s="11">
        <v>2</v>
      </c>
      <c r="M773" s="11">
        <v>4</v>
      </c>
      <c r="N773" s="11">
        <v>2</v>
      </c>
      <c r="O773" s="11">
        <v>0.05</v>
      </c>
      <c r="P773" s="11">
        <v>0.15</v>
      </c>
      <c r="Q773" s="11">
        <v>0.16666666999999999</v>
      </c>
      <c r="R773" s="11">
        <v>0.2</v>
      </c>
      <c r="S773" s="11">
        <v>4091.3393999999998</v>
      </c>
      <c r="T773" s="11">
        <v>0.65</v>
      </c>
      <c r="U773" s="11">
        <v>50</v>
      </c>
      <c r="V773" s="11">
        <v>2000</v>
      </c>
      <c r="W773" s="11">
        <v>-5.9730603000000002</v>
      </c>
      <c r="Y773" s="11">
        <v>-7.5017779999999998</v>
      </c>
      <c r="Z773" s="11">
        <v>575.56022727272727</v>
      </c>
      <c r="AA773" s="11">
        <v>4091.3393999999998</v>
      </c>
      <c r="AB773" s="11">
        <v>0.65</v>
      </c>
      <c r="AC773" s="11">
        <v>50</v>
      </c>
      <c r="AD773" s="11">
        <v>-5.9730603000000002</v>
      </c>
    </row>
    <row r="774" spans="2:30" x14ac:dyDescent="0.35">
      <c r="B774" s="11">
        <v>-12.094707</v>
      </c>
      <c r="C774" s="11">
        <v>25</v>
      </c>
      <c r="D774" s="11">
        <v>245.17347000000001</v>
      </c>
      <c r="E774" s="11">
        <v>0.111</v>
      </c>
      <c r="F774" s="11">
        <v>1650</v>
      </c>
      <c r="G774" s="11">
        <v>5500</v>
      </c>
      <c r="H774" s="11">
        <v>0.85</v>
      </c>
      <c r="I774" s="11">
        <v>0.3</v>
      </c>
      <c r="J774" s="11">
        <v>0.6</v>
      </c>
      <c r="K774" s="11">
        <v>2</v>
      </c>
      <c r="L774" s="11">
        <v>2</v>
      </c>
      <c r="M774" s="11">
        <v>2</v>
      </c>
      <c r="N774" s="11">
        <v>3</v>
      </c>
      <c r="O774" s="11">
        <v>0.05</v>
      </c>
      <c r="P774" s="11">
        <v>0.15</v>
      </c>
      <c r="Q774" s="11">
        <v>0.23333333000000001</v>
      </c>
      <c r="R774" s="11">
        <v>0.2</v>
      </c>
      <c r="S774" s="11">
        <v>2420.3824</v>
      </c>
      <c r="T774" s="11">
        <v>0.67500000000000004</v>
      </c>
      <c r="U774" s="11">
        <v>60</v>
      </c>
      <c r="V774" s="11">
        <v>1200</v>
      </c>
      <c r="W774" s="11">
        <v>-15.474961</v>
      </c>
      <c r="Y774" s="11">
        <v>-12.094707</v>
      </c>
      <c r="Z774" s="11">
        <v>183.15</v>
      </c>
      <c r="AA774" s="11">
        <v>2420.3824</v>
      </c>
      <c r="AB774" s="11">
        <v>0.67500000000000004</v>
      </c>
      <c r="AC774" s="11">
        <v>60</v>
      </c>
      <c r="AD774" s="11">
        <v>-15.474961</v>
      </c>
    </row>
    <row r="775" spans="2:30" x14ac:dyDescent="0.35">
      <c r="B775" s="11">
        <v>-23.135111999999999</v>
      </c>
      <c r="C775" s="11">
        <v>45</v>
      </c>
      <c r="D775" s="11">
        <v>135.52041</v>
      </c>
      <c r="E775" s="11">
        <v>0.03</v>
      </c>
      <c r="F775" s="11">
        <v>2750.413223140496</v>
      </c>
      <c r="G775" s="11">
        <v>7500</v>
      </c>
      <c r="H775" s="11">
        <v>0.75</v>
      </c>
      <c r="I775" s="11">
        <v>0.2</v>
      </c>
      <c r="J775" s="11">
        <v>0.9</v>
      </c>
      <c r="K775" s="11">
        <v>4</v>
      </c>
      <c r="L775" s="11">
        <v>4</v>
      </c>
      <c r="M775" s="11">
        <v>4</v>
      </c>
      <c r="N775" s="11">
        <v>2</v>
      </c>
      <c r="O775" s="11">
        <v>0.05</v>
      </c>
      <c r="P775" s="11">
        <v>0.1</v>
      </c>
      <c r="Q775" s="11">
        <v>0.16666666999999999</v>
      </c>
      <c r="R775" s="11">
        <v>0.2</v>
      </c>
      <c r="S775" s="11">
        <v>4052.1109999999999</v>
      </c>
      <c r="T775" s="11">
        <v>0.57499999999999996</v>
      </c>
      <c r="U775" s="11">
        <v>70</v>
      </c>
      <c r="V775" s="11">
        <v>2000</v>
      </c>
      <c r="W775" s="11">
        <v>-25.116714999999999</v>
      </c>
      <c r="Y775" s="11">
        <v>-23.135111999999999</v>
      </c>
      <c r="Z775" s="11">
        <v>82.512396694214871</v>
      </c>
      <c r="AA775" s="11">
        <v>4052.1109999999999</v>
      </c>
      <c r="AB775" s="11">
        <v>0.57499999999999996</v>
      </c>
      <c r="AC775" s="11">
        <v>70</v>
      </c>
      <c r="AD775" s="11">
        <v>-25.116714999999999</v>
      </c>
    </row>
    <row r="776" spans="2:30" x14ac:dyDescent="0.35">
      <c r="B776" s="11">
        <v>17.712098000000001</v>
      </c>
      <c r="C776" s="11">
        <v>20</v>
      </c>
      <c r="D776" s="11">
        <v>245.17347000000001</v>
      </c>
      <c r="E776" s="11">
        <v>0.219</v>
      </c>
      <c r="F776" s="11">
        <v>1269.4214876033059</v>
      </c>
      <c r="G776" s="11">
        <v>4500</v>
      </c>
      <c r="H776" s="11">
        <v>0.7</v>
      </c>
      <c r="I776" s="11">
        <v>0.3</v>
      </c>
      <c r="J776" s="11">
        <v>0.6</v>
      </c>
      <c r="K776" s="11">
        <v>4</v>
      </c>
      <c r="L776" s="11">
        <v>3</v>
      </c>
      <c r="M776" s="11">
        <v>2</v>
      </c>
      <c r="N776" s="11">
        <v>3</v>
      </c>
      <c r="O776" s="11">
        <v>0.2</v>
      </c>
      <c r="P776" s="11">
        <v>0.2</v>
      </c>
      <c r="Q776" s="11">
        <v>0.23333333000000001</v>
      </c>
      <c r="R776" s="11">
        <v>0.2</v>
      </c>
      <c r="S776" s="11">
        <v>1258.8737000000001</v>
      </c>
      <c r="T776" s="11">
        <v>0.5</v>
      </c>
      <c r="U776" s="11">
        <v>90</v>
      </c>
      <c r="V776" s="11">
        <v>400</v>
      </c>
      <c r="W776" s="11">
        <v>13.397643</v>
      </c>
      <c r="Y776" s="11">
        <v>17.712098000000001</v>
      </c>
      <c r="Z776" s="11">
        <v>278.00330578512398</v>
      </c>
      <c r="AA776" s="11">
        <v>1258.8737000000001</v>
      </c>
      <c r="AB776" s="11">
        <v>0.5</v>
      </c>
      <c r="AC776" s="11">
        <v>90</v>
      </c>
      <c r="AD776" s="11">
        <v>13.397643</v>
      </c>
    </row>
    <row r="777" spans="2:30" x14ac:dyDescent="0.35">
      <c r="B777" s="11">
        <v>6.9465000000000003</v>
      </c>
      <c r="C777" s="11">
        <v>35</v>
      </c>
      <c r="D777" s="11">
        <v>153.79592</v>
      </c>
      <c r="E777" s="11">
        <v>0.3</v>
      </c>
      <c r="F777" s="11">
        <v>1125</v>
      </c>
      <c r="G777" s="11">
        <v>7500</v>
      </c>
      <c r="H777" s="11">
        <v>0.75</v>
      </c>
      <c r="I777" s="11">
        <v>0.3</v>
      </c>
      <c r="J777" s="11">
        <v>0.6</v>
      </c>
      <c r="K777" s="11">
        <v>2</v>
      </c>
      <c r="L777" s="11">
        <v>2</v>
      </c>
      <c r="M777" s="11">
        <v>4</v>
      </c>
      <c r="N777" s="11">
        <v>4</v>
      </c>
      <c r="O777" s="11">
        <v>0.2</v>
      </c>
      <c r="P777" s="11">
        <v>0.2</v>
      </c>
      <c r="Q777" s="11">
        <v>0.16666666999999999</v>
      </c>
      <c r="R777" s="11">
        <v>0.35</v>
      </c>
      <c r="S777" s="11">
        <v>2505.6972999999998</v>
      </c>
      <c r="T777" s="11">
        <v>0.47499999999999998</v>
      </c>
      <c r="U777" s="11">
        <v>50</v>
      </c>
      <c r="V777" s="11">
        <v>600</v>
      </c>
      <c r="W777" s="11">
        <v>5.5394667999999996</v>
      </c>
      <c r="Y777" s="11">
        <v>6.9465000000000003</v>
      </c>
      <c r="Z777" s="11">
        <v>337.5</v>
      </c>
      <c r="AA777" s="11">
        <v>2505.6972999999998</v>
      </c>
      <c r="AB777" s="11">
        <v>0.47499999999999998</v>
      </c>
      <c r="AC777" s="11">
        <v>50</v>
      </c>
      <c r="AD777" s="11">
        <v>5.5394667999999996</v>
      </c>
    </row>
    <row r="778" spans="2:30" x14ac:dyDescent="0.35">
      <c r="B778" s="11">
        <v>-4.2743000000000002</v>
      </c>
      <c r="C778" s="11">
        <v>40</v>
      </c>
      <c r="D778" s="11">
        <v>123.33673</v>
      </c>
      <c r="E778" s="11">
        <v>0.27300000000000002</v>
      </c>
      <c r="F778" s="11">
        <v>1961.518595041322</v>
      </c>
      <c r="G778" s="11">
        <v>6500</v>
      </c>
      <c r="H778" s="11">
        <v>0.8</v>
      </c>
      <c r="I778" s="11">
        <v>0.5</v>
      </c>
      <c r="J778" s="11">
        <v>0.9</v>
      </c>
      <c r="K778" s="11">
        <v>4</v>
      </c>
      <c r="L778" s="11">
        <v>3</v>
      </c>
      <c r="M778" s="11">
        <v>2</v>
      </c>
      <c r="N778" s="11">
        <v>3</v>
      </c>
      <c r="O778" s="11">
        <v>0.2</v>
      </c>
      <c r="P778" s="11">
        <v>0.1</v>
      </c>
      <c r="Q778" s="11">
        <v>0.16666666999999999</v>
      </c>
      <c r="R778" s="11">
        <v>0.2</v>
      </c>
      <c r="S778" s="11">
        <v>3614.2152999999998</v>
      </c>
      <c r="T778" s="11">
        <v>0.625</v>
      </c>
      <c r="U778" s="11">
        <v>60</v>
      </c>
      <c r="V778" s="11">
        <v>2000</v>
      </c>
      <c r="W778" s="11">
        <v>-8.5656568000000011</v>
      </c>
      <c r="Y778" s="11">
        <v>-4.2743000000000002</v>
      </c>
      <c r="Z778" s="11">
        <v>535.49457644628092</v>
      </c>
      <c r="AA778" s="11">
        <v>3614.2152999999998</v>
      </c>
      <c r="AB778" s="11">
        <v>0.625</v>
      </c>
      <c r="AC778" s="11">
        <v>60</v>
      </c>
      <c r="AD778" s="11">
        <v>-8.5656568000000011</v>
      </c>
    </row>
    <row r="779" spans="2:30" x14ac:dyDescent="0.35">
      <c r="B779" s="11">
        <v>-9.3521859999999997</v>
      </c>
      <c r="C779" s="11">
        <v>35</v>
      </c>
      <c r="D779" s="11">
        <v>141.61224000000001</v>
      </c>
      <c r="E779" s="11">
        <v>0.192</v>
      </c>
      <c r="F779" s="11">
        <v>250</v>
      </c>
      <c r="G779" s="11">
        <v>8000</v>
      </c>
      <c r="H779" s="11">
        <v>0.75</v>
      </c>
      <c r="I779" s="11">
        <v>0.5</v>
      </c>
      <c r="J779" s="11">
        <v>0.6</v>
      </c>
      <c r="K779" s="11">
        <v>3</v>
      </c>
      <c r="L779" s="11">
        <v>3</v>
      </c>
      <c r="M779" s="11">
        <v>2</v>
      </c>
      <c r="N779" s="11">
        <v>2</v>
      </c>
      <c r="O779" s="11">
        <v>0.125</v>
      </c>
      <c r="P779" s="11">
        <v>0.1</v>
      </c>
      <c r="Q779" s="11">
        <v>0.3</v>
      </c>
      <c r="R779" s="11">
        <v>0.25</v>
      </c>
      <c r="S779" s="11">
        <v>3945.4789000000001</v>
      </c>
      <c r="T779" s="11">
        <v>0.47499999999999998</v>
      </c>
      <c r="U779" s="11">
        <v>40</v>
      </c>
      <c r="V779" s="11">
        <v>400</v>
      </c>
      <c r="W779" s="11">
        <v>-7.6970087000000005</v>
      </c>
      <c r="Y779" s="11">
        <v>-9.3521859999999997</v>
      </c>
      <c r="Z779" s="11">
        <v>48</v>
      </c>
      <c r="AA779" s="11">
        <v>3945.4789000000001</v>
      </c>
      <c r="AB779" s="11">
        <v>0.47499999999999998</v>
      </c>
      <c r="AC779" s="11">
        <v>40</v>
      </c>
      <c r="AD779" s="11">
        <v>-7.6970087000000005</v>
      </c>
    </row>
    <row r="780" spans="2:30" x14ac:dyDescent="0.35">
      <c r="B780" s="11">
        <v>-4.0827410000000004</v>
      </c>
      <c r="C780" s="11">
        <v>25</v>
      </c>
      <c r="D780" s="11">
        <v>56.326531000000003</v>
      </c>
      <c r="E780" s="11">
        <v>0.13800000000000001</v>
      </c>
      <c r="F780" s="11">
        <v>899.17355371900828</v>
      </c>
      <c r="G780" s="11">
        <v>7000</v>
      </c>
      <c r="H780" s="11">
        <v>0.85</v>
      </c>
      <c r="I780" s="11">
        <v>0.2</v>
      </c>
      <c r="J780" s="11">
        <v>0.6</v>
      </c>
      <c r="K780" s="11">
        <v>2</v>
      </c>
      <c r="L780" s="11">
        <v>2</v>
      </c>
      <c r="M780" s="11">
        <v>3</v>
      </c>
      <c r="N780" s="11">
        <v>3</v>
      </c>
      <c r="O780" s="11">
        <v>0.125</v>
      </c>
      <c r="P780" s="11">
        <v>0.2</v>
      </c>
      <c r="Q780" s="11">
        <v>0.1</v>
      </c>
      <c r="R780" s="11">
        <v>0.25</v>
      </c>
      <c r="S780" s="11">
        <v>3080.4866000000002</v>
      </c>
      <c r="T780" s="11">
        <v>0.47499999999999998</v>
      </c>
      <c r="U780" s="11">
        <v>70</v>
      </c>
      <c r="V780" s="11">
        <v>1400</v>
      </c>
      <c r="W780" s="11">
        <v>-3.0578344999999998</v>
      </c>
      <c r="Y780" s="11">
        <v>-4.0827410000000004</v>
      </c>
      <c r="Z780" s="11">
        <v>124.08595041322316</v>
      </c>
      <c r="AA780" s="11">
        <v>3080.4866000000002</v>
      </c>
      <c r="AB780" s="11">
        <v>0.47499999999999998</v>
      </c>
      <c r="AC780" s="11">
        <v>70</v>
      </c>
      <c r="AD780" s="11">
        <v>-3.0578344999999998</v>
      </c>
    </row>
    <row r="781" spans="2:30" x14ac:dyDescent="0.35">
      <c r="B781" s="11">
        <v>-6.0578570000000003</v>
      </c>
      <c r="C781" s="11">
        <v>30</v>
      </c>
      <c r="D781" s="11">
        <v>190.34693999999999</v>
      </c>
      <c r="E781" s="11">
        <v>0.219</v>
      </c>
      <c r="F781" s="11">
        <v>2000</v>
      </c>
      <c r="G781" s="11">
        <v>3000</v>
      </c>
      <c r="H781" s="11">
        <v>0.85</v>
      </c>
      <c r="I781" s="11">
        <v>0.5</v>
      </c>
      <c r="J781" s="11">
        <v>0.6</v>
      </c>
      <c r="K781" s="11">
        <v>4</v>
      </c>
      <c r="L781" s="11">
        <v>3</v>
      </c>
      <c r="M781" s="11">
        <v>2</v>
      </c>
      <c r="N781" s="11">
        <v>2</v>
      </c>
      <c r="O781" s="11">
        <v>0.2</v>
      </c>
      <c r="P781" s="11">
        <v>0.1</v>
      </c>
      <c r="Q781" s="11">
        <v>0.1</v>
      </c>
      <c r="R781" s="11">
        <v>0.35</v>
      </c>
      <c r="S781" s="11">
        <v>1525.3612000000001</v>
      </c>
      <c r="T781" s="11">
        <v>0.7</v>
      </c>
      <c r="U781" s="11">
        <v>80</v>
      </c>
      <c r="V781" s="11">
        <v>1600</v>
      </c>
      <c r="W781" s="11">
        <v>-5.6808529000000005</v>
      </c>
      <c r="Y781" s="11">
        <v>-6.0578570000000003</v>
      </c>
      <c r="Z781" s="11">
        <v>438</v>
      </c>
      <c r="AA781" s="11">
        <v>1525.3612000000001</v>
      </c>
      <c r="AB781" s="11">
        <v>0.7</v>
      </c>
      <c r="AC781" s="11">
        <v>80</v>
      </c>
      <c r="AD781" s="11">
        <v>-5.6808529000000005</v>
      </c>
    </row>
    <row r="782" spans="2:30" x14ac:dyDescent="0.35">
      <c r="B782" s="11">
        <v>18.210180000000001</v>
      </c>
      <c r="C782" s="11">
        <v>35</v>
      </c>
      <c r="D782" s="11">
        <v>80.693877999999998</v>
      </c>
      <c r="E782" s="11">
        <v>0.246</v>
      </c>
      <c r="F782" s="11">
        <v>1885.5371900826447</v>
      </c>
      <c r="G782" s="11">
        <v>7500</v>
      </c>
      <c r="H782" s="11">
        <v>0.85</v>
      </c>
      <c r="I782" s="11">
        <v>0.4</v>
      </c>
      <c r="J782" s="11">
        <v>0.7</v>
      </c>
      <c r="K782" s="11">
        <v>3</v>
      </c>
      <c r="L782" s="11">
        <v>4</v>
      </c>
      <c r="M782" s="11">
        <v>3</v>
      </c>
      <c r="N782" s="11">
        <v>2</v>
      </c>
      <c r="O782" s="11">
        <v>0.125</v>
      </c>
      <c r="P782" s="11">
        <v>0.1</v>
      </c>
      <c r="Q782" s="11">
        <v>0.16666666999999999</v>
      </c>
      <c r="R782" s="11">
        <v>0.3</v>
      </c>
      <c r="S782" s="11">
        <v>4295.4811</v>
      </c>
      <c r="T782" s="11">
        <v>0.5</v>
      </c>
      <c r="U782" s="11">
        <v>70</v>
      </c>
      <c r="V782" s="11">
        <v>800</v>
      </c>
      <c r="W782" s="11">
        <v>18.007321000000001</v>
      </c>
      <c r="Y782" s="11">
        <v>18.210180000000001</v>
      </c>
      <c r="Z782" s="11">
        <v>463.84214876033059</v>
      </c>
      <c r="AA782" s="11">
        <v>4295.4811</v>
      </c>
      <c r="AB782" s="11">
        <v>0.5</v>
      </c>
      <c r="AC782" s="11">
        <v>70</v>
      </c>
      <c r="AD782" s="11">
        <v>18.007321000000001</v>
      </c>
    </row>
    <row r="783" spans="2:30" x14ac:dyDescent="0.35">
      <c r="B783" s="11">
        <v>3.492505</v>
      </c>
      <c r="C783" s="11">
        <v>15</v>
      </c>
      <c r="D783" s="11">
        <v>7.5918367</v>
      </c>
      <c r="E783" s="11">
        <v>0.246</v>
      </c>
      <c r="F783" s="11">
        <v>2009.9173553719008</v>
      </c>
      <c r="G783" s="11">
        <v>4000</v>
      </c>
      <c r="H783" s="11">
        <v>0.8</v>
      </c>
      <c r="I783" s="11">
        <v>0.3</v>
      </c>
      <c r="J783" s="11">
        <v>0.8</v>
      </c>
      <c r="K783" s="11">
        <v>4</v>
      </c>
      <c r="L783" s="11">
        <v>4</v>
      </c>
      <c r="M783" s="11">
        <v>4</v>
      </c>
      <c r="N783" s="11">
        <v>3</v>
      </c>
      <c r="O783" s="11">
        <v>0.125</v>
      </c>
      <c r="P783" s="11">
        <v>0.1</v>
      </c>
      <c r="Q783" s="11">
        <v>0.1</v>
      </c>
      <c r="R783" s="11">
        <v>0.2</v>
      </c>
      <c r="S783" s="11">
        <v>1880.4336000000001</v>
      </c>
      <c r="T783" s="11">
        <v>0.45</v>
      </c>
      <c r="U783" s="11">
        <v>40</v>
      </c>
      <c r="V783" s="11">
        <v>1000</v>
      </c>
      <c r="W783" s="11">
        <v>4.2446420999999992</v>
      </c>
      <c r="Y783" s="11">
        <v>3.492505</v>
      </c>
      <c r="Z783" s="11">
        <v>494.43966942148762</v>
      </c>
      <c r="AA783" s="11">
        <v>1880.4336000000001</v>
      </c>
      <c r="AB783" s="11">
        <v>0.45</v>
      </c>
      <c r="AC783" s="11">
        <v>40</v>
      </c>
      <c r="AD783" s="11">
        <v>4.2446420999999992</v>
      </c>
    </row>
    <row r="784" spans="2:30" x14ac:dyDescent="0.35">
      <c r="B784" s="11">
        <v>14.104307</v>
      </c>
      <c r="C784" s="11">
        <v>20</v>
      </c>
      <c r="D784" s="11">
        <v>74.602041</v>
      </c>
      <c r="E784" s="11">
        <v>8.4000000000000005E-2</v>
      </c>
      <c r="F784" s="11">
        <v>2404.4421487603304</v>
      </c>
      <c r="G784" s="11">
        <v>8500</v>
      </c>
      <c r="H784" s="11">
        <v>0.85</v>
      </c>
      <c r="I784" s="11">
        <v>0.4</v>
      </c>
      <c r="J784" s="11">
        <v>0.7</v>
      </c>
      <c r="K784" s="11">
        <v>2</v>
      </c>
      <c r="L784" s="11">
        <v>3</v>
      </c>
      <c r="M784" s="11">
        <v>3</v>
      </c>
      <c r="N784" s="11">
        <v>2</v>
      </c>
      <c r="O784" s="11">
        <v>0.125</v>
      </c>
      <c r="P784" s="11">
        <v>0.1</v>
      </c>
      <c r="Q784" s="11">
        <v>0.23333333000000001</v>
      </c>
      <c r="R784" s="11">
        <v>0.35</v>
      </c>
      <c r="S784" s="11">
        <v>4607.1279000000004</v>
      </c>
      <c r="T784" s="11">
        <v>0.42499999999999999</v>
      </c>
      <c r="U784" s="11">
        <v>70</v>
      </c>
      <c r="V784" s="11">
        <v>400</v>
      </c>
      <c r="W784" s="11">
        <v>11.558484</v>
      </c>
      <c r="Y784" s="11">
        <v>14.104307</v>
      </c>
      <c r="Z784" s="11">
        <v>201.97314049586777</v>
      </c>
      <c r="AA784" s="11">
        <v>4607.1279000000004</v>
      </c>
      <c r="AB784" s="11">
        <v>0.42499999999999999</v>
      </c>
      <c r="AC784" s="11">
        <v>70</v>
      </c>
      <c r="AD784" s="11">
        <v>11.558484</v>
      </c>
    </row>
    <row r="785" spans="2:30" x14ac:dyDescent="0.35">
      <c r="B785" s="11">
        <v>-17.870521</v>
      </c>
      <c r="C785" s="11">
        <v>45</v>
      </c>
      <c r="D785" s="11">
        <v>300</v>
      </c>
      <c r="E785" s="11">
        <v>0.13800000000000001</v>
      </c>
      <c r="F785" s="11">
        <v>250</v>
      </c>
      <c r="G785" s="11">
        <v>8500</v>
      </c>
      <c r="H785" s="11">
        <v>0.8</v>
      </c>
      <c r="I785" s="11">
        <v>0.5</v>
      </c>
      <c r="J785" s="11">
        <v>0.8</v>
      </c>
      <c r="K785" s="11">
        <v>2</v>
      </c>
      <c r="L785" s="11">
        <v>4</v>
      </c>
      <c r="M785" s="11">
        <v>3</v>
      </c>
      <c r="N785" s="11">
        <v>2</v>
      </c>
      <c r="O785" s="11">
        <v>0.2</v>
      </c>
      <c r="P785" s="11">
        <v>0.2</v>
      </c>
      <c r="Q785" s="11">
        <v>0.1</v>
      </c>
      <c r="R785" s="11">
        <v>0.2</v>
      </c>
      <c r="S785" s="11">
        <v>2041.0633</v>
      </c>
      <c r="T785" s="11">
        <v>0.5</v>
      </c>
      <c r="U785" s="11">
        <v>80</v>
      </c>
      <c r="V785" s="11">
        <v>1200</v>
      </c>
      <c r="W785" s="11">
        <v>-19.422274000000002</v>
      </c>
      <c r="Y785" s="11">
        <v>-17.870521</v>
      </c>
      <c r="Z785" s="11">
        <v>34.5</v>
      </c>
      <c r="AA785" s="11">
        <v>2041.0633</v>
      </c>
      <c r="AB785" s="11">
        <v>0.5</v>
      </c>
      <c r="AC785" s="11">
        <v>80</v>
      </c>
      <c r="AD785" s="11">
        <v>-19.422274000000002</v>
      </c>
    </row>
    <row r="786" spans="2:30" x14ac:dyDescent="0.35">
      <c r="B786" s="11">
        <v>-10.623214000000001</v>
      </c>
      <c r="C786" s="11">
        <v>15</v>
      </c>
      <c r="D786" s="11">
        <v>123.33673</v>
      </c>
      <c r="E786" s="11">
        <v>8.4000000000000005E-2</v>
      </c>
      <c r="F786" s="11">
        <v>1075.6714876033056</v>
      </c>
      <c r="G786" s="11">
        <v>7500</v>
      </c>
      <c r="H786" s="11">
        <v>0.7</v>
      </c>
      <c r="I786" s="11">
        <v>0.5</v>
      </c>
      <c r="J786" s="11">
        <v>0.7</v>
      </c>
      <c r="K786" s="11">
        <v>4</v>
      </c>
      <c r="L786" s="11">
        <v>4</v>
      </c>
      <c r="M786" s="11">
        <v>4</v>
      </c>
      <c r="N786" s="11">
        <v>4</v>
      </c>
      <c r="O786" s="11">
        <v>0.2</v>
      </c>
      <c r="P786" s="11">
        <v>0.2</v>
      </c>
      <c r="Q786" s="11">
        <v>0.23333333000000001</v>
      </c>
      <c r="R786" s="11">
        <v>0.3</v>
      </c>
      <c r="S786" s="11">
        <v>3525.8130000000001</v>
      </c>
      <c r="T786" s="11">
        <v>0.7</v>
      </c>
      <c r="U786" s="11">
        <v>50</v>
      </c>
      <c r="V786" s="11">
        <v>600</v>
      </c>
      <c r="W786" s="11">
        <v>-8.6999925000000005</v>
      </c>
      <c r="Y786" s="11">
        <v>-10.623214000000001</v>
      </c>
      <c r="Z786" s="11">
        <v>90.356404958677686</v>
      </c>
      <c r="AA786" s="11">
        <v>3525.8130000000001</v>
      </c>
      <c r="AB786" s="11">
        <v>0.7</v>
      </c>
      <c r="AC786" s="11">
        <v>50</v>
      </c>
      <c r="AD786" s="11">
        <v>-8.6999925000000005</v>
      </c>
    </row>
    <row r="787" spans="2:30" x14ac:dyDescent="0.35">
      <c r="B787" s="11">
        <v>28.648958</v>
      </c>
      <c r="C787" s="11">
        <v>30</v>
      </c>
      <c r="D787" s="11">
        <v>257.35714000000002</v>
      </c>
      <c r="E787" s="11">
        <v>0.3</v>
      </c>
      <c r="F787" s="11">
        <v>3800</v>
      </c>
      <c r="G787" s="11">
        <v>6500</v>
      </c>
      <c r="H787" s="11">
        <v>0.75</v>
      </c>
      <c r="I787" s="11">
        <v>0.4</v>
      </c>
      <c r="J787" s="11">
        <v>0.8</v>
      </c>
      <c r="K787" s="11">
        <v>3</v>
      </c>
      <c r="L787" s="11">
        <v>4</v>
      </c>
      <c r="M787" s="11">
        <v>2</v>
      </c>
      <c r="N787" s="11">
        <v>4</v>
      </c>
      <c r="O787" s="11">
        <v>0.2</v>
      </c>
      <c r="P787" s="11">
        <v>0.2</v>
      </c>
      <c r="Q787" s="11">
        <v>0.3</v>
      </c>
      <c r="R787" s="11">
        <v>0.25</v>
      </c>
      <c r="S787" s="11">
        <v>2771.893</v>
      </c>
      <c r="T787" s="11">
        <v>0.55000000000000004</v>
      </c>
      <c r="U787" s="11">
        <v>80</v>
      </c>
      <c r="V787" s="11">
        <v>1200</v>
      </c>
      <c r="W787" s="11">
        <v>20.559449000000001</v>
      </c>
      <c r="Y787" s="11">
        <v>28.648958</v>
      </c>
      <c r="Z787" s="11">
        <v>1140</v>
      </c>
      <c r="AA787" s="11">
        <v>2771.893</v>
      </c>
      <c r="AB787" s="11">
        <v>0.55000000000000004</v>
      </c>
      <c r="AC787" s="11">
        <v>80</v>
      </c>
      <c r="AD787" s="11">
        <v>20.559449000000001</v>
      </c>
    </row>
    <row r="788" spans="2:30" x14ac:dyDescent="0.35">
      <c r="B788" s="11">
        <v>37.450741999999998</v>
      </c>
      <c r="C788" s="11">
        <v>15</v>
      </c>
      <c r="D788" s="11">
        <v>269.54082</v>
      </c>
      <c r="E788" s="11">
        <v>0.219</v>
      </c>
      <c r="F788" s="11">
        <v>3100</v>
      </c>
      <c r="G788" s="11">
        <v>3000</v>
      </c>
      <c r="H788" s="11">
        <v>0.85</v>
      </c>
      <c r="I788" s="11">
        <v>0.3</v>
      </c>
      <c r="J788" s="11">
        <v>0.8</v>
      </c>
      <c r="K788" s="11">
        <v>4</v>
      </c>
      <c r="L788" s="11">
        <v>2</v>
      </c>
      <c r="M788" s="11">
        <v>4</v>
      </c>
      <c r="N788" s="11">
        <v>3</v>
      </c>
      <c r="O788" s="11">
        <v>0.05</v>
      </c>
      <c r="P788" s="11">
        <v>0.15</v>
      </c>
      <c r="Q788" s="11">
        <v>0.16666666999999999</v>
      </c>
      <c r="R788" s="11">
        <v>0.2</v>
      </c>
      <c r="S788" s="11">
        <v>1410.3252</v>
      </c>
      <c r="T788" s="11">
        <v>0.52500000000000002</v>
      </c>
      <c r="U788" s="11">
        <v>80</v>
      </c>
      <c r="V788" s="11">
        <v>2000</v>
      </c>
      <c r="W788" s="11">
        <v>29.473136</v>
      </c>
      <c r="Y788" s="11">
        <v>37.450741999999998</v>
      </c>
      <c r="Z788" s="11">
        <v>678.9</v>
      </c>
      <c r="AA788" s="11">
        <v>1410.3252</v>
      </c>
      <c r="AB788" s="11">
        <v>0.52500000000000002</v>
      </c>
      <c r="AC788" s="11">
        <v>80</v>
      </c>
      <c r="AD788" s="11">
        <v>29.473136</v>
      </c>
    </row>
    <row r="789" spans="2:30" x14ac:dyDescent="0.35">
      <c r="B789" s="11">
        <v>24.756501</v>
      </c>
      <c r="C789" s="11">
        <v>30</v>
      </c>
      <c r="D789" s="11">
        <v>44.142856999999999</v>
      </c>
      <c r="E789" s="11">
        <v>0.3</v>
      </c>
      <c r="F789" s="11">
        <v>2847.3657024793383</v>
      </c>
      <c r="G789" s="11">
        <v>6500</v>
      </c>
      <c r="H789" s="11">
        <v>0.75</v>
      </c>
      <c r="I789" s="11">
        <v>0.3</v>
      </c>
      <c r="J789" s="11">
        <v>0.7</v>
      </c>
      <c r="K789" s="11">
        <v>4</v>
      </c>
      <c r="L789" s="11">
        <v>3</v>
      </c>
      <c r="M789" s="11">
        <v>4</v>
      </c>
      <c r="N789" s="11">
        <v>3</v>
      </c>
      <c r="O789" s="11">
        <v>0.05</v>
      </c>
      <c r="P789" s="11">
        <v>0.15</v>
      </c>
      <c r="Q789" s="11">
        <v>0.16666666999999999</v>
      </c>
      <c r="R789" s="11">
        <v>0.3</v>
      </c>
      <c r="S789" s="11">
        <v>3838.0057000000002</v>
      </c>
      <c r="T789" s="11">
        <v>0.7</v>
      </c>
      <c r="U789" s="11">
        <v>90</v>
      </c>
      <c r="V789" s="11">
        <v>1800</v>
      </c>
      <c r="W789" s="11">
        <v>17.388366999999999</v>
      </c>
      <c r="Y789" s="11">
        <v>24.756501</v>
      </c>
      <c r="Z789" s="11">
        <v>854.20971074380145</v>
      </c>
      <c r="AA789" s="11">
        <v>3838.0057000000002</v>
      </c>
      <c r="AB789" s="11">
        <v>0.7</v>
      </c>
      <c r="AC789" s="11">
        <v>90</v>
      </c>
      <c r="AD789" s="11">
        <v>17.388366999999999</v>
      </c>
    </row>
    <row r="790" spans="2:30" x14ac:dyDescent="0.35">
      <c r="B790" s="11">
        <v>-5.4403540000000001</v>
      </c>
      <c r="C790" s="11">
        <v>15</v>
      </c>
      <c r="D790" s="11">
        <v>13.683673000000001</v>
      </c>
      <c r="E790" s="11">
        <v>8.4000000000000005E-2</v>
      </c>
      <c r="F790" s="11">
        <v>632.74793388429748</v>
      </c>
      <c r="G790" s="11">
        <v>7000</v>
      </c>
      <c r="H790" s="11">
        <v>0.85</v>
      </c>
      <c r="I790" s="11">
        <v>0.3</v>
      </c>
      <c r="J790" s="11">
        <v>0.9</v>
      </c>
      <c r="K790" s="11">
        <v>3</v>
      </c>
      <c r="L790" s="11">
        <v>3</v>
      </c>
      <c r="M790" s="11">
        <v>2</v>
      </c>
      <c r="N790" s="11">
        <v>3</v>
      </c>
      <c r="O790" s="11">
        <v>0.2</v>
      </c>
      <c r="P790" s="11">
        <v>0.1</v>
      </c>
      <c r="Q790" s="11">
        <v>0.1</v>
      </c>
      <c r="R790" s="11">
        <v>0.25</v>
      </c>
      <c r="S790" s="11">
        <v>3290.7588000000001</v>
      </c>
      <c r="T790" s="11">
        <v>0.45</v>
      </c>
      <c r="U790" s="11">
        <v>70</v>
      </c>
      <c r="V790" s="11">
        <v>800</v>
      </c>
      <c r="W790" s="11">
        <v>-5.5799594000000008</v>
      </c>
      <c r="Y790" s="11">
        <v>-5.4403540000000001</v>
      </c>
      <c r="Z790" s="11">
        <v>53.150826446280995</v>
      </c>
      <c r="AA790" s="11">
        <v>3290.7588000000001</v>
      </c>
      <c r="AB790" s="11">
        <v>0.45</v>
      </c>
      <c r="AC790" s="11">
        <v>70</v>
      </c>
      <c r="AD790" s="11">
        <v>-5.5799594000000008</v>
      </c>
    </row>
    <row r="791" spans="2:30" x14ac:dyDescent="0.35">
      <c r="B791" s="11">
        <v>23.770924999999998</v>
      </c>
      <c r="C791" s="11">
        <v>15</v>
      </c>
      <c r="D791" s="11">
        <v>257.35714000000002</v>
      </c>
      <c r="E791" s="11">
        <v>0.219</v>
      </c>
      <c r="F791" s="11">
        <v>2485.227272727273</v>
      </c>
      <c r="G791" s="11">
        <v>6000</v>
      </c>
      <c r="H791" s="11">
        <v>0.75</v>
      </c>
      <c r="I791" s="11">
        <v>0.3</v>
      </c>
      <c r="J791" s="11">
        <v>0.9</v>
      </c>
      <c r="K791" s="11">
        <v>3</v>
      </c>
      <c r="L791" s="11">
        <v>3</v>
      </c>
      <c r="M791" s="11">
        <v>4</v>
      </c>
      <c r="N791" s="11">
        <v>2</v>
      </c>
      <c r="O791" s="11">
        <v>0.125</v>
      </c>
      <c r="P791" s="11">
        <v>0.2</v>
      </c>
      <c r="Q791" s="11">
        <v>0.16666666999999999</v>
      </c>
      <c r="R791" s="11">
        <v>0.35</v>
      </c>
      <c r="S791" s="11">
        <v>1735.7847999999999</v>
      </c>
      <c r="T791" s="11">
        <v>0.47499999999999998</v>
      </c>
      <c r="U791" s="11">
        <v>60</v>
      </c>
      <c r="V791" s="11">
        <v>1200</v>
      </c>
      <c r="W791" s="11">
        <v>25.687415999999999</v>
      </c>
      <c r="Y791" s="11">
        <v>23.770924999999998</v>
      </c>
      <c r="Z791" s="11">
        <v>544.26477272727277</v>
      </c>
      <c r="AA791" s="11">
        <v>1735.7847999999999</v>
      </c>
      <c r="AB791" s="11">
        <v>0.47499999999999998</v>
      </c>
      <c r="AC791" s="11">
        <v>60</v>
      </c>
      <c r="AD791" s="11">
        <v>25.687415999999999</v>
      </c>
    </row>
    <row r="792" spans="2:30" x14ac:dyDescent="0.35">
      <c r="B792" s="11">
        <v>24.341643999999999</v>
      </c>
      <c r="C792" s="11">
        <v>20</v>
      </c>
      <c r="D792" s="11">
        <v>111.15306</v>
      </c>
      <c r="E792" s="11">
        <v>0.111</v>
      </c>
      <c r="F792" s="11">
        <v>2748.8119834710747</v>
      </c>
      <c r="G792" s="11">
        <v>6000</v>
      </c>
      <c r="H792" s="11">
        <v>0.8</v>
      </c>
      <c r="I792" s="11">
        <v>0.5</v>
      </c>
      <c r="J792" s="11">
        <v>0.6</v>
      </c>
      <c r="K792" s="11">
        <v>4</v>
      </c>
      <c r="L792" s="11">
        <v>4</v>
      </c>
      <c r="M792" s="11">
        <v>2</v>
      </c>
      <c r="N792" s="11">
        <v>3</v>
      </c>
      <c r="O792" s="11">
        <v>0.05</v>
      </c>
      <c r="P792" s="11">
        <v>0.2</v>
      </c>
      <c r="Q792" s="11">
        <v>0.23333333000000001</v>
      </c>
      <c r="R792" s="11">
        <v>0.3</v>
      </c>
      <c r="S792" s="11">
        <v>2203.0288999999998</v>
      </c>
      <c r="T792" s="11">
        <v>0.42499999999999999</v>
      </c>
      <c r="U792" s="11">
        <v>90</v>
      </c>
      <c r="V792" s="11">
        <v>1400</v>
      </c>
      <c r="W792" s="11">
        <v>26.609825000000001</v>
      </c>
      <c r="Y792" s="11">
        <v>24.341643999999999</v>
      </c>
      <c r="Z792" s="11">
        <v>305.1181301652893</v>
      </c>
      <c r="AA792" s="11">
        <v>2203.0288999999998</v>
      </c>
      <c r="AB792" s="11">
        <v>0.42499999999999999</v>
      </c>
      <c r="AC792" s="11">
        <v>90</v>
      </c>
      <c r="AD792" s="11">
        <v>26.609825000000001</v>
      </c>
    </row>
    <row r="793" spans="2:30" x14ac:dyDescent="0.35">
      <c r="B793" s="11">
        <v>12.790226000000001</v>
      </c>
      <c r="C793" s="11">
        <v>25</v>
      </c>
      <c r="D793" s="11">
        <v>293.90816000000001</v>
      </c>
      <c r="E793" s="11">
        <v>0.246</v>
      </c>
      <c r="F793" s="11">
        <v>4176.1363636363631</v>
      </c>
      <c r="G793" s="11">
        <v>5500</v>
      </c>
      <c r="H793" s="11">
        <v>0.7</v>
      </c>
      <c r="I793" s="11">
        <v>0.5</v>
      </c>
      <c r="J793" s="11">
        <v>0.8</v>
      </c>
      <c r="K793" s="11">
        <v>3</v>
      </c>
      <c r="L793" s="11">
        <v>4</v>
      </c>
      <c r="M793" s="11">
        <v>4</v>
      </c>
      <c r="N793" s="11">
        <v>3</v>
      </c>
      <c r="O793" s="11">
        <v>0.2</v>
      </c>
      <c r="P793" s="11">
        <v>0.2</v>
      </c>
      <c r="Q793" s="11">
        <v>0.16666666999999999</v>
      </c>
      <c r="R793" s="11">
        <v>0.35</v>
      </c>
      <c r="S793" s="11">
        <v>1489.4661000000001</v>
      </c>
      <c r="T793" s="11">
        <v>0.6</v>
      </c>
      <c r="U793" s="11">
        <v>60</v>
      </c>
      <c r="V793" s="11">
        <v>800</v>
      </c>
      <c r="W793" s="11">
        <v>17.376539999999999</v>
      </c>
      <c r="Y793" s="11">
        <v>12.790226000000001</v>
      </c>
      <c r="Z793" s="11">
        <v>1027.3295454545453</v>
      </c>
      <c r="AA793" s="11">
        <v>1489.4661000000001</v>
      </c>
      <c r="AB793" s="11">
        <v>0.6</v>
      </c>
      <c r="AC793" s="11">
        <v>60</v>
      </c>
      <c r="AD793" s="11">
        <v>17.376539999999999</v>
      </c>
    </row>
    <row r="794" spans="2:30" x14ac:dyDescent="0.35">
      <c r="B794" s="11">
        <v>-8.4925580000000007</v>
      </c>
      <c r="C794" s="11">
        <v>40</v>
      </c>
      <c r="D794" s="11">
        <v>80.693877999999998</v>
      </c>
      <c r="E794" s="11">
        <v>0.3</v>
      </c>
      <c r="F794" s="11">
        <v>1269.4214876033059</v>
      </c>
      <c r="G794" s="11">
        <v>7500</v>
      </c>
      <c r="H794" s="11">
        <v>0.85</v>
      </c>
      <c r="I794" s="11">
        <v>0.4</v>
      </c>
      <c r="J794" s="11">
        <v>0.6</v>
      </c>
      <c r="K794" s="11">
        <v>4</v>
      </c>
      <c r="L794" s="11">
        <v>4</v>
      </c>
      <c r="M794" s="11">
        <v>3</v>
      </c>
      <c r="N794" s="11">
        <v>3</v>
      </c>
      <c r="O794" s="11">
        <v>0.05</v>
      </c>
      <c r="P794" s="11">
        <v>0.2</v>
      </c>
      <c r="Q794" s="11">
        <v>0.1</v>
      </c>
      <c r="R794" s="11">
        <v>0.2</v>
      </c>
      <c r="S794" s="11">
        <v>1853.4437</v>
      </c>
      <c r="T794" s="11">
        <v>0.5</v>
      </c>
      <c r="U794" s="11">
        <v>50</v>
      </c>
      <c r="V794" s="11">
        <v>400</v>
      </c>
      <c r="W794" s="11">
        <v>-9.2600174000000006</v>
      </c>
      <c r="Y794" s="11">
        <v>-8.4925580000000007</v>
      </c>
      <c r="Z794" s="11">
        <v>380.82644628099177</v>
      </c>
      <c r="AA794" s="11">
        <v>1853.4437</v>
      </c>
      <c r="AB794" s="11">
        <v>0.5</v>
      </c>
      <c r="AC794" s="11">
        <v>50</v>
      </c>
      <c r="AD794" s="11">
        <v>-9.2600174000000006</v>
      </c>
    </row>
    <row r="795" spans="2:30" x14ac:dyDescent="0.35">
      <c r="B795" s="11">
        <v>-8.4748059999999992</v>
      </c>
      <c r="C795" s="11">
        <v>30</v>
      </c>
      <c r="D795" s="11">
        <v>251.26531</v>
      </c>
      <c r="E795" s="11">
        <v>0.219</v>
      </c>
      <c r="F795" s="11">
        <v>775</v>
      </c>
      <c r="G795" s="11">
        <v>2500</v>
      </c>
      <c r="H795" s="11">
        <v>0.7</v>
      </c>
      <c r="I795" s="11">
        <v>0.4</v>
      </c>
      <c r="J795" s="11">
        <v>0.9</v>
      </c>
      <c r="K795" s="11">
        <v>2</v>
      </c>
      <c r="L795" s="11">
        <v>2</v>
      </c>
      <c r="M795" s="11">
        <v>4</v>
      </c>
      <c r="N795" s="11">
        <v>2</v>
      </c>
      <c r="O795" s="11">
        <v>0.125</v>
      </c>
      <c r="P795" s="11">
        <v>0.1</v>
      </c>
      <c r="Q795" s="11">
        <v>0.1</v>
      </c>
      <c r="R795" s="11">
        <v>0.35</v>
      </c>
      <c r="S795" s="11">
        <v>1476.1559999999999</v>
      </c>
      <c r="T795" s="11">
        <v>0.67500000000000004</v>
      </c>
      <c r="U795" s="11">
        <v>60</v>
      </c>
      <c r="V795" s="11">
        <v>600</v>
      </c>
      <c r="W795" s="11">
        <v>-6.1966757999999995</v>
      </c>
      <c r="Y795" s="11">
        <v>-8.4748059999999992</v>
      </c>
      <c r="Z795" s="11">
        <v>169.72499999999999</v>
      </c>
      <c r="AA795" s="11">
        <v>1476.1559999999999</v>
      </c>
      <c r="AB795" s="11">
        <v>0.67500000000000004</v>
      </c>
      <c r="AC795" s="11">
        <v>60</v>
      </c>
      <c r="AD795" s="11">
        <v>-6.1966757999999995</v>
      </c>
    </row>
    <row r="796" spans="2:30" x14ac:dyDescent="0.35">
      <c r="B796" s="11">
        <v>-12.425755000000001</v>
      </c>
      <c r="C796" s="11">
        <v>15</v>
      </c>
      <c r="D796" s="11">
        <v>44.142856999999999</v>
      </c>
      <c r="E796" s="11">
        <v>0.03</v>
      </c>
      <c r="F796" s="11">
        <v>1639.6694214876034</v>
      </c>
      <c r="G796" s="11">
        <v>6500</v>
      </c>
      <c r="H796" s="11">
        <v>0.7</v>
      </c>
      <c r="I796" s="11">
        <v>0.2</v>
      </c>
      <c r="J796" s="11">
        <v>0.6</v>
      </c>
      <c r="K796" s="11">
        <v>3</v>
      </c>
      <c r="L796" s="11">
        <v>3</v>
      </c>
      <c r="M796" s="11">
        <v>2</v>
      </c>
      <c r="N796" s="11">
        <v>3</v>
      </c>
      <c r="O796" s="11">
        <v>0.2</v>
      </c>
      <c r="P796" s="11">
        <v>0.15</v>
      </c>
      <c r="Q796" s="11">
        <v>0.16666666999999999</v>
      </c>
      <c r="R796" s="11">
        <v>0.25</v>
      </c>
      <c r="S796" s="11">
        <v>3055.7046</v>
      </c>
      <c r="T796" s="11">
        <v>0.55000000000000004</v>
      </c>
      <c r="U796" s="11">
        <v>50</v>
      </c>
      <c r="V796" s="11">
        <v>1000</v>
      </c>
      <c r="W796" s="11">
        <v>-12.257956999999999</v>
      </c>
      <c r="Y796" s="11">
        <v>-12.425755000000001</v>
      </c>
      <c r="Z796" s="11">
        <v>49.190082644628099</v>
      </c>
      <c r="AA796" s="11">
        <v>3055.7046</v>
      </c>
      <c r="AB796" s="11">
        <v>0.55000000000000004</v>
      </c>
      <c r="AC796" s="11">
        <v>50</v>
      </c>
      <c r="AD796" s="11">
        <v>-12.257956999999999</v>
      </c>
    </row>
    <row r="797" spans="2:30" x14ac:dyDescent="0.35">
      <c r="B797" s="11">
        <v>-5.1575699999999998</v>
      </c>
      <c r="C797" s="11">
        <v>20</v>
      </c>
      <c r="D797" s="11">
        <v>44.142856999999999</v>
      </c>
      <c r="E797" s="11">
        <v>0.111</v>
      </c>
      <c r="F797" s="11">
        <v>1335.5888429752067</v>
      </c>
      <c r="G797" s="11">
        <v>8000</v>
      </c>
      <c r="H797" s="11">
        <v>0.85</v>
      </c>
      <c r="I797" s="11">
        <v>0.3</v>
      </c>
      <c r="J797" s="11">
        <v>0.9</v>
      </c>
      <c r="K797" s="11">
        <v>3</v>
      </c>
      <c r="L797" s="11">
        <v>2</v>
      </c>
      <c r="M797" s="11">
        <v>3</v>
      </c>
      <c r="N797" s="11">
        <v>2</v>
      </c>
      <c r="O797" s="11">
        <v>0.2</v>
      </c>
      <c r="P797" s="11">
        <v>0.1</v>
      </c>
      <c r="Q797" s="11">
        <v>0.3</v>
      </c>
      <c r="R797" s="11">
        <v>0.25</v>
      </c>
      <c r="S797" s="11">
        <v>5035.4947000000002</v>
      </c>
      <c r="T797" s="11">
        <v>0.67500000000000004</v>
      </c>
      <c r="U797" s="11">
        <v>60</v>
      </c>
      <c r="V797" s="11">
        <v>400</v>
      </c>
      <c r="W797" s="11">
        <v>-6.1838766999999999</v>
      </c>
      <c r="Y797" s="11">
        <v>-5.1575699999999998</v>
      </c>
      <c r="Z797" s="11">
        <v>148.25036157024795</v>
      </c>
      <c r="AA797" s="11">
        <v>5035.4947000000002</v>
      </c>
      <c r="AB797" s="11">
        <v>0.67500000000000004</v>
      </c>
      <c r="AC797" s="11">
        <v>60</v>
      </c>
      <c r="AD797" s="11">
        <v>-6.1838766999999999</v>
      </c>
    </row>
    <row r="798" spans="2:30" x14ac:dyDescent="0.35">
      <c r="B798" s="11">
        <v>-13.390415000000001</v>
      </c>
      <c r="C798" s="11">
        <v>15</v>
      </c>
      <c r="D798" s="11">
        <v>129.42857000000001</v>
      </c>
      <c r="E798" s="11">
        <v>0.03</v>
      </c>
      <c r="F798" s="11">
        <v>1000</v>
      </c>
      <c r="G798" s="11">
        <v>5500</v>
      </c>
      <c r="H798" s="11">
        <v>0.85</v>
      </c>
      <c r="I798" s="11">
        <v>0.3</v>
      </c>
      <c r="J798" s="11">
        <v>0.6</v>
      </c>
      <c r="K798" s="11">
        <v>3</v>
      </c>
      <c r="L798" s="11">
        <v>3</v>
      </c>
      <c r="M798" s="11">
        <v>3</v>
      </c>
      <c r="N798" s="11">
        <v>4</v>
      </c>
      <c r="O798" s="11">
        <v>0.05</v>
      </c>
      <c r="P798" s="11">
        <v>0.15</v>
      </c>
      <c r="Q798" s="11">
        <v>0.16666666999999999</v>
      </c>
      <c r="R798" s="11">
        <v>0.25</v>
      </c>
      <c r="S798" s="11">
        <v>2585.5962</v>
      </c>
      <c r="T798" s="11">
        <v>0.4</v>
      </c>
      <c r="U798" s="11">
        <v>80</v>
      </c>
      <c r="V798" s="11">
        <v>1400</v>
      </c>
      <c r="W798" s="11">
        <v>-13.743442</v>
      </c>
      <c r="Y798" s="11">
        <v>-13.390415000000001</v>
      </c>
      <c r="Z798" s="11">
        <v>30</v>
      </c>
      <c r="AA798" s="11">
        <v>2585.5962</v>
      </c>
      <c r="AB798" s="11">
        <v>0.4</v>
      </c>
      <c r="AC798" s="11">
        <v>80</v>
      </c>
      <c r="AD798" s="11">
        <v>-13.743442</v>
      </c>
    </row>
    <row r="799" spans="2:30" x14ac:dyDescent="0.35">
      <c r="B799" s="11">
        <v>42.086379000000001</v>
      </c>
      <c r="C799" s="11">
        <v>30</v>
      </c>
      <c r="D799" s="11">
        <v>214.71429000000001</v>
      </c>
      <c r="E799" s="11">
        <v>0.3</v>
      </c>
      <c r="F799" s="11">
        <v>1639.6694214876034</v>
      </c>
      <c r="G799" s="11">
        <v>4500</v>
      </c>
      <c r="H799" s="11">
        <v>0.85</v>
      </c>
      <c r="I799" s="11">
        <v>0.2</v>
      </c>
      <c r="J799" s="11">
        <v>0.6</v>
      </c>
      <c r="K799" s="11">
        <v>3</v>
      </c>
      <c r="L799" s="11">
        <v>4</v>
      </c>
      <c r="M799" s="11">
        <v>2</v>
      </c>
      <c r="N799" s="11">
        <v>2</v>
      </c>
      <c r="O799" s="11">
        <v>0.125</v>
      </c>
      <c r="P799" s="11">
        <v>0.15</v>
      </c>
      <c r="Q799" s="11">
        <v>0.16666666999999999</v>
      </c>
      <c r="R799" s="11">
        <v>0.3</v>
      </c>
      <c r="S799" s="11">
        <v>2288.0419000000002</v>
      </c>
      <c r="T799" s="11">
        <v>0.42499999999999999</v>
      </c>
      <c r="U799" s="11">
        <v>80</v>
      </c>
      <c r="V799" s="11">
        <v>1600</v>
      </c>
      <c r="W799" s="11">
        <v>30.242431</v>
      </c>
      <c r="Y799" s="11">
        <v>42.086379000000001</v>
      </c>
      <c r="Z799" s="11">
        <v>491.90082644628097</v>
      </c>
      <c r="AA799" s="11">
        <v>2288.0419000000002</v>
      </c>
      <c r="AB799" s="11">
        <v>0.42499999999999999</v>
      </c>
      <c r="AC799" s="11">
        <v>80</v>
      </c>
      <c r="AD799" s="11">
        <v>30.242431</v>
      </c>
    </row>
    <row r="800" spans="2:30" x14ac:dyDescent="0.35">
      <c r="B800" s="11">
        <v>-10.727938</v>
      </c>
      <c r="C800" s="11">
        <v>15</v>
      </c>
      <c r="D800" s="11">
        <v>263.44898000000001</v>
      </c>
      <c r="E800" s="11">
        <v>0.219</v>
      </c>
      <c r="F800" s="11">
        <v>3800</v>
      </c>
      <c r="G800" s="11">
        <v>7500</v>
      </c>
      <c r="H800" s="11">
        <v>0.7</v>
      </c>
      <c r="I800" s="11">
        <v>0.5</v>
      </c>
      <c r="J800" s="11">
        <v>0.7</v>
      </c>
      <c r="K800" s="11">
        <v>4</v>
      </c>
      <c r="L800" s="11">
        <v>4</v>
      </c>
      <c r="M800" s="11">
        <v>3</v>
      </c>
      <c r="N800" s="11">
        <v>4</v>
      </c>
      <c r="O800" s="11">
        <v>0.125</v>
      </c>
      <c r="P800" s="11">
        <v>0.2</v>
      </c>
      <c r="Q800" s="11">
        <v>0.23333333000000001</v>
      </c>
      <c r="R800" s="11">
        <v>0.3</v>
      </c>
      <c r="S800" s="11">
        <v>4203.8539000000001</v>
      </c>
      <c r="T800" s="11">
        <v>0.7</v>
      </c>
      <c r="U800" s="11">
        <v>50</v>
      </c>
      <c r="V800" s="11">
        <v>1200</v>
      </c>
      <c r="W800" s="11">
        <v>-14.489373000000001</v>
      </c>
      <c r="Y800" s="11">
        <v>-10.727938</v>
      </c>
      <c r="Z800" s="11">
        <v>832.2</v>
      </c>
      <c r="AA800" s="11">
        <v>4203.8539000000001</v>
      </c>
      <c r="AB800" s="11">
        <v>0.7</v>
      </c>
      <c r="AC800" s="11">
        <v>50</v>
      </c>
      <c r="AD800" s="11">
        <v>-14.489373000000001</v>
      </c>
    </row>
    <row r="801" spans="2:30" x14ac:dyDescent="0.35">
      <c r="B801" s="11">
        <v>-2.3800620000000001</v>
      </c>
      <c r="C801" s="11">
        <v>20</v>
      </c>
      <c r="D801" s="11">
        <v>7.5918367</v>
      </c>
      <c r="E801" s="11">
        <v>0.246</v>
      </c>
      <c r="F801" s="11">
        <v>2000</v>
      </c>
      <c r="G801" s="11">
        <v>6500</v>
      </c>
      <c r="H801" s="11">
        <v>0.7</v>
      </c>
      <c r="I801" s="11">
        <v>0.3</v>
      </c>
      <c r="J801" s="11">
        <v>0.6</v>
      </c>
      <c r="K801" s="11">
        <v>4</v>
      </c>
      <c r="L801" s="11">
        <v>2</v>
      </c>
      <c r="M801" s="11">
        <v>2</v>
      </c>
      <c r="N801" s="11">
        <v>2</v>
      </c>
      <c r="O801" s="11">
        <v>0.05</v>
      </c>
      <c r="P801" s="11">
        <v>0.15</v>
      </c>
      <c r="Q801" s="11">
        <v>0.1</v>
      </c>
      <c r="R801" s="11">
        <v>0.3</v>
      </c>
      <c r="S801" s="11">
        <v>1818.3731</v>
      </c>
      <c r="T801" s="11">
        <v>0.67500000000000004</v>
      </c>
      <c r="U801" s="11">
        <v>60</v>
      </c>
      <c r="V801" s="11">
        <v>1600</v>
      </c>
      <c r="W801" s="11">
        <v>-1.8017018999999999</v>
      </c>
      <c r="Y801" s="11">
        <v>-2.3800620000000001</v>
      </c>
      <c r="Z801" s="11">
        <v>492</v>
      </c>
      <c r="AA801" s="11">
        <v>1818.3731</v>
      </c>
      <c r="AB801" s="11">
        <v>0.67500000000000004</v>
      </c>
      <c r="AC801" s="11">
        <v>60</v>
      </c>
      <c r="AD801" s="11">
        <v>-1.8017018999999999</v>
      </c>
    </row>
    <row r="802" spans="2:30" x14ac:dyDescent="0.35">
      <c r="B802" s="11">
        <v>-16.704260999999999</v>
      </c>
      <c r="C802" s="11">
        <v>30</v>
      </c>
      <c r="D802" s="11">
        <v>245.17347000000001</v>
      </c>
      <c r="E802" s="11">
        <v>5.7000000000000002E-2</v>
      </c>
      <c r="F802" s="11">
        <v>1518.5950413223138</v>
      </c>
      <c r="G802" s="11">
        <v>6000</v>
      </c>
      <c r="H802" s="11">
        <v>0.8</v>
      </c>
      <c r="I802" s="11">
        <v>0.4</v>
      </c>
      <c r="J802" s="11">
        <v>0.6</v>
      </c>
      <c r="K802" s="11">
        <v>4</v>
      </c>
      <c r="L802" s="11">
        <v>3</v>
      </c>
      <c r="M802" s="11">
        <v>3</v>
      </c>
      <c r="N802" s="11">
        <v>4</v>
      </c>
      <c r="O802" s="11">
        <v>0.2</v>
      </c>
      <c r="P802" s="11">
        <v>0.1</v>
      </c>
      <c r="Q802" s="11">
        <v>0.16666666999999999</v>
      </c>
      <c r="R802" s="11">
        <v>0.3</v>
      </c>
      <c r="S802" s="11">
        <v>1574.5663999999999</v>
      </c>
      <c r="T802" s="11">
        <v>0.7</v>
      </c>
      <c r="U802" s="11">
        <v>70</v>
      </c>
      <c r="V802" s="11">
        <v>1200</v>
      </c>
      <c r="W802" s="11">
        <v>-15.587773</v>
      </c>
      <c r="Y802" s="11">
        <v>-16.704260999999999</v>
      </c>
      <c r="Z802" s="11">
        <v>86.559917355371894</v>
      </c>
      <c r="AA802" s="11">
        <v>1574.5663999999999</v>
      </c>
      <c r="AB802" s="11">
        <v>0.7</v>
      </c>
      <c r="AC802" s="11">
        <v>70</v>
      </c>
      <c r="AD802" s="11">
        <v>-15.587773</v>
      </c>
    </row>
    <row r="803" spans="2:30" x14ac:dyDescent="0.35">
      <c r="B803" s="11">
        <v>-11.519007999999999</v>
      </c>
      <c r="C803" s="11">
        <v>40</v>
      </c>
      <c r="D803" s="11">
        <v>74.602041</v>
      </c>
      <c r="E803" s="11">
        <v>0.111</v>
      </c>
      <c r="F803" s="11">
        <v>3290.2892561983467</v>
      </c>
      <c r="G803" s="11">
        <v>8000</v>
      </c>
      <c r="H803" s="11">
        <v>0.7</v>
      </c>
      <c r="I803" s="11">
        <v>0.2</v>
      </c>
      <c r="J803" s="11">
        <v>0.7</v>
      </c>
      <c r="K803" s="11">
        <v>4</v>
      </c>
      <c r="L803" s="11">
        <v>4</v>
      </c>
      <c r="M803" s="11">
        <v>4</v>
      </c>
      <c r="N803" s="11">
        <v>4</v>
      </c>
      <c r="O803" s="11">
        <v>0.125</v>
      </c>
      <c r="P803" s="11">
        <v>0.1</v>
      </c>
      <c r="Q803" s="11">
        <v>0.23333333000000001</v>
      </c>
      <c r="R803" s="11">
        <v>0.2</v>
      </c>
      <c r="S803" s="11">
        <v>2594.8211999999999</v>
      </c>
      <c r="T803" s="11">
        <v>0.65</v>
      </c>
      <c r="U803" s="11">
        <v>60</v>
      </c>
      <c r="V803" s="11">
        <v>1200</v>
      </c>
      <c r="W803" s="11">
        <v>-9.0817703000000005</v>
      </c>
      <c r="Y803" s="11">
        <v>-11.519007999999999</v>
      </c>
      <c r="Z803" s="11">
        <v>365.22210743801651</v>
      </c>
      <c r="AA803" s="11">
        <v>2594.8211999999999</v>
      </c>
      <c r="AB803" s="11">
        <v>0.65</v>
      </c>
      <c r="AC803" s="11">
        <v>60</v>
      </c>
      <c r="AD803" s="11">
        <v>-9.0817703000000005</v>
      </c>
    </row>
    <row r="804" spans="2:30" x14ac:dyDescent="0.35">
      <c r="B804" s="11">
        <v>10.490033</v>
      </c>
      <c r="C804" s="11">
        <v>25</v>
      </c>
      <c r="D804" s="11">
        <v>31.959184</v>
      </c>
      <c r="E804" s="11">
        <v>0.13800000000000001</v>
      </c>
      <c r="F804" s="11">
        <v>2009.9173553719008</v>
      </c>
      <c r="G804" s="11">
        <v>8500</v>
      </c>
      <c r="H804" s="11">
        <v>0.8</v>
      </c>
      <c r="I804" s="11">
        <v>0.3</v>
      </c>
      <c r="J804" s="11">
        <v>0.9</v>
      </c>
      <c r="K804" s="11">
        <v>2</v>
      </c>
      <c r="L804" s="11">
        <v>3</v>
      </c>
      <c r="M804" s="11">
        <v>2</v>
      </c>
      <c r="N804" s="11">
        <v>4</v>
      </c>
      <c r="O804" s="11">
        <v>0.05</v>
      </c>
      <c r="P804" s="11">
        <v>0.2</v>
      </c>
      <c r="Q804" s="11">
        <v>0.3</v>
      </c>
      <c r="R804" s="11">
        <v>0.35</v>
      </c>
      <c r="S804" s="11">
        <v>5179.2797</v>
      </c>
      <c r="T804" s="11">
        <v>0.47499999999999998</v>
      </c>
      <c r="U804" s="11">
        <v>70</v>
      </c>
      <c r="V804" s="11">
        <v>400</v>
      </c>
      <c r="W804" s="11">
        <v>8.9580812999999999</v>
      </c>
      <c r="Y804" s="11">
        <v>10.490033</v>
      </c>
      <c r="Z804" s="11">
        <v>277.36859504132235</v>
      </c>
      <c r="AA804" s="11">
        <v>5179.2797</v>
      </c>
      <c r="AB804" s="11">
        <v>0.47499999999999998</v>
      </c>
      <c r="AC804" s="11">
        <v>70</v>
      </c>
      <c r="AD804" s="11">
        <v>8.9580812999999999</v>
      </c>
    </row>
    <row r="805" spans="2:30" x14ac:dyDescent="0.35">
      <c r="B805" s="11">
        <v>-5.9659570000000004</v>
      </c>
      <c r="C805" s="11">
        <v>15</v>
      </c>
      <c r="D805" s="11">
        <v>184.2551</v>
      </c>
      <c r="E805" s="11">
        <v>5.7000000000000002E-2</v>
      </c>
      <c r="F805" s="11">
        <v>3861.1570247933887</v>
      </c>
      <c r="G805" s="11">
        <v>8500</v>
      </c>
      <c r="H805" s="11">
        <v>0.85</v>
      </c>
      <c r="I805" s="11">
        <v>0.2</v>
      </c>
      <c r="J805" s="11">
        <v>0.8</v>
      </c>
      <c r="K805" s="11">
        <v>3</v>
      </c>
      <c r="L805" s="11">
        <v>3</v>
      </c>
      <c r="M805" s="11">
        <v>3</v>
      </c>
      <c r="N805" s="11">
        <v>2</v>
      </c>
      <c r="O805" s="11">
        <v>0.2</v>
      </c>
      <c r="P805" s="11">
        <v>0.15</v>
      </c>
      <c r="Q805" s="11">
        <v>0.3</v>
      </c>
      <c r="R805" s="11">
        <v>0.35</v>
      </c>
      <c r="S805" s="11">
        <v>5532.8141999999998</v>
      </c>
      <c r="T805" s="11">
        <v>0.57499999999999996</v>
      </c>
      <c r="U805" s="11">
        <v>50</v>
      </c>
      <c r="V805" s="11">
        <v>1200</v>
      </c>
      <c r="W805" s="11">
        <v>-4.9272548</v>
      </c>
      <c r="Y805" s="11">
        <v>-5.9659570000000004</v>
      </c>
      <c r="Z805" s="11">
        <v>220.08595041322317</v>
      </c>
      <c r="AA805" s="11">
        <v>5532.8141999999998</v>
      </c>
      <c r="AB805" s="11">
        <v>0.57499999999999996</v>
      </c>
      <c r="AC805" s="11">
        <v>50</v>
      </c>
      <c r="AD805" s="11">
        <v>-4.9272548</v>
      </c>
    </row>
    <row r="806" spans="2:30" x14ac:dyDescent="0.35">
      <c r="B806" s="11">
        <v>-16.945668000000001</v>
      </c>
      <c r="C806" s="11">
        <v>45</v>
      </c>
      <c r="D806" s="11">
        <v>239.08162999999999</v>
      </c>
      <c r="E806" s="11">
        <v>0.111</v>
      </c>
      <c r="F806" s="11">
        <v>600</v>
      </c>
      <c r="G806" s="11">
        <v>7500</v>
      </c>
      <c r="H806" s="11">
        <v>0.75</v>
      </c>
      <c r="I806" s="11">
        <v>0.2</v>
      </c>
      <c r="J806" s="11">
        <v>0.8</v>
      </c>
      <c r="K806" s="11">
        <v>4</v>
      </c>
      <c r="L806" s="11">
        <v>2</v>
      </c>
      <c r="M806" s="11">
        <v>2</v>
      </c>
      <c r="N806" s="11">
        <v>3</v>
      </c>
      <c r="O806" s="11">
        <v>0.125</v>
      </c>
      <c r="P806" s="11">
        <v>0.2</v>
      </c>
      <c r="Q806" s="11">
        <v>0.23333333000000001</v>
      </c>
      <c r="R806" s="11">
        <v>0.2</v>
      </c>
      <c r="S806" s="11">
        <v>2363.7314000000001</v>
      </c>
      <c r="T806" s="11">
        <v>0.67500000000000004</v>
      </c>
      <c r="U806" s="11">
        <v>60</v>
      </c>
      <c r="V806" s="11">
        <v>1200</v>
      </c>
      <c r="W806" s="11">
        <v>-18.615248999999999</v>
      </c>
      <c r="Y806" s="11">
        <v>-16.945668000000001</v>
      </c>
      <c r="Z806" s="11">
        <v>66.599999999999994</v>
      </c>
      <c r="AA806" s="11">
        <v>2363.7314000000001</v>
      </c>
      <c r="AB806" s="11">
        <v>0.67500000000000004</v>
      </c>
      <c r="AC806" s="11">
        <v>60</v>
      </c>
      <c r="AD806" s="11">
        <v>-18.615248999999999</v>
      </c>
    </row>
    <row r="807" spans="2:30" x14ac:dyDescent="0.35">
      <c r="B807" s="11">
        <v>-10.111794</v>
      </c>
      <c r="C807" s="11">
        <v>25</v>
      </c>
      <c r="D807" s="11">
        <v>232.9898</v>
      </c>
      <c r="E807" s="11">
        <v>0.246</v>
      </c>
      <c r="F807" s="11">
        <v>4619.059917355371</v>
      </c>
      <c r="G807" s="11">
        <v>7500</v>
      </c>
      <c r="H807" s="11">
        <v>0.85</v>
      </c>
      <c r="I807" s="11">
        <v>0.5</v>
      </c>
      <c r="J807" s="11">
        <v>0.7</v>
      </c>
      <c r="K807" s="11">
        <v>2</v>
      </c>
      <c r="L807" s="11">
        <v>4</v>
      </c>
      <c r="M807" s="11">
        <v>4</v>
      </c>
      <c r="N807" s="11">
        <v>2</v>
      </c>
      <c r="O807" s="11">
        <v>0.05</v>
      </c>
      <c r="P807" s="11">
        <v>0.1</v>
      </c>
      <c r="Q807" s="11">
        <v>0.23333333000000001</v>
      </c>
      <c r="R807" s="11">
        <v>0.2</v>
      </c>
      <c r="S807" s="11">
        <v>3300.5214000000001</v>
      </c>
      <c r="T807" s="11">
        <v>0.52500000000000002</v>
      </c>
      <c r="U807" s="11">
        <v>80</v>
      </c>
      <c r="V807" s="11">
        <v>400</v>
      </c>
      <c r="W807" s="11">
        <v>-7.7736565999999998</v>
      </c>
      <c r="Y807" s="11">
        <v>-10.111794</v>
      </c>
      <c r="Z807" s="11">
        <v>1136.2887396694211</v>
      </c>
      <c r="AA807" s="11">
        <v>3300.5214000000001</v>
      </c>
      <c r="AB807" s="11">
        <v>0.52500000000000002</v>
      </c>
      <c r="AC807" s="11">
        <v>80</v>
      </c>
      <c r="AD807" s="11">
        <v>-7.7736565999999998</v>
      </c>
    </row>
    <row r="808" spans="2:30" x14ac:dyDescent="0.35">
      <c r="B808" s="11">
        <v>9.3102230000000006</v>
      </c>
      <c r="C808" s="11">
        <v>15</v>
      </c>
      <c r="D808" s="11">
        <v>111.15306</v>
      </c>
      <c r="E808" s="11">
        <v>8.4000000000000005E-2</v>
      </c>
      <c r="F808" s="11">
        <v>2400</v>
      </c>
      <c r="G808" s="11">
        <v>7500</v>
      </c>
      <c r="H808" s="11">
        <v>0.85</v>
      </c>
      <c r="I808" s="11">
        <v>0.4</v>
      </c>
      <c r="J808" s="11">
        <v>0.6</v>
      </c>
      <c r="K808" s="11">
        <v>3</v>
      </c>
      <c r="L808" s="11">
        <v>3</v>
      </c>
      <c r="M808" s="11">
        <v>2</v>
      </c>
      <c r="N808" s="11">
        <v>2</v>
      </c>
      <c r="O808" s="11">
        <v>0.05</v>
      </c>
      <c r="P808" s="11">
        <v>0.1</v>
      </c>
      <c r="Q808" s="11">
        <v>0.23333333000000001</v>
      </c>
      <c r="R808" s="11">
        <v>0.25</v>
      </c>
      <c r="S808" s="11">
        <v>4203.8539000000001</v>
      </c>
      <c r="T808" s="11">
        <v>0.5</v>
      </c>
      <c r="U808" s="11">
        <v>80</v>
      </c>
      <c r="V808" s="11">
        <v>1200</v>
      </c>
      <c r="W808" s="11">
        <v>8.1136476000000002</v>
      </c>
      <c r="Y808" s="11">
        <v>9.3102230000000006</v>
      </c>
      <c r="Z808" s="11">
        <v>201.60000000000002</v>
      </c>
      <c r="AA808" s="11">
        <v>4203.8539000000001</v>
      </c>
      <c r="AB808" s="11">
        <v>0.5</v>
      </c>
      <c r="AC808" s="11">
        <v>80</v>
      </c>
      <c r="AD808" s="11">
        <v>8.1136476000000002</v>
      </c>
    </row>
    <row r="809" spans="2:30" x14ac:dyDescent="0.35">
      <c r="B809" s="11">
        <v>7.1742739999999996</v>
      </c>
      <c r="C809" s="11">
        <v>25</v>
      </c>
      <c r="D809" s="11">
        <v>135.52041</v>
      </c>
      <c r="E809" s="11">
        <v>0.16500000000000001</v>
      </c>
      <c r="F809" s="11">
        <v>1430.8884297520663</v>
      </c>
      <c r="G809" s="11">
        <v>8500</v>
      </c>
      <c r="H809" s="11">
        <v>0.7</v>
      </c>
      <c r="I809" s="11">
        <v>0.5</v>
      </c>
      <c r="J809" s="11">
        <v>0.6</v>
      </c>
      <c r="K809" s="11">
        <v>4</v>
      </c>
      <c r="L809" s="11">
        <v>4</v>
      </c>
      <c r="M809" s="11">
        <v>3</v>
      </c>
      <c r="N809" s="11">
        <v>4</v>
      </c>
      <c r="O809" s="11">
        <v>0.2</v>
      </c>
      <c r="P809" s="11">
        <v>0.2</v>
      </c>
      <c r="Q809" s="11">
        <v>0.3</v>
      </c>
      <c r="R809" s="11">
        <v>0.35</v>
      </c>
      <c r="S809" s="11">
        <v>2301.9020999999998</v>
      </c>
      <c r="T809" s="11">
        <v>0.42499999999999999</v>
      </c>
      <c r="U809" s="11">
        <v>60</v>
      </c>
      <c r="V809" s="11">
        <v>400</v>
      </c>
      <c r="W809" s="11">
        <v>9.5665525000000002</v>
      </c>
      <c r="Y809" s="11">
        <v>7.1742739999999996</v>
      </c>
      <c r="Z809" s="11">
        <v>236.09659090909093</v>
      </c>
      <c r="AA809" s="11">
        <v>2301.9020999999998</v>
      </c>
      <c r="AB809" s="11">
        <v>0.42499999999999999</v>
      </c>
      <c r="AC809" s="11">
        <v>60</v>
      </c>
      <c r="AD809" s="11">
        <v>9.5665525000000002</v>
      </c>
    </row>
    <row r="810" spans="2:30" x14ac:dyDescent="0.35">
      <c r="B810" s="11">
        <v>6.1432599999999997</v>
      </c>
      <c r="C810" s="11">
        <v>25</v>
      </c>
      <c r="D810" s="11">
        <v>129.42857000000001</v>
      </c>
      <c r="E810" s="11">
        <v>0.16500000000000001</v>
      </c>
      <c r="F810" s="11">
        <v>5900</v>
      </c>
      <c r="G810" s="11">
        <v>5500</v>
      </c>
      <c r="H810" s="11">
        <v>0.75</v>
      </c>
      <c r="I810" s="11">
        <v>0.4</v>
      </c>
      <c r="J810" s="11">
        <v>0.8</v>
      </c>
      <c r="K810" s="11">
        <v>4</v>
      </c>
      <c r="L810" s="11">
        <v>2</v>
      </c>
      <c r="M810" s="11">
        <v>2</v>
      </c>
      <c r="N810" s="11">
        <v>3</v>
      </c>
      <c r="O810" s="11">
        <v>0.2</v>
      </c>
      <c r="P810" s="11">
        <v>0.1</v>
      </c>
      <c r="Q810" s="11">
        <v>0.1</v>
      </c>
      <c r="R810" s="11">
        <v>0.3</v>
      </c>
      <c r="S810" s="11">
        <v>2885.8404999999998</v>
      </c>
      <c r="T810" s="11">
        <v>0.625</v>
      </c>
      <c r="U810" s="11">
        <v>40</v>
      </c>
      <c r="V810" s="11">
        <v>1000</v>
      </c>
      <c r="W810" s="11">
        <v>13.480463</v>
      </c>
      <c r="Y810" s="11">
        <v>6.1432599999999997</v>
      </c>
      <c r="Z810" s="11">
        <v>973.5</v>
      </c>
      <c r="AA810" s="11">
        <v>2885.8404999999998</v>
      </c>
      <c r="AB810" s="11">
        <v>0.625</v>
      </c>
      <c r="AC810" s="11">
        <v>40</v>
      </c>
      <c r="AD810" s="11">
        <v>13.480463</v>
      </c>
    </row>
    <row r="811" spans="2:30" x14ac:dyDescent="0.35">
      <c r="B811" s="11">
        <v>15.818225999999999</v>
      </c>
      <c r="C811" s="11">
        <v>15</v>
      </c>
      <c r="D811" s="11">
        <v>226.89796000000001</v>
      </c>
      <c r="E811" s="11">
        <v>0.246</v>
      </c>
      <c r="F811" s="11">
        <v>1167.3037190082646</v>
      </c>
      <c r="G811" s="11">
        <v>6000</v>
      </c>
      <c r="H811" s="11">
        <v>0.7</v>
      </c>
      <c r="I811" s="11">
        <v>0.3</v>
      </c>
      <c r="J811" s="11">
        <v>0.8</v>
      </c>
      <c r="K811" s="11">
        <v>2</v>
      </c>
      <c r="L811" s="11">
        <v>3</v>
      </c>
      <c r="M811" s="11">
        <v>2</v>
      </c>
      <c r="N811" s="11">
        <v>3</v>
      </c>
      <c r="O811" s="11">
        <v>0.05</v>
      </c>
      <c r="P811" s="11">
        <v>0.1</v>
      </c>
      <c r="Q811" s="11">
        <v>0.3</v>
      </c>
      <c r="R811" s="11">
        <v>0.35</v>
      </c>
      <c r="S811" s="11">
        <v>3905.5158999999999</v>
      </c>
      <c r="T811" s="11">
        <v>0.57499999999999996</v>
      </c>
      <c r="U811" s="11">
        <v>90</v>
      </c>
      <c r="V811" s="11">
        <v>2000</v>
      </c>
      <c r="W811" s="11">
        <v>13.586995999999999</v>
      </c>
      <c r="Y811" s="11">
        <v>15.818225999999999</v>
      </c>
      <c r="Z811" s="11">
        <v>287.15671487603311</v>
      </c>
      <c r="AA811" s="11">
        <v>3905.5158999999999</v>
      </c>
      <c r="AB811" s="11">
        <v>0.57499999999999996</v>
      </c>
      <c r="AC811" s="11">
        <v>90</v>
      </c>
      <c r="AD811" s="11">
        <v>13.586995999999999</v>
      </c>
    </row>
    <row r="812" spans="2:30" x14ac:dyDescent="0.35">
      <c r="B812" s="11">
        <v>12.139568000000001</v>
      </c>
      <c r="C812" s="11">
        <v>15</v>
      </c>
      <c r="D812" s="11">
        <v>44.142856999999999</v>
      </c>
      <c r="E812" s="11">
        <v>0.27300000000000002</v>
      </c>
      <c r="F812" s="11">
        <v>4619.059917355371</v>
      </c>
      <c r="G812" s="11">
        <v>5000</v>
      </c>
      <c r="H812" s="11">
        <v>0.7</v>
      </c>
      <c r="I812" s="11">
        <v>0.4</v>
      </c>
      <c r="J812" s="11">
        <v>0.7</v>
      </c>
      <c r="K812" s="11">
        <v>2</v>
      </c>
      <c r="L812" s="11">
        <v>3</v>
      </c>
      <c r="M812" s="11">
        <v>3</v>
      </c>
      <c r="N812" s="11">
        <v>3</v>
      </c>
      <c r="O812" s="11">
        <v>0.2</v>
      </c>
      <c r="P812" s="11">
        <v>0.15</v>
      </c>
      <c r="Q812" s="11">
        <v>0.1</v>
      </c>
      <c r="R812" s="11">
        <v>0.35</v>
      </c>
      <c r="S812" s="11">
        <v>3254.5965999999999</v>
      </c>
      <c r="T812" s="11">
        <v>0.45</v>
      </c>
      <c r="U812" s="11">
        <v>50</v>
      </c>
      <c r="V812" s="11">
        <v>800</v>
      </c>
      <c r="W812" s="11">
        <v>14.49053</v>
      </c>
      <c r="Y812" s="11">
        <v>12.139568000000001</v>
      </c>
      <c r="Z812" s="11">
        <v>1261.0033574380163</v>
      </c>
      <c r="AA812" s="11">
        <v>3254.5965999999999</v>
      </c>
      <c r="AB812" s="11">
        <v>0.45</v>
      </c>
      <c r="AC812" s="11">
        <v>50</v>
      </c>
      <c r="AD812" s="11">
        <v>14.49053</v>
      </c>
    </row>
    <row r="813" spans="2:30" x14ac:dyDescent="0.35">
      <c r="B813" s="11">
        <v>-19.271025999999999</v>
      </c>
      <c r="C813" s="11">
        <v>45</v>
      </c>
      <c r="D813" s="11">
        <v>135.52041</v>
      </c>
      <c r="E813" s="11">
        <v>0.246</v>
      </c>
      <c r="F813" s="11">
        <v>250</v>
      </c>
      <c r="G813" s="11">
        <v>8500</v>
      </c>
      <c r="H813" s="11">
        <v>0.8</v>
      </c>
      <c r="I813" s="11">
        <v>0.3</v>
      </c>
      <c r="J813" s="11">
        <v>0.7</v>
      </c>
      <c r="K813" s="11">
        <v>2</v>
      </c>
      <c r="L813" s="11">
        <v>3</v>
      </c>
      <c r="M813" s="11">
        <v>4</v>
      </c>
      <c r="N813" s="11">
        <v>2</v>
      </c>
      <c r="O813" s="11">
        <v>0.05</v>
      </c>
      <c r="P813" s="11">
        <v>0.1</v>
      </c>
      <c r="Q813" s="11">
        <v>0.1</v>
      </c>
      <c r="R813" s="11">
        <v>0.35</v>
      </c>
      <c r="S813" s="11">
        <v>3954.5601999999999</v>
      </c>
      <c r="T813" s="11">
        <v>0.5</v>
      </c>
      <c r="U813" s="11">
        <v>40</v>
      </c>
      <c r="V813" s="11">
        <v>1400</v>
      </c>
      <c r="W813" s="11">
        <v>-21.355909</v>
      </c>
      <c r="Y813" s="11">
        <v>-19.271025999999999</v>
      </c>
      <c r="Z813" s="11">
        <v>61.5</v>
      </c>
      <c r="AA813" s="11">
        <v>3954.5601999999999</v>
      </c>
      <c r="AB813" s="11">
        <v>0.5</v>
      </c>
      <c r="AC813" s="11">
        <v>40</v>
      </c>
      <c r="AD813" s="11">
        <v>-21.355909</v>
      </c>
    </row>
    <row r="814" spans="2:30" x14ac:dyDescent="0.35">
      <c r="B814" s="11">
        <v>11.831208999999999</v>
      </c>
      <c r="C814" s="11">
        <v>20</v>
      </c>
      <c r="D814" s="11">
        <v>50.234693999999998</v>
      </c>
      <c r="E814" s="11">
        <v>0.246</v>
      </c>
      <c r="F814" s="11">
        <v>1125</v>
      </c>
      <c r="G814" s="11">
        <v>8000</v>
      </c>
      <c r="H814" s="11">
        <v>0.7</v>
      </c>
      <c r="I814" s="11">
        <v>0.4</v>
      </c>
      <c r="J814" s="11">
        <v>0.8</v>
      </c>
      <c r="K814" s="11">
        <v>2</v>
      </c>
      <c r="L814" s="11">
        <v>4</v>
      </c>
      <c r="M814" s="11">
        <v>3</v>
      </c>
      <c r="N814" s="11">
        <v>2</v>
      </c>
      <c r="O814" s="11">
        <v>0.2</v>
      </c>
      <c r="P814" s="11">
        <v>0.1</v>
      </c>
      <c r="Q814" s="11">
        <v>0.1</v>
      </c>
      <c r="R814" s="11">
        <v>0.3</v>
      </c>
      <c r="S814" s="11">
        <v>4336.1203999999998</v>
      </c>
      <c r="T814" s="11">
        <v>0.5</v>
      </c>
      <c r="U814" s="11">
        <v>90</v>
      </c>
      <c r="V814" s="11">
        <v>600</v>
      </c>
      <c r="W814" s="11">
        <v>16.27026</v>
      </c>
      <c r="Y814" s="11">
        <v>11.831208999999999</v>
      </c>
      <c r="Z814" s="11">
        <v>276.75</v>
      </c>
      <c r="AA814" s="11">
        <v>4336.1203999999998</v>
      </c>
      <c r="AB814" s="11">
        <v>0.5</v>
      </c>
      <c r="AC814" s="11">
        <v>90</v>
      </c>
      <c r="AD814" s="11">
        <v>16.27026</v>
      </c>
    </row>
    <row r="815" spans="2:30" x14ac:dyDescent="0.35">
      <c r="B815" s="11">
        <v>-21.757863</v>
      </c>
      <c r="C815" s="11">
        <v>45</v>
      </c>
      <c r="D815" s="11">
        <v>263.44898000000001</v>
      </c>
      <c r="E815" s="11">
        <v>0.13800000000000001</v>
      </c>
      <c r="F815" s="11">
        <v>2985.4338842975208</v>
      </c>
      <c r="G815" s="11">
        <v>7000</v>
      </c>
      <c r="H815" s="11">
        <v>0.85</v>
      </c>
      <c r="I815" s="11">
        <v>0.3</v>
      </c>
      <c r="J815" s="11">
        <v>0.8</v>
      </c>
      <c r="K815" s="11">
        <v>2</v>
      </c>
      <c r="L815" s="11">
        <v>2</v>
      </c>
      <c r="M815" s="11">
        <v>2</v>
      </c>
      <c r="N815" s="11">
        <v>4</v>
      </c>
      <c r="O815" s="11">
        <v>0.05</v>
      </c>
      <c r="P815" s="11">
        <v>0.1</v>
      </c>
      <c r="Q815" s="11">
        <v>0.16666666999999999</v>
      </c>
      <c r="R815" s="11">
        <v>0.2</v>
      </c>
      <c r="S815" s="11">
        <v>2206.1493</v>
      </c>
      <c r="T815" s="11">
        <v>0.7</v>
      </c>
      <c r="U815" s="11">
        <v>40</v>
      </c>
      <c r="V815" s="11">
        <v>1400</v>
      </c>
      <c r="W815" s="11">
        <v>-22.279333000000001</v>
      </c>
      <c r="Y815" s="11">
        <v>-21.757863</v>
      </c>
      <c r="Z815" s="11">
        <v>411.9898760330579</v>
      </c>
      <c r="AA815" s="11">
        <v>2206.1493</v>
      </c>
      <c r="AB815" s="11">
        <v>0.7</v>
      </c>
      <c r="AC815" s="11">
        <v>40</v>
      </c>
      <c r="AD815" s="11">
        <v>-22.279333000000001</v>
      </c>
    </row>
    <row r="816" spans="2:30" x14ac:dyDescent="0.35">
      <c r="B816" s="11">
        <v>-7.0513019999999997</v>
      </c>
      <c r="C816" s="11">
        <v>40</v>
      </c>
      <c r="D816" s="11">
        <v>178.16327000000001</v>
      </c>
      <c r="E816" s="11">
        <v>0.246</v>
      </c>
      <c r="F816" s="11">
        <v>1885.5371900826447</v>
      </c>
      <c r="G816" s="11">
        <v>7500</v>
      </c>
      <c r="H816" s="11">
        <v>0.8</v>
      </c>
      <c r="I816" s="11">
        <v>0.2</v>
      </c>
      <c r="J816" s="11">
        <v>0.6</v>
      </c>
      <c r="K816" s="11">
        <v>4</v>
      </c>
      <c r="L816" s="11">
        <v>2</v>
      </c>
      <c r="M816" s="11">
        <v>3</v>
      </c>
      <c r="N816" s="11">
        <v>2</v>
      </c>
      <c r="O816" s="11">
        <v>0.2</v>
      </c>
      <c r="P816" s="11">
        <v>0.1</v>
      </c>
      <c r="Q816" s="11">
        <v>0.3</v>
      </c>
      <c r="R816" s="11">
        <v>0.25</v>
      </c>
      <c r="S816" s="11">
        <v>3011.8461000000002</v>
      </c>
      <c r="T816" s="11">
        <v>0.65</v>
      </c>
      <c r="U816" s="11">
        <v>50</v>
      </c>
      <c r="V816" s="11">
        <v>1200</v>
      </c>
      <c r="W816" s="11">
        <v>-8.3119461999999995</v>
      </c>
      <c r="Y816" s="11">
        <v>-7.0513019999999997</v>
      </c>
      <c r="Z816" s="11">
        <v>463.84214876033059</v>
      </c>
      <c r="AA816" s="11">
        <v>3011.8461000000002</v>
      </c>
      <c r="AB816" s="11">
        <v>0.65</v>
      </c>
      <c r="AC816" s="11">
        <v>50</v>
      </c>
      <c r="AD816" s="11">
        <v>-8.3119461999999995</v>
      </c>
    </row>
    <row r="817" spans="2:30" x14ac:dyDescent="0.35">
      <c r="B817" s="11">
        <v>-2.6199189999999999</v>
      </c>
      <c r="C817" s="11">
        <v>20</v>
      </c>
      <c r="D817" s="11">
        <v>38.051020000000001</v>
      </c>
      <c r="E817" s="11">
        <v>0.219</v>
      </c>
      <c r="F817" s="11">
        <v>1125</v>
      </c>
      <c r="G817" s="11">
        <v>4000</v>
      </c>
      <c r="H817" s="11">
        <v>0.85</v>
      </c>
      <c r="I817" s="11">
        <v>0.2</v>
      </c>
      <c r="J817" s="11">
        <v>0.6</v>
      </c>
      <c r="K817" s="11">
        <v>2</v>
      </c>
      <c r="L817" s="11">
        <v>4</v>
      </c>
      <c r="M817" s="11">
        <v>3</v>
      </c>
      <c r="N817" s="11">
        <v>3</v>
      </c>
      <c r="O817" s="11">
        <v>0.2</v>
      </c>
      <c r="P817" s="11">
        <v>0.2</v>
      </c>
      <c r="Q817" s="11">
        <v>0.3</v>
      </c>
      <c r="R817" s="11">
        <v>0.25</v>
      </c>
      <c r="S817" s="11">
        <v>1468.6858999999999</v>
      </c>
      <c r="T817" s="11">
        <v>0.4</v>
      </c>
      <c r="U817" s="11">
        <v>50</v>
      </c>
      <c r="V817" s="11">
        <v>2000</v>
      </c>
      <c r="W817" s="11">
        <v>-3.6355103999999998</v>
      </c>
      <c r="Y817" s="11">
        <v>-2.6199189999999999</v>
      </c>
      <c r="Z817" s="11">
        <v>246.375</v>
      </c>
      <c r="AA817" s="11">
        <v>1468.6858999999999</v>
      </c>
      <c r="AB817" s="11">
        <v>0.4</v>
      </c>
      <c r="AC817" s="11">
        <v>50</v>
      </c>
      <c r="AD817" s="11">
        <v>-3.6355103999999998</v>
      </c>
    </row>
    <row r="818" spans="2:30" x14ac:dyDescent="0.35">
      <c r="B818" s="11">
        <v>-10.066171000000001</v>
      </c>
      <c r="C818" s="11">
        <v>45</v>
      </c>
      <c r="D818" s="11">
        <v>220.80611999999999</v>
      </c>
      <c r="E818" s="11">
        <v>0.13800000000000001</v>
      </c>
      <c r="F818" s="11">
        <v>1430.8884297520663</v>
      </c>
      <c r="G818" s="11">
        <v>6500</v>
      </c>
      <c r="H818" s="11">
        <v>0.75</v>
      </c>
      <c r="I818" s="11">
        <v>0.2</v>
      </c>
      <c r="J818" s="11">
        <v>0.7</v>
      </c>
      <c r="K818" s="11">
        <v>3</v>
      </c>
      <c r="L818" s="11">
        <v>3</v>
      </c>
      <c r="M818" s="11">
        <v>3</v>
      </c>
      <c r="N818" s="11">
        <v>4</v>
      </c>
      <c r="O818" s="11">
        <v>0.05</v>
      </c>
      <c r="P818" s="11">
        <v>0.15</v>
      </c>
      <c r="Q818" s="11">
        <v>0.1</v>
      </c>
      <c r="R818" s="11">
        <v>0.25</v>
      </c>
      <c r="S818" s="11">
        <v>3511.8296</v>
      </c>
      <c r="T818" s="11">
        <v>0.57499999999999996</v>
      </c>
      <c r="U818" s="11">
        <v>70</v>
      </c>
      <c r="V818" s="11">
        <v>1400</v>
      </c>
      <c r="W818" s="11">
        <v>-10.118214</v>
      </c>
      <c r="Y818" s="11">
        <v>-10.066171000000001</v>
      </c>
      <c r="Z818" s="11">
        <v>197.46260330578517</v>
      </c>
      <c r="AA818" s="11">
        <v>3511.8296</v>
      </c>
      <c r="AB818" s="11">
        <v>0.57499999999999996</v>
      </c>
      <c r="AC818" s="11">
        <v>70</v>
      </c>
      <c r="AD818" s="11">
        <v>-10.118214</v>
      </c>
    </row>
    <row r="819" spans="2:30" x14ac:dyDescent="0.35">
      <c r="B819" s="11">
        <v>2.7420520000000002</v>
      </c>
      <c r="C819" s="11">
        <v>30</v>
      </c>
      <c r="D819" s="11">
        <v>38.051020000000001</v>
      </c>
      <c r="E819" s="11">
        <v>0.27300000000000002</v>
      </c>
      <c r="F819" s="11">
        <v>2435.4855371900826</v>
      </c>
      <c r="G819" s="11">
        <v>5000</v>
      </c>
      <c r="H819" s="11">
        <v>0.85</v>
      </c>
      <c r="I819" s="11">
        <v>0.3</v>
      </c>
      <c r="J819" s="11">
        <v>0.6</v>
      </c>
      <c r="K819" s="11">
        <v>3</v>
      </c>
      <c r="L819" s="11">
        <v>3</v>
      </c>
      <c r="M819" s="11">
        <v>3</v>
      </c>
      <c r="N819" s="11">
        <v>2</v>
      </c>
      <c r="O819" s="11">
        <v>0.05</v>
      </c>
      <c r="P819" s="11">
        <v>0.2</v>
      </c>
      <c r="Q819" s="11">
        <v>0.23333333000000001</v>
      </c>
      <c r="R819" s="11">
        <v>0.3</v>
      </c>
      <c r="S819" s="11">
        <v>2132.2253999999998</v>
      </c>
      <c r="T819" s="11">
        <v>0.65</v>
      </c>
      <c r="U819" s="11">
        <v>80</v>
      </c>
      <c r="V819" s="11">
        <v>1000</v>
      </c>
      <c r="W819" s="11">
        <v>4.8989627999999996</v>
      </c>
      <c r="Y819" s="11">
        <v>2.7420520000000002</v>
      </c>
      <c r="Z819" s="11">
        <v>664.88755165289263</v>
      </c>
      <c r="AA819" s="11">
        <v>2132.2253999999998</v>
      </c>
      <c r="AB819" s="11">
        <v>0.65</v>
      </c>
      <c r="AC819" s="11">
        <v>80</v>
      </c>
      <c r="AD819" s="11">
        <v>4.8989627999999996</v>
      </c>
    </row>
    <row r="820" spans="2:30" x14ac:dyDescent="0.35">
      <c r="B820" s="11">
        <v>-19.215503999999999</v>
      </c>
      <c r="C820" s="11">
        <v>40</v>
      </c>
      <c r="D820" s="11">
        <v>184.2551</v>
      </c>
      <c r="E820" s="11">
        <v>0.192</v>
      </c>
      <c r="F820" s="11">
        <v>250</v>
      </c>
      <c r="G820" s="11">
        <v>8500</v>
      </c>
      <c r="H820" s="11">
        <v>0.75</v>
      </c>
      <c r="I820" s="11">
        <v>0.5</v>
      </c>
      <c r="J820" s="11">
        <v>0.7</v>
      </c>
      <c r="K820" s="11">
        <v>2</v>
      </c>
      <c r="L820" s="11">
        <v>2</v>
      </c>
      <c r="M820" s="11">
        <v>3</v>
      </c>
      <c r="N820" s="11">
        <v>4</v>
      </c>
      <c r="O820" s="11">
        <v>0.125</v>
      </c>
      <c r="P820" s="11">
        <v>0.1</v>
      </c>
      <c r="Q820" s="11">
        <v>0.16666666999999999</v>
      </c>
      <c r="R820" s="11">
        <v>0.2</v>
      </c>
      <c r="S820" s="11">
        <v>4069.8535000000002</v>
      </c>
      <c r="T820" s="11">
        <v>0.6</v>
      </c>
      <c r="U820" s="11">
        <v>60</v>
      </c>
      <c r="V820" s="11">
        <v>1400</v>
      </c>
      <c r="W820" s="11">
        <v>-21.288270000000001</v>
      </c>
      <c r="Y820" s="11">
        <v>-19.215503999999999</v>
      </c>
      <c r="Z820" s="11">
        <v>48</v>
      </c>
      <c r="AA820" s="11">
        <v>4069.8535000000002</v>
      </c>
      <c r="AB820" s="11">
        <v>0.6</v>
      </c>
      <c r="AC820" s="11">
        <v>60</v>
      </c>
      <c r="AD820" s="11">
        <v>-21.288270000000001</v>
      </c>
    </row>
    <row r="821" spans="2:30" x14ac:dyDescent="0.35">
      <c r="B821" s="11">
        <v>-27.172993000000002</v>
      </c>
      <c r="C821" s="11">
        <v>45</v>
      </c>
      <c r="D821" s="11">
        <v>141.61224000000001</v>
      </c>
      <c r="E821" s="11">
        <v>5.7000000000000002E-2</v>
      </c>
      <c r="F821" s="11">
        <v>899.17355371900828</v>
      </c>
      <c r="G821" s="11">
        <v>8500</v>
      </c>
      <c r="H821" s="11">
        <v>0.85</v>
      </c>
      <c r="I821" s="11">
        <v>0.3</v>
      </c>
      <c r="J821" s="11">
        <v>0.8</v>
      </c>
      <c r="K821" s="11">
        <v>2</v>
      </c>
      <c r="L821" s="11">
        <v>4</v>
      </c>
      <c r="M821" s="11">
        <v>2</v>
      </c>
      <c r="N821" s="11">
        <v>3</v>
      </c>
      <c r="O821" s="11">
        <v>0.125</v>
      </c>
      <c r="P821" s="11">
        <v>0.2</v>
      </c>
      <c r="Q821" s="11">
        <v>0.23333333000000001</v>
      </c>
      <c r="R821" s="11">
        <v>0.25</v>
      </c>
      <c r="S821" s="11">
        <v>2678.8955999999998</v>
      </c>
      <c r="T821" s="11">
        <v>0.55000000000000004</v>
      </c>
      <c r="U821" s="11">
        <v>40</v>
      </c>
      <c r="V821" s="11">
        <v>2000</v>
      </c>
      <c r="W821" s="11">
        <v>-30.285026999999999</v>
      </c>
      <c r="Y821" s="11">
        <v>-27.172993000000002</v>
      </c>
      <c r="Z821" s="11">
        <v>51.252892561983472</v>
      </c>
      <c r="AA821" s="11">
        <v>2678.8955999999998</v>
      </c>
      <c r="AB821" s="11">
        <v>0.55000000000000004</v>
      </c>
      <c r="AC821" s="11">
        <v>40</v>
      </c>
      <c r="AD821" s="11">
        <v>-30.285026999999999</v>
      </c>
    </row>
    <row r="822" spans="2:30" x14ac:dyDescent="0.35">
      <c r="B822" s="11">
        <v>6.9575300000000002</v>
      </c>
      <c r="C822" s="11">
        <v>20</v>
      </c>
      <c r="D822" s="11">
        <v>31.959184</v>
      </c>
      <c r="E822" s="11">
        <v>0.16500000000000001</v>
      </c>
      <c r="F822" s="11">
        <v>1694.4731404958679</v>
      </c>
      <c r="G822" s="11">
        <v>8000</v>
      </c>
      <c r="H822" s="11">
        <v>0.85</v>
      </c>
      <c r="I822" s="11">
        <v>0.2</v>
      </c>
      <c r="J822" s="11">
        <v>0.6</v>
      </c>
      <c r="K822" s="11">
        <v>4</v>
      </c>
      <c r="L822" s="11">
        <v>2</v>
      </c>
      <c r="M822" s="11">
        <v>3</v>
      </c>
      <c r="N822" s="11">
        <v>2</v>
      </c>
      <c r="O822" s="11">
        <v>0.125</v>
      </c>
      <c r="P822" s="11">
        <v>0.2</v>
      </c>
      <c r="Q822" s="11">
        <v>0.1</v>
      </c>
      <c r="R822" s="11">
        <v>0.25</v>
      </c>
      <c r="S822" s="11">
        <v>2237.9976000000001</v>
      </c>
      <c r="T822" s="11">
        <v>0.42499999999999999</v>
      </c>
      <c r="U822" s="11">
        <v>40</v>
      </c>
      <c r="V822" s="11">
        <v>400</v>
      </c>
      <c r="W822" s="11">
        <v>7.6541734000000003</v>
      </c>
      <c r="Y822" s="11">
        <v>6.9575300000000002</v>
      </c>
      <c r="Z822" s="11">
        <v>279.58806818181824</v>
      </c>
      <c r="AA822" s="11">
        <v>2237.9976000000001</v>
      </c>
      <c r="AB822" s="11">
        <v>0.42499999999999999</v>
      </c>
      <c r="AC822" s="11">
        <v>40</v>
      </c>
      <c r="AD822" s="11">
        <v>7.6541734000000003</v>
      </c>
    </row>
    <row r="823" spans="2:30" x14ac:dyDescent="0.35">
      <c r="B823" s="11">
        <v>42.477286999999997</v>
      </c>
      <c r="C823" s="11">
        <v>25</v>
      </c>
      <c r="D823" s="11">
        <v>202.53061</v>
      </c>
      <c r="E823" s="11">
        <v>0.219</v>
      </c>
      <c r="F823" s="11">
        <v>4085.3305785123966</v>
      </c>
      <c r="G823" s="11">
        <v>3500</v>
      </c>
      <c r="H823" s="11">
        <v>0.85</v>
      </c>
      <c r="I823" s="11">
        <v>0.4</v>
      </c>
      <c r="J823" s="11">
        <v>0.6</v>
      </c>
      <c r="K823" s="11">
        <v>4</v>
      </c>
      <c r="L823" s="11">
        <v>3</v>
      </c>
      <c r="M823" s="11">
        <v>2</v>
      </c>
      <c r="N823" s="11">
        <v>3</v>
      </c>
      <c r="O823" s="11">
        <v>0.2</v>
      </c>
      <c r="P823" s="11">
        <v>0.1</v>
      </c>
      <c r="Q823" s="11">
        <v>0.3</v>
      </c>
      <c r="R823" s="11">
        <v>0.2</v>
      </c>
      <c r="S823" s="11">
        <v>1244.0427</v>
      </c>
      <c r="T823" s="11">
        <v>0.4</v>
      </c>
      <c r="U823" s="11">
        <v>60</v>
      </c>
      <c r="V823" s="11">
        <v>600</v>
      </c>
      <c r="W823" s="11">
        <v>31.279501</v>
      </c>
      <c r="Y823" s="11">
        <v>42.477286999999997</v>
      </c>
      <c r="Z823" s="11">
        <v>894.68739669421484</v>
      </c>
      <c r="AA823" s="11">
        <v>1244.0427</v>
      </c>
      <c r="AB823" s="11">
        <v>0.4</v>
      </c>
      <c r="AC823" s="11">
        <v>60</v>
      </c>
      <c r="AD823" s="11">
        <v>31.279501</v>
      </c>
    </row>
    <row r="824" spans="2:30" x14ac:dyDescent="0.35">
      <c r="B824" s="11">
        <v>6.4954010000000002</v>
      </c>
      <c r="C824" s="11">
        <v>30</v>
      </c>
      <c r="D824" s="11">
        <v>293.90816000000001</v>
      </c>
      <c r="E824" s="11">
        <v>0.219</v>
      </c>
      <c r="F824" s="11">
        <v>3861.1570247933887</v>
      </c>
      <c r="G824" s="11">
        <v>7500</v>
      </c>
      <c r="H824" s="11">
        <v>0.85</v>
      </c>
      <c r="I824" s="11">
        <v>0.4</v>
      </c>
      <c r="J824" s="11">
        <v>0.8</v>
      </c>
      <c r="K824" s="11">
        <v>4</v>
      </c>
      <c r="L824" s="11">
        <v>3</v>
      </c>
      <c r="M824" s="11">
        <v>2</v>
      </c>
      <c r="N824" s="11">
        <v>3</v>
      </c>
      <c r="O824" s="11">
        <v>0.2</v>
      </c>
      <c r="P824" s="11">
        <v>0.2</v>
      </c>
      <c r="Q824" s="11">
        <v>0.23333333000000001</v>
      </c>
      <c r="R824" s="11">
        <v>0.2</v>
      </c>
      <c r="S824" s="11">
        <v>1968.2080000000001</v>
      </c>
      <c r="T824" s="11">
        <v>0.65</v>
      </c>
      <c r="U824" s="11">
        <v>90</v>
      </c>
      <c r="V824" s="11">
        <v>1600</v>
      </c>
      <c r="W824" s="11">
        <v>2.7791030999999999</v>
      </c>
      <c r="Y824" s="11">
        <v>6.4954010000000002</v>
      </c>
      <c r="Z824" s="11">
        <v>845.59338842975217</v>
      </c>
      <c r="AA824" s="11">
        <v>1968.2080000000001</v>
      </c>
      <c r="AB824" s="11">
        <v>0.65</v>
      </c>
      <c r="AC824" s="11">
        <v>90</v>
      </c>
      <c r="AD824" s="11">
        <v>2.7791030999999999</v>
      </c>
    </row>
    <row r="825" spans="2:30" x14ac:dyDescent="0.35">
      <c r="B825" s="11">
        <v>31.165651</v>
      </c>
      <c r="C825" s="11">
        <v>20</v>
      </c>
      <c r="D825" s="11">
        <v>38.051020000000001</v>
      </c>
      <c r="E825" s="11">
        <v>0.13800000000000001</v>
      </c>
      <c r="F825" s="11">
        <v>3733.2128099173551</v>
      </c>
      <c r="G825" s="11">
        <v>6500</v>
      </c>
      <c r="H825" s="11">
        <v>0.75</v>
      </c>
      <c r="I825" s="11">
        <v>0.2</v>
      </c>
      <c r="J825" s="11">
        <v>0.6</v>
      </c>
      <c r="K825" s="11">
        <v>2</v>
      </c>
      <c r="L825" s="11">
        <v>4</v>
      </c>
      <c r="M825" s="11">
        <v>3</v>
      </c>
      <c r="N825" s="11">
        <v>4</v>
      </c>
      <c r="O825" s="11">
        <v>0.2</v>
      </c>
      <c r="P825" s="11">
        <v>0.2</v>
      </c>
      <c r="Q825" s="11">
        <v>0.16666666999999999</v>
      </c>
      <c r="R825" s="11">
        <v>0.35</v>
      </c>
      <c r="S825" s="11">
        <v>4091.3393999999998</v>
      </c>
      <c r="T825" s="11">
        <v>0.52500000000000002</v>
      </c>
      <c r="U825" s="11">
        <v>80</v>
      </c>
      <c r="V825" s="11">
        <v>1200</v>
      </c>
      <c r="W825" s="11">
        <v>29.96228</v>
      </c>
      <c r="Y825" s="11">
        <v>31.165651</v>
      </c>
      <c r="Z825" s="11">
        <v>515.18336776859508</v>
      </c>
      <c r="AA825" s="11">
        <v>4091.3393999999998</v>
      </c>
      <c r="AB825" s="11">
        <v>0.52500000000000002</v>
      </c>
      <c r="AC825" s="11">
        <v>80</v>
      </c>
      <c r="AD825" s="11">
        <v>29.96228</v>
      </c>
    </row>
    <row r="826" spans="2:30" x14ac:dyDescent="0.35">
      <c r="B826" s="11">
        <v>3.4688050000000001</v>
      </c>
      <c r="C826" s="11">
        <v>15</v>
      </c>
      <c r="D826" s="11">
        <v>129.42857000000001</v>
      </c>
      <c r="E826" s="11">
        <v>0.246</v>
      </c>
      <c r="F826" s="11">
        <v>785.64049586776855</v>
      </c>
      <c r="G826" s="11">
        <v>5500</v>
      </c>
      <c r="H826" s="11">
        <v>0.85</v>
      </c>
      <c r="I826" s="11">
        <v>0.5</v>
      </c>
      <c r="J826" s="11">
        <v>0.9</v>
      </c>
      <c r="K826" s="11">
        <v>2</v>
      </c>
      <c r="L826" s="11">
        <v>4</v>
      </c>
      <c r="M826" s="11">
        <v>3</v>
      </c>
      <c r="N826" s="11">
        <v>4</v>
      </c>
      <c r="O826" s="11">
        <v>0.125</v>
      </c>
      <c r="P826" s="11">
        <v>0.1</v>
      </c>
      <c r="Q826" s="11">
        <v>0.16666666999999999</v>
      </c>
      <c r="R826" s="11">
        <v>0.3</v>
      </c>
      <c r="S826" s="11">
        <v>1591.1360999999999</v>
      </c>
      <c r="T826" s="11">
        <v>0.47499999999999998</v>
      </c>
      <c r="U826" s="11">
        <v>80</v>
      </c>
      <c r="V826" s="11">
        <v>1800</v>
      </c>
      <c r="W826" s="11">
        <v>3.9377397000000003</v>
      </c>
      <c r="Y826" s="11">
        <v>3.4688050000000001</v>
      </c>
      <c r="Z826" s="11">
        <v>193.26756198347107</v>
      </c>
      <c r="AA826" s="11">
        <v>1591.1360999999999</v>
      </c>
      <c r="AB826" s="11">
        <v>0.47499999999999998</v>
      </c>
      <c r="AC826" s="11">
        <v>80</v>
      </c>
      <c r="AD826" s="11">
        <v>3.9377397000000003</v>
      </c>
    </row>
    <row r="827" spans="2:30" x14ac:dyDescent="0.35">
      <c r="B827" s="11">
        <v>-19.452248999999998</v>
      </c>
      <c r="C827" s="11">
        <v>45</v>
      </c>
      <c r="D827" s="11">
        <v>1.5</v>
      </c>
      <c r="E827" s="11">
        <v>0.27300000000000002</v>
      </c>
      <c r="F827" s="11">
        <v>1518.5950413223138</v>
      </c>
      <c r="G827" s="11">
        <v>6500</v>
      </c>
      <c r="H827" s="11">
        <v>0.8</v>
      </c>
      <c r="I827" s="11">
        <v>0.2</v>
      </c>
      <c r="J827" s="11">
        <v>0.9</v>
      </c>
      <c r="K827" s="11">
        <v>2</v>
      </c>
      <c r="L827" s="11">
        <v>2</v>
      </c>
      <c r="M827" s="11">
        <v>4</v>
      </c>
      <c r="N827" s="11">
        <v>4</v>
      </c>
      <c r="O827" s="11">
        <v>0.125</v>
      </c>
      <c r="P827" s="11">
        <v>0.1</v>
      </c>
      <c r="Q827" s="11">
        <v>0.3</v>
      </c>
      <c r="R827" s="11">
        <v>0.25</v>
      </c>
      <c r="S827" s="11">
        <v>2536.3213999999998</v>
      </c>
      <c r="T827" s="11">
        <v>0.6</v>
      </c>
      <c r="U827" s="11">
        <v>50</v>
      </c>
      <c r="V827" s="11">
        <v>2000</v>
      </c>
      <c r="W827" s="11">
        <v>-17.202959</v>
      </c>
      <c r="Y827" s="11">
        <v>-19.452248999999998</v>
      </c>
      <c r="Z827" s="11">
        <v>414.57644628099172</v>
      </c>
      <c r="AA827" s="11">
        <v>2536.3213999999998</v>
      </c>
      <c r="AB827" s="11">
        <v>0.6</v>
      </c>
      <c r="AC827" s="11">
        <v>50</v>
      </c>
      <c r="AD827" s="11">
        <v>-17.202959</v>
      </c>
    </row>
    <row r="828" spans="2:30" x14ac:dyDescent="0.35">
      <c r="B828" s="11">
        <v>4.4786409999999997</v>
      </c>
      <c r="C828" s="11">
        <v>15</v>
      </c>
      <c r="D828" s="11">
        <v>98.969387999999995</v>
      </c>
      <c r="E828" s="11">
        <v>0.27300000000000002</v>
      </c>
      <c r="F828" s="11">
        <v>4085.3305785123966</v>
      </c>
      <c r="G828" s="11">
        <v>5500</v>
      </c>
      <c r="H828" s="11">
        <v>0.8</v>
      </c>
      <c r="I828" s="11">
        <v>0.4</v>
      </c>
      <c r="J828" s="11">
        <v>0.6</v>
      </c>
      <c r="K828" s="11">
        <v>2</v>
      </c>
      <c r="L828" s="11">
        <v>3</v>
      </c>
      <c r="M828" s="11">
        <v>3</v>
      </c>
      <c r="N828" s="11">
        <v>3</v>
      </c>
      <c r="O828" s="11">
        <v>0.2</v>
      </c>
      <c r="P828" s="11">
        <v>0.2</v>
      </c>
      <c r="Q828" s="11">
        <v>0.3</v>
      </c>
      <c r="R828" s="11">
        <v>0.35</v>
      </c>
      <c r="S828" s="11">
        <v>3082.8262</v>
      </c>
      <c r="T828" s="11">
        <v>0.52500000000000002</v>
      </c>
      <c r="U828" s="11">
        <v>50</v>
      </c>
      <c r="V828" s="11">
        <v>1200</v>
      </c>
      <c r="W828" s="11">
        <v>4.6083362000000001</v>
      </c>
      <c r="Y828" s="11">
        <v>4.4786409999999997</v>
      </c>
      <c r="Z828" s="11">
        <v>1115.2952479338844</v>
      </c>
      <c r="AA828" s="11">
        <v>3082.8262</v>
      </c>
      <c r="AB828" s="11">
        <v>0.52500000000000002</v>
      </c>
      <c r="AC828" s="11">
        <v>50</v>
      </c>
      <c r="AD828" s="11">
        <v>4.6083362000000001</v>
      </c>
    </row>
    <row r="829" spans="2:30" x14ac:dyDescent="0.35">
      <c r="B829" s="11">
        <v>-3.4543110000000001</v>
      </c>
      <c r="C829" s="11">
        <v>15</v>
      </c>
      <c r="D829" s="11">
        <v>129.42857000000001</v>
      </c>
      <c r="E829" s="11">
        <v>0.3</v>
      </c>
      <c r="F829" s="11">
        <v>903.7190082644629</v>
      </c>
      <c r="G829" s="11">
        <v>5000</v>
      </c>
      <c r="H829" s="11">
        <v>0.7</v>
      </c>
      <c r="I829" s="11">
        <v>0.5</v>
      </c>
      <c r="J829" s="11">
        <v>0.9</v>
      </c>
      <c r="K829" s="11">
        <v>2</v>
      </c>
      <c r="L829" s="11">
        <v>3</v>
      </c>
      <c r="M829" s="11">
        <v>4</v>
      </c>
      <c r="N829" s="11">
        <v>4</v>
      </c>
      <c r="O829" s="11">
        <v>0.125</v>
      </c>
      <c r="P829" s="11">
        <v>0.15</v>
      </c>
      <c r="Q829" s="11">
        <v>0.1</v>
      </c>
      <c r="R829" s="11">
        <v>0.35</v>
      </c>
      <c r="S829" s="11">
        <v>2350.5419999999999</v>
      </c>
      <c r="T829" s="11">
        <v>0.57499999999999996</v>
      </c>
      <c r="U829" s="11">
        <v>50</v>
      </c>
      <c r="V829" s="11">
        <v>1400</v>
      </c>
      <c r="W829" s="11">
        <v>-5.0810784</v>
      </c>
      <c r="Y829" s="11">
        <v>-3.4543110000000001</v>
      </c>
      <c r="Z829" s="11">
        <v>271.11570247933884</v>
      </c>
      <c r="AA829" s="11">
        <v>2350.5419999999999</v>
      </c>
      <c r="AB829" s="11">
        <v>0.57499999999999996</v>
      </c>
      <c r="AC829" s="11">
        <v>50</v>
      </c>
      <c r="AD829" s="11">
        <v>-5.0810784</v>
      </c>
    </row>
    <row r="830" spans="2:30" x14ac:dyDescent="0.35">
      <c r="B830" s="11">
        <v>-7.4179170000000001</v>
      </c>
      <c r="C830" s="11">
        <v>35</v>
      </c>
      <c r="D830" s="11">
        <v>245.17347000000001</v>
      </c>
      <c r="E830" s="11">
        <v>0.3</v>
      </c>
      <c r="F830" s="11">
        <v>1639.6694214876034</v>
      </c>
      <c r="G830" s="11">
        <v>7500</v>
      </c>
      <c r="H830" s="11">
        <v>0.8</v>
      </c>
      <c r="I830" s="11">
        <v>0.2</v>
      </c>
      <c r="J830" s="11">
        <v>0.8</v>
      </c>
      <c r="K830" s="11">
        <v>3</v>
      </c>
      <c r="L830" s="11">
        <v>2</v>
      </c>
      <c r="M830" s="11">
        <v>4</v>
      </c>
      <c r="N830" s="11">
        <v>3</v>
      </c>
      <c r="O830" s="11">
        <v>0.05</v>
      </c>
      <c r="P830" s="11">
        <v>0.2</v>
      </c>
      <c r="Q830" s="11">
        <v>0.3</v>
      </c>
      <c r="R830" s="11">
        <v>0.25</v>
      </c>
      <c r="S830" s="11">
        <v>4295.4811</v>
      </c>
      <c r="T830" s="11">
        <v>0.625</v>
      </c>
      <c r="U830" s="11">
        <v>50</v>
      </c>
      <c r="V830" s="11">
        <v>1600</v>
      </c>
      <c r="W830" s="11">
        <v>-4.1194344000000003</v>
      </c>
      <c r="Y830" s="11">
        <v>-7.4179170000000001</v>
      </c>
      <c r="Z830" s="11">
        <v>491.90082644628097</v>
      </c>
      <c r="AA830" s="11">
        <v>4295.4811</v>
      </c>
      <c r="AB830" s="11">
        <v>0.625</v>
      </c>
      <c r="AC830" s="11">
        <v>50</v>
      </c>
      <c r="AD830" s="11">
        <v>-4.1194344000000003</v>
      </c>
    </row>
    <row r="831" spans="2:30" x14ac:dyDescent="0.35">
      <c r="B831" s="11">
        <v>-4.5367990000000002</v>
      </c>
      <c r="C831" s="11">
        <v>45</v>
      </c>
      <c r="D831" s="11">
        <v>74.602041</v>
      </c>
      <c r="E831" s="11">
        <v>0.13800000000000001</v>
      </c>
      <c r="F831" s="11">
        <v>3733.2128099173551</v>
      </c>
      <c r="G831" s="11">
        <v>6500</v>
      </c>
      <c r="H831" s="11">
        <v>0.7</v>
      </c>
      <c r="I831" s="11">
        <v>0.5</v>
      </c>
      <c r="J831" s="11">
        <v>0.6</v>
      </c>
      <c r="K831" s="11">
        <v>3</v>
      </c>
      <c r="L831" s="11">
        <v>3</v>
      </c>
      <c r="M831" s="11">
        <v>2</v>
      </c>
      <c r="N831" s="11">
        <v>3</v>
      </c>
      <c r="O831" s="11">
        <v>0.05</v>
      </c>
      <c r="P831" s="11">
        <v>0.1</v>
      </c>
      <c r="Q831" s="11">
        <v>0.23333333000000001</v>
      </c>
      <c r="R831" s="11">
        <v>0.25</v>
      </c>
      <c r="S831" s="11">
        <v>3511.8296</v>
      </c>
      <c r="T831" s="11">
        <v>0.45</v>
      </c>
      <c r="U831" s="11">
        <v>50</v>
      </c>
      <c r="V831" s="11">
        <v>1800</v>
      </c>
      <c r="W831" s="11">
        <v>-1.450142</v>
      </c>
      <c r="Y831" s="11">
        <v>-4.5367990000000002</v>
      </c>
      <c r="Z831" s="11">
        <v>515.18336776859508</v>
      </c>
      <c r="AA831" s="11">
        <v>3511.8296</v>
      </c>
      <c r="AB831" s="11">
        <v>0.45</v>
      </c>
      <c r="AC831" s="11">
        <v>50</v>
      </c>
      <c r="AD831" s="11">
        <v>-1.450142</v>
      </c>
    </row>
    <row r="832" spans="2:30" x14ac:dyDescent="0.35">
      <c r="B832" s="11">
        <v>-8.1024740000000008</v>
      </c>
      <c r="C832" s="11">
        <v>30</v>
      </c>
      <c r="D832" s="11">
        <v>263.44898000000001</v>
      </c>
      <c r="E832" s="11">
        <v>0.192</v>
      </c>
      <c r="F832" s="11">
        <v>425</v>
      </c>
      <c r="G832" s="11">
        <v>5500</v>
      </c>
      <c r="H832" s="11">
        <v>0.7</v>
      </c>
      <c r="I832" s="11">
        <v>0.3</v>
      </c>
      <c r="J832" s="11">
        <v>0.6</v>
      </c>
      <c r="K832" s="11">
        <v>3</v>
      </c>
      <c r="L832" s="11">
        <v>2</v>
      </c>
      <c r="M832" s="11">
        <v>3</v>
      </c>
      <c r="N832" s="11">
        <v>3</v>
      </c>
      <c r="O832" s="11">
        <v>0.125</v>
      </c>
      <c r="P832" s="11">
        <v>0.15</v>
      </c>
      <c r="Q832" s="11">
        <v>0.1</v>
      </c>
      <c r="R832" s="11">
        <v>0.25</v>
      </c>
      <c r="S832" s="11">
        <v>2345.4479000000001</v>
      </c>
      <c r="T832" s="11">
        <v>0.47499999999999998</v>
      </c>
      <c r="U832" s="11">
        <v>40</v>
      </c>
      <c r="V832" s="11">
        <v>800</v>
      </c>
      <c r="W832" s="11">
        <v>-9.3745961999999992</v>
      </c>
      <c r="Y832" s="11">
        <v>-8.1024740000000008</v>
      </c>
      <c r="Z832" s="11">
        <v>81.600000000000009</v>
      </c>
      <c r="AA832" s="11">
        <v>2345.4479000000001</v>
      </c>
      <c r="AB832" s="11">
        <v>0.47499999999999998</v>
      </c>
      <c r="AC832" s="11">
        <v>40</v>
      </c>
      <c r="AD832" s="11">
        <v>-9.3745961999999992</v>
      </c>
    </row>
    <row r="833" spans="2:30" x14ac:dyDescent="0.35">
      <c r="B833" s="11">
        <v>1.6313629999999999</v>
      </c>
      <c r="C833" s="11">
        <v>40</v>
      </c>
      <c r="D833" s="11">
        <v>129.42857000000001</v>
      </c>
      <c r="E833" s="11">
        <v>0.219</v>
      </c>
      <c r="F833" s="11">
        <v>3120.6611570247933</v>
      </c>
      <c r="G833" s="11">
        <v>7500</v>
      </c>
      <c r="H833" s="11">
        <v>0.7</v>
      </c>
      <c r="I833" s="11">
        <v>0.5</v>
      </c>
      <c r="J833" s="11">
        <v>0.6</v>
      </c>
      <c r="K833" s="11">
        <v>4</v>
      </c>
      <c r="L833" s="11">
        <v>2</v>
      </c>
      <c r="M833" s="11">
        <v>3</v>
      </c>
      <c r="N833" s="11">
        <v>2</v>
      </c>
      <c r="O833" s="11">
        <v>0.05</v>
      </c>
      <c r="P833" s="11">
        <v>0.2</v>
      </c>
      <c r="Q833" s="11">
        <v>0.16666666999999999</v>
      </c>
      <c r="R833" s="11">
        <v>0.25</v>
      </c>
      <c r="S833" s="11">
        <v>3011.8461000000002</v>
      </c>
      <c r="T833" s="11">
        <v>0.6</v>
      </c>
      <c r="U833" s="11">
        <v>60</v>
      </c>
      <c r="V833" s="11">
        <v>1200</v>
      </c>
      <c r="W833" s="11">
        <v>2.5237940999999999</v>
      </c>
      <c r="Y833" s="11">
        <v>1.6313629999999999</v>
      </c>
      <c r="Z833" s="11">
        <v>683.42479338842975</v>
      </c>
      <c r="AA833" s="11">
        <v>3011.8461000000002</v>
      </c>
      <c r="AB833" s="11">
        <v>0.6</v>
      </c>
      <c r="AC833" s="11">
        <v>60</v>
      </c>
      <c r="AD833" s="11">
        <v>2.5237940999999999</v>
      </c>
    </row>
    <row r="834" spans="2:30" x14ac:dyDescent="0.35">
      <c r="B834" s="11">
        <v>-16.182817</v>
      </c>
      <c r="C834" s="11">
        <v>30</v>
      </c>
      <c r="D834" s="11">
        <v>62.418367000000003</v>
      </c>
      <c r="E834" s="11">
        <v>8.4000000000000005E-2</v>
      </c>
      <c r="F834" s="11">
        <v>600</v>
      </c>
      <c r="G834" s="11">
        <v>7000</v>
      </c>
      <c r="H834" s="11">
        <v>0.8</v>
      </c>
      <c r="I834" s="11">
        <v>0.4</v>
      </c>
      <c r="J834" s="11">
        <v>0.6</v>
      </c>
      <c r="K834" s="11">
        <v>3</v>
      </c>
      <c r="L834" s="11">
        <v>3</v>
      </c>
      <c r="M834" s="11">
        <v>3</v>
      </c>
      <c r="N834" s="11">
        <v>4</v>
      </c>
      <c r="O834" s="11">
        <v>0.125</v>
      </c>
      <c r="P834" s="11">
        <v>0.2</v>
      </c>
      <c r="Q834" s="11">
        <v>0.3</v>
      </c>
      <c r="R834" s="11">
        <v>0.25</v>
      </c>
      <c r="S834" s="11">
        <v>2985.1154999999999</v>
      </c>
      <c r="T834" s="11">
        <v>0.47499999999999998</v>
      </c>
      <c r="U834" s="11">
        <v>40</v>
      </c>
      <c r="V834" s="11">
        <v>1200</v>
      </c>
      <c r="W834" s="11">
        <v>-16.860576999999999</v>
      </c>
      <c r="Y834" s="11">
        <v>-16.182817</v>
      </c>
      <c r="Z834" s="11">
        <v>50.400000000000006</v>
      </c>
      <c r="AA834" s="11">
        <v>2985.1154999999999</v>
      </c>
      <c r="AB834" s="11">
        <v>0.47499999999999998</v>
      </c>
      <c r="AC834" s="11">
        <v>40</v>
      </c>
      <c r="AD834" s="11">
        <v>-16.860576999999999</v>
      </c>
    </row>
    <row r="835" spans="2:30" x14ac:dyDescent="0.35">
      <c r="B835" s="11">
        <v>-16.879791999999998</v>
      </c>
      <c r="C835" s="11">
        <v>30</v>
      </c>
      <c r="D835" s="11">
        <v>214.71429000000001</v>
      </c>
      <c r="E835" s="11">
        <v>0.27300000000000002</v>
      </c>
      <c r="F835" s="11">
        <v>640.13429752066122</v>
      </c>
      <c r="G835" s="11">
        <v>4000</v>
      </c>
      <c r="H835" s="11">
        <v>0.85</v>
      </c>
      <c r="I835" s="11">
        <v>0.3</v>
      </c>
      <c r="J835" s="11">
        <v>0.6</v>
      </c>
      <c r="K835" s="11">
        <v>4</v>
      </c>
      <c r="L835" s="11">
        <v>2</v>
      </c>
      <c r="M835" s="11">
        <v>4</v>
      </c>
      <c r="N835" s="11">
        <v>2</v>
      </c>
      <c r="O835" s="11">
        <v>0.05</v>
      </c>
      <c r="P835" s="11">
        <v>0.2</v>
      </c>
      <c r="Q835" s="11">
        <v>0.23333333000000001</v>
      </c>
      <c r="R835" s="11">
        <v>0.2</v>
      </c>
      <c r="S835" s="11">
        <v>2033.8150000000001</v>
      </c>
      <c r="T835" s="11">
        <v>0.7</v>
      </c>
      <c r="U835" s="11">
        <v>60</v>
      </c>
      <c r="V835" s="11">
        <v>1600</v>
      </c>
      <c r="W835" s="11">
        <v>-15.159317</v>
      </c>
      <c r="Y835" s="11">
        <v>-16.879791999999998</v>
      </c>
      <c r="Z835" s="11">
        <v>174.75666322314052</v>
      </c>
      <c r="AA835" s="11">
        <v>2033.8150000000001</v>
      </c>
      <c r="AB835" s="11">
        <v>0.7</v>
      </c>
      <c r="AC835" s="11">
        <v>60</v>
      </c>
      <c r="AD835" s="11">
        <v>-15.159317</v>
      </c>
    </row>
    <row r="836" spans="2:30" x14ac:dyDescent="0.35">
      <c r="B836" s="11">
        <v>-2.562783</v>
      </c>
      <c r="C836" s="11">
        <v>15</v>
      </c>
      <c r="D836" s="11">
        <v>178.16327000000001</v>
      </c>
      <c r="E836" s="11">
        <v>0.219</v>
      </c>
      <c r="F836" s="11">
        <v>2748.8119834710747</v>
      </c>
      <c r="G836" s="11">
        <v>8000</v>
      </c>
      <c r="H836" s="11">
        <v>0.7</v>
      </c>
      <c r="I836" s="11">
        <v>0.4</v>
      </c>
      <c r="J836" s="11">
        <v>0.7</v>
      </c>
      <c r="K836" s="11">
        <v>2</v>
      </c>
      <c r="L836" s="11">
        <v>2</v>
      </c>
      <c r="M836" s="11">
        <v>2</v>
      </c>
      <c r="N836" s="11">
        <v>3</v>
      </c>
      <c r="O836" s="11">
        <v>0.125</v>
      </c>
      <c r="P836" s="11">
        <v>0.1</v>
      </c>
      <c r="Q836" s="11">
        <v>0.16666666999999999</v>
      </c>
      <c r="R836" s="11">
        <v>0.25</v>
      </c>
      <c r="S836" s="11">
        <v>4484.1108999999997</v>
      </c>
      <c r="T836" s="11">
        <v>0.57499999999999996</v>
      </c>
      <c r="U836" s="11">
        <v>60</v>
      </c>
      <c r="V836" s="11">
        <v>600</v>
      </c>
      <c r="W836" s="11">
        <v>-11.010816999999999</v>
      </c>
      <c r="Y836" s="11">
        <v>-2.562783</v>
      </c>
      <c r="Z836" s="11">
        <v>601.98982438016537</v>
      </c>
      <c r="AA836" s="11">
        <v>4484.1108999999997</v>
      </c>
      <c r="AB836" s="11">
        <v>0.57499999999999996</v>
      </c>
      <c r="AC836" s="11">
        <v>60</v>
      </c>
      <c r="AD836" s="11">
        <v>-11.010816999999999</v>
      </c>
    </row>
    <row r="837" spans="2:30" x14ac:dyDescent="0.35">
      <c r="B837" s="11">
        <v>-20.609929999999999</v>
      </c>
      <c r="C837" s="11">
        <v>25</v>
      </c>
      <c r="D837" s="11">
        <v>263.44898000000001</v>
      </c>
      <c r="E837" s="11">
        <v>0.03</v>
      </c>
      <c r="F837" s="11">
        <v>1300</v>
      </c>
      <c r="G837" s="11">
        <v>6000</v>
      </c>
      <c r="H837" s="11">
        <v>0.7</v>
      </c>
      <c r="I837" s="11">
        <v>0.4</v>
      </c>
      <c r="J837" s="11">
        <v>0.7</v>
      </c>
      <c r="K837" s="11">
        <v>2</v>
      </c>
      <c r="L837" s="11">
        <v>3</v>
      </c>
      <c r="M837" s="11">
        <v>4</v>
      </c>
      <c r="N837" s="11">
        <v>3</v>
      </c>
      <c r="O837" s="11">
        <v>0.125</v>
      </c>
      <c r="P837" s="11">
        <v>0.15</v>
      </c>
      <c r="Q837" s="11">
        <v>0.3</v>
      </c>
      <c r="R837" s="11">
        <v>0.35</v>
      </c>
      <c r="S837" s="11">
        <v>2640.4171000000001</v>
      </c>
      <c r="T837" s="11">
        <v>0.65</v>
      </c>
      <c r="U837" s="11">
        <v>50</v>
      </c>
      <c r="V837" s="11">
        <v>1400</v>
      </c>
      <c r="W837" s="11">
        <v>-20.096969000000001</v>
      </c>
      <c r="Y837" s="11">
        <v>-20.609929999999999</v>
      </c>
      <c r="Z837" s="11">
        <v>39</v>
      </c>
      <c r="AA837" s="11">
        <v>2640.4171000000001</v>
      </c>
      <c r="AB837" s="11">
        <v>0.65</v>
      </c>
      <c r="AC837" s="11">
        <v>50</v>
      </c>
      <c r="AD837" s="11">
        <v>-20.096969000000001</v>
      </c>
    </row>
    <row r="838" spans="2:30" x14ac:dyDescent="0.35">
      <c r="B838" s="11">
        <v>-17.710906999999999</v>
      </c>
      <c r="C838" s="11">
        <v>35</v>
      </c>
      <c r="D838" s="11">
        <v>19.775510000000001</v>
      </c>
      <c r="E838" s="11">
        <v>0.111</v>
      </c>
      <c r="F838" s="11">
        <v>899.17355371900828</v>
      </c>
      <c r="G838" s="11">
        <v>7500</v>
      </c>
      <c r="H838" s="11">
        <v>0.7</v>
      </c>
      <c r="I838" s="11">
        <v>0.2</v>
      </c>
      <c r="J838" s="11">
        <v>0.8</v>
      </c>
      <c r="K838" s="11">
        <v>3</v>
      </c>
      <c r="L838" s="11">
        <v>4</v>
      </c>
      <c r="M838" s="11">
        <v>3</v>
      </c>
      <c r="N838" s="11">
        <v>4</v>
      </c>
      <c r="O838" s="11">
        <v>0.125</v>
      </c>
      <c r="P838" s="11">
        <v>0.2</v>
      </c>
      <c r="Q838" s="11">
        <v>0.23333333000000001</v>
      </c>
      <c r="R838" s="11">
        <v>0.3</v>
      </c>
      <c r="S838" s="11">
        <v>2505.6972999999998</v>
      </c>
      <c r="T838" s="11">
        <v>0.52500000000000002</v>
      </c>
      <c r="U838" s="11">
        <v>90</v>
      </c>
      <c r="V838" s="11">
        <v>1800</v>
      </c>
      <c r="W838" s="11">
        <v>-15.656525999999999</v>
      </c>
      <c r="Y838" s="11">
        <v>-17.710906999999999</v>
      </c>
      <c r="Z838" s="11">
        <v>99.808264462809916</v>
      </c>
      <c r="AA838" s="11">
        <v>2505.6972999999998</v>
      </c>
      <c r="AB838" s="11">
        <v>0.52500000000000002</v>
      </c>
      <c r="AC838" s="11">
        <v>90</v>
      </c>
      <c r="AD838" s="11">
        <v>-15.656525999999999</v>
      </c>
    </row>
    <row r="839" spans="2:30" x14ac:dyDescent="0.35">
      <c r="B839" s="11">
        <v>-19.732099999999999</v>
      </c>
      <c r="C839" s="11">
        <v>20</v>
      </c>
      <c r="D839" s="11">
        <v>86.785713999999999</v>
      </c>
      <c r="E839" s="11">
        <v>0.13800000000000001</v>
      </c>
      <c r="F839" s="11">
        <v>632.74793388429748</v>
      </c>
      <c r="G839" s="11">
        <v>5500</v>
      </c>
      <c r="H839" s="11">
        <v>0.7</v>
      </c>
      <c r="I839" s="11">
        <v>0.4</v>
      </c>
      <c r="J839" s="11">
        <v>0.9</v>
      </c>
      <c r="K839" s="11">
        <v>2</v>
      </c>
      <c r="L839" s="11">
        <v>3</v>
      </c>
      <c r="M839" s="11">
        <v>2</v>
      </c>
      <c r="N839" s="11">
        <v>4</v>
      </c>
      <c r="O839" s="11">
        <v>0.2</v>
      </c>
      <c r="P839" s="11">
        <v>0.2</v>
      </c>
      <c r="Q839" s="11">
        <v>0.16666666999999999</v>
      </c>
      <c r="R839" s="11">
        <v>0.3</v>
      </c>
      <c r="S839" s="11">
        <v>1538.6233999999999</v>
      </c>
      <c r="T839" s="11">
        <v>0.57499999999999996</v>
      </c>
      <c r="U839" s="11">
        <v>40</v>
      </c>
      <c r="V839" s="11">
        <v>1600</v>
      </c>
      <c r="W839" s="11">
        <v>-19.318007999999999</v>
      </c>
      <c r="Y839" s="11">
        <v>-19.732099999999999</v>
      </c>
      <c r="Z839" s="11">
        <v>87.319214876033058</v>
      </c>
      <c r="AA839" s="11">
        <v>1538.6233999999999</v>
      </c>
      <c r="AB839" s="11">
        <v>0.57499999999999996</v>
      </c>
      <c r="AC839" s="11">
        <v>40</v>
      </c>
      <c r="AD839" s="11">
        <v>-19.318007999999999</v>
      </c>
    </row>
    <row r="840" spans="2:30" x14ac:dyDescent="0.35">
      <c r="B840" s="11">
        <v>-9.7311010000000007</v>
      </c>
      <c r="C840" s="11">
        <v>25</v>
      </c>
      <c r="D840" s="11">
        <v>31.959184</v>
      </c>
      <c r="E840" s="11">
        <v>0.13800000000000001</v>
      </c>
      <c r="F840" s="11">
        <v>4085.3305785123966</v>
      </c>
      <c r="G840" s="11">
        <v>6500</v>
      </c>
      <c r="H840" s="11">
        <v>0.75</v>
      </c>
      <c r="I840" s="11">
        <v>0.5</v>
      </c>
      <c r="J840" s="11">
        <v>0.6</v>
      </c>
      <c r="K840" s="11">
        <v>2</v>
      </c>
      <c r="L840" s="11">
        <v>4</v>
      </c>
      <c r="M840" s="11">
        <v>2</v>
      </c>
      <c r="N840" s="11">
        <v>2</v>
      </c>
      <c r="O840" s="11">
        <v>0.2</v>
      </c>
      <c r="P840" s="11">
        <v>0.15</v>
      </c>
      <c r="Q840" s="11">
        <v>0.3</v>
      </c>
      <c r="R840" s="11">
        <v>0.35</v>
      </c>
      <c r="S840" s="11">
        <v>2310.3649999999998</v>
      </c>
      <c r="T840" s="11">
        <v>0.67500000000000004</v>
      </c>
      <c r="U840" s="11">
        <v>40</v>
      </c>
      <c r="V840" s="11">
        <v>1000</v>
      </c>
      <c r="W840" s="11">
        <v>-8.1258806999999997</v>
      </c>
      <c r="Y840" s="11">
        <v>-9.7311010000000007</v>
      </c>
      <c r="Z840" s="11">
        <v>563.77561983471082</v>
      </c>
      <c r="AA840" s="11">
        <v>2310.3649999999998</v>
      </c>
      <c r="AB840" s="11">
        <v>0.67500000000000004</v>
      </c>
      <c r="AC840" s="11">
        <v>40</v>
      </c>
      <c r="AD840" s="11">
        <v>-8.1258806999999997</v>
      </c>
    </row>
    <row r="841" spans="2:30" x14ac:dyDescent="0.35">
      <c r="B841" s="11">
        <v>-10.979267999999999</v>
      </c>
      <c r="C841" s="11">
        <v>40</v>
      </c>
      <c r="D841" s="11">
        <v>68.510204000000002</v>
      </c>
      <c r="E841" s="11">
        <v>0.16500000000000001</v>
      </c>
      <c r="F841" s="11">
        <v>425</v>
      </c>
      <c r="G841" s="11">
        <v>8000</v>
      </c>
      <c r="H841" s="11">
        <v>0.75</v>
      </c>
      <c r="I841" s="11">
        <v>0.4</v>
      </c>
      <c r="J841" s="11">
        <v>0.6</v>
      </c>
      <c r="K841" s="11">
        <v>4</v>
      </c>
      <c r="L841" s="11">
        <v>3</v>
      </c>
      <c r="M841" s="11">
        <v>3</v>
      </c>
      <c r="N841" s="11">
        <v>3</v>
      </c>
      <c r="O841" s="11">
        <v>0.2</v>
      </c>
      <c r="P841" s="11">
        <v>0.1</v>
      </c>
      <c r="Q841" s="11">
        <v>0.1</v>
      </c>
      <c r="R841" s="11">
        <v>0.35</v>
      </c>
      <c r="S841" s="11">
        <v>3830.4504000000002</v>
      </c>
      <c r="T841" s="11">
        <v>0.67500000000000004</v>
      </c>
      <c r="U841" s="11">
        <v>80</v>
      </c>
      <c r="V841" s="11">
        <v>600</v>
      </c>
      <c r="W841" s="11">
        <v>-9.2411238000000004</v>
      </c>
      <c r="Y841" s="11">
        <v>-10.979267999999999</v>
      </c>
      <c r="Z841" s="11">
        <v>70.125</v>
      </c>
      <c r="AA841" s="11">
        <v>3830.4504000000002</v>
      </c>
      <c r="AB841" s="11">
        <v>0.67500000000000004</v>
      </c>
      <c r="AC841" s="11">
        <v>80</v>
      </c>
      <c r="AD841" s="11">
        <v>-9.2411238000000004</v>
      </c>
    </row>
    <row r="842" spans="2:30" x14ac:dyDescent="0.35">
      <c r="B842" s="11">
        <v>-7.0852589999999998</v>
      </c>
      <c r="C842" s="11">
        <v>15</v>
      </c>
      <c r="D842" s="11">
        <v>165.97959</v>
      </c>
      <c r="E842" s="11">
        <v>8.4000000000000005E-2</v>
      </c>
      <c r="F842" s="11">
        <v>7300</v>
      </c>
      <c r="G842" s="11">
        <v>8000</v>
      </c>
      <c r="H842" s="11">
        <v>0.85</v>
      </c>
      <c r="I842" s="11">
        <v>0.2</v>
      </c>
      <c r="J842" s="11">
        <v>0.7</v>
      </c>
      <c r="K842" s="11">
        <v>4</v>
      </c>
      <c r="L842" s="11">
        <v>4</v>
      </c>
      <c r="M842" s="11">
        <v>4</v>
      </c>
      <c r="N842" s="11">
        <v>4</v>
      </c>
      <c r="O842" s="11">
        <v>0.05</v>
      </c>
      <c r="P842" s="11">
        <v>0.1</v>
      </c>
      <c r="Q842" s="11">
        <v>0.16666666999999999</v>
      </c>
      <c r="R842" s="11">
        <v>0.2</v>
      </c>
      <c r="S842" s="11">
        <v>4484.1108999999997</v>
      </c>
      <c r="T842" s="11">
        <v>0.625</v>
      </c>
      <c r="U842" s="11">
        <v>60</v>
      </c>
      <c r="V842" s="11">
        <v>400</v>
      </c>
      <c r="W842" s="11">
        <v>-10.479873</v>
      </c>
      <c r="Y842" s="11">
        <v>-7.0852589999999998</v>
      </c>
      <c r="Z842" s="11">
        <v>613.20000000000005</v>
      </c>
      <c r="AA842" s="11">
        <v>4484.1108999999997</v>
      </c>
      <c r="AB842" s="11">
        <v>0.625</v>
      </c>
      <c r="AC842" s="11">
        <v>60</v>
      </c>
      <c r="AD842" s="11">
        <v>-10.479873</v>
      </c>
    </row>
    <row r="843" spans="2:30" x14ac:dyDescent="0.35">
      <c r="B843" s="11">
        <v>-21.101966999999998</v>
      </c>
      <c r="C843" s="11">
        <v>35</v>
      </c>
      <c r="D843" s="11">
        <v>196.43878000000001</v>
      </c>
      <c r="E843" s="11">
        <v>8.4000000000000005E-2</v>
      </c>
      <c r="F843" s="11">
        <v>250</v>
      </c>
      <c r="G843" s="11">
        <v>7500</v>
      </c>
      <c r="H843" s="11">
        <v>0.75</v>
      </c>
      <c r="I843" s="11">
        <v>0.5</v>
      </c>
      <c r="J843" s="11">
        <v>0.7</v>
      </c>
      <c r="K843" s="11">
        <v>3</v>
      </c>
      <c r="L843" s="11">
        <v>2</v>
      </c>
      <c r="M843" s="11">
        <v>4</v>
      </c>
      <c r="N843" s="11">
        <v>2</v>
      </c>
      <c r="O843" s="11">
        <v>0.125</v>
      </c>
      <c r="P843" s="11">
        <v>0.2</v>
      </c>
      <c r="Q843" s="11">
        <v>0.3</v>
      </c>
      <c r="R843" s="11">
        <v>0.35</v>
      </c>
      <c r="S843" s="11">
        <v>1909.1026999999999</v>
      </c>
      <c r="T843" s="11">
        <v>0.45</v>
      </c>
      <c r="U843" s="11">
        <v>80</v>
      </c>
      <c r="V843" s="11">
        <v>1800</v>
      </c>
      <c r="W843" s="11">
        <v>-25.932133</v>
      </c>
      <c r="Y843" s="11">
        <v>-21.101966999999998</v>
      </c>
      <c r="Z843" s="11">
        <v>21</v>
      </c>
      <c r="AA843" s="11">
        <v>1909.1026999999999</v>
      </c>
      <c r="AB843" s="11">
        <v>0.45</v>
      </c>
      <c r="AC843" s="11">
        <v>80</v>
      </c>
      <c r="AD843" s="11">
        <v>-25.932133</v>
      </c>
    </row>
    <row r="844" spans="2:30" x14ac:dyDescent="0.35">
      <c r="B844" s="11">
        <v>-0.61002400000000001</v>
      </c>
      <c r="C844" s="11">
        <v>40</v>
      </c>
      <c r="D844" s="11">
        <v>105.06122000000001</v>
      </c>
      <c r="E844" s="11">
        <v>0.219</v>
      </c>
      <c r="F844" s="11">
        <v>3100</v>
      </c>
      <c r="G844" s="11">
        <v>7000</v>
      </c>
      <c r="H844" s="11">
        <v>0.85</v>
      </c>
      <c r="I844" s="11">
        <v>0.3</v>
      </c>
      <c r="J844" s="11">
        <v>0.7</v>
      </c>
      <c r="K844" s="11">
        <v>2</v>
      </c>
      <c r="L844" s="11">
        <v>4</v>
      </c>
      <c r="M844" s="11">
        <v>4</v>
      </c>
      <c r="N844" s="11">
        <v>3</v>
      </c>
      <c r="O844" s="11">
        <v>0.2</v>
      </c>
      <c r="P844" s="11">
        <v>0.1</v>
      </c>
      <c r="Q844" s="11">
        <v>0.16666666999999999</v>
      </c>
      <c r="R844" s="11">
        <v>0.35</v>
      </c>
      <c r="S844" s="11">
        <v>2270.4686000000002</v>
      </c>
      <c r="T844" s="11">
        <v>0.57499999999999996</v>
      </c>
      <c r="U844" s="11">
        <v>60</v>
      </c>
      <c r="V844" s="11">
        <v>1600</v>
      </c>
      <c r="W844" s="11">
        <v>-2.9891982000000001E-2</v>
      </c>
      <c r="Y844" s="11">
        <v>-0.61002400000000001</v>
      </c>
      <c r="Z844" s="11">
        <v>678.9</v>
      </c>
      <c r="AA844" s="11">
        <v>2270.4686000000002</v>
      </c>
      <c r="AB844" s="11">
        <v>0.57499999999999996</v>
      </c>
      <c r="AC844" s="11">
        <v>60</v>
      </c>
      <c r="AD844" s="11">
        <v>-2.9891982000000001E-2</v>
      </c>
    </row>
    <row r="845" spans="2:30" x14ac:dyDescent="0.35">
      <c r="B845" s="11">
        <v>-13.878329000000001</v>
      </c>
      <c r="C845" s="11">
        <v>40</v>
      </c>
      <c r="D845" s="11">
        <v>56.326531000000003</v>
      </c>
      <c r="E845" s="11">
        <v>5.7000000000000002E-2</v>
      </c>
      <c r="F845" s="11">
        <v>1518.5950413223138</v>
      </c>
      <c r="G845" s="11">
        <v>7500</v>
      </c>
      <c r="H845" s="11">
        <v>0.8</v>
      </c>
      <c r="I845" s="11">
        <v>0.2</v>
      </c>
      <c r="J845" s="11">
        <v>0.8</v>
      </c>
      <c r="K845" s="11">
        <v>4</v>
      </c>
      <c r="L845" s="11">
        <v>3</v>
      </c>
      <c r="M845" s="11">
        <v>4</v>
      </c>
      <c r="N845" s="11">
        <v>3</v>
      </c>
      <c r="O845" s="11">
        <v>0.125</v>
      </c>
      <c r="P845" s="11">
        <v>0.2</v>
      </c>
      <c r="Q845" s="11">
        <v>0.3</v>
      </c>
      <c r="R845" s="11">
        <v>0.3</v>
      </c>
      <c r="S845" s="11">
        <v>2432.6448999999998</v>
      </c>
      <c r="T845" s="11">
        <v>0.55000000000000004</v>
      </c>
      <c r="U845" s="11">
        <v>70</v>
      </c>
      <c r="V845" s="11">
        <v>1000</v>
      </c>
      <c r="W845" s="11">
        <v>-13.250294999999999</v>
      </c>
      <c r="Y845" s="11">
        <v>-13.878329000000001</v>
      </c>
      <c r="Z845" s="11">
        <v>86.559917355371894</v>
      </c>
      <c r="AA845" s="11">
        <v>2432.6448999999998</v>
      </c>
      <c r="AB845" s="11">
        <v>0.55000000000000004</v>
      </c>
      <c r="AC845" s="11">
        <v>70</v>
      </c>
      <c r="AD845" s="11">
        <v>-13.250294999999999</v>
      </c>
    </row>
    <row r="846" spans="2:30" x14ac:dyDescent="0.35">
      <c r="B846" s="11">
        <v>11.3956</v>
      </c>
      <c r="C846" s="11">
        <v>20</v>
      </c>
      <c r="D846" s="11">
        <v>263.44898000000001</v>
      </c>
      <c r="E846" s="11">
        <v>0.3</v>
      </c>
      <c r="F846" s="11">
        <v>5185.227272727273</v>
      </c>
      <c r="G846" s="11">
        <v>2500</v>
      </c>
      <c r="H846" s="11">
        <v>0.85</v>
      </c>
      <c r="I846" s="11">
        <v>0.4</v>
      </c>
      <c r="J846" s="11">
        <v>0.9</v>
      </c>
      <c r="K846" s="11">
        <v>3</v>
      </c>
      <c r="L846" s="11">
        <v>4</v>
      </c>
      <c r="M846" s="11">
        <v>2</v>
      </c>
      <c r="N846" s="11">
        <v>4</v>
      </c>
      <c r="O846" s="11">
        <v>0.2</v>
      </c>
      <c r="P846" s="11">
        <v>0.1</v>
      </c>
      <c r="Q846" s="11">
        <v>0.16666666999999999</v>
      </c>
      <c r="R846" s="11">
        <v>0.35</v>
      </c>
      <c r="S846" s="11">
        <v>917.92871000000002</v>
      </c>
      <c r="T846" s="11">
        <v>0.65</v>
      </c>
      <c r="U846" s="11">
        <v>90</v>
      </c>
      <c r="V846" s="11">
        <v>1800</v>
      </c>
      <c r="W846" s="11">
        <v>10.310010999999999</v>
      </c>
      <c r="Y846" s="11">
        <v>11.3956</v>
      </c>
      <c r="Z846" s="11">
        <v>1555.5681818181818</v>
      </c>
      <c r="AA846" s="11">
        <v>917.92871000000002</v>
      </c>
      <c r="AB846" s="11">
        <v>0.65</v>
      </c>
      <c r="AC846" s="11">
        <v>90</v>
      </c>
      <c r="AD846" s="11">
        <v>10.310010999999999</v>
      </c>
    </row>
    <row r="847" spans="2:30" x14ac:dyDescent="0.35">
      <c r="B847" s="11">
        <v>9.4630120000000009</v>
      </c>
      <c r="C847" s="11">
        <v>40</v>
      </c>
      <c r="D847" s="11">
        <v>172.07142999999999</v>
      </c>
      <c r="E847" s="11">
        <v>0.27300000000000002</v>
      </c>
      <c r="F847" s="11">
        <v>8000</v>
      </c>
      <c r="G847" s="11">
        <v>6500</v>
      </c>
      <c r="H847" s="11">
        <v>0.75</v>
      </c>
      <c r="I847" s="11">
        <v>0.5</v>
      </c>
      <c r="J847" s="11">
        <v>0.9</v>
      </c>
      <c r="K847" s="11">
        <v>2</v>
      </c>
      <c r="L847" s="11">
        <v>4</v>
      </c>
      <c r="M847" s="11">
        <v>4</v>
      </c>
      <c r="N847" s="11">
        <v>2</v>
      </c>
      <c r="O847" s="11">
        <v>0.125</v>
      </c>
      <c r="P847" s="11">
        <v>0.15</v>
      </c>
      <c r="Q847" s="11">
        <v>0.16666666999999999</v>
      </c>
      <c r="R847" s="11">
        <v>0.35</v>
      </c>
      <c r="S847" s="11">
        <v>3614.2152999999998</v>
      </c>
      <c r="T847" s="11">
        <v>0.5</v>
      </c>
      <c r="U847" s="11">
        <v>40</v>
      </c>
      <c r="V847" s="11">
        <v>400</v>
      </c>
      <c r="W847" s="11">
        <v>7.0461245999999997</v>
      </c>
      <c r="Y847" s="11">
        <v>9.4630120000000009</v>
      </c>
      <c r="Z847" s="11">
        <v>2184</v>
      </c>
      <c r="AA847" s="11">
        <v>3614.2152999999998</v>
      </c>
      <c r="AB847" s="11">
        <v>0.5</v>
      </c>
      <c r="AC847" s="11">
        <v>40</v>
      </c>
      <c r="AD847" s="11">
        <v>7.0461245999999997</v>
      </c>
    </row>
    <row r="848" spans="2:30" x14ac:dyDescent="0.35">
      <c r="B848" s="11">
        <v>-6.958164</v>
      </c>
      <c r="C848" s="11">
        <v>45</v>
      </c>
      <c r="D848" s="11">
        <v>98.969387999999995</v>
      </c>
      <c r="E848" s="11">
        <v>8.4000000000000005E-2</v>
      </c>
      <c r="F848" s="11">
        <v>3490.909090909091</v>
      </c>
      <c r="G848" s="11">
        <v>8500</v>
      </c>
      <c r="H848" s="11">
        <v>0.85</v>
      </c>
      <c r="I848" s="11">
        <v>0.5</v>
      </c>
      <c r="J848" s="11">
        <v>0.7</v>
      </c>
      <c r="K848" s="11">
        <v>3</v>
      </c>
      <c r="L848" s="11">
        <v>3</v>
      </c>
      <c r="M848" s="11">
        <v>3</v>
      </c>
      <c r="N848" s="11">
        <v>4</v>
      </c>
      <c r="O848" s="11">
        <v>0.125</v>
      </c>
      <c r="P848" s="11">
        <v>0.2</v>
      </c>
      <c r="Q848" s="11">
        <v>0.3</v>
      </c>
      <c r="R848" s="11">
        <v>0.35</v>
      </c>
      <c r="S848" s="11">
        <v>3954.5601999999999</v>
      </c>
      <c r="T848" s="11">
        <v>0.67500000000000004</v>
      </c>
      <c r="U848" s="11">
        <v>80</v>
      </c>
      <c r="V848" s="11">
        <v>1000</v>
      </c>
      <c r="W848" s="11">
        <v>-6.5137676999999998</v>
      </c>
      <c r="Y848" s="11">
        <v>-6.958164</v>
      </c>
      <c r="Z848" s="11">
        <v>293.23636363636365</v>
      </c>
      <c r="AA848" s="11">
        <v>3954.5601999999999</v>
      </c>
      <c r="AB848" s="11">
        <v>0.67500000000000004</v>
      </c>
      <c r="AC848" s="11">
        <v>80</v>
      </c>
      <c r="AD848" s="11">
        <v>-6.5137676999999998</v>
      </c>
    </row>
    <row r="849" spans="2:30" x14ac:dyDescent="0.35">
      <c r="B849" s="11">
        <v>13.04979</v>
      </c>
      <c r="C849" s="11">
        <v>20</v>
      </c>
      <c r="D849" s="11">
        <v>214.71429000000001</v>
      </c>
      <c r="E849" s="11">
        <v>0.192</v>
      </c>
      <c r="F849" s="11">
        <v>1300</v>
      </c>
      <c r="G849" s="11">
        <v>7000</v>
      </c>
      <c r="H849" s="11">
        <v>0.8</v>
      </c>
      <c r="I849" s="11">
        <v>0.4</v>
      </c>
      <c r="J849" s="11">
        <v>0.6</v>
      </c>
      <c r="K849" s="11">
        <v>3</v>
      </c>
      <c r="L849" s="11">
        <v>2</v>
      </c>
      <c r="M849" s="11">
        <v>3</v>
      </c>
      <c r="N849" s="11">
        <v>3</v>
      </c>
      <c r="O849" s="11">
        <v>0.2</v>
      </c>
      <c r="P849" s="11">
        <v>0.15</v>
      </c>
      <c r="Q849" s="11">
        <v>0.16666666999999999</v>
      </c>
      <c r="R849" s="11">
        <v>0.25</v>
      </c>
      <c r="S849" s="11">
        <v>1958.2479000000001</v>
      </c>
      <c r="T849" s="11">
        <v>0.5</v>
      </c>
      <c r="U849" s="11">
        <v>80</v>
      </c>
      <c r="V849" s="11">
        <v>400</v>
      </c>
      <c r="W849" s="11">
        <v>15.022055999999999</v>
      </c>
      <c r="Y849" s="11">
        <v>13.04979</v>
      </c>
      <c r="Z849" s="11">
        <v>249.6</v>
      </c>
      <c r="AA849" s="11">
        <v>1958.2479000000001</v>
      </c>
      <c r="AB849" s="11">
        <v>0.5</v>
      </c>
      <c r="AC849" s="11">
        <v>80</v>
      </c>
      <c r="AD849" s="11">
        <v>15.022055999999999</v>
      </c>
    </row>
    <row r="850" spans="2:30" x14ac:dyDescent="0.35">
      <c r="B850" s="11">
        <v>-2.3745669999999999</v>
      </c>
      <c r="C850" s="11">
        <v>15</v>
      </c>
      <c r="D850" s="11">
        <v>196.43878000000001</v>
      </c>
      <c r="E850" s="11">
        <v>0.27300000000000002</v>
      </c>
      <c r="F850" s="11">
        <v>1430.8884297520663</v>
      </c>
      <c r="G850" s="11">
        <v>2500</v>
      </c>
      <c r="H850" s="11">
        <v>0.8</v>
      </c>
      <c r="I850" s="11">
        <v>0.2</v>
      </c>
      <c r="J850" s="11">
        <v>0.8</v>
      </c>
      <c r="K850" s="11">
        <v>4</v>
      </c>
      <c r="L850" s="11">
        <v>3</v>
      </c>
      <c r="M850" s="11">
        <v>2</v>
      </c>
      <c r="N850" s="11">
        <v>3</v>
      </c>
      <c r="O850" s="11">
        <v>0.2</v>
      </c>
      <c r="P850" s="11">
        <v>0.2</v>
      </c>
      <c r="Q850" s="11">
        <v>0.16666666999999999</v>
      </c>
      <c r="R850" s="11">
        <v>0.25</v>
      </c>
      <c r="S850" s="11">
        <v>949.25734</v>
      </c>
      <c r="T850" s="11">
        <v>0.67500000000000004</v>
      </c>
      <c r="U850" s="11">
        <v>70</v>
      </c>
      <c r="V850" s="11">
        <v>1400</v>
      </c>
      <c r="W850" s="11">
        <v>-1.754535</v>
      </c>
      <c r="Y850" s="11">
        <v>-2.3745669999999999</v>
      </c>
      <c r="Z850" s="11">
        <v>390.63254132231413</v>
      </c>
      <c r="AA850" s="11">
        <v>949.25734</v>
      </c>
      <c r="AB850" s="11">
        <v>0.67500000000000004</v>
      </c>
      <c r="AC850" s="11">
        <v>70</v>
      </c>
      <c r="AD850" s="11">
        <v>-1.754535</v>
      </c>
    </row>
    <row r="851" spans="2:30" x14ac:dyDescent="0.35">
      <c r="B851" s="11">
        <v>-2.1004640000000001</v>
      </c>
      <c r="C851" s="11">
        <v>40</v>
      </c>
      <c r="D851" s="11">
        <v>38.051020000000001</v>
      </c>
      <c r="E851" s="11">
        <v>0.111</v>
      </c>
      <c r="F851" s="11">
        <v>1650</v>
      </c>
      <c r="G851" s="11">
        <v>7000</v>
      </c>
      <c r="H851" s="11">
        <v>0.85</v>
      </c>
      <c r="I851" s="11">
        <v>0.3</v>
      </c>
      <c r="J851" s="11">
        <v>0.8</v>
      </c>
      <c r="K851" s="11">
        <v>2</v>
      </c>
      <c r="L851" s="11">
        <v>4</v>
      </c>
      <c r="M851" s="11">
        <v>3</v>
      </c>
      <c r="N851" s="11">
        <v>2</v>
      </c>
      <c r="O851" s="11">
        <v>0.2</v>
      </c>
      <c r="P851" s="11">
        <v>0.15</v>
      </c>
      <c r="Q851" s="11">
        <v>0.1</v>
      </c>
      <c r="R851" s="11">
        <v>0.25</v>
      </c>
      <c r="S851" s="11">
        <v>3351.6441</v>
      </c>
      <c r="T851" s="11">
        <v>0.7</v>
      </c>
      <c r="U851" s="11">
        <v>90</v>
      </c>
      <c r="V851" s="11">
        <v>400</v>
      </c>
      <c r="W851" s="11">
        <v>-3.5617464000000001</v>
      </c>
      <c r="Y851" s="11">
        <v>-2.1004640000000001</v>
      </c>
      <c r="Z851" s="11">
        <v>183.15</v>
      </c>
      <c r="AA851" s="11">
        <v>3351.6441</v>
      </c>
      <c r="AB851" s="11">
        <v>0.7</v>
      </c>
      <c r="AC851" s="11">
        <v>90</v>
      </c>
      <c r="AD851" s="11">
        <v>-3.5617464000000001</v>
      </c>
    </row>
    <row r="852" spans="2:30" x14ac:dyDescent="0.35">
      <c r="B852" s="11">
        <v>24.534504999999999</v>
      </c>
      <c r="C852" s="11">
        <v>25</v>
      </c>
      <c r="D852" s="11">
        <v>141.61224000000001</v>
      </c>
      <c r="E852" s="11">
        <v>0.246</v>
      </c>
      <c r="F852" s="11">
        <v>4500</v>
      </c>
      <c r="G852" s="11">
        <v>3000</v>
      </c>
      <c r="H852" s="11">
        <v>0.85</v>
      </c>
      <c r="I852" s="11">
        <v>0.5</v>
      </c>
      <c r="J852" s="11">
        <v>0.8</v>
      </c>
      <c r="K852" s="11">
        <v>4</v>
      </c>
      <c r="L852" s="11">
        <v>2</v>
      </c>
      <c r="M852" s="11">
        <v>4</v>
      </c>
      <c r="N852" s="11">
        <v>3</v>
      </c>
      <c r="O852" s="11">
        <v>0.125</v>
      </c>
      <c r="P852" s="11">
        <v>0.15</v>
      </c>
      <c r="Q852" s="11">
        <v>0.23333333000000001</v>
      </c>
      <c r="R852" s="11">
        <v>0.3</v>
      </c>
      <c r="S852" s="11">
        <v>1574.0948000000001</v>
      </c>
      <c r="T852" s="11">
        <v>0.52500000000000002</v>
      </c>
      <c r="U852" s="11">
        <v>40</v>
      </c>
      <c r="V852" s="11">
        <v>1600</v>
      </c>
      <c r="W852" s="11">
        <v>25.39293</v>
      </c>
      <c r="Y852" s="11">
        <v>24.534504999999999</v>
      </c>
      <c r="Z852" s="11">
        <v>1107</v>
      </c>
      <c r="AA852" s="11">
        <v>1574.0948000000001</v>
      </c>
      <c r="AB852" s="11">
        <v>0.52500000000000002</v>
      </c>
      <c r="AC852" s="11">
        <v>40</v>
      </c>
      <c r="AD852" s="11">
        <v>25.39293</v>
      </c>
    </row>
    <row r="853" spans="2:30" x14ac:dyDescent="0.35">
      <c r="B853" s="11">
        <v>25.068225999999999</v>
      </c>
      <c r="C853" s="11">
        <v>30</v>
      </c>
      <c r="D853" s="11">
        <v>226.89796000000001</v>
      </c>
      <c r="E853" s="11">
        <v>0.13800000000000001</v>
      </c>
      <c r="F853" s="11">
        <v>2748.8119834710747</v>
      </c>
      <c r="G853" s="11">
        <v>7500</v>
      </c>
      <c r="H853" s="11">
        <v>0.75</v>
      </c>
      <c r="I853" s="11">
        <v>0.2</v>
      </c>
      <c r="J853" s="11">
        <v>0.8</v>
      </c>
      <c r="K853" s="11">
        <v>3</v>
      </c>
      <c r="L853" s="11">
        <v>4</v>
      </c>
      <c r="M853" s="11">
        <v>4</v>
      </c>
      <c r="N853" s="11">
        <v>3</v>
      </c>
      <c r="O853" s="11">
        <v>0.05</v>
      </c>
      <c r="P853" s="11">
        <v>0.1</v>
      </c>
      <c r="Q853" s="11">
        <v>0.16666666999999999</v>
      </c>
      <c r="R853" s="11">
        <v>0.2</v>
      </c>
      <c r="S853" s="11">
        <v>4428.4681</v>
      </c>
      <c r="T853" s="11">
        <v>0.47499999999999998</v>
      </c>
      <c r="U853" s="11">
        <v>80</v>
      </c>
      <c r="V853" s="11">
        <v>1400</v>
      </c>
      <c r="W853" s="11">
        <v>23.531098</v>
      </c>
      <c r="Y853" s="11">
        <v>25.068225999999999</v>
      </c>
      <c r="Z853" s="11">
        <v>379.33605371900836</v>
      </c>
      <c r="AA853" s="11">
        <v>4428.4681</v>
      </c>
      <c r="AB853" s="11">
        <v>0.47499999999999998</v>
      </c>
      <c r="AC853" s="11">
        <v>80</v>
      </c>
      <c r="AD853" s="11">
        <v>23.531098</v>
      </c>
    </row>
    <row r="854" spans="2:30" x14ac:dyDescent="0.35">
      <c r="B854" s="11">
        <v>3.0807609999999999</v>
      </c>
      <c r="C854" s="11">
        <v>30</v>
      </c>
      <c r="D854" s="11">
        <v>214.71429000000001</v>
      </c>
      <c r="E854" s="11">
        <v>0.27300000000000002</v>
      </c>
      <c r="F854" s="11">
        <v>2985.4338842975208</v>
      </c>
      <c r="G854" s="11">
        <v>7500</v>
      </c>
      <c r="H854" s="11">
        <v>0.75</v>
      </c>
      <c r="I854" s="11">
        <v>0.2</v>
      </c>
      <c r="J854" s="11">
        <v>0.9</v>
      </c>
      <c r="K854" s="11">
        <v>2</v>
      </c>
      <c r="L854" s="11">
        <v>2</v>
      </c>
      <c r="M854" s="11">
        <v>4</v>
      </c>
      <c r="N854" s="11">
        <v>2</v>
      </c>
      <c r="O854" s="11">
        <v>0.125</v>
      </c>
      <c r="P854" s="11">
        <v>0.2</v>
      </c>
      <c r="Q854" s="11">
        <v>0.1</v>
      </c>
      <c r="R854" s="11">
        <v>0.2</v>
      </c>
      <c r="S854" s="11">
        <v>3813.4031</v>
      </c>
      <c r="T854" s="11">
        <v>0.55000000000000004</v>
      </c>
      <c r="U854" s="11">
        <v>40</v>
      </c>
      <c r="V854" s="11">
        <v>1800</v>
      </c>
      <c r="W854" s="11">
        <v>7.0027084000000004</v>
      </c>
      <c r="Y854" s="11">
        <v>3.0807609999999999</v>
      </c>
      <c r="Z854" s="11">
        <v>815.02345041322326</v>
      </c>
      <c r="AA854" s="11">
        <v>3813.4031</v>
      </c>
      <c r="AB854" s="11">
        <v>0.55000000000000004</v>
      </c>
      <c r="AC854" s="11">
        <v>40</v>
      </c>
      <c r="AD854" s="11">
        <v>7.0027084000000004</v>
      </c>
    </row>
    <row r="855" spans="2:30" x14ac:dyDescent="0.35">
      <c r="B855" s="11">
        <v>-10.654413999999999</v>
      </c>
      <c r="C855" s="11">
        <v>45</v>
      </c>
      <c r="D855" s="11">
        <v>74.602041</v>
      </c>
      <c r="E855" s="11">
        <v>0.03</v>
      </c>
      <c r="F855" s="11">
        <v>600</v>
      </c>
      <c r="G855" s="11">
        <v>8000</v>
      </c>
      <c r="H855" s="11">
        <v>0.8</v>
      </c>
      <c r="I855" s="11">
        <v>0.2</v>
      </c>
      <c r="J855" s="11">
        <v>0.9</v>
      </c>
      <c r="K855" s="11">
        <v>4</v>
      </c>
      <c r="L855" s="11">
        <v>3</v>
      </c>
      <c r="M855" s="11">
        <v>3</v>
      </c>
      <c r="N855" s="11">
        <v>4</v>
      </c>
      <c r="O855" s="11">
        <v>0.05</v>
      </c>
      <c r="P855" s="11">
        <v>0.15</v>
      </c>
      <c r="Q855" s="11">
        <v>0.16666666999999999</v>
      </c>
      <c r="R855" s="11">
        <v>0.35</v>
      </c>
      <c r="S855" s="11">
        <v>2521.3135000000002</v>
      </c>
      <c r="T855" s="11">
        <v>0.42499999999999999</v>
      </c>
      <c r="U855" s="11">
        <v>90</v>
      </c>
      <c r="V855" s="11">
        <v>400</v>
      </c>
      <c r="W855" s="11">
        <v>-9.623655900000001</v>
      </c>
      <c r="Y855" s="11">
        <v>-10.654413999999999</v>
      </c>
      <c r="Z855" s="11">
        <v>18</v>
      </c>
      <c r="AA855" s="11">
        <v>2521.3135000000002</v>
      </c>
      <c r="AB855" s="11">
        <v>0.42499999999999999</v>
      </c>
      <c r="AC855" s="11">
        <v>90</v>
      </c>
      <c r="AD855" s="11">
        <v>-9.623655900000001</v>
      </c>
    </row>
    <row r="856" spans="2:30" x14ac:dyDescent="0.35">
      <c r="B856" s="11">
        <v>-14.946011</v>
      </c>
      <c r="C856" s="11">
        <v>45</v>
      </c>
      <c r="D856" s="11">
        <v>25.867346999999999</v>
      </c>
      <c r="E856" s="11">
        <v>0.192</v>
      </c>
      <c r="F856" s="11">
        <v>2009.9173553719008</v>
      </c>
      <c r="G856" s="11">
        <v>7000</v>
      </c>
      <c r="H856" s="11">
        <v>0.8</v>
      </c>
      <c r="I856" s="11">
        <v>0.5</v>
      </c>
      <c r="J856" s="11">
        <v>0.8</v>
      </c>
      <c r="K856" s="11">
        <v>4</v>
      </c>
      <c r="L856" s="11">
        <v>2</v>
      </c>
      <c r="M856" s="11">
        <v>3</v>
      </c>
      <c r="N856" s="11">
        <v>2</v>
      </c>
      <c r="O856" s="11">
        <v>0.125</v>
      </c>
      <c r="P856" s="11">
        <v>0.2</v>
      </c>
      <c r="Q856" s="11">
        <v>0.3</v>
      </c>
      <c r="R856" s="11">
        <v>0.3</v>
      </c>
      <c r="S856" s="11">
        <v>2206.1493</v>
      </c>
      <c r="T856" s="11">
        <v>0.55000000000000004</v>
      </c>
      <c r="U856" s="11">
        <v>80</v>
      </c>
      <c r="V856" s="11">
        <v>2000</v>
      </c>
      <c r="W856" s="11">
        <v>-17.540330000000001</v>
      </c>
      <c r="Y856" s="11">
        <v>-14.946011</v>
      </c>
      <c r="Z856" s="11">
        <v>385.90413223140496</v>
      </c>
      <c r="AA856" s="11">
        <v>2206.1493</v>
      </c>
      <c r="AB856" s="11">
        <v>0.55000000000000004</v>
      </c>
      <c r="AC856" s="11">
        <v>80</v>
      </c>
      <c r="AD856" s="11">
        <v>-17.540330000000001</v>
      </c>
    </row>
    <row r="857" spans="2:30" x14ac:dyDescent="0.35">
      <c r="B857" s="11">
        <v>6.7572999999999994E-2</v>
      </c>
      <c r="C857" s="11">
        <v>30</v>
      </c>
      <c r="D857" s="11">
        <v>196.43878000000001</v>
      </c>
      <c r="E857" s="11">
        <v>0.111</v>
      </c>
      <c r="F857" s="11">
        <v>1958.0578512396696</v>
      </c>
      <c r="G857" s="11">
        <v>6500</v>
      </c>
      <c r="H857" s="11">
        <v>0.75</v>
      </c>
      <c r="I857" s="11">
        <v>0.3</v>
      </c>
      <c r="J857" s="11">
        <v>0.7</v>
      </c>
      <c r="K857" s="11">
        <v>3</v>
      </c>
      <c r="L857" s="11">
        <v>2</v>
      </c>
      <c r="M857" s="11">
        <v>2</v>
      </c>
      <c r="N857" s="11">
        <v>4</v>
      </c>
      <c r="O857" s="11">
        <v>0.2</v>
      </c>
      <c r="P857" s="11">
        <v>0.1</v>
      </c>
      <c r="Q857" s="11">
        <v>0.1</v>
      </c>
      <c r="R857" s="11">
        <v>0.25</v>
      </c>
      <c r="S857" s="11">
        <v>1705.7802999999999</v>
      </c>
      <c r="T857" s="11">
        <v>0.52500000000000002</v>
      </c>
      <c r="U857" s="11">
        <v>80</v>
      </c>
      <c r="V857" s="11">
        <v>1000</v>
      </c>
      <c r="W857" s="11">
        <v>1.4268921000000001</v>
      </c>
      <c r="Y857" s="11">
        <v>6.7572999999999994E-2</v>
      </c>
      <c r="Z857" s="11">
        <v>217.34442148760334</v>
      </c>
      <c r="AA857" s="11">
        <v>1705.7802999999999</v>
      </c>
      <c r="AB857" s="11">
        <v>0.52500000000000002</v>
      </c>
      <c r="AC857" s="11">
        <v>80</v>
      </c>
      <c r="AD857" s="11">
        <v>1.4268921000000001</v>
      </c>
    </row>
    <row r="858" spans="2:30" x14ac:dyDescent="0.35">
      <c r="B858" s="11">
        <v>-4.9285620000000003</v>
      </c>
      <c r="C858" s="11">
        <v>40</v>
      </c>
      <c r="D858" s="11">
        <v>31.959184</v>
      </c>
      <c r="E858" s="11">
        <v>0.192</v>
      </c>
      <c r="F858" s="11">
        <v>1167.3037190082646</v>
      </c>
      <c r="G858" s="11">
        <v>7000</v>
      </c>
      <c r="H858" s="11">
        <v>0.8</v>
      </c>
      <c r="I858" s="11">
        <v>0.3</v>
      </c>
      <c r="J858" s="11">
        <v>0.6</v>
      </c>
      <c r="K858" s="11">
        <v>3</v>
      </c>
      <c r="L858" s="11">
        <v>2</v>
      </c>
      <c r="M858" s="11">
        <v>3</v>
      </c>
      <c r="N858" s="11">
        <v>4</v>
      </c>
      <c r="O858" s="11">
        <v>0.05</v>
      </c>
      <c r="P858" s="11">
        <v>0.2</v>
      </c>
      <c r="Q858" s="11">
        <v>0.16666666999999999</v>
      </c>
      <c r="R858" s="11">
        <v>0.2</v>
      </c>
      <c r="S858" s="11">
        <v>3892.2318</v>
      </c>
      <c r="T858" s="11">
        <v>0.5</v>
      </c>
      <c r="U858" s="11">
        <v>40</v>
      </c>
      <c r="V858" s="11">
        <v>600</v>
      </c>
      <c r="W858" s="11">
        <v>-4.3566275000000001</v>
      </c>
      <c r="Y858" s="11">
        <v>-4.9285620000000003</v>
      </c>
      <c r="Z858" s="11">
        <v>224.12231404958681</v>
      </c>
      <c r="AA858" s="11">
        <v>3892.2318</v>
      </c>
      <c r="AB858" s="11">
        <v>0.5</v>
      </c>
      <c r="AC858" s="11">
        <v>40</v>
      </c>
      <c r="AD858" s="11">
        <v>-4.3566275000000001</v>
      </c>
    </row>
    <row r="859" spans="2:30" x14ac:dyDescent="0.35">
      <c r="B859" s="11">
        <v>0.107584</v>
      </c>
      <c r="C859" s="11">
        <v>40</v>
      </c>
      <c r="D859" s="11">
        <v>263.44898000000001</v>
      </c>
      <c r="E859" s="11">
        <v>0.3</v>
      </c>
      <c r="F859" s="11">
        <v>950</v>
      </c>
      <c r="G859" s="11">
        <v>6500</v>
      </c>
      <c r="H859" s="11">
        <v>0.85</v>
      </c>
      <c r="I859" s="11">
        <v>0.3</v>
      </c>
      <c r="J859" s="11">
        <v>0.6</v>
      </c>
      <c r="K859" s="11">
        <v>4</v>
      </c>
      <c r="L859" s="11">
        <v>4</v>
      </c>
      <c r="M859" s="11">
        <v>2</v>
      </c>
      <c r="N859" s="11">
        <v>4</v>
      </c>
      <c r="O859" s="11">
        <v>0.125</v>
      </c>
      <c r="P859" s="11">
        <v>0.15</v>
      </c>
      <c r="Q859" s="11">
        <v>0.23333333000000001</v>
      </c>
      <c r="R859" s="11">
        <v>0.25</v>
      </c>
      <c r="S859" s="11">
        <v>3614.2152999999998</v>
      </c>
      <c r="T859" s="11">
        <v>0.57499999999999996</v>
      </c>
      <c r="U859" s="11">
        <v>70</v>
      </c>
      <c r="V859" s="11">
        <v>600</v>
      </c>
      <c r="W859" s="11">
        <v>1.0771706999999999</v>
      </c>
      <c r="Y859" s="11">
        <v>0.107584</v>
      </c>
      <c r="Z859" s="11">
        <v>285</v>
      </c>
      <c r="AA859" s="11">
        <v>3614.2152999999998</v>
      </c>
      <c r="AB859" s="11">
        <v>0.57499999999999996</v>
      </c>
      <c r="AC859" s="11">
        <v>70</v>
      </c>
      <c r="AD859" s="11">
        <v>1.0771706999999999</v>
      </c>
    </row>
    <row r="860" spans="2:30" x14ac:dyDescent="0.35">
      <c r="B860" s="11">
        <v>-10.853573000000001</v>
      </c>
      <c r="C860" s="11">
        <v>20</v>
      </c>
      <c r="D860" s="11">
        <v>135.52041</v>
      </c>
      <c r="E860" s="11">
        <v>0.219</v>
      </c>
      <c r="F860" s="11">
        <v>1475</v>
      </c>
      <c r="G860" s="11">
        <v>5000</v>
      </c>
      <c r="H860" s="11">
        <v>0.8</v>
      </c>
      <c r="I860" s="11">
        <v>0.4</v>
      </c>
      <c r="J860" s="11">
        <v>0.9</v>
      </c>
      <c r="K860" s="11">
        <v>2</v>
      </c>
      <c r="L860" s="11">
        <v>4</v>
      </c>
      <c r="M860" s="11">
        <v>2</v>
      </c>
      <c r="N860" s="11">
        <v>2</v>
      </c>
      <c r="O860" s="11">
        <v>0.05</v>
      </c>
      <c r="P860" s="11">
        <v>0.2</v>
      </c>
      <c r="Q860" s="11">
        <v>0.23333333000000001</v>
      </c>
      <c r="R860" s="11">
        <v>0.3</v>
      </c>
      <c r="S860" s="11">
        <v>2710.0752000000002</v>
      </c>
      <c r="T860" s="11">
        <v>0.67500000000000004</v>
      </c>
      <c r="U860" s="11">
        <v>50</v>
      </c>
      <c r="V860" s="11">
        <v>1200</v>
      </c>
      <c r="W860" s="11">
        <v>-13.384446000000001</v>
      </c>
      <c r="Y860" s="11">
        <v>-10.853573000000001</v>
      </c>
      <c r="Z860" s="11">
        <v>323.02499999999998</v>
      </c>
      <c r="AA860" s="11">
        <v>2710.0752000000002</v>
      </c>
      <c r="AB860" s="11">
        <v>0.67500000000000004</v>
      </c>
      <c r="AC860" s="11">
        <v>50</v>
      </c>
      <c r="AD860" s="11">
        <v>-13.384446000000001</v>
      </c>
    </row>
    <row r="861" spans="2:30" x14ac:dyDescent="0.35">
      <c r="B861" s="11">
        <v>8.6813559999999992</v>
      </c>
      <c r="C861" s="11">
        <v>15</v>
      </c>
      <c r="D861" s="11">
        <v>293.90816000000001</v>
      </c>
      <c r="E861" s="11">
        <v>0.219</v>
      </c>
      <c r="F861" s="11">
        <v>4085.3305785123966</v>
      </c>
      <c r="G861" s="11">
        <v>7000</v>
      </c>
      <c r="H861" s="11">
        <v>0.8</v>
      </c>
      <c r="I861" s="11">
        <v>0.4</v>
      </c>
      <c r="J861" s="11">
        <v>0.6</v>
      </c>
      <c r="K861" s="11">
        <v>3</v>
      </c>
      <c r="L861" s="11">
        <v>4</v>
      </c>
      <c r="M861" s="11">
        <v>3</v>
      </c>
      <c r="N861" s="11">
        <v>3</v>
      </c>
      <c r="O861" s="11">
        <v>0.05</v>
      </c>
      <c r="P861" s="11">
        <v>0.2</v>
      </c>
      <c r="Q861" s="11">
        <v>0.23333333000000001</v>
      </c>
      <c r="R861" s="11">
        <v>0.35</v>
      </c>
      <c r="S861" s="11">
        <v>2025.0823</v>
      </c>
      <c r="T861" s="11">
        <v>0.57499999999999996</v>
      </c>
      <c r="U861" s="11">
        <v>80</v>
      </c>
      <c r="V861" s="11">
        <v>800</v>
      </c>
      <c r="W861" s="11">
        <v>8.7597781999999995</v>
      </c>
      <c r="Y861" s="11">
        <v>8.6813559999999992</v>
      </c>
      <c r="Z861" s="11">
        <v>894.68739669421484</v>
      </c>
      <c r="AA861" s="11">
        <v>2025.0823</v>
      </c>
      <c r="AB861" s="11">
        <v>0.57499999999999996</v>
      </c>
      <c r="AC861" s="11">
        <v>80</v>
      </c>
      <c r="AD861" s="11">
        <v>8.7597781999999995</v>
      </c>
    </row>
    <row r="862" spans="2:30" x14ac:dyDescent="0.35">
      <c r="B862" s="11">
        <v>0.39681899999999998</v>
      </c>
      <c r="C862" s="11">
        <v>40</v>
      </c>
      <c r="D862" s="11">
        <v>50.234693999999998</v>
      </c>
      <c r="E862" s="11">
        <v>0.111</v>
      </c>
      <c r="F862" s="11">
        <v>4176.1363636363631</v>
      </c>
      <c r="G862" s="11">
        <v>7000</v>
      </c>
      <c r="H862" s="11">
        <v>0.7</v>
      </c>
      <c r="I862" s="11">
        <v>0.3</v>
      </c>
      <c r="J862" s="11">
        <v>0.9</v>
      </c>
      <c r="K862" s="11">
        <v>2</v>
      </c>
      <c r="L862" s="11">
        <v>4</v>
      </c>
      <c r="M862" s="11">
        <v>3</v>
      </c>
      <c r="N862" s="11">
        <v>2</v>
      </c>
      <c r="O862" s="11">
        <v>0.2</v>
      </c>
      <c r="P862" s="11">
        <v>0.1</v>
      </c>
      <c r="Q862" s="11">
        <v>0.16666666999999999</v>
      </c>
      <c r="R862" s="11">
        <v>0.2</v>
      </c>
      <c r="S862" s="11">
        <v>1729.8807999999999</v>
      </c>
      <c r="T862" s="11">
        <v>0.4</v>
      </c>
      <c r="U862" s="11">
        <v>70</v>
      </c>
      <c r="V862" s="11">
        <v>400</v>
      </c>
      <c r="W862" s="11">
        <v>-2.9280629</v>
      </c>
      <c r="Y862" s="11">
        <v>0.39681899999999998</v>
      </c>
      <c r="Z862" s="11">
        <v>463.55113636363632</v>
      </c>
      <c r="AA862" s="11">
        <v>1729.8807999999999</v>
      </c>
      <c r="AB862" s="11">
        <v>0.4</v>
      </c>
      <c r="AC862" s="11">
        <v>70</v>
      </c>
      <c r="AD862" s="11">
        <v>-2.9280629</v>
      </c>
    </row>
    <row r="863" spans="2:30" x14ac:dyDescent="0.35">
      <c r="B863" s="11">
        <v>2.2530399999999999</v>
      </c>
      <c r="C863" s="11">
        <v>15</v>
      </c>
      <c r="D863" s="11">
        <v>257.35714000000002</v>
      </c>
      <c r="E863" s="11">
        <v>8.4000000000000005E-2</v>
      </c>
      <c r="F863" s="11">
        <v>4619.059917355371</v>
      </c>
      <c r="G863" s="11">
        <v>8000</v>
      </c>
      <c r="H863" s="11">
        <v>0.8</v>
      </c>
      <c r="I863" s="11">
        <v>0.3</v>
      </c>
      <c r="J863" s="11">
        <v>0.7</v>
      </c>
      <c r="K863" s="11">
        <v>4</v>
      </c>
      <c r="L863" s="11">
        <v>4</v>
      </c>
      <c r="M863" s="11">
        <v>4</v>
      </c>
      <c r="N863" s="11">
        <v>4</v>
      </c>
      <c r="O863" s="11">
        <v>0.2</v>
      </c>
      <c r="P863" s="11">
        <v>0.15</v>
      </c>
      <c r="Q863" s="11">
        <v>0.23333333000000001</v>
      </c>
      <c r="R863" s="11">
        <v>0.3</v>
      </c>
      <c r="S863" s="11">
        <v>5207.3545000000004</v>
      </c>
      <c r="T863" s="11">
        <v>0.52500000000000002</v>
      </c>
      <c r="U863" s="11">
        <v>60</v>
      </c>
      <c r="V863" s="11">
        <v>1600</v>
      </c>
      <c r="W863" s="11">
        <v>6.2019657000000006</v>
      </c>
      <c r="Y863" s="11">
        <v>2.2530399999999999</v>
      </c>
      <c r="Z863" s="11">
        <v>388.0010330578512</v>
      </c>
      <c r="AA863" s="11">
        <v>5207.3545000000004</v>
      </c>
      <c r="AB863" s="11">
        <v>0.52500000000000002</v>
      </c>
      <c r="AC863" s="11">
        <v>60</v>
      </c>
      <c r="AD863" s="11">
        <v>6.2019657000000006</v>
      </c>
    </row>
    <row r="864" spans="2:30" x14ac:dyDescent="0.35">
      <c r="B864" s="11">
        <v>-9.5567910000000005</v>
      </c>
      <c r="C864" s="11">
        <v>20</v>
      </c>
      <c r="D864" s="11">
        <v>165.97959</v>
      </c>
      <c r="E864" s="11">
        <v>0.03</v>
      </c>
      <c r="F864" s="11">
        <v>1639.6694214876034</v>
      </c>
      <c r="G864" s="11">
        <v>8000</v>
      </c>
      <c r="H864" s="11">
        <v>0.75</v>
      </c>
      <c r="I864" s="11">
        <v>0.4</v>
      </c>
      <c r="J864" s="11">
        <v>0.7</v>
      </c>
      <c r="K864" s="11">
        <v>4</v>
      </c>
      <c r="L864" s="11">
        <v>2</v>
      </c>
      <c r="M864" s="11">
        <v>4</v>
      </c>
      <c r="N864" s="11">
        <v>4</v>
      </c>
      <c r="O864" s="11">
        <v>0.2</v>
      </c>
      <c r="P864" s="11">
        <v>0.15</v>
      </c>
      <c r="Q864" s="11">
        <v>0.23333333000000001</v>
      </c>
      <c r="R864" s="11">
        <v>0.2</v>
      </c>
      <c r="S864" s="11">
        <v>3636.7460999999998</v>
      </c>
      <c r="T864" s="11">
        <v>0.42499999999999999</v>
      </c>
      <c r="U864" s="11">
        <v>80</v>
      </c>
      <c r="V864" s="11">
        <v>1200</v>
      </c>
      <c r="W864" s="11">
        <v>-9.9817414000000007</v>
      </c>
      <c r="Y864" s="11">
        <v>-9.5567910000000005</v>
      </c>
      <c r="Z864" s="11">
        <v>49.190082644628099</v>
      </c>
      <c r="AA864" s="11">
        <v>3636.7460999999998</v>
      </c>
      <c r="AB864" s="11">
        <v>0.42499999999999999</v>
      </c>
      <c r="AC864" s="11">
        <v>80</v>
      </c>
      <c r="AD864" s="11">
        <v>-9.9817414000000007</v>
      </c>
    </row>
    <row r="865" spans="2:30" x14ac:dyDescent="0.35">
      <c r="B865" s="11">
        <v>37.445971999999998</v>
      </c>
      <c r="C865" s="11">
        <v>30</v>
      </c>
      <c r="D865" s="11">
        <v>38.051020000000001</v>
      </c>
      <c r="E865" s="11">
        <v>0.16500000000000001</v>
      </c>
      <c r="F865" s="11">
        <v>5185.227272727273</v>
      </c>
      <c r="G865" s="11">
        <v>8000</v>
      </c>
      <c r="H865" s="11">
        <v>0.85</v>
      </c>
      <c r="I865" s="11">
        <v>0.3</v>
      </c>
      <c r="J865" s="11">
        <v>0.9</v>
      </c>
      <c r="K865" s="11">
        <v>3</v>
      </c>
      <c r="L865" s="11">
        <v>4</v>
      </c>
      <c r="M865" s="11">
        <v>3</v>
      </c>
      <c r="N865" s="11">
        <v>2</v>
      </c>
      <c r="O865" s="11">
        <v>0.2</v>
      </c>
      <c r="P865" s="11">
        <v>0.2</v>
      </c>
      <c r="Q865" s="11">
        <v>0.23333333000000001</v>
      </c>
      <c r="R865" s="11">
        <v>0.25</v>
      </c>
      <c r="S865" s="11">
        <v>2755.4913000000001</v>
      </c>
      <c r="T865" s="11">
        <v>0.5</v>
      </c>
      <c r="U865" s="11">
        <v>70</v>
      </c>
      <c r="V865" s="11">
        <v>1400</v>
      </c>
      <c r="W865" s="11">
        <v>27.679849000000001</v>
      </c>
      <c r="Y865" s="11">
        <v>37.445971999999998</v>
      </c>
      <c r="Z865" s="11">
        <v>855.56250000000011</v>
      </c>
      <c r="AA865" s="11">
        <v>2755.4913000000001</v>
      </c>
      <c r="AB865" s="11">
        <v>0.5</v>
      </c>
      <c r="AC865" s="11">
        <v>70</v>
      </c>
      <c r="AD865" s="11">
        <v>27.679849000000001</v>
      </c>
    </row>
    <row r="866" spans="2:30" x14ac:dyDescent="0.35">
      <c r="B866" s="11">
        <v>-12.018345</v>
      </c>
      <c r="C866" s="11">
        <v>15</v>
      </c>
      <c r="D866" s="11">
        <v>184.2551</v>
      </c>
      <c r="E866" s="11">
        <v>0.27300000000000002</v>
      </c>
      <c r="F866" s="11">
        <v>2400</v>
      </c>
      <c r="G866" s="11">
        <v>5500</v>
      </c>
      <c r="H866" s="11">
        <v>0.8</v>
      </c>
      <c r="I866" s="11">
        <v>0.5</v>
      </c>
      <c r="J866" s="11">
        <v>0.6</v>
      </c>
      <c r="K866" s="11">
        <v>2</v>
      </c>
      <c r="L866" s="11">
        <v>3</v>
      </c>
      <c r="M866" s="11">
        <v>2</v>
      </c>
      <c r="N866" s="11">
        <v>2</v>
      </c>
      <c r="O866" s="11">
        <v>0.05</v>
      </c>
      <c r="P866" s="11">
        <v>0.15</v>
      </c>
      <c r="Q866" s="11">
        <v>0.16666666999999999</v>
      </c>
      <c r="R866" s="11">
        <v>0.25</v>
      </c>
      <c r="S866" s="11">
        <v>3082.8262</v>
      </c>
      <c r="T866" s="11">
        <v>0.67500000000000004</v>
      </c>
      <c r="U866" s="11">
        <v>40</v>
      </c>
      <c r="V866" s="11">
        <v>800</v>
      </c>
      <c r="W866" s="11">
        <v>-14.413042000000001</v>
      </c>
      <c r="Y866" s="11">
        <v>-12.018345</v>
      </c>
      <c r="Z866" s="11">
        <v>655.20000000000005</v>
      </c>
      <c r="AA866" s="11">
        <v>3082.8262</v>
      </c>
      <c r="AB866" s="11">
        <v>0.67500000000000004</v>
      </c>
      <c r="AC866" s="11">
        <v>40</v>
      </c>
      <c r="AD866" s="11">
        <v>-14.413042000000001</v>
      </c>
    </row>
    <row r="867" spans="2:30" x14ac:dyDescent="0.35">
      <c r="B867" s="11">
        <v>3.4369930000000002</v>
      </c>
      <c r="C867" s="11">
        <v>25</v>
      </c>
      <c r="D867" s="11">
        <v>62.418367000000003</v>
      </c>
      <c r="E867" s="11">
        <v>0.27300000000000002</v>
      </c>
      <c r="F867" s="11">
        <v>2380.1652892561983</v>
      </c>
      <c r="G867" s="11">
        <v>4500</v>
      </c>
      <c r="H867" s="11">
        <v>0.85</v>
      </c>
      <c r="I867" s="11">
        <v>0.5</v>
      </c>
      <c r="J867" s="11">
        <v>0.8</v>
      </c>
      <c r="K867" s="11">
        <v>2</v>
      </c>
      <c r="L867" s="11">
        <v>2</v>
      </c>
      <c r="M867" s="11">
        <v>2</v>
      </c>
      <c r="N867" s="11">
        <v>2</v>
      </c>
      <c r="O867" s="11">
        <v>0.125</v>
      </c>
      <c r="P867" s="11">
        <v>0.2</v>
      </c>
      <c r="Q867" s="11">
        <v>0.16666666999999999</v>
      </c>
      <c r="R867" s="11">
        <v>0.35</v>
      </c>
      <c r="S867" s="11">
        <v>1218.6541</v>
      </c>
      <c r="T867" s="11">
        <v>0.42499999999999999</v>
      </c>
      <c r="U867" s="11">
        <v>40</v>
      </c>
      <c r="V867" s="11">
        <v>1400</v>
      </c>
      <c r="W867" s="11">
        <v>2.5460702999999998</v>
      </c>
      <c r="Y867" s="11">
        <v>3.4369930000000002</v>
      </c>
      <c r="Z867" s="11">
        <v>649.78512396694214</v>
      </c>
      <c r="AA867" s="11">
        <v>1218.6541</v>
      </c>
      <c r="AB867" s="11">
        <v>0.42499999999999999</v>
      </c>
      <c r="AC867" s="11">
        <v>40</v>
      </c>
      <c r="AD867" s="11">
        <v>2.5460702999999998</v>
      </c>
    </row>
    <row r="868" spans="2:30" x14ac:dyDescent="0.35">
      <c r="B868" s="11">
        <v>-4.8146050000000002</v>
      </c>
      <c r="C868" s="11">
        <v>30</v>
      </c>
      <c r="D868" s="11">
        <v>25.867346999999999</v>
      </c>
      <c r="E868" s="11">
        <v>8.4000000000000005E-2</v>
      </c>
      <c r="F868" s="11">
        <v>2485.227272727273</v>
      </c>
      <c r="G868" s="11">
        <v>8000</v>
      </c>
      <c r="H868" s="11">
        <v>0.85</v>
      </c>
      <c r="I868" s="11">
        <v>0.5</v>
      </c>
      <c r="J868" s="11">
        <v>0.7</v>
      </c>
      <c r="K868" s="11">
        <v>4</v>
      </c>
      <c r="L868" s="11">
        <v>3</v>
      </c>
      <c r="M868" s="11">
        <v>4</v>
      </c>
      <c r="N868" s="11">
        <v>3</v>
      </c>
      <c r="O868" s="11">
        <v>0.05</v>
      </c>
      <c r="P868" s="11">
        <v>0.15</v>
      </c>
      <c r="Q868" s="11">
        <v>0.16666666999999999</v>
      </c>
      <c r="R868" s="11">
        <v>0.2</v>
      </c>
      <c r="S868" s="11">
        <v>4723.6993000000002</v>
      </c>
      <c r="T868" s="11">
        <v>0.625</v>
      </c>
      <c r="U868" s="11">
        <v>90</v>
      </c>
      <c r="V868" s="11">
        <v>2000</v>
      </c>
      <c r="W868" s="11">
        <v>-6.3121174</v>
      </c>
      <c r="Y868" s="11">
        <v>-4.8146050000000002</v>
      </c>
      <c r="Z868" s="11">
        <v>208.75909090909093</v>
      </c>
      <c r="AA868" s="11">
        <v>4723.6993000000002</v>
      </c>
      <c r="AB868" s="11">
        <v>0.625</v>
      </c>
      <c r="AC868" s="11">
        <v>90</v>
      </c>
      <c r="AD868" s="11">
        <v>-6.3121174</v>
      </c>
    </row>
    <row r="869" spans="2:30" x14ac:dyDescent="0.35">
      <c r="B869" s="11">
        <v>-19.918002999999999</v>
      </c>
      <c r="C869" s="11">
        <v>30</v>
      </c>
      <c r="D869" s="11">
        <v>68.510204000000002</v>
      </c>
      <c r="E869" s="11">
        <v>0.246</v>
      </c>
      <c r="F869" s="11">
        <v>376.54958677685954</v>
      </c>
      <c r="G869" s="11">
        <v>4500</v>
      </c>
      <c r="H869" s="11">
        <v>0.7</v>
      </c>
      <c r="I869" s="11">
        <v>0.3</v>
      </c>
      <c r="J869" s="11">
        <v>0.6</v>
      </c>
      <c r="K869" s="11">
        <v>2</v>
      </c>
      <c r="L869" s="11">
        <v>3</v>
      </c>
      <c r="M869" s="11">
        <v>3</v>
      </c>
      <c r="N869" s="11">
        <v>4</v>
      </c>
      <c r="O869" s="11">
        <v>0.125</v>
      </c>
      <c r="P869" s="11">
        <v>0.1</v>
      </c>
      <c r="Q869" s="11">
        <v>0.3</v>
      </c>
      <c r="R869" s="11">
        <v>0.35</v>
      </c>
      <c r="S869" s="11">
        <v>1180.9248</v>
      </c>
      <c r="T869" s="11">
        <v>0.4</v>
      </c>
      <c r="U869" s="11">
        <v>60</v>
      </c>
      <c r="V869" s="11">
        <v>1800</v>
      </c>
      <c r="W869" s="11">
        <v>-19.712467</v>
      </c>
      <c r="Y869" s="11">
        <v>-19.918002999999999</v>
      </c>
      <c r="Z869" s="11">
        <v>92.631198347107443</v>
      </c>
      <c r="AA869" s="11">
        <v>1180.9248</v>
      </c>
      <c r="AB869" s="11">
        <v>0.4</v>
      </c>
      <c r="AC869" s="11">
        <v>60</v>
      </c>
      <c r="AD869" s="11">
        <v>-19.712467</v>
      </c>
    </row>
    <row r="870" spans="2:30" x14ac:dyDescent="0.35">
      <c r="B870" s="11">
        <v>-2.089801</v>
      </c>
      <c r="C870" s="11">
        <v>40</v>
      </c>
      <c r="D870" s="11">
        <v>220.80611999999999</v>
      </c>
      <c r="E870" s="11">
        <v>0.13800000000000001</v>
      </c>
      <c r="F870" s="11">
        <v>2380.1652892561983</v>
      </c>
      <c r="G870" s="11">
        <v>6500</v>
      </c>
      <c r="H870" s="11">
        <v>0.75</v>
      </c>
      <c r="I870" s="11">
        <v>0.2</v>
      </c>
      <c r="J870" s="11">
        <v>0.8</v>
      </c>
      <c r="K870" s="11">
        <v>2</v>
      </c>
      <c r="L870" s="11">
        <v>3</v>
      </c>
      <c r="M870" s="11">
        <v>4</v>
      </c>
      <c r="N870" s="11">
        <v>3</v>
      </c>
      <c r="O870" s="11">
        <v>0.125</v>
      </c>
      <c r="P870" s="11">
        <v>0.15</v>
      </c>
      <c r="Q870" s="11">
        <v>0.23333333000000001</v>
      </c>
      <c r="R870" s="11">
        <v>0.2</v>
      </c>
      <c r="S870" s="11">
        <v>3112.2408999999998</v>
      </c>
      <c r="T870" s="11">
        <v>0.625</v>
      </c>
      <c r="U870" s="11">
        <v>60</v>
      </c>
      <c r="V870" s="11">
        <v>400</v>
      </c>
      <c r="W870" s="11">
        <v>-3.4596372</v>
      </c>
      <c r="Y870" s="11">
        <v>-2.089801</v>
      </c>
      <c r="Z870" s="11">
        <v>328.4628099173554</v>
      </c>
      <c r="AA870" s="11">
        <v>3112.2408999999998</v>
      </c>
      <c r="AB870" s="11">
        <v>0.625</v>
      </c>
      <c r="AC870" s="11">
        <v>60</v>
      </c>
      <c r="AD870" s="11">
        <v>-3.4596372</v>
      </c>
    </row>
    <row r="871" spans="2:30" x14ac:dyDescent="0.35">
      <c r="B871" s="11">
        <v>17.644421999999999</v>
      </c>
      <c r="C871" s="11">
        <v>20</v>
      </c>
      <c r="D871" s="11">
        <v>141.61224000000001</v>
      </c>
      <c r="E871" s="11">
        <v>0.192</v>
      </c>
      <c r="F871" s="11">
        <v>4619.059917355371</v>
      </c>
      <c r="G871" s="11">
        <v>7000</v>
      </c>
      <c r="H871" s="11">
        <v>0.75</v>
      </c>
      <c r="I871" s="11">
        <v>0.2</v>
      </c>
      <c r="J871" s="11">
        <v>0.6</v>
      </c>
      <c r="K871" s="11">
        <v>4</v>
      </c>
      <c r="L871" s="11">
        <v>2</v>
      </c>
      <c r="M871" s="11">
        <v>4</v>
      </c>
      <c r="N871" s="11">
        <v>3</v>
      </c>
      <c r="O871" s="11">
        <v>0.2</v>
      </c>
      <c r="P871" s="11">
        <v>0.2</v>
      </c>
      <c r="Q871" s="11">
        <v>0.1</v>
      </c>
      <c r="R871" s="11">
        <v>0.25</v>
      </c>
      <c r="S871" s="11">
        <v>2570.2004000000002</v>
      </c>
      <c r="T871" s="11">
        <v>0.55000000000000004</v>
      </c>
      <c r="U871" s="11">
        <v>60</v>
      </c>
      <c r="V871" s="11">
        <v>400</v>
      </c>
      <c r="W871" s="11">
        <v>17.911434</v>
      </c>
      <c r="Y871" s="11">
        <v>17.644421999999999</v>
      </c>
      <c r="Z871" s="11">
        <v>886.85950413223122</v>
      </c>
      <c r="AA871" s="11">
        <v>2570.2004000000002</v>
      </c>
      <c r="AB871" s="11">
        <v>0.55000000000000004</v>
      </c>
      <c r="AC871" s="11">
        <v>60</v>
      </c>
      <c r="AD871" s="11">
        <v>17.911434</v>
      </c>
    </row>
    <row r="872" spans="2:30" x14ac:dyDescent="0.35">
      <c r="B872" s="11">
        <v>13.155097</v>
      </c>
      <c r="C872" s="11">
        <v>20</v>
      </c>
      <c r="D872" s="11">
        <v>147.70408</v>
      </c>
      <c r="E872" s="11">
        <v>0.192</v>
      </c>
      <c r="F872" s="11">
        <v>2380.1652892561983</v>
      </c>
      <c r="G872" s="11">
        <v>7000</v>
      </c>
      <c r="H872" s="11">
        <v>0.8</v>
      </c>
      <c r="I872" s="11">
        <v>0.5</v>
      </c>
      <c r="J872" s="11">
        <v>0.8</v>
      </c>
      <c r="K872" s="11">
        <v>3</v>
      </c>
      <c r="L872" s="11">
        <v>2</v>
      </c>
      <c r="M872" s="11">
        <v>4</v>
      </c>
      <c r="N872" s="11">
        <v>2</v>
      </c>
      <c r="O872" s="11">
        <v>0.125</v>
      </c>
      <c r="P872" s="11">
        <v>0.15</v>
      </c>
      <c r="Q872" s="11">
        <v>0.3</v>
      </c>
      <c r="R872" s="11">
        <v>0.35</v>
      </c>
      <c r="S872" s="11">
        <v>3794.1053000000002</v>
      </c>
      <c r="T872" s="11">
        <v>0.625</v>
      </c>
      <c r="U872" s="11">
        <v>80</v>
      </c>
      <c r="V872" s="11">
        <v>1000</v>
      </c>
      <c r="W872" s="11">
        <v>12.335264</v>
      </c>
      <c r="Y872" s="11">
        <v>13.155097</v>
      </c>
      <c r="Z872" s="11">
        <v>456.9917355371901</v>
      </c>
      <c r="AA872" s="11">
        <v>3794.1053000000002</v>
      </c>
      <c r="AB872" s="11">
        <v>0.625</v>
      </c>
      <c r="AC872" s="11">
        <v>80</v>
      </c>
      <c r="AD872" s="11">
        <v>12.335264</v>
      </c>
    </row>
    <row r="873" spans="2:30" x14ac:dyDescent="0.35">
      <c r="B873" s="11">
        <v>2.2049690000000002</v>
      </c>
      <c r="C873" s="11">
        <v>30</v>
      </c>
      <c r="D873" s="11">
        <v>269.54082</v>
      </c>
      <c r="E873" s="11">
        <v>0.219</v>
      </c>
      <c r="F873" s="11">
        <v>1269.4214876033059</v>
      </c>
      <c r="G873" s="11">
        <v>3500</v>
      </c>
      <c r="H873" s="11">
        <v>0.7</v>
      </c>
      <c r="I873" s="11">
        <v>0.4</v>
      </c>
      <c r="J873" s="11">
        <v>0.7</v>
      </c>
      <c r="K873" s="11">
        <v>3</v>
      </c>
      <c r="L873" s="11">
        <v>4</v>
      </c>
      <c r="M873" s="11">
        <v>3</v>
      </c>
      <c r="N873" s="11">
        <v>2</v>
      </c>
      <c r="O873" s="11">
        <v>0.125</v>
      </c>
      <c r="P873" s="11">
        <v>0.15</v>
      </c>
      <c r="Q873" s="11">
        <v>0.16666666999999999</v>
      </c>
      <c r="R873" s="11">
        <v>0.35</v>
      </c>
      <c r="S873" s="11">
        <v>2066.6185</v>
      </c>
      <c r="T873" s="11">
        <v>0.55000000000000004</v>
      </c>
      <c r="U873" s="11">
        <v>60</v>
      </c>
      <c r="V873" s="11">
        <v>600</v>
      </c>
      <c r="W873" s="11">
        <v>4.3257177999999996</v>
      </c>
      <c r="Y873" s="11">
        <v>2.2049690000000002</v>
      </c>
      <c r="Z873" s="11">
        <v>278.00330578512398</v>
      </c>
      <c r="AA873" s="11">
        <v>2066.6185</v>
      </c>
      <c r="AB873" s="11">
        <v>0.55000000000000004</v>
      </c>
      <c r="AC873" s="11">
        <v>60</v>
      </c>
      <c r="AD873" s="11">
        <v>4.3257177999999996</v>
      </c>
    </row>
    <row r="874" spans="2:30" x14ac:dyDescent="0.35">
      <c r="B874" s="11">
        <v>3.6390039999999999</v>
      </c>
      <c r="C874" s="11">
        <v>15</v>
      </c>
      <c r="D874" s="11">
        <v>232.9898</v>
      </c>
      <c r="E874" s="11">
        <v>0.219</v>
      </c>
      <c r="F874" s="11">
        <v>2750.413223140496</v>
      </c>
      <c r="G874" s="11">
        <v>7000</v>
      </c>
      <c r="H874" s="11">
        <v>0.7</v>
      </c>
      <c r="I874" s="11">
        <v>0.2</v>
      </c>
      <c r="J874" s="11">
        <v>0.8</v>
      </c>
      <c r="K874" s="11">
        <v>3</v>
      </c>
      <c r="L874" s="11">
        <v>4</v>
      </c>
      <c r="M874" s="11">
        <v>3</v>
      </c>
      <c r="N874" s="11">
        <v>3</v>
      </c>
      <c r="O874" s="11">
        <v>0.125</v>
      </c>
      <c r="P874" s="11">
        <v>0.2</v>
      </c>
      <c r="Q874" s="11">
        <v>0.3</v>
      </c>
      <c r="R874" s="11">
        <v>0.3</v>
      </c>
      <c r="S874" s="11">
        <v>3923.5970000000002</v>
      </c>
      <c r="T874" s="11">
        <v>0.625</v>
      </c>
      <c r="U874" s="11">
        <v>70</v>
      </c>
      <c r="V874" s="11">
        <v>800</v>
      </c>
      <c r="W874" s="11">
        <v>-5.4778520999999998</v>
      </c>
      <c r="Y874" s="11">
        <v>3.6390039999999999</v>
      </c>
      <c r="Z874" s="11">
        <v>602.3404958677686</v>
      </c>
      <c r="AA874" s="11">
        <v>3923.5970000000002</v>
      </c>
      <c r="AB874" s="11">
        <v>0.625</v>
      </c>
      <c r="AC874" s="11">
        <v>70</v>
      </c>
      <c r="AD874" s="11">
        <v>-5.4778520999999998</v>
      </c>
    </row>
    <row r="875" spans="2:30" x14ac:dyDescent="0.35">
      <c r="B875" s="11">
        <v>24.539453000000002</v>
      </c>
      <c r="C875" s="11">
        <v>15</v>
      </c>
      <c r="D875" s="11">
        <v>117.2449</v>
      </c>
      <c r="E875" s="11">
        <v>0.246</v>
      </c>
      <c r="F875" s="11">
        <v>4176.1363636363631</v>
      </c>
      <c r="G875" s="11">
        <v>2500</v>
      </c>
      <c r="H875" s="11">
        <v>0.85</v>
      </c>
      <c r="I875" s="11">
        <v>0.2</v>
      </c>
      <c r="J875" s="11">
        <v>0.6</v>
      </c>
      <c r="K875" s="11">
        <v>3</v>
      </c>
      <c r="L875" s="11">
        <v>4</v>
      </c>
      <c r="M875" s="11">
        <v>2</v>
      </c>
      <c r="N875" s="11">
        <v>4</v>
      </c>
      <c r="O875" s="11">
        <v>0.2</v>
      </c>
      <c r="P875" s="11">
        <v>0.2</v>
      </c>
      <c r="Q875" s="11">
        <v>0.23333333000000001</v>
      </c>
      <c r="R875" s="11">
        <v>0.35</v>
      </c>
      <c r="S875" s="11">
        <v>1627.2982999999999</v>
      </c>
      <c r="T875" s="11">
        <v>0.6</v>
      </c>
      <c r="U875" s="11">
        <v>80</v>
      </c>
      <c r="V875" s="11">
        <v>2000</v>
      </c>
      <c r="W875" s="11">
        <v>30.155498999999999</v>
      </c>
      <c r="Y875" s="11">
        <v>24.539453000000002</v>
      </c>
      <c r="Z875" s="11">
        <v>1027.3295454545453</v>
      </c>
      <c r="AA875" s="11">
        <v>1627.2982999999999</v>
      </c>
      <c r="AB875" s="11">
        <v>0.6</v>
      </c>
      <c r="AC875" s="11">
        <v>80</v>
      </c>
      <c r="AD875" s="11">
        <v>30.155498999999999</v>
      </c>
    </row>
    <row r="876" spans="2:30" x14ac:dyDescent="0.35">
      <c r="B876" s="11">
        <v>-10.149737999999999</v>
      </c>
      <c r="C876" s="11">
        <v>15</v>
      </c>
      <c r="D876" s="11">
        <v>269.54082</v>
      </c>
      <c r="E876" s="11">
        <v>0.111</v>
      </c>
      <c r="F876" s="11">
        <v>785.64049586776855</v>
      </c>
      <c r="G876" s="11">
        <v>6500</v>
      </c>
      <c r="H876" s="11">
        <v>0.75</v>
      </c>
      <c r="I876" s="11">
        <v>0.3</v>
      </c>
      <c r="J876" s="11">
        <v>0.6</v>
      </c>
      <c r="K876" s="11">
        <v>3</v>
      </c>
      <c r="L876" s="11">
        <v>2</v>
      </c>
      <c r="M876" s="11">
        <v>4</v>
      </c>
      <c r="N876" s="11">
        <v>4</v>
      </c>
      <c r="O876" s="11">
        <v>0.2</v>
      </c>
      <c r="P876" s="11">
        <v>0.1</v>
      </c>
      <c r="Q876" s="11">
        <v>0.3</v>
      </c>
      <c r="R876" s="11">
        <v>0.25</v>
      </c>
      <c r="S876" s="11">
        <v>4230.9755999999998</v>
      </c>
      <c r="T876" s="11">
        <v>0.6</v>
      </c>
      <c r="U876" s="11">
        <v>40</v>
      </c>
      <c r="V876" s="11">
        <v>800</v>
      </c>
      <c r="W876" s="11">
        <v>-8.9497769999999992</v>
      </c>
      <c r="Y876" s="11">
        <v>-10.149737999999999</v>
      </c>
      <c r="Z876" s="11">
        <v>87.206095041322314</v>
      </c>
      <c r="AA876" s="11">
        <v>4230.9755999999998</v>
      </c>
      <c r="AB876" s="11">
        <v>0.6</v>
      </c>
      <c r="AC876" s="11">
        <v>40</v>
      </c>
      <c r="AD876" s="11">
        <v>-8.9497769999999992</v>
      </c>
    </row>
    <row r="877" spans="2:30" x14ac:dyDescent="0.35">
      <c r="B877" s="11">
        <v>-15.832015</v>
      </c>
      <c r="C877" s="11">
        <v>20</v>
      </c>
      <c r="D877" s="11">
        <v>245.17347000000001</v>
      </c>
      <c r="E877" s="11">
        <v>0.16500000000000001</v>
      </c>
      <c r="F877" s="11">
        <v>1000</v>
      </c>
      <c r="G877" s="11">
        <v>8500</v>
      </c>
      <c r="H877" s="11">
        <v>0.8</v>
      </c>
      <c r="I877" s="11">
        <v>0.4</v>
      </c>
      <c r="J877" s="11">
        <v>0.9</v>
      </c>
      <c r="K877" s="11">
        <v>2</v>
      </c>
      <c r="L877" s="11">
        <v>4</v>
      </c>
      <c r="M877" s="11">
        <v>3</v>
      </c>
      <c r="N877" s="11">
        <v>4</v>
      </c>
      <c r="O877" s="11">
        <v>0.2</v>
      </c>
      <c r="P877" s="11">
        <v>0.2</v>
      </c>
      <c r="Q877" s="11">
        <v>0.23333333000000001</v>
      </c>
      <c r="R877" s="11">
        <v>0.3</v>
      </c>
      <c r="S877" s="11">
        <v>5350.2130999999999</v>
      </c>
      <c r="T877" s="11">
        <v>0.6</v>
      </c>
      <c r="U877" s="11">
        <v>40</v>
      </c>
      <c r="V877" s="11">
        <v>2000</v>
      </c>
      <c r="W877" s="11">
        <v>-19.999858</v>
      </c>
      <c r="Y877" s="11">
        <v>-15.832015</v>
      </c>
      <c r="Z877" s="11">
        <v>165</v>
      </c>
      <c r="AA877" s="11">
        <v>5350.2130999999999</v>
      </c>
      <c r="AB877" s="11">
        <v>0.6</v>
      </c>
      <c r="AC877" s="11">
        <v>40</v>
      </c>
      <c r="AD877" s="11">
        <v>-19.999858</v>
      </c>
    </row>
    <row r="878" spans="2:30" x14ac:dyDescent="0.35">
      <c r="B878" s="11">
        <v>26.708316</v>
      </c>
      <c r="C878" s="11">
        <v>15</v>
      </c>
      <c r="D878" s="11">
        <v>123.33673</v>
      </c>
      <c r="E878" s="11">
        <v>0.192</v>
      </c>
      <c r="F878" s="11">
        <v>6285.1239669421484</v>
      </c>
      <c r="G878" s="11">
        <v>7000</v>
      </c>
      <c r="H878" s="11">
        <v>0.85</v>
      </c>
      <c r="I878" s="11">
        <v>0.2</v>
      </c>
      <c r="J878" s="11">
        <v>0.9</v>
      </c>
      <c r="K878" s="11">
        <v>4</v>
      </c>
      <c r="L878" s="11">
        <v>2</v>
      </c>
      <c r="M878" s="11">
        <v>4</v>
      </c>
      <c r="N878" s="11">
        <v>3</v>
      </c>
      <c r="O878" s="11">
        <v>0.2</v>
      </c>
      <c r="P878" s="11">
        <v>0.15</v>
      </c>
      <c r="Q878" s="11">
        <v>0.1</v>
      </c>
      <c r="R878" s="11">
        <v>0.35</v>
      </c>
      <c r="S878" s="11">
        <v>3290.7588000000001</v>
      </c>
      <c r="T878" s="11">
        <v>0.5</v>
      </c>
      <c r="U878" s="11">
        <v>40</v>
      </c>
      <c r="V878" s="11">
        <v>1200</v>
      </c>
      <c r="W878" s="11">
        <v>27.701103</v>
      </c>
      <c r="Y878" s="11">
        <v>26.708316</v>
      </c>
      <c r="Z878" s="11">
        <v>1206.7438016528924</v>
      </c>
      <c r="AA878" s="11">
        <v>3290.7588000000001</v>
      </c>
      <c r="AB878" s="11">
        <v>0.5</v>
      </c>
      <c r="AC878" s="11">
        <v>40</v>
      </c>
      <c r="AD878" s="11">
        <v>27.701103</v>
      </c>
    </row>
    <row r="879" spans="2:30" x14ac:dyDescent="0.35">
      <c r="B879" s="11">
        <v>1.9315560000000001</v>
      </c>
      <c r="C879" s="11">
        <v>30</v>
      </c>
      <c r="D879" s="11">
        <v>178.16327000000001</v>
      </c>
      <c r="E879" s="11">
        <v>0.192</v>
      </c>
      <c r="F879" s="11">
        <v>2221.6425619834713</v>
      </c>
      <c r="G879" s="11">
        <v>6500</v>
      </c>
      <c r="H879" s="11">
        <v>0.75</v>
      </c>
      <c r="I879" s="11">
        <v>0.4</v>
      </c>
      <c r="J879" s="11">
        <v>0.7</v>
      </c>
      <c r="K879" s="11">
        <v>2</v>
      </c>
      <c r="L879" s="11">
        <v>3</v>
      </c>
      <c r="M879" s="11">
        <v>2</v>
      </c>
      <c r="N879" s="11">
        <v>4</v>
      </c>
      <c r="O879" s="11">
        <v>0.2</v>
      </c>
      <c r="P879" s="11">
        <v>0.2</v>
      </c>
      <c r="Q879" s="11">
        <v>0.23333333000000001</v>
      </c>
      <c r="R879" s="11">
        <v>0.3</v>
      </c>
      <c r="S879" s="11">
        <v>2771.893</v>
      </c>
      <c r="T879" s="11">
        <v>0.6</v>
      </c>
      <c r="U879" s="11">
        <v>80</v>
      </c>
      <c r="V879" s="11">
        <v>2000</v>
      </c>
      <c r="W879" s="11">
        <v>-1.7713234</v>
      </c>
      <c r="Y879" s="11">
        <v>1.9315560000000001</v>
      </c>
      <c r="Z879" s="11">
        <v>426.55537190082651</v>
      </c>
      <c r="AA879" s="11">
        <v>2771.893</v>
      </c>
      <c r="AB879" s="11">
        <v>0.6</v>
      </c>
      <c r="AC879" s="11">
        <v>80</v>
      </c>
      <c r="AD879" s="11">
        <v>-1.7713234</v>
      </c>
    </row>
    <row r="880" spans="2:30" x14ac:dyDescent="0.35">
      <c r="B880" s="11">
        <v>-25.684733000000001</v>
      </c>
      <c r="C880" s="11">
        <v>35</v>
      </c>
      <c r="D880" s="11">
        <v>190.34693999999999</v>
      </c>
      <c r="E880" s="11">
        <v>0.03</v>
      </c>
      <c r="F880" s="11">
        <v>950</v>
      </c>
      <c r="G880" s="11">
        <v>6500</v>
      </c>
      <c r="H880" s="11">
        <v>0.7</v>
      </c>
      <c r="I880" s="11">
        <v>0.4</v>
      </c>
      <c r="J880" s="11">
        <v>0.6</v>
      </c>
      <c r="K880" s="11">
        <v>3</v>
      </c>
      <c r="L880" s="11">
        <v>2</v>
      </c>
      <c r="M880" s="11">
        <v>4</v>
      </c>
      <c r="N880" s="11">
        <v>2</v>
      </c>
      <c r="O880" s="11">
        <v>0.125</v>
      </c>
      <c r="P880" s="11">
        <v>0.2</v>
      </c>
      <c r="Q880" s="11">
        <v>0.3</v>
      </c>
      <c r="R880" s="11">
        <v>0.35</v>
      </c>
      <c r="S880" s="11">
        <v>1654.5556999999999</v>
      </c>
      <c r="T880" s="11">
        <v>0.55000000000000004</v>
      </c>
      <c r="U880" s="11">
        <v>60</v>
      </c>
      <c r="V880" s="11">
        <v>1800</v>
      </c>
      <c r="W880" s="11">
        <v>-26.224972000000001</v>
      </c>
      <c r="Y880" s="11">
        <v>-25.684733000000001</v>
      </c>
      <c r="Z880" s="11">
        <v>28.5</v>
      </c>
      <c r="AA880" s="11">
        <v>1654.5556999999999</v>
      </c>
      <c r="AB880" s="11">
        <v>0.55000000000000004</v>
      </c>
      <c r="AC880" s="11">
        <v>60</v>
      </c>
      <c r="AD880" s="11">
        <v>-26.224972000000001</v>
      </c>
    </row>
    <row r="881" spans="2:30" x14ac:dyDescent="0.35">
      <c r="B881" s="11">
        <v>-2.968772</v>
      </c>
      <c r="C881" s="11">
        <v>15</v>
      </c>
      <c r="D881" s="11">
        <v>257.35714000000002</v>
      </c>
      <c r="E881" s="11">
        <v>0.111</v>
      </c>
      <c r="F881" s="11">
        <v>2750.413223140496</v>
      </c>
      <c r="G881" s="11">
        <v>8000</v>
      </c>
      <c r="H881" s="11">
        <v>0.75</v>
      </c>
      <c r="I881" s="11">
        <v>0.5</v>
      </c>
      <c r="J881" s="11">
        <v>0.7</v>
      </c>
      <c r="K881" s="11">
        <v>2</v>
      </c>
      <c r="L881" s="11">
        <v>2</v>
      </c>
      <c r="M881" s="11">
        <v>2</v>
      </c>
      <c r="N881" s="11">
        <v>4</v>
      </c>
      <c r="O881" s="11">
        <v>0.125</v>
      </c>
      <c r="P881" s="11">
        <v>0.15</v>
      </c>
      <c r="Q881" s="11">
        <v>0.23333333000000001</v>
      </c>
      <c r="R881" s="11">
        <v>0.25</v>
      </c>
      <c r="S881" s="11">
        <v>5207.3545000000004</v>
      </c>
      <c r="T881" s="11">
        <v>0.52500000000000002</v>
      </c>
      <c r="U881" s="11">
        <v>50</v>
      </c>
      <c r="V881" s="11">
        <v>1200</v>
      </c>
      <c r="W881" s="11">
        <v>-0.74763159000000001</v>
      </c>
      <c r="Y881" s="11">
        <v>-2.968772</v>
      </c>
      <c r="Z881" s="11">
        <v>305.29586776859509</v>
      </c>
      <c r="AA881" s="11">
        <v>5207.3545000000004</v>
      </c>
      <c r="AB881" s="11">
        <v>0.52500000000000002</v>
      </c>
      <c r="AC881" s="11">
        <v>50</v>
      </c>
      <c r="AD881" s="11">
        <v>-0.74763159000000001</v>
      </c>
    </row>
    <row r="882" spans="2:30" x14ac:dyDescent="0.35">
      <c r="B882" s="11">
        <v>-8.951829</v>
      </c>
      <c r="C882" s="11">
        <v>40</v>
      </c>
      <c r="D882" s="11">
        <v>135.52041</v>
      </c>
      <c r="E882" s="11">
        <v>5.7000000000000002E-2</v>
      </c>
      <c r="F882" s="11">
        <v>2847.3657024793383</v>
      </c>
      <c r="G882" s="11">
        <v>8500</v>
      </c>
      <c r="H882" s="11">
        <v>0.8</v>
      </c>
      <c r="I882" s="11">
        <v>0.4</v>
      </c>
      <c r="J882" s="11">
        <v>0.9</v>
      </c>
      <c r="K882" s="11">
        <v>3</v>
      </c>
      <c r="L882" s="11">
        <v>4</v>
      </c>
      <c r="M882" s="11">
        <v>2</v>
      </c>
      <c r="N882" s="11">
        <v>4</v>
      </c>
      <c r="O882" s="11">
        <v>0.125</v>
      </c>
      <c r="P882" s="11">
        <v>0.15</v>
      </c>
      <c r="Q882" s="11">
        <v>0.1</v>
      </c>
      <c r="R882" s="11">
        <v>0.25</v>
      </c>
      <c r="S882" s="11">
        <v>2100.5695999999998</v>
      </c>
      <c r="T882" s="11">
        <v>0.67500000000000004</v>
      </c>
      <c r="U882" s="11">
        <v>80</v>
      </c>
      <c r="V882" s="11">
        <v>400</v>
      </c>
      <c r="W882" s="11">
        <v>-10.332667000000001</v>
      </c>
      <c r="Y882" s="11">
        <v>-8.951829</v>
      </c>
      <c r="Z882" s="11">
        <v>162.2998450413223</v>
      </c>
      <c r="AA882" s="11">
        <v>2100.5695999999998</v>
      </c>
      <c r="AB882" s="11">
        <v>0.67500000000000004</v>
      </c>
      <c r="AC882" s="11">
        <v>80</v>
      </c>
      <c r="AD882" s="11">
        <v>-10.332667000000001</v>
      </c>
    </row>
    <row r="883" spans="2:30" x14ac:dyDescent="0.35">
      <c r="B883" s="11">
        <v>-0.37446600000000002</v>
      </c>
      <c r="C883" s="11">
        <v>35</v>
      </c>
      <c r="D883" s="11">
        <v>135.52041</v>
      </c>
      <c r="E883" s="11">
        <v>0.03</v>
      </c>
      <c r="F883" s="11">
        <v>6285.1239669421484</v>
      </c>
      <c r="G883" s="11">
        <v>8000</v>
      </c>
      <c r="H883" s="11">
        <v>0.75</v>
      </c>
      <c r="I883" s="11">
        <v>0.3</v>
      </c>
      <c r="J883" s="11">
        <v>0.9</v>
      </c>
      <c r="K883" s="11">
        <v>4</v>
      </c>
      <c r="L883" s="11">
        <v>3</v>
      </c>
      <c r="M883" s="11">
        <v>4</v>
      </c>
      <c r="N883" s="11">
        <v>2</v>
      </c>
      <c r="O883" s="11">
        <v>0.2</v>
      </c>
      <c r="P883" s="11">
        <v>0.1</v>
      </c>
      <c r="Q883" s="11">
        <v>0.23333333000000001</v>
      </c>
      <c r="R883" s="11">
        <v>0.2</v>
      </c>
      <c r="S883" s="11">
        <v>2036.3761999999999</v>
      </c>
      <c r="T883" s="11">
        <v>0.52500000000000002</v>
      </c>
      <c r="U883" s="11">
        <v>90</v>
      </c>
      <c r="V883" s="11">
        <v>1200</v>
      </c>
      <c r="W883" s="11">
        <v>0.48798974000000001</v>
      </c>
      <c r="Y883" s="11">
        <v>-0.37446600000000002</v>
      </c>
      <c r="Z883" s="11">
        <v>188.55371900826444</v>
      </c>
      <c r="AA883" s="11">
        <v>2036.3761999999999</v>
      </c>
      <c r="AB883" s="11">
        <v>0.52500000000000002</v>
      </c>
      <c r="AC883" s="11">
        <v>90</v>
      </c>
      <c r="AD883" s="11">
        <v>0.48798974000000001</v>
      </c>
    </row>
    <row r="884" spans="2:30" x14ac:dyDescent="0.35">
      <c r="B884" s="11">
        <v>-22.152352</v>
      </c>
      <c r="C884" s="11">
        <v>35</v>
      </c>
      <c r="D884" s="11">
        <v>275.63265000000001</v>
      </c>
      <c r="E884" s="11">
        <v>5.7000000000000002E-2</v>
      </c>
      <c r="F884" s="11">
        <v>1885.5371900826447</v>
      </c>
      <c r="G884" s="11">
        <v>7500</v>
      </c>
      <c r="H884" s="11">
        <v>0.8</v>
      </c>
      <c r="I884" s="11">
        <v>0.5</v>
      </c>
      <c r="J884" s="11">
        <v>0.6</v>
      </c>
      <c r="K884" s="11">
        <v>3</v>
      </c>
      <c r="L884" s="11">
        <v>2</v>
      </c>
      <c r="M884" s="11">
        <v>3</v>
      </c>
      <c r="N884" s="11">
        <v>3</v>
      </c>
      <c r="O884" s="11">
        <v>0.2</v>
      </c>
      <c r="P884" s="11">
        <v>0.2</v>
      </c>
      <c r="Q884" s="11">
        <v>0.3</v>
      </c>
      <c r="R884" s="11">
        <v>0.35</v>
      </c>
      <c r="S884" s="11">
        <v>3698.8865000000001</v>
      </c>
      <c r="T884" s="11">
        <v>0.47499999999999998</v>
      </c>
      <c r="U884" s="11">
        <v>60</v>
      </c>
      <c r="V884" s="11">
        <v>2000</v>
      </c>
      <c r="W884" s="11">
        <v>-19.010232999999999</v>
      </c>
      <c r="Y884" s="11">
        <v>-22.152352</v>
      </c>
      <c r="Z884" s="11">
        <v>107.47561983471076</v>
      </c>
      <c r="AA884" s="11">
        <v>3698.8865000000001</v>
      </c>
      <c r="AB884" s="11">
        <v>0.47499999999999998</v>
      </c>
      <c r="AC884" s="11">
        <v>60</v>
      </c>
      <c r="AD884" s="11">
        <v>-19.010232999999999</v>
      </c>
    </row>
    <row r="885" spans="2:30" x14ac:dyDescent="0.35">
      <c r="B885" s="11">
        <v>-6.534789</v>
      </c>
      <c r="C885" s="11">
        <v>20</v>
      </c>
      <c r="D885" s="11">
        <v>300</v>
      </c>
      <c r="E885" s="11">
        <v>0.03</v>
      </c>
      <c r="F885" s="11">
        <v>3012.3966942148763</v>
      </c>
      <c r="G885" s="11">
        <v>7000</v>
      </c>
      <c r="H885" s="11">
        <v>0.8</v>
      </c>
      <c r="I885" s="11">
        <v>0.2</v>
      </c>
      <c r="J885" s="11">
        <v>0.7</v>
      </c>
      <c r="K885" s="11">
        <v>2</v>
      </c>
      <c r="L885" s="11">
        <v>2</v>
      </c>
      <c r="M885" s="11">
        <v>4</v>
      </c>
      <c r="N885" s="11">
        <v>3</v>
      </c>
      <c r="O885" s="11">
        <v>0.05</v>
      </c>
      <c r="P885" s="11">
        <v>0.15</v>
      </c>
      <c r="Q885" s="11">
        <v>0.1</v>
      </c>
      <c r="R885" s="11">
        <v>0.25</v>
      </c>
      <c r="S885" s="11">
        <v>4406.0577999999996</v>
      </c>
      <c r="T885" s="11">
        <v>0.7</v>
      </c>
      <c r="U885" s="11">
        <v>70</v>
      </c>
      <c r="V885" s="11">
        <v>800</v>
      </c>
      <c r="W885" s="11">
        <v>-7.0861612999999997</v>
      </c>
      <c r="Y885" s="11">
        <v>-6.534789</v>
      </c>
      <c r="Z885" s="11">
        <v>90.371900826446293</v>
      </c>
      <c r="AA885" s="11">
        <v>4406.0577999999996</v>
      </c>
      <c r="AB885" s="11">
        <v>0.7</v>
      </c>
      <c r="AC885" s="11">
        <v>70</v>
      </c>
      <c r="AD885" s="11">
        <v>-7.0861612999999997</v>
      </c>
    </row>
    <row r="886" spans="2:30" x14ac:dyDescent="0.35">
      <c r="B886" s="11">
        <v>-2.6577920000000002</v>
      </c>
      <c r="C886" s="11">
        <v>15</v>
      </c>
      <c r="D886" s="11">
        <v>74.602041</v>
      </c>
      <c r="E886" s="11">
        <v>0.219</v>
      </c>
      <c r="F886" s="11">
        <v>4619.059917355371</v>
      </c>
      <c r="G886" s="11">
        <v>4500</v>
      </c>
      <c r="H886" s="11">
        <v>0.8</v>
      </c>
      <c r="I886" s="11">
        <v>0.5</v>
      </c>
      <c r="J886" s="11">
        <v>0.7</v>
      </c>
      <c r="K886" s="11">
        <v>4</v>
      </c>
      <c r="L886" s="11">
        <v>3</v>
      </c>
      <c r="M886" s="11">
        <v>2</v>
      </c>
      <c r="N886" s="11">
        <v>3</v>
      </c>
      <c r="O886" s="11">
        <v>0.125</v>
      </c>
      <c r="P886" s="11">
        <v>0.2</v>
      </c>
      <c r="Q886" s="11">
        <v>0.23333333000000001</v>
      </c>
      <c r="R886" s="11">
        <v>0.2</v>
      </c>
      <c r="S886" s="11">
        <v>1301.8386</v>
      </c>
      <c r="T886" s="11">
        <v>0.57499999999999996</v>
      </c>
      <c r="U886" s="11">
        <v>90</v>
      </c>
      <c r="V886" s="11">
        <v>600</v>
      </c>
      <c r="W886" s="11">
        <v>-0.12330339</v>
      </c>
      <c r="Y886" s="11">
        <v>-2.6577920000000002</v>
      </c>
      <c r="Z886" s="11">
        <v>1011.5741219008263</v>
      </c>
      <c r="AA886" s="11">
        <v>1301.8386</v>
      </c>
      <c r="AB886" s="11">
        <v>0.57499999999999996</v>
      </c>
      <c r="AC886" s="11">
        <v>90</v>
      </c>
      <c r="AD886" s="11">
        <v>-0.12330339</v>
      </c>
    </row>
    <row r="887" spans="2:30" x14ac:dyDescent="0.35">
      <c r="B887" s="11">
        <v>-5.8358869999999996</v>
      </c>
      <c r="C887" s="11">
        <v>30</v>
      </c>
      <c r="D887" s="11">
        <v>62.418367000000003</v>
      </c>
      <c r="E887" s="11">
        <v>0.219</v>
      </c>
      <c r="F887" s="11">
        <v>1167.3037190082646</v>
      </c>
      <c r="G887" s="11">
        <v>2500</v>
      </c>
      <c r="H887" s="11">
        <v>0.8</v>
      </c>
      <c r="I887" s="11">
        <v>0.5</v>
      </c>
      <c r="J887" s="11">
        <v>0.7</v>
      </c>
      <c r="K887" s="11">
        <v>4</v>
      </c>
      <c r="L887" s="11">
        <v>4</v>
      </c>
      <c r="M887" s="11">
        <v>4</v>
      </c>
      <c r="N887" s="11">
        <v>4</v>
      </c>
      <c r="O887" s="11">
        <v>0.2</v>
      </c>
      <c r="P887" s="11">
        <v>0.2</v>
      </c>
      <c r="Q887" s="11">
        <v>0.1</v>
      </c>
      <c r="R887" s="11">
        <v>0.3</v>
      </c>
      <c r="S887" s="11">
        <v>1271.1343999999999</v>
      </c>
      <c r="T887" s="11">
        <v>0.42499999999999999</v>
      </c>
      <c r="U887" s="11">
        <v>40</v>
      </c>
      <c r="V887" s="11">
        <v>800</v>
      </c>
      <c r="W887" s="11">
        <v>-6.6377293000000002</v>
      </c>
      <c r="Y887" s="11">
        <v>-5.8358869999999996</v>
      </c>
      <c r="Z887" s="11">
        <v>255.63951446280996</v>
      </c>
      <c r="AA887" s="11">
        <v>1271.1343999999999</v>
      </c>
      <c r="AB887" s="11">
        <v>0.42499999999999999</v>
      </c>
      <c r="AC887" s="11">
        <v>40</v>
      </c>
      <c r="AD887" s="11">
        <v>-6.6377293000000002</v>
      </c>
    </row>
    <row r="888" spans="2:30" x14ac:dyDescent="0.35">
      <c r="B888" s="11">
        <v>-8.3208079999999995</v>
      </c>
      <c r="C888" s="11">
        <v>25</v>
      </c>
      <c r="D888" s="11">
        <v>111.15306</v>
      </c>
      <c r="E888" s="11">
        <v>5.7000000000000002E-2</v>
      </c>
      <c r="F888" s="11">
        <v>1269.4214876033059</v>
      </c>
      <c r="G888" s="11">
        <v>7500</v>
      </c>
      <c r="H888" s="11">
        <v>0.7</v>
      </c>
      <c r="I888" s="11">
        <v>0.3</v>
      </c>
      <c r="J888" s="11">
        <v>0.9</v>
      </c>
      <c r="K888" s="11">
        <v>4</v>
      </c>
      <c r="L888" s="11">
        <v>2</v>
      </c>
      <c r="M888" s="11">
        <v>4</v>
      </c>
      <c r="N888" s="11">
        <v>2</v>
      </c>
      <c r="O888" s="11">
        <v>0.05</v>
      </c>
      <c r="P888" s="11">
        <v>0.1</v>
      </c>
      <c r="Q888" s="11">
        <v>0.23333333000000001</v>
      </c>
      <c r="R888" s="11">
        <v>0.2</v>
      </c>
      <c r="S888" s="11">
        <v>4569.9526999999998</v>
      </c>
      <c r="T888" s="11">
        <v>0.65</v>
      </c>
      <c r="U888" s="11">
        <v>50</v>
      </c>
      <c r="V888" s="11">
        <v>400</v>
      </c>
      <c r="W888" s="11">
        <v>-5.8119242</v>
      </c>
      <c r="Y888" s="11">
        <v>-8.3208079999999995</v>
      </c>
      <c r="Z888" s="11">
        <v>72.357024793388433</v>
      </c>
      <c r="AA888" s="11">
        <v>4569.9526999999998</v>
      </c>
      <c r="AB888" s="11">
        <v>0.65</v>
      </c>
      <c r="AC888" s="11">
        <v>50</v>
      </c>
      <c r="AD888" s="11">
        <v>-5.8119242</v>
      </c>
    </row>
    <row r="889" spans="2:30" x14ac:dyDescent="0.35">
      <c r="B889" s="11">
        <v>26.150088</v>
      </c>
      <c r="C889" s="11">
        <v>15</v>
      </c>
      <c r="D889" s="11">
        <v>245.17347000000001</v>
      </c>
      <c r="E889" s="11">
        <v>0.111</v>
      </c>
      <c r="F889" s="11">
        <v>5185.227272727273</v>
      </c>
      <c r="G889" s="11">
        <v>7000</v>
      </c>
      <c r="H889" s="11">
        <v>0.75</v>
      </c>
      <c r="I889" s="11">
        <v>0.5</v>
      </c>
      <c r="J889" s="11">
        <v>0.7</v>
      </c>
      <c r="K889" s="11">
        <v>2</v>
      </c>
      <c r="L889" s="11">
        <v>2</v>
      </c>
      <c r="M889" s="11">
        <v>4</v>
      </c>
      <c r="N889" s="11">
        <v>2</v>
      </c>
      <c r="O889" s="11">
        <v>0.2</v>
      </c>
      <c r="P889" s="11">
        <v>0.2</v>
      </c>
      <c r="Q889" s="11">
        <v>0.23333333000000001</v>
      </c>
      <c r="R889" s="11">
        <v>0.3</v>
      </c>
      <c r="S889" s="11">
        <v>3290.7588000000001</v>
      </c>
      <c r="T889" s="11">
        <v>0.4</v>
      </c>
      <c r="U889" s="11">
        <v>60</v>
      </c>
      <c r="V889" s="11">
        <v>800</v>
      </c>
      <c r="W889" s="11">
        <v>29.60519</v>
      </c>
      <c r="Y889" s="11">
        <v>26.150088</v>
      </c>
      <c r="Z889" s="11">
        <v>575.56022727272727</v>
      </c>
      <c r="AA889" s="11">
        <v>3290.7588000000001</v>
      </c>
      <c r="AB889" s="11">
        <v>0.4</v>
      </c>
      <c r="AC889" s="11">
        <v>60</v>
      </c>
      <c r="AD889" s="11">
        <v>29.60519</v>
      </c>
    </row>
    <row r="890" spans="2:30" x14ac:dyDescent="0.35">
      <c r="B890" s="11">
        <v>2.5710329999999999</v>
      </c>
      <c r="C890" s="11">
        <v>35</v>
      </c>
      <c r="D890" s="11">
        <v>7.5918367</v>
      </c>
      <c r="E890" s="11">
        <v>0.27300000000000002</v>
      </c>
      <c r="F890" s="11">
        <v>3535.3822314049589</v>
      </c>
      <c r="G890" s="11">
        <v>7000</v>
      </c>
      <c r="H890" s="11">
        <v>0.85</v>
      </c>
      <c r="I890" s="11">
        <v>0.5</v>
      </c>
      <c r="J890" s="11">
        <v>0.8</v>
      </c>
      <c r="K890" s="11">
        <v>3</v>
      </c>
      <c r="L890" s="11">
        <v>3</v>
      </c>
      <c r="M890" s="11">
        <v>4</v>
      </c>
      <c r="N890" s="11">
        <v>2</v>
      </c>
      <c r="O890" s="11">
        <v>0.125</v>
      </c>
      <c r="P890" s="11">
        <v>0.2</v>
      </c>
      <c r="Q890" s="11">
        <v>0.16666666999999999</v>
      </c>
      <c r="R890" s="11">
        <v>0.25</v>
      </c>
      <c r="S890" s="11">
        <v>4009.1156999999998</v>
      </c>
      <c r="T890" s="11">
        <v>0.625</v>
      </c>
      <c r="U890" s="11">
        <v>60</v>
      </c>
      <c r="V890" s="11">
        <v>1000</v>
      </c>
      <c r="W890" s="11">
        <v>5.1872194</v>
      </c>
      <c r="Y890" s="11">
        <v>2.5710329999999999</v>
      </c>
      <c r="Z890" s="11">
        <v>965.15934917355389</v>
      </c>
      <c r="AA890" s="11">
        <v>4009.1156999999998</v>
      </c>
      <c r="AB890" s="11">
        <v>0.625</v>
      </c>
      <c r="AC890" s="11">
        <v>60</v>
      </c>
      <c r="AD890" s="11">
        <v>5.1872194</v>
      </c>
    </row>
    <row r="891" spans="2:30" x14ac:dyDescent="0.35">
      <c r="B891" s="11">
        <v>-6.0564049999999998</v>
      </c>
      <c r="C891" s="11">
        <v>25</v>
      </c>
      <c r="D891" s="11">
        <v>25.867346999999999</v>
      </c>
      <c r="E891" s="11">
        <v>0.16500000000000001</v>
      </c>
      <c r="F891" s="11">
        <v>2380.1652892561983</v>
      </c>
      <c r="G891" s="11">
        <v>8000</v>
      </c>
      <c r="H891" s="11">
        <v>0.85</v>
      </c>
      <c r="I891" s="11">
        <v>0.2</v>
      </c>
      <c r="J891" s="11">
        <v>0.9</v>
      </c>
      <c r="K891" s="11">
        <v>2</v>
      </c>
      <c r="L891" s="11">
        <v>4</v>
      </c>
      <c r="M891" s="11">
        <v>2</v>
      </c>
      <c r="N891" s="11">
        <v>3</v>
      </c>
      <c r="O891" s="11">
        <v>0.125</v>
      </c>
      <c r="P891" s="11">
        <v>0.2</v>
      </c>
      <c r="Q891" s="11">
        <v>0.16666666999999999</v>
      </c>
      <c r="R891" s="11">
        <v>0.3</v>
      </c>
      <c r="S891" s="11">
        <v>4874.6162000000004</v>
      </c>
      <c r="T891" s="11">
        <v>0.67500000000000004</v>
      </c>
      <c r="U891" s="11">
        <v>40</v>
      </c>
      <c r="V891" s="11">
        <v>1000</v>
      </c>
      <c r="W891" s="11">
        <v>-9.2189951999999984</v>
      </c>
      <c r="Y891" s="11">
        <v>-6.0564049999999998</v>
      </c>
      <c r="Z891" s="11">
        <v>392.72727272727275</v>
      </c>
      <c r="AA891" s="11">
        <v>4874.6162000000004</v>
      </c>
      <c r="AB891" s="11">
        <v>0.67500000000000004</v>
      </c>
      <c r="AC891" s="11">
        <v>40</v>
      </c>
      <c r="AD891" s="11">
        <v>-9.2189951999999984</v>
      </c>
    </row>
    <row r="892" spans="2:30" x14ac:dyDescent="0.35">
      <c r="B892" s="11">
        <v>-14.258538</v>
      </c>
      <c r="C892" s="11">
        <v>45</v>
      </c>
      <c r="D892" s="11">
        <v>7.5918367</v>
      </c>
      <c r="E892" s="11">
        <v>0.27300000000000002</v>
      </c>
      <c r="F892" s="11">
        <v>1335.5888429752067</v>
      </c>
      <c r="G892" s="11">
        <v>7500</v>
      </c>
      <c r="H892" s="11">
        <v>0.85</v>
      </c>
      <c r="I892" s="11">
        <v>0.3</v>
      </c>
      <c r="J892" s="11">
        <v>0.7</v>
      </c>
      <c r="K892" s="11">
        <v>4</v>
      </c>
      <c r="L892" s="11">
        <v>3</v>
      </c>
      <c r="M892" s="11">
        <v>2</v>
      </c>
      <c r="N892" s="11">
        <v>3</v>
      </c>
      <c r="O892" s="11">
        <v>0.05</v>
      </c>
      <c r="P892" s="11">
        <v>0.2</v>
      </c>
      <c r="Q892" s="11">
        <v>0.23333333000000001</v>
      </c>
      <c r="R892" s="11">
        <v>0.2</v>
      </c>
      <c r="S892" s="11">
        <v>1800.9382000000001</v>
      </c>
      <c r="T892" s="11">
        <v>0.47499999999999998</v>
      </c>
      <c r="U892" s="11">
        <v>70</v>
      </c>
      <c r="V892" s="11">
        <v>800</v>
      </c>
      <c r="W892" s="11">
        <v>-14.960792</v>
      </c>
      <c r="Y892" s="11">
        <v>-14.258538</v>
      </c>
      <c r="Z892" s="11">
        <v>364.61575413223147</v>
      </c>
      <c r="AA892" s="11">
        <v>1800.9382000000001</v>
      </c>
      <c r="AB892" s="11">
        <v>0.47499999999999998</v>
      </c>
      <c r="AC892" s="11">
        <v>70</v>
      </c>
      <c r="AD892" s="11">
        <v>-14.960792</v>
      </c>
    </row>
    <row r="893" spans="2:30" x14ac:dyDescent="0.35">
      <c r="B893" s="11">
        <v>0.60845099999999996</v>
      </c>
      <c r="C893" s="11">
        <v>35</v>
      </c>
      <c r="D893" s="11">
        <v>105.06122000000001</v>
      </c>
      <c r="E893" s="11">
        <v>0.13800000000000001</v>
      </c>
      <c r="F893" s="11">
        <v>4231.4049586776864</v>
      </c>
      <c r="G893" s="11">
        <v>8500</v>
      </c>
      <c r="H893" s="11">
        <v>0.7</v>
      </c>
      <c r="I893" s="11">
        <v>0.4</v>
      </c>
      <c r="J893" s="11">
        <v>0.9</v>
      </c>
      <c r="K893" s="11">
        <v>2</v>
      </c>
      <c r="L893" s="11">
        <v>3</v>
      </c>
      <c r="M893" s="11">
        <v>3</v>
      </c>
      <c r="N893" s="11">
        <v>4</v>
      </c>
      <c r="O893" s="11">
        <v>0.05</v>
      </c>
      <c r="P893" s="11">
        <v>0.15</v>
      </c>
      <c r="Q893" s="11">
        <v>0.23333333000000001</v>
      </c>
      <c r="R893" s="11">
        <v>0.25</v>
      </c>
      <c r="S893" s="11">
        <v>4192.0713999999998</v>
      </c>
      <c r="T893" s="11">
        <v>0.45</v>
      </c>
      <c r="U893" s="11">
        <v>40</v>
      </c>
      <c r="V893" s="11">
        <v>400</v>
      </c>
      <c r="W893" s="11">
        <v>0.43968292999999997</v>
      </c>
      <c r="Y893" s="11">
        <v>0.60845099999999996</v>
      </c>
      <c r="Z893" s="11">
        <v>583.93388429752076</v>
      </c>
      <c r="AA893" s="11">
        <v>4192.0713999999998</v>
      </c>
      <c r="AB893" s="11">
        <v>0.45</v>
      </c>
      <c r="AC893" s="11">
        <v>40</v>
      </c>
      <c r="AD893" s="11">
        <v>0.43968292999999997</v>
      </c>
    </row>
    <row r="894" spans="2:30" x14ac:dyDescent="0.35">
      <c r="B894" s="11">
        <v>-9.0601979999999998</v>
      </c>
      <c r="C894" s="11">
        <v>45</v>
      </c>
      <c r="D894" s="11">
        <v>159.88775999999999</v>
      </c>
      <c r="E894" s="11">
        <v>0.192</v>
      </c>
      <c r="F894" s="11">
        <v>2221.6425619834713</v>
      </c>
      <c r="G894" s="11">
        <v>7000</v>
      </c>
      <c r="H894" s="11">
        <v>0.75</v>
      </c>
      <c r="I894" s="11">
        <v>0.3</v>
      </c>
      <c r="J894" s="11">
        <v>0.6</v>
      </c>
      <c r="K894" s="11">
        <v>4</v>
      </c>
      <c r="L894" s="11">
        <v>4</v>
      </c>
      <c r="M894" s="11">
        <v>2</v>
      </c>
      <c r="N894" s="11">
        <v>2</v>
      </c>
      <c r="O894" s="11">
        <v>0.2</v>
      </c>
      <c r="P894" s="11">
        <v>0.15</v>
      </c>
      <c r="Q894" s="11">
        <v>0.3</v>
      </c>
      <c r="R894" s="11">
        <v>0.35</v>
      </c>
      <c r="S894" s="11">
        <v>2731.4229999999998</v>
      </c>
      <c r="T894" s="11">
        <v>0.45</v>
      </c>
      <c r="U894" s="11">
        <v>50</v>
      </c>
      <c r="V894" s="11">
        <v>1600</v>
      </c>
      <c r="W894" s="11">
        <v>-7.4775467000000004</v>
      </c>
      <c r="Y894" s="11">
        <v>-9.0601979999999998</v>
      </c>
      <c r="Z894" s="11">
        <v>426.55537190082651</v>
      </c>
      <c r="AA894" s="11">
        <v>2731.4229999999998</v>
      </c>
      <c r="AB894" s="11">
        <v>0.45</v>
      </c>
      <c r="AC894" s="11">
        <v>50</v>
      </c>
      <c r="AD894" s="11">
        <v>-7.4775467000000004</v>
      </c>
    </row>
    <row r="895" spans="2:30" x14ac:dyDescent="0.35">
      <c r="B895" s="11">
        <v>-3.5596619999999999</v>
      </c>
      <c r="C895" s="11">
        <v>15</v>
      </c>
      <c r="D895" s="11">
        <v>38.051020000000001</v>
      </c>
      <c r="E895" s="11">
        <v>0.192</v>
      </c>
      <c r="F895" s="11">
        <v>600</v>
      </c>
      <c r="G895" s="11">
        <v>7500</v>
      </c>
      <c r="H895" s="11">
        <v>0.8</v>
      </c>
      <c r="I895" s="11">
        <v>0.3</v>
      </c>
      <c r="J895" s="11">
        <v>0.6</v>
      </c>
      <c r="K895" s="11">
        <v>4</v>
      </c>
      <c r="L895" s="11">
        <v>2</v>
      </c>
      <c r="M895" s="11">
        <v>4</v>
      </c>
      <c r="N895" s="11">
        <v>4</v>
      </c>
      <c r="O895" s="11">
        <v>0.05</v>
      </c>
      <c r="P895" s="11">
        <v>0.15</v>
      </c>
      <c r="Q895" s="11">
        <v>0.23333333000000001</v>
      </c>
      <c r="R895" s="11">
        <v>0.2</v>
      </c>
      <c r="S895" s="11">
        <v>4881.8949000000002</v>
      </c>
      <c r="T895" s="11">
        <v>0.45</v>
      </c>
      <c r="U895" s="11">
        <v>40</v>
      </c>
      <c r="V895" s="11">
        <v>1200</v>
      </c>
      <c r="W895" s="11">
        <v>-8.9022501999999992</v>
      </c>
      <c r="Y895" s="11">
        <v>-3.5596619999999999</v>
      </c>
      <c r="Z895" s="11">
        <v>115.2</v>
      </c>
      <c r="AA895" s="11">
        <v>4881.8949000000002</v>
      </c>
      <c r="AB895" s="11">
        <v>0.45</v>
      </c>
      <c r="AC895" s="11">
        <v>40</v>
      </c>
      <c r="AD895" s="11">
        <v>-8.9022501999999992</v>
      </c>
    </row>
    <row r="896" spans="2:30" x14ac:dyDescent="0.35">
      <c r="B896" s="11">
        <v>2.7561689999999999</v>
      </c>
      <c r="C896" s="11">
        <v>15</v>
      </c>
      <c r="D896" s="11">
        <v>172.07142999999999</v>
      </c>
      <c r="E896" s="11">
        <v>8.4000000000000005E-2</v>
      </c>
      <c r="F896" s="11">
        <v>5900</v>
      </c>
      <c r="G896" s="11">
        <v>6500</v>
      </c>
      <c r="H896" s="11">
        <v>0.8</v>
      </c>
      <c r="I896" s="11">
        <v>0.5</v>
      </c>
      <c r="J896" s="11">
        <v>0.9</v>
      </c>
      <c r="K896" s="11">
        <v>4</v>
      </c>
      <c r="L896" s="11">
        <v>4</v>
      </c>
      <c r="M896" s="11">
        <v>2</v>
      </c>
      <c r="N896" s="11">
        <v>3</v>
      </c>
      <c r="O896" s="11">
        <v>0.125</v>
      </c>
      <c r="P896" s="11">
        <v>0.1</v>
      </c>
      <c r="Q896" s="11">
        <v>0.1</v>
      </c>
      <c r="R896" s="11">
        <v>0.2</v>
      </c>
      <c r="S896" s="11">
        <v>2468.0691000000002</v>
      </c>
      <c r="T896" s="11">
        <v>0.47499999999999998</v>
      </c>
      <c r="U896" s="11">
        <v>50</v>
      </c>
      <c r="V896" s="11">
        <v>1400</v>
      </c>
      <c r="W896" s="11">
        <v>3.8310288999999997</v>
      </c>
      <c r="Y896" s="11">
        <v>2.7561689999999999</v>
      </c>
      <c r="Z896" s="11">
        <v>495.6</v>
      </c>
      <c r="AA896" s="11">
        <v>2468.0691000000002</v>
      </c>
      <c r="AB896" s="11">
        <v>0.47499999999999998</v>
      </c>
      <c r="AC896" s="11">
        <v>50</v>
      </c>
      <c r="AD896" s="11">
        <v>3.8310288999999997</v>
      </c>
    </row>
    <row r="897" spans="2:30" x14ac:dyDescent="0.35">
      <c r="B897" s="11">
        <v>-10.173913000000001</v>
      </c>
      <c r="C897" s="11">
        <v>20</v>
      </c>
      <c r="D897" s="11">
        <v>153.79592</v>
      </c>
      <c r="E897" s="11">
        <v>8.4000000000000005E-2</v>
      </c>
      <c r="F897" s="11">
        <v>785.64049586776855</v>
      </c>
      <c r="G897" s="11">
        <v>6000</v>
      </c>
      <c r="H897" s="11">
        <v>0.7</v>
      </c>
      <c r="I897" s="11">
        <v>0.4</v>
      </c>
      <c r="J897" s="11">
        <v>0.8</v>
      </c>
      <c r="K897" s="11">
        <v>4</v>
      </c>
      <c r="L897" s="11">
        <v>2</v>
      </c>
      <c r="M897" s="11">
        <v>3</v>
      </c>
      <c r="N897" s="11">
        <v>2</v>
      </c>
      <c r="O897" s="11">
        <v>0.05</v>
      </c>
      <c r="P897" s="11">
        <v>0.1</v>
      </c>
      <c r="Q897" s="11">
        <v>0.1</v>
      </c>
      <c r="R897" s="11">
        <v>0.2</v>
      </c>
      <c r="S897" s="11">
        <v>2727.5596</v>
      </c>
      <c r="T897" s="11">
        <v>0.5</v>
      </c>
      <c r="U897" s="11">
        <v>70</v>
      </c>
      <c r="V897" s="11">
        <v>1200</v>
      </c>
      <c r="W897" s="11">
        <v>-8.9655714</v>
      </c>
      <c r="Y897" s="11">
        <v>-10.173913000000001</v>
      </c>
      <c r="Z897" s="11">
        <v>65.993801652892557</v>
      </c>
      <c r="AA897" s="11">
        <v>2727.5596</v>
      </c>
      <c r="AB897" s="11">
        <v>0.5</v>
      </c>
      <c r="AC897" s="11">
        <v>70</v>
      </c>
      <c r="AD897" s="11">
        <v>-8.9655714</v>
      </c>
    </row>
    <row r="898" spans="2:30" x14ac:dyDescent="0.35">
      <c r="B898" s="11">
        <v>-3.8921839999999999</v>
      </c>
      <c r="C898" s="11">
        <v>20</v>
      </c>
      <c r="D898" s="11">
        <v>80.693877999999998</v>
      </c>
      <c r="E898" s="11">
        <v>0.219</v>
      </c>
      <c r="F898" s="11">
        <v>3733.2128099173551</v>
      </c>
      <c r="G898" s="11">
        <v>8500</v>
      </c>
      <c r="H898" s="11">
        <v>0.75</v>
      </c>
      <c r="I898" s="11">
        <v>0.4</v>
      </c>
      <c r="J898" s="11">
        <v>0.9</v>
      </c>
      <c r="K898" s="11">
        <v>2</v>
      </c>
      <c r="L898" s="11">
        <v>4</v>
      </c>
      <c r="M898" s="11">
        <v>4</v>
      </c>
      <c r="N898" s="11">
        <v>2</v>
      </c>
      <c r="O898" s="11">
        <v>0.2</v>
      </c>
      <c r="P898" s="11">
        <v>0.1</v>
      </c>
      <c r="Q898" s="11">
        <v>0.3</v>
      </c>
      <c r="R898" s="11">
        <v>0.3</v>
      </c>
      <c r="S898" s="11">
        <v>5350.2130999999999</v>
      </c>
      <c r="T898" s="11">
        <v>0.5</v>
      </c>
      <c r="U898" s="11">
        <v>40</v>
      </c>
      <c r="V898" s="11">
        <v>1000</v>
      </c>
      <c r="W898" s="11">
        <v>-6.8172967999999994</v>
      </c>
      <c r="Y898" s="11">
        <v>-3.8921839999999999</v>
      </c>
      <c r="Z898" s="11">
        <v>817.57360537190073</v>
      </c>
      <c r="AA898" s="11">
        <v>5350.2130999999999</v>
      </c>
      <c r="AB898" s="11">
        <v>0.5</v>
      </c>
      <c r="AC898" s="11">
        <v>40</v>
      </c>
      <c r="AD898" s="11">
        <v>-6.8172967999999994</v>
      </c>
    </row>
    <row r="899" spans="2:30" x14ac:dyDescent="0.35">
      <c r="B899" s="11">
        <v>-9.754016</v>
      </c>
      <c r="C899" s="11">
        <v>15</v>
      </c>
      <c r="D899" s="11">
        <v>98.969387999999995</v>
      </c>
      <c r="E899" s="11">
        <v>8.4000000000000005E-2</v>
      </c>
      <c r="F899" s="11">
        <v>1958.0578512396696</v>
      </c>
      <c r="G899" s="11">
        <v>8500</v>
      </c>
      <c r="H899" s="11">
        <v>0.75</v>
      </c>
      <c r="I899" s="11">
        <v>0.3</v>
      </c>
      <c r="J899" s="11">
        <v>0.6</v>
      </c>
      <c r="K899" s="11">
        <v>2</v>
      </c>
      <c r="L899" s="11">
        <v>2</v>
      </c>
      <c r="M899" s="11">
        <v>4</v>
      </c>
      <c r="N899" s="11">
        <v>3</v>
      </c>
      <c r="O899" s="11">
        <v>0.2</v>
      </c>
      <c r="P899" s="11">
        <v>0.2</v>
      </c>
      <c r="Q899" s="11">
        <v>0.3</v>
      </c>
      <c r="R899" s="11">
        <v>0.35</v>
      </c>
      <c r="S899" s="11">
        <v>3995.9214000000002</v>
      </c>
      <c r="T899" s="11">
        <v>0.65</v>
      </c>
      <c r="U899" s="11">
        <v>50</v>
      </c>
      <c r="V899" s="11">
        <v>1200</v>
      </c>
      <c r="W899" s="11">
        <v>-9.1505251999999988</v>
      </c>
      <c r="Y899" s="11">
        <v>-9.754016</v>
      </c>
      <c r="Z899" s="11">
        <v>164.47685950413225</v>
      </c>
      <c r="AA899" s="11">
        <v>3995.9214000000002</v>
      </c>
      <c r="AB899" s="11">
        <v>0.65</v>
      </c>
      <c r="AC899" s="11">
        <v>50</v>
      </c>
      <c r="AD899" s="11">
        <v>-9.1505251999999988</v>
      </c>
    </row>
    <row r="900" spans="2:30" x14ac:dyDescent="0.35">
      <c r="B900" s="11">
        <v>-16.750105000000001</v>
      </c>
      <c r="C900" s="11">
        <v>35</v>
      </c>
      <c r="D900" s="11">
        <v>293.90816000000001</v>
      </c>
      <c r="E900" s="11">
        <v>0.16500000000000001</v>
      </c>
      <c r="F900" s="11">
        <v>2750.413223140496</v>
      </c>
      <c r="G900" s="11">
        <v>6500</v>
      </c>
      <c r="H900" s="11">
        <v>0.8</v>
      </c>
      <c r="I900" s="11">
        <v>0.4</v>
      </c>
      <c r="J900" s="11">
        <v>0.7</v>
      </c>
      <c r="K900" s="11">
        <v>2</v>
      </c>
      <c r="L900" s="11">
        <v>4</v>
      </c>
      <c r="M900" s="11">
        <v>2</v>
      </c>
      <c r="N900" s="11">
        <v>3</v>
      </c>
      <c r="O900" s="11">
        <v>0.125</v>
      </c>
      <c r="P900" s="11">
        <v>0.15</v>
      </c>
      <c r="Q900" s="11">
        <v>0.1</v>
      </c>
      <c r="R900" s="11">
        <v>0.2</v>
      </c>
      <c r="S900" s="11">
        <v>3722.7503000000002</v>
      </c>
      <c r="T900" s="11">
        <v>0.65</v>
      </c>
      <c r="U900" s="11">
        <v>40</v>
      </c>
      <c r="V900" s="11">
        <v>2000</v>
      </c>
      <c r="W900" s="11">
        <v>-15.563293</v>
      </c>
      <c r="Y900" s="11">
        <v>-16.750105000000001</v>
      </c>
      <c r="Z900" s="11">
        <v>453.81818181818187</v>
      </c>
      <c r="AA900" s="11">
        <v>3722.7503000000002</v>
      </c>
      <c r="AB900" s="11">
        <v>0.65</v>
      </c>
      <c r="AC900" s="11">
        <v>40</v>
      </c>
      <c r="AD900" s="11">
        <v>-15.563293</v>
      </c>
    </row>
    <row r="901" spans="2:30" x14ac:dyDescent="0.35">
      <c r="B901" s="11">
        <v>-15.510361</v>
      </c>
      <c r="C901" s="11">
        <v>30</v>
      </c>
      <c r="D901" s="11">
        <v>275.63265000000001</v>
      </c>
      <c r="E901" s="11">
        <v>0.246</v>
      </c>
      <c r="F901" s="11">
        <v>376.54958677685954</v>
      </c>
      <c r="G901" s="11">
        <v>6500</v>
      </c>
      <c r="H901" s="11">
        <v>0.7</v>
      </c>
      <c r="I901" s="11">
        <v>0.2</v>
      </c>
      <c r="J901" s="11">
        <v>0.8</v>
      </c>
      <c r="K901" s="11">
        <v>2</v>
      </c>
      <c r="L901" s="11">
        <v>4</v>
      </c>
      <c r="M901" s="11">
        <v>2</v>
      </c>
      <c r="N901" s="11">
        <v>4</v>
      </c>
      <c r="O901" s="11">
        <v>0.05</v>
      </c>
      <c r="P901" s="11">
        <v>0.1</v>
      </c>
      <c r="Q901" s="11">
        <v>0.3</v>
      </c>
      <c r="R901" s="11">
        <v>0.35</v>
      </c>
      <c r="S901" s="11">
        <v>2771.893</v>
      </c>
      <c r="T901" s="11">
        <v>0.67500000000000004</v>
      </c>
      <c r="U901" s="11">
        <v>90</v>
      </c>
      <c r="V901" s="11">
        <v>1600</v>
      </c>
      <c r="W901" s="11">
        <v>-16.803801</v>
      </c>
      <c r="Y901" s="11">
        <v>-15.510361</v>
      </c>
      <c r="Z901" s="11">
        <v>92.631198347107443</v>
      </c>
      <c r="AA901" s="11">
        <v>2771.893</v>
      </c>
      <c r="AB901" s="11">
        <v>0.67500000000000004</v>
      </c>
      <c r="AC901" s="11">
        <v>90</v>
      </c>
      <c r="AD901" s="11">
        <v>-16.803801</v>
      </c>
    </row>
    <row r="902" spans="2:30" x14ac:dyDescent="0.35">
      <c r="B902" s="11">
        <v>-8.4124940000000006</v>
      </c>
      <c r="C902" s="11">
        <v>45</v>
      </c>
      <c r="D902" s="11">
        <v>172.07142999999999</v>
      </c>
      <c r="E902" s="11">
        <v>0.246</v>
      </c>
      <c r="F902" s="11">
        <v>899.17355371900828</v>
      </c>
      <c r="G902" s="11">
        <v>8500</v>
      </c>
      <c r="H902" s="11">
        <v>0.7</v>
      </c>
      <c r="I902" s="11">
        <v>0.2</v>
      </c>
      <c r="J902" s="11">
        <v>0.6</v>
      </c>
      <c r="K902" s="11">
        <v>3</v>
      </c>
      <c r="L902" s="11">
        <v>4</v>
      </c>
      <c r="M902" s="11">
        <v>3</v>
      </c>
      <c r="N902" s="11">
        <v>3</v>
      </c>
      <c r="O902" s="11">
        <v>0.2</v>
      </c>
      <c r="P902" s="11">
        <v>0.2</v>
      </c>
      <c r="Q902" s="11">
        <v>0.16666666999999999</v>
      </c>
      <c r="R902" s="11">
        <v>0.3</v>
      </c>
      <c r="S902" s="11">
        <v>3316.7278999999999</v>
      </c>
      <c r="T902" s="11">
        <v>0.65</v>
      </c>
      <c r="U902" s="11">
        <v>80</v>
      </c>
      <c r="V902" s="11">
        <v>1200</v>
      </c>
      <c r="W902" s="11">
        <v>-8.8777104999999992</v>
      </c>
      <c r="Y902" s="11">
        <v>-8.4124940000000006</v>
      </c>
      <c r="Z902" s="11">
        <v>221.19669421487603</v>
      </c>
      <c r="AA902" s="11">
        <v>3316.7278999999999</v>
      </c>
      <c r="AB902" s="11">
        <v>0.65</v>
      </c>
      <c r="AC902" s="11">
        <v>80</v>
      </c>
      <c r="AD902" s="11">
        <v>-8.8777104999999992</v>
      </c>
    </row>
    <row r="903" spans="2:30" x14ac:dyDescent="0.35">
      <c r="B903" s="11">
        <v>-5.3243989999999997</v>
      </c>
      <c r="C903" s="11">
        <v>20</v>
      </c>
      <c r="D903" s="11">
        <v>263.44898000000001</v>
      </c>
      <c r="E903" s="11">
        <v>0.192</v>
      </c>
      <c r="F903" s="11">
        <v>2485.227272727273</v>
      </c>
      <c r="G903" s="11">
        <v>7500</v>
      </c>
      <c r="H903" s="11">
        <v>0.85</v>
      </c>
      <c r="I903" s="11">
        <v>0.3</v>
      </c>
      <c r="J903" s="11">
        <v>0.8</v>
      </c>
      <c r="K903" s="11">
        <v>4</v>
      </c>
      <c r="L903" s="11">
        <v>2</v>
      </c>
      <c r="M903" s="11">
        <v>2</v>
      </c>
      <c r="N903" s="11">
        <v>4</v>
      </c>
      <c r="O903" s="11">
        <v>0.125</v>
      </c>
      <c r="P903" s="11">
        <v>0.1</v>
      </c>
      <c r="Q903" s="11">
        <v>0.3</v>
      </c>
      <c r="R903" s="11">
        <v>0.25</v>
      </c>
      <c r="S903" s="11">
        <v>2753.7860999999998</v>
      </c>
      <c r="T903" s="11">
        <v>0.65</v>
      </c>
      <c r="U903" s="11">
        <v>40</v>
      </c>
      <c r="V903" s="11">
        <v>400</v>
      </c>
      <c r="W903" s="11">
        <v>-7.0997051999999998</v>
      </c>
      <c r="Y903" s="11">
        <v>-5.3243989999999997</v>
      </c>
      <c r="Z903" s="11">
        <v>477.16363636363644</v>
      </c>
      <c r="AA903" s="11">
        <v>2753.7860999999998</v>
      </c>
      <c r="AB903" s="11">
        <v>0.65</v>
      </c>
      <c r="AC903" s="11">
        <v>40</v>
      </c>
      <c r="AD903" s="11">
        <v>-7.0997051999999998</v>
      </c>
    </row>
    <row r="904" spans="2:30" x14ac:dyDescent="0.35">
      <c r="B904" s="11">
        <v>-13.865121</v>
      </c>
      <c r="C904" s="11">
        <v>15</v>
      </c>
      <c r="D904" s="11">
        <v>44.142856999999999</v>
      </c>
      <c r="E904" s="11">
        <v>0.27300000000000002</v>
      </c>
      <c r="F904" s="11">
        <v>425</v>
      </c>
      <c r="G904" s="11">
        <v>5000</v>
      </c>
      <c r="H904" s="11">
        <v>0.75</v>
      </c>
      <c r="I904" s="11">
        <v>0.4</v>
      </c>
      <c r="J904" s="11">
        <v>0.7</v>
      </c>
      <c r="K904" s="11">
        <v>2</v>
      </c>
      <c r="L904" s="11">
        <v>3</v>
      </c>
      <c r="M904" s="11">
        <v>4</v>
      </c>
      <c r="N904" s="11">
        <v>4</v>
      </c>
      <c r="O904" s="11">
        <v>0.05</v>
      </c>
      <c r="P904" s="11">
        <v>0.1</v>
      </c>
      <c r="Q904" s="11">
        <v>0.23333333000000001</v>
      </c>
      <c r="R904" s="11">
        <v>0.3</v>
      </c>
      <c r="S904" s="11">
        <v>1446.4874</v>
      </c>
      <c r="T904" s="11">
        <v>0.65</v>
      </c>
      <c r="U904" s="11">
        <v>90</v>
      </c>
      <c r="V904" s="11">
        <v>2000</v>
      </c>
      <c r="W904" s="11">
        <v>-14.427849999999999</v>
      </c>
      <c r="Y904" s="11">
        <v>-13.865121</v>
      </c>
      <c r="Z904" s="11">
        <v>116.02500000000001</v>
      </c>
      <c r="AA904" s="11">
        <v>1446.4874</v>
      </c>
      <c r="AB904" s="11">
        <v>0.65</v>
      </c>
      <c r="AC904" s="11">
        <v>90</v>
      </c>
      <c r="AD904" s="11">
        <v>-14.427849999999999</v>
      </c>
    </row>
    <row r="905" spans="2:30" x14ac:dyDescent="0.35">
      <c r="B905" s="11">
        <v>-5.9997730000000002</v>
      </c>
      <c r="C905" s="11">
        <v>20</v>
      </c>
      <c r="D905" s="11">
        <v>287.81632999999999</v>
      </c>
      <c r="E905" s="11">
        <v>0.246</v>
      </c>
      <c r="F905" s="11">
        <v>376.54958677685954</v>
      </c>
      <c r="G905" s="11">
        <v>8000</v>
      </c>
      <c r="H905" s="11">
        <v>0.75</v>
      </c>
      <c r="I905" s="11">
        <v>0.3</v>
      </c>
      <c r="J905" s="11">
        <v>0.9</v>
      </c>
      <c r="K905" s="11">
        <v>2</v>
      </c>
      <c r="L905" s="11">
        <v>4</v>
      </c>
      <c r="M905" s="11">
        <v>4</v>
      </c>
      <c r="N905" s="11">
        <v>4</v>
      </c>
      <c r="O905" s="11">
        <v>0.05</v>
      </c>
      <c r="P905" s="11">
        <v>0.1</v>
      </c>
      <c r="Q905" s="11">
        <v>0.3</v>
      </c>
      <c r="R905" s="11">
        <v>0.2</v>
      </c>
      <c r="S905" s="11">
        <v>5035.4947000000002</v>
      </c>
      <c r="T905" s="11">
        <v>0.47499999999999998</v>
      </c>
      <c r="U905" s="11">
        <v>50</v>
      </c>
      <c r="V905" s="11">
        <v>800</v>
      </c>
      <c r="W905" s="11">
        <v>-6.2279719</v>
      </c>
      <c r="Y905" s="11">
        <v>-5.9997730000000002</v>
      </c>
      <c r="Z905" s="11">
        <v>92.631198347107443</v>
      </c>
      <c r="AA905" s="11">
        <v>5035.4947000000002</v>
      </c>
      <c r="AB905" s="11">
        <v>0.47499999999999998</v>
      </c>
      <c r="AC905" s="11">
        <v>50</v>
      </c>
      <c r="AD905" s="11">
        <v>-6.2279719</v>
      </c>
    </row>
    <row r="906" spans="2:30" x14ac:dyDescent="0.35">
      <c r="B906" s="11">
        <v>-17.675502000000002</v>
      </c>
      <c r="C906" s="11">
        <v>30</v>
      </c>
      <c r="D906" s="11">
        <v>214.71429000000001</v>
      </c>
      <c r="E906" s="11">
        <v>5.7000000000000002E-2</v>
      </c>
      <c r="F906" s="11">
        <v>528.9256198347108</v>
      </c>
      <c r="G906" s="11">
        <v>5500</v>
      </c>
      <c r="H906" s="11">
        <v>0.8</v>
      </c>
      <c r="I906" s="11">
        <v>0.2</v>
      </c>
      <c r="J906" s="11">
        <v>0.8</v>
      </c>
      <c r="K906" s="11">
        <v>4</v>
      </c>
      <c r="L906" s="11">
        <v>2</v>
      </c>
      <c r="M906" s="11">
        <v>4</v>
      </c>
      <c r="N906" s="11">
        <v>2</v>
      </c>
      <c r="O906" s="11">
        <v>0.125</v>
      </c>
      <c r="P906" s="11">
        <v>0.1</v>
      </c>
      <c r="Q906" s="11">
        <v>0.16666666999999999</v>
      </c>
      <c r="R906" s="11">
        <v>0.25</v>
      </c>
      <c r="S906" s="11">
        <v>1894.4002</v>
      </c>
      <c r="T906" s="11">
        <v>0.4</v>
      </c>
      <c r="U906" s="11">
        <v>70</v>
      </c>
      <c r="V906" s="11">
        <v>1600</v>
      </c>
      <c r="W906" s="11">
        <v>-20.317782999999999</v>
      </c>
      <c r="Y906" s="11">
        <v>-17.675502000000002</v>
      </c>
      <c r="Z906" s="11">
        <v>30.148760330578515</v>
      </c>
      <c r="AA906" s="11">
        <v>1894.4002</v>
      </c>
      <c r="AB906" s="11">
        <v>0.4</v>
      </c>
      <c r="AC906" s="11">
        <v>70</v>
      </c>
      <c r="AD906" s="11">
        <v>-20.317782999999999</v>
      </c>
    </row>
    <row r="907" spans="2:30" x14ac:dyDescent="0.35">
      <c r="B907" s="11">
        <v>-13.880279</v>
      </c>
      <c r="C907" s="11">
        <v>15</v>
      </c>
      <c r="D907" s="11">
        <v>74.602041</v>
      </c>
      <c r="E907" s="11">
        <v>0.27300000000000002</v>
      </c>
      <c r="F907" s="11">
        <v>4619.059917355371</v>
      </c>
      <c r="G907" s="11">
        <v>3000</v>
      </c>
      <c r="H907" s="11">
        <v>0.75</v>
      </c>
      <c r="I907" s="11">
        <v>0.3</v>
      </c>
      <c r="J907" s="11">
        <v>0.7</v>
      </c>
      <c r="K907" s="11">
        <v>3</v>
      </c>
      <c r="L907" s="11">
        <v>3</v>
      </c>
      <c r="M907" s="11">
        <v>4</v>
      </c>
      <c r="N907" s="11">
        <v>2</v>
      </c>
      <c r="O907" s="11">
        <v>0.125</v>
      </c>
      <c r="P907" s="11">
        <v>0.15</v>
      </c>
      <c r="Q907" s="11">
        <v>0.1</v>
      </c>
      <c r="R907" s="11">
        <v>0.3</v>
      </c>
      <c r="S907" s="11">
        <v>1952.758</v>
      </c>
      <c r="T907" s="11">
        <v>0.67500000000000004</v>
      </c>
      <c r="U907" s="11">
        <v>60</v>
      </c>
      <c r="V907" s="11">
        <v>400</v>
      </c>
      <c r="W907" s="11">
        <v>-6.8680719000000003</v>
      </c>
      <c r="Y907" s="11">
        <v>-13.880279</v>
      </c>
      <c r="Z907" s="11">
        <v>1261.0033574380163</v>
      </c>
      <c r="AA907" s="11">
        <v>1952.758</v>
      </c>
      <c r="AB907" s="11">
        <v>0.67500000000000004</v>
      </c>
      <c r="AC907" s="11">
        <v>60</v>
      </c>
      <c r="AD907" s="11">
        <v>-6.8680719000000003</v>
      </c>
    </row>
    <row r="908" spans="2:30" x14ac:dyDescent="0.35">
      <c r="B908" s="11">
        <v>16.274932</v>
      </c>
      <c r="C908" s="11">
        <v>20</v>
      </c>
      <c r="D908" s="11">
        <v>147.70408</v>
      </c>
      <c r="E908" s="11">
        <v>0.16500000000000001</v>
      </c>
      <c r="F908" s="11">
        <v>1694.4731404958679</v>
      </c>
      <c r="G908" s="11">
        <v>6500</v>
      </c>
      <c r="H908" s="11">
        <v>0.85</v>
      </c>
      <c r="I908" s="11">
        <v>0.3</v>
      </c>
      <c r="J908" s="11">
        <v>0.6</v>
      </c>
      <c r="K908" s="11">
        <v>4</v>
      </c>
      <c r="L908" s="11">
        <v>3</v>
      </c>
      <c r="M908" s="11">
        <v>3</v>
      </c>
      <c r="N908" s="11">
        <v>4</v>
      </c>
      <c r="O908" s="11">
        <v>0.05</v>
      </c>
      <c r="P908" s="11">
        <v>0.15</v>
      </c>
      <c r="Q908" s="11">
        <v>0.3</v>
      </c>
      <c r="R908" s="11">
        <v>0.35</v>
      </c>
      <c r="S908" s="11">
        <v>2386.6147000000001</v>
      </c>
      <c r="T908" s="11">
        <v>0.47499999999999998</v>
      </c>
      <c r="U908" s="11">
        <v>80</v>
      </c>
      <c r="V908" s="11">
        <v>1600</v>
      </c>
      <c r="W908" s="11">
        <v>16.577241000000001</v>
      </c>
      <c r="Y908" s="11">
        <v>16.274932</v>
      </c>
      <c r="Z908" s="11">
        <v>279.58806818181824</v>
      </c>
      <c r="AA908" s="11">
        <v>2386.6147000000001</v>
      </c>
      <c r="AB908" s="11">
        <v>0.47499999999999998</v>
      </c>
      <c r="AC908" s="11">
        <v>80</v>
      </c>
      <c r="AD908" s="11">
        <v>16.577241000000001</v>
      </c>
    </row>
    <row r="909" spans="2:30" x14ac:dyDescent="0.35">
      <c r="B909" s="11">
        <v>19.935516</v>
      </c>
      <c r="C909" s="11">
        <v>30</v>
      </c>
      <c r="D909" s="11">
        <v>190.34693999999999</v>
      </c>
      <c r="E909" s="11">
        <v>0.192</v>
      </c>
      <c r="F909" s="11">
        <v>1639.6694214876034</v>
      </c>
      <c r="G909" s="11">
        <v>7500</v>
      </c>
      <c r="H909" s="11">
        <v>0.75</v>
      </c>
      <c r="I909" s="11">
        <v>0.5</v>
      </c>
      <c r="J909" s="11">
        <v>0.8</v>
      </c>
      <c r="K909" s="11">
        <v>3</v>
      </c>
      <c r="L909" s="11">
        <v>2</v>
      </c>
      <c r="M909" s="11">
        <v>4</v>
      </c>
      <c r="N909" s="11">
        <v>4</v>
      </c>
      <c r="O909" s="11">
        <v>0.05</v>
      </c>
      <c r="P909" s="11">
        <v>0.1</v>
      </c>
      <c r="Q909" s="11">
        <v>0.16666666999999999</v>
      </c>
      <c r="R909" s="11">
        <v>0.3</v>
      </c>
      <c r="S909" s="11">
        <v>3198.3380999999999</v>
      </c>
      <c r="T909" s="11">
        <v>0.42499999999999999</v>
      </c>
      <c r="U909" s="11">
        <v>80</v>
      </c>
      <c r="V909" s="11">
        <v>600</v>
      </c>
      <c r="W909" s="11">
        <v>22.055074000000001</v>
      </c>
      <c r="Y909" s="11">
        <v>19.935516</v>
      </c>
      <c r="Z909" s="11">
        <v>314.81652892561988</v>
      </c>
      <c r="AA909" s="11">
        <v>3198.3380999999999</v>
      </c>
      <c r="AB909" s="11">
        <v>0.42499999999999999</v>
      </c>
      <c r="AC909" s="11">
        <v>80</v>
      </c>
      <c r="AD909" s="11">
        <v>22.055074000000001</v>
      </c>
    </row>
    <row r="910" spans="2:30" x14ac:dyDescent="0.35">
      <c r="B910" s="11">
        <v>-15.820328999999999</v>
      </c>
      <c r="C910" s="11">
        <v>30</v>
      </c>
      <c r="D910" s="11">
        <v>98.969387999999995</v>
      </c>
      <c r="E910" s="11">
        <v>0.16500000000000001</v>
      </c>
      <c r="F910" s="11">
        <v>775</v>
      </c>
      <c r="G910" s="11">
        <v>7000</v>
      </c>
      <c r="H910" s="11">
        <v>0.85</v>
      </c>
      <c r="I910" s="11">
        <v>0.5</v>
      </c>
      <c r="J910" s="11">
        <v>0.8</v>
      </c>
      <c r="K910" s="11">
        <v>4</v>
      </c>
      <c r="L910" s="11">
        <v>4</v>
      </c>
      <c r="M910" s="11">
        <v>4</v>
      </c>
      <c r="N910" s="11">
        <v>4</v>
      </c>
      <c r="O910" s="11">
        <v>0.05</v>
      </c>
      <c r="P910" s="11">
        <v>0.2</v>
      </c>
      <c r="Q910" s="11">
        <v>0.1</v>
      </c>
      <c r="R910" s="11">
        <v>0.2</v>
      </c>
      <c r="S910" s="11">
        <v>4133.2368999999999</v>
      </c>
      <c r="T910" s="11">
        <v>0.7</v>
      </c>
      <c r="U910" s="11">
        <v>90</v>
      </c>
      <c r="V910" s="11">
        <v>2000</v>
      </c>
      <c r="W910" s="11">
        <v>-18.239215999999999</v>
      </c>
      <c r="Y910" s="11">
        <v>-15.820328999999999</v>
      </c>
      <c r="Z910" s="11">
        <v>127.875</v>
      </c>
      <c r="AA910" s="11">
        <v>4133.2368999999999</v>
      </c>
      <c r="AB910" s="11">
        <v>0.7</v>
      </c>
      <c r="AC910" s="11">
        <v>90</v>
      </c>
      <c r="AD910" s="11">
        <v>-18.239215999999999</v>
      </c>
    </row>
    <row r="911" spans="2:30" x14ac:dyDescent="0.35">
      <c r="B911" s="11">
        <v>-17.897855</v>
      </c>
      <c r="C911" s="11">
        <v>40</v>
      </c>
      <c r="D911" s="11">
        <v>1.5</v>
      </c>
      <c r="E911" s="11">
        <v>0.27300000000000002</v>
      </c>
      <c r="F911" s="11">
        <v>250</v>
      </c>
      <c r="G911" s="11">
        <v>7500</v>
      </c>
      <c r="H911" s="11">
        <v>0.7</v>
      </c>
      <c r="I911" s="11">
        <v>0.2</v>
      </c>
      <c r="J911" s="11">
        <v>0.7</v>
      </c>
      <c r="K911" s="11">
        <v>3</v>
      </c>
      <c r="L911" s="11">
        <v>3</v>
      </c>
      <c r="M911" s="11">
        <v>2</v>
      </c>
      <c r="N911" s="11">
        <v>3</v>
      </c>
      <c r="O911" s="11">
        <v>0.125</v>
      </c>
      <c r="P911" s="11">
        <v>0.1</v>
      </c>
      <c r="Q911" s="11">
        <v>0.23333333000000001</v>
      </c>
      <c r="R911" s="11">
        <v>0.2</v>
      </c>
      <c r="S911" s="11">
        <v>2432.6448999999998</v>
      </c>
      <c r="T911" s="11">
        <v>0.65</v>
      </c>
      <c r="U911" s="11">
        <v>90</v>
      </c>
      <c r="V911" s="11">
        <v>1800</v>
      </c>
      <c r="W911" s="11">
        <v>-24.307653999999999</v>
      </c>
      <c r="Y911" s="11">
        <v>-17.897855</v>
      </c>
      <c r="Z911" s="11">
        <v>68.25</v>
      </c>
      <c r="AA911" s="11">
        <v>2432.6448999999998</v>
      </c>
      <c r="AB911" s="11">
        <v>0.65</v>
      </c>
      <c r="AC911" s="11">
        <v>90</v>
      </c>
      <c r="AD911" s="11">
        <v>-24.307653999999999</v>
      </c>
    </row>
    <row r="912" spans="2:30" x14ac:dyDescent="0.35">
      <c r="B912" s="11">
        <v>-20.914283000000001</v>
      </c>
      <c r="C912" s="11">
        <v>40</v>
      </c>
      <c r="D912" s="11">
        <v>105.06122000000001</v>
      </c>
      <c r="E912" s="11">
        <v>8.4000000000000005E-2</v>
      </c>
      <c r="F912" s="11">
        <v>2404.4421487603304</v>
      </c>
      <c r="G912" s="11">
        <v>7000</v>
      </c>
      <c r="H912" s="11">
        <v>0.8</v>
      </c>
      <c r="I912" s="11">
        <v>0.5</v>
      </c>
      <c r="J912" s="11">
        <v>0.6</v>
      </c>
      <c r="K912" s="11">
        <v>2</v>
      </c>
      <c r="L912" s="11">
        <v>2</v>
      </c>
      <c r="M912" s="11">
        <v>4</v>
      </c>
      <c r="N912" s="11">
        <v>4</v>
      </c>
      <c r="O912" s="11">
        <v>0.125</v>
      </c>
      <c r="P912" s="11">
        <v>0.2</v>
      </c>
      <c r="Q912" s="11">
        <v>0.16666666999999999</v>
      </c>
      <c r="R912" s="11">
        <v>0.25</v>
      </c>
      <c r="S912" s="11">
        <v>3351.6441</v>
      </c>
      <c r="T912" s="11">
        <v>0.7</v>
      </c>
      <c r="U912" s="11">
        <v>50</v>
      </c>
      <c r="V912" s="11">
        <v>1800</v>
      </c>
      <c r="W912" s="11">
        <v>-21.902661999999999</v>
      </c>
      <c r="Y912" s="11">
        <v>-20.914283000000001</v>
      </c>
      <c r="Z912" s="11">
        <v>201.97314049586777</v>
      </c>
      <c r="AA912" s="11">
        <v>3351.6441</v>
      </c>
      <c r="AB912" s="11">
        <v>0.7</v>
      </c>
      <c r="AC912" s="11">
        <v>50</v>
      </c>
      <c r="AD912" s="11">
        <v>-21.902661999999999</v>
      </c>
    </row>
    <row r="913" spans="2:30" x14ac:dyDescent="0.35">
      <c r="B913" s="11">
        <v>-3.9863919999999999</v>
      </c>
      <c r="C913" s="11">
        <v>35</v>
      </c>
      <c r="D913" s="11">
        <v>92.877550999999997</v>
      </c>
      <c r="E913" s="11">
        <v>0.192</v>
      </c>
      <c r="F913" s="11">
        <v>3733.2128099173551</v>
      </c>
      <c r="G913" s="11">
        <v>7000</v>
      </c>
      <c r="H913" s="11">
        <v>0.85</v>
      </c>
      <c r="I913" s="11">
        <v>0.4</v>
      </c>
      <c r="J913" s="11">
        <v>0.6</v>
      </c>
      <c r="K913" s="11">
        <v>2</v>
      </c>
      <c r="L913" s="11">
        <v>4</v>
      </c>
      <c r="M913" s="11">
        <v>3</v>
      </c>
      <c r="N913" s="11">
        <v>3</v>
      </c>
      <c r="O913" s="11">
        <v>0.125</v>
      </c>
      <c r="P913" s="11">
        <v>0.15</v>
      </c>
      <c r="Q913" s="11">
        <v>0.1</v>
      </c>
      <c r="R913" s="11">
        <v>0.2</v>
      </c>
      <c r="S913" s="11">
        <v>4009.1156999999998</v>
      </c>
      <c r="T913" s="11">
        <v>0.67500000000000004</v>
      </c>
      <c r="U913" s="11">
        <v>60</v>
      </c>
      <c r="V913" s="11">
        <v>1400</v>
      </c>
      <c r="W913" s="11">
        <v>-2.5028955000000002</v>
      </c>
      <c r="Y913" s="11">
        <v>-3.9863919999999999</v>
      </c>
      <c r="Z913" s="11">
        <v>716.77685950413218</v>
      </c>
      <c r="AA913" s="11">
        <v>4009.1156999999998</v>
      </c>
      <c r="AB913" s="11">
        <v>0.67500000000000004</v>
      </c>
      <c r="AC913" s="11">
        <v>60</v>
      </c>
      <c r="AD913" s="11">
        <v>-2.5028955000000002</v>
      </c>
    </row>
    <row r="914" spans="2:30" x14ac:dyDescent="0.35">
      <c r="B914" s="11">
        <v>-1.949465</v>
      </c>
      <c r="C914" s="11">
        <v>30</v>
      </c>
      <c r="D914" s="11">
        <v>25.867346999999999</v>
      </c>
      <c r="E914" s="11">
        <v>8.4000000000000005E-2</v>
      </c>
      <c r="F914" s="11">
        <v>3012.3966942148763</v>
      </c>
      <c r="G914" s="11">
        <v>7000</v>
      </c>
      <c r="H914" s="11">
        <v>0.8</v>
      </c>
      <c r="I914" s="11">
        <v>0.5</v>
      </c>
      <c r="J914" s="11">
        <v>0.8</v>
      </c>
      <c r="K914" s="11">
        <v>4</v>
      </c>
      <c r="L914" s="11">
        <v>3</v>
      </c>
      <c r="M914" s="11">
        <v>3</v>
      </c>
      <c r="N914" s="11">
        <v>4</v>
      </c>
      <c r="O914" s="11">
        <v>0.2</v>
      </c>
      <c r="P914" s="11">
        <v>0.2</v>
      </c>
      <c r="Q914" s="11">
        <v>0.16666666999999999</v>
      </c>
      <c r="R914" s="11">
        <v>0.25</v>
      </c>
      <c r="S914" s="11">
        <v>2985.1154999999999</v>
      </c>
      <c r="T914" s="11">
        <v>0.625</v>
      </c>
      <c r="U914" s="11">
        <v>60</v>
      </c>
      <c r="V914" s="11">
        <v>600</v>
      </c>
      <c r="W914" s="11">
        <v>-0.66161859999999995</v>
      </c>
      <c r="Y914" s="11">
        <v>-1.949465</v>
      </c>
      <c r="Z914" s="11">
        <v>253.04132231404964</v>
      </c>
      <c r="AA914" s="11">
        <v>2985.1154999999999</v>
      </c>
      <c r="AB914" s="11">
        <v>0.625</v>
      </c>
      <c r="AC914" s="11">
        <v>60</v>
      </c>
      <c r="AD914" s="11">
        <v>-0.66161859999999995</v>
      </c>
    </row>
    <row r="915" spans="2:30" x14ac:dyDescent="0.35">
      <c r="B915" s="11">
        <v>10.130236</v>
      </c>
      <c r="C915" s="11">
        <v>30</v>
      </c>
      <c r="D915" s="11">
        <v>117.2449</v>
      </c>
      <c r="E915" s="11">
        <v>0.16500000000000001</v>
      </c>
      <c r="F915" s="11">
        <v>1825</v>
      </c>
      <c r="G915" s="11">
        <v>8000</v>
      </c>
      <c r="H915" s="11">
        <v>0.75</v>
      </c>
      <c r="I915" s="11">
        <v>0.5</v>
      </c>
      <c r="J915" s="11">
        <v>0.8</v>
      </c>
      <c r="K915" s="11">
        <v>2</v>
      </c>
      <c r="L915" s="11">
        <v>3</v>
      </c>
      <c r="M915" s="11">
        <v>4</v>
      </c>
      <c r="N915" s="11">
        <v>2</v>
      </c>
      <c r="O915" s="11">
        <v>0.05</v>
      </c>
      <c r="P915" s="11">
        <v>0.15</v>
      </c>
      <c r="Q915" s="11">
        <v>0.3</v>
      </c>
      <c r="R915" s="11">
        <v>0.3</v>
      </c>
      <c r="S915" s="11">
        <v>3411.5605999999998</v>
      </c>
      <c r="T915" s="11">
        <v>0.47499999999999998</v>
      </c>
      <c r="U915" s="11">
        <v>80</v>
      </c>
      <c r="V915" s="11">
        <v>1800</v>
      </c>
      <c r="W915" s="11">
        <v>10.918227999999999</v>
      </c>
      <c r="Y915" s="11">
        <v>10.130236</v>
      </c>
      <c r="Z915" s="11">
        <v>301.125</v>
      </c>
      <c r="AA915" s="11">
        <v>3411.5605999999998</v>
      </c>
      <c r="AB915" s="11">
        <v>0.47499999999999998</v>
      </c>
      <c r="AC915" s="11">
        <v>80</v>
      </c>
      <c r="AD915" s="11">
        <v>10.918227999999999</v>
      </c>
    </row>
    <row r="916" spans="2:30" x14ac:dyDescent="0.35">
      <c r="B916" s="11">
        <v>-6.6809570000000003</v>
      </c>
      <c r="C916" s="11">
        <v>25</v>
      </c>
      <c r="D916" s="11">
        <v>7.5918367</v>
      </c>
      <c r="E916" s="11">
        <v>0.03</v>
      </c>
      <c r="F916" s="11">
        <v>1000</v>
      </c>
      <c r="G916" s="11">
        <v>6000</v>
      </c>
      <c r="H916" s="11">
        <v>0.8</v>
      </c>
      <c r="I916" s="11">
        <v>0.2</v>
      </c>
      <c r="J916" s="11">
        <v>0.9</v>
      </c>
      <c r="K916" s="11">
        <v>4</v>
      </c>
      <c r="L916" s="11">
        <v>4</v>
      </c>
      <c r="M916" s="11">
        <v>3</v>
      </c>
      <c r="N916" s="11">
        <v>2</v>
      </c>
      <c r="O916" s="11">
        <v>0.2</v>
      </c>
      <c r="P916" s="11">
        <v>0.1</v>
      </c>
      <c r="Q916" s="11">
        <v>0.16666666999999999</v>
      </c>
      <c r="R916" s="11">
        <v>0.3</v>
      </c>
      <c r="S916" s="11">
        <v>3655.9621999999999</v>
      </c>
      <c r="T916" s="11">
        <v>0.45</v>
      </c>
      <c r="U916" s="11">
        <v>80</v>
      </c>
      <c r="V916" s="11">
        <v>600</v>
      </c>
      <c r="W916" s="11">
        <v>-6.0412489000000003</v>
      </c>
      <c r="Y916" s="11">
        <v>-6.6809570000000003</v>
      </c>
      <c r="Z916" s="11">
        <v>30</v>
      </c>
      <c r="AA916" s="11">
        <v>3655.9621999999999</v>
      </c>
      <c r="AB916" s="11">
        <v>0.45</v>
      </c>
      <c r="AC916" s="11">
        <v>80</v>
      </c>
      <c r="AD916" s="11">
        <v>-6.0412489000000003</v>
      </c>
    </row>
    <row r="917" spans="2:30" x14ac:dyDescent="0.35">
      <c r="B917" s="11">
        <v>-11.9023</v>
      </c>
      <c r="C917" s="11">
        <v>20</v>
      </c>
      <c r="D917" s="11">
        <v>31.959184</v>
      </c>
      <c r="E917" s="11">
        <v>0.219</v>
      </c>
      <c r="F917" s="11">
        <v>1885.5371900826447</v>
      </c>
      <c r="G917" s="11">
        <v>3000</v>
      </c>
      <c r="H917" s="11">
        <v>0.7</v>
      </c>
      <c r="I917" s="11">
        <v>0.2</v>
      </c>
      <c r="J917" s="11">
        <v>0.9</v>
      </c>
      <c r="K917" s="11">
        <v>4</v>
      </c>
      <c r="L917" s="11">
        <v>3</v>
      </c>
      <c r="M917" s="11">
        <v>2</v>
      </c>
      <c r="N917" s="11">
        <v>2</v>
      </c>
      <c r="O917" s="11">
        <v>0.05</v>
      </c>
      <c r="P917" s="11">
        <v>0.15</v>
      </c>
      <c r="Q917" s="11">
        <v>0.1</v>
      </c>
      <c r="R917" s="11">
        <v>0.3</v>
      </c>
      <c r="S917" s="11">
        <v>1363.7798</v>
      </c>
      <c r="T917" s="11">
        <v>0.52500000000000002</v>
      </c>
      <c r="U917" s="11">
        <v>40</v>
      </c>
      <c r="V917" s="11">
        <v>2000</v>
      </c>
      <c r="W917" s="11">
        <v>-4.6714272000000001</v>
      </c>
      <c r="Y917" s="11">
        <v>-11.9023</v>
      </c>
      <c r="Z917" s="11">
        <v>412.93264462809918</v>
      </c>
      <c r="AA917" s="11">
        <v>1363.7798</v>
      </c>
      <c r="AB917" s="11">
        <v>0.52500000000000002</v>
      </c>
      <c r="AC917" s="11">
        <v>40</v>
      </c>
      <c r="AD917" s="11">
        <v>-4.6714272000000001</v>
      </c>
    </row>
    <row r="918" spans="2:30" x14ac:dyDescent="0.35">
      <c r="B918" s="11">
        <v>1.492556</v>
      </c>
      <c r="C918" s="11">
        <v>20</v>
      </c>
      <c r="D918" s="11">
        <v>281.72449</v>
      </c>
      <c r="E918" s="11">
        <v>0.03</v>
      </c>
      <c r="F918" s="11">
        <v>1825</v>
      </c>
      <c r="G918" s="11">
        <v>6500</v>
      </c>
      <c r="H918" s="11">
        <v>0.85</v>
      </c>
      <c r="I918" s="11">
        <v>0.5</v>
      </c>
      <c r="J918" s="11">
        <v>0.8</v>
      </c>
      <c r="K918" s="11">
        <v>2</v>
      </c>
      <c r="L918" s="11">
        <v>4</v>
      </c>
      <c r="M918" s="11">
        <v>4</v>
      </c>
      <c r="N918" s="11">
        <v>4</v>
      </c>
      <c r="O918" s="11">
        <v>0.05</v>
      </c>
      <c r="P918" s="11">
        <v>0.1</v>
      </c>
      <c r="Q918" s="11">
        <v>0.16666666999999999</v>
      </c>
      <c r="R918" s="11">
        <v>0.25</v>
      </c>
      <c r="S918" s="11">
        <v>2954.8562000000002</v>
      </c>
      <c r="T918" s="11">
        <v>0.45</v>
      </c>
      <c r="U918" s="11">
        <v>90</v>
      </c>
      <c r="V918" s="11">
        <v>400</v>
      </c>
      <c r="W918" s="11">
        <v>-0.74564227000000005</v>
      </c>
      <c r="Y918" s="11">
        <v>1.492556</v>
      </c>
      <c r="Z918" s="11">
        <v>54.75</v>
      </c>
      <c r="AA918" s="11">
        <v>2954.8562000000002</v>
      </c>
      <c r="AB918" s="11">
        <v>0.45</v>
      </c>
      <c r="AC918" s="11">
        <v>90</v>
      </c>
      <c r="AD918" s="11">
        <v>-0.74564227000000005</v>
      </c>
    </row>
    <row r="919" spans="2:30" x14ac:dyDescent="0.35">
      <c r="B919" s="11">
        <v>-5.8762319999999999</v>
      </c>
      <c r="C919" s="11">
        <v>15</v>
      </c>
      <c r="D919" s="11">
        <v>190.34693999999999</v>
      </c>
      <c r="E919" s="11">
        <v>0.13800000000000001</v>
      </c>
      <c r="F919" s="11">
        <v>1430.8884297520663</v>
      </c>
      <c r="G919" s="11">
        <v>7500</v>
      </c>
      <c r="H919" s="11">
        <v>0.75</v>
      </c>
      <c r="I919" s="11">
        <v>0.5</v>
      </c>
      <c r="J919" s="11">
        <v>0.8</v>
      </c>
      <c r="K919" s="11">
        <v>2</v>
      </c>
      <c r="L919" s="11">
        <v>3</v>
      </c>
      <c r="M919" s="11">
        <v>3</v>
      </c>
      <c r="N919" s="11">
        <v>4</v>
      </c>
      <c r="O919" s="11">
        <v>0.125</v>
      </c>
      <c r="P919" s="11">
        <v>0.2</v>
      </c>
      <c r="Q919" s="11">
        <v>0.1</v>
      </c>
      <c r="R919" s="11">
        <v>0.2</v>
      </c>
      <c r="S919" s="11">
        <v>3525.8130000000001</v>
      </c>
      <c r="T919" s="11">
        <v>0.4</v>
      </c>
      <c r="U919" s="11">
        <v>50</v>
      </c>
      <c r="V919" s="11">
        <v>1800</v>
      </c>
      <c r="W919" s="11">
        <v>-3.9477342000000002</v>
      </c>
      <c r="Y919" s="11">
        <v>-5.8762319999999999</v>
      </c>
      <c r="Z919" s="11">
        <v>197.46260330578517</v>
      </c>
      <c r="AA919" s="11">
        <v>3525.8130000000001</v>
      </c>
      <c r="AB919" s="11">
        <v>0.4</v>
      </c>
      <c r="AC919" s="11">
        <v>50</v>
      </c>
      <c r="AD919" s="11">
        <v>-3.9477342000000002</v>
      </c>
    </row>
    <row r="920" spans="2:30" x14ac:dyDescent="0.35">
      <c r="B920" s="11">
        <v>29.000105999999999</v>
      </c>
      <c r="C920" s="11">
        <v>15</v>
      </c>
      <c r="D920" s="11">
        <v>239.08162999999999</v>
      </c>
      <c r="E920" s="11">
        <v>0.3</v>
      </c>
      <c r="F920" s="11">
        <v>2485.227272727273</v>
      </c>
      <c r="G920" s="11">
        <v>2500</v>
      </c>
      <c r="H920" s="11">
        <v>0.8</v>
      </c>
      <c r="I920" s="11">
        <v>0.5</v>
      </c>
      <c r="J920" s="11">
        <v>0.6</v>
      </c>
      <c r="K920" s="11">
        <v>4</v>
      </c>
      <c r="L920" s="11">
        <v>4</v>
      </c>
      <c r="M920" s="11">
        <v>3</v>
      </c>
      <c r="N920" s="11">
        <v>4</v>
      </c>
      <c r="O920" s="11">
        <v>0.125</v>
      </c>
      <c r="P920" s="11">
        <v>0.15</v>
      </c>
      <c r="Q920" s="11">
        <v>0.16666666999999999</v>
      </c>
      <c r="R920" s="11">
        <v>0.25</v>
      </c>
      <c r="S920" s="11">
        <v>1627.2982999999999</v>
      </c>
      <c r="T920" s="11">
        <v>0.45</v>
      </c>
      <c r="U920" s="11">
        <v>60</v>
      </c>
      <c r="V920" s="11">
        <v>2000</v>
      </c>
      <c r="W920" s="11">
        <v>31.329253999999999</v>
      </c>
      <c r="Y920" s="11">
        <v>29.000105999999999</v>
      </c>
      <c r="Z920" s="11">
        <v>745.56818181818187</v>
      </c>
      <c r="AA920" s="11">
        <v>1627.2982999999999</v>
      </c>
      <c r="AB920" s="11">
        <v>0.45</v>
      </c>
      <c r="AC920" s="11">
        <v>60</v>
      </c>
      <c r="AD920" s="11">
        <v>31.329253999999999</v>
      </c>
    </row>
    <row r="921" spans="2:30" x14ac:dyDescent="0.35">
      <c r="B921" s="11">
        <v>14.111193999999999</v>
      </c>
      <c r="C921" s="11">
        <v>40</v>
      </c>
      <c r="D921" s="11">
        <v>263.44898000000001</v>
      </c>
      <c r="E921" s="11">
        <v>0.16500000000000001</v>
      </c>
      <c r="F921" s="11">
        <v>2400</v>
      </c>
      <c r="G921" s="11">
        <v>8500</v>
      </c>
      <c r="H921" s="11">
        <v>0.85</v>
      </c>
      <c r="I921" s="11">
        <v>0.5</v>
      </c>
      <c r="J921" s="11">
        <v>0.6</v>
      </c>
      <c r="K921" s="11">
        <v>3</v>
      </c>
      <c r="L921" s="11">
        <v>2</v>
      </c>
      <c r="M921" s="11">
        <v>3</v>
      </c>
      <c r="N921" s="11">
        <v>2</v>
      </c>
      <c r="O921" s="11">
        <v>0.125</v>
      </c>
      <c r="P921" s="11">
        <v>0.2</v>
      </c>
      <c r="Q921" s="11">
        <v>0.3</v>
      </c>
      <c r="R921" s="11">
        <v>0.35</v>
      </c>
      <c r="S921" s="11">
        <v>4069.8535000000002</v>
      </c>
      <c r="T921" s="11">
        <v>0.47499999999999998</v>
      </c>
      <c r="U921" s="11">
        <v>90</v>
      </c>
      <c r="V921" s="11">
        <v>400</v>
      </c>
      <c r="W921" s="11">
        <v>13.316681000000001</v>
      </c>
      <c r="Y921" s="11">
        <v>14.111193999999999</v>
      </c>
      <c r="Z921" s="11">
        <v>396</v>
      </c>
      <c r="AA921" s="11">
        <v>4069.8535000000002</v>
      </c>
      <c r="AB921" s="11">
        <v>0.47499999999999998</v>
      </c>
      <c r="AC921" s="11">
        <v>90</v>
      </c>
      <c r="AD921" s="11">
        <v>13.316681000000001</v>
      </c>
    </row>
    <row r="922" spans="2:30" x14ac:dyDescent="0.35">
      <c r="B922" s="11">
        <v>7.3750210000000003</v>
      </c>
      <c r="C922" s="11">
        <v>30</v>
      </c>
      <c r="D922" s="11">
        <v>13.683673000000001</v>
      </c>
      <c r="E922" s="11">
        <v>0.27300000000000002</v>
      </c>
      <c r="F922" s="11">
        <v>1475</v>
      </c>
      <c r="G922" s="11">
        <v>6000</v>
      </c>
      <c r="H922" s="11">
        <v>0.8</v>
      </c>
      <c r="I922" s="11">
        <v>0.3</v>
      </c>
      <c r="J922" s="11">
        <v>0.6</v>
      </c>
      <c r="K922" s="11">
        <v>3</v>
      </c>
      <c r="L922" s="11">
        <v>4</v>
      </c>
      <c r="M922" s="11">
        <v>3</v>
      </c>
      <c r="N922" s="11">
        <v>4</v>
      </c>
      <c r="O922" s="11">
        <v>0.125</v>
      </c>
      <c r="P922" s="11">
        <v>0.15</v>
      </c>
      <c r="Q922" s="11">
        <v>0.1</v>
      </c>
      <c r="R922" s="11">
        <v>0.25</v>
      </c>
      <c r="S922" s="11">
        <v>2066.6185</v>
      </c>
      <c r="T922" s="11">
        <v>0.6</v>
      </c>
      <c r="U922" s="11">
        <v>80</v>
      </c>
      <c r="V922" s="11">
        <v>1200</v>
      </c>
      <c r="W922" s="11">
        <v>4.0798895000000002</v>
      </c>
      <c r="Y922" s="11">
        <v>7.3750210000000003</v>
      </c>
      <c r="Z922" s="11">
        <v>402.67500000000001</v>
      </c>
      <c r="AA922" s="11">
        <v>2066.6185</v>
      </c>
      <c r="AB922" s="11">
        <v>0.6</v>
      </c>
      <c r="AC922" s="11">
        <v>80</v>
      </c>
      <c r="AD922" s="11">
        <v>4.0798895000000002</v>
      </c>
    </row>
    <row r="923" spans="2:30" x14ac:dyDescent="0.35">
      <c r="B923" s="11">
        <v>19.598178999999998</v>
      </c>
      <c r="C923" s="11">
        <v>15</v>
      </c>
      <c r="D923" s="11">
        <v>19.775510000000001</v>
      </c>
      <c r="E923" s="11">
        <v>5.7000000000000002E-2</v>
      </c>
      <c r="F923" s="11">
        <v>4500</v>
      </c>
      <c r="G923" s="11">
        <v>5500</v>
      </c>
      <c r="H923" s="11">
        <v>0.7</v>
      </c>
      <c r="I923" s="11">
        <v>0.5</v>
      </c>
      <c r="J923" s="11">
        <v>0.9</v>
      </c>
      <c r="K923" s="11">
        <v>4</v>
      </c>
      <c r="L923" s="11">
        <v>4</v>
      </c>
      <c r="M923" s="11">
        <v>4</v>
      </c>
      <c r="N923" s="11">
        <v>3</v>
      </c>
      <c r="O923" s="11">
        <v>0.125</v>
      </c>
      <c r="P923" s="11">
        <v>0.2</v>
      </c>
      <c r="Q923" s="11">
        <v>0.16666666999999999</v>
      </c>
      <c r="R923" s="11">
        <v>0.2</v>
      </c>
      <c r="S923" s="11">
        <v>3082.8262</v>
      </c>
      <c r="T923" s="11">
        <v>0.42499999999999999</v>
      </c>
      <c r="U923" s="11">
        <v>90</v>
      </c>
      <c r="V923" s="11">
        <v>1400</v>
      </c>
      <c r="W923" s="11">
        <v>15.589166000000001</v>
      </c>
      <c r="Y923" s="11">
        <v>19.598178999999998</v>
      </c>
      <c r="Z923" s="11">
        <v>256.5</v>
      </c>
      <c r="AA923" s="11">
        <v>3082.8262</v>
      </c>
      <c r="AB923" s="11">
        <v>0.42499999999999999</v>
      </c>
      <c r="AC923" s="11">
        <v>90</v>
      </c>
      <c r="AD923" s="11">
        <v>15.589166000000001</v>
      </c>
    </row>
    <row r="924" spans="2:30" x14ac:dyDescent="0.35">
      <c r="B924" s="11">
        <v>-4.6388550000000004</v>
      </c>
      <c r="C924" s="11">
        <v>15</v>
      </c>
      <c r="D924" s="11">
        <v>300</v>
      </c>
      <c r="E924" s="11">
        <v>0.3</v>
      </c>
      <c r="F924" s="11">
        <v>2000</v>
      </c>
      <c r="G924" s="11">
        <v>4500</v>
      </c>
      <c r="H924" s="11">
        <v>0.8</v>
      </c>
      <c r="I924" s="11">
        <v>0.4</v>
      </c>
      <c r="J924" s="11">
        <v>0.8</v>
      </c>
      <c r="K924" s="11">
        <v>3</v>
      </c>
      <c r="L924" s="11">
        <v>2</v>
      </c>
      <c r="M924" s="11">
        <v>3</v>
      </c>
      <c r="N924" s="11">
        <v>3</v>
      </c>
      <c r="O924" s="11">
        <v>0.125</v>
      </c>
      <c r="P924" s="11">
        <v>0.1</v>
      </c>
      <c r="Q924" s="11">
        <v>0.16666666999999999</v>
      </c>
      <c r="R924" s="11">
        <v>0.35</v>
      </c>
      <c r="S924" s="11">
        <v>2522.3123999999998</v>
      </c>
      <c r="T924" s="11">
        <v>0.65</v>
      </c>
      <c r="U924" s="11">
        <v>40</v>
      </c>
      <c r="V924" s="11">
        <v>2000</v>
      </c>
      <c r="W924" s="11">
        <v>-4.6801433000000001</v>
      </c>
      <c r="Y924" s="11">
        <v>-4.6388550000000004</v>
      </c>
      <c r="Z924" s="11">
        <v>600</v>
      </c>
      <c r="AA924" s="11">
        <v>2522.3123999999998</v>
      </c>
      <c r="AB924" s="11">
        <v>0.65</v>
      </c>
      <c r="AC924" s="11">
        <v>40</v>
      </c>
      <c r="AD924" s="11">
        <v>-4.6801433000000001</v>
      </c>
    </row>
    <row r="925" spans="2:30" x14ac:dyDescent="0.35">
      <c r="B925" s="11">
        <v>-24.768402999999999</v>
      </c>
      <c r="C925" s="11">
        <v>15</v>
      </c>
      <c r="D925" s="11">
        <v>68.510204000000002</v>
      </c>
      <c r="E925" s="11">
        <v>5.7000000000000002E-2</v>
      </c>
      <c r="F925" s="11">
        <v>950</v>
      </c>
      <c r="G925" s="11">
        <v>8000</v>
      </c>
      <c r="H925" s="11">
        <v>0.85</v>
      </c>
      <c r="I925" s="11">
        <v>0.2</v>
      </c>
      <c r="J925" s="11">
        <v>0.7</v>
      </c>
      <c r="K925" s="11">
        <v>4</v>
      </c>
      <c r="L925" s="11">
        <v>3</v>
      </c>
      <c r="M925" s="11">
        <v>3</v>
      </c>
      <c r="N925" s="11">
        <v>4</v>
      </c>
      <c r="O925" s="11">
        <v>0.125</v>
      </c>
      <c r="P925" s="11">
        <v>0.1</v>
      </c>
      <c r="Q925" s="11">
        <v>0.16666666999999999</v>
      </c>
      <c r="R925" s="11">
        <v>0.25</v>
      </c>
      <c r="S925" s="11">
        <v>3760.8672000000001</v>
      </c>
      <c r="T925" s="11">
        <v>0.67500000000000004</v>
      </c>
      <c r="U925" s="11">
        <v>90</v>
      </c>
      <c r="V925" s="11">
        <v>2000</v>
      </c>
      <c r="W925" s="11">
        <v>-23.082205999999999</v>
      </c>
      <c r="Y925" s="11">
        <v>-24.768402999999999</v>
      </c>
      <c r="Z925" s="11">
        <v>54.15</v>
      </c>
      <c r="AA925" s="11">
        <v>3760.8672000000001</v>
      </c>
      <c r="AB925" s="11">
        <v>0.67500000000000004</v>
      </c>
      <c r="AC925" s="11">
        <v>90</v>
      </c>
      <c r="AD925" s="11">
        <v>-23.082205999999999</v>
      </c>
    </row>
    <row r="926" spans="2:30" x14ac:dyDescent="0.35">
      <c r="B926" s="11">
        <v>-3.4473560000000001</v>
      </c>
      <c r="C926" s="11">
        <v>30</v>
      </c>
      <c r="D926" s="11">
        <v>1.5</v>
      </c>
      <c r="E926" s="11">
        <v>0.16500000000000001</v>
      </c>
      <c r="F926" s="11">
        <v>3861.1570247933887</v>
      </c>
      <c r="G926" s="11">
        <v>5500</v>
      </c>
      <c r="H926" s="11">
        <v>0.7</v>
      </c>
      <c r="I926" s="11">
        <v>0.3</v>
      </c>
      <c r="J926" s="11">
        <v>0.9</v>
      </c>
      <c r="K926" s="11">
        <v>4</v>
      </c>
      <c r="L926" s="11">
        <v>2</v>
      </c>
      <c r="M926" s="11">
        <v>2</v>
      </c>
      <c r="N926" s="11">
        <v>3</v>
      </c>
      <c r="O926" s="11">
        <v>0.05</v>
      </c>
      <c r="P926" s="11">
        <v>0.2</v>
      </c>
      <c r="Q926" s="11">
        <v>0.1</v>
      </c>
      <c r="R926" s="11">
        <v>0.3</v>
      </c>
      <c r="S926" s="11">
        <v>3247.5432999999998</v>
      </c>
      <c r="T926" s="11">
        <v>0.7</v>
      </c>
      <c r="U926" s="11">
        <v>40</v>
      </c>
      <c r="V926" s="11">
        <v>1000</v>
      </c>
      <c r="W926" s="11">
        <v>-1.6911189</v>
      </c>
      <c r="Y926" s="11">
        <v>-3.4473560000000001</v>
      </c>
      <c r="Z926" s="11">
        <v>637.09090909090912</v>
      </c>
      <c r="AA926" s="11">
        <v>3247.5432999999998</v>
      </c>
      <c r="AB926" s="11">
        <v>0.7</v>
      </c>
      <c r="AC926" s="11">
        <v>40</v>
      </c>
      <c r="AD926" s="11">
        <v>-1.6911189</v>
      </c>
    </row>
    <row r="927" spans="2:30" x14ac:dyDescent="0.35">
      <c r="B927" s="11">
        <v>24.239664000000001</v>
      </c>
      <c r="C927" s="11">
        <v>35</v>
      </c>
      <c r="D927" s="11">
        <v>245.17347000000001</v>
      </c>
      <c r="E927" s="11">
        <v>0.13800000000000001</v>
      </c>
      <c r="F927" s="11">
        <v>4500</v>
      </c>
      <c r="G927" s="11">
        <v>8000</v>
      </c>
      <c r="H927" s="11">
        <v>0.85</v>
      </c>
      <c r="I927" s="11">
        <v>0.5</v>
      </c>
      <c r="J927" s="11">
        <v>0.7</v>
      </c>
      <c r="K927" s="11">
        <v>4</v>
      </c>
      <c r="L927" s="11">
        <v>4</v>
      </c>
      <c r="M927" s="11">
        <v>2</v>
      </c>
      <c r="N927" s="11">
        <v>4</v>
      </c>
      <c r="O927" s="11">
        <v>0.125</v>
      </c>
      <c r="P927" s="11">
        <v>0.2</v>
      </c>
      <c r="Q927" s="11">
        <v>0.3</v>
      </c>
      <c r="R927" s="11">
        <v>0.25</v>
      </c>
      <c r="S927" s="11">
        <v>2672.7438000000002</v>
      </c>
      <c r="T927" s="11">
        <v>0.45</v>
      </c>
      <c r="U927" s="11">
        <v>90</v>
      </c>
      <c r="V927" s="11">
        <v>600</v>
      </c>
      <c r="W927" s="11">
        <v>26.638171</v>
      </c>
      <c r="Y927" s="11">
        <v>24.239664000000001</v>
      </c>
      <c r="Z927" s="11">
        <v>621</v>
      </c>
      <c r="AA927" s="11">
        <v>2672.7438000000002</v>
      </c>
      <c r="AB927" s="11">
        <v>0.45</v>
      </c>
      <c r="AC927" s="11">
        <v>90</v>
      </c>
      <c r="AD927" s="11">
        <v>26.638171</v>
      </c>
    </row>
    <row r="928" spans="2:30" x14ac:dyDescent="0.35">
      <c r="B928" s="11">
        <v>-18.935654</v>
      </c>
      <c r="C928" s="11">
        <v>45</v>
      </c>
      <c r="D928" s="11">
        <v>135.52041</v>
      </c>
      <c r="E928" s="11">
        <v>0.111</v>
      </c>
      <c r="F928" s="11">
        <v>3100</v>
      </c>
      <c r="G928" s="11">
        <v>7500</v>
      </c>
      <c r="H928" s="11">
        <v>0.7</v>
      </c>
      <c r="I928" s="11">
        <v>0.5</v>
      </c>
      <c r="J928" s="11">
        <v>0.9</v>
      </c>
      <c r="K928" s="11">
        <v>3</v>
      </c>
      <c r="L928" s="11">
        <v>3</v>
      </c>
      <c r="M928" s="11">
        <v>3</v>
      </c>
      <c r="N928" s="11">
        <v>3</v>
      </c>
      <c r="O928" s="11">
        <v>0.125</v>
      </c>
      <c r="P928" s="11">
        <v>0.15</v>
      </c>
      <c r="Q928" s="11">
        <v>0.3</v>
      </c>
      <c r="R928" s="11">
        <v>0.2</v>
      </c>
      <c r="S928" s="11">
        <v>2363.7314000000001</v>
      </c>
      <c r="T928" s="11">
        <v>0.6</v>
      </c>
      <c r="U928" s="11">
        <v>50</v>
      </c>
      <c r="V928" s="11">
        <v>1400</v>
      </c>
      <c r="W928" s="11">
        <v>-17.212962000000001</v>
      </c>
      <c r="Y928" s="11">
        <v>-18.935654</v>
      </c>
      <c r="Z928" s="11">
        <v>344.1</v>
      </c>
      <c r="AA928" s="11">
        <v>2363.7314000000001</v>
      </c>
      <c r="AB928" s="11">
        <v>0.6</v>
      </c>
      <c r="AC928" s="11">
        <v>50</v>
      </c>
      <c r="AD928" s="11">
        <v>-17.212962000000001</v>
      </c>
    </row>
    <row r="929" spans="2:30" x14ac:dyDescent="0.35">
      <c r="B929" s="11">
        <v>-2.8731040000000001</v>
      </c>
      <c r="C929" s="11">
        <v>45</v>
      </c>
      <c r="D929" s="11">
        <v>239.08162999999999</v>
      </c>
      <c r="E929" s="11">
        <v>0.3</v>
      </c>
      <c r="F929" s="11">
        <v>1000</v>
      </c>
      <c r="G929" s="11">
        <v>7500</v>
      </c>
      <c r="H929" s="11">
        <v>0.75</v>
      </c>
      <c r="I929" s="11">
        <v>0.3</v>
      </c>
      <c r="J929" s="11">
        <v>0.8</v>
      </c>
      <c r="K929" s="11">
        <v>2</v>
      </c>
      <c r="L929" s="11">
        <v>2</v>
      </c>
      <c r="M929" s="11">
        <v>3</v>
      </c>
      <c r="N929" s="11">
        <v>3</v>
      </c>
      <c r="O929" s="11">
        <v>0.2</v>
      </c>
      <c r="P929" s="11">
        <v>0.1</v>
      </c>
      <c r="Q929" s="11">
        <v>0.23333333000000001</v>
      </c>
      <c r="R929" s="11">
        <v>0.35</v>
      </c>
      <c r="S929" s="11">
        <v>3489.3177999999998</v>
      </c>
      <c r="T929" s="11">
        <v>0.57499999999999996</v>
      </c>
      <c r="U929" s="11">
        <v>70</v>
      </c>
      <c r="V929" s="11">
        <v>1000</v>
      </c>
      <c r="W929" s="11">
        <v>-0.80939330000000009</v>
      </c>
      <c r="Y929" s="11">
        <v>-2.8731040000000001</v>
      </c>
      <c r="Z929" s="11">
        <v>300</v>
      </c>
      <c r="AA929" s="11">
        <v>3489.3177999999998</v>
      </c>
      <c r="AB929" s="11">
        <v>0.57499999999999996</v>
      </c>
      <c r="AC929" s="11">
        <v>70</v>
      </c>
      <c r="AD929" s="11">
        <v>-0.80939330000000009</v>
      </c>
    </row>
    <row r="930" spans="2:30" x14ac:dyDescent="0.35">
      <c r="B930" s="11">
        <v>35.773681000000003</v>
      </c>
      <c r="C930" s="11">
        <v>25</v>
      </c>
      <c r="D930" s="11">
        <v>172.07142999999999</v>
      </c>
      <c r="E930" s="11">
        <v>0.3</v>
      </c>
      <c r="F930" s="11">
        <v>3100</v>
      </c>
      <c r="G930" s="11">
        <v>3000</v>
      </c>
      <c r="H930" s="11">
        <v>0.8</v>
      </c>
      <c r="I930" s="11">
        <v>0.4</v>
      </c>
      <c r="J930" s="11">
        <v>0.9</v>
      </c>
      <c r="K930" s="11">
        <v>4</v>
      </c>
      <c r="L930" s="11">
        <v>2</v>
      </c>
      <c r="M930" s="11">
        <v>4</v>
      </c>
      <c r="N930" s="11">
        <v>3</v>
      </c>
      <c r="O930" s="11">
        <v>0.05</v>
      </c>
      <c r="P930" s="11">
        <v>0.1</v>
      </c>
      <c r="Q930" s="11">
        <v>0.16666666999999999</v>
      </c>
      <c r="R930" s="11">
        <v>0.3</v>
      </c>
      <c r="S930" s="11">
        <v>1320.2085999999999</v>
      </c>
      <c r="T930" s="11">
        <v>0.42499999999999999</v>
      </c>
      <c r="U930" s="11">
        <v>50</v>
      </c>
      <c r="V930" s="11">
        <v>800</v>
      </c>
      <c r="W930" s="11">
        <v>30.636996</v>
      </c>
      <c r="Y930" s="11">
        <v>35.773681000000003</v>
      </c>
      <c r="Z930" s="11">
        <v>930</v>
      </c>
      <c r="AA930" s="11">
        <v>1320.2085999999999</v>
      </c>
      <c r="AB930" s="11">
        <v>0.42499999999999999</v>
      </c>
      <c r="AC930" s="11">
        <v>50</v>
      </c>
      <c r="AD930" s="11">
        <v>30.636996</v>
      </c>
    </row>
    <row r="931" spans="2:30" x14ac:dyDescent="0.35">
      <c r="B931" s="11">
        <v>-7.4146720000000004</v>
      </c>
      <c r="C931" s="11">
        <v>40</v>
      </c>
      <c r="D931" s="11">
        <v>38.051020000000001</v>
      </c>
      <c r="E931" s="11">
        <v>0.246</v>
      </c>
      <c r="F931" s="11">
        <v>1125</v>
      </c>
      <c r="G931" s="11">
        <v>8500</v>
      </c>
      <c r="H931" s="11">
        <v>0.75</v>
      </c>
      <c r="I931" s="11">
        <v>0.5</v>
      </c>
      <c r="J931" s="11">
        <v>0.8</v>
      </c>
      <c r="K931" s="11">
        <v>2</v>
      </c>
      <c r="L931" s="11">
        <v>2</v>
      </c>
      <c r="M931" s="11">
        <v>2</v>
      </c>
      <c r="N931" s="11">
        <v>4</v>
      </c>
      <c r="O931" s="11">
        <v>0.2</v>
      </c>
      <c r="P931" s="11">
        <v>0.1</v>
      </c>
      <c r="Q931" s="11">
        <v>0.3</v>
      </c>
      <c r="R931" s="11">
        <v>0.25</v>
      </c>
      <c r="S931" s="11">
        <v>4726.2815000000001</v>
      </c>
      <c r="T931" s="11">
        <v>0.6</v>
      </c>
      <c r="U931" s="11">
        <v>90</v>
      </c>
      <c r="V931" s="11">
        <v>1800</v>
      </c>
      <c r="W931" s="11">
        <v>-8.1890645000000006</v>
      </c>
      <c r="Y931" s="11">
        <v>-7.4146720000000004</v>
      </c>
      <c r="Z931" s="11">
        <v>276.75</v>
      </c>
      <c r="AA931" s="11">
        <v>4726.2815000000001</v>
      </c>
      <c r="AB931" s="11">
        <v>0.6</v>
      </c>
      <c r="AC931" s="11">
        <v>90</v>
      </c>
      <c r="AD931" s="11">
        <v>-8.1890645000000006</v>
      </c>
    </row>
    <row r="932" spans="2:30" x14ac:dyDescent="0.35">
      <c r="B932" s="11">
        <v>-14.370303</v>
      </c>
      <c r="C932" s="11">
        <v>40</v>
      </c>
      <c r="D932" s="11">
        <v>123.33673</v>
      </c>
      <c r="E932" s="11">
        <v>0.192</v>
      </c>
      <c r="F932" s="11">
        <v>376.54958677685954</v>
      </c>
      <c r="G932" s="11">
        <v>7000</v>
      </c>
      <c r="H932" s="11">
        <v>0.85</v>
      </c>
      <c r="I932" s="11">
        <v>0.2</v>
      </c>
      <c r="J932" s="11">
        <v>0.9</v>
      </c>
      <c r="K932" s="11">
        <v>3</v>
      </c>
      <c r="L932" s="11">
        <v>4</v>
      </c>
      <c r="M932" s="11">
        <v>4</v>
      </c>
      <c r="N932" s="11">
        <v>2</v>
      </c>
      <c r="O932" s="11">
        <v>0.2</v>
      </c>
      <c r="P932" s="11">
        <v>0.1</v>
      </c>
      <c r="Q932" s="11">
        <v>0.3</v>
      </c>
      <c r="R932" s="11">
        <v>0.35</v>
      </c>
      <c r="S932" s="11">
        <v>3351.6441</v>
      </c>
      <c r="T932" s="11">
        <v>0.45</v>
      </c>
      <c r="U932" s="11">
        <v>80</v>
      </c>
      <c r="V932" s="11">
        <v>1800</v>
      </c>
      <c r="W932" s="11">
        <v>-20.870856</v>
      </c>
      <c r="Y932" s="11">
        <v>-14.370303</v>
      </c>
      <c r="Z932" s="11">
        <v>72.297520661157037</v>
      </c>
      <c r="AA932" s="11">
        <v>3351.6441</v>
      </c>
      <c r="AB932" s="11">
        <v>0.45</v>
      </c>
      <c r="AC932" s="11">
        <v>80</v>
      </c>
      <c r="AD932" s="11">
        <v>-20.870856</v>
      </c>
    </row>
    <row r="933" spans="2:30" x14ac:dyDescent="0.35">
      <c r="B933" s="11">
        <v>-9.474221</v>
      </c>
      <c r="C933" s="11">
        <v>40</v>
      </c>
      <c r="D933" s="11">
        <v>202.53061</v>
      </c>
      <c r="E933" s="11">
        <v>0.13800000000000001</v>
      </c>
      <c r="F933" s="11">
        <v>5200</v>
      </c>
      <c r="G933" s="11">
        <v>7000</v>
      </c>
      <c r="H933" s="11">
        <v>0.75</v>
      </c>
      <c r="I933" s="11">
        <v>0.5</v>
      </c>
      <c r="J933" s="11">
        <v>0.8</v>
      </c>
      <c r="K933" s="11">
        <v>3</v>
      </c>
      <c r="L933" s="11">
        <v>4</v>
      </c>
      <c r="M933" s="11">
        <v>3</v>
      </c>
      <c r="N933" s="11">
        <v>4</v>
      </c>
      <c r="O933" s="11">
        <v>0.125</v>
      </c>
      <c r="P933" s="11">
        <v>0.2</v>
      </c>
      <c r="Q933" s="11">
        <v>0.23333333000000001</v>
      </c>
      <c r="R933" s="11">
        <v>0.2</v>
      </c>
      <c r="S933" s="11">
        <v>2811.0563000000002</v>
      </c>
      <c r="T933" s="11">
        <v>0.67500000000000004</v>
      </c>
      <c r="U933" s="11">
        <v>80</v>
      </c>
      <c r="V933" s="11">
        <v>2000</v>
      </c>
      <c r="W933" s="11">
        <v>-6.8420636999999997</v>
      </c>
      <c r="Y933" s="11">
        <v>-9.474221</v>
      </c>
      <c r="Z933" s="11">
        <v>717.6</v>
      </c>
      <c r="AA933" s="11">
        <v>2811.0563000000002</v>
      </c>
      <c r="AB933" s="11">
        <v>0.67500000000000004</v>
      </c>
      <c r="AC933" s="11">
        <v>80</v>
      </c>
      <c r="AD933" s="11">
        <v>-6.8420636999999997</v>
      </c>
    </row>
    <row r="934" spans="2:30" x14ac:dyDescent="0.35">
      <c r="B934" s="11">
        <v>11.32591</v>
      </c>
      <c r="C934" s="11">
        <v>20</v>
      </c>
      <c r="D934" s="11">
        <v>275.63265000000001</v>
      </c>
      <c r="E934" s="11">
        <v>0.111</v>
      </c>
      <c r="F934" s="11">
        <v>6285.1239669421484</v>
      </c>
      <c r="G934" s="11">
        <v>5500</v>
      </c>
      <c r="H934" s="11">
        <v>0.8</v>
      </c>
      <c r="I934" s="11">
        <v>0.2</v>
      </c>
      <c r="J934" s="11">
        <v>0.9</v>
      </c>
      <c r="K934" s="11">
        <v>3</v>
      </c>
      <c r="L934" s="11">
        <v>4</v>
      </c>
      <c r="M934" s="11">
        <v>4</v>
      </c>
      <c r="N934" s="11">
        <v>3</v>
      </c>
      <c r="O934" s="11">
        <v>0.2</v>
      </c>
      <c r="P934" s="11">
        <v>0.15</v>
      </c>
      <c r="Q934" s="11">
        <v>0.23333333000000001</v>
      </c>
      <c r="R934" s="11">
        <v>0.2</v>
      </c>
      <c r="S934" s="11">
        <v>2981.0828000000001</v>
      </c>
      <c r="T934" s="11">
        <v>0.4</v>
      </c>
      <c r="U934" s="11">
        <v>40</v>
      </c>
      <c r="V934" s="11">
        <v>1200</v>
      </c>
      <c r="W934" s="11">
        <v>13.633937</v>
      </c>
      <c r="Y934" s="11">
        <v>11.32591</v>
      </c>
      <c r="Z934" s="11">
        <v>697.64876033057851</v>
      </c>
      <c r="AA934" s="11">
        <v>2981.0828000000001</v>
      </c>
      <c r="AB934" s="11">
        <v>0.4</v>
      </c>
      <c r="AC934" s="11">
        <v>40</v>
      </c>
      <c r="AD934" s="11">
        <v>13.633937</v>
      </c>
    </row>
    <row r="935" spans="2:30" x14ac:dyDescent="0.35">
      <c r="B935" s="11">
        <v>-12.648759</v>
      </c>
      <c r="C935" s="11">
        <v>25</v>
      </c>
      <c r="D935" s="11">
        <v>19.775510000000001</v>
      </c>
      <c r="E935" s="11">
        <v>5.7000000000000002E-2</v>
      </c>
      <c r="F935" s="11">
        <v>899.17355371900828</v>
      </c>
      <c r="G935" s="11">
        <v>8500</v>
      </c>
      <c r="H935" s="11">
        <v>0.8</v>
      </c>
      <c r="I935" s="11">
        <v>0.2</v>
      </c>
      <c r="J935" s="11">
        <v>0.8</v>
      </c>
      <c r="K935" s="11">
        <v>3</v>
      </c>
      <c r="L935" s="11">
        <v>4</v>
      </c>
      <c r="M935" s="11">
        <v>4</v>
      </c>
      <c r="N935" s="11">
        <v>4</v>
      </c>
      <c r="O935" s="11">
        <v>0.125</v>
      </c>
      <c r="P935" s="11">
        <v>0.2</v>
      </c>
      <c r="Q935" s="11">
        <v>0.23333333000000001</v>
      </c>
      <c r="R935" s="11">
        <v>0.3</v>
      </c>
      <c r="S935" s="11">
        <v>3740.5909000000001</v>
      </c>
      <c r="T935" s="11">
        <v>0.42499999999999999</v>
      </c>
      <c r="U935" s="11">
        <v>70</v>
      </c>
      <c r="V935" s="11">
        <v>1200</v>
      </c>
      <c r="W935" s="11">
        <v>-11.842280000000001</v>
      </c>
      <c r="Y935" s="11">
        <v>-12.648759</v>
      </c>
      <c r="Z935" s="11">
        <v>51.252892561983472</v>
      </c>
      <c r="AA935" s="11">
        <v>3740.5909000000001</v>
      </c>
      <c r="AB935" s="11">
        <v>0.42499999999999999</v>
      </c>
      <c r="AC935" s="11">
        <v>70</v>
      </c>
      <c r="AD935" s="11">
        <v>-11.842280000000001</v>
      </c>
    </row>
    <row r="936" spans="2:30" x14ac:dyDescent="0.35">
      <c r="B936" s="11">
        <v>3.933487</v>
      </c>
      <c r="C936" s="11">
        <v>25</v>
      </c>
      <c r="D936" s="11">
        <v>275.63265000000001</v>
      </c>
      <c r="E936" s="11">
        <v>0.111</v>
      </c>
      <c r="F936" s="11">
        <v>5061.9834710743798</v>
      </c>
      <c r="G936" s="11">
        <v>7000</v>
      </c>
      <c r="H936" s="11">
        <v>0.75</v>
      </c>
      <c r="I936" s="11">
        <v>0.2</v>
      </c>
      <c r="J936" s="11">
        <v>0.8</v>
      </c>
      <c r="K936" s="11">
        <v>2</v>
      </c>
      <c r="L936" s="11">
        <v>3</v>
      </c>
      <c r="M936" s="11">
        <v>4</v>
      </c>
      <c r="N936" s="11">
        <v>2</v>
      </c>
      <c r="O936" s="11">
        <v>0.125</v>
      </c>
      <c r="P936" s="11">
        <v>0.15</v>
      </c>
      <c r="Q936" s="11">
        <v>0.1</v>
      </c>
      <c r="R936" s="11">
        <v>0.2</v>
      </c>
      <c r="S936" s="11">
        <v>2488.0853999999999</v>
      </c>
      <c r="T936" s="11">
        <v>0.55000000000000004</v>
      </c>
      <c r="U936" s="11">
        <v>60</v>
      </c>
      <c r="V936" s="11">
        <v>400</v>
      </c>
      <c r="W936" s="11">
        <v>9.0118883000000007</v>
      </c>
      <c r="Y936" s="11">
        <v>3.933487</v>
      </c>
      <c r="Z936" s="11">
        <v>561.88016528925618</v>
      </c>
      <c r="AA936" s="11">
        <v>2488.0853999999999</v>
      </c>
      <c r="AB936" s="11">
        <v>0.55000000000000004</v>
      </c>
      <c r="AC936" s="11">
        <v>60</v>
      </c>
      <c r="AD936" s="11">
        <v>9.0118883000000007</v>
      </c>
    </row>
    <row r="937" spans="2:30" x14ac:dyDescent="0.35">
      <c r="B937" s="11">
        <v>-15.375756000000001</v>
      </c>
      <c r="C937" s="11">
        <v>45</v>
      </c>
      <c r="D937" s="11">
        <v>300</v>
      </c>
      <c r="E937" s="11">
        <v>5.7000000000000002E-2</v>
      </c>
      <c r="F937" s="11">
        <v>1000</v>
      </c>
      <c r="G937" s="11">
        <v>7500</v>
      </c>
      <c r="H937" s="11">
        <v>0.85</v>
      </c>
      <c r="I937" s="11">
        <v>0.2</v>
      </c>
      <c r="J937" s="11">
        <v>0.8</v>
      </c>
      <c r="K937" s="11">
        <v>4</v>
      </c>
      <c r="L937" s="11">
        <v>2</v>
      </c>
      <c r="M937" s="11">
        <v>4</v>
      </c>
      <c r="N937" s="11">
        <v>2</v>
      </c>
      <c r="O937" s="11">
        <v>0.2</v>
      </c>
      <c r="P937" s="11">
        <v>0.1</v>
      </c>
      <c r="Q937" s="11">
        <v>0.3</v>
      </c>
      <c r="R937" s="11">
        <v>0.3</v>
      </c>
      <c r="S937" s="11">
        <v>1800.9382000000001</v>
      </c>
      <c r="T937" s="11">
        <v>0.67500000000000004</v>
      </c>
      <c r="U937" s="11">
        <v>40</v>
      </c>
      <c r="V937" s="11">
        <v>600</v>
      </c>
      <c r="W937" s="11">
        <v>-12.08924</v>
      </c>
      <c r="Y937" s="11">
        <v>-15.375756000000001</v>
      </c>
      <c r="Z937" s="11">
        <v>57</v>
      </c>
      <c r="AA937" s="11">
        <v>1800.9382000000001</v>
      </c>
      <c r="AB937" s="11">
        <v>0.67500000000000004</v>
      </c>
      <c r="AC937" s="11">
        <v>40</v>
      </c>
      <c r="AD937" s="11">
        <v>-12.08924</v>
      </c>
    </row>
    <row r="938" spans="2:30" x14ac:dyDescent="0.35">
      <c r="B938" s="11">
        <v>2.7505790000000001</v>
      </c>
      <c r="C938" s="11">
        <v>15</v>
      </c>
      <c r="D938" s="11">
        <v>25.867346999999999</v>
      </c>
      <c r="E938" s="11">
        <v>5.7000000000000002E-2</v>
      </c>
      <c r="F938" s="11">
        <v>2380.1652892561983</v>
      </c>
      <c r="G938" s="11">
        <v>8500</v>
      </c>
      <c r="H938" s="11">
        <v>0.7</v>
      </c>
      <c r="I938" s="11">
        <v>0.4</v>
      </c>
      <c r="J938" s="11">
        <v>0.8</v>
      </c>
      <c r="K938" s="11">
        <v>3</v>
      </c>
      <c r="L938" s="11">
        <v>2</v>
      </c>
      <c r="M938" s="11">
        <v>2</v>
      </c>
      <c r="N938" s="11">
        <v>4</v>
      </c>
      <c r="O938" s="11">
        <v>0.05</v>
      </c>
      <c r="P938" s="11">
        <v>0.2</v>
      </c>
      <c r="Q938" s="11">
        <v>0.16666666999999999</v>
      </c>
      <c r="R938" s="11">
        <v>0.25</v>
      </c>
      <c r="S938" s="11">
        <v>2459.0284999999999</v>
      </c>
      <c r="T938" s="11">
        <v>0.57499999999999996</v>
      </c>
      <c r="U938" s="11">
        <v>90</v>
      </c>
      <c r="V938" s="11">
        <v>400</v>
      </c>
      <c r="W938" s="11">
        <v>-2.4412217000000003</v>
      </c>
      <c r="Y938" s="11">
        <v>2.7505790000000001</v>
      </c>
      <c r="Z938" s="11">
        <v>135.6694214876033</v>
      </c>
      <c r="AA938" s="11">
        <v>2459.0284999999999</v>
      </c>
      <c r="AB938" s="11">
        <v>0.57499999999999996</v>
      </c>
      <c r="AC938" s="11">
        <v>90</v>
      </c>
      <c r="AD938" s="11">
        <v>-2.4412217000000003</v>
      </c>
    </row>
    <row r="939" spans="2:30" x14ac:dyDescent="0.35">
      <c r="B939" s="11">
        <v>-18.171517000000001</v>
      </c>
      <c r="C939" s="11">
        <v>35</v>
      </c>
      <c r="D939" s="11">
        <v>13.683673000000001</v>
      </c>
      <c r="E939" s="11">
        <v>8.4000000000000005E-2</v>
      </c>
      <c r="F939" s="11">
        <v>600</v>
      </c>
      <c r="G939" s="11">
        <v>8500</v>
      </c>
      <c r="H939" s="11">
        <v>0.85</v>
      </c>
      <c r="I939" s="11">
        <v>0.5</v>
      </c>
      <c r="J939" s="11">
        <v>0.6</v>
      </c>
      <c r="K939" s="11">
        <v>3</v>
      </c>
      <c r="L939" s="11">
        <v>4</v>
      </c>
      <c r="M939" s="11">
        <v>3</v>
      </c>
      <c r="N939" s="11">
        <v>2</v>
      </c>
      <c r="O939" s="11">
        <v>0.2</v>
      </c>
      <c r="P939" s="11">
        <v>0.2</v>
      </c>
      <c r="Q939" s="11">
        <v>0.23333333000000001</v>
      </c>
      <c r="R939" s="11">
        <v>0.25</v>
      </c>
      <c r="S939" s="11">
        <v>2839.7903000000001</v>
      </c>
      <c r="T939" s="11">
        <v>0.7</v>
      </c>
      <c r="U939" s="11">
        <v>40</v>
      </c>
      <c r="V939" s="11">
        <v>1000</v>
      </c>
      <c r="W939" s="11">
        <v>-17.339645000000001</v>
      </c>
      <c r="Y939" s="11">
        <v>-18.171517000000001</v>
      </c>
      <c r="Z939" s="11">
        <v>50.400000000000006</v>
      </c>
      <c r="AA939" s="11">
        <v>2839.7903000000001</v>
      </c>
      <c r="AB939" s="11">
        <v>0.7</v>
      </c>
      <c r="AC939" s="11">
        <v>40</v>
      </c>
      <c r="AD939" s="11">
        <v>-17.339645000000001</v>
      </c>
    </row>
    <row r="940" spans="2:30" x14ac:dyDescent="0.35">
      <c r="B940" s="11">
        <v>13.213905</v>
      </c>
      <c r="C940" s="11">
        <v>25</v>
      </c>
      <c r="D940" s="11">
        <v>44.142856999999999</v>
      </c>
      <c r="E940" s="11">
        <v>0.246</v>
      </c>
      <c r="F940" s="11">
        <v>1300</v>
      </c>
      <c r="G940" s="11">
        <v>6500</v>
      </c>
      <c r="H940" s="11">
        <v>0.7</v>
      </c>
      <c r="I940" s="11">
        <v>0.4</v>
      </c>
      <c r="J940" s="11">
        <v>0.9</v>
      </c>
      <c r="K940" s="11">
        <v>3</v>
      </c>
      <c r="L940" s="11">
        <v>4</v>
      </c>
      <c r="M940" s="11">
        <v>2</v>
      </c>
      <c r="N940" s="11">
        <v>2</v>
      </c>
      <c r="O940" s="11">
        <v>0.2</v>
      </c>
      <c r="P940" s="11">
        <v>0.15</v>
      </c>
      <c r="Q940" s="11">
        <v>0.23333333000000001</v>
      </c>
      <c r="R940" s="11">
        <v>0.2</v>
      </c>
      <c r="S940" s="11">
        <v>2860.4519</v>
      </c>
      <c r="T940" s="11">
        <v>0.4</v>
      </c>
      <c r="U940" s="11">
        <v>70</v>
      </c>
      <c r="V940" s="11">
        <v>1800</v>
      </c>
      <c r="W940" s="11">
        <v>14.384328999999999</v>
      </c>
      <c r="Y940" s="11">
        <v>13.213905</v>
      </c>
      <c r="Z940" s="11">
        <v>319.8</v>
      </c>
      <c r="AA940" s="11">
        <v>2860.4519</v>
      </c>
      <c r="AB940" s="11">
        <v>0.4</v>
      </c>
      <c r="AC940" s="11">
        <v>70</v>
      </c>
      <c r="AD940" s="11">
        <v>14.384328999999999</v>
      </c>
    </row>
    <row r="941" spans="2:30" x14ac:dyDescent="0.35">
      <c r="B941" s="11">
        <v>14.534979</v>
      </c>
      <c r="C941" s="11">
        <v>15</v>
      </c>
      <c r="D941" s="11">
        <v>232.9898</v>
      </c>
      <c r="E941" s="11">
        <v>8.4000000000000005E-2</v>
      </c>
      <c r="F941" s="11">
        <v>2380.1652892561983</v>
      </c>
      <c r="G941" s="11">
        <v>8000</v>
      </c>
      <c r="H941" s="11">
        <v>0.8</v>
      </c>
      <c r="I941" s="11">
        <v>0.4</v>
      </c>
      <c r="J941" s="11">
        <v>0.6</v>
      </c>
      <c r="K941" s="11">
        <v>3</v>
      </c>
      <c r="L941" s="11">
        <v>4</v>
      </c>
      <c r="M941" s="11">
        <v>4</v>
      </c>
      <c r="N941" s="11">
        <v>2</v>
      </c>
      <c r="O941" s="11">
        <v>0.2</v>
      </c>
      <c r="P941" s="11">
        <v>0.2</v>
      </c>
      <c r="Q941" s="11">
        <v>0.16666666999999999</v>
      </c>
      <c r="R941" s="11">
        <v>0.3</v>
      </c>
      <c r="S941" s="11">
        <v>4484.1108999999997</v>
      </c>
      <c r="T941" s="11">
        <v>0.42499999999999999</v>
      </c>
      <c r="U941" s="11">
        <v>80</v>
      </c>
      <c r="V941" s="11">
        <v>1800</v>
      </c>
      <c r="W941" s="11">
        <v>15.276172000000001</v>
      </c>
      <c r="Y941" s="11">
        <v>14.534979</v>
      </c>
      <c r="Z941" s="11">
        <v>199.93388429752068</v>
      </c>
      <c r="AA941" s="11">
        <v>4484.1108999999997</v>
      </c>
      <c r="AB941" s="11">
        <v>0.42499999999999999</v>
      </c>
      <c r="AC941" s="11">
        <v>80</v>
      </c>
      <c r="AD941" s="11">
        <v>15.276172000000001</v>
      </c>
    </row>
    <row r="942" spans="2:30" x14ac:dyDescent="0.35">
      <c r="B942" s="11">
        <v>-20.777799999999999</v>
      </c>
      <c r="C942" s="11">
        <v>35</v>
      </c>
      <c r="D942" s="11">
        <v>263.44898000000001</v>
      </c>
      <c r="E942" s="11">
        <v>0.03</v>
      </c>
      <c r="F942" s="11">
        <v>425</v>
      </c>
      <c r="G942" s="11">
        <v>8000</v>
      </c>
      <c r="H942" s="11">
        <v>0.85</v>
      </c>
      <c r="I942" s="11">
        <v>0.5</v>
      </c>
      <c r="J942" s="11">
        <v>0.8</v>
      </c>
      <c r="K942" s="11">
        <v>4</v>
      </c>
      <c r="L942" s="11">
        <v>4</v>
      </c>
      <c r="M942" s="11">
        <v>3</v>
      </c>
      <c r="N942" s="11">
        <v>4</v>
      </c>
      <c r="O942" s="11">
        <v>0.2</v>
      </c>
      <c r="P942" s="11">
        <v>0.15</v>
      </c>
      <c r="Q942" s="11">
        <v>0.3</v>
      </c>
      <c r="R942" s="11">
        <v>0.35</v>
      </c>
      <c r="S942" s="11">
        <v>2672.7438000000002</v>
      </c>
      <c r="T942" s="11">
        <v>0.6</v>
      </c>
      <c r="U942" s="11">
        <v>60</v>
      </c>
      <c r="V942" s="11">
        <v>1200</v>
      </c>
      <c r="W942" s="11">
        <v>-20.396999000000001</v>
      </c>
      <c r="Y942" s="11">
        <v>-20.777799999999999</v>
      </c>
      <c r="Z942" s="11">
        <v>12.75</v>
      </c>
      <c r="AA942" s="11">
        <v>2672.7438000000002</v>
      </c>
      <c r="AB942" s="11">
        <v>0.6</v>
      </c>
      <c r="AC942" s="11">
        <v>60</v>
      </c>
      <c r="AD942" s="11">
        <v>-20.396999000000001</v>
      </c>
    </row>
    <row r="943" spans="2:30" x14ac:dyDescent="0.35">
      <c r="B943" s="11">
        <v>18.553840999999998</v>
      </c>
      <c r="C943" s="11">
        <v>30</v>
      </c>
      <c r="D943" s="11">
        <v>190.34693999999999</v>
      </c>
      <c r="E943" s="11">
        <v>0.111</v>
      </c>
      <c r="F943" s="11">
        <v>3290.2892561983467</v>
      </c>
      <c r="G943" s="11">
        <v>7500</v>
      </c>
      <c r="H943" s="11">
        <v>0.85</v>
      </c>
      <c r="I943" s="11">
        <v>0.3</v>
      </c>
      <c r="J943" s="11">
        <v>0.9</v>
      </c>
      <c r="K943" s="11">
        <v>2</v>
      </c>
      <c r="L943" s="11">
        <v>4</v>
      </c>
      <c r="M943" s="11">
        <v>4</v>
      </c>
      <c r="N943" s="11">
        <v>2</v>
      </c>
      <c r="O943" s="11">
        <v>0.125</v>
      </c>
      <c r="P943" s="11">
        <v>0.2</v>
      </c>
      <c r="Q943" s="11">
        <v>0.1</v>
      </c>
      <c r="R943" s="11">
        <v>0.3</v>
      </c>
      <c r="S943" s="11">
        <v>2583.2730999999999</v>
      </c>
      <c r="T943" s="11">
        <v>0.42499999999999999</v>
      </c>
      <c r="U943" s="11">
        <v>80</v>
      </c>
      <c r="V943" s="11">
        <v>2000</v>
      </c>
      <c r="W943" s="11">
        <v>14.810426</v>
      </c>
      <c r="Y943" s="11">
        <v>18.553840999999998</v>
      </c>
      <c r="Z943" s="11">
        <v>365.22210743801651</v>
      </c>
      <c r="AA943" s="11">
        <v>2583.2730999999999</v>
      </c>
      <c r="AB943" s="11">
        <v>0.42499999999999999</v>
      </c>
      <c r="AC943" s="11">
        <v>80</v>
      </c>
      <c r="AD943" s="11">
        <v>14.810426</v>
      </c>
    </row>
    <row r="944" spans="2:30" x14ac:dyDescent="0.35">
      <c r="B944" s="11">
        <v>-16.714108</v>
      </c>
      <c r="C944" s="11">
        <v>25</v>
      </c>
      <c r="D944" s="11">
        <v>19.775510000000001</v>
      </c>
      <c r="E944" s="11">
        <v>0.111</v>
      </c>
      <c r="F944" s="11">
        <v>2000</v>
      </c>
      <c r="G944" s="11">
        <v>7500</v>
      </c>
      <c r="H944" s="11">
        <v>0.8</v>
      </c>
      <c r="I944" s="11">
        <v>0.3</v>
      </c>
      <c r="J944" s="11">
        <v>0.7</v>
      </c>
      <c r="K944" s="11">
        <v>4</v>
      </c>
      <c r="L944" s="11">
        <v>2</v>
      </c>
      <c r="M944" s="11">
        <v>3</v>
      </c>
      <c r="N944" s="11">
        <v>4</v>
      </c>
      <c r="O944" s="11">
        <v>0.125</v>
      </c>
      <c r="P944" s="11">
        <v>0.1</v>
      </c>
      <c r="Q944" s="11">
        <v>0.16666666999999999</v>
      </c>
      <c r="R944" s="11">
        <v>0.35</v>
      </c>
      <c r="S944" s="11">
        <v>3300.5214000000001</v>
      </c>
      <c r="T944" s="11">
        <v>0.52500000000000002</v>
      </c>
      <c r="U944" s="11">
        <v>40</v>
      </c>
      <c r="V944" s="11">
        <v>2000</v>
      </c>
      <c r="W944" s="11">
        <v>-13.030965</v>
      </c>
      <c r="Y944" s="11">
        <v>-16.714108</v>
      </c>
      <c r="Z944" s="11">
        <v>222</v>
      </c>
      <c r="AA944" s="11">
        <v>3300.5214000000001</v>
      </c>
      <c r="AB944" s="11">
        <v>0.52500000000000002</v>
      </c>
      <c r="AC944" s="11">
        <v>40</v>
      </c>
      <c r="AD944" s="11">
        <v>-13.030965</v>
      </c>
    </row>
    <row r="945" spans="2:30" x14ac:dyDescent="0.35">
      <c r="B945" s="11">
        <v>-9.9521239999999995</v>
      </c>
      <c r="C945" s="11">
        <v>35</v>
      </c>
      <c r="D945" s="11">
        <v>257.35714000000002</v>
      </c>
      <c r="E945" s="11">
        <v>0.03</v>
      </c>
      <c r="F945" s="11">
        <v>1885.5371900826447</v>
      </c>
      <c r="G945" s="11">
        <v>7000</v>
      </c>
      <c r="H945" s="11">
        <v>0.7</v>
      </c>
      <c r="I945" s="11">
        <v>0.4</v>
      </c>
      <c r="J945" s="11">
        <v>0.6</v>
      </c>
      <c r="K945" s="11">
        <v>3</v>
      </c>
      <c r="L945" s="11">
        <v>3</v>
      </c>
      <c r="M945" s="11">
        <v>3</v>
      </c>
      <c r="N945" s="11">
        <v>4</v>
      </c>
      <c r="O945" s="11">
        <v>0.05</v>
      </c>
      <c r="P945" s="11">
        <v>0.2</v>
      </c>
      <c r="Q945" s="11">
        <v>0.1</v>
      </c>
      <c r="R945" s="11">
        <v>0.35</v>
      </c>
      <c r="S945" s="11">
        <v>2338.6507999999999</v>
      </c>
      <c r="T945" s="11">
        <v>0.7</v>
      </c>
      <c r="U945" s="11">
        <v>40</v>
      </c>
      <c r="V945" s="11">
        <v>400</v>
      </c>
      <c r="W945" s="11">
        <v>-9.0206864000000007</v>
      </c>
      <c r="Y945" s="11">
        <v>-9.9521239999999995</v>
      </c>
      <c r="Z945" s="11">
        <v>56.566115702479337</v>
      </c>
      <c r="AA945" s="11">
        <v>2338.6507999999999</v>
      </c>
      <c r="AB945" s="11">
        <v>0.7</v>
      </c>
      <c r="AC945" s="11">
        <v>40</v>
      </c>
      <c r="AD945" s="11">
        <v>-9.0206864000000007</v>
      </c>
    </row>
    <row r="946" spans="2:30" x14ac:dyDescent="0.35">
      <c r="B946" s="11">
        <v>-23.563607999999999</v>
      </c>
      <c r="C946" s="11">
        <v>45</v>
      </c>
      <c r="D946" s="11">
        <v>105.06122000000001</v>
      </c>
      <c r="E946" s="11">
        <v>5.7000000000000002E-2</v>
      </c>
      <c r="F946" s="11">
        <v>1694.4731404958679</v>
      </c>
      <c r="G946" s="11">
        <v>7500</v>
      </c>
      <c r="H946" s="11">
        <v>0.8</v>
      </c>
      <c r="I946" s="11">
        <v>0.3</v>
      </c>
      <c r="J946" s="11">
        <v>0.9</v>
      </c>
      <c r="K946" s="11">
        <v>2</v>
      </c>
      <c r="L946" s="11">
        <v>4</v>
      </c>
      <c r="M946" s="11">
        <v>4</v>
      </c>
      <c r="N946" s="11">
        <v>2</v>
      </c>
      <c r="O946" s="11">
        <v>0.2</v>
      </c>
      <c r="P946" s="11">
        <v>0.15</v>
      </c>
      <c r="Q946" s="11">
        <v>0.23333333000000001</v>
      </c>
      <c r="R946" s="11">
        <v>0.3</v>
      </c>
      <c r="S946" s="11">
        <v>4052.1109999999999</v>
      </c>
      <c r="T946" s="11">
        <v>0.7</v>
      </c>
      <c r="U946" s="11">
        <v>60</v>
      </c>
      <c r="V946" s="11">
        <v>1800</v>
      </c>
      <c r="W946" s="11">
        <v>-24.767499000000001</v>
      </c>
      <c r="Y946" s="11">
        <v>-23.563607999999999</v>
      </c>
      <c r="Z946" s="11">
        <v>96.58496900826448</v>
      </c>
      <c r="AA946" s="11">
        <v>4052.1109999999999</v>
      </c>
      <c r="AB946" s="11">
        <v>0.7</v>
      </c>
      <c r="AC946" s="11">
        <v>60</v>
      </c>
      <c r="AD946" s="11">
        <v>-24.767499000000001</v>
      </c>
    </row>
    <row r="947" spans="2:30" x14ac:dyDescent="0.35">
      <c r="B947" s="11">
        <v>-18.299365999999999</v>
      </c>
      <c r="C947" s="11">
        <v>20</v>
      </c>
      <c r="D947" s="11">
        <v>239.08162999999999</v>
      </c>
      <c r="E947" s="11">
        <v>5.7000000000000002E-2</v>
      </c>
      <c r="F947" s="11">
        <v>376.54958677685954</v>
      </c>
      <c r="G947" s="11">
        <v>8000</v>
      </c>
      <c r="H947" s="11">
        <v>0.85</v>
      </c>
      <c r="I947" s="11">
        <v>0.3</v>
      </c>
      <c r="J947" s="11">
        <v>0.8</v>
      </c>
      <c r="K947" s="11">
        <v>2</v>
      </c>
      <c r="L947" s="11">
        <v>3</v>
      </c>
      <c r="M947" s="11">
        <v>4</v>
      </c>
      <c r="N947" s="11">
        <v>4</v>
      </c>
      <c r="O947" s="11">
        <v>0.2</v>
      </c>
      <c r="P947" s="11">
        <v>0.2</v>
      </c>
      <c r="Q947" s="11">
        <v>0.23333333000000001</v>
      </c>
      <c r="R947" s="11">
        <v>0.25</v>
      </c>
      <c r="S947" s="11">
        <v>3636.7460999999998</v>
      </c>
      <c r="T947" s="11">
        <v>0.6</v>
      </c>
      <c r="U947" s="11">
        <v>70</v>
      </c>
      <c r="V947" s="11">
        <v>1200</v>
      </c>
      <c r="W947" s="11">
        <v>-18.093394</v>
      </c>
      <c r="Y947" s="11">
        <v>-18.299365999999999</v>
      </c>
      <c r="Z947" s="11">
        <v>21.463326446280995</v>
      </c>
      <c r="AA947" s="11">
        <v>3636.7460999999998</v>
      </c>
      <c r="AB947" s="11">
        <v>0.6</v>
      </c>
      <c r="AC947" s="11">
        <v>70</v>
      </c>
      <c r="AD947" s="11">
        <v>-18.093394</v>
      </c>
    </row>
    <row r="948" spans="2:30" x14ac:dyDescent="0.35">
      <c r="B948" s="11">
        <v>31.500321</v>
      </c>
      <c r="C948" s="11">
        <v>20</v>
      </c>
      <c r="D948" s="11">
        <v>105.06122000000001</v>
      </c>
      <c r="E948" s="11">
        <v>0.192</v>
      </c>
      <c r="F948" s="11">
        <v>6285.1239669421484</v>
      </c>
      <c r="G948" s="11">
        <v>7000</v>
      </c>
      <c r="H948" s="11">
        <v>0.7</v>
      </c>
      <c r="I948" s="11">
        <v>0.3</v>
      </c>
      <c r="J948" s="11">
        <v>0.6</v>
      </c>
      <c r="K948" s="11">
        <v>4</v>
      </c>
      <c r="L948" s="11">
        <v>4</v>
      </c>
      <c r="M948" s="11">
        <v>4</v>
      </c>
      <c r="N948" s="11">
        <v>4</v>
      </c>
      <c r="O948" s="11">
        <v>0.2</v>
      </c>
      <c r="P948" s="11">
        <v>0.2</v>
      </c>
      <c r="Q948" s="11">
        <v>0.23333333000000001</v>
      </c>
      <c r="R948" s="11">
        <v>0.3</v>
      </c>
      <c r="S948" s="11">
        <v>3794.1053000000002</v>
      </c>
      <c r="T948" s="11">
        <v>0.55000000000000004</v>
      </c>
      <c r="U948" s="11">
        <v>80</v>
      </c>
      <c r="V948" s="11">
        <v>1600</v>
      </c>
      <c r="W948" s="11">
        <v>37.089582999999998</v>
      </c>
      <c r="Y948" s="11">
        <v>31.500321</v>
      </c>
      <c r="Z948" s="11">
        <v>1206.7438016528924</v>
      </c>
      <c r="AA948" s="11">
        <v>3794.1053000000002</v>
      </c>
      <c r="AB948" s="11">
        <v>0.55000000000000004</v>
      </c>
      <c r="AC948" s="11">
        <v>80</v>
      </c>
      <c r="AD948" s="11">
        <v>37.089582999999998</v>
      </c>
    </row>
    <row r="949" spans="2:30" x14ac:dyDescent="0.35">
      <c r="B949" s="11">
        <v>-18.096415</v>
      </c>
      <c r="C949" s="11">
        <v>40</v>
      </c>
      <c r="D949" s="11">
        <v>98.969387999999995</v>
      </c>
      <c r="E949" s="11">
        <v>0.13800000000000001</v>
      </c>
      <c r="F949" s="11">
        <v>2485.227272727273</v>
      </c>
      <c r="G949" s="11">
        <v>8500</v>
      </c>
      <c r="H949" s="11">
        <v>0.85</v>
      </c>
      <c r="I949" s="11">
        <v>0.3</v>
      </c>
      <c r="J949" s="11">
        <v>0.6</v>
      </c>
      <c r="K949" s="11">
        <v>2</v>
      </c>
      <c r="L949" s="11">
        <v>3</v>
      </c>
      <c r="M949" s="11">
        <v>4</v>
      </c>
      <c r="N949" s="11">
        <v>4</v>
      </c>
      <c r="O949" s="11">
        <v>0.05</v>
      </c>
      <c r="P949" s="11">
        <v>0.1</v>
      </c>
      <c r="Q949" s="11">
        <v>0.1</v>
      </c>
      <c r="R949" s="11">
        <v>0.2</v>
      </c>
      <c r="S949" s="11">
        <v>3413.4254999999998</v>
      </c>
      <c r="T949" s="11">
        <v>0.6</v>
      </c>
      <c r="U949" s="11">
        <v>40</v>
      </c>
      <c r="V949" s="11">
        <v>1800</v>
      </c>
      <c r="W949" s="11">
        <v>-18.944627000000001</v>
      </c>
      <c r="Y949" s="11">
        <v>-18.096415</v>
      </c>
      <c r="Z949" s="11">
        <v>342.96136363636367</v>
      </c>
      <c r="AA949" s="11">
        <v>3413.4254999999998</v>
      </c>
      <c r="AB949" s="11">
        <v>0.6</v>
      </c>
      <c r="AC949" s="11">
        <v>40</v>
      </c>
      <c r="AD949" s="11">
        <v>-18.944627000000001</v>
      </c>
    </row>
    <row r="950" spans="2:30" x14ac:dyDescent="0.35">
      <c r="B950" s="11">
        <v>6.6797149999999998</v>
      </c>
      <c r="C950" s="11">
        <v>25</v>
      </c>
      <c r="D950" s="11">
        <v>80.693877999999998</v>
      </c>
      <c r="E950" s="11">
        <v>0.3</v>
      </c>
      <c r="F950" s="11">
        <v>4231.4049586776864</v>
      </c>
      <c r="G950" s="11">
        <v>3000</v>
      </c>
      <c r="H950" s="11">
        <v>0.85</v>
      </c>
      <c r="I950" s="11">
        <v>0.2</v>
      </c>
      <c r="J950" s="11">
        <v>0.6</v>
      </c>
      <c r="K950" s="11">
        <v>4</v>
      </c>
      <c r="L950" s="11">
        <v>3</v>
      </c>
      <c r="M950" s="11">
        <v>4</v>
      </c>
      <c r="N950" s="11">
        <v>4</v>
      </c>
      <c r="O950" s="11">
        <v>0.2</v>
      </c>
      <c r="P950" s="11">
        <v>0.2</v>
      </c>
      <c r="Q950" s="11">
        <v>0.3</v>
      </c>
      <c r="R950" s="11">
        <v>0.3</v>
      </c>
      <c r="S950" s="11">
        <v>1066.3223</v>
      </c>
      <c r="T950" s="11">
        <v>0.57499999999999996</v>
      </c>
      <c r="U950" s="11">
        <v>90</v>
      </c>
      <c r="V950" s="11">
        <v>400</v>
      </c>
      <c r="W950" s="11">
        <v>6.8856520999999997</v>
      </c>
      <c r="Y950" s="11">
        <v>6.6797149999999998</v>
      </c>
      <c r="Z950" s="11">
        <v>1269.4214876033059</v>
      </c>
      <c r="AA950" s="11">
        <v>1066.3223</v>
      </c>
      <c r="AB950" s="11">
        <v>0.57499999999999996</v>
      </c>
      <c r="AC950" s="11">
        <v>90</v>
      </c>
      <c r="AD950" s="11">
        <v>6.8856520999999997</v>
      </c>
    </row>
    <row r="951" spans="2:30" x14ac:dyDescent="0.35">
      <c r="B951" s="11">
        <v>27.634357000000001</v>
      </c>
      <c r="C951" s="11">
        <v>30</v>
      </c>
      <c r="D951" s="11">
        <v>56.326531000000003</v>
      </c>
      <c r="E951" s="11">
        <v>0.219</v>
      </c>
      <c r="F951" s="11">
        <v>1694.4731404958679</v>
      </c>
      <c r="G951" s="11">
        <v>4500</v>
      </c>
      <c r="H951" s="11">
        <v>0.7</v>
      </c>
      <c r="I951" s="11">
        <v>0.4</v>
      </c>
      <c r="J951" s="11">
        <v>0.9</v>
      </c>
      <c r="K951" s="11">
        <v>3</v>
      </c>
      <c r="L951" s="11">
        <v>3</v>
      </c>
      <c r="M951" s="11">
        <v>2</v>
      </c>
      <c r="N951" s="11">
        <v>4</v>
      </c>
      <c r="O951" s="11">
        <v>0.2</v>
      </c>
      <c r="P951" s="11">
        <v>0.15</v>
      </c>
      <c r="Q951" s="11">
        <v>0.16666666999999999</v>
      </c>
      <c r="R951" s="11">
        <v>0.25</v>
      </c>
      <c r="S951" s="11">
        <v>2657.0808999999999</v>
      </c>
      <c r="T951" s="11">
        <v>0.47499999999999998</v>
      </c>
      <c r="U951" s="11">
        <v>90</v>
      </c>
      <c r="V951" s="11">
        <v>1200</v>
      </c>
      <c r="W951" s="11">
        <v>23.199404000000001</v>
      </c>
      <c r="Y951" s="11">
        <v>27.634357000000001</v>
      </c>
      <c r="Z951" s="11">
        <v>371.08961776859508</v>
      </c>
      <c r="AA951" s="11">
        <v>2657.0808999999999</v>
      </c>
      <c r="AB951" s="11">
        <v>0.47499999999999998</v>
      </c>
      <c r="AC951" s="11">
        <v>90</v>
      </c>
      <c r="AD951" s="11">
        <v>23.199404000000001</v>
      </c>
    </row>
    <row r="952" spans="2:30" x14ac:dyDescent="0.35">
      <c r="B952" s="11">
        <v>-6.9744549999999998</v>
      </c>
      <c r="C952" s="11">
        <v>20</v>
      </c>
      <c r="D952" s="11">
        <v>153.79592</v>
      </c>
      <c r="E952" s="11">
        <v>0.219</v>
      </c>
      <c r="F952" s="11">
        <v>899.17355371900828</v>
      </c>
      <c r="G952" s="11">
        <v>6000</v>
      </c>
      <c r="H952" s="11">
        <v>0.85</v>
      </c>
      <c r="I952" s="11">
        <v>0.3</v>
      </c>
      <c r="J952" s="11">
        <v>0.7</v>
      </c>
      <c r="K952" s="11">
        <v>4</v>
      </c>
      <c r="L952" s="11">
        <v>4</v>
      </c>
      <c r="M952" s="11">
        <v>4</v>
      </c>
      <c r="N952" s="11">
        <v>4</v>
      </c>
      <c r="O952" s="11">
        <v>0.05</v>
      </c>
      <c r="P952" s="11">
        <v>0.15</v>
      </c>
      <c r="Q952" s="11">
        <v>0.1</v>
      </c>
      <c r="R952" s="11">
        <v>0.25</v>
      </c>
      <c r="S952" s="11">
        <v>1678.4982</v>
      </c>
      <c r="T952" s="11">
        <v>0.55000000000000004</v>
      </c>
      <c r="U952" s="11">
        <v>40</v>
      </c>
      <c r="V952" s="11">
        <v>800</v>
      </c>
      <c r="W952" s="11">
        <v>-4.7622435999999997</v>
      </c>
      <c r="Y952" s="11">
        <v>-6.9744549999999998</v>
      </c>
      <c r="Z952" s="11">
        <v>196.9190082644628</v>
      </c>
      <c r="AA952" s="11">
        <v>1678.4982</v>
      </c>
      <c r="AB952" s="11">
        <v>0.55000000000000004</v>
      </c>
      <c r="AC952" s="11">
        <v>40</v>
      </c>
      <c r="AD952" s="11">
        <v>-4.7622435999999997</v>
      </c>
    </row>
    <row r="953" spans="2:30" x14ac:dyDescent="0.35">
      <c r="B953" s="11">
        <v>-6.2782960000000001</v>
      </c>
      <c r="C953" s="11">
        <v>25</v>
      </c>
      <c r="D953" s="11">
        <v>98.969387999999995</v>
      </c>
      <c r="E953" s="11">
        <v>0.27300000000000002</v>
      </c>
      <c r="F953" s="11">
        <v>1885.5371900826447</v>
      </c>
      <c r="G953" s="11">
        <v>7000</v>
      </c>
      <c r="H953" s="11">
        <v>0.75</v>
      </c>
      <c r="I953" s="11">
        <v>0.2</v>
      </c>
      <c r="J953" s="11">
        <v>0.9</v>
      </c>
      <c r="K953" s="11">
        <v>4</v>
      </c>
      <c r="L953" s="11">
        <v>4</v>
      </c>
      <c r="M953" s="11">
        <v>2</v>
      </c>
      <c r="N953" s="11">
        <v>3</v>
      </c>
      <c r="O953" s="11">
        <v>0.05</v>
      </c>
      <c r="P953" s="11">
        <v>0.1</v>
      </c>
      <c r="Q953" s="11">
        <v>0.23333333000000001</v>
      </c>
      <c r="R953" s="11">
        <v>0.35</v>
      </c>
      <c r="S953" s="11">
        <v>3672.8879000000002</v>
      </c>
      <c r="T953" s="11">
        <v>0.65</v>
      </c>
      <c r="U953" s="11">
        <v>40</v>
      </c>
      <c r="V953" s="11">
        <v>1600</v>
      </c>
      <c r="W953" s="11">
        <v>-12.240748</v>
      </c>
      <c r="Y953" s="11">
        <v>-6.2782960000000001</v>
      </c>
      <c r="Z953" s="11">
        <v>514.75165289256199</v>
      </c>
      <c r="AA953" s="11">
        <v>3672.8879000000002</v>
      </c>
      <c r="AB953" s="11">
        <v>0.65</v>
      </c>
      <c r="AC953" s="11">
        <v>40</v>
      </c>
      <c r="AD953" s="11">
        <v>-12.240748</v>
      </c>
    </row>
    <row r="954" spans="2:30" x14ac:dyDescent="0.35">
      <c r="B954" s="11">
        <v>24.08408</v>
      </c>
      <c r="C954" s="11">
        <v>25</v>
      </c>
      <c r="D954" s="11">
        <v>153.79592</v>
      </c>
      <c r="E954" s="11">
        <v>0.3</v>
      </c>
      <c r="F954" s="11">
        <v>4500</v>
      </c>
      <c r="G954" s="11">
        <v>3000</v>
      </c>
      <c r="H954" s="11">
        <v>0.75</v>
      </c>
      <c r="I954" s="11">
        <v>0.4</v>
      </c>
      <c r="J954" s="11">
        <v>0.7</v>
      </c>
      <c r="K954" s="11">
        <v>3</v>
      </c>
      <c r="L954" s="11">
        <v>3</v>
      </c>
      <c r="M954" s="11">
        <v>4</v>
      </c>
      <c r="N954" s="11">
        <v>4</v>
      </c>
      <c r="O954" s="11">
        <v>0.2</v>
      </c>
      <c r="P954" s="11">
        <v>0.2</v>
      </c>
      <c r="Q954" s="11">
        <v>0.1</v>
      </c>
      <c r="R954" s="11">
        <v>0.25</v>
      </c>
      <c r="S954" s="11">
        <v>812.43604000000005</v>
      </c>
      <c r="T954" s="11">
        <v>0.42499999999999999</v>
      </c>
      <c r="U954" s="11">
        <v>80</v>
      </c>
      <c r="V954" s="11">
        <v>1200</v>
      </c>
      <c r="W954" s="11">
        <v>22.125095999999999</v>
      </c>
      <c r="Y954" s="11">
        <v>24.08408</v>
      </c>
      <c r="Z954" s="11">
        <v>1350</v>
      </c>
      <c r="AA954" s="11">
        <v>812.43604000000005</v>
      </c>
      <c r="AB954" s="11">
        <v>0.42499999999999999</v>
      </c>
      <c r="AC954" s="11">
        <v>80</v>
      </c>
      <c r="AD954" s="11">
        <v>22.125095999999999</v>
      </c>
    </row>
    <row r="955" spans="2:30" x14ac:dyDescent="0.35">
      <c r="B955" s="11">
        <v>47.660308999999998</v>
      </c>
      <c r="C955" s="11">
        <v>15</v>
      </c>
      <c r="D955" s="11">
        <v>232.9898</v>
      </c>
      <c r="E955" s="11">
        <v>0.3</v>
      </c>
      <c r="F955" s="11">
        <v>3290.2892561983467</v>
      </c>
      <c r="G955" s="11">
        <v>2500</v>
      </c>
      <c r="H955" s="11">
        <v>0.85</v>
      </c>
      <c r="I955" s="11">
        <v>0.5</v>
      </c>
      <c r="J955" s="11">
        <v>0.8</v>
      </c>
      <c r="K955" s="11">
        <v>4</v>
      </c>
      <c r="L955" s="11">
        <v>2</v>
      </c>
      <c r="M955" s="11">
        <v>4</v>
      </c>
      <c r="N955" s="11">
        <v>2</v>
      </c>
      <c r="O955" s="11">
        <v>0.2</v>
      </c>
      <c r="P955" s="11">
        <v>0.1</v>
      </c>
      <c r="Q955" s="11">
        <v>0.3</v>
      </c>
      <c r="R955" s="11">
        <v>0.35</v>
      </c>
      <c r="S955" s="11">
        <v>1175.271</v>
      </c>
      <c r="T955" s="11">
        <v>0.57499999999999996</v>
      </c>
      <c r="U955" s="11">
        <v>80</v>
      </c>
      <c r="V955" s="11">
        <v>1400</v>
      </c>
      <c r="W955" s="11">
        <v>48.901096000000003</v>
      </c>
      <c r="Y955" s="11">
        <v>47.660308999999998</v>
      </c>
      <c r="Z955" s="11">
        <v>987.08677685950397</v>
      </c>
      <c r="AA955" s="11">
        <v>1175.271</v>
      </c>
      <c r="AB955" s="11">
        <v>0.57499999999999996</v>
      </c>
      <c r="AC955" s="11">
        <v>80</v>
      </c>
      <c r="AD955" s="11">
        <v>48.901096000000003</v>
      </c>
    </row>
    <row r="956" spans="2:30" x14ac:dyDescent="0.35">
      <c r="B956" s="11">
        <v>25.253613000000001</v>
      </c>
      <c r="C956" s="11">
        <v>15</v>
      </c>
      <c r="D956" s="11">
        <v>226.89796000000001</v>
      </c>
      <c r="E956" s="11">
        <v>0.16500000000000001</v>
      </c>
      <c r="F956" s="11">
        <v>4635.2789256198348</v>
      </c>
      <c r="G956" s="11">
        <v>6500</v>
      </c>
      <c r="H956" s="11">
        <v>0.7</v>
      </c>
      <c r="I956" s="11">
        <v>0.4</v>
      </c>
      <c r="J956" s="11">
        <v>0.9</v>
      </c>
      <c r="K956" s="11">
        <v>2</v>
      </c>
      <c r="L956" s="11">
        <v>3</v>
      </c>
      <c r="M956" s="11">
        <v>2</v>
      </c>
      <c r="N956" s="11">
        <v>3</v>
      </c>
      <c r="O956" s="11">
        <v>0.2</v>
      </c>
      <c r="P956" s="11">
        <v>0.15</v>
      </c>
      <c r="Q956" s="11">
        <v>0.3</v>
      </c>
      <c r="R956" s="11">
        <v>0.3</v>
      </c>
      <c r="S956" s="11">
        <v>3055.7046</v>
      </c>
      <c r="T956" s="11">
        <v>0.4</v>
      </c>
      <c r="U956" s="11">
        <v>50</v>
      </c>
      <c r="V956" s="11">
        <v>1800</v>
      </c>
      <c r="W956" s="11">
        <v>25.470216000000001</v>
      </c>
      <c r="Y956" s="11">
        <v>25.253613000000001</v>
      </c>
      <c r="Z956" s="11">
        <v>764.82102272727275</v>
      </c>
      <c r="AA956" s="11">
        <v>3055.7046</v>
      </c>
      <c r="AB956" s="11">
        <v>0.4</v>
      </c>
      <c r="AC956" s="11">
        <v>50</v>
      </c>
      <c r="AD956" s="11">
        <v>25.470216000000001</v>
      </c>
    </row>
    <row r="957" spans="2:30" x14ac:dyDescent="0.35">
      <c r="B957" s="11">
        <v>37.575302999999998</v>
      </c>
      <c r="C957" s="11">
        <v>15</v>
      </c>
      <c r="D957" s="11">
        <v>1.5</v>
      </c>
      <c r="E957" s="11">
        <v>0.246</v>
      </c>
      <c r="F957" s="11">
        <v>2000</v>
      </c>
      <c r="G957" s="11">
        <v>8000</v>
      </c>
      <c r="H957" s="11">
        <v>0.7</v>
      </c>
      <c r="I957" s="11">
        <v>0.4</v>
      </c>
      <c r="J957" s="11">
        <v>0.6</v>
      </c>
      <c r="K957" s="11">
        <v>3</v>
      </c>
      <c r="L957" s="11">
        <v>2</v>
      </c>
      <c r="M957" s="11">
        <v>2</v>
      </c>
      <c r="N957" s="11">
        <v>3</v>
      </c>
      <c r="O957" s="11">
        <v>0.05</v>
      </c>
      <c r="P957" s="11">
        <v>0.1</v>
      </c>
      <c r="Q957" s="11">
        <v>0.16666666999999999</v>
      </c>
      <c r="R957" s="11">
        <v>0.2</v>
      </c>
      <c r="S957" s="11">
        <v>3037.6235000000001</v>
      </c>
      <c r="T957" s="11">
        <v>0.47499999999999998</v>
      </c>
      <c r="U957" s="11">
        <v>90</v>
      </c>
      <c r="V957" s="11">
        <v>2000</v>
      </c>
      <c r="W957" s="11">
        <v>38.655316999999997</v>
      </c>
      <c r="Y957" s="11">
        <v>37.575302999999998</v>
      </c>
      <c r="Z957" s="11">
        <v>492</v>
      </c>
      <c r="AA957" s="11">
        <v>3037.6235000000001</v>
      </c>
      <c r="AB957" s="11">
        <v>0.47499999999999998</v>
      </c>
      <c r="AC957" s="11">
        <v>90</v>
      </c>
      <c r="AD957" s="11">
        <v>38.655316999999997</v>
      </c>
    </row>
    <row r="958" spans="2:30" x14ac:dyDescent="0.35">
      <c r="B958" s="11">
        <v>32.548172999999998</v>
      </c>
      <c r="C958" s="11">
        <v>15</v>
      </c>
      <c r="D958" s="11">
        <v>275.63265000000001</v>
      </c>
      <c r="E958" s="11">
        <v>0.246</v>
      </c>
      <c r="F958" s="11">
        <v>5200</v>
      </c>
      <c r="G958" s="11">
        <v>5500</v>
      </c>
      <c r="H958" s="11">
        <v>0.85</v>
      </c>
      <c r="I958" s="11">
        <v>0.3</v>
      </c>
      <c r="J958" s="11">
        <v>0.6</v>
      </c>
      <c r="K958" s="11">
        <v>4</v>
      </c>
      <c r="L958" s="11">
        <v>3</v>
      </c>
      <c r="M958" s="11">
        <v>2</v>
      </c>
      <c r="N958" s="11">
        <v>4</v>
      </c>
      <c r="O958" s="11">
        <v>0.125</v>
      </c>
      <c r="P958" s="11">
        <v>0.1</v>
      </c>
      <c r="Q958" s="11">
        <v>0.3</v>
      </c>
      <c r="R958" s="11">
        <v>0.3</v>
      </c>
      <c r="S958" s="11">
        <v>1591.1360999999999</v>
      </c>
      <c r="T958" s="11">
        <v>0.42499999999999999</v>
      </c>
      <c r="U958" s="11">
        <v>50</v>
      </c>
      <c r="V958" s="11">
        <v>2000</v>
      </c>
      <c r="W958" s="11">
        <v>37.406750000000002</v>
      </c>
      <c r="Y958" s="11">
        <v>32.548172999999998</v>
      </c>
      <c r="Z958" s="11">
        <v>1279.2</v>
      </c>
      <c r="AA958" s="11">
        <v>1591.1360999999999</v>
      </c>
      <c r="AB958" s="11">
        <v>0.42499999999999999</v>
      </c>
      <c r="AC958" s="11">
        <v>50</v>
      </c>
      <c r="AD958" s="11">
        <v>37.406750000000002</v>
      </c>
    </row>
    <row r="959" spans="2:30" x14ac:dyDescent="0.35">
      <c r="B959" s="11">
        <v>25.736573</v>
      </c>
      <c r="C959" s="11">
        <v>30</v>
      </c>
      <c r="D959" s="11">
        <v>226.89796000000001</v>
      </c>
      <c r="E959" s="11">
        <v>0.219</v>
      </c>
      <c r="F959" s="11">
        <v>2404.4421487603304</v>
      </c>
      <c r="G959" s="11">
        <v>6000</v>
      </c>
      <c r="H959" s="11">
        <v>0.7</v>
      </c>
      <c r="I959" s="11">
        <v>0.5</v>
      </c>
      <c r="J959" s="11">
        <v>0.9</v>
      </c>
      <c r="K959" s="11">
        <v>3</v>
      </c>
      <c r="L959" s="11">
        <v>4</v>
      </c>
      <c r="M959" s="11">
        <v>4</v>
      </c>
      <c r="N959" s="11">
        <v>4</v>
      </c>
      <c r="O959" s="11">
        <v>0.2</v>
      </c>
      <c r="P959" s="11">
        <v>0.15</v>
      </c>
      <c r="Q959" s="11">
        <v>0.1</v>
      </c>
      <c r="R959" s="11">
        <v>0.2</v>
      </c>
      <c r="S959" s="11">
        <v>2066.6185</v>
      </c>
      <c r="T959" s="11">
        <v>0.52500000000000002</v>
      </c>
      <c r="U959" s="11">
        <v>90</v>
      </c>
      <c r="V959" s="11">
        <v>1400</v>
      </c>
      <c r="W959" s="11">
        <v>28.770201</v>
      </c>
      <c r="Y959" s="11">
        <v>25.736573</v>
      </c>
      <c r="Z959" s="11">
        <v>526.57283057851237</v>
      </c>
      <c r="AA959" s="11">
        <v>2066.6185</v>
      </c>
      <c r="AB959" s="11">
        <v>0.52500000000000002</v>
      </c>
      <c r="AC959" s="11">
        <v>90</v>
      </c>
      <c r="AD959" s="11">
        <v>28.770201</v>
      </c>
    </row>
    <row r="960" spans="2:30" x14ac:dyDescent="0.35">
      <c r="B960" s="11">
        <v>-17.338878999999999</v>
      </c>
      <c r="C960" s="11">
        <v>45</v>
      </c>
      <c r="D960" s="11">
        <v>1.5</v>
      </c>
      <c r="E960" s="11">
        <v>0.13800000000000001</v>
      </c>
      <c r="F960" s="11">
        <v>425</v>
      </c>
      <c r="G960" s="11">
        <v>8500</v>
      </c>
      <c r="H960" s="11">
        <v>0.8</v>
      </c>
      <c r="I960" s="11">
        <v>0.5</v>
      </c>
      <c r="J960" s="11">
        <v>0.8</v>
      </c>
      <c r="K960" s="11">
        <v>4</v>
      </c>
      <c r="L960" s="11">
        <v>3</v>
      </c>
      <c r="M960" s="11">
        <v>3</v>
      </c>
      <c r="N960" s="11">
        <v>3</v>
      </c>
      <c r="O960" s="11">
        <v>0.2</v>
      </c>
      <c r="P960" s="11">
        <v>0.2</v>
      </c>
      <c r="Q960" s="11">
        <v>0.16666666999999999</v>
      </c>
      <c r="R960" s="11">
        <v>0.35</v>
      </c>
      <c r="S960" s="11">
        <v>3954.5601999999999</v>
      </c>
      <c r="T960" s="11">
        <v>0.52500000000000002</v>
      </c>
      <c r="U960" s="11">
        <v>90</v>
      </c>
      <c r="V960" s="11">
        <v>1400</v>
      </c>
      <c r="W960" s="11">
        <v>-18.210629999999998</v>
      </c>
      <c r="Y960" s="11">
        <v>-17.338878999999999</v>
      </c>
      <c r="Z960" s="11">
        <v>58.650000000000006</v>
      </c>
      <c r="AA960" s="11">
        <v>3954.5601999999999</v>
      </c>
      <c r="AB960" s="11">
        <v>0.52500000000000002</v>
      </c>
      <c r="AC960" s="11">
        <v>90</v>
      </c>
      <c r="AD960" s="11">
        <v>-18.210629999999998</v>
      </c>
    </row>
    <row r="961" spans="2:30" x14ac:dyDescent="0.35">
      <c r="B961" s="11">
        <v>-4.0552460000000004</v>
      </c>
      <c r="C961" s="11">
        <v>40</v>
      </c>
      <c r="D961" s="11">
        <v>68.510204000000002</v>
      </c>
      <c r="E961" s="11">
        <v>0.27300000000000002</v>
      </c>
      <c r="F961" s="11">
        <v>3535.3822314049589</v>
      </c>
      <c r="G961" s="11">
        <v>6500</v>
      </c>
      <c r="H961" s="11">
        <v>0.7</v>
      </c>
      <c r="I961" s="11">
        <v>0.4</v>
      </c>
      <c r="J961" s="11">
        <v>0.8</v>
      </c>
      <c r="K961" s="11">
        <v>2</v>
      </c>
      <c r="L961" s="11">
        <v>3</v>
      </c>
      <c r="M961" s="11">
        <v>2</v>
      </c>
      <c r="N961" s="11">
        <v>2</v>
      </c>
      <c r="O961" s="11">
        <v>0.2</v>
      </c>
      <c r="P961" s="11">
        <v>0.2</v>
      </c>
      <c r="Q961" s="11">
        <v>0.23333333000000001</v>
      </c>
      <c r="R961" s="11">
        <v>0.3</v>
      </c>
      <c r="S961" s="11">
        <v>2610.2665999999999</v>
      </c>
      <c r="T961" s="11">
        <v>0.65</v>
      </c>
      <c r="U961" s="11">
        <v>70</v>
      </c>
      <c r="V961" s="11">
        <v>2000</v>
      </c>
      <c r="W961" s="11">
        <v>-8.4013390999999995</v>
      </c>
      <c r="Y961" s="11">
        <v>-4.0552460000000004</v>
      </c>
      <c r="Z961" s="11">
        <v>965.15934917355389</v>
      </c>
      <c r="AA961" s="11">
        <v>2610.2665999999999</v>
      </c>
      <c r="AB961" s="11">
        <v>0.65</v>
      </c>
      <c r="AC961" s="11">
        <v>70</v>
      </c>
      <c r="AD961" s="11">
        <v>-8.4013390999999995</v>
      </c>
    </row>
    <row r="962" spans="2:30" x14ac:dyDescent="0.35">
      <c r="B962" s="11">
        <v>-20.134238</v>
      </c>
      <c r="C962" s="11">
        <v>40</v>
      </c>
      <c r="D962" s="11">
        <v>184.2551</v>
      </c>
      <c r="E962" s="11">
        <v>5.7000000000000002E-2</v>
      </c>
      <c r="F962" s="11">
        <v>4500</v>
      </c>
      <c r="G962" s="11">
        <v>6500</v>
      </c>
      <c r="H962" s="11">
        <v>0.7</v>
      </c>
      <c r="I962" s="11">
        <v>0.3</v>
      </c>
      <c r="J962" s="11">
        <v>0.7</v>
      </c>
      <c r="K962" s="11">
        <v>2</v>
      </c>
      <c r="L962" s="11">
        <v>3</v>
      </c>
      <c r="M962" s="11">
        <v>2</v>
      </c>
      <c r="N962" s="11">
        <v>3</v>
      </c>
      <c r="O962" s="11">
        <v>0.05</v>
      </c>
      <c r="P962" s="11">
        <v>0.15</v>
      </c>
      <c r="Q962" s="11">
        <v>0.1</v>
      </c>
      <c r="R962" s="11">
        <v>0.3</v>
      </c>
      <c r="S962" s="11">
        <v>2610.2665999999999</v>
      </c>
      <c r="T962" s="11">
        <v>0.67500000000000004</v>
      </c>
      <c r="U962" s="11">
        <v>50</v>
      </c>
      <c r="V962" s="11">
        <v>1600</v>
      </c>
      <c r="W962" s="11">
        <v>-19.740331000000001</v>
      </c>
      <c r="Y962" s="11">
        <v>-20.134238</v>
      </c>
      <c r="Z962" s="11">
        <v>256.5</v>
      </c>
      <c r="AA962" s="11">
        <v>2610.2665999999999</v>
      </c>
      <c r="AB962" s="11">
        <v>0.67500000000000004</v>
      </c>
      <c r="AC962" s="11">
        <v>50</v>
      </c>
      <c r="AD962" s="11">
        <v>-19.740331000000001</v>
      </c>
    </row>
    <row r="963" spans="2:30" x14ac:dyDescent="0.35">
      <c r="B963" s="11">
        <v>-9.1809650000000005</v>
      </c>
      <c r="C963" s="11">
        <v>25</v>
      </c>
      <c r="D963" s="11">
        <v>196.43878000000001</v>
      </c>
      <c r="E963" s="11">
        <v>0.246</v>
      </c>
      <c r="F963" s="11">
        <v>1300</v>
      </c>
      <c r="G963" s="11">
        <v>6000</v>
      </c>
      <c r="H963" s="11">
        <v>0.8</v>
      </c>
      <c r="I963" s="11">
        <v>0.3</v>
      </c>
      <c r="J963" s="11">
        <v>0.7</v>
      </c>
      <c r="K963" s="11">
        <v>3</v>
      </c>
      <c r="L963" s="11">
        <v>4</v>
      </c>
      <c r="M963" s="11">
        <v>3</v>
      </c>
      <c r="N963" s="11">
        <v>4</v>
      </c>
      <c r="O963" s="11">
        <v>0.125</v>
      </c>
      <c r="P963" s="11">
        <v>0.1</v>
      </c>
      <c r="Q963" s="11">
        <v>0.16666666999999999</v>
      </c>
      <c r="R963" s="11">
        <v>0.2</v>
      </c>
      <c r="S963" s="11">
        <v>3148.1896000000002</v>
      </c>
      <c r="T963" s="11">
        <v>0.6</v>
      </c>
      <c r="U963" s="11">
        <v>50</v>
      </c>
      <c r="V963" s="11">
        <v>2000</v>
      </c>
      <c r="W963" s="11">
        <v>-9.7875710999999992</v>
      </c>
      <c r="Y963" s="11">
        <v>-9.1809650000000005</v>
      </c>
      <c r="Z963" s="11">
        <v>319.8</v>
      </c>
      <c r="AA963" s="11">
        <v>3148.1896000000002</v>
      </c>
      <c r="AB963" s="11">
        <v>0.6</v>
      </c>
      <c r="AC963" s="11">
        <v>50</v>
      </c>
      <c r="AD963" s="11">
        <v>-9.7875710999999992</v>
      </c>
    </row>
    <row r="964" spans="2:30" x14ac:dyDescent="0.35">
      <c r="B964" s="11">
        <v>23.781421000000002</v>
      </c>
      <c r="C964" s="11">
        <v>35</v>
      </c>
      <c r="D964" s="11">
        <v>165.97959</v>
      </c>
      <c r="E964" s="11">
        <v>0.219</v>
      </c>
      <c r="F964" s="11">
        <v>4500</v>
      </c>
      <c r="G964" s="11">
        <v>8500</v>
      </c>
      <c r="H964" s="11">
        <v>0.7</v>
      </c>
      <c r="I964" s="11">
        <v>0.4</v>
      </c>
      <c r="J964" s="11">
        <v>0.7</v>
      </c>
      <c r="K964" s="11">
        <v>3</v>
      </c>
      <c r="L964" s="11">
        <v>3</v>
      </c>
      <c r="M964" s="11">
        <v>2</v>
      </c>
      <c r="N964" s="11">
        <v>4</v>
      </c>
      <c r="O964" s="11">
        <v>0.2</v>
      </c>
      <c r="P964" s="11">
        <v>0.15</v>
      </c>
      <c r="Q964" s="11">
        <v>0.1</v>
      </c>
      <c r="R964" s="11">
        <v>0.3</v>
      </c>
      <c r="S964" s="11">
        <v>3515.9308000000001</v>
      </c>
      <c r="T964" s="11">
        <v>0.5</v>
      </c>
      <c r="U964" s="11">
        <v>50</v>
      </c>
      <c r="V964" s="11">
        <v>1600</v>
      </c>
      <c r="W964" s="11">
        <v>27.219177999999999</v>
      </c>
      <c r="Y964" s="11">
        <v>23.781421000000002</v>
      </c>
      <c r="Z964" s="11">
        <v>985.5</v>
      </c>
      <c r="AA964" s="11">
        <v>3515.9308000000001</v>
      </c>
      <c r="AB964" s="11">
        <v>0.5</v>
      </c>
      <c r="AC964" s="11">
        <v>50</v>
      </c>
      <c r="AD964" s="11">
        <v>27.219177999999999</v>
      </c>
    </row>
    <row r="965" spans="2:30" x14ac:dyDescent="0.35">
      <c r="B965" s="11">
        <v>26.046672000000001</v>
      </c>
      <c r="C965" s="11">
        <v>30</v>
      </c>
      <c r="D965" s="11">
        <v>1.5</v>
      </c>
      <c r="E965" s="11">
        <v>0.16500000000000001</v>
      </c>
      <c r="F965" s="11">
        <v>7300</v>
      </c>
      <c r="G965" s="11">
        <v>6500</v>
      </c>
      <c r="H965" s="11">
        <v>0.7</v>
      </c>
      <c r="I965" s="11">
        <v>0.2</v>
      </c>
      <c r="J965" s="11">
        <v>0.7</v>
      </c>
      <c r="K965" s="11">
        <v>4</v>
      </c>
      <c r="L965" s="11">
        <v>3</v>
      </c>
      <c r="M965" s="11">
        <v>3</v>
      </c>
      <c r="N965" s="11">
        <v>2</v>
      </c>
      <c r="O965" s="11">
        <v>0.2</v>
      </c>
      <c r="P965" s="11">
        <v>0.1</v>
      </c>
      <c r="Q965" s="11">
        <v>0.3</v>
      </c>
      <c r="R965" s="11">
        <v>0.25</v>
      </c>
      <c r="S965" s="11">
        <v>2771.893</v>
      </c>
      <c r="T965" s="11">
        <v>0.45</v>
      </c>
      <c r="U965" s="11">
        <v>40</v>
      </c>
      <c r="V965" s="11">
        <v>1400</v>
      </c>
      <c r="W965" s="11">
        <v>28.379968999999999</v>
      </c>
      <c r="Y965" s="11">
        <v>26.046672000000001</v>
      </c>
      <c r="Z965" s="11">
        <v>1204.5</v>
      </c>
      <c r="AA965" s="11">
        <v>2771.893</v>
      </c>
      <c r="AB965" s="11">
        <v>0.45</v>
      </c>
      <c r="AC965" s="11">
        <v>40</v>
      </c>
      <c r="AD965" s="11">
        <v>28.379968999999999</v>
      </c>
    </row>
    <row r="966" spans="2:30" x14ac:dyDescent="0.35">
      <c r="B966" s="11">
        <v>33.080500000000001</v>
      </c>
      <c r="C966" s="11">
        <v>35</v>
      </c>
      <c r="D966" s="11">
        <v>184.2551</v>
      </c>
      <c r="E966" s="11">
        <v>0.16500000000000001</v>
      </c>
      <c r="F966" s="11">
        <v>4085.3305785123966</v>
      </c>
      <c r="G966" s="11">
        <v>7000</v>
      </c>
      <c r="H966" s="11">
        <v>0.8</v>
      </c>
      <c r="I966" s="11">
        <v>0.2</v>
      </c>
      <c r="J966" s="11">
        <v>0.9</v>
      </c>
      <c r="K966" s="11">
        <v>4</v>
      </c>
      <c r="L966" s="11">
        <v>2</v>
      </c>
      <c r="M966" s="11">
        <v>3</v>
      </c>
      <c r="N966" s="11">
        <v>2</v>
      </c>
      <c r="O966" s="11">
        <v>0.2</v>
      </c>
      <c r="P966" s="11">
        <v>0.2</v>
      </c>
      <c r="Q966" s="11">
        <v>0.16666666999999999</v>
      </c>
      <c r="R966" s="11">
        <v>0.3</v>
      </c>
      <c r="S966" s="11">
        <v>4009.1156999999998</v>
      </c>
      <c r="T966" s="11">
        <v>0.4</v>
      </c>
      <c r="U966" s="11">
        <v>60</v>
      </c>
      <c r="V966" s="11">
        <v>2000</v>
      </c>
      <c r="W966" s="11">
        <v>37.718144000000002</v>
      </c>
      <c r="Y966" s="11">
        <v>33.080500000000001</v>
      </c>
      <c r="Z966" s="11">
        <v>674.0795454545455</v>
      </c>
      <c r="AA966" s="11">
        <v>4009.1156999999998</v>
      </c>
      <c r="AB966" s="11">
        <v>0.4</v>
      </c>
      <c r="AC966" s="11">
        <v>60</v>
      </c>
      <c r="AD966" s="11">
        <v>37.718144000000002</v>
      </c>
    </row>
    <row r="967" spans="2:30" x14ac:dyDescent="0.35">
      <c r="B967" s="11">
        <v>15.709353</v>
      </c>
      <c r="C967" s="11">
        <v>30</v>
      </c>
      <c r="D967" s="11">
        <v>275.63265000000001</v>
      </c>
      <c r="E967" s="11">
        <v>0.219</v>
      </c>
      <c r="F967" s="11">
        <v>899.17355371900828</v>
      </c>
      <c r="G967" s="11">
        <v>4000</v>
      </c>
      <c r="H967" s="11">
        <v>0.7</v>
      </c>
      <c r="I967" s="11">
        <v>0.4</v>
      </c>
      <c r="J967" s="11">
        <v>0.7</v>
      </c>
      <c r="K967" s="11">
        <v>2</v>
      </c>
      <c r="L967" s="11">
        <v>3</v>
      </c>
      <c r="M967" s="11">
        <v>2</v>
      </c>
      <c r="N967" s="11">
        <v>4</v>
      </c>
      <c r="O967" s="11">
        <v>0.2</v>
      </c>
      <c r="P967" s="11">
        <v>0.15</v>
      </c>
      <c r="Q967" s="11">
        <v>0.16666666999999999</v>
      </c>
      <c r="R967" s="11">
        <v>0.3</v>
      </c>
      <c r="S967" s="11">
        <v>2361.8497000000002</v>
      </c>
      <c r="T967" s="11">
        <v>0.42499999999999999</v>
      </c>
      <c r="U967" s="11">
        <v>90</v>
      </c>
      <c r="V967" s="11">
        <v>400</v>
      </c>
      <c r="W967" s="11">
        <v>12.360830999999999</v>
      </c>
      <c r="Y967" s="11">
        <v>15.709353</v>
      </c>
      <c r="Z967" s="11">
        <v>196.9190082644628</v>
      </c>
      <c r="AA967" s="11">
        <v>2361.8497000000002</v>
      </c>
      <c r="AB967" s="11">
        <v>0.42499999999999999</v>
      </c>
      <c r="AC967" s="11">
        <v>90</v>
      </c>
      <c r="AD967" s="11">
        <v>12.360830999999999</v>
      </c>
    </row>
    <row r="968" spans="2:30" x14ac:dyDescent="0.35">
      <c r="B968" s="11">
        <v>12.924045</v>
      </c>
      <c r="C968" s="11">
        <v>20</v>
      </c>
      <c r="D968" s="11">
        <v>184.2551</v>
      </c>
      <c r="E968" s="11">
        <v>0.3</v>
      </c>
      <c r="F968" s="11">
        <v>2400</v>
      </c>
      <c r="G968" s="11">
        <v>4000</v>
      </c>
      <c r="H968" s="11">
        <v>0.75</v>
      </c>
      <c r="I968" s="11">
        <v>0.3</v>
      </c>
      <c r="J968" s="11">
        <v>0.6</v>
      </c>
      <c r="K968" s="11">
        <v>2</v>
      </c>
      <c r="L968" s="11">
        <v>3</v>
      </c>
      <c r="M968" s="11">
        <v>2</v>
      </c>
      <c r="N968" s="11">
        <v>3</v>
      </c>
      <c r="O968" s="11">
        <v>0.05</v>
      </c>
      <c r="P968" s="11">
        <v>0.15</v>
      </c>
      <c r="Q968" s="11">
        <v>0.1</v>
      </c>
      <c r="R968" s="11">
        <v>0.2</v>
      </c>
      <c r="S968" s="11">
        <v>1468.6858999999999</v>
      </c>
      <c r="T968" s="11">
        <v>0.47499999999999998</v>
      </c>
      <c r="U968" s="11">
        <v>50</v>
      </c>
      <c r="V968" s="11">
        <v>1400</v>
      </c>
      <c r="W968" s="11">
        <v>12.274279</v>
      </c>
      <c r="Y968" s="11">
        <v>12.924045</v>
      </c>
      <c r="Z968" s="11">
        <v>720</v>
      </c>
      <c r="AA968" s="11">
        <v>1468.6858999999999</v>
      </c>
      <c r="AB968" s="11">
        <v>0.47499999999999998</v>
      </c>
      <c r="AC968" s="11">
        <v>50</v>
      </c>
      <c r="AD968" s="11">
        <v>12.274279</v>
      </c>
    </row>
    <row r="969" spans="2:30" x14ac:dyDescent="0.35">
      <c r="B969" s="11">
        <v>-3.5818449999999999</v>
      </c>
      <c r="C969" s="11">
        <v>15</v>
      </c>
      <c r="D969" s="11">
        <v>239.08162999999999</v>
      </c>
      <c r="E969" s="11">
        <v>0.3</v>
      </c>
      <c r="F969" s="11">
        <v>3535.3822314049589</v>
      </c>
      <c r="G969" s="11">
        <v>6500</v>
      </c>
      <c r="H969" s="11">
        <v>0.75</v>
      </c>
      <c r="I969" s="11">
        <v>0.2</v>
      </c>
      <c r="J969" s="11">
        <v>0.6</v>
      </c>
      <c r="K969" s="11">
        <v>2</v>
      </c>
      <c r="L969" s="11">
        <v>4</v>
      </c>
      <c r="M969" s="11">
        <v>4</v>
      </c>
      <c r="N969" s="11">
        <v>3</v>
      </c>
      <c r="O969" s="11">
        <v>0.2</v>
      </c>
      <c r="P969" s="11">
        <v>0.1</v>
      </c>
      <c r="Q969" s="11">
        <v>0.23333333000000001</v>
      </c>
      <c r="R969" s="11">
        <v>0.25</v>
      </c>
      <c r="S969" s="11">
        <v>1880.4336000000001</v>
      </c>
      <c r="T969" s="11">
        <v>0.52500000000000002</v>
      </c>
      <c r="U969" s="11">
        <v>80</v>
      </c>
      <c r="V969" s="11">
        <v>400</v>
      </c>
      <c r="W969" s="11">
        <v>-7.7862776</v>
      </c>
      <c r="Y969" s="11">
        <v>-3.5818449999999999</v>
      </c>
      <c r="Z969" s="11">
        <v>1060.6146694214876</v>
      </c>
      <c r="AA969" s="11">
        <v>1880.4336000000001</v>
      </c>
      <c r="AB969" s="11">
        <v>0.52500000000000002</v>
      </c>
      <c r="AC969" s="11">
        <v>80</v>
      </c>
      <c r="AD969" s="11">
        <v>-7.7862776</v>
      </c>
    </row>
    <row r="970" spans="2:30" x14ac:dyDescent="0.35">
      <c r="B970" s="11">
        <v>-16.571172000000001</v>
      </c>
      <c r="C970" s="11">
        <v>35</v>
      </c>
      <c r="D970" s="11">
        <v>165.97959</v>
      </c>
      <c r="E970" s="11">
        <v>8.4000000000000005E-2</v>
      </c>
      <c r="F970" s="11">
        <v>950</v>
      </c>
      <c r="G970" s="11">
        <v>8500</v>
      </c>
      <c r="H970" s="11">
        <v>0.8</v>
      </c>
      <c r="I970" s="11">
        <v>0.3</v>
      </c>
      <c r="J970" s="11">
        <v>0.7</v>
      </c>
      <c r="K970" s="11">
        <v>4</v>
      </c>
      <c r="L970" s="11">
        <v>4</v>
      </c>
      <c r="M970" s="11">
        <v>2</v>
      </c>
      <c r="N970" s="11">
        <v>4</v>
      </c>
      <c r="O970" s="11">
        <v>0.2</v>
      </c>
      <c r="P970" s="11">
        <v>0.1</v>
      </c>
      <c r="Q970" s="11">
        <v>0.16666666999999999</v>
      </c>
      <c r="R970" s="11">
        <v>0.35</v>
      </c>
      <c r="S970" s="11">
        <v>2163.6496999999999</v>
      </c>
      <c r="T970" s="11">
        <v>0.52500000000000002</v>
      </c>
      <c r="U970" s="11">
        <v>80</v>
      </c>
      <c r="V970" s="11">
        <v>1400</v>
      </c>
      <c r="W970" s="11">
        <v>-15.518644</v>
      </c>
      <c r="Y970" s="11">
        <v>-16.571172000000001</v>
      </c>
      <c r="Z970" s="11">
        <v>79.800000000000011</v>
      </c>
      <c r="AA970" s="11">
        <v>2163.6496999999999</v>
      </c>
      <c r="AB970" s="11">
        <v>0.52500000000000002</v>
      </c>
      <c r="AC970" s="11">
        <v>80</v>
      </c>
      <c r="AD970" s="11">
        <v>-15.518644</v>
      </c>
    </row>
    <row r="971" spans="2:30" x14ac:dyDescent="0.35">
      <c r="B971" s="11">
        <v>-10.367901</v>
      </c>
      <c r="C971" s="11">
        <v>25</v>
      </c>
      <c r="D971" s="11">
        <v>172.07142999999999</v>
      </c>
      <c r="E971" s="11">
        <v>0.03</v>
      </c>
      <c r="F971" s="11">
        <v>4619.059917355371</v>
      </c>
      <c r="G971" s="11">
        <v>7500</v>
      </c>
      <c r="H971" s="11">
        <v>0.75</v>
      </c>
      <c r="I971" s="11">
        <v>0.3</v>
      </c>
      <c r="J971" s="11">
        <v>0.7</v>
      </c>
      <c r="K971" s="11">
        <v>2</v>
      </c>
      <c r="L971" s="11">
        <v>4</v>
      </c>
      <c r="M971" s="11">
        <v>4</v>
      </c>
      <c r="N971" s="11">
        <v>2</v>
      </c>
      <c r="O971" s="11">
        <v>0.05</v>
      </c>
      <c r="P971" s="11">
        <v>0.2</v>
      </c>
      <c r="Q971" s="11">
        <v>0.1</v>
      </c>
      <c r="R971" s="11">
        <v>0.35</v>
      </c>
      <c r="S971" s="11">
        <v>3300.5214000000001</v>
      </c>
      <c r="T971" s="11">
        <v>0.67500000000000004</v>
      </c>
      <c r="U971" s="11">
        <v>60</v>
      </c>
      <c r="V971" s="11">
        <v>1200</v>
      </c>
      <c r="W971" s="11">
        <v>-10.617815</v>
      </c>
      <c r="Y971" s="11">
        <v>-10.367901</v>
      </c>
      <c r="Z971" s="11">
        <v>138.57179752066114</v>
      </c>
      <c r="AA971" s="11">
        <v>3300.5214000000001</v>
      </c>
      <c r="AB971" s="11">
        <v>0.67500000000000004</v>
      </c>
      <c r="AC971" s="11">
        <v>60</v>
      </c>
      <c r="AD971" s="11">
        <v>-10.617815</v>
      </c>
    </row>
    <row r="972" spans="2:30" x14ac:dyDescent="0.35">
      <c r="B972" s="11">
        <v>2.452162</v>
      </c>
      <c r="C972" s="11">
        <v>30</v>
      </c>
      <c r="D972" s="11">
        <v>44.142856999999999</v>
      </c>
      <c r="E972" s="11">
        <v>0.3</v>
      </c>
      <c r="F972" s="11">
        <v>3535.3822314049589</v>
      </c>
      <c r="G972" s="11">
        <v>4000</v>
      </c>
      <c r="H972" s="11">
        <v>0.7</v>
      </c>
      <c r="I972" s="11">
        <v>0.5</v>
      </c>
      <c r="J972" s="11">
        <v>0.9</v>
      </c>
      <c r="K972" s="11">
        <v>2</v>
      </c>
      <c r="L972" s="11">
        <v>4</v>
      </c>
      <c r="M972" s="11">
        <v>4</v>
      </c>
      <c r="N972" s="11">
        <v>4</v>
      </c>
      <c r="O972" s="11">
        <v>0.125</v>
      </c>
      <c r="P972" s="11">
        <v>0.1</v>
      </c>
      <c r="Q972" s="11">
        <v>0.16666666999999999</v>
      </c>
      <c r="R972" s="11">
        <v>0.3</v>
      </c>
      <c r="S972" s="11">
        <v>2033.8150000000001</v>
      </c>
      <c r="T972" s="11">
        <v>0.52500000000000002</v>
      </c>
      <c r="U972" s="11">
        <v>40</v>
      </c>
      <c r="V972" s="11">
        <v>1600</v>
      </c>
      <c r="W972" s="11">
        <v>5.3228330999999995</v>
      </c>
      <c r="Y972" s="11">
        <v>2.452162</v>
      </c>
      <c r="Z972" s="11">
        <v>1060.6146694214876</v>
      </c>
      <c r="AA972" s="11">
        <v>2033.8150000000001</v>
      </c>
      <c r="AB972" s="11">
        <v>0.52500000000000002</v>
      </c>
      <c r="AC972" s="11">
        <v>40</v>
      </c>
      <c r="AD972" s="11">
        <v>5.3228330999999995</v>
      </c>
    </row>
    <row r="973" spans="2:30" x14ac:dyDescent="0.35">
      <c r="B973" s="11">
        <v>-1.7126440000000001</v>
      </c>
      <c r="C973" s="11">
        <v>25</v>
      </c>
      <c r="D973" s="11">
        <v>98.969387999999995</v>
      </c>
      <c r="E973" s="11">
        <v>0.219</v>
      </c>
      <c r="F973" s="11">
        <v>1650</v>
      </c>
      <c r="G973" s="11">
        <v>7000</v>
      </c>
      <c r="H973" s="11">
        <v>0.75</v>
      </c>
      <c r="I973" s="11">
        <v>0.2</v>
      </c>
      <c r="J973" s="11">
        <v>0.7</v>
      </c>
      <c r="K973" s="11">
        <v>2</v>
      </c>
      <c r="L973" s="11">
        <v>2</v>
      </c>
      <c r="M973" s="11">
        <v>4</v>
      </c>
      <c r="N973" s="11">
        <v>3</v>
      </c>
      <c r="O973" s="11">
        <v>0.125</v>
      </c>
      <c r="P973" s="11">
        <v>0.1</v>
      </c>
      <c r="Q973" s="11">
        <v>0.16666666999999999</v>
      </c>
      <c r="R973" s="11">
        <v>0.2</v>
      </c>
      <c r="S973" s="11">
        <v>3080.4866000000002</v>
      </c>
      <c r="T973" s="11">
        <v>0.625</v>
      </c>
      <c r="U973" s="11">
        <v>60</v>
      </c>
      <c r="V973" s="11">
        <v>1800</v>
      </c>
      <c r="W973" s="11">
        <v>-0.58572367000000003</v>
      </c>
      <c r="Y973" s="11">
        <v>-1.7126440000000001</v>
      </c>
      <c r="Z973" s="11">
        <v>361.35</v>
      </c>
      <c r="AA973" s="11">
        <v>3080.4866000000002</v>
      </c>
      <c r="AB973" s="11">
        <v>0.625</v>
      </c>
      <c r="AC973" s="11">
        <v>60</v>
      </c>
      <c r="AD973" s="11">
        <v>-0.58572367000000003</v>
      </c>
    </row>
    <row r="974" spans="2:30" x14ac:dyDescent="0.35">
      <c r="B974" s="11">
        <v>27.089991000000001</v>
      </c>
      <c r="C974" s="11">
        <v>20</v>
      </c>
      <c r="D974" s="11">
        <v>208.62244999999999</v>
      </c>
      <c r="E974" s="11">
        <v>0.27300000000000002</v>
      </c>
      <c r="F974" s="11">
        <v>6600</v>
      </c>
      <c r="G974" s="11">
        <v>5500</v>
      </c>
      <c r="H974" s="11">
        <v>0.8</v>
      </c>
      <c r="I974" s="11">
        <v>0.3</v>
      </c>
      <c r="J974" s="11">
        <v>0.7</v>
      </c>
      <c r="K974" s="11">
        <v>3</v>
      </c>
      <c r="L974" s="11">
        <v>2</v>
      </c>
      <c r="M974" s="11">
        <v>3</v>
      </c>
      <c r="N974" s="11">
        <v>4</v>
      </c>
      <c r="O974" s="11">
        <v>0.05</v>
      </c>
      <c r="P974" s="11">
        <v>0.1</v>
      </c>
      <c r="Q974" s="11">
        <v>0.1</v>
      </c>
      <c r="R974" s="11">
        <v>0.2</v>
      </c>
      <c r="S974" s="11">
        <v>1538.6233999999999</v>
      </c>
      <c r="T974" s="11">
        <v>0.52500000000000002</v>
      </c>
      <c r="U974" s="11">
        <v>50</v>
      </c>
      <c r="V974" s="11">
        <v>1000</v>
      </c>
      <c r="W974" s="11">
        <v>22.053471999999999</v>
      </c>
      <c r="Y974" s="11">
        <v>27.089991000000001</v>
      </c>
      <c r="Z974" s="11">
        <v>1801.8000000000002</v>
      </c>
      <c r="AA974" s="11">
        <v>1538.6233999999999</v>
      </c>
      <c r="AB974" s="11">
        <v>0.52500000000000002</v>
      </c>
      <c r="AC974" s="11">
        <v>50</v>
      </c>
      <c r="AD974" s="11">
        <v>22.053471999999999</v>
      </c>
    </row>
    <row r="975" spans="2:30" x14ac:dyDescent="0.35">
      <c r="B975" s="11">
        <v>32.690381000000002</v>
      </c>
      <c r="C975" s="11">
        <v>20</v>
      </c>
      <c r="D975" s="11">
        <v>251.26531</v>
      </c>
      <c r="E975" s="11">
        <v>0.219</v>
      </c>
      <c r="F975" s="11">
        <v>1885.5371900826447</v>
      </c>
      <c r="G975" s="11">
        <v>8000</v>
      </c>
      <c r="H975" s="11">
        <v>0.85</v>
      </c>
      <c r="I975" s="11">
        <v>0.5</v>
      </c>
      <c r="J975" s="11">
        <v>0.9</v>
      </c>
      <c r="K975" s="11">
        <v>4</v>
      </c>
      <c r="L975" s="11">
        <v>4</v>
      </c>
      <c r="M975" s="11">
        <v>4</v>
      </c>
      <c r="N975" s="11">
        <v>3</v>
      </c>
      <c r="O975" s="11">
        <v>0.125</v>
      </c>
      <c r="P975" s="11">
        <v>0.15</v>
      </c>
      <c r="Q975" s="11">
        <v>0.1</v>
      </c>
      <c r="R975" s="11">
        <v>0.3</v>
      </c>
      <c r="S975" s="11">
        <v>5035.4947000000002</v>
      </c>
      <c r="T975" s="11">
        <v>0.47499999999999998</v>
      </c>
      <c r="U975" s="11">
        <v>80</v>
      </c>
      <c r="V975" s="11">
        <v>1800</v>
      </c>
      <c r="W975" s="11">
        <v>29.983926</v>
      </c>
      <c r="Y975" s="11">
        <v>32.690381000000002</v>
      </c>
      <c r="Z975" s="11">
        <v>412.93264462809918</v>
      </c>
      <c r="AA975" s="11">
        <v>5035.4947000000002</v>
      </c>
      <c r="AB975" s="11">
        <v>0.47499999999999998</v>
      </c>
      <c r="AC975" s="11">
        <v>80</v>
      </c>
      <c r="AD975" s="11">
        <v>29.983926</v>
      </c>
    </row>
    <row r="976" spans="2:30" x14ac:dyDescent="0.35">
      <c r="B976" s="11">
        <v>-3.7679649999999998</v>
      </c>
      <c r="C976" s="11">
        <v>25</v>
      </c>
      <c r="D976" s="11">
        <v>31.959184</v>
      </c>
      <c r="E976" s="11">
        <v>0.03</v>
      </c>
      <c r="F976" s="11">
        <v>4500</v>
      </c>
      <c r="G976" s="11">
        <v>8500</v>
      </c>
      <c r="H976" s="11">
        <v>0.85</v>
      </c>
      <c r="I976" s="11">
        <v>0.5</v>
      </c>
      <c r="J976" s="11">
        <v>0.7</v>
      </c>
      <c r="K976" s="11">
        <v>2</v>
      </c>
      <c r="L976" s="11">
        <v>2</v>
      </c>
      <c r="M976" s="11">
        <v>2</v>
      </c>
      <c r="N976" s="11">
        <v>4</v>
      </c>
      <c r="O976" s="11">
        <v>0.05</v>
      </c>
      <c r="P976" s="11">
        <v>0.1</v>
      </c>
      <c r="Q976" s="11">
        <v>0.23333333000000001</v>
      </c>
      <c r="R976" s="11">
        <v>0.25</v>
      </c>
      <c r="S976" s="11">
        <v>4459.9353000000001</v>
      </c>
      <c r="T976" s="11">
        <v>0.65</v>
      </c>
      <c r="U976" s="11">
        <v>90</v>
      </c>
      <c r="V976" s="11">
        <v>600</v>
      </c>
      <c r="W976" s="11">
        <v>-5.6445762999999996E-2</v>
      </c>
      <c r="Y976" s="11">
        <v>-3.7679649999999998</v>
      </c>
      <c r="Z976" s="11">
        <v>135</v>
      </c>
      <c r="AA976" s="11">
        <v>4459.9353000000001</v>
      </c>
      <c r="AB976" s="11">
        <v>0.65</v>
      </c>
      <c r="AC976" s="11">
        <v>90</v>
      </c>
      <c r="AD976" s="11">
        <v>-5.6445762999999996E-2</v>
      </c>
    </row>
    <row r="977" spans="2:30" x14ac:dyDescent="0.35">
      <c r="B977" s="11">
        <v>-7.4065269999999996</v>
      </c>
      <c r="C977" s="11">
        <v>15</v>
      </c>
      <c r="D977" s="11">
        <v>287.81632999999999</v>
      </c>
      <c r="E977" s="11">
        <v>0.219</v>
      </c>
      <c r="F977" s="11">
        <v>2000</v>
      </c>
      <c r="G977" s="11">
        <v>8500</v>
      </c>
      <c r="H977" s="11">
        <v>0.85</v>
      </c>
      <c r="I977" s="11">
        <v>0.5</v>
      </c>
      <c r="J977" s="11">
        <v>0.7</v>
      </c>
      <c r="K977" s="11">
        <v>4</v>
      </c>
      <c r="L977" s="11">
        <v>2</v>
      </c>
      <c r="M977" s="11">
        <v>2</v>
      </c>
      <c r="N977" s="11">
        <v>3</v>
      </c>
      <c r="O977" s="11">
        <v>0.05</v>
      </c>
      <c r="P977" s="11">
        <v>0.1</v>
      </c>
      <c r="Q977" s="11">
        <v>0.23333333000000001</v>
      </c>
      <c r="R977" s="11">
        <v>0.2</v>
      </c>
      <c r="S977" s="11">
        <v>5532.8141999999998</v>
      </c>
      <c r="T977" s="11">
        <v>0.6</v>
      </c>
      <c r="U977" s="11">
        <v>50</v>
      </c>
      <c r="V977" s="11">
        <v>1400</v>
      </c>
      <c r="W977" s="11">
        <v>-5.0156470000000004</v>
      </c>
      <c r="Y977" s="11">
        <v>-7.4065269999999996</v>
      </c>
      <c r="Z977" s="11">
        <v>438</v>
      </c>
      <c r="AA977" s="11">
        <v>5532.8141999999998</v>
      </c>
      <c r="AB977" s="11">
        <v>0.6</v>
      </c>
      <c r="AC977" s="11">
        <v>50</v>
      </c>
      <c r="AD977" s="11">
        <v>-5.0156470000000004</v>
      </c>
    </row>
    <row r="978" spans="2:30" x14ac:dyDescent="0.35">
      <c r="B978" s="11">
        <v>11.31415</v>
      </c>
      <c r="C978" s="11">
        <v>35</v>
      </c>
      <c r="D978" s="11">
        <v>56.326531000000003</v>
      </c>
      <c r="E978" s="11">
        <v>0.192</v>
      </c>
      <c r="F978" s="11">
        <v>1958.0578512396696</v>
      </c>
      <c r="G978" s="11">
        <v>7500</v>
      </c>
      <c r="H978" s="11">
        <v>0.75</v>
      </c>
      <c r="I978" s="11">
        <v>0.4</v>
      </c>
      <c r="J978" s="11">
        <v>0.7</v>
      </c>
      <c r="K978" s="11">
        <v>2</v>
      </c>
      <c r="L978" s="11">
        <v>3</v>
      </c>
      <c r="M978" s="11">
        <v>3</v>
      </c>
      <c r="N978" s="11">
        <v>3</v>
      </c>
      <c r="O978" s="11">
        <v>0.125</v>
      </c>
      <c r="P978" s="11">
        <v>0.2</v>
      </c>
      <c r="Q978" s="11">
        <v>0.23333333000000001</v>
      </c>
      <c r="R978" s="11">
        <v>0.25</v>
      </c>
      <c r="S978" s="11">
        <v>3698.8865000000001</v>
      </c>
      <c r="T978" s="11">
        <v>0.5</v>
      </c>
      <c r="U978" s="11">
        <v>70</v>
      </c>
      <c r="V978" s="11">
        <v>1200</v>
      </c>
      <c r="W978" s="11">
        <v>12.629984</v>
      </c>
      <c r="Y978" s="11">
        <v>11.31415</v>
      </c>
      <c r="Z978" s="11">
        <v>375.94710743801659</v>
      </c>
      <c r="AA978" s="11">
        <v>3698.8865000000001</v>
      </c>
      <c r="AB978" s="11">
        <v>0.5</v>
      </c>
      <c r="AC978" s="11">
        <v>70</v>
      </c>
      <c r="AD978" s="11">
        <v>12.629984</v>
      </c>
    </row>
    <row r="979" spans="2:30" x14ac:dyDescent="0.35">
      <c r="B979" s="11">
        <v>-5.6140619999999997</v>
      </c>
      <c r="C979" s="11">
        <v>45</v>
      </c>
      <c r="D979" s="11">
        <v>135.52041</v>
      </c>
      <c r="E979" s="11">
        <v>0.219</v>
      </c>
      <c r="F979" s="11">
        <v>1958.0578512396696</v>
      </c>
      <c r="G979" s="11">
        <v>8000</v>
      </c>
      <c r="H979" s="11">
        <v>0.85</v>
      </c>
      <c r="I979" s="11">
        <v>0.3</v>
      </c>
      <c r="J979" s="11">
        <v>0.7</v>
      </c>
      <c r="K979" s="11">
        <v>3</v>
      </c>
      <c r="L979" s="11">
        <v>4</v>
      </c>
      <c r="M979" s="11">
        <v>4</v>
      </c>
      <c r="N979" s="11">
        <v>3</v>
      </c>
      <c r="O979" s="11">
        <v>0.05</v>
      </c>
      <c r="P979" s="11">
        <v>0.15</v>
      </c>
      <c r="Q979" s="11">
        <v>0.16666666999999999</v>
      </c>
      <c r="R979" s="11">
        <v>0.2</v>
      </c>
      <c r="S979" s="11">
        <v>2521.3135000000002</v>
      </c>
      <c r="T979" s="11">
        <v>0.42499999999999999</v>
      </c>
      <c r="U979" s="11">
        <v>50</v>
      </c>
      <c r="V979" s="11">
        <v>800</v>
      </c>
      <c r="W979" s="11">
        <v>-3.7750743</v>
      </c>
      <c r="Y979" s="11">
        <v>-5.6140619999999997</v>
      </c>
      <c r="Z979" s="11">
        <v>428.81466942148762</v>
      </c>
      <c r="AA979" s="11">
        <v>2521.3135000000002</v>
      </c>
      <c r="AB979" s="11">
        <v>0.42499999999999999</v>
      </c>
      <c r="AC979" s="11">
        <v>50</v>
      </c>
      <c r="AD979" s="11">
        <v>-3.7750743</v>
      </c>
    </row>
    <row r="980" spans="2:30" x14ac:dyDescent="0.35">
      <c r="B980" s="11">
        <v>29.826115000000001</v>
      </c>
      <c r="C980" s="11">
        <v>30</v>
      </c>
      <c r="D980" s="11">
        <v>86.785713999999999</v>
      </c>
      <c r="E980" s="11">
        <v>0.3</v>
      </c>
      <c r="F980" s="11">
        <v>1075.6714876033056</v>
      </c>
      <c r="G980" s="11">
        <v>6000</v>
      </c>
      <c r="H980" s="11">
        <v>0.8</v>
      </c>
      <c r="I980" s="11">
        <v>0.2</v>
      </c>
      <c r="J980" s="11">
        <v>0.6</v>
      </c>
      <c r="K980" s="11">
        <v>2</v>
      </c>
      <c r="L980" s="11">
        <v>3</v>
      </c>
      <c r="M980" s="11">
        <v>4</v>
      </c>
      <c r="N980" s="11">
        <v>2</v>
      </c>
      <c r="O980" s="11">
        <v>0.2</v>
      </c>
      <c r="P980" s="11">
        <v>0.1</v>
      </c>
      <c r="Q980" s="11">
        <v>0.16666666999999999</v>
      </c>
      <c r="R980" s="11">
        <v>0.25</v>
      </c>
      <c r="S980" s="11">
        <v>3050.7224999999999</v>
      </c>
      <c r="T980" s="11">
        <v>0.4</v>
      </c>
      <c r="U980" s="11">
        <v>80</v>
      </c>
      <c r="V980" s="11">
        <v>600</v>
      </c>
      <c r="W980" s="11">
        <v>27.639247000000001</v>
      </c>
      <c r="Y980" s="11">
        <v>29.826115000000001</v>
      </c>
      <c r="Z980" s="11">
        <v>322.70144628099166</v>
      </c>
      <c r="AA980" s="11">
        <v>3050.7224999999999</v>
      </c>
      <c r="AB980" s="11">
        <v>0.4</v>
      </c>
      <c r="AC980" s="11">
        <v>80</v>
      </c>
      <c r="AD980" s="11">
        <v>27.639247000000001</v>
      </c>
    </row>
    <row r="981" spans="2:30" x14ac:dyDescent="0.35">
      <c r="B981" s="11">
        <v>-11.510783</v>
      </c>
      <c r="C981" s="11">
        <v>30</v>
      </c>
      <c r="D981" s="11">
        <v>153.79592</v>
      </c>
      <c r="E981" s="11">
        <v>0.246</v>
      </c>
      <c r="F981" s="11">
        <v>1694.4731404958679</v>
      </c>
      <c r="G981" s="11">
        <v>5000</v>
      </c>
      <c r="H981" s="11">
        <v>0.7</v>
      </c>
      <c r="I981" s="11">
        <v>0.5</v>
      </c>
      <c r="J981" s="11">
        <v>0.7</v>
      </c>
      <c r="K981" s="11">
        <v>2</v>
      </c>
      <c r="L981" s="11">
        <v>4</v>
      </c>
      <c r="M981" s="11">
        <v>3</v>
      </c>
      <c r="N981" s="11">
        <v>3</v>
      </c>
      <c r="O981" s="11">
        <v>0.05</v>
      </c>
      <c r="P981" s="11">
        <v>0.15</v>
      </c>
      <c r="Q981" s="11">
        <v>0.16666666999999999</v>
      </c>
      <c r="R981" s="11">
        <v>0.25</v>
      </c>
      <c r="S981" s="11">
        <v>2132.2253999999998</v>
      </c>
      <c r="T981" s="11">
        <v>0.65</v>
      </c>
      <c r="U981" s="11">
        <v>50</v>
      </c>
      <c r="V981" s="11">
        <v>1000</v>
      </c>
      <c r="W981" s="11">
        <v>-13.025335</v>
      </c>
      <c r="Y981" s="11">
        <v>-11.510783</v>
      </c>
      <c r="Z981" s="11">
        <v>416.84039256198349</v>
      </c>
      <c r="AA981" s="11">
        <v>2132.2253999999998</v>
      </c>
      <c r="AB981" s="11">
        <v>0.65</v>
      </c>
      <c r="AC981" s="11">
        <v>50</v>
      </c>
      <c r="AD981" s="11">
        <v>-13.025335</v>
      </c>
    </row>
    <row r="982" spans="2:30" x14ac:dyDescent="0.35">
      <c r="B982" s="11">
        <v>0.24793200000000001</v>
      </c>
      <c r="C982" s="11">
        <v>25</v>
      </c>
      <c r="D982" s="11">
        <v>86.785713999999999</v>
      </c>
      <c r="E982" s="11">
        <v>0.192</v>
      </c>
      <c r="F982" s="11">
        <v>1125</v>
      </c>
      <c r="G982" s="11">
        <v>8500</v>
      </c>
      <c r="H982" s="11">
        <v>0.85</v>
      </c>
      <c r="I982" s="11">
        <v>0.5</v>
      </c>
      <c r="J982" s="11">
        <v>0.8</v>
      </c>
      <c r="K982" s="11">
        <v>3</v>
      </c>
      <c r="L982" s="11">
        <v>2</v>
      </c>
      <c r="M982" s="11">
        <v>4</v>
      </c>
      <c r="N982" s="11">
        <v>4</v>
      </c>
      <c r="O982" s="11">
        <v>0.2</v>
      </c>
      <c r="P982" s="11">
        <v>0.2</v>
      </c>
      <c r="Q982" s="11">
        <v>0.1</v>
      </c>
      <c r="R982" s="11">
        <v>0.3</v>
      </c>
      <c r="S982" s="11">
        <v>4459.9353000000001</v>
      </c>
      <c r="T982" s="11">
        <v>0.4</v>
      </c>
      <c r="U982" s="11">
        <v>60</v>
      </c>
      <c r="V982" s="11">
        <v>2000</v>
      </c>
      <c r="W982" s="11">
        <v>2.6167097999999998</v>
      </c>
      <c r="Y982" s="11">
        <v>0.24793200000000001</v>
      </c>
      <c r="Z982" s="11">
        <v>216</v>
      </c>
      <c r="AA982" s="11">
        <v>4459.9353000000001</v>
      </c>
      <c r="AB982" s="11">
        <v>0.4</v>
      </c>
      <c r="AC982" s="11">
        <v>60</v>
      </c>
      <c r="AD982" s="11">
        <v>2.6167097999999998</v>
      </c>
    </row>
    <row r="983" spans="2:30" x14ac:dyDescent="0.35">
      <c r="B983" s="11">
        <v>17.059735</v>
      </c>
      <c r="C983" s="11">
        <v>40</v>
      </c>
      <c r="D983" s="11">
        <v>257.35714000000002</v>
      </c>
      <c r="E983" s="11">
        <v>0.111</v>
      </c>
      <c r="F983" s="11">
        <v>5200</v>
      </c>
      <c r="G983" s="11">
        <v>8000</v>
      </c>
      <c r="H983" s="11">
        <v>0.8</v>
      </c>
      <c r="I983" s="11">
        <v>0.3</v>
      </c>
      <c r="J983" s="11">
        <v>0.6</v>
      </c>
      <c r="K983" s="11">
        <v>3</v>
      </c>
      <c r="L983" s="11">
        <v>2</v>
      </c>
      <c r="M983" s="11">
        <v>3</v>
      </c>
      <c r="N983" s="11">
        <v>2</v>
      </c>
      <c r="O983" s="11">
        <v>0.05</v>
      </c>
      <c r="P983" s="11">
        <v>0.1</v>
      </c>
      <c r="Q983" s="11">
        <v>0.1</v>
      </c>
      <c r="R983" s="11">
        <v>0.2</v>
      </c>
      <c r="S983" s="11">
        <v>3830.4504000000002</v>
      </c>
      <c r="T983" s="11">
        <v>0.42499999999999999</v>
      </c>
      <c r="U983" s="11">
        <v>60</v>
      </c>
      <c r="V983" s="11">
        <v>2000</v>
      </c>
      <c r="W983" s="11">
        <v>9.2317219000000001</v>
      </c>
      <c r="Y983" s="11">
        <v>17.059735</v>
      </c>
      <c r="Z983" s="11">
        <v>577.20000000000005</v>
      </c>
      <c r="AA983" s="11">
        <v>3830.4504000000002</v>
      </c>
      <c r="AB983" s="11">
        <v>0.42499999999999999</v>
      </c>
      <c r="AC983" s="11">
        <v>60</v>
      </c>
      <c r="AD983" s="11">
        <v>9.2317219000000001</v>
      </c>
    </row>
    <row r="984" spans="2:30" x14ac:dyDescent="0.35">
      <c r="B984" s="11">
        <v>-15.407660999999999</v>
      </c>
      <c r="C984" s="11">
        <v>25</v>
      </c>
      <c r="D984" s="11">
        <v>159.88775999999999</v>
      </c>
      <c r="E984" s="11">
        <v>8.4000000000000005E-2</v>
      </c>
      <c r="F984" s="11">
        <v>250</v>
      </c>
      <c r="G984" s="11">
        <v>8000</v>
      </c>
      <c r="H984" s="11">
        <v>0.7</v>
      </c>
      <c r="I984" s="11">
        <v>0.5</v>
      </c>
      <c r="J984" s="11">
        <v>0.6</v>
      </c>
      <c r="K984" s="11">
        <v>2</v>
      </c>
      <c r="L984" s="11">
        <v>4</v>
      </c>
      <c r="M984" s="11">
        <v>3</v>
      </c>
      <c r="N984" s="11">
        <v>2</v>
      </c>
      <c r="O984" s="11">
        <v>0.2</v>
      </c>
      <c r="P984" s="11">
        <v>0.1</v>
      </c>
      <c r="Q984" s="11">
        <v>0.1</v>
      </c>
      <c r="R984" s="11">
        <v>0.35</v>
      </c>
      <c r="S984" s="11">
        <v>4874.6162000000004</v>
      </c>
      <c r="T984" s="11">
        <v>0.57499999999999996</v>
      </c>
      <c r="U984" s="11">
        <v>50</v>
      </c>
      <c r="V984" s="11">
        <v>800</v>
      </c>
      <c r="W984" s="11">
        <v>-13.933895</v>
      </c>
      <c r="Y984" s="11">
        <v>-15.407660999999999</v>
      </c>
      <c r="Z984" s="11">
        <v>21</v>
      </c>
      <c r="AA984" s="11">
        <v>4874.6162000000004</v>
      </c>
      <c r="AB984" s="11">
        <v>0.57499999999999996</v>
      </c>
      <c r="AC984" s="11">
        <v>50</v>
      </c>
      <c r="AD984" s="11">
        <v>-13.933895</v>
      </c>
    </row>
    <row r="985" spans="2:30" x14ac:dyDescent="0.35">
      <c r="B985" s="11">
        <v>36.547648000000002</v>
      </c>
      <c r="C985" s="11">
        <v>20</v>
      </c>
      <c r="D985" s="11">
        <v>281.72449</v>
      </c>
      <c r="E985" s="11">
        <v>0.192</v>
      </c>
      <c r="F985" s="11">
        <v>3120.6611570247933</v>
      </c>
      <c r="G985" s="11">
        <v>8000</v>
      </c>
      <c r="H985" s="11">
        <v>0.85</v>
      </c>
      <c r="I985" s="11">
        <v>0.5</v>
      </c>
      <c r="J985" s="11">
        <v>0.9</v>
      </c>
      <c r="K985" s="11">
        <v>4</v>
      </c>
      <c r="L985" s="11">
        <v>3</v>
      </c>
      <c r="M985" s="11">
        <v>2</v>
      </c>
      <c r="N985" s="11">
        <v>4</v>
      </c>
      <c r="O985" s="11">
        <v>0.2</v>
      </c>
      <c r="P985" s="11">
        <v>0.15</v>
      </c>
      <c r="Q985" s="11">
        <v>0.23333333000000001</v>
      </c>
      <c r="R985" s="11">
        <v>0.3</v>
      </c>
      <c r="S985" s="11">
        <v>2237.9976000000001</v>
      </c>
      <c r="T985" s="11">
        <v>0.4</v>
      </c>
      <c r="U985" s="11">
        <v>60</v>
      </c>
      <c r="V985" s="11">
        <v>1600</v>
      </c>
      <c r="W985" s="11">
        <v>37.645380000000003</v>
      </c>
      <c r="Y985" s="11">
        <v>36.547648000000002</v>
      </c>
      <c r="Z985" s="11">
        <v>599.16694214876031</v>
      </c>
      <c r="AA985" s="11">
        <v>2237.9976000000001</v>
      </c>
      <c r="AB985" s="11">
        <v>0.4</v>
      </c>
      <c r="AC985" s="11">
        <v>60</v>
      </c>
      <c r="AD985" s="11">
        <v>37.645380000000003</v>
      </c>
    </row>
    <row r="986" spans="2:30" x14ac:dyDescent="0.35">
      <c r="B986" s="11">
        <v>41.844377000000001</v>
      </c>
      <c r="C986" s="11">
        <v>30</v>
      </c>
      <c r="D986" s="11">
        <v>214.71429000000001</v>
      </c>
      <c r="E986" s="11">
        <v>0.246</v>
      </c>
      <c r="F986" s="11">
        <v>3100</v>
      </c>
      <c r="G986" s="11">
        <v>5500</v>
      </c>
      <c r="H986" s="11">
        <v>0.7</v>
      </c>
      <c r="I986" s="11">
        <v>0.3</v>
      </c>
      <c r="J986" s="11">
        <v>0.9</v>
      </c>
      <c r="K986" s="11">
        <v>2</v>
      </c>
      <c r="L986" s="11">
        <v>2</v>
      </c>
      <c r="M986" s="11">
        <v>4</v>
      </c>
      <c r="N986" s="11">
        <v>4</v>
      </c>
      <c r="O986" s="11">
        <v>0.2</v>
      </c>
      <c r="P986" s="11">
        <v>0.15</v>
      </c>
      <c r="Q986" s="11">
        <v>0.1</v>
      </c>
      <c r="R986" s="11">
        <v>0.35</v>
      </c>
      <c r="S986" s="11">
        <v>1894.4002</v>
      </c>
      <c r="T986" s="11">
        <v>0.52500000000000002</v>
      </c>
      <c r="U986" s="11">
        <v>80</v>
      </c>
      <c r="V986" s="11">
        <v>1400</v>
      </c>
      <c r="W986" s="11">
        <v>43.170541999999998</v>
      </c>
      <c r="Y986" s="11">
        <v>41.844377000000001</v>
      </c>
      <c r="Z986" s="11">
        <v>762.6</v>
      </c>
      <c r="AA986" s="11">
        <v>1894.4002</v>
      </c>
      <c r="AB986" s="11">
        <v>0.52500000000000002</v>
      </c>
      <c r="AC986" s="11">
        <v>80</v>
      </c>
      <c r="AD986" s="11">
        <v>43.170541999999998</v>
      </c>
    </row>
    <row r="987" spans="2:30" x14ac:dyDescent="0.35">
      <c r="B987" s="11">
        <v>10.884489</v>
      </c>
      <c r="C987" s="11">
        <v>30</v>
      </c>
      <c r="D987" s="11">
        <v>153.79592</v>
      </c>
      <c r="E987" s="11">
        <v>0.111</v>
      </c>
      <c r="F987" s="11">
        <v>1825</v>
      </c>
      <c r="G987" s="11">
        <v>7000</v>
      </c>
      <c r="H987" s="11">
        <v>0.8</v>
      </c>
      <c r="I987" s="11">
        <v>0.5</v>
      </c>
      <c r="J987" s="11">
        <v>0.9</v>
      </c>
      <c r="K987" s="11">
        <v>2</v>
      </c>
      <c r="L987" s="11">
        <v>3</v>
      </c>
      <c r="M987" s="11">
        <v>3</v>
      </c>
      <c r="N987" s="11">
        <v>2</v>
      </c>
      <c r="O987" s="11">
        <v>0.2</v>
      </c>
      <c r="P987" s="11">
        <v>0.2</v>
      </c>
      <c r="Q987" s="11">
        <v>0.23333333000000001</v>
      </c>
      <c r="R987" s="11">
        <v>0.2</v>
      </c>
      <c r="S987" s="11">
        <v>2985.1154999999999</v>
      </c>
      <c r="T987" s="11">
        <v>0.45</v>
      </c>
      <c r="U987" s="11">
        <v>90</v>
      </c>
      <c r="V987" s="11">
        <v>600</v>
      </c>
      <c r="W987" s="11">
        <v>8.6264085000000001</v>
      </c>
      <c r="Y987" s="11">
        <v>10.884489</v>
      </c>
      <c r="Z987" s="11">
        <v>202.57499999999999</v>
      </c>
      <c r="AA987" s="11">
        <v>2985.1154999999999</v>
      </c>
      <c r="AB987" s="11">
        <v>0.45</v>
      </c>
      <c r="AC987" s="11">
        <v>90</v>
      </c>
      <c r="AD987" s="11">
        <v>8.6264085000000001</v>
      </c>
    </row>
    <row r="988" spans="2:30" x14ac:dyDescent="0.35">
      <c r="B988" s="11">
        <v>-4.2010110000000003</v>
      </c>
      <c r="C988" s="11">
        <v>15</v>
      </c>
      <c r="D988" s="11">
        <v>13.683673000000001</v>
      </c>
      <c r="E988" s="11">
        <v>0.13800000000000001</v>
      </c>
      <c r="F988" s="11">
        <v>6600</v>
      </c>
      <c r="G988" s="11">
        <v>8500</v>
      </c>
      <c r="H988" s="11">
        <v>0.85</v>
      </c>
      <c r="I988" s="11">
        <v>0.2</v>
      </c>
      <c r="J988" s="11">
        <v>0.9</v>
      </c>
      <c r="K988" s="11">
        <v>4</v>
      </c>
      <c r="L988" s="11">
        <v>2</v>
      </c>
      <c r="M988" s="11">
        <v>4</v>
      </c>
      <c r="N988" s="11">
        <v>2</v>
      </c>
      <c r="O988" s="11">
        <v>0.125</v>
      </c>
      <c r="P988" s="11">
        <v>0.1</v>
      </c>
      <c r="Q988" s="11">
        <v>0.1</v>
      </c>
      <c r="R988" s="11">
        <v>0.2</v>
      </c>
      <c r="S988" s="11">
        <v>3995.9214000000002</v>
      </c>
      <c r="T988" s="11">
        <v>0.55000000000000004</v>
      </c>
      <c r="U988" s="11">
        <v>40</v>
      </c>
      <c r="V988" s="11">
        <v>800</v>
      </c>
      <c r="W988" s="11">
        <v>-1.8338816</v>
      </c>
      <c r="Y988" s="11">
        <v>-4.2010110000000003</v>
      </c>
      <c r="Z988" s="11">
        <v>910.80000000000007</v>
      </c>
      <c r="AA988" s="11">
        <v>3995.9214000000002</v>
      </c>
      <c r="AB988" s="11">
        <v>0.55000000000000004</v>
      </c>
      <c r="AC988" s="11">
        <v>40</v>
      </c>
      <c r="AD988" s="11">
        <v>-1.8338816</v>
      </c>
    </row>
    <row r="989" spans="2:30" x14ac:dyDescent="0.35">
      <c r="B989" s="11">
        <v>-21.811726</v>
      </c>
      <c r="C989" s="11">
        <v>20</v>
      </c>
      <c r="D989" s="11">
        <v>86.785713999999999</v>
      </c>
      <c r="E989" s="11">
        <v>5.7000000000000002E-2</v>
      </c>
      <c r="F989" s="11">
        <v>1518.5950413223138</v>
      </c>
      <c r="G989" s="11">
        <v>5500</v>
      </c>
      <c r="H989" s="11">
        <v>0.85</v>
      </c>
      <c r="I989" s="11">
        <v>0.4</v>
      </c>
      <c r="J989" s="11">
        <v>0.9</v>
      </c>
      <c r="K989" s="11">
        <v>3</v>
      </c>
      <c r="L989" s="11">
        <v>3</v>
      </c>
      <c r="M989" s="11">
        <v>3</v>
      </c>
      <c r="N989" s="11">
        <v>2</v>
      </c>
      <c r="O989" s="11">
        <v>0.2</v>
      </c>
      <c r="P989" s="11">
        <v>0.15</v>
      </c>
      <c r="Q989" s="11">
        <v>0.1</v>
      </c>
      <c r="R989" s="11">
        <v>0.25</v>
      </c>
      <c r="S989" s="11">
        <v>3461.9025999999999</v>
      </c>
      <c r="T989" s="11">
        <v>0.6</v>
      </c>
      <c r="U989" s="11">
        <v>40</v>
      </c>
      <c r="V989" s="11">
        <v>1800</v>
      </c>
      <c r="W989" s="11">
        <v>-21.066096999999999</v>
      </c>
      <c r="Y989" s="11">
        <v>-21.811726</v>
      </c>
      <c r="Z989" s="11">
        <v>86.559917355371894</v>
      </c>
      <c r="AA989" s="11">
        <v>3461.9025999999999</v>
      </c>
      <c r="AB989" s="11">
        <v>0.6</v>
      </c>
      <c r="AC989" s="11">
        <v>40</v>
      </c>
      <c r="AD989" s="11">
        <v>-21.066096999999999</v>
      </c>
    </row>
    <row r="990" spans="2:30" x14ac:dyDescent="0.35">
      <c r="B990" s="11">
        <v>-22.142620000000001</v>
      </c>
      <c r="C990" s="11">
        <v>45</v>
      </c>
      <c r="D990" s="11">
        <v>38.051020000000001</v>
      </c>
      <c r="E990" s="11">
        <v>0.111</v>
      </c>
      <c r="F990" s="11">
        <v>2221.6425619834713</v>
      </c>
      <c r="G990" s="11">
        <v>8500</v>
      </c>
      <c r="H990" s="11">
        <v>0.75</v>
      </c>
      <c r="I990" s="11">
        <v>0.5</v>
      </c>
      <c r="J990" s="11">
        <v>0.6</v>
      </c>
      <c r="K990" s="11">
        <v>2</v>
      </c>
      <c r="L990" s="11">
        <v>3</v>
      </c>
      <c r="M990" s="11">
        <v>2</v>
      </c>
      <c r="N990" s="11">
        <v>2</v>
      </c>
      <c r="O990" s="11">
        <v>0.2</v>
      </c>
      <c r="P990" s="11">
        <v>0.2</v>
      </c>
      <c r="Q990" s="11">
        <v>0.23333333000000001</v>
      </c>
      <c r="R990" s="11">
        <v>0.35</v>
      </c>
      <c r="S990" s="11">
        <v>3316.7278999999999</v>
      </c>
      <c r="T990" s="11">
        <v>0.65</v>
      </c>
      <c r="U990" s="11">
        <v>50</v>
      </c>
      <c r="V990" s="11">
        <v>1800</v>
      </c>
      <c r="W990" s="11">
        <v>-20.655255</v>
      </c>
      <c r="Y990" s="11">
        <v>-22.142620000000001</v>
      </c>
      <c r="Z990" s="11">
        <v>246.60232438016533</v>
      </c>
      <c r="AA990" s="11">
        <v>3316.7278999999999</v>
      </c>
      <c r="AB990" s="11">
        <v>0.65</v>
      </c>
      <c r="AC990" s="11">
        <v>50</v>
      </c>
      <c r="AD990" s="11">
        <v>-20.655255</v>
      </c>
    </row>
    <row r="991" spans="2:30" x14ac:dyDescent="0.35">
      <c r="B991" s="11">
        <v>-15.867523</v>
      </c>
      <c r="C991" s="11">
        <v>45</v>
      </c>
      <c r="D991" s="11">
        <v>38.051020000000001</v>
      </c>
      <c r="E991" s="11">
        <v>0.192</v>
      </c>
      <c r="F991" s="11">
        <v>2435.4855371900826</v>
      </c>
      <c r="G991" s="11">
        <v>7500</v>
      </c>
      <c r="H991" s="11">
        <v>0.7</v>
      </c>
      <c r="I991" s="11">
        <v>0.2</v>
      </c>
      <c r="J991" s="11">
        <v>0.7</v>
      </c>
      <c r="K991" s="11">
        <v>3</v>
      </c>
      <c r="L991" s="11">
        <v>3</v>
      </c>
      <c r="M991" s="11">
        <v>4</v>
      </c>
      <c r="N991" s="11">
        <v>3</v>
      </c>
      <c r="O991" s="11">
        <v>0.05</v>
      </c>
      <c r="P991" s="11">
        <v>0.1</v>
      </c>
      <c r="Q991" s="11">
        <v>0.3</v>
      </c>
      <c r="R991" s="11">
        <v>0.3</v>
      </c>
      <c r="S991" s="11">
        <v>4052.1109999999999</v>
      </c>
      <c r="T991" s="11">
        <v>0.6</v>
      </c>
      <c r="U991" s="11">
        <v>40</v>
      </c>
      <c r="V991" s="11">
        <v>2000</v>
      </c>
      <c r="W991" s="11">
        <v>-16.415742000000002</v>
      </c>
      <c r="Y991" s="11">
        <v>-15.867523</v>
      </c>
      <c r="Z991" s="11">
        <v>467.61322314049585</v>
      </c>
      <c r="AA991" s="11">
        <v>4052.1109999999999</v>
      </c>
      <c r="AB991" s="11">
        <v>0.6</v>
      </c>
      <c r="AC991" s="11">
        <v>40</v>
      </c>
      <c r="AD991" s="11">
        <v>-16.415742000000002</v>
      </c>
    </row>
    <row r="992" spans="2:30" x14ac:dyDescent="0.35">
      <c r="B992" s="11">
        <v>-0.818693</v>
      </c>
      <c r="C992" s="11">
        <v>15</v>
      </c>
      <c r="D992" s="11">
        <v>202.53061</v>
      </c>
      <c r="E992" s="11">
        <v>0.16500000000000001</v>
      </c>
      <c r="F992" s="11">
        <v>1000</v>
      </c>
      <c r="G992" s="11">
        <v>8500</v>
      </c>
      <c r="H992" s="11">
        <v>0.7</v>
      </c>
      <c r="I992" s="11">
        <v>0.3</v>
      </c>
      <c r="J992" s="11">
        <v>0.7</v>
      </c>
      <c r="K992" s="11">
        <v>3</v>
      </c>
      <c r="L992" s="11">
        <v>4</v>
      </c>
      <c r="M992" s="11">
        <v>4</v>
      </c>
      <c r="N992" s="11">
        <v>4</v>
      </c>
      <c r="O992" s="11">
        <v>0.05</v>
      </c>
      <c r="P992" s="11">
        <v>0.2</v>
      </c>
      <c r="Q992" s="11">
        <v>0.16666666999999999</v>
      </c>
      <c r="R992" s="11">
        <v>0.35</v>
      </c>
      <c r="S992" s="11">
        <v>2459.0284999999999</v>
      </c>
      <c r="T992" s="11">
        <v>0.47499999999999998</v>
      </c>
      <c r="U992" s="11">
        <v>60</v>
      </c>
      <c r="V992" s="11">
        <v>1000</v>
      </c>
      <c r="W992" s="11">
        <v>-1.7777923</v>
      </c>
      <c r="Y992" s="11">
        <v>-0.818693</v>
      </c>
      <c r="Z992" s="11">
        <v>165</v>
      </c>
      <c r="AA992" s="11">
        <v>2459.0284999999999</v>
      </c>
      <c r="AB992" s="11">
        <v>0.47499999999999998</v>
      </c>
      <c r="AC992" s="11">
        <v>60</v>
      </c>
      <c r="AD992" s="11">
        <v>-1.7777923</v>
      </c>
    </row>
    <row r="993" spans="2:30" x14ac:dyDescent="0.35">
      <c r="B993" s="11">
        <v>22.370925</v>
      </c>
      <c r="C993" s="11">
        <v>30</v>
      </c>
      <c r="D993" s="11">
        <v>56.326531000000003</v>
      </c>
      <c r="E993" s="11">
        <v>0.246</v>
      </c>
      <c r="F993" s="11">
        <v>1961.518595041322</v>
      </c>
      <c r="G993" s="11">
        <v>8000</v>
      </c>
      <c r="H993" s="11">
        <v>0.85</v>
      </c>
      <c r="I993" s="11">
        <v>0.3</v>
      </c>
      <c r="J993" s="11">
        <v>0.6</v>
      </c>
      <c r="K993" s="11">
        <v>2</v>
      </c>
      <c r="L993" s="11">
        <v>2</v>
      </c>
      <c r="M993" s="11">
        <v>2</v>
      </c>
      <c r="N993" s="11">
        <v>2</v>
      </c>
      <c r="O993" s="11">
        <v>0.05</v>
      </c>
      <c r="P993" s="11">
        <v>0.15</v>
      </c>
      <c r="Q993" s="11">
        <v>0.16666666999999999</v>
      </c>
      <c r="R993" s="11">
        <v>0.35</v>
      </c>
      <c r="S993" s="11">
        <v>3411.5605999999998</v>
      </c>
      <c r="T993" s="11">
        <v>0.5</v>
      </c>
      <c r="U993" s="11">
        <v>70</v>
      </c>
      <c r="V993" s="11">
        <v>1000</v>
      </c>
      <c r="W993" s="11">
        <v>26.393155</v>
      </c>
      <c r="Y993" s="11">
        <v>22.370925</v>
      </c>
      <c r="Z993" s="11">
        <v>482.53357438016519</v>
      </c>
      <c r="AA993" s="11">
        <v>3411.5605999999998</v>
      </c>
      <c r="AB993" s="11">
        <v>0.5</v>
      </c>
      <c r="AC993" s="11">
        <v>70</v>
      </c>
      <c r="AD993" s="11">
        <v>26.393155</v>
      </c>
    </row>
    <row r="994" spans="2:30" x14ac:dyDescent="0.35">
      <c r="B994" s="11">
        <v>18.586894000000001</v>
      </c>
      <c r="C994" s="11">
        <v>30</v>
      </c>
      <c r="D994" s="11">
        <v>184.2551</v>
      </c>
      <c r="E994" s="11">
        <v>0.3</v>
      </c>
      <c r="F994" s="11">
        <v>4176.1363636363631</v>
      </c>
      <c r="G994" s="11">
        <v>7500</v>
      </c>
      <c r="H994" s="11">
        <v>0.8</v>
      </c>
      <c r="I994" s="11">
        <v>0.3</v>
      </c>
      <c r="J994" s="11">
        <v>0.8</v>
      </c>
      <c r="K994" s="11">
        <v>3</v>
      </c>
      <c r="L994" s="11">
        <v>3</v>
      </c>
      <c r="M994" s="11">
        <v>2</v>
      </c>
      <c r="N994" s="11">
        <v>4</v>
      </c>
      <c r="O994" s="11">
        <v>0.125</v>
      </c>
      <c r="P994" s="11">
        <v>0.1</v>
      </c>
      <c r="Q994" s="11">
        <v>0.16666666999999999</v>
      </c>
      <c r="R994" s="11">
        <v>0.3</v>
      </c>
      <c r="S994" s="11">
        <v>3198.3380999999999</v>
      </c>
      <c r="T994" s="11">
        <v>0.625</v>
      </c>
      <c r="U994" s="11">
        <v>90</v>
      </c>
      <c r="V994" s="11">
        <v>800</v>
      </c>
      <c r="W994" s="11">
        <v>18.909905999999999</v>
      </c>
      <c r="Y994" s="11">
        <v>18.586894000000001</v>
      </c>
      <c r="Z994" s="11">
        <v>1252.8409090909088</v>
      </c>
      <c r="AA994" s="11">
        <v>3198.3380999999999</v>
      </c>
      <c r="AB994" s="11">
        <v>0.625</v>
      </c>
      <c r="AC994" s="11">
        <v>90</v>
      </c>
      <c r="AD994" s="11">
        <v>18.909905999999999</v>
      </c>
    </row>
    <row r="995" spans="2:30" x14ac:dyDescent="0.35">
      <c r="B995" s="11">
        <v>-20.727036999999999</v>
      </c>
      <c r="C995" s="11">
        <v>45</v>
      </c>
      <c r="D995" s="11">
        <v>86.785713999999999</v>
      </c>
      <c r="E995" s="11">
        <v>0.03</v>
      </c>
      <c r="F995" s="11">
        <v>1000</v>
      </c>
      <c r="G995" s="11">
        <v>8000</v>
      </c>
      <c r="H995" s="11">
        <v>0.85</v>
      </c>
      <c r="I995" s="11">
        <v>0.2</v>
      </c>
      <c r="J995" s="11">
        <v>0.8</v>
      </c>
      <c r="K995" s="11">
        <v>4</v>
      </c>
      <c r="L995" s="11">
        <v>2</v>
      </c>
      <c r="M995" s="11">
        <v>2</v>
      </c>
      <c r="N995" s="11">
        <v>2</v>
      </c>
      <c r="O995" s="11">
        <v>0.05</v>
      </c>
      <c r="P995" s="11">
        <v>0.1</v>
      </c>
      <c r="Q995" s="11">
        <v>0.3</v>
      </c>
      <c r="R995" s="11">
        <v>0.25</v>
      </c>
      <c r="S995" s="11">
        <v>3121.6262999999999</v>
      </c>
      <c r="T995" s="11">
        <v>0.45</v>
      </c>
      <c r="U995" s="11">
        <v>90</v>
      </c>
      <c r="V995" s="11">
        <v>1600</v>
      </c>
      <c r="W995" s="11">
        <v>-21.713092</v>
      </c>
      <c r="Y995" s="11">
        <v>-20.727036999999999</v>
      </c>
      <c r="Z995" s="11">
        <v>30</v>
      </c>
      <c r="AA995" s="11">
        <v>3121.6262999999999</v>
      </c>
      <c r="AB995" s="11">
        <v>0.45</v>
      </c>
      <c r="AC995" s="11">
        <v>90</v>
      </c>
      <c r="AD995" s="11">
        <v>-21.713092</v>
      </c>
    </row>
    <row r="996" spans="2:30" x14ac:dyDescent="0.35">
      <c r="B996" s="11">
        <v>-13.951083000000001</v>
      </c>
      <c r="C996" s="11">
        <v>35</v>
      </c>
      <c r="D996" s="11">
        <v>1.5</v>
      </c>
      <c r="E996" s="11">
        <v>0.16500000000000001</v>
      </c>
      <c r="F996" s="11">
        <v>528.9256198347108</v>
      </c>
      <c r="G996" s="11">
        <v>8500</v>
      </c>
      <c r="H996" s="11">
        <v>0.7</v>
      </c>
      <c r="I996" s="11">
        <v>0.5</v>
      </c>
      <c r="J996" s="11">
        <v>0.7</v>
      </c>
      <c r="K996" s="11">
        <v>3</v>
      </c>
      <c r="L996" s="11">
        <v>3</v>
      </c>
      <c r="M996" s="11">
        <v>4</v>
      </c>
      <c r="N996" s="11">
        <v>3</v>
      </c>
      <c r="O996" s="11">
        <v>0.05</v>
      </c>
      <c r="P996" s="11">
        <v>0.2</v>
      </c>
      <c r="Q996" s="11">
        <v>0.1</v>
      </c>
      <c r="R996" s="11">
        <v>0.3</v>
      </c>
      <c r="S996" s="11">
        <v>3515.9308000000001</v>
      </c>
      <c r="T996" s="11">
        <v>0.4</v>
      </c>
      <c r="U996" s="11">
        <v>80</v>
      </c>
      <c r="V996" s="11">
        <v>1600</v>
      </c>
      <c r="W996" s="11">
        <v>-12.128253000000001</v>
      </c>
      <c r="Y996" s="11">
        <v>-13.951083000000001</v>
      </c>
      <c r="Z996" s="11">
        <v>87.27272727272728</v>
      </c>
      <c r="AA996" s="11">
        <v>3515.9308000000001</v>
      </c>
      <c r="AB996" s="11">
        <v>0.4</v>
      </c>
      <c r="AC996" s="11">
        <v>80</v>
      </c>
      <c r="AD996" s="11">
        <v>-12.128253000000001</v>
      </c>
    </row>
    <row r="997" spans="2:30" x14ac:dyDescent="0.35">
      <c r="B997" s="11">
        <v>-24.482783000000001</v>
      </c>
      <c r="C997" s="11">
        <v>40</v>
      </c>
      <c r="D997" s="11">
        <v>159.88775999999999</v>
      </c>
      <c r="E997" s="11">
        <v>0.03</v>
      </c>
      <c r="F997" s="11">
        <v>1430.8884297520663</v>
      </c>
      <c r="G997" s="11">
        <v>8500</v>
      </c>
      <c r="H997" s="11">
        <v>0.75</v>
      </c>
      <c r="I997" s="11">
        <v>0.3</v>
      </c>
      <c r="J997" s="11">
        <v>0.9</v>
      </c>
      <c r="K997" s="11">
        <v>2</v>
      </c>
      <c r="L997" s="11">
        <v>3</v>
      </c>
      <c r="M997" s="11">
        <v>2</v>
      </c>
      <c r="N997" s="11">
        <v>3</v>
      </c>
      <c r="O997" s="11">
        <v>0.2</v>
      </c>
      <c r="P997" s="11">
        <v>0.2</v>
      </c>
      <c r="Q997" s="11">
        <v>0.1</v>
      </c>
      <c r="R997" s="11">
        <v>0.2</v>
      </c>
      <c r="S997" s="11">
        <v>4069.8535000000002</v>
      </c>
      <c r="T997" s="11">
        <v>0.7</v>
      </c>
      <c r="U997" s="11">
        <v>70</v>
      </c>
      <c r="V997" s="11">
        <v>1800</v>
      </c>
      <c r="W997" s="11">
        <v>-27.238406999999999</v>
      </c>
      <c r="Y997" s="11">
        <v>-24.482783000000001</v>
      </c>
      <c r="Z997" s="11">
        <v>42.926652892561989</v>
      </c>
      <c r="AA997" s="11">
        <v>4069.8535000000002</v>
      </c>
      <c r="AB997" s="11">
        <v>0.7</v>
      </c>
      <c r="AC997" s="11">
        <v>70</v>
      </c>
      <c r="AD997" s="11">
        <v>-27.238406999999999</v>
      </c>
    </row>
    <row r="998" spans="2:30" x14ac:dyDescent="0.35">
      <c r="B998" s="11">
        <v>-18.749032</v>
      </c>
      <c r="C998" s="11">
        <v>35</v>
      </c>
      <c r="D998" s="11">
        <v>245.17347000000001</v>
      </c>
      <c r="E998" s="11">
        <v>0.03</v>
      </c>
      <c r="F998" s="11">
        <v>4619.059917355371</v>
      </c>
      <c r="G998" s="11">
        <v>8000</v>
      </c>
      <c r="H998" s="11">
        <v>0.75</v>
      </c>
      <c r="I998" s="11">
        <v>0.2</v>
      </c>
      <c r="J998" s="11">
        <v>0.7</v>
      </c>
      <c r="K998" s="11">
        <v>3</v>
      </c>
      <c r="L998" s="11">
        <v>3</v>
      </c>
      <c r="M998" s="11">
        <v>2</v>
      </c>
      <c r="N998" s="11">
        <v>2</v>
      </c>
      <c r="O998" s="11">
        <v>0.2</v>
      </c>
      <c r="P998" s="11">
        <v>0.2</v>
      </c>
      <c r="Q998" s="11">
        <v>0.16666666999999999</v>
      </c>
      <c r="R998" s="11">
        <v>0.35</v>
      </c>
      <c r="S998" s="11">
        <v>2036.3761999999999</v>
      </c>
      <c r="T998" s="11">
        <v>0.65</v>
      </c>
      <c r="U998" s="11">
        <v>90</v>
      </c>
      <c r="V998" s="11">
        <v>1600</v>
      </c>
      <c r="W998" s="11">
        <v>-16.310855</v>
      </c>
      <c r="Y998" s="11">
        <v>-18.749032</v>
      </c>
      <c r="Z998" s="11">
        <v>138.57179752066114</v>
      </c>
      <c r="AA998" s="11">
        <v>2036.3761999999999</v>
      </c>
      <c r="AB998" s="11">
        <v>0.65</v>
      </c>
      <c r="AC998" s="11">
        <v>90</v>
      </c>
      <c r="AD998" s="11">
        <v>-16.310855</v>
      </c>
    </row>
    <row r="999" spans="2:30" x14ac:dyDescent="0.35">
      <c r="B999" s="11">
        <v>-6.7675510000000001</v>
      </c>
      <c r="C999" s="11">
        <v>30</v>
      </c>
      <c r="D999" s="11">
        <v>13.683673000000001</v>
      </c>
      <c r="E999" s="11">
        <v>0.27300000000000002</v>
      </c>
      <c r="F999" s="11">
        <v>3100</v>
      </c>
      <c r="G999" s="11">
        <v>4500</v>
      </c>
      <c r="H999" s="11">
        <v>0.8</v>
      </c>
      <c r="I999" s="11">
        <v>0.2</v>
      </c>
      <c r="J999" s="11">
        <v>0.6</v>
      </c>
      <c r="K999" s="11">
        <v>3</v>
      </c>
      <c r="L999" s="11">
        <v>4</v>
      </c>
      <c r="M999" s="11">
        <v>3</v>
      </c>
      <c r="N999" s="11">
        <v>3</v>
      </c>
      <c r="O999" s="11">
        <v>0.125</v>
      </c>
      <c r="P999" s="11">
        <v>0.15</v>
      </c>
      <c r="Q999" s="11">
        <v>0.16666666999999999</v>
      </c>
      <c r="R999" s="11">
        <v>0.25</v>
      </c>
      <c r="S999" s="11">
        <v>2657.0808999999999</v>
      </c>
      <c r="T999" s="11">
        <v>0.67500000000000004</v>
      </c>
      <c r="U999" s="11">
        <v>40</v>
      </c>
      <c r="V999" s="11">
        <v>800</v>
      </c>
      <c r="W999" s="11">
        <v>-6.8249474000000001</v>
      </c>
      <c r="Y999" s="11">
        <v>-6.7675510000000001</v>
      </c>
      <c r="Z999" s="11">
        <v>846.30000000000007</v>
      </c>
      <c r="AA999" s="11">
        <v>2657.0808999999999</v>
      </c>
      <c r="AB999" s="11">
        <v>0.67500000000000004</v>
      </c>
      <c r="AC999" s="11">
        <v>40</v>
      </c>
      <c r="AD999" s="11">
        <v>-6.8249474000000001</v>
      </c>
    </row>
    <row r="1000" spans="2:30" x14ac:dyDescent="0.35">
      <c r="B1000" s="11">
        <v>5.650957</v>
      </c>
      <c r="C1000" s="11">
        <v>30</v>
      </c>
      <c r="D1000" s="11">
        <v>153.79592</v>
      </c>
      <c r="E1000" s="11">
        <v>0.16500000000000001</v>
      </c>
      <c r="F1000" s="11">
        <v>4635.2789256198348</v>
      </c>
      <c r="G1000" s="11">
        <v>5500</v>
      </c>
      <c r="H1000" s="11">
        <v>0.8</v>
      </c>
      <c r="I1000" s="11">
        <v>0.2</v>
      </c>
      <c r="J1000" s="11">
        <v>0.6</v>
      </c>
      <c r="K1000" s="11">
        <v>4</v>
      </c>
      <c r="L1000" s="11">
        <v>4</v>
      </c>
      <c r="M1000" s="11">
        <v>2</v>
      </c>
      <c r="N1000" s="11">
        <v>3</v>
      </c>
      <c r="O1000" s="11">
        <v>0.2</v>
      </c>
      <c r="P1000" s="11">
        <v>0.1</v>
      </c>
      <c r="Q1000" s="11">
        <v>0.1</v>
      </c>
      <c r="R1000" s="11">
        <v>0.25</v>
      </c>
      <c r="S1000" s="11">
        <v>1443.3525999999999</v>
      </c>
      <c r="T1000" s="11">
        <v>0.65</v>
      </c>
      <c r="U1000" s="11">
        <v>80</v>
      </c>
      <c r="V1000" s="11">
        <v>1000</v>
      </c>
      <c r="W1000" s="11">
        <v>5.8279809</v>
      </c>
      <c r="Y1000" s="11">
        <v>5.650957</v>
      </c>
      <c r="Z1000" s="11">
        <v>764.82102272727275</v>
      </c>
      <c r="AA1000" s="11">
        <v>1443.3525999999999</v>
      </c>
      <c r="AB1000" s="11">
        <v>0.65</v>
      </c>
      <c r="AC1000" s="11">
        <v>80</v>
      </c>
      <c r="AD1000" s="11">
        <v>5.8279809</v>
      </c>
    </row>
    <row r="1001" spans="2:30" x14ac:dyDescent="0.35">
      <c r="B1001" s="11">
        <v>-7.5849890000000002</v>
      </c>
      <c r="C1001" s="11">
        <v>45</v>
      </c>
      <c r="D1001" s="11">
        <v>293.90816000000001</v>
      </c>
      <c r="E1001" s="11">
        <v>0.16500000000000001</v>
      </c>
      <c r="F1001" s="11">
        <v>1430.8884297520663</v>
      </c>
      <c r="G1001" s="11">
        <v>8500</v>
      </c>
      <c r="H1001" s="11">
        <v>0.8</v>
      </c>
      <c r="I1001" s="11">
        <v>0.5</v>
      </c>
      <c r="J1001" s="11">
        <v>0.6</v>
      </c>
      <c r="K1001" s="11">
        <v>4</v>
      </c>
      <c r="L1001" s="11">
        <v>3</v>
      </c>
      <c r="M1001" s="11">
        <v>4</v>
      </c>
      <c r="N1001" s="11">
        <v>4</v>
      </c>
      <c r="O1001" s="11">
        <v>0.2</v>
      </c>
      <c r="P1001" s="11">
        <v>0.1</v>
      </c>
      <c r="Q1001" s="11">
        <v>0.16666666999999999</v>
      </c>
      <c r="R1001" s="11">
        <v>0.3</v>
      </c>
      <c r="S1001" s="11">
        <v>4592.3924999999999</v>
      </c>
      <c r="T1001" s="11">
        <v>0.65</v>
      </c>
      <c r="U1001" s="11">
        <v>60</v>
      </c>
      <c r="V1001" s="11">
        <v>800</v>
      </c>
      <c r="W1001" s="11">
        <v>-6.7058542999999995</v>
      </c>
      <c r="Y1001" s="11">
        <v>-7.5849890000000002</v>
      </c>
      <c r="Z1001" s="11">
        <v>236.09659090909093</v>
      </c>
      <c r="AA1001" s="11">
        <v>4592.3924999999999</v>
      </c>
      <c r="AB1001" s="11">
        <v>0.65</v>
      </c>
      <c r="AC1001" s="11">
        <v>60</v>
      </c>
      <c r="AD1001" s="11">
        <v>-6.7058542999999995</v>
      </c>
    </row>
    <row r="1002" spans="2:30" x14ac:dyDescent="0.35">
      <c r="B1002" s="11">
        <v>-9.8803730000000005</v>
      </c>
      <c r="C1002" s="11">
        <v>20</v>
      </c>
      <c r="D1002" s="11">
        <v>38.051020000000001</v>
      </c>
      <c r="E1002" s="11">
        <v>0.27300000000000002</v>
      </c>
      <c r="F1002" s="11">
        <v>3290.2892561983467</v>
      </c>
      <c r="G1002" s="11">
        <v>7500</v>
      </c>
      <c r="H1002" s="11">
        <v>0.8</v>
      </c>
      <c r="I1002" s="11">
        <v>0.4</v>
      </c>
      <c r="J1002" s="11">
        <v>0.6</v>
      </c>
      <c r="K1002" s="11">
        <v>4</v>
      </c>
      <c r="L1002" s="11">
        <v>4</v>
      </c>
      <c r="M1002" s="11">
        <v>4</v>
      </c>
      <c r="N1002" s="11">
        <v>4</v>
      </c>
      <c r="O1002" s="11">
        <v>0.2</v>
      </c>
      <c r="P1002" s="11">
        <v>0.15</v>
      </c>
      <c r="Q1002" s="11">
        <v>0.3</v>
      </c>
      <c r="R1002" s="11">
        <v>0.2</v>
      </c>
      <c r="S1002" s="11">
        <v>4720.7762000000002</v>
      </c>
      <c r="T1002" s="11">
        <v>0.57499999999999996</v>
      </c>
      <c r="U1002" s="11">
        <v>40</v>
      </c>
      <c r="V1002" s="11">
        <v>1200</v>
      </c>
      <c r="W1002" s="11">
        <v>-13.472823</v>
      </c>
      <c r="Y1002" s="11">
        <v>-9.8803730000000005</v>
      </c>
      <c r="Z1002" s="11">
        <v>898.24896694214874</v>
      </c>
      <c r="AA1002" s="11">
        <v>4720.7762000000002</v>
      </c>
      <c r="AB1002" s="11">
        <v>0.57499999999999996</v>
      </c>
      <c r="AC1002" s="11">
        <v>40</v>
      </c>
      <c r="AD1002" s="11">
        <v>-13.472823</v>
      </c>
    </row>
    <row r="1003" spans="2:30" x14ac:dyDescent="0.35">
      <c r="B1003" s="11">
        <v>-11.711691999999999</v>
      </c>
      <c r="C1003" s="11">
        <v>25</v>
      </c>
      <c r="D1003" s="11">
        <v>293.90816000000001</v>
      </c>
      <c r="E1003" s="11">
        <v>0.111</v>
      </c>
      <c r="F1003" s="11">
        <v>903.7190082644629</v>
      </c>
      <c r="G1003" s="11">
        <v>8000</v>
      </c>
      <c r="H1003" s="11">
        <v>0.8</v>
      </c>
      <c r="I1003" s="11">
        <v>0.2</v>
      </c>
      <c r="J1003" s="11">
        <v>0.8</v>
      </c>
      <c r="K1003" s="11">
        <v>3</v>
      </c>
      <c r="L1003" s="11">
        <v>4</v>
      </c>
      <c r="M1003" s="11">
        <v>2</v>
      </c>
      <c r="N1003" s="11">
        <v>4</v>
      </c>
      <c r="O1003" s="11">
        <v>0.2</v>
      </c>
      <c r="P1003" s="11">
        <v>0.2</v>
      </c>
      <c r="Q1003" s="11">
        <v>0.1</v>
      </c>
      <c r="R1003" s="11">
        <v>0.2</v>
      </c>
      <c r="S1003" s="11">
        <v>4197.5861999999997</v>
      </c>
      <c r="T1003" s="11">
        <v>0.5</v>
      </c>
      <c r="U1003" s="11">
        <v>60</v>
      </c>
      <c r="V1003" s="11">
        <v>1400</v>
      </c>
      <c r="W1003" s="11">
        <v>-10.024046</v>
      </c>
      <c r="Y1003" s="11">
        <v>-11.711691999999999</v>
      </c>
      <c r="Z1003" s="11">
        <v>100.31280991735538</v>
      </c>
      <c r="AA1003" s="11">
        <v>4197.5861999999997</v>
      </c>
      <c r="AB1003" s="11">
        <v>0.5</v>
      </c>
      <c r="AC1003" s="11">
        <v>60</v>
      </c>
      <c r="AD1003" s="11">
        <v>-10.024046</v>
      </c>
    </row>
    <row r="1004" spans="2:30" x14ac:dyDescent="0.35">
      <c r="B1004" s="11">
        <v>-14.779133</v>
      </c>
      <c r="C1004" s="11">
        <v>45</v>
      </c>
      <c r="D1004" s="11">
        <v>263.44898000000001</v>
      </c>
      <c r="E1004" s="11">
        <v>0.3</v>
      </c>
      <c r="F1004" s="11">
        <v>1958.0578512396696</v>
      </c>
      <c r="G1004" s="11">
        <v>6500</v>
      </c>
      <c r="H1004" s="11">
        <v>0.85</v>
      </c>
      <c r="I1004" s="11">
        <v>0.2</v>
      </c>
      <c r="J1004" s="11">
        <v>0.9</v>
      </c>
      <c r="K1004" s="11">
        <v>2</v>
      </c>
      <c r="L1004" s="11">
        <v>3</v>
      </c>
      <c r="M1004" s="11">
        <v>2</v>
      </c>
      <c r="N1004" s="11">
        <v>2</v>
      </c>
      <c r="O1004" s="11">
        <v>0.2</v>
      </c>
      <c r="P1004" s="11">
        <v>0.2</v>
      </c>
      <c r="Q1004" s="11">
        <v>0.16666666999999999</v>
      </c>
      <c r="R1004" s="11">
        <v>0.25</v>
      </c>
      <c r="S1004" s="11">
        <v>2048.5673000000002</v>
      </c>
      <c r="T1004" s="11">
        <v>0.55000000000000004</v>
      </c>
      <c r="U1004" s="11">
        <v>50</v>
      </c>
      <c r="V1004" s="11">
        <v>1000</v>
      </c>
      <c r="W1004" s="11">
        <v>-9.7593458999999996</v>
      </c>
      <c r="Y1004" s="11">
        <v>-14.779133</v>
      </c>
      <c r="Z1004" s="11">
        <v>587.41735537190084</v>
      </c>
      <c r="AA1004" s="11">
        <v>2048.5673000000002</v>
      </c>
      <c r="AB1004" s="11">
        <v>0.55000000000000004</v>
      </c>
      <c r="AC1004" s="11">
        <v>50</v>
      </c>
      <c r="AD1004" s="11">
        <v>-9.7593458999999996</v>
      </c>
    </row>
    <row r="1005" spans="2:30" x14ac:dyDescent="0.35">
      <c r="B1005" s="11">
        <v>10.025721000000001</v>
      </c>
      <c r="C1005" s="11">
        <v>15</v>
      </c>
      <c r="D1005" s="11">
        <v>300</v>
      </c>
      <c r="E1005" s="11">
        <v>0.246</v>
      </c>
      <c r="F1005" s="11">
        <v>2847.3657024793383</v>
      </c>
      <c r="G1005" s="11">
        <v>6500</v>
      </c>
      <c r="H1005" s="11">
        <v>0.7</v>
      </c>
      <c r="I1005" s="11">
        <v>0.5</v>
      </c>
      <c r="J1005" s="11">
        <v>0.9</v>
      </c>
      <c r="K1005" s="11">
        <v>3</v>
      </c>
      <c r="L1005" s="11">
        <v>2</v>
      </c>
      <c r="M1005" s="11">
        <v>3</v>
      </c>
      <c r="N1005" s="11">
        <v>3</v>
      </c>
      <c r="O1005" s="11">
        <v>0.05</v>
      </c>
      <c r="P1005" s="11">
        <v>0.15</v>
      </c>
      <c r="Q1005" s="11">
        <v>0.16666666999999999</v>
      </c>
      <c r="R1005" s="11">
        <v>0.35</v>
      </c>
      <c r="S1005" s="11">
        <v>2468.0691000000002</v>
      </c>
      <c r="T1005" s="11">
        <v>0.65</v>
      </c>
      <c r="U1005" s="11">
        <v>80</v>
      </c>
      <c r="V1005" s="11">
        <v>1400</v>
      </c>
      <c r="W1005" s="11">
        <v>18.711029</v>
      </c>
      <c r="Y1005" s="11">
        <v>10.025721000000001</v>
      </c>
      <c r="Z1005" s="11">
        <v>700.45196280991718</v>
      </c>
      <c r="AA1005" s="11">
        <v>2468.0691000000002</v>
      </c>
      <c r="AB1005" s="11">
        <v>0.65</v>
      </c>
      <c r="AC1005" s="11">
        <v>80</v>
      </c>
      <c r="AD1005" s="11">
        <v>18.711029</v>
      </c>
    </row>
    <row r="1006" spans="2:30" x14ac:dyDescent="0.35">
      <c r="B1006" s="11">
        <v>-16.283214999999998</v>
      </c>
      <c r="C1006" s="11">
        <v>45</v>
      </c>
      <c r="D1006" s="11">
        <v>251.26531</v>
      </c>
      <c r="E1006" s="11">
        <v>0.03</v>
      </c>
      <c r="F1006" s="11">
        <v>1958.0578512396696</v>
      </c>
      <c r="G1006" s="11">
        <v>8000</v>
      </c>
      <c r="H1006" s="11">
        <v>0.7</v>
      </c>
      <c r="I1006" s="11">
        <v>0.3</v>
      </c>
      <c r="J1006" s="11">
        <v>0.7</v>
      </c>
      <c r="K1006" s="11">
        <v>2</v>
      </c>
      <c r="L1006" s="11">
        <v>2</v>
      </c>
      <c r="M1006" s="11">
        <v>3</v>
      </c>
      <c r="N1006" s="11">
        <v>4</v>
      </c>
      <c r="O1006" s="11">
        <v>0.2</v>
      </c>
      <c r="P1006" s="11">
        <v>0.1</v>
      </c>
      <c r="Q1006" s="11">
        <v>0.3</v>
      </c>
      <c r="R1006" s="11">
        <v>0.2</v>
      </c>
      <c r="S1006" s="11">
        <v>1921.0008</v>
      </c>
      <c r="T1006" s="11">
        <v>0.57499999999999996</v>
      </c>
      <c r="U1006" s="11">
        <v>80</v>
      </c>
      <c r="V1006" s="11">
        <v>800</v>
      </c>
      <c r="W1006" s="11">
        <v>-15.19575</v>
      </c>
      <c r="Y1006" s="11">
        <v>-16.283214999999998</v>
      </c>
      <c r="Z1006" s="11">
        <v>58.741735537190088</v>
      </c>
      <c r="AA1006" s="11">
        <v>1921.0008</v>
      </c>
      <c r="AB1006" s="11">
        <v>0.57499999999999996</v>
      </c>
      <c r="AC1006" s="11">
        <v>80</v>
      </c>
      <c r="AD1006" s="11">
        <v>-15.19575</v>
      </c>
    </row>
    <row r="1007" spans="2:30" x14ac:dyDescent="0.35">
      <c r="B1007" s="11">
        <v>32.513993999999997</v>
      </c>
      <c r="C1007" s="11">
        <v>25</v>
      </c>
      <c r="D1007" s="11">
        <v>232.9898</v>
      </c>
      <c r="E1007" s="11">
        <v>0.3</v>
      </c>
      <c r="F1007" s="11">
        <v>1825</v>
      </c>
      <c r="G1007" s="11">
        <v>6000</v>
      </c>
      <c r="H1007" s="11">
        <v>0.75</v>
      </c>
      <c r="I1007" s="11">
        <v>0.5</v>
      </c>
      <c r="J1007" s="11">
        <v>0.6</v>
      </c>
      <c r="K1007" s="11">
        <v>4</v>
      </c>
      <c r="L1007" s="11">
        <v>3</v>
      </c>
      <c r="M1007" s="11">
        <v>4</v>
      </c>
      <c r="N1007" s="11">
        <v>3</v>
      </c>
      <c r="O1007" s="11">
        <v>0.05</v>
      </c>
      <c r="P1007" s="11">
        <v>0.15</v>
      </c>
      <c r="Q1007" s="11">
        <v>0.1</v>
      </c>
      <c r="R1007" s="11">
        <v>0.35</v>
      </c>
      <c r="S1007" s="11">
        <v>1624.8721</v>
      </c>
      <c r="T1007" s="11">
        <v>0.5</v>
      </c>
      <c r="U1007" s="11">
        <v>70</v>
      </c>
      <c r="V1007" s="11">
        <v>800</v>
      </c>
      <c r="W1007" s="11">
        <v>31.569828999999999</v>
      </c>
      <c r="Y1007" s="11">
        <v>32.513993999999997</v>
      </c>
      <c r="Z1007" s="11">
        <v>547.5</v>
      </c>
      <c r="AA1007" s="11">
        <v>1624.8721</v>
      </c>
      <c r="AB1007" s="11">
        <v>0.5</v>
      </c>
      <c r="AC1007" s="11">
        <v>70</v>
      </c>
      <c r="AD1007" s="11">
        <v>31.569828999999999</v>
      </c>
    </row>
    <row r="1008" spans="2:30" x14ac:dyDescent="0.35">
      <c r="B1008" s="11">
        <v>-5.4246470000000002</v>
      </c>
      <c r="C1008" s="11">
        <v>20</v>
      </c>
      <c r="D1008" s="11">
        <v>287.81632999999999</v>
      </c>
      <c r="E1008" s="11">
        <v>0.13800000000000001</v>
      </c>
      <c r="F1008" s="11">
        <v>1961.518595041322</v>
      </c>
      <c r="G1008" s="11">
        <v>7000</v>
      </c>
      <c r="H1008" s="11">
        <v>0.8</v>
      </c>
      <c r="I1008" s="11">
        <v>0.2</v>
      </c>
      <c r="J1008" s="11">
        <v>0.8</v>
      </c>
      <c r="K1008" s="11">
        <v>3</v>
      </c>
      <c r="L1008" s="11">
        <v>3</v>
      </c>
      <c r="M1008" s="11">
        <v>4</v>
      </c>
      <c r="N1008" s="11">
        <v>3</v>
      </c>
      <c r="O1008" s="11">
        <v>0.2</v>
      </c>
      <c r="P1008" s="11">
        <v>0.1</v>
      </c>
      <c r="Q1008" s="11">
        <v>0.3</v>
      </c>
      <c r="R1008" s="11">
        <v>0.35</v>
      </c>
      <c r="S1008" s="11">
        <v>4406.0577999999996</v>
      </c>
      <c r="T1008" s="11">
        <v>0.57499999999999996</v>
      </c>
      <c r="U1008" s="11">
        <v>40</v>
      </c>
      <c r="V1008" s="11">
        <v>1600</v>
      </c>
      <c r="W1008" s="11">
        <v>-8.1904149999999998</v>
      </c>
      <c r="Y1008" s="11">
        <v>-5.4246470000000002</v>
      </c>
      <c r="Z1008" s="11">
        <v>270.68956611570246</v>
      </c>
      <c r="AA1008" s="11">
        <v>4406.0577999999996</v>
      </c>
      <c r="AB1008" s="11">
        <v>0.57499999999999996</v>
      </c>
      <c r="AC1008" s="11">
        <v>40</v>
      </c>
      <c r="AD1008" s="11">
        <v>-8.1904149999999998</v>
      </c>
    </row>
    <row r="1009" spans="2:30" x14ac:dyDescent="0.35">
      <c r="B1009" s="11">
        <v>2.2369620000000001</v>
      </c>
      <c r="C1009" s="11">
        <v>30</v>
      </c>
      <c r="D1009" s="11">
        <v>1.5</v>
      </c>
      <c r="E1009" s="11">
        <v>8.4000000000000005E-2</v>
      </c>
      <c r="F1009" s="11">
        <v>5185.227272727273</v>
      </c>
      <c r="G1009" s="11">
        <v>7500</v>
      </c>
      <c r="H1009" s="11">
        <v>0.75</v>
      </c>
      <c r="I1009" s="11">
        <v>0.5</v>
      </c>
      <c r="J1009" s="11">
        <v>0.8</v>
      </c>
      <c r="K1009" s="11">
        <v>4</v>
      </c>
      <c r="L1009" s="11">
        <v>2</v>
      </c>
      <c r="M1009" s="11">
        <v>2</v>
      </c>
      <c r="N1009" s="11">
        <v>2</v>
      </c>
      <c r="O1009" s="11">
        <v>0.125</v>
      </c>
      <c r="P1009" s="11">
        <v>0.15</v>
      </c>
      <c r="Q1009" s="11">
        <v>0.23333333000000001</v>
      </c>
      <c r="R1009" s="11">
        <v>0.2</v>
      </c>
      <c r="S1009" s="11">
        <v>4428.4681</v>
      </c>
      <c r="T1009" s="11">
        <v>0.6</v>
      </c>
      <c r="U1009" s="11">
        <v>70</v>
      </c>
      <c r="V1009" s="11">
        <v>600</v>
      </c>
      <c r="W1009" s="11">
        <v>5.5271280999999997</v>
      </c>
      <c r="Y1009" s="11">
        <v>2.2369620000000001</v>
      </c>
      <c r="Z1009" s="11">
        <v>435.55909090909097</v>
      </c>
      <c r="AA1009" s="11">
        <v>4428.4681</v>
      </c>
      <c r="AB1009" s="11">
        <v>0.6</v>
      </c>
      <c r="AC1009" s="11">
        <v>70</v>
      </c>
      <c r="AD1009" s="11">
        <v>5.5271280999999997</v>
      </c>
    </row>
    <row r="1010" spans="2:30" x14ac:dyDescent="0.35">
      <c r="B1010" s="11">
        <v>12.319724000000001</v>
      </c>
      <c r="C1010" s="11">
        <v>15</v>
      </c>
      <c r="D1010" s="11">
        <v>281.72449</v>
      </c>
      <c r="E1010" s="11">
        <v>0.16500000000000001</v>
      </c>
      <c r="F1010" s="11">
        <v>4619.059917355371</v>
      </c>
      <c r="G1010" s="11">
        <v>7000</v>
      </c>
      <c r="H1010" s="11">
        <v>0.7</v>
      </c>
      <c r="I1010" s="11">
        <v>0.2</v>
      </c>
      <c r="J1010" s="11">
        <v>0.6</v>
      </c>
      <c r="K1010" s="11">
        <v>3</v>
      </c>
      <c r="L1010" s="11">
        <v>2</v>
      </c>
      <c r="M1010" s="11">
        <v>3</v>
      </c>
      <c r="N1010" s="11">
        <v>4</v>
      </c>
      <c r="O1010" s="11">
        <v>0.125</v>
      </c>
      <c r="P1010" s="11">
        <v>0.15</v>
      </c>
      <c r="Q1010" s="11">
        <v>0.23333333000000001</v>
      </c>
      <c r="R1010" s="11">
        <v>0.2</v>
      </c>
      <c r="S1010" s="11">
        <v>2025.0823</v>
      </c>
      <c r="T1010" s="11">
        <v>0.57499999999999996</v>
      </c>
      <c r="U1010" s="11">
        <v>70</v>
      </c>
      <c r="V1010" s="11">
        <v>1200</v>
      </c>
      <c r="W1010" s="11">
        <v>15.568035</v>
      </c>
      <c r="Y1010" s="11">
        <v>12.319724000000001</v>
      </c>
      <c r="Z1010" s="11">
        <v>762.14488636363626</v>
      </c>
      <c r="AA1010" s="11">
        <v>2025.0823</v>
      </c>
      <c r="AB1010" s="11">
        <v>0.57499999999999996</v>
      </c>
      <c r="AC1010" s="11">
        <v>70</v>
      </c>
      <c r="AD1010" s="11">
        <v>15.568035</v>
      </c>
    </row>
    <row r="1011" spans="2:30" x14ac:dyDescent="0.35">
      <c r="B1011" s="11">
        <v>-8.2997910000000008</v>
      </c>
      <c r="C1011" s="11">
        <v>20</v>
      </c>
      <c r="D1011" s="11">
        <v>232.9898</v>
      </c>
      <c r="E1011" s="11">
        <v>0.16500000000000001</v>
      </c>
      <c r="F1011" s="11">
        <v>1269.4214876033059</v>
      </c>
      <c r="G1011" s="11">
        <v>6000</v>
      </c>
      <c r="H1011" s="11">
        <v>0.75</v>
      </c>
      <c r="I1011" s="11">
        <v>0.2</v>
      </c>
      <c r="J1011" s="11">
        <v>0.8</v>
      </c>
      <c r="K1011" s="11">
        <v>2</v>
      </c>
      <c r="L1011" s="11">
        <v>4</v>
      </c>
      <c r="M1011" s="11">
        <v>3</v>
      </c>
      <c r="N1011" s="11">
        <v>3</v>
      </c>
      <c r="O1011" s="11">
        <v>0.05</v>
      </c>
      <c r="P1011" s="11">
        <v>0.1</v>
      </c>
      <c r="Q1011" s="11">
        <v>0.3</v>
      </c>
      <c r="R1011" s="11">
        <v>0.35</v>
      </c>
      <c r="S1011" s="11">
        <v>2727.5596</v>
      </c>
      <c r="T1011" s="11">
        <v>0.6</v>
      </c>
      <c r="U1011" s="11">
        <v>70</v>
      </c>
      <c r="V1011" s="11">
        <v>1800</v>
      </c>
      <c r="W1011" s="11">
        <v>-6.1615858000000001</v>
      </c>
      <c r="Y1011" s="11">
        <v>-8.2997910000000008</v>
      </c>
      <c r="Z1011" s="11">
        <v>209.45454545454547</v>
      </c>
      <c r="AA1011" s="11">
        <v>2727.5596</v>
      </c>
      <c r="AB1011" s="11">
        <v>0.6</v>
      </c>
      <c r="AC1011" s="11">
        <v>70</v>
      </c>
      <c r="AD1011" s="11">
        <v>-6.1615858000000001</v>
      </c>
    </row>
    <row r="1012" spans="2:30" x14ac:dyDescent="0.35">
      <c r="B1012" s="11">
        <v>-5.8645949999999996</v>
      </c>
      <c r="C1012" s="11">
        <v>45</v>
      </c>
      <c r="D1012" s="11">
        <v>111.15306</v>
      </c>
      <c r="E1012" s="11">
        <v>0.192</v>
      </c>
      <c r="F1012" s="11">
        <v>1639.6694214876034</v>
      </c>
      <c r="G1012" s="11">
        <v>8000</v>
      </c>
      <c r="H1012" s="11">
        <v>0.7</v>
      </c>
      <c r="I1012" s="11">
        <v>0.3</v>
      </c>
      <c r="J1012" s="11">
        <v>0.7</v>
      </c>
      <c r="K1012" s="11">
        <v>3</v>
      </c>
      <c r="L1012" s="11">
        <v>3</v>
      </c>
      <c r="M1012" s="11">
        <v>3</v>
      </c>
      <c r="N1012" s="11">
        <v>4</v>
      </c>
      <c r="O1012" s="11">
        <v>0.125</v>
      </c>
      <c r="P1012" s="11">
        <v>0.1</v>
      </c>
      <c r="Q1012" s="11">
        <v>0.16666666999999999</v>
      </c>
      <c r="R1012" s="11">
        <v>0.25</v>
      </c>
      <c r="S1012" s="11">
        <v>2521.3135000000002</v>
      </c>
      <c r="T1012" s="11">
        <v>0.4</v>
      </c>
      <c r="U1012" s="11">
        <v>70</v>
      </c>
      <c r="V1012" s="11">
        <v>1400</v>
      </c>
      <c r="W1012" s="11">
        <v>-3.9731098</v>
      </c>
      <c r="Y1012" s="11">
        <v>-5.8645949999999996</v>
      </c>
      <c r="Z1012" s="11">
        <v>314.81652892561988</v>
      </c>
      <c r="AA1012" s="11">
        <v>2521.3135000000002</v>
      </c>
      <c r="AB1012" s="11">
        <v>0.4</v>
      </c>
      <c r="AC1012" s="11">
        <v>70</v>
      </c>
      <c r="AD1012" s="11">
        <v>-3.9731098</v>
      </c>
    </row>
    <row r="1013" spans="2:30" x14ac:dyDescent="0.35">
      <c r="B1013" s="11">
        <v>-7.8580680000000003</v>
      </c>
      <c r="C1013" s="11">
        <v>15</v>
      </c>
      <c r="D1013" s="11">
        <v>80.693877999999998</v>
      </c>
      <c r="E1013" s="11">
        <v>0.03</v>
      </c>
      <c r="F1013" s="11">
        <v>632.74793388429748</v>
      </c>
      <c r="G1013" s="11">
        <v>6000</v>
      </c>
      <c r="H1013" s="11">
        <v>0.85</v>
      </c>
      <c r="I1013" s="11">
        <v>0.3</v>
      </c>
      <c r="J1013" s="11">
        <v>0.8</v>
      </c>
      <c r="K1013" s="11">
        <v>2</v>
      </c>
      <c r="L1013" s="11">
        <v>3</v>
      </c>
      <c r="M1013" s="11">
        <v>4</v>
      </c>
      <c r="N1013" s="11">
        <v>4</v>
      </c>
      <c r="O1013" s="11">
        <v>0.05</v>
      </c>
      <c r="P1013" s="11">
        <v>0.2</v>
      </c>
      <c r="Q1013" s="11">
        <v>0.1</v>
      </c>
      <c r="R1013" s="11">
        <v>0.2</v>
      </c>
      <c r="S1013" s="11">
        <v>3905.5158999999999</v>
      </c>
      <c r="T1013" s="11">
        <v>0.57499999999999996</v>
      </c>
      <c r="U1013" s="11">
        <v>50</v>
      </c>
      <c r="V1013" s="11">
        <v>400</v>
      </c>
      <c r="W1013" s="11">
        <v>-7.5066159000000008</v>
      </c>
      <c r="Y1013" s="11">
        <v>-7.8580680000000003</v>
      </c>
      <c r="Z1013" s="11">
        <v>18.982438016528924</v>
      </c>
      <c r="AA1013" s="11">
        <v>3905.5158999999999</v>
      </c>
      <c r="AB1013" s="11">
        <v>0.57499999999999996</v>
      </c>
      <c r="AC1013" s="11">
        <v>50</v>
      </c>
      <c r="AD1013" s="11">
        <v>-7.5066159000000008</v>
      </c>
    </row>
    <row r="1014" spans="2:30" x14ac:dyDescent="0.35">
      <c r="B1014" s="11">
        <v>22.990955</v>
      </c>
      <c r="C1014" s="11">
        <v>15</v>
      </c>
      <c r="D1014" s="11">
        <v>232.9898</v>
      </c>
      <c r="E1014" s="11">
        <v>0.16500000000000001</v>
      </c>
      <c r="F1014" s="11">
        <v>3800</v>
      </c>
      <c r="G1014" s="11">
        <v>8500</v>
      </c>
      <c r="H1014" s="11">
        <v>0.7</v>
      </c>
      <c r="I1014" s="11">
        <v>0.5</v>
      </c>
      <c r="J1014" s="11">
        <v>0.7</v>
      </c>
      <c r="K1014" s="11">
        <v>3</v>
      </c>
      <c r="L1014" s="11">
        <v>2</v>
      </c>
      <c r="M1014" s="11">
        <v>2</v>
      </c>
      <c r="N1014" s="11">
        <v>2</v>
      </c>
      <c r="O1014" s="11">
        <v>0.125</v>
      </c>
      <c r="P1014" s="11">
        <v>0.1</v>
      </c>
      <c r="Q1014" s="11">
        <v>0.16666666999999999</v>
      </c>
      <c r="R1014" s="11">
        <v>0.2</v>
      </c>
      <c r="S1014" s="11">
        <v>5532.8141999999998</v>
      </c>
      <c r="T1014" s="11">
        <v>0.45</v>
      </c>
      <c r="U1014" s="11">
        <v>70</v>
      </c>
      <c r="V1014" s="11">
        <v>2000</v>
      </c>
      <c r="W1014" s="11">
        <v>20.584267000000001</v>
      </c>
      <c r="Y1014" s="11">
        <v>22.990955</v>
      </c>
      <c r="Z1014" s="11">
        <v>627</v>
      </c>
      <c r="AA1014" s="11">
        <v>5532.8141999999998</v>
      </c>
      <c r="AB1014" s="11">
        <v>0.45</v>
      </c>
      <c r="AC1014" s="11">
        <v>70</v>
      </c>
      <c r="AD1014" s="11">
        <v>20.584267000000001</v>
      </c>
    </row>
    <row r="1015" spans="2:30" x14ac:dyDescent="0.35">
      <c r="B1015" s="11">
        <v>-9.2680900000000008</v>
      </c>
      <c r="C1015" s="11">
        <v>25</v>
      </c>
      <c r="D1015" s="11">
        <v>74.602041</v>
      </c>
      <c r="E1015" s="11">
        <v>0.03</v>
      </c>
      <c r="F1015" s="11">
        <v>1825</v>
      </c>
      <c r="G1015" s="11">
        <v>7500</v>
      </c>
      <c r="H1015" s="11">
        <v>0.8</v>
      </c>
      <c r="I1015" s="11">
        <v>0.3</v>
      </c>
      <c r="J1015" s="11">
        <v>0.7</v>
      </c>
      <c r="K1015" s="11">
        <v>4</v>
      </c>
      <c r="L1015" s="11">
        <v>2</v>
      </c>
      <c r="M1015" s="11">
        <v>4</v>
      </c>
      <c r="N1015" s="11">
        <v>2</v>
      </c>
      <c r="O1015" s="11">
        <v>0.125</v>
      </c>
      <c r="P1015" s="11">
        <v>0.2</v>
      </c>
      <c r="Q1015" s="11">
        <v>0.23333333000000001</v>
      </c>
      <c r="R1015" s="11">
        <v>0.2</v>
      </c>
      <c r="S1015" s="11">
        <v>2031.0900999999999</v>
      </c>
      <c r="T1015" s="11">
        <v>0.625</v>
      </c>
      <c r="U1015" s="11">
        <v>90</v>
      </c>
      <c r="V1015" s="11">
        <v>1000</v>
      </c>
      <c r="W1015" s="11">
        <v>-12.394145999999999</v>
      </c>
      <c r="Y1015" s="11">
        <v>-9.2680900000000008</v>
      </c>
      <c r="Z1015" s="11">
        <v>54.75</v>
      </c>
      <c r="AA1015" s="11">
        <v>2031.0900999999999</v>
      </c>
      <c r="AB1015" s="11">
        <v>0.625</v>
      </c>
      <c r="AC1015" s="11">
        <v>90</v>
      </c>
      <c r="AD1015" s="11">
        <v>-12.394145999999999</v>
      </c>
    </row>
    <row r="1016" spans="2:30" x14ac:dyDescent="0.35">
      <c r="B1016" s="11">
        <v>-13.465593999999999</v>
      </c>
      <c r="C1016" s="11">
        <v>25</v>
      </c>
      <c r="D1016" s="11">
        <v>281.72449</v>
      </c>
      <c r="E1016" s="11">
        <v>0.27300000000000002</v>
      </c>
      <c r="F1016" s="11">
        <v>1650</v>
      </c>
      <c r="G1016" s="11">
        <v>3000</v>
      </c>
      <c r="H1016" s="11">
        <v>0.85</v>
      </c>
      <c r="I1016" s="11">
        <v>0.4</v>
      </c>
      <c r="J1016" s="11">
        <v>0.8</v>
      </c>
      <c r="K1016" s="11">
        <v>2</v>
      </c>
      <c r="L1016" s="11">
        <v>4</v>
      </c>
      <c r="M1016" s="11">
        <v>3</v>
      </c>
      <c r="N1016" s="11">
        <v>2</v>
      </c>
      <c r="O1016" s="11">
        <v>0.05</v>
      </c>
      <c r="P1016" s="11">
        <v>0.1</v>
      </c>
      <c r="Q1016" s="11">
        <v>0.1</v>
      </c>
      <c r="R1016" s="11">
        <v>0.3</v>
      </c>
      <c r="S1016" s="11">
        <v>812.43604000000005</v>
      </c>
      <c r="T1016" s="11">
        <v>0.57499999999999996</v>
      </c>
      <c r="U1016" s="11">
        <v>60</v>
      </c>
      <c r="V1016" s="11">
        <v>1000</v>
      </c>
      <c r="W1016" s="11">
        <v>-16.072665000000001</v>
      </c>
      <c r="Y1016" s="11">
        <v>-13.465593999999999</v>
      </c>
      <c r="Z1016" s="11">
        <v>450.45000000000005</v>
      </c>
      <c r="AA1016" s="11">
        <v>812.43604000000005</v>
      </c>
      <c r="AB1016" s="11">
        <v>0.57499999999999996</v>
      </c>
      <c r="AC1016" s="11">
        <v>60</v>
      </c>
      <c r="AD1016" s="11">
        <v>-16.072665000000001</v>
      </c>
    </row>
    <row r="1017" spans="2:30" x14ac:dyDescent="0.35">
      <c r="B1017" s="11">
        <v>33.116104</v>
      </c>
      <c r="C1017" s="11">
        <v>25</v>
      </c>
      <c r="D1017" s="11">
        <v>263.44898000000001</v>
      </c>
      <c r="E1017" s="11">
        <v>0.219</v>
      </c>
      <c r="F1017" s="11">
        <v>2404.4421487603304</v>
      </c>
      <c r="G1017" s="11">
        <v>4000</v>
      </c>
      <c r="H1017" s="11">
        <v>0.8</v>
      </c>
      <c r="I1017" s="11">
        <v>0.4</v>
      </c>
      <c r="J1017" s="11">
        <v>0.7</v>
      </c>
      <c r="K1017" s="11">
        <v>3</v>
      </c>
      <c r="L1017" s="11">
        <v>2</v>
      </c>
      <c r="M1017" s="11">
        <v>3</v>
      </c>
      <c r="N1017" s="11">
        <v>4</v>
      </c>
      <c r="O1017" s="11">
        <v>0.125</v>
      </c>
      <c r="P1017" s="11">
        <v>0.15</v>
      </c>
      <c r="Q1017" s="11">
        <v>0.23333333000000001</v>
      </c>
      <c r="R1017" s="11">
        <v>0.25</v>
      </c>
      <c r="S1017" s="11">
        <v>2437.3081000000002</v>
      </c>
      <c r="T1017" s="11">
        <v>0.42499999999999999</v>
      </c>
      <c r="U1017" s="11">
        <v>60</v>
      </c>
      <c r="V1017" s="11">
        <v>1800</v>
      </c>
      <c r="W1017" s="11">
        <v>30.575558000000001</v>
      </c>
      <c r="Y1017" s="11">
        <v>33.116104</v>
      </c>
      <c r="Z1017" s="11">
        <v>526.57283057851237</v>
      </c>
      <c r="AA1017" s="11">
        <v>2437.3081000000002</v>
      </c>
      <c r="AB1017" s="11">
        <v>0.42499999999999999</v>
      </c>
      <c r="AC1017" s="11">
        <v>60</v>
      </c>
      <c r="AD1017" s="11">
        <v>30.575558000000001</v>
      </c>
    </row>
    <row r="1018" spans="2:30" x14ac:dyDescent="0.35">
      <c r="B1018" s="11">
        <v>-11.653676000000001</v>
      </c>
      <c r="C1018" s="11">
        <v>40</v>
      </c>
      <c r="D1018" s="11">
        <v>165.97959</v>
      </c>
      <c r="E1018" s="11">
        <v>0.111</v>
      </c>
      <c r="F1018" s="11">
        <v>1700</v>
      </c>
      <c r="G1018" s="11">
        <v>8000</v>
      </c>
      <c r="H1018" s="11">
        <v>0.85</v>
      </c>
      <c r="I1018" s="11">
        <v>0.4</v>
      </c>
      <c r="J1018" s="11">
        <v>0.7</v>
      </c>
      <c r="K1018" s="11">
        <v>2</v>
      </c>
      <c r="L1018" s="11">
        <v>4</v>
      </c>
      <c r="M1018" s="11">
        <v>4</v>
      </c>
      <c r="N1018" s="11">
        <v>3</v>
      </c>
      <c r="O1018" s="11">
        <v>0.05</v>
      </c>
      <c r="P1018" s="11">
        <v>0.15</v>
      </c>
      <c r="Q1018" s="11">
        <v>0.23333333000000001</v>
      </c>
      <c r="R1018" s="11">
        <v>0.25</v>
      </c>
      <c r="S1018" s="11">
        <v>3830.4504000000002</v>
      </c>
      <c r="T1018" s="11">
        <v>0.625</v>
      </c>
      <c r="U1018" s="11">
        <v>80</v>
      </c>
      <c r="V1018" s="11">
        <v>1400</v>
      </c>
      <c r="W1018" s="11">
        <v>-11.662924</v>
      </c>
      <c r="Y1018" s="11">
        <v>-11.653676000000001</v>
      </c>
      <c r="Z1018" s="11">
        <v>188.7</v>
      </c>
      <c r="AA1018" s="11">
        <v>3830.4504000000002</v>
      </c>
      <c r="AB1018" s="11">
        <v>0.625</v>
      </c>
      <c r="AC1018" s="11">
        <v>80</v>
      </c>
      <c r="AD1018" s="11">
        <v>-11.662924</v>
      </c>
    </row>
    <row r="1019" spans="2:30" x14ac:dyDescent="0.35">
      <c r="B1019" s="11">
        <v>8.3620680000000007</v>
      </c>
      <c r="C1019" s="11">
        <v>15</v>
      </c>
      <c r="D1019" s="11">
        <v>275.63265000000001</v>
      </c>
      <c r="E1019" s="11">
        <v>0.219</v>
      </c>
      <c r="F1019" s="11">
        <v>2221.6425619834713</v>
      </c>
      <c r="G1019" s="11">
        <v>6500</v>
      </c>
      <c r="H1019" s="11">
        <v>0.8</v>
      </c>
      <c r="I1019" s="11">
        <v>0.5</v>
      </c>
      <c r="J1019" s="11">
        <v>0.8</v>
      </c>
      <c r="K1019" s="11">
        <v>2</v>
      </c>
      <c r="L1019" s="11">
        <v>4</v>
      </c>
      <c r="M1019" s="11">
        <v>3</v>
      </c>
      <c r="N1019" s="11">
        <v>4</v>
      </c>
      <c r="O1019" s="11">
        <v>0.125</v>
      </c>
      <c r="P1019" s="11">
        <v>0.1</v>
      </c>
      <c r="Q1019" s="11">
        <v>0.23333333000000001</v>
      </c>
      <c r="R1019" s="11">
        <v>0.35</v>
      </c>
      <c r="S1019" s="11">
        <v>2468.0691000000002</v>
      </c>
      <c r="T1019" s="11">
        <v>0.42499999999999999</v>
      </c>
      <c r="U1019" s="11">
        <v>40</v>
      </c>
      <c r="V1019" s="11">
        <v>600</v>
      </c>
      <c r="W1019" s="11">
        <v>12.362726</v>
      </c>
      <c r="Y1019" s="11">
        <v>8.3620680000000007</v>
      </c>
      <c r="Z1019" s="11">
        <v>486.53972107438022</v>
      </c>
      <c r="AA1019" s="11">
        <v>2468.0691000000002</v>
      </c>
      <c r="AB1019" s="11">
        <v>0.42499999999999999</v>
      </c>
      <c r="AC1019" s="11">
        <v>40</v>
      </c>
      <c r="AD1019" s="11">
        <v>12.362726</v>
      </c>
    </row>
    <row r="1020" spans="2:30" x14ac:dyDescent="0.35">
      <c r="B1020" s="11">
        <v>-15.763403</v>
      </c>
      <c r="C1020" s="11">
        <v>25</v>
      </c>
      <c r="D1020" s="11">
        <v>165.97959</v>
      </c>
      <c r="E1020" s="11">
        <v>0.27300000000000002</v>
      </c>
      <c r="F1020" s="11">
        <v>600</v>
      </c>
      <c r="G1020" s="11">
        <v>2500</v>
      </c>
      <c r="H1020" s="11">
        <v>0.8</v>
      </c>
      <c r="I1020" s="11">
        <v>0.5</v>
      </c>
      <c r="J1020" s="11">
        <v>0.6</v>
      </c>
      <c r="K1020" s="11">
        <v>3</v>
      </c>
      <c r="L1020" s="11">
        <v>2</v>
      </c>
      <c r="M1020" s="11">
        <v>4</v>
      </c>
      <c r="N1020" s="11">
        <v>2</v>
      </c>
      <c r="O1020" s="11">
        <v>0.05</v>
      </c>
      <c r="P1020" s="11">
        <v>0.2</v>
      </c>
      <c r="Q1020" s="11">
        <v>0.23333333000000001</v>
      </c>
      <c r="R1020" s="11">
        <v>0.3</v>
      </c>
      <c r="S1020" s="11">
        <v>677.03003000000001</v>
      </c>
      <c r="T1020" s="11">
        <v>0.47499999999999998</v>
      </c>
      <c r="U1020" s="11">
        <v>90</v>
      </c>
      <c r="V1020" s="11">
        <v>1200</v>
      </c>
      <c r="W1020" s="11">
        <v>-16.981542000000001</v>
      </c>
      <c r="Y1020" s="11">
        <v>-15.763403</v>
      </c>
      <c r="Z1020" s="11">
        <v>163.80000000000001</v>
      </c>
      <c r="AA1020" s="11">
        <v>677.03003000000001</v>
      </c>
      <c r="AB1020" s="11">
        <v>0.47499999999999998</v>
      </c>
      <c r="AC1020" s="11">
        <v>90</v>
      </c>
      <c r="AD1020" s="11">
        <v>-16.981542000000001</v>
      </c>
    </row>
    <row r="1021" spans="2:30" x14ac:dyDescent="0.35">
      <c r="B1021" s="11">
        <v>-4.7406290000000002</v>
      </c>
      <c r="C1021" s="11">
        <v>15</v>
      </c>
      <c r="D1021" s="11">
        <v>1.5</v>
      </c>
      <c r="E1021" s="11">
        <v>0.246</v>
      </c>
      <c r="F1021" s="11">
        <v>2380.1652892561983</v>
      </c>
      <c r="G1021" s="11">
        <v>8000</v>
      </c>
      <c r="H1021" s="11">
        <v>0.8</v>
      </c>
      <c r="I1021" s="11">
        <v>0.3</v>
      </c>
      <c r="J1021" s="11">
        <v>0.6</v>
      </c>
      <c r="K1021" s="11">
        <v>3</v>
      </c>
      <c r="L1021" s="11">
        <v>2</v>
      </c>
      <c r="M1021" s="11">
        <v>4</v>
      </c>
      <c r="N1021" s="11">
        <v>3</v>
      </c>
      <c r="O1021" s="11">
        <v>0.125</v>
      </c>
      <c r="P1021" s="11">
        <v>0.15</v>
      </c>
      <c r="Q1021" s="11">
        <v>0.23333333000000001</v>
      </c>
      <c r="R1021" s="11">
        <v>0.35</v>
      </c>
      <c r="S1021" s="11">
        <v>3760.8672000000001</v>
      </c>
      <c r="T1021" s="11">
        <v>0.6</v>
      </c>
      <c r="U1021" s="11">
        <v>40</v>
      </c>
      <c r="V1021" s="11">
        <v>400</v>
      </c>
      <c r="W1021" s="11">
        <v>-8.7149025000000009</v>
      </c>
      <c r="Y1021" s="11">
        <v>-4.7406290000000002</v>
      </c>
      <c r="Z1021" s="11">
        <v>585.52066115702473</v>
      </c>
      <c r="AA1021" s="11">
        <v>3760.8672000000001</v>
      </c>
      <c r="AB1021" s="11">
        <v>0.6</v>
      </c>
      <c r="AC1021" s="11">
        <v>40</v>
      </c>
      <c r="AD1021" s="11">
        <v>-8.7149025000000009</v>
      </c>
    </row>
    <row r="1022" spans="2:30" x14ac:dyDescent="0.35">
      <c r="B1022" s="11">
        <v>33.980544999999999</v>
      </c>
      <c r="C1022" s="11">
        <v>25</v>
      </c>
      <c r="D1022" s="11">
        <v>1.5</v>
      </c>
      <c r="E1022" s="11">
        <v>0.111</v>
      </c>
      <c r="F1022" s="11">
        <v>3490.909090909091</v>
      </c>
      <c r="G1022" s="11">
        <v>5500</v>
      </c>
      <c r="H1022" s="11">
        <v>0.85</v>
      </c>
      <c r="I1022" s="11">
        <v>0.4</v>
      </c>
      <c r="J1022" s="11">
        <v>0.8</v>
      </c>
      <c r="K1022" s="11">
        <v>3</v>
      </c>
      <c r="L1022" s="11">
        <v>2</v>
      </c>
      <c r="M1022" s="11">
        <v>3</v>
      </c>
      <c r="N1022" s="11">
        <v>2</v>
      </c>
      <c r="O1022" s="11">
        <v>0.05</v>
      </c>
      <c r="P1022" s="11">
        <v>0.2</v>
      </c>
      <c r="Q1022" s="11">
        <v>0.23333333000000001</v>
      </c>
      <c r="R1022" s="11">
        <v>0.2</v>
      </c>
      <c r="S1022" s="11">
        <v>2885.8404999999998</v>
      </c>
      <c r="T1022" s="11">
        <v>0.42499999999999999</v>
      </c>
      <c r="U1022" s="11">
        <v>80</v>
      </c>
      <c r="V1022" s="11">
        <v>1600</v>
      </c>
      <c r="W1022" s="11">
        <v>34.305469000000002</v>
      </c>
      <c r="Y1022" s="11">
        <v>33.980544999999999</v>
      </c>
      <c r="Z1022" s="11">
        <v>387.4909090909091</v>
      </c>
      <c r="AA1022" s="11">
        <v>2885.8404999999998</v>
      </c>
      <c r="AB1022" s="11">
        <v>0.42499999999999999</v>
      </c>
      <c r="AC1022" s="11">
        <v>80</v>
      </c>
      <c r="AD1022" s="11">
        <v>34.305469000000002</v>
      </c>
    </row>
    <row r="1023" spans="2:30" x14ac:dyDescent="0.35">
      <c r="B1023" s="11">
        <v>-1.514143</v>
      </c>
      <c r="C1023" s="11">
        <v>20</v>
      </c>
      <c r="D1023" s="11">
        <v>293.90816000000001</v>
      </c>
      <c r="E1023" s="11">
        <v>0.246</v>
      </c>
      <c r="F1023" s="11">
        <v>3290.2892561983467</v>
      </c>
      <c r="G1023" s="11">
        <v>6000</v>
      </c>
      <c r="H1023" s="11">
        <v>0.7</v>
      </c>
      <c r="I1023" s="11">
        <v>0.2</v>
      </c>
      <c r="J1023" s="11">
        <v>0.7</v>
      </c>
      <c r="K1023" s="11">
        <v>4</v>
      </c>
      <c r="L1023" s="11">
        <v>3</v>
      </c>
      <c r="M1023" s="11">
        <v>3</v>
      </c>
      <c r="N1023" s="11">
        <v>2</v>
      </c>
      <c r="O1023" s="11">
        <v>0.2</v>
      </c>
      <c r="P1023" s="11">
        <v>0.15</v>
      </c>
      <c r="Q1023" s="11">
        <v>0.1</v>
      </c>
      <c r="R1023" s="11">
        <v>0.2</v>
      </c>
      <c r="S1023" s="11">
        <v>3252.0902999999998</v>
      </c>
      <c r="T1023" s="11">
        <v>0.6</v>
      </c>
      <c r="U1023" s="11">
        <v>40</v>
      </c>
      <c r="V1023" s="11">
        <v>1400</v>
      </c>
      <c r="W1023" s="11">
        <v>-0.82812589999999997</v>
      </c>
      <c r="Y1023" s="11">
        <v>-1.514143</v>
      </c>
      <c r="Z1023" s="11">
        <v>809.41115702479328</v>
      </c>
      <c r="AA1023" s="11">
        <v>3252.0902999999998</v>
      </c>
      <c r="AB1023" s="11">
        <v>0.6</v>
      </c>
      <c r="AC1023" s="11">
        <v>40</v>
      </c>
      <c r="AD1023" s="11">
        <v>-0.82812589999999997</v>
      </c>
    </row>
    <row r="1024" spans="2:30" x14ac:dyDescent="0.35">
      <c r="B1024" s="11">
        <v>-5.5685520000000004</v>
      </c>
      <c r="C1024" s="11">
        <v>25</v>
      </c>
      <c r="D1024" s="11">
        <v>208.62244999999999</v>
      </c>
      <c r="E1024" s="11">
        <v>0.219</v>
      </c>
      <c r="F1024" s="11">
        <v>1475</v>
      </c>
      <c r="G1024" s="11">
        <v>4500</v>
      </c>
      <c r="H1024" s="11">
        <v>0.85</v>
      </c>
      <c r="I1024" s="11">
        <v>0.3</v>
      </c>
      <c r="J1024" s="11">
        <v>0.8</v>
      </c>
      <c r="K1024" s="11">
        <v>4</v>
      </c>
      <c r="L1024" s="11">
        <v>3</v>
      </c>
      <c r="M1024" s="11">
        <v>3</v>
      </c>
      <c r="N1024" s="11">
        <v>4</v>
      </c>
      <c r="O1024" s="11">
        <v>0.05</v>
      </c>
      <c r="P1024" s="11">
        <v>0.1</v>
      </c>
      <c r="Q1024" s="11">
        <v>0.23333333000000001</v>
      </c>
      <c r="R1024" s="11">
        <v>0.3</v>
      </c>
      <c r="S1024" s="11">
        <v>1599.4835</v>
      </c>
      <c r="T1024" s="11">
        <v>0.7</v>
      </c>
      <c r="U1024" s="11">
        <v>80</v>
      </c>
      <c r="V1024" s="11">
        <v>800</v>
      </c>
      <c r="W1024" s="11">
        <v>-8.4216680999999998</v>
      </c>
      <c r="Y1024" s="11">
        <v>-5.5685520000000004</v>
      </c>
      <c r="Z1024" s="11">
        <v>323.02499999999998</v>
      </c>
      <c r="AA1024" s="11">
        <v>1599.4835</v>
      </c>
      <c r="AB1024" s="11">
        <v>0.7</v>
      </c>
      <c r="AC1024" s="11">
        <v>80</v>
      </c>
      <c r="AD1024" s="11">
        <v>-8.4216680999999998</v>
      </c>
    </row>
    <row r="1025" spans="2:30" x14ac:dyDescent="0.35">
      <c r="B1025" s="11">
        <v>-10.230121</v>
      </c>
      <c r="C1025" s="11">
        <v>40</v>
      </c>
      <c r="D1025" s="11">
        <v>153.79592</v>
      </c>
      <c r="E1025" s="11">
        <v>0.13800000000000001</v>
      </c>
      <c r="F1025" s="11">
        <v>600</v>
      </c>
      <c r="G1025" s="11">
        <v>8000</v>
      </c>
      <c r="H1025" s="11">
        <v>0.8</v>
      </c>
      <c r="I1025" s="11">
        <v>0.4</v>
      </c>
      <c r="J1025" s="11">
        <v>0.7</v>
      </c>
      <c r="K1025" s="11">
        <v>3</v>
      </c>
      <c r="L1025" s="11">
        <v>2</v>
      </c>
      <c r="M1025" s="11">
        <v>4</v>
      </c>
      <c r="N1025" s="11">
        <v>2</v>
      </c>
      <c r="O1025" s="11">
        <v>0.05</v>
      </c>
      <c r="P1025" s="11">
        <v>0.1</v>
      </c>
      <c r="Q1025" s="11">
        <v>0.23333333000000001</v>
      </c>
      <c r="R1025" s="11">
        <v>0.25</v>
      </c>
      <c r="S1025" s="11">
        <v>2594.8211999999999</v>
      </c>
      <c r="T1025" s="11">
        <v>0.7</v>
      </c>
      <c r="U1025" s="11">
        <v>70</v>
      </c>
      <c r="V1025" s="11">
        <v>600</v>
      </c>
      <c r="W1025" s="11">
        <v>-10.812118</v>
      </c>
      <c r="Y1025" s="11">
        <v>-10.230121</v>
      </c>
      <c r="Z1025" s="11">
        <v>82.800000000000011</v>
      </c>
      <c r="AA1025" s="11">
        <v>2594.8211999999999</v>
      </c>
      <c r="AB1025" s="11">
        <v>0.7</v>
      </c>
      <c r="AC1025" s="11">
        <v>70</v>
      </c>
      <c r="AD1025" s="11">
        <v>-10.812118</v>
      </c>
    </row>
    <row r="1026" spans="2:30" x14ac:dyDescent="0.35">
      <c r="B1026" s="11">
        <v>-4.7769050000000002</v>
      </c>
      <c r="C1026" s="11">
        <v>40</v>
      </c>
      <c r="D1026" s="11">
        <v>220.80611999999999</v>
      </c>
      <c r="E1026" s="11">
        <v>0.111</v>
      </c>
      <c r="F1026" s="11">
        <v>6285.1239669421484</v>
      </c>
      <c r="G1026" s="11">
        <v>7000</v>
      </c>
      <c r="H1026" s="11">
        <v>0.7</v>
      </c>
      <c r="I1026" s="11">
        <v>0.4</v>
      </c>
      <c r="J1026" s="11">
        <v>0.7</v>
      </c>
      <c r="K1026" s="11">
        <v>2</v>
      </c>
      <c r="L1026" s="11">
        <v>4</v>
      </c>
      <c r="M1026" s="11">
        <v>2</v>
      </c>
      <c r="N1026" s="11">
        <v>4</v>
      </c>
      <c r="O1026" s="11">
        <v>0.125</v>
      </c>
      <c r="P1026" s="11">
        <v>0.2</v>
      </c>
      <c r="Q1026" s="11">
        <v>0.16666666999999999</v>
      </c>
      <c r="R1026" s="11">
        <v>0.35</v>
      </c>
      <c r="S1026" s="11">
        <v>3351.6441</v>
      </c>
      <c r="T1026" s="11">
        <v>0.6</v>
      </c>
      <c r="U1026" s="11">
        <v>50</v>
      </c>
      <c r="V1026" s="11">
        <v>2000</v>
      </c>
      <c r="W1026" s="11">
        <v>-7.5886310000000003</v>
      </c>
      <c r="Y1026" s="11">
        <v>-4.7769050000000002</v>
      </c>
      <c r="Z1026" s="11">
        <v>697.64876033057851</v>
      </c>
      <c r="AA1026" s="11">
        <v>3351.6441</v>
      </c>
      <c r="AB1026" s="11">
        <v>0.6</v>
      </c>
      <c r="AC1026" s="11">
        <v>50</v>
      </c>
      <c r="AD1026" s="11">
        <v>-7.5886310000000003</v>
      </c>
    </row>
    <row r="1027" spans="2:30" x14ac:dyDescent="0.35">
      <c r="B1027" s="11">
        <v>-9.9421800000000005</v>
      </c>
      <c r="C1027" s="11">
        <v>20</v>
      </c>
      <c r="D1027" s="11">
        <v>269.54082</v>
      </c>
      <c r="E1027" s="11">
        <v>5.7000000000000002E-2</v>
      </c>
      <c r="F1027" s="11">
        <v>3100</v>
      </c>
      <c r="G1027" s="11">
        <v>7500</v>
      </c>
      <c r="H1027" s="11">
        <v>0.85</v>
      </c>
      <c r="I1027" s="11">
        <v>0.2</v>
      </c>
      <c r="J1027" s="11">
        <v>0.7</v>
      </c>
      <c r="K1027" s="11">
        <v>4</v>
      </c>
      <c r="L1027" s="11">
        <v>2</v>
      </c>
      <c r="M1027" s="11">
        <v>2</v>
      </c>
      <c r="N1027" s="11">
        <v>4</v>
      </c>
      <c r="O1027" s="11">
        <v>0.125</v>
      </c>
      <c r="P1027" s="11">
        <v>0.2</v>
      </c>
      <c r="Q1027" s="11">
        <v>0.16666666999999999</v>
      </c>
      <c r="R1027" s="11">
        <v>0.2</v>
      </c>
      <c r="S1027" s="11">
        <v>2098.1228000000001</v>
      </c>
      <c r="T1027" s="11">
        <v>0.45</v>
      </c>
      <c r="U1027" s="11">
        <v>40</v>
      </c>
      <c r="V1027" s="11">
        <v>1400</v>
      </c>
      <c r="W1027" s="11">
        <v>-9.1610014999999994</v>
      </c>
      <c r="Y1027" s="11">
        <v>-9.9421800000000005</v>
      </c>
      <c r="Z1027" s="11">
        <v>176.70000000000002</v>
      </c>
      <c r="AA1027" s="11">
        <v>2098.1228000000001</v>
      </c>
      <c r="AB1027" s="11">
        <v>0.45</v>
      </c>
      <c r="AC1027" s="11">
        <v>40</v>
      </c>
      <c r="AD1027" s="11">
        <v>-9.1610014999999994</v>
      </c>
    </row>
    <row r="1028" spans="2:30" x14ac:dyDescent="0.35">
      <c r="B1028" s="11">
        <v>34.440434000000003</v>
      </c>
      <c r="C1028" s="11">
        <v>30</v>
      </c>
      <c r="D1028" s="11">
        <v>62.418367000000003</v>
      </c>
      <c r="E1028" s="11">
        <v>0.246</v>
      </c>
      <c r="F1028" s="11">
        <v>3490.909090909091</v>
      </c>
      <c r="G1028" s="11">
        <v>3500</v>
      </c>
      <c r="H1028" s="11">
        <v>0.85</v>
      </c>
      <c r="I1028" s="11">
        <v>0.2</v>
      </c>
      <c r="J1028" s="11">
        <v>0.9</v>
      </c>
      <c r="K1028" s="11">
        <v>4</v>
      </c>
      <c r="L1028" s="11">
        <v>2</v>
      </c>
      <c r="M1028" s="11">
        <v>2</v>
      </c>
      <c r="N1028" s="11">
        <v>3</v>
      </c>
      <c r="O1028" s="11">
        <v>0.05</v>
      </c>
      <c r="P1028" s="11">
        <v>0.1</v>
      </c>
      <c r="Q1028" s="11">
        <v>0.3</v>
      </c>
      <c r="R1028" s="11">
        <v>0.35</v>
      </c>
      <c r="S1028" s="11">
        <v>2066.6185</v>
      </c>
      <c r="T1028" s="11">
        <v>0.55000000000000004</v>
      </c>
      <c r="U1028" s="11">
        <v>90</v>
      </c>
      <c r="V1028" s="11">
        <v>600</v>
      </c>
      <c r="W1028" s="11">
        <v>37.293084</v>
      </c>
      <c r="Y1028" s="11">
        <v>34.440434000000003</v>
      </c>
      <c r="Z1028" s="11">
        <v>858.76363636363635</v>
      </c>
      <c r="AA1028" s="11">
        <v>2066.6185</v>
      </c>
      <c r="AB1028" s="11">
        <v>0.55000000000000004</v>
      </c>
      <c r="AC1028" s="11">
        <v>90</v>
      </c>
      <c r="AD1028" s="11">
        <v>37.293084</v>
      </c>
    </row>
    <row r="1029" spans="2:30" x14ac:dyDescent="0.35">
      <c r="B1029" s="11">
        <v>-5.5420920000000002</v>
      </c>
      <c r="C1029" s="11">
        <v>20</v>
      </c>
      <c r="D1029" s="11">
        <v>226.89796000000001</v>
      </c>
      <c r="E1029" s="11">
        <v>0.246</v>
      </c>
      <c r="F1029" s="11">
        <v>1075.6714876033056</v>
      </c>
      <c r="G1029" s="11">
        <v>5500</v>
      </c>
      <c r="H1029" s="11">
        <v>0.7</v>
      </c>
      <c r="I1029" s="11">
        <v>0.4</v>
      </c>
      <c r="J1029" s="11">
        <v>0.9</v>
      </c>
      <c r="K1029" s="11">
        <v>4</v>
      </c>
      <c r="L1029" s="11">
        <v>3</v>
      </c>
      <c r="M1029" s="11">
        <v>2</v>
      </c>
      <c r="N1029" s="11">
        <v>2</v>
      </c>
      <c r="O1029" s="11">
        <v>0.05</v>
      </c>
      <c r="P1029" s="11">
        <v>0.15</v>
      </c>
      <c r="Q1029" s="11">
        <v>0.3</v>
      </c>
      <c r="R1029" s="11">
        <v>0.2</v>
      </c>
      <c r="S1029" s="11">
        <v>2019.4431999999999</v>
      </c>
      <c r="T1029" s="11">
        <v>0.57499999999999996</v>
      </c>
      <c r="U1029" s="11">
        <v>60</v>
      </c>
      <c r="V1029" s="11">
        <v>1200</v>
      </c>
      <c r="W1029" s="11">
        <v>-5.2688597999999995</v>
      </c>
      <c r="Y1029" s="11">
        <v>-5.5420920000000002</v>
      </c>
      <c r="Z1029" s="11">
        <v>264.61518595041321</v>
      </c>
      <c r="AA1029" s="11">
        <v>2019.4431999999999</v>
      </c>
      <c r="AB1029" s="11">
        <v>0.57499999999999996</v>
      </c>
      <c r="AC1029" s="11">
        <v>60</v>
      </c>
      <c r="AD1029" s="11">
        <v>-5.2688597999999995</v>
      </c>
    </row>
    <row r="1030" spans="2:30" x14ac:dyDescent="0.35">
      <c r="B1030" s="11">
        <v>31.576606999999999</v>
      </c>
      <c r="C1030" s="11">
        <v>35</v>
      </c>
      <c r="D1030" s="11">
        <v>232.9898</v>
      </c>
      <c r="E1030" s="11">
        <v>0.27300000000000002</v>
      </c>
      <c r="F1030" s="11">
        <v>7300</v>
      </c>
      <c r="G1030" s="11">
        <v>7000</v>
      </c>
      <c r="H1030" s="11">
        <v>0.75</v>
      </c>
      <c r="I1030" s="11">
        <v>0.5</v>
      </c>
      <c r="J1030" s="11">
        <v>0.9</v>
      </c>
      <c r="K1030" s="11">
        <v>4</v>
      </c>
      <c r="L1030" s="11">
        <v>2</v>
      </c>
      <c r="M1030" s="11">
        <v>3</v>
      </c>
      <c r="N1030" s="11">
        <v>3</v>
      </c>
      <c r="O1030" s="11">
        <v>0.125</v>
      </c>
      <c r="P1030" s="11">
        <v>0.1</v>
      </c>
      <c r="Q1030" s="11">
        <v>0.16666666999999999</v>
      </c>
      <c r="R1030" s="11">
        <v>0.3</v>
      </c>
      <c r="S1030" s="11">
        <v>3452.2941000000001</v>
      </c>
      <c r="T1030" s="11">
        <v>0.4</v>
      </c>
      <c r="U1030" s="11">
        <v>40</v>
      </c>
      <c r="V1030" s="11">
        <v>1000</v>
      </c>
      <c r="W1030" s="11">
        <v>27.873349000000001</v>
      </c>
      <c r="Y1030" s="11">
        <v>31.576606999999999</v>
      </c>
      <c r="Z1030" s="11">
        <v>1992.9</v>
      </c>
      <c r="AA1030" s="11">
        <v>3452.2941000000001</v>
      </c>
      <c r="AB1030" s="11">
        <v>0.4</v>
      </c>
      <c r="AC1030" s="11">
        <v>40</v>
      </c>
      <c r="AD1030" s="11">
        <v>27.873349000000001</v>
      </c>
    </row>
    <row r="1031" spans="2:30" x14ac:dyDescent="0.35">
      <c r="B1031" s="11">
        <v>-22.707464999999999</v>
      </c>
      <c r="C1031" s="11">
        <v>45</v>
      </c>
      <c r="D1031" s="11">
        <v>153.79592</v>
      </c>
      <c r="E1031" s="11">
        <v>0.03</v>
      </c>
      <c r="F1031" s="11">
        <v>785.64049586776855</v>
      </c>
      <c r="G1031" s="11">
        <v>8000</v>
      </c>
      <c r="H1031" s="11">
        <v>0.7</v>
      </c>
      <c r="I1031" s="11">
        <v>0.5</v>
      </c>
      <c r="J1031" s="11">
        <v>0.7</v>
      </c>
      <c r="K1031" s="11">
        <v>2</v>
      </c>
      <c r="L1031" s="11">
        <v>3</v>
      </c>
      <c r="M1031" s="11">
        <v>3</v>
      </c>
      <c r="N1031" s="11">
        <v>2</v>
      </c>
      <c r="O1031" s="11">
        <v>0.05</v>
      </c>
      <c r="P1031" s="11">
        <v>0.1</v>
      </c>
      <c r="Q1031" s="11">
        <v>0.16666666999999999</v>
      </c>
      <c r="R1031" s="11">
        <v>0.35</v>
      </c>
      <c r="S1031" s="11">
        <v>4322.2518</v>
      </c>
      <c r="T1031" s="11">
        <v>0.52500000000000002</v>
      </c>
      <c r="U1031" s="11">
        <v>70</v>
      </c>
      <c r="V1031" s="11">
        <v>1400</v>
      </c>
      <c r="W1031" s="11">
        <v>-21.385762</v>
      </c>
      <c r="Y1031" s="11">
        <v>-22.707464999999999</v>
      </c>
      <c r="Z1031" s="11">
        <v>23.569214876033055</v>
      </c>
      <c r="AA1031" s="11">
        <v>4322.2518</v>
      </c>
      <c r="AB1031" s="11">
        <v>0.52500000000000002</v>
      </c>
      <c r="AC1031" s="11">
        <v>70</v>
      </c>
      <c r="AD1031" s="11">
        <v>-21.385762</v>
      </c>
    </row>
    <row r="1032" spans="2:30" x14ac:dyDescent="0.35">
      <c r="B1032" s="11">
        <v>-9.6644889999999997</v>
      </c>
      <c r="C1032" s="11">
        <v>15</v>
      </c>
      <c r="D1032" s="11">
        <v>202.53061</v>
      </c>
      <c r="E1032" s="11">
        <v>0.111</v>
      </c>
      <c r="F1032" s="11">
        <v>2009.9173553719008</v>
      </c>
      <c r="G1032" s="11">
        <v>8000</v>
      </c>
      <c r="H1032" s="11">
        <v>0.7</v>
      </c>
      <c r="I1032" s="11">
        <v>0.4</v>
      </c>
      <c r="J1032" s="11">
        <v>0.6</v>
      </c>
      <c r="K1032" s="11">
        <v>4</v>
      </c>
      <c r="L1032" s="11">
        <v>4</v>
      </c>
      <c r="M1032" s="11">
        <v>4</v>
      </c>
      <c r="N1032" s="11">
        <v>2</v>
      </c>
      <c r="O1032" s="11">
        <v>0.2</v>
      </c>
      <c r="P1032" s="11">
        <v>0.15</v>
      </c>
      <c r="Q1032" s="11">
        <v>0.1</v>
      </c>
      <c r="R1032" s="11">
        <v>0.3</v>
      </c>
      <c r="S1032" s="11">
        <v>3760.8672000000001</v>
      </c>
      <c r="T1032" s="11">
        <v>0.52500000000000002</v>
      </c>
      <c r="U1032" s="11">
        <v>60</v>
      </c>
      <c r="V1032" s="11">
        <v>2000</v>
      </c>
      <c r="W1032" s="11">
        <v>-6.4848442000000004</v>
      </c>
      <c r="Y1032" s="11">
        <v>-9.6644889999999997</v>
      </c>
      <c r="Z1032" s="11">
        <v>223.10082644628099</v>
      </c>
      <c r="AA1032" s="11">
        <v>3760.8672000000001</v>
      </c>
      <c r="AB1032" s="11">
        <v>0.52500000000000002</v>
      </c>
      <c r="AC1032" s="11">
        <v>60</v>
      </c>
      <c r="AD1032" s="11">
        <v>-6.4848442000000004</v>
      </c>
    </row>
    <row r="1033" spans="2:30" x14ac:dyDescent="0.35">
      <c r="B1033" s="11">
        <v>-7.5610939999999998</v>
      </c>
      <c r="C1033" s="11">
        <v>35</v>
      </c>
      <c r="D1033" s="11">
        <v>153.79592</v>
      </c>
      <c r="E1033" s="11">
        <v>0.13800000000000001</v>
      </c>
      <c r="F1033" s="11">
        <v>7300</v>
      </c>
      <c r="G1033" s="11">
        <v>6500</v>
      </c>
      <c r="H1033" s="11">
        <v>0.7</v>
      </c>
      <c r="I1033" s="11">
        <v>0.5</v>
      </c>
      <c r="J1033" s="11">
        <v>0.7</v>
      </c>
      <c r="K1033" s="11">
        <v>3</v>
      </c>
      <c r="L1033" s="11">
        <v>4</v>
      </c>
      <c r="M1033" s="11">
        <v>4</v>
      </c>
      <c r="N1033" s="11">
        <v>4</v>
      </c>
      <c r="O1033" s="11">
        <v>0.125</v>
      </c>
      <c r="P1033" s="11">
        <v>0.1</v>
      </c>
      <c r="Q1033" s="11">
        <v>0.23333333000000001</v>
      </c>
      <c r="R1033" s="11">
        <v>0.2</v>
      </c>
      <c r="S1033" s="11">
        <v>3205.7015999999999</v>
      </c>
      <c r="T1033" s="11">
        <v>0.67500000000000004</v>
      </c>
      <c r="U1033" s="11">
        <v>90</v>
      </c>
      <c r="V1033" s="11">
        <v>1200</v>
      </c>
      <c r="W1033" s="11">
        <v>-0.18997965999999999</v>
      </c>
      <c r="Y1033" s="11">
        <v>-7.5610939999999998</v>
      </c>
      <c r="Z1033" s="11">
        <v>1007.4000000000001</v>
      </c>
      <c r="AA1033" s="11">
        <v>3205.7015999999999</v>
      </c>
      <c r="AB1033" s="11">
        <v>0.67500000000000004</v>
      </c>
      <c r="AC1033" s="11">
        <v>90</v>
      </c>
      <c r="AD1033" s="11">
        <v>-0.18997965999999999</v>
      </c>
    </row>
    <row r="1034" spans="2:30" x14ac:dyDescent="0.35">
      <c r="B1034" s="11">
        <v>-1.585739</v>
      </c>
      <c r="C1034" s="11">
        <v>15</v>
      </c>
      <c r="D1034" s="11">
        <v>13.683673000000001</v>
      </c>
      <c r="E1034" s="11">
        <v>8.4000000000000005E-2</v>
      </c>
      <c r="F1034" s="11">
        <v>2400</v>
      </c>
      <c r="G1034" s="11">
        <v>5500</v>
      </c>
      <c r="H1034" s="11">
        <v>0.8</v>
      </c>
      <c r="I1034" s="11">
        <v>0.4</v>
      </c>
      <c r="J1034" s="11">
        <v>0.8</v>
      </c>
      <c r="K1034" s="11">
        <v>3</v>
      </c>
      <c r="L1034" s="11">
        <v>4</v>
      </c>
      <c r="M1034" s="11">
        <v>3</v>
      </c>
      <c r="N1034" s="11">
        <v>4</v>
      </c>
      <c r="O1034" s="11">
        <v>0.2</v>
      </c>
      <c r="P1034" s="11">
        <v>0.1</v>
      </c>
      <c r="Q1034" s="11">
        <v>0.16666666999999999</v>
      </c>
      <c r="R1034" s="11">
        <v>0.25</v>
      </c>
      <c r="S1034" s="11">
        <v>2088.3661000000002</v>
      </c>
      <c r="T1034" s="11">
        <v>0.42499999999999999</v>
      </c>
      <c r="U1034" s="11">
        <v>40</v>
      </c>
      <c r="V1034" s="11">
        <v>800</v>
      </c>
      <c r="W1034" s="11">
        <v>-2.0798415000000001</v>
      </c>
      <c r="Y1034" s="11">
        <v>-1.585739</v>
      </c>
      <c r="Z1034" s="11">
        <v>201.60000000000002</v>
      </c>
      <c r="AA1034" s="11">
        <v>2088.3661000000002</v>
      </c>
      <c r="AB1034" s="11">
        <v>0.42499999999999999</v>
      </c>
      <c r="AC1034" s="11">
        <v>40</v>
      </c>
      <c r="AD1034" s="11">
        <v>-2.0798415000000001</v>
      </c>
    </row>
    <row r="1035" spans="2:30" x14ac:dyDescent="0.35">
      <c r="B1035" s="11">
        <v>-5.4944839999999999</v>
      </c>
      <c r="C1035" s="11">
        <v>20</v>
      </c>
      <c r="D1035" s="11">
        <v>293.90816000000001</v>
      </c>
      <c r="E1035" s="11">
        <v>0.13800000000000001</v>
      </c>
      <c r="F1035" s="11">
        <v>1269.4214876033059</v>
      </c>
      <c r="G1035" s="11">
        <v>6000</v>
      </c>
      <c r="H1035" s="11">
        <v>0.7</v>
      </c>
      <c r="I1035" s="11">
        <v>0.5</v>
      </c>
      <c r="J1035" s="11">
        <v>0.6</v>
      </c>
      <c r="K1035" s="11">
        <v>2</v>
      </c>
      <c r="L1035" s="11">
        <v>2</v>
      </c>
      <c r="M1035" s="11">
        <v>2</v>
      </c>
      <c r="N1035" s="11">
        <v>3</v>
      </c>
      <c r="O1035" s="11">
        <v>0.125</v>
      </c>
      <c r="P1035" s="11">
        <v>0.15</v>
      </c>
      <c r="Q1035" s="11">
        <v>0.23333333000000001</v>
      </c>
      <c r="R1035" s="11">
        <v>0.2</v>
      </c>
      <c r="S1035" s="11">
        <v>2727.5596</v>
      </c>
      <c r="T1035" s="11">
        <v>0.625</v>
      </c>
      <c r="U1035" s="11">
        <v>70</v>
      </c>
      <c r="V1035" s="11">
        <v>1000</v>
      </c>
      <c r="W1035" s="11">
        <v>-5.3019819999999998</v>
      </c>
      <c r="Y1035" s="11">
        <v>-5.4944839999999999</v>
      </c>
      <c r="Z1035" s="11">
        <v>175.18016528925622</v>
      </c>
      <c r="AA1035" s="11">
        <v>2727.5596</v>
      </c>
      <c r="AB1035" s="11">
        <v>0.625</v>
      </c>
      <c r="AC1035" s="11">
        <v>70</v>
      </c>
      <c r="AD1035" s="11">
        <v>-5.3019819999999998</v>
      </c>
    </row>
    <row r="1036" spans="2:30" x14ac:dyDescent="0.35">
      <c r="B1036" s="11">
        <v>11.542064999999999</v>
      </c>
      <c r="C1036" s="11">
        <v>25</v>
      </c>
      <c r="D1036" s="11">
        <v>7.5918367</v>
      </c>
      <c r="E1036" s="11">
        <v>0.111</v>
      </c>
      <c r="F1036" s="11">
        <v>4176.1363636363631</v>
      </c>
      <c r="G1036" s="11">
        <v>6000</v>
      </c>
      <c r="H1036" s="11">
        <v>0.7</v>
      </c>
      <c r="I1036" s="11">
        <v>0.2</v>
      </c>
      <c r="J1036" s="11">
        <v>0.6</v>
      </c>
      <c r="K1036" s="11">
        <v>2</v>
      </c>
      <c r="L1036" s="11">
        <v>3</v>
      </c>
      <c r="M1036" s="11">
        <v>2</v>
      </c>
      <c r="N1036" s="11">
        <v>3</v>
      </c>
      <c r="O1036" s="11">
        <v>0.2</v>
      </c>
      <c r="P1036" s="11">
        <v>0.15</v>
      </c>
      <c r="Q1036" s="11">
        <v>0.16666666999999999</v>
      </c>
      <c r="R1036" s="11">
        <v>0.35</v>
      </c>
      <c r="S1036" s="11">
        <v>2132.6446000000001</v>
      </c>
      <c r="T1036" s="11">
        <v>0.42499999999999999</v>
      </c>
      <c r="U1036" s="11">
        <v>40</v>
      </c>
      <c r="V1036" s="11">
        <v>1400</v>
      </c>
      <c r="W1036" s="11">
        <v>8.9560893999999998</v>
      </c>
      <c r="Y1036" s="11">
        <v>11.542064999999999</v>
      </c>
      <c r="Z1036" s="11">
        <v>463.55113636363632</v>
      </c>
      <c r="AA1036" s="11">
        <v>2132.6446000000001</v>
      </c>
      <c r="AB1036" s="11">
        <v>0.42499999999999999</v>
      </c>
      <c r="AC1036" s="11">
        <v>40</v>
      </c>
      <c r="AD1036" s="11">
        <v>8.9560893999999998</v>
      </c>
    </row>
    <row r="1037" spans="2:30" x14ac:dyDescent="0.35">
      <c r="B1037" s="11">
        <v>-2.6515930000000001</v>
      </c>
      <c r="C1037" s="11">
        <v>35</v>
      </c>
      <c r="D1037" s="11">
        <v>129.42857000000001</v>
      </c>
      <c r="E1037" s="11">
        <v>0.13800000000000001</v>
      </c>
      <c r="F1037" s="11">
        <v>2000</v>
      </c>
      <c r="G1037" s="11">
        <v>7500</v>
      </c>
      <c r="H1037" s="11">
        <v>0.85</v>
      </c>
      <c r="I1037" s="11">
        <v>0.2</v>
      </c>
      <c r="J1037" s="11">
        <v>0.9</v>
      </c>
      <c r="K1037" s="11">
        <v>2</v>
      </c>
      <c r="L1037" s="11">
        <v>3</v>
      </c>
      <c r="M1037" s="11">
        <v>4</v>
      </c>
      <c r="N1037" s="11">
        <v>3</v>
      </c>
      <c r="O1037" s="11">
        <v>0.125</v>
      </c>
      <c r="P1037" s="11">
        <v>0.15</v>
      </c>
      <c r="Q1037" s="11">
        <v>0.16666666999999999</v>
      </c>
      <c r="R1037" s="11">
        <v>0.25</v>
      </c>
      <c r="S1037" s="11">
        <v>4295.4811</v>
      </c>
      <c r="T1037" s="11">
        <v>0.55000000000000004</v>
      </c>
      <c r="U1037" s="11">
        <v>40</v>
      </c>
      <c r="V1037" s="11">
        <v>600</v>
      </c>
      <c r="W1037" s="11">
        <v>-1.5998583</v>
      </c>
      <c r="Y1037" s="11">
        <v>-2.6515930000000001</v>
      </c>
      <c r="Z1037" s="11">
        <v>276</v>
      </c>
      <c r="AA1037" s="11">
        <v>4295.4811</v>
      </c>
      <c r="AB1037" s="11">
        <v>0.55000000000000004</v>
      </c>
      <c r="AC1037" s="11">
        <v>40</v>
      </c>
      <c r="AD1037" s="11">
        <v>-1.5998583</v>
      </c>
    </row>
    <row r="1038" spans="2:30" x14ac:dyDescent="0.35">
      <c r="B1038" s="11">
        <v>-23.692695000000001</v>
      </c>
      <c r="C1038" s="11">
        <v>25</v>
      </c>
      <c r="D1038" s="11">
        <v>239.08162999999999</v>
      </c>
      <c r="E1038" s="11">
        <v>8.4000000000000005E-2</v>
      </c>
      <c r="F1038" s="11">
        <v>250</v>
      </c>
      <c r="G1038" s="11">
        <v>8000</v>
      </c>
      <c r="H1038" s="11">
        <v>0.85</v>
      </c>
      <c r="I1038" s="11">
        <v>0.2</v>
      </c>
      <c r="J1038" s="11">
        <v>0.9</v>
      </c>
      <c r="K1038" s="11">
        <v>3</v>
      </c>
      <c r="L1038" s="11">
        <v>3</v>
      </c>
      <c r="M1038" s="11">
        <v>3</v>
      </c>
      <c r="N1038" s="11">
        <v>4</v>
      </c>
      <c r="O1038" s="11">
        <v>0.05</v>
      </c>
      <c r="P1038" s="11">
        <v>0.15</v>
      </c>
      <c r="Q1038" s="11">
        <v>0.16666666999999999</v>
      </c>
      <c r="R1038" s="11">
        <v>0.35</v>
      </c>
      <c r="S1038" s="11">
        <v>4874.6162000000004</v>
      </c>
      <c r="T1038" s="11">
        <v>0.67500000000000004</v>
      </c>
      <c r="U1038" s="11">
        <v>40</v>
      </c>
      <c r="V1038" s="11">
        <v>1600</v>
      </c>
      <c r="W1038" s="11">
        <v>-25.330157</v>
      </c>
      <c r="Y1038" s="11">
        <v>-23.692695000000001</v>
      </c>
      <c r="Z1038" s="11">
        <v>21</v>
      </c>
      <c r="AA1038" s="11">
        <v>4874.6162000000004</v>
      </c>
      <c r="AB1038" s="11">
        <v>0.67500000000000004</v>
      </c>
      <c r="AC1038" s="11">
        <v>40</v>
      </c>
      <c r="AD1038" s="11">
        <v>-25.330157</v>
      </c>
    </row>
    <row r="1039" spans="2:30" x14ac:dyDescent="0.35">
      <c r="B1039" s="11">
        <v>-12.481444</v>
      </c>
      <c r="C1039" s="11">
        <v>45</v>
      </c>
      <c r="D1039" s="11">
        <v>117.2449</v>
      </c>
      <c r="E1039" s="11">
        <v>0.16500000000000001</v>
      </c>
      <c r="F1039" s="11">
        <v>4500</v>
      </c>
      <c r="G1039" s="11">
        <v>7000</v>
      </c>
      <c r="H1039" s="11">
        <v>0.75</v>
      </c>
      <c r="I1039" s="11">
        <v>0.5</v>
      </c>
      <c r="J1039" s="11">
        <v>0.8</v>
      </c>
      <c r="K1039" s="11">
        <v>2</v>
      </c>
      <c r="L1039" s="11">
        <v>2</v>
      </c>
      <c r="M1039" s="11">
        <v>2</v>
      </c>
      <c r="N1039" s="11">
        <v>4</v>
      </c>
      <c r="O1039" s="11">
        <v>0.05</v>
      </c>
      <c r="P1039" s="11">
        <v>0.15</v>
      </c>
      <c r="Q1039" s="11">
        <v>0.1</v>
      </c>
      <c r="R1039" s="11">
        <v>0.25</v>
      </c>
      <c r="S1039" s="11">
        <v>1680.8757000000001</v>
      </c>
      <c r="T1039" s="11">
        <v>0.4</v>
      </c>
      <c r="U1039" s="11">
        <v>80</v>
      </c>
      <c r="V1039" s="11">
        <v>400</v>
      </c>
      <c r="W1039" s="11">
        <v>-9.6237209000000004</v>
      </c>
      <c r="Y1039" s="11">
        <v>-12.481444</v>
      </c>
      <c r="Z1039" s="11">
        <v>742.5</v>
      </c>
      <c r="AA1039" s="11">
        <v>1680.8757000000001</v>
      </c>
      <c r="AB1039" s="11">
        <v>0.4</v>
      </c>
      <c r="AC1039" s="11">
        <v>80</v>
      </c>
      <c r="AD1039" s="11">
        <v>-9.6237209000000004</v>
      </c>
    </row>
    <row r="1040" spans="2:30" x14ac:dyDescent="0.35">
      <c r="B1040" s="11">
        <v>-3.0612900000000001</v>
      </c>
      <c r="C1040" s="11">
        <v>40</v>
      </c>
      <c r="D1040" s="11">
        <v>239.08162999999999</v>
      </c>
      <c r="E1040" s="11">
        <v>0.246</v>
      </c>
      <c r="F1040" s="11">
        <v>6285.1239669421484</v>
      </c>
      <c r="G1040" s="11">
        <v>6500</v>
      </c>
      <c r="H1040" s="11">
        <v>0.85</v>
      </c>
      <c r="I1040" s="11">
        <v>0.2</v>
      </c>
      <c r="J1040" s="11">
        <v>0.9</v>
      </c>
      <c r="K1040" s="11">
        <v>2</v>
      </c>
      <c r="L1040" s="11">
        <v>2</v>
      </c>
      <c r="M1040" s="11">
        <v>3</v>
      </c>
      <c r="N1040" s="11">
        <v>2</v>
      </c>
      <c r="O1040" s="11">
        <v>0.05</v>
      </c>
      <c r="P1040" s="11">
        <v>0.1</v>
      </c>
      <c r="Q1040" s="11">
        <v>0.3</v>
      </c>
      <c r="R1040" s="11">
        <v>0.3</v>
      </c>
      <c r="S1040" s="11">
        <v>3614.2152999999998</v>
      </c>
      <c r="T1040" s="11">
        <v>0.67500000000000004</v>
      </c>
      <c r="U1040" s="11">
        <v>40</v>
      </c>
      <c r="V1040" s="11">
        <v>400</v>
      </c>
      <c r="W1040" s="11">
        <v>-8.0281815000000005</v>
      </c>
      <c r="Y1040" s="11">
        <v>-3.0612900000000001</v>
      </c>
      <c r="Z1040" s="11">
        <v>1546.1404958677685</v>
      </c>
      <c r="AA1040" s="11">
        <v>3614.2152999999998</v>
      </c>
      <c r="AB1040" s="11">
        <v>0.67500000000000004</v>
      </c>
      <c r="AC1040" s="11">
        <v>40</v>
      </c>
      <c r="AD1040" s="11">
        <v>-8.0281815000000005</v>
      </c>
    </row>
    <row r="1041" spans="2:30" x14ac:dyDescent="0.35">
      <c r="B1041" s="11">
        <v>-0.63265400000000005</v>
      </c>
      <c r="C1041" s="11">
        <v>30</v>
      </c>
      <c r="D1041" s="11">
        <v>50.234693999999998</v>
      </c>
      <c r="E1041" s="11">
        <v>0.03</v>
      </c>
      <c r="F1041" s="11">
        <v>3535.3822314049589</v>
      </c>
      <c r="G1041" s="11">
        <v>8000</v>
      </c>
      <c r="H1041" s="11">
        <v>0.75</v>
      </c>
      <c r="I1041" s="11">
        <v>0.3</v>
      </c>
      <c r="J1041" s="11">
        <v>0.9</v>
      </c>
      <c r="K1041" s="11">
        <v>3</v>
      </c>
      <c r="L1041" s="11">
        <v>3</v>
      </c>
      <c r="M1041" s="11">
        <v>2</v>
      </c>
      <c r="N1041" s="11">
        <v>2</v>
      </c>
      <c r="O1041" s="11">
        <v>0.2</v>
      </c>
      <c r="P1041" s="11">
        <v>0.15</v>
      </c>
      <c r="Q1041" s="11">
        <v>0.1</v>
      </c>
      <c r="R1041" s="11">
        <v>0.2</v>
      </c>
      <c r="S1041" s="11">
        <v>3411.5605999999998</v>
      </c>
      <c r="T1041" s="11">
        <v>0.4</v>
      </c>
      <c r="U1041" s="11">
        <v>60</v>
      </c>
      <c r="V1041" s="11">
        <v>600</v>
      </c>
      <c r="W1041" s="11">
        <v>-0.80344885999999993</v>
      </c>
      <c r="Y1041" s="11">
        <v>-0.63265400000000005</v>
      </c>
      <c r="Z1041" s="11">
        <v>106.06146694214877</v>
      </c>
      <c r="AA1041" s="11">
        <v>3411.5605999999998</v>
      </c>
      <c r="AB1041" s="11">
        <v>0.4</v>
      </c>
      <c r="AC1041" s="11">
        <v>60</v>
      </c>
      <c r="AD1041" s="11">
        <v>-0.80344885999999993</v>
      </c>
    </row>
    <row r="1042" spans="2:30" x14ac:dyDescent="0.35">
      <c r="B1042" s="11">
        <v>6.0245829999999998</v>
      </c>
      <c r="C1042" s="11">
        <v>20</v>
      </c>
      <c r="D1042" s="11">
        <v>196.43878000000001</v>
      </c>
      <c r="E1042" s="11">
        <v>0.219</v>
      </c>
      <c r="F1042" s="11">
        <v>1700</v>
      </c>
      <c r="G1042" s="11">
        <v>2500</v>
      </c>
      <c r="H1042" s="11">
        <v>0.75</v>
      </c>
      <c r="I1042" s="11">
        <v>0.3</v>
      </c>
      <c r="J1042" s="11">
        <v>0.6</v>
      </c>
      <c r="K1042" s="11">
        <v>2</v>
      </c>
      <c r="L1042" s="11">
        <v>3</v>
      </c>
      <c r="M1042" s="11">
        <v>3</v>
      </c>
      <c r="N1042" s="11">
        <v>2</v>
      </c>
      <c r="O1042" s="11">
        <v>0.125</v>
      </c>
      <c r="P1042" s="11">
        <v>0.1</v>
      </c>
      <c r="Q1042" s="11">
        <v>0.3</v>
      </c>
      <c r="R1042" s="11">
        <v>0.25</v>
      </c>
      <c r="S1042" s="11">
        <v>1573.5921000000001</v>
      </c>
      <c r="T1042" s="11">
        <v>0.55000000000000004</v>
      </c>
      <c r="U1042" s="11">
        <v>70</v>
      </c>
      <c r="V1042" s="11">
        <v>1600</v>
      </c>
      <c r="W1042" s="11">
        <v>6.7242097000000003</v>
      </c>
      <c r="Y1042" s="11">
        <v>6.0245829999999998</v>
      </c>
      <c r="Z1042" s="11">
        <v>372.3</v>
      </c>
      <c r="AA1042" s="11">
        <v>1573.5921000000001</v>
      </c>
      <c r="AB1042" s="11">
        <v>0.55000000000000004</v>
      </c>
      <c r="AC1042" s="11">
        <v>70</v>
      </c>
      <c r="AD1042" s="11">
        <v>6.7242097000000003</v>
      </c>
    </row>
    <row r="1043" spans="2:30" x14ac:dyDescent="0.35">
      <c r="B1043" s="11">
        <v>46.044876000000002</v>
      </c>
      <c r="C1043" s="11">
        <v>30</v>
      </c>
      <c r="D1043" s="11">
        <v>19.775510000000001</v>
      </c>
      <c r="E1043" s="11">
        <v>8.4000000000000005E-2</v>
      </c>
      <c r="F1043" s="11">
        <v>8000</v>
      </c>
      <c r="G1043" s="11">
        <v>8000</v>
      </c>
      <c r="H1043" s="11">
        <v>0.85</v>
      </c>
      <c r="I1043" s="11">
        <v>0.4</v>
      </c>
      <c r="J1043" s="11">
        <v>0.9</v>
      </c>
      <c r="K1043" s="11">
        <v>4</v>
      </c>
      <c r="L1043" s="11">
        <v>2</v>
      </c>
      <c r="M1043" s="11">
        <v>2</v>
      </c>
      <c r="N1043" s="11">
        <v>2</v>
      </c>
      <c r="O1043" s="11">
        <v>0.125</v>
      </c>
      <c r="P1043" s="11">
        <v>0.2</v>
      </c>
      <c r="Q1043" s="11">
        <v>0.1</v>
      </c>
      <c r="R1043" s="11">
        <v>0.2</v>
      </c>
      <c r="S1043" s="11">
        <v>2755.4913000000001</v>
      </c>
      <c r="T1043" s="11">
        <v>0.47499999999999998</v>
      </c>
      <c r="U1043" s="11">
        <v>90</v>
      </c>
      <c r="V1043" s="11">
        <v>600</v>
      </c>
      <c r="W1043" s="11">
        <v>47.233372000000003</v>
      </c>
      <c r="Y1043" s="11">
        <v>46.044876000000002</v>
      </c>
      <c r="Z1043" s="11">
        <v>672</v>
      </c>
      <c r="AA1043" s="11">
        <v>2755.4913000000001</v>
      </c>
      <c r="AB1043" s="11">
        <v>0.47499999999999998</v>
      </c>
      <c r="AC1043" s="11">
        <v>90</v>
      </c>
      <c r="AD1043" s="11">
        <v>47.233372000000003</v>
      </c>
    </row>
    <row r="1044" spans="2:30" x14ac:dyDescent="0.35">
      <c r="B1044" s="11">
        <v>10.343518</v>
      </c>
      <c r="C1044" s="11">
        <v>30</v>
      </c>
      <c r="D1044" s="11">
        <v>111.15306</v>
      </c>
      <c r="E1044" s="11">
        <v>0.219</v>
      </c>
      <c r="F1044" s="11">
        <v>3490.909090909091</v>
      </c>
      <c r="G1044" s="11">
        <v>6500</v>
      </c>
      <c r="H1044" s="11">
        <v>0.85</v>
      </c>
      <c r="I1044" s="11">
        <v>0.2</v>
      </c>
      <c r="J1044" s="11">
        <v>0.9</v>
      </c>
      <c r="K1044" s="11">
        <v>4</v>
      </c>
      <c r="L1044" s="11">
        <v>3</v>
      </c>
      <c r="M1044" s="11">
        <v>2</v>
      </c>
      <c r="N1044" s="11">
        <v>2</v>
      </c>
      <c r="O1044" s="11">
        <v>0.05</v>
      </c>
      <c r="P1044" s="11">
        <v>0.1</v>
      </c>
      <c r="Q1044" s="11">
        <v>0.23333333000000001</v>
      </c>
      <c r="R1044" s="11">
        <v>0.25</v>
      </c>
      <c r="S1044" s="11">
        <v>1705.7802999999999</v>
      </c>
      <c r="T1044" s="11">
        <v>0.52500000000000002</v>
      </c>
      <c r="U1044" s="11">
        <v>80</v>
      </c>
      <c r="V1044" s="11">
        <v>1600</v>
      </c>
      <c r="W1044" s="11">
        <v>14.731196000000001</v>
      </c>
      <c r="Y1044" s="11">
        <v>10.343518</v>
      </c>
      <c r="Z1044" s="11">
        <v>764.5090909090909</v>
      </c>
      <c r="AA1044" s="11">
        <v>1705.7802999999999</v>
      </c>
      <c r="AB1044" s="11">
        <v>0.52500000000000002</v>
      </c>
      <c r="AC1044" s="11">
        <v>80</v>
      </c>
      <c r="AD1044" s="11">
        <v>14.731196000000001</v>
      </c>
    </row>
    <row r="1045" spans="2:30" x14ac:dyDescent="0.35">
      <c r="B1045" s="11">
        <v>-5.920903</v>
      </c>
      <c r="C1045" s="11">
        <v>40</v>
      </c>
      <c r="D1045" s="11">
        <v>251.26531</v>
      </c>
      <c r="E1045" s="11">
        <v>5.7000000000000002E-2</v>
      </c>
      <c r="F1045" s="11">
        <v>2750.413223140496</v>
      </c>
      <c r="G1045" s="11">
        <v>6500</v>
      </c>
      <c r="H1045" s="11">
        <v>0.75</v>
      </c>
      <c r="I1045" s="11">
        <v>0.2</v>
      </c>
      <c r="J1045" s="11">
        <v>0.9</v>
      </c>
      <c r="K1045" s="11">
        <v>3</v>
      </c>
      <c r="L1045" s="11">
        <v>3</v>
      </c>
      <c r="M1045" s="11">
        <v>2</v>
      </c>
      <c r="N1045" s="11">
        <v>4</v>
      </c>
      <c r="O1045" s="11">
        <v>0.05</v>
      </c>
      <c r="P1045" s="11">
        <v>0.1</v>
      </c>
      <c r="Q1045" s="11">
        <v>0.23333333000000001</v>
      </c>
      <c r="R1045" s="11">
        <v>0.3</v>
      </c>
      <c r="S1045" s="11">
        <v>3614.2152999999998</v>
      </c>
      <c r="T1045" s="11">
        <v>0.55000000000000004</v>
      </c>
      <c r="U1045" s="11">
        <v>90</v>
      </c>
      <c r="V1045" s="11">
        <v>1200</v>
      </c>
      <c r="W1045" s="11">
        <v>-5.5408499000000004</v>
      </c>
      <c r="Y1045" s="11">
        <v>-5.920903</v>
      </c>
      <c r="Z1045" s="11">
        <v>156.77355371900828</v>
      </c>
      <c r="AA1045" s="11">
        <v>3614.2152999999998</v>
      </c>
      <c r="AB1045" s="11">
        <v>0.55000000000000004</v>
      </c>
      <c r="AC1045" s="11">
        <v>90</v>
      </c>
      <c r="AD1045" s="11">
        <v>-5.5408499000000004</v>
      </c>
    </row>
    <row r="1046" spans="2:30" x14ac:dyDescent="0.35">
      <c r="B1046" s="11">
        <v>-1.604914</v>
      </c>
      <c r="C1046" s="11">
        <v>15</v>
      </c>
      <c r="D1046" s="11">
        <v>135.52041</v>
      </c>
      <c r="E1046" s="11">
        <v>0.3</v>
      </c>
      <c r="F1046" s="11">
        <v>3290.2892561983467</v>
      </c>
      <c r="G1046" s="11">
        <v>5500</v>
      </c>
      <c r="H1046" s="11">
        <v>0.7</v>
      </c>
      <c r="I1046" s="11">
        <v>0.5</v>
      </c>
      <c r="J1046" s="11">
        <v>0.7</v>
      </c>
      <c r="K1046" s="11">
        <v>3</v>
      </c>
      <c r="L1046" s="11">
        <v>4</v>
      </c>
      <c r="M1046" s="11">
        <v>2</v>
      </c>
      <c r="N1046" s="11">
        <v>3</v>
      </c>
      <c r="O1046" s="11">
        <v>0.125</v>
      </c>
      <c r="P1046" s="11">
        <v>0.15</v>
      </c>
      <c r="Q1046" s="11">
        <v>0.3</v>
      </c>
      <c r="R1046" s="11">
        <v>0.3</v>
      </c>
      <c r="S1046" s="11">
        <v>1591.1360999999999</v>
      </c>
      <c r="T1046" s="11">
        <v>0.52500000000000002</v>
      </c>
      <c r="U1046" s="11">
        <v>70</v>
      </c>
      <c r="V1046" s="11">
        <v>600</v>
      </c>
      <c r="W1046" s="11">
        <v>-2.9978224999999998</v>
      </c>
      <c r="Y1046" s="11">
        <v>-1.604914</v>
      </c>
      <c r="Z1046" s="11">
        <v>987.08677685950397</v>
      </c>
      <c r="AA1046" s="11">
        <v>1591.1360999999999</v>
      </c>
      <c r="AB1046" s="11">
        <v>0.52500000000000002</v>
      </c>
      <c r="AC1046" s="11">
        <v>70</v>
      </c>
      <c r="AD1046" s="11">
        <v>-2.9978224999999998</v>
      </c>
    </row>
    <row r="1047" spans="2:30" x14ac:dyDescent="0.35">
      <c r="B1047" s="11">
        <v>-23.769116</v>
      </c>
      <c r="C1047" s="11">
        <v>15</v>
      </c>
      <c r="D1047" s="11">
        <v>202.53061</v>
      </c>
      <c r="E1047" s="11">
        <v>0.03</v>
      </c>
      <c r="F1047" s="11">
        <v>903.7190082644629</v>
      </c>
      <c r="G1047" s="11">
        <v>6000</v>
      </c>
      <c r="H1047" s="11">
        <v>0.85</v>
      </c>
      <c r="I1047" s="11">
        <v>0.3</v>
      </c>
      <c r="J1047" s="11">
        <v>0.6</v>
      </c>
      <c r="K1047" s="11">
        <v>3</v>
      </c>
      <c r="L1047" s="11">
        <v>4</v>
      </c>
      <c r="M1047" s="11">
        <v>4</v>
      </c>
      <c r="N1047" s="11">
        <v>3</v>
      </c>
      <c r="O1047" s="11">
        <v>0.05</v>
      </c>
      <c r="P1047" s="11">
        <v>0.1</v>
      </c>
      <c r="Q1047" s="11">
        <v>0.1</v>
      </c>
      <c r="R1047" s="11">
        <v>0.35</v>
      </c>
      <c r="S1047" s="11">
        <v>3363.0830999999998</v>
      </c>
      <c r="T1047" s="11">
        <v>0.67500000000000004</v>
      </c>
      <c r="U1047" s="11">
        <v>40</v>
      </c>
      <c r="V1047" s="11">
        <v>1600</v>
      </c>
      <c r="W1047" s="11">
        <v>-23.423966</v>
      </c>
      <c r="Y1047" s="11">
        <v>-23.769116</v>
      </c>
      <c r="Z1047" s="11">
        <v>27.111570247933887</v>
      </c>
      <c r="AA1047" s="11">
        <v>3363.0830999999998</v>
      </c>
      <c r="AB1047" s="11">
        <v>0.67500000000000004</v>
      </c>
      <c r="AC1047" s="11">
        <v>40</v>
      </c>
      <c r="AD1047" s="11">
        <v>-23.423966</v>
      </c>
    </row>
    <row r="1048" spans="2:30" x14ac:dyDescent="0.35">
      <c r="B1048" s="11">
        <v>-18.246627</v>
      </c>
      <c r="C1048" s="11">
        <v>45</v>
      </c>
      <c r="D1048" s="11">
        <v>300</v>
      </c>
      <c r="E1048" s="11">
        <v>0.27300000000000002</v>
      </c>
      <c r="F1048" s="11">
        <v>1125</v>
      </c>
      <c r="G1048" s="11">
        <v>6500</v>
      </c>
      <c r="H1048" s="11">
        <v>0.85</v>
      </c>
      <c r="I1048" s="11">
        <v>0.4</v>
      </c>
      <c r="J1048" s="11">
        <v>0.6</v>
      </c>
      <c r="K1048" s="11">
        <v>2</v>
      </c>
      <c r="L1048" s="11">
        <v>3</v>
      </c>
      <c r="M1048" s="11">
        <v>2</v>
      </c>
      <c r="N1048" s="11">
        <v>4</v>
      </c>
      <c r="O1048" s="11">
        <v>0.2</v>
      </c>
      <c r="P1048" s="11">
        <v>0.2</v>
      </c>
      <c r="Q1048" s="11">
        <v>0.3</v>
      </c>
      <c r="R1048" s="11">
        <v>0.25</v>
      </c>
      <c r="S1048" s="11">
        <v>2536.3213999999998</v>
      </c>
      <c r="T1048" s="11">
        <v>0.52500000000000002</v>
      </c>
      <c r="U1048" s="11">
        <v>50</v>
      </c>
      <c r="V1048" s="11">
        <v>1600</v>
      </c>
      <c r="W1048" s="11">
        <v>-18.102039999999999</v>
      </c>
      <c r="Y1048" s="11">
        <v>-18.246627</v>
      </c>
      <c r="Z1048" s="11">
        <v>307.125</v>
      </c>
      <c r="AA1048" s="11">
        <v>2536.3213999999998</v>
      </c>
      <c r="AB1048" s="11">
        <v>0.52500000000000002</v>
      </c>
      <c r="AC1048" s="11">
        <v>50</v>
      </c>
      <c r="AD1048" s="11">
        <v>-18.102039999999999</v>
      </c>
    </row>
    <row r="1049" spans="2:30" x14ac:dyDescent="0.35">
      <c r="B1049" s="11">
        <v>-2.1062880000000002</v>
      </c>
      <c r="C1049" s="11">
        <v>20</v>
      </c>
      <c r="D1049" s="11">
        <v>165.97959</v>
      </c>
      <c r="E1049" s="11">
        <v>0.192</v>
      </c>
      <c r="F1049" s="11">
        <v>2380.1652892561983</v>
      </c>
      <c r="G1049" s="11">
        <v>6500</v>
      </c>
      <c r="H1049" s="11">
        <v>0.8</v>
      </c>
      <c r="I1049" s="11">
        <v>0.4</v>
      </c>
      <c r="J1049" s="11">
        <v>0.9</v>
      </c>
      <c r="K1049" s="11">
        <v>3</v>
      </c>
      <c r="L1049" s="11">
        <v>4</v>
      </c>
      <c r="M1049" s="11">
        <v>3</v>
      </c>
      <c r="N1049" s="11">
        <v>3</v>
      </c>
      <c r="O1049" s="11">
        <v>0.125</v>
      </c>
      <c r="P1049" s="11">
        <v>0.2</v>
      </c>
      <c r="Q1049" s="11">
        <v>0.1</v>
      </c>
      <c r="R1049" s="11">
        <v>0.3</v>
      </c>
      <c r="S1049" s="11">
        <v>1818.3731</v>
      </c>
      <c r="T1049" s="11">
        <v>0.65</v>
      </c>
      <c r="U1049" s="11">
        <v>60</v>
      </c>
      <c r="V1049" s="11">
        <v>800</v>
      </c>
      <c r="W1049" s="11">
        <v>-3.0021302000000003</v>
      </c>
      <c r="Y1049" s="11">
        <v>-2.1062880000000002</v>
      </c>
      <c r="Z1049" s="11">
        <v>456.9917355371901</v>
      </c>
      <c r="AA1049" s="11">
        <v>1818.3731</v>
      </c>
      <c r="AB1049" s="11">
        <v>0.65</v>
      </c>
      <c r="AC1049" s="11">
        <v>60</v>
      </c>
      <c r="AD1049" s="11">
        <v>-3.0021302000000003</v>
      </c>
    </row>
    <row r="1050" spans="2:30" x14ac:dyDescent="0.35">
      <c r="B1050" s="11">
        <v>1.4114519999999999</v>
      </c>
      <c r="C1050" s="11">
        <v>20</v>
      </c>
      <c r="D1050" s="11">
        <v>159.88775999999999</v>
      </c>
      <c r="E1050" s="11">
        <v>0.219</v>
      </c>
      <c r="F1050" s="11">
        <v>640.13429752066122</v>
      </c>
      <c r="G1050" s="11">
        <v>5500</v>
      </c>
      <c r="H1050" s="11">
        <v>0.75</v>
      </c>
      <c r="I1050" s="11">
        <v>0.5</v>
      </c>
      <c r="J1050" s="11">
        <v>0.7</v>
      </c>
      <c r="K1050" s="11">
        <v>2</v>
      </c>
      <c r="L1050" s="11">
        <v>2</v>
      </c>
      <c r="M1050" s="11">
        <v>3</v>
      </c>
      <c r="N1050" s="11">
        <v>3</v>
      </c>
      <c r="O1050" s="11">
        <v>0.2</v>
      </c>
      <c r="P1050" s="11">
        <v>0.15</v>
      </c>
      <c r="Q1050" s="11">
        <v>0.3</v>
      </c>
      <c r="R1050" s="11">
        <v>0.3</v>
      </c>
      <c r="S1050" s="11">
        <v>2981.0828000000001</v>
      </c>
      <c r="T1050" s="11">
        <v>0.5</v>
      </c>
      <c r="U1050" s="11">
        <v>70</v>
      </c>
      <c r="V1050" s="11">
        <v>1000</v>
      </c>
      <c r="W1050" s="11">
        <v>1.8680391999999999</v>
      </c>
      <c r="Y1050" s="11">
        <v>1.4114519999999999</v>
      </c>
      <c r="Z1050" s="11">
        <v>140.18941115702481</v>
      </c>
      <c r="AA1050" s="11">
        <v>2981.0828000000001</v>
      </c>
      <c r="AB1050" s="11">
        <v>0.5</v>
      </c>
      <c r="AC1050" s="11">
        <v>70</v>
      </c>
      <c r="AD1050" s="11">
        <v>1.8680391999999999</v>
      </c>
    </row>
    <row r="1051" spans="2:30" x14ac:dyDescent="0.35">
      <c r="B1051" s="11">
        <v>2.5658430000000001</v>
      </c>
      <c r="C1051" s="11">
        <v>15</v>
      </c>
      <c r="D1051" s="11">
        <v>245.17347000000001</v>
      </c>
      <c r="E1051" s="11">
        <v>0.27300000000000002</v>
      </c>
      <c r="F1051" s="11">
        <v>4635.2789256198348</v>
      </c>
      <c r="G1051" s="11">
        <v>5000</v>
      </c>
      <c r="H1051" s="11">
        <v>0.7</v>
      </c>
      <c r="I1051" s="11">
        <v>0.4</v>
      </c>
      <c r="J1051" s="11">
        <v>0.8</v>
      </c>
      <c r="K1051" s="11">
        <v>3</v>
      </c>
      <c r="L1051" s="11">
        <v>4</v>
      </c>
      <c r="M1051" s="11">
        <v>3</v>
      </c>
      <c r="N1051" s="11">
        <v>2</v>
      </c>
      <c r="O1051" s="11">
        <v>0.2</v>
      </c>
      <c r="P1051" s="11">
        <v>0.2</v>
      </c>
      <c r="Q1051" s="11">
        <v>0.16666666999999999</v>
      </c>
      <c r="R1051" s="11">
        <v>0.35</v>
      </c>
      <c r="S1051" s="11">
        <v>1898.5146999999999</v>
      </c>
      <c r="T1051" s="11">
        <v>0.52500000000000002</v>
      </c>
      <c r="U1051" s="11">
        <v>50</v>
      </c>
      <c r="V1051" s="11">
        <v>400</v>
      </c>
      <c r="W1051" s="11">
        <v>-2.1295839000000001</v>
      </c>
      <c r="Y1051" s="11">
        <v>2.5658430000000001</v>
      </c>
      <c r="Z1051" s="11">
        <v>1265.4311466942149</v>
      </c>
      <c r="AA1051" s="11">
        <v>1898.5146999999999</v>
      </c>
      <c r="AB1051" s="11">
        <v>0.52500000000000002</v>
      </c>
      <c r="AC1051" s="11">
        <v>50</v>
      </c>
      <c r="AD1051" s="11">
        <v>-2.1295839000000001</v>
      </c>
    </row>
    <row r="1052" spans="2:30" x14ac:dyDescent="0.35">
      <c r="B1052" s="11">
        <v>2.4106179999999999</v>
      </c>
      <c r="C1052" s="11">
        <v>20</v>
      </c>
      <c r="D1052" s="11">
        <v>281.72449</v>
      </c>
      <c r="E1052" s="11">
        <v>0.192</v>
      </c>
      <c r="F1052" s="11">
        <v>4085.3305785123966</v>
      </c>
      <c r="G1052" s="11">
        <v>8500</v>
      </c>
      <c r="H1052" s="11">
        <v>0.8</v>
      </c>
      <c r="I1052" s="11">
        <v>0.3</v>
      </c>
      <c r="J1052" s="11">
        <v>0.7</v>
      </c>
      <c r="K1052" s="11">
        <v>2</v>
      </c>
      <c r="L1052" s="11">
        <v>2</v>
      </c>
      <c r="M1052" s="11">
        <v>4</v>
      </c>
      <c r="N1052" s="11">
        <v>4</v>
      </c>
      <c r="O1052" s="11">
        <v>0.2</v>
      </c>
      <c r="P1052" s="11">
        <v>0.2</v>
      </c>
      <c r="Q1052" s="11">
        <v>0.3</v>
      </c>
      <c r="R1052" s="11">
        <v>0.3</v>
      </c>
      <c r="S1052" s="11">
        <v>2377.8724999999999</v>
      </c>
      <c r="T1052" s="11">
        <v>0.65</v>
      </c>
      <c r="U1052" s="11">
        <v>80</v>
      </c>
      <c r="V1052" s="11">
        <v>1000</v>
      </c>
      <c r="W1052" s="11">
        <v>3.9783884999999999</v>
      </c>
      <c r="Y1052" s="11">
        <v>2.4106179999999999</v>
      </c>
      <c r="Z1052" s="11">
        <v>784.38347107438017</v>
      </c>
      <c r="AA1052" s="11">
        <v>2377.8724999999999</v>
      </c>
      <c r="AB1052" s="11">
        <v>0.65</v>
      </c>
      <c r="AC1052" s="11">
        <v>80</v>
      </c>
      <c r="AD1052" s="11">
        <v>3.9783884999999999</v>
      </c>
    </row>
    <row r="1053" spans="2:30" x14ac:dyDescent="0.35">
      <c r="B1053" s="11">
        <v>5.8530939999999996</v>
      </c>
      <c r="C1053" s="11">
        <v>20</v>
      </c>
      <c r="D1053" s="11">
        <v>44.142856999999999</v>
      </c>
      <c r="E1053" s="11">
        <v>0.27300000000000002</v>
      </c>
      <c r="F1053" s="11">
        <v>1700</v>
      </c>
      <c r="G1053" s="11">
        <v>7000</v>
      </c>
      <c r="H1053" s="11">
        <v>0.7</v>
      </c>
      <c r="I1053" s="11">
        <v>0.5</v>
      </c>
      <c r="J1053" s="11">
        <v>0.9</v>
      </c>
      <c r="K1053" s="11">
        <v>4</v>
      </c>
      <c r="L1053" s="11">
        <v>2</v>
      </c>
      <c r="M1053" s="11">
        <v>4</v>
      </c>
      <c r="N1053" s="11">
        <v>2</v>
      </c>
      <c r="O1053" s="11">
        <v>0.125</v>
      </c>
      <c r="P1053" s="11">
        <v>0.15</v>
      </c>
      <c r="Q1053" s="11">
        <v>0.23333333000000001</v>
      </c>
      <c r="R1053" s="11">
        <v>0.2</v>
      </c>
      <c r="S1053" s="11">
        <v>2570.2004000000002</v>
      </c>
      <c r="T1053" s="11">
        <v>0.5</v>
      </c>
      <c r="U1053" s="11">
        <v>50</v>
      </c>
      <c r="V1053" s="11">
        <v>1600</v>
      </c>
      <c r="W1053" s="11">
        <v>1.6689136</v>
      </c>
      <c r="Y1053" s="11">
        <v>5.8530939999999996</v>
      </c>
      <c r="Z1053" s="11">
        <v>464.1</v>
      </c>
      <c r="AA1053" s="11">
        <v>2570.2004000000002</v>
      </c>
      <c r="AB1053" s="11">
        <v>0.5</v>
      </c>
      <c r="AC1053" s="11">
        <v>50</v>
      </c>
      <c r="AD1053" s="11">
        <v>1.6689136</v>
      </c>
    </row>
    <row r="1054" spans="2:30" x14ac:dyDescent="0.35">
      <c r="B1054" s="11">
        <v>-7.1541439999999996</v>
      </c>
      <c r="C1054" s="11">
        <v>25</v>
      </c>
      <c r="D1054" s="11">
        <v>74.602041</v>
      </c>
      <c r="E1054" s="11">
        <v>0.27300000000000002</v>
      </c>
      <c r="F1054" s="11">
        <v>899.17355371900828</v>
      </c>
      <c r="G1054" s="11">
        <v>3000</v>
      </c>
      <c r="H1054" s="11">
        <v>0.75</v>
      </c>
      <c r="I1054" s="11">
        <v>0.2</v>
      </c>
      <c r="J1054" s="11">
        <v>0.7</v>
      </c>
      <c r="K1054" s="11">
        <v>4</v>
      </c>
      <c r="L1054" s="11">
        <v>2</v>
      </c>
      <c r="M1054" s="11">
        <v>3</v>
      </c>
      <c r="N1054" s="11">
        <v>3</v>
      </c>
      <c r="O1054" s="11">
        <v>0.125</v>
      </c>
      <c r="P1054" s="11">
        <v>0.2</v>
      </c>
      <c r="Q1054" s="11">
        <v>0.16666666999999999</v>
      </c>
      <c r="R1054" s="11">
        <v>0.25</v>
      </c>
      <c r="S1054" s="11">
        <v>1066.3223</v>
      </c>
      <c r="T1054" s="11">
        <v>0.4</v>
      </c>
      <c r="U1054" s="11">
        <v>80</v>
      </c>
      <c r="V1054" s="11">
        <v>1600</v>
      </c>
      <c r="W1054" s="11">
        <v>2.1582309</v>
      </c>
      <c r="Y1054" s="11">
        <v>-7.1541439999999996</v>
      </c>
      <c r="Z1054" s="11">
        <v>245.47438016528929</v>
      </c>
      <c r="AA1054" s="11">
        <v>1066.3223</v>
      </c>
      <c r="AB1054" s="11">
        <v>0.4</v>
      </c>
      <c r="AC1054" s="11">
        <v>80</v>
      </c>
      <c r="AD1054" s="11">
        <v>2.1582309</v>
      </c>
    </row>
    <row r="1055" spans="2:30" x14ac:dyDescent="0.35">
      <c r="B1055" s="11">
        <v>14.887349</v>
      </c>
      <c r="C1055" s="11">
        <v>40</v>
      </c>
      <c r="D1055" s="11">
        <v>56.326531000000003</v>
      </c>
      <c r="E1055" s="11">
        <v>0.246</v>
      </c>
      <c r="F1055" s="11">
        <v>3800</v>
      </c>
      <c r="G1055" s="11">
        <v>8000</v>
      </c>
      <c r="H1055" s="11">
        <v>0.75</v>
      </c>
      <c r="I1055" s="11">
        <v>0.4</v>
      </c>
      <c r="J1055" s="11">
        <v>0.8</v>
      </c>
      <c r="K1055" s="11">
        <v>3</v>
      </c>
      <c r="L1055" s="11">
        <v>2</v>
      </c>
      <c r="M1055" s="11">
        <v>3</v>
      </c>
      <c r="N1055" s="11">
        <v>4</v>
      </c>
      <c r="O1055" s="11">
        <v>0.05</v>
      </c>
      <c r="P1055" s="11">
        <v>0.15</v>
      </c>
      <c r="Q1055" s="11">
        <v>0.1</v>
      </c>
      <c r="R1055" s="11">
        <v>0.35</v>
      </c>
      <c r="S1055" s="11">
        <v>1977.0065999999999</v>
      </c>
      <c r="T1055" s="11">
        <v>0.4</v>
      </c>
      <c r="U1055" s="11">
        <v>80</v>
      </c>
      <c r="V1055" s="11">
        <v>1000</v>
      </c>
      <c r="W1055" s="11">
        <v>-9.4178101999999999</v>
      </c>
      <c r="Y1055" s="11">
        <v>14.887349</v>
      </c>
      <c r="Z1055" s="11">
        <v>934.8</v>
      </c>
      <c r="AA1055" s="11">
        <v>1977.0065999999999</v>
      </c>
      <c r="AB1055" s="11">
        <v>0.4</v>
      </c>
      <c r="AC1055" s="11">
        <v>80</v>
      </c>
      <c r="AD1055" s="11">
        <v>-9.4178101999999999</v>
      </c>
    </row>
    <row r="1056" spans="2:30" x14ac:dyDescent="0.35">
      <c r="B1056" s="11">
        <v>-14.696249</v>
      </c>
      <c r="C1056" s="11">
        <v>15</v>
      </c>
      <c r="D1056" s="11">
        <v>123.33673</v>
      </c>
      <c r="E1056" s="11">
        <v>0.111</v>
      </c>
      <c r="F1056" s="11">
        <v>899.17355371900828</v>
      </c>
      <c r="G1056" s="11">
        <v>7500</v>
      </c>
      <c r="H1056" s="11">
        <v>0.7</v>
      </c>
      <c r="I1056" s="11">
        <v>0.2</v>
      </c>
      <c r="J1056" s="11">
        <v>0.8</v>
      </c>
      <c r="K1056" s="11">
        <v>3</v>
      </c>
      <c r="L1056" s="11">
        <v>3</v>
      </c>
      <c r="M1056" s="11">
        <v>4</v>
      </c>
      <c r="N1056" s="11">
        <v>2</v>
      </c>
      <c r="O1056" s="11">
        <v>0.2</v>
      </c>
      <c r="P1056" s="11">
        <v>0.1</v>
      </c>
      <c r="Q1056" s="11">
        <v>0.23333333000000001</v>
      </c>
      <c r="R1056" s="11">
        <v>0.3</v>
      </c>
      <c r="S1056" s="11">
        <v>2169.7311</v>
      </c>
      <c r="T1056" s="11">
        <v>0.57499999999999996</v>
      </c>
      <c r="U1056" s="11">
        <v>50</v>
      </c>
      <c r="V1056" s="11">
        <v>1200</v>
      </c>
      <c r="W1056" s="11">
        <v>-12.589878000000001</v>
      </c>
      <c r="Y1056" s="11">
        <v>-14.696249</v>
      </c>
      <c r="Z1056" s="11">
        <v>99.808264462809916</v>
      </c>
      <c r="AA1056" s="11">
        <v>2169.7311</v>
      </c>
      <c r="AB1056" s="11">
        <v>0.57499999999999996</v>
      </c>
      <c r="AC1056" s="11">
        <v>50</v>
      </c>
      <c r="AD1056" s="11">
        <v>-12.589878000000001</v>
      </c>
    </row>
    <row r="1057" spans="2:30" x14ac:dyDescent="0.35">
      <c r="B1057" s="11">
        <v>0.588422</v>
      </c>
      <c r="C1057" s="11">
        <v>20</v>
      </c>
      <c r="D1057" s="11">
        <v>86.785713999999999</v>
      </c>
      <c r="E1057" s="11">
        <v>0.16500000000000001</v>
      </c>
      <c r="F1057" s="11">
        <v>2748.8119834710747</v>
      </c>
      <c r="G1057" s="11">
        <v>7000</v>
      </c>
      <c r="H1057" s="11">
        <v>0.75</v>
      </c>
      <c r="I1057" s="11">
        <v>0.4</v>
      </c>
      <c r="J1057" s="11">
        <v>0.9</v>
      </c>
      <c r="K1057" s="11">
        <v>2</v>
      </c>
      <c r="L1057" s="11">
        <v>3</v>
      </c>
      <c r="M1057" s="11">
        <v>3</v>
      </c>
      <c r="N1057" s="11">
        <v>4</v>
      </c>
      <c r="O1057" s="11">
        <v>0.125</v>
      </c>
      <c r="P1057" s="11">
        <v>0.2</v>
      </c>
      <c r="Q1057" s="11">
        <v>0.3</v>
      </c>
      <c r="R1057" s="11">
        <v>0.25</v>
      </c>
      <c r="S1057" s="11">
        <v>1958.2479000000001</v>
      </c>
      <c r="T1057" s="11">
        <v>0.5</v>
      </c>
      <c r="U1057" s="11">
        <v>50</v>
      </c>
      <c r="V1057" s="11">
        <v>800</v>
      </c>
      <c r="W1057" s="11">
        <v>0.69762951000000006</v>
      </c>
      <c r="Y1057" s="11">
        <v>0.588422</v>
      </c>
      <c r="Z1057" s="11">
        <v>453.55397727272737</v>
      </c>
      <c r="AA1057" s="11">
        <v>1958.2479000000001</v>
      </c>
      <c r="AB1057" s="11">
        <v>0.5</v>
      </c>
      <c r="AC1057" s="11">
        <v>50</v>
      </c>
      <c r="AD1057" s="11">
        <v>0.69762951000000006</v>
      </c>
    </row>
    <row r="1058" spans="2:30" x14ac:dyDescent="0.35">
      <c r="B1058" s="11">
        <v>-2.5324330000000002</v>
      </c>
      <c r="C1058" s="11">
        <v>25</v>
      </c>
      <c r="D1058" s="11">
        <v>190.34693999999999</v>
      </c>
      <c r="E1058" s="11">
        <v>0.192</v>
      </c>
      <c r="F1058" s="11">
        <v>2750.413223140496</v>
      </c>
      <c r="G1058" s="11">
        <v>7000</v>
      </c>
      <c r="H1058" s="11">
        <v>0.85</v>
      </c>
      <c r="I1058" s="11">
        <v>0.3</v>
      </c>
      <c r="J1058" s="11">
        <v>0.9</v>
      </c>
      <c r="K1058" s="11">
        <v>3</v>
      </c>
      <c r="L1058" s="11">
        <v>4</v>
      </c>
      <c r="M1058" s="11">
        <v>3</v>
      </c>
      <c r="N1058" s="11">
        <v>2</v>
      </c>
      <c r="O1058" s="11">
        <v>0.2</v>
      </c>
      <c r="P1058" s="11">
        <v>0.15</v>
      </c>
      <c r="Q1058" s="11">
        <v>0.1</v>
      </c>
      <c r="R1058" s="11">
        <v>0.3</v>
      </c>
      <c r="S1058" s="11">
        <v>3080.4866000000002</v>
      </c>
      <c r="T1058" s="11">
        <v>0.6</v>
      </c>
      <c r="U1058" s="11">
        <v>40</v>
      </c>
      <c r="V1058" s="11">
        <v>1800</v>
      </c>
      <c r="W1058" s="11">
        <v>-6.6043139999999996</v>
      </c>
      <c r="Y1058" s="11">
        <v>-2.5324330000000002</v>
      </c>
      <c r="Z1058" s="11">
        <v>528.07933884297529</v>
      </c>
      <c r="AA1058" s="11">
        <v>3080.4866000000002</v>
      </c>
      <c r="AB1058" s="11">
        <v>0.6</v>
      </c>
      <c r="AC1058" s="11">
        <v>40</v>
      </c>
      <c r="AD1058" s="11">
        <v>-6.6043139999999996</v>
      </c>
    </row>
    <row r="1059" spans="2:30" x14ac:dyDescent="0.35">
      <c r="B1059" s="11">
        <v>5.5536839999999996</v>
      </c>
      <c r="C1059" s="11">
        <v>15</v>
      </c>
      <c r="D1059" s="11">
        <v>31.959184</v>
      </c>
      <c r="E1059" s="11">
        <v>0.219</v>
      </c>
      <c r="F1059" s="11">
        <v>2404.4421487603304</v>
      </c>
      <c r="G1059" s="11">
        <v>6500</v>
      </c>
      <c r="H1059" s="11">
        <v>0.7</v>
      </c>
      <c r="I1059" s="11">
        <v>0.4</v>
      </c>
      <c r="J1059" s="11">
        <v>0.7</v>
      </c>
      <c r="K1059" s="11">
        <v>3</v>
      </c>
      <c r="L1059" s="11">
        <v>2</v>
      </c>
      <c r="M1059" s="11">
        <v>3</v>
      </c>
      <c r="N1059" s="11">
        <v>2</v>
      </c>
      <c r="O1059" s="11">
        <v>0.05</v>
      </c>
      <c r="P1059" s="11">
        <v>0.15</v>
      </c>
      <c r="Q1059" s="11">
        <v>0.3</v>
      </c>
      <c r="R1059" s="11">
        <v>0.2</v>
      </c>
      <c r="S1059" s="11">
        <v>1880.4336000000001</v>
      </c>
      <c r="T1059" s="11">
        <v>0.42499999999999999</v>
      </c>
      <c r="U1059" s="11">
        <v>40</v>
      </c>
      <c r="V1059" s="11">
        <v>1000</v>
      </c>
      <c r="W1059" s="11">
        <v>3.5462331000000002</v>
      </c>
      <c r="Y1059" s="11">
        <v>5.5536839999999996</v>
      </c>
      <c r="Z1059" s="11">
        <v>526.57283057851237</v>
      </c>
      <c r="AA1059" s="11">
        <v>1880.4336000000001</v>
      </c>
      <c r="AB1059" s="11">
        <v>0.42499999999999999</v>
      </c>
      <c r="AC1059" s="11">
        <v>40</v>
      </c>
      <c r="AD1059" s="11">
        <v>3.5462331000000002</v>
      </c>
    </row>
    <row r="1060" spans="2:30" x14ac:dyDescent="0.35">
      <c r="B1060" s="11">
        <v>-13.010932</v>
      </c>
      <c r="C1060" s="11">
        <v>30</v>
      </c>
      <c r="D1060" s="11">
        <v>129.42857000000001</v>
      </c>
      <c r="E1060" s="11">
        <v>0.219</v>
      </c>
      <c r="F1060" s="11">
        <v>899.17355371900828</v>
      </c>
      <c r="G1060" s="11">
        <v>3500</v>
      </c>
      <c r="H1060" s="11">
        <v>0.8</v>
      </c>
      <c r="I1060" s="11">
        <v>0.5</v>
      </c>
      <c r="J1060" s="11">
        <v>0.8</v>
      </c>
      <c r="K1060" s="11">
        <v>4</v>
      </c>
      <c r="L1060" s="11">
        <v>3</v>
      </c>
      <c r="M1060" s="11">
        <v>2</v>
      </c>
      <c r="N1060" s="11">
        <v>3</v>
      </c>
      <c r="O1060" s="11">
        <v>0.05</v>
      </c>
      <c r="P1060" s="11">
        <v>0.1</v>
      </c>
      <c r="Q1060" s="11">
        <v>0.3</v>
      </c>
      <c r="R1060" s="11">
        <v>0.2</v>
      </c>
      <c r="S1060" s="11">
        <v>1492.5578</v>
      </c>
      <c r="T1060" s="11">
        <v>0.45</v>
      </c>
      <c r="U1060" s="11">
        <v>60</v>
      </c>
      <c r="V1060" s="11">
        <v>1200</v>
      </c>
      <c r="W1060" s="11">
        <v>-11.181679000000001</v>
      </c>
      <c r="Y1060" s="11">
        <v>-13.010932</v>
      </c>
      <c r="Z1060" s="11">
        <v>196.9190082644628</v>
      </c>
      <c r="AA1060" s="11">
        <v>1492.5578</v>
      </c>
      <c r="AB1060" s="11">
        <v>0.45</v>
      </c>
      <c r="AC1060" s="11">
        <v>60</v>
      </c>
      <c r="AD1060" s="11">
        <v>-11.181679000000001</v>
      </c>
    </row>
    <row r="1061" spans="2:30" x14ac:dyDescent="0.35">
      <c r="B1061" s="11">
        <v>-15.745199</v>
      </c>
      <c r="C1061" s="11">
        <v>35</v>
      </c>
      <c r="D1061" s="11">
        <v>19.775510000000001</v>
      </c>
      <c r="E1061" s="11">
        <v>5.7000000000000002E-2</v>
      </c>
      <c r="F1061" s="11">
        <v>1650</v>
      </c>
      <c r="G1061" s="11">
        <v>7500</v>
      </c>
      <c r="H1061" s="11">
        <v>0.75</v>
      </c>
      <c r="I1061" s="11">
        <v>0.4</v>
      </c>
      <c r="J1061" s="11">
        <v>0.8</v>
      </c>
      <c r="K1061" s="11">
        <v>4</v>
      </c>
      <c r="L1061" s="11">
        <v>3</v>
      </c>
      <c r="M1061" s="11">
        <v>3</v>
      </c>
      <c r="N1061" s="11">
        <v>2</v>
      </c>
      <c r="O1061" s="11">
        <v>0.125</v>
      </c>
      <c r="P1061" s="11">
        <v>0.1</v>
      </c>
      <c r="Q1061" s="11">
        <v>0.16666666999999999</v>
      </c>
      <c r="R1061" s="11">
        <v>0.25</v>
      </c>
      <c r="S1061" s="11">
        <v>3102.2919000000002</v>
      </c>
      <c r="T1061" s="11">
        <v>0.5</v>
      </c>
      <c r="U1061" s="11">
        <v>90</v>
      </c>
      <c r="V1061" s="11">
        <v>1600</v>
      </c>
      <c r="W1061" s="11">
        <v>-11.920985999999999</v>
      </c>
      <c r="Y1061" s="11">
        <v>-15.745199</v>
      </c>
      <c r="Z1061" s="11">
        <v>94.05</v>
      </c>
      <c r="AA1061" s="11">
        <v>3102.2919000000002</v>
      </c>
      <c r="AB1061" s="11">
        <v>0.5</v>
      </c>
      <c r="AC1061" s="11">
        <v>90</v>
      </c>
      <c r="AD1061" s="11">
        <v>-11.920985999999999</v>
      </c>
    </row>
    <row r="1062" spans="2:30" x14ac:dyDescent="0.35">
      <c r="B1062" s="11">
        <v>6.7529820000000003</v>
      </c>
      <c r="C1062" s="11">
        <v>45</v>
      </c>
      <c r="D1062" s="11">
        <v>178.16327000000001</v>
      </c>
      <c r="E1062" s="11">
        <v>0.246</v>
      </c>
      <c r="F1062" s="11">
        <v>903.7190082644629</v>
      </c>
      <c r="G1062" s="11">
        <v>8500</v>
      </c>
      <c r="H1062" s="11">
        <v>0.7</v>
      </c>
      <c r="I1062" s="11">
        <v>0.2</v>
      </c>
      <c r="J1062" s="11">
        <v>0.9</v>
      </c>
      <c r="K1062" s="11">
        <v>2</v>
      </c>
      <c r="L1062" s="11">
        <v>3</v>
      </c>
      <c r="M1062" s="11">
        <v>4</v>
      </c>
      <c r="N1062" s="11">
        <v>4</v>
      </c>
      <c r="O1062" s="11">
        <v>0.2</v>
      </c>
      <c r="P1062" s="11">
        <v>0.2</v>
      </c>
      <c r="Q1062" s="11">
        <v>0.3</v>
      </c>
      <c r="R1062" s="11">
        <v>0.35</v>
      </c>
      <c r="S1062" s="11">
        <v>3954.5601999999999</v>
      </c>
      <c r="T1062" s="11">
        <v>0.47499999999999998</v>
      </c>
      <c r="U1062" s="11">
        <v>90</v>
      </c>
      <c r="V1062" s="11">
        <v>400</v>
      </c>
      <c r="W1062" s="11">
        <v>6.4671110999999994</v>
      </c>
      <c r="Y1062" s="11">
        <v>6.7529820000000003</v>
      </c>
      <c r="Z1062" s="11">
        <v>222.31487603305786</v>
      </c>
      <c r="AA1062" s="11">
        <v>3954.5601999999999</v>
      </c>
      <c r="AB1062" s="11">
        <v>0.47499999999999998</v>
      </c>
      <c r="AC1062" s="11">
        <v>90</v>
      </c>
      <c r="AD1062" s="11">
        <v>6.4671110999999994</v>
      </c>
    </row>
    <row r="1063" spans="2:30" x14ac:dyDescent="0.35">
      <c r="B1063" s="11">
        <v>-0.176426</v>
      </c>
      <c r="C1063" s="11">
        <v>25</v>
      </c>
      <c r="D1063" s="11">
        <v>105.06122000000001</v>
      </c>
      <c r="E1063" s="11">
        <v>0.219</v>
      </c>
      <c r="F1063" s="11">
        <v>600</v>
      </c>
      <c r="G1063" s="11">
        <v>5000</v>
      </c>
      <c r="H1063" s="11">
        <v>0.85</v>
      </c>
      <c r="I1063" s="11">
        <v>0.3</v>
      </c>
      <c r="J1063" s="11">
        <v>0.6</v>
      </c>
      <c r="K1063" s="11">
        <v>2</v>
      </c>
      <c r="L1063" s="11">
        <v>2</v>
      </c>
      <c r="M1063" s="11">
        <v>2</v>
      </c>
      <c r="N1063" s="11">
        <v>3</v>
      </c>
      <c r="O1063" s="11">
        <v>0.2</v>
      </c>
      <c r="P1063" s="11">
        <v>0.2</v>
      </c>
      <c r="Q1063" s="11">
        <v>0.16666666999999999</v>
      </c>
      <c r="R1063" s="11">
        <v>0.35</v>
      </c>
      <c r="S1063" s="11">
        <v>1777.2038</v>
      </c>
      <c r="T1063" s="11">
        <v>0.57499999999999996</v>
      </c>
      <c r="U1063" s="11">
        <v>70</v>
      </c>
      <c r="V1063" s="11">
        <v>600</v>
      </c>
      <c r="W1063" s="11">
        <v>-1.9697596000000002</v>
      </c>
      <c r="Y1063" s="11">
        <v>-0.176426</v>
      </c>
      <c r="Z1063" s="11">
        <v>131.4</v>
      </c>
      <c r="AA1063" s="11">
        <v>1777.2038</v>
      </c>
      <c r="AB1063" s="11">
        <v>0.57499999999999996</v>
      </c>
      <c r="AC1063" s="11">
        <v>70</v>
      </c>
      <c r="AD1063" s="11">
        <v>-1.9697596000000002</v>
      </c>
    </row>
    <row r="1064" spans="2:30" x14ac:dyDescent="0.35">
      <c r="B1064" s="11">
        <v>-0.91853399999999996</v>
      </c>
      <c r="C1064" s="11">
        <v>45</v>
      </c>
      <c r="D1064" s="11">
        <v>239.08162999999999</v>
      </c>
      <c r="E1064" s="11">
        <v>5.7000000000000002E-2</v>
      </c>
      <c r="F1064" s="11">
        <v>4619.059917355371</v>
      </c>
      <c r="G1064" s="11">
        <v>7500</v>
      </c>
      <c r="H1064" s="11">
        <v>0.8</v>
      </c>
      <c r="I1064" s="11">
        <v>0.4</v>
      </c>
      <c r="J1064" s="11">
        <v>0.9</v>
      </c>
      <c r="K1064" s="11">
        <v>2</v>
      </c>
      <c r="L1064" s="11">
        <v>2</v>
      </c>
      <c r="M1064" s="11">
        <v>4</v>
      </c>
      <c r="N1064" s="11">
        <v>4</v>
      </c>
      <c r="O1064" s="11">
        <v>0.125</v>
      </c>
      <c r="P1064" s="11">
        <v>0.1</v>
      </c>
      <c r="Q1064" s="11">
        <v>0.1</v>
      </c>
      <c r="R1064" s="11">
        <v>0.3</v>
      </c>
      <c r="S1064" s="11">
        <v>2926.5246000000002</v>
      </c>
      <c r="T1064" s="11">
        <v>0.4</v>
      </c>
      <c r="U1064" s="11">
        <v>60</v>
      </c>
      <c r="V1064" s="11">
        <v>1000</v>
      </c>
      <c r="W1064" s="11">
        <v>-2.8768094</v>
      </c>
      <c r="Y1064" s="11">
        <v>-0.91853399999999996</v>
      </c>
      <c r="Z1064" s="11">
        <v>263.28641528925618</v>
      </c>
      <c r="AA1064" s="11">
        <v>2926.5246000000002</v>
      </c>
      <c r="AB1064" s="11">
        <v>0.4</v>
      </c>
      <c r="AC1064" s="11">
        <v>60</v>
      </c>
      <c r="AD1064" s="11">
        <v>-2.8768094</v>
      </c>
    </row>
    <row r="1065" spans="2:30" x14ac:dyDescent="0.35">
      <c r="B1065" s="11">
        <v>6.2031090000000004</v>
      </c>
      <c r="C1065" s="11">
        <v>45</v>
      </c>
      <c r="D1065" s="11">
        <v>129.42857000000001</v>
      </c>
      <c r="E1065" s="11">
        <v>0.13800000000000001</v>
      </c>
      <c r="F1065" s="11">
        <v>6285.1239669421484</v>
      </c>
      <c r="G1065" s="11">
        <v>7000</v>
      </c>
      <c r="H1065" s="11">
        <v>0.75</v>
      </c>
      <c r="I1065" s="11">
        <v>0.3</v>
      </c>
      <c r="J1065" s="11">
        <v>0.7</v>
      </c>
      <c r="K1065" s="11">
        <v>4</v>
      </c>
      <c r="L1065" s="11">
        <v>2</v>
      </c>
      <c r="M1065" s="11">
        <v>4</v>
      </c>
      <c r="N1065" s="11">
        <v>3</v>
      </c>
      <c r="O1065" s="11">
        <v>0.05</v>
      </c>
      <c r="P1065" s="11">
        <v>0.1</v>
      </c>
      <c r="Q1065" s="11">
        <v>0.16666666999999999</v>
      </c>
      <c r="R1065" s="11">
        <v>0.2</v>
      </c>
      <c r="S1065" s="11">
        <v>2731.4229999999998</v>
      </c>
      <c r="T1065" s="11">
        <v>0.57499999999999996</v>
      </c>
      <c r="U1065" s="11">
        <v>90</v>
      </c>
      <c r="V1065" s="11">
        <v>1200</v>
      </c>
      <c r="W1065" s="11">
        <v>27.757629999999999</v>
      </c>
      <c r="Y1065" s="11">
        <v>6.2031090000000004</v>
      </c>
      <c r="Z1065" s="11">
        <v>867.34710743801656</v>
      </c>
      <c r="AA1065" s="11">
        <v>2731.4229999999998</v>
      </c>
      <c r="AB1065" s="11">
        <v>0.57499999999999996</v>
      </c>
      <c r="AC1065" s="11">
        <v>90</v>
      </c>
      <c r="AD1065" s="11">
        <v>27.757629999999999</v>
      </c>
    </row>
    <row r="1066" spans="2:30" x14ac:dyDescent="0.35">
      <c r="B1066" s="11">
        <v>-1.0737350000000001</v>
      </c>
      <c r="C1066" s="11">
        <v>25</v>
      </c>
      <c r="D1066" s="11">
        <v>135.52041</v>
      </c>
      <c r="E1066" s="11">
        <v>0.13800000000000001</v>
      </c>
      <c r="F1066" s="11">
        <v>1958.0578512396696</v>
      </c>
      <c r="G1066" s="11">
        <v>8500</v>
      </c>
      <c r="H1066" s="11">
        <v>0.8</v>
      </c>
      <c r="I1066" s="11">
        <v>0.2</v>
      </c>
      <c r="J1066" s="11">
        <v>0.9</v>
      </c>
      <c r="K1066" s="11">
        <v>3</v>
      </c>
      <c r="L1066" s="11">
        <v>3</v>
      </c>
      <c r="M1066" s="11">
        <v>4</v>
      </c>
      <c r="N1066" s="11">
        <v>2</v>
      </c>
      <c r="O1066" s="11">
        <v>0.2</v>
      </c>
      <c r="P1066" s="11">
        <v>0.1</v>
      </c>
      <c r="Q1066" s="11">
        <v>0.3</v>
      </c>
      <c r="R1066" s="11">
        <v>0.3</v>
      </c>
      <c r="S1066" s="11">
        <v>3021.2465000000002</v>
      </c>
      <c r="T1066" s="11">
        <v>0.57499999999999996</v>
      </c>
      <c r="U1066" s="11">
        <v>60</v>
      </c>
      <c r="V1066" s="11">
        <v>1400</v>
      </c>
      <c r="W1066" s="11">
        <v>-4.0682866000000004</v>
      </c>
      <c r="Y1066" s="11">
        <v>-1.0737350000000001</v>
      </c>
      <c r="Z1066" s="11">
        <v>270.2119834710744</v>
      </c>
      <c r="AA1066" s="11">
        <v>3021.2465000000002</v>
      </c>
      <c r="AB1066" s="11">
        <v>0.57499999999999996</v>
      </c>
      <c r="AC1066" s="11">
        <v>60</v>
      </c>
      <c r="AD1066" s="11">
        <v>-4.0682866000000004</v>
      </c>
    </row>
    <row r="1067" spans="2:30" x14ac:dyDescent="0.35">
      <c r="B1067" s="11">
        <v>-11.320900999999999</v>
      </c>
      <c r="C1067" s="11">
        <v>45</v>
      </c>
      <c r="D1067" s="11">
        <v>25.867346999999999</v>
      </c>
      <c r="E1067" s="11">
        <v>0.111</v>
      </c>
      <c r="F1067" s="11">
        <v>903.7190082644629</v>
      </c>
      <c r="G1067" s="11">
        <v>8500</v>
      </c>
      <c r="H1067" s="11">
        <v>0.7</v>
      </c>
      <c r="I1067" s="11">
        <v>0.4</v>
      </c>
      <c r="J1067" s="11">
        <v>0.7</v>
      </c>
      <c r="K1067" s="11">
        <v>2</v>
      </c>
      <c r="L1067" s="11">
        <v>3</v>
      </c>
      <c r="M1067" s="11">
        <v>2</v>
      </c>
      <c r="N1067" s="11">
        <v>3</v>
      </c>
      <c r="O1067" s="11">
        <v>0.2</v>
      </c>
      <c r="P1067" s="11">
        <v>0.1</v>
      </c>
      <c r="Q1067" s="11">
        <v>0.16666666999999999</v>
      </c>
      <c r="R1067" s="11">
        <v>0.35</v>
      </c>
      <c r="S1067" s="11">
        <v>2041.0633</v>
      </c>
      <c r="T1067" s="11">
        <v>0.625</v>
      </c>
      <c r="U1067" s="11">
        <v>60</v>
      </c>
      <c r="V1067" s="11">
        <v>400</v>
      </c>
      <c r="W1067" s="11">
        <v>-9.5921083000000014</v>
      </c>
      <c r="Y1067" s="11">
        <v>-11.320900999999999</v>
      </c>
      <c r="Z1067" s="11">
        <v>100.31280991735538</v>
      </c>
      <c r="AA1067" s="11">
        <v>2041.0633</v>
      </c>
      <c r="AB1067" s="11">
        <v>0.625</v>
      </c>
      <c r="AC1067" s="11">
        <v>60</v>
      </c>
      <c r="AD1067" s="11">
        <v>-9.5921083000000014</v>
      </c>
    </row>
    <row r="1068" spans="2:30" x14ac:dyDescent="0.35">
      <c r="B1068" s="11">
        <v>-10.776377999999999</v>
      </c>
      <c r="C1068" s="11">
        <v>15</v>
      </c>
      <c r="D1068" s="11">
        <v>44.142856999999999</v>
      </c>
      <c r="E1068" s="11">
        <v>0.192</v>
      </c>
      <c r="F1068" s="11">
        <v>1075.6714876033056</v>
      </c>
      <c r="G1068" s="11">
        <v>5500</v>
      </c>
      <c r="H1068" s="11">
        <v>0.8</v>
      </c>
      <c r="I1068" s="11">
        <v>0.2</v>
      </c>
      <c r="J1068" s="11">
        <v>0.6</v>
      </c>
      <c r="K1068" s="11">
        <v>3</v>
      </c>
      <c r="L1068" s="11">
        <v>3</v>
      </c>
      <c r="M1068" s="11">
        <v>2</v>
      </c>
      <c r="N1068" s="11">
        <v>4</v>
      </c>
      <c r="O1068" s="11">
        <v>0.05</v>
      </c>
      <c r="P1068" s="11">
        <v>0.2</v>
      </c>
      <c r="Q1068" s="11">
        <v>0.1</v>
      </c>
      <c r="R1068" s="11">
        <v>0.25</v>
      </c>
      <c r="S1068" s="11">
        <v>3082.8262</v>
      </c>
      <c r="T1068" s="11">
        <v>0.67500000000000004</v>
      </c>
      <c r="U1068" s="11">
        <v>60</v>
      </c>
      <c r="V1068" s="11">
        <v>1600</v>
      </c>
      <c r="W1068" s="11">
        <v>-10.279309</v>
      </c>
      <c r="Y1068" s="11">
        <v>-10.776377999999999</v>
      </c>
      <c r="Z1068" s="11">
        <v>206.52892561983469</v>
      </c>
      <c r="AA1068" s="11">
        <v>3082.8262</v>
      </c>
      <c r="AB1068" s="11">
        <v>0.67500000000000004</v>
      </c>
      <c r="AC1068" s="11">
        <v>60</v>
      </c>
      <c r="AD1068" s="11">
        <v>-10.279309</v>
      </c>
    </row>
    <row r="1069" spans="2:30" x14ac:dyDescent="0.35">
      <c r="B1069" s="11">
        <v>7.153619</v>
      </c>
      <c r="C1069" s="11">
        <v>45</v>
      </c>
      <c r="D1069" s="11">
        <v>111.15306</v>
      </c>
      <c r="E1069" s="11">
        <v>0.27300000000000002</v>
      </c>
      <c r="F1069" s="11">
        <v>3490.909090909091</v>
      </c>
      <c r="G1069" s="11">
        <v>7000</v>
      </c>
      <c r="H1069" s="11">
        <v>0.75</v>
      </c>
      <c r="I1069" s="11">
        <v>0.4</v>
      </c>
      <c r="J1069" s="11">
        <v>0.8</v>
      </c>
      <c r="K1069" s="11">
        <v>3</v>
      </c>
      <c r="L1069" s="11">
        <v>2</v>
      </c>
      <c r="M1069" s="11">
        <v>2</v>
      </c>
      <c r="N1069" s="11">
        <v>4</v>
      </c>
      <c r="O1069" s="11">
        <v>0.2</v>
      </c>
      <c r="P1069" s="11">
        <v>0.2</v>
      </c>
      <c r="Q1069" s="11">
        <v>0.23333333000000001</v>
      </c>
      <c r="R1069" s="11">
        <v>0.3</v>
      </c>
      <c r="S1069" s="11">
        <v>2206.1493</v>
      </c>
      <c r="T1069" s="11">
        <v>0.5</v>
      </c>
      <c r="U1069" s="11">
        <v>80</v>
      </c>
      <c r="V1069" s="11">
        <v>400</v>
      </c>
      <c r="W1069" s="11">
        <v>5.2134689000000005</v>
      </c>
      <c r="Y1069" s="11">
        <v>7.153619</v>
      </c>
      <c r="Z1069" s="11">
        <v>953.01818181818192</v>
      </c>
      <c r="AA1069" s="11">
        <v>2206.1493</v>
      </c>
      <c r="AB1069" s="11">
        <v>0.5</v>
      </c>
      <c r="AC1069" s="11">
        <v>80</v>
      </c>
      <c r="AD1069" s="11">
        <v>5.2134689000000005</v>
      </c>
    </row>
    <row r="1070" spans="2:30" x14ac:dyDescent="0.35">
      <c r="B1070" s="11">
        <v>-12.166558</v>
      </c>
      <c r="C1070" s="11">
        <v>35</v>
      </c>
      <c r="D1070" s="11">
        <v>38.051020000000001</v>
      </c>
      <c r="E1070" s="11">
        <v>0.3</v>
      </c>
      <c r="F1070" s="11">
        <v>376.54958677685954</v>
      </c>
      <c r="G1070" s="11">
        <v>7000</v>
      </c>
      <c r="H1070" s="11">
        <v>0.7</v>
      </c>
      <c r="I1070" s="11">
        <v>0.2</v>
      </c>
      <c r="J1070" s="11">
        <v>0.8</v>
      </c>
      <c r="K1070" s="11">
        <v>3</v>
      </c>
      <c r="L1070" s="11">
        <v>4</v>
      </c>
      <c r="M1070" s="11">
        <v>2</v>
      </c>
      <c r="N1070" s="11">
        <v>3</v>
      </c>
      <c r="O1070" s="11">
        <v>0.05</v>
      </c>
      <c r="P1070" s="11">
        <v>0.1</v>
      </c>
      <c r="Q1070" s="11">
        <v>0.1</v>
      </c>
      <c r="R1070" s="11">
        <v>0.2</v>
      </c>
      <c r="S1070" s="11">
        <v>2895.4724000000001</v>
      </c>
      <c r="T1070" s="11">
        <v>0.52500000000000002</v>
      </c>
      <c r="U1070" s="11">
        <v>60</v>
      </c>
      <c r="V1070" s="11">
        <v>1600</v>
      </c>
      <c r="W1070" s="11">
        <v>-16.248009</v>
      </c>
      <c r="Y1070" s="11">
        <v>-12.166558</v>
      </c>
      <c r="Z1070" s="11">
        <v>112.96487603305786</v>
      </c>
      <c r="AA1070" s="11">
        <v>2895.4724000000001</v>
      </c>
      <c r="AB1070" s="11">
        <v>0.52500000000000002</v>
      </c>
      <c r="AC1070" s="11">
        <v>60</v>
      </c>
      <c r="AD1070" s="11">
        <v>-16.248009</v>
      </c>
    </row>
    <row r="1071" spans="2:30" x14ac:dyDescent="0.35">
      <c r="B1071" s="11">
        <v>20.088200000000001</v>
      </c>
      <c r="C1071" s="11">
        <v>15</v>
      </c>
      <c r="D1071" s="11">
        <v>293.90816000000001</v>
      </c>
      <c r="E1071" s="11">
        <v>0.16500000000000001</v>
      </c>
      <c r="F1071" s="11">
        <v>4085.3305785123966</v>
      </c>
      <c r="G1071" s="11">
        <v>6000</v>
      </c>
      <c r="H1071" s="11">
        <v>0.75</v>
      </c>
      <c r="I1071" s="11">
        <v>0.4</v>
      </c>
      <c r="J1071" s="11">
        <v>0.7</v>
      </c>
      <c r="K1071" s="11">
        <v>4</v>
      </c>
      <c r="L1071" s="11">
        <v>3</v>
      </c>
      <c r="M1071" s="11">
        <v>2</v>
      </c>
      <c r="N1071" s="11">
        <v>2</v>
      </c>
      <c r="O1071" s="11">
        <v>0.2</v>
      </c>
      <c r="P1071" s="11">
        <v>0.1</v>
      </c>
      <c r="Q1071" s="11">
        <v>0.3</v>
      </c>
      <c r="R1071" s="11">
        <v>0.25</v>
      </c>
      <c r="S1071" s="11">
        <v>2278.2175999999999</v>
      </c>
      <c r="T1071" s="11">
        <v>0.5</v>
      </c>
      <c r="U1071" s="11">
        <v>60</v>
      </c>
      <c r="V1071" s="11">
        <v>2000</v>
      </c>
      <c r="W1071" s="11">
        <v>15.894474000000001</v>
      </c>
      <c r="Y1071" s="11">
        <v>20.088200000000001</v>
      </c>
      <c r="Z1071" s="11">
        <v>674.0795454545455</v>
      </c>
      <c r="AA1071" s="11">
        <v>2278.2175999999999</v>
      </c>
      <c r="AB1071" s="11">
        <v>0.5</v>
      </c>
      <c r="AC1071" s="11">
        <v>60</v>
      </c>
      <c r="AD1071" s="11">
        <v>15.894474000000001</v>
      </c>
    </row>
    <row r="1072" spans="2:30" x14ac:dyDescent="0.35">
      <c r="B1072" s="11">
        <v>-18.287219</v>
      </c>
      <c r="C1072" s="11">
        <v>30</v>
      </c>
      <c r="D1072" s="11">
        <v>287.81632999999999</v>
      </c>
      <c r="E1072" s="11">
        <v>0.219</v>
      </c>
      <c r="F1072" s="11">
        <v>376.54958677685954</v>
      </c>
      <c r="G1072" s="11">
        <v>4000</v>
      </c>
      <c r="H1072" s="11">
        <v>0.85</v>
      </c>
      <c r="I1072" s="11">
        <v>0.5</v>
      </c>
      <c r="J1072" s="11">
        <v>0.8</v>
      </c>
      <c r="K1072" s="11">
        <v>2</v>
      </c>
      <c r="L1072" s="11">
        <v>3</v>
      </c>
      <c r="M1072" s="11">
        <v>2</v>
      </c>
      <c r="N1072" s="11">
        <v>4</v>
      </c>
      <c r="O1072" s="11">
        <v>0.05</v>
      </c>
      <c r="P1072" s="11">
        <v>0.2</v>
      </c>
      <c r="Q1072" s="11">
        <v>0.3</v>
      </c>
      <c r="R1072" s="11">
        <v>0.35</v>
      </c>
      <c r="S1072" s="11">
        <v>1377.7456</v>
      </c>
      <c r="T1072" s="11">
        <v>0.5</v>
      </c>
      <c r="U1072" s="11">
        <v>80</v>
      </c>
      <c r="V1072" s="11">
        <v>1200</v>
      </c>
      <c r="W1072" s="11">
        <v>-16.135645</v>
      </c>
      <c r="Y1072" s="11">
        <v>-18.287219</v>
      </c>
      <c r="Z1072" s="11">
        <v>82.464359504132233</v>
      </c>
      <c r="AA1072" s="11">
        <v>1377.7456</v>
      </c>
      <c r="AB1072" s="11">
        <v>0.5</v>
      </c>
      <c r="AC1072" s="11">
        <v>80</v>
      </c>
      <c r="AD1072" s="11">
        <v>-16.135645</v>
      </c>
    </row>
    <row r="1073" spans="2:30" x14ac:dyDescent="0.35">
      <c r="B1073" s="11">
        <v>-13.390561</v>
      </c>
      <c r="C1073" s="11">
        <v>35</v>
      </c>
      <c r="D1073" s="11">
        <v>123.33673</v>
      </c>
      <c r="E1073" s="11">
        <v>5.7000000000000002E-2</v>
      </c>
      <c r="F1073" s="11">
        <v>640.13429752066122</v>
      </c>
      <c r="G1073" s="11">
        <v>8500</v>
      </c>
      <c r="H1073" s="11">
        <v>0.7</v>
      </c>
      <c r="I1073" s="11">
        <v>0.5</v>
      </c>
      <c r="J1073" s="11">
        <v>0.7</v>
      </c>
      <c r="K1073" s="11">
        <v>3</v>
      </c>
      <c r="L1073" s="11">
        <v>3</v>
      </c>
      <c r="M1073" s="11">
        <v>4</v>
      </c>
      <c r="N1073" s="11">
        <v>2</v>
      </c>
      <c r="O1073" s="11">
        <v>0.125</v>
      </c>
      <c r="P1073" s="11">
        <v>0.1</v>
      </c>
      <c r="Q1073" s="11">
        <v>0.3</v>
      </c>
      <c r="R1073" s="11">
        <v>0.2</v>
      </c>
      <c r="S1073" s="11">
        <v>3515.9308000000001</v>
      </c>
      <c r="T1073" s="11">
        <v>0.42499999999999999</v>
      </c>
      <c r="U1073" s="11">
        <v>60</v>
      </c>
      <c r="V1073" s="11">
        <v>800</v>
      </c>
      <c r="W1073" s="11">
        <v>-12.282280999999999</v>
      </c>
      <c r="Y1073" s="11">
        <v>-13.390561</v>
      </c>
      <c r="Z1073" s="11">
        <v>36.487654958677687</v>
      </c>
      <c r="AA1073" s="11">
        <v>3515.9308000000001</v>
      </c>
      <c r="AB1073" s="11">
        <v>0.42499999999999999</v>
      </c>
      <c r="AC1073" s="11">
        <v>60</v>
      </c>
      <c r="AD1073" s="11">
        <v>-12.282280999999999</v>
      </c>
    </row>
    <row r="1074" spans="2:30" x14ac:dyDescent="0.35">
      <c r="B1074" s="11">
        <v>3.5039020000000001</v>
      </c>
      <c r="C1074" s="11">
        <v>15</v>
      </c>
      <c r="D1074" s="11">
        <v>269.54082</v>
      </c>
      <c r="E1074" s="11">
        <v>0.246</v>
      </c>
      <c r="F1074" s="11">
        <v>1125</v>
      </c>
      <c r="G1074" s="11">
        <v>4500</v>
      </c>
      <c r="H1074" s="11">
        <v>0.75</v>
      </c>
      <c r="I1074" s="11">
        <v>0.2</v>
      </c>
      <c r="J1074" s="11">
        <v>0.7</v>
      </c>
      <c r="K1074" s="11">
        <v>3</v>
      </c>
      <c r="L1074" s="11">
        <v>2</v>
      </c>
      <c r="M1074" s="11">
        <v>4</v>
      </c>
      <c r="N1074" s="11">
        <v>3</v>
      </c>
      <c r="O1074" s="11">
        <v>0.125</v>
      </c>
      <c r="P1074" s="11">
        <v>0.2</v>
      </c>
      <c r="Q1074" s="11">
        <v>0.23333333000000001</v>
      </c>
      <c r="R1074" s="11">
        <v>0.35</v>
      </c>
      <c r="S1074" s="11">
        <v>2522.3123999999998</v>
      </c>
      <c r="T1074" s="11">
        <v>0.625</v>
      </c>
      <c r="U1074" s="11">
        <v>70</v>
      </c>
      <c r="V1074" s="11">
        <v>1000</v>
      </c>
      <c r="W1074" s="11">
        <v>3.9924398999999999</v>
      </c>
      <c r="Y1074" s="11">
        <v>3.5039020000000001</v>
      </c>
      <c r="Z1074" s="11">
        <v>276.75</v>
      </c>
      <c r="AA1074" s="11">
        <v>2522.3123999999998</v>
      </c>
      <c r="AB1074" s="11">
        <v>0.625</v>
      </c>
      <c r="AC1074" s="11">
        <v>70</v>
      </c>
      <c r="AD1074" s="11">
        <v>3.9924398999999999</v>
      </c>
    </row>
    <row r="1075" spans="2:30" x14ac:dyDescent="0.35">
      <c r="B1075" s="11">
        <v>-1.517126</v>
      </c>
      <c r="C1075" s="11">
        <v>45</v>
      </c>
      <c r="D1075" s="11">
        <v>105.06122000000001</v>
      </c>
      <c r="E1075" s="11">
        <v>0.246</v>
      </c>
      <c r="F1075" s="11">
        <v>4635.2789256198348</v>
      </c>
      <c r="G1075" s="11">
        <v>8000</v>
      </c>
      <c r="H1075" s="11">
        <v>0.75</v>
      </c>
      <c r="I1075" s="11">
        <v>0.5</v>
      </c>
      <c r="J1075" s="11">
        <v>0.8</v>
      </c>
      <c r="K1075" s="11">
        <v>2</v>
      </c>
      <c r="L1075" s="11">
        <v>2</v>
      </c>
      <c r="M1075" s="11">
        <v>2</v>
      </c>
      <c r="N1075" s="11">
        <v>4</v>
      </c>
      <c r="O1075" s="11">
        <v>0.05</v>
      </c>
      <c r="P1075" s="11">
        <v>0.2</v>
      </c>
      <c r="Q1075" s="11">
        <v>0.1</v>
      </c>
      <c r="R1075" s="11">
        <v>0.2</v>
      </c>
      <c r="S1075" s="11">
        <v>3721.9389999999999</v>
      </c>
      <c r="T1075" s="11">
        <v>0.57499999999999996</v>
      </c>
      <c r="U1075" s="11">
        <v>50</v>
      </c>
      <c r="V1075" s="11">
        <v>1800</v>
      </c>
      <c r="W1075" s="11">
        <v>8.3410537999999992</v>
      </c>
      <c r="Y1075" s="11">
        <v>-1.517126</v>
      </c>
      <c r="Z1075" s="11">
        <v>1140.2786157024793</v>
      </c>
      <c r="AA1075" s="11">
        <v>3721.9389999999999</v>
      </c>
      <c r="AB1075" s="11">
        <v>0.57499999999999996</v>
      </c>
      <c r="AC1075" s="11">
        <v>50</v>
      </c>
      <c r="AD1075" s="11">
        <v>8.3410537999999992</v>
      </c>
    </row>
    <row r="1076" spans="2:30" x14ac:dyDescent="0.35">
      <c r="B1076" s="11">
        <v>0.77966899999999995</v>
      </c>
      <c r="C1076" s="11">
        <v>20</v>
      </c>
      <c r="D1076" s="11">
        <v>178.16327000000001</v>
      </c>
      <c r="E1076" s="11">
        <v>0.111</v>
      </c>
      <c r="F1076" s="11">
        <v>1700</v>
      </c>
      <c r="G1076" s="11">
        <v>6000</v>
      </c>
      <c r="H1076" s="11">
        <v>0.8</v>
      </c>
      <c r="I1076" s="11">
        <v>0.3</v>
      </c>
      <c r="J1076" s="11">
        <v>0.7</v>
      </c>
      <c r="K1076" s="11">
        <v>4</v>
      </c>
      <c r="L1076" s="11">
        <v>4</v>
      </c>
      <c r="M1076" s="11">
        <v>3</v>
      </c>
      <c r="N1076" s="11">
        <v>2</v>
      </c>
      <c r="O1076" s="11">
        <v>0.05</v>
      </c>
      <c r="P1076" s="11">
        <v>0.15</v>
      </c>
      <c r="Q1076" s="11">
        <v>0.16666666999999999</v>
      </c>
      <c r="R1076" s="11">
        <v>0.2</v>
      </c>
      <c r="S1076" s="11">
        <v>2727.5596</v>
      </c>
      <c r="T1076" s="11">
        <v>0.4</v>
      </c>
      <c r="U1076" s="11">
        <v>50</v>
      </c>
      <c r="V1076" s="11">
        <v>1000</v>
      </c>
      <c r="W1076" s="11">
        <v>-7.9943268999999997E-2</v>
      </c>
      <c r="Y1076" s="11">
        <v>0.77966899999999995</v>
      </c>
      <c r="Z1076" s="11">
        <v>188.7</v>
      </c>
      <c r="AA1076" s="11">
        <v>2727.5596</v>
      </c>
      <c r="AB1076" s="11">
        <v>0.4</v>
      </c>
      <c r="AC1076" s="11">
        <v>50</v>
      </c>
      <c r="AD1076" s="11">
        <v>-7.9943268999999997E-2</v>
      </c>
    </row>
    <row r="1077" spans="2:30" x14ac:dyDescent="0.35">
      <c r="B1077" s="11">
        <v>8.7596229999999995</v>
      </c>
      <c r="C1077" s="11">
        <v>20</v>
      </c>
      <c r="D1077" s="11">
        <v>44.142856999999999</v>
      </c>
      <c r="E1077" s="11">
        <v>8.4000000000000005E-2</v>
      </c>
      <c r="F1077" s="11">
        <v>3290.2892561983467</v>
      </c>
      <c r="G1077" s="11">
        <v>6000</v>
      </c>
      <c r="H1077" s="11">
        <v>0.7</v>
      </c>
      <c r="I1077" s="11">
        <v>0.3</v>
      </c>
      <c r="J1077" s="11">
        <v>0.7</v>
      </c>
      <c r="K1077" s="11">
        <v>3</v>
      </c>
      <c r="L1077" s="11">
        <v>3</v>
      </c>
      <c r="M1077" s="11">
        <v>3</v>
      </c>
      <c r="N1077" s="11">
        <v>3</v>
      </c>
      <c r="O1077" s="11">
        <v>0.05</v>
      </c>
      <c r="P1077" s="11">
        <v>0.1</v>
      </c>
      <c r="Q1077" s="11">
        <v>0.23333333000000001</v>
      </c>
      <c r="R1077" s="11">
        <v>0.35</v>
      </c>
      <c r="S1077" s="11">
        <v>3776.6210000000001</v>
      </c>
      <c r="T1077" s="11">
        <v>0.52500000000000002</v>
      </c>
      <c r="U1077" s="11">
        <v>60</v>
      </c>
      <c r="V1077" s="11">
        <v>1000</v>
      </c>
      <c r="W1077" s="11">
        <v>7.4526364999999997</v>
      </c>
      <c r="Y1077" s="11">
        <v>8.7596229999999995</v>
      </c>
      <c r="Z1077" s="11">
        <v>276.38429752066116</v>
      </c>
      <c r="AA1077" s="11">
        <v>3776.6210000000001</v>
      </c>
      <c r="AB1077" s="11">
        <v>0.52500000000000002</v>
      </c>
      <c r="AC1077" s="11">
        <v>60</v>
      </c>
      <c r="AD1077" s="11">
        <v>7.4526364999999997</v>
      </c>
    </row>
    <row r="1078" spans="2:30" x14ac:dyDescent="0.35">
      <c r="B1078" s="11">
        <v>11.483791</v>
      </c>
      <c r="C1078" s="11">
        <v>25</v>
      </c>
      <c r="D1078" s="11">
        <v>135.52041</v>
      </c>
      <c r="E1078" s="11">
        <v>0.219</v>
      </c>
      <c r="F1078" s="11">
        <v>2435.4855371900826</v>
      </c>
      <c r="G1078" s="11">
        <v>3500</v>
      </c>
      <c r="H1078" s="11">
        <v>0.8</v>
      </c>
      <c r="I1078" s="11">
        <v>0.5</v>
      </c>
      <c r="J1078" s="11">
        <v>0.7</v>
      </c>
      <c r="K1078" s="11">
        <v>2</v>
      </c>
      <c r="L1078" s="11">
        <v>2</v>
      </c>
      <c r="M1078" s="11">
        <v>2</v>
      </c>
      <c r="N1078" s="11">
        <v>3</v>
      </c>
      <c r="O1078" s="11">
        <v>0.2</v>
      </c>
      <c r="P1078" s="11">
        <v>0.2</v>
      </c>
      <c r="Q1078" s="11">
        <v>0.16666666999999999</v>
      </c>
      <c r="R1078" s="11">
        <v>0.2</v>
      </c>
      <c r="S1078" s="11">
        <v>2132.6446000000001</v>
      </c>
      <c r="T1078" s="11">
        <v>0.42499999999999999</v>
      </c>
      <c r="U1078" s="11">
        <v>40</v>
      </c>
      <c r="V1078" s="11">
        <v>1200</v>
      </c>
      <c r="W1078" s="11">
        <v>10.459894999999999</v>
      </c>
      <c r="Y1078" s="11">
        <v>11.483791</v>
      </c>
      <c r="Z1078" s="11">
        <v>533.37133264462807</v>
      </c>
      <c r="AA1078" s="11">
        <v>2132.6446000000001</v>
      </c>
      <c r="AB1078" s="11">
        <v>0.42499999999999999</v>
      </c>
      <c r="AC1078" s="11">
        <v>40</v>
      </c>
      <c r="AD1078" s="11">
        <v>10.459894999999999</v>
      </c>
    </row>
    <row r="1079" spans="2:30" x14ac:dyDescent="0.35">
      <c r="B1079" s="11">
        <v>3.5701890000000001</v>
      </c>
      <c r="C1079" s="11">
        <v>25</v>
      </c>
      <c r="D1079" s="11">
        <v>239.08162999999999</v>
      </c>
      <c r="E1079" s="11">
        <v>0.192</v>
      </c>
      <c r="F1079" s="11">
        <v>2847.3657024793383</v>
      </c>
      <c r="G1079" s="11">
        <v>5500</v>
      </c>
      <c r="H1079" s="11">
        <v>0.75</v>
      </c>
      <c r="I1079" s="11">
        <v>0.5</v>
      </c>
      <c r="J1079" s="11">
        <v>0.6</v>
      </c>
      <c r="K1079" s="11">
        <v>2</v>
      </c>
      <c r="L1079" s="11">
        <v>4</v>
      </c>
      <c r="M1079" s="11">
        <v>2</v>
      </c>
      <c r="N1079" s="11">
        <v>3</v>
      </c>
      <c r="O1079" s="11">
        <v>0.05</v>
      </c>
      <c r="P1079" s="11">
        <v>0.2</v>
      </c>
      <c r="Q1079" s="11">
        <v>0.1</v>
      </c>
      <c r="R1079" s="11">
        <v>0.35</v>
      </c>
      <c r="S1079" s="11">
        <v>1954.9241999999999</v>
      </c>
      <c r="T1079" s="11">
        <v>0.55000000000000004</v>
      </c>
      <c r="U1079" s="11">
        <v>60</v>
      </c>
      <c r="V1079" s="11">
        <v>1000</v>
      </c>
      <c r="W1079" s="11">
        <v>6.8157201000000001</v>
      </c>
      <c r="Y1079" s="11">
        <v>3.5701890000000001</v>
      </c>
      <c r="Z1079" s="11">
        <v>546.69421487603302</v>
      </c>
      <c r="AA1079" s="11">
        <v>1954.9241999999999</v>
      </c>
      <c r="AB1079" s="11">
        <v>0.55000000000000004</v>
      </c>
      <c r="AC1079" s="11">
        <v>60</v>
      </c>
      <c r="AD1079" s="11">
        <v>6.8157201000000001</v>
      </c>
    </row>
    <row r="1080" spans="2:30" x14ac:dyDescent="0.35">
      <c r="B1080" s="11">
        <v>-3.1146479999999999</v>
      </c>
      <c r="C1080" s="11">
        <v>30</v>
      </c>
      <c r="D1080" s="11">
        <v>80.693877999999998</v>
      </c>
      <c r="E1080" s="11">
        <v>0.192</v>
      </c>
      <c r="F1080" s="11">
        <v>3861.1570247933887</v>
      </c>
      <c r="G1080" s="11">
        <v>6000</v>
      </c>
      <c r="H1080" s="11">
        <v>0.7</v>
      </c>
      <c r="I1080" s="11">
        <v>0.4</v>
      </c>
      <c r="J1080" s="11">
        <v>0.8</v>
      </c>
      <c r="K1080" s="11">
        <v>4</v>
      </c>
      <c r="L1080" s="11">
        <v>2</v>
      </c>
      <c r="M1080" s="11">
        <v>3</v>
      </c>
      <c r="N1080" s="11">
        <v>4</v>
      </c>
      <c r="O1080" s="11">
        <v>0.125</v>
      </c>
      <c r="P1080" s="11">
        <v>0.15</v>
      </c>
      <c r="Q1080" s="11">
        <v>0.16666666999999999</v>
      </c>
      <c r="R1080" s="11">
        <v>0.3</v>
      </c>
      <c r="S1080" s="11">
        <v>3050.7224999999999</v>
      </c>
      <c r="T1080" s="11">
        <v>0.67500000000000004</v>
      </c>
      <c r="U1080" s="11">
        <v>40</v>
      </c>
      <c r="V1080" s="11">
        <v>1200</v>
      </c>
      <c r="W1080" s="11">
        <v>-1.0630982</v>
      </c>
      <c r="Y1080" s="11">
        <v>-3.1146479999999999</v>
      </c>
      <c r="Z1080" s="11">
        <v>741.3421487603307</v>
      </c>
      <c r="AA1080" s="11">
        <v>3050.7224999999999</v>
      </c>
      <c r="AB1080" s="11">
        <v>0.67500000000000004</v>
      </c>
      <c r="AC1080" s="11">
        <v>40</v>
      </c>
      <c r="AD1080" s="11">
        <v>-1.0630982</v>
      </c>
    </row>
    <row r="1081" spans="2:30" x14ac:dyDescent="0.35">
      <c r="B1081" s="11">
        <v>-1.880144</v>
      </c>
      <c r="C1081" s="11">
        <v>20</v>
      </c>
      <c r="D1081" s="11">
        <v>232.9898</v>
      </c>
      <c r="E1081" s="11">
        <v>0.03</v>
      </c>
      <c r="F1081" s="11">
        <v>4635.2789256198348</v>
      </c>
      <c r="G1081" s="11">
        <v>8000</v>
      </c>
      <c r="H1081" s="11">
        <v>0.8</v>
      </c>
      <c r="I1081" s="11">
        <v>0.3</v>
      </c>
      <c r="J1081" s="11">
        <v>0.6</v>
      </c>
      <c r="K1081" s="11">
        <v>3</v>
      </c>
      <c r="L1081" s="11">
        <v>2</v>
      </c>
      <c r="M1081" s="11">
        <v>2</v>
      </c>
      <c r="N1081" s="11">
        <v>2</v>
      </c>
      <c r="O1081" s="11">
        <v>0.05</v>
      </c>
      <c r="P1081" s="11">
        <v>0.2</v>
      </c>
      <c r="Q1081" s="11">
        <v>0.3</v>
      </c>
      <c r="R1081" s="11">
        <v>0.35</v>
      </c>
      <c r="S1081" s="11">
        <v>2237.9976000000001</v>
      </c>
      <c r="T1081" s="11">
        <v>0.5</v>
      </c>
      <c r="U1081" s="11">
        <v>50</v>
      </c>
      <c r="V1081" s="11">
        <v>800</v>
      </c>
      <c r="W1081" s="11">
        <v>-5.8072324999999996</v>
      </c>
      <c r="Y1081" s="11">
        <v>-1.880144</v>
      </c>
      <c r="Z1081" s="11">
        <v>139.05836776859505</v>
      </c>
      <c r="AA1081" s="11">
        <v>2237.9976000000001</v>
      </c>
      <c r="AB1081" s="11">
        <v>0.5</v>
      </c>
      <c r="AC1081" s="11">
        <v>50</v>
      </c>
      <c r="AD1081" s="11">
        <v>-5.8072324999999996</v>
      </c>
    </row>
    <row r="1082" spans="2:30" x14ac:dyDescent="0.35">
      <c r="B1082" s="11">
        <v>-11.303832</v>
      </c>
      <c r="C1082" s="11">
        <v>20</v>
      </c>
      <c r="D1082" s="11">
        <v>62.418367000000003</v>
      </c>
      <c r="E1082" s="11">
        <v>0.3</v>
      </c>
      <c r="F1082" s="11">
        <v>528.9256198347108</v>
      </c>
      <c r="G1082" s="11">
        <v>7500</v>
      </c>
      <c r="H1082" s="11">
        <v>0.8</v>
      </c>
      <c r="I1082" s="11">
        <v>0.4</v>
      </c>
      <c r="J1082" s="11">
        <v>0.8</v>
      </c>
      <c r="K1082" s="11">
        <v>4</v>
      </c>
      <c r="L1082" s="11">
        <v>2</v>
      </c>
      <c r="M1082" s="11">
        <v>3</v>
      </c>
      <c r="N1082" s="11">
        <v>3</v>
      </c>
      <c r="O1082" s="11">
        <v>0.05</v>
      </c>
      <c r="P1082" s="11">
        <v>0.2</v>
      </c>
      <c r="Q1082" s="11">
        <v>0.3</v>
      </c>
      <c r="R1082" s="11">
        <v>0.2</v>
      </c>
      <c r="S1082" s="11">
        <v>2753.7860999999998</v>
      </c>
      <c r="T1082" s="11">
        <v>0.65</v>
      </c>
      <c r="U1082" s="11">
        <v>70</v>
      </c>
      <c r="V1082" s="11">
        <v>1600</v>
      </c>
      <c r="W1082" s="11">
        <v>-10.835003</v>
      </c>
      <c r="Y1082" s="11">
        <v>-11.303832</v>
      </c>
      <c r="Z1082" s="11">
        <v>158.67768595041323</v>
      </c>
      <c r="AA1082" s="11">
        <v>2753.7860999999998</v>
      </c>
      <c r="AB1082" s="11">
        <v>0.65</v>
      </c>
      <c r="AC1082" s="11">
        <v>70</v>
      </c>
      <c r="AD1082" s="11">
        <v>-10.835003</v>
      </c>
    </row>
    <row r="1083" spans="2:30" x14ac:dyDescent="0.35">
      <c r="B1083" s="11">
        <v>8.2446079999999995</v>
      </c>
      <c r="C1083" s="11">
        <v>25</v>
      </c>
      <c r="D1083" s="11">
        <v>196.43878000000001</v>
      </c>
      <c r="E1083" s="11">
        <v>8.4000000000000005E-2</v>
      </c>
      <c r="F1083" s="11">
        <v>4176.1363636363631</v>
      </c>
      <c r="G1083" s="11">
        <v>5500</v>
      </c>
      <c r="H1083" s="11">
        <v>0.85</v>
      </c>
      <c r="I1083" s="11">
        <v>0.2</v>
      </c>
      <c r="J1083" s="11">
        <v>0.6</v>
      </c>
      <c r="K1083" s="11">
        <v>3</v>
      </c>
      <c r="L1083" s="11">
        <v>4</v>
      </c>
      <c r="M1083" s="11">
        <v>3</v>
      </c>
      <c r="N1083" s="11">
        <v>2</v>
      </c>
      <c r="O1083" s="11">
        <v>0.05</v>
      </c>
      <c r="P1083" s="11">
        <v>0.2</v>
      </c>
      <c r="Q1083" s="11">
        <v>0.16666666999999999</v>
      </c>
      <c r="R1083" s="11">
        <v>0.2</v>
      </c>
      <c r="S1083" s="11">
        <v>3351.2986999999998</v>
      </c>
      <c r="T1083" s="11">
        <v>0.45</v>
      </c>
      <c r="U1083" s="11">
        <v>60</v>
      </c>
      <c r="V1083" s="11">
        <v>1800</v>
      </c>
      <c r="W1083" s="11">
        <v>10.658227</v>
      </c>
      <c r="Y1083" s="11">
        <v>8.2446079999999995</v>
      </c>
      <c r="Z1083" s="11">
        <v>350.7954545454545</v>
      </c>
      <c r="AA1083" s="11">
        <v>3351.2986999999998</v>
      </c>
      <c r="AB1083" s="11">
        <v>0.45</v>
      </c>
      <c r="AC1083" s="11">
        <v>60</v>
      </c>
      <c r="AD1083" s="11">
        <v>10.658227</v>
      </c>
    </row>
    <row r="1084" spans="2:30" x14ac:dyDescent="0.35">
      <c r="B1084" s="11">
        <v>4.8848830000000003</v>
      </c>
      <c r="C1084" s="11">
        <v>45</v>
      </c>
      <c r="D1084" s="11">
        <v>232.9898</v>
      </c>
      <c r="E1084" s="11">
        <v>0.219</v>
      </c>
      <c r="F1084" s="11">
        <v>1700</v>
      </c>
      <c r="G1084" s="11">
        <v>7000</v>
      </c>
      <c r="H1084" s="11">
        <v>0.75</v>
      </c>
      <c r="I1084" s="11">
        <v>0.5</v>
      </c>
      <c r="J1084" s="11">
        <v>0.6</v>
      </c>
      <c r="K1084" s="11">
        <v>3</v>
      </c>
      <c r="L1084" s="11">
        <v>4</v>
      </c>
      <c r="M1084" s="11">
        <v>2</v>
      </c>
      <c r="N1084" s="11">
        <v>2</v>
      </c>
      <c r="O1084" s="11">
        <v>0.2</v>
      </c>
      <c r="P1084" s="11">
        <v>0.15</v>
      </c>
      <c r="Q1084" s="11">
        <v>0.3</v>
      </c>
      <c r="R1084" s="11">
        <v>0.25</v>
      </c>
      <c r="S1084" s="11">
        <v>3256.6967</v>
      </c>
      <c r="T1084" s="11">
        <v>0.52500000000000002</v>
      </c>
      <c r="U1084" s="11">
        <v>80</v>
      </c>
      <c r="V1084" s="11">
        <v>400</v>
      </c>
      <c r="W1084" s="11">
        <v>4.7317238000000001</v>
      </c>
      <c r="Y1084" s="11">
        <v>4.8848830000000003</v>
      </c>
      <c r="Z1084" s="11">
        <v>372.3</v>
      </c>
      <c r="AA1084" s="11">
        <v>3256.6967</v>
      </c>
      <c r="AB1084" s="11">
        <v>0.52500000000000002</v>
      </c>
      <c r="AC1084" s="11">
        <v>80</v>
      </c>
      <c r="AD1084" s="11">
        <v>4.7317238000000001</v>
      </c>
    </row>
    <row r="1085" spans="2:30" x14ac:dyDescent="0.35">
      <c r="B1085" s="11">
        <v>2.8155220000000001</v>
      </c>
      <c r="C1085" s="11">
        <v>35</v>
      </c>
      <c r="D1085" s="11">
        <v>202.53061</v>
      </c>
      <c r="E1085" s="11">
        <v>0.13800000000000001</v>
      </c>
      <c r="F1085" s="11">
        <v>8000</v>
      </c>
      <c r="G1085" s="11">
        <v>7500</v>
      </c>
      <c r="H1085" s="11">
        <v>0.8</v>
      </c>
      <c r="I1085" s="11">
        <v>0.4</v>
      </c>
      <c r="J1085" s="11">
        <v>0.9</v>
      </c>
      <c r="K1085" s="11">
        <v>3</v>
      </c>
      <c r="L1085" s="11">
        <v>2</v>
      </c>
      <c r="M1085" s="11">
        <v>4</v>
      </c>
      <c r="N1085" s="11">
        <v>4</v>
      </c>
      <c r="O1085" s="11">
        <v>0.05</v>
      </c>
      <c r="P1085" s="11">
        <v>0.2</v>
      </c>
      <c r="Q1085" s="11">
        <v>0.3</v>
      </c>
      <c r="R1085" s="11">
        <v>0.25</v>
      </c>
      <c r="S1085" s="11">
        <v>1909.1026999999999</v>
      </c>
      <c r="T1085" s="11">
        <v>0.65</v>
      </c>
      <c r="U1085" s="11">
        <v>80</v>
      </c>
      <c r="V1085" s="11">
        <v>2000</v>
      </c>
      <c r="W1085" s="11">
        <v>-9.9748733999999999</v>
      </c>
      <c r="Y1085" s="11">
        <v>2.8155220000000001</v>
      </c>
      <c r="Z1085" s="11">
        <v>1104</v>
      </c>
      <c r="AA1085" s="11">
        <v>1909.1026999999999</v>
      </c>
      <c r="AB1085" s="11">
        <v>0.65</v>
      </c>
      <c r="AC1085" s="11">
        <v>80</v>
      </c>
      <c r="AD1085" s="11">
        <v>-9.9748733999999999</v>
      </c>
    </row>
    <row r="1086" spans="2:30" x14ac:dyDescent="0.35">
      <c r="B1086" s="11">
        <v>-10.874383</v>
      </c>
      <c r="C1086" s="11">
        <v>40</v>
      </c>
      <c r="D1086" s="11">
        <v>178.16327000000001</v>
      </c>
      <c r="E1086" s="11">
        <v>5.7000000000000002E-2</v>
      </c>
      <c r="F1086" s="11">
        <v>2221.6425619834713</v>
      </c>
      <c r="G1086" s="11">
        <v>7500</v>
      </c>
      <c r="H1086" s="11">
        <v>0.8</v>
      </c>
      <c r="I1086" s="11">
        <v>0.2</v>
      </c>
      <c r="J1086" s="11">
        <v>0.7</v>
      </c>
      <c r="K1086" s="11">
        <v>2</v>
      </c>
      <c r="L1086" s="11">
        <v>3</v>
      </c>
      <c r="M1086" s="11">
        <v>2</v>
      </c>
      <c r="N1086" s="11">
        <v>4</v>
      </c>
      <c r="O1086" s="11">
        <v>0.2</v>
      </c>
      <c r="P1086" s="11">
        <v>0.15</v>
      </c>
      <c r="Q1086" s="11">
        <v>0.1</v>
      </c>
      <c r="R1086" s="11">
        <v>0.2</v>
      </c>
      <c r="S1086" s="11">
        <v>4170.2484000000004</v>
      </c>
      <c r="T1086" s="11">
        <v>0.7</v>
      </c>
      <c r="U1086" s="11">
        <v>40</v>
      </c>
      <c r="V1086" s="11">
        <v>800</v>
      </c>
      <c r="W1086" s="11">
        <v>-12.467699</v>
      </c>
      <c r="Y1086" s="11">
        <v>-10.874383</v>
      </c>
      <c r="Z1086" s="11">
        <v>126.63362603305787</v>
      </c>
      <c r="AA1086" s="11">
        <v>4170.2484000000004</v>
      </c>
      <c r="AB1086" s="11">
        <v>0.7</v>
      </c>
      <c r="AC1086" s="11">
        <v>40</v>
      </c>
      <c r="AD1086" s="11">
        <v>-12.467699</v>
      </c>
    </row>
    <row r="1087" spans="2:30" x14ac:dyDescent="0.35">
      <c r="B1087" s="11">
        <v>34.781481999999997</v>
      </c>
      <c r="C1087" s="11">
        <v>30</v>
      </c>
      <c r="D1087" s="11">
        <v>74.602041</v>
      </c>
      <c r="E1087" s="11">
        <v>0.246</v>
      </c>
      <c r="F1087" s="11">
        <v>2985.4338842975208</v>
      </c>
      <c r="G1087" s="11">
        <v>6000</v>
      </c>
      <c r="H1087" s="11">
        <v>0.85</v>
      </c>
      <c r="I1087" s="11">
        <v>0.3</v>
      </c>
      <c r="J1087" s="11">
        <v>0.9</v>
      </c>
      <c r="K1087" s="11">
        <v>2</v>
      </c>
      <c r="L1087" s="11">
        <v>2</v>
      </c>
      <c r="M1087" s="11">
        <v>2</v>
      </c>
      <c r="N1087" s="11">
        <v>3</v>
      </c>
      <c r="O1087" s="11">
        <v>0.2</v>
      </c>
      <c r="P1087" s="11">
        <v>0.1</v>
      </c>
      <c r="Q1087" s="11">
        <v>0.16666666999999999</v>
      </c>
      <c r="R1087" s="11">
        <v>0.3</v>
      </c>
      <c r="S1087" s="11">
        <v>2066.6185</v>
      </c>
      <c r="T1087" s="11">
        <v>0.6</v>
      </c>
      <c r="U1087" s="11">
        <v>80</v>
      </c>
      <c r="V1087" s="11">
        <v>1400</v>
      </c>
      <c r="W1087" s="11">
        <v>24.778679</v>
      </c>
      <c r="Y1087" s="11">
        <v>34.781481999999997</v>
      </c>
      <c r="Z1087" s="11">
        <v>734.41673553719011</v>
      </c>
      <c r="AA1087" s="11">
        <v>2066.6185</v>
      </c>
      <c r="AB1087" s="11">
        <v>0.6</v>
      </c>
      <c r="AC1087" s="11">
        <v>80</v>
      </c>
      <c r="AD1087" s="11">
        <v>24.778679</v>
      </c>
    </row>
    <row r="1088" spans="2:30" x14ac:dyDescent="0.35">
      <c r="B1088" s="11">
        <v>4.0763670000000003</v>
      </c>
      <c r="C1088" s="11">
        <v>30</v>
      </c>
      <c r="D1088" s="11">
        <v>287.81632999999999</v>
      </c>
      <c r="E1088" s="11">
        <v>0.111</v>
      </c>
      <c r="F1088" s="11">
        <v>1650</v>
      </c>
      <c r="G1088" s="11">
        <v>8500</v>
      </c>
      <c r="H1088" s="11">
        <v>0.85</v>
      </c>
      <c r="I1088" s="11">
        <v>0.5</v>
      </c>
      <c r="J1088" s="11">
        <v>0.8</v>
      </c>
      <c r="K1088" s="11">
        <v>3</v>
      </c>
      <c r="L1088" s="11">
        <v>2</v>
      </c>
      <c r="M1088" s="11">
        <v>4</v>
      </c>
      <c r="N1088" s="11">
        <v>4</v>
      </c>
      <c r="O1088" s="11">
        <v>0.125</v>
      </c>
      <c r="P1088" s="11">
        <v>0.2</v>
      </c>
      <c r="Q1088" s="11">
        <v>0.23333333000000001</v>
      </c>
      <c r="R1088" s="11">
        <v>0.3</v>
      </c>
      <c r="S1088" s="11">
        <v>4321.8567999999996</v>
      </c>
      <c r="T1088" s="11">
        <v>0.5</v>
      </c>
      <c r="U1088" s="11">
        <v>70</v>
      </c>
      <c r="V1088" s="11">
        <v>600</v>
      </c>
      <c r="W1088" s="11">
        <v>5.8876287999999999</v>
      </c>
      <c r="Y1088" s="11">
        <v>4.0763670000000003</v>
      </c>
      <c r="Z1088" s="11">
        <v>183.15</v>
      </c>
      <c r="AA1088" s="11">
        <v>4321.8567999999996</v>
      </c>
      <c r="AB1088" s="11">
        <v>0.5</v>
      </c>
      <c r="AC1088" s="11">
        <v>70</v>
      </c>
      <c r="AD1088" s="11">
        <v>5.8876287999999999</v>
      </c>
    </row>
    <row r="1089" spans="2:30" x14ac:dyDescent="0.35">
      <c r="B1089" s="11">
        <v>-12.123548</v>
      </c>
      <c r="C1089" s="11">
        <v>40</v>
      </c>
      <c r="D1089" s="11">
        <v>208.62244999999999</v>
      </c>
      <c r="E1089" s="11">
        <v>5.7000000000000002E-2</v>
      </c>
      <c r="F1089" s="11">
        <v>2485.227272727273</v>
      </c>
      <c r="G1089" s="11">
        <v>6500</v>
      </c>
      <c r="H1089" s="11">
        <v>0.75</v>
      </c>
      <c r="I1089" s="11">
        <v>0.4</v>
      </c>
      <c r="J1089" s="11">
        <v>0.7</v>
      </c>
      <c r="K1089" s="11">
        <v>3</v>
      </c>
      <c r="L1089" s="11">
        <v>4</v>
      </c>
      <c r="M1089" s="11">
        <v>4</v>
      </c>
      <c r="N1089" s="11">
        <v>3</v>
      </c>
      <c r="O1089" s="11">
        <v>0.05</v>
      </c>
      <c r="P1089" s="11">
        <v>0.2</v>
      </c>
      <c r="Q1089" s="11">
        <v>0.3</v>
      </c>
      <c r="R1089" s="11">
        <v>0.2</v>
      </c>
      <c r="S1089" s="11">
        <v>2108.2921999999999</v>
      </c>
      <c r="T1089" s="11">
        <v>0.57499999999999996</v>
      </c>
      <c r="U1089" s="11">
        <v>50</v>
      </c>
      <c r="V1089" s="11">
        <v>600</v>
      </c>
      <c r="W1089" s="11">
        <v>-12.163249</v>
      </c>
      <c r="Y1089" s="11">
        <v>-12.123548</v>
      </c>
      <c r="Z1089" s="11">
        <v>141.65795454545457</v>
      </c>
      <c r="AA1089" s="11">
        <v>2108.2921999999999</v>
      </c>
      <c r="AB1089" s="11">
        <v>0.57499999999999996</v>
      </c>
      <c r="AC1089" s="11">
        <v>50</v>
      </c>
      <c r="AD1089" s="11">
        <v>-12.163249</v>
      </c>
    </row>
    <row r="1090" spans="2:30" x14ac:dyDescent="0.35">
      <c r="B1090" s="11">
        <v>21.330694000000001</v>
      </c>
      <c r="C1090" s="11">
        <v>45</v>
      </c>
      <c r="D1090" s="11">
        <v>196.43878000000001</v>
      </c>
      <c r="E1090" s="11">
        <v>0.246</v>
      </c>
      <c r="F1090" s="11">
        <v>4500</v>
      </c>
      <c r="G1090" s="11">
        <v>8500</v>
      </c>
      <c r="H1090" s="11">
        <v>0.7</v>
      </c>
      <c r="I1090" s="11">
        <v>0.4</v>
      </c>
      <c r="J1090" s="11">
        <v>0.6</v>
      </c>
      <c r="K1090" s="11">
        <v>4</v>
      </c>
      <c r="L1090" s="11">
        <v>2</v>
      </c>
      <c r="M1090" s="11">
        <v>3</v>
      </c>
      <c r="N1090" s="11">
        <v>2</v>
      </c>
      <c r="O1090" s="11">
        <v>0.2</v>
      </c>
      <c r="P1090" s="11">
        <v>0.1</v>
      </c>
      <c r="Q1090" s="11">
        <v>0.1</v>
      </c>
      <c r="R1090" s="11">
        <v>0.25</v>
      </c>
      <c r="S1090" s="11">
        <v>3954.5601999999999</v>
      </c>
      <c r="T1090" s="11">
        <v>0.65</v>
      </c>
      <c r="U1090" s="11">
        <v>80</v>
      </c>
      <c r="V1090" s="11">
        <v>1400</v>
      </c>
      <c r="W1090" s="11">
        <v>22.654101000000001</v>
      </c>
      <c r="Y1090" s="11">
        <v>21.330694000000001</v>
      </c>
      <c r="Z1090" s="11">
        <v>1107</v>
      </c>
      <c r="AA1090" s="11">
        <v>3954.5601999999999</v>
      </c>
      <c r="AB1090" s="11">
        <v>0.65</v>
      </c>
      <c r="AC1090" s="11">
        <v>80</v>
      </c>
      <c r="AD1090" s="11">
        <v>22.654101000000001</v>
      </c>
    </row>
    <row r="1091" spans="2:30" x14ac:dyDescent="0.35">
      <c r="B1091" s="11">
        <v>-13.262117999999999</v>
      </c>
      <c r="C1091" s="11">
        <v>45</v>
      </c>
      <c r="D1091" s="11">
        <v>178.16327000000001</v>
      </c>
      <c r="E1091" s="11">
        <v>0.111</v>
      </c>
      <c r="F1091" s="11">
        <v>2000</v>
      </c>
      <c r="G1091" s="11">
        <v>8500</v>
      </c>
      <c r="H1091" s="11">
        <v>0.75</v>
      </c>
      <c r="I1091" s="11">
        <v>0.4</v>
      </c>
      <c r="J1091" s="11">
        <v>0.6</v>
      </c>
      <c r="K1091" s="11">
        <v>3</v>
      </c>
      <c r="L1091" s="11">
        <v>2</v>
      </c>
      <c r="M1091" s="11">
        <v>2</v>
      </c>
      <c r="N1091" s="11">
        <v>4</v>
      </c>
      <c r="O1091" s="11">
        <v>0.2</v>
      </c>
      <c r="P1091" s="11">
        <v>0.1</v>
      </c>
      <c r="Q1091" s="11">
        <v>0.23333333000000001</v>
      </c>
      <c r="R1091" s="11">
        <v>0.3</v>
      </c>
      <c r="S1091" s="11">
        <v>2678.8955999999998</v>
      </c>
      <c r="T1091" s="11">
        <v>0.52500000000000002</v>
      </c>
      <c r="U1091" s="11">
        <v>50</v>
      </c>
      <c r="V1091" s="11">
        <v>1200</v>
      </c>
      <c r="W1091" s="11">
        <v>-12.619147999999999</v>
      </c>
      <c r="Y1091" s="11">
        <v>-13.262117999999999</v>
      </c>
      <c r="Z1091" s="11">
        <v>222</v>
      </c>
      <c r="AA1091" s="11">
        <v>2678.8955999999998</v>
      </c>
      <c r="AB1091" s="11">
        <v>0.52500000000000002</v>
      </c>
      <c r="AC1091" s="11">
        <v>50</v>
      </c>
      <c r="AD1091" s="11">
        <v>-12.619147999999999</v>
      </c>
    </row>
    <row r="1092" spans="2:30" x14ac:dyDescent="0.35">
      <c r="B1092" s="11">
        <v>-2.4014790000000001</v>
      </c>
      <c r="C1092" s="11">
        <v>40</v>
      </c>
      <c r="D1092" s="11">
        <v>7.5918367</v>
      </c>
      <c r="E1092" s="11">
        <v>0.246</v>
      </c>
      <c r="F1092" s="11">
        <v>1885.5371900826447</v>
      </c>
      <c r="G1092" s="11">
        <v>7500</v>
      </c>
      <c r="H1092" s="11">
        <v>0.85</v>
      </c>
      <c r="I1092" s="11">
        <v>0.4</v>
      </c>
      <c r="J1092" s="11">
        <v>0.7</v>
      </c>
      <c r="K1092" s="11">
        <v>4</v>
      </c>
      <c r="L1092" s="11">
        <v>2</v>
      </c>
      <c r="M1092" s="11">
        <v>2</v>
      </c>
      <c r="N1092" s="11">
        <v>2</v>
      </c>
      <c r="O1092" s="11">
        <v>0.05</v>
      </c>
      <c r="P1092" s="11">
        <v>0.1</v>
      </c>
      <c r="Q1092" s="11">
        <v>0.23333333000000001</v>
      </c>
      <c r="R1092" s="11">
        <v>0.25</v>
      </c>
      <c r="S1092" s="11">
        <v>1853.4437</v>
      </c>
      <c r="T1092" s="11">
        <v>0.42499999999999999</v>
      </c>
      <c r="U1092" s="11">
        <v>40</v>
      </c>
      <c r="V1092" s="11">
        <v>400</v>
      </c>
      <c r="W1092" s="11">
        <v>-8.1780206999999994</v>
      </c>
      <c r="Y1092" s="11">
        <v>-2.4014790000000001</v>
      </c>
      <c r="Z1092" s="11">
        <v>463.84214876033059</v>
      </c>
      <c r="AA1092" s="11">
        <v>1853.4437</v>
      </c>
      <c r="AB1092" s="11">
        <v>0.42499999999999999</v>
      </c>
      <c r="AC1092" s="11">
        <v>40</v>
      </c>
      <c r="AD1092" s="11">
        <v>-8.1780206999999994</v>
      </c>
    </row>
    <row r="1093" spans="2:30" x14ac:dyDescent="0.35">
      <c r="B1093" s="11">
        <v>22.021553999999998</v>
      </c>
      <c r="C1093" s="11">
        <v>20</v>
      </c>
      <c r="D1093" s="11">
        <v>92.877550999999997</v>
      </c>
      <c r="E1093" s="11">
        <v>0.27300000000000002</v>
      </c>
      <c r="F1093" s="11">
        <v>2485.227272727273</v>
      </c>
      <c r="G1093" s="11">
        <v>7500</v>
      </c>
      <c r="H1093" s="11">
        <v>0.7</v>
      </c>
      <c r="I1093" s="11">
        <v>0.3</v>
      </c>
      <c r="J1093" s="11">
        <v>0.8</v>
      </c>
      <c r="K1093" s="11">
        <v>3</v>
      </c>
      <c r="L1093" s="11">
        <v>3</v>
      </c>
      <c r="M1093" s="11">
        <v>4</v>
      </c>
      <c r="N1093" s="11">
        <v>2</v>
      </c>
      <c r="O1093" s="11">
        <v>0.05</v>
      </c>
      <c r="P1093" s="11">
        <v>0.15</v>
      </c>
      <c r="Q1093" s="11">
        <v>0.23333333000000001</v>
      </c>
      <c r="R1093" s="11">
        <v>0.35</v>
      </c>
      <c r="S1093" s="11">
        <v>4065.1129000000001</v>
      </c>
      <c r="T1093" s="11">
        <v>0.47499999999999998</v>
      </c>
      <c r="U1093" s="11">
        <v>50</v>
      </c>
      <c r="V1093" s="11">
        <v>1400</v>
      </c>
      <c r="W1093" s="11">
        <v>23.973821999999998</v>
      </c>
      <c r="Y1093" s="11">
        <v>22.021553999999998</v>
      </c>
      <c r="Z1093" s="11">
        <v>678.46704545454554</v>
      </c>
      <c r="AA1093" s="11">
        <v>4065.1129000000001</v>
      </c>
      <c r="AB1093" s="11">
        <v>0.47499999999999998</v>
      </c>
      <c r="AC1093" s="11">
        <v>50</v>
      </c>
      <c r="AD1093" s="11">
        <v>23.973821999999998</v>
      </c>
    </row>
    <row r="1094" spans="2:30" x14ac:dyDescent="0.35">
      <c r="B1094" s="11">
        <v>-4.1543830000000002</v>
      </c>
      <c r="C1094" s="11">
        <v>35</v>
      </c>
      <c r="D1094" s="11">
        <v>38.051020000000001</v>
      </c>
      <c r="E1094" s="11">
        <v>0.246</v>
      </c>
      <c r="F1094" s="11">
        <v>5185.227272727273</v>
      </c>
      <c r="G1094" s="11">
        <v>6500</v>
      </c>
      <c r="H1094" s="11">
        <v>0.75</v>
      </c>
      <c r="I1094" s="11">
        <v>0.2</v>
      </c>
      <c r="J1094" s="11">
        <v>0.6</v>
      </c>
      <c r="K1094" s="11">
        <v>3</v>
      </c>
      <c r="L1094" s="11">
        <v>4</v>
      </c>
      <c r="M1094" s="11">
        <v>2</v>
      </c>
      <c r="N1094" s="11">
        <v>3</v>
      </c>
      <c r="O1094" s="11">
        <v>0.05</v>
      </c>
      <c r="P1094" s="11">
        <v>0.1</v>
      </c>
      <c r="Q1094" s="11">
        <v>0.23333333000000001</v>
      </c>
      <c r="R1094" s="11">
        <v>0.35</v>
      </c>
      <c r="S1094" s="11">
        <v>2688.6529999999998</v>
      </c>
      <c r="T1094" s="11">
        <v>0.65</v>
      </c>
      <c r="U1094" s="11">
        <v>40</v>
      </c>
      <c r="V1094" s="11">
        <v>1200</v>
      </c>
      <c r="W1094" s="11">
        <v>-3.3830298999999999</v>
      </c>
      <c r="Y1094" s="11">
        <v>-4.1543830000000002</v>
      </c>
      <c r="Z1094" s="11">
        <v>1275.5659090909091</v>
      </c>
      <c r="AA1094" s="11">
        <v>2688.6529999999998</v>
      </c>
      <c r="AB1094" s="11">
        <v>0.65</v>
      </c>
      <c r="AC1094" s="11">
        <v>40</v>
      </c>
      <c r="AD1094" s="11">
        <v>-3.3830298999999999</v>
      </c>
    </row>
    <row r="1095" spans="2:30" x14ac:dyDescent="0.35">
      <c r="B1095" s="11">
        <v>24.542601999999999</v>
      </c>
      <c r="C1095" s="11">
        <v>30</v>
      </c>
      <c r="D1095" s="11">
        <v>7.5918367</v>
      </c>
      <c r="E1095" s="11">
        <v>0.219</v>
      </c>
      <c r="F1095" s="11">
        <v>6285.1239669421484</v>
      </c>
      <c r="G1095" s="11">
        <v>4000</v>
      </c>
      <c r="H1095" s="11">
        <v>0.75</v>
      </c>
      <c r="I1095" s="11">
        <v>0.5</v>
      </c>
      <c r="J1095" s="11">
        <v>0.9</v>
      </c>
      <c r="K1095" s="11">
        <v>4</v>
      </c>
      <c r="L1095" s="11">
        <v>3</v>
      </c>
      <c r="M1095" s="11">
        <v>3</v>
      </c>
      <c r="N1095" s="11">
        <v>4</v>
      </c>
      <c r="O1095" s="11">
        <v>0.125</v>
      </c>
      <c r="P1095" s="11">
        <v>0.2</v>
      </c>
      <c r="Q1095" s="11">
        <v>0.23333333000000001</v>
      </c>
      <c r="R1095" s="11">
        <v>0.35</v>
      </c>
      <c r="S1095" s="11">
        <v>2033.8150000000001</v>
      </c>
      <c r="T1095" s="11">
        <v>0.6</v>
      </c>
      <c r="U1095" s="11">
        <v>60</v>
      </c>
      <c r="V1095" s="11">
        <v>1000</v>
      </c>
      <c r="W1095" s="11">
        <v>21.981404000000001</v>
      </c>
      <c r="Y1095" s="11">
        <v>24.542601999999999</v>
      </c>
      <c r="Z1095" s="11">
        <v>1376.4421487603306</v>
      </c>
      <c r="AA1095" s="11">
        <v>2033.8150000000001</v>
      </c>
      <c r="AB1095" s="11">
        <v>0.6</v>
      </c>
      <c r="AC1095" s="11">
        <v>60</v>
      </c>
      <c r="AD1095" s="11">
        <v>21.981404000000001</v>
      </c>
    </row>
    <row r="1096" spans="2:30" x14ac:dyDescent="0.35">
      <c r="B1096" s="11">
        <v>7.3868340000000003</v>
      </c>
      <c r="C1096" s="11">
        <v>20</v>
      </c>
      <c r="D1096" s="11">
        <v>38.051020000000001</v>
      </c>
      <c r="E1096" s="11">
        <v>0.27300000000000002</v>
      </c>
      <c r="F1096" s="11">
        <v>1075.6714876033056</v>
      </c>
      <c r="G1096" s="11">
        <v>6000</v>
      </c>
      <c r="H1096" s="11">
        <v>0.85</v>
      </c>
      <c r="I1096" s="11">
        <v>0.2</v>
      </c>
      <c r="J1096" s="11">
        <v>0.6</v>
      </c>
      <c r="K1096" s="11">
        <v>2</v>
      </c>
      <c r="L1096" s="11">
        <v>2</v>
      </c>
      <c r="M1096" s="11">
        <v>2</v>
      </c>
      <c r="N1096" s="11">
        <v>4</v>
      </c>
      <c r="O1096" s="11">
        <v>0.125</v>
      </c>
      <c r="P1096" s="11">
        <v>0.1</v>
      </c>
      <c r="Q1096" s="11">
        <v>0.3</v>
      </c>
      <c r="R1096" s="11">
        <v>0.35</v>
      </c>
      <c r="S1096" s="11">
        <v>2727.5596</v>
      </c>
      <c r="T1096" s="11">
        <v>0.65</v>
      </c>
      <c r="U1096" s="11">
        <v>90</v>
      </c>
      <c r="V1096" s="11">
        <v>1400</v>
      </c>
      <c r="W1096" s="11">
        <v>7.0432399999999999</v>
      </c>
      <c r="Y1096" s="11">
        <v>7.3868340000000003</v>
      </c>
      <c r="Z1096" s="11">
        <v>293.65831611570246</v>
      </c>
      <c r="AA1096" s="11">
        <v>2727.5596</v>
      </c>
      <c r="AB1096" s="11">
        <v>0.65</v>
      </c>
      <c r="AC1096" s="11">
        <v>90</v>
      </c>
      <c r="AD1096" s="11">
        <v>7.0432399999999999</v>
      </c>
    </row>
    <row r="1097" spans="2:30" x14ac:dyDescent="0.35">
      <c r="B1097" s="11">
        <v>-3.711525</v>
      </c>
      <c r="C1097" s="11">
        <v>30</v>
      </c>
      <c r="D1097" s="11">
        <v>239.08162999999999</v>
      </c>
      <c r="E1097" s="11">
        <v>0.192</v>
      </c>
      <c r="F1097" s="11">
        <v>2485.227272727273</v>
      </c>
      <c r="G1097" s="11">
        <v>8000</v>
      </c>
      <c r="H1097" s="11">
        <v>0.85</v>
      </c>
      <c r="I1097" s="11">
        <v>0.5</v>
      </c>
      <c r="J1097" s="11">
        <v>0.7</v>
      </c>
      <c r="K1097" s="11">
        <v>4</v>
      </c>
      <c r="L1097" s="11">
        <v>3</v>
      </c>
      <c r="M1097" s="11">
        <v>4</v>
      </c>
      <c r="N1097" s="11">
        <v>4</v>
      </c>
      <c r="O1097" s="11">
        <v>0.2</v>
      </c>
      <c r="P1097" s="11">
        <v>0.2</v>
      </c>
      <c r="Q1097" s="11">
        <v>0.16666666999999999</v>
      </c>
      <c r="R1097" s="11">
        <v>0.35</v>
      </c>
      <c r="S1097" s="11">
        <v>4067.63</v>
      </c>
      <c r="T1097" s="11">
        <v>0.7</v>
      </c>
      <c r="U1097" s="11">
        <v>60</v>
      </c>
      <c r="V1097" s="11">
        <v>2000</v>
      </c>
      <c r="W1097" s="11">
        <v>-6.4077742999999998</v>
      </c>
      <c r="Y1097" s="11">
        <v>-3.711525</v>
      </c>
      <c r="Z1097" s="11">
        <v>477.16363636363644</v>
      </c>
      <c r="AA1097" s="11">
        <v>4067.63</v>
      </c>
      <c r="AB1097" s="11">
        <v>0.7</v>
      </c>
      <c r="AC1097" s="11">
        <v>60</v>
      </c>
      <c r="AD1097" s="11">
        <v>-6.4077742999999998</v>
      </c>
    </row>
    <row r="1098" spans="2:30" x14ac:dyDescent="0.35">
      <c r="B1098" s="11">
        <v>0.479958</v>
      </c>
      <c r="C1098" s="11">
        <v>30</v>
      </c>
      <c r="D1098" s="11">
        <v>184.2551</v>
      </c>
      <c r="E1098" s="11">
        <v>0.246</v>
      </c>
      <c r="F1098" s="11">
        <v>640.13429752066122</v>
      </c>
      <c r="G1098" s="11">
        <v>5500</v>
      </c>
      <c r="H1098" s="11">
        <v>0.8</v>
      </c>
      <c r="I1098" s="11">
        <v>0.2</v>
      </c>
      <c r="J1098" s="11">
        <v>0.8</v>
      </c>
      <c r="K1098" s="11">
        <v>3</v>
      </c>
      <c r="L1098" s="11">
        <v>2</v>
      </c>
      <c r="M1098" s="11">
        <v>4</v>
      </c>
      <c r="N1098" s="11">
        <v>2</v>
      </c>
      <c r="O1098" s="11">
        <v>0.125</v>
      </c>
      <c r="P1098" s="11">
        <v>0.1</v>
      </c>
      <c r="Q1098" s="11">
        <v>0.16666666999999999</v>
      </c>
      <c r="R1098" s="11">
        <v>0.2</v>
      </c>
      <c r="S1098" s="11">
        <v>2345.4479000000001</v>
      </c>
      <c r="T1098" s="11">
        <v>0.55000000000000004</v>
      </c>
      <c r="U1098" s="11">
        <v>60</v>
      </c>
      <c r="V1098" s="11">
        <v>400</v>
      </c>
      <c r="W1098" s="11">
        <v>2.2029383</v>
      </c>
      <c r="Y1098" s="11">
        <v>0.479958</v>
      </c>
      <c r="Z1098" s="11">
        <v>157.47303719008266</v>
      </c>
      <c r="AA1098" s="11">
        <v>2345.4479000000001</v>
      </c>
      <c r="AB1098" s="11">
        <v>0.55000000000000004</v>
      </c>
      <c r="AC1098" s="11">
        <v>60</v>
      </c>
      <c r="AD1098" s="11">
        <v>2.2029383</v>
      </c>
    </row>
    <row r="1099" spans="2:30" x14ac:dyDescent="0.35">
      <c r="B1099" s="11">
        <v>5.6917049999999998</v>
      </c>
      <c r="C1099" s="11">
        <v>15</v>
      </c>
      <c r="D1099" s="11">
        <v>165.97959</v>
      </c>
      <c r="E1099" s="11">
        <v>0.246</v>
      </c>
      <c r="F1099" s="11">
        <v>5900</v>
      </c>
      <c r="G1099" s="11">
        <v>6500</v>
      </c>
      <c r="H1099" s="11">
        <v>0.85</v>
      </c>
      <c r="I1099" s="11">
        <v>0.5</v>
      </c>
      <c r="J1099" s="11">
        <v>0.8</v>
      </c>
      <c r="K1099" s="11">
        <v>2</v>
      </c>
      <c r="L1099" s="11">
        <v>2</v>
      </c>
      <c r="M1099" s="11">
        <v>4</v>
      </c>
      <c r="N1099" s="11">
        <v>2</v>
      </c>
      <c r="O1099" s="11">
        <v>0.05</v>
      </c>
      <c r="P1099" s="11">
        <v>0.1</v>
      </c>
      <c r="Q1099" s="11">
        <v>0.1</v>
      </c>
      <c r="R1099" s="11">
        <v>0.2</v>
      </c>
      <c r="S1099" s="11">
        <v>2468.0691000000002</v>
      </c>
      <c r="T1099" s="11">
        <v>0.47499999999999998</v>
      </c>
      <c r="U1099" s="11">
        <v>80</v>
      </c>
      <c r="V1099" s="11">
        <v>800</v>
      </c>
      <c r="W1099" s="11">
        <v>4.1342195999999998</v>
      </c>
      <c r="Y1099" s="11">
        <v>5.6917049999999998</v>
      </c>
      <c r="Z1099" s="11">
        <v>1451.4</v>
      </c>
      <c r="AA1099" s="11">
        <v>2468.0691000000002</v>
      </c>
      <c r="AB1099" s="11">
        <v>0.47499999999999998</v>
      </c>
      <c r="AC1099" s="11">
        <v>80</v>
      </c>
      <c r="AD1099" s="11">
        <v>4.1342195999999998</v>
      </c>
    </row>
    <row r="1100" spans="2:30" x14ac:dyDescent="0.35">
      <c r="B1100" s="11">
        <v>-8.6508289999999999</v>
      </c>
      <c r="C1100" s="11">
        <v>30</v>
      </c>
      <c r="D1100" s="11">
        <v>153.79592</v>
      </c>
      <c r="E1100" s="11">
        <v>0.246</v>
      </c>
      <c r="F1100" s="11">
        <v>2009.9173553719008</v>
      </c>
      <c r="G1100" s="11">
        <v>3000</v>
      </c>
      <c r="H1100" s="11">
        <v>0.7</v>
      </c>
      <c r="I1100" s="11">
        <v>0.4</v>
      </c>
      <c r="J1100" s="11">
        <v>0.6</v>
      </c>
      <c r="K1100" s="11">
        <v>2</v>
      </c>
      <c r="L1100" s="11">
        <v>2</v>
      </c>
      <c r="M1100" s="11">
        <v>3</v>
      </c>
      <c r="N1100" s="11">
        <v>4</v>
      </c>
      <c r="O1100" s="11">
        <v>0.2</v>
      </c>
      <c r="P1100" s="11">
        <v>0.2</v>
      </c>
      <c r="Q1100" s="11">
        <v>0.1</v>
      </c>
      <c r="R1100" s="11">
        <v>0.35</v>
      </c>
      <c r="S1100" s="11">
        <v>1279.3352</v>
      </c>
      <c r="T1100" s="11">
        <v>0.5</v>
      </c>
      <c r="U1100" s="11">
        <v>60</v>
      </c>
      <c r="V1100" s="11">
        <v>2000</v>
      </c>
      <c r="W1100" s="11">
        <v>-10.450424</v>
      </c>
      <c r="Y1100" s="11">
        <v>-8.6508289999999999</v>
      </c>
      <c r="Z1100" s="11">
        <v>494.43966942148762</v>
      </c>
      <c r="AA1100" s="11">
        <v>1279.3352</v>
      </c>
      <c r="AB1100" s="11">
        <v>0.5</v>
      </c>
      <c r="AC1100" s="11">
        <v>60</v>
      </c>
      <c r="AD1100" s="11">
        <v>-10.450424</v>
      </c>
    </row>
    <row r="1101" spans="2:30" x14ac:dyDescent="0.35">
      <c r="B1101" s="11">
        <v>0.304122</v>
      </c>
      <c r="C1101" s="11">
        <v>15</v>
      </c>
      <c r="D1101" s="11">
        <v>56.326531000000003</v>
      </c>
      <c r="E1101" s="11">
        <v>0.246</v>
      </c>
      <c r="F1101" s="11">
        <v>1700</v>
      </c>
      <c r="G1101" s="11">
        <v>4500</v>
      </c>
      <c r="H1101" s="11">
        <v>0.7</v>
      </c>
      <c r="I1101" s="11">
        <v>0.4</v>
      </c>
      <c r="J1101" s="11">
        <v>0.9</v>
      </c>
      <c r="K1101" s="11">
        <v>4</v>
      </c>
      <c r="L1101" s="11">
        <v>2</v>
      </c>
      <c r="M1101" s="11">
        <v>3</v>
      </c>
      <c r="N1101" s="11">
        <v>3</v>
      </c>
      <c r="O1101" s="11">
        <v>0.125</v>
      </c>
      <c r="P1101" s="11">
        <v>0.15</v>
      </c>
      <c r="Q1101" s="11">
        <v>0.3</v>
      </c>
      <c r="R1101" s="11">
        <v>0.35</v>
      </c>
      <c r="S1101" s="11">
        <v>1708.6632</v>
      </c>
      <c r="T1101" s="11">
        <v>0.57499999999999996</v>
      </c>
      <c r="U1101" s="11">
        <v>40</v>
      </c>
      <c r="V1101" s="11">
        <v>800</v>
      </c>
      <c r="W1101" s="11">
        <v>-1.5317568000000001</v>
      </c>
      <c r="Y1101" s="11">
        <v>0.304122</v>
      </c>
      <c r="Z1101" s="11">
        <v>418.2</v>
      </c>
      <c r="AA1101" s="11">
        <v>1708.6632</v>
      </c>
      <c r="AB1101" s="11">
        <v>0.57499999999999996</v>
      </c>
      <c r="AC1101" s="11">
        <v>40</v>
      </c>
      <c r="AD1101" s="11">
        <v>-1.5317568000000001</v>
      </c>
    </row>
    <row r="1102" spans="2:30" x14ac:dyDescent="0.35">
      <c r="B1102" s="11">
        <v>-5.3300890000000001</v>
      </c>
      <c r="C1102" s="11">
        <v>30</v>
      </c>
      <c r="D1102" s="11">
        <v>239.08162999999999</v>
      </c>
      <c r="E1102" s="11">
        <v>0.192</v>
      </c>
      <c r="F1102" s="11">
        <v>1335.5888429752067</v>
      </c>
      <c r="G1102" s="11">
        <v>6000</v>
      </c>
      <c r="H1102" s="11">
        <v>0.7</v>
      </c>
      <c r="I1102" s="11">
        <v>0.4</v>
      </c>
      <c r="J1102" s="11">
        <v>0.9</v>
      </c>
      <c r="K1102" s="11">
        <v>3</v>
      </c>
      <c r="L1102" s="11">
        <v>3</v>
      </c>
      <c r="M1102" s="11">
        <v>3</v>
      </c>
      <c r="N1102" s="11">
        <v>3</v>
      </c>
      <c r="O1102" s="11">
        <v>0.125</v>
      </c>
      <c r="P1102" s="11">
        <v>0.1</v>
      </c>
      <c r="Q1102" s="11">
        <v>0.23333333000000001</v>
      </c>
      <c r="R1102" s="11">
        <v>0.35</v>
      </c>
      <c r="S1102" s="11">
        <v>1574.5663999999999</v>
      </c>
      <c r="T1102" s="11">
        <v>0.6</v>
      </c>
      <c r="U1102" s="11">
        <v>60</v>
      </c>
      <c r="V1102" s="11">
        <v>600</v>
      </c>
      <c r="W1102" s="11">
        <v>-5.6243824</v>
      </c>
      <c r="Y1102" s="11">
        <v>-5.3300890000000001</v>
      </c>
      <c r="Z1102" s="11">
        <v>256.43305785123971</v>
      </c>
      <c r="AA1102" s="11">
        <v>1574.5663999999999</v>
      </c>
      <c r="AB1102" s="11">
        <v>0.6</v>
      </c>
      <c r="AC1102" s="11">
        <v>60</v>
      </c>
      <c r="AD1102" s="11">
        <v>-5.6243824</v>
      </c>
    </row>
    <row r="1103" spans="2:30" x14ac:dyDescent="0.35">
      <c r="B1103" s="11">
        <v>-22.9236</v>
      </c>
      <c r="C1103" s="11">
        <v>40</v>
      </c>
      <c r="D1103" s="11">
        <v>50.234693999999998</v>
      </c>
      <c r="E1103" s="11">
        <v>0.03</v>
      </c>
      <c r="F1103" s="11">
        <v>1300</v>
      </c>
      <c r="G1103" s="11">
        <v>7500</v>
      </c>
      <c r="H1103" s="11">
        <v>0.8</v>
      </c>
      <c r="I1103" s="11">
        <v>0.3</v>
      </c>
      <c r="J1103" s="11">
        <v>0.7</v>
      </c>
      <c r="K1103" s="11">
        <v>2</v>
      </c>
      <c r="L1103" s="11">
        <v>2</v>
      </c>
      <c r="M1103" s="11">
        <v>3</v>
      </c>
      <c r="N1103" s="11">
        <v>2</v>
      </c>
      <c r="O1103" s="11">
        <v>0.05</v>
      </c>
      <c r="P1103" s="11">
        <v>0.1</v>
      </c>
      <c r="Q1103" s="11">
        <v>0.16666666999999999</v>
      </c>
      <c r="R1103" s="11">
        <v>0.2</v>
      </c>
      <c r="S1103" s="11">
        <v>2432.6448999999998</v>
      </c>
      <c r="T1103" s="11">
        <v>0.42499999999999999</v>
      </c>
      <c r="U1103" s="11">
        <v>50</v>
      </c>
      <c r="V1103" s="11">
        <v>1600</v>
      </c>
      <c r="W1103" s="11">
        <v>-23.902922</v>
      </c>
      <c r="Y1103" s="11">
        <v>-22.9236</v>
      </c>
      <c r="Z1103" s="11">
        <v>39</v>
      </c>
      <c r="AA1103" s="11">
        <v>2432.6448999999998</v>
      </c>
      <c r="AB1103" s="11">
        <v>0.42499999999999999</v>
      </c>
      <c r="AC1103" s="11">
        <v>50</v>
      </c>
      <c r="AD1103" s="11">
        <v>-23.902922</v>
      </c>
    </row>
    <row r="1104" spans="2:30" x14ac:dyDescent="0.35">
      <c r="B1104" s="11">
        <v>-23.651873999999999</v>
      </c>
      <c r="C1104" s="11">
        <v>40</v>
      </c>
      <c r="D1104" s="11">
        <v>172.07142999999999</v>
      </c>
      <c r="E1104" s="11">
        <v>0.03</v>
      </c>
      <c r="F1104" s="11">
        <v>4085.3305785123966</v>
      </c>
      <c r="G1104" s="11">
        <v>8000</v>
      </c>
      <c r="H1104" s="11">
        <v>0.7</v>
      </c>
      <c r="I1104" s="11">
        <v>0.5</v>
      </c>
      <c r="J1104" s="11">
        <v>0.7</v>
      </c>
      <c r="K1104" s="11">
        <v>4</v>
      </c>
      <c r="L1104" s="11">
        <v>4</v>
      </c>
      <c r="M1104" s="11">
        <v>3</v>
      </c>
      <c r="N1104" s="11">
        <v>3</v>
      </c>
      <c r="O1104" s="11">
        <v>0.2</v>
      </c>
      <c r="P1104" s="11">
        <v>0.1</v>
      </c>
      <c r="Q1104" s="11">
        <v>0.3</v>
      </c>
      <c r="R1104" s="11">
        <v>0.3</v>
      </c>
      <c r="S1104" s="11">
        <v>3212.6358</v>
      </c>
      <c r="T1104" s="11">
        <v>0.65</v>
      </c>
      <c r="U1104" s="11">
        <v>40</v>
      </c>
      <c r="V1104" s="11">
        <v>1800</v>
      </c>
      <c r="W1104" s="11">
        <v>-25.204312000000002</v>
      </c>
      <c r="Y1104" s="11">
        <v>-23.651873999999999</v>
      </c>
      <c r="Z1104" s="11">
        <v>122.55991735537189</v>
      </c>
      <c r="AA1104" s="11">
        <v>3212.6358</v>
      </c>
      <c r="AB1104" s="11">
        <v>0.65</v>
      </c>
      <c r="AC1104" s="11">
        <v>40</v>
      </c>
      <c r="AD1104" s="11">
        <v>-25.204312000000002</v>
      </c>
    </row>
    <row r="1105" spans="2:30" x14ac:dyDescent="0.35">
      <c r="B1105" s="11">
        <v>-21.336665</v>
      </c>
      <c r="C1105" s="11">
        <v>30</v>
      </c>
      <c r="D1105" s="11">
        <v>141.61224000000001</v>
      </c>
      <c r="E1105" s="11">
        <v>0.03</v>
      </c>
      <c r="F1105" s="11">
        <v>1518.5950413223138</v>
      </c>
      <c r="G1105" s="11">
        <v>5500</v>
      </c>
      <c r="H1105" s="11">
        <v>0.75</v>
      </c>
      <c r="I1105" s="11">
        <v>0.5</v>
      </c>
      <c r="J1105" s="11">
        <v>0.6</v>
      </c>
      <c r="K1105" s="11">
        <v>3</v>
      </c>
      <c r="L1105" s="11">
        <v>3</v>
      </c>
      <c r="M1105" s="11">
        <v>3</v>
      </c>
      <c r="N1105" s="11">
        <v>3</v>
      </c>
      <c r="O1105" s="11">
        <v>0.125</v>
      </c>
      <c r="P1105" s="11">
        <v>0.15</v>
      </c>
      <c r="Q1105" s="11">
        <v>0.1</v>
      </c>
      <c r="R1105" s="11">
        <v>0.25</v>
      </c>
      <c r="S1105" s="11">
        <v>1894.4002</v>
      </c>
      <c r="T1105" s="11">
        <v>0.625</v>
      </c>
      <c r="U1105" s="11">
        <v>70</v>
      </c>
      <c r="V1105" s="11">
        <v>1600</v>
      </c>
      <c r="W1105" s="11">
        <v>-21.135755</v>
      </c>
      <c r="Y1105" s="11">
        <v>-21.336665</v>
      </c>
      <c r="Z1105" s="11">
        <v>45.557851239669411</v>
      </c>
      <c r="AA1105" s="11">
        <v>1894.4002</v>
      </c>
      <c r="AB1105" s="11">
        <v>0.625</v>
      </c>
      <c r="AC1105" s="11">
        <v>70</v>
      </c>
      <c r="AD1105" s="11">
        <v>-21.135755</v>
      </c>
    </row>
    <row r="1106" spans="2:30" x14ac:dyDescent="0.35">
      <c r="B1106" s="11">
        <v>-12.205481000000001</v>
      </c>
      <c r="C1106" s="11">
        <v>35</v>
      </c>
      <c r="D1106" s="11">
        <v>111.15306</v>
      </c>
      <c r="E1106" s="11">
        <v>0.03</v>
      </c>
      <c r="F1106" s="11">
        <v>4176.1363636363631</v>
      </c>
      <c r="G1106" s="11">
        <v>6500</v>
      </c>
      <c r="H1106" s="11">
        <v>0.75</v>
      </c>
      <c r="I1106" s="11">
        <v>0.2</v>
      </c>
      <c r="J1106" s="11">
        <v>0.6</v>
      </c>
      <c r="K1106" s="11">
        <v>4</v>
      </c>
      <c r="L1106" s="11">
        <v>3</v>
      </c>
      <c r="M1106" s="11">
        <v>2</v>
      </c>
      <c r="N1106" s="11">
        <v>4</v>
      </c>
      <c r="O1106" s="11">
        <v>0.125</v>
      </c>
      <c r="P1106" s="11">
        <v>0.2</v>
      </c>
      <c r="Q1106" s="11">
        <v>0.23333333000000001</v>
      </c>
      <c r="R1106" s="11">
        <v>0.3</v>
      </c>
      <c r="S1106" s="11">
        <v>3722.7503000000002</v>
      </c>
      <c r="T1106" s="11">
        <v>0.4</v>
      </c>
      <c r="U1106" s="11">
        <v>70</v>
      </c>
      <c r="V1106" s="11">
        <v>2000</v>
      </c>
      <c r="W1106" s="11">
        <v>-11.97133</v>
      </c>
      <c r="Y1106" s="11">
        <v>-12.205481000000001</v>
      </c>
      <c r="Z1106" s="11">
        <v>125.28409090909089</v>
      </c>
      <c r="AA1106" s="11">
        <v>3722.7503000000002</v>
      </c>
      <c r="AB1106" s="11">
        <v>0.4</v>
      </c>
      <c r="AC1106" s="11">
        <v>70</v>
      </c>
      <c r="AD1106" s="11">
        <v>-11.97133</v>
      </c>
    </row>
    <row r="1107" spans="2:30" x14ac:dyDescent="0.35">
      <c r="B1107" s="11">
        <v>-10.843621000000001</v>
      </c>
      <c r="C1107" s="11">
        <v>40</v>
      </c>
      <c r="D1107" s="11">
        <v>13.683673000000001</v>
      </c>
      <c r="E1107" s="11">
        <v>0.27300000000000002</v>
      </c>
      <c r="F1107" s="11">
        <v>1694.4731404958679</v>
      </c>
      <c r="G1107" s="11">
        <v>7500</v>
      </c>
      <c r="H1107" s="11">
        <v>0.85</v>
      </c>
      <c r="I1107" s="11">
        <v>0.4</v>
      </c>
      <c r="J1107" s="11">
        <v>0.7</v>
      </c>
      <c r="K1107" s="11">
        <v>2</v>
      </c>
      <c r="L1107" s="11">
        <v>3</v>
      </c>
      <c r="M1107" s="11">
        <v>2</v>
      </c>
      <c r="N1107" s="11">
        <v>2</v>
      </c>
      <c r="O1107" s="11">
        <v>0.2</v>
      </c>
      <c r="P1107" s="11">
        <v>0.2</v>
      </c>
      <c r="Q1107" s="11">
        <v>0.3</v>
      </c>
      <c r="R1107" s="11">
        <v>0.25</v>
      </c>
      <c r="S1107" s="11">
        <v>4170.2484000000004</v>
      </c>
      <c r="T1107" s="11">
        <v>0.57499999999999996</v>
      </c>
      <c r="U1107" s="11">
        <v>50</v>
      </c>
      <c r="V1107" s="11">
        <v>2000</v>
      </c>
      <c r="W1107" s="11">
        <v>-12.509368</v>
      </c>
      <c r="Y1107" s="11">
        <v>-10.843621000000001</v>
      </c>
      <c r="Z1107" s="11">
        <v>462.59116735537197</v>
      </c>
      <c r="AA1107" s="11">
        <v>4170.2484000000004</v>
      </c>
      <c r="AB1107" s="11">
        <v>0.57499999999999996</v>
      </c>
      <c r="AC1107" s="11">
        <v>50</v>
      </c>
      <c r="AD1107" s="11">
        <v>-12.509368</v>
      </c>
    </row>
    <row r="1108" spans="2:30" x14ac:dyDescent="0.35">
      <c r="B1108" s="11">
        <v>-6.4515969999999996</v>
      </c>
      <c r="C1108" s="11">
        <v>45</v>
      </c>
      <c r="D1108" s="11">
        <v>214.71429000000001</v>
      </c>
      <c r="E1108" s="11">
        <v>8.4000000000000005E-2</v>
      </c>
      <c r="F1108" s="11">
        <v>4085.3305785123966</v>
      </c>
      <c r="G1108" s="11">
        <v>7500</v>
      </c>
      <c r="H1108" s="11">
        <v>0.85</v>
      </c>
      <c r="I1108" s="11">
        <v>0.4</v>
      </c>
      <c r="J1108" s="11">
        <v>0.7</v>
      </c>
      <c r="K1108" s="11">
        <v>3</v>
      </c>
      <c r="L1108" s="11">
        <v>3</v>
      </c>
      <c r="M1108" s="11">
        <v>2</v>
      </c>
      <c r="N1108" s="11">
        <v>3</v>
      </c>
      <c r="O1108" s="11">
        <v>0.2</v>
      </c>
      <c r="P1108" s="11">
        <v>0.15</v>
      </c>
      <c r="Q1108" s="11">
        <v>0.1</v>
      </c>
      <c r="R1108" s="11">
        <v>0.3</v>
      </c>
      <c r="S1108" s="11">
        <v>3489.3177999999998</v>
      </c>
      <c r="T1108" s="11">
        <v>0.67500000000000004</v>
      </c>
      <c r="U1108" s="11">
        <v>50</v>
      </c>
      <c r="V1108" s="11">
        <v>800</v>
      </c>
      <c r="W1108" s="11">
        <v>-5.0674754000000002</v>
      </c>
      <c r="Y1108" s="11">
        <v>-6.4515969999999996</v>
      </c>
      <c r="Z1108" s="11">
        <v>343.16776859504137</v>
      </c>
      <c r="AA1108" s="11">
        <v>3489.3177999999998</v>
      </c>
      <c r="AB1108" s="11">
        <v>0.67500000000000004</v>
      </c>
      <c r="AC1108" s="11">
        <v>50</v>
      </c>
      <c r="AD1108" s="11">
        <v>-5.0674754000000002</v>
      </c>
    </row>
    <row r="1109" spans="2:30" x14ac:dyDescent="0.35">
      <c r="B1109" s="11">
        <v>-5.225651</v>
      </c>
      <c r="C1109" s="11">
        <v>20</v>
      </c>
      <c r="D1109" s="11">
        <v>62.418367000000003</v>
      </c>
      <c r="E1109" s="11">
        <v>0.219</v>
      </c>
      <c r="F1109" s="11">
        <v>1430.8884297520663</v>
      </c>
      <c r="G1109" s="11">
        <v>2500</v>
      </c>
      <c r="H1109" s="11">
        <v>0.8</v>
      </c>
      <c r="I1109" s="11">
        <v>0.2</v>
      </c>
      <c r="J1109" s="11">
        <v>0.6</v>
      </c>
      <c r="K1109" s="11">
        <v>3</v>
      </c>
      <c r="L1109" s="11">
        <v>3</v>
      </c>
      <c r="M1109" s="11">
        <v>3</v>
      </c>
      <c r="N1109" s="11">
        <v>3</v>
      </c>
      <c r="O1109" s="11">
        <v>0.05</v>
      </c>
      <c r="P1109" s="11">
        <v>0.1</v>
      </c>
      <c r="Q1109" s="11">
        <v>0.3</v>
      </c>
      <c r="R1109" s="11">
        <v>0.2</v>
      </c>
      <c r="S1109" s="11">
        <v>1573.5921000000001</v>
      </c>
      <c r="T1109" s="11">
        <v>0.65</v>
      </c>
      <c r="U1109" s="11">
        <v>50</v>
      </c>
      <c r="V1109" s="11">
        <v>400</v>
      </c>
      <c r="W1109" s="11">
        <v>-5.3260041999999999</v>
      </c>
      <c r="Y1109" s="11">
        <v>-5.225651</v>
      </c>
      <c r="Z1109" s="11">
        <v>313.36456611570253</v>
      </c>
      <c r="AA1109" s="11">
        <v>1573.5921000000001</v>
      </c>
      <c r="AB1109" s="11">
        <v>0.65</v>
      </c>
      <c r="AC1109" s="11">
        <v>50</v>
      </c>
      <c r="AD1109" s="11">
        <v>-5.3260041999999999</v>
      </c>
    </row>
    <row r="1110" spans="2:30" x14ac:dyDescent="0.35">
      <c r="B1110" s="11">
        <v>35.507831000000003</v>
      </c>
      <c r="C1110" s="11">
        <v>35</v>
      </c>
      <c r="D1110" s="11">
        <v>19.775510000000001</v>
      </c>
      <c r="E1110" s="11">
        <v>0.246</v>
      </c>
      <c r="F1110" s="11">
        <v>3290.2892561983467</v>
      </c>
      <c r="G1110" s="11">
        <v>7000</v>
      </c>
      <c r="H1110" s="11">
        <v>0.8</v>
      </c>
      <c r="I1110" s="11">
        <v>0.3</v>
      </c>
      <c r="J1110" s="11">
        <v>0.7</v>
      </c>
      <c r="K1110" s="11">
        <v>3</v>
      </c>
      <c r="L1110" s="11">
        <v>4</v>
      </c>
      <c r="M1110" s="11">
        <v>2</v>
      </c>
      <c r="N1110" s="11">
        <v>3</v>
      </c>
      <c r="O1110" s="11">
        <v>0.2</v>
      </c>
      <c r="P1110" s="11">
        <v>0.15</v>
      </c>
      <c r="Q1110" s="11">
        <v>0.23333333000000001</v>
      </c>
      <c r="R1110" s="11">
        <v>0.35</v>
      </c>
      <c r="S1110" s="11">
        <v>2338.6507999999999</v>
      </c>
      <c r="T1110" s="11">
        <v>0.45</v>
      </c>
      <c r="U1110" s="11">
        <v>70</v>
      </c>
      <c r="V1110" s="11">
        <v>1000</v>
      </c>
      <c r="W1110" s="11">
        <v>36.919364999999999</v>
      </c>
      <c r="Y1110" s="11">
        <v>35.507831000000003</v>
      </c>
      <c r="Z1110" s="11">
        <v>809.41115702479328</v>
      </c>
      <c r="AA1110" s="11">
        <v>2338.6507999999999</v>
      </c>
      <c r="AB1110" s="11">
        <v>0.45</v>
      </c>
      <c r="AC1110" s="11">
        <v>70</v>
      </c>
      <c r="AD1110" s="11">
        <v>36.919364999999999</v>
      </c>
    </row>
    <row r="1111" spans="2:30" x14ac:dyDescent="0.35">
      <c r="B1111" s="11">
        <v>3.9169179999999999</v>
      </c>
      <c r="C1111" s="11">
        <v>25</v>
      </c>
      <c r="D1111" s="11">
        <v>159.88775999999999</v>
      </c>
      <c r="E1111" s="11">
        <v>0.16500000000000001</v>
      </c>
      <c r="F1111" s="11">
        <v>1475</v>
      </c>
      <c r="G1111" s="11">
        <v>6000</v>
      </c>
      <c r="H1111" s="11">
        <v>0.85</v>
      </c>
      <c r="I1111" s="11">
        <v>0.5</v>
      </c>
      <c r="J1111" s="11">
        <v>0.6</v>
      </c>
      <c r="K1111" s="11">
        <v>3</v>
      </c>
      <c r="L1111" s="11">
        <v>2</v>
      </c>
      <c r="M1111" s="11">
        <v>2</v>
      </c>
      <c r="N1111" s="11">
        <v>4</v>
      </c>
      <c r="O1111" s="11">
        <v>0.125</v>
      </c>
      <c r="P1111" s="11">
        <v>0.1</v>
      </c>
      <c r="Q1111" s="11">
        <v>0.3</v>
      </c>
      <c r="R1111" s="11">
        <v>0.3</v>
      </c>
      <c r="S1111" s="11">
        <v>2640.4171000000001</v>
      </c>
      <c r="T1111" s="11">
        <v>0.4</v>
      </c>
      <c r="U1111" s="11">
        <v>40</v>
      </c>
      <c r="V1111" s="11">
        <v>800</v>
      </c>
      <c r="W1111" s="11">
        <v>1.9223062</v>
      </c>
      <c r="Y1111" s="11">
        <v>3.9169179999999999</v>
      </c>
      <c r="Z1111" s="11">
        <v>243.375</v>
      </c>
      <c r="AA1111" s="11">
        <v>2640.4171000000001</v>
      </c>
      <c r="AB1111" s="11">
        <v>0.4</v>
      </c>
      <c r="AC1111" s="11">
        <v>40</v>
      </c>
      <c r="AD1111" s="11">
        <v>1.9223062</v>
      </c>
    </row>
    <row r="1112" spans="2:30" x14ac:dyDescent="0.35">
      <c r="B1112" s="11">
        <v>34.803421</v>
      </c>
      <c r="C1112" s="11">
        <v>45</v>
      </c>
      <c r="D1112" s="11">
        <v>178.16327000000001</v>
      </c>
      <c r="E1112" s="11">
        <v>0.246</v>
      </c>
      <c r="F1112" s="11">
        <v>3535.3822314049589</v>
      </c>
      <c r="G1112" s="11">
        <v>8500</v>
      </c>
      <c r="H1112" s="11">
        <v>0.8</v>
      </c>
      <c r="I1112" s="11">
        <v>0.4</v>
      </c>
      <c r="J1112" s="11">
        <v>0.7</v>
      </c>
      <c r="K1112" s="11">
        <v>2</v>
      </c>
      <c r="L1112" s="11">
        <v>2</v>
      </c>
      <c r="M1112" s="11">
        <v>4</v>
      </c>
      <c r="N1112" s="11">
        <v>2</v>
      </c>
      <c r="O1112" s="11">
        <v>0.125</v>
      </c>
      <c r="P1112" s="11">
        <v>0.2</v>
      </c>
      <c r="Q1112" s="11">
        <v>0.1</v>
      </c>
      <c r="R1112" s="11">
        <v>0.2</v>
      </c>
      <c r="S1112" s="11">
        <v>3316.7278999999999</v>
      </c>
      <c r="T1112" s="11">
        <v>0.52500000000000002</v>
      </c>
      <c r="U1112" s="11">
        <v>80</v>
      </c>
      <c r="V1112" s="11">
        <v>1800</v>
      </c>
      <c r="W1112" s="11">
        <v>30.254759</v>
      </c>
      <c r="Y1112" s="11">
        <v>34.803421</v>
      </c>
      <c r="Z1112" s="11">
        <v>869.70402892561992</v>
      </c>
      <c r="AA1112" s="11">
        <v>3316.7278999999999</v>
      </c>
      <c r="AB1112" s="11">
        <v>0.52500000000000002</v>
      </c>
      <c r="AC1112" s="11">
        <v>80</v>
      </c>
      <c r="AD1112" s="11">
        <v>30.254759</v>
      </c>
    </row>
    <row r="1113" spans="2:30" x14ac:dyDescent="0.35">
      <c r="B1113" s="11">
        <v>-3.4831270000000001</v>
      </c>
      <c r="C1113" s="11">
        <v>45</v>
      </c>
      <c r="D1113" s="11">
        <v>38.051020000000001</v>
      </c>
      <c r="E1113" s="11">
        <v>0.27300000000000002</v>
      </c>
      <c r="F1113" s="11">
        <v>2985.4338842975208</v>
      </c>
      <c r="G1113" s="11">
        <v>6500</v>
      </c>
      <c r="H1113" s="11">
        <v>0.7</v>
      </c>
      <c r="I1113" s="11">
        <v>0.2</v>
      </c>
      <c r="J1113" s="11">
        <v>0.9</v>
      </c>
      <c r="K1113" s="11">
        <v>3</v>
      </c>
      <c r="L1113" s="11">
        <v>4</v>
      </c>
      <c r="M1113" s="11">
        <v>3</v>
      </c>
      <c r="N1113" s="11">
        <v>3</v>
      </c>
      <c r="O1113" s="11">
        <v>0.125</v>
      </c>
      <c r="P1113" s="11">
        <v>0.2</v>
      </c>
      <c r="Q1113" s="11">
        <v>0.3</v>
      </c>
      <c r="R1113" s="11">
        <v>0.25</v>
      </c>
      <c r="S1113" s="11">
        <v>3511.8296</v>
      </c>
      <c r="T1113" s="11">
        <v>0.625</v>
      </c>
      <c r="U1113" s="11">
        <v>60</v>
      </c>
      <c r="V1113" s="11">
        <v>1600</v>
      </c>
      <c r="W1113" s="11">
        <v>-4.1752222999999997</v>
      </c>
      <c r="Y1113" s="11">
        <v>-3.4831270000000001</v>
      </c>
      <c r="Z1113" s="11">
        <v>815.02345041322326</v>
      </c>
      <c r="AA1113" s="11">
        <v>3511.8296</v>
      </c>
      <c r="AB1113" s="11">
        <v>0.625</v>
      </c>
      <c r="AC1113" s="11">
        <v>60</v>
      </c>
      <c r="AD1113" s="11">
        <v>-4.1752222999999997</v>
      </c>
    </row>
    <row r="1114" spans="2:30" x14ac:dyDescent="0.35">
      <c r="B1114" s="11">
        <v>-0.32546799999999998</v>
      </c>
      <c r="C1114" s="11">
        <v>20</v>
      </c>
      <c r="D1114" s="11">
        <v>44.142856999999999</v>
      </c>
      <c r="E1114" s="11">
        <v>5.7000000000000002E-2</v>
      </c>
      <c r="F1114" s="11">
        <v>1885.5371900826447</v>
      </c>
      <c r="G1114" s="11">
        <v>6500</v>
      </c>
      <c r="H1114" s="11">
        <v>0.8</v>
      </c>
      <c r="I1114" s="11">
        <v>0.4</v>
      </c>
      <c r="J1114" s="11">
        <v>0.8</v>
      </c>
      <c r="K1114" s="11">
        <v>4</v>
      </c>
      <c r="L1114" s="11">
        <v>2</v>
      </c>
      <c r="M1114" s="11">
        <v>3</v>
      </c>
      <c r="N1114" s="11">
        <v>2</v>
      </c>
      <c r="O1114" s="11">
        <v>0.05</v>
      </c>
      <c r="P1114" s="11">
        <v>0.15</v>
      </c>
      <c r="Q1114" s="11">
        <v>0.1</v>
      </c>
      <c r="R1114" s="11">
        <v>0.35</v>
      </c>
      <c r="S1114" s="11">
        <v>2954.8562000000002</v>
      </c>
      <c r="T1114" s="11">
        <v>0.4</v>
      </c>
      <c r="U1114" s="11">
        <v>70</v>
      </c>
      <c r="V1114" s="11">
        <v>1200</v>
      </c>
      <c r="W1114" s="11">
        <v>0.62615642000000005</v>
      </c>
      <c r="Y1114" s="11">
        <v>-0.32546799999999998</v>
      </c>
      <c r="Z1114" s="11">
        <v>107.47561983471076</v>
      </c>
      <c r="AA1114" s="11">
        <v>2954.8562000000002</v>
      </c>
      <c r="AB1114" s="11">
        <v>0.4</v>
      </c>
      <c r="AC1114" s="11">
        <v>70</v>
      </c>
      <c r="AD1114" s="11">
        <v>0.62615642000000005</v>
      </c>
    </row>
    <row r="1115" spans="2:30" x14ac:dyDescent="0.35">
      <c r="B1115" s="11">
        <v>-15.698555000000001</v>
      </c>
      <c r="C1115" s="11">
        <v>20</v>
      </c>
      <c r="D1115" s="11">
        <v>31.959184</v>
      </c>
      <c r="E1115" s="11">
        <v>0.16500000000000001</v>
      </c>
      <c r="F1115" s="11">
        <v>4176.1363636363631</v>
      </c>
      <c r="G1115" s="11">
        <v>7000</v>
      </c>
      <c r="H1115" s="11">
        <v>0.7</v>
      </c>
      <c r="I1115" s="11">
        <v>0.3</v>
      </c>
      <c r="J1115" s="11">
        <v>0.8</v>
      </c>
      <c r="K1115" s="11">
        <v>2</v>
      </c>
      <c r="L1115" s="11">
        <v>3</v>
      </c>
      <c r="M1115" s="11">
        <v>2</v>
      </c>
      <c r="N1115" s="11">
        <v>3</v>
      </c>
      <c r="O1115" s="11">
        <v>0.2</v>
      </c>
      <c r="P1115" s="11">
        <v>0.15</v>
      </c>
      <c r="Q1115" s="11">
        <v>0.1</v>
      </c>
      <c r="R1115" s="11">
        <v>0.2</v>
      </c>
      <c r="S1115" s="11">
        <v>2570.2004000000002</v>
      </c>
      <c r="T1115" s="11">
        <v>0.7</v>
      </c>
      <c r="U1115" s="11">
        <v>40</v>
      </c>
      <c r="V1115" s="11">
        <v>1800</v>
      </c>
      <c r="W1115" s="11">
        <v>-17.969702999999999</v>
      </c>
      <c r="Y1115" s="11">
        <v>-15.698555000000001</v>
      </c>
      <c r="Z1115" s="11">
        <v>689.06249999999989</v>
      </c>
      <c r="AA1115" s="11">
        <v>2570.2004000000002</v>
      </c>
      <c r="AB1115" s="11">
        <v>0.7</v>
      </c>
      <c r="AC1115" s="11">
        <v>40</v>
      </c>
      <c r="AD1115" s="11">
        <v>-17.969702999999999</v>
      </c>
    </row>
    <row r="1116" spans="2:30" x14ac:dyDescent="0.35">
      <c r="B1116" s="11">
        <v>-3.6534149999999999</v>
      </c>
      <c r="C1116" s="11">
        <v>25</v>
      </c>
      <c r="D1116" s="11">
        <v>287.81632999999999</v>
      </c>
      <c r="E1116" s="11">
        <v>0.16500000000000001</v>
      </c>
      <c r="F1116" s="11">
        <v>6600</v>
      </c>
      <c r="G1116" s="11">
        <v>8000</v>
      </c>
      <c r="H1116" s="11">
        <v>0.8</v>
      </c>
      <c r="I1116" s="11">
        <v>0.4</v>
      </c>
      <c r="J1116" s="11">
        <v>0.7</v>
      </c>
      <c r="K1116" s="11">
        <v>2</v>
      </c>
      <c r="L1116" s="11">
        <v>2</v>
      </c>
      <c r="M1116" s="11">
        <v>4</v>
      </c>
      <c r="N1116" s="11">
        <v>2</v>
      </c>
      <c r="O1116" s="11">
        <v>0.05</v>
      </c>
      <c r="P1116" s="11">
        <v>0.2</v>
      </c>
      <c r="Q1116" s="11">
        <v>0.23333333000000001</v>
      </c>
      <c r="R1116" s="11">
        <v>0.2</v>
      </c>
      <c r="S1116" s="11">
        <v>2843.5261</v>
      </c>
      <c r="T1116" s="11">
        <v>0.67500000000000004</v>
      </c>
      <c r="U1116" s="11">
        <v>50</v>
      </c>
      <c r="V1116" s="11">
        <v>800</v>
      </c>
      <c r="W1116" s="11">
        <v>-14.592263000000001</v>
      </c>
      <c r="Y1116" s="11">
        <v>-3.6534149999999999</v>
      </c>
      <c r="Z1116" s="11">
        <v>1089</v>
      </c>
      <c r="AA1116" s="11">
        <v>2843.5261</v>
      </c>
      <c r="AB1116" s="11">
        <v>0.67500000000000004</v>
      </c>
      <c r="AC1116" s="11">
        <v>50</v>
      </c>
      <c r="AD1116" s="11">
        <v>-14.592263000000001</v>
      </c>
    </row>
    <row r="1117" spans="2:30" x14ac:dyDescent="0.35">
      <c r="B1117" s="11">
        <v>-15.586226</v>
      </c>
      <c r="C1117" s="11">
        <v>40</v>
      </c>
      <c r="D1117" s="11">
        <v>184.2551</v>
      </c>
      <c r="E1117" s="11">
        <v>0.3</v>
      </c>
      <c r="F1117" s="11">
        <v>785.64049586776855</v>
      </c>
      <c r="G1117" s="11">
        <v>7000</v>
      </c>
      <c r="H1117" s="11">
        <v>0.8</v>
      </c>
      <c r="I1117" s="11">
        <v>0.3</v>
      </c>
      <c r="J1117" s="11">
        <v>0.8</v>
      </c>
      <c r="K1117" s="11">
        <v>4</v>
      </c>
      <c r="L1117" s="11">
        <v>2</v>
      </c>
      <c r="M1117" s="11">
        <v>4</v>
      </c>
      <c r="N1117" s="11">
        <v>4</v>
      </c>
      <c r="O1117" s="11">
        <v>0.125</v>
      </c>
      <c r="P1117" s="11">
        <v>0.15</v>
      </c>
      <c r="Q1117" s="11">
        <v>0.23333333000000001</v>
      </c>
      <c r="R1117" s="11">
        <v>0.35</v>
      </c>
      <c r="S1117" s="11">
        <v>1729.8807999999999</v>
      </c>
      <c r="T1117" s="11">
        <v>0.5</v>
      </c>
      <c r="U1117" s="11">
        <v>70</v>
      </c>
      <c r="V1117" s="11">
        <v>1600</v>
      </c>
      <c r="W1117" s="11">
        <v>-13.603337</v>
      </c>
      <c r="Y1117" s="11">
        <v>-15.586226</v>
      </c>
      <c r="Z1117" s="11">
        <v>235.69214876033055</v>
      </c>
      <c r="AA1117" s="11">
        <v>1729.8807999999999</v>
      </c>
      <c r="AB1117" s="11">
        <v>0.5</v>
      </c>
      <c r="AC1117" s="11">
        <v>70</v>
      </c>
      <c r="AD1117" s="11">
        <v>-13.603337</v>
      </c>
    </row>
    <row r="1118" spans="2:30" x14ac:dyDescent="0.35">
      <c r="B1118" s="11">
        <v>21.206558000000001</v>
      </c>
      <c r="C1118" s="11">
        <v>25</v>
      </c>
      <c r="D1118" s="11">
        <v>129.42857000000001</v>
      </c>
      <c r="E1118" s="11">
        <v>5.7000000000000002E-2</v>
      </c>
      <c r="F1118" s="11">
        <v>4176.1363636363631</v>
      </c>
      <c r="G1118" s="11">
        <v>7000</v>
      </c>
      <c r="H1118" s="11">
        <v>0.75</v>
      </c>
      <c r="I1118" s="11">
        <v>0.3</v>
      </c>
      <c r="J1118" s="11">
        <v>0.9</v>
      </c>
      <c r="K1118" s="11">
        <v>2</v>
      </c>
      <c r="L1118" s="11">
        <v>2</v>
      </c>
      <c r="M1118" s="11">
        <v>4</v>
      </c>
      <c r="N1118" s="11">
        <v>2</v>
      </c>
      <c r="O1118" s="11">
        <v>0.125</v>
      </c>
      <c r="P1118" s="11">
        <v>0.1</v>
      </c>
      <c r="Q1118" s="11">
        <v>0.23333333000000001</v>
      </c>
      <c r="R1118" s="11">
        <v>0.2</v>
      </c>
      <c r="S1118" s="11">
        <v>4265.2892000000002</v>
      </c>
      <c r="T1118" s="11">
        <v>0.4</v>
      </c>
      <c r="U1118" s="11">
        <v>80</v>
      </c>
      <c r="V1118" s="11">
        <v>800</v>
      </c>
      <c r="W1118" s="11">
        <v>21.666499999999999</v>
      </c>
      <c r="Y1118" s="11">
        <v>21.206558000000001</v>
      </c>
      <c r="Z1118" s="11">
        <v>238.03977272727269</v>
      </c>
      <c r="AA1118" s="11">
        <v>4265.2892000000002</v>
      </c>
      <c r="AB1118" s="11">
        <v>0.4</v>
      </c>
      <c r="AC1118" s="11">
        <v>80</v>
      </c>
      <c r="AD1118" s="11">
        <v>21.666499999999999</v>
      </c>
    </row>
    <row r="1119" spans="2:30" x14ac:dyDescent="0.35">
      <c r="B1119" s="11">
        <v>-13.231083999999999</v>
      </c>
      <c r="C1119" s="11">
        <v>30</v>
      </c>
      <c r="D1119" s="11">
        <v>251.26531</v>
      </c>
      <c r="E1119" s="11">
        <v>0.03</v>
      </c>
      <c r="F1119" s="11">
        <v>2750.413223140496</v>
      </c>
      <c r="G1119" s="11">
        <v>6000</v>
      </c>
      <c r="H1119" s="11">
        <v>0.75</v>
      </c>
      <c r="I1119" s="11">
        <v>0.5</v>
      </c>
      <c r="J1119" s="11">
        <v>0.9</v>
      </c>
      <c r="K1119" s="11">
        <v>2</v>
      </c>
      <c r="L1119" s="11">
        <v>2</v>
      </c>
      <c r="M1119" s="11">
        <v>3</v>
      </c>
      <c r="N1119" s="11">
        <v>2</v>
      </c>
      <c r="O1119" s="11">
        <v>0.05</v>
      </c>
      <c r="P1119" s="11">
        <v>0.1</v>
      </c>
      <c r="Q1119" s="11">
        <v>0.3</v>
      </c>
      <c r="R1119" s="11">
        <v>0.2</v>
      </c>
      <c r="S1119" s="11">
        <v>1574.5663999999999</v>
      </c>
      <c r="T1119" s="11">
        <v>0.55000000000000004</v>
      </c>
      <c r="U1119" s="11">
        <v>50</v>
      </c>
      <c r="V1119" s="11">
        <v>800</v>
      </c>
      <c r="W1119" s="11">
        <v>-13.412872999999999</v>
      </c>
      <c r="Y1119" s="11">
        <v>-13.231083999999999</v>
      </c>
      <c r="Z1119" s="11">
        <v>82.512396694214871</v>
      </c>
      <c r="AA1119" s="11">
        <v>1574.5663999999999</v>
      </c>
      <c r="AB1119" s="11">
        <v>0.55000000000000004</v>
      </c>
      <c r="AC1119" s="11">
        <v>50</v>
      </c>
      <c r="AD1119" s="11">
        <v>-13.412872999999999</v>
      </c>
    </row>
    <row r="1120" spans="2:30" x14ac:dyDescent="0.35">
      <c r="B1120" s="11">
        <v>25.471440000000001</v>
      </c>
      <c r="C1120" s="11">
        <v>20</v>
      </c>
      <c r="D1120" s="11">
        <v>226.89796000000001</v>
      </c>
      <c r="E1120" s="11">
        <v>0.27300000000000002</v>
      </c>
      <c r="F1120" s="11">
        <v>2985.4338842975208</v>
      </c>
      <c r="G1120" s="11">
        <v>6500</v>
      </c>
      <c r="H1120" s="11">
        <v>0.75</v>
      </c>
      <c r="I1120" s="11">
        <v>0.3</v>
      </c>
      <c r="J1120" s="11">
        <v>0.7</v>
      </c>
      <c r="K1120" s="11">
        <v>2</v>
      </c>
      <c r="L1120" s="11">
        <v>4</v>
      </c>
      <c r="M1120" s="11">
        <v>3</v>
      </c>
      <c r="N1120" s="11">
        <v>4</v>
      </c>
      <c r="O1120" s="11">
        <v>0.2</v>
      </c>
      <c r="P1120" s="11">
        <v>0.1</v>
      </c>
      <c r="Q1120" s="11">
        <v>0.1</v>
      </c>
      <c r="R1120" s="11">
        <v>0.35</v>
      </c>
      <c r="S1120" s="11">
        <v>4091.3393999999998</v>
      </c>
      <c r="T1120" s="11">
        <v>0.4</v>
      </c>
      <c r="U1120" s="11">
        <v>40</v>
      </c>
      <c r="V1120" s="11">
        <v>1400</v>
      </c>
      <c r="W1120" s="11">
        <v>26.223718000000002</v>
      </c>
      <c r="Y1120" s="11">
        <v>25.471440000000001</v>
      </c>
      <c r="Z1120" s="11">
        <v>815.02345041322326</v>
      </c>
      <c r="AA1120" s="11">
        <v>4091.3393999999998</v>
      </c>
      <c r="AB1120" s="11">
        <v>0.4</v>
      </c>
      <c r="AC1120" s="11">
        <v>40</v>
      </c>
      <c r="AD1120" s="11">
        <v>26.223718000000002</v>
      </c>
    </row>
    <row r="1121" spans="2:30" x14ac:dyDescent="0.35">
      <c r="B1121" s="11">
        <v>37.294724000000002</v>
      </c>
      <c r="C1121" s="11">
        <v>30</v>
      </c>
      <c r="D1121" s="11">
        <v>275.63265000000001</v>
      </c>
      <c r="E1121" s="11">
        <v>0.192</v>
      </c>
      <c r="F1121" s="11">
        <v>5900</v>
      </c>
      <c r="G1121" s="11">
        <v>6000</v>
      </c>
      <c r="H1121" s="11">
        <v>0.7</v>
      </c>
      <c r="I1121" s="11">
        <v>0.3</v>
      </c>
      <c r="J1121" s="11">
        <v>0.7</v>
      </c>
      <c r="K1121" s="11">
        <v>4</v>
      </c>
      <c r="L1121" s="11">
        <v>3</v>
      </c>
      <c r="M1121" s="11">
        <v>4</v>
      </c>
      <c r="N1121" s="11">
        <v>4</v>
      </c>
      <c r="O1121" s="11">
        <v>0.125</v>
      </c>
      <c r="P1121" s="11">
        <v>0.1</v>
      </c>
      <c r="Q1121" s="11">
        <v>0.1</v>
      </c>
      <c r="R1121" s="11">
        <v>0.25</v>
      </c>
      <c r="S1121" s="11">
        <v>3050.7224999999999</v>
      </c>
      <c r="T1121" s="11">
        <v>0.5</v>
      </c>
      <c r="U1121" s="11">
        <v>80</v>
      </c>
      <c r="V1121" s="11">
        <v>600</v>
      </c>
      <c r="W1121" s="11">
        <v>43.824809999999999</v>
      </c>
      <c r="Y1121" s="11">
        <v>37.294724000000002</v>
      </c>
      <c r="Z1121" s="11">
        <v>1132.8</v>
      </c>
      <c r="AA1121" s="11">
        <v>3050.7224999999999</v>
      </c>
      <c r="AB1121" s="11">
        <v>0.5</v>
      </c>
      <c r="AC1121" s="11">
        <v>80</v>
      </c>
      <c r="AD1121" s="11">
        <v>43.824809999999999</v>
      </c>
    </row>
    <row r="1122" spans="2:30" x14ac:dyDescent="0.35">
      <c r="B1122" s="11">
        <v>-9.6474419999999999</v>
      </c>
      <c r="C1122" s="11">
        <v>40</v>
      </c>
      <c r="D1122" s="11">
        <v>281.72449</v>
      </c>
      <c r="E1122" s="11">
        <v>0.246</v>
      </c>
      <c r="F1122" s="11">
        <v>899.17355371900828</v>
      </c>
      <c r="G1122" s="11">
        <v>8500</v>
      </c>
      <c r="H1122" s="11">
        <v>0.8</v>
      </c>
      <c r="I1122" s="11">
        <v>0.5</v>
      </c>
      <c r="J1122" s="11">
        <v>0.6</v>
      </c>
      <c r="K1122" s="11">
        <v>2</v>
      </c>
      <c r="L1122" s="11">
        <v>3</v>
      </c>
      <c r="M1122" s="11">
        <v>4</v>
      </c>
      <c r="N1122" s="11">
        <v>3</v>
      </c>
      <c r="O1122" s="11">
        <v>0.125</v>
      </c>
      <c r="P1122" s="11">
        <v>0.2</v>
      </c>
      <c r="Q1122" s="11">
        <v>0.3</v>
      </c>
      <c r="R1122" s="11">
        <v>0.2</v>
      </c>
      <c r="S1122" s="11">
        <v>4726.2815000000001</v>
      </c>
      <c r="T1122" s="11">
        <v>0.52500000000000002</v>
      </c>
      <c r="U1122" s="11">
        <v>40</v>
      </c>
      <c r="V1122" s="11">
        <v>800</v>
      </c>
      <c r="W1122" s="11">
        <v>-9.2873961999999999</v>
      </c>
      <c r="Y1122" s="11">
        <v>-9.6474419999999999</v>
      </c>
      <c r="Z1122" s="11">
        <v>221.19669421487603</v>
      </c>
      <c r="AA1122" s="11">
        <v>4726.2815000000001</v>
      </c>
      <c r="AB1122" s="11">
        <v>0.52500000000000002</v>
      </c>
      <c r="AC1122" s="11">
        <v>40</v>
      </c>
      <c r="AD1122" s="11">
        <v>-9.2873961999999999</v>
      </c>
    </row>
    <row r="1123" spans="2:30" x14ac:dyDescent="0.35">
      <c r="B1123" s="11">
        <v>4.5477400000000001</v>
      </c>
      <c r="C1123" s="11">
        <v>30</v>
      </c>
      <c r="D1123" s="11">
        <v>147.70408</v>
      </c>
      <c r="E1123" s="11">
        <v>5.7000000000000002E-2</v>
      </c>
      <c r="F1123" s="11">
        <v>5061.9834710743798</v>
      </c>
      <c r="G1123" s="11">
        <v>8000</v>
      </c>
      <c r="H1123" s="11">
        <v>0.85</v>
      </c>
      <c r="I1123" s="11">
        <v>0.3</v>
      </c>
      <c r="J1123" s="11">
        <v>0.9</v>
      </c>
      <c r="K1123" s="11">
        <v>4</v>
      </c>
      <c r="L1123" s="11">
        <v>3</v>
      </c>
      <c r="M1123" s="11">
        <v>2</v>
      </c>
      <c r="N1123" s="11">
        <v>4</v>
      </c>
      <c r="O1123" s="11">
        <v>0.125</v>
      </c>
      <c r="P1123" s="11">
        <v>0.2</v>
      </c>
      <c r="Q1123" s="11">
        <v>0.16666666999999999</v>
      </c>
      <c r="R1123" s="11">
        <v>0.35</v>
      </c>
      <c r="S1123" s="11">
        <v>4067.63</v>
      </c>
      <c r="T1123" s="11">
        <v>0.57499999999999996</v>
      </c>
      <c r="U1123" s="11">
        <v>70</v>
      </c>
      <c r="V1123" s="11">
        <v>800</v>
      </c>
      <c r="W1123" s="11">
        <v>8.0351215000000007</v>
      </c>
      <c r="Y1123" s="11">
        <v>4.5477400000000001</v>
      </c>
      <c r="Z1123" s="11">
        <v>288.53305785123968</v>
      </c>
      <c r="AA1123" s="11">
        <v>4067.63</v>
      </c>
      <c r="AB1123" s="11">
        <v>0.57499999999999996</v>
      </c>
      <c r="AC1123" s="11">
        <v>70</v>
      </c>
      <c r="AD1123" s="11">
        <v>8.0351215000000007</v>
      </c>
    </row>
    <row r="1124" spans="2:30" x14ac:dyDescent="0.35">
      <c r="B1124" s="11">
        <v>-2.457357</v>
      </c>
      <c r="C1124" s="11">
        <v>40</v>
      </c>
      <c r="D1124" s="11">
        <v>178.16327000000001</v>
      </c>
      <c r="E1124" s="11">
        <v>0.3</v>
      </c>
      <c r="F1124" s="11">
        <v>4635.2789256198348</v>
      </c>
      <c r="G1124" s="11">
        <v>7000</v>
      </c>
      <c r="H1124" s="11">
        <v>0.75</v>
      </c>
      <c r="I1124" s="11">
        <v>0.5</v>
      </c>
      <c r="J1124" s="11">
        <v>0.8</v>
      </c>
      <c r="K1124" s="11">
        <v>3</v>
      </c>
      <c r="L1124" s="11">
        <v>3</v>
      </c>
      <c r="M1124" s="11">
        <v>2</v>
      </c>
      <c r="N1124" s="11">
        <v>4</v>
      </c>
      <c r="O1124" s="11">
        <v>0.2</v>
      </c>
      <c r="P1124" s="11">
        <v>0.2</v>
      </c>
      <c r="Q1124" s="11">
        <v>0.1</v>
      </c>
      <c r="R1124" s="11">
        <v>0.3</v>
      </c>
      <c r="S1124" s="11">
        <v>2270.4686000000002</v>
      </c>
      <c r="T1124" s="11">
        <v>0.57499999999999996</v>
      </c>
      <c r="U1124" s="11">
        <v>50</v>
      </c>
      <c r="V1124" s="11">
        <v>1800</v>
      </c>
      <c r="W1124" s="11">
        <v>11.461130000000001</v>
      </c>
      <c r="Y1124" s="11">
        <v>-2.457357</v>
      </c>
      <c r="Z1124" s="11">
        <v>1390.5836776859503</v>
      </c>
      <c r="AA1124" s="11">
        <v>2270.4686000000002</v>
      </c>
      <c r="AB1124" s="11">
        <v>0.57499999999999996</v>
      </c>
      <c r="AC1124" s="11">
        <v>50</v>
      </c>
      <c r="AD1124" s="11">
        <v>11.461130000000001</v>
      </c>
    </row>
    <row r="1125" spans="2:30" x14ac:dyDescent="0.35">
      <c r="B1125" s="11">
        <v>15.224406999999999</v>
      </c>
      <c r="C1125" s="11">
        <v>30</v>
      </c>
      <c r="D1125" s="11">
        <v>50.234693999999998</v>
      </c>
      <c r="E1125" s="11">
        <v>8.4000000000000005E-2</v>
      </c>
      <c r="F1125" s="11">
        <v>5735.1756198347111</v>
      </c>
      <c r="G1125" s="11">
        <v>7000</v>
      </c>
      <c r="H1125" s="11">
        <v>0.8</v>
      </c>
      <c r="I1125" s="11">
        <v>0.5</v>
      </c>
      <c r="J1125" s="11">
        <v>0.9</v>
      </c>
      <c r="K1125" s="11">
        <v>2</v>
      </c>
      <c r="L1125" s="11">
        <v>2</v>
      </c>
      <c r="M1125" s="11">
        <v>3</v>
      </c>
      <c r="N1125" s="11">
        <v>3</v>
      </c>
      <c r="O1125" s="11">
        <v>0.05</v>
      </c>
      <c r="P1125" s="11">
        <v>0.15</v>
      </c>
      <c r="Q1125" s="11">
        <v>0.3</v>
      </c>
      <c r="R1125" s="11">
        <v>0.3</v>
      </c>
      <c r="S1125" s="11">
        <v>3559.1761999999999</v>
      </c>
      <c r="T1125" s="11">
        <v>0.52500000000000002</v>
      </c>
      <c r="U1125" s="11">
        <v>70</v>
      </c>
      <c r="V1125" s="11">
        <v>1800</v>
      </c>
      <c r="W1125" s="11">
        <v>17.985365999999999</v>
      </c>
      <c r="Y1125" s="11">
        <v>15.224406999999999</v>
      </c>
      <c r="Z1125" s="11">
        <v>481.75475206611577</v>
      </c>
      <c r="AA1125" s="11">
        <v>3559.1761999999999</v>
      </c>
      <c r="AB1125" s="11">
        <v>0.52500000000000002</v>
      </c>
      <c r="AC1125" s="11">
        <v>70</v>
      </c>
      <c r="AD1125" s="11">
        <v>17.985365999999999</v>
      </c>
    </row>
    <row r="1126" spans="2:30" x14ac:dyDescent="0.35">
      <c r="B1126" s="11">
        <v>19.323350999999999</v>
      </c>
      <c r="C1126" s="11">
        <v>15</v>
      </c>
      <c r="D1126" s="11">
        <v>62.418367000000003</v>
      </c>
      <c r="E1126" s="11">
        <v>0.3</v>
      </c>
      <c r="F1126" s="11">
        <v>1958.0578512396696</v>
      </c>
      <c r="G1126" s="11">
        <v>6500</v>
      </c>
      <c r="H1126" s="11">
        <v>0.8</v>
      </c>
      <c r="I1126" s="11">
        <v>0.3</v>
      </c>
      <c r="J1126" s="11">
        <v>0.7</v>
      </c>
      <c r="K1126" s="11">
        <v>2</v>
      </c>
      <c r="L1126" s="11">
        <v>3</v>
      </c>
      <c r="M1126" s="11">
        <v>4</v>
      </c>
      <c r="N1126" s="11">
        <v>4</v>
      </c>
      <c r="O1126" s="11">
        <v>0.05</v>
      </c>
      <c r="P1126" s="11">
        <v>0.15</v>
      </c>
      <c r="Q1126" s="11">
        <v>0.3</v>
      </c>
      <c r="R1126" s="11">
        <v>0.25</v>
      </c>
      <c r="S1126" s="11">
        <v>3055.7046</v>
      </c>
      <c r="T1126" s="11">
        <v>0.47499999999999998</v>
      </c>
      <c r="U1126" s="11">
        <v>70</v>
      </c>
      <c r="V1126" s="11">
        <v>1200</v>
      </c>
      <c r="W1126" s="11">
        <v>21.015284999999999</v>
      </c>
      <c r="Y1126" s="11">
        <v>19.323350999999999</v>
      </c>
      <c r="Z1126" s="11">
        <v>587.41735537190084</v>
      </c>
      <c r="AA1126" s="11">
        <v>3055.7046</v>
      </c>
      <c r="AB1126" s="11">
        <v>0.47499999999999998</v>
      </c>
      <c r="AC1126" s="11">
        <v>70</v>
      </c>
      <c r="AD1126" s="11">
        <v>21.015284999999999</v>
      </c>
    </row>
    <row r="1127" spans="2:30" x14ac:dyDescent="0.35">
      <c r="B1127" s="11">
        <v>-16.960343000000002</v>
      </c>
      <c r="C1127" s="11">
        <v>30</v>
      </c>
      <c r="D1127" s="11">
        <v>38.051020000000001</v>
      </c>
      <c r="E1127" s="11">
        <v>0.246</v>
      </c>
      <c r="F1127" s="11">
        <v>899.17355371900828</v>
      </c>
      <c r="G1127" s="11">
        <v>5000</v>
      </c>
      <c r="H1127" s="11">
        <v>0.85</v>
      </c>
      <c r="I1127" s="11">
        <v>0.4</v>
      </c>
      <c r="J1127" s="11">
        <v>0.8</v>
      </c>
      <c r="K1127" s="11">
        <v>4</v>
      </c>
      <c r="L1127" s="11">
        <v>2</v>
      </c>
      <c r="M1127" s="11">
        <v>3</v>
      </c>
      <c r="N1127" s="11">
        <v>4</v>
      </c>
      <c r="O1127" s="11">
        <v>0.05</v>
      </c>
      <c r="P1127" s="11">
        <v>0.1</v>
      </c>
      <c r="Q1127" s="11">
        <v>0.23333333000000001</v>
      </c>
      <c r="R1127" s="11">
        <v>0.25</v>
      </c>
      <c r="S1127" s="11">
        <v>2542.2687000000001</v>
      </c>
      <c r="T1127" s="11">
        <v>0.7</v>
      </c>
      <c r="U1127" s="11">
        <v>40</v>
      </c>
      <c r="V1127" s="11">
        <v>1600</v>
      </c>
      <c r="W1127" s="11">
        <v>-16.802802</v>
      </c>
      <c r="Y1127" s="11">
        <v>-16.960343000000002</v>
      </c>
      <c r="Z1127" s="11">
        <v>221.19669421487603</v>
      </c>
      <c r="AA1127" s="11">
        <v>2542.2687000000001</v>
      </c>
      <c r="AB1127" s="11">
        <v>0.7</v>
      </c>
      <c r="AC1127" s="11">
        <v>40</v>
      </c>
      <c r="AD1127" s="11">
        <v>-16.802802</v>
      </c>
    </row>
    <row r="1128" spans="2:30" x14ac:dyDescent="0.35">
      <c r="B1128" s="11">
        <v>-15.983015</v>
      </c>
      <c r="C1128" s="11">
        <v>30</v>
      </c>
      <c r="D1128" s="11">
        <v>141.61224000000001</v>
      </c>
      <c r="E1128" s="11">
        <v>0.13800000000000001</v>
      </c>
      <c r="F1128" s="11">
        <v>1475</v>
      </c>
      <c r="G1128" s="11">
        <v>5500</v>
      </c>
      <c r="H1128" s="11">
        <v>0.85</v>
      </c>
      <c r="I1128" s="11">
        <v>0.5</v>
      </c>
      <c r="J1128" s="11">
        <v>0.6</v>
      </c>
      <c r="K1128" s="11">
        <v>3</v>
      </c>
      <c r="L1128" s="11">
        <v>4</v>
      </c>
      <c r="M1128" s="11">
        <v>2</v>
      </c>
      <c r="N1128" s="11">
        <v>3</v>
      </c>
      <c r="O1128" s="11">
        <v>0.2</v>
      </c>
      <c r="P1128" s="11">
        <v>0.1</v>
      </c>
      <c r="Q1128" s="11">
        <v>0.3</v>
      </c>
      <c r="R1128" s="11">
        <v>0.3</v>
      </c>
      <c r="S1128" s="11">
        <v>1894.4002</v>
      </c>
      <c r="T1128" s="11">
        <v>0.5</v>
      </c>
      <c r="U1128" s="11">
        <v>60</v>
      </c>
      <c r="V1128" s="11">
        <v>2000</v>
      </c>
      <c r="W1128" s="11">
        <v>-15.826691</v>
      </c>
      <c r="Y1128" s="11">
        <v>-15.983015</v>
      </c>
      <c r="Z1128" s="11">
        <v>203.55</v>
      </c>
      <c r="AA1128" s="11">
        <v>1894.4002</v>
      </c>
      <c r="AB1128" s="11">
        <v>0.5</v>
      </c>
      <c r="AC1128" s="11">
        <v>60</v>
      </c>
      <c r="AD1128" s="11">
        <v>-15.826691</v>
      </c>
    </row>
    <row r="1129" spans="2:30" x14ac:dyDescent="0.35">
      <c r="B1129" s="11">
        <v>4.9332060000000002</v>
      </c>
      <c r="C1129" s="11">
        <v>30</v>
      </c>
      <c r="D1129" s="11">
        <v>281.72449</v>
      </c>
      <c r="E1129" s="11">
        <v>8.4000000000000005E-2</v>
      </c>
      <c r="F1129" s="11">
        <v>3120.6611570247933</v>
      </c>
      <c r="G1129" s="11">
        <v>7500</v>
      </c>
      <c r="H1129" s="11">
        <v>0.8</v>
      </c>
      <c r="I1129" s="11">
        <v>0.3</v>
      </c>
      <c r="J1129" s="11">
        <v>0.7</v>
      </c>
      <c r="K1129" s="11">
        <v>3</v>
      </c>
      <c r="L1129" s="11">
        <v>3</v>
      </c>
      <c r="M1129" s="11">
        <v>3</v>
      </c>
      <c r="N1129" s="11">
        <v>4</v>
      </c>
      <c r="O1129" s="11">
        <v>0.05</v>
      </c>
      <c r="P1129" s="11">
        <v>0.15</v>
      </c>
      <c r="Q1129" s="11">
        <v>0.3</v>
      </c>
      <c r="R1129" s="11">
        <v>0.2</v>
      </c>
      <c r="S1129" s="11">
        <v>4428.4681</v>
      </c>
      <c r="T1129" s="11">
        <v>0.625</v>
      </c>
      <c r="U1129" s="11">
        <v>90</v>
      </c>
      <c r="V1129" s="11">
        <v>1000</v>
      </c>
      <c r="W1129" s="11">
        <v>4.2672042999999995</v>
      </c>
      <c r="Y1129" s="11">
        <v>4.9332060000000002</v>
      </c>
      <c r="Z1129" s="11">
        <v>262.13553719008263</v>
      </c>
      <c r="AA1129" s="11">
        <v>4428.4681</v>
      </c>
      <c r="AB1129" s="11">
        <v>0.625</v>
      </c>
      <c r="AC1129" s="11">
        <v>90</v>
      </c>
      <c r="AD1129" s="11">
        <v>4.2672042999999995</v>
      </c>
    </row>
    <row r="1130" spans="2:30" x14ac:dyDescent="0.35">
      <c r="B1130" s="11">
        <v>8.7344039999999996</v>
      </c>
      <c r="C1130" s="11">
        <v>15</v>
      </c>
      <c r="D1130" s="11">
        <v>123.33673</v>
      </c>
      <c r="E1130" s="11">
        <v>0.192</v>
      </c>
      <c r="F1130" s="11">
        <v>2404.4421487603304</v>
      </c>
      <c r="G1130" s="11">
        <v>8000</v>
      </c>
      <c r="H1130" s="11">
        <v>0.8</v>
      </c>
      <c r="I1130" s="11">
        <v>0.2</v>
      </c>
      <c r="J1130" s="11">
        <v>0.7</v>
      </c>
      <c r="K1130" s="11">
        <v>4</v>
      </c>
      <c r="L1130" s="11">
        <v>2</v>
      </c>
      <c r="M1130" s="11">
        <v>2</v>
      </c>
      <c r="N1130" s="11">
        <v>2</v>
      </c>
      <c r="O1130" s="11">
        <v>0.125</v>
      </c>
      <c r="P1130" s="11">
        <v>0.1</v>
      </c>
      <c r="Q1130" s="11">
        <v>0.3</v>
      </c>
      <c r="R1130" s="11">
        <v>0.35</v>
      </c>
      <c r="S1130" s="11">
        <v>5207.3545000000004</v>
      </c>
      <c r="T1130" s="11">
        <v>0.6</v>
      </c>
      <c r="U1130" s="11">
        <v>70</v>
      </c>
      <c r="V1130" s="11">
        <v>1400</v>
      </c>
      <c r="W1130" s="11">
        <v>7.573277</v>
      </c>
      <c r="Y1130" s="11">
        <v>8.7344039999999996</v>
      </c>
      <c r="Z1130" s="11">
        <v>461.65289256198344</v>
      </c>
      <c r="AA1130" s="11">
        <v>5207.3545000000004</v>
      </c>
      <c r="AB1130" s="11">
        <v>0.6</v>
      </c>
      <c r="AC1130" s="11">
        <v>70</v>
      </c>
      <c r="AD1130" s="11">
        <v>7.573277</v>
      </c>
    </row>
    <row r="1131" spans="2:30" x14ac:dyDescent="0.35">
      <c r="B1131" s="11">
        <v>-11.038396000000001</v>
      </c>
      <c r="C1131" s="11">
        <v>25</v>
      </c>
      <c r="D1131" s="11">
        <v>1.5</v>
      </c>
      <c r="E1131" s="11">
        <v>0.16500000000000001</v>
      </c>
      <c r="F1131" s="11">
        <v>785.64049586776855</v>
      </c>
      <c r="G1131" s="11">
        <v>7500</v>
      </c>
      <c r="H1131" s="11">
        <v>0.7</v>
      </c>
      <c r="I1131" s="11">
        <v>0.5</v>
      </c>
      <c r="J1131" s="11">
        <v>0.9</v>
      </c>
      <c r="K1131" s="11">
        <v>2</v>
      </c>
      <c r="L1131" s="11">
        <v>2</v>
      </c>
      <c r="M1131" s="11">
        <v>3</v>
      </c>
      <c r="N1131" s="11">
        <v>3</v>
      </c>
      <c r="O1131" s="11">
        <v>0.2</v>
      </c>
      <c r="P1131" s="11">
        <v>0.15</v>
      </c>
      <c r="Q1131" s="11">
        <v>0.3</v>
      </c>
      <c r="R1131" s="11">
        <v>0.25</v>
      </c>
      <c r="S1131" s="11">
        <v>3300.5214000000001</v>
      </c>
      <c r="T1131" s="11">
        <v>0.57499999999999996</v>
      </c>
      <c r="U1131" s="11">
        <v>50</v>
      </c>
      <c r="V1131" s="11">
        <v>1200</v>
      </c>
      <c r="W1131" s="11">
        <v>-10.191409</v>
      </c>
      <c r="Y1131" s="11">
        <v>-11.038396000000001</v>
      </c>
      <c r="Z1131" s="11">
        <v>129.63068181818181</v>
      </c>
      <c r="AA1131" s="11">
        <v>3300.5214000000001</v>
      </c>
      <c r="AB1131" s="11">
        <v>0.57499999999999996</v>
      </c>
      <c r="AC1131" s="11">
        <v>50</v>
      </c>
      <c r="AD1131" s="11">
        <v>-10.191409</v>
      </c>
    </row>
    <row r="1132" spans="2:30" x14ac:dyDescent="0.35">
      <c r="B1132" s="11">
        <v>-28.679888999999999</v>
      </c>
      <c r="C1132" s="11">
        <v>30</v>
      </c>
      <c r="D1132" s="11">
        <v>178.16327000000001</v>
      </c>
      <c r="E1132" s="11">
        <v>0.3</v>
      </c>
      <c r="F1132" s="11">
        <v>3800</v>
      </c>
      <c r="G1132" s="11">
        <v>2500</v>
      </c>
      <c r="H1132" s="11">
        <v>0.7</v>
      </c>
      <c r="I1132" s="11">
        <v>0.5</v>
      </c>
      <c r="J1132" s="11">
        <v>0.9</v>
      </c>
      <c r="K1132" s="11">
        <v>2</v>
      </c>
      <c r="L1132" s="11">
        <v>2</v>
      </c>
      <c r="M1132" s="11">
        <v>3</v>
      </c>
      <c r="N1132" s="11">
        <v>2</v>
      </c>
      <c r="O1132" s="11">
        <v>0.125</v>
      </c>
      <c r="P1132" s="11">
        <v>0.1</v>
      </c>
      <c r="Q1132" s="11">
        <v>0.3</v>
      </c>
      <c r="R1132" s="11">
        <v>0.25</v>
      </c>
      <c r="S1132" s="11">
        <v>861.09101999999996</v>
      </c>
      <c r="T1132" s="11">
        <v>0.65</v>
      </c>
      <c r="U1132" s="11">
        <v>70</v>
      </c>
      <c r="V1132" s="11">
        <v>2000</v>
      </c>
      <c r="W1132" s="11">
        <v>-28.851116000000001</v>
      </c>
      <c r="Y1132" s="11">
        <v>-28.679888999999999</v>
      </c>
      <c r="Z1132" s="11">
        <v>1140</v>
      </c>
      <c r="AA1132" s="11">
        <v>861.09101999999996</v>
      </c>
      <c r="AB1132" s="11">
        <v>0.65</v>
      </c>
      <c r="AC1132" s="11">
        <v>70</v>
      </c>
      <c r="AD1132" s="11">
        <v>-28.851116000000001</v>
      </c>
    </row>
    <row r="1133" spans="2:30" x14ac:dyDescent="0.35">
      <c r="B1133" s="11">
        <v>-9.1900890000000004</v>
      </c>
      <c r="C1133" s="11">
        <v>15</v>
      </c>
      <c r="D1133" s="11">
        <v>31.959184</v>
      </c>
      <c r="E1133" s="11">
        <v>0.192</v>
      </c>
      <c r="F1133" s="11">
        <v>6600</v>
      </c>
      <c r="G1133" s="11">
        <v>5500</v>
      </c>
      <c r="H1133" s="11">
        <v>0.75</v>
      </c>
      <c r="I1133" s="11">
        <v>0.3</v>
      </c>
      <c r="J1133" s="11">
        <v>0.7</v>
      </c>
      <c r="K1133" s="11">
        <v>4</v>
      </c>
      <c r="L1133" s="11">
        <v>4</v>
      </c>
      <c r="M1133" s="11">
        <v>3</v>
      </c>
      <c r="N1133" s="11">
        <v>2</v>
      </c>
      <c r="O1133" s="11">
        <v>0.05</v>
      </c>
      <c r="P1133" s="11">
        <v>0.15</v>
      </c>
      <c r="Q1133" s="11">
        <v>0.3</v>
      </c>
      <c r="R1133" s="11">
        <v>0.25</v>
      </c>
      <c r="S1133" s="11">
        <v>3082.8262</v>
      </c>
      <c r="T1133" s="11">
        <v>0.55000000000000004</v>
      </c>
      <c r="U1133" s="11">
        <v>70</v>
      </c>
      <c r="V1133" s="11">
        <v>600</v>
      </c>
      <c r="W1133" s="11">
        <v>-11.572654</v>
      </c>
      <c r="Y1133" s="11">
        <v>-9.1900890000000004</v>
      </c>
      <c r="Z1133" s="11">
        <v>1267.2</v>
      </c>
      <c r="AA1133" s="11">
        <v>3082.8262</v>
      </c>
      <c r="AB1133" s="11">
        <v>0.55000000000000004</v>
      </c>
      <c r="AC1133" s="11">
        <v>70</v>
      </c>
      <c r="AD1133" s="11">
        <v>-11.572654</v>
      </c>
    </row>
    <row r="1134" spans="2:30" x14ac:dyDescent="0.35">
      <c r="B1134" s="11">
        <v>7.3457489999999996</v>
      </c>
      <c r="C1134" s="11">
        <v>25</v>
      </c>
      <c r="D1134" s="11">
        <v>117.2449</v>
      </c>
      <c r="E1134" s="11">
        <v>0.219</v>
      </c>
      <c r="F1134" s="11">
        <v>1430.8884297520663</v>
      </c>
      <c r="G1134" s="11">
        <v>5000</v>
      </c>
      <c r="H1134" s="11">
        <v>0.8</v>
      </c>
      <c r="I1134" s="11">
        <v>0.3</v>
      </c>
      <c r="J1134" s="11">
        <v>0.7</v>
      </c>
      <c r="K1134" s="11">
        <v>4</v>
      </c>
      <c r="L1134" s="11">
        <v>4</v>
      </c>
      <c r="M1134" s="11">
        <v>2</v>
      </c>
      <c r="N1134" s="11">
        <v>3</v>
      </c>
      <c r="O1134" s="11">
        <v>0.2</v>
      </c>
      <c r="P1134" s="11">
        <v>0.15</v>
      </c>
      <c r="Q1134" s="11">
        <v>0.16666666999999999</v>
      </c>
      <c r="R1134" s="11">
        <v>0.35</v>
      </c>
      <c r="S1134" s="11">
        <v>3046.6351</v>
      </c>
      <c r="T1134" s="11">
        <v>0.5</v>
      </c>
      <c r="U1134" s="11">
        <v>50</v>
      </c>
      <c r="V1134" s="11">
        <v>800</v>
      </c>
      <c r="W1134" s="11">
        <v>8.7397106999999998</v>
      </c>
      <c r="Y1134" s="11">
        <v>7.3457489999999996</v>
      </c>
      <c r="Z1134" s="11">
        <v>313.36456611570253</v>
      </c>
      <c r="AA1134" s="11">
        <v>3046.6351</v>
      </c>
      <c r="AB1134" s="11">
        <v>0.5</v>
      </c>
      <c r="AC1134" s="11">
        <v>50</v>
      </c>
      <c r="AD1134" s="11">
        <v>8.7397106999999998</v>
      </c>
    </row>
    <row r="1135" spans="2:30" x14ac:dyDescent="0.35">
      <c r="B1135" s="11">
        <v>-13.463264000000001</v>
      </c>
      <c r="C1135" s="11">
        <v>35</v>
      </c>
      <c r="D1135" s="11">
        <v>281.72449</v>
      </c>
      <c r="E1135" s="11">
        <v>0.03</v>
      </c>
      <c r="F1135" s="11">
        <v>903.7190082644629</v>
      </c>
      <c r="G1135" s="11">
        <v>6500</v>
      </c>
      <c r="H1135" s="11">
        <v>0.7</v>
      </c>
      <c r="I1135" s="11">
        <v>0.4</v>
      </c>
      <c r="J1135" s="11">
        <v>0.9</v>
      </c>
      <c r="K1135" s="11">
        <v>3</v>
      </c>
      <c r="L1135" s="11">
        <v>2</v>
      </c>
      <c r="M1135" s="11">
        <v>4</v>
      </c>
      <c r="N1135" s="11">
        <v>3</v>
      </c>
      <c r="O1135" s="11">
        <v>0.05</v>
      </c>
      <c r="P1135" s="11">
        <v>0.15</v>
      </c>
      <c r="Q1135" s="11">
        <v>0.23333333000000001</v>
      </c>
      <c r="R1135" s="11">
        <v>0.25</v>
      </c>
      <c r="S1135" s="11">
        <v>2171.6043</v>
      </c>
      <c r="T1135" s="11">
        <v>0.7</v>
      </c>
      <c r="U1135" s="11">
        <v>80</v>
      </c>
      <c r="V1135" s="11">
        <v>800</v>
      </c>
      <c r="W1135" s="11">
        <v>-13.538414</v>
      </c>
      <c r="Y1135" s="11">
        <v>-13.463264000000001</v>
      </c>
      <c r="Z1135" s="11">
        <v>27.111570247933887</v>
      </c>
      <c r="AA1135" s="11">
        <v>2171.6043</v>
      </c>
      <c r="AB1135" s="11">
        <v>0.7</v>
      </c>
      <c r="AC1135" s="11">
        <v>80</v>
      </c>
      <c r="AD1135" s="11">
        <v>-13.538414</v>
      </c>
    </row>
    <row r="1136" spans="2:30" x14ac:dyDescent="0.35">
      <c r="B1136" s="11">
        <v>-11.052322999999999</v>
      </c>
      <c r="C1136" s="11">
        <v>35</v>
      </c>
      <c r="D1136" s="11">
        <v>141.61224000000001</v>
      </c>
      <c r="E1136" s="11">
        <v>0.13800000000000001</v>
      </c>
      <c r="F1136" s="11">
        <v>2750.413223140496</v>
      </c>
      <c r="G1136" s="11">
        <v>6500</v>
      </c>
      <c r="H1136" s="11">
        <v>0.7</v>
      </c>
      <c r="I1136" s="11">
        <v>0.5</v>
      </c>
      <c r="J1136" s="11">
        <v>0.9</v>
      </c>
      <c r="K1136" s="11">
        <v>2</v>
      </c>
      <c r="L1136" s="11">
        <v>3</v>
      </c>
      <c r="M1136" s="11">
        <v>4</v>
      </c>
      <c r="N1136" s="11">
        <v>3</v>
      </c>
      <c r="O1136" s="11">
        <v>0.05</v>
      </c>
      <c r="P1136" s="11">
        <v>0.1</v>
      </c>
      <c r="Q1136" s="11">
        <v>0.1</v>
      </c>
      <c r="R1136" s="11">
        <v>0.35</v>
      </c>
      <c r="S1136" s="11">
        <v>2688.6529999999998</v>
      </c>
      <c r="T1136" s="11">
        <v>0.65</v>
      </c>
      <c r="U1136" s="11">
        <v>50</v>
      </c>
      <c r="V1136" s="11">
        <v>1400</v>
      </c>
      <c r="W1136" s="11">
        <v>-9.1571650000000009</v>
      </c>
      <c r="Y1136" s="11">
        <v>-11.052322999999999</v>
      </c>
      <c r="Z1136" s="11">
        <v>379.55702479338851</v>
      </c>
      <c r="AA1136" s="11">
        <v>2688.6529999999998</v>
      </c>
      <c r="AB1136" s="11">
        <v>0.65</v>
      </c>
      <c r="AC1136" s="11">
        <v>50</v>
      </c>
      <c r="AD1136" s="11">
        <v>-9.1571650000000009</v>
      </c>
    </row>
    <row r="1137" spans="2:30" x14ac:dyDescent="0.35">
      <c r="B1137" s="11">
        <v>23.652754999999999</v>
      </c>
      <c r="C1137" s="11">
        <v>15</v>
      </c>
      <c r="D1137" s="11">
        <v>172.07142999999999</v>
      </c>
      <c r="E1137" s="11">
        <v>0.192</v>
      </c>
      <c r="F1137" s="11">
        <v>2750.413223140496</v>
      </c>
      <c r="G1137" s="11">
        <v>7000</v>
      </c>
      <c r="H1137" s="11">
        <v>0.8</v>
      </c>
      <c r="I1137" s="11">
        <v>0.2</v>
      </c>
      <c r="J1137" s="11">
        <v>0.7</v>
      </c>
      <c r="K1137" s="11">
        <v>4</v>
      </c>
      <c r="L1137" s="11">
        <v>3</v>
      </c>
      <c r="M1137" s="11">
        <v>3</v>
      </c>
      <c r="N1137" s="11">
        <v>3</v>
      </c>
      <c r="O1137" s="11">
        <v>0.2</v>
      </c>
      <c r="P1137" s="11">
        <v>0.2</v>
      </c>
      <c r="Q1137" s="11">
        <v>0.1</v>
      </c>
      <c r="R1137" s="11">
        <v>0.2</v>
      </c>
      <c r="S1137" s="11">
        <v>3923.5970000000002</v>
      </c>
      <c r="T1137" s="11">
        <v>0.4</v>
      </c>
      <c r="U1137" s="11">
        <v>50</v>
      </c>
      <c r="V1137" s="11">
        <v>1200</v>
      </c>
      <c r="W1137" s="11">
        <v>21.676873000000001</v>
      </c>
      <c r="Y1137" s="11">
        <v>23.652754999999999</v>
      </c>
      <c r="Z1137" s="11">
        <v>528.07933884297529</v>
      </c>
      <c r="AA1137" s="11">
        <v>3923.5970000000002</v>
      </c>
      <c r="AB1137" s="11">
        <v>0.4</v>
      </c>
      <c r="AC1137" s="11">
        <v>50</v>
      </c>
      <c r="AD1137" s="11">
        <v>21.676873000000001</v>
      </c>
    </row>
    <row r="1138" spans="2:30" x14ac:dyDescent="0.35">
      <c r="B1138" s="11">
        <v>36.070656</v>
      </c>
      <c r="C1138" s="11">
        <v>20</v>
      </c>
      <c r="D1138" s="11">
        <v>98.969387999999995</v>
      </c>
      <c r="E1138" s="11">
        <v>0.27300000000000002</v>
      </c>
      <c r="F1138" s="11">
        <v>4085.3305785123966</v>
      </c>
      <c r="G1138" s="11">
        <v>6000</v>
      </c>
      <c r="H1138" s="11">
        <v>0.7</v>
      </c>
      <c r="I1138" s="11">
        <v>0.4</v>
      </c>
      <c r="J1138" s="11">
        <v>0.7</v>
      </c>
      <c r="K1138" s="11">
        <v>4</v>
      </c>
      <c r="L1138" s="11">
        <v>4</v>
      </c>
      <c r="M1138" s="11">
        <v>4</v>
      </c>
      <c r="N1138" s="11">
        <v>3</v>
      </c>
      <c r="O1138" s="11">
        <v>0.125</v>
      </c>
      <c r="P1138" s="11">
        <v>0.2</v>
      </c>
      <c r="Q1138" s="11">
        <v>0.23333333000000001</v>
      </c>
      <c r="R1138" s="11">
        <v>0.2</v>
      </c>
      <c r="S1138" s="11">
        <v>1678.4982</v>
      </c>
      <c r="T1138" s="11">
        <v>0.42499999999999999</v>
      </c>
      <c r="U1138" s="11">
        <v>80</v>
      </c>
      <c r="V1138" s="11">
        <v>1200</v>
      </c>
      <c r="W1138" s="11">
        <v>34.382533000000002</v>
      </c>
      <c r="Y1138" s="11">
        <v>36.070656</v>
      </c>
      <c r="Z1138" s="11">
        <v>1115.2952479338844</v>
      </c>
      <c r="AA1138" s="11">
        <v>1678.4982</v>
      </c>
      <c r="AB1138" s="11">
        <v>0.42499999999999999</v>
      </c>
      <c r="AC1138" s="11">
        <v>80</v>
      </c>
      <c r="AD1138" s="11">
        <v>34.382533000000002</v>
      </c>
    </row>
    <row r="1139" spans="2:30" x14ac:dyDescent="0.35">
      <c r="B1139" s="11">
        <v>-1.799728</v>
      </c>
      <c r="C1139" s="11">
        <v>40</v>
      </c>
      <c r="D1139" s="11">
        <v>159.88775999999999</v>
      </c>
      <c r="E1139" s="11">
        <v>0.16500000000000001</v>
      </c>
      <c r="F1139" s="11">
        <v>903.7190082644629</v>
      </c>
      <c r="G1139" s="11">
        <v>8000</v>
      </c>
      <c r="H1139" s="11">
        <v>0.8</v>
      </c>
      <c r="I1139" s="11">
        <v>0.4</v>
      </c>
      <c r="J1139" s="11">
        <v>0.9</v>
      </c>
      <c r="K1139" s="11">
        <v>3</v>
      </c>
      <c r="L1139" s="11">
        <v>4</v>
      </c>
      <c r="M1139" s="11">
        <v>3</v>
      </c>
      <c r="N1139" s="11">
        <v>2</v>
      </c>
      <c r="O1139" s="11">
        <v>0.2</v>
      </c>
      <c r="P1139" s="11">
        <v>0.15</v>
      </c>
      <c r="Q1139" s="11">
        <v>0.1</v>
      </c>
      <c r="R1139" s="11">
        <v>0.2</v>
      </c>
      <c r="S1139" s="11">
        <v>3830.4504000000002</v>
      </c>
      <c r="T1139" s="11">
        <v>0.6</v>
      </c>
      <c r="U1139" s="11">
        <v>80</v>
      </c>
      <c r="V1139" s="11">
        <v>400</v>
      </c>
      <c r="W1139" s="11">
        <v>-2.3808631</v>
      </c>
      <c r="Y1139" s="11">
        <v>-1.799728</v>
      </c>
      <c r="Z1139" s="11">
        <v>149.11363636363637</v>
      </c>
      <c r="AA1139" s="11">
        <v>3830.4504000000002</v>
      </c>
      <c r="AB1139" s="11">
        <v>0.6</v>
      </c>
      <c r="AC1139" s="11">
        <v>80</v>
      </c>
      <c r="AD1139" s="11">
        <v>-2.3808631</v>
      </c>
    </row>
    <row r="1140" spans="2:30" x14ac:dyDescent="0.35">
      <c r="B1140" s="11">
        <v>-1.1279570000000001</v>
      </c>
      <c r="C1140" s="11">
        <v>45</v>
      </c>
      <c r="D1140" s="11">
        <v>190.34693999999999</v>
      </c>
      <c r="E1140" s="11">
        <v>0.219</v>
      </c>
      <c r="F1140" s="11">
        <v>7300</v>
      </c>
      <c r="G1140" s="11">
        <v>8500</v>
      </c>
      <c r="H1140" s="11">
        <v>0.7</v>
      </c>
      <c r="I1140" s="11">
        <v>0.4</v>
      </c>
      <c r="J1140" s="11">
        <v>0.8</v>
      </c>
      <c r="K1140" s="11">
        <v>2</v>
      </c>
      <c r="L1140" s="11">
        <v>2</v>
      </c>
      <c r="M1140" s="11">
        <v>2</v>
      </c>
      <c r="N1140" s="11">
        <v>4</v>
      </c>
      <c r="O1140" s="11">
        <v>0.05</v>
      </c>
      <c r="P1140" s="11">
        <v>0.15</v>
      </c>
      <c r="Q1140" s="11">
        <v>0.3</v>
      </c>
      <c r="R1140" s="11">
        <v>0.3</v>
      </c>
      <c r="S1140" s="11">
        <v>4592.3924999999999</v>
      </c>
      <c r="T1140" s="11">
        <v>0.57499999999999996</v>
      </c>
      <c r="U1140" s="11">
        <v>40</v>
      </c>
      <c r="V1140" s="11">
        <v>600</v>
      </c>
      <c r="W1140" s="11">
        <v>-3.3566111000000003</v>
      </c>
      <c r="Y1140" s="11">
        <v>-1.1279570000000001</v>
      </c>
      <c r="Z1140" s="11">
        <v>1598.7</v>
      </c>
      <c r="AA1140" s="11">
        <v>4592.3924999999999</v>
      </c>
      <c r="AB1140" s="11">
        <v>0.57499999999999996</v>
      </c>
      <c r="AC1140" s="11">
        <v>40</v>
      </c>
      <c r="AD1140" s="11">
        <v>-3.3566111000000003</v>
      </c>
    </row>
    <row r="1141" spans="2:30" x14ac:dyDescent="0.35">
      <c r="B1141" s="11">
        <v>-8.8822880000000008</v>
      </c>
      <c r="C1141" s="11">
        <v>25</v>
      </c>
      <c r="D1141" s="11">
        <v>226.89796000000001</v>
      </c>
      <c r="E1141" s="11">
        <v>0.192</v>
      </c>
      <c r="F1141" s="11">
        <v>2221.6425619834713</v>
      </c>
      <c r="G1141" s="11">
        <v>5500</v>
      </c>
      <c r="H1141" s="11">
        <v>0.75</v>
      </c>
      <c r="I1141" s="11">
        <v>0.2</v>
      </c>
      <c r="J1141" s="11">
        <v>0.8</v>
      </c>
      <c r="K1141" s="11">
        <v>4</v>
      </c>
      <c r="L1141" s="11">
        <v>4</v>
      </c>
      <c r="M1141" s="11">
        <v>4</v>
      </c>
      <c r="N1141" s="11">
        <v>3</v>
      </c>
      <c r="O1141" s="11">
        <v>0.05</v>
      </c>
      <c r="P1141" s="11">
        <v>0.1</v>
      </c>
      <c r="Q1141" s="11">
        <v>0.3</v>
      </c>
      <c r="R1141" s="11">
        <v>0.3</v>
      </c>
      <c r="S1141" s="11">
        <v>1489.4661000000001</v>
      </c>
      <c r="T1141" s="11">
        <v>0.67500000000000004</v>
      </c>
      <c r="U1141" s="11">
        <v>60</v>
      </c>
      <c r="V1141" s="11">
        <v>1000</v>
      </c>
      <c r="W1141" s="11">
        <v>-9.2660736999999997</v>
      </c>
      <c r="Y1141" s="11">
        <v>-8.8822880000000008</v>
      </c>
      <c r="Z1141" s="11">
        <v>426.55537190082651</v>
      </c>
      <c r="AA1141" s="11">
        <v>1489.4661000000001</v>
      </c>
      <c r="AB1141" s="11">
        <v>0.67500000000000004</v>
      </c>
      <c r="AC1141" s="11">
        <v>60</v>
      </c>
      <c r="AD1141" s="11">
        <v>-9.2660736999999997</v>
      </c>
    </row>
    <row r="1142" spans="2:30" x14ac:dyDescent="0.35">
      <c r="B1142" s="11">
        <v>-16.888069999999999</v>
      </c>
      <c r="C1142" s="11">
        <v>35</v>
      </c>
      <c r="D1142" s="11">
        <v>220.80611999999999</v>
      </c>
      <c r="E1142" s="11">
        <v>5.7000000000000002E-2</v>
      </c>
      <c r="F1142" s="11">
        <v>3733.2128099173551</v>
      </c>
      <c r="G1142" s="11">
        <v>8500</v>
      </c>
      <c r="H1142" s="11">
        <v>0.8</v>
      </c>
      <c r="I1142" s="11">
        <v>0.2</v>
      </c>
      <c r="J1142" s="11">
        <v>0.7</v>
      </c>
      <c r="K1142" s="11">
        <v>2</v>
      </c>
      <c r="L1142" s="11">
        <v>2</v>
      </c>
      <c r="M1142" s="11">
        <v>2</v>
      </c>
      <c r="N1142" s="11">
        <v>3</v>
      </c>
      <c r="O1142" s="11">
        <v>0.2</v>
      </c>
      <c r="P1142" s="11">
        <v>0.2</v>
      </c>
      <c r="Q1142" s="11">
        <v>0.3</v>
      </c>
      <c r="R1142" s="11">
        <v>0.3</v>
      </c>
      <c r="S1142" s="11">
        <v>2163.6496999999999</v>
      </c>
      <c r="T1142" s="11">
        <v>0.57499999999999996</v>
      </c>
      <c r="U1142" s="11">
        <v>60</v>
      </c>
      <c r="V1142" s="11">
        <v>1400</v>
      </c>
      <c r="W1142" s="11">
        <v>-13.355866000000001</v>
      </c>
      <c r="Y1142" s="11">
        <v>-16.888069999999999</v>
      </c>
      <c r="Z1142" s="11">
        <v>212.79313016528926</v>
      </c>
      <c r="AA1142" s="11">
        <v>2163.6496999999999</v>
      </c>
      <c r="AB1142" s="11">
        <v>0.57499999999999996</v>
      </c>
      <c r="AC1142" s="11">
        <v>60</v>
      </c>
      <c r="AD1142" s="11">
        <v>-13.355866000000001</v>
      </c>
    </row>
    <row r="1143" spans="2:30" x14ac:dyDescent="0.35">
      <c r="B1143" s="11">
        <v>5.3020750000000003</v>
      </c>
      <c r="C1143" s="11">
        <v>35</v>
      </c>
      <c r="D1143" s="11">
        <v>226.89796000000001</v>
      </c>
      <c r="E1143" s="11">
        <v>5.7000000000000002E-2</v>
      </c>
      <c r="F1143" s="11">
        <v>3535.3822314049589</v>
      </c>
      <c r="G1143" s="11">
        <v>7500</v>
      </c>
      <c r="H1143" s="11">
        <v>0.75</v>
      </c>
      <c r="I1143" s="11">
        <v>0.5</v>
      </c>
      <c r="J1143" s="11">
        <v>0.6</v>
      </c>
      <c r="K1143" s="11">
        <v>3</v>
      </c>
      <c r="L1143" s="11">
        <v>4</v>
      </c>
      <c r="M1143" s="11">
        <v>2</v>
      </c>
      <c r="N1143" s="11">
        <v>2</v>
      </c>
      <c r="O1143" s="11">
        <v>0.2</v>
      </c>
      <c r="P1143" s="11">
        <v>0.15</v>
      </c>
      <c r="Q1143" s="11">
        <v>0.3</v>
      </c>
      <c r="R1143" s="11">
        <v>0.25</v>
      </c>
      <c r="S1143" s="11">
        <v>4295.4811</v>
      </c>
      <c r="T1143" s="11">
        <v>0.55000000000000004</v>
      </c>
      <c r="U1143" s="11">
        <v>90</v>
      </c>
      <c r="V1143" s="11">
        <v>600</v>
      </c>
      <c r="W1143" s="11">
        <v>5.2795969999999999</v>
      </c>
      <c r="Y1143" s="11">
        <v>5.3020750000000003</v>
      </c>
      <c r="Z1143" s="11">
        <v>201.51678719008265</v>
      </c>
      <c r="AA1143" s="11">
        <v>4295.4811</v>
      </c>
      <c r="AB1143" s="11">
        <v>0.55000000000000004</v>
      </c>
      <c r="AC1143" s="11">
        <v>90</v>
      </c>
      <c r="AD1143" s="11">
        <v>5.2795969999999999</v>
      </c>
    </row>
    <row r="1144" spans="2:30" x14ac:dyDescent="0.35">
      <c r="B1144" s="11">
        <v>-9.0386310000000005</v>
      </c>
      <c r="C1144" s="11">
        <v>15</v>
      </c>
      <c r="D1144" s="11">
        <v>111.15306</v>
      </c>
      <c r="E1144" s="11">
        <v>0.03</v>
      </c>
      <c r="F1144" s="11">
        <v>7300</v>
      </c>
      <c r="G1144" s="11">
        <v>8500</v>
      </c>
      <c r="H1144" s="11">
        <v>0.7</v>
      </c>
      <c r="I1144" s="11">
        <v>0.2</v>
      </c>
      <c r="J1144" s="11">
        <v>0.7</v>
      </c>
      <c r="K1144" s="11">
        <v>4</v>
      </c>
      <c r="L1144" s="11">
        <v>3</v>
      </c>
      <c r="M1144" s="11">
        <v>2</v>
      </c>
      <c r="N1144" s="11">
        <v>2</v>
      </c>
      <c r="O1144" s="11">
        <v>0.125</v>
      </c>
      <c r="P1144" s="11">
        <v>0.2</v>
      </c>
      <c r="Q1144" s="11">
        <v>0.3</v>
      </c>
      <c r="R1144" s="11">
        <v>0.2</v>
      </c>
      <c r="S1144" s="11">
        <v>3227.4749000000002</v>
      </c>
      <c r="T1144" s="11">
        <v>0.65</v>
      </c>
      <c r="U1144" s="11">
        <v>40</v>
      </c>
      <c r="V1144" s="11">
        <v>600</v>
      </c>
      <c r="W1144" s="11">
        <v>-9.2761956999999988</v>
      </c>
      <c r="Y1144" s="11">
        <v>-9.0386310000000005</v>
      </c>
      <c r="Z1144" s="11">
        <v>219</v>
      </c>
      <c r="AA1144" s="11">
        <v>3227.4749000000002</v>
      </c>
      <c r="AB1144" s="11">
        <v>0.65</v>
      </c>
      <c r="AC1144" s="11">
        <v>40</v>
      </c>
      <c r="AD1144" s="11">
        <v>-9.2761956999999988</v>
      </c>
    </row>
    <row r="1145" spans="2:30" x14ac:dyDescent="0.35">
      <c r="B1145" s="11">
        <v>-22.520962000000001</v>
      </c>
      <c r="C1145" s="11">
        <v>15</v>
      </c>
      <c r="D1145" s="11">
        <v>92.877550999999997</v>
      </c>
      <c r="E1145" s="11">
        <v>0.27300000000000002</v>
      </c>
      <c r="F1145" s="11">
        <v>4085.3305785123966</v>
      </c>
      <c r="G1145" s="11">
        <v>4500</v>
      </c>
      <c r="H1145" s="11">
        <v>0.8</v>
      </c>
      <c r="I1145" s="11">
        <v>0.4</v>
      </c>
      <c r="J1145" s="11">
        <v>0.7</v>
      </c>
      <c r="K1145" s="11">
        <v>2</v>
      </c>
      <c r="L1145" s="11">
        <v>4</v>
      </c>
      <c r="M1145" s="11">
        <v>3</v>
      </c>
      <c r="N1145" s="11">
        <v>2</v>
      </c>
      <c r="O1145" s="11">
        <v>0.05</v>
      </c>
      <c r="P1145" s="11">
        <v>0.2</v>
      </c>
      <c r="Q1145" s="11">
        <v>0.23333333000000001</v>
      </c>
      <c r="R1145" s="11">
        <v>0.2</v>
      </c>
      <c r="S1145" s="11">
        <v>2522.3123999999998</v>
      </c>
      <c r="T1145" s="11">
        <v>0.67500000000000004</v>
      </c>
      <c r="U1145" s="11">
        <v>70</v>
      </c>
      <c r="V1145" s="11">
        <v>1800</v>
      </c>
      <c r="W1145" s="11">
        <v>-8.1794312999999992</v>
      </c>
      <c r="Y1145" s="11">
        <v>-22.520962000000001</v>
      </c>
      <c r="Z1145" s="11">
        <v>1115.2952479338844</v>
      </c>
      <c r="AA1145" s="11">
        <v>2522.3123999999998</v>
      </c>
      <c r="AB1145" s="11">
        <v>0.67500000000000004</v>
      </c>
      <c r="AC1145" s="11">
        <v>70</v>
      </c>
      <c r="AD1145" s="11">
        <v>-8.1794312999999992</v>
      </c>
    </row>
    <row r="1146" spans="2:30" x14ac:dyDescent="0.35">
      <c r="B1146" s="11">
        <v>-13.737575</v>
      </c>
      <c r="C1146" s="11">
        <v>40</v>
      </c>
      <c r="D1146" s="11">
        <v>245.17347000000001</v>
      </c>
      <c r="E1146" s="11">
        <v>0.3</v>
      </c>
      <c r="F1146" s="11">
        <v>1825</v>
      </c>
      <c r="G1146" s="11">
        <v>7000</v>
      </c>
      <c r="H1146" s="11">
        <v>0.8</v>
      </c>
      <c r="I1146" s="11">
        <v>0.5</v>
      </c>
      <c r="J1146" s="11">
        <v>0.6</v>
      </c>
      <c r="K1146" s="11">
        <v>2</v>
      </c>
      <c r="L1146" s="11">
        <v>4</v>
      </c>
      <c r="M1146" s="11">
        <v>3</v>
      </c>
      <c r="N1146" s="11">
        <v>3</v>
      </c>
      <c r="O1146" s="11">
        <v>0.05</v>
      </c>
      <c r="P1146" s="11">
        <v>0.15</v>
      </c>
      <c r="Q1146" s="11">
        <v>0.16666666999999999</v>
      </c>
      <c r="R1146" s="11">
        <v>0.2</v>
      </c>
      <c r="S1146" s="11">
        <v>2811.0563000000002</v>
      </c>
      <c r="T1146" s="11">
        <v>0.65</v>
      </c>
      <c r="U1146" s="11">
        <v>70</v>
      </c>
      <c r="V1146" s="11">
        <v>1600</v>
      </c>
      <c r="W1146" s="11">
        <v>-18.372823</v>
      </c>
      <c r="Y1146" s="11">
        <v>-13.737575</v>
      </c>
      <c r="Z1146" s="11">
        <v>547.5</v>
      </c>
      <c r="AA1146" s="11">
        <v>2811.0563000000002</v>
      </c>
      <c r="AB1146" s="11">
        <v>0.65</v>
      </c>
      <c r="AC1146" s="11">
        <v>70</v>
      </c>
      <c r="AD1146" s="11">
        <v>-18.372823</v>
      </c>
    </row>
    <row r="1147" spans="2:30" x14ac:dyDescent="0.35">
      <c r="B1147" s="11">
        <v>-18.525933999999999</v>
      </c>
      <c r="C1147" s="11">
        <v>15</v>
      </c>
      <c r="D1147" s="11">
        <v>232.9898</v>
      </c>
      <c r="E1147" s="11">
        <v>5.7000000000000002E-2</v>
      </c>
      <c r="F1147" s="11">
        <v>1300</v>
      </c>
      <c r="G1147" s="11">
        <v>8500</v>
      </c>
      <c r="H1147" s="11">
        <v>0.8</v>
      </c>
      <c r="I1147" s="11">
        <v>0.3</v>
      </c>
      <c r="J1147" s="11">
        <v>0.6</v>
      </c>
      <c r="K1147" s="11">
        <v>3</v>
      </c>
      <c r="L1147" s="11">
        <v>4</v>
      </c>
      <c r="M1147" s="11">
        <v>3</v>
      </c>
      <c r="N1147" s="11">
        <v>4</v>
      </c>
      <c r="O1147" s="11">
        <v>0.125</v>
      </c>
      <c r="P1147" s="11">
        <v>0.15</v>
      </c>
      <c r="Q1147" s="11">
        <v>0.23333333000000001</v>
      </c>
      <c r="R1147" s="11">
        <v>0.2</v>
      </c>
      <c r="S1147" s="11">
        <v>3227.4749000000002</v>
      </c>
      <c r="T1147" s="11">
        <v>0.7</v>
      </c>
      <c r="U1147" s="11">
        <v>40</v>
      </c>
      <c r="V1147" s="11">
        <v>1200</v>
      </c>
      <c r="W1147" s="11">
        <v>-17.850989999999999</v>
      </c>
      <c r="Y1147" s="11">
        <v>-18.525933999999999</v>
      </c>
      <c r="Z1147" s="11">
        <v>74.100000000000009</v>
      </c>
      <c r="AA1147" s="11">
        <v>3227.4749000000002</v>
      </c>
      <c r="AB1147" s="11">
        <v>0.7</v>
      </c>
      <c r="AC1147" s="11">
        <v>40</v>
      </c>
      <c r="AD1147" s="11">
        <v>-17.850989999999999</v>
      </c>
    </row>
    <row r="1148" spans="2:30" x14ac:dyDescent="0.35">
      <c r="B1148" s="11">
        <v>-7.3558490000000001</v>
      </c>
      <c r="C1148" s="11">
        <v>15</v>
      </c>
      <c r="D1148" s="11">
        <v>50.234693999999998</v>
      </c>
      <c r="E1148" s="11">
        <v>0.03</v>
      </c>
      <c r="F1148" s="11">
        <v>1475</v>
      </c>
      <c r="G1148" s="11">
        <v>6000</v>
      </c>
      <c r="H1148" s="11">
        <v>0.8</v>
      </c>
      <c r="I1148" s="11">
        <v>0.4</v>
      </c>
      <c r="J1148" s="11">
        <v>0.8</v>
      </c>
      <c r="K1148" s="11">
        <v>2</v>
      </c>
      <c r="L1148" s="11">
        <v>2</v>
      </c>
      <c r="M1148" s="11">
        <v>3</v>
      </c>
      <c r="N1148" s="11">
        <v>2</v>
      </c>
      <c r="O1148" s="11">
        <v>0.125</v>
      </c>
      <c r="P1148" s="11">
        <v>0.1</v>
      </c>
      <c r="Q1148" s="11">
        <v>0.1</v>
      </c>
      <c r="R1148" s="11">
        <v>0.35</v>
      </c>
      <c r="S1148" s="11">
        <v>2278.2175999999999</v>
      </c>
      <c r="T1148" s="11">
        <v>0.52500000000000002</v>
      </c>
      <c r="U1148" s="11">
        <v>70</v>
      </c>
      <c r="V1148" s="11">
        <v>800</v>
      </c>
      <c r="W1148" s="11">
        <v>-8.3315645000000007</v>
      </c>
      <c r="Y1148" s="11">
        <v>-7.3558490000000001</v>
      </c>
      <c r="Z1148" s="11">
        <v>44.25</v>
      </c>
      <c r="AA1148" s="11">
        <v>2278.2175999999999</v>
      </c>
      <c r="AB1148" s="11">
        <v>0.52500000000000002</v>
      </c>
      <c r="AC1148" s="11">
        <v>70</v>
      </c>
      <c r="AD1148" s="11">
        <v>-8.3315645000000007</v>
      </c>
    </row>
    <row r="1149" spans="2:30" x14ac:dyDescent="0.35">
      <c r="B1149" s="11">
        <v>2.2787250000000001</v>
      </c>
      <c r="C1149" s="11">
        <v>45</v>
      </c>
      <c r="D1149" s="11">
        <v>251.26531</v>
      </c>
      <c r="E1149" s="11">
        <v>0.219</v>
      </c>
      <c r="F1149" s="11">
        <v>950</v>
      </c>
      <c r="G1149" s="11">
        <v>8500</v>
      </c>
      <c r="H1149" s="11">
        <v>0.8</v>
      </c>
      <c r="I1149" s="11">
        <v>0.5</v>
      </c>
      <c r="J1149" s="11">
        <v>0.8</v>
      </c>
      <c r="K1149" s="11">
        <v>4</v>
      </c>
      <c r="L1149" s="11">
        <v>2</v>
      </c>
      <c r="M1149" s="11">
        <v>4</v>
      </c>
      <c r="N1149" s="11">
        <v>3</v>
      </c>
      <c r="O1149" s="11">
        <v>0.2</v>
      </c>
      <c r="P1149" s="11">
        <v>0.15</v>
      </c>
      <c r="Q1149" s="11">
        <v>0.1</v>
      </c>
      <c r="R1149" s="11">
        <v>0.3</v>
      </c>
      <c r="S1149" s="11">
        <v>4592.3924999999999</v>
      </c>
      <c r="T1149" s="11">
        <v>0.4</v>
      </c>
      <c r="U1149" s="11">
        <v>90</v>
      </c>
      <c r="V1149" s="11">
        <v>1000</v>
      </c>
      <c r="W1149" s="11">
        <v>5.7335215999999996</v>
      </c>
      <c r="Y1149" s="11">
        <v>2.2787250000000001</v>
      </c>
      <c r="Z1149" s="11">
        <v>208.05</v>
      </c>
      <c r="AA1149" s="11">
        <v>4592.3924999999999</v>
      </c>
      <c r="AB1149" s="11">
        <v>0.4</v>
      </c>
      <c r="AC1149" s="11">
        <v>90</v>
      </c>
      <c r="AD1149" s="11">
        <v>5.7335215999999996</v>
      </c>
    </row>
    <row r="1150" spans="2:30" x14ac:dyDescent="0.35">
      <c r="B1150" s="11">
        <v>1.7499119999999999</v>
      </c>
      <c r="C1150" s="11">
        <v>35</v>
      </c>
      <c r="D1150" s="11">
        <v>13.683673000000001</v>
      </c>
      <c r="E1150" s="11">
        <v>0.13800000000000001</v>
      </c>
      <c r="F1150" s="11">
        <v>1885.5371900826447</v>
      </c>
      <c r="G1150" s="11">
        <v>7500</v>
      </c>
      <c r="H1150" s="11">
        <v>0.75</v>
      </c>
      <c r="I1150" s="11">
        <v>0.4</v>
      </c>
      <c r="J1150" s="11">
        <v>0.7</v>
      </c>
      <c r="K1150" s="11">
        <v>2</v>
      </c>
      <c r="L1150" s="11">
        <v>3</v>
      </c>
      <c r="M1150" s="11">
        <v>2</v>
      </c>
      <c r="N1150" s="11">
        <v>2</v>
      </c>
      <c r="O1150" s="11">
        <v>0.05</v>
      </c>
      <c r="P1150" s="11">
        <v>0.1</v>
      </c>
      <c r="Q1150" s="11">
        <v>0.1</v>
      </c>
      <c r="R1150" s="11">
        <v>0.2</v>
      </c>
      <c r="S1150" s="11">
        <v>2505.6972999999998</v>
      </c>
      <c r="T1150" s="11">
        <v>0.45</v>
      </c>
      <c r="U1150" s="11">
        <v>60</v>
      </c>
      <c r="V1150" s="11">
        <v>400</v>
      </c>
      <c r="W1150" s="11">
        <v>4.3138434999999999</v>
      </c>
      <c r="Y1150" s="11">
        <v>1.7499119999999999</v>
      </c>
      <c r="Z1150" s="11">
        <v>260.20413223140497</v>
      </c>
      <c r="AA1150" s="11">
        <v>2505.6972999999998</v>
      </c>
      <c r="AB1150" s="11">
        <v>0.45</v>
      </c>
      <c r="AC1150" s="11">
        <v>60</v>
      </c>
      <c r="AD1150" s="11">
        <v>4.3138434999999999</v>
      </c>
    </row>
    <row r="1151" spans="2:30" x14ac:dyDescent="0.35">
      <c r="B1151" s="11">
        <v>11.457295999999999</v>
      </c>
      <c r="C1151" s="11">
        <v>25</v>
      </c>
      <c r="D1151" s="11">
        <v>44.142856999999999</v>
      </c>
      <c r="E1151" s="11">
        <v>8.4000000000000005E-2</v>
      </c>
      <c r="F1151" s="11">
        <v>4085.3305785123966</v>
      </c>
      <c r="G1151" s="11">
        <v>8000</v>
      </c>
      <c r="H1151" s="11">
        <v>0.85</v>
      </c>
      <c r="I1151" s="11">
        <v>0.5</v>
      </c>
      <c r="J1151" s="11">
        <v>0.7</v>
      </c>
      <c r="K1151" s="11">
        <v>4</v>
      </c>
      <c r="L1151" s="11">
        <v>3</v>
      </c>
      <c r="M1151" s="11">
        <v>3</v>
      </c>
      <c r="N1151" s="11">
        <v>4</v>
      </c>
      <c r="O1151" s="11">
        <v>0.2</v>
      </c>
      <c r="P1151" s="11">
        <v>0.2</v>
      </c>
      <c r="Q1151" s="11">
        <v>0.3</v>
      </c>
      <c r="R1151" s="11">
        <v>0.2</v>
      </c>
      <c r="S1151" s="11">
        <v>3520.5562</v>
      </c>
      <c r="T1151" s="11">
        <v>0.52500000000000002</v>
      </c>
      <c r="U1151" s="11">
        <v>80</v>
      </c>
      <c r="V1151" s="11">
        <v>800</v>
      </c>
      <c r="W1151" s="11">
        <v>12.063094</v>
      </c>
      <c r="Y1151" s="11">
        <v>11.457295999999999</v>
      </c>
      <c r="Z1151" s="11">
        <v>343.16776859504137</v>
      </c>
      <c r="AA1151" s="11">
        <v>3520.5562</v>
      </c>
      <c r="AB1151" s="11">
        <v>0.52500000000000002</v>
      </c>
      <c r="AC1151" s="11">
        <v>80</v>
      </c>
      <c r="AD1151" s="11">
        <v>12.063094</v>
      </c>
    </row>
    <row r="1152" spans="2:30" x14ac:dyDescent="0.35">
      <c r="B1152" s="11">
        <v>-12.888261</v>
      </c>
      <c r="C1152" s="11">
        <v>20</v>
      </c>
      <c r="D1152" s="11">
        <v>275.63265000000001</v>
      </c>
      <c r="E1152" s="11">
        <v>0.111</v>
      </c>
      <c r="F1152" s="11">
        <v>425</v>
      </c>
      <c r="G1152" s="11">
        <v>6000</v>
      </c>
      <c r="H1152" s="11">
        <v>0.85</v>
      </c>
      <c r="I1152" s="11">
        <v>0.3</v>
      </c>
      <c r="J1152" s="11">
        <v>0.9</v>
      </c>
      <c r="K1152" s="11">
        <v>3</v>
      </c>
      <c r="L1152" s="11">
        <v>4</v>
      </c>
      <c r="M1152" s="11">
        <v>3</v>
      </c>
      <c r="N1152" s="11">
        <v>2</v>
      </c>
      <c r="O1152" s="11">
        <v>0.2</v>
      </c>
      <c r="P1152" s="11">
        <v>0.2</v>
      </c>
      <c r="Q1152" s="11">
        <v>0.1</v>
      </c>
      <c r="R1152" s="11">
        <v>0.25</v>
      </c>
      <c r="S1152" s="11">
        <v>3252.0902999999998</v>
      </c>
      <c r="T1152" s="11">
        <v>0.67500000000000004</v>
      </c>
      <c r="U1152" s="11">
        <v>80</v>
      </c>
      <c r="V1152" s="11">
        <v>1200</v>
      </c>
      <c r="W1152" s="11">
        <v>-14.498925</v>
      </c>
      <c r="Y1152" s="11">
        <v>-12.888261</v>
      </c>
      <c r="Z1152" s="11">
        <v>47.174999999999997</v>
      </c>
      <c r="AA1152" s="11">
        <v>3252.0902999999998</v>
      </c>
      <c r="AB1152" s="11">
        <v>0.67500000000000004</v>
      </c>
      <c r="AC1152" s="11">
        <v>80</v>
      </c>
      <c r="AD1152" s="11">
        <v>-14.498925</v>
      </c>
    </row>
    <row r="1153" spans="2:30" x14ac:dyDescent="0.35">
      <c r="B1153" s="11">
        <v>19.974442</v>
      </c>
      <c r="C1153" s="11">
        <v>25</v>
      </c>
      <c r="D1153" s="11">
        <v>165.97959</v>
      </c>
      <c r="E1153" s="11">
        <v>0.27300000000000002</v>
      </c>
      <c r="F1153" s="11">
        <v>1650</v>
      </c>
      <c r="G1153" s="11">
        <v>4000</v>
      </c>
      <c r="H1153" s="11">
        <v>0.7</v>
      </c>
      <c r="I1153" s="11">
        <v>0.5</v>
      </c>
      <c r="J1153" s="11">
        <v>0.7</v>
      </c>
      <c r="K1153" s="11">
        <v>3</v>
      </c>
      <c r="L1153" s="11">
        <v>2</v>
      </c>
      <c r="M1153" s="11">
        <v>2</v>
      </c>
      <c r="N1153" s="11">
        <v>3</v>
      </c>
      <c r="O1153" s="11">
        <v>0.2</v>
      </c>
      <c r="P1153" s="11">
        <v>0.2</v>
      </c>
      <c r="Q1153" s="11">
        <v>0.23333333000000001</v>
      </c>
      <c r="R1153" s="11">
        <v>0.25</v>
      </c>
      <c r="S1153" s="11">
        <v>1421.7630999999999</v>
      </c>
      <c r="T1153" s="11">
        <v>0.52500000000000002</v>
      </c>
      <c r="U1153" s="11">
        <v>90</v>
      </c>
      <c r="V1153" s="11">
        <v>600</v>
      </c>
      <c r="W1153" s="11">
        <v>20.488709</v>
      </c>
      <c r="Y1153" s="11">
        <v>19.974442</v>
      </c>
      <c r="Z1153" s="11">
        <v>450.45000000000005</v>
      </c>
      <c r="AA1153" s="11">
        <v>1421.7630999999999</v>
      </c>
      <c r="AB1153" s="11">
        <v>0.52500000000000002</v>
      </c>
      <c r="AC1153" s="11">
        <v>90</v>
      </c>
      <c r="AD1153" s="11">
        <v>20.488709</v>
      </c>
    </row>
    <row r="1154" spans="2:30" x14ac:dyDescent="0.35">
      <c r="B1154" s="11">
        <v>-10.743830000000001</v>
      </c>
      <c r="C1154" s="11">
        <v>25</v>
      </c>
      <c r="D1154" s="11">
        <v>13.683673000000001</v>
      </c>
      <c r="E1154" s="11">
        <v>0.16500000000000001</v>
      </c>
      <c r="F1154" s="11">
        <v>903.7190082644629</v>
      </c>
      <c r="G1154" s="11">
        <v>7000</v>
      </c>
      <c r="H1154" s="11">
        <v>0.8</v>
      </c>
      <c r="I1154" s="11">
        <v>0.4</v>
      </c>
      <c r="J1154" s="11">
        <v>0.8</v>
      </c>
      <c r="K1154" s="11">
        <v>3</v>
      </c>
      <c r="L1154" s="11">
        <v>3</v>
      </c>
      <c r="M1154" s="11">
        <v>2</v>
      </c>
      <c r="N1154" s="11">
        <v>2</v>
      </c>
      <c r="O1154" s="11">
        <v>0.05</v>
      </c>
      <c r="P1154" s="11">
        <v>0.15</v>
      </c>
      <c r="Q1154" s="11">
        <v>0.16666666999999999</v>
      </c>
      <c r="R1154" s="11">
        <v>0.3</v>
      </c>
      <c r="S1154" s="11">
        <v>3672.8879000000002</v>
      </c>
      <c r="T1154" s="11">
        <v>0.57499999999999996</v>
      </c>
      <c r="U1154" s="11">
        <v>70</v>
      </c>
      <c r="V1154" s="11">
        <v>1800</v>
      </c>
      <c r="W1154" s="11">
        <v>-9.6034574999999993</v>
      </c>
      <c r="Y1154" s="11">
        <v>-10.743830000000001</v>
      </c>
      <c r="Z1154" s="11">
        <v>149.11363636363637</v>
      </c>
      <c r="AA1154" s="11">
        <v>3672.8879000000002</v>
      </c>
      <c r="AB1154" s="11">
        <v>0.57499999999999996</v>
      </c>
      <c r="AC1154" s="11">
        <v>70</v>
      </c>
      <c r="AD1154" s="11">
        <v>-9.6034574999999993</v>
      </c>
    </row>
    <row r="1155" spans="2:30" x14ac:dyDescent="0.35">
      <c r="B1155" s="11">
        <v>-10.222942</v>
      </c>
      <c r="C1155" s="11">
        <v>25</v>
      </c>
      <c r="D1155" s="11">
        <v>300</v>
      </c>
      <c r="E1155" s="11">
        <v>5.7000000000000002E-2</v>
      </c>
      <c r="F1155" s="11">
        <v>3100</v>
      </c>
      <c r="G1155" s="11">
        <v>6500</v>
      </c>
      <c r="H1155" s="11">
        <v>0.7</v>
      </c>
      <c r="I1155" s="11">
        <v>0.5</v>
      </c>
      <c r="J1155" s="11">
        <v>0.7</v>
      </c>
      <c r="K1155" s="11">
        <v>2</v>
      </c>
      <c r="L1155" s="11">
        <v>3</v>
      </c>
      <c r="M1155" s="11">
        <v>3</v>
      </c>
      <c r="N1155" s="11">
        <v>4</v>
      </c>
      <c r="O1155" s="11">
        <v>0.125</v>
      </c>
      <c r="P1155" s="11">
        <v>0.15</v>
      </c>
      <c r="Q1155" s="11">
        <v>0.1</v>
      </c>
      <c r="R1155" s="11">
        <v>0.3</v>
      </c>
      <c r="S1155" s="11">
        <v>3960.6257000000001</v>
      </c>
      <c r="T1155" s="11">
        <v>0.625</v>
      </c>
      <c r="U1155" s="11">
        <v>50</v>
      </c>
      <c r="V1155" s="11">
        <v>1400</v>
      </c>
      <c r="W1155" s="11">
        <v>-9.8198109999999996</v>
      </c>
      <c r="Y1155" s="11">
        <v>-10.222942</v>
      </c>
      <c r="Z1155" s="11">
        <v>176.70000000000002</v>
      </c>
      <c r="AA1155" s="11">
        <v>3960.6257000000001</v>
      </c>
      <c r="AB1155" s="11">
        <v>0.625</v>
      </c>
      <c r="AC1155" s="11">
        <v>50</v>
      </c>
      <c r="AD1155" s="11">
        <v>-9.8198109999999996</v>
      </c>
    </row>
    <row r="1156" spans="2:30" x14ac:dyDescent="0.35">
      <c r="B1156" s="11">
        <v>-1.636368</v>
      </c>
      <c r="C1156" s="11">
        <v>25</v>
      </c>
      <c r="D1156" s="11">
        <v>184.2551</v>
      </c>
      <c r="E1156" s="11">
        <v>0.246</v>
      </c>
      <c r="F1156" s="11">
        <v>1961.518595041322</v>
      </c>
      <c r="G1156" s="11">
        <v>4000</v>
      </c>
      <c r="H1156" s="11">
        <v>0.8</v>
      </c>
      <c r="I1156" s="11">
        <v>0.5</v>
      </c>
      <c r="J1156" s="11">
        <v>0.9</v>
      </c>
      <c r="K1156" s="11">
        <v>4</v>
      </c>
      <c r="L1156" s="11">
        <v>4</v>
      </c>
      <c r="M1156" s="11">
        <v>4</v>
      </c>
      <c r="N1156" s="11">
        <v>2</v>
      </c>
      <c r="O1156" s="11">
        <v>0.125</v>
      </c>
      <c r="P1156" s="11">
        <v>0.15</v>
      </c>
      <c r="Q1156" s="11">
        <v>0.23333333000000001</v>
      </c>
      <c r="R1156" s="11">
        <v>0.25</v>
      </c>
      <c r="S1156" s="11">
        <v>2437.3081000000002</v>
      </c>
      <c r="T1156" s="11">
        <v>0.7</v>
      </c>
      <c r="U1156" s="11">
        <v>80</v>
      </c>
      <c r="V1156" s="11">
        <v>1800</v>
      </c>
      <c r="W1156" s="11">
        <v>2.1910827000000004</v>
      </c>
      <c r="Y1156" s="11">
        <v>-1.636368</v>
      </c>
      <c r="Z1156" s="11">
        <v>482.53357438016519</v>
      </c>
      <c r="AA1156" s="11">
        <v>2437.3081000000002</v>
      </c>
      <c r="AB1156" s="11">
        <v>0.7</v>
      </c>
      <c r="AC1156" s="11">
        <v>80</v>
      </c>
      <c r="AD1156" s="11">
        <v>2.1910827000000004</v>
      </c>
    </row>
    <row r="1157" spans="2:30" x14ac:dyDescent="0.35">
      <c r="B1157" s="11">
        <v>-8.9681499999999996</v>
      </c>
      <c r="C1157" s="11">
        <v>20</v>
      </c>
      <c r="D1157" s="11">
        <v>98.969387999999995</v>
      </c>
      <c r="E1157" s="11">
        <v>0.219</v>
      </c>
      <c r="F1157" s="11">
        <v>950</v>
      </c>
      <c r="G1157" s="11">
        <v>4000</v>
      </c>
      <c r="H1157" s="11">
        <v>0.85</v>
      </c>
      <c r="I1157" s="11">
        <v>0.2</v>
      </c>
      <c r="J1157" s="11">
        <v>0.9</v>
      </c>
      <c r="K1157" s="11">
        <v>4</v>
      </c>
      <c r="L1157" s="11">
        <v>2</v>
      </c>
      <c r="M1157" s="11">
        <v>4</v>
      </c>
      <c r="N1157" s="11">
        <v>3</v>
      </c>
      <c r="O1157" s="11">
        <v>0.2</v>
      </c>
      <c r="P1157" s="11">
        <v>0.15</v>
      </c>
      <c r="Q1157" s="11">
        <v>0.3</v>
      </c>
      <c r="R1157" s="11">
        <v>0.35</v>
      </c>
      <c r="S1157" s="11">
        <v>1818.3731</v>
      </c>
      <c r="T1157" s="11">
        <v>0.47499999999999998</v>
      </c>
      <c r="U1157" s="11">
        <v>40</v>
      </c>
      <c r="V1157" s="11">
        <v>2000</v>
      </c>
      <c r="W1157" s="11">
        <v>-11.697361000000001</v>
      </c>
      <c r="Y1157" s="11">
        <v>-8.9681499999999996</v>
      </c>
      <c r="Z1157" s="11">
        <v>208.05</v>
      </c>
      <c r="AA1157" s="11">
        <v>1818.3731</v>
      </c>
      <c r="AB1157" s="11">
        <v>0.47499999999999998</v>
      </c>
      <c r="AC1157" s="11">
        <v>40</v>
      </c>
      <c r="AD1157" s="11">
        <v>-11.697361000000001</v>
      </c>
    </row>
    <row r="1158" spans="2:30" x14ac:dyDescent="0.35">
      <c r="B1158" s="11">
        <v>2.3300969999999999</v>
      </c>
      <c r="C1158" s="11">
        <v>45</v>
      </c>
      <c r="D1158" s="11">
        <v>68.510204000000002</v>
      </c>
      <c r="E1158" s="11">
        <v>0.246</v>
      </c>
      <c r="F1158" s="11">
        <v>4500</v>
      </c>
      <c r="G1158" s="11">
        <v>7500</v>
      </c>
      <c r="H1158" s="11">
        <v>0.8</v>
      </c>
      <c r="I1158" s="11">
        <v>0.5</v>
      </c>
      <c r="J1158" s="11">
        <v>0.7</v>
      </c>
      <c r="K1158" s="11">
        <v>4</v>
      </c>
      <c r="L1158" s="11">
        <v>4</v>
      </c>
      <c r="M1158" s="11">
        <v>3</v>
      </c>
      <c r="N1158" s="11">
        <v>4</v>
      </c>
      <c r="O1158" s="11">
        <v>0.125</v>
      </c>
      <c r="P1158" s="11">
        <v>0.2</v>
      </c>
      <c r="Q1158" s="11">
        <v>0.3</v>
      </c>
      <c r="R1158" s="11">
        <v>0.2</v>
      </c>
      <c r="S1158" s="11">
        <v>4052.1109999999999</v>
      </c>
      <c r="T1158" s="11">
        <v>0.6</v>
      </c>
      <c r="U1158" s="11">
        <v>70</v>
      </c>
      <c r="V1158" s="11">
        <v>1400</v>
      </c>
      <c r="W1158" s="11">
        <v>3.1768019000000001</v>
      </c>
      <c r="Y1158" s="11">
        <v>2.3300969999999999</v>
      </c>
      <c r="Z1158" s="11">
        <v>1107</v>
      </c>
      <c r="AA1158" s="11">
        <v>4052.1109999999999</v>
      </c>
      <c r="AB1158" s="11">
        <v>0.6</v>
      </c>
      <c r="AC1158" s="11">
        <v>70</v>
      </c>
      <c r="AD1158" s="11">
        <v>3.1768019000000001</v>
      </c>
    </row>
    <row r="1159" spans="2:30" x14ac:dyDescent="0.35">
      <c r="B1159" s="11">
        <v>3.0998990000000002</v>
      </c>
      <c r="C1159" s="11">
        <v>40</v>
      </c>
      <c r="D1159" s="11">
        <v>111.15306</v>
      </c>
      <c r="E1159" s="11">
        <v>0.111</v>
      </c>
      <c r="F1159" s="11">
        <v>1958.0578512396696</v>
      </c>
      <c r="G1159" s="11">
        <v>8500</v>
      </c>
      <c r="H1159" s="11">
        <v>0.75</v>
      </c>
      <c r="I1159" s="11">
        <v>0.5</v>
      </c>
      <c r="J1159" s="11">
        <v>0.9</v>
      </c>
      <c r="K1159" s="11">
        <v>4</v>
      </c>
      <c r="L1159" s="11">
        <v>2</v>
      </c>
      <c r="M1159" s="11">
        <v>4</v>
      </c>
      <c r="N1159" s="11">
        <v>3</v>
      </c>
      <c r="O1159" s="11">
        <v>0.2</v>
      </c>
      <c r="P1159" s="11">
        <v>0.1</v>
      </c>
      <c r="Q1159" s="11">
        <v>0.16666666999999999</v>
      </c>
      <c r="R1159" s="11">
        <v>0.2</v>
      </c>
      <c r="S1159" s="11">
        <v>4069.8535000000002</v>
      </c>
      <c r="T1159" s="11">
        <v>0.42499999999999999</v>
      </c>
      <c r="U1159" s="11">
        <v>50</v>
      </c>
      <c r="V1159" s="11">
        <v>400</v>
      </c>
      <c r="W1159" s="11">
        <v>-0.70452227000000001</v>
      </c>
      <c r="Y1159" s="11">
        <v>3.0998990000000002</v>
      </c>
      <c r="Z1159" s="11">
        <v>217.34442148760334</v>
      </c>
      <c r="AA1159" s="11">
        <v>4069.8535000000002</v>
      </c>
      <c r="AB1159" s="11">
        <v>0.42499999999999999</v>
      </c>
      <c r="AC1159" s="11">
        <v>50</v>
      </c>
      <c r="AD1159" s="11">
        <v>-0.70452227000000001</v>
      </c>
    </row>
    <row r="1160" spans="2:30" x14ac:dyDescent="0.35">
      <c r="B1160" s="11">
        <v>19.358865000000002</v>
      </c>
      <c r="C1160" s="11">
        <v>25</v>
      </c>
      <c r="D1160" s="11">
        <v>165.97959</v>
      </c>
      <c r="E1160" s="11">
        <v>0.16500000000000001</v>
      </c>
      <c r="F1160" s="11">
        <v>6600</v>
      </c>
      <c r="G1160" s="11">
        <v>7500</v>
      </c>
      <c r="H1160" s="11">
        <v>0.7</v>
      </c>
      <c r="I1160" s="11">
        <v>0.5</v>
      </c>
      <c r="J1160" s="11">
        <v>0.6</v>
      </c>
      <c r="K1160" s="11">
        <v>2</v>
      </c>
      <c r="L1160" s="11">
        <v>3</v>
      </c>
      <c r="M1160" s="11">
        <v>4</v>
      </c>
      <c r="N1160" s="11">
        <v>4</v>
      </c>
      <c r="O1160" s="11">
        <v>0.2</v>
      </c>
      <c r="P1160" s="11">
        <v>0.15</v>
      </c>
      <c r="Q1160" s="11">
        <v>0.16666666999999999</v>
      </c>
      <c r="R1160" s="11">
        <v>0.3</v>
      </c>
      <c r="S1160" s="11">
        <v>2031.0900999999999</v>
      </c>
      <c r="T1160" s="11">
        <v>0.5</v>
      </c>
      <c r="U1160" s="11">
        <v>50</v>
      </c>
      <c r="V1160" s="11">
        <v>600</v>
      </c>
      <c r="W1160" s="11">
        <v>19.085457000000002</v>
      </c>
      <c r="Y1160" s="11">
        <v>19.358865000000002</v>
      </c>
      <c r="Z1160" s="11">
        <v>1089</v>
      </c>
      <c r="AA1160" s="11">
        <v>2031.0900999999999</v>
      </c>
      <c r="AB1160" s="11">
        <v>0.5</v>
      </c>
      <c r="AC1160" s="11">
        <v>50</v>
      </c>
      <c r="AD1160" s="11">
        <v>19.085457000000002</v>
      </c>
    </row>
    <row r="1161" spans="2:30" x14ac:dyDescent="0.35">
      <c r="B1161" s="11">
        <v>6.5149419999999996</v>
      </c>
      <c r="C1161" s="11">
        <v>20</v>
      </c>
      <c r="D1161" s="11">
        <v>117.2449</v>
      </c>
      <c r="E1161" s="11">
        <v>0.27300000000000002</v>
      </c>
      <c r="F1161" s="11">
        <v>6285.1239669421484</v>
      </c>
      <c r="G1161" s="11">
        <v>2500</v>
      </c>
      <c r="H1161" s="11">
        <v>0.75</v>
      </c>
      <c r="I1161" s="11">
        <v>0.5</v>
      </c>
      <c r="J1161" s="11">
        <v>0.6</v>
      </c>
      <c r="K1161" s="11">
        <v>2</v>
      </c>
      <c r="L1161" s="11">
        <v>3</v>
      </c>
      <c r="M1161" s="11">
        <v>3</v>
      </c>
      <c r="N1161" s="11">
        <v>2</v>
      </c>
      <c r="O1161" s="11">
        <v>0.2</v>
      </c>
      <c r="P1161" s="11">
        <v>0.1</v>
      </c>
      <c r="Q1161" s="11">
        <v>0.16666666999999999</v>
      </c>
      <c r="R1161" s="11">
        <v>0.35</v>
      </c>
      <c r="S1161" s="11">
        <v>1355.0376000000001</v>
      </c>
      <c r="T1161" s="11">
        <v>0.55000000000000004</v>
      </c>
      <c r="U1161" s="11">
        <v>50</v>
      </c>
      <c r="V1161" s="11">
        <v>400</v>
      </c>
      <c r="W1161" s="11">
        <v>5.4491472000000005</v>
      </c>
      <c r="Y1161" s="11">
        <v>6.5149419999999996</v>
      </c>
      <c r="Z1161" s="11">
        <v>1715.8388429752067</v>
      </c>
      <c r="AA1161" s="11">
        <v>1355.0376000000001</v>
      </c>
      <c r="AB1161" s="11">
        <v>0.55000000000000004</v>
      </c>
      <c r="AC1161" s="11">
        <v>50</v>
      </c>
      <c r="AD1161" s="11">
        <v>5.4491472000000005</v>
      </c>
    </row>
    <row r="1162" spans="2:30" x14ac:dyDescent="0.35">
      <c r="B1162" s="11">
        <v>-12.833719</v>
      </c>
      <c r="C1162" s="11">
        <v>45</v>
      </c>
      <c r="D1162" s="11">
        <v>239.08162999999999</v>
      </c>
      <c r="E1162" s="11">
        <v>0.03</v>
      </c>
      <c r="F1162" s="11">
        <v>2009.9173553719008</v>
      </c>
      <c r="G1162" s="11">
        <v>8500</v>
      </c>
      <c r="H1162" s="11">
        <v>0.7</v>
      </c>
      <c r="I1162" s="11">
        <v>0.4</v>
      </c>
      <c r="J1162" s="11">
        <v>0.8</v>
      </c>
      <c r="K1162" s="11">
        <v>2</v>
      </c>
      <c r="L1162" s="11">
        <v>4</v>
      </c>
      <c r="M1162" s="11">
        <v>4</v>
      </c>
      <c r="N1162" s="11">
        <v>3</v>
      </c>
      <c r="O1162" s="11">
        <v>0.2</v>
      </c>
      <c r="P1162" s="11">
        <v>0.15</v>
      </c>
      <c r="Q1162" s="11">
        <v>0.3</v>
      </c>
      <c r="R1162" s="11">
        <v>0.25</v>
      </c>
      <c r="S1162" s="11">
        <v>3316.7278999999999</v>
      </c>
      <c r="T1162" s="11">
        <v>0.55000000000000004</v>
      </c>
      <c r="U1162" s="11">
        <v>90</v>
      </c>
      <c r="V1162" s="11">
        <v>1000</v>
      </c>
      <c r="W1162" s="11">
        <v>-13.330742000000001</v>
      </c>
      <c r="Y1162" s="11">
        <v>-12.833719</v>
      </c>
      <c r="Z1162" s="11">
        <v>60.297520661157023</v>
      </c>
      <c r="AA1162" s="11">
        <v>3316.7278999999999</v>
      </c>
      <c r="AB1162" s="11">
        <v>0.55000000000000004</v>
      </c>
      <c r="AC1162" s="11">
        <v>90</v>
      </c>
      <c r="AD1162" s="11">
        <v>-13.330742000000001</v>
      </c>
    </row>
    <row r="1163" spans="2:30" x14ac:dyDescent="0.35">
      <c r="B1163" s="11">
        <v>-11.816020999999999</v>
      </c>
      <c r="C1163" s="11">
        <v>40</v>
      </c>
      <c r="D1163" s="11">
        <v>202.53061</v>
      </c>
      <c r="E1163" s="11">
        <v>0.16500000000000001</v>
      </c>
      <c r="F1163" s="11">
        <v>4176.1363636363631</v>
      </c>
      <c r="G1163" s="11">
        <v>6500</v>
      </c>
      <c r="H1163" s="11">
        <v>0.85</v>
      </c>
      <c r="I1163" s="11">
        <v>0.2</v>
      </c>
      <c r="J1163" s="11">
        <v>0.9</v>
      </c>
      <c r="K1163" s="11">
        <v>4</v>
      </c>
      <c r="L1163" s="11">
        <v>4</v>
      </c>
      <c r="M1163" s="11">
        <v>3</v>
      </c>
      <c r="N1163" s="11">
        <v>2</v>
      </c>
      <c r="O1163" s="11">
        <v>0.05</v>
      </c>
      <c r="P1163" s="11">
        <v>0.1</v>
      </c>
      <c r="Q1163" s="11">
        <v>0.16666666999999999</v>
      </c>
      <c r="R1163" s="11">
        <v>0.2</v>
      </c>
      <c r="S1163" s="11">
        <v>2108.2921999999999</v>
      </c>
      <c r="T1163" s="11">
        <v>0.4</v>
      </c>
      <c r="U1163" s="11">
        <v>50</v>
      </c>
      <c r="V1163" s="11">
        <v>1800</v>
      </c>
      <c r="W1163" s="11">
        <v>-11.332292000000001</v>
      </c>
      <c r="Y1163" s="11">
        <v>-11.816020999999999</v>
      </c>
      <c r="Z1163" s="11">
        <v>689.06249999999989</v>
      </c>
      <c r="AA1163" s="11">
        <v>2108.2921999999999</v>
      </c>
      <c r="AB1163" s="11">
        <v>0.4</v>
      </c>
      <c r="AC1163" s="11">
        <v>50</v>
      </c>
      <c r="AD1163" s="11">
        <v>-11.332292000000001</v>
      </c>
    </row>
    <row r="1164" spans="2:30" x14ac:dyDescent="0.35">
      <c r="B1164" s="11">
        <v>13.447134</v>
      </c>
      <c r="C1164" s="11">
        <v>25</v>
      </c>
      <c r="D1164" s="11">
        <v>281.72449</v>
      </c>
      <c r="E1164" s="11">
        <v>5.7000000000000002E-2</v>
      </c>
      <c r="F1164" s="11">
        <v>5185.227272727273</v>
      </c>
      <c r="G1164" s="11">
        <v>8000</v>
      </c>
      <c r="H1164" s="11">
        <v>0.8</v>
      </c>
      <c r="I1164" s="11">
        <v>0.2</v>
      </c>
      <c r="J1164" s="11">
        <v>0.7</v>
      </c>
      <c r="K1164" s="11">
        <v>2</v>
      </c>
      <c r="L1164" s="11">
        <v>3</v>
      </c>
      <c r="M1164" s="11">
        <v>3</v>
      </c>
      <c r="N1164" s="11">
        <v>2</v>
      </c>
      <c r="O1164" s="11">
        <v>0.05</v>
      </c>
      <c r="P1164" s="11">
        <v>0.2</v>
      </c>
      <c r="Q1164" s="11">
        <v>0.3</v>
      </c>
      <c r="R1164" s="11">
        <v>0.35</v>
      </c>
      <c r="S1164" s="11">
        <v>3520.5562</v>
      </c>
      <c r="T1164" s="11">
        <v>0.55000000000000004</v>
      </c>
      <c r="U1164" s="11">
        <v>90</v>
      </c>
      <c r="V1164" s="11">
        <v>1800</v>
      </c>
      <c r="W1164" s="11">
        <v>15.84313</v>
      </c>
      <c r="Y1164" s="11">
        <v>13.447134</v>
      </c>
      <c r="Z1164" s="11">
        <v>295.55795454545455</v>
      </c>
      <c r="AA1164" s="11">
        <v>3520.5562</v>
      </c>
      <c r="AB1164" s="11">
        <v>0.55000000000000004</v>
      </c>
      <c r="AC1164" s="11">
        <v>90</v>
      </c>
      <c r="AD1164" s="11">
        <v>15.84313</v>
      </c>
    </row>
    <row r="1165" spans="2:30" x14ac:dyDescent="0.35">
      <c r="B1165" s="11">
        <v>4.3191139999999999</v>
      </c>
      <c r="C1165" s="11">
        <v>45</v>
      </c>
      <c r="D1165" s="11">
        <v>74.602041</v>
      </c>
      <c r="E1165" s="11">
        <v>0.219</v>
      </c>
      <c r="F1165" s="11">
        <v>1335.5888429752067</v>
      </c>
      <c r="G1165" s="11">
        <v>8000</v>
      </c>
      <c r="H1165" s="11">
        <v>0.7</v>
      </c>
      <c r="I1165" s="11">
        <v>0.3</v>
      </c>
      <c r="J1165" s="11">
        <v>0.7</v>
      </c>
      <c r="K1165" s="11">
        <v>4</v>
      </c>
      <c r="L1165" s="11">
        <v>2</v>
      </c>
      <c r="M1165" s="11">
        <v>3</v>
      </c>
      <c r="N1165" s="11">
        <v>2</v>
      </c>
      <c r="O1165" s="11">
        <v>0.125</v>
      </c>
      <c r="P1165" s="11">
        <v>0.2</v>
      </c>
      <c r="Q1165" s="11">
        <v>0.23333333000000001</v>
      </c>
      <c r="R1165" s="11">
        <v>0.3</v>
      </c>
      <c r="S1165" s="11">
        <v>3721.9389999999999</v>
      </c>
      <c r="T1165" s="11">
        <v>0.47499999999999998</v>
      </c>
      <c r="U1165" s="11">
        <v>90</v>
      </c>
      <c r="V1165" s="11">
        <v>1200</v>
      </c>
      <c r="W1165" s="11">
        <v>7.9328939000000007</v>
      </c>
      <c r="Y1165" s="11">
        <v>4.3191139999999999</v>
      </c>
      <c r="Z1165" s="11">
        <v>292.4939566115703</v>
      </c>
      <c r="AA1165" s="11">
        <v>3721.9389999999999</v>
      </c>
      <c r="AB1165" s="11">
        <v>0.47499999999999998</v>
      </c>
      <c r="AC1165" s="11">
        <v>90</v>
      </c>
      <c r="AD1165" s="11">
        <v>7.9328939000000007</v>
      </c>
    </row>
    <row r="1166" spans="2:30" x14ac:dyDescent="0.35">
      <c r="B1166" s="11">
        <v>-1.938369</v>
      </c>
      <c r="C1166" s="11">
        <v>30</v>
      </c>
      <c r="D1166" s="11">
        <v>50.234693999999998</v>
      </c>
      <c r="E1166" s="11">
        <v>0.16500000000000001</v>
      </c>
      <c r="F1166" s="11">
        <v>2400</v>
      </c>
      <c r="G1166" s="11">
        <v>8000</v>
      </c>
      <c r="H1166" s="11">
        <v>0.75</v>
      </c>
      <c r="I1166" s="11">
        <v>0.3</v>
      </c>
      <c r="J1166" s="11">
        <v>0.6</v>
      </c>
      <c r="K1166" s="11">
        <v>2</v>
      </c>
      <c r="L1166" s="11">
        <v>2</v>
      </c>
      <c r="M1166" s="11">
        <v>4</v>
      </c>
      <c r="N1166" s="11">
        <v>2</v>
      </c>
      <c r="O1166" s="11">
        <v>0.05</v>
      </c>
      <c r="P1166" s="11">
        <v>0.15</v>
      </c>
      <c r="Q1166" s="11">
        <v>0.3</v>
      </c>
      <c r="R1166" s="11">
        <v>0.35</v>
      </c>
      <c r="S1166" s="11">
        <v>3411.5605999999998</v>
      </c>
      <c r="T1166" s="11">
        <v>0.625</v>
      </c>
      <c r="U1166" s="11">
        <v>70</v>
      </c>
      <c r="V1166" s="11">
        <v>2000</v>
      </c>
      <c r="W1166" s="11">
        <v>0.25838812</v>
      </c>
      <c r="Y1166" s="11">
        <v>-1.938369</v>
      </c>
      <c r="Z1166" s="11">
        <v>396</v>
      </c>
      <c r="AA1166" s="11">
        <v>3411.5605999999998</v>
      </c>
      <c r="AB1166" s="11">
        <v>0.625</v>
      </c>
      <c r="AC1166" s="11">
        <v>70</v>
      </c>
      <c r="AD1166" s="11">
        <v>0.25838812</v>
      </c>
    </row>
    <row r="1167" spans="2:30" x14ac:dyDescent="0.35">
      <c r="B1167" s="11">
        <v>-22.980840000000001</v>
      </c>
      <c r="C1167" s="11">
        <v>35</v>
      </c>
      <c r="D1167" s="11">
        <v>220.80611999999999</v>
      </c>
      <c r="E1167" s="11">
        <v>0.13800000000000001</v>
      </c>
      <c r="F1167" s="11">
        <v>903.7190082644629</v>
      </c>
      <c r="G1167" s="11">
        <v>6500</v>
      </c>
      <c r="H1167" s="11">
        <v>0.8</v>
      </c>
      <c r="I1167" s="11">
        <v>0.2</v>
      </c>
      <c r="J1167" s="11">
        <v>0.6</v>
      </c>
      <c r="K1167" s="11">
        <v>2</v>
      </c>
      <c r="L1167" s="11">
        <v>3</v>
      </c>
      <c r="M1167" s="11">
        <v>4</v>
      </c>
      <c r="N1167" s="11">
        <v>2</v>
      </c>
      <c r="O1167" s="11">
        <v>0.2</v>
      </c>
      <c r="P1167" s="11">
        <v>0.2</v>
      </c>
      <c r="Q1167" s="11">
        <v>0.16666666999999999</v>
      </c>
      <c r="R1167" s="11">
        <v>0.35</v>
      </c>
      <c r="S1167" s="11">
        <v>1654.5556999999999</v>
      </c>
      <c r="T1167" s="11">
        <v>0.57499999999999996</v>
      </c>
      <c r="U1167" s="11">
        <v>50</v>
      </c>
      <c r="V1167" s="11">
        <v>1800</v>
      </c>
      <c r="W1167" s="11">
        <v>-21.350065000000001</v>
      </c>
      <c r="Y1167" s="11">
        <v>-22.980840000000001</v>
      </c>
      <c r="Z1167" s="11">
        <v>124.71322314049588</v>
      </c>
      <c r="AA1167" s="11">
        <v>1654.5556999999999</v>
      </c>
      <c r="AB1167" s="11">
        <v>0.57499999999999996</v>
      </c>
      <c r="AC1167" s="11">
        <v>50</v>
      </c>
      <c r="AD1167" s="11">
        <v>-21.350065000000001</v>
      </c>
    </row>
    <row r="1168" spans="2:30" x14ac:dyDescent="0.35">
      <c r="B1168" s="11">
        <v>-25.760370000000002</v>
      </c>
      <c r="C1168" s="11">
        <v>25</v>
      </c>
      <c r="D1168" s="11">
        <v>135.52041</v>
      </c>
      <c r="E1168" s="11">
        <v>0.219</v>
      </c>
      <c r="F1168" s="11">
        <v>1335.5888429752067</v>
      </c>
      <c r="G1168" s="11">
        <v>2500</v>
      </c>
      <c r="H1168" s="11">
        <v>0.8</v>
      </c>
      <c r="I1168" s="11">
        <v>0.3</v>
      </c>
      <c r="J1168" s="11">
        <v>0.7</v>
      </c>
      <c r="K1168" s="11">
        <v>2</v>
      </c>
      <c r="L1168" s="11">
        <v>4</v>
      </c>
      <c r="M1168" s="11">
        <v>2</v>
      </c>
      <c r="N1168" s="11">
        <v>4</v>
      </c>
      <c r="O1168" s="11">
        <v>0.05</v>
      </c>
      <c r="P1168" s="11">
        <v>0.1</v>
      </c>
      <c r="Q1168" s="11">
        <v>0.16666666999999999</v>
      </c>
      <c r="R1168" s="11">
        <v>0.2</v>
      </c>
      <c r="S1168" s="11">
        <v>888.60191999999995</v>
      </c>
      <c r="T1168" s="11">
        <v>0.65</v>
      </c>
      <c r="U1168" s="11">
        <v>50</v>
      </c>
      <c r="V1168" s="11">
        <v>2000</v>
      </c>
      <c r="W1168" s="11">
        <v>-20.926828</v>
      </c>
      <c r="Y1168" s="11">
        <v>-25.760370000000002</v>
      </c>
      <c r="Z1168" s="11">
        <v>292.4939566115703</v>
      </c>
      <c r="AA1168" s="11">
        <v>888.60191999999995</v>
      </c>
      <c r="AB1168" s="11">
        <v>0.65</v>
      </c>
      <c r="AC1168" s="11">
        <v>50</v>
      </c>
      <c r="AD1168" s="11">
        <v>-20.926828</v>
      </c>
    </row>
    <row r="1169" spans="2:30" x14ac:dyDescent="0.35">
      <c r="B1169" s="11">
        <v>13.878807</v>
      </c>
      <c r="C1169" s="11">
        <v>15</v>
      </c>
      <c r="D1169" s="11">
        <v>80.693877999999998</v>
      </c>
      <c r="E1169" s="11">
        <v>8.4000000000000005E-2</v>
      </c>
      <c r="F1169" s="11">
        <v>3012.3966942148763</v>
      </c>
      <c r="G1169" s="11">
        <v>6500</v>
      </c>
      <c r="H1169" s="11">
        <v>0.75</v>
      </c>
      <c r="I1169" s="11">
        <v>0.4</v>
      </c>
      <c r="J1169" s="11">
        <v>0.7</v>
      </c>
      <c r="K1169" s="11">
        <v>2</v>
      </c>
      <c r="L1169" s="11">
        <v>4</v>
      </c>
      <c r="M1169" s="11">
        <v>2</v>
      </c>
      <c r="N1169" s="11">
        <v>2</v>
      </c>
      <c r="O1169" s="11">
        <v>0.125</v>
      </c>
      <c r="P1169" s="11">
        <v>0.15</v>
      </c>
      <c r="Q1169" s="11">
        <v>0.3</v>
      </c>
      <c r="R1169" s="11">
        <v>0.25</v>
      </c>
      <c r="S1169" s="11">
        <v>2468.0691000000002</v>
      </c>
      <c r="T1169" s="11">
        <v>0.42499999999999999</v>
      </c>
      <c r="U1169" s="11">
        <v>80</v>
      </c>
      <c r="V1169" s="11">
        <v>1000</v>
      </c>
      <c r="W1169" s="11">
        <v>14.037858</v>
      </c>
      <c r="Y1169" s="11">
        <v>13.878807</v>
      </c>
      <c r="Z1169" s="11">
        <v>253.04132231404964</v>
      </c>
      <c r="AA1169" s="11">
        <v>2468.0691000000002</v>
      </c>
      <c r="AB1169" s="11">
        <v>0.42499999999999999</v>
      </c>
      <c r="AC1169" s="11">
        <v>80</v>
      </c>
      <c r="AD1169" s="11">
        <v>14.037858</v>
      </c>
    </row>
    <row r="1170" spans="2:30" x14ac:dyDescent="0.35">
      <c r="B1170" s="11">
        <v>15.300917999999999</v>
      </c>
      <c r="C1170" s="11">
        <v>25</v>
      </c>
      <c r="D1170" s="11">
        <v>62.418367000000003</v>
      </c>
      <c r="E1170" s="11">
        <v>0.192</v>
      </c>
      <c r="F1170" s="11">
        <v>1300</v>
      </c>
      <c r="G1170" s="11">
        <v>8000</v>
      </c>
      <c r="H1170" s="11">
        <v>0.8</v>
      </c>
      <c r="I1170" s="11">
        <v>0.3</v>
      </c>
      <c r="J1170" s="11">
        <v>0.6</v>
      </c>
      <c r="K1170" s="11">
        <v>3</v>
      </c>
      <c r="L1170" s="11">
        <v>4</v>
      </c>
      <c r="M1170" s="11">
        <v>4</v>
      </c>
      <c r="N1170" s="11">
        <v>2</v>
      </c>
      <c r="O1170" s="11">
        <v>0.125</v>
      </c>
      <c r="P1170" s="11">
        <v>0.15</v>
      </c>
      <c r="Q1170" s="11">
        <v>0.16666666999999999</v>
      </c>
      <c r="R1170" s="11">
        <v>0.3</v>
      </c>
      <c r="S1170" s="11">
        <v>3520.5562</v>
      </c>
      <c r="T1170" s="11">
        <v>0.55000000000000004</v>
      </c>
      <c r="U1170" s="11">
        <v>90</v>
      </c>
      <c r="V1170" s="11">
        <v>1400</v>
      </c>
      <c r="W1170" s="11">
        <v>12.959906999999999</v>
      </c>
      <c r="Y1170" s="11">
        <v>15.300917999999999</v>
      </c>
      <c r="Z1170" s="11">
        <v>249.6</v>
      </c>
      <c r="AA1170" s="11">
        <v>3520.5562</v>
      </c>
      <c r="AB1170" s="11">
        <v>0.55000000000000004</v>
      </c>
      <c r="AC1170" s="11">
        <v>90</v>
      </c>
      <c r="AD1170" s="11">
        <v>12.959906999999999</v>
      </c>
    </row>
    <row r="1171" spans="2:30" x14ac:dyDescent="0.35">
      <c r="B1171" s="11">
        <v>1.8871830000000001</v>
      </c>
      <c r="C1171" s="11">
        <v>35</v>
      </c>
      <c r="D1171" s="11">
        <v>123.33673</v>
      </c>
      <c r="E1171" s="11">
        <v>0.219</v>
      </c>
      <c r="F1171" s="11">
        <v>1694.4731404958679</v>
      </c>
      <c r="G1171" s="11">
        <v>6500</v>
      </c>
      <c r="H1171" s="11">
        <v>0.75</v>
      </c>
      <c r="I1171" s="11">
        <v>0.2</v>
      </c>
      <c r="J1171" s="11">
        <v>0.7</v>
      </c>
      <c r="K1171" s="11">
        <v>3</v>
      </c>
      <c r="L1171" s="11">
        <v>3</v>
      </c>
      <c r="M1171" s="11">
        <v>3</v>
      </c>
      <c r="N1171" s="11">
        <v>4</v>
      </c>
      <c r="O1171" s="11">
        <v>0.125</v>
      </c>
      <c r="P1171" s="11">
        <v>0.1</v>
      </c>
      <c r="Q1171" s="11">
        <v>0.23333333000000001</v>
      </c>
      <c r="R1171" s="11">
        <v>0.35</v>
      </c>
      <c r="S1171" s="11">
        <v>3722.7503000000002</v>
      </c>
      <c r="T1171" s="11">
        <v>0.625</v>
      </c>
      <c r="U1171" s="11">
        <v>60</v>
      </c>
      <c r="V1171" s="11">
        <v>400</v>
      </c>
      <c r="W1171" s="11">
        <v>3.1910393999999997</v>
      </c>
      <c r="Y1171" s="11">
        <v>1.8871830000000001</v>
      </c>
      <c r="Z1171" s="11">
        <v>371.08961776859508</v>
      </c>
      <c r="AA1171" s="11">
        <v>3722.7503000000002</v>
      </c>
      <c r="AB1171" s="11">
        <v>0.625</v>
      </c>
      <c r="AC1171" s="11">
        <v>60</v>
      </c>
      <c r="AD1171" s="11">
        <v>3.1910393999999997</v>
      </c>
    </row>
    <row r="1172" spans="2:30" x14ac:dyDescent="0.35">
      <c r="B1172" s="11">
        <v>-1.3316790000000001</v>
      </c>
      <c r="C1172" s="11">
        <v>15</v>
      </c>
      <c r="D1172" s="11">
        <v>19.775510000000001</v>
      </c>
      <c r="E1172" s="11">
        <v>0.13800000000000001</v>
      </c>
      <c r="F1172" s="11">
        <v>7300</v>
      </c>
      <c r="G1172" s="11">
        <v>8500</v>
      </c>
      <c r="H1172" s="11">
        <v>0.75</v>
      </c>
      <c r="I1172" s="11">
        <v>0.5</v>
      </c>
      <c r="J1172" s="11">
        <v>0.9</v>
      </c>
      <c r="K1172" s="11">
        <v>2</v>
      </c>
      <c r="L1172" s="11">
        <v>4</v>
      </c>
      <c r="M1172" s="11">
        <v>4</v>
      </c>
      <c r="N1172" s="11">
        <v>2</v>
      </c>
      <c r="O1172" s="11">
        <v>0.2</v>
      </c>
      <c r="P1172" s="11">
        <v>0.2</v>
      </c>
      <c r="Q1172" s="11">
        <v>0.1</v>
      </c>
      <c r="R1172" s="11">
        <v>0.25</v>
      </c>
      <c r="S1172" s="11">
        <v>3995.9214000000002</v>
      </c>
      <c r="T1172" s="11">
        <v>0.47499999999999998</v>
      </c>
      <c r="U1172" s="11">
        <v>60</v>
      </c>
      <c r="V1172" s="11">
        <v>1000</v>
      </c>
      <c r="W1172" s="11">
        <v>-6.1181769000000008</v>
      </c>
      <c r="Y1172" s="11">
        <v>-1.3316790000000001</v>
      </c>
      <c r="Z1172" s="11">
        <v>1007.4000000000001</v>
      </c>
      <c r="AA1172" s="11">
        <v>3995.9214000000002</v>
      </c>
      <c r="AB1172" s="11">
        <v>0.47499999999999998</v>
      </c>
      <c r="AC1172" s="11">
        <v>60</v>
      </c>
      <c r="AD1172" s="11">
        <v>-6.1181769000000008</v>
      </c>
    </row>
    <row r="1173" spans="2:30" x14ac:dyDescent="0.35">
      <c r="B1173" s="11">
        <v>15.792429</v>
      </c>
      <c r="C1173" s="11">
        <v>20</v>
      </c>
      <c r="D1173" s="11">
        <v>232.9898</v>
      </c>
      <c r="E1173" s="11">
        <v>0.219</v>
      </c>
      <c r="F1173" s="11">
        <v>4619.059917355371</v>
      </c>
      <c r="G1173" s="11">
        <v>7000</v>
      </c>
      <c r="H1173" s="11">
        <v>0.8</v>
      </c>
      <c r="I1173" s="11">
        <v>0.3</v>
      </c>
      <c r="J1173" s="11">
        <v>0.9</v>
      </c>
      <c r="K1173" s="11">
        <v>4</v>
      </c>
      <c r="L1173" s="11">
        <v>3</v>
      </c>
      <c r="M1173" s="11">
        <v>4</v>
      </c>
      <c r="N1173" s="11">
        <v>3</v>
      </c>
      <c r="O1173" s="11">
        <v>0.125</v>
      </c>
      <c r="P1173" s="11">
        <v>0.2</v>
      </c>
      <c r="Q1173" s="11">
        <v>0.1</v>
      </c>
      <c r="R1173" s="11">
        <v>0.2</v>
      </c>
      <c r="S1173" s="11">
        <v>4406.0577999999996</v>
      </c>
      <c r="T1173" s="11">
        <v>0.52500000000000002</v>
      </c>
      <c r="U1173" s="11">
        <v>50</v>
      </c>
      <c r="V1173" s="11">
        <v>1600</v>
      </c>
      <c r="W1173" s="11">
        <v>15.336318</v>
      </c>
      <c r="Y1173" s="11">
        <v>15.792429</v>
      </c>
      <c r="Z1173" s="11">
        <v>1011.5741219008263</v>
      </c>
      <c r="AA1173" s="11">
        <v>4406.0577999999996</v>
      </c>
      <c r="AB1173" s="11">
        <v>0.52500000000000002</v>
      </c>
      <c r="AC1173" s="11">
        <v>50</v>
      </c>
      <c r="AD1173" s="11">
        <v>15.336318</v>
      </c>
    </row>
    <row r="1174" spans="2:30" x14ac:dyDescent="0.35">
      <c r="B1174" s="11">
        <v>-25.961926999999999</v>
      </c>
      <c r="C1174" s="11">
        <v>40</v>
      </c>
      <c r="D1174" s="11">
        <v>300</v>
      </c>
      <c r="E1174" s="11">
        <v>0.03</v>
      </c>
      <c r="F1174" s="11">
        <v>1335.5888429752067</v>
      </c>
      <c r="G1174" s="11">
        <v>7000</v>
      </c>
      <c r="H1174" s="11">
        <v>0.75</v>
      </c>
      <c r="I1174" s="11">
        <v>0.2</v>
      </c>
      <c r="J1174" s="11">
        <v>0.8</v>
      </c>
      <c r="K1174" s="11">
        <v>4</v>
      </c>
      <c r="L1174" s="11">
        <v>3</v>
      </c>
      <c r="M1174" s="11">
        <v>2</v>
      </c>
      <c r="N1174" s="11">
        <v>2</v>
      </c>
      <c r="O1174" s="11">
        <v>0.2</v>
      </c>
      <c r="P1174" s="11">
        <v>0.1</v>
      </c>
      <c r="Q1174" s="11">
        <v>0.1</v>
      </c>
      <c r="R1174" s="11">
        <v>0.3</v>
      </c>
      <c r="S1174" s="11">
        <v>2270.4686000000002</v>
      </c>
      <c r="T1174" s="11">
        <v>0.65</v>
      </c>
      <c r="U1174" s="11">
        <v>80</v>
      </c>
      <c r="V1174" s="11">
        <v>2000</v>
      </c>
      <c r="W1174" s="11">
        <v>-28.296658999999998</v>
      </c>
      <c r="Y1174" s="11">
        <v>-25.961926999999999</v>
      </c>
      <c r="Z1174" s="11">
        <v>40.067665289256198</v>
      </c>
      <c r="AA1174" s="11">
        <v>2270.4686000000002</v>
      </c>
      <c r="AB1174" s="11">
        <v>0.65</v>
      </c>
      <c r="AC1174" s="11">
        <v>80</v>
      </c>
      <c r="AD1174" s="11">
        <v>-28.296658999999998</v>
      </c>
    </row>
    <row r="1175" spans="2:30" x14ac:dyDescent="0.35">
      <c r="B1175" s="11">
        <v>-10.020451</v>
      </c>
      <c r="C1175" s="11">
        <v>15</v>
      </c>
      <c r="D1175" s="11">
        <v>251.26531</v>
      </c>
      <c r="E1175" s="11">
        <v>0.219</v>
      </c>
      <c r="F1175" s="11">
        <v>528.9256198347108</v>
      </c>
      <c r="G1175" s="11">
        <v>7500</v>
      </c>
      <c r="H1175" s="11">
        <v>0.75</v>
      </c>
      <c r="I1175" s="11">
        <v>0.2</v>
      </c>
      <c r="J1175" s="11">
        <v>0.9</v>
      </c>
      <c r="K1175" s="11">
        <v>4</v>
      </c>
      <c r="L1175" s="11">
        <v>2</v>
      </c>
      <c r="M1175" s="11">
        <v>2</v>
      </c>
      <c r="N1175" s="11">
        <v>3</v>
      </c>
      <c r="O1175" s="11">
        <v>0.125</v>
      </c>
      <c r="P1175" s="11">
        <v>0.2</v>
      </c>
      <c r="Q1175" s="11">
        <v>0.23333333000000001</v>
      </c>
      <c r="R1175" s="11">
        <v>0.2</v>
      </c>
      <c r="S1175" s="11">
        <v>2169.7311</v>
      </c>
      <c r="T1175" s="11">
        <v>0.65</v>
      </c>
      <c r="U1175" s="11">
        <v>50</v>
      </c>
      <c r="V1175" s="11">
        <v>800</v>
      </c>
      <c r="W1175" s="11">
        <v>-10.167123</v>
      </c>
      <c r="Y1175" s="11">
        <v>-10.020451</v>
      </c>
      <c r="Z1175" s="11">
        <v>115.83471074380166</v>
      </c>
      <c r="AA1175" s="11">
        <v>2169.7311</v>
      </c>
      <c r="AB1175" s="11">
        <v>0.65</v>
      </c>
      <c r="AC1175" s="11">
        <v>50</v>
      </c>
      <c r="AD1175" s="11">
        <v>-10.167123</v>
      </c>
    </row>
    <row r="1176" spans="2:30" x14ac:dyDescent="0.35">
      <c r="B1176" s="11">
        <v>3.6163259999999999</v>
      </c>
      <c r="C1176" s="11">
        <v>20</v>
      </c>
      <c r="D1176" s="11">
        <v>263.44898000000001</v>
      </c>
      <c r="E1176" s="11">
        <v>0.246</v>
      </c>
      <c r="F1176" s="11">
        <v>2750.413223140496</v>
      </c>
      <c r="G1176" s="11">
        <v>4000</v>
      </c>
      <c r="H1176" s="11">
        <v>0.85</v>
      </c>
      <c r="I1176" s="11">
        <v>0.2</v>
      </c>
      <c r="J1176" s="11">
        <v>0.8</v>
      </c>
      <c r="K1176" s="11">
        <v>3</v>
      </c>
      <c r="L1176" s="11">
        <v>2</v>
      </c>
      <c r="M1176" s="11">
        <v>2</v>
      </c>
      <c r="N1176" s="11">
        <v>4</v>
      </c>
      <c r="O1176" s="11">
        <v>0.05</v>
      </c>
      <c r="P1176" s="11">
        <v>0.15</v>
      </c>
      <c r="Q1176" s="11">
        <v>0.1</v>
      </c>
      <c r="R1176" s="11">
        <v>0.3</v>
      </c>
      <c r="S1176" s="11">
        <v>2168.0601999999999</v>
      </c>
      <c r="T1176" s="11">
        <v>0.625</v>
      </c>
      <c r="U1176" s="11">
        <v>50</v>
      </c>
      <c r="V1176" s="11">
        <v>1800</v>
      </c>
      <c r="W1176" s="11">
        <v>3.7422937000000003</v>
      </c>
      <c r="Y1176" s="11">
        <v>3.6163259999999999</v>
      </c>
      <c r="Z1176" s="11">
        <v>676.60165289256202</v>
      </c>
      <c r="AA1176" s="11">
        <v>2168.0601999999999</v>
      </c>
      <c r="AB1176" s="11">
        <v>0.625</v>
      </c>
      <c r="AC1176" s="11">
        <v>50</v>
      </c>
      <c r="AD1176" s="11">
        <v>3.7422937000000003</v>
      </c>
    </row>
    <row r="1177" spans="2:30" x14ac:dyDescent="0.35">
      <c r="B1177" s="11">
        <v>18.738620000000001</v>
      </c>
      <c r="C1177" s="11">
        <v>25</v>
      </c>
      <c r="D1177" s="11">
        <v>263.44898000000001</v>
      </c>
      <c r="E1177" s="11">
        <v>0.246</v>
      </c>
      <c r="F1177" s="11">
        <v>3290.2892561983467</v>
      </c>
      <c r="G1177" s="11">
        <v>6500</v>
      </c>
      <c r="H1177" s="11">
        <v>0.7</v>
      </c>
      <c r="I1177" s="11">
        <v>0.4</v>
      </c>
      <c r="J1177" s="11">
        <v>0.9</v>
      </c>
      <c r="K1177" s="11">
        <v>4</v>
      </c>
      <c r="L1177" s="11">
        <v>4</v>
      </c>
      <c r="M1177" s="11">
        <v>2</v>
      </c>
      <c r="N1177" s="11">
        <v>4</v>
      </c>
      <c r="O1177" s="11">
        <v>0.05</v>
      </c>
      <c r="P1177" s="11">
        <v>0.1</v>
      </c>
      <c r="Q1177" s="11">
        <v>0.16666666999999999</v>
      </c>
      <c r="R1177" s="11">
        <v>0.2</v>
      </c>
      <c r="S1177" s="11">
        <v>1760.2781</v>
      </c>
      <c r="T1177" s="11">
        <v>0.42499999999999999</v>
      </c>
      <c r="U1177" s="11">
        <v>60</v>
      </c>
      <c r="V1177" s="11">
        <v>1600</v>
      </c>
      <c r="W1177" s="11">
        <v>41.406489999999998</v>
      </c>
      <c r="Y1177" s="11">
        <v>18.738620000000001</v>
      </c>
      <c r="Z1177" s="11">
        <v>809.41115702479328</v>
      </c>
      <c r="AA1177" s="11">
        <v>1760.2781</v>
      </c>
      <c r="AB1177" s="11">
        <v>0.42499999999999999</v>
      </c>
      <c r="AC1177" s="11">
        <v>60</v>
      </c>
      <c r="AD1177" s="11">
        <v>41.406489999999998</v>
      </c>
    </row>
    <row r="1178" spans="2:30" x14ac:dyDescent="0.35">
      <c r="B1178" s="11">
        <v>-11.570485</v>
      </c>
      <c r="C1178" s="11">
        <v>35</v>
      </c>
      <c r="D1178" s="11">
        <v>208.62244999999999</v>
      </c>
      <c r="E1178" s="11">
        <v>8.4000000000000005E-2</v>
      </c>
      <c r="F1178" s="11">
        <v>1167.3037190082646</v>
      </c>
      <c r="G1178" s="11">
        <v>7000</v>
      </c>
      <c r="H1178" s="11">
        <v>0.75</v>
      </c>
      <c r="I1178" s="11">
        <v>0.2</v>
      </c>
      <c r="J1178" s="11">
        <v>0.8</v>
      </c>
      <c r="K1178" s="11">
        <v>3</v>
      </c>
      <c r="L1178" s="11">
        <v>3</v>
      </c>
      <c r="M1178" s="11">
        <v>2</v>
      </c>
      <c r="N1178" s="11">
        <v>3</v>
      </c>
      <c r="O1178" s="11">
        <v>0.05</v>
      </c>
      <c r="P1178" s="11">
        <v>0.2</v>
      </c>
      <c r="Q1178" s="11">
        <v>0.16666666999999999</v>
      </c>
      <c r="R1178" s="11">
        <v>0.2</v>
      </c>
      <c r="S1178" s="11">
        <v>4009.1156999999998</v>
      </c>
      <c r="T1178" s="11">
        <v>0.52500000000000002</v>
      </c>
      <c r="U1178" s="11">
        <v>40</v>
      </c>
      <c r="V1178" s="11">
        <v>1000</v>
      </c>
      <c r="W1178" s="11">
        <v>-11.847426</v>
      </c>
      <c r="Y1178" s="11">
        <v>-11.570485</v>
      </c>
      <c r="Z1178" s="11">
        <v>98.053512396694231</v>
      </c>
      <c r="AA1178" s="11">
        <v>4009.1156999999998</v>
      </c>
      <c r="AB1178" s="11">
        <v>0.52500000000000002</v>
      </c>
      <c r="AC1178" s="11">
        <v>40</v>
      </c>
      <c r="AD1178" s="11">
        <v>-11.847426</v>
      </c>
    </row>
    <row r="1179" spans="2:30" x14ac:dyDescent="0.35">
      <c r="B1179" s="11">
        <v>-3.930383</v>
      </c>
      <c r="C1179" s="11">
        <v>15</v>
      </c>
      <c r="D1179" s="11">
        <v>68.510204000000002</v>
      </c>
      <c r="E1179" s="11">
        <v>0.3</v>
      </c>
      <c r="F1179" s="11">
        <v>1430.8884297520663</v>
      </c>
      <c r="G1179" s="11">
        <v>2500</v>
      </c>
      <c r="H1179" s="11">
        <v>0.85</v>
      </c>
      <c r="I1179" s="11">
        <v>0.5</v>
      </c>
      <c r="J1179" s="11">
        <v>0.8</v>
      </c>
      <c r="K1179" s="11">
        <v>3</v>
      </c>
      <c r="L1179" s="11">
        <v>2</v>
      </c>
      <c r="M1179" s="11">
        <v>4</v>
      </c>
      <c r="N1179" s="11">
        <v>4</v>
      </c>
      <c r="O1179" s="11">
        <v>0.2</v>
      </c>
      <c r="P1179" s="11">
        <v>0.15</v>
      </c>
      <c r="Q1179" s="11">
        <v>0.3</v>
      </c>
      <c r="R1179" s="11">
        <v>0.2</v>
      </c>
      <c r="S1179" s="11">
        <v>949.25734</v>
      </c>
      <c r="T1179" s="11">
        <v>0.67500000000000004</v>
      </c>
      <c r="U1179" s="11">
        <v>70</v>
      </c>
      <c r="V1179" s="11">
        <v>1600</v>
      </c>
      <c r="W1179" s="11">
        <v>-7.9300562000000001</v>
      </c>
      <c r="Y1179" s="11">
        <v>-3.930383</v>
      </c>
      <c r="Z1179" s="11">
        <v>429.26652892561987</v>
      </c>
      <c r="AA1179" s="11">
        <v>949.25734</v>
      </c>
      <c r="AB1179" s="11">
        <v>0.67500000000000004</v>
      </c>
      <c r="AC1179" s="11">
        <v>70</v>
      </c>
      <c r="AD1179" s="11">
        <v>-7.9300562000000001</v>
      </c>
    </row>
    <row r="1180" spans="2:30" x14ac:dyDescent="0.35">
      <c r="B1180" s="11">
        <v>2.7014320000000001</v>
      </c>
      <c r="C1180" s="11">
        <v>15</v>
      </c>
      <c r="D1180" s="11">
        <v>208.62244999999999</v>
      </c>
      <c r="E1180" s="11">
        <v>0.246</v>
      </c>
      <c r="F1180" s="11">
        <v>1694.4731404958679</v>
      </c>
      <c r="G1180" s="11">
        <v>4000</v>
      </c>
      <c r="H1180" s="11">
        <v>0.8</v>
      </c>
      <c r="I1180" s="11">
        <v>0.2</v>
      </c>
      <c r="J1180" s="11">
        <v>0.7</v>
      </c>
      <c r="K1180" s="11">
        <v>2</v>
      </c>
      <c r="L1180" s="11">
        <v>3</v>
      </c>
      <c r="M1180" s="11">
        <v>3</v>
      </c>
      <c r="N1180" s="11">
        <v>2</v>
      </c>
      <c r="O1180" s="11">
        <v>0.05</v>
      </c>
      <c r="P1180" s="11">
        <v>0.2</v>
      </c>
      <c r="Q1180" s="11">
        <v>0.3</v>
      </c>
      <c r="R1180" s="11">
        <v>0.35</v>
      </c>
      <c r="S1180" s="11">
        <v>1880.4336000000001</v>
      </c>
      <c r="T1180" s="11">
        <v>0.45</v>
      </c>
      <c r="U1180" s="11">
        <v>50</v>
      </c>
      <c r="V1180" s="11">
        <v>2000</v>
      </c>
      <c r="W1180" s="11">
        <v>7.6221317000000006</v>
      </c>
      <c r="Y1180" s="11">
        <v>2.7014320000000001</v>
      </c>
      <c r="Z1180" s="11">
        <v>416.84039256198349</v>
      </c>
      <c r="AA1180" s="11">
        <v>1880.4336000000001</v>
      </c>
      <c r="AB1180" s="11">
        <v>0.45</v>
      </c>
      <c r="AC1180" s="11">
        <v>50</v>
      </c>
      <c r="AD1180" s="11">
        <v>7.6221317000000006</v>
      </c>
    </row>
    <row r="1181" spans="2:30" x14ac:dyDescent="0.35">
      <c r="B1181" s="11">
        <v>-16.595759000000001</v>
      </c>
      <c r="C1181" s="11">
        <v>45</v>
      </c>
      <c r="D1181" s="11">
        <v>129.42857000000001</v>
      </c>
      <c r="E1181" s="11">
        <v>0.111</v>
      </c>
      <c r="F1181" s="11">
        <v>3861.1570247933887</v>
      </c>
      <c r="G1181" s="11">
        <v>7000</v>
      </c>
      <c r="H1181" s="11">
        <v>0.8</v>
      </c>
      <c r="I1181" s="11">
        <v>0.4</v>
      </c>
      <c r="J1181" s="11">
        <v>0.6</v>
      </c>
      <c r="K1181" s="11">
        <v>2</v>
      </c>
      <c r="L1181" s="11">
        <v>3</v>
      </c>
      <c r="M1181" s="11">
        <v>3</v>
      </c>
      <c r="N1181" s="11">
        <v>2</v>
      </c>
      <c r="O1181" s="11">
        <v>0.125</v>
      </c>
      <c r="P1181" s="11">
        <v>0.2</v>
      </c>
      <c r="Q1181" s="11">
        <v>0.3</v>
      </c>
      <c r="R1181" s="11">
        <v>0.25</v>
      </c>
      <c r="S1181" s="11">
        <v>1680.8757000000001</v>
      </c>
      <c r="T1181" s="11">
        <v>0.42499999999999999</v>
      </c>
      <c r="U1181" s="11">
        <v>50</v>
      </c>
      <c r="V1181" s="11">
        <v>800</v>
      </c>
      <c r="W1181" s="11">
        <v>-15.098373</v>
      </c>
      <c r="Y1181" s="11">
        <v>-16.595759000000001</v>
      </c>
      <c r="Z1181" s="11">
        <v>428.58842975206613</v>
      </c>
      <c r="AA1181" s="11">
        <v>1680.8757000000001</v>
      </c>
      <c r="AB1181" s="11">
        <v>0.42499999999999999</v>
      </c>
      <c r="AC1181" s="11">
        <v>50</v>
      </c>
      <c r="AD1181" s="11">
        <v>-15.098373</v>
      </c>
    </row>
    <row r="1182" spans="2:30" x14ac:dyDescent="0.35">
      <c r="B1182" s="11">
        <v>22.048449000000002</v>
      </c>
      <c r="C1182" s="11">
        <v>35</v>
      </c>
      <c r="D1182" s="11">
        <v>25.867346999999999</v>
      </c>
      <c r="E1182" s="11">
        <v>0.246</v>
      </c>
      <c r="F1182" s="11">
        <v>2221.6425619834713</v>
      </c>
      <c r="G1182" s="11">
        <v>7000</v>
      </c>
      <c r="H1182" s="11">
        <v>0.75</v>
      </c>
      <c r="I1182" s="11">
        <v>0.4</v>
      </c>
      <c r="J1182" s="11">
        <v>0.8</v>
      </c>
      <c r="K1182" s="11">
        <v>2</v>
      </c>
      <c r="L1182" s="11">
        <v>2</v>
      </c>
      <c r="M1182" s="11">
        <v>2</v>
      </c>
      <c r="N1182" s="11">
        <v>3</v>
      </c>
      <c r="O1182" s="11">
        <v>0.125</v>
      </c>
      <c r="P1182" s="11">
        <v>0.2</v>
      </c>
      <c r="Q1182" s="11">
        <v>0.16666666999999999</v>
      </c>
      <c r="R1182" s="11">
        <v>0.35</v>
      </c>
      <c r="S1182" s="11">
        <v>2338.6507999999999</v>
      </c>
      <c r="T1182" s="11">
        <v>0.55000000000000004</v>
      </c>
      <c r="U1182" s="11">
        <v>90</v>
      </c>
      <c r="V1182" s="11">
        <v>1200</v>
      </c>
      <c r="W1182" s="11">
        <v>20.645831999999999</v>
      </c>
      <c r="Y1182" s="11">
        <v>22.048449000000002</v>
      </c>
      <c r="Z1182" s="11">
        <v>546.52407024793388</v>
      </c>
      <c r="AA1182" s="11">
        <v>2338.6507999999999</v>
      </c>
      <c r="AB1182" s="11">
        <v>0.55000000000000004</v>
      </c>
      <c r="AC1182" s="11">
        <v>90</v>
      </c>
      <c r="AD1182" s="11">
        <v>20.645831999999999</v>
      </c>
    </row>
    <row r="1183" spans="2:30" x14ac:dyDescent="0.35">
      <c r="B1183" s="11">
        <v>0.57837799999999995</v>
      </c>
      <c r="C1183" s="11">
        <v>25</v>
      </c>
      <c r="D1183" s="11">
        <v>1.5</v>
      </c>
      <c r="E1183" s="11">
        <v>0.246</v>
      </c>
      <c r="F1183" s="11">
        <v>1000</v>
      </c>
      <c r="G1183" s="11">
        <v>6500</v>
      </c>
      <c r="H1183" s="11">
        <v>0.85</v>
      </c>
      <c r="I1183" s="11">
        <v>0.4</v>
      </c>
      <c r="J1183" s="11">
        <v>0.7</v>
      </c>
      <c r="K1183" s="11">
        <v>4</v>
      </c>
      <c r="L1183" s="11">
        <v>4</v>
      </c>
      <c r="M1183" s="11">
        <v>4</v>
      </c>
      <c r="N1183" s="11">
        <v>3</v>
      </c>
      <c r="O1183" s="11">
        <v>0.125</v>
      </c>
      <c r="P1183" s="11">
        <v>0.2</v>
      </c>
      <c r="Q1183" s="11">
        <v>0.16666666999999999</v>
      </c>
      <c r="R1183" s="11">
        <v>0.3</v>
      </c>
      <c r="S1183" s="11">
        <v>2860.4519</v>
      </c>
      <c r="T1183" s="11">
        <v>0.57499999999999996</v>
      </c>
      <c r="U1183" s="11">
        <v>70</v>
      </c>
      <c r="V1183" s="11">
        <v>1200</v>
      </c>
      <c r="W1183" s="11">
        <v>0.71074781999999992</v>
      </c>
      <c r="Y1183" s="11">
        <v>0.57837799999999995</v>
      </c>
      <c r="Z1183" s="11">
        <v>246</v>
      </c>
      <c r="AA1183" s="11">
        <v>2860.4519</v>
      </c>
      <c r="AB1183" s="11">
        <v>0.57499999999999996</v>
      </c>
      <c r="AC1183" s="11">
        <v>70</v>
      </c>
      <c r="AD1183" s="11">
        <v>0.71074781999999992</v>
      </c>
    </row>
    <row r="1184" spans="2:30" x14ac:dyDescent="0.35">
      <c r="B1184" s="11">
        <v>8.4157969999999995</v>
      </c>
      <c r="C1184" s="11">
        <v>15</v>
      </c>
      <c r="D1184" s="11">
        <v>190.34693999999999</v>
      </c>
      <c r="E1184" s="11">
        <v>0.3</v>
      </c>
      <c r="F1184" s="11">
        <v>4085.3305785123966</v>
      </c>
      <c r="G1184" s="11">
        <v>3500</v>
      </c>
      <c r="H1184" s="11">
        <v>0.8</v>
      </c>
      <c r="I1184" s="11">
        <v>0.5</v>
      </c>
      <c r="J1184" s="11">
        <v>0.8</v>
      </c>
      <c r="K1184" s="11">
        <v>4</v>
      </c>
      <c r="L1184" s="11">
        <v>3</v>
      </c>
      <c r="M1184" s="11">
        <v>2</v>
      </c>
      <c r="N1184" s="11">
        <v>3</v>
      </c>
      <c r="O1184" s="11">
        <v>0.125</v>
      </c>
      <c r="P1184" s="11">
        <v>0.1</v>
      </c>
      <c r="Q1184" s="11">
        <v>0.3</v>
      </c>
      <c r="R1184" s="11">
        <v>0.35</v>
      </c>
      <c r="S1184" s="11">
        <v>1645.3794</v>
      </c>
      <c r="T1184" s="11">
        <v>0.65</v>
      </c>
      <c r="U1184" s="11">
        <v>50</v>
      </c>
      <c r="V1184" s="11">
        <v>1800</v>
      </c>
      <c r="W1184" s="11">
        <v>6.6176852000000004</v>
      </c>
      <c r="Y1184" s="11">
        <v>8.4157969999999995</v>
      </c>
      <c r="Z1184" s="11">
        <v>1225.5991735537189</v>
      </c>
      <c r="AA1184" s="11">
        <v>1645.3794</v>
      </c>
      <c r="AB1184" s="11">
        <v>0.65</v>
      </c>
      <c r="AC1184" s="11">
        <v>50</v>
      </c>
      <c r="AD1184" s="11">
        <v>6.6176852000000004</v>
      </c>
    </row>
    <row r="1185" spans="2:30" x14ac:dyDescent="0.35">
      <c r="B1185" s="11">
        <v>34.002082000000001</v>
      </c>
      <c r="C1185" s="11">
        <v>20</v>
      </c>
      <c r="D1185" s="11">
        <v>68.510204000000002</v>
      </c>
      <c r="E1185" s="11">
        <v>0.27300000000000002</v>
      </c>
      <c r="F1185" s="11">
        <v>1269.4214876033059</v>
      </c>
      <c r="G1185" s="11">
        <v>6000</v>
      </c>
      <c r="H1185" s="11">
        <v>0.85</v>
      </c>
      <c r="I1185" s="11">
        <v>0.2</v>
      </c>
      <c r="J1185" s="11">
        <v>0.9</v>
      </c>
      <c r="K1185" s="11">
        <v>2</v>
      </c>
      <c r="L1185" s="11">
        <v>2</v>
      </c>
      <c r="M1185" s="11">
        <v>2</v>
      </c>
      <c r="N1185" s="11">
        <v>3</v>
      </c>
      <c r="O1185" s="11">
        <v>0.05</v>
      </c>
      <c r="P1185" s="11">
        <v>0.15</v>
      </c>
      <c r="Q1185" s="11">
        <v>0.3</v>
      </c>
      <c r="R1185" s="11">
        <v>0.35</v>
      </c>
      <c r="S1185" s="11">
        <v>2727.5596</v>
      </c>
      <c r="T1185" s="11">
        <v>0.42499999999999999</v>
      </c>
      <c r="U1185" s="11">
        <v>80</v>
      </c>
      <c r="V1185" s="11">
        <v>1200</v>
      </c>
      <c r="W1185" s="11">
        <v>31.286000000000001</v>
      </c>
      <c r="Y1185" s="11">
        <v>34.002082000000001</v>
      </c>
      <c r="Z1185" s="11">
        <v>346.55206611570253</v>
      </c>
      <c r="AA1185" s="11">
        <v>2727.5596</v>
      </c>
      <c r="AB1185" s="11">
        <v>0.42499999999999999</v>
      </c>
      <c r="AC1185" s="11">
        <v>80</v>
      </c>
      <c r="AD1185" s="11">
        <v>31.286000000000001</v>
      </c>
    </row>
    <row r="1186" spans="2:30" x14ac:dyDescent="0.35">
      <c r="B1186" s="11">
        <v>-19.43665</v>
      </c>
      <c r="C1186" s="11">
        <v>30</v>
      </c>
      <c r="D1186" s="11">
        <v>62.418367000000003</v>
      </c>
      <c r="E1186" s="11">
        <v>5.7000000000000002E-2</v>
      </c>
      <c r="F1186" s="11">
        <v>1475</v>
      </c>
      <c r="G1186" s="11">
        <v>8000</v>
      </c>
      <c r="H1186" s="11">
        <v>0.85</v>
      </c>
      <c r="I1186" s="11">
        <v>0.4</v>
      </c>
      <c r="J1186" s="11">
        <v>0.9</v>
      </c>
      <c r="K1186" s="11">
        <v>2</v>
      </c>
      <c r="L1186" s="11">
        <v>2</v>
      </c>
      <c r="M1186" s="11">
        <v>4</v>
      </c>
      <c r="N1186" s="11">
        <v>3</v>
      </c>
      <c r="O1186" s="11">
        <v>0.125</v>
      </c>
      <c r="P1186" s="11">
        <v>0.15</v>
      </c>
      <c r="Q1186" s="11">
        <v>0.16666666999999999</v>
      </c>
      <c r="R1186" s="11">
        <v>0.2</v>
      </c>
      <c r="S1186" s="11">
        <v>4067.63</v>
      </c>
      <c r="T1186" s="11">
        <v>0.57499999999999996</v>
      </c>
      <c r="U1186" s="11">
        <v>60</v>
      </c>
      <c r="V1186" s="11">
        <v>1600</v>
      </c>
      <c r="W1186" s="11">
        <v>-18.644424000000001</v>
      </c>
      <c r="Y1186" s="11">
        <v>-19.43665</v>
      </c>
      <c r="Z1186" s="11">
        <v>84.075000000000003</v>
      </c>
      <c r="AA1186" s="11">
        <v>4067.63</v>
      </c>
      <c r="AB1186" s="11">
        <v>0.57499999999999996</v>
      </c>
      <c r="AC1186" s="11">
        <v>60</v>
      </c>
      <c r="AD1186" s="11">
        <v>-18.644424000000001</v>
      </c>
    </row>
    <row r="1187" spans="2:30" x14ac:dyDescent="0.35">
      <c r="B1187" s="11">
        <v>14.206415</v>
      </c>
      <c r="C1187" s="11">
        <v>25</v>
      </c>
      <c r="D1187" s="11">
        <v>117.2449</v>
      </c>
      <c r="E1187" s="11">
        <v>0.111</v>
      </c>
      <c r="F1187" s="11">
        <v>2435.4855371900826</v>
      </c>
      <c r="G1187" s="11">
        <v>6500</v>
      </c>
      <c r="H1187" s="11">
        <v>0.75</v>
      </c>
      <c r="I1187" s="11">
        <v>0.3</v>
      </c>
      <c r="J1187" s="11">
        <v>0.9</v>
      </c>
      <c r="K1187" s="11">
        <v>3</v>
      </c>
      <c r="L1187" s="11">
        <v>2</v>
      </c>
      <c r="M1187" s="11">
        <v>4</v>
      </c>
      <c r="N1187" s="11">
        <v>3</v>
      </c>
      <c r="O1187" s="11">
        <v>0.2</v>
      </c>
      <c r="P1187" s="11">
        <v>0.2</v>
      </c>
      <c r="Q1187" s="11">
        <v>0.3</v>
      </c>
      <c r="R1187" s="11">
        <v>0.35</v>
      </c>
      <c r="S1187" s="11">
        <v>2860.4519</v>
      </c>
      <c r="T1187" s="11">
        <v>0.4</v>
      </c>
      <c r="U1187" s="11">
        <v>70</v>
      </c>
      <c r="V1187" s="11">
        <v>1800</v>
      </c>
      <c r="W1187" s="11">
        <v>17.223655999999998</v>
      </c>
      <c r="Y1187" s="11">
        <v>14.206415</v>
      </c>
      <c r="Z1187" s="11">
        <v>270.33889462809918</v>
      </c>
      <c r="AA1187" s="11">
        <v>2860.4519</v>
      </c>
      <c r="AB1187" s="11">
        <v>0.4</v>
      </c>
      <c r="AC1187" s="11">
        <v>70</v>
      </c>
      <c r="AD1187" s="11">
        <v>17.223655999999998</v>
      </c>
    </row>
    <row r="1188" spans="2:30" x14ac:dyDescent="0.35">
      <c r="B1188" s="11">
        <v>-4.5566129999999996</v>
      </c>
      <c r="C1188" s="11">
        <v>15</v>
      </c>
      <c r="D1188" s="11">
        <v>269.54082</v>
      </c>
      <c r="E1188" s="11">
        <v>8.4000000000000005E-2</v>
      </c>
      <c r="F1188" s="11">
        <v>1700</v>
      </c>
      <c r="G1188" s="11">
        <v>6000</v>
      </c>
      <c r="H1188" s="11">
        <v>0.75</v>
      </c>
      <c r="I1188" s="11">
        <v>0.5</v>
      </c>
      <c r="J1188" s="11">
        <v>0.6</v>
      </c>
      <c r="K1188" s="11">
        <v>2</v>
      </c>
      <c r="L1188" s="11">
        <v>3</v>
      </c>
      <c r="M1188" s="11">
        <v>2</v>
      </c>
      <c r="N1188" s="11">
        <v>3</v>
      </c>
      <c r="O1188" s="11">
        <v>0.125</v>
      </c>
      <c r="P1188" s="11">
        <v>0.2</v>
      </c>
      <c r="Q1188" s="11">
        <v>0.23333333000000001</v>
      </c>
      <c r="R1188" s="11">
        <v>0.35</v>
      </c>
      <c r="S1188" s="11">
        <v>3905.5158999999999</v>
      </c>
      <c r="T1188" s="11">
        <v>0.65</v>
      </c>
      <c r="U1188" s="11">
        <v>90</v>
      </c>
      <c r="V1188" s="11">
        <v>1800</v>
      </c>
      <c r="W1188" s="11">
        <v>-5.8112317999999998</v>
      </c>
      <c r="Y1188" s="11">
        <v>-4.5566129999999996</v>
      </c>
      <c r="Z1188" s="11">
        <v>142.80000000000001</v>
      </c>
      <c r="AA1188" s="11">
        <v>3905.5158999999999</v>
      </c>
      <c r="AB1188" s="11">
        <v>0.65</v>
      </c>
      <c r="AC1188" s="11">
        <v>90</v>
      </c>
      <c r="AD1188" s="11">
        <v>-5.8112317999999998</v>
      </c>
    </row>
    <row r="1189" spans="2:30" x14ac:dyDescent="0.35">
      <c r="B1189" s="11">
        <v>-3.89086</v>
      </c>
      <c r="C1189" s="11">
        <v>15</v>
      </c>
      <c r="D1189" s="11">
        <v>31.959184</v>
      </c>
      <c r="E1189" s="11">
        <v>8.4000000000000005E-2</v>
      </c>
      <c r="F1189" s="11">
        <v>1961.518595041322</v>
      </c>
      <c r="G1189" s="11">
        <v>5500</v>
      </c>
      <c r="H1189" s="11">
        <v>0.8</v>
      </c>
      <c r="I1189" s="11">
        <v>0.2</v>
      </c>
      <c r="J1189" s="11">
        <v>0.8</v>
      </c>
      <c r="K1189" s="11">
        <v>3</v>
      </c>
      <c r="L1189" s="11">
        <v>2</v>
      </c>
      <c r="M1189" s="11">
        <v>2</v>
      </c>
      <c r="N1189" s="11">
        <v>3</v>
      </c>
      <c r="O1189" s="11">
        <v>0.05</v>
      </c>
      <c r="P1189" s="11">
        <v>0.1</v>
      </c>
      <c r="Q1189" s="11">
        <v>0.1</v>
      </c>
      <c r="R1189" s="11">
        <v>0.2</v>
      </c>
      <c r="S1189" s="11">
        <v>2585.5962</v>
      </c>
      <c r="T1189" s="11">
        <v>0.625</v>
      </c>
      <c r="U1189" s="11">
        <v>70</v>
      </c>
      <c r="V1189" s="11">
        <v>1000</v>
      </c>
      <c r="W1189" s="11">
        <v>-4.6562975999999994</v>
      </c>
      <c r="Y1189" s="11">
        <v>-3.89086</v>
      </c>
      <c r="Z1189" s="11">
        <v>164.76756198347107</v>
      </c>
      <c r="AA1189" s="11">
        <v>2585.5962</v>
      </c>
      <c r="AB1189" s="11">
        <v>0.625</v>
      </c>
      <c r="AC1189" s="11">
        <v>70</v>
      </c>
      <c r="AD1189" s="11">
        <v>-4.6562975999999994</v>
      </c>
    </row>
    <row r="1190" spans="2:30" x14ac:dyDescent="0.35">
      <c r="B1190" s="11">
        <v>38.019962</v>
      </c>
      <c r="C1190" s="11">
        <v>20</v>
      </c>
      <c r="D1190" s="11">
        <v>263.44898000000001</v>
      </c>
      <c r="E1190" s="11">
        <v>0.219</v>
      </c>
      <c r="F1190" s="11">
        <v>3535.3822314049589</v>
      </c>
      <c r="G1190" s="11">
        <v>2500</v>
      </c>
      <c r="H1190" s="11">
        <v>0.75</v>
      </c>
      <c r="I1190" s="11">
        <v>0.4</v>
      </c>
      <c r="J1190" s="11">
        <v>0.8</v>
      </c>
      <c r="K1190" s="11">
        <v>3</v>
      </c>
      <c r="L1190" s="11">
        <v>3</v>
      </c>
      <c r="M1190" s="11">
        <v>2</v>
      </c>
      <c r="N1190" s="11">
        <v>3</v>
      </c>
      <c r="O1190" s="11">
        <v>0.2</v>
      </c>
      <c r="P1190" s="11">
        <v>0.15</v>
      </c>
      <c r="Q1190" s="11">
        <v>0.3</v>
      </c>
      <c r="R1190" s="11">
        <v>0.35</v>
      </c>
      <c r="S1190" s="11">
        <v>1573.5921000000001</v>
      </c>
      <c r="T1190" s="11">
        <v>0.47499999999999998</v>
      </c>
      <c r="U1190" s="11">
        <v>70</v>
      </c>
      <c r="V1190" s="11">
        <v>800</v>
      </c>
      <c r="W1190" s="11">
        <v>37.740758999999997</v>
      </c>
      <c r="Y1190" s="11">
        <v>38.019962</v>
      </c>
      <c r="Z1190" s="11">
        <v>774.24870867768595</v>
      </c>
      <c r="AA1190" s="11">
        <v>1573.5921000000001</v>
      </c>
      <c r="AB1190" s="11">
        <v>0.47499999999999998</v>
      </c>
      <c r="AC1190" s="11">
        <v>70</v>
      </c>
      <c r="AD1190" s="11">
        <v>37.740758999999997</v>
      </c>
    </row>
    <row r="1191" spans="2:30" x14ac:dyDescent="0.35">
      <c r="B1191" s="11">
        <v>-11.426121</v>
      </c>
      <c r="C1191" s="11">
        <v>40</v>
      </c>
      <c r="D1191" s="11">
        <v>214.71429000000001</v>
      </c>
      <c r="E1191" s="11">
        <v>0.111</v>
      </c>
      <c r="F1191" s="11">
        <v>6285.1239669421484</v>
      </c>
      <c r="G1191" s="11">
        <v>7000</v>
      </c>
      <c r="H1191" s="11">
        <v>0.8</v>
      </c>
      <c r="I1191" s="11">
        <v>0.3</v>
      </c>
      <c r="J1191" s="11">
        <v>0.6</v>
      </c>
      <c r="K1191" s="11">
        <v>4</v>
      </c>
      <c r="L1191" s="11">
        <v>3</v>
      </c>
      <c r="M1191" s="11">
        <v>3</v>
      </c>
      <c r="N1191" s="11">
        <v>4</v>
      </c>
      <c r="O1191" s="11">
        <v>0.05</v>
      </c>
      <c r="P1191" s="11">
        <v>0.15</v>
      </c>
      <c r="Q1191" s="11">
        <v>0.23333333000000001</v>
      </c>
      <c r="R1191" s="11">
        <v>0.35</v>
      </c>
      <c r="S1191" s="11">
        <v>2270.4686000000002</v>
      </c>
      <c r="T1191" s="11">
        <v>0.52500000000000002</v>
      </c>
      <c r="U1191" s="11">
        <v>60</v>
      </c>
      <c r="V1191" s="11">
        <v>1800</v>
      </c>
      <c r="W1191" s="11">
        <v>-7.8469362999999994</v>
      </c>
      <c r="Y1191" s="11">
        <v>-11.426121</v>
      </c>
      <c r="Z1191" s="11">
        <v>697.64876033057851</v>
      </c>
      <c r="AA1191" s="11">
        <v>2270.4686000000002</v>
      </c>
      <c r="AB1191" s="11">
        <v>0.52500000000000002</v>
      </c>
      <c r="AC1191" s="11">
        <v>60</v>
      </c>
      <c r="AD1191" s="11">
        <v>-7.8469362999999994</v>
      </c>
    </row>
    <row r="1192" spans="2:30" x14ac:dyDescent="0.35">
      <c r="B1192" s="11">
        <v>-11.945231</v>
      </c>
      <c r="C1192" s="11">
        <v>20</v>
      </c>
      <c r="D1192" s="11">
        <v>92.877550999999997</v>
      </c>
      <c r="E1192" s="11">
        <v>0.246</v>
      </c>
      <c r="F1192" s="11">
        <v>8000</v>
      </c>
      <c r="G1192" s="11">
        <v>8000</v>
      </c>
      <c r="H1192" s="11">
        <v>0.8</v>
      </c>
      <c r="I1192" s="11">
        <v>0.3</v>
      </c>
      <c r="J1192" s="11">
        <v>0.8</v>
      </c>
      <c r="K1192" s="11">
        <v>2</v>
      </c>
      <c r="L1192" s="11">
        <v>4</v>
      </c>
      <c r="M1192" s="11">
        <v>3</v>
      </c>
      <c r="N1192" s="11">
        <v>2</v>
      </c>
      <c r="O1192" s="11">
        <v>0.2</v>
      </c>
      <c r="P1192" s="11">
        <v>0.15</v>
      </c>
      <c r="Q1192" s="11">
        <v>0.1</v>
      </c>
      <c r="R1192" s="11">
        <v>0.2</v>
      </c>
      <c r="S1192" s="11">
        <v>5035.4947000000002</v>
      </c>
      <c r="T1192" s="11">
        <v>0.52500000000000002</v>
      </c>
      <c r="U1192" s="11">
        <v>90</v>
      </c>
      <c r="V1192" s="11">
        <v>400</v>
      </c>
      <c r="W1192" s="11">
        <v>-5.1347722999999998</v>
      </c>
      <c r="Y1192" s="11">
        <v>-11.945231</v>
      </c>
      <c r="Z1192" s="11">
        <v>1968</v>
      </c>
      <c r="AA1192" s="11">
        <v>5035.4947000000002</v>
      </c>
      <c r="AB1192" s="11">
        <v>0.52500000000000002</v>
      </c>
      <c r="AC1192" s="11">
        <v>90</v>
      </c>
      <c r="AD1192" s="11">
        <v>-5.1347722999999998</v>
      </c>
    </row>
    <row r="1193" spans="2:30" x14ac:dyDescent="0.35">
      <c r="B1193" s="11">
        <v>-0.13954800000000001</v>
      </c>
      <c r="C1193" s="11">
        <v>30</v>
      </c>
      <c r="D1193" s="11">
        <v>251.26531</v>
      </c>
      <c r="E1193" s="11">
        <v>0.219</v>
      </c>
      <c r="F1193" s="11">
        <v>3100</v>
      </c>
      <c r="G1193" s="11">
        <v>6000</v>
      </c>
      <c r="H1193" s="11">
        <v>0.7</v>
      </c>
      <c r="I1193" s="11">
        <v>0.4</v>
      </c>
      <c r="J1193" s="11">
        <v>0.9</v>
      </c>
      <c r="K1193" s="11">
        <v>4</v>
      </c>
      <c r="L1193" s="11">
        <v>2</v>
      </c>
      <c r="M1193" s="11">
        <v>4</v>
      </c>
      <c r="N1193" s="11">
        <v>2</v>
      </c>
      <c r="O1193" s="11">
        <v>0.125</v>
      </c>
      <c r="P1193" s="11">
        <v>0.15</v>
      </c>
      <c r="Q1193" s="11">
        <v>0.23333333000000001</v>
      </c>
      <c r="R1193" s="11">
        <v>0.3</v>
      </c>
      <c r="S1193" s="11">
        <v>1574.5663999999999</v>
      </c>
      <c r="T1193" s="11">
        <v>0.67500000000000004</v>
      </c>
      <c r="U1193" s="11">
        <v>60</v>
      </c>
      <c r="V1193" s="11">
        <v>600</v>
      </c>
      <c r="W1193" s="11">
        <v>-1.1922822</v>
      </c>
      <c r="Y1193" s="11">
        <v>-0.13954800000000001</v>
      </c>
      <c r="Z1193" s="11">
        <v>678.9</v>
      </c>
      <c r="AA1193" s="11">
        <v>1574.5663999999999</v>
      </c>
      <c r="AB1193" s="11">
        <v>0.67500000000000004</v>
      </c>
      <c r="AC1193" s="11">
        <v>60</v>
      </c>
      <c r="AD1193" s="11">
        <v>-1.1922822</v>
      </c>
    </row>
    <row r="1194" spans="2:30" x14ac:dyDescent="0.35">
      <c r="B1194" s="11">
        <v>-10.633025999999999</v>
      </c>
      <c r="C1194" s="11">
        <v>40</v>
      </c>
      <c r="D1194" s="11">
        <v>19.775510000000001</v>
      </c>
      <c r="E1194" s="11">
        <v>0.111</v>
      </c>
      <c r="F1194" s="11">
        <v>2985.4338842975208</v>
      </c>
      <c r="G1194" s="11">
        <v>7500</v>
      </c>
      <c r="H1194" s="11">
        <v>0.8</v>
      </c>
      <c r="I1194" s="11">
        <v>0.4</v>
      </c>
      <c r="J1194" s="11">
        <v>0.7</v>
      </c>
      <c r="K1194" s="11">
        <v>4</v>
      </c>
      <c r="L1194" s="11">
        <v>2</v>
      </c>
      <c r="M1194" s="11">
        <v>2</v>
      </c>
      <c r="N1194" s="11">
        <v>4</v>
      </c>
      <c r="O1194" s="11">
        <v>0.05</v>
      </c>
      <c r="P1194" s="11">
        <v>0.2</v>
      </c>
      <c r="Q1194" s="11">
        <v>0.23333333000000001</v>
      </c>
      <c r="R1194" s="11">
        <v>0.2</v>
      </c>
      <c r="S1194" s="11">
        <v>2432.6448999999998</v>
      </c>
      <c r="T1194" s="11">
        <v>0.55000000000000004</v>
      </c>
      <c r="U1194" s="11">
        <v>70</v>
      </c>
      <c r="V1194" s="11">
        <v>1200</v>
      </c>
      <c r="W1194" s="11">
        <v>-9.8920248000000015</v>
      </c>
      <c r="Y1194" s="11">
        <v>-10.633025999999999</v>
      </c>
      <c r="Z1194" s="11">
        <v>331.3831611570248</v>
      </c>
      <c r="AA1194" s="11">
        <v>2432.6448999999998</v>
      </c>
      <c r="AB1194" s="11">
        <v>0.55000000000000004</v>
      </c>
      <c r="AC1194" s="11">
        <v>70</v>
      </c>
      <c r="AD1194" s="11">
        <v>-9.8920248000000015</v>
      </c>
    </row>
    <row r="1195" spans="2:30" x14ac:dyDescent="0.35">
      <c r="B1195" s="11">
        <v>12.919677</v>
      </c>
      <c r="C1195" s="11">
        <v>30</v>
      </c>
      <c r="D1195" s="11">
        <v>287.81632999999999</v>
      </c>
      <c r="E1195" s="11">
        <v>0.246</v>
      </c>
      <c r="F1195" s="11">
        <v>1958.0578512396696</v>
      </c>
      <c r="G1195" s="11">
        <v>7000</v>
      </c>
      <c r="H1195" s="11">
        <v>0.85</v>
      </c>
      <c r="I1195" s="11">
        <v>0.3</v>
      </c>
      <c r="J1195" s="11">
        <v>0.6</v>
      </c>
      <c r="K1195" s="11">
        <v>3</v>
      </c>
      <c r="L1195" s="11">
        <v>4</v>
      </c>
      <c r="M1195" s="11">
        <v>2</v>
      </c>
      <c r="N1195" s="11">
        <v>4</v>
      </c>
      <c r="O1195" s="11">
        <v>0.125</v>
      </c>
      <c r="P1195" s="11">
        <v>0.2</v>
      </c>
      <c r="Q1195" s="11">
        <v>0.1</v>
      </c>
      <c r="R1195" s="11">
        <v>0.3</v>
      </c>
      <c r="S1195" s="11">
        <v>2411.0549000000001</v>
      </c>
      <c r="T1195" s="11">
        <v>0.5</v>
      </c>
      <c r="U1195" s="11">
        <v>60</v>
      </c>
      <c r="V1195" s="11">
        <v>800</v>
      </c>
      <c r="W1195" s="11">
        <v>11.802277999999999</v>
      </c>
      <c r="Y1195" s="11">
        <v>12.919677</v>
      </c>
      <c r="Z1195" s="11">
        <v>481.68223140495871</v>
      </c>
      <c r="AA1195" s="11">
        <v>2411.0549000000001</v>
      </c>
      <c r="AB1195" s="11">
        <v>0.5</v>
      </c>
      <c r="AC1195" s="11">
        <v>60</v>
      </c>
      <c r="AD1195" s="11">
        <v>11.802277999999999</v>
      </c>
    </row>
    <row r="1196" spans="2:30" x14ac:dyDescent="0.35">
      <c r="B1196" s="11">
        <v>-1.515344</v>
      </c>
      <c r="C1196" s="11">
        <v>30</v>
      </c>
      <c r="D1196" s="11">
        <v>251.26531</v>
      </c>
      <c r="E1196" s="11">
        <v>0.192</v>
      </c>
      <c r="F1196" s="11">
        <v>2985.4338842975208</v>
      </c>
      <c r="G1196" s="11">
        <v>8500</v>
      </c>
      <c r="H1196" s="11">
        <v>0.8</v>
      </c>
      <c r="I1196" s="11">
        <v>0.5</v>
      </c>
      <c r="J1196" s="11">
        <v>0.6</v>
      </c>
      <c r="K1196" s="11">
        <v>2</v>
      </c>
      <c r="L1196" s="11">
        <v>2</v>
      </c>
      <c r="M1196" s="11">
        <v>4</v>
      </c>
      <c r="N1196" s="11">
        <v>4</v>
      </c>
      <c r="O1196" s="11">
        <v>0.2</v>
      </c>
      <c r="P1196" s="11">
        <v>0.15</v>
      </c>
      <c r="Q1196" s="11">
        <v>0.23333333000000001</v>
      </c>
      <c r="R1196" s="11">
        <v>0.25</v>
      </c>
      <c r="S1196" s="11">
        <v>2927.7094999999999</v>
      </c>
      <c r="T1196" s="11">
        <v>0.55000000000000004</v>
      </c>
      <c r="U1196" s="11">
        <v>40</v>
      </c>
      <c r="V1196" s="11">
        <v>600</v>
      </c>
      <c r="W1196" s="11">
        <v>0.58506606000000005</v>
      </c>
      <c r="Y1196" s="11">
        <v>-1.515344</v>
      </c>
      <c r="Z1196" s="11">
        <v>573.20330578512403</v>
      </c>
      <c r="AA1196" s="11">
        <v>2927.7094999999999</v>
      </c>
      <c r="AB1196" s="11">
        <v>0.55000000000000004</v>
      </c>
      <c r="AC1196" s="11">
        <v>40</v>
      </c>
      <c r="AD1196" s="11">
        <v>0.58506606000000005</v>
      </c>
    </row>
    <row r="1197" spans="2:30" x14ac:dyDescent="0.35">
      <c r="B1197" s="11">
        <v>-1.1942630000000001</v>
      </c>
      <c r="C1197" s="11">
        <v>35</v>
      </c>
      <c r="D1197" s="11">
        <v>251.26531</v>
      </c>
      <c r="E1197" s="11">
        <v>0.246</v>
      </c>
      <c r="F1197" s="11">
        <v>4500</v>
      </c>
      <c r="G1197" s="11">
        <v>8500</v>
      </c>
      <c r="H1197" s="11">
        <v>0.85</v>
      </c>
      <c r="I1197" s="11">
        <v>0.5</v>
      </c>
      <c r="J1197" s="11">
        <v>0.6</v>
      </c>
      <c r="K1197" s="11">
        <v>4</v>
      </c>
      <c r="L1197" s="11">
        <v>4</v>
      </c>
      <c r="M1197" s="11">
        <v>4</v>
      </c>
      <c r="N1197" s="11">
        <v>2</v>
      </c>
      <c r="O1197" s="11">
        <v>0.05</v>
      </c>
      <c r="P1197" s="11">
        <v>0.1</v>
      </c>
      <c r="Q1197" s="11">
        <v>0.16666666999999999</v>
      </c>
      <c r="R1197" s="11">
        <v>0.2</v>
      </c>
      <c r="S1197" s="11">
        <v>2839.7903000000001</v>
      </c>
      <c r="T1197" s="11">
        <v>0.625</v>
      </c>
      <c r="U1197" s="11">
        <v>90</v>
      </c>
      <c r="V1197" s="11">
        <v>600</v>
      </c>
      <c r="W1197" s="11">
        <v>-1.8965759</v>
      </c>
      <c r="Y1197" s="11">
        <v>-1.1942630000000001</v>
      </c>
      <c r="Z1197" s="11">
        <v>1107</v>
      </c>
      <c r="AA1197" s="11">
        <v>2839.7903000000001</v>
      </c>
      <c r="AB1197" s="11">
        <v>0.625</v>
      </c>
      <c r="AC1197" s="11">
        <v>90</v>
      </c>
      <c r="AD1197" s="11">
        <v>-1.8965759</v>
      </c>
    </row>
    <row r="1198" spans="2:30" x14ac:dyDescent="0.35">
      <c r="B1198" s="11">
        <v>-8.7571329999999996</v>
      </c>
      <c r="C1198" s="11">
        <v>30</v>
      </c>
      <c r="D1198" s="11">
        <v>105.06122000000001</v>
      </c>
      <c r="E1198" s="11">
        <v>0.13800000000000001</v>
      </c>
      <c r="F1198" s="11">
        <v>1269.4214876033059</v>
      </c>
      <c r="G1198" s="11">
        <v>6500</v>
      </c>
      <c r="H1198" s="11">
        <v>0.7</v>
      </c>
      <c r="I1198" s="11">
        <v>0.5</v>
      </c>
      <c r="J1198" s="11">
        <v>0.8</v>
      </c>
      <c r="K1198" s="11">
        <v>4</v>
      </c>
      <c r="L1198" s="11">
        <v>3</v>
      </c>
      <c r="M1198" s="11">
        <v>2</v>
      </c>
      <c r="N1198" s="11">
        <v>3</v>
      </c>
      <c r="O1198" s="11">
        <v>0.05</v>
      </c>
      <c r="P1198" s="11">
        <v>0.15</v>
      </c>
      <c r="Q1198" s="11">
        <v>0.23333333000000001</v>
      </c>
      <c r="R1198" s="11">
        <v>0.3</v>
      </c>
      <c r="S1198" s="11">
        <v>1705.7802999999999</v>
      </c>
      <c r="T1198" s="11">
        <v>0.6</v>
      </c>
      <c r="U1198" s="11">
        <v>70</v>
      </c>
      <c r="V1198" s="11">
        <v>800</v>
      </c>
      <c r="W1198" s="11">
        <v>-10.957143</v>
      </c>
      <c r="Y1198" s="11">
        <v>-8.7571329999999996</v>
      </c>
      <c r="Z1198" s="11">
        <v>175.18016528925622</v>
      </c>
      <c r="AA1198" s="11">
        <v>1705.7802999999999</v>
      </c>
      <c r="AB1198" s="11">
        <v>0.6</v>
      </c>
      <c r="AC1198" s="11">
        <v>70</v>
      </c>
      <c r="AD1198" s="11">
        <v>-10.957143</v>
      </c>
    </row>
    <row r="1199" spans="2:30" x14ac:dyDescent="0.35">
      <c r="B1199" s="11">
        <v>35.058404000000003</v>
      </c>
      <c r="C1199" s="11">
        <v>20</v>
      </c>
      <c r="D1199" s="11">
        <v>74.602041</v>
      </c>
      <c r="E1199" s="11">
        <v>0.16500000000000001</v>
      </c>
      <c r="F1199" s="11">
        <v>3490.909090909091</v>
      </c>
      <c r="G1199" s="11">
        <v>6500</v>
      </c>
      <c r="H1199" s="11">
        <v>0.75</v>
      </c>
      <c r="I1199" s="11">
        <v>0.2</v>
      </c>
      <c r="J1199" s="11">
        <v>0.7</v>
      </c>
      <c r="K1199" s="11">
        <v>2</v>
      </c>
      <c r="L1199" s="11">
        <v>3</v>
      </c>
      <c r="M1199" s="11">
        <v>4</v>
      </c>
      <c r="N1199" s="11">
        <v>2</v>
      </c>
      <c r="O1199" s="11">
        <v>0.05</v>
      </c>
      <c r="P1199" s="11">
        <v>0.2</v>
      </c>
      <c r="Q1199" s="11">
        <v>0.23333333000000001</v>
      </c>
      <c r="R1199" s="11">
        <v>0.35</v>
      </c>
      <c r="S1199" s="11">
        <v>4091.3393999999998</v>
      </c>
      <c r="T1199" s="11">
        <v>0.47499999999999998</v>
      </c>
      <c r="U1199" s="11">
        <v>60</v>
      </c>
      <c r="V1199" s="11">
        <v>1800</v>
      </c>
      <c r="W1199" s="11">
        <v>30.315048999999998</v>
      </c>
      <c r="Y1199" s="11">
        <v>35.058404000000003</v>
      </c>
      <c r="Z1199" s="11">
        <v>576</v>
      </c>
      <c r="AA1199" s="11">
        <v>4091.3393999999998</v>
      </c>
      <c r="AB1199" s="11">
        <v>0.47499999999999998</v>
      </c>
      <c r="AC1199" s="11">
        <v>60</v>
      </c>
      <c r="AD1199" s="11">
        <v>30.315048999999998</v>
      </c>
    </row>
    <row r="1200" spans="2:30" x14ac:dyDescent="0.35">
      <c r="B1200" s="11">
        <v>-9.7516999999999996</v>
      </c>
      <c r="C1200" s="11">
        <v>15</v>
      </c>
      <c r="D1200" s="11">
        <v>300</v>
      </c>
      <c r="E1200" s="11">
        <v>5.7000000000000002E-2</v>
      </c>
      <c r="F1200" s="11">
        <v>1700</v>
      </c>
      <c r="G1200" s="11">
        <v>5500</v>
      </c>
      <c r="H1200" s="11">
        <v>0.7</v>
      </c>
      <c r="I1200" s="11">
        <v>0.4</v>
      </c>
      <c r="J1200" s="11">
        <v>0.6</v>
      </c>
      <c r="K1200" s="11">
        <v>2</v>
      </c>
      <c r="L1200" s="11">
        <v>2</v>
      </c>
      <c r="M1200" s="11">
        <v>2</v>
      </c>
      <c r="N1200" s="11">
        <v>4</v>
      </c>
      <c r="O1200" s="11">
        <v>0.125</v>
      </c>
      <c r="P1200" s="11">
        <v>0.1</v>
      </c>
      <c r="Q1200" s="11">
        <v>0.16666666999999999</v>
      </c>
      <c r="R1200" s="11">
        <v>0.25</v>
      </c>
      <c r="S1200" s="11">
        <v>3082.8262</v>
      </c>
      <c r="T1200" s="11">
        <v>0.6</v>
      </c>
      <c r="U1200" s="11">
        <v>40</v>
      </c>
      <c r="V1200" s="11">
        <v>800</v>
      </c>
      <c r="W1200" s="11">
        <v>-8.6990233000000003</v>
      </c>
      <c r="Y1200" s="11">
        <v>-9.7516999999999996</v>
      </c>
      <c r="Z1200" s="11">
        <v>96.9</v>
      </c>
      <c r="AA1200" s="11">
        <v>3082.8262</v>
      </c>
      <c r="AB1200" s="11">
        <v>0.6</v>
      </c>
      <c r="AC1200" s="11">
        <v>40</v>
      </c>
      <c r="AD1200" s="11">
        <v>-8.6990233000000003</v>
      </c>
    </row>
    <row r="1201" spans="2:30" x14ac:dyDescent="0.35">
      <c r="B1201" s="11">
        <v>-13.109332999999999</v>
      </c>
      <c r="C1201" s="11">
        <v>15</v>
      </c>
      <c r="D1201" s="11">
        <v>105.06122000000001</v>
      </c>
      <c r="E1201" s="11">
        <v>0.246</v>
      </c>
      <c r="F1201" s="11">
        <v>600</v>
      </c>
      <c r="G1201" s="11">
        <v>3500</v>
      </c>
      <c r="H1201" s="11">
        <v>0.85</v>
      </c>
      <c r="I1201" s="11">
        <v>0.4</v>
      </c>
      <c r="J1201" s="11">
        <v>0.8</v>
      </c>
      <c r="K1201" s="11">
        <v>2</v>
      </c>
      <c r="L1201" s="11">
        <v>3</v>
      </c>
      <c r="M1201" s="11">
        <v>3</v>
      </c>
      <c r="N1201" s="11">
        <v>3</v>
      </c>
      <c r="O1201" s="11">
        <v>0.2</v>
      </c>
      <c r="P1201" s="11">
        <v>0.2</v>
      </c>
      <c r="Q1201" s="11">
        <v>0.3</v>
      </c>
      <c r="R1201" s="11">
        <v>0.35</v>
      </c>
      <c r="S1201" s="11">
        <v>1961.7985000000001</v>
      </c>
      <c r="T1201" s="11">
        <v>0.625</v>
      </c>
      <c r="U1201" s="11">
        <v>60</v>
      </c>
      <c r="V1201" s="11">
        <v>1800</v>
      </c>
      <c r="W1201" s="11">
        <v>-13.887762</v>
      </c>
      <c r="Y1201" s="11">
        <v>-13.109332999999999</v>
      </c>
      <c r="Z1201" s="11">
        <v>147.6</v>
      </c>
      <c r="AA1201" s="11">
        <v>1961.7985000000001</v>
      </c>
      <c r="AB1201" s="11">
        <v>0.625</v>
      </c>
      <c r="AC1201" s="11">
        <v>60</v>
      </c>
      <c r="AD1201" s="11">
        <v>-13.887762</v>
      </c>
    </row>
    <row r="1202" spans="2:30" x14ac:dyDescent="0.35">
      <c r="B1202" s="11">
        <v>-12.675420000000001</v>
      </c>
      <c r="C1202" s="11">
        <v>30</v>
      </c>
      <c r="D1202" s="11">
        <v>178.16327000000001</v>
      </c>
      <c r="E1202" s="11">
        <v>5.7000000000000002E-2</v>
      </c>
      <c r="F1202" s="11">
        <v>4500</v>
      </c>
      <c r="G1202" s="11">
        <v>7000</v>
      </c>
      <c r="H1202" s="11">
        <v>0.8</v>
      </c>
      <c r="I1202" s="11">
        <v>0.2</v>
      </c>
      <c r="J1202" s="11">
        <v>0.6</v>
      </c>
      <c r="K1202" s="11">
        <v>2</v>
      </c>
      <c r="L1202" s="11">
        <v>2</v>
      </c>
      <c r="M1202" s="11">
        <v>3</v>
      </c>
      <c r="N1202" s="11">
        <v>2</v>
      </c>
      <c r="O1202" s="11">
        <v>0.125</v>
      </c>
      <c r="P1202" s="11">
        <v>0.1</v>
      </c>
      <c r="Q1202" s="11">
        <v>0.1</v>
      </c>
      <c r="R1202" s="11">
        <v>0.25</v>
      </c>
      <c r="S1202" s="11">
        <v>4133.2368999999999</v>
      </c>
      <c r="T1202" s="11">
        <v>0.57499999999999996</v>
      </c>
      <c r="U1202" s="11">
        <v>40</v>
      </c>
      <c r="V1202" s="11">
        <v>1800</v>
      </c>
      <c r="W1202" s="11">
        <v>-12.434934</v>
      </c>
      <c r="Y1202" s="11">
        <v>-12.675420000000001</v>
      </c>
      <c r="Z1202" s="11">
        <v>256.5</v>
      </c>
      <c r="AA1202" s="11">
        <v>4133.2368999999999</v>
      </c>
      <c r="AB1202" s="11">
        <v>0.57499999999999996</v>
      </c>
      <c r="AC1202" s="11">
        <v>40</v>
      </c>
      <c r="AD1202" s="11">
        <v>-12.434934</v>
      </c>
    </row>
    <row r="1203" spans="2:30" x14ac:dyDescent="0.35">
      <c r="B1203" s="11">
        <v>30.994416999999999</v>
      </c>
      <c r="C1203" s="11">
        <v>25</v>
      </c>
      <c r="D1203" s="11">
        <v>86.785713999999999</v>
      </c>
      <c r="E1203" s="11">
        <v>0.219</v>
      </c>
      <c r="F1203" s="11">
        <v>4500</v>
      </c>
      <c r="G1203" s="11">
        <v>6000</v>
      </c>
      <c r="H1203" s="11">
        <v>0.75</v>
      </c>
      <c r="I1203" s="11">
        <v>0.3</v>
      </c>
      <c r="J1203" s="11">
        <v>0.7</v>
      </c>
      <c r="K1203" s="11">
        <v>2</v>
      </c>
      <c r="L1203" s="11">
        <v>2</v>
      </c>
      <c r="M1203" s="11">
        <v>4</v>
      </c>
      <c r="N1203" s="11">
        <v>4</v>
      </c>
      <c r="O1203" s="11">
        <v>0.125</v>
      </c>
      <c r="P1203" s="11">
        <v>0.1</v>
      </c>
      <c r="Q1203" s="11">
        <v>0.16666666999999999</v>
      </c>
      <c r="R1203" s="11">
        <v>0.35</v>
      </c>
      <c r="S1203" s="11">
        <v>3655.9621999999999</v>
      </c>
      <c r="T1203" s="11">
        <v>0.6</v>
      </c>
      <c r="U1203" s="11">
        <v>80</v>
      </c>
      <c r="V1203" s="11">
        <v>1200</v>
      </c>
      <c r="W1203" s="11">
        <v>33.402850999999998</v>
      </c>
      <c r="Y1203" s="11">
        <v>30.994416999999999</v>
      </c>
      <c r="Z1203" s="11">
        <v>985.5</v>
      </c>
      <c r="AA1203" s="11">
        <v>3655.9621999999999</v>
      </c>
      <c r="AB1203" s="11">
        <v>0.6</v>
      </c>
      <c r="AC1203" s="11">
        <v>80</v>
      </c>
      <c r="AD1203" s="11">
        <v>33.402850999999998</v>
      </c>
    </row>
    <row r="1204" spans="2:30" x14ac:dyDescent="0.35">
      <c r="B1204" s="11">
        <v>-19.324449000000001</v>
      </c>
      <c r="C1204" s="11">
        <v>40</v>
      </c>
      <c r="D1204" s="11">
        <v>263.44898000000001</v>
      </c>
      <c r="E1204" s="11">
        <v>0.13800000000000001</v>
      </c>
      <c r="F1204" s="11">
        <v>1335.5888429752067</v>
      </c>
      <c r="G1204" s="11">
        <v>7500</v>
      </c>
      <c r="H1204" s="11">
        <v>0.85</v>
      </c>
      <c r="I1204" s="11">
        <v>0.5</v>
      </c>
      <c r="J1204" s="11">
        <v>0.8</v>
      </c>
      <c r="K1204" s="11">
        <v>3</v>
      </c>
      <c r="L1204" s="11">
        <v>4</v>
      </c>
      <c r="M1204" s="11">
        <v>3</v>
      </c>
      <c r="N1204" s="11">
        <v>2</v>
      </c>
      <c r="O1204" s="11">
        <v>0.2</v>
      </c>
      <c r="P1204" s="11">
        <v>0.2</v>
      </c>
      <c r="Q1204" s="11">
        <v>0.23333333000000001</v>
      </c>
      <c r="R1204" s="11">
        <v>0.25</v>
      </c>
      <c r="S1204" s="11">
        <v>1853.4437</v>
      </c>
      <c r="T1204" s="11">
        <v>0.55000000000000004</v>
      </c>
      <c r="U1204" s="11">
        <v>90</v>
      </c>
      <c r="V1204" s="11">
        <v>1800</v>
      </c>
      <c r="W1204" s="11">
        <v>-18.441842000000001</v>
      </c>
      <c r="Y1204" s="11">
        <v>-19.324449000000001</v>
      </c>
      <c r="Z1204" s="11">
        <v>184.31126033057853</v>
      </c>
      <c r="AA1204" s="11">
        <v>1853.4437</v>
      </c>
      <c r="AB1204" s="11">
        <v>0.55000000000000004</v>
      </c>
      <c r="AC1204" s="11">
        <v>90</v>
      </c>
      <c r="AD1204" s="11">
        <v>-18.441842000000001</v>
      </c>
    </row>
    <row r="1205" spans="2:30" x14ac:dyDescent="0.35">
      <c r="B1205" s="11">
        <v>-2.8993159999999998</v>
      </c>
      <c r="C1205" s="11">
        <v>30</v>
      </c>
      <c r="D1205" s="11">
        <v>98.969387999999995</v>
      </c>
      <c r="E1205" s="11">
        <v>0.13800000000000001</v>
      </c>
      <c r="F1205" s="11">
        <v>640.13429752066122</v>
      </c>
      <c r="G1205" s="11">
        <v>7500</v>
      </c>
      <c r="H1205" s="11">
        <v>0.85</v>
      </c>
      <c r="I1205" s="11">
        <v>0.4</v>
      </c>
      <c r="J1205" s="11">
        <v>0.6</v>
      </c>
      <c r="K1205" s="11">
        <v>3</v>
      </c>
      <c r="L1205" s="11">
        <v>2</v>
      </c>
      <c r="M1205" s="11">
        <v>3</v>
      </c>
      <c r="N1205" s="11">
        <v>4</v>
      </c>
      <c r="O1205" s="11">
        <v>0.125</v>
      </c>
      <c r="P1205" s="11">
        <v>0.15</v>
      </c>
      <c r="Q1205" s="11">
        <v>0.3</v>
      </c>
      <c r="R1205" s="11">
        <v>0.35</v>
      </c>
      <c r="S1205" s="11">
        <v>3813.4031</v>
      </c>
      <c r="T1205" s="11">
        <v>0.67500000000000004</v>
      </c>
      <c r="U1205" s="11">
        <v>90</v>
      </c>
      <c r="V1205" s="11">
        <v>600</v>
      </c>
      <c r="W1205" s="11">
        <v>-4.5438071999999998</v>
      </c>
      <c r="Y1205" s="11">
        <v>-2.8993159999999998</v>
      </c>
      <c r="Z1205" s="11">
        <v>88.338533057851251</v>
      </c>
      <c r="AA1205" s="11">
        <v>3813.4031</v>
      </c>
      <c r="AB1205" s="11">
        <v>0.67500000000000004</v>
      </c>
      <c r="AC1205" s="11">
        <v>90</v>
      </c>
      <c r="AD1205" s="11">
        <v>-4.5438071999999998</v>
      </c>
    </row>
    <row r="1206" spans="2:30" x14ac:dyDescent="0.35">
      <c r="B1206" s="11">
        <v>16.052175999999999</v>
      </c>
      <c r="C1206" s="11">
        <v>25</v>
      </c>
      <c r="D1206" s="11">
        <v>31.959184</v>
      </c>
      <c r="E1206" s="11">
        <v>0.111</v>
      </c>
      <c r="F1206" s="11">
        <v>3800</v>
      </c>
      <c r="G1206" s="11">
        <v>5500</v>
      </c>
      <c r="H1206" s="11">
        <v>0.7</v>
      </c>
      <c r="I1206" s="11">
        <v>0.2</v>
      </c>
      <c r="J1206" s="11">
        <v>0.6</v>
      </c>
      <c r="K1206" s="11">
        <v>4</v>
      </c>
      <c r="L1206" s="11">
        <v>4</v>
      </c>
      <c r="M1206" s="11">
        <v>4</v>
      </c>
      <c r="N1206" s="11">
        <v>3</v>
      </c>
      <c r="O1206" s="11">
        <v>0.2</v>
      </c>
      <c r="P1206" s="11">
        <v>0.15</v>
      </c>
      <c r="Q1206" s="11">
        <v>0.16666666999999999</v>
      </c>
      <c r="R1206" s="11">
        <v>0.3</v>
      </c>
      <c r="S1206" s="11">
        <v>3351.2986999999998</v>
      </c>
      <c r="T1206" s="11">
        <v>0.42499999999999999</v>
      </c>
      <c r="U1206" s="11">
        <v>50</v>
      </c>
      <c r="V1206" s="11">
        <v>1400</v>
      </c>
      <c r="W1206" s="11">
        <v>16.083303000000001</v>
      </c>
      <c r="Y1206" s="11">
        <v>16.052175999999999</v>
      </c>
      <c r="Z1206" s="11">
        <v>421.8</v>
      </c>
      <c r="AA1206" s="11">
        <v>3351.2986999999998</v>
      </c>
      <c r="AB1206" s="11">
        <v>0.42499999999999999</v>
      </c>
      <c r="AC1206" s="11">
        <v>50</v>
      </c>
      <c r="AD1206" s="11">
        <v>16.083303000000001</v>
      </c>
    </row>
    <row r="1207" spans="2:30" x14ac:dyDescent="0.35">
      <c r="B1207" s="11">
        <v>-13.783685999999999</v>
      </c>
      <c r="C1207" s="11">
        <v>15</v>
      </c>
      <c r="D1207" s="11">
        <v>178.16327000000001</v>
      </c>
      <c r="E1207" s="11">
        <v>0.111</v>
      </c>
      <c r="F1207" s="11">
        <v>2000</v>
      </c>
      <c r="G1207" s="11">
        <v>8000</v>
      </c>
      <c r="H1207" s="11">
        <v>0.8</v>
      </c>
      <c r="I1207" s="11">
        <v>0.4</v>
      </c>
      <c r="J1207" s="11">
        <v>0.6</v>
      </c>
      <c r="K1207" s="11">
        <v>2</v>
      </c>
      <c r="L1207" s="11">
        <v>2</v>
      </c>
      <c r="M1207" s="11">
        <v>3</v>
      </c>
      <c r="N1207" s="11">
        <v>2</v>
      </c>
      <c r="O1207" s="11">
        <v>0.05</v>
      </c>
      <c r="P1207" s="11">
        <v>0.2</v>
      </c>
      <c r="Q1207" s="11">
        <v>0.16666666999999999</v>
      </c>
      <c r="R1207" s="11">
        <v>0.3</v>
      </c>
      <c r="S1207" s="11">
        <v>3760.8672000000001</v>
      </c>
      <c r="T1207" s="11">
        <v>0.65</v>
      </c>
      <c r="U1207" s="11">
        <v>40</v>
      </c>
      <c r="V1207" s="11">
        <v>1600</v>
      </c>
      <c r="W1207" s="11">
        <v>-13.401287999999999</v>
      </c>
      <c r="Y1207" s="11">
        <v>-13.783685999999999</v>
      </c>
      <c r="Z1207" s="11">
        <v>222</v>
      </c>
      <c r="AA1207" s="11">
        <v>3760.8672000000001</v>
      </c>
      <c r="AB1207" s="11">
        <v>0.65</v>
      </c>
      <c r="AC1207" s="11">
        <v>40</v>
      </c>
      <c r="AD1207" s="11">
        <v>-13.401287999999999</v>
      </c>
    </row>
    <row r="1208" spans="2:30" x14ac:dyDescent="0.35">
      <c r="B1208" s="11">
        <v>9.2345050000000004</v>
      </c>
      <c r="C1208" s="11">
        <v>25</v>
      </c>
      <c r="D1208" s="11">
        <v>214.71429000000001</v>
      </c>
      <c r="E1208" s="11">
        <v>0.219</v>
      </c>
      <c r="F1208" s="11">
        <v>1650</v>
      </c>
      <c r="G1208" s="11">
        <v>2500</v>
      </c>
      <c r="H1208" s="11">
        <v>0.7</v>
      </c>
      <c r="I1208" s="11">
        <v>0.4</v>
      </c>
      <c r="J1208" s="11">
        <v>0.7</v>
      </c>
      <c r="K1208" s="11">
        <v>3</v>
      </c>
      <c r="L1208" s="11">
        <v>2</v>
      </c>
      <c r="M1208" s="11">
        <v>3</v>
      </c>
      <c r="N1208" s="11">
        <v>2</v>
      </c>
      <c r="O1208" s="11">
        <v>0.2</v>
      </c>
      <c r="P1208" s="11">
        <v>0.15</v>
      </c>
      <c r="Q1208" s="11">
        <v>0.23333333000000001</v>
      </c>
      <c r="R1208" s="11">
        <v>0.35</v>
      </c>
      <c r="S1208" s="11">
        <v>1311.7456999999999</v>
      </c>
      <c r="T1208" s="11">
        <v>0.45</v>
      </c>
      <c r="U1208" s="11">
        <v>50</v>
      </c>
      <c r="V1208" s="11">
        <v>600</v>
      </c>
      <c r="W1208" s="11">
        <v>12.780072000000001</v>
      </c>
      <c r="Y1208" s="11">
        <v>9.2345050000000004</v>
      </c>
      <c r="Z1208" s="11">
        <v>361.35</v>
      </c>
      <c r="AA1208" s="11">
        <v>1311.7456999999999</v>
      </c>
      <c r="AB1208" s="11">
        <v>0.45</v>
      </c>
      <c r="AC1208" s="11">
        <v>50</v>
      </c>
      <c r="AD1208" s="11">
        <v>12.780072000000001</v>
      </c>
    </row>
    <row r="1209" spans="2:30" x14ac:dyDescent="0.35">
      <c r="B1209" s="11">
        <v>-3.285793</v>
      </c>
      <c r="C1209" s="11">
        <v>20</v>
      </c>
      <c r="D1209" s="11">
        <v>147.70408</v>
      </c>
      <c r="E1209" s="11">
        <v>0.27300000000000002</v>
      </c>
      <c r="F1209" s="11">
        <v>899.17355371900828</v>
      </c>
      <c r="G1209" s="11">
        <v>5500</v>
      </c>
      <c r="H1209" s="11">
        <v>0.7</v>
      </c>
      <c r="I1209" s="11">
        <v>0.3</v>
      </c>
      <c r="J1209" s="11">
        <v>0.7</v>
      </c>
      <c r="K1209" s="11">
        <v>2</v>
      </c>
      <c r="L1209" s="11">
        <v>4</v>
      </c>
      <c r="M1209" s="11">
        <v>3</v>
      </c>
      <c r="N1209" s="11">
        <v>4</v>
      </c>
      <c r="O1209" s="11">
        <v>0.05</v>
      </c>
      <c r="P1209" s="11">
        <v>0.1</v>
      </c>
      <c r="Q1209" s="11">
        <v>0.16666666999999999</v>
      </c>
      <c r="R1209" s="11">
        <v>0.3</v>
      </c>
      <c r="S1209" s="11">
        <v>2500.2629999999999</v>
      </c>
      <c r="T1209" s="11">
        <v>0.6</v>
      </c>
      <c r="U1209" s="11">
        <v>70</v>
      </c>
      <c r="V1209" s="11">
        <v>1600</v>
      </c>
      <c r="W1209" s="11">
        <v>-2.5827285</v>
      </c>
      <c r="Y1209" s="11">
        <v>-3.285793</v>
      </c>
      <c r="Z1209" s="11">
        <v>245.47438016528929</v>
      </c>
      <c r="AA1209" s="11">
        <v>2500.2629999999999</v>
      </c>
      <c r="AB1209" s="11">
        <v>0.6</v>
      </c>
      <c r="AC1209" s="11">
        <v>70</v>
      </c>
      <c r="AD1209" s="11">
        <v>-2.5827285</v>
      </c>
    </row>
    <row r="1210" spans="2:30" x14ac:dyDescent="0.35">
      <c r="B1210" s="11">
        <v>21.397375</v>
      </c>
      <c r="C1210" s="11">
        <v>25</v>
      </c>
      <c r="D1210" s="11">
        <v>293.90816000000001</v>
      </c>
      <c r="E1210" s="11">
        <v>5.7000000000000002E-2</v>
      </c>
      <c r="F1210" s="11">
        <v>7300</v>
      </c>
      <c r="G1210" s="11">
        <v>7000</v>
      </c>
      <c r="H1210" s="11">
        <v>0.8</v>
      </c>
      <c r="I1210" s="11">
        <v>0.2</v>
      </c>
      <c r="J1210" s="11">
        <v>0.9</v>
      </c>
      <c r="K1210" s="11">
        <v>2</v>
      </c>
      <c r="L1210" s="11">
        <v>2</v>
      </c>
      <c r="M1210" s="11">
        <v>2</v>
      </c>
      <c r="N1210" s="11">
        <v>3</v>
      </c>
      <c r="O1210" s="11">
        <v>0.05</v>
      </c>
      <c r="P1210" s="11">
        <v>0.2</v>
      </c>
      <c r="Q1210" s="11">
        <v>0.16666666999999999</v>
      </c>
      <c r="R1210" s="11">
        <v>0.3</v>
      </c>
      <c r="S1210" s="11">
        <v>3080.4866000000002</v>
      </c>
      <c r="T1210" s="11">
        <v>0.47499999999999998</v>
      </c>
      <c r="U1210" s="11">
        <v>80</v>
      </c>
      <c r="V1210" s="11">
        <v>600</v>
      </c>
      <c r="W1210" s="11">
        <v>27.255738999999998</v>
      </c>
      <c r="Y1210" s="11">
        <v>21.397375</v>
      </c>
      <c r="Z1210" s="11">
        <v>416.1</v>
      </c>
      <c r="AA1210" s="11">
        <v>3080.4866000000002</v>
      </c>
      <c r="AB1210" s="11">
        <v>0.47499999999999998</v>
      </c>
      <c r="AC1210" s="11">
        <v>80</v>
      </c>
      <c r="AD1210" s="11">
        <v>27.255738999999998</v>
      </c>
    </row>
    <row r="1211" spans="2:30" x14ac:dyDescent="0.35">
      <c r="B1211" s="11">
        <v>18.164413</v>
      </c>
      <c r="C1211" s="11">
        <v>15</v>
      </c>
      <c r="D1211" s="11">
        <v>135.52041</v>
      </c>
      <c r="E1211" s="11">
        <v>0.219</v>
      </c>
      <c r="F1211" s="11">
        <v>950</v>
      </c>
      <c r="G1211" s="11">
        <v>2500</v>
      </c>
      <c r="H1211" s="11">
        <v>0.7</v>
      </c>
      <c r="I1211" s="11">
        <v>0.4</v>
      </c>
      <c r="J1211" s="11">
        <v>0.8</v>
      </c>
      <c r="K1211" s="11">
        <v>4</v>
      </c>
      <c r="L1211" s="11">
        <v>4</v>
      </c>
      <c r="M1211" s="11">
        <v>4</v>
      </c>
      <c r="N1211" s="11">
        <v>2</v>
      </c>
      <c r="O1211" s="11">
        <v>0.125</v>
      </c>
      <c r="P1211" s="11">
        <v>0.2</v>
      </c>
      <c r="Q1211" s="11">
        <v>0.3</v>
      </c>
      <c r="R1211" s="11">
        <v>0.35</v>
      </c>
      <c r="S1211" s="11">
        <v>1175.271</v>
      </c>
      <c r="T1211" s="11">
        <v>0.42499999999999999</v>
      </c>
      <c r="U1211" s="11">
        <v>90</v>
      </c>
      <c r="V1211" s="11">
        <v>1800</v>
      </c>
      <c r="W1211" s="11">
        <v>14.593864</v>
      </c>
      <c r="Y1211" s="11">
        <v>18.164413</v>
      </c>
      <c r="Z1211" s="11">
        <v>208.05</v>
      </c>
      <c r="AA1211" s="11">
        <v>1175.271</v>
      </c>
      <c r="AB1211" s="11">
        <v>0.42499999999999999</v>
      </c>
      <c r="AC1211" s="11">
        <v>90</v>
      </c>
      <c r="AD1211" s="11">
        <v>14.593864</v>
      </c>
    </row>
    <row r="1212" spans="2:30" x14ac:dyDescent="0.35">
      <c r="B1212" s="11">
        <v>34.130428000000002</v>
      </c>
      <c r="C1212" s="11">
        <v>30</v>
      </c>
      <c r="D1212" s="11">
        <v>232.9898</v>
      </c>
      <c r="E1212" s="11">
        <v>0.219</v>
      </c>
      <c r="F1212" s="11">
        <v>2485.227272727273</v>
      </c>
      <c r="G1212" s="11">
        <v>4000</v>
      </c>
      <c r="H1212" s="11">
        <v>0.75</v>
      </c>
      <c r="I1212" s="11">
        <v>0.3</v>
      </c>
      <c r="J1212" s="11">
        <v>0.8</v>
      </c>
      <c r="K1212" s="11">
        <v>4</v>
      </c>
      <c r="L1212" s="11">
        <v>4</v>
      </c>
      <c r="M1212" s="11">
        <v>4</v>
      </c>
      <c r="N1212" s="11">
        <v>2</v>
      </c>
      <c r="O1212" s="11">
        <v>0.05</v>
      </c>
      <c r="P1212" s="11">
        <v>0.2</v>
      </c>
      <c r="Q1212" s="11">
        <v>0.23333333000000001</v>
      </c>
      <c r="R1212" s="11">
        <v>0.2</v>
      </c>
      <c r="S1212" s="11">
        <v>2033.8150000000001</v>
      </c>
      <c r="T1212" s="11">
        <v>0.45</v>
      </c>
      <c r="U1212" s="11">
        <v>90</v>
      </c>
      <c r="V1212" s="11">
        <v>1600</v>
      </c>
      <c r="W1212" s="11">
        <v>35.33464</v>
      </c>
      <c r="Y1212" s="11">
        <v>34.130428000000002</v>
      </c>
      <c r="Z1212" s="11">
        <v>544.26477272727277</v>
      </c>
      <c r="AA1212" s="11">
        <v>2033.8150000000001</v>
      </c>
      <c r="AB1212" s="11">
        <v>0.45</v>
      </c>
      <c r="AC1212" s="11">
        <v>90</v>
      </c>
      <c r="AD1212" s="11">
        <v>35.33464</v>
      </c>
    </row>
    <row r="1213" spans="2:30" x14ac:dyDescent="0.35">
      <c r="B1213" s="11">
        <v>-20.482728999999999</v>
      </c>
      <c r="C1213" s="11">
        <v>25</v>
      </c>
      <c r="D1213" s="11">
        <v>184.2551</v>
      </c>
      <c r="E1213" s="11">
        <v>0.111</v>
      </c>
      <c r="F1213" s="11">
        <v>950</v>
      </c>
      <c r="G1213" s="11">
        <v>6000</v>
      </c>
      <c r="H1213" s="11">
        <v>0.7</v>
      </c>
      <c r="I1213" s="11">
        <v>0.2</v>
      </c>
      <c r="J1213" s="11">
        <v>0.9</v>
      </c>
      <c r="K1213" s="11">
        <v>2</v>
      </c>
      <c r="L1213" s="11">
        <v>2</v>
      </c>
      <c r="M1213" s="11">
        <v>3</v>
      </c>
      <c r="N1213" s="11">
        <v>2</v>
      </c>
      <c r="O1213" s="11">
        <v>0.05</v>
      </c>
      <c r="P1213" s="11">
        <v>0.1</v>
      </c>
      <c r="Q1213" s="11">
        <v>0.3</v>
      </c>
      <c r="R1213" s="11">
        <v>0.2</v>
      </c>
      <c r="S1213" s="11">
        <v>3148.1896000000002</v>
      </c>
      <c r="T1213" s="11">
        <v>0.67500000000000004</v>
      </c>
      <c r="U1213" s="11">
        <v>60</v>
      </c>
      <c r="V1213" s="11">
        <v>1800</v>
      </c>
      <c r="W1213" s="11">
        <v>-19.324119</v>
      </c>
      <c r="Y1213" s="11">
        <v>-20.482728999999999</v>
      </c>
      <c r="Z1213" s="11">
        <v>105.45</v>
      </c>
      <c r="AA1213" s="11">
        <v>3148.1896000000002</v>
      </c>
      <c r="AB1213" s="11">
        <v>0.67500000000000004</v>
      </c>
      <c r="AC1213" s="11">
        <v>60</v>
      </c>
      <c r="AD1213" s="11">
        <v>-19.324119</v>
      </c>
    </row>
    <row r="1214" spans="2:30" x14ac:dyDescent="0.35">
      <c r="B1214" s="11">
        <v>0.95217700000000005</v>
      </c>
      <c r="C1214" s="11">
        <v>15</v>
      </c>
      <c r="D1214" s="11">
        <v>226.89796000000001</v>
      </c>
      <c r="E1214" s="11">
        <v>0.219</v>
      </c>
      <c r="F1214" s="11">
        <v>1639.6694214876034</v>
      </c>
      <c r="G1214" s="11">
        <v>7000</v>
      </c>
      <c r="H1214" s="11">
        <v>0.75</v>
      </c>
      <c r="I1214" s="11">
        <v>0.3</v>
      </c>
      <c r="J1214" s="11">
        <v>0.6</v>
      </c>
      <c r="K1214" s="11">
        <v>3</v>
      </c>
      <c r="L1214" s="11">
        <v>4</v>
      </c>
      <c r="M1214" s="11">
        <v>4</v>
      </c>
      <c r="N1214" s="11">
        <v>3</v>
      </c>
      <c r="O1214" s="11">
        <v>0.05</v>
      </c>
      <c r="P1214" s="11">
        <v>0.1</v>
      </c>
      <c r="Q1214" s="11">
        <v>0.23333333000000001</v>
      </c>
      <c r="R1214" s="11">
        <v>0.35</v>
      </c>
      <c r="S1214" s="11">
        <v>2657.9205000000002</v>
      </c>
      <c r="T1214" s="11">
        <v>0.55000000000000004</v>
      </c>
      <c r="U1214" s="11">
        <v>60</v>
      </c>
      <c r="V1214" s="11">
        <v>2000</v>
      </c>
      <c r="W1214" s="11">
        <v>1.1493396999999999</v>
      </c>
      <c r="Y1214" s="11">
        <v>0.95217700000000005</v>
      </c>
      <c r="Z1214" s="11">
        <v>359.08760330578514</v>
      </c>
      <c r="AA1214" s="11">
        <v>2657.9205000000002</v>
      </c>
      <c r="AB1214" s="11">
        <v>0.55000000000000004</v>
      </c>
      <c r="AC1214" s="11">
        <v>60</v>
      </c>
      <c r="AD1214" s="11">
        <v>1.1493396999999999</v>
      </c>
    </row>
    <row r="1215" spans="2:30" x14ac:dyDescent="0.35">
      <c r="B1215" s="11">
        <v>18.118476000000001</v>
      </c>
      <c r="C1215" s="11">
        <v>15</v>
      </c>
      <c r="D1215" s="11">
        <v>62.418367000000003</v>
      </c>
      <c r="E1215" s="11">
        <v>0.16500000000000001</v>
      </c>
      <c r="F1215" s="11">
        <v>4231.4049586776864</v>
      </c>
      <c r="G1215" s="11">
        <v>6000</v>
      </c>
      <c r="H1215" s="11">
        <v>0.8</v>
      </c>
      <c r="I1215" s="11">
        <v>0.5</v>
      </c>
      <c r="J1215" s="11">
        <v>0.7</v>
      </c>
      <c r="K1215" s="11">
        <v>2</v>
      </c>
      <c r="L1215" s="11">
        <v>3</v>
      </c>
      <c r="M1215" s="11">
        <v>3</v>
      </c>
      <c r="N1215" s="11">
        <v>2</v>
      </c>
      <c r="O1215" s="11">
        <v>0.2</v>
      </c>
      <c r="P1215" s="11">
        <v>0.15</v>
      </c>
      <c r="Q1215" s="11">
        <v>0.1</v>
      </c>
      <c r="R1215" s="11">
        <v>0.25</v>
      </c>
      <c r="S1215" s="11">
        <v>3363.0830999999998</v>
      </c>
      <c r="T1215" s="11">
        <v>0.6</v>
      </c>
      <c r="U1215" s="11">
        <v>90</v>
      </c>
      <c r="V1215" s="11">
        <v>1600</v>
      </c>
      <c r="W1215" s="11">
        <v>18.850667999999999</v>
      </c>
      <c r="Y1215" s="11">
        <v>18.118476000000001</v>
      </c>
      <c r="Z1215" s="11">
        <v>698.18181818181824</v>
      </c>
      <c r="AA1215" s="11">
        <v>3363.0830999999998</v>
      </c>
      <c r="AB1215" s="11">
        <v>0.6</v>
      </c>
      <c r="AC1215" s="11">
        <v>90</v>
      </c>
      <c r="AD1215" s="11">
        <v>18.850667999999999</v>
      </c>
    </row>
    <row r="1216" spans="2:30" x14ac:dyDescent="0.35">
      <c r="B1216" s="11">
        <v>-4.0523619999999996</v>
      </c>
      <c r="C1216" s="11">
        <v>25</v>
      </c>
      <c r="D1216" s="11">
        <v>165.97959</v>
      </c>
      <c r="E1216" s="11">
        <v>5.7000000000000002E-2</v>
      </c>
      <c r="F1216" s="11">
        <v>2380.1652892561983</v>
      </c>
      <c r="G1216" s="11">
        <v>7000</v>
      </c>
      <c r="H1216" s="11">
        <v>0.85</v>
      </c>
      <c r="I1216" s="11">
        <v>0.3</v>
      </c>
      <c r="J1216" s="11">
        <v>0.7</v>
      </c>
      <c r="K1216" s="11">
        <v>3</v>
      </c>
      <c r="L1216" s="11">
        <v>2</v>
      </c>
      <c r="M1216" s="11">
        <v>4</v>
      </c>
      <c r="N1216" s="11">
        <v>4</v>
      </c>
      <c r="O1216" s="11">
        <v>0.2</v>
      </c>
      <c r="P1216" s="11">
        <v>0.15</v>
      </c>
      <c r="Q1216" s="11">
        <v>0.3</v>
      </c>
      <c r="R1216" s="11">
        <v>0.2</v>
      </c>
      <c r="S1216" s="11">
        <v>3080.4866000000002</v>
      </c>
      <c r="T1216" s="11">
        <v>0.57499999999999996</v>
      </c>
      <c r="U1216" s="11">
        <v>50</v>
      </c>
      <c r="V1216" s="11">
        <v>400</v>
      </c>
      <c r="W1216" s="11">
        <v>-2.6944992999999999</v>
      </c>
      <c r="Y1216" s="11">
        <v>-4.0523619999999996</v>
      </c>
      <c r="Z1216" s="11">
        <v>135.6694214876033</v>
      </c>
      <c r="AA1216" s="11">
        <v>3080.4866000000002</v>
      </c>
      <c r="AB1216" s="11">
        <v>0.57499999999999996</v>
      </c>
      <c r="AC1216" s="11">
        <v>50</v>
      </c>
      <c r="AD1216" s="11">
        <v>-2.6944992999999999</v>
      </c>
    </row>
    <row r="1217" spans="2:30" x14ac:dyDescent="0.35">
      <c r="B1217" s="11">
        <v>-4.6464730000000003</v>
      </c>
      <c r="C1217" s="11">
        <v>30</v>
      </c>
      <c r="D1217" s="11">
        <v>80.693877999999998</v>
      </c>
      <c r="E1217" s="11">
        <v>0.219</v>
      </c>
      <c r="F1217" s="11">
        <v>1825</v>
      </c>
      <c r="G1217" s="11">
        <v>2500</v>
      </c>
      <c r="H1217" s="11">
        <v>0.8</v>
      </c>
      <c r="I1217" s="11">
        <v>0.3</v>
      </c>
      <c r="J1217" s="11">
        <v>0.6</v>
      </c>
      <c r="K1217" s="11">
        <v>4</v>
      </c>
      <c r="L1217" s="11">
        <v>4</v>
      </c>
      <c r="M1217" s="11">
        <v>3</v>
      </c>
      <c r="N1217" s="11">
        <v>4</v>
      </c>
      <c r="O1217" s="11">
        <v>0.05</v>
      </c>
      <c r="P1217" s="11">
        <v>0.1</v>
      </c>
      <c r="Q1217" s="11">
        <v>0.16666666999999999</v>
      </c>
      <c r="R1217" s="11">
        <v>0.3</v>
      </c>
      <c r="S1217" s="11">
        <v>1271.1343999999999</v>
      </c>
      <c r="T1217" s="11">
        <v>0.4</v>
      </c>
      <c r="U1217" s="11">
        <v>90</v>
      </c>
      <c r="V1217" s="11">
        <v>600</v>
      </c>
      <c r="W1217" s="11">
        <v>-3.4259024999999999</v>
      </c>
      <c r="Y1217" s="11">
        <v>-4.6464730000000003</v>
      </c>
      <c r="Z1217" s="11">
        <v>399.67500000000001</v>
      </c>
      <c r="AA1217" s="11">
        <v>1271.1343999999999</v>
      </c>
      <c r="AB1217" s="11">
        <v>0.4</v>
      </c>
      <c r="AC1217" s="11">
        <v>90</v>
      </c>
      <c r="AD1217" s="11">
        <v>-3.4259024999999999</v>
      </c>
    </row>
    <row r="1218" spans="2:30" x14ac:dyDescent="0.35">
      <c r="B1218" s="11">
        <v>6.2631480000000002</v>
      </c>
      <c r="C1218" s="11">
        <v>45</v>
      </c>
      <c r="D1218" s="11">
        <v>31.959184</v>
      </c>
      <c r="E1218" s="11">
        <v>0.192</v>
      </c>
      <c r="F1218" s="11">
        <v>3012.3966942148763</v>
      </c>
      <c r="G1218" s="11">
        <v>8000</v>
      </c>
      <c r="H1218" s="11">
        <v>0.75</v>
      </c>
      <c r="I1218" s="11">
        <v>0.3</v>
      </c>
      <c r="J1218" s="11">
        <v>0.7</v>
      </c>
      <c r="K1218" s="11">
        <v>4</v>
      </c>
      <c r="L1218" s="11">
        <v>2</v>
      </c>
      <c r="M1218" s="11">
        <v>4</v>
      </c>
      <c r="N1218" s="11">
        <v>3</v>
      </c>
      <c r="O1218" s="11">
        <v>0.2</v>
      </c>
      <c r="P1218" s="11">
        <v>0.2</v>
      </c>
      <c r="Q1218" s="11">
        <v>0.3</v>
      </c>
      <c r="R1218" s="11">
        <v>0.2</v>
      </c>
      <c r="S1218" s="11">
        <v>2521.3135000000002</v>
      </c>
      <c r="T1218" s="11">
        <v>0.625</v>
      </c>
      <c r="U1218" s="11">
        <v>90</v>
      </c>
      <c r="V1218" s="11">
        <v>1200</v>
      </c>
      <c r="W1218" s="11">
        <v>-0.89038576999999997</v>
      </c>
      <c r="Y1218" s="11">
        <v>6.2631480000000002</v>
      </c>
      <c r="Z1218" s="11">
        <v>578.3801652892563</v>
      </c>
      <c r="AA1218" s="11">
        <v>2521.3135000000002</v>
      </c>
      <c r="AB1218" s="11">
        <v>0.625</v>
      </c>
      <c r="AC1218" s="11">
        <v>90</v>
      </c>
      <c r="AD1218" s="11">
        <v>-0.89038576999999997</v>
      </c>
    </row>
    <row r="1219" spans="2:30" x14ac:dyDescent="0.35">
      <c r="B1219" s="11">
        <v>9.1704720000000002</v>
      </c>
      <c r="C1219" s="11">
        <v>15</v>
      </c>
      <c r="D1219" s="11">
        <v>7.5918367</v>
      </c>
      <c r="E1219" s="11">
        <v>0.3</v>
      </c>
      <c r="F1219" s="11">
        <v>2485.227272727273</v>
      </c>
      <c r="G1219" s="11">
        <v>7000</v>
      </c>
      <c r="H1219" s="11">
        <v>0.75</v>
      </c>
      <c r="I1219" s="11">
        <v>0.2</v>
      </c>
      <c r="J1219" s="11">
        <v>0.8</v>
      </c>
      <c r="K1219" s="11">
        <v>3</v>
      </c>
      <c r="L1219" s="11">
        <v>4</v>
      </c>
      <c r="M1219" s="11">
        <v>3</v>
      </c>
      <c r="N1219" s="11">
        <v>2</v>
      </c>
      <c r="O1219" s="11">
        <v>0.05</v>
      </c>
      <c r="P1219" s="11">
        <v>0.15</v>
      </c>
      <c r="Q1219" s="11">
        <v>0.1</v>
      </c>
      <c r="R1219" s="11">
        <v>0.35</v>
      </c>
      <c r="S1219" s="11">
        <v>3923.5970000000002</v>
      </c>
      <c r="T1219" s="11">
        <v>0.625</v>
      </c>
      <c r="U1219" s="11">
        <v>70</v>
      </c>
      <c r="V1219" s="11">
        <v>1400</v>
      </c>
      <c r="W1219" s="11">
        <v>8.5059150999999993</v>
      </c>
      <c r="Y1219" s="11">
        <v>9.1704720000000002</v>
      </c>
      <c r="Z1219" s="11">
        <v>745.56818181818187</v>
      </c>
      <c r="AA1219" s="11">
        <v>3923.5970000000002</v>
      </c>
      <c r="AB1219" s="11">
        <v>0.625</v>
      </c>
      <c r="AC1219" s="11">
        <v>70</v>
      </c>
      <c r="AD1219" s="11">
        <v>8.5059150999999993</v>
      </c>
    </row>
    <row r="1220" spans="2:30" x14ac:dyDescent="0.35">
      <c r="B1220" s="11">
        <v>22.900749999999999</v>
      </c>
      <c r="C1220" s="11">
        <v>15</v>
      </c>
      <c r="D1220" s="11">
        <v>68.510204000000002</v>
      </c>
      <c r="E1220" s="11">
        <v>0.219</v>
      </c>
      <c r="F1220" s="11">
        <v>4176.1363636363631</v>
      </c>
      <c r="G1220" s="11">
        <v>3000</v>
      </c>
      <c r="H1220" s="11">
        <v>0.85</v>
      </c>
      <c r="I1220" s="11">
        <v>0.5</v>
      </c>
      <c r="J1220" s="11">
        <v>0.6</v>
      </c>
      <c r="K1220" s="11">
        <v>4</v>
      </c>
      <c r="L1220" s="11">
        <v>4</v>
      </c>
      <c r="M1220" s="11">
        <v>4</v>
      </c>
      <c r="N1220" s="11">
        <v>3</v>
      </c>
      <c r="O1220" s="11">
        <v>0.2</v>
      </c>
      <c r="P1220" s="11">
        <v>0.2</v>
      </c>
      <c r="Q1220" s="11">
        <v>0.1</v>
      </c>
      <c r="R1220" s="11">
        <v>0.25</v>
      </c>
      <c r="S1220" s="11">
        <v>1681.5416</v>
      </c>
      <c r="T1220" s="11">
        <v>0.4</v>
      </c>
      <c r="U1220" s="11">
        <v>60</v>
      </c>
      <c r="V1220" s="11">
        <v>400</v>
      </c>
      <c r="W1220" s="11">
        <v>22.297920999999999</v>
      </c>
      <c r="Y1220" s="11">
        <v>22.900749999999999</v>
      </c>
      <c r="Z1220" s="11">
        <v>914.57386363636351</v>
      </c>
      <c r="AA1220" s="11">
        <v>1681.5416</v>
      </c>
      <c r="AB1220" s="11">
        <v>0.4</v>
      </c>
      <c r="AC1220" s="11">
        <v>60</v>
      </c>
      <c r="AD1220" s="11">
        <v>22.297920999999999</v>
      </c>
    </row>
    <row r="1221" spans="2:30" x14ac:dyDescent="0.35">
      <c r="B1221" s="11">
        <v>-14.862537</v>
      </c>
      <c r="C1221" s="11">
        <v>20</v>
      </c>
      <c r="D1221" s="11">
        <v>269.54082</v>
      </c>
      <c r="E1221" s="11">
        <v>0.13800000000000001</v>
      </c>
      <c r="F1221" s="11">
        <v>376.54958677685954</v>
      </c>
      <c r="G1221" s="11">
        <v>6500</v>
      </c>
      <c r="H1221" s="11">
        <v>0.8</v>
      </c>
      <c r="I1221" s="11">
        <v>0.5</v>
      </c>
      <c r="J1221" s="11">
        <v>0.7</v>
      </c>
      <c r="K1221" s="11">
        <v>3</v>
      </c>
      <c r="L1221" s="11">
        <v>4</v>
      </c>
      <c r="M1221" s="11">
        <v>2</v>
      </c>
      <c r="N1221" s="11">
        <v>4</v>
      </c>
      <c r="O1221" s="11">
        <v>0.2</v>
      </c>
      <c r="P1221" s="11">
        <v>0.2</v>
      </c>
      <c r="Q1221" s="11">
        <v>0.1</v>
      </c>
      <c r="R1221" s="11">
        <v>0.3</v>
      </c>
      <c r="S1221" s="11">
        <v>1818.3731</v>
      </c>
      <c r="T1221" s="11">
        <v>0.65</v>
      </c>
      <c r="U1221" s="11">
        <v>90</v>
      </c>
      <c r="V1221" s="11">
        <v>1400</v>
      </c>
      <c r="W1221" s="11">
        <v>-15.417584</v>
      </c>
      <c r="Y1221" s="11">
        <v>-14.862537</v>
      </c>
      <c r="Z1221" s="11">
        <v>51.963842975206624</v>
      </c>
      <c r="AA1221" s="11">
        <v>1818.3731</v>
      </c>
      <c r="AB1221" s="11">
        <v>0.65</v>
      </c>
      <c r="AC1221" s="11">
        <v>90</v>
      </c>
      <c r="AD1221" s="11">
        <v>-15.417584</v>
      </c>
    </row>
    <row r="1222" spans="2:30" x14ac:dyDescent="0.35">
      <c r="B1222" s="11">
        <v>-3.1651889999999998</v>
      </c>
      <c r="C1222" s="11">
        <v>25</v>
      </c>
      <c r="D1222" s="11">
        <v>56.326531000000003</v>
      </c>
      <c r="E1222" s="11">
        <v>0.246</v>
      </c>
      <c r="F1222" s="11">
        <v>903.7190082644629</v>
      </c>
      <c r="G1222" s="11">
        <v>6000</v>
      </c>
      <c r="H1222" s="11">
        <v>0.8</v>
      </c>
      <c r="I1222" s="11">
        <v>0.2</v>
      </c>
      <c r="J1222" s="11">
        <v>0.7</v>
      </c>
      <c r="K1222" s="11">
        <v>3</v>
      </c>
      <c r="L1222" s="11">
        <v>4</v>
      </c>
      <c r="M1222" s="11">
        <v>2</v>
      </c>
      <c r="N1222" s="11">
        <v>3</v>
      </c>
      <c r="O1222" s="11">
        <v>0.125</v>
      </c>
      <c r="P1222" s="11">
        <v>0.2</v>
      </c>
      <c r="Q1222" s="11">
        <v>0.3</v>
      </c>
      <c r="R1222" s="11">
        <v>0.3</v>
      </c>
      <c r="S1222" s="11">
        <v>2132.6446000000001</v>
      </c>
      <c r="T1222" s="11">
        <v>0.65</v>
      </c>
      <c r="U1222" s="11">
        <v>70</v>
      </c>
      <c r="V1222" s="11">
        <v>600</v>
      </c>
      <c r="W1222" s="11">
        <v>-5.3028860999999994</v>
      </c>
      <c r="Y1222" s="11">
        <v>-3.1651889999999998</v>
      </c>
      <c r="Z1222" s="11">
        <v>222.31487603305786</v>
      </c>
      <c r="AA1222" s="11">
        <v>2132.6446000000001</v>
      </c>
      <c r="AB1222" s="11">
        <v>0.65</v>
      </c>
      <c r="AC1222" s="11">
        <v>70</v>
      </c>
      <c r="AD1222" s="11">
        <v>-5.3028860999999994</v>
      </c>
    </row>
    <row r="1223" spans="2:30" x14ac:dyDescent="0.35">
      <c r="B1223" s="11">
        <v>-13.064183999999999</v>
      </c>
      <c r="C1223" s="11">
        <v>15</v>
      </c>
      <c r="D1223" s="11">
        <v>220.80611999999999</v>
      </c>
      <c r="E1223" s="11">
        <v>0.27300000000000002</v>
      </c>
      <c r="F1223" s="11">
        <v>4500</v>
      </c>
      <c r="G1223" s="11">
        <v>7500</v>
      </c>
      <c r="H1223" s="11">
        <v>0.85</v>
      </c>
      <c r="I1223" s="11">
        <v>0.5</v>
      </c>
      <c r="J1223" s="11">
        <v>0.8</v>
      </c>
      <c r="K1223" s="11">
        <v>2</v>
      </c>
      <c r="L1223" s="11">
        <v>2</v>
      </c>
      <c r="M1223" s="11">
        <v>4</v>
      </c>
      <c r="N1223" s="11">
        <v>4</v>
      </c>
      <c r="O1223" s="11">
        <v>0.125</v>
      </c>
      <c r="P1223" s="11">
        <v>0.15</v>
      </c>
      <c r="Q1223" s="11">
        <v>0.16666666999999999</v>
      </c>
      <c r="R1223" s="11">
        <v>0.25</v>
      </c>
      <c r="S1223" s="11">
        <v>2847.7719999999999</v>
      </c>
      <c r="T1223" s="11">
        <v>0.57499999999999996</v>
      </c>
      <c r="U1223" s="11">
        <v>80</v>
      </c>
      <c r="V1223" s="11">
        <v>600</v>
      </c>
      <c r="W1223" s="11">
        <v>-8.6154696999999985</v>
      </c>
      <c r="Y1223" s="11">
        <v>-13.064183999999999</v>
      </c>
      <c r="Z1223" s="11">
        <v>1228.5</v>
      </c>
      <c r="AA1223" s="11">
        <v>2847.7719999999999</v>
      </c>
      <c r="AB1223" s="11">
        <v>0.57499999999999996</v>
      </c>
      <c r="AC1223" s="11">
        <v>80</v>
      </c>
      <c r="AD1223" s="11">
        <v>-8.6154696999999985</v>
      </c>
    </row>
    <row r="1224" spans="2:30" x14ac:dyDescent="0.35">
      <c r="B1224" s="11">
        <v>2.195697</v>
      </c>
      <c r="C1224" s="11">
        <v>15</v>
      </c>
      <c r="D1224" s="11">
        <v>293.90816000000001</v>
      </c>
      <c r="E1224" s="11">
        <v>0.27300000000000002</v>
      </c>
      <c r="F1224" s="11">
        <v>2000</v>
      </c>
      <c r="G1224" s="11">
        <v>7500</v>
      </c>
      <c r="H1224" s="11">
        <v>0.75</v>
      </c>
      <c r="I1224" s="11">
        <v>0.2</v>
      </c>
      <c r="J1224" s="11">
        <v>0.8</v>
      </c>
      <c r="K1224" s="11">
        <v>2</v>
      </c>
      <c r="L1224" s="11">
        <v>4</v>
      </c>
      <c r="M1224" s="11">
        <v>2</v>
      </c>
      <c r="N1224" s="11">
        <v>3</v>
      </c>
      <c r="O1224" s="11">
        <v>0.05</v>
      </c>
      <c r="P1224" s="11">
        <v>0.1</v>
      </c>
      <c r="Q1224" s="11">
        <v>0.3</v>
      </c>
      <c r="R1224" s="11">
        <v>0.3</v>
      </c>
      <c r="S1224" s="11">
        <v>2847.7719999999999</v>
      </c>
      <c r="T1224" s="11">
        <v>0.55000000000000004</v>
      </c>
      <c r="U1224" s="11">
        <v>50</v>
      </c>
      <c r="V1224" s="11">
        <v>1600</v>
      </c>
      <c r="W1224" s="11">
        <v>2.4415622999999997</v>
      </c>
      <c r="Y1224" s="11">
        <v>2.195697</v>
      </c>
      <c r="Z1224" s="11">
        <v>546</v>
      </c>
      <c r="AA1224" s="11">
        <v>2847.7719999999999</v>
      </c>
      <c r="AB1224" s="11">
        <v>0.55000000000000004</v>
      </c>
      <c r="AC1224" s="11">
        <v>50</v>
      </c>
      <c r="AD1224" s="11">
        <v>2.4415622999999997</v>
      </c>
    </row>
    <row r="1225" spans="2:30" x14ac:dyDescent="0.35">
      <c r="B1225" s="11">
        <v>-2.7124000000000001</v>
      </c>
      <c r="C1225" s="11">
        <v>30</v>
      </c>
      <c r="D1225" s="11">
        <v>98.969387999999995</v>
      </c>
      <c r="E1225" s="11">
        <v>5.7000000000000002E-2</v>
      </c>
      <c r="F1225" s="11">
        <v>3120.6611570247933</v>
      </c>
      <c r="G1225" s="11">
        <v>7000</v>
      </c>
      <c r="H1225" s="11">
        <v>0.85</v>
      </c>
      <c r="I1225" s="11">
        <v>0.3</v>
      </c>
      <c r="J1225" s="11">
        <v>0.7</v>
      </c>
      <c r="K1225" s="11">
        <v>2</v>
      </c>
      <c r="L1225" s="11">
        <v>2</v>
      </c>
      <c r="M1225" s="11">
        <v>3</v>
      </c>
      <c r="N1225" s="11">
        <v>2</v>
      </c>
      <c r="O1225" s="11">
        <v>0.2</v>
      </c>
      <c r="P1225" s="11">
        <v>0.1</v>
      </c>
      <c r="Q1225" s="11">
        <v>0.1</v>
      </c>
      <c r="R1225" s="11">
        <v>0.25</v>
      </c>
      <c r="S1225" s="11">
        <v>1836.9942000000001</v>
      </c>
      <c r="T1225" s="11">
        <v>0.6</v>
      </c>
      <c r="U1225" s="11">
        <v>60</v>
      </c>
      <c r="V1225" s="11">
        <v>400</v>
      </c>
      <c r="W1225" s="11">
        <v>1.0537510000000001</v>
      </c>
      <c r="Y1225" s="11">
        <v>-2.7124000000000001</v>
      </c>
      <c r="Z1225" s="11">
        <v>177.87768595041322</v>
      </c>
      <c r="AA1225" s="11">
        <v>1836.9942000000001</v>
      </c>
      <c r="AB1225" s="11">
        <v>0.6</v>
      </c>
      <c r="AC1225" s="11">
        <v>60</v>
      </c>
      <c r="AD1225" s="11">
        <v>1.0537510000000001</v>
      </c>
    </row>
    <row r="1226" spans="2:30" x14ac:dyDescent="0.35">
      <c r="B1226" s="11">
        <v>-15.639756</v>
      </c>
      <c r="C1226" s="11">
        <v>20</v>
      </c>
      <c r="D1226" s="11">
        <v>117.2449</v>
      </c>
      <c r="E1226" s="11">
        <v>0.3</v>
      </c>
      <c r="F1226" s="11">
        <v>376.54958677685954</v>
      </c>
      <c r="G1226" s="11">
        <v>4500</v>
      </c>
      <c r="H1226" s="11">
        <v>0.85</v>
      </c>
      <c r="I1226" s="11">
        <v>0.4</v>
      </c>
      <c r="J1226" s="11">
        <v>0.6</v>
      </c>
      <c r="K1226" s="11">
        <v>4</v>
      </c>
      <c r="L1226" s="11">
        <v>3</v>
      </c>
      <c r="M1226" s="11">
        <v>4</v>
      </c>
      <c r="N1226" s="11">
        <v>2</v>
      </c>
      <c r="O1226" s="11">
        <v>0.05</v>
      </c>
      <c r="P1226" s="11">
        <v>0.1</v>
      </c>
      <c r="Q1226" s="11">
        <v>0.1</v>
      </c>
      <c r="R1226" s="11">
        <v>0.2</v>
      </c>
      <c r="S1226" s="11">
        <v>2439.0677000000001</v>
      </c>
      <c r="T1226" s="11">
        <v>0.7</v>
      </c>
      <c r="U1226" s="11">
        <v>80</v>
      </c>
      <c r="V1226" s="11">
        <v>2000</v>
      </c>
      <c r="W1226" s="11">
        <v>-17.420549000000001</v>
      </c>
      <c r="Y1226" s="11">
        <v>-15.639756</v>
      </c>
      <c r="Z1226" s="11">
        <v>112.96487603305786</v>
      </c>
      <c r="AA1226" s="11">
        <v>2439.0677000000001</v>
      </c>
      <c r="AB1226" s="11">
        <v>0.7</v>
      </c>
      <c r="AC1226" s="11">
        <v>80</v>
      </c>
      <c r="AD1226" s="11">
        <v>-17.420549000000001</v>
      </c>
    </row>
    <row r="1227" spans="2:30" x14ac:dyDescent="0.35">
      <c r="B1227" s="11">
        <v>-16.862331999999999</v>
      </c>
      <c r="C1227" s="11">
        <v>15</v>
      </c>
      <c r="D1227" s="11">
        <v>86.785713999999999</v>
      </c>
      <c r="E1227" s="11">
        <v>5.7000000000000002E-2</v>
      </c>
      <c r="F1227" s="11">
        <v>425</v>
      </c>
      <c r="G1227" s="11">
        <v>8000</v>
      </c>
      <c r="H1227" s="11">
        <v>0.7</v>
      </c>
      <c r="I1227" s="11">
        <v>0.3</v>
      </c>
      <c r="J1227" s="11">
        <v>0.7</v>
      </c>
      <c r="K1227" s="11">
        <v>4</v>
      </c>
      <c r="L1227" s="11">
        <v>4</v>
      </c>
      <c r="M1227" s="11">
        <v>3</v>
      </c>
      <c r="N1227" s="11">
        <v>2</v>
      </c>
      <c r="O1227" s="11">
        <v>0.05</v>
      </c>
      <c r="P1227" s="11">
        <v>0.15</v>
      </c>
      <c r="Q1227" s="11">
        <v>0.16666666999999999</v>
      </c>
      <c r="R1227" s="11">
        <v>0.2</v>
      </c>
      <c r="S1227" s="11">
        <v>3037.6235000000001</v>
      </c>
      <c r="T1227" s="11">
        <v>0.47499999999999998</v>
      </c>
      <c r="U1227" s="11">
        <v>80</v>
      </c>
      <c r="V1227" s="11">
        <v>1400</v>
      </c>
      <c r="W1227" s="11">
        <v>-18.452383999999999</v>
      </c>
      <c r="Y1227" s="11">
        <v>-16.862331999999999</v>
      </c>
      <c r="Z1227" s="11">
        <v>24.225000000000001</v>
      </c>
      <c r="AA1227" s="11">
        <v>3037.6235000000001</v>
      </c>
      <c r="AB1227" s="11">
        <v>0.47499999999999998</v>
      </c>
      <c r="AC1227" s="11">
        <v>80</v>
      </c>
      <c r="AD1227" s="11">
        <v>-18.452383999999999</v>
      </c>
    </row>
    <row r="1228" spans="2:30" x14ac:dyDescent="0.35">
      <c r="B1228" s="11">
        <v>-7.9082629999999998</v>
      </c>
      <c r="C1228" s="11">
        <v>20</v>
      </c>
      <c r="D1228" s="11">
        <v>257.35714000000002</v>
      </c>
      <c r="E1228" s="11">
        <v>0.27300000000000002</v>
      </c>
      <c r="F1228" s="11">
        <v>775</v>
      </c>
      <c r="G1228" s="11">
        <v>3500</v>
      </c>
      <c r="H1228" s="11">
        <v>0.75</v>
      </c>
      <c r="I1228" s="11">
        <v>0.3</v>
      </c>
      <c r="J1228" s="11">
        <v>0.8</v>
      </c>
      <c r="K1228" s="11">
        <v>4</v>
      </c>
      <c r="L1228" s="11">
        <v>2</v>
      </c>
      <c r="M1228" s="11">
        <v>4</v>
      </c>
      <c r="N1228" s="11">
        <v>3</v>
      </c>
      <c r="O1228" s="11">
        <v>0.05</v>
      </c>
      <c r="P1228" s="11">
        <v>0.1</v>
      </c>
      <c r="Q1228" s="11">
        <v>0.16666666999999999</v>
      </c>
      <c r="R1228" s="11">
        <v>0.35</v>
      </c>
      <c r="S1228" s="11">
        <v>979.12396000000001</v>
      </c>
      <c r="T1228" s="11">
        <v>0.67500000000000004</v>
      </c>
      <c r="U1228" s="11">
        <v>80</v>
      </c>
      <c r="V1228" s="11">
        <v>1400</v>
      </c>
      <c r="W1228" s="11">
        <v>-7.3973960999999999</v>
      </c>
      <c r="Y1228" s="11">
        <v>-7.9082629999999998</v>
      </c>
      <c r="Z1228" s="11">
        <v>211.57500000000002</v>
      </c>
      <c r="AA1228" s="11">
        <v>979.12396000000001</v>
      </c>
      <c r="AB1228" s="11">
        <v>0.67500000000000004</v>
      </c>
      <c r="AC1228" s="11">
        <v>80</v>
      </c>
      <c r="AD1228" s="11">
        <v>-7.3973960999999999</v>
      </c>
    </row>
    <row r="1229" spans="2:30" x14ac:dyDescent="0.35">
      <c r="B1229" s="11">
        <v>-15.078348</v>
      </c>
      <c r="C1229" s="11">
        <v>45</v>
      </c>
      <c r="D1229" s="11">
        <v>281.72449</v>
      </c>
      <c r="E1229" s="11">
        <v>5.7000000000000002E-2</v>
      </c>
      <c r="F1229" s="11">
        <v>1700</v>
      </c>
      <c r="G1229" s="11">
        <v>7000</v>
      </c>
      <c r="H1229" s="11">
        <v>0.8</v>
      </c>
      <c r="I1229" s="11">
        <v>0.4</v>
      </c>
      <c r="J1229" s="11">
        <v>0.8</v>
      </c>
      <c r="K1229" s="11">
        <v>2</v>
      </c>
      <c r="L1229" s="11">
        <v>2</v>
      </c>
      <c r="M1229" s="11">
        <v>3</v>
      </c>
      <c r="N1229" s="11">
        <v>3</v>
      </c>
      <c r="O1229" s="11">
        <v>0.125</v>
      </c>
      <c r="P1229" s="11">
        <v>0.15</v>
      </c>
      <c r="Q1229" s="11">
        <v>0.16666666999999999</v>
      </c>
      <c r="R1229" s="11">
        <v>0.25</v>
      </c>
      <c r="S1229" s="11">
        <v>3781.9703</v>
      </c>
      <c r="T1229" s="11">
        <v>0.57499999999999996</v>
      </c>
      <c r="U1229" s="11">
        <v>90</v>
      </c>
      <c r="V1229" s="11">
        <v>1400</v>
      </c>
      <c r="W1229" s="11">
        <v>-13.632192</v>
      </c>
      <c r="Y1229" s="11">
        <v>-15.078348</v>
      </c>
      <c r="Z1229" s="11">
        <v>96.9</v>
      </c>
      <c r="AA1229" s="11">
        <v>3781.9703</v>
      </c>
      <c r="AB1229" s="11">
        <v>0.57499999999999996</v>
      </c>
      <c r="AC1229" s="11">
        <v>90</v>
      </c>
      <c r="AD1229" s="11">
        <v>-13.632192</v>
      </c>
    </row>
    <row r="1230" spans="2:30" x14ac:dyDescent="0.35">
      <c r="B1230" s="11">
        <v>-20.134049999999998</v>
      </c>
      <c r="C1230" s="11">
        <v>25</v>
      </c>
      <c r="D1230" s="11">
        <v>275.63265000000001</v>
      </c>
      <c r="E1230" s="11">
        <v>0.219</v>
      </c>
      <c r="F1230" s="11">
        <v>1639.6694214876034</v>
      </c>
      <c r="G1230" s="11">
        <v>2500</v>
      </c>
      <c r="H1230" s="11">
        <v>0.7</v>
      </c>
      <c r="I1230" s="11">
        <v>0.2</v>
      </c>
      <c r="J1230" s="11">
        <v>0.8</v>
      </c>
      <c r="K1230" s="11">
        <v>3</v>
      </c>
      <c r="L1230" s="11">
        <v>2</v>
      </c>
      <c r="M1230" s="11">
        <v>4</v>
      </c>
      <c r="N1230" s="11">
        <v>2</v>
      </c>
      <c r="O1230" s="11">
        <v>0.2</v>
      </c>
      <c r="P1230" s="11">
        <v>0.15</v>
      </c>
      <c r="Q1230" s="11">
        <v>0.3</v>
      </c>
      <c r="R1230" s="11">
        <v>0.3</v>
      </c>
      <c r="S1230" s="11">
        <v>677.03003000000001</v>
      </c>
      <c r="T1230" s="11">
        <v>0.6</v>
      </c>
      <c r="U1230" s="11">
        <v>40</v>
      </c>
      <c r="V1230" s="11">
        <v>1800</v>
      </c>
      <c r="W1230" s="11">
        <v>-23.401848999999999</v>
      </c>
      <c r="Y1230" s="11">
        <v>-20.134049999999998</v>
      </c>
      <c r="Z1230" s="11">
        <v>359.08760330578514</v>
      </c>
      <c r="AA1230" s="11">
        <v>677.03003000000001</v>
      </c>
      <c r="AB1230" s="11">
        <v>0.6</v>
      </c>
      <c r="AC1230" s="11">
        <v>40</v>
      </c>
      <c r="AD1230" s="11">
        <v>-23.401848999999999</v>
      </c>
    </row>
    <row r="1231" spans="2:30" x14ac:dyDescent="0.35">
      <c r="B1231" s="11">
        <v>14.505703</v>
      </c>
      <c r="C1231" s="11">
        <v>35</v>
      </c>
      <c r="D1231" s="11">
        <v>105.06122000000001</v>
      </c>
      <c r="E1231" s="11">
        <v>0.27300000000000002</v>
      </c>
      <c r="F1231" s="11">
        <v>1430.8884297520663</v>
      </c>
      <c r="G1231" s="11">
        <v>7500</v>
      </c>
      <c r="H1231" s="11">
        <v>0.75</v>
      </c>
      <c r="I1231" s="11">
        <v>0.3</v>
      </c>
      <c r="J1231" s="11">
        <v>0.8</v>
      </c>
      <c r="K1231" s="11">
        <v>4</v>
      </c>
      <c r="L1231" s="11">
        <v>3</v>
      </c>
      <c r="M1231" s="11">
        <v>2</v>
      </c>
      <c r="N1231" s="11">
        <v>2</v>
      </c>
      <c r="O1231" s="11">
        <v>0.2</v>
      </c>
      <c r="P1231" s="11">
        <v>0.15</v>
      </c>
      <c r="Q1231" s="11">
        <v>0.23333333000000001</v>
      </c>
      <c r="R1231" s="11">
        <v>0.25</v>
      </c>
      <c r="S1231" s="11">
        <v>3102.2919000000002</v>
      </c>
      <c r="T1231" s="11">
        <v>0.55000000000000004</v>
      </c>
      <c r="U1231" s="11">
        <v>90</v>
      </c>
      <c r="V1231" s="11">
        <v>2000</v>
      </c>
      <c r="W1231" s="11">
        <v>11.534846999999999</v>
      </c>
      <c r="Y1231" s="11">
        <v>14.505703</v>
      </c>
      <c r="Z1231" s="11">
        <v>390.63254132231413</v>
      </c>
      <c r="AA1231" s="11">
        <v>3102.2919000000002</v>
      </c>
      <c r="AB1231" s="11">
        <v>0.55000000000000004</v>
      </c>
      <c r="AC1231" s="11">
        <v>90</v>
      </c>
      <c r="AD1231" s="11">
        <v>11.534846999999999</v>
      </c>
    </row>
    <row r="1232" spans="2:30" x14ac:dyDescent="0.35">
      <c r="B1232" s="11">
        <v>-7.3004879999999996</v>
      </c>
      <c r="C1232" s="11">
        <v>20</v>
      </c>
      <c r="D1232" s="11">
        <v>135.52041</v>
      </c>
      <c r="E1232" s="11">
        <v>0.16500000000000001</v>
      </c>
      <c r="F1232" s="11">
        <v>2748.8119834710747</v>
      </c>
      <c r="G1232" s="11">
        <v>8000</v>
      </c>
      <c r="H1232" s="11">
        <v>0.8</v>
      </c>
      <c r="I1232" s="11">
        <v>0.3</v>
      </c>
      <c r="J1232" s="11">
        <v>0.8</v>
      </c>
      <c r="K1232" s="11">
        <v>2</v>
      </c>
      <c r="L1232" s="11">
        <v>2</v>
      </c>
      <c r="M1232" s="11">
        <v>4</v>
      </c>
      <c r="N1232" s="11">
        <v>2</v>
      </c>
      <c r="O1232" s="11">
        <v>0.125</v>
      </c>
      <c r="P1232" s="11">
        <v>0.1</v>
      </c>
      <c r="Q1232" s="11">
        <v>0.23333333000000001</v>
      </c>
      <c r="R1232" s="11">
        <v>0.35</v>
      </c>
      <c r="S1232" s="11">
        <v>2937.3719000000001</v>
      </c>
      <c r="T1232" s="11">
        <v>0.67500000000000004</v>
      </c>
      <c r="U1232" s="11">
        <v>40</v>
      </c>
      <c r="V1232" s="11">
        <v>1600</v>
      </c>
      <c r="W1232" s="11">
        <v>-9.7927757</v>
      </c>
      <c r="Y1232" s="11">
        <v>-7.3004879999999996</v>
      </c>
      <c r="Z1232" s="11">
        <v>453.55397727272737</v>
      </c>
      <c r="AA1232" s="11">
        <v>2937.3719000000001</v>
      </c>
      <c r="AB1232" s="11">
        <v>0.67500000000000004</v>
      </c>
      <c r="AC1232" s="11">
        <v>40</v>
      </c>
      <c r="AD1232" s="11">
        <v>-9.7927757</v>
      </c>
    </row>
    <row r="1233" spans="2:30" x14ac:dyDescent="0.35">
      <c r="B1233" s="11">
        <v>26.762549</v>
      </c>
      <c r="C1233" s="11">
        <v>25</v>
      </c>
      <c r="D1233" s="11">
        <v>62.418367000000003</v>
      </c>
      <c r="E1233" s="11">
        <v>0.192</v>
      </c>
      <c r="F1233" s="11">
        <v>2985.4338842975208</v>
      </c>
      <c r="G1233" s="11">
        <v>7000</v>
      </c>
      <c r="H1233" s="11">
        <v>0.85</v>
      </c>
      <c r="I1233" s="11">
        <v>0.5</v>
      </c>
      <c r="J1233" s="11">
        <v>0.9</v>
      </c>
      <c r="K1233" s="11">
        <v>4</v>
      </c>
      <c r="L1233" s="11">
        <v>4</v>
      </c>
      <c r="M1233" s="11">
        <v>4</v>
      </c>
      <c r="N1233" s="11">
        <v>3</v>
      </c>
      <c r="O1233" s="11">
        <v>0.05</v>
      </c>
      <c r="P1233" s="11">
        <v>0.2</v>
      </c>
      <c r="Q1233" s="11">
        <v>0.16666666999999999</v>
      </c>
      <c r="R1233" s="11">
        <v>0.2</v>
      </c>
      <c r="S1233" s="11">
        <v>3672.8879000000002</v>
      </c>
      <c r="T1233" s="11">
        <v>0.47499999999999998</v>
      </c>
      <c r="U1233" s="11">
        <v>80</v>
      </c>
      <c r="V1233" s="11">
        <v>1000</v>
      </c>
      <c r="W1233" s="11">
        <v>25.835730999999999</v>
      </c>
      <c r="Y1233" s="11">
        <v>26.762549</v>
      </c>
      <c r="Z1233" s="11">
        <v>573.20330578512403</v>
      </c>
      <c r="AA1233" s="11">
        <v>3672.8879000000002</v>
      </c>
      <c r="AB1233" s="11">
        <v>0.47499999999999998</v>
      </c>
      <c r="AC1233" s="11">
        <v>80</v>
      </c>
      <c r="AD1233" s="11">
        <v>25.835730999999999</v>
      </c>
    </row>
    <row r="1234" spans="2:30" x14ac:dyDescent="0.35">
      <c r="B1234" s="11">
        <v>12.805804</v>
      </c>
      <c r="C1234" s="11">
        <v>40</v>
      </c>
      <c r="D1234" s="11">
        <v>178.16327000000001</v>
      </c>
      <c r="E1234" s="11">
        <v>0.246</v>
      </c>
      <c r="F1234" s="11">
        <v>3012.3966942148763</v>
      </c>
      <c r="G1234" s="11">
        <v>7500</v>
      </c>
      <c r="H1234" s="11">
        <v>0.75</v>
      </c>
      <c r="I1234" s="11">
        <v>0.2</v>
      </c>
      <c r="J1234" s="11">
        <v>0.8</v>
      </c>
      <c r="K1234" s="11">
        <v>2</v>
      </c>
      <c r="L1234" s="11">
        <v>2</v>
      </c>
      <c r="M1234" s="11">
        <v>4</v>
      </c>
      <c r="N1234" s="11">
        <v>3</v>
      </c>
      <c r="O1234" s="11">
        <v>0.05</v>
      </c>
      <c r="P1234" s="11">
        <v>0.2</v>
      </c>
      <c r="Q1234" s="11">
        <v>0.1</v>
      </c>
      <c r="R1234" s="11">
        <v>0.3</v>
      </c>
      <c r="S1234" s="11">
        <v>3591.0472</v>
      </c>
      <c r="T1234" s="11">
        <v>0.42499999999999999</v>
      </c>
      <c r="U1234" s="11">
        <v>40</v>
      </c>
      <c r="V1234" s="11">
        <v>800</v>
      </c>
      <c r="W1234" s="11">
        <v>5.8267390999999993</v>
      </c>
      <c r="Y1234" s="11">
        <v>12.805804</v>
      </c>
      <c r="Z1234" s="11">
        <v>741.04958677685954</v>
      </c>
      <c r="AA1234" s="11">
        <v>3591.0472</v>
      </c>
      <c r="AB1234" s="11">
        <v>0.42499999999999999</v>
      </c>
      <c r="AC1234" s="11">
        <v>40</v>
      </c>
      <c r="AD1234" s="11">
        <v>5.8267390999999993</v>
      </c>
    </row>
    <row r="1235" spans="2:30" x14ac:dyDescent="0.35">
      <c r="B1235" s="11">
        <v>-11.285352</v>
      </c>
      <c r="C1235" s="11">
        <v>20</v>
      </c>
      <c r="D1235" s="11">
        <v>141.61224000000001</v>
      </c>
      <c r="E1235" s="11">
        <v>0.246</v>
      </c>
      <c r="F1235" s="11">
        <v>1518.5950413223138</v>
      </c>
      <c r="G1235" s="11">
        <v>7000</v>
      </c>
      <c r="H1235" s="11">
        <v>0.85</v>
      </c>
      <c r="I1235" s="11">
        <v>0.5</v>
      </c>
      <c r="J1235" s="11">
        <v>0.9</v>
      </c>
      <c r="K1235" s="11">
        <v>2</v>
      </c>
      <c r="L1235" s="11">
        <v>4</v>
      </c>
      <c r="M1235" s="11">
        <v>3</v>
      </c>
      <c r="N1235" s="11">
        <v>4</v>
      </c>
      <c r="O1235" s="11">
        <v>0.2</v>
      </c>
      <c r="P1235" s="11">
        <v>0.1</v>
      </c>
      <c r="Q1235" s="11">
        <v>0.1</v>
      </c>
      <c r="R1235" s="11">
        <v>0.25</v>
      </c>
      <c r="S1235" s="11">
        <v>4406.0577999999996</v>
      </c>
      <c r="T1235" s="11">
        <v>0.7</v>
      </c>
      <c r="U1235" s="11">
        <v>40</v>
      </c>
      <c r="V1235" s="11">
        <v>1200</v>
      </c>
      <c r="W1235" s="11">
        <v>-12.074767</v>
      </c>
      <c r="Y1235" s="11">
        <v>-11.285352</v>
      </c>
      <c r="Z1235" s="11">
        <v>373.5743801652892</v>
      </c>
      <c r="AA1235" s="11">
        <v>4406.0577999999996</v>
      </c>
      <c r="AB1235" s="11">
        <v>0.7</v>
      </c>
      <c r="AC1235" s="11">
        <v>40</v>
      </c>
      <c r="AD1235" s="11">
        <v>-12.074767</v>
      </c>
    </row>
    <row r="1236" spans="2:30" x14ac:dyDescent="0.35">
      <c r="B1236" s="11">
        <v>-12.284121000000001</v>
      </c>
      <c r="C1236" s="11">
        <v>25</v>
      </c>
      <c r="D1236" s="11">
        <v>129.42857000000001</v>
      </c>
      <c r="E1236" s="11">
        <v>0.16500000000000001</v>
      </c>
      <c r="F1236" s="11">
        <v>376.54958677685954</v>
      </c>
      <c r="G1236" s="11">
        <v>8000</v>
      </c>
      <c r="H1236" s="11">
        <v>0.7</v>
      </c>
      <c r="I1236" s="11">
        <v>0.2</v>
      </c>
      <c r="J1236" s="11">
        <v>0.9</v>
      </c>
      <c r="K1236" s="11">
        <v>2</v>
      </c>
      <c r="L1236" s="11">
        <v>2</v>
      </c>
      <c r="M1236" s="11">
        <v>4</v>
      </c>
      <c r="N1236" s="11">
        <v>3</v>
      </c>
      <c r="O1236" s="11">
        <v>0.2</v>
      </c>
      <c r="P1236" s="11">
        <v>0.1</v>
      </c>
      <c r="Q1236" s="11">
        <v>0.23333333000000001</v>
      </c>
      <c r="R1236" s="11">
        <v>0.3</v>
      </c>
      <c r="S1236" s="11">
        <v>3520.5562</v>
      </c>
      <c r="T1236" s="11">
        <v>0.47499999999999998</v>
      </c>
      <c r="U1236" s="11">
        <v>80</v>
      </c>
      <c r="V1236" s="11">
        <v>1400</v>
      </c>
      <c r="W1236" s="11">
        <v>-11.694118</v>
      </c>
      <c r="Y1236" s="11">
        <v>-12.284121000000001</v>
      </c>
      <c r="Z1236" s="11">
        <v>62.130681818181827</v>
      </c>
      <c r="AA1236" s="11">
        <v>3520.5562</v>
      </c>
      <c r="AB1236" s="11">
        <v>0.47499999999999998</v>
      </c>
      <c r="AC1236" s="11">
        <v>80</v>
      </c>
      <c r="AD1236" s="11">
        <v>-11.694118</v>
      </c>
    </row>
    <row r="1237" spans="2:30" x14ac:dyDescent="0.35">
      <c r="B1237" s="11">
        <v>8.4084749999999993</v>
      </c>
      <c r="C1237" s="11">
        <v>35</v>
      </c>
      <c r="D1237" s="11">
        <v>245.17347000000001</v>
      </c>
      <c r="E1237" s="11">
        <v>0.111</v>
      </c>
      <c r="F1237" s="11">
        <v>1700</v>
      </c>
      <c r="G1237" s="11">
        <v>7500</v>
      </c>
      <c r="H1237" s="11">
        <v>0.7</v>
      </c>
      <c r="I1237" s="11">
        <v>0.2</v>
      </c>
      <c r="J1237" s="11">
        <v>0.7</v>
      </c>
      <c r="K1237" s="11">
        <v>4</v>
      </c>
      <c r="L1237" s="11">
        <v>2</v>
      </c>
      <c r="M1237" s="11">
        <v>3</v>
      </c>
      <c r="N1237" s="11">
        <v>4</v>
      </c>
      <c r="O1237" s="11">
        <v>0.125</v>
      </c>
      <c r="P1237" s="11">
        <v>0.2</v>
      </c>
      <c r="Q1237" s="11">
        <v>0.23333333000000001</v>
      </c>
      <c r="R1237" s="11">
        <v>0.35</v>
      </c>
      <c r="S1237" s="11">
        <v>4295.4811</v>
      </c>
      <c r="T1237" s="11">
        <v>0.4</v>
      </c>
      <c r="U1237" s="11">
        <v>90</v>
      </c>
      <c r="V1237" s="11">
        <v>1000</v>
      </c>
      <c r="W1237" s="11">
        <v>14.154163</v>
      </c>
      <c r="Y1237" s="11">
        <v>8.4084749999999993</v>
      </c>
      <c r="Z1237" s="11">
        <v>188.7</v>
      </c>
      <c r="AA1237" s="11">
        <v>4295.4811</v>
      </c>
      <c r="AB1237" s="11">
        <v>0.4</v>
      </c>
      <c r="AC1237" s="11">
        <v>90</v>
      </c>
      <c r="AD1237" s="11">
        <v>14.154163</v>
      </c>
    </row>
    <row r="1238" spans="2:30" x14ac:dyDescent="0.35">
      <c r="B1238" s="11">
        <v>-18.966792000000002</v>
      </c>
      <c r="C1238" s="11">
        <v>30</v>
      </c>
      <c r="D1238" s="11">
        <v>208.62244999999999</v>
      </c>
      <c r="E1238" s="11">
        <v>0.219</v>
      </c>
      <c r="F1238" s="11">
        <v>2847.3657024793383</v>
      </c>
      <c r="G1238" s="11">
        <v>3000</v>
      </c>
      <c r="H1238" s="11">
        <v>0.75</v>
      </c>
      <c r="I1238" s="11">
        <v>0.2</v>
      </c>
      <c r="J1238" s="11">
        <v>0.9</v>
      </c>
      <c r="K1238" s="11">
        <v>2</v>
      </c>
      <c r="L1238" s="11">
        <v>4</v>
      </c>
      <c r="M1238" s="11">
        <v>2</v>
      </c>
      <c r="N1238" s="11">
        <v>4</v>
      </c>
      <c r="O1238" s="11">
        <v>0.2</v>
      </c>
      <c r="P1238" s="11">
        <v>0.2</v>
      </c>
      <c r="Q1238" s="11">
        <v>0.23333333000000001</v>
      </c>
      <c r="R1238" s="11">
        <v>0.3</v>
      </c>
      <c r="S1238" s="11">
        <v>1033.3091999999999</v>
      </c>
      <c r="T1238" s="11">
        <v>0.5</v>
      </c>
      <c r="U1238" s="11">
        <v>50</v>
      </c>
      <c r="V1238" s="11">
        <v>1800</v>
      </c>
      <c r="W1238" s="11">
        <v>-25.007536999999999</v>
      </c>
      <c r="Y1238" s="11">
        <v>-18.966792000000002</v>
      </c>
      <c r="Z1238" s="11">
        <v>623.57308884297504</v>
      </c>
      <c r="AA1238" s="11">
        <v>1033.3091999999999</v>
      </c>
      <c r="AB1238" s="11">
        <v>0.5</v>
      </c>
      <c r="AC1238" s="11">
        <v>50</v>
      </c>
      <c r="AD1238" s="11">
        <v>-25.007536999999999</v>
      </c>
    </row>
    <row r="1239" spans="2:30" x14ac:dyDescent="0.35">
      <c r="B1239" s="11">
        <v>-14.875344999999999</v>
      </c>
      <c r="C1239" s="11">
        <v>40</v>
      </c>
      <c r="D1239" s="11">
        <v>44.142856999999999</v>
      </c>
      <c r="E1239" s="11">
        <v>0.192</v>
      </c>
      <c r="F1239" s="11">
        <v>1430.8884297520663</v>
      </c>
      <c r="G1239" s="11">
        <v>7500</v>
      </c>
      <c r="H1239" s="11">
        <v>0.75</v>
      </c>
      <c r="I1239" s="11">
        <v>0.3</v>
      </c>
      <c r="J1239" s="11">
        <v>0.9</v>
      </c>
      <c r="K1239" s="11">
        <v>2</v>
      </c>
      <c r="L1239" s="11">
        <v>2</v>
      </c>
      <c r="M1239" s="11">
        <v>3</v>
      </c>
      <c r="N1239" s="11">
        <v>2</v>
      </c>
      <c r="O1239" s="11">
        <v>0.125</v>
      </c>
      <c r="P1239" s="11">
        <v>0.1</v>
      </c>
      <c r="Q1239" s="11">
        <v>0.23333333000000001</v>
      </c>
      <c r="R1239" s="11">
        <v>0.3</v>
      </c>
      <c r="S1239" s="11">
        <v>1853.4437</v>
      </c>
      <c r="T1239" s="11">
        <v>0.55000000000000004</v>
      </c>
      <c r="U1239" s="11">
        <v>40</v>
      </c>
      <c r="V1239" s="11">
        <v>1000</v>
      </c>
      <c r="W1239" s="11">
        <v>-14.229499000000001</v>
      </c>
      <c r="Y1239" s="11">
        <v>-14.875344999999999</v>
      </c>
      <c r="Z1239" s="11">
        <v>274.73057851239673</v>
      </c>
      <c r="AA1239" s="11">
        <v>1853.4437</v>
      </c>
      <c r="AB1239" s="11">
        <v>0.55000000000000004</v>
      </c>
      <c r="AC1239" s="11">
        <v>40</v>
      </c>
      <c r="AD1239" s="11">
        <v>-14.229499000000001</v>
      </c>
    </row>
    <row r="1240" spans="2:30" x14ac:dyDescent="0.35">
      <c r="B1240" s="11">
        <v>18.493881999999999</v>
      </c>
      <c r="C1240" s="11">
        <v>20</v>
      </c>
      <c r="D1240" s="11">
        <v>220.80611999999999</v>
      </c>
      <c r="E1240" s="11">
        <v>0.3</v>
      </c>
      <c r="F1240" s="11">
        <v>1167.3037190082646</v>
      </c>
      <c r="G1240" s="11">
        <v>4000</v>
      </c>
      <c r="H1240" s="11">
        <v>0.75</v>
      </c>
      <c r="I1240" s="11">
        <v>0.2</v>
      </c>
      <c r="J1240" s="11">
        <v>0.9</v>
      </c>
      <c r="K1240" s="11">
        <v>3</v>
      </c>
      <c r="L1240" s="11">
        <v>4</v>
      </c>
      <c r="M1240" s="11">
        <v>3</v>
      </c>
      <c r="N1240" s="11">
        <v>4</v>
      </c>
      <c r="O1240" s="11">
        <v>0.2</v>
      </c>
      <c r="P1240" s="11">
        <v>0.2</v>
      </c>
      <c r="Q1240" s="11">
        <v>0.3</v>
      </c>
      <c r="R1240" s="11">
        <v>0.3</v>
      </c>
      <c r="S1240" s="11">
        <v>1468.6858999999999</v>
      </c>
      <c r="T1240" s="11">
        <v>0.47499999999999998</v>
      </c>
      <c r="U1240" s="11">
        <v>80</v>
      </c>
      <c r="V1240" s="11">
        <v>2000</v>
      </c>
      <c r="W1240" s="11">
        <v>17.077780000000001</v>
      </c>
      <c r="Y1240" s="11">
        <v>18.493881999999999</v>
      </c>
      <c r="Z1240" s="11">
        <v>350.19111570247935</v>
      </c>
      <c r="AA1240" s="11">
        <v>1468.6858999999999</v>
      </c>
      <c r="AB1240" s="11">
        <v>0.47499999999999998</v>
      </c>
      <c r="AC1240" s="11">
        <v>80</v>
      </c>
      <c r="AD1240" s="11">
        <v>17.077780000000001</v>
      </c>
    </row>
    <row r="1241" spans="2:30" x14ac:dyDescent="0.35">
      <c r="B1241" s="11">
        <v>-22.365611000000001</v>
      </c>
      <c r="C1241" s="11">
        <v>25</v>
      </c>
      <c r="D1241" s="11">
        <v>74.602041</v>
      </c>
      <c r="E1241" s="11">
        <v>0.03</v>
      </c>
      <c r="F1241" s="11">
        <v>2485.227272727273</v>
      </c>
      <c r="G1241" s="11">
        <v>8500</v>
      </c>
      <c r="H1241" s="11">
        <v>0.75</v>
      </c>
      <c r="I1241" s="11">
        <v>0.2</v>
      </c>
      <c r="J1241" s="11">
        <v>0.7</v>
      </c>
      <c r="K1241" s="11">
        <v>2</v>
      </c>
      <c r="L1241" s="11">
        <v>3</v>
      </c>
      <c r="M1241" s="11">
        <v>4</v>
      </c>
      <c r="N1241" s="11">
        <v>2</v>
      </c>
      <c r="O1241" s="11">
        <v>0.05</v>
      </c>
      <c r="P1241" s="11">
        <v>0.2</v>
      </c>
      <c r="Q1241" s="11">
        <v>0.23333333000000001</v>
      </c>
      <c r="R1241" s="11">
        <v>0.2</v>
      </c>
      <c r="S1241" s="11">
        <v>2301.9020999999998</v>
      </c>
      <c r="T1241" s="11">
        <v>0.4</v>
      </c>
      <c r="U1241" s="11">
        <v>40</v>
      </c>
      <c r="V1241" s="11">
        <v>1800</v>
      </c>
      <c r="W1241" s="11">
        <v>-22.745646000000001</v>
      </c>
      <c r="Y1241" s="11">
        <v>-22.365611000000001</v>
      </c>
      <c r="Z1241" s="11">
        <v>74.556818181818187</v>
      </c>
      <c r="AA1241" s="11">
        <v>2301.9020999999998</v>
      </c>
      <c r="AB1241" s="11">
        <v>0.4</v>
      </c>
      <c r="AC1241" s="11">
        <v>40</v>
      </c>
      <c r="AD1241" s="11">
        <v>-22.745646000000001</v>
      </c>
    </row>
    <row r="1242" spans="2:30" x14ac:dyDescent="0.35">
      <c r="B1242" s="11">
        <v>-6.3820940000000004</v>
      </c>
      <c r="C1242" s="11">
        <v>25</v>
      </c>
      <c r="D1242" s="11">
        <v>196.43878000000001</v>
      </c>
      <c r="E1242" s="11">
        <v>0.13800000000000001</v>
      </c>
      <c r="F1242" s="11">
        <v>6285.1239669421484</v>
      </c>
      <c r="G1242" s="11">
        <v>6000</v>
      </c>
      <c r="H1242" s="11">
        <v>0.7</v>
      </c>
      <c r="I1242" s="11">
        <v>0.4</v>
      </c>
      <c r="J1242" s="11">
        <v>0.7</v>
      </c>
      <c r="K1242" s="11">
        <v>2</v>
      </c>
      <c r="L1242" s="11">
        <v>4</v>
      </c>
      <c r="M1242" s="11">
        <v>2</v>
      </c>
      <c r="N1242" s="11">
        <v>4</v>
      </c>
      <c r="O1242" s="11">
        <v>0.125</v>
      </c>
      <c r="P1242" s="11">
        <v>0.2</v>
      </c>
      <c r="Q1242" s="11">
        <v>0.23333333000000001</v>
      </c>
      <c r="R1242" s="11">
        <v>0.35</v>
      </c>
      <c r="S1242" s="11">
        <v>1624.8721</v>
      </c>
      <c r="T1242" s="11">
        <v>0.67500000000000004</v>
      </c>
      <c r="U1242" s="11">
        <v>80</v>
      </c>
      <c r="V1242" s="11">
        <v>800</v>
      </c>
      <c r="W1242" s="11">
        <v>-11.540345</v>
      </c>
      <c r="Y1242" s="11">
        <v>-6.3820940000000004</v>
      </c>
      <c r="Z1242" s="11">
        <v>867.34710743801656</v>
      </c>
      <c r="AA1242" s="11">
        <v>1624.8721</v>
      </c>
      <c r="AB1242" s="11">
        <v>0.67500000000000004</v>
      </c>
      <c r="AC1242" s="11">
        <v>80</v>
      </c>
      <c r="AD1242" s="11">
        <v>-11.540345</v>
      </c>
    </row>
    <row r="1243" spans="2:30" x14ac:dyDescent="0.35">
      <c r="B1243" s="11">
        <v>-22.009893000000002</v>
      </c>
      <c r="C1243" s="11">
        <v>15</v>
      </c>
      <c r="D1243" s="11">
        <v>293.90816000000001</v>
      </c>
      <c r="E1243" s="11">
        <v>8.4000000000000005E-2</v>
      </c>
      <c r="F1243" s="11">
        <v>528.9256198347108</v>
      </c>
      <c r="G1243" s="11">
        <v>8000</v>
      </c>
      <c r="H1243" s="11">
        <v>0.7</v>
      </c>
      <c r="I1243" s="11">
        <v>0.3</v>
      </c>
      <c r="J1243" s="11">
        <v>0.7</v>
      </c>
      <c r="K1243" s="11">
        <v>4</v>
      </c>
      <c r="L1243" s="11">
        <v>3</v>
      </c>
      <c r="M1243" s="11">
        <v>3</v>
      </c>
      <c r="N1243" s="11">
        <v>4</v>
      </c>
      <c r="O1243" s="11">
        <v>0.125</v>
      </c>
      <c r="P1243" s="11">
        <v>0.1</v>
      </c>
      <c r="Q1243" s="11">
        <v>0.16666666999999999</v>
      </c>
      <c r="R1243" s="11">
        <v>0.25</v>
      </c>
      <c r="S1243" s="11">
        <v>3760.8672000000001</v>
      </c>
      <c r="T1243" s="11">
        <v>0.7</v>
      </c>
      <c r="U1243" s="11">
        <v>70</v>
      </c>
      <c r="V1243" s="11">
        <v>1600</v>
      </c>
      <c r="W1243" s="11">
        <v>-21.095502</v>
      </c>
      <c r="Y1243" s="11">
        <v>-22.009893000000002</v>
      </c>
      <c r="Z1243" s="11">
        <v>44.429752066115711</v>
      </c>
      <c r="AA1243" s="11">
        <v>3760.8672000000001</v>
      </c>
      <c r="AB1243" s="11">
        <v>0.7</v>
      </c>
      <c r="AC1243" s="11">
        <v>70</v>
      </c>
      <c r="AD1243" s="11">
        <v>-21.095502</v>
      </c>
    </row>
    <row r="1244" spans="2:30" x14ac:dyDescent="0.35">
      <c r="B1244" s="11">
        <v>13.410716000000001</v>
      </c>
      <c r="C1244" s="11">
        <v>25</v>
      </c>
      <c r="D1244" s="11">
        <v>281.72449</v>
      </c>
      <c r="E1244" s="11">
        <v>0.13800000000000001</v>
      </c>
      <c r="F1244" s="11">
        <v>3100</v>
      </c>
      <c r="G1244" s="11">
        <v>8500</v>
      </c>
      <c r="H1244" s="11">
        <v>0.8</v>
      </c>
      <c r="I1244" s="11">
        <v>0.2</v>
      </c>
      <c r="J1244" s="11">
        <v>0.7</v>
      </c>
      <c r="K1244" s="11">
        <v>2</v>
      </c>
      <c r="L1244" s="11">
        <v>3</v>
      </c>
      <c r="M1244" s="11">
        <v>2</v>
      </c>
      <c r="N1244" s="11">
        <v>3</v>
      </c>
      <c r="O1244" s="11">
        <v>0.2</v>
      </c>
      <c r="P1244" s="11">
        <v>0.1</v>
      </c>
      <c r="Q1244" s="11">
        <v>0.16666666999999999</v>
      </c>
      <c r="R1244" s="11">
        <v>0.25</v>
      </c>
      <c r="S1244" s="11">
        <v>5179.2797</v>
      </c>
      <c r="T1244" s="11">
        <v>0.47499999999999998</v>
      </c>
      <c r="U1244" s="11">
        <v>60</v>
      </c>
      <c r="V1244" s="11">
        <v>1400</v>
      </c>
      <c r="W1244" s="11">
        <v>14.075144999999999</v>
      </c>
      <c r="Y1244" s="11">
        <v>13.410716000000001</v>
      </c>
      <c r="Z1244" s="11">
        <v>427.8</v>
      </c>
      <c r="AA1244" s="11">
        <v>5179.2797</v>
      </c>
      <c r="AB1244" s="11">
        <v>0.47499999999999998</v>
      </c>
      <c r="AC1244" s="11">
        <v>60</v>
      </c>
      <c r="AD1244" s="11">
        <v>14.075144999999999</v>
      </c>
    </row>
    <row r="1245" spans="2:30" x14ac:dyDescent="0.35">
      <c r="B1245" s="11">
        <v>-5.0773619999999999</v>
      </c>
      <c r="C1245" s="11">
        <v>15</v>
      </c>
      <c r="D1245" s="11">
        <v>153.79592</v>
      </c>
      <c r="E1245" s="11">
        <v>0.246</v>
      </c>
      <c r="F1245" s="11">
        <v>1335.5888429752067</v>
      </c>
      <c r="G1245" s="11">
        <v>8500</v>
      </c>
      <c r="H1245" s="11">
        <v>0.75</v>
      </c>
      <c r="I1245" s="11">
        <v>0.5</v>
      </c>
      <c r="J1245" s="11">
        <v>0.8</v>
      </c>
      <c r="K1245" s="11">
        <v>2</v>
      </c>
      <c r="L1245" s="11">
        <v>4</v>
      </c>
      <c r="M1245" s="11">
        <v>3</v>
      </c>
      <c r="N1245" s="11">
        <v>3</v>
      </c>
      <c r="O1245" s="11">
        <v>0.05</v>
      </c>
      <c r="P1245" s="11">
        <v>0.15</v>
      </c>
      <c r="Q1245" s="11">
        <v>0.1</v>
      </c>
      <c r="R1245" s="11">
        <v>0.3</v>
      </c>
      <c r="S1245" s="11">
        <v>5532.8141999999998</v>
      </c>
      <c r="T1245" s="11">
        <v>0.5</v>
      </c>
      <c r="U1245" s="11">
        <v>40</v>
      </c>
      <c r="V1245" s="11">
        <v>800</v>
      </c>
      <c r="W1245" s="11">
        <v>-4.7601099000000007</v>
      </c>
      <c r="Y1245" s="11">
        <v>-5.0773619999999999</v>
      </c>
      <c r="Z1245" s="11">
        <v>328.55485537190083</v>
      </c>
      <c r="AA1245" s="11">
        <v>5532.8141999999998</v>
      </c>
      <c r="AB1245" s="11">
        <v>0.5</v>
      </c>
      <c r="AC1245" s="11">
        <v>40</v>
      </c>
      <c r="AD1245" s="11">
        <v>-4.7601099000000007</v>
      </c>
    </row>
    <row r="1246" spans="2:30" x14ac:dyDescent="0.35">
      <c r="B1246" s="11">
        <v>-3.7774649999999999</v>
      </c>
      <c r="C1246" s="11">
        <v>35</v>
      </c>
      <c r="D1246" s="11">
        <v>190.34693999999999</v>
      </c>
      <c r="E1246" s="11">
        <v>0.219</v>
      </c>
      <c r="F1246" s="11">
        <v>425</v>
      </c>
      <c r="G1246" s="11">
        <v>7000</v>
      </c>
      <c r="H1246" s="11">
        <v>0.8</v>
      </c>
      <c r="I1246" s="11">
        <v>0.3</v>
      </c>
      <c r="J1246" s="11">
        <v>0.6</v>
      </c>
      <c r="K1246" s="11">
        <v>2</v>
      </c>
      <c r="L1246" s="11">
        <v>2</v>
      </c>
      <c r="M1246" s="11">
        <v>4</v>
      </c>
      <c r="N1246" s="11">
        <v>4</v>
      </c>
      <c r="O1246" s="11">
        <v>0.05</v>
      </c>
      <c r="P1246" s="11">
        <v>0.1</v>
      </c>
      <c r="Q1246" s="11">
        <v>0.1</v>
      </c>
      <c r="R1246" s="11">
        <v>0.3</v>
      </c>
      <c r="S1246" s="11">
        <v>4009.1156999999998</v>
      </c>
      <c r="T1246" s="11">
        <v>0.42499999999999999</v>
      </c>
      <c r="U1246" s="11">
        <v>50</v>
      </c>
      <c r="V1246" s="11">
        <v>800</v>
      </c>
      <c r="W1246" s="11">
        <v>-6.7840692000000002</v>
      </c>
      <c r="Y1246" s="11">
        <v>-3.7774649999999999</v>
      </c>
      <c r="Z1246" s="11">
        <v>93.075000000000003</v>
      </c>
      <c r="AA1246" s="11">
        <v>4009.1156999999998</v>
      </c>
      <c r="AB1246" s="11">
        <v>0.42499999999999999</v>
      </c>
      <c r="AC1246" s="11">
        <v>50</v>
      </c>
      <c r="AD1246" s="11">
        <v>-6.7840692000000002</v>
      </c>
    </row>
    <row r="1247" spans="2:30" x14ac:dyDescent="0.35">
      <c r="B1247" s="11">
        <v>-17.653649999999999</v>
      </c>
      <c r="C1247" s="11">
        <v>15</v>
      </c>
      <c r="D1247" s="11">
        <v>281.72449</v>
      </c>
      <c r="E1247" s="11">
        <v>0.03</v>
      </c>
      <c r="F1247" s="11">
        <v>950</v>
      </c>
      <c r="G1247" s="11">
        <v>8500</v>
      </c>
      <c r="H1247" s="11">
        <v>0.7</v>
      </c>
      <c r="I1247" s="11">
        <v>0.4</v>
      </c>
      <c r="J1247" s="11">
        <v>0.9</v>
      </c>
      <c r="K1247" s="11">
        <v>3</v>
      </c>
      <c r="L1247" s="11">
        <v>2</v>
      </c>
      <c r="M1247" s="11">
        <v>2</v>
      </c>
      <c r="N1247" s="11">
        <v>4</v>
      </c>
      <c r="O1247" s="11">
        <v>0.05</v>
      </c>
      <c r="P1247" s="11">
        <v>0.2</v>
      </c>
      <c r="Q1247" s="11">
        <v>0.23333333000000001</v>
      </c>
      <c r="R1247" s="11">
        <v>0.35</v>
      </c>
      <c r="S1247" s="11">
        <v>5532.8141999999998</v>
      </c>
      <c r="T1247" s="11">
        <v>0.65</v>
      </c>
      <c r="U1247" s="11">
        <v>40</v>
      </c>
      <c r="V1247" s="11">
        <v>1200</v>
      </c>
      <c r="W1247" s="11">
        <v>-19.562863</v>
      </c>
      <c r="Y1247" s="11">
        <v>-17.653649999999999</v>
      </c>
      <c r="Z1247" s="11">
        <v>28.5</v>
      </c>
      <c r="AA1247" s="11">
        <v>5532.8141999999998</v>
      </c>
      <c r="AB1247" s="11">
        <v>0.65</v>
      </c>
      <c r="AC1247" s="11">
        <v>40</v>
      </c>
      <c r="AD1247" s="11">
        <v>-19.562863</v>
      </c>
    </row>
    <row r="1248" spans="2:30" x14ac:dyDescent="0.35">
      <c r="B1248" s="11">
        <v>-2.3159380000000001</v>
      </c>
      <c r="C1248" s="11">
        <v>30</v>
      </c>
      <c r="D1248" s="11">
        <v>7.5918367</v>
      </c>
      <c r="E1248" s="11">
        <v>0.27300000000000002</v>
      </c>
      <c r="F1248" s="11">
        <v>899.17355371900828</v>
      </c>
      <c r="G1248" s="11">
        <v>4500</v>
      </c>
      <c r="H1248" s="11">
        <v>0.7</v>
      </c>
      <c r="I1248" s="11">
        <v>0.2</v>
      </c>
      <c r="J1248" s="11">
        <v>0.8</v>
      </c>
      <c r="K1248" s="11">
        <v>2</v>
      </c>
      <c r="L1248" s="11">
        <v>4</v>
      </c>
      <c r="M1248" s="11">
        <v>4</v>
      </c>
      <c r="N1248" s="11">
        <v>2</v>
      </c>
      <c r="O1248" s="11">
        <v>0.125</v>
      </c>
      <c r="P1248" s="11">
        <v>0.1</v>
      </c>
      <c r="Q1248" s="11">
        <v>0.23333333000000001</v>
      </c>
      <c r="R1248" s="11">
        <v>0.35</v>
      </c>
      <c r="S1248" s="11">
        <v>1919.0028</v>
      </c>
      <c r="T1248" s="11">
        <v>0.6</v>
      </c>
      <c r="U1248" s="11">
        <v>80</v>
      </c>
      <c r="V1248" s="11">
        <v>1200</v>
      </c>
      <c r="W1248" s="11">
        <v>1.2641038</v>
      </c>
      <c r="Y1248" s="11">
        <v>-2.3159380000000001</v>
      </c>
      <c r="Z1248" s="11">
        <v>245.47438016528929</v>
      </c>
      <c r="AA1248" s="11">
        <v>1919.0028</v>
      </c>
      <c r="AB1248" s="11">
        <v>0.6</v>
      </c>
      <c r="AC1248" s="11">
        <v>80</v>
      </c>
      <c r="AD1248" s="11">
        <v>1.2641038</v>
      </c>
    </row>
    <row r="1249" spans="2:30" x14ac:dyDescent="0.35">
      <c r="B1249" s="11">
        <v>-1.048473</v>
      </c>
      <c r="C1249" s="11">
        <v>15</v>
      </c>
      <c r="D1249" s="11">
        <v>74.602041</v>
      </c>
      <c r="E1249" s="11">
        <v>0.03</v>
      </c>
      <c r="F1249" s="11">
        <v>3800</v>
      </c>
      <c r="G1249" s="11">
        <v>7000</v>
      </c>
      <c r="H1249" s="11">
        <v>0.7</v>
      </c>
      <c r="I1249" s="11">
        <v>0.4</v>
      </c>
      <c r="J1249" s="11">
        <v>0.7</v>
      </c>
      <c r="K1249" s="11">
        <v>3</v>
      </c>
      <c r="L1249" s="11">
        <v>2</v>
      </c>
      <c r="M1249" s="11">
        <v>2</v>
      </c>
      <c r="N1249" s="11">
        <v>4</v>
      </c>
      <c r="O1249" s="11">
        <v>0.125</v>
      </c>
      <c r="P1249" s="11">
        <v>0.2</v>
      </c>
      <c r="Q1249" s="11">
        <v>0.16666666999999999</v>
      </c>
      <c r="R1249" s="11">
        <v>0.2</v>
      </c>
      <c r="S1249" s="11">
        <v>4556.4351999999999</v>
      </c>
      <c r="T1249" s="11">
        <v>0.625</v>
      </c>
      <c r="U1249" s="11">
        <v>90</v>
      </c>
      <c r="V1249" s="11">
        <v>800</v>
      </c>
      <c r="W1249" s="11">
        <v>-1.3815288000000001</v>
      </c>
      <c r="Y1249" s="11">
        <v>-1.048473</v>
      </c>
      <c r="Z1249" s="11">
        <v>114</v>
      </c>
      <c r="AA1249" s="11">
        <v>4556.4351999999999</v>
      </c>
      <c r="AB1249" s="11">
        <v>0.625</v>
      </c>
      <c r="AC1249" s="11">
        <v>90</v>
      </c>
      <c r="AD1249" s="11">
        <v>-1.3815288000000001</v>
      </c>
    </row>
    <row r="1250" spans="2:30" x14ac:dyDescent="0.35">
      <c r="B1250" s="11">
        <v>23.762509999999999</v>
      </c>
      <c r="C1250" s="11">
        <v>20</v>
      </c>
      <c r="D1250" s="11">
        <v>50.234693999999998</v>
      </c>
      <c r="E1250" s="11">
        <v>0.219</v>
      </c>
      <c r="F1250" s="11">
        <v>2847.3657024793383</v>
      </c>
      <c r="G1250" s="11">
        <v>4000</v>
      </c>
      <c r="H1250" s="11">
        <v>0.85</v>
      </c>
      <c r="I1250" s="11">
        <v>0.2</v>
      </c>
      <c r="J1250" s="11">
        <v>0.7</v>
      </c>
      <c r="K1250" s="11">
        <v>3</v>
      </c>
      <c r="L1250" s="11">
        <v>3</v>
      </c>
      <c r="M1250" s="11">
        <v>2</v>
      </c>
      <c r="N1250" s="11">
        <v>3</v>
      </c>
      <c r="O1250" s="11">
        <v>0.125</v>
      </c>
      <c r="P1250" s="11">
        <v>0.1</v>
      </c>
      <c r="Q1250" s="11">
        <v>0.23333333000000001</v>
      </c>
      <c r="R1250" s="11">
        <v>0.3</v>
      </c>
      <c r="S1250" s="11">
        <v>2168.0601999999999</v>
      </c>
      <c r="T1250" s="11">
        <v>0.52500000000000002</v>
      </c>
      <c r="U1250" s="11">
        <v>70</v>
      </c>
      <c r="V1250" s="11">
        <v>800</v>
      </c>
      <c r="W1250" s="11">
        <v>25.534343</v>
      </c>
      <c r="Y1250" s="11">
        <v>23.762509999999999</v>
      </c>
      <c r="Z1250" s="11">
        <v>623.57308884297504</v>
      </c>
      <c r="AA1250" s="11">
        <v>2168.0601999999999</v>
      </c>
      <c r="AB1250" s="11">
        <v>0.52500000000000002</v>
      </c>
      <c r="AC1250" s="11">
        <v>70</v>
      </c>
      <c r="AD1250" s="11">
        <v>25.534343</v>
      </c>
    </row>
    <row r="1251" spans="2:30" x14ac:dyDescent="0.35">
      <c r="B1251" s="11">
        <v>3.0089739999999998</v>
      </c>
      <c r="C1251" s="11">
        <v>20</v>
      </c>
      <c r="D1251" s="11">
        <v>111.15306</v>
      </c>
      <c r="E1251" s="11">
        <v>0.111</v>
      </c>
      <c r="F1251" s="11">
        <v>2435.4855371900826</v>
      </c>
      <c r="G1251" s="11">
        <v>7500</v>
      </c>
      <c r="H1251" s="11">
        <v>0.75</v>
      </c>
      <c r="I1251" s="11">
        <v>0.4</v>
      </c>
      <c r="J1251" s="11">
        <v>0.7</v>
      </c>
      <c r="K1251" s="11">
        <v>4</v>
      </c>
      <c r="L1251" s="11">
        <v>2</v>
      </c>
      <c r="M1251" s="11">
        <v>4</v>
      </c>
      <c r="N1251" s="11">
        <v>2</v>
      </c>
      <c r="O1251" s="11">
        <v>0.2</v>
      </c>
      <c r="P1251" s="11">
        <v>0.15</v>
      </c>
      <c r="Q1251" s="11">
        <v>0.16666666999999999</v>
      </c>
      <c r="R1251" s="11">
        <v>0.25</v>
      </c>
      <c r="S1251" s="11">
        <v>4720.7762000000002</v>
      </c>
      <c r="T1251" s="11">
        <v>0.67500000000000004</v>
      </c>
      <c r="U1251" s="11">
        <v>90</v>
      </c>
      <c r="V1251" s="11">
        <v>1000</v>
      </c>
      <c r="W1251" s="11">
        <v>4.1342790999999997</v>
      </c>
      <c r="Y1251" s="11">
        <v>3.0089739999999998</v>
      </c>
      <c r="Z1251" s="11">
        <v>270.33889462809918</v>
      </c>
      <c r="AA1251" s="11">
        <v>4720.7762000000002</v>
      </c>
      <c r="AB1251" s="11">
        <v>0.67500000000000004</v>
      </c>
      <c r="AC1251" s="11">
        <v>90</v>
      </c>
      <c r="AD1251" s="11">
        <v>4.1342790999999997</v>
      </c>
    </row>
    <row r="1252" spans="2:30" x14ac:dyDescent="0.35">
      <c r="B1252" s="11">
        <v>24.718052</v>
      </c>
      <c r="C1252" s="11">
        <v>25</v>
      </c>
      <c r="D1252" s="11">
        <v>1.5</v>
      </c>
      <c r="E1252" s="11">
        <v>0.219</v>
      </c>
      <c r="F1252" s="11">
        <v>1825</v>
      </c>
      <c r="G1252" s="11">
        <v>5000</v>
      </c>
      <c r="H1252" s="11">
        <v>0.75</v>
      </c>
      <c r="I1252" s="11">
        <v>0.4</v>
      </c>
      <c r="J1252" s="11">
        <v>0.6</v>
      </c>
      <c r="K1252" s="11">
        <v>3</v>
      </c>
      <c r="L1252" s="11">
        <v>4</v>
      </c>
      <c r="M1252" s="11">
        <v>2</v>
      </c>
      <c r="N1252" s="11">
        <v>4</v>
      </c>
      <c r="O1252" s="11">
        <v>0.05</v>
      </c>
      <c r="P1252" s="11">
        <v>0.1</v>
      </c>
      <c r="Q1252" s="11">
        <v>0.16666666999999999</v>
      </c>
      <c r="R1252" s="11">
        <v>0.3</v>
      </c>
      <c r="S1252" s="11">
        <v>1777.2038</v>
      </c>
      <c r="T1252" s="11">
        <v>0.45</v>
      </c>
      <c r="U1252" s="11">
        <v>90</v>
      </c>
      <c r="V1252" s="11">
        <v>1000</v>
      </c>
      <c r="W1252" s="11">
        <v>23.924025</v>
      </c>
      <c r="Y1252" s="11">
        <v>24.718052</v>
      </c>
      <c r="Z1252" s="11">
        <v>399.67500000000001</v>
      </c>
      <c r="AA1252" s="11">
        <v>1777.2038</v>
      </c>
      <c r="AB1252" s="11">
        <v>0.45</v>
      </c>
      <c r="AC1252" s="11">
        <v>90</v>
      </c>
      <c r="AD1252" s="11">
        <v>23.924025</v>
      </c>
    </row>
    <row r="1253" spans="2:30" x14ac:dyDescent="0.35">
      <c r="B1253" s="11">
        <v>-7.1450199999999997</v>
      </c>
      <c r="C1253" s="11">
        <v>15</v>
      </c>
      <c r="D1253" s="11">
        <v>214.71429000000001</v>
      </c>
      <c r="E1253" s="11">
        <v>8.4000000000000005E-2</v>
      </c>
      <c r="F1253" s="11">
        <v>1000</v>
      </c>
      <c r="G1253" s="11">
        <v>5500</v>
      </c>
      <c r="H1253" s="11">
        <v>0.75</v>
      </c>
      <c r="I1253" s="11">
        <v>0.5</v>
      </c>
      <c r="J1253" s="11">
        <v>0.6</v>
      </c>
      <c r="K1253" s="11">
        <v>2</v>
      </c>
      <c r="L1253" s="11">
        <v>3</v>
      </c>
      <c r="M1253" s="11">
        <v>3</v>
      </c>
      <c r="N1253" s="11">
        <v>2</v>
      </c>
      <c r="O1253" s="11">
        <v>0.125</v>
      </c>
      <c r="P1253" s="11">
        <v>0.15</v>
      </c>
      <c r="Q1253" s="11">
        <v>0.1</v>
      </c>
      <c r="R1253" s="11">
        <v>0.2</v>
      </c>
      <c r="S1253" s="11">
        <v>2585.5962</v>
      </c>
      <c r="T1253" s="11">
        <v>0.55000000000000004</v>
      </c>
      <c r="U1253" s="11">
        <v>80</v>
      </c>
      <c r="V1253" s="11">
        <v>1000</v>
      </c>
      <c r="W1253" s="11">
        <v>-4.4401535000000001</v>
      </c>
      <c r="Y1253" s="11">
        <v>-7.1450199999999997</v>
      </c>
      <c r="Z1253" s="11">
        <v>84</v>
      </c>
      <c r="AA1253" s="11">
        <v>2585.5962</v>
      </c>
      <c r="AB1253" s="11">
        <v>0.55000000000000004</v>
      </c>
      <c r="AC1253" s="11">
        <v>80</v>
      </c>
      <c r="AD1253" s="11">
        <v>-4.4401535000000001</v>
      </c>
    </row>
    <row r="1254" spans="2:30" x14ac:dyDescent="0.35">
      <c r="B1254" s="11">
        <v>-7.6281330000000001</v>
      </c>
      <c r="C1254" s="11">
        <v>15</v>
      </c>
      <c r="D1254" s="11">
        <v>275.63265000000001</v>
      </c>
      <c r="E1254" s="11">
        <v>0.219</v>
      </c>
      <c r="F1254" s="11">
        <v>6600</v>
      </c>
      <c r="G1254" s="11">
        <v>6000</v>
      </c>
      <c r="H1254" s="11">
        <v>0.7</v>
      </c>
      <c r="I1254" s="11">
        <v>0.3</v>
      </c>
      <c r="J1254" s="11">
        <v>0.9</v>
      </c>
      <c r="K1254" s="11">
        <v>3</v>
      </c>
      <c r="L1254" s="11">
        <v>3</v>
      </c>
      <c r="M1254" s="11">
        <v>2</v>
      </c>
      <c r="N1254" s="11">
        <v>4</v>
      </c>
      <c r="O1254" s="11">
        <v>0.05</v>
      </c>
      <c r="P1254" s="11">
        <v>0.1</v>
      </c>
      <c r="Q1254" s="11">
        <v>0.16666666999999999</v>
      </c>
      <c r="R1254" s="11">
        <v>0.25</v>
      </c>
      <c r="S1254" s="11">
        <v>3363.0830999999998</v>
      </c>
      <c r="T1254" s="11">
        <v>0.55000000000000004</v>
      </c>
      <c r="U1254" s="11">
        <v>50</v>
      </c>
      <c r="V1254" s="11">
        <v>400</v>
      </c>
      <c r="W1254" s="11">
        <v>-6.9154739999999997</v>
      </c>
      <c r="Y1254" s="11">
        <v>-7.6281330000000001</v>
      </c>
      <c r="Z1254" s="11">
        <v>1445.4</v>
      </c>
      <c r="AA1254" s="11">
        <v>3363.0830999999998</v>
      </c>
      <c r="AB1254" s="11">
        <v>0.55000000000000004</v>
      </c>
      <c r="AC1254" s="11">
        <v>50</v>
      </c>
      <c r="AD1254" s="11">
        <v>-6.9154739999999997</v>
      </c>
    </row>
    <row r="1255" spans="2:30" x14ac:dyDescent="0.35">
      <c r="B1255" s="11">
        <v>-17.633773999999999</v>
      </c>
      <c r="C1255" s="11">
        <v>20</v>
      </c>
      <c r="D1255" s="11">
        <v>117.2449</v>
      </c>
      <c r="E1255" s="11">
        <v>0.3</v>
      </c>
      <c r="F1255" s="11">
        <v>1300</v>
      </c>
      <c r="G1255" s="11">
        <v>6000</v>
      </c>
      <c r="H1255" s="11">
        <v>0.8</v>
      </c>
      <c r="I1255" s="11">
        <v>0.4</v>
      </c>
      <c r="J1255" s="11">
        <v>0.9</v>
      </c>
      <c r="K1255" s="11">
        <v>3</v>
      </c>
      <c r="L1255" s="11">
        <v>4</v>
      </c>
      <c r="M1255" s="11">
        <v>2</v>
      </c>
      <c r="N1255" s="11">
        <v>2</v>
      </c>
      <c r="O1255" s="11">
        <v>0.05</v>
      </c>
      <c r="P1255" s="11">
        <v>0.15</v>
      </c>
      <c r="Q1255" s="11">
        <v>0.16666666999999999</v>
      </c>
      <c r="R1255" s="11">
        <v>0.35</v>
      </c>
      <c r="S1255" s="11">
        <v>1678.4982</v>
      </c>
      <c r="T1255" s="11">
        <v>0.67500000000000004</v>
      </c>
      <c r="U1255" s="11">
        <v>50</v>
      </c>
      <c r="V1255" s="11">
        <v>2000</v>
      </c>
      <c r="W1255" s="11">
        <v>-20.842856999999999</v>
      </c>
      <c r="Y1255" s="11">
        <v>-17.633773999999999</v>
      </c>
      <c r="Z1255" s="11">
        <v>390</v>
      </c>
      <c r="AA1255" s="11">
        <v>1678.4982</v>
      </c>
      <c r="AB1255" s="11">
        <v>0.67500000000000004</v>
      </c>
      <c r="AC1255" s="11">
        <v>50</v>
      </c>
      <c r="AD1255" s="11">
        <v>-20.842856999999999</v>
      </c>
    </row>
    <row r="1256" spans="2:30" x14ac:dyDescent="0.35">
      <c r="B1256" s="11">
        <v>-20.407571000000001</v>
      </c>
      <c r="C1256" s="11">
        <v>20</v>
      </c>
      <c r="D1256" s="11">
        <v>300</v>
      </c>
      <c r="E1256" s="11">
        <v>0.246</v>
      </c>
      <c r="F1256" s="11">
        <v>775</v>
      </c>
      <c r="G1256" s="11">
        <v>6500</v>
      </c>
      <c r="H1256" s="11">
        <v>0.8</v>
      </c>
      <c r="I1256" s="11">
        <v>0.5</v>
      </c>
      <c r="J1256" s="11">
        <v>0.6</v>
      </c>
      <c r="K1256" s="11">
        <v>2</v>
      </c>
      <c r="L1256" s="11">
        <v>3</v>
      </c>
      <c r="M1256" s="11">
        <v>2</v>
      </c>
      <c r="N1256" s="11">
        <v>2</v>
      </c>
      <c r="O1256" s="11">
        <v>0.2</v>
      </c>
      <c r="P1256" s="11">
        <v>0.2</v>
      </c>
      <c r="Q1256" s="11">
        <v>0.1</v>
      </c>
      <c r="R1256" s="11">
        <v>0.2</v>
      </c>
      <c r="S1256" s="11">
        <v>1818.3731</v>
      </c>
      <c r="T1256" s="11">
        <v>0.7</v>
      </c>
      <c r="U1256" s="11">
        <v>50</v>
      </c>
      <c r="V1256" s="11">
        <v>1800</v>
      </c>
      <c r="W1256" s="11">
        <v>-22.901309999999999</v>
      </c>
      <c r="Y1256" s="11">
        <v>-20.407571000000001</v>
      </c>
      <c r="Z1256" s="11">
        <v>190.65</v>
      </c>
      <c r="AA1256" s="11">
        <v>1818.3731</v>
      </c>
      <c r="AB1256" s="11">
        <v>0.7</v>
      </c>
      <c r="AC1256" s="11">
        <v>50</v>
      </c>
      <c r="AD1256" s="11">
        <v>-22.901309999999999</v>
      </c>
    </row>
    <row r="1257" spans="2:30" x14ac:dyDescent="0.35">
      <c r="B1257" s="11">
        <v>-5.1064489999999996</v>
      </c>
      <c r="C1257" s="11">
        <v>30</v>
      </c>
      <c r="D1257" s="11">
        <v>245.17347000000001</v>
      </c>
      <c r="E1257" s="11">
        <v>0.246</v>
      </c>
      <c r="F1257" s="11">
        <v>528.9256198347108</v>
      </c>
      <c r="G1257" s="11">
        <v>7500</v>
      </c>
      <c r="H1257" s="11">
        <v>0.8</v>
      </c>
      <c r="I1257" s="11">
        <v>0.2</v>
      </c>
      <c r="J1257" s="11">
        <v>0.6</v>
      </c>
      <c r="K1257" s="11">
        <v>4</v>
      </c>
      <c r="L1257" s="11">
        <v>4</v>
      </c>
      <c r="M1257" s="11">
        <v>4</v>
      </c>
      <c r="N1257" s="11">
        <v>2</v>
      </c>
      <c r="O1257" s="11">
        <v>0.2</v>
      </c>
      <c r="P1257" s="11">
        <v>0.15</v>
      </c>
      <c r="Q1257" s="11">
        <v>0.3</v>
      </c>
      <c r="R1257" s="11">
        <v>0.3</v>
      </c>
      <c r="S1257" s="11">
        <v>3198.3380999999999</v>
      </c>
      <c r="T1257" s="11">
        <v>0.52500000000000002</v>
      </c>
      <c r="U1257" s="11">
        <v>50</v>
      </c>
      <c r="V1257" s="11">
        <v>800</v>
      </c>
      <c r="W1257" s="11">
        <v>-6.8448054000000003</v>
      </c>
      <c r="Y1257" s="11">
        <v>-5.1064489999999996</v>
      </c>
      <c r="Z1257" s="11">
        <v>130.11570247933886</v>
      </c>
      <c r="AA1257" s="11">
        <v>3198.3380999999999</v>
      </c>
      <c r="AB1257" s="11">
        <v>0.52500000000000002</v>
      </c>
      <c r="AC1257" s="11">
        <v>50</v>
      </c>
      <c r="AD1257" s="11">
        <v>-6.8448054000000003</v>
      </c>
    </row>
    <row r="1258" spans="2:30" x14ac:dyDescent="0.35">
      <c r="B1258" s="11">
        <v>39.708351999999998</v>
      </c>
      <c r="C1258" s="11">
        <v>20</v>
      </c>
      <c r="D1258" s="11">
        <v>165.97959</v>
      </c>
      <c r="E1258" s="11">
        <v>0.27300000000000002</v>
      </c>
      <c r="F1258" s="11">
        <v>4176.1363636363631</v>
      </c>
      <c r="G1258" s="11">
        <v>7000</v>
      </c>
      <c r="H1258" s="11">
        <v>0.85</v>
      </c>
      <c r="I1258" s="11">
        <v>0.3</v>
      </c>
      <c r="J1258" s="11">
        <v>0.6</v>
      </c>
      <c r="K1258" s="11">
        <v>3</v>
      </c>
      <c r="L1258" s="11">
        <v>2</v>
      </c>
      <c r="M1258" s="11">
        <v>3</v>
      </c>
      <c r="N1258" s="11">
        <v>2</v>
      </c>
      <c r="O1258" s="11">
        <v>0.2</v>
      </c>
      <c r="P1258" s="11">
        <v>0.15</v>
      </c>
      <c r="Q1258" s="11">
        <v>0.1</v>
      </c>
      <c r="R1258" s="11">
        <v>0.25</v>
      </c>
      <c r="S1258" s="11">
        <v>1958.2479000000001</v>
      </c>
      <c r="T1258" s="11">
        <v>0.52500000000000002</v>
      </c>
      <c r="U1258" s="11">
        <v>90</v>
      </c>
      <c r="V1258" s="11">
        <v>400</v>
      </c>
      <c r="W1258" s="11">
        <v>36.828719</v>
      </c>
      <c r="Y1258" s="11">
        <v>39.708351999999998</v>
      </c>
      <c r="Z1258" s="11">
        <v>1140.0852272727273</v>
      </c>
      <c r="AA1258" s="11">
        <v>1958.2479000000001</v>
      </c>
      <c r="AB1258" s="11">
        <v>0.52500000000000002</v>
      </c>
      <c r="AC1258" s="11">
        <v>90</v>
      </c>
      <c r="AD1258" s="11">
        <v>36.828719</v>
      </c>
    </row>
    <row r="1259" spans="2:30" x14ac:dyDescent="0.35">
      <c r="B1259" s="11">
        <v>-15.286312000000001</v>
      </c>
      <c r="C1259" s="11">
        <v>25</v>
      </c>
      <c r="D1259" s="11">
        <v>300</v>
      </c>
      <c r="E1259" s="11">
        <v>0.246</v>
      </c>
      <c r="F1259" s="11">
        <v>950</v>
      </c>
      <c r="G1259" s="11">
        <v>4000</v>
      </c>
      <c r="H1259" s="11">
        <v>0.7</v>
      </c>
      <c r="I1259" s="11">
        <v>0.3</v>
      </c>
      <c r="J1259" s="11">
        <v>0.9</v>
      </c>
      <c r="K1259" s="11">
        <v>2</v>
      </c>
      <c r="L1259" s="11">
        <v>3</v>
      </c>
      <c r="M1259" s="11">
        <v>4</v>
      </c>
      <c r="N1259" s="11">
        <v>4</v>
      </c>
      <c r="O1259" s="11">
        <v>0.125</v>
      </c>
      <c r="P1259" s="11">
        <v>0.2</v>
      </c>
      <c r="Q1259" s="11">
        <v>0.3</v>
      </c>
      <c r="R1259" s="11">
        <v>0.35</v>
      </c>
      <c r="S1259" s="11">
        <v>1083.2481</v>
      </c>
      <c r="T1259" s="11">
        <v>0.55000000000000004</v>
      </c>
      <c r="U1259" s="11">
        <v>70</v>
      </c>
      <c r="V1259" s="11">
        <v>1400</v>
      </c>
      <c r="W1259" s="11">
        <v>-15.266681999999999</v>
      </c>
      <c r="Y1259" s="11">
        <v>-15.286312000000001</v>
      </c>
      <c r="Z1259" s="11">
        <v>233.7</v>
      </c>
      <c r="AA1259" s="11">
        <v>1083.2481</v>
      </c>
      <c r="AB1259" s="11">
        <v>0.55000000000000004</v>
      </c>
      <c r="AC1259" s="11">
        <v>70</v>
      </c>
      <c r="AD1259" s="11">
        <v>-15.266681999999999</v>
      </c>
    </row>
    <row r="1260" spans="2:30" x14ac:dyDescent="0.35">
      <c r="B1260" s="11">
        <v>1.423699</v>
      </c>
      <c r="C1260" s="11">
        <v>35</v>
      </c>
      <c r="D1260" s="11">
        <v>50.234693999999998</v>
      </c>
      <c r="E1260" s="11">
        <v>0.246</v>
      </c>
      <c r="F1260" s="11">
        <v>1430.8884297520663</v>
      </c>
      <c r="G1260" s="11">
        <v>7000</v>
      </c>
      <c r="H1260" s="11">
        <v>0.75</v>
      </c>
      <c r="I1260" s="11">
        <v>0.4</v>
      </c>
      <c r="J1260" s="11">
        <v>0.8</v>
      </c>
      <c r="K1260" s="11">
        <v>2</v>
      </c>
      <c r="L1260" s="11">
        <v>2</v>
      </c>
      <c r="M1260" s="11">
        <v>4</v>
      </c>
      <c r="N1260" s="11">
        <v>2</v>
      </c>
      <c r="O1260" s="11">
        <v>0.2</v>
      </c>
      <c r="P1260" s="11">
        <v>0.15</v>
      </c>
      <c r="Q1260" s="11">
        <v>0.16666666999999999</v>
      </c>
      <c r="R1260" s="11">
        <v>0.2</v>
      </c>
      <c r="S1260" s="11">
        <v>2338.6507999999999</v>
      </c>
      <c r="T1260" s="11">
        <v>0.57499999999999996</v>
      </c>
      <c r="U1260" s="11">
        <v>60</v>
      </c>
      <c r="V1260" s="11">
        <v>400</v>
      </c>
      <c r="W1260" s="11">
        <v>5.5339947</v>
      </c>
      <c r="Y1260" s="11">
        <v>1.423699</v>
      </c>
      <c r="Z1260" s="11">
        <v>351.99855371900827</v>
      </c>
      <c r="AA1260" s="11">
        <v>2338.6507999999999</v>
      </c>
      <c r="AB1260" s="11">
        <v>0.57499999999999996</v>
      </c>
      <c r="AC1260" s="11">
        <v>60</v>
      </c>
      <c r="AD1260" s="11">
        <v>5.5339947</v>
      </c>
    </row>
    <row r="1261" spans="2:30" x14ac:dyDescent="0.35">
      <c r="B1261" s="11">
        <v>-9.5098990000000008</v>
      </c>
      <c r="C1261" s="11">
        <v>45</v>
      </c>
      <c r="D1261" s="11">
        <v>129.42857000000001</v>
      </c>
      <c r="E1261" s="11">
        <v>0.192</v>
      </c>
      <c r="F1261" s="11">
        <v>1961.518595041322</v>
      </c>
      <c r="G1261" s="11">
        <v>8500</v>
      </c>
      <c r="H1261" s="11">
        <v>0.75</v>
      </c>
      <c r="I1261" s="11">
        <v>0.4</v>
      </c>
      <c r="J1261" s="11">
        <v>0.9</v>
      </c>
      <c r="K1261" s="11">
        <v>3</v>
      </c>
      <c r="L1261" s="11">
        <v>3</v>
      </c>
      <c r="M1261" s="11">
        <v>2</v>
      </c>
      <c r="N1261" s="11">
        <v>2</v>
      </c>
      <c r="O1261" s="11">
        <v>0.05</v>
      </c>
      <c r="P1261" s="11">
        <v>0.2</v>
      </c>
      <c r="Q1261" s="11">
        <v>0.1</v>
      </c>
      <c r="R1261" s="11">
        <v>0.25</v>
      </c>
      <c r="S1261" s="11">
        <v>2678.8955999999998</v>
      </c>
      <c r="T1261" s="11">
        <v>0.5</v>
      </c>
      <c r="U1261" s="11">
        <v>70</v>
      </c>
      <c r="V1261" s="11">
        <v>1200</v>
      </c>
      <c r="W1261" s="11">
        <v>-8.2108226000000002</v>
      </c>
      <c r="Y1261" s="11">
        <v>-9.5098990000000008</v>
      </c>
      <c r="Z1261" s="11">
        <v>376.61157024793386</v>
      </c>
      <c r="AA1261" s="11">
        <v>2678.8955999999998</v>
      </c>
      <c r="AB1261" s="11">
        <v>0.5</v>
      </c>
      <c r="AC1261" s="11">
        <v>70</v>
      </c>
      <c r="AD1261" s="11">
        <v>-8.2108226000000002</v>
      </c>
    </row>
    <row r="1262" spans="2:30" x14ac:dyDescent="0.35">
      <c r="B1262" s="11">
        <v>-19.474111000000001</v>
      </c>
      <c r="C1262" s="11">
        <v>40</v>
      </c>
      <c r="D1262" s="11">
        <v>68.510204000000002</v>
      </c>
      <c r="E1262" s="11">
        <v>8.4000000000000005E-2</v>
      </c>
      <c r="F1262" s="11">
        <v>250</v>
      </c>
      <c r="G1262" s="11">
        <v>7000</v>
      </c>
      <c r="H1262" s="11">
        <v>0.8</v>
      </c>
      <c r="I1262" s="11">
        <v>0.5</v>
      </c>
      <c r="J1262" s="11">
        <v>0.9</v>
      </c>
      <c r="K1262" s="11">
        <v>2</v>
      </c>
      <c r="L1262" s="11">
        <v>3</v>
      </c>
      <c r="M1262" s="11">
        <v>3</v>
      </c>
      <c r="N1262" s="11">
        <v>4</v>
      </c>
      <c r="O1262" s="11">
        <v>0.05</v>
      </c>
      <c r="P1262" s="11">
        <v>0.2</v>
      </c>
      <c r="Q1262" s="11">
        <v>0.3</v>
      </c>
      <c r="R1262" s="11">
        <v>0.35</v>
      </c>
      <c r="S1262" s="11">
        <v>2811.0563000000002</v>
      </c>
      <c r="T1262" s="11">
        <v>0.52500000000000002</v>
      </c>
      <c r="U1262" s="11">
        <v>70</v>
      </c>
      <c r="V1262" s="11">
        <v>1400</v>
      </c>
      <c r="W1262" s="11">
        <v>-21.613568999999998</v>
      </c>
      <c r="Y1262" s="11">
        <v>-19.474111000000001</v>
      </c>
      <c r="Z1262" s="11">
        <v>21</v>
      </c>
      <c r="AA1262" s="11">
        <v>2811.0563000000002</v>
      </c>
      <c r="AB1262" s="11">
        <v>0.52500000000000002</v>
      </c>
      <c r="AC1262" s="11">
        <v>70</v>
      </c>
      <c r="AD1262" s="11">
        <v>-21.613568999999998</v>
      </c>
    </row>
    <row r="1263" spans="2:30" x14ac:dyDescent="0.35">
      <c r="B1263" s="11">
        <v>3.943543</v>
      </c>
      <c r="C1263" s="11">
        <v>35</v>
      </c>
      <c r="D1263" s="11">
        <v>281.72449</v>
      </c>
      <c r="E1263" s="11">
        <v>0.111</v>
      </c>
      <c r="F1263" s="11">
        <v>3800</v>
      </c>
      <c r="G1263" s="11">
        <v>7000</v>
      </c>
      <c r="H1263" s="11">
        <v>0.75</v>
      </c>
      <c r="I1263" s="11">
        <v>0.5</v>
      </c>
      <c r="J1263" s="11">
        <v>0.6</v>
      </c>
      <c r="K1263" s="11">
        <v>3</v>
      </c>
      <c r="L1263" s="11">
        <v>4</v>
      </c>
      <c r="M1263" s="11">
        <v>4</v>
      </c>
      <c r="N1263" s="11">
        <v>4</v>
      </c>
      <c r="O1263" s="11">
        <v>0.2</v>
      </c>
      <c r="P1263" s="11">
        <v>0.2</v>
      </c>
      <c r="Q1263" s="11">
        <v>0.16666666999999999</v>
      </c>
      <c r="R1263" s="11">
        <v>0.25</v>
      </c>
      <c r="S1263" s="11">
        <v>3452.2941000000001</v>
      </c>
      <c r="T1263" s="11">
        <v>0.5</v>
      </c>
      <c r="U1263" s="11">
        <v>50</v>
      </c>
      <c r="V1263" s="11">
        <v>1400</v>
      </c>
      <c r="W1263" s="11">
        <v>2.9351702999999998</v>
      </c>
      <c r="Y1263" s="11">
        <v>3.943543</v>
      </c>
      <c r="Z1263" s="11">
        <v>421.8</v>
      </c>
      <c r="AA1263" s="11">
        <v>3452.2941000000001</v>
      </c>
      <c r="AB1263" s="11">
        <v>0.5</v>
      </c>
      <c r="AC1263" s="11">
        <v>50</v>
      </c>
      <c r="AD1263" s="11">
        <v>2.9351702999999998</v>
      </c>
    </row>
    <row r="1264" spans="2:30" x14ac:dyDescent="0.35">
      <c r="B1264" s="11">
        <v>14.114328</v>
      </c>
      <c r="C1264" s="11">
        <v>25</v>
      </c>
      <c r="D1264" s="11">
        <v>19.775510000000001</v>
      </c>
      <c r="E1264" s="11">
        <v>0.192</v>
      </c>
      <c r="F1264" s="11">
        <v>8000</v>
      </c>
      <c r="G1264" s="11">
        <v>8500</v>
      </c>
      <c r="H1264" s="11">
        <v>0.7</v>
      </c>
      <c r="I1264" s="11">
        <v>0.2</v>
      </c>
      <c r="J1264" s="11">
        <v>0.7</v>
      </c>
      <c r="K1264" s="11">
        <v>3</v>
      </c>
      <c r="L1264" s="11">
        <v>3</v>
      </c>
      <c r="M1264" s="11">
        <v>4</v>
      </c>
      <c r="N1264" s="11">
        <v>3</v>
      </c>
      <c r="O1264" s="11">
        <v>0.2</v>
      </c>
      <c r="P1264" s="11">
        <v>0.2</v>
      </c>
      <c r="Q1264" s="11">
        <v>0.1</v>
      </c>
      <c r="R1264" s="11">
        <v>0.3</v>
      </c>
      <c r="S1264" s="11">
        <v>5179.2797</v>
      </c>
      <c r="T1264" s="11">
        <v>0.67500000000000004</v>
      </c>
      <c r="U1264" s="11">
        <v>80</v>
      </c>
      <c r="V1264" s="11">
        <v>2000</v>
      </c>
      <c r="W1264" s="11">
        <v>12.568462999999999</v>
      </c>
      <c r="Y1264" s="11">
        <v>14.114328</v>
      </c>
      <c r="Z1264" s="11">
        <v>1536</v>
      </c>
      <c r="AA1264" s="11">
        <v>5179.2797</v>
      </c>
      <c r="AB1264" s="11">
        <v>0.67500000000000004</v>
      </c>
      <c r="AC1264" s="11">
        <v>80</v>
      </c>
      <c r="AD1264" s="11">
        <v>12.568462999999999</v>
      </c>
    </row>
    <row r="1265" spans="2:30" x14ac:dyDescent="0.35">
      <c r="B1265" s="11">
        <v>-14.045826999999999</v>
      </c>
      <c r="C1265" s="11">
        <v>20</v>
      </c>
      <c r="D1265" s="11">
        <v>25.867346999999999</v>
      </c>
      <c r="E1265" s="11">
        <v>0.219</v>
      </c>
      <c r="F1265" s="11">
        <v>4085.3305785123966</v>
      </c>
      <c r="G1265" s="11">
        <v>6500</v>
      </c>
      <c r="H1265" s="11">
        <v>0.8</v>
      </c>
      <c r="I1265" s="11">
        <v>0.3</v>
      </c>
      <c r="J1265" s="11">
        <v>0.9</v>
      </c>
      <c r="K1265" s="11">
        <v>2</v>
      </c>
      <c r="L1265" s="11">
        <v>3</v>
      </c>
      <c r="M1265" s="11">
        <v>3</v>
      </c>
      <c r="N1265" s="11">
        <v>3</v>
      </c>
      <c r="O1265" s="11">
        <v>0.125</v>
      </c>
      <c r="P1265" s="11">
        <v>0.2</v>
      </c>
      <c r="Q1265" s="11">
        <v>0.23333333000000001</v>
      </c>
      <c r="R1265" s="11">
        <v>0.25</v>
      </c>
      <c r="S1265" s="11">
        <v>1818.3731</v>
      </c>
      <c r="T1265" s="11">
        <v>0.7</v>
      </c>
      <c r="U1265" s="11">
        <v>50</v>
      </c>
      <c r="V1265" s="11">
        <v>1800</v>
      </c>
      <c r="W1265" s="11">
        <v>-17.515461999999999</v>
      </c>
      <c r="Y1265" s="11">
        <v>-14.045826999999999</v>
      </c>
      <c r="Z1265" s="11">
        <v>894.68739669421484</v>
      </c>
      <c r="AA1265" s="11">
        <v>1818.3731</v>
      </c>
      <c r="AB1265" s="11">
        <v>0.7</v>
      </c>
      <c r="AC1265" s="11">
        <v>50</v>
      </c>
      <c r="AD1265" s="11">
        <v>-17.515461999999999</v>
      </c>
    </row>
    <row r="1266" spans="2:30" x14ac:dyDescent="0.35">
      <c r="B1266" s="11">
        <v>-5.4453329999999998</v>
      </c>
      <c r="C1266" s="11">
        <v>15</v>
      </c>
      <c r="D1266" s="11">
        <v>202.53061</v>
      </c>
      <c r="E1266" s="11">
        <v>0.13800000000000001</v>
      </c>
      <c r="F1266" s="11">
        <v>1300</v>
      </c>
      <c r="G1266" s="11">
        <v>8000</v>
      </c>
      <c r="H1266" s="11">
        <v>0.7</v>
      </c>
      <c r="I1266" s="11">
        <v>0.3</v>
      </c>
      <c r="J1266" s="11">
        <v>0.7</v>
      </c>
      <c r="K1266" s="11">
        <v>3</v>
      </c>
      <c r="L1266" s="11">
        <v>4</v>
      </c>
      <c r="M1266" s="11">
        <v>4</v>
      </c>
      <c r="N1266" s="11">
        <v>2</v>
      </c>
      <c r="O1266" s="11">
        <v>0.05</v>
      </c>
      <c r="P1266" s="11">
        <v>0.15</v>
      </c>
      <c r="Q1266" s="11">
        <v>0.23333333000000001</v>
      </c>
      <c r="R1266" s="11">
        <v>0.35</v>
      </c>
      <c r="S1266" s="11">
        <v>3760.8672000000001</v>
      </c>
      <c r="T1266" s="11">
        <v>0.52500000000000002</v>
      </c>
      <c r="U1266" s="11">
        <v>60</v>
      </c>
      <c r="V1266" s="11">
        <v>1800</v>
      </c>
      <c r="W1266" s="11">
        <v>-5.8034384000000001</v>
      </c>
      <c r="Y1266" s="11">
        <v>-5.4453329999999998</v>
      </c>
      <c r="Z1266" s="11">
        <v>179.4</v>
      </c>
      <c r="AA1266" s="11">
        <v>3760.8672000000001</v>
      </c>
      <c r="AB1266" s="11">
        <v>0.52500000000000002</v>
      </c>
      <c r="AC1266" s="11">
        <v>60</v>
      </c>
      <c r="AD1266" s="11">
        <v>-5.8034384000000001</v>
      </c>
    </row>
    <row r="1267" spans="2:30" x14ac:dyDescent="0.35">
      <c r="B1267" s="11">
        <v>-13.796843000000001</v>
      </c>
      <c r="C1267" s="11">
        <v>15</v>
      </c>
      <c r="D1267" s="11">
        <v>86.785713999999999</v>
      </c>
      <c r="E1267" s="11">
        <v>0.27300000000000002</v>
      </c>
      <c r="F1267" s="11">
        <v>4085.3305785123966</v>
      </c>
      <c r="G1267" s="11">
        <v>6000</v>
      </c>
      <c r="H1267" s="11">
        <v>0.7</v>
      </c>
      <c r="I1267" s="11">
        <v>0.3</v>
      </c>
      <c r="J1267" s="11">
        <v>0.7</v>
      </c>
      <c r="K1267" s="11">
        <v>3</v>
      </c>
      <c r="L1267" s="11">
        <v>4</v>
      </c>
      <c r="M1267" s="11">
        <v>4</v>
      </c>
      <c r="N1267" s="11">
        <v>3</v>
      </c>
      <c r="O1267" s="11">
        <v>0.2</v>
      </c>
      <c r="P1267" s="11">
        <v>0.15</v>
      </c>
      <c r="Q1267" s="11">
        <v>0.1</v>
      </c>
      <c r="R1267" s="11">
        <v>0.2</v>
      </c>
      <c r="S1267" s="11">
        <v>1735.7847999999999</v>
      </c>
      <c r="T1267" s="11">
        <v>0.625</v>
      </c>
      <c r="U1267" s="11">
        <v>80</v>
      </c>
      <c r="V1267" s="11">
        <v>1200</v>
      </c>
      <c r="W1267" s="11">
        <v>-13.464435</v>
      </c>
      <c r="Y1267" s="11">
        <v>-13.796843000000001</v>
      </c>
      <c r="Z1267" s="11">
        <v>1115.2952479338844</v>
      </c>
      <c r="AA1267" s="11">
        <v>1735.7847999999999</v>
      </c>
      <c r="AB1267" s="11">
        <v>0.625</v>
      </c>
      <c r="AC1267" s="11">
        <v>80</v>
      </c>
      <c r="AD1267" s="11">
        <v>-13.464435</v>
      </c>
    </row>
    <row r="1268" spans="2:30" x14ac:dyDescent="0.35">
      <c r="B1268" s="11">
        <v>-11.064942</v>
      </c>
      <c r="C1268" s="11">
        <v>35</v>
      </c>
      <c r="D1268" s="11">
        <v>62.418367000000003</v>
      </c>
      <c r="E1268" s="11">
        <v>0.219</v>
      </c>
      <c r="F1268" s="11">
        <v>899.17355371900828</v>
      </c>
      <c r="G1268" s="11">
        <v>7000</v>
      </c>
      <c r="H1268" s="11">
        <v>0.7</v>
      </c>
      <c r="I1268" s="11">
        <v>0.3</v>
      </c>
      <c r="J1268" s="11">
        <v>0.9</v>
      </c>
      <c r="K1268" s="11">
        <v>3</v>
      </c>
      <c r="L1268" s="11">
        <v>4</v>
      </c>
      <c r="M1268" s="11">
        <v>3</v>
      </c>
      <c r="N1268" s="11">
        <v>4</v>
      </c>
      <c r="O1268" s="11">
        <v>0.05</v>
      </c>
      <c r="P1268" s="11">
        <v>0.2</v>
      </c>
      <c r="Q1268" s="11">
        <v>0.16666666999999999</v>
      </c>
      <c r="R1268" s="11">
        <v>0.35</v>
      </c>
      <c r="S1268" s="11">
        <v>3452.2941000000001</v>
      </c>
      <c r="T1268" s="11">
        <v>0.625</v>
      </c>
      <c r="U1268" s="11">
        <v>70</v>
      </c>
      <c r="V1268" s="11">
        <v>1600</v>
      </c>
      <c r="W1268" s="11">
        <v>-10.955279000000001</v>
      </c>
      <c r="Y1268" s="11">
        <v>-11.064942</v>
      </c>
      <c r="Z1268" s="11">
        <v>196.9190082644628</v>
      </c>
      <c r="AA1268" s="11">
        <v>3452.2941000000001</v>
      </c>
      <c r="AB1268" s="11">
        <v>0.625</v>
      </c>
      <c r="AC1268" s="11">
        <v>70</v>
      </c>
      <c r="AD1268" s="11">
        <v>-10.955279000000001</v>
      </c>
    </row>
    <row r="1269" spans="2:30" x14ac:dyDescent="0.35">
      <c r="B1269" s="11">
        <v>-3.4444029999999999</v>
      </c>
      <c r="C1269" s="11">
        <v>20</v>
      </c>
      <c r="D1269" s="11">
        <v>184.2551</v>
      </c>
      <c r="E1269" s="11">
        <v>5.7000000000000002E-2</v>
      </c>
      <c r="F1269" s="11">
        <v>2380.1652892561983</v>
      </c>
      <c r="G1269" s="11">
        <v>5500</v>
      </c>
      <c r="H1269" s="11">
        <v>0.85</v>
      </c>
      <c r="I1269" s="11">
        <v>0.3</v>
      </c>
      <c r="J1269" s="11">
        <v>0.9</v>
      </c>
      <c r="K1269" s="11">
        <v>2</v>
      </c>
      <c r="L1269" s="11">
        <v>2</v>
      </c>
      <c r="M1269" s="11">
        <v>3</v>
      </c>
      <c r="N1269" s="11">
        <v>3</v>
      </c>
      <c r="O1269" s="11">
        <v>0.2</v>
      </c>
      <c r="P1269" s="11">
        <v>0.1</v>
      </c>
      <c r="Q1269" s="11">
        <v>0.16666666999999999</v>
      </c>
      <c r="R1269" s="11">
        <v>0.2</v>
      </c>
      <c r="S1269" s="11">
        <v>3461.9025999999999</v>
      </c>
      <c r="T1269" s="11">
        <v>0.4</v>
      </c>
      <c r="U1269" s="11">
        <v>70</v>
      </c>
      <c r="V1269" s="11">
        <v>1800</v>
      </c>
      <c r="W1269" s="11">
        <v>-0.46665878999999999</v>
      </c>
      <c r="Y1269" s="11">
        <v>-3.4444029999999999</v>
      </c>
      <c r="Z1269" s="11">
        <v>135.6694214876033</v>
      </c>
      <c r="AA1269" s="11">
        <v>3461.9025999999999</v>
      </c>
      <c r="AB1269" s="11">
        <v>0.4</v>
      </c>
      <c r="AC1269" s="11">
        <v>70</v>
      </c>
      <c r="AD1269" s="11">
        <v>-0.46665878999999999</v>
      </c>
    </row>
    <row r="1270" spans="2:30" x14ac:dyDescent="0.35">
      <c r="B1270" s="11">
        <v>-9.4047619999999998</v>
      </c>
      <c r="C1270" s="11">
        <v>25</v>
      </c>
      <c r="D1270" s="11">
        <v>92.877550999999997</v>
      </c>
      <c r="E1270" s="11">
        <v>0.3</v>
      </c>
      <c r="F1270" s="11">
        <v>3120.6611570247933</v>
      </c>
      <c r="G1270" s="11">
        <v>5500</v>
      </c>
      <c r="H1270" s="11">
        <v>0.75</v>
      </c>
      <c r="I1270" s="11">
        <v>0.5</v>
      </c>
      <c r="J1270" s="11">
        <v>0.7</v>
      </c>
      <c r="K1270" s="11">
        <v>3</v>
      </c>
      <c r="L1270" s="11">
        <v>3</v>
      </c>
      <c r="M1270" s="11">
        <v>4</v>
      </c>
      <c r="N1270" s="11">
        <v>2</v>
      </c>
      <c r="O1270" s="11">
        <v>0.05</v>
      </c>
      <c r="P1270" s="11">
        <v>0.15</v>
      </c>
      <c r="Q1270" s="11">
        <v>0.23333333000000001</v>
      </c>
      <c r="R1270" s="11">
        <v>0.2</v>
      </c>
      <c r="S1270" s="11">
        <v>3351.2986999999998</v>
      </c>
      <c r="T1270" s="11">
        <v>0.625</v>
      </c>
      <c r="U1270" s="11">
        <v>60</v>
      </c>
      <c r="V1270" s="11">
        <v>800</v>
      </c>
      <c r="W1270" s="11">
        <v>-12.162307</v>
      </c>
      <c r="Y1270" s="11">
        <v>-9.4047619999999998</v>
      </c>
      <c r="Z1270" s="11">
        <v>936.19834710743794</v>
      </c>
      <c r="AA1270" s="11">
        <v>3351.2986999999998</v>
      </c>
      <c r="AB1270" s="11">
        <v>0.625</v>
      </c>
      <c r="AC1270" s="11">
        <v>60</v>
      </c>
      <c r="AD1270" s="11">
        <v>-12.162307</v>
      </c>
    </row>
    <row r="1271" spans="2:30" x14ac:dyDescent="0.35">
      <c r="B1271" s="11">
        <v>-2.6257570000000001</v>
      </c>
      <c r="C1271" s="11">
        <v>30</v>
      </c>
      <c r="D1271" s="11">
        <v>19.775510000000001</v>
      </c>
      <c r="E1271" s="11">
        <v>0.192</v>
      </c>
      <c r="F1271" s="11">
        <v>1518.5950413223138</v>
      </c>
      <c r="G1271" s="11">
        <v>6500</v>
      </c>
      <c r="H1271" s="11">
        <v>0.7</v>
      </c>
      <c r="I1271" s="11">
        <v>0.5</v>
      </c>
      <c r="J1271" s="11">
        <v>0.6</v>
      </c>
      <c r="K1271" s="11">
        <v>3</v>
      </c>
      <c r="L1271" s="11">
        <v>4</v>
      </c>
      <c r="M1271" s="11">
        <v>2</v>
      </c>
      <c r="N1271" s="11">
        <v>2</v>
      </c>
      <c r="O1271" s="11">
        <v>0.2</v>
      </c>
      <c r="P1271" s="11">
        <v>0.15</v>
      </c>
      <c r="Q1271" s="11">
        <v>0.16666666999999999</v>
      </c>
      <c r="R1271" s="11">
        <v>0.35</v>
      </c>
      <c r="S1271" s="11">
        <v>3838.0057000000002</v>
      </c>
      <c r="T1271" s="11">
        <v>0.42499999999999999</v>
      </c>
      <c r="U1271" s="11">
        <v>50</v>
      </c>
      <c r="V1271" s="11">
        <v>2000</v>
      </c>
      <c r="W1271" s="11">
        <v>-1.1241000000000001</v>
      </c>
      <c r="Y1271" s="11">
        <v>-2.6257570000000001</v>
      </c>
      <c r="Z1271" s="11">
        <v>291.57024793388427</v>
      </c>
      <c r="AA1271" s="11">
        <v>3838.0057000000002</v>
      </c>
      <c r="AB1271" s="11">
        <v>0.42499999999999999</v>
      </c>
      <c r="AC1271" s="11">
        <v>50</v>
      </c>
      <c r="AD1271" s="11">
        <v>-1.1241000000000001</v>
      </c>
    </row>
    <row r="1272" spans="2:30" x14ac:dyDescent="0.35">
      <c r="B1272" s="11">
        <v>-8.4121710000000007</v>
      </c>
      <c r="C1272" s="11">
        <v>25</v>
      </c>
      <c r="D1272" s="11">
        <v>172.07142999999999</v>
      </c>
      <c r="E1272" s="11">
        <v>0.03</v>
      </c>
      <c r="F1272" s="11">
        <v>1639.6694214876034</v>
      </c>
      <c r="G1272" s="11">
        <v>7500</v>
      </c>
      <c r="H1272" s="11">
        <v>0.8</v>
      </c>
      <c r="I1272" s="11">
        <v>0.5</v>
      </c>
      <c r="J1272" s="11">
        <v>0.6</v>
      </c>
      <c r="K1272" s="11">
        <v>4</v>
      </c>
      <c r="L1272" s="11">
        <v>4</v>
      </c>
      <c r="M1272" s="11">
        <v>4</v>
      </c>
      <c r="N1272" s="11">
        <v>2</v>
      </c>
      <c r="O1272" s="11">
        <v>0.05</v>
      </c>
      <c r="P1272" s="11">
        <v>0.1</v>
      </c>
      <c r="Q1272" s="11">
        <v>0.23333333000000001</v>
      </c>
      <c r="R1272" s="11">
        <v>0.25</v>
      </c>
      <c r="S1272" s="11">
        <v>2665.8058000000001</v>
      </c>
      <c r="T1272" s="11">
        <v>0.4</v>
      </c>
      <c r="U1272" s="11">
        <v>50</v>
      </c>
      <c r="V1272" s="11">
        <v>800</v>
      </c>
      <c r="W1272" s="11">
        <v>-9.4414341999999998</v>
      </c>
      <c r="Y1272" s="11">
        <v>-8.4121710000000007</v>
      </c>
      <c r="Z1272" s="11">
        <v>49.190082644628099</v>
      </c>
      <c r="AA1272" s="11">
        <v>2665.8058000000001</v>
      </c>
      <c r="AB1272" s="11">
        <v>0.4</v>
      </c>
      <c r="AC1272" s="11">
        <v>50</v>
      </c>
      <c r="AD1272" s="11">
        <v>-9.4414341999999998</v>
      </c>
    </row>
    <row r="1273" spans="2:30" x14ac:dyDescent="0.35">
      <c r="B1273" s="11">
        <v>6.882555</v>
      </c>
      <c r="C1273" s="11">
        <v>20</v>
      </c>
      <c r="D1273" s="11">
        <v>7.5918367</v>
      </c>
      <c r="E1273" s="11">
        <v>5.7000000000000002E-2</v>
      </c>
      <c r="F1273" s="11">
        <v>3012.3966942148763</v>
      </c>
      <c r="G1273" s="11">
        <v>7500</v>
      </c>
      <c r="H1273" s="11">
        <v>0.85</v>
      </c>
      <c r="I1273" s="11">
        <v>0.2</v>
      </c>
      <c r="J1273" s="11">
        <v>0.8</v>
      </c>
      <c r="K1273" s="11">
        <v>3</v>
      </c>
      <c r="L1273" s="11">
        <v>4</v>
      </c>
      <c r="M1273" s="11">
        <v>2</v>
      </c>
      <c r="N1273" s="11">
        <v>4</v>
      </c>
      <c r="O1273" s="11">
        <v>0.05</v>
      </c>
      <c r="P1273" s="11">
        <v>0.1</v>
      </c>
      <c r="Q1273" s="11">
        <v>0.1</v>
      </c>
      <c r="R1273" s="11">
        <v>0.35</v>
      </c>
      <c r="S1273" s="11">
        <v>2753.7860999999998</v>
      </c>
      <c r="T1273" s="11">
        <v>0.42499999999999999</v>
      </c>
      <c r="U1273" s="11">
        <v>60</v>
      </c>
      <c r="V1273" s="11">
        <v>600</v>
      </c>
      <c r="W1273" s="11">
        <v>5.4542478000000001</v>
      </c>
      <c r="Y1273" s="11">
        <v>6.882555</v>
      </c>
      <c r="Z1273" s="11">
        <v>171.70661157024796</v>
      </c>
      <c r="AA1273" s="11">
        <v>2753.7860999999998</v>
      </c>
      <c r="AB1273" s="11">
        <v>0.42499999999999999</v>
      </c>
      <c r="AC1273" s="11">
        <v>60</v>
      </c>
      <c r="AD1273" s="11">
        <v>5.4542478000000001</v>
      </c>
    </row>
    <row r="1274" spans="2:30" x14ac:dyDescent="0.35">
      <c r="B1274" s="11">
        <v>0.71406099999999995</v>
      </c>
      <c r="C1274" s="11">
        <v>25</v>
      </c>
      <c r="D1274" s="11">
        <v>25.867346999999999</v>
      </c>
      <c r="E1274" s="11">
        <v>0.219</v>
      </c>
      <c r="F1274" s="11">
        <v>1825</v>
      </c>
      <c r="G1274" s="11">
        <v>3500</v>
      </c>
      <c r="H1274" s="11">
        <v>0.7</v>
      </c>
      <c r="I1274" s="11">
        <v>0.5</v>
      </c>
      <c r="J1274" s="11">
        <v>0.9</v>
      </c>
      <c r="K1274" s="11">
        <v>3</v>
      </c>
      <c r="L1274" s="11">
        <v>4</v>
      </c>
      <c r="M1274" s="11">
        <v>3</v>
      </c>
      <c r="N1274" s="11">
        <v>3</v>
      </c>
      <c r="O1274" s="11">
        <v>0.2</v>
      </c>
      <c r="P1274" s="11">
        <v>0.15</v>
      </c>
      <c r="Q1274" s="11">
        <v>0.23333333000000001</v>
      </c>
      <c r="R1274" s="11">
        <v>0.3</v>
      </c>
      <c r="S1274" s="11">
        <v>1244.0427</v>
      </c>
      <c r="T1274" s="11">
        <v>0.55000000000000004</v>
      </c>
      <c r="U1274" s="11">
        <v>70</v>
      </c>
      <c r="V1274" s="11">
        <v>1200</v>
      </c>
      <c r="W1274" s="11">
        <v>-0.41512908000000004</v>
      </c>
      <c r="Y1274" s="11">
        <v>0.71406099999999995</v>
      </c>
      <c r="Z1274" s="11">
        <v>399.67500000000001</v>
      </c>
      <c r="AA1274" s="11">
        <v>1244.0427</v>
      </c>
      <c r="AB1274" s="11">
        <v>0.55000000000000004</v>
      </c>
      <c r="AC1274" s="11">
        <v>70</v>
      </c>
      <c r="AD1274" s="11">
        <v>-0.41512908000000004</v>
      </c>
    </row>
    <row r="1275" spans="2:30" x14ac:dyDescent="0.35">
      <c r="B1275" s="11">
        <v>25.34028</v>
      </c>
      <c r="C1275" s="11">
        <v>20</v>
      </c>
      <c r="D1275" s="11">
        <v>25.867346999999999</v>
      </c>
      <c r="E1275" s="11">
        <v>0.3</v>
      </c>
      <c r="F1275" s="11">
        <v>1650</v>
      </c>
      <c r="G1275" s="11">
        <v>3500</v>
      </c>
      <c r="H1275" s="11">
        <v>0.75</v>
      </c>
      <c r="I1275" s="11">
        <v>0.2</v>
      </c>
      <c r="J1275" s="11">
        <v>0.8</v>
      </c>
      <c r="K1275" s="11">
        <v>4</v>
      </c>
      <c r="L1275" s="11">
        <v>3</v>
      </c>
      <c r="M1275" s="11">
        <v>2</v>
      </c>
      <c r="N1275" s="11">
        <v>2</v>
      </c>
      <c r="O1275" s="11">
        <v>0.05</v>
      </c>
      <c r="P1275" s="11">
        <v>0.2</v>
      </c>
      <c r="Q1275" s="11">
        <v>0.16666666999999999</v>
      </c>
      <c r="R1275" s="11">
        <v>0.3</v>
      </c>
      <c r="S1275" s="11">
        <v>2203.0288999999998</v>
      </c>
      <c r="T1275" s="11">
        <v>0.55000000000000004</v>
      </c>
      <c r="U1275" s="11">
        <v>80</v>
      </c>
      <c r="V1275" s="11">
        <v>1800</v>
      </c>
      <c r="W1275" s="11">
        <v>18.773036999999999</v>
      </c>
      <c r="Y1275" s="11">
        <v>25.34028</v>
      </c>
      <c r="Z1275" s="11">
        <v>495</v>
      </c>
      <c r="AA1275" s="11">
        <v>2203.0288999999998</v>
      </c>
      <c r="AB1275" s="11">
        <v>0.55000000000000004</v>
      </c>
      <c r="AC1275" s="11">
        <v>80</v>
      </c>
      <c r="AD1275" s="11">
        <v>18.773036999999999</v>
      </c>
    </row>
    <row r="1276" spans="2:30" x14ac:dyDescent="0.35">
      <c r="B1276" s="11">
        <v>-21.162641000000001</v>
      </c>
      <c r="C1276" s="11">
        <v>40</v>
      </c>
      <c r="D1276" s="11">
        <v>190.34693999999999</v>
      </c>
      <c r="E1276" s="11">
        <v>0.03</v>
      </c>
      <c r="F1276" s="11">
        <v>1300</v>
      </c>
      <c r="G1276" s="11">
        <v>8000</v>
      </c>
      <c r="H1276" s="11">
        <v>0.85</v>
      </c>
      <c r="I1276" s="11">
        <v>0.4</v>
      </c>
      <c r="J1276" s="11">
        <v>0.8</v>
      </c>
      <c r="K1276" s="11">
        <v>3</v>
      </c>
      <c r="L1276" s="11">
        <v>4</v>
      </c>
      <c r="M1276" s="11">
        <v>4</v>
      </c>
      <c r="N1276" s="11">
        <v>4</v>
      </c>
      <c r="O1276" s="11">
        <v>0.125</v>
      </c>
      <c r="P1276" s="11">
        <v>0.2</v>
      </c>
      <c r="Q1276" s="11">
        <v>0.1</v>
      </c>
      <c r="R1276" s="11">
        <v>0.2</v>
      </c>
      <c r="S1276" s="11">
        <v>3212.6358</v>
      </c>
      <c r="T1276" s="11">
        <v>0.42499999999999999</v>
      </c>
      <c r="U1276" s="11">
        <v>50</v>
      </c>
      <c r="V1276" s="11">
        <v>1600</v>
      </c>
      <c r="W1276" s="11">
        <v>-23.918742000000002</v>
      </c>
      <c r="Y1276" s="11">
        <v>-21.162641000000001</v>
      </c>
      <c r="Z1276" s="11">
        <v>39</v>
      </c>
      <c r="AA1276" s="11">
        <v>3212.6358</v>
      </c>
      <c r="AB1276" s="11">
        <v>0.42499999999999999</v>
      </c>
      <c r="AC1276" s="11">
        <v>50</v>
      </c>
      <c r="AD1276" s="11">
        <v>-23.918742000000002</v>
      </c>
    </row>
    <row r="1277" spans="2:30" x14ac:dyDescent="0.35">
      <c r="B1277" s="11">
        <v>-9.1256450000000005</v>
      </c>
      <c r="C1277" s="11">
        <v>35</v>
      </c>
      <c r="D1277" s="11">
        <v>214.71429000000001</v>
      </c>
      <c r="E1277" s="11">
        <v>0.03</v>
      </c>
      <c r="F1277" s="11">
        <v>4176.1363636363631</v>
      </c>
      <c r="G1277" s="11">
        <v>8500</v>
      </c>
      <c r="H1277" s="11">
        <v>0.85</v>
      </c>
      <c r="I1277" s="11">
        <v>0.5</v>
      </c>
      <c r="J1277" s="11">
        <v>0.6</v>
      </c>
      <c r="K1277" s="11">
        <v>4</v>
      </c>
      <c r="L1277" s="11">
        <v>4</v>
      </c>
      <c r="M1277" s="11">
        <v>3</v>
      </c>
      <c r="N1277" s="11">
        <v>4</v>
      </c>
      <c r="O1277" s="11">
        <v>0.125</v>
      </c>
      <c r="P1277" s="11">
        <v>0.2</v>
      </c>
      <c r="Q1277" s="11">
        <v>0.23333333000000001</v>
      </c>
      <c r="R1277" s="11">
        <v>0.25</v>
      </c>
      <c r="S1277" s="11">
        <v>3515.9308000000001</v>
      </c>
      <c r="T1277" s="11">
        <v>0.67500000000000004</v>
      </c>
      <c r="U1277" s="11">
        <v>50</v>
      </c>
      <c r="V1277" s="11">
        <v>800</v>
      </c>
      <c r="W1277" s="11">
        <v>-11.256475999999999</v>
      </c>
      <c r="Y1277" s="11">
        <v>-9.1256450000000005</v>
      </c>
      <c r="Z1277" s="11">
        <v>125.28409090909089</v>
      </c>
      <c r="AA1277" s="11">
        <v>3515.9308000000001</v>
      </c>
      <c r="AB1277" s="11">
        <v>0.67500000000000004</v>
      </c>
      <c r="AC1277" s="11">
        <v>50</v>
      </c>
      <c r="AD1277" s="11">
        <v>-11.256475999999999</v>
      </c>
    </row>
    <row r="1278" spans="2:30" x14ac:dyDescent="0.35">
      <c r="B1278" s="11">
        <v>-6.263045</v>
      </c>
      <c r="C1278" s="11">
        <v>20</v>
      </c>
      <c r="D1278" s="11">
        <v>232.9898</v>
      </c>
      <c r="E1278" s="11">
        <v>0.219</v>
      </c>
      <c r="F1278" s="11">
        <v>5061.9834710743798</v>
      </c>
      <c r="G1278" s="11">
        <v>8500</v>
      </c>
      <c r="H1278" s="11">
        <v>0.75</v>
      </c>
      <c r="I1278" s="11">
        <v>0.3</v>
      </c>
      <c r="J1278" s="11">
        <v>0.9</v>
      </c>
      <c r="K1278" s="11">
        <v>3</v>
      </c>
      <c r="L1278" s="11">
        <v>4</v>
      </c>
      <c r="M1278" s="11">
        <v>2</v>
      </c>
      <c r="N1278" s="11">
        <v>4</v>
      </c>
      <c r="O1278" s="11">
        <v>0.125</v>
      </c>
      <c r="P1278" s="11">
        <v>0.1</v>
      </c>
      <c r="Q1278" s="11">
        <v>0.1</v>
      </c>
      <c r="R1278" s="11">
        <v>0.25</v>
      </c>
      <c r="S1278" s="11">
        <v>4607.1279000000004</v>
      </c>
      <c r="T1278" s="11">
        <v>0.6</v>
      </c>
      <c r="U1278" s="11">
        <v>70</v>
      </c>
      <c r="V1278" s="11">
        <v>800</v>
      </c>
      <c r="W1278" s="11">
        <v>-11.426055</v>
      </c>
      <c r="Y1278" s="11">
        <v>-6.263045</v>
      </c>
      <c r="Z1278" s="11">
        <v>1108.5743801652891</v>
      </c>
      <c r="AA1278" s="11">
        <v>4607.1279000000004</v>
      </c>
      <c r="AB1278" s="11">
        <v>0.6</v>
      </c>
      <c r="AC1278" s="11">
        <v>70</v>
      </c>
      <c r="AD1278" s="11">
        <v>-11.426055</v>
      </c>
    </row>
    <row r="1279" spans="2:30" x14ac:dyDescent="0.35">
      <c r="B1279" s="11">
        <v>-9.5942740000000004</v>
      </c>
      <c r="C1279" s="11">
        <v>35</v>
      </c>
      <c r="D1279" s="11">
        <v>147.70408</v>
      </c>
      <c r="E1279" s="11">
        <v>5.7000000000000002E-2</v>
      </c>
      <c r="F1279" s="11">
        <v>2985.4338842975208</v>
      </c>
      <c r="G1279" s="11">
        <v>8500</v>
      </c>
      <c r="H1279" s="11">
        <v>0.85</v>
      </c>
      <c r="I1279" s="11">
        <v>0.2</v>
      </c>
      <c r="J1279" s="11">
        <v>0.8</v>
      </c>
      <c r="K1279" s="11">
        <v>3</v>
      </c>
      <c r="L1279" s="11">
        <v>3</v>
      </c>
      <c r="M1279" s="11">
        <v>2</v>
      </c>
      <c r="N1279" s="11">
        <v>4</v>
      </c>
      <c r="O1279" s="11">
        <v>0.2</v>
      </c>
      <c r="P1279" s="11">
        <v>0.1</v>
      </c>
      <c r="Q1279" s="11">
        <v>0.3</v>
      </c>
      <c r="R1279" s="11">
        <v>0.3</v>
      </c>
      <c r="S1279" s="11">
        <v>3515.9308000000001</v>
      </c>
      <c r="T1279" s="11">
        <v>0.625</v>
      </c>
      <c r="U1279" s="11">
        <v>70</v>
      </c>
      <c r="V1279" s="11">
        <v>1200</v>
      </c>
      <c r="W1279" s="11">
        <v>-10.197459</v>
      </c>
      <c r="Y1279" s="11">
        <v>-9.5942740000000004</v>
      </c>
      <c r="Z1279" s="11">
        <v>170.1697314049587</v>
      </c>
      <c r="AA1279" s="11">
        <v>3515.9308000000001</v>
      </c>
      <c r="AB1279" s="11">
        <v>0.625</v>
      </c>
      <c r="AC1279" s="11">
        <v>70</v>
      </c>
      <c r="AD1279" s="11">
        <v>-10.197459</v>
      </c>
    </row>
    <row r="1280" spans="2:30" x14ac:dyDescent="0.35">
      <c r="B1280" s="11">
        <v>24.039652</v>
      </c>
      <c r="C1280" s="11">
        <v>30</v>
      </c>
      <c r="D1280" s="11">
        <v>111.15306</v>
      </c>
      <c r="E1280" s="11">
        <v>8.4000000000000005E-2</v>
      </c>
      <c r="F1280" s="11">
        <v>5200</v>
      </c>
      <c r="G1280" s="11">
        <v>5500</v>
      </c>
      <c r="H1280" s="11">
        <v>0.8</v>
      </c>
      <c r="I1280" s="11">
        <v>0.5</v>
      </c>
      <c r="J1280" s="11">
        <v>0.7</v>
      </c>
      <c r="K1280" s="11">
        <v>4</v>
      </c>
      <c r="L1280" s="11">
        <v>4</v>
      </c>
      <c r="M1280" s="11">
        <v>3</v>
      </c>
      <c r="N1280" s="11">
        <v>2</v>
      </c>
      <c r="O1280" s="11">
        <v>0.125</v>
      </c>
      <c r="P1280" s="11">
        <v>0.1</v>
      </c>
      <c r="Q1280" s="11">
        <v>0.3</v>
      </c>
      <c r="R1280" s="11">
        <v>0.35</v>
      </c>
      <c r="S1280" s="11">
        <v>1894.4002</v>
      </c>
      <c r="T1280" s="11">
        <v>0.47499999999999998</v>
      </c>
      <c r="U1280" s="11">
        <v>90</v>
      </c>
      <c r="V1280" s="11">
        <v>1600</v>
      </c>
      <c r="W1280" s="11">
        <v>24.561672000000002</v>
      </c>
      <c r="Y1280" s="11">
        <v>24.039652</v>
      </c>
      <c r="Z1280" s="11">
        <v>436.8</v>
      </c>
      <c r="AA1280" s="11">
        <v>1894.4002</v>
      </c>
      <c r="AB1280" s="11">
        <v>0.47499999999999998</v>
      </c>
      <c r="AC1280" s="11">
        <v>90</v>
      </c>
      <c r="AD1280" s="11">
        <v>24.561672000000002</v>
      </c>
    </row>
    <row r="1281" spans="2:30" x14ac:dyDescent="0.35">
      <c r="B1281" s="11">
        <v>-3.8159109999999998</v>
      </c>
      <c r="C1281" s="11">
        <v>30</v>
      </c>
      <c r="D1281" s="11">
        <v>159.88775999999999</v>
      </c>
      <c r="E1281" s="11">
        <v>0.246</v>
      </c>
      <c r="F1281" s="11">
        <v>2404.4421487603304</v>
      </c>
      <c r="G1281" s="11">
        <v>7000</v>
      </c>
      <c r="H1281" s="11">
        <v>0.7</v>
      </c>
      <c r="I1281" s="11">
        <v>0.3</v>
      </c>
      <c r="J1281" s="11">
        <v>0.7</v>
      </c>
      <c r="K1281" s="11">
        <v>2</v>
      </c>
      <c r="L1281" s="11">
        <v>3</v>
      </c>
      <c r="M1281" s="11">
        <v>2</v>
      </c>
      <c r="N1281" s="11">
        <v>3</v>
      </c>
      <c r="O1281" s="11">
        <v>0.05</v>
      </c>
      <c r="P1281" s="11">
        <v>0.2</v>
      </c>
      <c r="Q1281" s="11">
        <v>0.16666666999999999</v>
      </c>
      <c r="R1281" s="11">
        <v>0.25</v>
      </c>
      <c r="S1281" s="11">
        <v>4133.2368999999999</v>
      </c>
      <c r="T1281" s="11">
        <v>0.625</v>
      </c>
      <c r="U1281" s="11">
        <v>50</v>
      </c>
      <c r="V1281" s="11">
        <v>1600</v>
      </c>
      <c r="W1281" s="11">
        <v>-1.7174921000000001</v>
      </c>
      <c r="Y1281" s="11">
        <v>-3.8159109999999998</v>
      </c>
      <c r="Z1281" s="11">
        <v>591.4927685950413</v>
      </c>
      <c r="AA1281" s="11">
        <v>4133.2368999999999</v>
      </c>
      <c r="AB1281" s="11">
        <v>0.625</v>
      </c>
      <c r="AC1281" s="11">
        <v>50</v>
      </c>
      <c r="AD1281" s="11">
        <v>-1.7174921000000001</v>
      </c>
    </row>
    <row r="1282" spans="2:30" x14ac:dyDescent="0.35">
      <c r="B1282" s="11">
        <v>-0.94089800000000001</v>
      </c>
      <c r="C1282" s="11">
        <v>20</v>
      </c>
      <c r="D1282" s="11">
        <v>80.693877999999998</v>
      </c>
      <c r="E1282" s="11">
        <v>0.219</v>
      </c>
      <c r="F1282" s="11">
        <v>1961.518595041322</v>
      </c>
      <c r="G1282" s="11">
        <v>6500</v>
      </c>
      <c r="H1282" s="11">
        <v>0.8</v>
      </c>
      <c r="I1282" s="11">
        <v>0.2</v>
      </c>
      <c r="J1282" s="11">
        <v>0.6</v>
      </c>
      <c r="K1282" s="11">
        <v>3</v>
      </c>
      <c r="L1282" s="11">
        <v>3</v>
      </c>
      <c r="M1282" s="11">
        <v>2</v>
      </c>
      <c r="N1282" s="11">
        <v>3</v>
      </c>
      <c r="O1282" s="11">
        <v>0.2</v>
      </c>
      <c r="P1282" s="11">
        <v>0.2</v>
      </c>
      <c r="Q1282" s="11">
        <v>0.3</v>
      </c>
      <c r="R1282" s="11">
        <v>0.2</v>
      </c>
      <c r="S1282" s="11">
        <v>1818.3731</v>
      </c>
      <c r="T1282" s="11">
        <v>0.625</v>
      </c>
      <c r="U1282" s="11">
        <v>80</v>
      </c>
      <c r="V1282" s="11">
        <v>1800</v>
      </c>
      <c r="W1282" s="11">
        <v>0.86477135999999999</v>
      </c>
      <c r="Y1282" s="11">
        <v>-0.94089800000000001</v>
      </c>
      <c r="Z1282" s="11">
        <v>429.57257231404952</v>
      </c>
      <c r="AA1282" s="11">
        <v>1818.3731</v>
      </c>
      <c r="AB1282" s="11">
        <v>0.625</v>
      </c>
      <c r="AC1282" s="11">
        <v>80</v>
      </c>
      <c r="AD1282" s="11">
        <v>0.86477135999999999</v>
      </c>
    </row>
    <row r="1283" spans="2:30" x14ac:dyDescent="0.35">
      <c r="B1283" s="11">
        <v>4.0853570000000001</v>
      </c>
      <c r="C1283" s="11">
        <v>25</v>
      </c>
      <c r="D1283" s="11">
        <v>74.602041</v>
      </c>
      <c r="E1283" s="11">
        <v>0.111</v>
      </c>
      <c r="F1283" s="11">
        <v>3100</v>
      </c>
      <c r="G1283" s="11">
        <v>8500</v>
      </c>
      <c r="H1283" s="11">
        <v>0.8</v>
      </c>
      <c r="I1283" s="11">
        <v>0.2</v>
      </c>
      <c r="J1283" s="11">
        <v>0.6</v>
      </c>
      <c r="K1283" s="11">
        <v>4</v>
      </c>
      <c r="L1283" s="11">
        <v>3</v>
      </c>
      <c r="M1283" s="11">
        <v>2</v>
      </c>
      <c r="N1283" s="11">
        <v>3</v>
      </c>
      <c r="O1283" s="11">
        <v>0.2</v>
      </c>
      <c r="P1283" s="11">
        <v>0.2</v>
      </c>
      <c r="Q1283" s="11">
        <v>0.3</v>
      </c>
      <c r="R1283" s="11">
        <v>0.2</v>
      </c>
      <c r="S1283" s="11">
        <v>5179.2797</v>
      </c>
      <c r="T1283" s="11">
        <v>0.42499999999999999</v>
      </c>
      <c r="U1283" s="11">
        <v>50</v>
      </c>
      <c r="V1283" s="11">
        <v>1600</v>
      </c>
      <c r="W1283" s="11">
        <v>5.2878404000000003</v>
      </c>
      <c r="Y1283" s="11">
        <v>4.0853570000000001</v>
      </c>
      <c r="Z1283" s="11">
        <v>344.1</v>
      </c>
      <c r="AA1283" s="11">
        <v>5179.2797</v>
      </c>
      <c r="AB1283" s="11">
        <v>0.42499999999999999</v>
      </c>
      <c r="AC1283" s="11">
        <v>50</v>
      </c>
      <c r="AD1283" s="11">
        <v>5.2878404000000003</v>
      </c>
    </row>
    <row r="1284" spans="2:30" x14ac:dyDescent="0.35">
      <c r="B1284" s="11">
        <v>7.824573</v>
      </c>
      <c r="C1284" s="11">
        <v>20</v>
      </c>
      <c r="D1284" s="11">
        <v>7.5918367</v>
      </c>
      <c r="E1284" s="11">
        <v>8.4000000000000005E-2</v>
      </c>
      <c r="F1284" s="11">
        <v>5200</v>
      </c>
      <c r="G1284" s="11">
        <v>8500</v>
      </c>
      <c r="H1284" s="11">
        <v>0.85</v>
      </c>
      <c r="I1284" s="11">
        <v>0.2</v>
      </c>
      <c r="J1284" s="11">
        <v>0.6</v>
      </c>
      <c r="K1284" s="11">
        <v>3</v>
      </c>
      <c r="L1284" s="11">
        <v>2</v>
      </c>
      <c r="M1284" s="11">
        <v>3</v>
      </c>
      <c r="N1284" s="11">
        <v>4</v>
      </c>
      <c r="O1284" s="11">
        <v>0.05</v>
      </c>
      <c r="P1284" s="11">
        <v>0.15</v>
      </c>
      <c r="Q1284" s="11">
        <v>0.23333333000000001</v>
      </c>
      <c r="R1284" s="11">
        <v>0.3</v>
      </c>
      <c r="S1284" s="11">
        <v>3120.9576000000002</v>
      </c>
      <c r="T1284" s="11">
        <v>0.47499999999999998</v>
      </c>
      <c r="U1284" s="11">
        <v>40</v>
      </c>
      <c r="V1284" s="11">
        <v>1200</v>
      </c>
      <c r="W1284" s="11">
        <v>6.0765687000000002</v>
      </c>
      <c r="Y1284" s="11">
        <v>7.824573</v>
      </c>
      <c r="Z1284" s="11">
        <v>436.8</v>
      </c>
      <c r="AA1284" s="11">
        <v>3120.9576000000002</v>
      </c>
      <c r="AB1284" s="11">
        <v>0.47499999999999998</v>
      </c>
      <c r="AC1284" s="11">
        <v>40</v>
      </c>
      <c r="AD1284" s="11">
        <v>6.0765687000000002</v>
      </c>
    </row>
    <row r="1285" spans="2:30" x14ac:dyDescent="0.35">
      <c r="B1285" s="11">
        <v>-8.3647469999999995</v>
      </c>
      <c r="C1285" s="11">
        <v>25</v>
      </c>
      <c r="D1285" s="11">
        <v>232.9898</v>
      </c>
      <c r="E1285" s="11">
        <v>0.27300000000000002</v>
      </c>
      <c r="F1285" s="11">
        <v>775</v>
      </c>
      <c r="G1285" s="11">
        <v>3000</v>
      </c>
      <c r="H1285" s="11">
        <v>0.7</v>
      </c>
      <c r="I1285" s="11">
        <v>0.5</v>
      </c>
      <c r="J1285" s="11">
        <v>0.6</v>
      </c>
      <c r="K1285" s="11">
        <v>3</v>
      </c>
      <c r="L1285" s="11">
        <v>3</v>
      </c>
      <c r="M1285" s="11">
        <v>3</v>
      </c>
      <c r="N1285" s="11">
        <v>2</v>
      </c>
      <c r="O1285" s="11">
        <v>0.2</v>
      </c>
      <c r="P1285" s="11">
        <v>0.2</v>
      </c>
      <c r="Q1285" s="11">
        <v>0.3</v>
      </c>
      <c r="R1285" s="11">
        <v>0.2</v>
      </c>
      <c r="S1285" s="11">
        <v>1827.9811</v>
      </c>
      <c r="T1285" s="11">
        <v>0.625</v>
      </c>
      <c r="U1285" s="11">
        <v>80</v>
      </c>
      <c r="V1285" s="11">
        <v>1800</v>
      </c>
      <c r="W1285" s="11">
        <v>-11.412687999999999</v>
      </c>
      <c r="Y1285" s="11">
        <v>-8.3647469999999995</v>
      </c>
      <c r="Z1285" s="11">
        <v>211.57500000000002</v>
      </c>
      <c r="AA1285" s="11">
        <v>1827.9811</v>
      </c>
      <c r="AB1285" s="11">
        <v>0.625</v>
      </c>
      <c r="AC1285" s="11">
        <v>80</v>
      </c>
      <c r="AD1285" s="11">
        <v>-11.412687999999999</v>
      </c>
    </row>
    <row r="1286" spans="2:30" x14ac:dyDescent="0.35">
      <c r="B1286" s="11">
        <v>-15.373286</v>
      </c>
      <c r="C1286" s="11">
        <v>35</v>
      </c>
      <c r="D1286" s="11">
        <v>208.62244999999999</v>
      </c>
      <c r="E1286" s="11">
        <v>0.13800000000000001</v>
      </c>
      <c r="F1286" s="11">
        <v>376.54958677685954</v>
      </c>
      <c r="G1286" s="11">
        <v>7500</v>
      </c>
      <c r="H1286" s="11">
        <v>0.75</v>
      </c>
      <c r="I1286" s="11">
        <v>0.5</v>
      </c>
      <c r="J1286" s="11">
        <v>0.9</v>
      </c>
      <c r="K1286" s="11">
        <v>2</v>
      </c>
      <c r="L1286" s="11">
        <v>3</v>
      </c>
      <c r="M1286" s="11">
        <v>4</v>
      </c>
      <c r="N1286" s="11">
        <v>4</v>
      </c>
      <c r="O1286" s="11">
        <v>0.05</v>
      </c>
      <c r="P1286" s="11">
        <v>0.1</v>
      </c>
      <c r="Q1286" s="11">
        <v>0.3</v>
      </c>
      <c r="R1286" s="11">
        <v>0.3</v>
      </c>
      <c r="S1286" s="11">
        <v>3698.8865000000001</v>
      </c>
      <c r="T1286" s="11">
        <v>0.55000000000000004</v>
      </c>
      <c r="U1286" s="11">
        <v>40</v>
      </c>
      <c r="V1286" s="11">
        <v>1000</v>
      </c>
      <c r="W1286" s="11">
        <v>-15.281950999999999</v>
      </c>
      <c r="Y1286" s="11">
        <v>-15.373286</v>
      </c>
      <c r="Z1286" s="11">
        <v>51.963842975206624</v>
      </c>
      <c r="AA1286" s="11">
        <v>3698.8865000000001</v>
      </c>
      <c r="AB1286" s="11">
        <v>0.55000000000000004</v>
      </c>
      <c r="AC1286" s="11">
        <v>40</v>
      </c>
      <c r="AD1286" s="11">
        <v>-15.281950999999999</v>
      </c>
    </row>
    <row r="1287" spans="2:30" x14ac:dyDescent="0.35">
      <c r="B1287" s="11">
        <v>-15.897066000000001</v>
      </c>
      <c r="C1287" s="11">
        <v>15</v>
      </c>
      <c r="D1287" s="11">
        <v>1.5</v>
      </c>
      <c r="E1287" s="11">
        <v>0.03</v>
      </c>
      <c r="F1287" s="11">
        <v>1958.0578512396696</v>
      </c>
      <c r="G1287" s="11">
        <v>8000</v>
      </c>
      <c r="H1287" s="11">
        <v>0.85</v>
      </c>
      <c r="I1287" s="11">
        <v>0.2</v>
      </c>
      <c r="J1287" s="11">
        <v>0.8</v>
      </c>
      <c r="K1287" s="11">
        <v>2</v>
      </c>
      <c r="L1287" s="11">
        <v>3</v>
      </c>
      <c r="M1287" s="11">
        <v>4</v>
      </c>
      <c r="N1287" s="11">
        <v>4</v>
      </c>
      <c r="O1287" s="11">
        <v>0.05</v>
      </c>
      <c r="P1287" s="11">
        <v>0.2</v>
      </c>
      <c r="Q1287" s="11">
        <v>0.23333333000000001</v>
      </c>
      <c r="R1287" s="11">
        <v>0.35</v>
      </c>
      <c r="S1287" s="11">
        <v>3037.6235000000001</v>
      </c>
      <c r="T1287" s="11">
        <v>0.625</v>
      </c>
      <c r="U1287" s="11">
        <v>60</v>
      </c>
      <c r="V1287" s="11">
        <v>1400</v>
      </c>
      <c r="W1287" s="11">
        <v>-17.514285000000001</v>
      </c>
      <c r="Y1287" s="11">
        <v>-15.897066000000001</v>
      </c>
      <c r="Z1287" s="11">
        <v>58.741735537190088</v>
      </c>
      <c r="AA1287" s="11">
        <v>3037.6235000000001</v>
      </c>
      <c r="AB1287" s="11">
        <v>0.625</v>
      </c>
      <c r="AC1287" s="11">
        <v>60</v>
      </c>
      <c r="AD1287" s="11">
        <v>-17.514285000000001</v>
      </c>
    </row>
    <row r="1288" spans="2:30" x14ac:dyDescent="0.35">
      <c r="B1288" s="11">
        <v>2.2793329999999998</v>
      </c>
      <c r="C1288" s="11">
        <v>25</v>
      </c>
      <c r="D1288" s="11">
        <v>135.52041</v>
      </c>
      <c r="E1288" s="11">
        <v>0.219</v>
      </c>
      <c r="F1288" s="11">
        <v>1885.5371900826447</v>
      </c>
      <c r="G1288" s="11">
        <v>3500</v>
      </c>
      <c r="H1288" s="11">
        <v>0.85</v>
      </c>
      <c r="I1288" s="11">
        <v>0.4</v>
      </c>
      <c r="J1288" s="11">
        <v>0.9</v>
      </c>
      <c r="K1288" s="11">
        <v>2</v>
      </c>
      <c r="L1288" s="11">
        <v>2</v>
      </c>
      <c r="M1288" s="11">
        <v>4</v>
      </c>
      <c r="N1288" s="11">
        <v>4</v>
      </c>
      <c r="O1288" s="11">
        <v>0.05</v>
      </c>
      <c r="P1288" s="11">
        <v>0.1</v>
      </c>
      <c r="Q1288" s="11">
        <v>0.3</v>
      </c>
      <c r="R1288" s="11">
        <v>0.25</v>
      </c>
      <c r="S1288" s="11">
        <v>2132.6446000000001</v>
      </c>
      <c r="T1288" s="11">
        <v>0.5</v>
      </c>
      <c r="U1288" s="11">
        <v>40</v>
      </c>
      <c r="V1288" s="11">
        <v>400</v>
      </c>
      <c r="W1288" s="11">
        <v>2.2345413999999999</v>
      </c>
      <c r="Y1288" s="11">
        <v>2.2793329999999998</v>
      </c>
      <c r="Z1288" s="11">
        <v>412.93264462809918</v>
      </c>
      <c r="AA1288" s="11">
        <v>2132.6446000000001</v>
      </c>
      <c r="AB1288" s="11">
        <v>0.5</v>
      </c>
      <c r="AC1288" s="11">
        <v>40</v>
      </c>
      <c r="AD1288" s="11">
        <v>2.2345413999999999</v>
      </c>
    </row>
    <row r="1289" spans="2:30" x14ac:dyDescent="0.35">
      <c r="B1289" s="11">
        <v>-19.920361</v>
      </c>
      <c r="C1289" s="11">
        <v>40</v>
      </c>
      <c r="D1289" s="11">
        <v>31.959184</v>
      </c>
      <c r="E1289" s="11">
        <v>0.192</v>
      </c>
      <c r="F1289" s="11">
        <v>1639.6694214876034</v>
      </c>
      <c r="G1289" s="11">
        <v>8500</v>
      </c>
      <c r="H1289" s="11">
        <v>0.7</v>
      </c>
      <c r="I1289" s="11">
        <v>0.2</v>
      </c>
      <c r="J1289" s="11">
        <v>0.9</v>
      </c>
      <c r="K1289" s="11">
        <v>2</v>
      </c>
      <c r="L1289" s="11">
        <v>3</v>
      </c>
      <c r="M1289" s="11">
        <v>3</v>
      </c>
      <c r="N1289" s="11">
        <v>3</v>
      </c>
      <c r="O1289" s="11">
        <v>0.125</v>
      </c>
      <c r="P1289" s="11">
        <v>0.1</v>
      </c>
      <c r="Q1289" s="11">
        <v>0.16666666999999999</v>
      </c>
      <c r="R1289" s="11">
        <v>0.3</v>
      </c>
      <c r="S1289" s="11">
        <v>2100.5695999999998</v>
      </c>
      <c r="T1289" s="11">
        <v>0.5</v>
      </c>
      <c r="U1289" s="11">
        <v>50</v>
      </c>
      <c r="V1289" s="11">
        <v>2000</v>
      </c>
      <c r="W1289" s="11">
        <v>-21.253205000000001</v>
      </c>
      <c r="Y1289" s="11">
        <v>-19.920361</v>
      </c>
      <c r="Z1289" s="11">
        <v>314.81652892561988</v>
      </c>
      <c r="AA1289" s="11">
        <v>2100.5695999999998</v>
      </c>
      <c r="AB1289" s="11">
        <v>0.5</v>
      </c>
      <c r="AC1289" s="11">
        <v>50</v>
      </c>
      <c r="AD1289" s="11">
        <v>-21.253205000000001</v>
      </c>
    </row>
    <row r="1290" spans="2:30" x14ac:dyDescent="0.35">
      <c r="B1290" s="11">
        <v>41.122816999999998</v>
      </c>
      <c r="C1290" s="11">
        <v>30</v>
      </c>
      <c r="D1290" s="11">
        <v>232.9898</v>
      </c>
      <c r="E1290" s="11">
        <v>0.219</v>
      </c>
      <c r="F1290" s="11">
        <v>2435.4855371900826</v>
      </c>
      <c r="G1290" s="11">
        <v>2500</v>
      </c>
      <c r="H1290" s="11">
        <v>0.8</v>
      </c>
      <c r="I1290" s="11">
        <v>0.5</v>
      </c>
      <c r="J1290" s="11">
        <v>0.6</v>
      </c>
      <c r="K1290" s="11">
        <v>3</v>
      </c>
      <c r="L1290" s="11">
        <v>2</v>
      </c>
      <c r="M1290" s="11">
        <v>4</v>
      </c>
      <c r="N1290" s="11">
        <v>2</v>
      </c>
      <c r="O1290" s="11">
        <v>0.05</v>
      </c>
      <c r="P1290" s="11">
        <v>0.15</v>
      </c>
      <c r="Q1290" s="11">
        <v>0.1</v>
      </c>
      <c r="R1290" s="11">
        <v>0.3</v>
      </c>
      <c r="S1290" s="11">
        <v>1476.1559999999999</v>
      </c>
      <c r="T1290" s="11">
        <v>0.42499999999999999</v>
      </c>
      <c r="U1290" s="11">
        <v>90</v>
      </c>
      <c r="V1290" s="11">
        <v>800</v>
      </c>
      <c r="W1290" s="11">
        <v>27.826832</v>
      </c>
      <c r="Y1290" s="11">
        <v>41.122816999999998</v>
      </c>
      <c r="Z1290" s="11">
        <v>533.37133264462807</v>
      </c>
      <c r="AA1290" s="11">
        <v>1476.1559999999999</v>
      </c>
      <c r="AB1290" s="11">
        <v>0.42499999999999999</v>
      </c>
      <c r="AC1290" s="11">
        <v>90</v>
      </c>
      <c r="AD1290" s="11">
        <v>27.826832</v>
      </c>
    </row>
    <row r="1291" spans="2:30" x14ac:dyDescent="0.35">
      <c r="B1291" s="11">
        <v>-10.108153</v>
      </c>
      <c r="C1291" s="11">
        <v>20</v>
      </c>
      <c r="D1291" s="11">
        <v>275.63265000000001</v>
      </c>
      <c r="E1291" s="11">
        <v>0.246</v>
      </c>
      <c r="F1291" s="11">
        <v>1269.4214876033059</v>
      </c>
      <c r="G1291" s="11">
        <v>6500</v>
      </c>
      <c r="H1291" s="11">
        <v>0.7</v>
      </c>
      <c r="I1291" s="11">
        <v>0.3</v>
      </c>
      <c r="J1291" s="11">
        <v>0.6</v>
      </c>
      <c r="K1291" s="11">
        <v>4</v>
      </c>
      <c r="L1291" s="11">
        <v>4</v>
      </c>
      <c r="M1291" s="11">
        <v>4</v>
      </c>
      <c r="N1291" s="11">
        <v>4</v>
      </c>
      <c r="O1291" s="11">
        <v>0.2</v>
      </c>
      <c r="P1291" s="11">
        <v>0.15</v>
      </c>
      <c r="Q1291" s="11">
        <v>0.3</v>
      </c>
      <c r="R1291" s="11">
        <v>0.2</v>
      </c>
      <c r="S1291" s="11">
        <v>2954.8562000000002</v>
      </c>
      <c r="T1291" s="11">
        <v>0.65</v>
      </c>
      <c r="U1291" s="11">
        <v>40</v>
      </c>
      <c r="V1291" s="11">
        <v>1200</v>
      </c>
      <c r="W1291" s="11">
        <v>-9.7835541999999993</v>
      </c>
      <c r="Y1291" s="11">
        <v>-10.108153</v>
      </c>
      <c r="Z1291" s="11">
        <v>312.27768595041323</v>
      </c>
      <c r="AA1291" s="11">
        <v>2954.8562000000002</v>
      </c>
      <c r="AB1291" s="11">
        <v>0.65</v>
      </c>
      <c r="AC1291" s="11">
        <v>40</v>
      </c>
      <c r="AD1291" s="11">
        <v>-9.7835541999999993</v>
      </c>
    </row>
    <row r="1292" spans="2:30" x14ac:dyDescent="0.35">
      <c r="B1292" s="11">
        <v>-5.9398879999999998</v>
      </c>
      <c r="C1292" s="11">
        <v>25</v>
      </c>
      <c r="D1292" s="11">
        <v>239.08162999999999</v>
      </c>
      <c r="E1292" s="11">
        <v>0.219</v>
      </c>
      <c r="F1292" s="11">
        <v>3120.6611570247933</v>
      </c>
      <c r="G1292" s="11">
        <v>3000</v>
      </c>
      <c r="H1292" s="11">
        <v>0.7</v>
      </c>
      <c r="I1292" s="11">
        <v>0.4</v>
      </c>
      <c r="J1292" s="11">
        <v>0.7</v>
      </c>
      <c r="K1292" s="11">
        <v>2</v>
      </c>
      <c r="L1292" s="11">
        <v>2</v>
      </c>
      <c r="M1292" s="11">
        <v>2</v>
      </c>
      <c r="N1292" s="11">
        <v>4</v>
      </c>
      <c r="O1292" s="11">
        <v>0.05</v>
      </c>
      <c r="P1292" s="11">
        <v>0.1</v>
      </c>
      <c r="Q1292" s="11">
        <v>0.16666666999999999</v>
      </c>
      <c r="R1292" s="11">
        <v>0.35</v>
      </c>
      <c r="S1292" s="11">
        <v>1827.9811</v>
      </c>
      <c r="T1292" s="11">
        <v>0.67500000000000004</v>
      </c>
      <c r="U1292" s="11">
        <v>90</v>
      </c>
      <c r="V1292" s="11">
        <v>1800</v>
      </c>
      <c r="W1292" s="11">
        <v>-6.0442035999999995</v>
      </c>
      <c r="Y1292" s="11">
        <v>-5.9398879999999998</v>
      </c>
      <c r="Z1292" s="11">
        <v>683.42479338842975</v>
      </c>
      <c r="AA1292" s="11">
        <v>1827.9811</v>
      </c>
      <c r="AB1292" s="11">
        <v>0.67500000000000004</v>
      </c>
      <c r="AC1292" s="11">
        <v>90</v>
      </c>
      <c r="AD1292" s="11">
        <v>-6.0442035999999995</v>
      </c>
    </row>
    <row r="1293" spans="2:30" x14ac:dyDescent="0.35">
      <c r="B1293" s="11">
        <v>-16.16696</v>
      </c>
      <c r="C1293" s="11">
        <v>20</v>
      </c>
      <c r="D1293" s="11">
        <v>123.33673</v>
      </c>
      <c r="E1293" s="11">
        <v>0.111</v>
      </c>
      <c r="F1293" s="11">
        <v>1125</v>
      </c>
      <c r="G1293" s="11">
        <v>6500</v>
      </c>
      <c r="H1293" s="11">
        <v>0.75</v>
      </c>
      <c r="I1293" s="11">
        <v>0.2</v>
      </c>
      <c r="J1293" s="11">
        <v>0.8</v>
      </c>
      <c r="K1293" s="11">
        <v>4</v>
      </c>
      <c r="L1293" s="11">
        <v>4</v>
      </c>
      <c r="M1293" s="11">
        <v>4</v>
      </c>
      <c r="N1293" s="11">
        <v>4</v>
      </c>
      <c r="O1293" s="11">
        <v>0.05</v>
      </c>
      <c r="P1293" s="11">
        <v>0.15</v>
      </c>
      <c r="Q1293" s="11">
        <v>0.1</v>
      </c>
      <c r="R1293" s="11">
        <v>0.2</v>
      </c>
      <c r="S1293" s="11">
        <v>2386.6147000000001</v>
      </c>
      <c r="T1293" s="11">
        <v>0.52500000000000002</v>
      </c>
      <c r="U1293" s="11">
        <v>70</v>
      </c>
      <c r="V1293" s="11">
        <v>2000</v>
      </c>
      <c r="W1293" s="11">
        <v>-14.383488</v>
      </c>
      <c r="Y1293" s="11">
        <v>-16.16696</v>
      </c>
      <c r="Z1293" s="11">
        <v>124.875</v>
      </c>
      <c r="AA1293" s="11">
        <v>2386.6147000000001</v>
      </c>
      <c r="AB1293" s="11">
        <v>0.52500000000000002</v>
      </c>
      <c r="AC1293" s="11">
        <v>70</v>
      </c>
      <c r="AD1293" s="11">
        <v>-14.383488</v>
      </c>
    </row>
    <row r="1294" spans="2:30" x14ac:dyDescent="0.35">
      <c r="B1294" s="11">
        <v>-10.73504</v>
      </c>
      <c r="C1294" s="11">
        <v>15</v>
      </c>
      <c r="D1294" s="11">
        <v>56.326531000000003</v>
      </c>
      <c r="E1294" s="11">
        <v>5.7000000000000002E-2</v>
      </c>
      <c r="F1294" s="11">
        <v>4176.1363636363631</v>
      </c>
      <c r="G1294" s="11">
        <v>5500</v>
      </c>
      <c r="H1294" s="11">
        <v>0.7</v>
      </c>
      <c r="I1294" s="11">
        <v>0.3</v>
      </c>
      <c r="J1294" s="11">
        <v>0.9</v>
      </c>
      <c r="K1294" s="11">
        <v>4</v>
      </c>
      <c r="L1294" s="11">
        <v>3</v>
      </c>
      <c r="M1294" s="11">
        <v>2</v>
      </c>
      <c r="N1294" s="11">
        <v>4</v>
      </c>
      <c r="O1294" s="11">
        <v>0.125</v>
      </c>
      <c r="P1294" s="11">
        <v>0.15</v>
      </c>
      <c r="Q1294" s="11">
        <v>0.23333333000000001</v>
      </c>
      <c r="R1294" s="11">
        <v>0.25</v>
      </c>
      <c r="S1294" s="11">
        <v>2585.5962</v>
      </c>
      <c r="T1294" s="11">
        <v>0.57499999999999996</v>
      </c>
      <c r="U1294" s="11">
        <v>40</v>
      </c>
      <c r="V1294" s="11">
        <v>1400</v>
      </c>
      <c r="W1294" s="11">
        <v>-12.760534</v>
      </c>
      <c r="Y1294" s="11">
        <v>-10.73504</v>
      </c>
      <c r="Z1294" s="11">
        <v>238.03977272727269</v>
      </c>
      <c r="AA1294" s="11">
        <v>2585.5962</v>
      </c>
      <c r="AB1294" s="11">
        <v>0.57499999999999996</v>
      </c>
      <c r="AC1294" s="11">
        <v>40</v>
      </c>
      <c r="AD1294" s="11">
        <v>-12.760534</v>
      </c>
    </row>
    <row r="1295" spans="2:30" x14ac:dyDescent="0.35">
      <c r="B1295" s="11">
        <v>-12.469934</v>
      </c>
      <c r="C1295" s="11">
        <v>30</v>
      </c>
      <c r="D1295" s="11">
        <v>98.969387999999995</v>
      </c>
      <c r="E1295" s="11">
        <v>0.03</v>
      </c>
      <c r="F1295" s="11">
        <v>1125</v>
      </c>
      <c r="G1295" s="11">
        <v>6500</v>
      </c>
      <c r="H1295" s="11">
        <v>0.75</v>
      </c>
      <c r="I1295" s="11">
        <v>0.2</v>
      </c>
      <c r="J1295" s="11">
        <v>0.7</v>
      </c>
      <c r="K1295" s="11">
        <v>2</v>
      </c>
      <c r="L1295" s="11">
        <v>2</v>
      </c>
      <c r="M1295" s="11">
        <v>3</v>
      </c>
      <c r="N1295" s="11">
        <v>4</v>
      </c>
      <c r="O1295" s="11">
        <v>0.2</v>
      </c>
      <c r="P1295" s="11">
        <v>0.15</v>
      </c>
      <c r="Q1295" s="11">
        <v>0.23333333000000001</v>
      </c>
      <c r="R1295" s="11">
        <v>0.3</v>
      </c>
      <c r="S1295" s="11">
        <v>3304.9493000000002</v>
      </c>
      <c r="T1295" s="11">
        <v>0.42499999999999999</v>
      </c>
      <c r="U1295" s="11">
        <v>70</v>
      </c>
      <c r="V1295" s="11">
        <v>1000</v>
      </c>
      <c r="W1295" s="11">
        <v>-12.730677999999999</v>
      </c>
      <c r="Y1295" s="11">
        <v>-12.469934</v>
      </c>
      <c r="Z1295" s="11">
        <v>33.75</v>
      </c>
      <c r="AA1295" s="11">
        <v>3304.9493000000002</v>
      </c>
      <c r="AB1295" s="11">
        <v>0.42499999999999999</v>
      </c>
      <c r="AC1295" s="11">
        <v>70</v>
      </c>
      <c r="AD1295" s="11">
        <v>-12.730677999999999</v>
      </c>
    </row>
    <row r="1296" spans="2:30" x14ac:dyDescent="0.35">
      <c r="B1296" s="11">
        <v>-17.059066000000001</v>
      </c>
      <c r="C1296" s="11">
        <v>35</v>
      </c>
      <c r="D1296" s="11">
        <v>269.54082</v>
      </c>
      <c r="E1296" s="11">
        <v>0.03</v>
      </c>
      <c r="F1296" s="11">
        <v>903.7190082644629</v>
      </c>
      <c r="G1296" s="11">
        <v>7000</v>
      </c>
      <c r="H1296" s="11">
        <v>0.85</v>
      </c>
      <c r="I1296" s="11">
        <v>0.3</v>
      </c>
      <c r="J1296" s="11">
        <v>0.7</v>
      </c>
      <c r="K1296" s="11">
        <v>3</v>
      </c>
      <c r="L1296" s="11">
        <v>2</v>
      </c>
      <c r="M1296" s="11">
        <v>4</v>
      </c>
      <c r="N1296" s="11">
        <v>2</v>
      </c>
      <c r="O1296" s="11">
        <v>0.2</v>
      </c>
      <c r="P1296" s="11">
        <v>0.1</v>
      </c>
      <c r="Q1296" s="11">
        <v>0.3</v>
      </c>
      <c r="R1296" s="11">
        <v>0.25</v>
      </c>
      <c r="S1296" s="11">
        <v>2895.4724000000001</v>
      </c>
      <c r="T1296" s="11">
        <v>0.47499999999999998</v>
      </c>
      <c r="U1296" s="11">
        <v>40</v>
      </c>
      <c r="V1296" s="11">
        <v>1000</v>
      </c>
      <c r="W1296" s="11">
        <v>-16.119572999999999</v>
      </c>
      <c r="Y1296" s="11">
        <v>-17.059066000000001</v>
      </c>
      <c r="Z1296" s="11">
        <v>27.111570247933887</v>
      </c>
      <c r="AA1296" s="11">
        <v>2895.4724000000001</v>
      </c>
      <c r="AB1296" s="11">
        <v>0.47499999999999998</v>
      </c>
      <c r="AC1296" s="11">
        <v>40</v>
      </c>
      <c r="AD1296" s="11">
        <v>-16.119572999999999</v>
      </c>
    </row>
    <row r="1297" spans="2:30" x14ac:dyDescent="0.35">
      <c r="B1297" s="11">
        <v>-1.618538</v>
      </c>
      <c r="C1297" s="11">
        <v>40</v>
      </c>
      <c r="D1297" s="11">
        <v>147.70408</v>
      </c>
      <c r="E1297" s="11">
        <v>0.111</v>
      </c>
      <c r="F1297" s="11">
        <v>3100</v>
      </c>
      <c r="G1297" s="11">
        <v>8000</v>
      </c>
      <c r="H1297" s="11">
        <v>0.85</v>
      </c>
      <c r="I1297" s="11">
        <v>0.5</v>
      </c>
      <c r="J1297" s="11">
        <v>0.9</v>
      </c>
      <c r="K1297" s="11">
        <v>3</v>
      </c>
      <c r="L1297" s="11">
        <v>2</v>
      </c>
      <c r="M1297" s="11">
        <v>2</v>
      </c>
      <c r="N1297" s="11">
        <v>3</v>
      </c>
      <c r="O1297" s="11">
        <v>0.2</v>
      </c>
      <c r="P1297" s="11">
        <v>0.2</v>
      </c>
      <c r="Q1297" s="11">
        <v>0.23333333000000001</v>
      </c>
      <c r="R1297" s="11">
        <v>0.2</v>
      </c>
      <c r="S1297" s="11">
        <v>2594.8211999999999</v>
      </c>
      <c r="T1297" s="11">
        <v>0.42499999999999999</v>
      </c>
      <c r="U1297" s="11">
        <v>60</v>
      </c>
      <c r="V1297" s="11">
        <v>1000</v>
      </c>
      <c r="W1297" s="11">
        <v>1.5019925000000001</v>
      </c>
      <c r="Y1297" s="11">
        <v>-1.618538</v>
      </c>
      <c r="Z1297" s="11">
        <v>344.1</v>
      </c>
      <c r="AA1297" s="11">
        <v>2594.8211999999999</v>
      </c>
      <c r="AB1297" s="11">
        <v>0.42499999999999999</v>
      </c>
      <c r="AC1297" s="11">
        <v>60</v>
      </c>
      <c r="AD1297" s="11">
        <v>1.5019925000000001</v>
      </c>
    </row>
    <row r="1298" spans="2:30" x14ac:dyDescent="0.35">
      <c r="B1298" s="11">
        <v>11.193465</v>
      </c>
      <c r="C1298" s="11">
        <v>30</v>
      </c>
      <c r="D1298" s="11">
        <v>159.88775999999999</v>
      </c>
      <c r="E1298" s="11">
        <v>0.246</v>
      </c>
      <c r="F1298" s="11">
        <v>3100</v>
      </c>
      <c r="G1298" s="11">
        <v>8000</v>
      </c>
      <c r="H1298" s="11">
        <v>0.7</v>
      </c>
      <c r="I1298" s="11">
        <v>0.3</v>
      </c>
      <c r="J1298" s="11">
        <v>0.7</v>
      </c>
      <c r="K1298" s="11">
        <v>4</v>
      </c>
      <c r="L1298" s="11">
        <v>2</v>
      </c>
      <c r="M1298" s="11">
        <v>3</v>
      </c>
      <c r="N1298" s="11">
        <v>4</v>
      </c>
      <c r="O1298" s="11">
        <v>0.2</v>
      </c>
      <c r="P1298" s="11">
        <v>0.2</v>
      </c>
      <c r="Q1298" s="11">
        <v>0.23333333000000001</v>
      </c>
      <c r="R1298" s="11">
        <v>0.2</v>
      </c>
      <c r="S1298" s="11">
        <v>4067.63</v>
      </c>
      <c r="T1298" s="11">
        <v>0.47499999999999998</v>
      </c>
      <c r="U1298" s="11">
        <v>50</v>
      </c>
      <c r="V1298" s="11">
        <v>400</v>
      </c>
      <c r="W1298" s="11">
        <v>7.3212298000000002</v>
      </c>
      <c r="Y1298" s="11">
        <v>11.193465</v>
      </c>
      <c r="Z1298" s="11">
        <v>762.6</v>
      </c>
      <c r="AA1298" s="11">
        <v>4067.63</v>
      </c>
      <c r="AB1298" s="11">
        <v>0.47499999999999998</v>
      </c>
      <c r="AC1298" s="11">
        <v>50</v>
      </c>
      <c r="AD1298" s="11">
        <v>7.3212298000000002</v>
      </c>
    </row>
    <row r="1299" spans="2:30" x14ac:dyDescent="0.35">
      <c r="B1299" s="11">
        <v>7.9644769999999996</v>
      </c>
      <c r="C1299" s="11">
        <v>35</v>
      </c>
      <c r="D1299" s="11">
        <v>129.42857000000001</v>
      </c>
      <c r="E1299" s="11">
        <v>0.219</v>
      </c>
      <c r="F1299" s="11">
        <v>600</v>
      </c>
      <c r="G1299" s="11">
        <v>6500</v>
      </c>
      <c r="H1299" s="11">
        <v>0.85</v>
      </c>
      <c r="I1299" s="11">
        <v>0.4</v>
      </c>
      <c r="J1299" s="11">
        <v>0.6</v>
      </c>
      <c r="K1299" s="11">
        <v>3</v>
      </c>
      <c r="L1299" s="11">
        <v>2</v>
      </c>
      <c r="M1299" s="11">
        <v>2</v>
      </c>
      <c r="N1299" s="11">
        <v>2</v>
      </c>
      <c r="O1299" s="11">
        <v>0.2</v>
      </c>
      <c r="P1299" s="11">
        <v>0.15</v>
      </c>
      <c r="Q1299" s="11">
        <v>0.3</v>
      </c>
      <c r="R1299" s="11">
        <v>0.25</v>
      </c>
      <c r="S1299" s="11">
        <v>3722.7503000000002</v>
      </c>
      <c r="T1299" s="11">
        <v>0.4</v>
      </c>
      <c r="U1299" s="11">
        <v>80</v>
      </c>
      <c r="V1299" s="11">
        <v>600</v>
      </c>
      <c r="W1299" s="11">
        <v>5.9529779999999999</v>
      </c>
      <c r="Y1299" s="11">
        <v>7.9644769999999996</v>
      </c>
      <c r="Z1299" s="11">
        <v>131.4</v>
      </c>
      <c r="AA1299" s="11">
        <v>3722.7503000000002</v>
      </c>
      <c r="AB1299" s="11">
        <v>0.4</v>
      </c>
      <c r="AC1299" s="11">
        <v>80</v>
      </c>
      <c r="AD1299" s="11">
        <v>5.9529779999999999</v>
      </c>
    </row>
    <row r="1300" spans="2:30" x14ac:dyDescent="0.35">
      <c r="B1300" s="11">
        <v>-4.4035539999999997</v>
      </c>
      <c r="C1300" s="11">
        <v>30</v>
      </c>
      <c r="D1300" s="11">
        <v>31.959184</v>
      </c>
      <c r="E1300" s="11">
        <v>0.111</v>
      </c>
      <c r="F1300" s="11">
        <v>1430.8884297520663</v>
      </c>
      <c r="G1300" s="11">
        <v>8500</v>
      </c>
      <c r="H1300" s="11">
        <v>0.75</v>
      </c>
      <c r="I1300" s="11">
        <v>0.2</v>
      </c>
      <c r="J1300" s="11">
        <v>0.6</v>
      </c>
      <c r="K1300" s="11">
        <v>4</v>
      </c>
      <c r="L1300" s="11">
        <v>2</v>
      </c>
      <c r="M1300" s="11">
        <v>2</v>
      </c>
      <c r="N1300" s="11">
        <v>3</v>
      </c>
      <c r="O1300" s="11">
        <v>0.05</v>
      </c>
      <c r="P1300" s="11">
        <v>0.2</v>
      </c>
      <c r="Q1300" s="11">
        <v>0.16666666999999999</v>
      </c>
      <c r="R1300" s="11">
        <v>0.3</v>
      </c>
      <c r="S1300" s="11">
        <v>3624.7831999999999</v>
      </c>
      <c r="T1300" s="11">
        <v>0.5</v>
      </c>
      <c r="U1300" s="11">
        <v>40</v>
      </c>
      <c r="V1300" s="11">
        <v>400</v>
      </c>
      <c r="W1300" s="11">
        <v>-2.4130767999999998</v>
      </c>
      <c r="Y1300" s="11">
        <v>-4.4035539999999997</v>
      </c>
      <c r="Z1300" s="11">
        <v>158.82861570247937</v>
      </c>
      <c r="AA1300" s="11">
        <v>3624.7831999999999</v>
      </c>
      <c r="AB1300" s="11">
        <v>0.5</v>
      </c>
      <c r="AC1300" s="11">
        <v>40</v>
      </c>
      <c r="AD1300" s="11">
        <v>-2.4130767999999998</v>
      </c>
    </row>
    <row r="1301" spans="2:30" x14ac:dyDescent="0.35">
      <c r="B1301" s="11">
        <v>13.441447</v>
      </c>
      <c r="C1301" s="11">
        <v>25</v>
      </c>
      <c r="D1301" s="11">
        <v>111.15306</v>
      </c>
      <c r="E1301" s="11">
        <v>0.3</v>
      </c>
      <c r="F1301" s="11">
        <v>4231.4049586776864</v>
      </c>
      <c r="G1301" s="11">
        <v>6500</v>
      </c>
      <c r="H1301" s="11">
        <v>0.8</v>
      </c>
      <c r="I1301" s="11">
        <v>0.2</v>
      </c>
      <c r="J1301" s="11">
        <v>0.8</v>
      </c>
      <c r="K1301" s="11">
        <v>2</v>
      </c>
      <c r="L1301" s="11">
        <v>2</v>
      </c>
      <c r="M1301" s="11">
        <v>2</v>
      </c>
      <c r="N1301" s="11">
        <v>4</v>
      </c>
      <c r="O1301" s="11">
        <v>0.2</v>
      </c>
      <c r="P1301" s="11">
        <v>0.2</v>
      </c>
      <c r="Q1301" s="11">
        <v>0.16666666999999999</v>
      </c>
      <c r="R1301" s="11">
        <v>0.2</v>
      </c>
      <c r="S1301" s="11">
        <v>3960.6257000000001</v>
      </c>
      <c r="T1301" s="11">
        <v>0.4</v>
      </c>
      <c r="U1301" s="11">
        <v>40</v>
      </c>
      <c r="V1301" s="11">
        <v>600</v>
      </c>
      <c r="W1301" s="11">
        <v>12.558573000000001</v>
      </c>
      <c r="Y1301" s="11">
        <v>13.441447</v>
      </c>
      <c r="Z1301" s="11">
        <v>1269.4214876033059</v>
      </c>
      <c r="AA1301" s="11">
        <v>3960.6257000000001</v>
      </c>
      <c r="AB1301" s="11">
        <v>0.4</v>
      </c>
      <c r="AC1301" s="11">
        <v>40</v>
      </c>
      <c r="AD1301" s="11">
        <v>12.558573000000001</v>
      </c>
    </row>
    <row r="1302" spans="2:30" x14ac:dyDescent="0.35">
      <c r="B1302" s="11">
        <v>15.956867000000001</v>
      </c>
      <c r="C1302" s="11">
        <v>15</v>
      </c>
      <c r="D1302" s="11">
        <v>80.693877999999998</v>
      </c>
      <c r="E1302" s="11">
        <v>0.3</v>
      </c>
      <c r="F1302" s="11">
        <v>3490.909090909091</v>
      </c>
      <c r="G1302" s="11">
        <v>4500</v>
      </c>
      <c r="H1302" s="11">
        <v>0.8</v>
      </c>
      <c r="I1302" s="11">
        <v>0.3</v>
      </c>
      <c r="J1302" s="11">
        <v>0.8</v>
      </c>
      <c r="K1302" s="11">
        <v>4</v>
      </c>
      <c r="L1302" s="11">
        <v>3</v>
      </c>
      <c r="M1302" s="11">
        <v>2</v>
      </c>
      <c r="N1302" s="11">
        <v>4</v>
      </c>
      <c r="O1302" s="11">
        <v>0.2</v>
      </c>
      <c r="P1302" s="11">
        <v>0.15</v>
      </c>
      <c r="Q1302" s="11">
        <v>0.1</v>
      </c>
      <c r="R1302" s="11">
        <v>0.25</v>
      </c>
      <c r="S1302" s="11">
        <v>2115.4877999999999</v>
      </c>
      <c r="T1302" s="11">
        <v>0.45</v>
      </c>
      <c r="U1302" s="11">
        <v>40</v>
      </c>
      <c r="V1302" s="11">
        <v>800</v>
      </c>
      <c r="W1302" s="11">
        <v>13.196581</v>
      </c>
      <c r="Y1302" s="11">
        <v>15.956867000000001</v>
      </c>
      <c r="Z1302" s="11">
        <v>1047.2727272727273</v>
      </c>
      <c r="AA1302" s="11">
        <v>2115.4877999999999</v>
      </c>
      <c r="AB1302" s="11">
        <v>0.45</v>
      </c>
      <c r="AC1302" s="11">
        <v>40</v>
      </c>
      <c r="AD1302" s="11">
        <v>13.196581</v>
      </c>
    </row>
    <row r="1303" spans="2:30" x14ac:dyDescent="0.35">
      <c r="B1303" s="11">
        <v>3.4111660000000001</v>
      </c>
      <c r="C1303" s="11">
        <v>20</v>
      </c>
      <c r="D1303" s="11">
        <v>281.72449</v>
      </c>
      <c r="E1303" s="11">
        <v>8.4000000000000005E-2</v>
      </c>
      <c r="F1303" s="11">
        <v>5900</v>
      </c>
      <c r="G1303" s="11">
        <v>6000</v>
      </c>
      <c r="H1303" s="11">
        <v>0.7</v>
      </c>
      <c r="I1303" s="11">
        <v>0.4</v>
      </c>
      <c r="J1303" s="11">
        <v>0.8</v>
      </c>
      <c r="K1303" s="11">
        <v>4</v>
      </c>
      <c r="L1303" s="11">
        <v>2</v>
      </c>
      <c r="M1303" s="11">
        <v>2</v>
      </c>
      <c r="N1303" s="11">
        <v>4</v>
      </c>
      <c r="O1303" s="11">
        <v>0.05</v>
      </c>
      <c r="P1303" s="11">
        <v>0.2</v>
      </c>
      <c r="Q1303" s="11">
        <v>0.3</v>
      </c>
      <c r="R1303" s="11">
        <v>0.3</v>
      </c>
      <c r="S1303" s="11">
        <v>3776.6210000000001</v>
      </c>
      <c r="T1303" s="11">
        <v>0.625</v>
      </c>
      <c r="U1303" s="11">
        <v>60</v>
      </c>
      <c r="V1303" s="11">
        <v>1400</v>
      </c>
      <c r="W1303" s="11">
        <v>1.4040515</v>
      </c>
      <c r="Y1303" s="11">
        <v>3.4111660000000001</v>
      </c>
      <c r="Z1303" s="11">
        <v>495.6</v>
      </c>
      <c r="AA1303" s="11">
        <v>3776.6210000000001</v>
      </c>
      <c r="AB1303" s="11">
        <v>0.625</v>
      </c>
      <c r="AC1303" s="11">
        <v>60</v>
      </c>
      <c r="AD1303" s="11">
        <v>1.4040515</v>
      </c>
    </row>
    <row r="1304" spans="2:30" x14ac:dyDescent="0.35">
      <c r="B1304" s="11">
        <v>13.774247000000001</v>
      </c>
      <c r="C1304" s="11">
        <v>25</v>
      </c>
      <c r="D1304" s="11">
        <v>136.6771</v>
      </c>
      <c r="E1304" s="11">
        <v>0.23726370999999999</v>
      </c>
      <c r="F1304" s="11">
        <v>2326.0121199999999</v>
      </c>
      <c r="G1304" s="11">
        <v>3797.4715999999999</v>
      </c>
      <c r="H1304" s="11">
        <v>0.83576072000000001</v>
      </c>
      <c r="I1304" s="11">
        <v>0.30865292</v>
      </c>
      <c r="J1304" s="11">
        <v>0.67035065000000005</v>
      </c>
      <c r="K1304" s="11">
        <v>3.3828681999999999</v>
      </c>
      <c r="L1304" s="11">
        <v>2.3840461999999998</v>
      </c>
      <c r="M1304" s="11">
        <v>2.2332521000000001</v>
      </c>
      <c r="N1304" s="11">
        <v>2.6619997</v>
      </c>
      <c r="O1304" s="11">
        <v>0.17847789999999999</v>
      </c>
      <c r="P1304" s="11">
        <v>0.17129688000000001</v>
      </c>
      <c r="Q1304" s="11">
        <v>0.23428456</v>
      </c>
      <c r="R1304" s="11">
        <v>0.26908942000000002</v>
      </c>
      <c r="S1304" s="11">
        <v>1297.7792999999999</v>
      </c>
      <c r="T1304" s="11">
        <v>0.58048845999999998</v>
      </c>
      <c r="U1304" s="11">
        <v>90</v>
      </c>
      <c r="V1304" s="11">
        <v>927.27481</v>
      </c>
      <c r="W1304" s="11">
        <v>17.988032</v>
      </c>
      <c r="Y1304" s="11">
        <v>13.774247000000001</v>
      </c>
      <c r="Z1304" s="11">
        <v>551.87826509616514</v>
      </c>
      <c r="AA1304" s="11">
        <v>1297.7792999999999</v>
      </c>
      <c r="AB1304" s="11">
        <v>0.58048845999999998</v>
      </c>
      <c r="AC1304" s="11">
        <v>90</v>
      </c>
      <c r="AD1304" s="11">
        <v>17.988032</v>
      </c>
    </row>
    <row r="1305" spans="2:30" x14ac:dyDescent="0.35">
      <c r="B1305" s="11">
        <v>-15.924943000000001</v>
      </c>
      <c r="C1305" s="11">
        <v>45</v>
      </c>
      <c r="D1305" s="11">
        <v>44.142856999999999</v>
      </c>
      <c r="E1305" s="11">
        <v>5.7000000000000002E-2</v>
      </c>
      <c r="F1305" s="11">
        <v>2847.3657024793383</v>
      </c>
      <c r="G1305" s="11">
        <v>7000</v>
      </c>
      <c r="H1305" s="11">
        <v>0.75</v>
      </c>
      <c r="I1305" s="11">
        <v>0.4</v>
      </c>
      <c r="J1305" s="11">
        <v>0.9</v>
      </c>
      <c r="K1305" s="11">
        <v>3</v>
      </c>
      <c r="L1305" s="11">
        <v>3</v>
      </c>
      <c r="M1305" s="11">
        <v>4</v>
      </c>
      <c r="N1305" s="11">
        <v>3</v>
      </c>
      <c r="O1305" s="11">
        <v>0.2</v>
      </c>
      <c r="P1305" s="11">
        <v>0.15</v>
      </c>
      <c r="Q1305" s="11">
        <v>0.1</v>
      </c>
      <c r="R1305" s="11">
        <v>0.25</v>
      </c>
      <c r="S1305" s="11">
        <v>2206.1493</v>
      </c>
      <c r="T1305" s="11">
        <v>0.42499999999999999</v>
      </c>
      <c r="U1305" s="11">
        <v>80</v>
      </c>
      <c r="V1305" s="11">
        <v>1600</v>
      </c>
      <c r="W1305" s="11">
        <v>-13.003596999999999</v>
      </c>
      <c r="Y1305" s="11">
        <v>-15.924943000000001</v>
      </c>
      <c r="Z1305" s="11">
        <v>162.2998450413223</v>
      </c>
      <c r="AA1305" s="11">
        <v>2206.1493</v>
      </c>
      <c r="AB1305" s="11">
        <v>0.42499999999999999</v>
      </c>
      <c r="AC1305" s="11">
        <v>80</v>
      </c>
      <c r="AD1305" s="11">
        <v>-13.003596999999999</v>
      </c>
    </row>
    <row r="1306" spans="2:30" x14ac:dyDescent="0.35">
      <c r="B1306" s="11">
        <v>-26.989557999999999</v>
      </c>
      <c r="C1306" s="11">
        <v>20</v>
      </c>
      <c r="D1306" s="11">
        <v>13.683673000000001</v>
      </c>
      <c r="E1306" s="11">
        <v>0.03</v>
      </c>
      <c r="F1306" s="11">
        <v>1335.5888429752067</v>
      </c>
      <c r="G1306" s="11">
        <v>8000</v>
      </c>
      <c r="H1306" s="11">
        <v>0.7</v>
      </c>
      <c r="I1306" s="11">
        <v>0.2</v>
      </c>
      <c r="J1306" s="11">
        <v>0.6</v>
      </c>
      <c r="K1306" s="11">
        <v>2</v>
      </c>
      <c r="L1306" s="11">
        <v>3</v>
      </c>
      <c r="M1306" s="11">
        <v>3</v>
      </c>
      <c r="N1306" s="11">
        <v>4</v>
      </c>
      <c r="O1306" s="11">
        <v>0.125</v>
      </c>
      <c r="P1306" s="11">
        <v>0.1</v>
      </c>
      <c r="Q1306" s="11">
        <v>0.3</v>
      </c>
      <c r="R1306" s="11">
        <v>0.3</v>
      </c>
      <c r="S1306" s="11">
        <v>2937.3719000000001</v>
      </c>
      <c r="T1306" s="11">
        <v>0.65</v>
      </c>
      <c r="U1306" s="11">
        <v>40</v>
      </c>
      <c r="V1306" s="11">
        <v>1800</v>
      </c>
      <c r="W1306" s="11">
        <v>-26.108346000000001</v>
      </c>
      <c r="Y1306" s="11">
        <v>-26.989557999999999</v>
      </c>
      <c r="Z1306" s="11">
        <v>40.067665289256198</v>
      </c>
      <c r="AA1306" s="11">
        <v>2937.3719000000001</v>
      </c>
      <c r="AB1306" s="11">
        <v>0.65</v>
      </c>
      <c r="AC1306" s="11">
        <v>40</v>
      </c>
      <c r="AD1306" s="11">
        <v>-26.108346000000001</v>
      </c>
    </row>
    <row r="1307" spans="2:30" x14ac:dyDescent="0.35">
      <c r="B1307" s="11">
        <v>6.1312090000000001</v>
      </c>
      <c r="C1307" s="11">
        <v>15</v>
      </c>
      <c r="D1307" s="11">
        <v>287.81632999999999</v>
      </c>
      <c r="E1307" s="11">
        <v>0.03</v>
      </c>
      <c r="F1307" s="11">
        <v>3100</v>
      </c>
      <c r="G1307" s="11">
        <v>6500</v>
      </c>
      <c r="H1307" s="11">
        <v>0.8</v>
      </c>
      <c r="I1307" s="11">
        <v>0.2</v>
      </c>
      <c r="J1307" s="11">
        <v>0.6</v>
      </c>
      <c r="K1307" s="11">
        <v>3</v>
      </c>
      <c r="L1307" s="11">
        <v>4</v>
      </c>
      <c r="M1307" s="11">
        <v>2</v>
      </c>
      <c r="N1307" s="11">
        <v>2</v>
      </c>
      <c r="O1307" s="11">
        <v>0.2</v>
      </c>
      <c r="P1307" s="11">
        <v>0.1</v>
      </c>
      <c r="Q1307" s="11">
        <v>0.16666666999999999</v>
      </c>
      <c r="R1307" s="11">
        <v>0.2</v>
      </c>
      <c r="S1307" s="11">
        <v>3643.3400999999999</v>
      </c>
      <c r="T1307" s="11">
        <v>0.42499999999999999</v>
      </c>
      <c r="U1307" s="11">
        <v>90</v>
      </c>
      <c r="V1307" s="11">
        <v>1000</v>
      </c>
      <c r="W1307" s="11">
        <v>3.8293522000000002</v>
      </c>
      <c r="Y1307" s="11">
        <v>6.1312090000000001</v>
      </c>
      <c r="Z1307" s="11">
        <v>93</v>
      </c>
      <c r="AA1307" s="11">
        <v>3643.3400999999999</v>
      </c>
      <c r="AB1307" s="11">
        <v>0.42499999999999999</v>
      </c>
      <c r="AC1307" s="11">
        <v>90</v>
      </c>
      <c r="AD1307" s="11">
        <v>3.8293522000000002</v>
      </c>
    </row>
    <row r="1308" spans="2:30" x14ac:dyDescent="0.35">
      <c r="B1308" s="11">
        <v>16.087917000000001</v>
      </c>
      <c r="C1308" s="11">
        <v>25</v>
      </c>
      <c r="D1308" s="11">
        <v>1.5</v>
      </c>
      <c r="E1308" s="11">
        <v>0.16500000000000001</v>
      </c>
      <c r="F1308" s="11">
        <v>2380.1652892561983</v>
      </c>
      <c r="G1308" s="11">
        <v>6500</v>
      </c>
      <c r="H1308" s="11">
        <v>0.85</v>
      </c>
      <c r="I1308" s="11">
        <v>0.4</v>
      </c>
      <c r="J1308" s="11">
        <v>0.9</v>
      </c>
      <c r="K1308" s="11">
        <v>4</v>
      </c>
      <c r="L1308" s="11">
        <v>2</v>
      </c>
      <c r="M1308" s="11">
        <v>4</v>
      </c>
      <c r="N1308" s="11">
        <v>3</v>
      </c>
      <c r="O1308" s="11">
        <v>0.05</v>
      </c>
      <c r="P1308" s="11">
        <v>0.1</v>
      </c>
      <c r="Q1308" s="11">
        <v>0.16666666999999999</v>
      </c>
      <c r="R1308" s="11">
        <v>0.25</v>
      </c>
      <c r="S1308" s="11">
        <v>2310.3649999999998</v>
      </c>
      <c r="T1308" s="11">
        <v>0.57499999999999996</v>
      </c>
      <c r="U1308" s="11">
        <v>80</v>
      </c>
      <c r="V1308" s="11">
        <v>2000</v>
      </c>
      <c r="W1308" s="11">
        <v>16.984902000000002</v>
      </c>
      <c r="Y1308" s="11">
        <v>16.087917000000001</v>
      </c>
      <c r="Z1308" s="11">
        <v>392.72727272727275</v>
      </c>
      <c r="AA1308" s="11">
        <v>2310.3649999999998</v>
      </c>
      <c r="AB1308" s="11">
        <v>0.57499999999999996</v>
      </c>
      <c r="AC1308" s="11">
        <v>80</v>
      </c>
      <c r="AD1308" s="11">
        <v>16.984902000000002</v>
      </c>
    </row>
    <row r="1309" spans="2:30" x14ac:dyDescent="0.35">
      <c r="B1309" s="11">
        <v>-5.1919500000000003</v>
      </c>
      <c r="C1309" s="11">
        <v>20</v>
      </c>
      <c r="D1309" s="11">
        <v>80.693877999999998</v>
      </c>
      <c r="E1309" s="11">
        <v>0.219</v>
      </c>
      <c r="F1309" s="11">
        <v>425</v>
      </c>
      <c r="G1309" s="11">
        <v>8500</v>
      </c>
      <c r="H1309" s="11">
        <v>0.7</v>
      </c>
      <c r="I1309" s="11">
        <v>0.3</v>
      </c>
      <c r="J1309" s="11">
        <v>0.8</v>
      </c>
      <c r="K1309" s="11">
        <v>4</v>
      </c>
      <c r="L1309" s="11">
        <v>4</v>
      </c>
      <c r="M1309" s="11">
        <v>2</v>
      </c>
      <c r="N1309" s="11">
        <v>3</v>
      </c>
      <c r="O1309" s="11">
        <v>0.05</v>
      </c>
      <c r="P1309" s="11">
        <v>0.15</v>
      </c>
      <c r="Q1309" s="11">
        <v>0.16666666999999999</v>
      </c>
      <c r="R1309" s="11">
        <v>0.25</v>
      </c>
      <c r="S1309" s="11">
        <v>2377.8724999999999</v>
      </c>
      <c r="T1309" s="11">
        <v>0.52500000000000002</v>
      </c>
      <c r="U1309" s="11">
        <v>70</v>
      </c>
      <c r="V1309" s="11">
        <v>1000</v>
      </c>
      <c r="W1309" s="11">
        <v>-9.2469614</v>
      </c>
      <c r="Y1309" s="11">
        <v>-5.1919500000000003</v>
      </c>
      <c r="Z1309" s="11">
        <v>93.075000000000003</v>
      </c>
      <c r="AA1309" s="11">
        <v>2377.8724999999999</v>
      </c>
      <c r="AB1309" s="11">
        <v>0.52500000000000002</v>
      </c>
      <c r="AC1309" s="11">
        <v>70</v>
      </c>
      <c r="AD1309" s="11">
        <v>-9.2469614</v>
      </c>
    </row>
    <row r="1310" spans="2:30" x14ac:dyDescent="0.35">
      <c r="B1310" s="11">
        <v>-6.4534789999999997</v>
      </c>
      <c r="C1310" s="11">
        <v>40</v>
      </c>
      <c r="D1310" s="11">
        <v>220.80611999999999</v>
      </c>
      <c r="E1310" s="11">
        <v>0.16500000000000001</v>
      </c>
      <c r="F1310" s="11">
        <v>775</v>
      </c>
      <c r="G1310" s="11">
        <v>8500</v>
      </c>
      <c r="H1310" s="11">
        <v>0.8</v>
      </c>
      <c r="I1310" s="11">
        <v>0.2</v>
      </c>
      <c r="J1310" s="11">
        <v>0.9</v>
      </c>
      <c r="K1310" s="11">
        <v>2</v>
      </c>
      <c r="L1310" s="11">
        <v>4</v>
      </c>
      <c r="M1310" s="11">
        <v>2</v>
      </c>
      <c r="N1310" s="11">
        <v>3</v>
      </c>
      <c r="O1310" s="11">
        <v>0.125</v>
      </c>
      <c r="P1310" s="11">
        <v>0.15</v>
      </c>
      <c r="Q1310" s="11">
        <v>0.16666666999999999</v>
      </c>
      <c r="R1310" s="11">
        <v>0.35</v>
      </c>
      <c r="S1310" s="11">
        <v>3413.4254999999998</v>
      </c>
      <c r="T1310" s="11">
        <v>0.42499999999999999</v>
      </c>
      <c r="U1310" s="11">
        <v>40</v>
      </c>
      <c r="V1310" s="11">
        <v>600</v>
      </c>
      <c r="W1310" s="11">
        <v>-8.6030274000000002</v>
      </c>
      <c r="Y1310" s="11">
        <v>-6.4534789999999997</v>
      </c>
      <c r="Z1310" s="11">
        <v>127.875</v>
      </c>
      <c r="AA1310" s="11">
        <v>3413.4254999999998</v>
      </c>
      <c r="AB1310" s="11">
        <v>0.42499999999999999</v>
      </c>
      <c r="AC1310" s="11">
        <v>40</v>
      </c>
      <c r="AD1310" s="11">
        <v>-8.6030274000000002</v>
      </c>
    </row>
    <row r="1311" spans="2:30" x14ac:dyDescent="0.35">
      <c r="B1311" s="11">
        <v>20.743272999999999</v>
      </c>
      <c r="C1311" s="11">
        <v>35</v>
      </c>
      <c r="D1311" s="11">
        <v>38.051020000000001</v>
      </c>
      <c r="E1311" s="11">
        <v>0.16500000000000001</v>
      </c>
      <c r="F1311" s="11">
        <v>2750.413223140496</v>
      </c>
      <c r="G1311" s="11">
        <v>8000</v>
      </c>
      <c r="H1311" s="11">
        <v>0.85</v>
      </c>
      <c r="I1311" s="11">
        <v>0.2</v>
      </c>
      <c r="J1311" s="11">
        <v>0.6</v>
      </c>
      <c r="K1311" s="11">
        <v>2</v>
      </c>
      <c r="L1311" s="11">
        <v>3</v>
      </c>
      <c r="M1311" s="11">
        <v>3</v>
      </c>
      <c r="N1311" s="11">
        <v>3</v>
      </c>
      <c r="O1311" s="11">
        <v>0.2</v>
      </c>
      <c r="P1311" s="11">
        <v>0.1</v>
      </c>
      <c r="Q1311" s="11">
        <v>0.16666666999999999</v>
      </c>
      <c r="R1311" s="11">
        <v>0.25</v>
      </c>
      <c r="S1311" s="11">
        <v>2036.3761999999999</v>
      </c>
      <c r="T1311" s="11">
        <v>0.45</v>
      </c>
      <c r="U1311" s="11">
        <v>70</v>
      </c>
      <c r="V1311" s="11">
        <v>600</v>
      </c>
      <c r="W1311" s="11">
        <v>24.702645</v>
      </c>
      <c r="Y1311" s="11">
        <v>20.743272999999999</v>
      </c>
      <c r="Z1311" s="11">
        <v>453.81818181818187</v>
      </c>
      <c r="AA1311" s="11">
        <v>2036.3761999999999</v>
      </c>
      <c r="AB1311" s="11">
        <v>0.45</v>
      </c>
      <c r="AC1311" s="11">
        <v>70</v>
      </c>
      <c r="AD1311" s="11">
        <v>24.702645</v>
      </c>
    </row>
    <row r="1312" spans="2:30" x14ac:dyDescent="0.35">
      <c r="B1312" s="11">
        <v>-14.293604999999999</v>
      </c>
      <c r="C1312" s="11">
        <v>30</v>
      </c>
      <c r="D1312" s="11">
        <v>141.61224000000001</v>
      </c>
      <c r="E1312" s="11">
        <v>5.7000000000000002E-2</v>
      </c>
      <c r="F1312" s="11">
        <v>1639.6694214876034</v>
      </c>
      <c r="G1312" s="11">
        <v>8500</v>
      </c>
      <c r="H1312" s="11">
        <v>0.75</v>
      </c>
      <c r="I1312" s="11">
        <v>0.3</v>
      </c>
      <c r="J1312" s="11">
        <v>0.7</v>
      </c>
      <c r="K1312" s="11">
        <v>4</v>
      </c>
      <c r="L1312" s="11">
        <v>2</v>
      </c>
      <c r="M1312" s="11">
        <v>3</v>
      </c>
      <c r="N1312" s="11">
        <v>2</v>
      </c>
      <c r="O1312" s="11">
        <v>0.2</v>
      </c>
      <c r="P1312" s="11">
        <v>0.2</v>
      </c>
      <c r="Q1312" s="11">
        <v>0.16666666999999999</v>
      </c>
      <c r="R1312" s="11">
        <v>0.3</v>
      </c>
      <c r="S1312" s="11">
        <v>2230.6358</v>
      </c>
      <c r="T1312" s="11">
        <v>0.55000000000000004</v>
      </c>
      <c r="U1312" s="11">
        <v>40</v>
      </c>
      <c r="V1312" s="11">
        <v>1000</v>
      </c>
      <c r="W1312" s="11">
        <v>-13.668151999999999</v>
      </c>
      <c r="Y1312" s="11">
        <v>-14.293604999999999</v>
      </c>
      <c r="Z1312" s="11">
        <v>93.461157024793394</v>
      </c>
      <c r="AA1312" s="11">
        <v>2230.6358</v>
      </c>
      <c r="AB1312" s="11">
        <v>0.55000000000000004</v>
      </c>
      <c r="AC1312" s="11">
        <v>40</v>
      </c>
      <c r="AD1312" s="11">
        <v>-13.668151999999999</v>
      </c>
    </row>
    <row r="1313" spans="2:30" x14ac:dyDescent="0.35">
      <c r="B1313" s="11">
        <v>-8.0174310000000002</v>
      </c>
      <c r="C1313" s="11">
        <v>15</v>
      </c>
      <c r="D1313" s="11">
        <v>98.969387999999995</v>
      </c>
      <c r="E1313" s="11">
        <v>0.111</v>
      </c>
      <c r="F1313" s="11">
        <v>2400</v>
      </c>
      <c r="G1313" s="11">
        <v>6000</v>
      </c>
      <c r="H1313" s="11">
        <v>0.75</v>
      </c>
      <c r="I1313" s="11">
        <v>0.3</v>
      </c>
      <c r="J1313" s="11">
        <v>0.7</v>
      </c>
      <c r="K1313" s="11">
        <v>3</v>
      </c>
      <c r="L1313" s="11">
        <v>2</v>
      </c>
      <c r="M1313" s="11">
        <v>3</v>
      </c>
      <c r="N1313" s="11">
        <v>4</v>
      </c>
      <c r="O1313" s="11">
        <v>0.2</v>
      </c>
      <c r="P1313" s="11">
        <v>0.15</v>
      </c>
      <c r="Q1313" s="11">
        <v>0.23333333000000001</v>
      </c>
      <c r="R1313" s="11">
        <v>0.25</v>
      </c>
      <c r="S1313" s="11">
        <v>1735.7847999999999</v>
      </c>
      <c r="T1313" s="11">
        <v>0.57499999999999996</v>
      </c>
      <c r="U1313" s="11">
        <v>50</v>
      </c>
      <c r="V1313" s="11">
        <v>1600</v>
      </c>
      <c r="W1313" s="11">
        <v>-8.1100510999999997</v>
      </c>
      <c r="Y1313" s="11">
        <v>-8.0174310000000002</v>
      </c>
      <c r="Z1313" s="11">
        <v>266.39999999999998</v>
      </c>
      <c r="AA1313" s="11">
        <v>1735.7847999999999</v>
      </c>
      <c r="AB1313" s="11">
        <v>0.57499999999999996</v>
      </c>
      <c r="AC1313" s="11">
        <v>50</v>
      </c>
      <c r="AD1313" s="11">
        <v>-8.1100510999999997</v>
      </c>
    </row>
    <row r="1314" spans="2:30" x14ac:dyDescent="0.35">
      <c r="B1314" s="11">
        <v>-9.3036910000000006</v>
      </c>
      <c r="C1314" s="11">
        <v>15</v>
      </c>
      <c r="D1314" s="11">
        <v>208.62244999999999</v>
      </c>
      <c r="E1314" s="11">
        <v>0.246</v>
      </c>
      <c r="F1314" s="11">
        <v>3733.2128099173551</v>
      </c>
      <c r="G1314" s="11">
        <v>4000</v>
      </c>
      <c r="H1314" s="11">
        <v>0.8</v>
      </c>
      <c r="I1314" s="11">
        <v>0.3</v>
      </c>
      <c r="J1314" s="11">
        <v>0.8</v>
      </c>
      <c r="K1314" s="11">
        <v>3</v>
      </c>
      <c r="L1314" s="11">
        <v>3</v>
      </c>
      <c r="M1314" s="11">
        <v>4</v>
      </c>
      <c r="N1314" s="11">
        <v>3</v>
      </c>
      <c r="O1314" s="11">
        <v>0.2</v>
      </c>
      <c r="P1314" s="11">
        <v>0.1</v>
      </c>
      <c r="Q1314" s="11">
        <v>0.23333333000000001</v>
      </c>
      <c r="R1314" s="11">
        <v>0.2</v>
      </c>
      <c r="S1314" s="11">
        <v>1518.8117</v>
      </c>
      <c r="T1314" s="11">
        <v>0.65</v>
      </c>
      <c r="U1314" s="11">
        <v>40</v>
      </c>
      <c r="V1314" s="11">
        <v>600</v>
      </c>
      <c r="W1314" s="11">
        <v>-9.9336765000000007</v>
      </c>
      <c r="Y1314" s="11">
        <v>-9.3036910000000006</v>
      </c>
      <c r="Z1314" s="11">
        <v>918.37035123966939</v>
      </c>
      <c r="AA1314" s="11">
        <v>1518.8117</v>
      </c>
      <c r="AB1314" s="11">
        <v>0.65</v>
      </c>
      <c r="AC1314" s="11">
        <v>40</v>
      </c>
      <c r="AD1314" s="11">
        <v>-9.9336765000000007</v>
      </c>
    </row>
    <row r="1315" spans="2:30" x14ac:dyDescent="0.35">
      <c r="B1315" s="11">
        <v>-28.239159999999998</v>
      </c>
      <c r="C1315" s="11">
        <v>30</v>
      </c>
      <c r="D1315" s="11">
        <v>178.16327000000001</v>
      </c>
      <c r="E1315" s="11">
        <v>0.3</v>
      </c>
      <c r="F1315" s="11">
        <v>3012.3966942148763</v>
      </c>
      <c r="G1315" s="11">
        <v>2500</v>
      </c>
      <c r="H1315" s="11">
        <v>0.8</v>
      </c>
      <c r="I1315" s="11">
        <v>0.5</v>
      </c>
      <c r="J1315" s="11">
        <v>0.9</v>
      </c>
      <c r="K1315" s="11">
        <v>4</v>
      </c>
      <c r="L1315" s="11">
        <v>4</v>
      </c>
      <c r="M1315" s="11">
        <v>3</v>
      </c>
      <c r="N1315" s="11">
        <v>3</v>
      </c>
      <c r="O1315" s="11">
        <v>0.05</v>
      </c>
      <c r="P1315" s="11">
        <v>0.2</v>
      </c>
      <c r="Q1315" s="11">
        <v>0.1</v>
      </c>
      <c r="R1315" s="11">
        <v>0.35</v>
      </c>
      <c r="S1315" s="11">
        <v>656.06934999999999</v>
      </c>
      <c r="T1315" s="11">
        <v>0.625</v>
      </c>
      <c r="U1315" s="11">
        <v>70</v>
      </c>
      <c r="V1315" s="11">
        <v>1800</v>
      </c>
      <c r="W1315" s="11">
        <v>-26.416118999999998</v>
      </c>
      <c r="Y1315" s="11">
        <v>-28.239159999999998</v>
      </c>
      <c r="Z1315" s="11">
        <v>903.7190082644629</v>
      </c>
      <c r="AA1315" s="11">
        <v>656.06934999999999</v>
      </c>
      <c r="AB1315" s="11">
        <v>0.625</v>
      </c>
      <c r="AC1315" s="11">
        <v>70</v>
      </c>
      <c r="AD1315" s="11">
        <v>-26.416118999999998</v>
      </c>
    </row>
    <row r="1316" spans="2:30" x14ac:dyDescent="0.35">
      <c r="B1316" s="11">
        <v>-23.414303</v>
      </c>
      <c r="C1316" s="11">
        <v>30</v>
      </c>
      <c r="D1316" s="11">
        <v>147.70408</v>
      </c>
      <c r="E1316" s="11">
        <v>0.03</v>
      </c>
      <c r="F1316" s="11">
        <v>1075.6714876033056</v>
      </c>
      <c r="G1316" s="11">
        <v>8000</v>
      </c>
      <c r="H1316" s="11">
        <v>0.8</v>
      </c>
      <c r="I1316" s="11">
        <v>0.5</v>
      </c>
      <c r="J1316" s="11">
        <v>0.6</v>
      </c>
      <c r="K1316" s="11">
        <v>2</v>
      </c>
      <c r="L1316" s="11">
        <v>4</v>
      </c>
      <c r="M1316" s="11">
        <v>4</v>
      </c>
      <c r="N1316" s="11">
        <v>2</v>
      </c>
      <c r="O1316" s="11">
        <v>0.2</v>
      </c>
      <c r="P1316" s="11">
        <v>0.15</v>
      </c>
      <c r="Q1316" s="11">
        <v>0.16666666999999999</v>
      </c>
      <c r="R1316" s="11">
        <v>0.3</v>
      </c>
      <c r="S1316" s="11">
        <v>4723.6993000000002</v>
      </c>
      <c r="T1316" s="11">
        <v>0.52500000000000002</v>
      </c>
      <c r="U1316" s="11">
        <v>90</v>
      </c>
      <c r="V1316" s="11">
        <v>1600</v>
      </c>
      <c r="W1316" s="11">
        <v>-20.393013</v>
      </c>
      <c r="Y1316" s="11">
        <v>-23.414303</v>
      </c>
      <c r="Z1316" s="11">
        <v>32.270144628099168</v>
      </c>
      <c r="AA1316" s="11">
        <v>4723.6993000000002</v>
      </c>
      <c r="AB1316" s="11">
        <v>0.52500000000000002</v>
      </c>
      <c r="AC1316" s="11">
        <v>90</v>
      </c>
      <c r="AD1316" s="11">
        <v>-20.393013</v>
      </c>
    </row>
    <row r="1317" spans="2:30" x14ac:dyDescent="0.35">
      <c r="B1317" s="11">
        <v>-16.251042000000002</v>
      </c>
      <c r="C1317" s="11">
        <v>20</v>
      </c>
      <c r="D1317" s="11">
        <v>98.969387999999995</v>
      </c>
      <c r="E1317" s="11">
        <v>0.13800000000000001</v>
      </c>
      <c r="F1317" s="11">
        <v>1958.0578512396696</v>
      </c>
      <c r="G1317" s="11">
        <v>8000</v>
      </c>
      <c r="H1317" s="11">
        <v>0.75</v>
      </c>
      <c r="I1317" s="11">
        <v>0.5</v>
      </c>
      <c r="J1317" s="11">
        <v>0.8</v>
      </c>
      <c r="K1317" s="11">
        <v>2</v>
      </c>
      <c r="L1317" s="11">
        <v>3</v>
      </c>
      <c r="M1317" s="11">
        <v>3</v>
      </c>
      <c r="N1317" s="11">
        <v>4</v>
      </c>
      <c r="O1317" s="11">
        <v>0.05</v>
      </c>
      <c r="P1317" s="11">
        <v>0.15</v>
      </c>
      <c r="Q1317" s="11">
        <v>0.16666666999999999</v>
      </c>
      <c r="R1317" s="11">
        <v>0.3</v>
      </c>
      <c r="S1317" s="11">
        <v>2237.9976000000001</v>
      </c>
      <c r="T1317" s="11">
        <v>0.625</v>
      </c>
      <c r="U1317" s="11">
        <v>50</v>
      </c>
      <c r="V1317" s="11">
        <v>1800</v>
      </c>
      <c r="W1317" s="11">
        <v>-18.083649999999999</v>
      </c>
      <c r="Y1317" s="11">
        <v>-16.251042000000002</v>
      </c>
      <c r="Z1317" s="11">
        <v>270.2119834710744</v>
      </c>
      <c r="AA1317" s="11">
        <v>2237.9976000000001</v>
      </c>
      <c r="AB1317" s="11">
        <v>0.625</v>
      </c>
      <c r="AC1317" s="11">
        <v>50</v>
      </c>
      <c r="AD1317" s="11">
        <v>-18.083649999999999</v>
      </c>
    </row>
    <row r="1318" spans="2:30" x14ac:dyDescent="0.35">
      <c r="B1318" s="11">
        <v>-19.876681000000001</v>
      </c>
      <c r="C1318" s="11">
        <v>40</v>
      </c>
      <c r="D1318" s="11">
        <v>38.051020000000001</v>
      </c>
      <c r="E1318" s="11">
        <v>5.7000000000000002E-2</v>
      </c>
      <c r="F1318" s="11">
        <v>1125</v>
      </c>
      <c r="G1318" s="11">
        <v>8500</v>
      </c>
      <c r="H1318" s="11">
        <v>0.8</v>
      </c>
      <c r="I1318" s="11">
        <v>0.2</v>
      </c>
      <c r="J1318" s="11">
        <v>0.8</v>
      </c>
      <c r="K1318" s="11">
        <v>3</v>
      </c>
      <c r="L1318" s="11">
        <v>2</v>
      </c>
      <c r="M1318" s="11">
        <v>3</v>
      </c>
      <c r="N1318" s="11">
        <v>3</v>
      </c>
      <c r="O1318" s="11">
        <v>0.2</v>
      </c>
      <c r="P1318" s="11">
        <v>0.2</v>
      </c>
      <c r="Q1318" s="11">
        <v>0.23333333000000001</v>
      </c>
      <c r="R1318" s="11">
        <v>0.35</v>
      </c>
      <c r="S1318" s="11">
        <v>3413.4254999999998</v>
      </c>
      <c r="T1318" s="11">
        <v>0.65</v>
      </c>
      <c r="U1318" s="11">
        <v>90</v>
      </c>
      <c r="V1318" s="11">
        <v>1400</v>
      </c>
      <c r="W1318" s="11">
        <v>-19.656798999999999</v>
      </c>
      <c r="Y1318" s="11">
        <v>-19.876681000000001</v>
      </c>
      <c r="Z1318" s="11">
        <v>64.125</v>
      </c>
      <c r="AA1318" s="11">
        <v>3413.4254999999998</v>
      </c>
      <c r="AB1318" s="11">
        <v>0.65</v>
      </c>
      <c r="AC1318" s="11">
        <v>90</v>
      </c>
      <c r="AD1318" s="11">
        <v>-19.656798999999999</v>
      </c>
    </row>
    <row r="1319" spans="2:30" x14ac:dyDescent="0.35">
      <c r="B1319" s="11">
        <v>-4.7536259999999997</v>
      </c>
      <c r="C1319" s="11">
        <v>45</v>
      </c>
      <c r="D1319" s="11">
        <v>98.969387999999995</v>
      </c>
      <c r="E1319" s="11">
        <v>0.03</v>
      </c>
      <c r="F1319" s="11">
        <v>4231.4049586776864</v>
      </c>
      <c r="G1319" s="11">
        <v>7000</v>
      </c>
      <c r="H1319" s="11">
        <v>0.7</v>
      </c>
      <c r="I1319" s="11">
        <v>0.4</v>
      </c>
      <c r="J1319" s="11">
        <v>0.8</v>
      </c>
      <c r="K1319" s="11">
        <v>3</v>
      </c>
      <c r="L1319" s="11">
        <v>4</v>
      </c>
      <c r="M1319" s="11">
        <v>4</v>
      </c>
      <c r="N1319" s="11">
        <v>3</v>
      </c>
      <c r="O1319" s="11">
        <v>0.125</v>
      </c>
      <c r="P1319" s="11">
        <v>0.15</v>
      </c>
      <c r="Q1319" s="11">
        <v>0.1</v>
      </c>
      <c r="R1319" s="11">
        <v>0.2</v>
      </c>
      <c r="S1319" s="11">
        <v>3256.6967</v>
      </c>
      <c r="T1319" s="11">
        <v>0.55000000000000004</v>
      </c>
      <c r="U1319" s="11">
        <v>60</v>
      </c>
      <c r="V1319" s="11">
        <v>400</v>
      </c>
      <c r="W1319" s="11">
        <v>-4.8622515999999996</v>
      </c>
      <c r="Y1319" s="11">
        <v>-4.7536259999999997</v>
      </c>
      <c r="Z1319" s="11">
        <v>126.94214876033058</v>
      </c>
      <c r="AA1319" s="11">
        <v>3256.6967</v>
      </c>
      <c r="AB1319" s="11">
        <v>0.55000000000000004</v>
      </c>
      <c r="AC1319" s="11">
        <v>60</v>
      </c>
      <c r="AD1319" s="11">
        <v>-4.8622515999999996</v>
      </c>
    </row>
    <row r="1320" spans="2:30" x14ac:dyDescent="0.35">
      <c r="B1320" s="11">
        <v>8.2579919999999998</v>
      </c>
      <c r="C1320" s="11">
        <v>20</v>
      </c>
      <c r="D1320" s="11">
        <v>159.88775999999999</v>
      </c>
      <c r="E1320" s="11">
        <v>0.3</v>
      </c>
      <c r="F1320" s="11">
        <v>1125</v>
      </c>
      <c r="G1320" s="11">
        <v>7500</v>
      </c>
      <c r="H1320" s="11">
        <v>0.75</v>
      </c>
      <c r="I1320" s="11">
        <v>0.4</v>
      </c>
      <c r="J1320" s="11">
        <v>0.8</v>
      </c>
      <c r="K1320" s="11">
        <v>4</v>
      </c>
      <c r="L1320" s="11">
        <v>2</v>
      </c>
      <c r="M1320" s="11">
        <v>3</v>
      </c>
      <c r="N1320" s="11">
        <v>2</v>
      </c>
      <c r="O1320" s="11">
        <v>0.2</v>
      </c>
      <c r="P1320" s="11">
        <v>0.15</v>
      </c>
      <c r="Q1320" s="11">
        <v>0.16666666999999999</v>
      </c>
      <c r="R1320" s="11">
        <v>0.3</v>
      </c>
      <c r="S1320" s="11">
        <v>3409.4495000000002</v>
      </c>
      <c r="T1320" s="11">
        <v>0.5</v>
      </c>
      <c r="U1320" s="11">
        <v>60</v>
      </c>
      <c r="V1320" s="11">
        <v>800</v>
      </c>
      <c r="W1320" s="11">
        <v>15.739401000000001</v>
      </c>
      <c r="Y1320" s="11">
        <v>8.2579919999999998</v>
      </c>
      <c r="Z1320" s="11">
        <v>337.5</v>
      </c>
      <c r="AA1320" s="11">
        <v>3409.4495000000002</v>
      </c>
      <c r="AB1320" s="11">
        <v>0.5</v>
      </c>
      <c r="AC1320" s="11">
        <v>60</v>
      </c>
      <c r="AD1320" s="11">
        <v>15.739401000000001</v>
      </c>
    </row>
    <row r="1321" spans="2:30" x14ac:dyDescent="0.35">
      <c r="B1321" s="11">
        <v>10.115747000000001</v>
      </c>
      <c r="C1321" s="11">
        <v>20</v>
      </c>
      <c r="D1321" s="11">
        <v>300</v>
      </c>
      <c r="E1321" s="11">
        <v>0.27300000000000002</v>
      </c>
      <c r="F1321" s="11">
        <v>1335.5888429752067</v>
      </c>
      <c r="G1321" s="11">
        <v>3500</v>
      </c>
      <c r="H1321" s="11">
        <v>0.75</v>
      </c>
      <c r="I1321" s="11">
        <v>0.2</v>
      </c>
      <c r="J1321" s="11">
        <v>0.7</v>
      </c>
      <c r="K1321" s="11">
        <v>2</v>
      </c>
      <c r="L1321" s="11">
        <v>4</v>
      </c>
      <c r="M1321" s="11">
        <v>4</v>
      </c>
      <c r="N1321" s="11">
        <v>2</v>
      </c>
      <c r="O1321" s="11">
        <v>0.2</v>
      </c>
      <c r="P1321" s="11">
        <v>0.15</v>
      </c>
      <c r="Q1321" s="11">
        <v>0.16666666999999999</v>
      </c>
      <c r="R1321" s="11">
        <v>0.2</v>
      </c>
      <c r="S1321" s="11">
        <v>2203.0288999999998</v>
      </c>
      <c r="T1321" s="11">
        <v>0.5</v>
      </c>
      <c r="U1321" s="11">
        <v>70</v>
      </c>
      <c r="V1321" s="11">
        <v>800</v>
      </c>
      <c r="W1321" s="11">
        <v>7.7318799</v>
      </c>
      <c r="Y1321" s="11">
        <v>10.115747000000001</v>
      </c>
      <c r="Z1321" s="11">
        <v>364.61575413223147</v>
      </c>
      <c r="AA1321" s="11">
        <v>2203.0288999999998</v>
      </c>
      <c r="AB1321" s="11">
        <v>0.5</v>
      </c>
      <c r="AC1321" s="11">
        <v>70</v>
      </c>
      <c r="AD1321" s="11">
        <v>7.7318799</v>
      </c>
    </row>
    <row r="1322" spans="2:30" x14ac:dyDescent="0.35">
      <c r="B1322" s="11">
        <v>-5.383807</v>
      </c>
      <c r="C1322" s="11">
        <v>45</v>
      </c>
      <c r="D1322" s="11">
        <v>251.26531</v>
      </c>
      <c r="E1322" s="11">
        <v>0.27300000000000002</v>
      </c>
      <c r="F1322" s="11">
        <v>1300</v>
      </c>
      <c r="G1322" s="11">
        <v>7500</v>
      </c>
      <c r="H1322" s="11">
        <v>0.8</v>
      </c>
      <c r="I1322" s="11">
        <v>0.3</v>
      </c>
      <c r="J1322" s="11">
        <v>0.8</v>
      </c>
      <c r="K1322" s="11">
        <v>4</v>
      </c>
      <c r="L1322" s="11">
        <v>3</v>
      </c>
      <c r="M1322" s="11">
        <v>2</v>
      </c>
      <c r="N1322" s="11">
        <v>4</v>
      </c>
      <c r="O1322" s="11">
        <v>0.2</v>
      </c>
      <c r="P1322" s="11">
        <v>0.2</v>
      </c>
      <c r="Q1322" s="11">
        <v>0.1</v>
      </c>
      <c r="R1322" s="11">
        <v>0.35</v>
      </c>
      <c r="S1322" s="11">
        <v>2363.7314000000001</v>
      </c>
      <c r="T1322" s="11">
        <v>0.55000000000000004</v>
      </c>
      <c r="U1322" s="11">
        <v>50</v>
      </c>
      <c r="V1322" s="11">
        <v>400</v>
      </c>
      <c r="W1322" s="11">
        <v>-3.7535247000000003</v>
      </c>
      <c r="Y1322" s="11">
        <v>-5.383807</v>
      </c>
      <c r="Z1322" s="11">
        <v>354.90000000000003</v>
      </c>
      <c r="AA1322" s="11">
        <v>2363.7314000000001</v>
      </c>
      <c r="AB1322" s="11">
        <v>0.55000000000000004</v>
      </c>
      <c r="AC1322" s="11">
        <v>50</v>
      </c>
      <c r="AD1322" s="11">
        <v>-3.7535247000000003</v>
      </c>
    </row>
    <row r="1323" spans="2:30" x14ac:dyDescent="0.35">
      <c r="B1323" s="11">
        <v>-13.380891</v>
      </c>
      <c r="C1323" s="11">
        <v>35</v>
      </c>
      <c r="D1323" s="11">
        <v>245.17347000000001</v>
      </c>
      <c r="E1323" s="11">
        <v>0.246</v>
      </c>
      <c r="F1323" s="11">
        <v>376.54958677685954</v>
      </c>
      <c r="G1323" s="11">
        <v>7500</v>
      </c>
      <c r="H1323" s="11">
        <v>0.7</v>
      </c>
      <c r="I1323" s="11">
        <v>0.2</v>
      </c>
      <c r="J1323" s="11">
        <v>0.7</v>
      </c>
      <c r="K1323" s="11">
        <v>3</v>
      </c>
      <c r="L1323" s="11">
        <v>4</v>
      </c>
      <c r="M1323" s="11">
        <v>2</v>
      </c>
      <c r="N1323" s="11">
        <v>2</v>
      </c>
      <c r="O1323" s="11">
        <v>0.2</v>
      </c>
      <c r="P1323" s="11">
        <v>0.1</v>
      </c>
      <c r="Q1323" s="11">
        <v>0.16666666999999999</v>
      </c>
      <c r="R1323" s="11">
        <v>0.2</v>
      </c>
      <c r="S1323" s="11">
        <v>3102.2919000000002</v>
      </c>
      <c r="T1323" s="11">
        <v>0.52500000000000002</v>
      </c>
      <c r="U1323" s="11">
        <v>90</v>
      </c>
      <c r="V1323" s="11">
        <v>2000</v>
      </c>
      <c r="W1323" s="11">
        <v>-18.013950999999999</v>
      </c>
      <c r="Y1323" s="11">
        <v>-13.380891</v>
      </c>
      <c r="Z1323" s="11">
        <v>92.631198347107443</v>
      </c>
      <c r="AA1323" s="11">
        <v>3102.2919000000002</v>
      </c>
      <c r="AB1323" s="11">
        <v>0.52500000000000002</v>
      </c>
      <c r="AC1323" s="11">
        <v>90</v>
      </c>
      <c r="AD1323" s="11">
        <v>-18.013950999999999</v>
      </c>
    </row>
    <row r="1324" spans="2:30" x14ac:dyDescent="0.35">
      <c r="B1324" s="11">
        <v>-5.3513609999999998</v>
      </c>
      <c r="C1324" s="11">
        <v>30</v>
      </c>
      <c r="D1324" s="11">
        <v>202.53061</v>
      </c>
      <c r="E1324" s="11">
        <v>0.219</v>
      </c>
      <c r="F1324" s="11">
        <v>4176.1363636363631</v>
      </c>
      <c r="G1324" s="11">
        <v>3000</v>
      </c>
      <c r="H1324" s="11">
        <v>0.75</v>
      </c>
      <c r="I1324" s="11">
        <v>0.4</v>
      </c>
      <c r="J1324" s="11">
        <v>0.8</v>
      </c>
      <c r="K1324" s="11">
        <v>4</v>
      </c>
      <c r="L1324" s="11">
        <v>3</v>
      </c>
      <c r="M1324" s="11">
        <v>2</v>
      </c>
      <c r="N1324" s="11">
        <v>4</v>
      </c>
      <c r="O1324" s="11">
        <v>0.125</v>
      </c>
      <c r="P1324" s="11">
        <v>0.15</v>
      </c>
      <c r="Q1324" s="11">
        <v>0.23333333000000001</v>
      </c>
      <c r="R1324" s="11">
        <v>0.35</v>
      </c>
      <c r="S1324" s="11">
        <v>1279.3352</v>
      </c>
      <c r="T1324" s="11">
        <v>0.42499999999999999</v>
      </c>
      <c r="U1324" s="11">
        <v>80</v>
      </c>
      <c r="V1324" s="11">
        <v>1000</v>
      </c>
      <c r="W1324" s="11">
        <v>-5.0065947</v>
      </c>
      <c r="Y1324" s="11">
        <v>-5.3513609999999998</v>
      </c>
      <c r="Z1324" s="11">
        <v>914.57386363636351</v>
      </c>
      <c r="AA1324" s="11">
        <v>1279.3352</v>
      </c>
      <c r="AB1324" s="11">
        <v>0.42499999999999999</v>
      </c>
      <c r="AC1324" s="11">
        <v>80</v>
      </c>
      <c r="AD1324" s="11">
        <v>-5.0065947</v>
      </c>
    </row>
    <row r="1325" spans="2:30" x14ac:dyDescent="0.35">
      <c r="B1325" s="11">
        <v>7.8548869999999997</v>
      </c>
      <c r="C1325" s="11">
        <v>15</v>
      </c>
      <c r="D1325" s="11">
        <v>245.17347000000001</v>
      </c>
      <c r="E1325" s="11">
        <v>0.246</v>
      </c>
      <c r="F1325" s="11">
        <v>785.64049586776855</v>
      </c>
      <c r="G1325" s="11">
        <v>7000</v>
      </c>
      <c r="H1325" s="11">
        <v>0.8</v>
      </c>
      <c r="I1325" s="11">
        <v>0.5</v>
      </c>
      <c r="J1325" s="11">
        <v>0.6</v>
      </c>
      <c r="K1325" s="11">
        <v>4</v>
      </c>
      <c r="L1325" s="11">
        <v>2</v>
      </c>
      <c r="M1325" s="11">
        <v>4</v>
      </c>
      <c r="N1325" s="11">
        <v>2</v>
      </c>
      <c r="O1325" s="11">
        <v>0.2</v>
      </c>
      <c r="P1325" s="11">
        <v>0.15</v>
      </c>
      <c r="Q1325" s="11">
        <v>0.3</v>
      </c>
      <c r="R1325" s="11">
        <v>0.2</v>
      </c>
      <c r="S1325" s="11">
        <v>3923.5970000000002</v>
      </c>
      <c r="T1325" s="11">
        <v>0.47499999999999998</v>
      </c>
      <c r="U1325" s="11">
        <v>80</v>
      </c>
      <c r="V1325" s="11">
        <v>1600</v>
      </c>
      <c r="W1325" s="11">
        <v>6.5329006999999999</v>
      </c>
      <c r="Y1325" s="11">
        <v>7.8548869999999997</v>
      </c>
      <c r="Z1325" s="11">
        <v>193.26756198347107</v>
      </c>
      <c r="AA1325" s="11">
        <v>3923.5970000000002</v>
      </c>
      <c r="AB1325" s="11">
        <v>0.47499999999999998</v>
      </c>
      <c r="AC1325" s="11">
        <v>80</v>
      </c>
      <c r="AD1325" s="11">
        <v>6.5329006999999999</v>
      </c>
    </row>
    <row r="1326" spans="2:30" x14ac:dyDescent="0.35">
      <c r="B1326" s="11">
        <v>-6.9765100000000002</v>
      </c>
      <c r="C1326" s="11">
        <v>25</v>
      </c>
      <c r="D1326" s="11">
        <v>56.326531000000003</v>
      </c>
      <c r="E1326" s="11">
        <v>0.03</v>
      </c>
      <c r="F1326" s="11">
        <v>1167.3037190082646</v>
      </c>
      <c r="G1326" s="11">
        <v>8000</v>
      </c>
      <c r="H1326" s="11">
        <v>0.8</v>
      </c>
      <c r="I1326" s="11">
        <v>0.2</v>
      </c>
      <c r="J1326" s="11">
        <v>0.9</v>
      </c>
      <c r="K1326" s="11">
        <v>4</v>
      </c>
      <c r="L1326" s="11">
        <v>3</v>
      </c>
      <c r="M1326" s="11">
        <v>2</v>
      </c>
      <c r="N1326" s="11">
        <v>3</v>
      </c>
      <c r="O1326" s="11">
        <v>0.05</v>
      </c>
      <c r="P1326" s="11">
        <v>0.2</v>
      </c>
      <c r="Q1326" s="11">
        <v>0.16666666999999999</v>
      </c>
      <c r="R1326" s="11">
        <v>0.3</v>
      </c>
      <c r="S1326" s="11">
        <v>2166.4960999999998</v>
      </c>
      <c r="T1326" s="11">
        <v>0.42499999999999999</v>
      </c>
      <c r="U1326" s="11">
        <v>80</v>
      </c>
      <c r="V1326" s="11">
        <v>600</v>
      </c>
      <c r="W1326" s="11">
        <v>-8.7702853000000012</v>
      </c>
      <c r="Y1326" s="11">
        <v>-6.9765100000000002</v>
      </c>
      <c r="Z1326" s="11">
        <v>35.019111570247937</v>
      </c>
      <c r="AA1326" s="11">
        <v>2166.4960999999998</v>
      </c>
      <c r="AB1326" s="11">
        <v>0.42499999999999999</v>
      </c>
      <c r="AC1326" s="11">
        <v>80</v>
      </c>
      <c r="AD1326" s="11">
        <v>-8.7702853000000012</v>
      </c>
    </row>
    <row r="1327" spans="2:30" x14ac:dyDescent="0.35">
      <c r="B1327" s="11">
        <v>-4.1316220000000001</v>
      </c>
      <c r="C1327" s="11">
        <v>30</v>
      </c>
      <c r="D1327" s="11">
        <v>300</v>
      </c>
      <c r="E1327" s="11">
        <v>0.16500000000000001</v>
      </c>
      <c r="F1327" s="11">
        <v>903.7190082644629</v>
      </c>
      <c r="G1327" s="11">
        <v>7000</v>
      </c>
      <c r="H1327" s="11">
        <v>0.85</v>
      </c>
      <c r="I1327" s="11">
        <v>0.5</v>
      </c>
      <c r="J1327" s="11">
        <v>0.8</v>
      </c>
      <c r="K1327" s="11">
        <v>2</v>
      </c>
      <c r="L1327" s="11">
        <v>3</v>
      </c>
      <c r="M1327" s="11">
        <v>4</v>
      </c>
      <c r="N1327" s="11">
        <v>3</v>
      </c>
      <c r="O1327" s="11">
        <v>0.2</v>
      </c>
      <c r="P1327" s="11">
        <v>0.1</v>
      </c>
      <c r="Q1327" s="11">
        <v>0.23333333000000001</v>
      </c>
      <c r="R1327" s="11">
        <v>0.25</v>
      </c>
      <c r="S1327" s="11">
        <v>4133.2368999999999</v>
      </c>
      <c r="T1327" s="11">
        <v>0.52500000000000002</v>
      </c>
      <c r="U1327" s="11">
        <v>90</v>
      </c>
      <c r="V1327" s="11">
        <v>1800</v>
      </c>
      <c r="W1327" s="11">
        <v>-5.1396927999999997</v>
      </c>
      <c r="Y1327" s="11">
        <v>-4.1316220000000001</v>
      </c>
      <c r="Z1327" s="11">
        <v>149.11363636363637</v>
      </c>
      <c r="AA1327" s="11">
        <v>4133.2368999999999</v>
      </c>
      <c r="AB1327" s="11">
        <v>0.52500000000000002</v>
      </c>
      <c r="AC1327" s="11">
        <v>90</v>
      </c>
      <c r="AD1327" s="11">
        <v>-5.1396927999999997</v>
      </c>
    </row>
    <row r="1328" spans="2:30" x14ac:dyDescent="0.35">
      <c r="B1328" s="11">
        <v>-0.68135900000000005</v>
      </c>
      <c r="C1328" s="11">
        <v>30</v>
      </c>
      <c r="D1328" s="11">
        <v>214.71429000000001</v>
      </c>
      <c r="E1328" s="11">
        <v>8.4000000000000005E-2</v>
      </c>
      <c r="F1328" s="11">
        <v>1825</v>
      </c>
      <c r="G1328" s="11">
        <v>7000</v>
      </c>
      <c r="H1328" s="11">
        <v>0.7</v>
      </c>
      <c r="I1328" s="11">
        <v>0.2</v>
      </c>
      <c r="J1328" s="11">
        <v>0.6</v>
      </c>
      <c r="K1328" s="11">
        <v>2</v>
      </c>
      <c r="L1328" s="11">
        <v>3</v>
      </c>
      <c r="M1328" s="11">
        <v>2</v>
      </c>
      <c r="N1328" s="11">
        <v>4</v>
      </c>
      <c r="O1328" s="11">
        <v>0.125</v>
      </c>
      <c r="P1328" s="11">
        <v>0.15</v>
      </c>
      <c r="Q1328" s="11">
        <v>0.1</v>
      </c>
      <c r="R1328" s="11">
        <v>0.25</v>
      </c>
      <c r="S1328" s="11">
        <v>2985.1154999999999</v>
      </c>
      <c r="T1328" s="11">
        <v>0.45</v>
      </c>
      <c r="U1328" s="11">
        <v>60</v>
      </c>
      <c r="V1328" s="11">
        <v>600</v>
      </c>
      <c r="W1328" s="11">
        <v>-0.34906877000000003</v>
      </c>
      <c r="Y1328" s="11">
        <v>-0.68135900000000005</v>
      </c>
      <c r="Z1328" s="11">
        <v>153.30000000000001</v>
      </c>
      <c r="AA1328" s="11">
        <v>2985.1154999999999</v>
      </c>
      <c r="AB1328" s="11">
        <v>0.45</v>
      </c>
      <c r="AC1328" s="11">
        <v>60</v>
      </c>
      <c r="AD1328" s="11">
        <v>-0.34906877000000003</v>
      </c>
    </row>
    <row r="1329" spans="2:30" x14ac:dyDescent="0.35">
      <c r="B1329" s="11">
        <v>-16.829118000000001</v>
      </c>
      <c r="C1329" s="11">
        <v>20</v>
      </c>
      <c r="D1329" s="11">
        <v>141.61224000000001</v>
      </c>
      <c r="E1329" s="11">
        <v>8.4000000000000005E-2</v>
      </c>
      <c r="F1329" s="11">
        <v>899.17355371900828</v>
      </c>
      <c r="G1329" s="11">
        <v>6500</v>
      </c>
      <c r="H1329" s="11">
        <v>0.75</v>
      </c>
      <c r="I1329" s="11">
        <v>0.5</v>
      </c>
      <c r="J1329" s="11">
        <v>0.7</v>
      </c>
      <c r="K1329" s="11">
        <v>2</v>
      </c>
      <c r="L1329" s="11">
        <v>4</v>
      </c>
      <c r="M1329" s="11">
        <v>3</v>
      </c>
      <c r="N1329" s="11">
        <v>4</v>
      </c>
      <c r="O1329" s="11">
        <v>0.05</v>
      </c>
      <c r="P1329" s="11">
        <v>0.2</v>
      </c>
      <c r="Q1329" s="11">
        <v>0.1</v>
      </c>
      <c r="R1329" s="11">
        <v>0.35</v>
      </c>
      <c r="S1329" s="11">
        <v>1818.3731</v>
      </c>
      <c r="T1329" s="11">
        <v>0.625</v>
      </c>
      <c r="U1329" s="11">
        <v>90</v>
      </c>
      <c r="V1329" s="11">
        <v>1600</v>
      </c>
      <c r="W1329" s="11">
        <v>-15.016733</v>
      </c>
      <c r="Y1329" s="11">
        <v>-16.829118000000001</v>
      </c>
      <c r="Z1329" s="11">
        <v>75.530578512396701</v>
      </c>
      <c r="AA1329" s="11">
        <v>1818.3731</v>
      </c>
      <c r="AB1329" s="11">
        <v>0.625</v>
      </c>
      <c r="AC1329" s="11">
        <v>90</v>
      </c>
      <c r="AD1329" s="11">
        <v>-15.016733</v>
      </c>
    </row>
    <row r="1330" spans="2:30" x14ac:dyDescent="0.35">
      <c r="B1330" s="11">
        <v>-1.5950800000000001</v>
      </c>
      <c r="C1330" s="11">
        <v>15</v>
      </c>
      <c r="D1330" s="11">
        <v>184.2551</v>
      </c>
      <c r="E1330" s="11">
        <v>0.3</v>
      </c>
      <c r="F1330" s="11">
        <v>1694.4731404958679</v>
      </c>
      <c r="G1330" s="11">
        <v>6500</v>
      </c>
      <c r="H1330" s="11">
        <v>0.85</v>
      </c>
      <c r="I1330" s="11">
        <v>0.5</v>
      </c>
      <c r="J1330" s="11">
        <v>0.7</v>
      </c>
      <c r="K1330" s="11">
        <v>3</v>
      </c>
      <c r="L1330" s="11">
        <v>2</v>
      </c>
      <c r="M1330" s="11">
        <v>3</v>
      </c>
      <c r="N1330" s="11">
        <v>3</v>
      </c>
      <c r="O1330" s="11">
        <v>0.125</v>
      </c>
      <c r="P1330" s="11">
        <v>0.2</v>
      </c>
      <c r="Q1330" s="11">
        <v>0.3</v>
      </c>
      <c r="R1330" s="11">
        <v>0.25</v>
      </c>
      <c r="S1330" s="11">
        <v>1880.4336000000001</v>
      </c>
      <c r="T1330" s="11">
        <v>0.5</v>
      </c>
      <c r="U1330" s="11">
        <v>40</v>
      </c>
      <c r="V1330" s="11">
        <v>1800</v>
      </c>
      <c r="W1330" s="11">
        <v>-0.78739969999999992</v>
      </c>
      <c r="Y1330" s="11">
        <v>-1.5950800000000001</v>
      </c>
      <c r="Z1330" s="11">
        <v>508.34194214876038</v>
      </c>
      <c r="AA1330" s="11">
        <v>1880.4336000000001</v>
      </c>
      <c r="AB1330" s="11">
        <v>0.5</v>
      </c>
      <c r="AC1330" s="11">
        <v>40</v>
      </c>
      <c r="AD1330" s="11">
        <v>-0.78739969999999992</v>
      </c>
    </row>
    <row r="1331" spans="2:30" x14ac:dyDescent="0.35">
      <c r="B1331" s="11">
        <v>17.691119</v>
      </c>
      <c r="C1331" s="11">
        <v>25</v>
      </c>
      <c r="D1331" s="11">
        <v>38.051020000000001</v>
      </c>
      <c r="E1331" s="11">
        <v>0.219</v>
      </c>
      <c r="F1331" s="11">
        <v>1167.3037190082646</v>
      </c>
      <c r="G1331" s="11">
        <v>5000</v>
      </c>
      <c r="H1331" s="11">
        <v>0.75</v>
      </c>
      <c r="I1331" s="11">
        <v>0.5</v>
      </c>
      <c r="J1331" s="11">
        <v>0.7</v>
      </c>
      <c r="K1331" s="11">
        <v>2</v>
      </c>
      <c r="L1331" s="11">
        <v>3</v>
      </c>
      <c r="M1331" s="11">
        <v>2</v>
      </c>
      <c r="N1331" s="11">
        <v>3</v>
      </c>
      <c r="O1331" s="11">
        <v>0.125</v>
      </c>
      <c r="P1331" s="11">
        <v>0.2</v>
      </c>
      <c r="Q1331" s="11">
        <v>0.23333333000000001</v>
      </c>
      <c r="R1331" s="11">
        <v>0.25</v>
      </c>
      <c r="S1331" s="11">
        <v>2200.3476000000001</v>
      </c>
      <c r="T1331" s="11">
        <v>0.45</v>
      </c>
      <c r="U1331" s="11">
        <v>90</v>
      </c>
      <c r="V1331" s="11">
        <v>1000</v>
      </c>
      <c r="W1331" s="11">
        <v>14.300799</v>
      </c>
      <c r="Y1331" s="11">
        <v>17.691119</v>
      </c>
      <c r="Z1331" s="11">
        <v>255.63951446280996</v>
      </c>
      <c r="AA1331" s="11">
        <v>2200.3476000000001</v>
      </c>
      <c r="AB1331" s="11">
        <v>0.45</v>
      </c>
      <c r="AC1331" s="11">
        <v>90</v>
      </c>
      <c r="AD1331" s="11">
        <v>14.300799</v>
      </c>
    </row>
    <row r="1332" spans="2:30" x14ac:dyDescent="0.35">
      <c r="B1332" s="11">
        <v>4.0635859999999999</v>
      </c>
      <c r="C1332" s="11">
        <v>20</v>
      </c>
      <c r="D1332" s="11">
        <v>293.90816000000001</v>
      </c>
      <c r="E1332" s="11">
        <v>0.3</v>
      </c>
      <c r="F1332" s="11">
        <v>528.9256198347108</v>
      </c>
      <c r="G1332" s="11">
        <v>7000</v>
      </c>
      <c r="H1332" s="11">
        <v>0.85</v>
      </c>
      <c r="I1332" s="11">
        <v>0.2</v>
      </c>
      <c r="J1332" s="11">
        <v>0.9</v>
      </c>
      <c r="K1332" s="11">
        <v>3</v>
      </c>
      <c r="L1332" s="11">
        <v>2</v>
      </c>
      <c r="M1332" s="11">
        <v>3</v>
      </c>
      <c r="N1332" s="11">
        <v>2</v>
      </c>
      <c r="O1332" s="11">
        <v>0.125</v>
      </c>
      <c r="P1332" s="11">
        <v>0.15</v>
      </c>
      <c r="Q1332" s="11">
        <v>0.23333333000000001</v>
      </c>
      <c r="R1332" s="11">
        <v>0.3</v>
      </c>
      <c r="S1332" s="11">
        <v>3182.1529</v>
      </c>
      <c r="T1332" s="11">
        <v>0.57499999999999996</v>
      </c>
      <c r="U1332" s="11">
        <v>90</v>
      </c>
      <c r="V1332" s="11">
        <v>400</v>
      </c>
      <c r="W1332" s="11">
        <v>4.7412675000000002</v>
      </c>
      <c r="Y1332" s="11">
        <v>4.0635859999999999</v>
      </c>
      <c r="Z1332" s="11">
        <v>158.67768595041323</v>
      </c>
      <c r="AA1332" s="11">
        <v>3182.1529</v>
      </c>
      <c r="AB1332" s="11">
        <v>0.57499999999999996</v>
      </c>
      <c r="AC1332" s="11">
        <v>90</v>
      </c>
      <c r="AD1332" s="11">
        <v>4.7412675000000002</v>
      </c>
    </row>
    <row r="1333" spans="2:30" x14ac:dyDescent="0.35">
      <c r="B1333" s="11">
        <v>-8.5044780000000006</v>
      </c>
      <c r="C1333" s="11">
        <v>45</v>
      </c>
      <c r="D1333" s="11">
        <v>196.43878000000001</v>
      </c>
      <c r="E1333" s="11">
        <v>8.4000000000000005E-2</v>
      </c>
      <c r="F1333" s="11">
        <v>3800</v>
      </c>
      <c r="G1333" s="11">
        <v>7000</v>
      </c>
      <c r="H1333" s="11">
        <v>0.8</v>
      </c>
      <c r="I1333" s="11">
        <v>0.5</v>
      </c>
      <c r="J1333" s="11">
        <v>0.9</v>
      </c>
      <c r="K1333" s="11">
        <v>4</v>
      </c>
      <c r="L1333" s="11">
        <v>3</v>
      </c>
      <c r="M1333" s="11">
        <v>4</v>
      </c>
      <c r="N1333" s="11">
        <v>4</v>
      </c>
      <c r="O1333" s="11">
        <v>0.2</v>
      </c>
      <c r="P1333" s="11">
        <v>0.2</v>
      </c>
      <c r="Q1333" s="11">
        <v>0.1</v>
      </c>
      <c r="R1333" s="11">
        <v>0.2</v>
      </c>
      <c r="S1333" s="11">
        <v>2206.1493</v>
      </c>
      <c r="T1333" s="11">
        <v>0.47499999999999998</v>
      </c>
      <c r="U1333" s="11">
        <v>40</v>
      </c>
      <c r="V1333" s="11">
        <v>600</v>
      </c>
      <c r="W1333" s="11">
        <v>-4.6138789000000004</v>
      </c>
      <c r="Y1333" s="11">
        <v>-8.5044780000000006</v>
      </c>
      <c r="Z1333" s="11">
        <v>319.20000000000005</v>
      </c>
      <c r="AA1333" s="11">
        <v>2206.1493</v>
      </c>
      <c r="AB1333" s="11">
        <v>0.47499999999999998</v>
      </c>
      <c r="AC1333" s="11">
        <v>40</v>
      </c>
      <c r="AD1333" s="11">
        <v>-4.6138789000000004</v>
      </c>
    </row>
    <row r="1334" spans="2:30" x14ac:dyDescent="0.35">
      <c r="B1334" s="11">
        <v>7.0041570000000002</v>
      </c>
      <c r="C1334" s="11">
        <v>20</v>
      </c>
      <c r="D1334" s="11">
        <v>293.90816000000001</v>
      </c>
      <c r="E1334" s="11">
        <v>0.16500000000000001</v>
      </c>
      <c r="F1334" s="11">
        <v>1885.5371900826447</v>
      </c>
      <c r="G1334" s="11">
        <v>7500</v>
      </c>
      <c r="H1334" s="11">
        <v>0.7</v>
      </c>
      <c r="I1334" s="11">
        <v>0.5</v>
      </c>
      <c r="J1334" s="11">
        <v>0.8</v>
      </c>
      <c r="K1334" s="11">
        <v>2</v>
      </c>
      <c r="L1334" s="11">
        <v>2</v>
      </c>
      <c r="M1334" s="11">
        <v>2</v>
      </c>
      <c r="N1334" s="11">
        <v>3</v>
      </c>
      <c r="O1334" s="11">
        <v>0.125</v>
      </c>
      <c r="P1334" s="11">
        <v>0.1</v>
      </c>
      <c r="Q1334" s="11">
        <v>0.3</v>
      </c>
      <c r="R1334" s="11">
        <v>0.35</v>
      </c>
      <c r="S1334" s="11">
        <v>3409.4495000000002</v>
      </c>
      <c r="T1334" s="11">
        <v>0.67500000000000004</v>
      </c>
      <c r="U1334" s="11">
        <v>90</v>
      </c>
      <c r="V1334" s="11">
        <v>600</v>
      </c>
      <c r="W1334" s="11">
        <v>2.0413671999999998</v>
      </c>
      <c r="Y1334" s="11">
        <v>7.0041570000000002</v>
      </c>
      <c r="Z1334" s="11">
        <v>311.11363636363637</v>
      </c>
      <c r="AA1334" s="11">
        <v>3409.4495000000002</v>
      </c>
      <c r="AB1334" s="11">
        <v>0.67500000000000004</v>
      </c>
      <c r="AC1334" s="11">
        <v>90</v>
      </c>
      <c r="AD1334" s="11">
        <v>2.0413671999999998</v>
      </c>
    </row>
    <row r="1335" spans="2:30" x14ac:dyDescent="0.35">
      <c r="B1335" s="11">
        <v>-10.021137</v>
      </c>
      <c r="C1335" s="11">
        <v>20</v>
      </c>
      <c r="D1335" s="11">
        <v>300</v>
      </c>
      <c r="E1335" s="11">
        <v>0.111</v>
      </c>
      <c r="F1335" s="11">
        <v>785.64049586776855</v>
      </c>
      <c r="G1335" s="11">
        <v>8500</v>
      </c>
      <c r="H1335" s="11">
        <v>0.85</v>
      </c>
      <c r="I1335" s="11">
        <v>0.3</v>
      </c>
      <c r="J1335" s="11">
        <v>0.8</v>
      </c>
      <c r="K1335" s="11">
        <v>3</v>
      </c>
      <c r="L1335" s="11">
        <v>3</v>
      </c>
      <c r="M1335" s="11">
        <v>2</v>
      </c>
      <c r="N1335" s="11">
        <v>3</v>
      </c>
      <c r="O1335" s="11">
        <v>0.2</v>
      </c>
      <c r="P1335" s="11">
        <v>0.2</v>
      </c>
      <c r="Q1335" s="11">
        <v>0.23333333000000001</v>
      </c>
      <c r="R1335" s="11">
        <v>0.3</v>
      </c>
      <c r="S1335" s="11">
        <v>2377.8724999999999</v>
      </c>
      <c r="T1335" s="11">
        <v>0.625</v>
      </c>
      <c r="U1335" s="11">
        <v>70</v>
      </c>
      <c r="V1335" s="11">
        <v>1000</v>
      </c>
      <c r="W1335" s="11">
        <v>-10.556689</v>
      </c>
      <c r="Y1335" s="11">
        <v>-10.021137</v>
      </c>
      <c r="Z1335" s="11">
        <v>87.206095041322314</v>
      </c>
      <c r="AA1335" s="11">
        <v>2377.8724999999999</v>
      </c>
      <c r="AB1335" s="11">
        <v>0.625</v>
      </c>
      <c r="AC1335" s="11">
        <v>70</v>
      </c>
      <c r="AD1335" s="11">
        <v>-10.556689</v>
      </c>
    </row>
    <row r="1336" spans="2:30" x14ac:dyDescent="0.35">
      <c r="B1336" s="11">
        <v>2.0284089999999999</v>
      </c>
      <c r="C1336" s="11">
        <v>15</v>
      </c>
      <c r="D1336" s="11">
        <v>214.71429000000001</v>
      </c>
      <c r="E1336" s="11">
        <v>0.111</v>
      </c>
      <c r="F1336" s="11">
        <v>5061.9834710743798</v>
      </c>
      <c r="G1336" s="11">
        <v>8500</v>
      </c>
      <c r="H1336" s="11">
        <v>0.7</v>
      </c>
      <c r="I1336" s="11">
        <v>0.3</v>
      </c>
      <c r="J1336" s="11">
        <v>0.7</v>
      </c>
      <c r="K1336" s="11">
        <v>4</v>
      </c>
      <c r="L1336" s="11">
        <v>2</v>
      </c>
      <c r="M1336" s="11">
        <v>4</v>
      </c>
      <c r="N1336" s="11">
        <v>4</v>
      </c>
      <c r="O1336" s="11">
        <v>0.05</v>
      </c>
      <c r="P1336" s="11">
        <v>0.15</v>
      </c>
      <c r="Q1336" s="11">
        <v>0.16666666999999999</v>
      </c>
      <c r="R1336" s="11">
        <v>0.3</v>
      </c>
      <c r="S1336" s="11">
        <v>4764.3678</v>
      </c>
      <c r="T1336" s="11">
        <v>0.625</v>
      </c>
      <c r="U1336" s="11">
        <v>80</v>
      </c>
      <c r="V1336" s="11">
        <v>800</v>
      </c>
      <c r="W1336" s="11">
        <v>5.5070494999999999</v>
      </c>
      <c r="Y1336" s="11">
        <v>2.0284089999999999</v>
      </c>
      <c r="Z1336" s="11">
        <v>561.88016528925618</v>
      </c>
      <c r="AA1336" s="11">
        <v>4764.3678</v>
      </c>
      <c r="AB1336" s="11">
        <v>0.625</v>
      </c>
      <c r="AC1336" s="11">
        <v>80</v>
      </c>
      <c r="AD1336" s="11">
        <v>5.5070494999999999</v>
      </c>
    </row>
    <row r="1337" spans="2:30" x14ac:dyDescent="0.35">
      <c r="B1337" s="11">
        <v>3.6458629999999999</v>
      </c>
      <c r="C1337" s="11">
        <v>20</v>
      </c>
      <c r="D1337" s="11">
        <v>172.07142999999999</v>
      </c>
      <c r="E1337" s="11">
        <v>0.3</v>
      </c>
      <c r="F1337" s="11">
        <v>4635.2789256198348</v>
      </c>
      <c r="G1337" s="11">
        <v>2500</v>
      </c>
      <c r="H1337" s="11">
        <v>0.8</v>
      </c>
      <c r="I1337" s="11">
        <v>0.2</v>
      </c>
      <c r="J1337" s="11">
        <v>0.7</v>
      </c>
      <c r="K1337" s="11">
        <v>2</v>
      </c>
      <c r="L1337" s="11">
        <v>3</v>
      </c>
      <c r="M1337" s="11">
        <v>4</v>
      </c>
      <c r="N1337" s="11">
        <v>4</v>
      </c>
      <c r="O1337" s="11">
        <v>0.05</v>
      </c>
      <c r="P1337" s="11">
        <v>0.15</v>
      </c>
      <c r="Q1337" s="11">
        <v>0.23333333000000001</v>
      </c>
      <c r="R1337" s="11">
        <v>0.25</v>
      </c>
      <c r="S1337" s="11">
        <v>917.92871000000002</v>
      </c>
      <c r="T1337" s="11">
        <v>0.45</v>
      </c>
      <c r="U1337" s="11">
        <v>60</v>
      </c>
      <c r="V1337" s="11">
        <v>400</v>
      </c>
      <c r="W1337" s="11">
        <v>3.2140629999999999</v>
      </c>
      <c r="Y1337" s="11">
        <v>3.6458629999999999</v>
      </c>
      <c r="Z1337" s="11">
        <v>1390.5836776859503</v>
      </c>
      <c r="AA1337" s="11">
        <v>917.92871000000002</v>
      </c>
      <c r="AB1337" s="11">
        <v>0.45</v>
      </c>
      <c r="AC1337" s="11">
        <v>60</v>
      </c>
      <c r="AD1337" s="11">
        <v>3.2140629999999999</v>
      </c>
    </row>
    <row r="1338" spans="2:30" x14ac:dyDescent="0.35">
      <c r="B1338" s="11">
        <v>-3.44726</v>
      </c>
      <c r="C1338" s="11">
        <v>20</v>
      </c>
      <c r="D1338" s="11">
        <v>165.97959</v>
      </c>
      <c r="E1338" s="11">
        <v>0.13800000000000001</v>
      </c>
      <c r="F1338" s="11">
        <v>1125</v>
      </c>
      <c r="G1338" s="11">
        <v>7500</v>
      </c>
      <c r="H1338" s="11">
        <v>0.75</v>
      </c>
      <c r="I1338" s="11">
        <v>0.3</v>
      </c>
      <c r="J1338" s="11">
        <v>0.8</v>
      </c>
      <c r="K1338" s="11">
        <v>3</v>
      </c>
      <c r="L1338" s="11">
        <v>3</v>
      </c>
      <c r="M1338" s="11">
        <v>3</v>
      </c>
      <c r="N1338" s="11">
        <v>4</v>
      </c>
      <c r="O1338" s="11">
        <v>0.125</v>
      </c>
      <c r="P1338" s="11">
        <v>0.2</v>
      </c>
      <c r="Q1338" s="11">
        <v>0.1</v>
      </c>
      <c r="R1338" s="11">
        <v>0.3</v>
      </c>
      <c r="S1338" s="11">
        <v>3409.4495000000002</v>
      </c>
      <c r="T1338" s="11">
        <v>0.55000000000000004</v>
      </c>
      <c r="U1338" s="11">
        <v>60</v>
      </c>
      <c r="V1338" s="11">
        <v>1000</v>
      </c>
      <c r="W1338" s="11">
        <v>-2.2884811000000003</v>
      </c>
      <c r="Y1338" s="11">
        <v>-3.44726</v>
      </c>
      <c r="Z1338" s="11">
        <v>155.25</v>
      </c>
      <c r="AA1338" s="11">
        <v>3409.4495000000002</v>
      </c>
      <c r="AB1338" s="11">
        <v>0.55000000000000004</v>
      </c>
      <c r="AC1338" s="11">
        <v>60</v>
      </c>
      <c r="AD1338" s="11">
        <v>-2.2884811000000003</v>
      </c>
    </row>
    <row r="1339" spans="2:30" x14ac:dyDescent="0.35">
      <c r="B1339" s="11">
        <v>32.502853000000002</v>
      </c>
      <c r="C1339" s="11">
        <v>20</v>
      </c>
      <c r="D1339" s="11">
        <v>44.142856999999999</v>
      </c>
      <c r="E1339" s="11">
        <v>0.27300000000000002</v>
      </c>
      <c r="F1339" s="11">
        <v>3800</v>
      </c>
      <c r="G1339" s="11">
        <v>6500</v>
      </c>
      <c r="H1339" s="11">
        <v>0.8</v>
      </c>
      <c r="I1339" s="11">
        <v>0.2</v>
      </c>
      <c r="J1339" s="11">
        <v>0.8</v>
      </c>
      <c r="K1339" s="11">
        <v>2</v>
      </c>
      <c r="L1339" s="11">
        <v>4</v>
      </c>
      <c r="M1339" s="11">
        <v>4</v>
      </c>
      <c r="N1339" s="11">
        <v>2</v>
      </c>
      <c r="O1339" s="11">
        <v>0.125</v>
      </c>
      <c r="P1339" s="11">
        <v>0.1</v>
      </c>
      <c r="Q1339" s="11">
        <v>0.3</v>
      </c>
      <c r="R1339" s="11">
        <v>0.35</v>
      </c>
      <c r="S1339" s="11">
        <v>2954.8562000000002</v>
      </c>
      <c r="T1339" s="11">
        <v>0.42499999999999999</v>
      </c>
      <c r="U1339" s="11">
        <v>50</v>
      </c>
      <c r="V1339" s="11">
        <v>1200</v>
      </c>
      <c r="W1339" s="11">
        <v>32.170324999999998</v>
      </c>
      <c r="Y1339" s="11">
        <v>32.502853000000002</v>
      </c>
      <c r="Z1339" s="11">
        <v>1037.4000000000001</v>
      </c>
      <c r="AA1339" s="11">
        <v>2954.8562000000002</v>
      </c>
      <c r="AB1339" s="11">
        <v>0.42499999999999999</v>
      </c>
      <c r="AC1339" s="11">
        <v>50</v>
      </c>
      <c r="AD1339" s="11">
        <v>32.170324999999998</v>
      </c>
    </row>
    <row r="1340" spans="2:30" x14ac:dyDescent="0.35">
      <c r="B1340" s="11">
        <v>-10.770262000000001</v>
      </c>
      <c r="C1340" s="11">
        <v>25</v>
      </c>
      <c r="D1340" s="11">
        <v>38.051020000000001</v>
      </c>
      <c r="E1340" s="11">
        <v>5.7000000000000002E-2</v>
      </c>
      <c r="F1340" s="11">
        <v>5061.9834710743798</v>
      </c>
      <c r="G1340" s="11">
        <v>7000</v>
      </c>
      <c r="H1340" s="11">
        <v>0.8</v>
      </c>
      <c r="I1340" s="11">
        <v>0.4</v>
      </c>
      <c r="J1340" s="11">
        <v>0.8</v>
      </c>
      <c r="K1340" s="11">
        <v>4</v>
      </c>
      <c r="L1340" s="11">
        <v>3</v>
      </c>
      <c r="M1340" s="11">
        <v>3</v>
      </c>
      <c r="N1340" s="11">
        <v>3</v>
      </c>
      <c r="O1340" s="11">
        <v>0.05</v>
      </c>
      <c r="P1340" s="11">
        <v>0.2</v>
      </c>
      <c r="Q1340" s="11">
        <v>0.16666666999999999</v>
      </c>
      <c r="R1340" s="11">
        <v>0.3</v>
      </c>
      <c r="S1340" s="11">
        <v>1895.6840999999999</v>
      </c>
      <c r="T1340" s="11">
        <v>0.67500000000000004</v>
      </c>
      <c r="U1340" s="11">
        <v>80</v>
      </c>
      <c r="V1340" s="11">
        <v>2000</v>
      </c>
      <c r="W1340" s="11">
        <v>-16.191589</v>
      </c>
      <c r="Y1340" s="11">
        <v>-10.770262000000001</v>
      </c>
      <c r="Z1340" s="11">
        <v>288.53305785123968</v>
      </c>
      <c r="AA1340" s="11">
        <v>1895.6840999999999</v>
      </c>
      <c r="AB1340" s="11">
        <v>0.67500000000000004</v>
      </c>
      <c r="AC1340" s="11">
        <v>80</v>
      </c>
      <c r="AD1340" s="11">
        <v>-16.191589</v>
      </c>
    </row>
    <row r="1341" spans="2:30" x14ac:dyDescent="0.35">
      <c r="B1341" s="11">
        <v>-3.050916</v>
      </c>
      <c r="C1341" s="11">
        <v>20</v>
      </c>
      <c r="D1341" s="11">
        <v>300</v>
      </c>
      <c r="E1341" s="11">
        <v>5.7000000000000002E-2</v>
      </c>
      <c r="F1341" s="11">
        <v>1885.5371900826447</v>
      </c>
      <c r="G1341" s="11">
        <v>6000</v>
      </c>
      <c r="H1341" s="11">
        <v>0.85</v>
      </c>
      <c r="I1341" s="11">
        <v>0.5</v>
      </c>
      <c r="J1341" s="11">
        <v>0.9</v>
      </c>
      <c r="K1341" s="11">
        <v>4</v>
      </c>
      <c r="L1341" s="11">
        <v>4</v>
      </c>
      <c r="M1341" s="11">
        <v>3</v>
      </c>
      <c r="N1341" s="11">
        <v>3</v>
      </c>
      <c r="O1341" s="11">
        <v>0.2</v>
      </c>
      <c r="P1341" s="11">
        <v>0.2</v>
      </c>
      <c r="Q1341" s="11">
        <v>0.23333333000000001</v>
      </c>
      <c r="R1341" s="11">
        <v>0.25</v>
      </c>
      <c r="S1341" s="11">
        <v>2203.0288999999998</v>
      </c>
      <c r="T1341" s="11">
        <v>0.4</v>
      </c>
      <c r="U1341" s="11">
        <v>50</v>
      </c>
      <c r="V1341" s="11">
        <v>800</v>
      </c>
      <c r="W1341" s="11">
        <v>-3.7306173999999999</v>
      </c>
      <c r="Y1341" s="11">
        <v>-3.050916</v>
      </c>
      <c r="Z1341" s="11">
        <v>107.47561983471076</v>
      </c>
      <c r="AA1341" s="11">
        <v>2203.0288999999998</v>
      </c>
      <c r="AB1341" s="11">
        <v>0.4</v>
      </c>
      <c r="AC1341" s="11">
        <v>50</v>
      </c>
      <c r="AD1341" s="11">
        <v>-3.7306173999999999</v>
      </c>
    </row>
    <row r="1342" spans="2:30" x14ac:dyDescent="0.35">
      <c r="B1342" s="11">
        <v>-10.766845999999999</v>
      </c>
      <c r="C1342" s="11">
        <v>20</v>
      </c>
      <c r="D1342" s="11">
        <v>226.89796000000001</v>
      </c>
      <c r="E1342" s="11">
        <v>0.13800000000000001</v>
      </c>
      <c r="F1342" s="11">
        <v>1430.8884297520663</v>
      </c>
      <c r="G1342" s="11">
        <v>6000</v>
      </c>
      <c r="H1342" s="11">
        <v>0.85</v>
      </c>
      <c r="I1342" s="11">
        <v>0.3</v>
      </c>
      <c r="J1342" s="11">
        <v>0.6</v>
      </c>
      <c r="K1342" s="11">
        <v>4</v>
      </c>
      <c r="L1342" s="11">
        <v>2</v>
      </c>
      <c r="M1342" s="11">
        <v>2</v>
      </c>
      <c r="N1342" s="11">
        <v>4</v>
      </c>
      <c r="O1342" s="11">
        <v>0.05</v>
      </c>
      <c r="P1342" s="11">
        <v>0.15</v>
      </c>
      <c r="Q1342" s="11">
        <v>0.1</v>
      </c>
      <c r="R1342" s="11">
        <v>0.2</v>
      </c>
      <c r="S1342" s="11">
        <v>3776.6210000000001</v>
      </c>
      <c r="T1342" s="11">
        <v>0.67500000000000004</v>
      </c>
      <c r="U1342" s="11">
        <v>50</v>
      </c>
      <c r="V1342" s="11">
        <v>1400</v>
      </c>
      <c r="W1342" s="11">
        <v>-9.1443259999999995</v>
      </c>
      <c r="Y1342" s="11">
        <v>-10.766845999999999</v>
      </c>
      <c r="Z1342" s="11">
        <v>197.46260330578517</v>
      </c>
      <c r="AA1342" s="11">
        <v>3776.6210000000001</v>
      </c>
      <c r="AB1342" s="11">
        <v>0.67500000000000004</v>
      </c>
      <c r="AC1342" s="11">
        <v>50</v>
      </c>
      <c r="AD1342" s="11">
        <v>-9.1443259999999995</v>
      </c>
    </row>
    <row r="1343" spans="2:30" x14ac:dyDescent="0.35">
      <c r="B1343" s="11">
        <v>-18.915312</v>
      </c>
      <c r="C1343" s="11">
        <v>30</v>
      </c>
      <c r="D1343" s="11">
        <v>251.26531</v>
      </c>
      <c r="E1343" s="11">
        <v>0.3</v>
      </c>
      <c r="F1343" s="11">
        <v>775</v>
      </c>
      <c r="G1343" s="11">
        <v>3000</v>
      </c>
      <c r="H1343" s="11">
        <v>0.75</v>
      </c>
      <c r="I1343" s="11">
        <v>0.4</v>
      </c>
      <c r="J1343" s="11">
        <v>0.7</v>
      </c>
      <c r="K1343" s="11">
        <v>3</v>
      </c>
      <c r="L1343" s="11">
        <v>3</v>
      </c>
      <c r="M1343" s="11">
        <v>4</v>
      </c>
      <c r="N1343" s="11">
        <v>4</v>
      </c>
      <c r="O1343" s="11">
        <v>0.05</v>
      </c>
      <c r="P1343" s="11">
        <v>0.2</v>
      </c>
      <c r="Q1343" s="11">
        <v>0.1</v>
      </c>
      <c r="R1343" s="11">
        <v>0.2</v>
      </c>
      <c r="S1343" s="11">
        <v>1033.3091999999999</v>
      </c>
      <c r="T1343" s="11">
        <v>0.67500000000000004</v>
      </c>
      <c r="U1343" s="11">
        <v>90</v>
      </c>
      <c r="V1343" s="11">
        <v>1000</v>
      </c>
      <c r="W1343" s="11">
        <v>-15.874499999999999</v>
      </c>
      <c r="Y1343" s="11">
        <v>-18.915312</v>
      </c>
      <c r="Z1343" s="11">
        <v>232.5</v>
      </c>
      <c r="AA1343" s="11">
        <v>1033.3091999999999</v>
      </c>
      <c r="AB1343" s="11">
        <v>0.67500000000000004</v>
      </c>
      <c r="AC1343" s="11">
        <v>90</v>
      </c>
      <c r="AD1343" s="11">
        <v>-15.874499999999999</v>
      </c>
    </row>
    <row r="1344" spans="2:30" x14ac:dyDescent="0.35">
      <c r="B1344" s="11">
        <v>-21.121106000000001</v>
      </c>
      <c r="C1344" s="11">
        <v>45</v>
      </c>
      <c r="D1344" s="11">
        <v>293.90816000000001</v>
      </c>
      <c r="E1344" s="11">
        <v>0.13800000000000001</v>
      </c>
      <c r="F1344" s="11">
        <v>1885.5371900826447</v>
      </c>
      <c r="G1344" s="11">
        <v>7000</v>
      </c>
      <c r="H1344" s="11">
        <v>0.7</v>
      </c>
      <c r="I1344" s="11">
        <v>0.3</v>
      </c>
      <c r="J1344" s="11">
        <v>0.8</v>
      </c>
      <c r="K1344" s="11">
        <v>3</v>
      </c>
      <c r="L1344" s="11">
        <v>4</v>
      </c>
      <c r="M1344" s="11">
        <v>2</v>
      </c>
      <c r="N1344" s="11">
        <v>4</v>
      </c>
      <c r="O1344" s="11">
        <v>0.2</v>
      </c>
      <c r="P1344" s="11">
        <v>0.1</v>
      </c>
      <c r="Q1344" s="11">
        <v>0.3</v>
      </c>
      <c r="R1344" s="11">
        <v>0.2</v>
      </c>
      <c r="S1344" s="11">
        <v>1680.8757000000001</v>
      </c>
      <c r="T1344" s="11">
        <v>0.6</v>
      </c>
      <c r="U1344" s="11">
        <v>50</v>
      </c>
      <c r="V1344" s="11">
        <v>1200</v>
      </c>
      <c r="W1344" s="11">
        <v>-19.623595999999999</v>
      </c>
      <c r="Y1344" s="11">
        <v>-21.121106000000001</v>
      </c>
      <c r="Z1344" s="11">
        <v>260.20413223140497</v>
      </c>
      <c r="AA1344" s="11">
        <v>1680.8757000000001</v>
      </c>
      <c r="AB1344" s="11">
        <v>0.6</v>
      </c>
      <c r="AC1344" s="11">
        <v>50</v>
      </c>
      <c r="AD1344" s="11">
        <v>-19.623595999999999</v>
      </c>
    </row>
    <row r="1345" spans="2:30" x14ac:dyDescent="0.35">
      <c r="B1345" s="11">
        <v>-25.368511999999999</v>
      </c>
      <c r="C1345" s="11">
        <v>15</v>
      </c>
      <c r="D1345" s="11">
        <v>281.72449</v>
      </c>
      <c r="E1345" s="11">
        <v>0.03</v>
      </c>
      <c r="F1345" s="11">
        <v>640.13429752066122</v>
      </c>
      <c r="G1345" s="11">
        <v>7000</v>
      </c>
      <c r="H1345" s="11">
        <v>0.85</v>
      </c>
      <c r="I1345" s="11">
        <v>0.5</v>
      </c>
      <c r="J1345" s="11">
        <v>0.7</v>
      </c>
      <c r="K1345" s="11">
        <v>4</v>
      </c>
      <c r="L1345" s="11">
        <v>2</v>
      </c>
      <c r="M1345" s="11">
        <v>2</v>
      </c>
      <c r="N1345" s="11">
        <v>3</v>
      </c>
      <c r="O1345" s="11">
        <v>0.125</v>
      </c>
      <c r="P1345" s="11">
        <v>0.15</v>
      </c>
      <c r="Q1345" s="11">
        <v>0.1</v>
      </c>
      <c r="R1345" s="11">
        <v>0.25</v>
      </c>
      <c r="S1345" s="11">
        <v>3923.5970000000002</v>
      </c>
      <c r="T1345" s="11">
        <v>0.55000000000000004</v>
      </c>
      <c r="U1345" s="11">
        <v>80</v>
      </c>
      <c r="V1345" s="11">
        <v>2000</v>
      </c>
      <c r="W1345" s="11">
        <v>-26.515508000000001</v>
      </c>
      <c r="Y1345" s="11">
        <v>-25.368511999999999</v>
      </c>
      <c r="Z1345" s="11">
        <v>19.204028925619834</v>
      </c>
      <c r="AA1345" s="11">
        <v>3923.5970000000002</v>
      </c>
      <c r="AB1345" s="11">
        <v>0.55000000000000004</v>
      </c>
      <c r="AC1345" s="11">
        <v>80</v>
      </c>
      <c r="AD1345" s="11">
        <v>-26.515508000000001</v>
      </c>
    </row>
    <row r="1346" spans="2:30" x14ac:dyDescent="0.35">
      <c r="B1346" s="11">
        <v>8.6682050000000004</v>
      </c>
      <c r="C1346" s="11">
        <v>20</v>
      </c>
      <c r="D1346" s="11">
        <v>184.2551</v>
      </c>
      <c r="E1346" s="11">
        <v>0.03</v>
      </c>
      <c r="F1346" s="11">
        <v>2485.227272727273</v>
      </c>
      <c r="G1346" s="11">
        <v>7500</v>
      </c>
      <c r="H1346" s="11">
        <v>0.85</v>
      </c>
      <c r="I1346" s="11">
        <v>0.3</v>
      </c>
      <c r="J1346" s="11">
        <v>0.9</v>
      </c>
      <c r="K1346" s="11">
        <v>2</v>
      </c>
      <c r="L1346" s="11">
        <v>2</v>
      </c>
      <c r="M1346" s="11">
        <v>3</v>
      </c>
      <c r="N1346" s="11">
        <v>2</v>
      </c>
      <c r="O1346" s="11">
        <v>0.2</v>
      </c>
      <c r="P1346" s="11">
        <v>0.2</v>
      </c>
      <c r="Q1346" s="11">
        <v>0.1</v>
      </c>
      <c r="R1346" s="11">
        <v>0.35</v>
      </c>
      <c r="S1346" s="11">
        <v>3409.4495000000002</v>
      </c>
      <c r="T1346" s="11">
        <v>0.4</v>
      </c>
      <c r="U1346" s="11">
        <v>90</v>
      </c>
      <c r="V1346" s="11">
        <v>600</v>
      </c>
      <c r="W1346" s="11">
        <v>5.0742144000000007</v>
      </c>
      <c r="Y1346" s="11">
        <v>8.6682050000000004</v>
      </c>
      <c r="Z1346" s="11">
        <v>74.556818181818187</v>
      </c>
      <c r="AA1346" s="11">
        <v>3409.4495000000002</v>
      </c>
      <c r="AB1346" s="11">
        <v>0.4</v>
      </c>
      <c r="AC1346" s="11">
        <v>90</v>
      </c>
      <c r="AD1346" s="11">
        <v>5.0742144000000007</v>
      </c>
    </row>
    <row r="1347" spans="2:30" x14ac:dyDescent="0.35">
      <c r="B1347" s="11">
        <v>-14.687424999999999</v>
      </c>
      <c r="C1347" s="11">
        <v>40</v>
      </c>
      <c r="D1347" s="11">
        <v>251.26531</v>
      </c>
      <c r="E1347" s="11">
        <v>0.246</v>
      </c>
      <c r="F1347" s="11">
        <v>600</v>
      </c>
      <c r="G1347" s="11">
        <v>7500</v>
      </c>
      <c r="H1347" s="11">
        <v>0.75</v>
      </c>
      <c r="I1347" s="11">
        <v>0.2</v>
      </c>
      <c r="J1347" s="11">
        <v>0.6</v>
      </c>
      <c r="K1347" s="11">
        <v>3</v>
      </c>
      <c r="L1347" s="11">
        <v>2</v>
      </c>
      <c r="M1347" s="11">
        <v>3</v>
      </c>
      <c r="N1347" s="11">
        <v>4</v>
      </c>
      <c r="O1347" s="11">
        <v>0.05</v>
      </c>
      <c r="P1347" s="11">
        <v>0.2</v>
      </c>
      <c r="Q1347" s="11">
        <v>0.23333333000000001</v>
      </c>
      <c r="R1347" s="11">
        <v>0.35</v>
      </c>
      <c r="S1347" s="11">
        <v>2432.6448999999998</v>
      </c>
      <c r="T1347" s="11">
        <v>0.52500000000000002</v>
      </c>
      <c r="U1347" s="11">
        <v>70</v>
      </c>
      <c r="V1347" s="11">
        <v>1800</v>
      </c>
      <c r="W1347" s="11">
        <v>-19.204602999999999</v>
      </c>
      <c r="Y1347" s="11">
        <v>-14.687424999999999</v>
      </c>
      <c r="Z1347" s="11">
        <v>147.6</v>
      </c>
      <c r="AA1347" s="11">
        <v>2432.6448999999998</v>
      </c>
      <c r="AB1347" s="11">
        <v>0.52500000000000002</v>
      </c>
      <c r="AC1347" s="11">
        <v>70</v>
      </c>
      <c r="AD1347" s="11">
        <v>-19.204602999999999</v>
      </c>
    </row>
    <row r="1348" spans="2:30" x14ac:dyDescent="0.35">
      <c r="B1348" s="11">
        <v>-20.726234999999999</v>
      </c>
      <c r="C1348" s="11">
        <v>25</v>
      </c>
      <c r="D1348" s="11">
        <v>74.602041</v>
      </c>
      <c r="E1348" s="11">
        <v>0.246</v>
      </c>
      <c r="F1348" s="11">
        <v>4085.3305785123966</v>
      </c>
      <c r="G1348" s="11">
        <v>2500</v>
      </c>
      <c r="H1348" s="11">
        <v>0.7</v>
      </c>
      <c r="I1348" s="11">
        <v>0.3</v>
      </c>
      <c r="J1348" s="11">
        <v>0.8</v>
      </c>
      <c r="K1348" s="11">
        <v>2</v>
      </c>
      <c r="L1348" s="11">
        <v>4</v>
      </c>
      <c r="M1348" s="11">
        <v>2</v>
      </c>
      <c r="N1348" s="11">
        <v>4</v>
      </c>
      <c r="O1348" s="11">
        <v>0.2</v>
      </c>
      <c r="P1348" s="11">
        <v>0.1</v>
      </c>
      <c r="Q1348" s="11">
        <v>0.3</v>
      </c>
      <c r="R1348" s="11">
        <v>0.35</v>
      </c>
      <c r="S1348" s="11">
        <v>1311.7456999999999</v>
      </c>
      <c r="T1348" s="11">
        <v>0.67500000000000004</v>
      </c>
      <c r="U1348" s="11">
        <v>50</v>
      </c>
      <c r="V1348" s="11">
        <v>2000</v>
      </c>
      <c r="W1348" s="11">
        <v>-19.456046000000001</v>
      </c>
      <c r="Y1348" s="11">
        <v>-20.726234999999999</v>
      </c>
      <c r="Z1348" s="11">
        <v>1004.9913223140495</v>
      </c>
      <c r="AA1348" s="11">
        <v>1311.7456999999999</v>
      </c>
      <c r="AB1348" s="11">
        <v>0.67500000000000004</v>
      </c>
      <c r="AC1348" s="11">
        <v>50</v>
      </c>
      <c r="AD1348" s="11">
        <v>-19.456046000000001</v>
      </c>
    </row>
    <row r="1349" spans="2:30" x14ac:dyDescent="0.35">
      <c r="B1349" s="11">
        <v>-12.577107</v>
      </c>
      <c r="C1349" s="11">
        <v>45</v>
      </c>
      <c r="D1349" s="11">
        <v>165.97959</v>
      </c>
      <c r="E1349" s="11">
        <v>0.111</v>
      </c>
      <c r="F1349" s="11">
        <v>1885.5371900826447</v>
      </c>
      <c r="G1349" s="11">
        <v>8500</v>
      </c>
      <c r="H1349" s="11">
        <v>0.7</v>
      </c>
      <c r="I1349" s="11">
        <v>0.5</v>
      </c>
      <c r="J1349" s="11">
        <v>0.6</v>
      </c>
      <c r="K1349" s="11">
        <v>3</v>
      </c>
      <c r="L1349" s="11">
        <v>2</v>
      </c>
      <c r="M1349" s="11">
        <v>3</v>
      </c>
      <c r="N1349" s="11">
        <v>3</v>
      </c>
      <c r="O1349" s="11">
        <v>0.05</v>
      </c>
      <c r="P1349" s="11">
        <v>0.2</v>
      </c>
      <c r="Q1349" s="11">
        <v>0.23333333000000001</v>
      </c>
      <c r="R1349" s="11">
        <v>0.2</v>
      </c>
      <c r="S1349" s="11">
        <v>2678.8955999999998</v>
      </c>
      <c r="T1349" s="11">
        <v>0.65</v>
      </c>
      <c r="U1349" s="11">
        <v>80</v>
      </c>
      <c r="V1349" s="11">
        <v>1000</v>
      </c>
      <c r="W1349" s="11">
        <v>-10.227789</v>
      </c>
      <c r="Y1349" s="11">
        <v>-12.577107</v>
      </c>
      <c r="Z1349" s="11">
        <v>209.29462809917356</v>
      </c>
      <c r="AA1349" s="11">
        <v>2678.8955999999998</v>
      </c>
      <c r="AB1349" s="11">
        <v>0.65</v>
      </c>
      <c r="AC1349" s="11">
        <v>80</v>
      </c>
      <c r="AD1349" s="11">
        <v>-10.227789</v>
      </c>
    </row>
    <row r="1350" spans="2:30" x14ac:dyDescent="0.35">
      <c r="B1350" s="11">
        <v>-0.13254199999999999</v>
      </c>
      <c r="C1350" s="11">
        <v>25</v>
      </c>
      <c r="D1350" s="11">
        <v>38.051020000000001</v>
      </c>
      <c r="E1350" s="11">
        <v>5.7000000000000002E-2</v>
      </c>
      <c r="F1350" s="11">
        <v>2221.6425619834713</v>
      </c>
      <c r="G1350" s="11">
        <v>7500</v>
      </c>
      <c r="H1350" s="11">
        <v>0.85</v>
      </c>
      <c r="I1350" s="11">
        <v>0.3</v>
      </c>
      <c r="J1350" s="11">
        <v>0.7</v>
      </c>
      <c r="K1350" s="11">
        <v>4</v>
      </c>
      <c r="L1350" s="11">
        <v>2</v>
      </c>
      <c r="M1350" s="11">
        <v>2</v>
      </c>
      <c r="N1350" s="11">
        <v>3</v>
      </c>
      <c r="O1350" s="11">
        <v>0.05</v>
      </c>
      <c r="P1350" s="11">
        <v>0.15</v>
      </c>
      <c r="Q1350" s="11">
        <v>0.3</v>
      </c>
      <c r="R1350" s="11">
        <v>0.25</v>
      </c>
      <c r="S1350" s="11">
        <v>3300.5214000000001</v>
      </c>
      <c r="T1350" s="11">
        <v>0.5</v>
      </c>
      <c r="U1350" s="11">
        <v>90</v>
      </c>
      <c r="V1350" s="11">
        <v>1400</v>
      </c>
      <c r="W1350" s="11">
        <v>0.85675606000000004</v>
      </c>
      <c r="Y1350" s="11">
        <v>-0.13254199999999999</v>
      </c>
      <c r="Z1350" s="11">
        <v>126.63362603305787</v>
      </c>
      <c r="AA1350" s="11">
        <v>3300.5214000000001</v>
      </c>
      <c r="AB1350" s="11">
        <v>0.5</v>
      </c>
      <c r="AC1350" s="11">
        <v>90</v>
      </c>
      <c r="AD1350" s="11">
        <v>0.85675606000000004</v>
      </c>
    </row>
    <row r="1351" spans="2:30" x14ac:dyDescent="0.35">
      <c r="B1351" s="11">
        <v>-4.3462149999999999</v>
      </c>
      <c r="C1351" s="11">
        <v>25</v>
      </c>
      <c r="D1351" s="11">
        <v>86.785713999999999</v>
      </c>
      <c r="E1351" s="11">
        <v>0.03</v>
      </c>
      <c r="F1351" s="11">
        <v>6600</v>
      </c>
      <c r="G1351" s="11">
        <v>7000</v>
      </c>
      <c r="H1351" s="11">
        <v>0.8</v>
      </c>
      <c r="I1351" s="11">
        <v>0.3</v>
      </c>
      <c r="J1351" s="11">
        <v>0.6</v>
      </c>
      <c r="K1351" s="11">
        <v>2</v>
      </c>
      <c r="L1351" s="11">
        <v>4</v>
      </c>
      <c r="M1351" s="11">
        <v>2</v>
      </c>
      <c r="N1351" s="11">
        <v>2</v>
      </c>
      <c r="O1351" s="11">
        <v>0.05</v>
      </c>
      <c r="P1351" s="11">
        <v>0.1</v>
      </c>
      <c r="Q1351" s="11">
        <v>0.23333333000000001</v>
      </c>
      <c r="R1351" s="11">
        <v>0.2</v>
      </c>
      <c r="S1351" s="11">
        <v>1895.6840999999999</v>
      </c>
      <c r="T1351" s="11">
        <v>0.6</v>
      </c>
      <c r="U1351" s="11">
        <v>60</v>
      </c>
      <c r="V1351" s="11">
        <v>400</v>
      </c>
      <c r="W1351" s="11">
        <v>-6.8248077999999994</v>
      </c>
      <c r="Y1351" s="11">
        <v>-4.3462149999999999</v>
      </c>
      <c r="Z1351" s="11">
        <v>198</v>
      </c>
      <c r="AA1351" s="11">
        <v>1895.6840999999999</v>
      </c>
      <c r="AB1351" s="11">
        <v>0.6</v>
      </c>
      <c r="AC1351" s="11">
        <v>60</v>
      </c>
      <c r="AD1351" s="11">
        <v>-6.8248077999999994</v>
      </c>
    </row>
    <row r="1352" spans="2:30" x14ac:dyDescent="0.35">
      <c r="B1352" s="11">
        <v>-16.826414</v>
      </c>
      <c r="C1352" s="11">
        <v>20</v>
      </c>
      <c r="D1352" s="11">
        <v>269.54082</v>
      </c>
      <c r="E1352" s="11">
        <v>8.4000000000000005E-2</v>
      </c>
      <c r="F1352" s="11">
        <v>775</v>
      </c>
      <c r="G1352" s="11">
        <v>6500</v>
      </c>
      <c r="H1352" s="11">
        <v>0.7</v>
      </c>
      <c r="I1352" s="11">
        <v>0.2</v>
      </c>
      <c r="J1352" s="11">
        <v>0.7</v>
      </c>
      <c r="K1352" s="11">
        <v>2</v>
      </c>
      <c r="L1352" s="11">
        <v>3</v>
      </c>
      <c r="M1352" s="11">
        <v>3</v>
      </c>
      <c r="N1352" s="11">
        <v>2</v>
      </c>
      <c r="O1352" s="11">
        <v>0.2</v>
      </c>
      <c r="P1352" s="11">
        <v>0.15</v>
      </c>
      <c r="Q1352" s="11">
        <v>0.16666666999999999</v>
      </c>
      <c r="R1352" s="11">
        <v>0.2</v>
      </c>
      <c r="S1352" s="11">
        <v>3523.0978</v>
      </c>
      <c r="T1352" s="11">
        <v>0.6</v>
      </c>
      <c r="U1352" s="11">
        <v>90</v>
      </c>
      <c r="V1352" s="11">
        <v>1600</v>
      </c>
      <c r="W1352" s="11">
        <v>-14.376818999999999</v>
      </c>
      <c r="Y1352" s="11">
        <v>-16.826414</v>
      </c>
      <c r="Z1352" s="11">
        <v>65.100000000000009</v>
      </c>
      <c r="AA1352" s="11">
        <v>3523.0978</v>
      </c>
      <c r="AB1352" s="11">
        <v>0.6</v>
      </c>
      <c r="AC1352" s="11">
        <v>90</v>
      </c>
      <c r="AD1352" s="11">
        <v>-14.376818999999999</v>
      </c>
    </row>
    <row r="1353" spans="2:30" x14ac:dyDescent="0.35">
      <c r="B1353" s="11">
        <v>-22.272095</v>
      </c>
      <c r="C1353" s="11">
        <v>35</v>
      </c>
      <c r="D1353" s="11">
        <v>269.54082</v>
      </c>
      <c r="E1353" s="11">
        <v>5.7000000000000002E-2</v>
      </c>
      <c r="F1353" s="11">
        <v>785.64049586776855</v>
      </c>
      <c r="G1353" s="11">
        <v>7500</v>
      </c>
      <c r="H1353" s="11">
        <v>0.85</v>
      </c>
      <c r="I1353" s="11">
        <v>0.2</v>
      </c>
      <c r="J1353" s="11">
        <v>0.9</v>
      </c>
      <c r="K1353" s="11">
        <v>4</v>
      </c>
      <c r="L1353" s="11">
        <v>3</v>
      </c>
      <c r="M1353" s="11">
        <v>2</v>
      </c>
      <c r="N1353" s="11">
        <v>2</v>
      </c>
      <c r="O1353" s="11">
        <v>0.125</v>
      </c>
      <c r="P1353" s="11">
        <v>0.15</v>
      </c>
      <c r="Q1353" s="11">
        <v>0.3</v>
      </c>
      <c r="R1353" s="11">
        <v>0.3</v>
      </c>
      <c r="S1353" s="11">
        <v>3698.8865000000001</v>
      </c>
      <c r="T1353" s="11">
        <v>0.5</v>
      </c>
      <c r="U1353" s="11">
        <v>70</v>
      </c>
      <c r="V1353" s="11">
        <v>1800</v>
      </c>
      <c r="W1353" s="11">
        <v>-23.243677000000002</v>
      </c>
      <c r="Y1353" s="11">
        <v>-22.272095</v>
      </c>
      <c r="Z1353" s="11">
        <v>44.781508264462808</v>
      </c>
      <c r="AA1353" s="11">
        <v>3698.8865000000001</v>
      </c>
      <c r="AB1353" s="11">
        <v>0.5</v>
      </c>
      <c r="AC1353" s="11">
        <v>70</v>
      </c>
      <c r="AD1353" s="11">
        <v>-23.243677000000002</v>
      </c>
    </row>
    <row r="1354" spans="2:30" x14ac:dyDescent="0.35">
      <c r="B1354" s="11">
        <v>-7.6914610000000003</v>
      </c>
      <c r="C1354" s="11">
        <v>20</v>
      </c>
      <c r="D1354" s="11">
        <v>13.683673000000001</v>
      </c>
      <c r="E1354" s="11">
        <v>0.246</v>
      </c>
      <c r="F1354" s="11">
        <v>950</v>
      </c>
      <c r="G1354" s="11">
        <v>4000</v>
      </c>
      <c r="H1354" s="11">
        <v>0.85</v>
      </c>
      <c r="I1354" s="11">
        <v>0.4</v>
      </c>
      <c r="J1354" s="11">
        <v>0.9</v>
      </c>
      <c r="K1354" s="11">
        <v>2</v>
      </c>
      <c r="L1354" s="11">
        <v>3</v>
      </c>
      <c r="M1354" s="11">
        <v>3</v>
      </c>
      <c r="N1354" s="11">
        <v>3</v>
      </c>
      <c r="O1354" s="11">
        <v>0.2</v>
      </c>
      <c r="P1354" s="11">
        <v>0.2</v>
      </c>
      <c r="Q1354" s="11">
        <v>0.1</v>
      </c>
      <c r="R1354" s="11">
        <v>0.2</v>
      </c>
      <c r="S1354" s="11">
        <v>1118.9988000000001</v>
      </c>
      <c r="T1354" s="11">
        <v>0.42499999999999999</v>
      </c>
      <c r="U1354" s="11">
        <v>50</v>
      </c>
      <c r="V1354" s="11">
        <v>2000</v>
      </c>
      <c r="W1354" s="11">
        <v>-6.3737004000000006</v>
      </c>
      <c r="Y1354" s="11">
        <v>-7.6914610000000003</v>
      </c>
      <c r="Z1354" s="11">
        <v>233.7</v>
      </c>
      <c r="AA1354" s="11">
        <v>1118.9988000000001</v>
      </c>
      <c r="AB1354" s="11">
        <v>0.42499999999999999</v>
      </c>
      <c r="AC1354" s="11">
        <v>50</v>
      </c>
      <c r="AD1354" s="11">
        <v>-6.3737004000000006</v>
      </c>
    </row>
    <row r="1355" spans="2:30" x14ac:dyDescent="0.35">
      <c r="B1355" s="11">
        <v>-12.579580999999999</v>
      </c>
      <c r="C1355" s="11">
        <v>20</v>
      </c>
      <c r="D1355" s="11">
        <v>56.326531000000003</v>
      </c>
      <c r="E1355" s="11">
        <v>0.3</v>
      </c>
      <c r="F1355" s="11">
        <v>1694.4731404958679</v>
      </c>
      <c r="G1355" s="11">
        <v>6500</v>
      </c>
      <c r="H1355" s="11">
        <v>0.8</v>
      </c>
      <c r="I1355" s="11">
        <v>0.3</v>
      </c>
      <c r="J1355" s="11">
        <v>0.9</v>
      </c>
      <c r="K1355" s="11">
        <v>4</v>
      </c>
      <c r="L1355" s="11">
        <v>3</v>
      </c>
      <c r="M1355" s="11">
        <v>3</v>
      </c>
      <c r="N1355" s="11">
        <v>3</v>
      </c>
      <c r="O1355" s="11">
        <v>0.05</v>
      </c>
      <c r="P1355" s="11">
        <v>0.15</v>
      </c>
      <c r="Q1355" s="11">
        <v>0.1</v>
      </c>
      <c r="R1355" s="11">
        <v>0.3</v>
      </c>
      <c r="S1355" s="11">
        <v>2954.8562000000002</v>
      </c>
      <c r="T1355" s="11">
        <v>0.7</v>
      </c>
      <c r="U1355" s="11">
        <v>40</v>
      </c>
      <c r="V1355" s="11">
        <v>2000</v>
      </c>
      <c r="W1355" s="11">
        <v>-15.510429</v>
      </c>
      <c r="Y1355" s="11">
        <v>-12.579580999999999</v>
      </c>
      <c r="Z1355" s="11">
        <v>508.34194214876038</v>
      </c>
      <c r="AA1355" s="11">
        <v>2954.8562000000002</v>
      </c>
      <c r="AB1355" s="11">
        <v>0.7</v>
      </c>
      <c r="AC1355" s="11">
        <v>40</v>
      </c>
      <c r="AD1355" s="11">
        <v>-15.510429</v>
      </c>
    </row>
    <row r="1356" spans="2:30" x14ac:dyDescent="0.35">
      <c r="B1356" s="11">
        <v>-26.013501000000002</v>
      </c>
      <c r="C1356" s="11">
        <v>20</v>
      </c>
      <c r="D1356" s="11">
        <v>56.326531000000003</v>
      </c>
      <c r="E1356" s="11">
        <v>0.03</v>
      </c>
      <c r="F1356" s="11">
        <v>1000</v>
      </c>
      <c r="G1356" s="11">
        <v>8500</v>
      </c>
      <c r="H1356" s="11">
        <v>0.7</v>
      </c>
      <c r="I1356" s="11">
        <v>0.5</v>
      </c>
      <c r="J1356" s="11">
        <v>0.6</v>
      </c>
      <c r="K1356" s="11">
        <v>2</v>
      </c>
      <c r="L1356" s="11">
        <v>4</v>
      </c>
      <c r="M1356" s="11">
        <v>3</v>
      </c>
      <c r="N1356" s="11">
        <v>2</v>
      </c>
      <c r="O1356" s="11">
        <v>0.05</v>
      </c>
      <c r="P1356" s="11">
        <v>0.1</v>
      </c>
      <c r="Q1356" s="11">
        <v>0.3</v>
      </c>
      <c r="R1356" s="11">
        <v>0.25</v>
      </c>
      <c r="S1356" s="11">
        <v>3120.9576000000002</v>
      </c>
      <c r="T1356" s="11">
        <v>0.625</v>
      </c>
      <c r="U1356" s="11">
        <v>90</v>
      </c>
      <c r="V1356" s="11">
        <v>2000</v>
      </c>
      <c r="W1356" s="11">
        <v>-25.701060999999999</v>
      </c>
      <c r="Y1356" s="11">
        <v>-26.013501000000002</v>
      </c>
      <c r="Z1356" s="11">
        <v>30</v>
      </c>
      <c r="AA1356" s="11">
        <v>3120.9576000000002</v>
      </c>
      <c r="AB1356" s="11">
        <v>0.625</v>
      </c>
      <c r="AC1356" s="11">
        <v>90</v>
      </c>
      <c r="AD1356" s="11">
        <v>-25.701060999999999</v>
      </c>
    </row>
    <row r="1357" spans="2:30" x14ac:dyDescent="0.35">
      <c r="B1357" s="11">
        <v>39.325434000000001</v>
      </c>
      <c r="C1357" s="11">
        <v>30</v>
      </c>
      <c r="D1357" s="11">
        <v>68.510204000000002</v>
      </c>
      <c r="E1357" s="11">
        <v>0.13800000000000001</v>
      </c>
      <c r="F1357" s="11">
        <v>5200</v>
      </c>
      <c r="G1357" s="11">
        <v>8000</v>
      </c>
      <c r="H1357" s="11">
        <v>0.75</v>
      </c>
      <c r="I1357" s="11">
        <v>0.3</v>
      </c>
      <c r="J1357" s="11">
        <v>0.6</v>
      </c>
      <c r="K1357" s="11">
        <v>2</v>
      </c>
      <c r="L1357" s="11">
        <v>2</v>
      </c>
      <c r="M1357" s="11">
        <v>3</v>
      </c>
      <c r="N1357" s="11">
        <v>2</v>
      </c>
      <c r="O1357" s="11">
        <v>0.2</v>
      </c>
      <c r="P1357" s="11">
        <v>0.2</v>
      </c>
      <c r="Q1357" s="11">
        <v>0.1</v>
      </c>
      <c r="R1357" s="11">
        <v>0.3</v>
      </c>
      <c r="S1357" s="11">
        <v>3411.5605999999998</v>
      </c>
      <c r="T1357" s="11">
        <v>0.47499999999999998</v>
      </c>
      <c r="U1357" s="11">
        <v>60</v>
      </c>
      <c r="V1357" s="11">
        <v>1800</v>
      </c>
      <c r="W1357" s="11">
        <v>37.911704999999998</v>
      </c>
      <c r="Y1357" s="11">
        <v>39.325434000000001</v>
      </c>
      <c r="Z1357" s="11">
        <v>717.6</v>
      </c>
      <c r="AA1357" s="11">
        <v>3411.5605999999998</v>
      </c>
      <c r="AB1357" s="11">
        <v>0.47499999999999998</v>
      </c>
      <c r="AC1357" s="11">
        <v>60</v>
      </c>
      <c r="AD1357" s="11">
        <v>37.911704999999998</v>
      </c>
    </row>
    <row r="1358" spans="2:30" x14ac:dyDescent="0.35">
      <c r="B1358" s="11">
        <v>-13.009959</v>
      </c>
      <c r="C1358" s="11">
        <v>40</v>
      </c>
      <c r="D1358" s="11">
        <v>129.42857000000001</v>
      </c>
      <c r="E1358" s="11">
        <v>5.7000000000000002E-2</v>
      </c>
      <c r="F1358" s="11">
        <v>4635.2789256198348</v>
      </c>
      <c r="G1358" s="11">
        <v>8500</v>
      </c>
      <c r="H1358" s="11">
        <v>0.75</v>
      </c>
      <c r="I1358" s="11">
        <v>0.5</v>
      </c>
      <c r="J1358" s="11">
        <v>0.6</v>
      </c>
      <c r="K1358" s="11">
        <v>4</v>
      </c>
      <c r="L1358" s="11">
        <v>3</v>
      </c>
      <c r="M1358" s="11">
        <v>3</v>
      </c>
      <c r="N1358" s="11">
        <v>4</v>
      </c>
      <c r="O1358" s="11">
        <v>0.05</v>
      </c>
      <c r="P1358" s="11">
        <v>0.15</v>
      </c>
      <c r="Q1358" s="11">
        <v>0.23333333000000001</v>
      </c>
      <c r="R1358" s="11">
        <v>0.35</v>
      </c>
      <c r="S1358" s="11">
        <v>2756.9976000000001</v>
      </c>
      <c r="T1358" s="11">
        <v>0.55000000000000004</v>
      </c>
      <c r="U1358" s="11">
        <v>90</v>
      </c>
      <c r="V1358" s="11">
        <v>2000</v>
      </c>
      <c r="W1358" s="11">
        <v>-10.364585</v>
      </c>
      <c r="Y1358" s="11">
        <v>-13.009959</v>
      </c>
      <c r="Z1358" s="11">
        <v>264.21089876033062</v>
      </c>
      <c r="AA1358" s="11">
        <v>2756.9976000000001</v>
      </c>
      <c r="AB1358" s="11">
        <v>0.55000000000000004</v>
      </c>
      <c r="AC1358" s="11">
        <v>90</v>
      </c>
      <c r="AD1358" s="11">
        <v>-10.364585</v>
      </c>
    </row>
    <row r="1359" spans="2:30" x14ac:dyDescent="0.35">
      <c r="B1359" s="11">
        <v>1.4098010000000001</v>
      </c>
      <c r="C1359" s="11">
        <v>45</v>
      </c>
      <c r="D1359" s="11">
        <v>19.775510000000001</v>
      </c>
      <c r="E1359" s="11">
        <v>0.16500000000000001</v>
      </c>
      <c r="F1359" s="11">
        <v>3490.909090909091</v>
      </c>
      <c r="G1359" s="11">
        <v>7500</v>
      </c>
      <c r="H1359" s="11">
        <v>0.7</v>
      </c>
      <c r="I1359" s="11">
        <v>0.5</v>
      </c>
      <c r="J1359" s="11">
        <v>0.8</v>
      </c>
      <c r="K1359" s="11">
        <v>4</v>
      </c>
      <c r="L1359" s="11">
        <v>4</v>
      </c>
      <c r="M1359" s="11">
        <v>4</v>
      </c>
      <c r="N1359" s="11">
        <v>3</v>
      </c>
      <c r="O1359" s="11">
        <v>0.125</v>
      </c>
      <c r="P1359" s="11">
        <v>0.2</v>
      </c>
      <c r="Q1359" s="11">
        <v>0.3</v>
      </c>
      <c r="R1359" s="11">
        <v>0.3</v>
      </c>
      <c r="S1359" s="11">
        <v>2363.7314000000001</v>
      </c>
      <c r="T1359" s="11">
        <v>0.57499999999999996</v>
      </c>
      <c r="U1359" s="11">
        <v>80</v>
      </c>
      <c r="V1359" s="11">
        <v>800</v>
      </c>
      <c r="W1359" s="11">
        <v>-11.321251999999999</v>
      </c>
      <c r="Y1359" s="11">
        <v>1.4098010000000001</v>
      </c>
      <c r="Z1359" s="11">
        <v>576</v>
      </c>
      <c r="AA1359" s="11">
        <v>2363.7314000000001</v>
      </c>
      <c r="AB1359" s="11">
        <v>0.57499999999999996</v>
      </c>
      <c r="AC1359" s="11">
        <v>80</v>
      </c>
      <c r="AD1359" s="11">
        <v>-11.321251999999999</v>
      </c>
    </row>
    <row r="1360" spans="2:30" x14ac:dyDescent="0.35">
      <c r="B1360" s="11">
        <v>25.562957999999998</v>
      </c>
      <c r="C1360" s="11">
        <v>30</v>
      </c>
      <c r="D1360" s="11">
        <v>184.2551</v>
      </c>
      <c r="E1360" s="11">
        <v>0.111</v>
      </c>
      <c r="F1360" s="11">
        <v>5735.1756198347111</v>
      </c>
      <c r="G1360" s="11">
        <v>5500</v>
      </c>
      <c r="H1360" s="11">
        <v>0.8</v>
      </c>
      <c r="I1360" s="11">
        <v>0.2</v>
      </c>
      <c r="J1360" s="11">
        <v>0.8</v>
      </c>
      <c r="K1360" s="11">
        <v>3</v>
      </c>
      <c r="L1360" s="11">
        <v>2</v>
      </c>
      <c r="M1360" s="11">
        <v>3</v>
      </c>
      <c r="N1360" s="11">
        <v>4</v>
      </c>
      <c r="O1360" s="11">
        <v>0.2</v>
      </c>
      <c r="P1360" s="11">
        <v>0.2</v>
      </c>
      <c r="Q1360" s="11">
        <v>0.23333333000000001</v>
      </c>
      <c r="R1360" s="11">
        <v>0.25</v>
      </c>
      <c r="S1360" s="11">
        <v>2345.4479000000001</v>
      </c>
      <c r="T1360" s="11">
        <v>0.52500000000000002</v>
      </c>
      <c r="U1360" s="11">
        <v>70</v>
      </c>
      <c r="V1360" s="11">
        <v>600</v>
      </c>
      <c r="W1360" s="11">
        <v>26.994292999999999</v>
      </c>
      <c r="Y1360" s="11">
        <v>25.562957999999998</v>
      </c>
      <c r="Z1360" s="11">
        <v>636.60449380165289</v>
      </c>
      <c r="AA1360" s="11">
        <v>2345.4479000000001</v>
      </c>
      <c r="AB1360" s="11">
        <v>0.52500000000000002</v>
      </c>
      <c r="AC1360" s="11">
        <v>70</v>
      </c>
      <c r="AD1360" s="11">
        <v>26.994292999999999</v>
      </c>
    </row>
    <row r="1361" spans="2:30" x14ac:dyDescent="0.35">
      <c r="B1361" s="11">
        <v>-2.071733</v>
      </c>
      <c r="C1361" s="11">
        <v>20</v>
      </c>
      <c r="D1361" s="11">
        <v>86.785713999999999</v>
      </c>
      <c r="E1361" s="11">
        <v>0.192</v>
      </c>
      <c r="F1361" s="11">
        <v>3100</v>
      </c>
      <c r="G1361" s="11">
        <v>6500</v>
      </c>
      <c r="H1361" s="11">
        <v>0.75</v>
      </c>
      <c r="I1361" s="11">
        <v>0.5</v>
      </c>
      <c r="J1361" s="11">
        <v>0.7</v>
      </c>
      <c r="K1361" s="11">
        <v>3</v>
      </c>
      <c r="L1361" s="11">
        <v>4</v>
      </c>
      <c r="M1361" s="11">
        <v>4</v>
      </c>
      <c r="N1361" s="11">
        <v>4</v>
      </c>
      <c r="O1361" s="11">
        <v>0.125</v>
      </c>
      <c r="P1361" s="11">
        <v>0.15</v>
      </c>
      <c r="Q1361" s="11">
        <v>0.16666666999999999</v>
      </c>
      <c r="R1361" s="11">
        <v>0.3</v>
      </c>
      <c r="S1361" s="11">
        <v>1818.3731</v>
      </c>
      <c r="T1361" s="11">
        <v>0.6</v>
      </c>
      <c r="U1361" s="11">
        <v>60</v>
      </c>
      <c r="V1361" s="11">
        <v>400</v>
      </c>
      <c r="W1361" s="11">
        <v>-3.3267486000000002</v>
      </c>
      <c r="Y1361" s="11">
        <v>-2.071733</v>
      </c>
      <c r="Z1361" s="11">
        <v>595.20000000000005</v>
      </c>
      <c r="AA1361" s="11">
        <v>1818.3731</v>
      </c>
      <c r="AB1361" s="11">
        <v>0.6</v>
      </c>
      <c r="AC1361" s="11">
        <v>60</v>
      </c>
      <c r="AD1361" s="11">
        <v>-3.3267486000000002</v>
      </c>
    </row>
    <row r="1362" spans="2:30" x14ac:dyDescent="0.35">
      <c r="B1362" s="11">
        <v>-16.028651</v>
      </c>
      <c r="C1362" s="11">
        <v>25</v>
      </c>
      <c r="D1362" s="11">
        <v>165.97959</v>
      </c>
      <c r="E1362" s="11">
        <v>0.219</v>
      </c>
      <c r="F1362" s="11">
        <v>1475</v>
      </c>
      <c r="G1362" s="11">
        <v>5000</v>
      </c>
      <c r="H1362" s="11">
        <v>0.7</v>
      </c>
      <c r="I1362" s="11">
        <v>0.5</v>
      </c>
      <c r="J1362" s="11">
        <v>0.8</v>
      </c>
      <c r="K1362" s="11">
        <v>3</v>
      </c>
      <c r="L1362" s="11">
        <v>4</v>
      </c>
      <c r="M1362" s="11">
        <v>2</v>
      </c>
      <c r="N1362" s="11">
        <v>3</v>
      </c>
      <c r="O1362" s="11">
        <v>0.125</v>
      </c>
      <c r="P1362" s="11">
        <v>0.15</v>
      </c>
      <c r="Q1362" s="11">
        <v>0.3</v>
      </c>
      <c r="R1362" s="11">
        <v>0.35</v>
      </c>
      <c r="S1362" s="11">
        <v>1354.0600999999999</v>
      </c>
      <c r="T1362" s="11">
        <v>0.52500000000000002</v>
      </c>
      <c r="U1362" s="11">
        <v>50</v>
      </c>
      <c r="V1362" s="11">
        <v>1800</v>
      </c>
      <c r="W1362" s="11">
        <v>-15.007154999999999</v>
      </c>
      <c r="Y1362" s="11">
        <v>-16.028651</v>
      </c>
      <c r="Z1362" s="11">
        <v>323.02499999999998</v>
      </c>
      <c r="AA1362" s="11">
        <v>1354.0600999999999</v>
      </c>
      <c r="AB1362" s="11">
        <v>0.52500000000000002</v>
      </c>
      <c r="AC1362" s="11">
        <v>50</v>
      </c>
      <c r="AD1362" s="11">
        <v>-15.007154999999999</v>
      </c>
    </row>
    <row r="1363" spans="2:30" x14ac:dyDescent="0.35">
      <c r="B1363" s="11">
        <v>-4.6976979999999999</v>
      </c>
      <c r="C1363" s="11">
        <v>15</v>
      </c>
      <c r="D1363" s="11">
        <v>196.43878000000001</v>
      </c>
      <c r="E1363" s="11">
        <v>5.7000000000000002E-2</v>
      </c>
      <c r="F1363" s="11">
        <v>1167.3037190082646</v>
      </c>
      <c r="G1363" s="11">
        <v>6500</v>
      </c>
      <c r="H1363" s="11">
        <v>0.7</v>
      </c>
      <c r="I1363" s="11">
        <v>0.3</v>
      </c>
      <c r="J1363" s="11">
        <v>0.6</v>
      </c>
      <c r="K1363" s="11">
        <v>3</v>
      </c>
      <c r="L1363" s="11">
        <v>3</v>
      </c>
      <c r="M1363" s="11">
        <v>3</v>
      </c>
      <c r="N1363" s="11">
        <v>3</v>
      </c>
      <c r="O1363" s="11">
        <v>0.125</v>
      </c>
      <c r="P1363" s="11">
        <v>0.15</v>
      </c>
      <c r="Q1363" s="11">
        <v>0.16666666999999999</v>
      </c>
      <c r="R1363" s="11">
        <v>0.35</v>
      </c>
      <c r="S1363" s="11">
        <v>3055.7046</v>
      </c>
      <c r="T1363" s="11">
        <v>0.57499999999999996</v>
      </c>
      <c r="U1363" s="11">
        <v>80</v>
      </c>
      <c r="V1363" s="11">
        <v>600</v>
      </c>
      <c r="W1363" s="11">
        <v>-3.1510403999999999</v>
      </c>
      <c r="Y1363" s="11">
        <v>-4.6976979999999999</v>
      </c>
      <c r="Z1363" s="11">
        <v>66.53631198347108</v>
      </c>
      <c r="AA1363" s="11">
        <v>3055.7046</v>
      </c>
      <c r="AB1363" s="11">
        <v>0.57499999999999996</v>
      </c>
      <c r="AC1363" s="11">
        <v>80</v>
      </c>
      <c r="AD1363" s="11">
        <v>-3.1510403999999999</v>
      </c>
    </row>
    <row r="1364" spans="2:30" x14ac:dyDescent="0.35">
      <c r="B1364" s="11">
        <v>2.6605029999999998</v>
      </c>
      <c r="C1364" s="11">
        <v>25</v>
      </c>
      <c r="D1364" s="11">
        <v>269.54082</v>
      </c>
      <c r="E1364" s="11">
        <v>0.27300000000000002</v>
      </c>
      <c r="F1364" s="11">
        <v>1650</v>
      </c>
      <c r="G1364" s="11">
        <v>4000</v>
      </c>
      <c r="H1364" s="11">
        <v>0.85</v>
      </c>
      <c r="I1364" s="11">
        <v>0.5</v>
      </c>
      <c r="J1364" s="11">
        <v>0.9</v>
      </c>
      <c r="K1364" s="11">
        <v>4</v>
      </c>
      <c r="L1364" s="11">
        <v>4</v>
      </c>
      <c r="M1364" s="11">
        <v>2</v>
      </c>
      <c r="N1364" s="11">
        <v>4</v>
      </c>
      <c r="O1364" s="11">
        <v>0.125</v>
      </c>
      <c r="P1364" s="11">
        <v>0.1</v>
      </c>
      <c r="Q1364" s="11">
        <v>0.1</v>
      </c>
      <c r="R1364" s="11">
        <v>0.2</v>
      </c>
      <c r="S1364" s="11">
        <v>1760.2781</v>
      </c>
      <c r="T1364" s="11">
        <v>0.6</v>
      </c>
      <c r="U1364" s="11">
        <v>70</v>
      </c>
      <c r="V1364" s="11">
        <v>2000</v>
      </c>
      <c r="W1364" s="11">
        <v>4.2915419999999997</v>
      </c>
      <c r="Y1364" s="11">
        <v>2.6605029999999998</v>
      </c>
      <c r="Z1364" s="11">
        <v>450.45000000000005</v>
      </c>
      <c r="AA1364" s="11">
        <v>1760.2781</v>
      </c>
      <c r="AB1364" s="11">
        <v>0.6</v>
      </c>
      <c r="AC1364" s="11">
        <v>70</v>
      </c>
      <c r="AD1364" s="11">
        <v>4.2915419999999997</v>
      </c>
    </row>
    <row r="1365" spans="2:30" x14ac:dyDescent="0.35">
      <c r="B1365" s="11">
        <v>-2.1692040000000001</v>
      </c>
      <c r="C1365" s="11">
        <v>15</v>
      </c>
      <c r="D1365" s="11">
        <v>232.9898</v>
      </c>
      <c r="E1365" s="11">
        <v>0.3</v>
      </c>
      <c r="F1365" s="11">
        <v>2748.8119834710747</v>
      </c>
      <c r="G1365" s="11">
        <v>7500</v>
      </c>
      <c r="H1365" s="11">
        <v>0.75</v>
      </c>
      <c r="I1365" s="11">
        <v>0.5</v>
      </c>
      <c r="J1365" s="11">
        <v>0.7</v>
      </c>
      <c r="K1365" s="11">
        <v>4</v>
      </c>
      <c r="L1365" s="11">
        <v>4</v>
      </c>
      <c r="M1365" s="11">
        <v>4</v>
      </c>
      <c r="N1365" s="11">
        <v>3</v>
      </c>
      <c r="O1365" s="11">
        <v>0.2</v>
      </c>
      <c r="P1365" s="11">
        <v>0.15</v>
      </c>
      <c r="Q1365" s="11">
        <v>0.23333333000000001</v>
      </c>
      <c r="R1365" s="11">
        <v>0.35</v>
      </c>
      <c r="S1365" s="11">
        <v>3525.8130000000001</v>
      </c>
      <c r="T1365" s="11">
        <v>0.57499999999999996</v>
      </c>
      <c r="U1365" s="11">
        <v>40</v>
      </c>
      <c r="V1365" s="11">
        <v>1200</v>
      </c>
      <c r="W1365" s="11">
        <v>3.9971919000000002E-2</v>
      </c>
      <c r="Y1365" s="11">
        <v>-2.1692040000000001</v>
      </c>
      <c r="Z1365" s="11">
        <v>824.64359504132233</v>
      </c>
      <c r="AA1365" s="11">
        <v>3525.8130000000001</v>
      </c>
      <c r="AB1365" s="11">
        <v>0.57499999999999996</v>
      </c>
      <c r="AC1365" s="11">
        <v>40</v>
      </c>
      <c r="AD1365" s="11">
        <v>3.9971919000000002E-2</v>
      </c>
    </row>
    <row r="1366" spans="2:30" x14ac:dyDescent="0.35">
      <c r="B1366" s="11">
        <v>-0.94847599999999999</v>
      </c>
      <c r="C1366" s="11">
        <v>30</v>
      </c>
      <c r="D1366" s="11">
        <v>190.34693999999999</v>
      </c>
      <c r="E1366" s="11">
        <v>0.219</v>
      </c>
      <c r="F1366" s="11">
        <v>775</v>
      </c>
      <c r="G1366" s="11">
        <v>5000</v>
      </c>
      <c r="H1366" s="11">
        <v>0.7</v>
      </c>
      <c r="I1366" s="11">
        <v>0.3</v>
      </c>
      <c r="J1366" s="11">
        <v>0.9</v>
      </c>
      <c r="K1366" s="11">
        <v>4</v>
      </c>
      <c r="L1366" s="11">
        <v>3</v>
      </c>
      <c r="M1366" s="11">
        <v>3</v>
      </c>
      <c r="N1366" s="11">
        <v>4</v>
      </c>
      <c r="O1366" s="11">
        <v>0.125</v>
      </c>
      <c r="P1366" s="11">
        <v>0.1</v>
      </c>
      <c r="Q1366" s="11">
        <v>0.3</v>
      </c>
      <c r="R1366" s="11">
        <v>0.2</v>
      </c>
      <c r="S1366" s="11">
        <v>2132.2253999999998</v>
      </c>
      <c r="T1366" s="11">
        <v>0.4</v>
      </c>
      <c r="U1366" s="11">
        <v>50</v>
      </c>
      <c r="V1366" s="11">
        <v>800</v>
      </c>
      <c r="W1366" s="11">
        <v>-2.8863661</v>
      </c>
      <c r="Y1366" s="11">
        <v>-0.94847599999999999</v>
      </c>
      <c r="Z1366" s="11">
        <v>169.72499999999999</v>
      </c>
      <c r="AA1366" s="11">
        <v>2132.2253999999998</v>
      </c>
      <c r="AB1366" s="11">
        <v>0.4</v>
      </c>
      <c r="AC1366" s="11">
        <v>50</v>
      </c>
      <c r="AD1366" s="11">
        <v>-2.8863661</v>
      </c>
    </row>
    <row r="1367" spans="2:30" x14ac:dyDescent="0.35">
      <c r="B1367" s="11">
        <v>-23.749313999999998</v>
      </c>
      <c r="C1367" s="11">
        <v>40</v>
      </c>
      <c r="D1367" s="11">
        <v>196.43878000000001</v>
      </c>
      <c r="E1367" s="11">
        <v>0.13800000000000001</v>
      </c>
      <c r="F1367" s="11">
        <v>2750.413223140496</v>
      </c>
      <c r="G1367" s="11">
        <v>8500</v>
      </c>
      <c r="H1367" s="11">
        <v>0.85</v>
      </c>
      <c r="I1367" s="11">
        <v>0.5</v>
      </c>
      <c r="J1367" s="11">
        <v>0.6</v>
      </c>
      <c r="K1367" s="11">
        <v>3</v>
      </c>
      <c r="L1367" s="11">
        <v>4</v>
      </c>
      <c r="M1367" s="11">
        <v>4</v>
      </c>
      <c r="N1367" s="11">
        <v>3</v>
      </c>
      <c r="O1367" s="11">
        <v>0.2</v>
      </c>
      <c r="P1367" s="11">
        <v>0.15</v>
      </c>
      <c r="Q1367" s="11">
        <v>0.23333333000000001</v>
      </c>
      <c r="R1367" s="11">
        <v>0.25</v>
      </c>
      <c r="S1367" s="11">
        <v>2100.5695999999998</v>
      </c>
      <c r="T1367" s="11">
        <v>0.67500000000000004</v>
      </c>
      <c r="U1367" s="11">
        <v>40</v>
      </c>
      <c r="V1367" s="11">
        <v>1800</v>
      </c>
      <c r="W1367" s="11">
        <v>-25.319174</v>
      </c>
      <c r="Y1367" s="11">
        <v>-23.749313999999998</v>
      </c>
      <c r="Z1367" s="11">
        <v>379.55702479338851</v>
      </c>
      <c r="AA1367" s="11">
        <v>2100.5695999999998</v>
      </c>
      <c r="AB1367" s="11">
        <v>0.67500000000000004</v>
      </c>
      <c r="AC1367" s="11">
        <v>40</v>
      </c>
      <c r="AD1367" s="11">
        <v>-25.319174</v>
      </c>
    </row>
    <row r="1368" spans="2:30" x14ac:dyDescent="0.35">
      <c r="B1368" s="11">
        <v>-7.1180909999999997</v>
      </c>
      <c r="C1368" s="11">
        <v>15</v>
      </c>
      <c r="D1368" s="11">
        <v>275.63265000000001</v>
      </c>
      <c r="E1368" s="11">
        <v>0.16500000000000001</v>
      </c>
      <c r="F1368" s="11">
        <v>7300</v>
      </c>
      <c r="G1368" s="11">
        <v>6500</v>
      </c>
      <c r="H1368" s="11">
        <v>0.75</v>
      </c>
      <c r="I1368" s="11">
        <v>0.5</v>
      </c>
      <c r="J1368" s="11">
        <v>0.7</v>
      </c>
      <c r="K1368" s="11">
        <v>3</v>
      </c>
      <c r="L1368" s="11">
        <v>3</v>
      </c>
      <c r="M1368" s="11">
        <v>2</v>
      </c>
      <c r="N1368" s="11">
        <v>4</v>
      </c>
      <c r="O1368" s="11">
        <v>0.05</v>
      </c>
      <c r="P1368" s="11">
        <v>0.15</v>
      </c>
      <c r="Q1368" s="11">
        <v>0.16666666999999999</v>
      </c>
      <c r="R1368" s="11">
        <v>0.2</v>
      </c>
      <c r="S1368" s="11">
        <v>4230.9755999999998</v>
      </c>
      <c r="T1368" s="11">
        <v>0.52500000000000002</v>
      </c>
      <c r="U1368" s="11">
        <v>70</v>
      </c>
      <c r="V1368" s="11">
        <v>800</v>
      </c>
      <c r="W1368" s="11">
        <v>-10.743319</v>
      </c>
      <c r="Y1368" s="11">
        <v>-7.1180909999999997</v>
      </c>
      <c r="Z1368" s="11">
        <v>1204.5</v>
      </c>
      <c r="AA1368" s="11">
        <v>4230.9755999999998</v>
      </c>
      <c r="AB1368" s="11">
        <v>0.52500000000000002</v>
      </c>
      <c r="AC1368" s="11">
        <v>70</v>
      </c>
      <c r="AD1368" s="11">
        <v>-10.743319</v>
      </c>
    </row>
    <row r="1369" spans="2:30" x14ac:dyDescent="0.35">
      <c r="B1369" s="11">
        <v>11.827612</v>
      </c>
      <c r="C1369" s="11">
        <v>15</v>
      </c>
      <c r="D1369" s="11">
        <v>281.72449</v>
      </c>
      <c r="E1369" s="11">
        <v>5.7000000000000002E-2</v>
      </c>
      <c r="F1369" s="11">
        <v>5061.9834710743798</v>
      </c>
      <c r="G1369" s="11">
        <v>5500</v>
      </c>
      <c r="H1369" s="11">
        <v>0.8</v>
      </c>
      <c r="I1369" s="11">
        <v>0.3</v>
      </c>
      <c r="J1369" s="11">
        <v>0.9</v>
      </c>
      <c r="K1369" s="11">
        <v>2</v>
      </c>
      <c r="L1369" s="11">
        <v>4</v>
      </c>
      <c r="M1369" s="11">
        <v>4</v>
      </c>
      <c r="N1369" s="11">
        <v>2</v>
      </c>
      <c r="O1369" s="11">
        <v>0.05</v>
      </c>
      <c r="P1369" s="11">
        <v>0.2</v>
      </c>
      <c r="Q1369" s="11">
        <v>0.16666666999999999</v>
      </c>
      <c r="R1369" s="11">
        <v>0.2</v>
      </c>
      <c r="S1369" s="11">
        <v>3580.0562</v>
      </c>
      <c r="T1369" s="11">
        <v>0.45</v>
      </c>
      <c r="U1369" s="11">
        <v>80</v>
      </c>
      <c r="V1369" s="11">
        <v>1400</v>
      </c>
      <c r="W1369" s="11">
        <v>14.188017</v>
      </c>
      <c r="Y1369" s="11">
        <v>11.827612</v>
      </c>
      <c r="Z1369" s="11">
        <v>288.53305785123968</v>
      </c>
      <c r="AA1369" s="11">
        <v>3580.0562</v>
      </c>
      <c r="AB1369" s="11">
        <v>0.45</v>
      </c>
      <c r="AC1369" s="11">
        <v>80</v>
      </c>
      <c r="AD1369" s="11">
        <v>14.188017</v>
      </c>
    </row>
    <row r="1370" spans="2:30" x14ac:dyDescent="0.35">
      <c r="B1370" s="11">
        <v>2.44299</v>
      </c>
      <c r="C1370" s="11">
        <v>20</v>
      </c>
      <c r="D1370" s="11">
        <v>251.26531</v>
      </c>
      <c r="E1370" s="11">
        <v>0.16500000000000001</v>
      </c>
      <c r="F1370" s="11">
        <v>4619.059917355371</v>
      </c>
      <c r="G1370" s="11">
        <v>7500</v>
      </c>
      <c r="H1370" s="11">
        <v>0.85</v>
      </c>
      <c r="I1370" s="11">
        <v>0.3</v>
      </c>
      <c r="J1370" s="11">
        <v>0.6</v>
      </c>
      <c r="K1370" s="11">
        <v>4</v>
      </c>
      <c r="L1370" s="11">
        <v>4</v>
      </c>
      <c r="M1370" s="11">
        <v>3</v>
      </c>
      <c r="N1370" s="11">
        <v>3</v>
      </c>
      <c r="O1370" s="11">
        <v>0.2</v>
      </c>
      <c r="P1370" s="11">
        <v>0.1</v>
      </c>
      <c r="Q1370" s="11">
        <v>0.1</v>
      </c>
      <c r="R1370" s="11">
        <v>0.2</v>
      </c>
      <c r="S1370" s="11">
        <v>2098.1228000000001</v>
      </c>
      <c r="T1370" s="11">
        <v>0.52500000000000002</v>
      </c>
      <c r="U1370" s="11">
        <v>40</v>
      </c>
      <c r="V1370" s="11">
        <v>2000</v>
      </c>
      <c r="W1370" s="11">
        <v>3.2098219000000001</v>
      </c>
      <c r="Y1370" s="11">
        <v>2.44299</v>
      </c>
      <c r="Z1370" s="11">
        <v>762.14488636363626</v>
      </c>
      <c r="AA1370" s="11">
        <v>2098.1228000000001</v>
      </c>
      <c r="AB1370" s="11">
        <v>0.52500000000000002</v>
      </c>
      <c r="AC1370" s="11">
        <v>40</v>
      </c>
      <c r="AD1370" s="11">
        <v>3.2098219000000001</v>
      </c>
    </row>
    <row r="1371" spans="2:30" x14ac:dyDescent="0.35">
      <c r="B1371" s="11">
        <v>12.74854</v>
      </c>
      <c r="C1371" s="11">
        <v>15</v>
      </c>
      <c r="D1371" s="11">
        <v>98.969387999999995</v>
      </c>
      <c r="E1371" s="11">
        <v>0.3</v>
      </c>
      <c r="F1371" s="11">
        <v>3120.6611570247933</v>
      </c>
      <c r="G1371" s="11">
        <v>6000</v>
      </c>
      <c r="H1371" s="11">
        <v>0.7</v>
      </c>
      <c r="I1371" s="11">
        <v>0.5</v>
      </c>
      <c r="J1371" s="11">
        <v>0.7</v>
      </c>
      <c r="K1371" s="11">
        <v>2</v>
      </c>
      <c r="L1371" s="11">
        <v>4</v>
      </c>
      <c r="M1371" s="11">
        <v>4</v>
      </c>
      <c r="N1371" s="11">
        <v>3</v>
      </c>
      <c r="O1371" s="11">
        <v>0.2</v>
      </c>
      <c r="P1371" s="11">
        <v>0.2</v>
      </c>
      <c r="Q1371" s="11">
        <v>0.16666666999999999</v>
      </c>
      <c r="R1371" s="11">
        <v>0.25</v>
      </c>
      <c r="S1371" s="11">
        <v>2278.2175999999999</v>
      </c>
      <c r="T1371" s="11">
        <v>0.4</v>
      </c>
      <c r="U1371" s="11">
        <v>50</v>
      </c>
      <c r="V1371" s="11">
        <v>800</v>
      </c>
      <c r="W1371" s="11">
        <v>7.3769767000000002</v>
      </c>
      <c r="Y1371" s="11">
        <v>12.74854</v>
      </c>
      <c r="Z1371" s="11">
        <v>936.19834710743794</v>
      </c>
      <c r="AA1371" s="11">
        <v>2278.2175999999999</v>
      </c>
      <c r="AB1371" s="11">
        <v>0.4</v>
      </c>
      <c r="AC1371" s="11">
        <v>50</v>
      </c>
      <c r="AD1371" s="11">
        <v>7.3769767000000002</v>
      </c>
    </row>
    <row r="1372" spans="2:30" x14ac:dyDescent="0.35">
      <c r="B1372" s="11">
        <v>-3.7896740000000002</v>
      </c>
      <c r="C1372" s="11">
        <v>30</v>
      </c>
      <c r="D1372" s="11">
        <v>68.510204000000002</v>
      </c>
      <c r="E1372" s="11">
        <v>0.27300000000000002</v>
      </c>
      <c r="F1372" s="11">
        <v>1300</v>
      </c>
      <c r="G1372" s="11">
        <v>6500</v>
      </c>
      <c r="H1372" s="11">
        <v>0.75</v>
      </c>
      <c r="I1372" s="11">
        <v>0.5</v>
      </c>
      <c r="J1372" s="11">
        <v>0.8</v>
      </c>
      <c r="K1372" s="11">
        <v>3</v>
      </c>
      <c r="L1372" s="11">
        <v>4</v>
      </c>
      <c r="M1372" s="11">
        <v>4</v>
      </c>
      <c r="N1372" s="11">
        <v>3</v>
      </c>
      <c r="O1372" s="11">
        <v>0.05</v>
      </c>
      <c r="P1372" s="11">
        <v>0.2</v>
      </c>
      <c r="Q1372" s="11">
        <v>0.16666666999999999</v>
      </c>
      <c r="R1372" s="11">
        <v>0.3</v>
      </c>
      <c r="S1372" s="11">
        <v>3304.9493000000002</v>
      </c>
      <c r="T1372" s="11">
        <v>0.7</v>
      </c>
      <c r="U1372" s="11">
        <v>80</v>
      </c>
      <c r="V1372" s="11">
        <v>400</v>
      </c>
      <c r="W1372" s="11">
        <v>-2.9870033999999999</v>
      </c>
      <c r="Y1372" s="11">
        <v>-3.7896740000000002</v>
      </c>
      <c r="Z1372" s="11">
        <v>354.90000000000003</v>
      </c>
      <c r="AA1372" s="11">
        <v>3304.9493000000002</v>
      </c>
      <c r="AB1372" s="11">
        <v>0.7</v>
      </c>
      <c r="AC1372" s="11">
        <v>80</v>
      </c>
      <c r="AD1372" s="11">
        <v>-2.9870033999999999</v>
      </c>
    </row>
    <row r="1373" spans="2:30" x14ac:dyDescent="0.35">
      <c r="B1373" s="11">
        <v>24.129850999999999</v>
      </c>
      <c r="C1373" s="11">
        <v>35</v>
      </c>
      <c r="D1373" s="11">
        <v>159.88775999999999</v>
      </c>
      <c r="E1373" s="11">
        <v>0.27300000000000002</v>
      </c>
      <c r="F1373" s="11">
        <v>4176.1363636363631</v>
      </c>
      <c r="G1373" s="11">
        <v>7000</v>
      </c>
      <c r="H1373" s="11">
        <v>0.85</v>
      </c>
      <c r="I1373" s="11">
        <v>0.3</v>
      </c>
      <c r="J1373" s="11">
        <v>0.6</v>
      </c>
      <c r="K1373" s="11">
        <v>3</v>
      </c>
      <c r="L1373" s="11">
        <v>2</v>
      </c>
      <c r="M1373" s="11">
        <v>4</v>
      </c>
      <c r="N1373" s="11">
        <v>4</v>
      </c>
      <c r="O1373" s="11">
        <v>0.05</v>
      </c>
      <c r="P1373" s="11">
        <v>0.2</v>
      </c>
      <c r="Q1373" s="11">
        <v>0.23333333000000001</v>
      </c>
      <c r="R1373" s="11">
        <v>0.35</v>
      </c>
      <c r="S1373" s="11">
        <v>2338.6507999999999</v>
      </c>
      <c r="T1373" s="11">
        <v>0.42499999999999999</v>
      </c>
      <c r="U1373" s="11">
        <v>40</v>
      </c>
      <c r="V1373" s="11">
        <v>800</v>
      </c>
      <c r="W1373" s="11">
        <v>24.356359999999999</v>
      </c>
      <c r="Y1373" s="11">
        <v>24.129850999999999</v>
      </c>
      <c r="Z1373" s="11">
        <v>1140.0852272727273</v>
      </c>
      <c r="AA1373" s="11">
        <v>2338.6507999999999</v>
      </c>
      <c r="AB1373" s="11">
        <v>0.42499999999999999</v>
      </c>
      <c r="AC1373" s="11">
        <v>40</v>
      </c>
      <c r="AD1373" s="11">
        <v>24.356359999999999</v>
      </c>
    </row>
    <row r="1374" spans="2:30" x14ac:dyDescent="0.35">
      <c r="B1374" s="11">
        <v>-1.0973280000000001</v>
      </c>
      <c r="C1374" s="11">
        <v>20</v>
      </c>
      <c r="D1374" s="11">
        <v>147.70408</v>
      </c>
      <c r="E1374" s="11">
        <v>0.03</v>
      </c>
      <c r="F1374" s="11">
        <v>3861.1570247933887</v>
      </c>
      <c r="G1374" s="11">
        <v>8500</v>
      </c>
      <c r="H1374" s="11">
        <v>0.85</v>
      </c>
      <c r="I1374" s="11">
        <v>0.2</v>
      </c>
      <c r="J1374" s="11">
        <v>0.8</v>
      </c>
      <c r="K1374" s="11">
        <v>2</v>
      </c>
      <c r="L1374" s="11">
        <v>2</v>
      </c>
      <c r="M1374" s="11">
        <v>3</v>
      </c>
      <c r="N1374" s="11">
        <v>4</v>
      </c>
      <c r="O1374" s="11">
        <v>0.125</v>
      </c>
      <c r="P1374" s="11">
        <v>0.1</v>
      </c>
      <c r="Q1374" s="11">
        <v>0.1</v>
      </c>
      <c r="R1374" s="11">
        <v>0.3</v>
      </c>
      <c r="S1374" s="11">
        <v>2377.8724999999999</v>
      </c>
      <c r="T1374" s="11">
        <v>0.57499999999999996</v>
      </c>
      <c r="U1374" s="11">
        <v>70</v>
      </c>
      <c r="V1374" s="11">
        <v>800</v>
      </c>
      <c r="W1374" s="11">
        <v>-5.0097272999999998</v>
      </c>
      <c r="Y1374" s="11">
        <v>-1.0973280000000001</v>
      </c>
      <c r="Z1374" s="11">
        <v>115.83471074380165</v>
      </c>
      <c r="AA1374" s="11">
        <v>2377.8724999999999</v>
      </c>
      <c r="AB1374" s="11">
        <v>0.57499999999999996</v>
      </c>
      <c r="AC1374" s="11">
        <v>70</v>
      </c>
      <c r="AD1374" s="11">
        <v>-5.0097272999999998</v>
      </c>
    </row>
    <row r="1375" spans="2:30" x14ac:dyDescent="0.35">
      <c r="B1375" s="11">
        <v>-10.320012</v>
      </c>
      <c r="C1375" s="11">
        <v>40</v>
      </c>
      <c r="D1375" s="11">
        <v>1.5</v>
      </c>
      <c r="E1375" s="11">
        <v>8.4000000000000005E-2</v>
      </c>
      <c r="F1375" s="11">
        <v>2847.3657024793383</v>
      </c>
      <c r="G1375" s="11">
        <v>7000</v>
      </c>
      <c r="H1375" s="11">
        <v>0.7</v>
      </c>
      <c r="I1375" s="11">
        <v>0.3</v>
      </c>
      <c r="J1375" s="11">
        <v>0.8</v>
      </c>
      <c r="K1375" s="11">
        <v>4</v>
      </c>
      <c r="L1375" s="11">
        <v>2</v>
      </c>
      <c r="M1375" s="11">
        <v>2</v>
      </c>
      <c r="N1375" s="11">
        <v>3</v>
      </c>
      <c r="O1375" s="11">
        <v>0.2</v>
      </c>
      <c r="P1375" s="11">
        <v>0.15</v>
      </c>
      <c r="Q1375" s="11">
        <v>0.16666666999999999</v>
      </c>
      <c r="R1375" s="11">
        <v>0.25</v>
      </c>
      <c r="S1375" s="11">
        <v>3892.2318</v>
      </c>
      <c r="T1375" s="11">
        <v>0.4</v>
      </c>
      <c r="U1375" s="11">
        <v>40</v>
      </c>
      <c r="V1375" s="11">
        <v>1400</v>
      </c>
      <c r="W1375" s="11">
        <v>-10.657935999999999</v>
      </c>
      <c r="Y1375" s="11">
        <v>-10.320012</v>
      </c>
      <c r="Z1375" s="11">
        <v>239.17871900826444</v>
      </c>
      <c r="AA1375" s="11">
        <v>3892.2318</v>
      </c>
      <c r="AB1375" s="11">
        <v>0.4</v>
      </c>
      <c r="AC1375" s="11">
        <v>40</v>
      </c>
      <c r="AD1375" s="11">
        <v>-10.657935999999999</v>
      </c>
    </row>
    <row r="1376" spans="2:30" x14ac:dyDescent="0.35">
      <c r="B1376" s="11">
        <v>-20.976759000000001</v>
      </c>
      <c r="C1376" s="11">
        <v>25</v>
      </c>
      <c r="D1376" s="11">
        <v>13.683673000000001</v>
      </c>
      <c r="E1376" s="11">
        <v>0.03</v>
      </c>
      <c r="F1376" s="11">
        <v>1269.4214876033059</v>
      </c>
      <c r="G1376" s="11">
        <v>6000</v>
      </c>
      <c r="H1376" s="11">
        <v>0.85</v>
      </c>
      <c r="I1376" s="11">
        <v>0.3</v>
      </c>
      <c r="J1376" s="11">
        <v>0.9</v>
      </c>
      <c r="K1376" s="11">
        <v>4</v>
      </c>
      <c r="L1376" s="11">
        <v>2</v>
      </c>
      <c r="M1376" s="11">
        <v>4</v>
      </c>
      <c r="N1376" s="11">
        <v>3</v>
      </c>
      <c r="O1376" s="11">
        <v>0.05</v>
      </c>
      <c r="P1376" s="11">
        <v>0.1</v>
      </c>
      <c r="Q1376" s="11">
        <v>0.23333333000000001</v>
      </c>
      <c r="R1376" s="11">
        <v>0.25</v>
      </c>
      <c r="S1376" s="11">
        <v>2640.4171000000001</v>
      </c>
      <c r="T1376" s="11">
        <v>0.6</v>
      </c>
      <c r="U1376" s="11">
        <v>60</v>
      </c>
      <c r="V1376" s="11">
        <v>1600</v>
      </c>
      <c r="W1376" s="11">
        <v>-21.006336999999998</v>
      </c>
      <c r="Y1376" s="11">
        <v>-20.976759000000001</v>
      </c>
      <c r="Z1376" s="11">
        <v>38.082644628099175</v>
      </c>
      <c r="AA1376" s="11">
        <v>2640.4171000000001</v>
      </c>
      <c r="AB1376" s="11">
        <v>0.6</v>
      </c>
      <c r="AC1376" s="11">
        <v>60</v>
      </c>
      <c r="AD1376" s="11">
        <v>-21.006336999999998</v>
      </c>
    </row>
    <row r="1377" spans="2:30" x14ac:dyDescent="0.35">
      <c r="B1377" s="11">
        <v>-2.252176</v>
      </c>
      <c r="C1377" s="11">
        <v>15</v>
      </c>
      <c r="D1377" s="11">
        <v>92.877550999999997</v>
      </c>
      <c r="E1377" s="11">
        <v>0.16500000000000001</v>
      </c>
      <c r="F1377" s="11">
        <v>2435.4855371900826</v>
      </c>
      <c r="G1377" s="11">
        <v>6000</v>
      </c>
      <c r="H1377" s="11">
        <v>0.7</v>
      </c>
      <c r="I1377" s="11">
        <v>0.5</v>
      </c>
      <c r="J1377" s="11">
        <v>0.6</v>
      </c>
      <c r="K1377" s="11">
        <v>3</v>
      </c>
      <c r="L1377" s="11">
        <v>4</v>
      </c>
      <c r="M1377" s="11">
        <v>4</v>
      </c>
      <c r="N1377" s="11">
        <v>3</v>
      </c>
      <c r="O1377" s="11">
        <v>0.125</v>
      </c>
      <c r="P1377" s="11">
        <v>0.15</v>
      </c>
      <c r="Q1377" s="11">
        <v>0.23333333000000001</v>
      </c>
      <c r="R1377" s="11">
        <v>0.25</v>
      </c>
      <c r="S1377" s="11">
        <v>2820.6504</v>
      </c>
      <c r="T1377" s="11">
        <v>0.6</v>
      </c>
      <c r="U1377" s="11">
        <v>80</v>
      </c>
      <c r="V1377" s="11">
        <v>400</v>
      </c>
      <c r="W1377" s="11">
        <v>-7.3941628000000001</v>
      </c>
      <c r="Y1377" s="11">
        <v>-2.252176</v>
      </c>
      <c r="Z1377" s="11">
        <v>401.85511363636363</v>
      </c>
      <c r="AA1377" s="11">
        <v>2820.6504</v>
      </c>
      <c r="AB1377" s="11">
        <v>0.6</v>
      </c>
      <c r="AC1377" s="11">
        <v>80</v>
      </c>
      <c r="AD1377" s="11">
        <v>-7.3941628000000001</v>
      </c>
    </row>
    <row r="1378" spans="2:30" x14ac:dyDescent="0.35">
      <c r="B1378" s="11">
        <v>8.8606639999999999</v>
      </c>
      <c r="C1378" s="11">
        <v>30</v>
      </c>
      <c r="D1378" s="11">
        <v>202.53061</v>
      </c>
      <c r="E1378" s="11">
        <v>0.27300000000000002</v>
      </c>
      <c r="F1378" s="11">
        <v>2485.227272727273</v>
      </c>
      <c r="G1378" s="11">
        <v>5500</v>
      </c>
      <c r="H1378" s="11">
        <v>0.75</v>
      </c>
      <c r="I1378" s="11">
        <v>0.5</v>
      </c>
      <c r="J1378" s="11">
        <v>0.9</v>
      </c>
      <c r="K1378" s="11">
        <v>3</v>
      </c>
      <c r="L1378" s="11">
        <v>3</v>
      </c>
      <c r="M1378" s="11">
        <v>4</v>
      </c>
      <c r="N1378" s="11">
        <v>4</v>
      </c>
      <c r="O1378" s="11">
        <v>0.125</v>
      </c>
      <c r="P1378" s="11">
        <v>0.2</v>
      </c>
      <c r="Q1378" s="11">
        <v>0.1</v>
      </c>
      <c r="R1378" s="11">
        <v>0.3</v>
      </c>
      <c r="S1378" s="11">
        <v>2345.4479000000001</v>
      </c>
      <c r="T1378" s="11">
        <v>0.6</v>
      </c>
      <c r="U1378" s="11">
        <v>60</v>
      </c>
      <c r="V1378" s="11">
        <v>600</v>
      </c>
      <c r="W1378" s="11">
        <v>11.833553</v>
      </c>
      <c r="Y1378" s="11">
        <v>8.8606639999999999</v>
      </c>
      <c r="Z1378" s="11">
        <v>678.46704545454554</v>
      </c>
      <c r="AA1378" s="11">
        <v>2345.4479000000001</v>
      </c>
      <c r="AB1378" s="11">
        <v>0.6</v>
      </c>
      <c r="AC1378" s="11">
        <v>60</v>
      </c>
      <c r="AD1378" s="11">
        <v>11.833553</v>
      </c>
    </row>
    <row r="1379" spans="2:30" x14ac:dyDescent="0.35">
      <c r="B1379" s="11">
        <v>-19.872243999999998</v>
      </c>
      <c r="C1379" s="11">
        <v>45</v>
      </c>
      <c r="D1379" s="11">
        <v>56.326531000000003</v>
      </c>
      <c r="E1379" s="11">
        <v>5.7000000000000002E-2</v>
      </c>
      <c r="F1379" s="11">
        <v>1300</v>
      </c>
      <c r="G1379" s="11">
        <v>8000</v>
      </c>
      <c r="H1379" s="11">
        <v>0.85</v>
      </c>
      <c r="I1379" s="11">
        <v>0.5</v>
      </c>
      <c r="J1379" s="11">
        <v>0.9</v>
      </c>
      <c r="K1379" s="11">
        <v>4</v>
      </c>
      <c r="L1379" s="11">
        <v>2</v>
      </c>
      <c r="M1379" s="11">
        <v>4</v>
      </c>
      <c r="N1379" s="11">
        <v>2</v>
      </c>
      <c r="O1379" s="11">
        <v>0.125</v>
      </c>
      <c r="P1379" s="11">
        <v>0.15</v>
      </c>
      <c r="Q1379" s="11">
        <v>0.1</v>
      </c>
      <c r="R1379" s="11">
        <v>0.25</v>
      </c>
      <c r="S1379" s="11">
        <v>3121.6262999999999</v>
      </c>
      <c r="T1379" s="11">
        <v>0.67500000000000004</v>
      </c>
      <c r="U1379" s="11">
        <v>60</v>
      </c>
      <c r="V1379" s="11">
        <v>1400</v>
      </c>
      <c r="W1379" s="11">
        <v>-20.426867999999999</v>
      </c>
      <c r="Y1379" s="11">
        <v>-19.872243999999998</v>
      </c>
      <c r="Z1379" s="11">
        <v>74.100000000000009</v>
      </c>
      <c r="AA1379" s="11">
        <v>3121.6262999999999</v>
      </c>
      <c r="AB1379" s="11">
        <v>0.67500000000000004</v>
      </c>
      <c r="AC1379" s="11">
        <v>60</v>
      </c>
      <c r="AD1379" s="11">
        <v>-20.426867999999999</v>
      </c>
    </row>
    <row r="1380" spans="2:30" x14ac:dyDescent="0.35">
      <c r="B1380" s="11">
        <v>1.650072</v>
      </c>
      <c r="C1380" s="11">
        <v>30</v>
      </c>
      <c r="D1380" s="11">
        <v>141.61224000000001</v>
      </c>
      <c r="E1380" s="11">
        <v>0.16500000000000001</v>
      </c>
      <c r="F1380" s="11">
        <v>3100</v>
      </c>
      <c r="G1380" s="11">
        <v>6500</v>
      </c>
      <c r="H1380" s="11">
        <v>0.7</v>
      </c>
      <c r="I1380" s="11">
        <v>0.2</v>
      </c>
      <c r="J1380" s="11">
        <v>0.8</v>
      </c>
      <c r="K1380" s="11">
        <v>2</v>
      </c>
      <c r="L1380" s="11">
        <v>2</v>
      </c>
      <c r="M1380" s="11">
        <v>4</v>
      </c>
      <c r="N1380" s="11">
        <v>4</v>
      </c>
      <c r="O1380" s="11">
        <v>0.2</v>
      </c>
      <c r="P1380" s="11">
        <v>0.15</v>
      </c>
      <c r="Q1380" s="11">
        <v>0.3</v>
      </c>
      <c r="R1380" s="11">
        <v>0.2</v>
      </c>
      <c r="S1380" s="11">
        <v>2238.8366999999998</v>
      </c>
      <c r="T1380" s="11">
        <v>0.57499999999999996</v>
      </c>
      <c r="U1380" s="11">
        <v>60</v>
      </c>
      <c r="V1380" s="11">
        <v>600</v>
      </c>
      <c r="W1380" s="11">
        <v>4.3333004000000006</v>
      </c>
      <c r="Y1380" s="11">
        <v>1.650072</v>
      </c>
      <c r="Z1380" s="11">
        <v>511.5</v>
      </c>
      <c r="AA1380" s="11">
        <v>2238.8366999999998</v>
      </c>
      <c r="AB1380" s="11">
        <v>0.57499999999999996</v>
      </c>
      <c r="AC1380" s="11">
        <v>60</v>
      </c>
      <c r="AD1380" s="11">
        <v>4.3333004000000006</v>
      </c>
    </row>
    <row r="1381" spans="2:30" x14ac:dyDescent="0.35">
      <c r="B1381" s="11">
        <v>-22.461933999999999</v>
      </c>
      <c r="C1381" s="11">
        <v>20</v>
      </c>
      <c r="D1381" s="11">
        <v>239.08162999999999</v>
      </c>
      <c r="E1381" s="11">
        <v>8.4000000000000005E-2</v>
      </c>
      <c r="F1381" s="11">
        <v>1000</v>
      </c>
      <c r="G1381" s="11">
        <v>8500</v>
      </c>
      <c r="H1381" s="11">
        <v>0.85</v>
      </c>
      <c r="I1381" s="11">
        <v>0.4</v>
      </c>
      <c r="J1381" s="11">
        <v>0.6</v>
      </c>
      <c r="K1381" s="11">
        <v>3</v>
      </c>
      <c r="L1381" s="11">
        <v>3</v>
      </c>
      <c r="M1381" s="11">
        <v>2</v>
      </c>
      <c r="N1381" s="11">
        <v>2</v>
      </c>
      <c r="O1381" s="11">
        <v>0.05</v>
      </c>
      <c r="P1381" s="11">
        <v>0.15</v>
      </c>
      <c r="Q1381" s="11">
        <v>0.16666666999999999</v>
      </c>
      <c r="R1381" s="11">
        <v>0.35</v>
      </c>
      <c r="S1381" s="11">
        <v>3864.0428000000002</v>
      </c>
      <c r="T1381" s="11">
        <v>0.7</v>
      </c>
      <c r="U1381" s="11">
        <v>80</v>
      </c>
      <c r="V1381" s="11">
        <v>2000</v>
      </c>
      <c r="W1381" s="11">
        <v>-20.94416</v>
      </c>
      <c r="Y1381" s="11">
        <v>-22.461933999999999</v>
      </c>
      <c r="Z1381" s="11">
        <v>84</v>
      </c>
      <c r="AA1381" s="11">
        <v>3864.0428000000002</v>
      </c>
      <c r="AB1381" s="11">
        <v>0.7</v>
      </c>
      <c r="AC1381" s="11">
        <v>80</v>
      </c>
      <c r="AD1381" s="11">
        <v>-20.94416</v>
      </c>
    </row>
    <row r="1382" spans="2:30" x14ac:dyDescent="0.35">
      <c r="B1382" s="11">
        <v>23.452639999999999</v>
      </c>
      <c r="C1382" s="11">
        <v>15</v>
      </c>
      <c r="D1382" s="11">
        <v>7.5918367</v>
      </c>
      <c r="E1382" s="11">
        <v>0.219</v>
      </c>
      <c r="F1382" s="11">
        <v>1825</v>
      </c>
      <c r="G1382" s="11">
        <v>6000</v>
      </c>
      <c r="H1382" s="11">
        <v>0.8</v>
      </c>
      <c r="I1382" s="11">
        <v>0.5</v>
      </c>
      <c r="J1382" s="11">
        <v>0.7</v>
      </c>
      <c r="K1382" s="11">
        <v>3</v>
      </c>
      <c r="L1382" s="11">
        <v>3</v>
      </c>
      <c r="M1382" s="11">
        <v>4</v>
      </c>
      <c r="N1382" s="11">
        <v>4</v>
      </c>
      <c r="O1382" s="11">
        <v>0.05</v>
      </c>
      <c r="P1382" s="11">
        <v>0.1</v>
      </c>
      <c r="Q1382" s="11">
        <v>0.16666666999999999</v>
      </c>
      <c r="R1382" s="11">
        <v>0.2</v>
      </c>
      <c r="S1382" s="11">
        <v>3363.0830999999998</v>
      </c>
      <c r="T1382" s="11">
        <v>0.42499999999999999</v>
      </c>
      <c r="U1382" s="11">
        <v>70</v>
      </c>
      <c r="V1382" s="11">
        <v>2000</v>
      </c>
      <c r="W1382" s="11">
        <v>22.49887</v>
      </c>
      <c r="Y1382" s="11">
        <v>23.452639999999999</v>
      </c>
      <c r="Z1382" s="11">
        <v>399.67500000000001</v>
      </c>
      <c r="AA1382" s="11">
        <v>3363.0830999999998</v>
      </c>
      <c r="AB1382" s="11">
        <v>0.42499999999999999</v>
      </c>
      <c r="AC1382" s="11">
        <v>70</v>
      </c>
      <c r="AD1382" s="11">
        <v>22.49887</v>
      </c>
    </row>
    <row r="1383" spans="2:30" x14ac:dyDescent="0.35">
      <c r="B1383" s="11">
        <v>-21.558014</v>
      </c>
      <c r="C1383" s="11">
        <v>20</v>
      </c>
      <c r="D1383" s="11">
        <v>80.693877999999998</v>
      </c>
      <c r="E1383" s="11">
        <v>8.4000000000000005E-2</v>
      </c>
      <c r="F1383" s="11">
        <v>1269.4214876033059</v>
      </c>
      <c r="G1383" s="11">
        <v>5500</v>
      </c>
      <c r="H1383" s="11">
        <v>0.75</v>
      </c>
      <c r="I1383" s="11">
        <v>0.3</v>
      </c>
      <c r="J1383" s="11">
        <v>0.8</v>
      </c>
      <c r="K1383" s="11">
        <v>3</v>
      </c>
      <c r="L1383" s="11">
        <v>2</v>
      </c>
      <c r="M1383" s="11">
        <v>3</v>
      </c>
      <c r="N1383" s="11">
        <v>3</v>
      </c>
      <c r="O1383" s="11">
        <v>0.05</v>
      </c>
      <c r="P1383" s="11">
        <v>0.15</v>
      </c>
      <c r="Q1383" s="11">
        <v>0.1</v>
      </c>
      <c r="R1383" s="11">
        <v>0.35</v>
      </c>
      <c r="S1383" s="11">
        <v>3461.9025999999999</v>
      </c>
      <c r="T1383" s="11">
        <v>0.625</v>
      </c>
      <c r="U1383" s="11">
        <v>40</v>
      </c>
      <c r="V1383" s="11">
        <v>1800</v>
      </c>
      <c r="W1383" s="11">
        <v>-19.789777999999998</v>
      </c>
      <c r="Y1383" s="11">
        <v>-21.558014</v>
      </c>
      <c r="Z1383" s="11">
        <v>106.63140495867771</v>
      </c>
      <c r="AA1383" s="11">
        <v>3461.9025999999999</v>
      </c>
      <c r="AB1383" s="11">
        <v>0.625</v>
      </c>
      <c r="AC1383" s="11">
        <v>40</v>
      </c>
      <c r="AD1383" s="11">
        <v>-19.789777999999998</v>
      </c>
    </row>
    <row r="1384" spans="2:30" x14ac:dyDescent="0.35">
      <c r="B1384" s="11">
        <v>3.636136</v>
      </c>
      <c r="C1384" s="11">
        <v>30</v>
      </c>
      <c r="D1384" s="11">
        <v>98.969387999999995</v>
      </c>
      <c r="E1384" s="11">
        <v>0.246</v>
      </c>
      <c r="F1384" s="11">
        <v>1269.4214876033059</v>
      </c>
      <c r="G1384" s="11">
        <v>7000</v>
      </c>
      <c r="H1384" s="11">
        <v>0.85</v>
      </c>
      <c r="I1384" s="11">
        <v>0.5</v>
      </c>
      <c r="J1384" s="11">
        <v>0.6</v>
      </c>
      <c r="K1384" s="11">
        <v>4</v>
      </c>
      <c r="L1384" s="11">
        <v>2</v>
      </c>
      <c r="M1384" s="11">
        <v>2</v>
      </c>
      <c r="N1384" s="11">
        <v>2</v>
      </c>
      <c r="O1384" s="11">
        <v>0.125</v>
      </c>
      <c r="P1384" s="11">
        <v>0.15</v>
      </c>
      <c r="Q1384" s="11">
        <v>0.16666666999999999</v>
      </c>
      <c r="R1384" s="11">
        <v>0.35</v>
      </c>
      <c r="S1384" s="11">
        <v>2411.0549000000001</v>
      </c>
      <c r="T1384" s="11">
        <v>0.55000000000000004</v>
      </c>
      <c r="U1384" s="11">
        <v>70</v>
      </c>
      <c r="V1384" s="11">
        <v>1800</v>
      </c>
      <c r="W1384" s="11">
        <v>4.3964710999999994</v>
      </c>
      <c r="Y1384" s="11">
        <v>3.636136</v>
      </c>
      <c r="Z1384" s="11">
        <v>312.27768595041323</v>
      </c>
      <c r="AA1384" s="11">
        <v>2411.0549000000001</v>
      </c>
      <c r="AB1384" s="11">
        <v>0.55000000000000004</v>
      </c>
      <c r="AC1384" s="11">
        <v>70</v>
      </c>
      <c r="AD1384" s="11">
        <v>4.3964710999999994</v>
      </c>
    </row>
    <row r="1385" spans="2:30" x14ac:dyDescent="0.35">
      <c r="B1385" s="11">
        <v>-18.070128</v>
      </c>
      <c r="C1385" s="11">
        <v>40</v>
      </c>
      <c r="D1385" s="11">
        <v>80.693877999999998</v>
      </c>
      <c r="E1385" s="11">
        <v>8.4000000000000005E-2</v>
      </c>
      <c r="F1385" s="11">
        <v>2435.4855371900826</v>
      </c>
      <c r="G1385" s="11">
        <v>6500</v>
      </c>
      <c r="H1385" s="11">
        <v>0.75</v>
      </c>
      <c r="I1385" s="11">
        <v>0.2</v>
      </c>
      <c r="J1385" s="11">
        <v>0.7</v>
      </c>
      <c r="K1385" s="11">
        <v>2</v>
      </c>
      <c r="L1385" s="11">
        <v>2</v>
      </c>
      <c r="M1385" s="11">
        <v>2</v>
      </c>
      <c r="N1385" s="11">
        <v>4</v>
      </c>
      <c r="O1385" s="11">
        <v>0.125</v>
      </c>
      <c r="P1385" s="11">
        <v>0.15</v>
      </c>
      <c r="Q1385" s="11">
        <v>0.23333333000000001</v>
      </c>
      <c r="R1385" s="11">
        <v>0.25</v>
      </c>
      <c r="S1385" s="11">
        <v>2108.2921999999999</v>
      </c>
      <c r="T1385" s="11">
        <v>0.52500000000000002</v>
      </c>
      <c r="U1385" s="11">
        <v>40</v>
      </c>
      <c r="V1385" s="11">
        <v>1200</v>
      </c>
      <c r="W1385" s="11">
        <v>-15.819603000000001</v>
      </c>
      <c r="Y1385" s="11">
        <v>-18.070128</v>
      </c>
      <c r="Z1385" s="11">
        <v>204.58078512396696</v>
      </c>
      <c r="AA1385" s="11">
        <v>2108.2921999999999</v>
      </c>
      <c r="AB1385" s="11">
        <v>0.52500000000000002</v>
      </c>
      <c r="AC1385" s="11">
        <v>40</v>
      </c>
      <c r="AD1385" s="11">
        <v>-15.819603000000001</v>
      </c>
    </row>
    <row r="1386" spans="2:30" x14ac:dyDescent="0.35">
      <c r="B1386" s="11">
        <v>-13.476931</v>
      </c>
      <c r="C1386" s="11">
        <v>30</v>
      </c>
      <c r="D1386" s="11">
        <v>245.17347000000001</v>
      </c>
      <c r="E1386" s="11">
        <v>5.7000000000000002E-2</v>
      </c>
      <c r="F1386" s="11">
        <v>8000</v>
      </c>
      <c r="G1386" s="11">
        <v>8500</v>
      </c>
      <c r="H1386" s="11">
        <v>0.85</v>
      </c>
      <c r="I1386" s="11">
        <v>0.4</v>
      </c>
      <c r="J1386" s="11">
        <v>0.9</v>
      </c>
      <c r="K1386" s="11">
        <v>4</v>
      </c>
      <c r="L1386" s="11">
        <v>4</v>
      </c>
      <c r="M1386" s="11">
        <v>2</v>
      </c>
      <c r="N1386" s="11">
        <v>2</v>
      </c>
      <c r="O1386" s="11">
        <v>0.2</v>
      </c>
      <c r="P1386" s="11">
        <v>0.1</v>
      </c>
      <c r="Q1386" s="11">
        <v>0.3</v>
      </c>
      <c r="R1386" s="11">
        <v>0.3</v>
      </c>
      <c r="S1386" s="11">
        <v>5018.9305000000004</v>
      </c>
      <c r="T1386" s="11">
        <v>0.67500000000000004</v>
      </c>
      <c r="U1386" s="11">
        <v>50</v>
      </c>
      <c r="V1386" s="11">
        <v>2000</v>
      </c>
      <c r="W1386" s="11">
        <v>-13.250168</v>
      </c>
      <c r="Y1386" s="11">
        <v>-13.476931</v>
      </c>
      <c r="Z1386" s="11">
        <v>456</v>
      </c>
      <c r="AA1386" s="11">
        <v>5018.9305000000004</v>
      </c>
      <c r="AB1386" s="11">
        <v>0.67500000000000004</v>
      </c>
      <c r="AC1386" s="11">
        <v>50</v>
      </c>
      <c r="AD1386" s="11">
        <v>-13.250168</v>
      </c>
    </row>
    <row r="1387" spans="2:30" x14ac:dyDescent="0.35">
      <c r="B1387" s="11">
        <v>21.704264999999999</v>
      </c>
      <c r="C1387" s="11">
        <v>25</v>
      </c>
      <c r="D1387" s="11">
        <v>239.08162999999999</v>
      </c>
      <c r="E1387" s="11">
        <v>0.3</v>
      </c>
      <c r="F1387" s="11">
        <v>3490.909090909091</v>
      </c>
      <c r="G1387" s="11">
        <v>6500</v>
      </c>
      <c r="H1387" s="11">
        <v>0.7</v>
      </c>
      <c r="I1387" s="11">
        <v>0.3</v>
      </c>
      <c r="J1387" s="11">
        <v>0.9</v>
      </c>
      <c r="K1387" s="11">
        <v>4</v>
      </c>
      <c r="L1387" s="11">
        <v>2</v>
      </c>
      <c r="M1387" s="11">
        <v>4</v>
      </c>
      <c r="N1387" s="11">
        <v>2</v>
      </c>
      <c r="O1387" s="11">
        <v>0.05</v>
      </c>
      <c r="P1387" s="11">
        <v>0.1</v>
      </c>
      <c r="Q1387" s="11">
        <v>0.3</v>
      </c>
      <c r="R1387" s="11">
        <v>0.3</v>
      </c>
      <c r="S1387" s="11">
        <v>3960.6257000000001</v>
      </c>
      <c r="T1387" s="11">
        <v>0.65</v>
      </c>
      <c r="U1387" s="11">
        <v>90</v>
      </c>
      <c r="V1387" s="11">
        <v>1200</v>
      </c>
      <c r="W1387" s="11">
        <v>13.805554000000001</v>
      </c>
      <c r="Y1387" s="11">
        <v>21.704264999999999</v>
      </c>
      <c r="Z1387" s="11">
        <v>1047.2727272727273</v>
      </c>
      <c r="AA1387" s="11">
        <v>3960.6257000000001</v>
      </c>
      <c r="AB1387" s="11">
        <v>0.65</v>
      </c>
      <c r="AC1387" s="11">
        <v>90</v>
      </c>
      <c r="AD1387" s="11">
        <v>13.805554000000001</v>
      </c>
    </row>
    <row r="1388" spans="2:30" x14ac:dyDescent="0.35">
      <c r="B1388" s="11">
        <v>-7.6308619999999996</v>
      </c>
      <c r="C1388" s="11">
        <v>30</v>
      </c>
      <c r="D1388" s="11">
        <v>111.15306</v>
      </c>
      <c r="E1388" s="11">
        <v>0.246</v>
      </c>
      <c r="F1388" s="11">
        <v>3800</v>
      </c>
      <c r="G1388" s="11">
        <v>4500</v>
      </c>
      <c r="H1388" s="11">
        <v>0.8</v>
      </c>
      <c r="I1388" s="11">
        <v>0.4</v>
      </c>
      <c r="J1388" s="11">
        <v>0.9</v>
      </c>
      <c r="K1388" s="11">
        <v>4</v>
      </c>
      <c r="L1388" s="11">
        <v>3</v>
      </c>
      <c r="M1388" s="11">
        <v>3</v>
      </c>
      <c r="N1388" s="11">
        <v>4</v>
      </c>
      <c r="O1388" s="11">
        <v>0.125</v>
      </c>
      <c r="P1388" s="11">
        <v>0.2</v>
      </c>
      <c r="Q1388" s="11">
        <v>0.3</v>
      </c>
      <c r="R1388" s="11">
        <v>0.2</v>
      </c>
      <c r="S1388" s="11">
        <v>2288.0419000000002</v>
      </c>
      <c r="T1388" s="11">
        <v>0.625</v>
      </c>
      <c r="U1388" s="11">
        <v>40</v>
      </c>
      <c r="V1388" s="11">
        <v>1200</v>
      </c>
      <c r="W1388" s="11">
        <v>-8.8324548000000007</v>
      </c>
      <c r="Y1388" s="11">
        <v>-7.6308619999999996</v>
      </c>
      <c r="Z1388" s="11">
        <v>934.8</v>
      </c>
      <c r="AA1388" s="11">
        <v>2288.0419000000002</v>
      </c>
      <c r="AB1388" s="11">
        <v>0.625</v>
      </c>
      <c r="AC1388" s="11">
        <v>40</v>
      </c>
      <c r="AD1388" s="11">
        <v>-8.8324548000000007</v>
      </c>
    </row>
    <row r="1389" spans="2:30" x14ac:dyDescent="0.35">
      <c r="B1389" s="11">
        <v>1.4313020000000001</v>
      </c>
      <c r="C1389" s="11">
        <v>20</v>
      </c>
      <c r="D1389" s="11">
        <v>232.9898</v>
      </c>
      <c r="E1389" s="11">
        <v>0.3</v>
      </c>
      <c r="F1389" s="11">
        <v>2221.6425619834713</v>
      </c>
      <c r="G1389" s="11">
        <v>3000</v>
      </c>
      <c r="H1389" s="11">
        <v>0.7</v>
      </c>
      <c r="I1389" s="11">
        <v>0.4</v>
      </c>
      <c r="J1389" s="11">
        <v>0.7</v>
      </c>
      <c r="K1389" s="11">
        <v>3</v>
      </c>
      <c r="L1389" s="11">
        <v>4</v>
      </c>
      <c r="M1389" s="11">
        <v>2</v>
      </c>
      <c r="N1389" s="11">
        <v>3</v>
      </c>
      <c r="O1389" s="11">
        <v>0.2</v>
      </c>
      <c r="P1389" s="11">
        <v>0.2</v>
      </c>
      <c r="Q1389" s="11">
        <v>0.23333333000000001</v>
      </c>
      <c r="R1389" s="11">
        <v>0.25</v>
      </c>
      <c r="S1389" s="11">
        <v>1626.0451</v>
      </c>
      <c r="T1389" s="11">
        <v>0.625</v>
      </c>
      <c r="U1389" s="11">
        <v>60</v>
      </c>
      <c r="V1389" s="11">
        <v>1200</v>
      </c>
      <c r="W1389" s="11">
        <v>-2.9242203</v>
      </c>
      <c r="Y1389" s="11">
        <v>1.4313020000000001</v>
      </c>
      <c r="Z1389" s="11">
        <v>666.49276859504141</v>
      </c>
      <c r="AA1389" s="11">
        <v>1626.0451</v>
      </c>
      <c r="AB1389" s="11">
        <v>0.625</v>
      </c>
      <c r="AC1389" s="11">
        <v>60</v>
      </c>
      <c r="AD1389" s="11">
        <v>-2.9242203</v>
      </c>
    </row>
    <row r="1390" spans="2:30" x14ac:dyDescent="0.35">
      <c r="B1390" s="11">
        <v>-11.000253000000001</v>
      </c>
      <c r="C1390" s="11">
        <v>25</v>
      </c>
      <c r="D1390" s="11">
        <v>251.26531</v>
      </c>
      <c r="E1390" s="11">
        <v>0.3</v>
      </c>
      <c r="F1390" s="11">
        <v>1430.8884297520663</v>
      </c>
      <c r="G1390" s="11">
        <v>2500</v>
      </c>
      <c r="H1390" s="11">
        <v>0.75</v>
      </c>
      <c r="I1390" s="11">
        <v>0.5</v>
      </c>
      <c r="J1390" s="11">
        <v>0.8</v>
      </c>
      <c r="K1390" s="11">
        <v>2</v>
      </c>
      <c r="L1390" s="11">
        <v>2</v>
      </c>
      <c r="M1390" s="11">
        <v>4</v>
      </c>
      <c r="N1390" s="11">
        <v>4</v>
      </c>
      <c r="O1390" s="11">
        <v>0.125</v>
      </c>
      <c r="P1390" s="11">
        <v>0.2</v>
      </c>
      <c r="Q1390" s="11">
        <v>0.1</v>
      </c>
      <c r="R1390" s="11">
        <v>0.25</v>
      </c>
      <c r="S1390" s="11">
        <v>888.60191999999995</v>
      </c>
      <c r="T1390" s="11">
        <v>0.65</v>
      </c>
      <c r="U1390" s="11">
        <v>80</v>
      </c>
      <c r="V1390" s="11">
        <v>600</v>
      </c>
      <c r="W1390" s="11">
        <v>-8.8282492000000001</v>
      </c>
      <c r="Y1390" s="11">
        <v>-11.000253000000001</v>
      </c>
      <c r="Z1390" s="11">
        <v>429.26652892561987</v>
      </c>
      <c r="AA1390" s="11">
        <v>888.60191999999995</v>
      </c>
      <c r="AB1390" s="11">
        <v>0.65</v>
      </c>
      <c r="AC1390" s="11">
        <v>80</v>
      </c>
      <c r="AD1390" s="11">
        <v>-8.8282492000000001</v>
      </c>
    </row>
    <row r="1391" spans="2:30" x14ac:dyDescent="0.35">
      <c r="B1391" s="11">
        <v>-2.1414789999999999</v>
      </c>
      <c r="C1391" s="11">
        <v>20</v>
      </c>
      <c r="D1391" s="11">
        <v>287.81632999999999</v>
      </c>
      <c r="E1391" s="11">
        <v>0.16500000000000001</v>
      </c>
      <c r="F1391" s="11">
        <v>3861.1570247933887</v>
      </c>
      <c r="G1391" s="11">
        <v>7500</v>
      </c>
      <c r="H1391" s="11">
        <v>0.75</v>
      </c>
      <c r="I1391" s="11">
        <v>0.4</v>
      </c>
      <c r="J1391" s="11">
        <v>0.9</v>
      </c>
      <c r="K1391" s="11">
        <v>2</v>
      </c>
      <c r="L1391" s="11">
        <v>4</v>
      </c>
      <c r="M1391" s="11">
        <v>3</v>
      </c>
      <c r="N1391" s="11">
        <v>4</v>
      </c>
      <c r="O1391" s="11">
        <v>0.125</v>
      </c>
      <c r="P1391" s="11">
        <v>0.1</v>
      </c>
      <c r="Q1391" s="11">
        <v>0.3</v>
      </c>
      <c r="R1391" s="11">
        <v>0.35</v>
      </c>
      <c r="S1391" s="11">
        <v>2753.7860999999998</v>
      </c>
      <c r="T1391" s="11">
        <v>0.65</v>
      </c>
      <c r="U1391" s="11">
        <v>70</v>
      </c>
      <c r="V1391" s="11">
        <v>800</v>
      </c>
      <c r="W1391" s="11">
        <v>0.72425043999999994</v>
      </c>
      <c r="Y1391" s="11">
        <v>-2.1414789999999999</v>
      </c>
      <c r="Z1391" s="11">
        <v>637.09090909090912</v>
      </c>
      <c r="AA1391" s="11">
        <v>2753.7860999999998</v>
      </c>
      <c r="AB1391" s="11">
        <v>0.65</v>
      </c>
      <c r="AC1391" s="11">
        <v>70</v>
      </c>
      <c r="AD1391" s="11">
        <v>0.72425043999999994</v>
      </c>
    </row>
    <row r="1392" spans="2:30" x14ac:dyDescent="0.35">
      <c r="B1392" s="11">
        <v>-13.082139</v>
      </c>
      <c r="C1392" s="11">
        <v>45</v>
      </c>
      <c r="D1392" s="11">
        <v>196.43878000000001</v>
      </c>
      <c r="E1392" s="11">
        <v>0.16500000000000001</v>
      </c>
      <c r="F1392" s="11">
        <v>1430.8884297520663</v>
      </c>
      <c r="G1392" s="11">
        <v>6500</v>
      </c>
      <c r="H1392" s="11">
        <v>0.85</v>
      </c>
      <c r="I1392" s="11">
        <v>0.5</v>
      </c>
      <c r="J1392" s="11">
        <v>0.9</v>
      </c>
      <c r="K1392" s="11">
        <v>2</v>
      </c>
      <c r="L1392" s="11">
        <v>2</v>
      </c>
      <c r="M1392" s="11">
        <v>4</v>
      </c>
      <c r="N1392" s="11">
        <v>4</v>
      </c>
      <c r="O1392" s="11">
        <v>0.125</v>
      </c>
      <c r="P1392" s="11">
        <v>0.1</v>
      </c>
      <c r="Q1392" s="11">
        <v>0.16666666999999999</v>
      </c>
      <c r="R1392" s="11">
        <v>0.25</v>
      </c>
      <c r="S1392" s="11">
        <v>3511.8296</v>
      </c>
      <c r="T1392" s="11">
        <v>0.42499999999999999</v>
      </c>
      <c r="U1392" s="11">
        <v>40</v>
      </c>
      <c r="V1392" s="11">
        <v>1800</v>
      </c>
      <c r="W1392" s="11">
        <v>-16.163703999999999</v>
      </c>
      <c r="Y1392" s="11">
        <v>-13.082139</v>
      </c>
      <c r="Z1392" s="11">
        <v>236.09659090909093</v>
      </c>
      <c r="AA1392" s="11">
        <v>3511.8296</v>
      </c>
      <c r="AB1392" s="11">
        <v>0.42499999999999999</v>
      </c>
      <c r="AC1392" s="11">
        <v>40</v>
      </c>
      <c r="AD1392" s="11">
        <v>-16.163703999999999</v>
      </c>
    </row>
    <row r="1393" spans="2:30" x14ac:dyDescent="0.35">
      <c r="B1393" s="11">
        <v>-14.692043999999999</v>
      </c>
      <c r="C1393" s="11">
        <v>40</v>
      </c>
      <c r="D1393" s="11">
        <v>31.959184</v>
      </c>
      <c r="E1393" s="11">
        <v>0.111</v>
      </c>
      <c r="F1393" s="11">
        <v>1335.5888429752067</v>
      </c>
      <c r="G1393" s="11">
        <v>7000</v>
      </c>
      <c r="H1393" s="11">
        <v>0.7</v>
      </c>
      <c r="I1393" s="11">
        <v>0.4</v>
      </c>
      <c r="J1393" s="11">
        <v>0.7</v>
      </c>
      <c r="K1393" s="11">
        <v>4</v>
      </c>
      <c r="L1393" s="11">
        <v>3</v>
      </c>
      <c r="M1393" s="11">
        <v>4</v>
      </c>
      <c r="N1393" s="11">
        <v>2</v>
      </c>
      <c r="O1393" s="11">
        <v>0.2</v>
      </c>
      <c r="P1393" s="11">
        <v>0.1</v>
      </c>
      <c r="Q1393" s="11">
        <v>0.3</v>
      </c>
      <c r="R1393" s="11">
        <v>0.25</v>
      </c>
      <c r="S1393" s="11">
        <v>1729.8807999999999</v>
      </c>
      <c r="T1393" s="11">
        <v>0.45</v>
      </c>
      <c r="U1393" s="11">
        <v>70</v>
      </c>
      <c r="V1393" s="11">
        <v>1400</v>
      </c>
      <c r="W1393" s="11">
        <v>-14.780421</v>
      </c>
      <c r="Y1393" s="11">
        <v>-14.692043999999999</v>
      </c>
      <c r="Z1393" s="11">
        <v>148.25036157024795</v>
      </c>
      <c r="AA1393" s="11">
        <v>1729.8807999999999</v>
      </c>
      <c r="AB1393" s="11">
        <v>0.45</v>
      </c>
      <c r="AC1393" s="11">
        <v>70</v>
      </c>
      <c r="AD1393" s="11">
        <v>-14.780421</v>
      </c>
    </row>
    <row r="1394" spans="2:30" x14ac:dyDescent="0.35">
      <c r="B1394" s="11">
        <v>10.105727</v>
      </c>
      <c r="C1394" s="11">
        <v>15</v>
      </c>
      <c r="D1394" s="11">
        <v>196.43878000000001</v>
      </c>
      <c r="E1394" s="11">
        <v>8.4000000000000005E-2</v>
      </c>
      <c r="F1394" s="11">
        <v>3800</v>
      </c>
      <c r="G1394" s="11">
        <v>6500</v>
      </c>
      <c r="H1394" s="11">
        <v>0.7</v>
      </c>
      <c r="I1394" s="11">
        <v>0.3</v>
      </c>
      <c r="J1394" s="11">
        <v>0.9</v>
      </c>
      <c r="K1394" s="11">
        <v>4</v>
      </c>
      <c r="L1394" s="11">
        <v>2</v>
      </c>
      <c r="M1394" s="11">
        <v>2</v>
      </c>
      <c r="N1394" s="11">
        <v>2</v>
      </c>
      <c r="O1394" s="11">
        <v>0.2</v>
      </c>
      <c r="P1394" s="11">
        <v>0.1</v>
      </c>
      <c r="Q1394" s="11">
        <v>0.16666666999999999</v>
      </c>
      <c r="R1394" s="11">
        <v>0.2</v>
      </c>
      <c r="S1394" s="11">
        <v>3643.3400999999999</v>
      </c>
      <c r="T1394" s="11">
        <v>0.57499999999999996</v>
      </c>
      <c r="U1394" s="11">
        <v>90</v>
      </c>
      <c r="V1394" s="11">
        <v>2000</v>
      </c>
      <c r="W1394" s="11">
        <v>9.1883219</v>
      </c>
      <c r="Y1394" s="11">
        <v>10.105727</v>
      </c>
      <c r="Z1394" s="11">
        <v>319.20000000000005</v>
      </c>
      <c r="AA1394" s="11">
        <v>3643.3400999999999</v>
      </c>
      <c r="AB1394" s="11">
        <v>0.57499999999999996</v>
      </c>
      <c r="AC1394" s="11">
        <v>90</v>
      </c>
      <c r="AD1394" s="11">
        <v>9.1883219</v>
      </c>
    </row>
    <row r="1395" spans="2:30" x14ac:dyDescent="0.35">
      <c r="B1395" s="11">
        <v>-18.481293999999998</v>
      </c>
      <c r="C1395" s="11">
        <v>40</v>
      </c>
      <c r="D1395" s="11">
        <v>98.969387999999995</v>
      </c>
      <c r="E1395" s="11">
        <v>0.03</v>
      </c>
      <c r="F1395" s="11">
        <v>4231.4049586776864</v>
      </c>
      <c r="G1395" s="11">
        <v>8000</v>
      </c>
      <c r="H1395" s="11">
        <v>0.7</v>
      </c>
      <c r="I1395" s="11">
        <v>0.3</v>
      </c>
      <c r="J1395" s="11">
        <v>0.6</v>
      </c>
      <c r="K1395" s="11">
        <v>4</v>
      </c>
      <c r="L1395" s="11">
        <v>2</v>
      </c>
      <c r="M1395" s="11">
        <v>3</v>
      </c>
      <c r="N1395" s="11">
        <v>3</v>
      </c>
      <c r="O1395" s="11">
        <v>0.05</v>
      </c>
      <c r="P1395" s="11">
        <v>0.1</v>
      </c>
      <c r="Q1395" s="11">
        <v>0.3</v>
      </c>
      <c r="R1395" s="11">
        <v>0.2</v>
      </c>
      <c r="S1395" s="11">
        <v>3212.6358</v>
      </c>
      <c r="T1395" s="11">
        <v>0.67500000000000004</v>
      </c>
      <c r="U1395" s="11">
        <v>60</v>
      </c>
      <c r="V1395" s="11">
        <v>1600</v>
      </c>
      <c r="W1395" s="11">
        <v>-20.838056999999999</v>
      </c>
      <c r="Y1395" s="11">
        <v>-18.481293999999998</v>
      </c>
      <c r="Z1395" s="11">
        <v>126.94214876033058</v>
      </c>
      <c r="AA1395" s="11">
        <v>3212.6358</v>
      </c>
      <c r="AB1395" s="11">
        <v>0.67500000000000004</v>
      </c>
      <c r="AC1395" s="11">
        <v>60</v>
      </c>
      <c r="AD1395" s="11">
        <v>-20.838056999999999</v>
      </c>
    </row>
    <row r="1396" spans="2:30" x14ac:dyDescent="0.35">
      <c r="B1396" s="11">
        <v>-7.0508430000000004</v>
      </c>
      <c r="C1396" s="11">
        <v>20</v>
      </c>
      <c r="D1396" s="11">
        <v>172.07142999999999</v>
      </c>
      <c r="E1396" s="11">
        <v>0.111</v>
      </c>
      <c r="F1396" s="11">
        <v>1269.4214876033059</v>
      </c>
      <c r="G1396" s="11">
        <v>7500</v>
      </c>
      <c r="H1396" s="11">
        <v>0.8</v>
      </c>
      <c r="I1396" s="11">
        <v>0.4</v>
      </c>
      <c r="J1396" s="11">
        <v>0.9</v>
      </c>
      <c r="K1396" s="11">
        <v>4</v>
      </c>
      <c r="L1396" s="11">
        <v>4</v>
      </c>
      <c r="M1396" s="11">
        <v>4</v>
      </c>
      <c r="N1396" s="11">
        <v>2</v>
      </c>
      <c r="O1396" s="11">
        <v>0.05</v>
      </c>
      <c r="P1396" s="11">
        <v>0.2</v>
      </c>
      <c r="Q1396" s="11">
        <v>0.1</v>
      </c>
      <c r="R1396" s="11">
        <v>0.25</v>
      </c>
      <c r="S1396" s="11">
        <v>3409.4495000000002</v>
      </c>
      <c r="T1396" s="11">
        <v>0.5</v>
      </c>
      <c r="U1396" s="11">
        <v>60</v>
      </c>
      <c r="V1396" s="11">
        <v>1400</v>
      </c>
      <c r="W1396" s="11">
        <v>-7.3566800999999993</v>
      </c>
      <c r="Y1396" s="11">
        <v>-7.0508430000000004</v>
      </c>
      <c r="Z1396" s="11">
        <v>140.90578512396695</v>
      </c>
      <c r="AA1396" s="11">
        <v>3409.4495000000002</v>
      </c>
      <c r="AB1396" s="11">
        <v>0.5</v>
      </c>
      <c r="AC1396" s="11">
        <v>60</v>
      </c>
      <c r="AD1396" s="11">
        <v>-7.3566800999999993</v>
      </c>
    </row>
    <row r="1397" spans="2:30" x14ac:dyDescent="0.35">
      <c r="B1397" s="11">
        <v>-18.337671</v>
      </c>
      <c r="C1397" s="11">
        <v>20</v>
      </c>
      <c r="D1397" s="11">
        <v>13.683673000000001</v>
      </c>
      <c r="E1397" s="11">
        <v>0.16500000000000001</v>
      </c>
      <c r="F1397" s="11">
        <v>1000</v>
      </c>
      <c r="G1397" s="11">
        <v>8500</v>
      </c>
      <c r="H1397" s="11">
        <v>0.8</v>
      </c>
      <c r="I1397" s="11">
        <v>0.2</v>
      </c>
      <c r="J1397" s="11">
        <v>0.9</v>
      </c>
      <c r="K1397" s="11">
        <v>4</v>
      </c>
      <c r="L1397" s="11">
        <v>4</v>
      </c>
      <c r="M1397" s="11">
        <v>2</v>
      </c>
      <c r="N1397" s="11">
        <v>4</v>
      </c>
      <c r="O1397" s="11">
        <v>0.2</v>
      </c>
      <c r="P1397" s="11">
        <v>0.1</v>
      </c>
      <c r="Q1397" s="11">
        <v>0.16666666999999999</v>
      </c>
      <c r="R1397" s="11">
        <v>0.35</v>
      </c>
      <c r="S1397" s="11">
        <v>2377.8724999999999</v>
      </c>
      <c r="T1397" s="11">
        <v>0.65</v>
      </c>
      <c r="U1397" s="11">
        <v>40</v>
      </c>
      <c r="V1397" s="11">
        <v>1600</v>
      </c>
      <c r="W1397" s="11">
        <v>-18.642958</v>
      </c>
      <c r="Y1397" s="11">
        <v>-18.337671</v>
      </c>
      <c r="Z1397" s="11">
        <v>165</v>
      </c>
      <c r="AA1397" s="11">
        <v>2377.8724999999999</v>
      </c>
      <c r="AB1397" s="11">
        <v>0.65</v>
      </c>
      <c r="AC1397" s="11">
        <v>40</v>
      </c>
      <c r="AD1397" s="11">
        <v>-18.642958</v>
      </c>
    </row>
    <row r="1398" spans="2:30" x14ac:dyDescent="0.35">
      <c r="B1398" s="11">
        <v>-3.96821</v>
      </c>
      <c r="C1398" s="11">
        <v>30</v>
      </c>
      <c r="D1398" s="11">
        <v>7.5918367</v>
      </c>
      <c r="E1398" s="11">
        <v>0.3</v>
      </c>
      <c r="F1398" s="11">
        <v>1430.8884297520663</v>
      </c>
      <c r="G1398" s="11">
        <v>3500</v>
      </c>
      <c r="H1398" s="11">
        <v>0.85</v>
      </c>
      <c r="I1398" s="11">
        <v>0.3</v>
      </c>
      <c r="J1398" s="11">
        <v>0.8</v>
      </c>
      <c r="K1398" s="11">
        <v>4</v>
      </c>
      <c r="L1398" s="11">
        <v>4</v>
      </c>
      <c r="M1398" s="11">
        <v>4</v>
      </c>
      <c r="N1398" s="11">
        <v>2</v>
      </c>
      <c r="O1398" s="11">
        <v>0.05</v>
      </c>
      <c r="P1398" s="11">
        <v>0.15</v>
      </c>
      <c r="Q1398" s="11">
        <v>0.1</v>
      </c>
      <c r="R1398" s="11">
        <v>0.25</v>
      </c>
      <c r="S1398" s="11">
        <v>2066.6185</v>
      </c>
      <c r="T1398" s="11">
        <v>0.42499999999999999</v>
      </c>
      <c r="U1398" s="11">
        <v>40</v>
      </c>
      <c r="V1398" s="11">
        <v>2000</v>
      </c>
      <c r="W1398" s="11">
        <v>-3.0397661</v>
      </c>
      <c r="Y1398" s="11">
        <v>-3.96821</v>
      </c>
      <c r="Z1398" s="11">
        <v>429.26652892561987</v>
      </c>
      <c r="AA1398" s="11">
        <v>2066.6185</v>
      </c>
      <c r="AB1398" s="11">
        <v>0.42499999999999999</v>
      </c>
      <c r="AC1398" s="11">
        <v>40</v>
      </c>
      <c r="AD1398" s="11">
        <v>-3.0397661</v>
      </c>
    </row>
    <row r="1399" spans="2:30" x14ac:dyDescent="0.35">
      <c r="B1399" s="11">
        <v>-15.011953999999999</v>
      </c>
      <c r="C1399" s="11">
        <v>20</v>
      </c>
      <c r="D1399" s="11">
        <v>190.34693999999999</v>
      </c>
      <c r="E1399" s="11">
        <v>0.192</v>
      </c>
      <c r="F1399" s="11">
        <v>903.7190082644629</v>
      </c>
      <c r="G1399" s="11">
        <v>7000</v>
      </c>
      <c r="H1399" s="11">
        <v>0.75</v>
      </c>
      <c r="I1399" s="11">
        <v>0.3</v>
      </c>
      <c r="J1399" s="11">
        <v>0.9</v>
      </c>
      <c r="K1399" s="11">
        <v>4</v>
      </c>
      <c r="L1399" s="11">
        <v>4</v>
      </c>
      <c r="M1399" s="11">
        <v>3</v>
      </c>
      <c r="N1399" s="11">
        <v>2</v>
      </c>
      <c r="O1399" s="11">
        <v>0.05</v>
      </c>
      <c r="P1399" s="11">
        <v>0.2</v>
      </c>
      <c r="Q1399" s="11">
        <v>0.1</v>
      </c>
      <c r="R1399" s="11">
        <v>0.2</v>
      </c>
      <c r="S1399" s="11">
        <v>3794.1053000000002</v>
      </c>
      <c r="T1399" s="11">
        <v>0.6</v>
      </c>
      <c r="U1399" s="11">
        <v>40</v>
      </c>
      <c r="V1399" s="11">
        <v>1600</v>
      </c>
      <c r="W1399" s="11">
        <v>-15.74084</v>
      </c>
      <c r="Y1399" s="11">
        <v>-15.011953999999999</v>
      </c>
      <c r="Z1399" s="11">
        <v>173.51404958677688</v>
      </c>
      <c r="AA1399" s="11">
        <v>3794.1053000000002</v>
      </c>
      <c r="AB1399" s="11">
        <v>0.6</v>
      </c>
      <c r="AC1399" s="11">
        <v>40</v>
      </c>
      <c r="AD1399" s="11">
        <v>-15.74084</v>
      </c>
    </row>
    <row r="1400" spans="2:30" x14ac:dyDescent="0.35">
      <c r="B1400" s="11">
        <v>25.566551</v>
      </c>
      <c r="C1400" s="11">
        <v>25</v>
      </c>
      <c r="D1400" s="11">
        <v>98.969387999999995</v>
      </c>
      <c r="E1400" s="11">
        <v>0.27300000000000002</v>
      </c>
      <c r="F1400" s="11">
        <v>5061.9834710743798</v>
      </c>
      <c r="G1400" s="11">
        <v>7000</v>
      </c>
      <c r="H1400" s="11">
        <v>0.85</v>
      </c>
      <c r="I1400" s="11">
        <v>0.4</v>
      </c>
      <c r="J1400" s="11">
        <v>0.7</v>
      </c>
      <c r="K1400" s="11">
        <v>3</v>
      </c>
      <c r="L1400" s="11">
        <v>4</v>
      </c>
      <c r="M1400" s="11">
        <v>2</v>
      </c>
      <c r="N1400" s="11">
        <v>3</v>
      </c>
      <c r="O1400" s="11">
        <v>0.125</v>
      </c>
      <c r="P1400" s="11">
        <v>0.2</v>
      </c>
      <c r="Q1400" s="11">
        <v>0.23333333000000001</v>
      </c>
      <c r="R1400" s="11">
        <v>0.35</v>
      </c>
      <c r="S1400" s="11">
        <v>1895.6840999999999</v>
      </c>
      <c r="T1400" s="11">
        <v>0.47499999999999998</v>
      </c>
      <c r="U1400" s="11">
        <v>50</v>
      </c>
      <c r="V1400" s="11">
        <v>1800</v>
      </c>
      <c r="W1400" s="11">
        <v>21.046094</v>
      </c>
      <c r="Y1400" s="11">
        <v>25.566551</v>
      </c>
      <c r="Z1400" s="11">
        <v>1381.9214876033059</v>
      </c>
      <c r="AA1400" s="11">
        <v>1895.6840999999999</v>
      </c>
      <c r="AB1400" s="11">
        <v>0.47499999999999998</v>
      </c>
      <c r="AC1400" s="11">
        <v>50</v>
      </c>
      <c r="AD1400" s="11">
        <v>21.046094</v>
      </c>
    </row>
    <row r="1401" spans="2:30" x14ac:dyDescent="0.35">
      <c r="B1401" s="11">
        <v>-11.641501</v>
      </c>
      <c r="C1401" s="11">
        <v>15</v>
      </c>
      <c r="D1401" s="11">
        <v>7.5918367</v>
      </c>
      <c r="E1401" s="11">
        <v>0.16500000000000001</v>
      </c>
      <c r="F1401" s="11">
        <v>7300</v>
      </c>
      <c r="G1401" s="11">
        <v>6000</v>
      </c>
      <c r="H1401" s="11">
        <v>0.85</v>
      </c>
      <c r="I1401" s="11">
        <v>0.3</v>
      </c>
      <c r="J1401" s="11">
        <v>0.6</v>
      </c>
      <c r="K1401" s="11">
        <v>2</v>
      </c>
      <c r="L1401" s="11">
        <v>3</v>
      </c>
      <c r="M1401" s="11">
        <v>3</v>
      </c>
      <c r="N1401" s="11">
        <v>2</v>
      </c>
      <c r="O1401" s="11">
        <v>0.05</v>
      </c>
      <c r="P1401" s="11">
        <v>0.15</v>
      </c>
      <c r="Q1401" s="11">
        <v>0.16666666999999999</v>
      </c>
      <c r="R1401" s="11">
        <v>0.2</v>
      </c>
      <c r="S1401" s="11">
        <v>3905.5158999999999</v>
      </c>
      <c r="T1401" s="11">
        <v>0.55000000000000004</v>
      </c>
      <c r="U1401" s="11">
        <v>50</v>
      </c>
      <c r="V1401" s="11">
        <v>1600</v>
      </c>
      <c r="W1401" s="11">
        <v>-16.903936999999999</v>
      </c>
      <c r="Y1401" s="11">
        <v>-11.641501</v>
      </c>
      <c r="Z1401" s="11">
        <v>1204.5</v>
      </c>
      <c r="AA1401" s="11">
        <v>3905.5158999999999</v>
      </c>
      <c r="AB1401" s="11">
        <v>0.55000000000000004</v>
      </c>
      <c r="AC1401" s="11">
        <v>50</v>
      </c>
      <c r="AD1401" s="11">
        <v>-16.903936999999999</v>
      </c>
    </row>
    <row r="1402" spans="2:30" x14ac:dyDescent="0.35">
      <c r="B1402" s="11">
        <v>-10.600008000000001</v>
      </c>
      <c r="C1402" s="11">
        <v>30</v>
      </c>
      <c r="D1402" s="11">
        <v>208.62244999999999</v>
      </c>
      <c r="E1402" s="11">
        <v>8.4000000000000005E-2</v>
      </c>
      <c r="F1402" s="11">
        <v>5061.9834710743798</v>
      </c>
      <c r="G1402" s="11">
        <v>8500</v>
      </c>
      <c r="H1402" s="11">
        <v>0.7</v>
      </c>
      <c r="I1402" s="11">
        <v>0.5</v>
      </c>
      <c r="J1402" s="11">
        <v>0.9</v>
      </c>
      <c r="K1402" s="11">
        <v>4</v>
      </c>
      <c r="L1402" s="11">
        <v>3</v>
      </c>
      <c r="M1402" s="11">
        <v>3</v>
      </c>
      <c r="N1402" s="11">
        <v>4</v>
      </c>
      <c r="O1402" s="11">
        <v>0.05</v>
      </c>
      <c r="P1402" s="11">
        <v>0.15</v>
      </c>
      <c r="Q1402" s="11">
        <v>0.1</v>
      </c>
      <c r="R1402" s="11">
        <v>0.2</v>
      </c>
      <c r="S1402" s="11">
        <v>2230.6358</v>
      </c>
      <c r="T1402" s="11">
        <v>0.57499999999999996</v>
      </c>
      <c r="U1402" s="11">
        <v>50</v>
      </c>
      <c r="V1402" s="11">
        <v>1600</v>
      </c>
      <c r="W1402" s="11">
        <v>-9.2777349000000005</v>
      </c>
      <c r="Y1402" s="11">
        <v>-10.600008000000001</v>
      </c>
      <c r="Z1402" s="11">
        <v>425.20661157024796</v>
      </c>
      <c r="AA1402" s="11">
        <v>2230.6358</v>
      </c>
      <c r="AB1402" s="11">
        <v>0.57499999999999996</v>
      </c>
      <c r="AC1402" s="11">
        <v>50</v>
      </c>
      <c r="AD1402" s="11">
        <v>-9.2777349000000005</v>
      </c>
    </row>
    <row r="1403" spans="2:30" x14ac:dyDescent="0.35">
      <c r="B1403" s="11">
        <v>-21.132997</v>
      </c>
      <c r="C1403" s="11">
        <v>30</v>
      </c>
      <c r="D1403" s="11">
        <v>111.15306</v>
      </c>
      <c r="E1403" s="11">
        <v>0.111</v>
      </c>
      <c r="F1403" s="11">
        <v>1430.8884297520663</v>
      </c>
      <c r="G1403" s="11">
        <v>7500</v>
      </c>
      <c r="H1403" s="11">
        <v>0.75</v>
      </c>
      <c r="I1403" s="11">
        <v>0.3</v>
      </c>
      <c r="J1403" s="11">
        <v>0.9</v>
      </c>
      <c r="K1403" s="11">
        <v>4</v>
      </c>
      <c r="L1403" s="11">
        <v>3</v>
      </c>
      <c r="M1403" s="11">
        <v>3</v>
      </c>
      <c r="N1403" s="11">
        <v>2</v>
      </c>
      <c r="O1403" s="11">
        <v>0.125</v>
      </c>
      <c r="P1403" s="11">
        <v>0.15</v>
      </c>
      <c r="Q1403" s="11">
        <v>0.1</v>
      </c>
      <c r="R1403" s="11">
        <v>0.3</v>
      </c>
      <c r="S1403" s="11">
        <v>1968.2080000000001</v>
      </c>
      <c r="T1403" s="11">
        <v>0.67500000000000004</v>
      </c>
      <c r="U1403" s="11">
        <v>60</v>
      </c>
      <c r="V1403" s="11">
        <v>1800</v>
      </c>
      <c r="W1403" s="11">
        <v>-18.638497000000001</v>
      </c>
      <c r="Y1403" s="11">
        <v>-21.132997</v>
      </c>
      <c r="Z1403" s="11">
        <v>158.82861570247937</v>
      </c>
      <c r="AA1403" s="11">
        <v>1968.2080000000001</v>
      </c>
      <c r="AB1403" s="11">
        <v>0.67500000000000004</v>
      </c>
      <c r="AC1403" s="11">
        <v>60</v>
      </c>
      <c r="AD1403" s="11">
        <v>-18.638497000000001</v>
      </c>
    </row>
    <row r="1404" spans="2:30" x14ac:dyDescent="0.35">
      <c r="B1404" s="11">
        <v>-18.233388000000001</v>
      </c>
      <c r="C1404" s="11">
        <v>35</v>
      </c>
      <c r="D1404" s="11">
        <v>44.142856999999999</v>
      </c>
      <c r="E1404" s="11">
        <v>5.7000000000000002E-2</v>
      </c>
      <c r="F1404" s="11">
        <v>1885.5371900826447</v>
      </c>
      <c r="G1404" s="11">
        <v>7500</v>
      </c>
      <c r="H1404" s="11">
        <v>0.8</v>
      </c>
      <c r="I1404" s="11">
        <v>0.2</v>
      </c>
      <c r="J1404" s="11">
        <v>0.8</v>
      </c>
      <c r="K1404" s="11">
        <v>3</v>
      </c>
      <c r="L1404" s="11">
        <v>2</v>
      </c>
      <c r="M1404" s="11">
        <v>2</v>
      </c>
      <c r="N1404" s="11">
        <v>2</v>
      </c>
      <c r="O1404" s="11">
        <v>0.125</v>
      </c>
      <c r="P1404" s="11">
        <v>0.2</v>
      </c>
      <c r="Q1404" s="11">
        <v>0.1</v>
      </c>
      <c r="R1404" s="11">
        <v>0.25</v>
      </c>
      <c r="S1404" s="11">
        <v>1909.1026999999999</v>
      </c>
      <c r="T1404" s="11">
        <v>0.7</v>
      </c>
      <c r="U1404" s="11">
        <v>50</v>
      </c>
      <c r="V1404" s="11">
        <v>1200</v>
      </c>
      <c r="W1404" s="11">
        <v>-16.700526</v>
      </c>
      <c r="Y1404" s="11">
        <v>-18.233388000000001</v>
      </c>
      <c r="Z1404" s="11">
        <v>107.47561983471076</v>
      </c>
      <c r="AA1404" s="11">
        <v>1909.1026999999999</v>
      </c>
      <c r="AB1404" s="11">
        <v>0.7</v>
      </c>
      <c r="AC1404" s="11">
        <v>50</v>
      </c>
      <c r="AD1404" s="11">
        <v>-16.700526</v>
      </c>
    </row>
    <row r="1405" spans="2:30" x14ac:dyDescent="0.35">
      <c r="B1405" s="11">
        <v>-4.977131</v>
      </c>
      <c r="C1405" s="11">
        <v>20</v>
      </c>
      <c r="D1405" s="11">
        <v>56.326531000000003</v>
      </c>
      <c r="E1405" s="11">
        <v>0.03</v>
      </c>
      <c r="F1405" s="11">
        <v>4231.4049586776864</v>
      </c>
      <c r="G1405" s="11">
        <v>8500</v>
      </c>
      <c r="H1405" s="11">
        <v>0.8</v>
      </c>
      <c r="I1405" s="11">
        <v>0.3</v>
      </c>
      <c r="J1405" s="11">
        <v>0.8</v>
      </c>
      <c r="K1405" s="11">
        <v>4</v>
      </c>
      <c r="L1405" s="11">
        <v>4</v>
      </c>
      <c r="M1405" s="11">
        <v>2</v>
      </c>
      <c r="N1405" s="11">
        <v>2</v>
      </c>
      <c r="O1405" s="11">
        <v>0.2</v>
      </c>
      <c r="P1405" s="11">
        <v>0.15</v>
      </c>
      <c r="Q1405" s="11">
        <v>0.16666666999999999</v>
      </c>
      <c r="R1405" s="11">
        <v>0.3</v>
      </c>
      <c r="S1405" s="11">
        <v>4607.1279000000004</v>
      </c>
      <c r="T1405" s="11">
        <v>0.47499999999999998</v>
      </c>
      <c r="U1405" s="11">
        <v>50</v>
      </c>
      <c r="V1405" s="11">
        <v>1000</v>
      </c>
      <c r="W1405" s="11">
        <v>-4.4042034000000001</v>
      </c>
      <c r="Y1405" s="11">
        <v>-4.977131</v>
      </c>
      <c r="Z1405" s="11">
        <v>126.94214876033058</v>
      </c>
      <c r="AA1405" s="11">
        <v>4607.1279000000004</v>
      </c>
      <c r="AB1405" s="11">
        <v>0.47499999999999998</v>
      </c>
      <c r="AC1405" s="11">
        <v>50</v>
      </c>
      <c r="AD1405" s="11">
        <v>-4.4042034000000001</v>
      </c>
    </row>
    <row r="1406" spans="2:30" x14ac:dyDescent="0.35">
      <c r="B1406" s="11">
        <v>-9.4162289999999995</v>
      </c>
      <c r="C1406" s="11">
        <v>40</v>
      </c>
      <c r="D1406" s="11">
        <v>251.26531</v>
      </c>
      <c r="E1406" s="11">
        <v>8.4000000000000005E-2</v>
      </c>
      <c r="F1406" s="11">
        <v>899.17355371900828</v>
      </c>
      <c r="G1406" s="11">
        <v>7500</v>
      </c>
      <c r="H1406" s="11">
        <v>0.8</v>
      </c>
      <c r="I1406" s="11">
        <v>0.2</v>
      </c>
      <c r="J1406" s="11">
        <v>0.7</v>
      </c>
      <c r="K1406" s="11">
        <v>2</v>
      </c>
      <c r="L1406" s="11">
        <v>3</v>
      </c>
      <c r="M1406" s="11">
        <v>3</v>
      </c>
      <c r="N1406" s="11">
        <v>3</v>
      </c>
      <c r="O1406" s="11">
        <v>0.2</v>
      </c>
      <c r="P1406" s="11">
        <v>0.2</v>
      </c>
      <c r="Q1406" s="11">
        <v>0.1</v>
      </c>
      <c r="R1406" s="11">
        <v>0.25</v>
      </c>
      <c r="S1406" s="11">
        <v>3591.0472</v>
      </c>
      <c r="T1406" s="11">
        <v>0.625</v>
      </c>
      <c r="U1406" s="11">
        <v>50</v>
      </c>
      <c r="V1406" s="11">
        <v>600</v>
      </c>
      <c r="W1406" s="11">
        <v>-9.9956534999999995</v>
      </c>
      <c r="Y1406" s="11">
        <v>-9.4162289999999995</v>
      </c>
      <c r="Z1406" s="11">
        <v>75.530578512396701</v>
      </c>
      <c r="AA1406" s="11">
        <v>3591.0472</v>
      </c>
      <c r="AB1406" s="11">
        <v>0.625</v>
      </c>
      <c r="AC1406" s="11">
        <v>50</v>
      </c>
      <c r="AD1406" s="11">
        <v>-9.9956534999999995</v>
      </c>
    </row>
    <row r="1407" spans="2:30" x14ac:dyDescent="0.35">
      <c r="B1407" s="11">
        <v>-0.218196</v>
      </c>
      <c r="C1407" s="11">
        <v>20</v>
      </c>
      <c r="D1407" s="11">
        <v>178.16327000000001</v>
      </c>
      <c r="E1407" s="11">
        <v>8.4000000000000005E-2</v>
      </c>
      <c r="F1407" s="11">
        <v>3012.3966942148763</v>
      </c>
      <c r="G1407" s="11">
        <v>5500</v>
      </c>
      <c r="H1407" s="11">
        <v>0.85</v>
      </c>
      <c r="I1407" s="11">
        <v>0.4</v>
      </c>
      <c r="J1407" s="11">
        <v>0.7</v>
      </c>
      <c r="K1407" s="11">
        <v>4</v>
      </c>
      <c r="L1407" s="11">
        <v>2</v>
      </c>
      <c r="M1407" s="11">
        <v>3</v>
      </c>
      <c r="N1407" s="11">
        <v>2</v>
      </c>
      <c r="O1407" s="11">
        <v>0.05</v>
      </c>
      <c r="P1407" s="11">
        <v>0.1</v>
      </c>
      <c r="Q1407" s="11">
        <v>0.3</v>
      </c>
      <c r="R1407" s="11">
        <v>0.3</v>
      </c>
      <c r="S1407" s="11">
        <v>2500.2629999999999</v>
      </c>
      <c r="T1407" s="11">
        <v>0.65</v>
      </c>
      <c r="U1407" s="11">
        <v>80</v>
      </c>
      <c r="V1407" s="11">
        <v>1600</v>
      </c>
      <c r="W1407" s="11">
        <v>-3.3330796</v>
      </c>
      <c r="Y1407" s="11">
        <v>-0.218196</v>
      </c>
      <c r="Z1407" s="11">
        <v>253.04132231404964</v>
      </c>
      <c r="AA1407" s="11">
        <v>2500.2629999999999</v>
      </c>
      <c r="AB1407" s="11">
        <v>0.65</v>
      </c>
      <c r="AC1407" s="11">
        <v>80</v>
      </c>
      <c r="AD1407" s="11">
        <v>-3.3330796</v>
      </c>
    </row>
    <row r="1408" spans="2:30" x14ac:dyDescent="0.35">
      <c r="B1408" s="11">
        <v>-4.3438220000000003</v>
      </c>
      <c r="C1408" s="11">
        <v>15</v>
      </c>
      <c r="D1408" s="11">
        <v>25.867346999999999</v>
      </c>
      <c r="E1408" s="11">
        <v>0.246</v>
      </c>
      <c r="F1408" s="11">
        <v>4619.059917355371</v>
      </c>
      <c r="G1408" s="11">
        <v>6500</v>
      </c>
      <c r="H1408" s="11">
        <v>0.8</v>
      </c>
      <c r="I1408" s="11">
        <v>0.4</v>
      </c>
      <c r="J1408" s="11">
        <v>0.7</v>
      </c>
      <c r="K1408" s="11">
        <v>4</v>
      </c>
      <c r="L1408" s="11">
        <v>2</v>
      </c>
      <c r="M1408" s="11">
        <v>4</v>
      </c>
      <c r="N1408" s="11">
        <v>2</v>
      </c>
      <c r="O1408" s="11">
        <v>0.05</v>
      </c>
      <c r="P1408" s="11">
        <v>0.15</v>
      </c>
      <c r="Q1408" s="11">
        <v>0.3</v>
      </c>
      <c r="R1408" s="11">
        <v>0.2</v>
      </c>
      <c r="S1408" s="11">
        <v>2468.0691000000002</v>
      </c>
      <c r="T1408" s="11">
        <v>0.5</v>
      </c>
      <c r="U1408" s="11">
        <v>40</v>
      </c>
      <c r="V1408" s="11">
        <v>600</v>
      </c>
      <c r="W1408" s="11">
        <v>-7.8150532999999998</v>
      </c>
      <c r="Y1408" s="11">
        <v>-4.3438220000000003</v>
      </c>
      <c r="Z1408" s="11">
        <v>1136.2887396694211</v>
      </c>
      <c r="AA1408" s="11">
        <v>2468.0691000000002</v>
      </c>
      <c r="AB1408" s="11">
        <v>0.5</v>
      </c>
      <c r="AC1408" s="11">
        <v>40</v>
      </c>
      <c r="AD1408" s="11">
        <v>-7.8150532999999998</v>
      </c>
    </row>
    <row r="1409" spans="2:30" x14ac:dyDescent="0.35">
      <c r="B1409" s="11">
        <v>-5.0155500000000002</v>
      </c>
      <c r="C1409" s="11">
        <v>40</v>
      </c>
      <c r="D1409" s="11">
        <v>245.17347000000001</v>
      </c>
      <c r="E1409" s="11">
        <v>0.192</v>
      </c>
      <c r="F1409" s="11">
        <v>2000</v>
      </c>
      <c r="G1409" s="11">
        <v>8500</v>
      </c>
      <c r="H1409" s="11">
        <v>0.85</v>
      </c>
      <c r="I1409" s="11">
        <v>0.2</v>
      </c>
      <c r="J1409" s="11">
        <v>0.7</v>
      </c>
      <c r="K1409" s="11">
        <v>2</v>
      </c>
      <c r="L1409" s="11">
        <v>2</v>
      </c>
      <c r="M1409" s="11">
        <v>3</v>
      </c>
      <c r="N1409" s="11">
        <v>3</v>
      </c>
      <c r="O1409" s="11">
        <v>0.05</v>
      </c>
      <c r="P1409" s="11">
        <v>0.1</v>
      </c>
      <c r="Q1409" s="11">
        <v>0.16666666999999999</v>
      </c>
      <c r="R1409" s="11">
        <v>0.35</v>
      </c>
      <c r="S1409" s="11">
        <v>2100.5695999999998</v>
      </c>
      <c r="T1409" s="11">
        <v>0.52500000000000002</v>
      </c>
      <c r="U1409" s="11">
        <v>50</v>
      </c>
      <c r="V1409" s="11">
        <v>600</v>
      </c>
      <c r="W1409" s="11">
        <v>-8.4624109000000001</v>
      </c>
      <c r="Y1409" s="11">
        <v>-5.0155500000000002</v>
      </c>
      <c r="Z1409" s="11">
        <v>384</v>
      </c>
      <c r="AA1409" s="11">
        <v>2100.5695999999998</v>
      </c>
      <c r="AB1409" s="11">
        <v>0.52500000000000002</v>
      </c>
      <c r="AC1409" s="11">
        <v>50</v>
      </c>
      <c r="AD1409" s="11">
        <v>-8.4624109000000001</v>
      </c>
    </row>
    <row r="1410" spans="2:30" x14ac:dyDescent="0.35">
      <c r="B1410" s="11">
        <v>-2.138951</v>
      </c>
      <c r="C1410" s="11">
        <v>30</v>
      </c>
      <c r="D1410" s="11">
        <v>214.71429000000001</v>
      </c>
      <c r="E1410" s="11">
        <v>0.27300000000000002</v>
      </c>
      <c r="F1410" s="11">
        <v>4231.4049586776864</v>
      </c>
      <c r="G1410" s="11">
        <v>7500</v>
      </c>
      <c r="H1410" s="11">
        <v>0.8</v>
      </c>
      <c r="I1410" s="11">
        <v>0.2</v>
      </c>
      <c r="J1410" s="11">
        <v>0.8</v>
      </c>
      <c r="K1410" s="11">
        <v>3</v>
      </c>
      <c r="L1410" s="11">
        <v>4</v>
      </c>
      <c r="M1410" s="11">
        <v>4</v>
      </c>
      <c r="N1410" s="11">
        <v>2</v>
      </c>
      <c r="O1410" s="11">
        <v>0.05</v>
      </c>
      <c r="P1410" s="11">
        <v>0.1</v>
      </c>
      <c r="Q1410" s="11">
        <v>0.23333333000000001</v>
      </c>
      <c r="R1410" s="11">
        <v>0.3</v>
      </c>
      <c r="S1410" s="11">
        <v>3813.4031</v>
      </c>
      <c r="T1410" s="11">
        <v>0.65</v>
      </c>
      <c r="U1410" s="11">
        <v>70</v>
      </c>
      <c r="V1410" s="11">
        <v>800</v>
      </c>
      <c r="W1410" s="11">
        <v>-6.7897904000000002</v>
      </c>
      <c r="Y1410" s="11">
        <v>-2.138951</v>
      </c>
      <c r="Z1410" s="11">
        <v>1155.1735537190084</v>
      </c>
      <c r="AA1410" s="11">
        <v>3813.4031</v>
      </c>
      <c r="AB1410" s="11">
        <v>0.65</v>
      </c>
      <c r="AC1410" s="11">
        <v>70</v>
      </c>
      <c r="AD1410" s="11">
        <v>-6.7897904000000002</v>
      </c>
    </row>
    <row r="1411" spans="2:30" x14ac:dyDescent="0.35">
      <c r="B1411" s="11">
        <v>39.54439</v>
      </c>
      <c r="C1411" s="11">
        <v>35</v>
      </c>
      <c r="D1411" s="11">
        <v>38.051020000000001</v>
      </c>
      <c r="E1411" s="11">
        <v>0.3</v>
      </c>
      <c r="F1411" s="11">
        <v>5735.1756198347111</v>
      </c>
      <c r="G1411" s="11">
        <v>7500</v>
      </c>
      <c r="H1411" s="11">
        <v>0.85</v>
      </c>
      <c r="I1411" s="11">
        <v>0.3</v>
      </c>
      <c r="J1411" s="11">
        <v>0.8</v>
      </c>
      <c r="K1411" s="11">
        <v>4</v>
      </c>
      <c r="L1411" s="11">
        <v>2</v>
      </c>
      <c r="M1411" s="11">
        <v>3</v>
      </c>
      <c r="N1411" s="11">
        <v>4</v>
      </c>
      <c r="O1411" s="11">
        <v>0.125</v>
      </c>
      <c r="P1411" s="11">
        <v>0.2</v>
      </c>
      <c r="Q1411" s="11">
        <v>0.1</v>
      </c>
      <c r="R1411" s="11">
        <v>0.35</v>
      </c>
      <c r="S1411" s="11">
        <v>3102.2919000000002</v>
      </c>
      <c r="T1411" s="11">
        <v>0.45</v>
      </c>
      <c r="U1411" s="11">
        <v>40</v>
      </c>
      <c r="V1411" s="11">
        <v>1800</v>
      </c>
      <c r="W1411" s="11">
        <v>41.704087000000001</v>
      </c>
      <c r="Y1411" s="11">
        <v>39.54439</v>
      </c>
      <c r="Z1411" s="11">
        <v>1720.5526859504132</v>
      </c>
      <c r="AA1411" s="11">
        <v>3102.2919000000002</v>
      </c>
      <c r="AB1411" s="11">
        <v>0.45</v>
      </c>
      <c r="AC1411" s="11">
        <v>40</v>
      </c>
      <c r="AD1411" s="11">
        <v>41.704087000000001</v>
      </c>
    </row>
    <row r="1412" spans="2:30" x14ac:dyDescent="0.35">
      <c r="B1412" s="11">
        <v>-14.386900000000001</v>
      </c>
      <c r="C1412" s="11">
        <v>15</v>
      </c>
      <c r="D1412" s="11">
        <v>202.53061</v>
      </c>
      <c r="E1412" s="11">
        <v>0.27300000000000002</v>
      </c>
      <c r="F1412" s="11">
        <v>2985.4338842975208</v>
      </c>
      <c r="G1412" s="11">
        <v>5000</v>
      </c>
      <c r="H1412" s="11">
        <v>0.85</v>
      </c>
      <c r="I1412" s="11">
        <v>0.4</v>
      </c>
      <c r="J1412" s="11">
        <v>0.6</v>
      </c>
      <c r="K1412" s="11">
        <v>4</v>
      </c>
      <c r="L1412" s="11">
        <v>2</v>
      </c>
      <c r="M1412" s="11">
        <v>3</v>
      </c>
      <c r="N1412" s="11">
        <v>2</v>
      </c>
      <c r="O1412" s="11">
        <v>0.05</v>
      </c>
      <c r="P1412" s="11">
        <v>0.2</v>
      </c>
      <c r="Q1412" s="11">
        <v>0.23333333000000001</v>
      </c>
      <c r="R1412" s="11">
        <v>0.25</v>
      </c>
      <c r="S1412" s="11">
        <v>2802.5693000000001</v>
      </c>
      <c r="T1412" s="11">
        <v>0.7</v>
      </c>
      <c r="U1412" s="11">
        <v>40</v>
      </c>
      <c r="V1412" s="11">
        <v>2000</v>
      </c>
      <c r="W1412" s="11">
        <v>-12.923295</v>
      </c>
      <c r="Y1412" s="11">
        <v>-14.386900000000001</v>
      </c>
      <c r="Z1412" s="11">
        <v>815.02345041322326</v>
      </c>
      <c r="AA1412" s="11">
        <v>2802.5693000000001</v>
      </c>
      <c r="AB1412" s="11">
        <v>0.7</v>
      </c>
      <c r="AC1412" s="11">
        <v>40</v>
      </c>
      <c r="AD1412" s="11">
        <v>-12.923295</v>
      </c>
    </row>
    <row r="1413" spans="2:30" x14ac:dyDescent="0.35">
      <c r="B1413" s="11">
        <v>-0.93734300000000004</v>
      </c>
      <c r="C1413" s="11">
        <v>15</v>
      </c>
      <c r="D1413" s="11">
        <v>68.510204000000002</v>
      </c>
      <c r="E1413" s="11">
        <v>0.27300000000000002</v>
      </c>
      <c r="F1413" s="11">
        <v>3012.3966942148763</v>
      </c>
      <c r="G1413" s="11">
        <v>4000</v>
      </c>
      <c r="H1413" s="11">
        <v>0.75</v>
      </c>
      <c r="I1413" s="11">
        <v>0.2</v>
      </c>
      <c r="J1413" s="11">
        <v>0.9</v>
      </c>
      <c r="K1413" s="11">
        <v>4</v>
      </c>
      <c r="L1413" s="11">
        <v>4</v>
      </c>
      <c r="M1413" s="11">
        <v>2</v>
      </c>
      <c r="N1413" s="11">
        <v>3</v>
      </c>
      <c r="O1413" s="11">
        <v>0.2</v>
      </c>
      <c r="P1413" s="11">
        <v>0.2</v>
      </c>
      <c r="Q1413" s="11">
        <v>0.1</v>
      </c>
      <c r="R1413" s="11">
        <v>0.25</v>
      </c>
      <c r="S1413" s="11">
        <v>1157.1899000000001</v>
      </c>
      <c r="T1413" s="11">
        <v>0.67500000000000004</v>
      </c>
      <c r="U1413" s="11">
        <v>60</v>
      </c>
      <c r="V1413" s="11">
        <v>800</v>
      </c>
      <c r="W1413" s="11">
        <v>-1.4910884</v>
      </c>
      <c r="Y1413" s="11">
        <v>-0.93734300000000004</v>
      </c>
      <c r="Z1413" s="11">
        <v>822.38429752066133</v>
      </c>
      <c r="AA1413" s="11">
        <v>1157.1899000000001</v>
      </c>
      <c r="AB1413" s="11">
        <v>0.67500000000000004</v>
      </c>
      <c r="AC1413" s="11">
        <v>60</v>
      </c>
      <c r="AD1413" s="11">
        <v>-1.4910884</v>
      </c>
    </row>
    <row r="1414" spans="2:30" x14ac:dyDescent="0.35">
      <c r="B1414" s="11">
        <v>16.640429000000001</v>
      </c>
      <c r="C1414" s="11">
        <v>30</v>
      </c>
      <c r="D1414" s="11">
        <v>263.44898000000001</v>
      </c>
      <c r="E1414" s="11">
        <v>0.27300000000000002</v>
      </c>
      <c r="F1414" s="11">
        <v>2485.227272727273</v>
      </c>
      <c r="G1414" s="11">
        <v>7000</v>
      </c>
      <c r="H1414" s="11">
        <v>0.85</v>
      </c>
      <c r="I1414" s="11">
        <v>0.3</v>
      </c>
      <c r="J1414" s="11">
        <v>0.8</v>
      </c>
      <c r="K1414" s="11">
        <v>2</v>
      </c>
      <c r="L1414" s="11">
        <v>4</v>
      </c>
      <c r="M1414" s="11">
        <v>2</v>
      </c>
      <c r="N1414" s="11">
        <v>3</v>
      </c>
      <c r="O1414" s="11">
        <v>0.125</v>
      </c>
      <c r="P1414" s="11">
        <v>0.15</v>
      </c>
      <c r="Q1414" s="11">
        <v>0.16666666999999999</v>
      </c>
      <c r="R1414" s="11">
        <v>0.3</v>
      </c>
      <c r="S1414" s="11">
        <v>2411.0549000000001</v>
      </c>
      <c r="T1414" s="11">
        <v>0.6</v>
      </c>
      <c r="U1414" s="11">
        <v>90</v>
      </c>
      <c r="V1414" s="11">
        <v>800</v>
      </c>
      <c r="W1414" s="11">
        <v>10.210421999999999</v>
      </c>
      <c r="Y1414" s="11">
        <v>16.640429000000001</v>
      </c>
      <c r="Z1414" s="11">
        <v>678.46704545454554</v>
      </c>
      <c r="AA1414" s="11">
        <v>2411.0549000000001</v>
      </c>
      <c r="AB1414" s="11">
        <v>0.6</v>
      </c>
      <c r="AC1414" s="11">
        <v>90</v>
      </c>
      <c r="AD1414" s="11">
        <v>10.210421999999999</v>
      </c>
    </row>
    <row r="1415" spans="2:30" x14ac:dyDescent="0.35">
      <c r="B1415" s="11">
        <v>-23.674441999999999</v>
      </c>
      <c r="C1415" s="11">
        <v>25</v>
      </c>
      <c r="D1415" s="11">
        <v>153.79592</v>
      </c>
      <c r="E1415" s="11">
        <v>0.246</v>
      </c>
      <c r="F1415" s="11">
        <v>5061.9834710743798</v>
      </c>
      <c r="G1415" s="11">
        <v>2500</v>
      </c>
      <c r="H1415" s="11">
        <v>0.85</v>
      </c>
      <c r="I1415" s="11">
        <v>0.5</v>
      </c>
      <c r="J1415" s="11">
        <v>0.6</v>
      </c>
      <c r="K1415" s="11">
        <v>4</v>
      </c>
      <c r="L1415" s="11">
        <v>4</v>
      </c>
      <c r="M1415" s="11">
        <v>3</v>
      </c>
      <c r="N1415" s="11">
        <v>2</v>
      </c>
      <c r="O1415" s="11">
        <v>0.125</v>
      </c>
      <c r="P1415" s="11">
        <v>0.2</v>
      </c>
      <c r="Q1415" s="11">
        <v>0.16666666999999999</v>
      </c>
      <c r="R1415" s="11">
        <v>0.35</v>
      </c>
      <c r="S1415" s="11">
        <v>677.03003000000001</v>
      </c>
      <c r="T1415" s="11">
        <v>0.45</v>
      </c>
      <c r="U1415" s="11">
        <v>40</v>
      </c>
      <c r="V1415" s="11">
        <v>1600</v>
      </c>
      <c r="W1415" s="11">
        <v>-23.848081000000001</v>
      </c>
      <c r="Y1415" s="11">
        <v>-23.674441999999999</v>
      </c>
      <c r="Z1415" s="11">
        <v>1245.2479338842975</v>
      </c>
      <c r="AA1415" s="11">
        <v>677.03003000000001</v>
      </c>
      <c r="AB1415" s="11">
        <v>0.45</v>
      </c>
      <c r="AC1415" s="11">
        <v>40</v>
      </c>
      <c r="AD1415" s="11">
        <v>-23.848081000000001</v>
      </c>
    </row>
    <row r="1416" spans="2:30" x14ac:dyDescent="0.35">
      <c r="B1416" s="11">
        <v>-25.820799999999998</v>
      </c>
      <c r="C1416" s="11">
        <v>35</v>
      </c>
      <c r="D1416" s="11">
        <v>202.53061</v>
      </c>
      <c r="E1416" s="11">
        <v>0.03</v>
      </c>
      <c r="F1416" s="11">
        <v>600</v>
      </c>
      <c r="G1416" s="11">
        <v>6500</v>
      </c>
      <c r="H1416" s="11">
        <v>0.85</v>
      </c>
      <c r="I1416" s="11">
        <v>0.5</v>
      </c>
      <c r="J1416" s="11">
        <v>0.6</v>
      </c>
      <c r="K1416" s="11">
        <v>4</v>
      </c>
      <c r="L1416" s="11">
        <v>2</v>
      </c>
      <c r="M1416" s="11">
        <v>4</v>
      </c>
      <c r="N1416" s="11">
        <v>3</v>
      </c>
      <c r="O1416" s="11">
        <v>0.125</v>
      </c>
      <c r="P1416" s="11">
        <v>0.2</v>
      </c>
      <c r="Q1416" s="11">
        <v>0.23333333000000001</v>
      </c>
      <c r="R1416" s="11">
        <v>0.25</v>
      </c>
      <c r="S1416" s="11">
        <v>1654.5556999999999</v>
      </c>
      <c r="T1416" s="11">
        <v>0.65</v>
      </c>
      <c r="U1416" s="11">
        <v>90</v>
      </c>
      <c r="V1416" s="11">
        <v>2000</v>
      </c>
      <c r="W1416" s="11">
        <v>-29.100663000000001</v>
      </c>
      <c r="Y1416" s="11">
        <v>-25.820799999999998</v>
      </c>
      <c r="Z1416" s="11">
        <v>18</v>
      </c>
      <c r="AA1416" s="11">
        <v>1654.5556999999999</v>
      </c>
      <c r="AB1416" s="11">
        <v>0.65</v>
      </c>
      <c r="AC1416" s="11">
        <v>90</v>
      </c>
      <c r="AD1416" s="11">
        <v>-29.100663000000001</v>
      </c>
    </row>
    <row r="1417" spans="2:30" x14ac:dyDescent="0.35">
      <c r="B1417" s="11">
        <v>-16.635066999999999</v>
      </c>
      <c r="C1417" s="11">
        <v>40</v>
      </c>
      <c r="D1417" s="11">
        <v>50.234693999999998</v>
      </c>
      <c r="E1417" s="11">
        <v>0.27300000000000002</v>
      </c>
      <c r="F1417" s="11">
        <v>3120.6611570247933</v>
      </c>
      <c r="G1417" s="11">
        <v>6500</v>
      </c>
      <c r="H1417" s="11">
        <v>0.7</v>
      </c>
      <c r="I1417" s="11">
        <v>0.5</v>
      </c>
      <c r="J1417" s="11">
        <v>0.7</v>
      </c>
      <c r="K1417" s="11">
        <v>4</v>
      </c>
      <c r="L1417" s="11">
        <v>3</v>
      </c>
      <c r="M1417" s="11">
        <v>3</v>
      </c>
      <c r="N1417" s="11">
        <v>2</v>
      </c>
      <c r="O1417" s="11">
        <v>0.05</v>
      </c>
      <c r="P1417" s="11">
        <v>0.2</v>
      </c>
      <c r="Q1417" s="11">
        <v>0.3</v>
      </c>
      <c r="R1417" s="11">
        <v>0.35</v>
      </c>
      <c r="S1417" s="11">
        <v>1606.3179</v>
      </c>
      <c r="T1417" s="11">
        <v>0.65</v>
      </c>
      <c r="U1417" s="11">
        <v>40</v>
      </c>
      <c r="V1417" s="11">
        <v>800</v>
      </c>
      <c r="W1417" s="11">
        <v>-14.881698</v>
      </c>
      <c r="Y1417" s="11">
        <v>-16.635066999999999</v>
      </c>
      <c r="Z1417" s="11">
        <v>851.94049586776862</v>
      </c>
      <c r="AA1417" s="11">
        <v>1606.3179</v>
      </c>
      <c r="AB1417" s="11">
        <v>0.65</v>
      </c>
      <c r="AC1417" s="11">
        <v>40</v>
      </c>
      <c r="AD1417" s="11">
        <v>-14.881698</v>
      </c>
    </row>
    <row r="1418" spans="2:30" x14ac:dyDescent="0.35">
      <c r="B1418" s="11">
        <v>-18.19182</v>
      </c>
      <c r="C1418" s="11">
        <v>15</v>
      </c>
      <c r="D1418" s="11">
        <v>19.775510000000001</v>
      </c>
      <c r="E1418" s="11">
        <v>0.27300000000000002</v>
      </c>
      <c r="F1418" s="11">
        <v>8000</v>
      </c>
      <c r="G1418" s="11">
        <v>2500</v>
      </c>
      <c r="H1418" s="11">
        <v>0.7</v>
      </c>
      <c r="I1418" s="11">
        <v>0.4</v>
      </c>
      <c r="J1418" s="11">
        <v>0.8</v>
      </c>
      <c r="K1418" s="11">
        <v>2</v>
      </c>
      <c r="L1418" s="11">
        <v>3</v>
      </c>
      <c r="M1418" s="11">
        <v>4</v>
      </c>
      <c r="N1418" s="11">
        <v>4</v>
      </c>
      <c r="O1418" s="11">
        <v>0.125</v>
      </c>
      <c r="P1418" s="11">
        <v>0.15</v>
      </c>
      <c r="Q1418" s="11">
        <v>0.3</v>
      </c>
      <c r="R1418" s="11">
        <v>0.3</v>
      </c>
      <c r="S1418" s="11">
        <v>1401.2846</v>
      </c>
      <c r="T1418" s="11">
        <v>0.67500000000000004</v>
      </c>
      <c r="U1418" s="11">
        <v>80</v>
      </c>
      <c r="V1418" s="11">
        <v>1800</v>
      </c>
      <c r="W1418" s="11">
        <v>-20.253602000000001</v>
      </c>
      <c r="Y1418" s="11">
        <v>-18.19182</v>
      </c>
      <c r="Z1418" s="11">
        <v>2184</v>
      </c>
      <c r="AA1418" s="11">
        <v>1401.2846</v>
      </c>
      <c r="AB1418" s="11">
        <v>0.67500000000000004</v>
      </c>
      <c r="AC1418" s="11">
        <v>80</v>
      </c>
      <c r="AD1418" s="11">
        <v>-20.253602000000001</v>
      </c>
    </row>
    <row r="1419" spans="2:30" x14ac:dyDescent="0.35">
      <c r="B1419" s="11">
        <v>-11.001795</v>
      </c>
      <c r="C1419" s="11">
        <v>45</v>
      </c>
      <c r="D1419" s="11">
        <v>13.683673000000001</v>
      </c>
      <c r="E1419" s="11">
        <v>8.4000000000000005E-2</v>
      </c>
      <c r="F1419" s="11">
        <v>785.64049586776855</v>
      </c>
      <c r="G1419" s="11">
        <v>6500</v>
      </c>
      <c r="H1419" s="11">
        <v>0.8</v>
      </c>
      <c r="I1419" s="11">
        <v>0.4</v>
      </c>
      <c r="J1419" s="11">
        <v>0.9</v>
      </c>
      <c r="K1419" s="11">
        <v>2</v>
      </c>
      <c r="L1419" s="11">
        <v>4</v>
      </c>
      <c r="M1419" s="11">
        <v>2</v>
      </c>
      <c r="N1419" s="11">
        <v>2</v>
      </c>
      <c r="O1419" s="11">
        <v>0.125</v>
      </c>
      <c r="P1419" s="11">
        <v>0.15</v>
      </c>
      <c r="Q1419" s="11">
        <v>0.16666666999999999</v>
      </c>
      <c r="R1419" s="11">
        <v>0.35</v>
      </c>
      <c r="S1419" s="11">
        <v>2048.5673000000002</v>
      </c>
      <c r="T1419" s="11">
        <v>0.57499999999999996</v>
      </c>
      <c r="U1419" s="11">
        <v>90</v>
      </c>
      <c r="V1419" s="11">
        <v>400</v>
      </c>
      <c r="W1419" s="11">
        <v>-9.3438901999999988</v>
      </c>
      <c r="Y1419" s="11">
        <v>-11.001795</v>
      </c>
      <c r="Z1419" s="11">
        <v>65.993801652892557</v>
      </c>
      <c r="AA1419" s="11">
        <v>2048.5673000000002</v>
      </c>
      <c r="AB1419" s="11">
        <v>0.57499999999999996</v>
      </c>
      <c r="AC1419" s="11">
        <v>90</v>
      </c>
      <c r="AD1419" s="11">
        <v>-9.3438901999999988</v>
      </c>
    </row>
    <row r="1420" spans="2:30" x14ac:dyDescent="0.35">
      <c r="B1420" s="11">
        <v>-13.20072</v>
      </c>
      <c r="C1420" s="11">
        <v>40</v>
      </c>
      <c r="D1420" s="11">
        <v>184.2551</v>
      </c>
      <c r="E1420" s="11">
        <v>0.111</v>
      </c>
      <c r="F1420" s="11">
        <v>3120.6611570247933</v>
      </c>
      <c r="G1420" s="11">
        <v>7000</v>
      </c>
      <c r="H1420" s="11">
        <v>0.7</v>
      </c>
      <c r="I1420" s="11">
        <v>0.5</v>
      </c>
      <c r="J1420" s="11">
        <v>0.8</v>
      </c>
      <c r="K1420" s="11">
        <v>4</v>
      </c>
      <c r="L1420" s="11">
        <v>4</v>
      </c>
      <c r="M1420" s="11">
        <v>3</v>
      </c>
      <c r="N1420" s="11">
        <v>4</v>
      </c>
      <c r="O1420" s="11">
        <v>0.05</v>
      </c>
      <c r="P1420" s="11">
        <v>0.15</v>
      </c>
      <c r="Q1420" s="11">
        <v>0.16666666999999999</v>
      </c>
      <c r="R1420" s="11">
        <v>0.25</v>
      </c>
      <c r="S1420" s="11">
        <v>1729.8807999999999</v>
      </c>
      <c r="T1420" s="11">
        <v>0.7</v>
      </c>
      <c r="U1420" s="11">
        <v>60</v>
      </c>
      <c r="V1420" s="11">
        <v>600</v>
      </c>
      <c r="W1420" s="11">
        <v>-12.461755999999999</v>
      </c>
      <c r="Y1420" s="11">
        <v>-13.20072</v>
      </c>
      <c r="Z1420" s="11">
        <v>346.39338842975206</v>
      </c>
      <c r="AA1420" s="11">
        <v>1729.8807999999999</v>
      </c>
      <c r="AB1420" s="11">
        <v>0.7</v>
      </c>
      <c r="AC1420" s="11">
        <v>60</v>
      </c>
      <c r="AD1420" s="11">
        <v>-12.461755999999999</v>
      </c>
    </row>
    <row r="1421" spans="2:30" x14ac:dyDescent="0.35">
      <c r="B1421" s="11">
        <v>-1.6366350000000001</v>
      </c>
      <c r="C1421" s="11">
        <v>25</v>
      </c>
      <c r="D1421" s="11">
        <v>31.959184</v>
      </c>
      <c r="E1421" s="11">
        <v>0.246</v>
      </c>
      <c r="F1421" s="11">
        <v>1475</v>
      </c>
      <c r="G1421" s="11">
        <v>8000</v>
      </c>
      <c r="H1421" s="11">
        <v>0.75</v>
      </c>
      <c r="I1421" s="11">
        <v>0.2</v>
      </c>
      <c r="J1421" s="11">
        <v>0.9</v>
      </c>
      <c r="K1421" s="11">
        <v>3</v>
      </c>
      <c r="L1421" s="11">
        <v>3</v>
      </c>
      <c r="M1421" s="11">
        <v>4</v>
      </c>
      <c r="N1421" s="11">
        <v>4</v>
      </c>
      <c r="O1421" s="11">
        <v>0.125</v>
      </c>
      <c r="P1421" s="11">
        <v>0.2</v>
      </c>
      <c r="Q1421" s="11">
        <v>0.1</v>
      </c>
      <c r="R1421" s="11">
        <v>0.25</v>
      </c>
      <c r="S1421" s="11">
        <v>4197.5861999999997</v>
      </c>
      <c r="T1421" s="11">
        <v>0.57499999999999996</v>
      </c>
      <c r="U1421" s="11">
        <v>50</v>
      </c>
      <c r="V1421" s="11">
        <v>1800</v>
      </c>
      <c r="W1421" s="11">
        <v>-0.57385006999999999</v>
      </c>
      <c r="Y1421" s="11">
        <v>-1.6366350000000001</v>
      </c>
      <c r="Z1421" s="11">
        <v>362.85</v>
      </c>
      <c r="AA1421" s="11">
        <v>4197.5861999999997</v>
      </c>
      <c r="AB1421" s="11">
        <v>0.57499999999999996</v>
      </c>
      <c r="AC1421" s="11">
        <v>50</v>
      </c>
      <c r="AD1421" s="11">
        <v>-0.57385006999999999</v>
      </c>
    </row>
    <row r="1422" spans="2:30" x14ac:dyDescent="0.35">
      <c r="B1422" s="11">
        <v>-0.39616099999999999</v>
      </c>
      <c r="C1422" s="11">
        <v>20</v>
      </c>
      <c r="D1422" s="11">
        <v>98.969387999999995</v>
      </c>
      <c r="E1422" s="11">
        <v>0.13800000000000001</v>
      </c>
      <c r="F1422" s="11">
        <v>1961.518595041322</v>
      </c>
      <c r="G1422" s="11">
        <v>5500</v>
      </c>
      <c r="H1422" s="11">
        <v>0.75</v>
      </c>
      <c r="I1422" s="11">
        <v>0.3</v>
      </c>
      <c r="J1422" s="11">
        <v>0.9</v>
      </c>
      <c r="K1422" s="11">
        <v>2</v>
      </c>
      <c r="L1422" s="11">
        <v>4</v>
      </c>
      <c r="M1422" s="11">
        <v>4</v>
      </c>
      <c r="N1422" s="11">
        <v>2</v>
      </c>
      <c r="O1422" s="11">
        <v>0.125</v>
      </c>
      <c r="P1422" s="11">
        <v>0.1</v>
      </c>
      <c r="Q1422" s="11">
        <v>0.1</v>
      </c>
      <c r="R1422" s="11">
        <v>0.2</v>
      </c>
      <c r="S1422" s="11">
        <v>2981.0828000000001</v>
      </c>
      <c r="T1422" s="11">
        <v>0.57499999999999996</v>
      </c>
      <c r="U1422" s="11">
        <v>70</v>
      </c>
      <c r="V1422" s="11">
        <v>600</v>
      </c>
      <c r="W1422" s="11">
        <v>2.733622</v>
      </c>
      <c r="Y1422" s="11">
        <v>-0.39616099999999999</v>
      </c>
      <c r="Z1422" s="11">
        <v>270.68956611570246</v>
      </c>
      <c r="AA1422" s="11">
        <v>2981.0828000000001</v>
      </c>
      <c r="AB1422" s="11">
        <v>0.57499999999999996</v>
      </c>
      <c r="AC1422" s="11">
        <v>70</v>
      </c>
      <c r="AD1422" s="11">
        <v>2.733622</v>
      </c>
    </row>
    <row r="1423" spans="2:30" x14ac:dyDescent="0.35">
      <c r="B1423" s="11">
        <v>-16.854666000000002</v>
      </c>
      <c r="C1423" s="11">
        <v>30</v>
      </c>
      <c r="D1423" s="11">
        <v>251.26531</v>
      </c>
      <c r="E1423" s="11">
        <v>5.7000000000000002E-2</v>
      </c>
      <c r="F1423" s="11">
        <v>2404.4421487603304</v>
      </c>
      <c r="G1423" s="11">
        <v>6000</v>
      </c>
      <c r="H1423" s="11">
        <v>0.7</v>
      </c>
      <c r="I1423" s="11">
        <v>0.4</v>
      </c>
      <c r="J1423" s="11">
        <v>0.7</v>
      </c>
      <c r="K1423" s="11">
        <v>2</v>
      </c>
      <c r="L1423" s="11">
        <v>4</v>
      </c>
      <c r="M1423" s="11">
        <v>3</v>
      </c>
      <c r="N1423" s="11">
        <v>2</v>
      </c>
      <c r="O1423" s="11">
        <v>0.2</v>
      </c>
      <c r="P1423" s="11">
        <v>0.1</v>
      </c>
      <c r="Q1423" s="11">
        <v>0.3</v>
      </c>
      <c r="R1423" s="11">
        <v>0.3</v>
      </c>
      <c r="S1423" s="11">
        <v>3542.7745</v>
      </c>
      <c r="T1423" s="11">
        <v>0.45</v>
      </c>
      <c r="U1423" s="11">
        <v>60</v>
      </c>
      <c r="V1423" s="11">
        <v>2000</v>
      </c>
      <c r="W1423" s="11">
        <v>-13.636967</v>
      </c>
      <c r="Y1423" s="11">
        <v>-16.854666000000002</v>
      </c>
      <c r="Z1423" s="11">
        <v>137.05320247933884</v>
      </c>
      <c r="AA1423" s="11">
        <v>3542.7745</v>
      </c>
      <c r="AB1423" s="11">
        <v>0.45</v>
      </c>
      <c r="AC1423" s="11">
        <v>60</v>
      </c>
      <c r="AD1423" s="11">
        <v>-13.636967</v>
      </c>
    </row>
    <row r="1424" spans="2:30" x14ac:dyDescent="0.35">
      <c r="B1424" s="11">
        <v>-3.5911439999999999</v>
      </c>
      <c r="C1424" s="11">
        <v>35</v>
      </c>
      <c r="D1424" s="11">
        <v>56.326531000000003</v>
      </c>
      <c r="E1424" s="11">
        <v>5.7000000000000002E-2</v>
      </c>
      <c r="F1424" s="11">
        <v>3490.909090909091</v>
      </c>
      <c r="G1424" s="11">
        <v>7500</v>
      </c>
      <c r="H1424" s="11">
        <v>0.75</v>
      </c>
      <c r="I1424" s="11">
        <v>0.5</v>
      </c>
      <c r="J1424" s="11">
        <v>0.6</v>
      </c>
      <c r="K1424" s="11">
        <v>3</v>
      </c>
      <c r="L1424" s="11">
        <v>4</v>
      </c>
      <c r="M1424" s="11">
        <v>3</v>
      </c>
      <c r="N1424" s="11">
        <v>4</v>
      </c>
      <c r="O1424" s="11">
        <v>0.2</v>
      </c>
      <c r="P1424" s="11">
        <v>0.2</v>
      </c>
      <c r="Q1424" s="11">
        <v>0.3</v>
      </c>
      <c r="R1424" s="11">
        <v>0.2</v>
      </c>
      <c r="S1424" s="11">
        <v>3698.8865000000001</v>
      </c>
      <c r="T1424" s="11">
        <v>0.65</v>
      </c>
      <c r="U1424" s="11">
        <v>80</v>
      </c>
      <c r="V1424" s="11">
        <v>400</v>
      </c>
      <c r="W1424" s="11">
        <v>-2.1124920999999999</v>
      </c>
      <c r="Y1424" s="11">
        <v>-3.5911439999999999</v>
      </c>
      <c r="Z1424" s="11">
        <v>198.9818181818182</v>
      </c>
      <c r="AA1424" s="11">
        <v>3698.8865000000001</v>
      </c>
      <c r="AB1424" s="11">
        <v>0.65</v>
      </c>
      <c r="AC1424" s="11">
        <v>80</v>
      </c>
      <c r="AD1424" s="11">
        <v>-2.1124920999999999</v>
      </c>
    </row>
    <row r="1425" spans="2:30" x14ac:dyDescent="0.35">
      <c r="B1425" s="11">
        <v>-4.3963970000000003</v>
      </c>
      <c r="C1425" s="11">
        <v>25</v>
      </c>
      <c r="D1425" s="11">
        <v>129.42857000000001</v>
      </c>
      <c r="E1425" s="11">
        <v>8.4000000000000005E-2</v>
      </c>
      <c r="F1425" s="11">
        <v>4500</v>
      </c>
      <c r="G1425" s="11">
        <v>5500</v>
      </c>
      <c r="H1425" s="11">
        <v>0.7</v>
      </c>
      <c r="I1425" s="11">
        <v>0.3</v>
      </c>
      <c r="J1425" s="11">
        <v>0.8</v>
      </c>
      <c r="K1425" s="11">
        <v>2</v>
      </c>
      <c r="L1425" s="11">
        <v>4</v>
      </c>
      <c r="M1425" s="11">
        <v>3</v>
      </c>
      <c r="N1425" s="11">
        <v>4</v>
      </c>
      <c r="O1425" s="11">
        <v>0.125</v>
      </c>
      <c r="P1425" s="11">
        <v>0.2</v>
      </c>
      <c r="Q1425" s="11">
        <v>0.1</v>
      </c>
      <c r="R1425" s="11">
        <v>0.3</v>
      </c>
      <c r="S1425" s="11">
        <v>2885.8404999999998</v>
      </c>
      <c r="T1425" s="11">
        <v>0.65</v>
      </c>
      <c r="U1425" s="11">
        <v>60</v>
      </c>
      <c r="V1425" s="11">
        <v>1000</v>
      </c>
      <c r="W1425" s="11">
        <v>-3.1006617999999997</v>
      </c>
      <c r="Y1425" s="11">
        <v>-4.3963970000000003</v>
      </c>
      <c r="Z1425" s="11">
        <v>378</v>
      </c>
      <c r="AA1425" s="11">
        <v>2885.8404999999998</v>
      </c>
      <c r="AB1425" s="11">
        <v>0.65</v>
      </c>
      <c r="AC1425" s="11">
        <v>60</v>
      </c>
      <c r="AD1425" s="11">
        <v>-3.1006617999999997</v>
      </c>
    </row>
    <row r="1426" spans="2:30" x14ac:dyDescent="0.35">
      <c r="B1426" s="11">
        <v>2.7329850000000002</v>
      </c>
      <c r="C1426" s="11">
        <v>20</v>
      </c>
      <c r="D1426" s="11">
        <v>147.70408</v>
      </c>
      <c r="E1426" s="11">
        <v>0.3</v>
      </c>
      <c r="F1426" s="11">
        <v>1269.4214876033059</v>
      </c>
      <c r="G1426" s="11">
        <v>4500</v>
      </c>
      <c r="H1426" s="11">
        <v>0.8</v>
      </c>
      <c r="I1426" s="11">
        <v>0.3</v>
      </c>
      <c r="J1426" s="11">
        <v>0.8</v>
      </c>
      <c r="K1426" s="11">
        <v>2</v>
      </c>
      <c r="L1426" s="11">
        <v>3</v>
      </c>
      <c r="M1426" s="11">
        <v>4</v>
      </c>
      <c r="N1426" s="11">
        <v>2</v>
      </c>
      <c r="O1426" s="11">
        <v>0.125</v>
      </c>
      <c r="P1426" s="11">
        <v>0.15</v>
      </c>
      <c r="Q1426" s="11">
        <v>0.23333333000000001</v>
      </c>
      <c r="R1426" s="11">
        <v>0.2</v>
      </c>
      <c r="S1426" s="11">
        <v>2045.6696999999999</v>
      </c>
      <c r="T1426" s="11">
        <v>0.6</v>
      </c>
      <c r="U1426" s="11">
        <v>70</v>
      </c>
      <c r="V1426" s="11">
        <v>1600</v>
      </c>
      <c r="W1426" s="11">
        <v>1.3125573000000001</v>
      </c>
      <c r="Y1426" s="11">
        <v>2.7329850000000002</v>
      </c>
      <c r="Z1426" s="11">
        <v>380.82644628099177</v>
      </c>
      <c r="AA1426" s="11">
        <v>2045.6696999999999</v>
      </c>
      <c r="AB1426" s="11">
        <v>0.6</v>
      </c>
      <c r="AC1426" s="11">
        <v>70</v>
      </c>
      <c r="AD1426" s="11">
        <v>1.3125573000000001</v>
      </c>
    </row>
    <row r="1427" spans="2:30" x14ac:dyDescent="0.35">
      <c r="B1427" s="11">
        <v>2.4628070000000002</v>
      </c>
      <c r="C1427" s="11">
        <v>15</v>
      </c>
      <c r="D1427" s="11">
        <v>74.602041</v>
      </c>
      <c r="E1427" s="11">
        <v>0.3</v>
      </c>
      <c r="F1427" s="11">
        <v>1700</v>
      </c>
      <c r="G1427" s="11">
        <v>6500</v>
      </c>
      <c r="H1427" s="11">
        <v>0.75</v>
      </c>
      <c r="I1427" s="11">
        <v>0.4</v>
      </c>
      <c r="J1427" s="11">
        <v>0.7</v>
      </c>
      <c r="K1427" s="11">
        <v>4</v>
      </c>
      <c r="L1427" s="11">
        <v>4</v>
      </c>
      <c r="M1427" s="11">
        <v>3</v>
      </c>
      <c r="N1427" s="11">
        <v>2</v>
      </c>
      <c r="O1427" s="11">
        <v>0.2</v>
      </c>
      <c r="P1427" s="11">
        <v>0.1</v>
      </c>
      <c r="Q1427" s="11">
        <v>0.16666666999999999</v>
      </c>
      <c r="R1427" s="11">
        <v>0.3</v>
      </c>
      <c r="S1427" s="11">
        <v>2468.0691000000002</v>
      </c>
      <c r="T1427" s="11">
        <v>0.55000000000000004</v>
      </c>
      <c r="U1427" s="11">
        <v>50</v>
      </c>
      <c r="V1427" s="11">
        <v>1000</v>
      </c>
      <c r="W1427" s="11">
        <v>1.3200913000000001</v>
      </c>
      <c r="Y1427" s="11">
        <v>2.4628070000000002</v>
      </c>
      <c r="Z1427" s="11">
        <v>510</v>
      </c>
      <c r="AA1427" s="11">
        <v>2468.0691000000002</v>
      </c>
      <c r="AB1427" s="11">
        <v>0.55000000000000004</v>
      </c>
      <c r="AC1427" s="11">
        <v>50</v>
      </c>
      <c r="AD1427" s="11">
        <v>1.3200913000000001</v>
      </c>
    </row>
    <row r="1428" spans="2:30" x14ac:dyDescent="0.35">
      <c r="B1428" s="11">
        <v>12.258891999999999</v>
      </c>
      <c r="C1428" s="11">
        <v>40</v>
      </c>
      <c r="D1428" s="11">
        <v>178.16327000000001</v>
      </c>
      <c r="E1428" s="11">
        <v>0.3</v>
      </c>
      <c r="F1428" s="11">
        <v>1650</v>
      </c>
      <c r="G1428" s="11">
        <v>6500</v>
      </c>
      <c r="H1428" s="11">
        <v>0.7</v>
      </c>
      <c r="I1428" s="11">
        <v>0.3</v>
      </c>
      <c r="J1428" s="11">
        <v>0.6</v>
      </c>
      <c r="K1428" s="11">
        <v>3</v>
      </c>
      <c r="L1428" s="11">
        <v>3</v>
      </c>
      <c r="M1428" s="11">
        <v>3</v>
      </c>
      <c r="N1428" s="11">
        <v>4</v>
      </c>
      <c r="O1428" s="11">
        <v>0.05</v>
      </c>
      <c r="P1428" s="11">
        <v>0.15</v>
      </c>
      <c r="Q1428" s="11">
        <v>0.1</v>
      </c>
      <c r="R1428" s="11">
        <v>0.3</v>
      </c>
      <c r="S1428" s="11">
        <v>3614.2152999999998</v>
      </c>
      <c r="T1428" s="11">
        <v>0.45</v>
      </c>
      <c r="U1428" s="11">
        <v>60</v>
      </c>
      <c r="V1428" s="11">
        <v>1000</v>
      </c>
      <c r="W1428" s="11">
        <v>8.7466664999999999</v>
      </c>
      <c r="Y1428" s="11">
        <v>12.258891999999999</v>
      </c>
      <c r="Z1428" s="11">
        <v>495</v>
      </c>
      <c r="AA1428" s="11">
        <v>3614.2152999999998</v>
      </c>
      <c r="AB1428" s="11">
        <v>0.45</v>
      </c>
      <c r="AC1428" s="11">
        <v>60</v>
      </c>
      <c r="AD1428" s="11">
        <v>8.7466664999999999</v>
      </c>
    </row>
    <row r="1429" spans="2:30" x14ac:dyDescent="0.35">
      <c r="B1429" s="11">
        <v>15.212806</v>
      </c>
      <c r="C1429" s="11">
        <v>15</v>
      </c>
      <c r="D1429" s="11">
        <v>269.54082</v>
      </c>
      <c r="E1429" s="11">
        <v>0.13800000000000001</v>
      </c>
      <c r="F1429" s="11">
        <v>2485.227272727273</v>
      </c>
      <c r="G1429" s="11">
        <v>5500</v>
      </c>
      <c r="H1429" s="11">
        <v>0.8</v>
      </c>
      <c r="I1429" s="11">
        <v>0.4</v>
      </c>
      <c r="J1429" s="11">
        <v>0.9</v>
      </c>
      <c r="K1429" s="11">
        <v>2</v>
      </c>
      <c r="L1429" s="11">
        <v>3</v>
      </c>
      <c r="M1429" s="11">
        <v>3</v>
      </c>
      <c r="N1429" s="11">
        <v>3</v>
      </c>
      <c r="O1429" s="11">
        <v>0.2</v>
      </c>
      <c r="P1429" s="11">
        <v>0.15</v>
      </c>
      <c r="Q1429" s="11">
        <v>0.1</v>
      </c>
      <c r="R1429" s="11">
        <v>0.35</v>
      </c>
      <c r="S1429" s="11">
        <v>2088.3661000000002</v>
      </c>
      <c r="T1429" s="11">
        <v>0.47499999999999998</v>
      </c>
      <c r="U1429" s="11">
        <v>60</v>
      </c>
      <c r="V1429" s="11">
        <v>1200</v>
      </c>
      <c r="W1429" s="11">
        <v>14.301386000000001</v>
      </c>
      <c r="Y1429" s="11">
        <v>15.212806</v>
      </c>
      <c r="Z1429" s="11">
        <v>342.96136363636367</v>
      </c>
      <c r="AA1429" s="11">
        <v>2088.3661000000002</v>
      </c>
      <c r="AB1429" s="11">
        <v>0.47499999999999998</v>
      </c>
      <c r="AC1429" s="11">
        <v>60</v>
      </c>
      <c r="AD1429" s="11">
        <v>14.301386000000001</v>
      </c>
    </row>
    <row r="1430" spans="2:30" x14ac:dyDescent="0.35">
      <c r="B1430" s="11">
        <v>34.902124000000001</v>
      </c>
      <c r="C1430" s="11">
        <v>20</v>
      </c>
      <c r="D1430" s="11">
        <v>287.81632999999999</v>
      </c>
      <c r="E1430" s="11">
        <v>0.246</v>
      </c>
      <c r="F1430" s="11">
        <v>1125</v>
      </c>
      <c r="G1430" s="11">
        <v>4500</v>
      </c>
      <c r="H1430" s="11">
        <v>0.85</v>
      </c>
      <c r="I1430" s="11">
        <v>0.5</v>
      </c>
      <c r="J1430" s="11">
        <v>0.9</v>
      </c>
      <c r="K1430" s="11">
        <v>2</v>
      </c>
      <c r="L1430" s="11">
        <v>2</v>
      </c>
      <c r="M1430" s="11">
        <v>3</v>
      </c>
      <c r="N1430" s="11">
        <v>2</v>
      </c>
      <c r="O1430" s="11">
        <v>0.125</v>
      </c>
      <c r="P1430" s="11">
        <v>0.2</v>
      </c>
      <c r="Q1430" s="11">
        <v>0.1</v>
      </c>
      <c r="R1430" s="11">
        <v>0.3</v>
      </c>
      <c r="S1430" s="11">
        <v>2045.6696999999999</v>
      </c>
      <c r="T1430" s="11">
        <v>0.4</v>
      </c>
      <c r="U1430" s="11">
        <v>90</v>
      </c>
      <c r="V1430" s="11">
        <v>1600</v>
      </c>
      <c r="W1430" s="11">
        <v>26.602125999999998</v>
      </c>
      <c r="Y1430" s="11">
        <v>34.902124000000001</v>
      </c>
      <c r="Z1430" s="11">
        <v>276.75</v>
      </c>
      <c r="AA1430" s="11">
        <v>2045.6696999999999</v>
      </c>
      <c r="AB1430" s="11">
        <v>0.4</v>
      </c>
      <c r="AC1430" s="11">
        <v>90</v>
      </c>
      <c r="AD1430" s="11">
        <v>26.602125999999998</v>
      </c>
    </row>
    <row r="1431" spans="2:30" x14ac:dyDescent="0.35">
      <c r="B1431" s="11">
        <v>-12.935527</v>
      </c>
      <c r="C1431" s="11">
        <v>25</v>
      </c>
      <c r="D1431" s="11">
        <v>245.17347000000001</v>
      </c>
      <c r="E1431" s="11">
        <v>0.03</v>
      </c>
      <c r="F1431" s="11">
        <v>899.17355371900828</v>
      </c>
      <c r="G1431" s="11">
        <v>6000</v>
      </c>
      <c r="H1431" s="11">
        <v>0.7</v>
      </c>
      <c r="I1431" s="11">
        <v>0.3</v>
      </c>
      <c r="J1431" s="11">
        <v>0.6</v>
      </c>
      <c r="K1431" s="11">
        <v>2</v>
      </c>
      <c r="L1431" s="11">
        <v>4</v>
      </c>
      <c r="M1431" s="11">
        <v>2</v>
      </c>
      <c r="N1431" s="11">
        <v>4</v>
      </c>
      <c r="O1431" s="11">
        <v>0.125</v>
      </c>
      <c r="P1431" s="11">
        <v>0.2</v>
      </c>
      <c r="Q1431" s="11">
        <v>0.3</v>
      </c>
      <c r="R1431" s="11">
        <v>0.2</v>
      </c>
      <c r="S1431" s="11">
        <v>2132.6446000000001</v>
      </c>
      <c r="T1431" s="11">
        <v>0.4</v>
      </c>
      <c r="U1431" s="11">
        <v>90</v>
      </c>
      <c r="V1431" s="11">
        <v>1200</v>
      </c>
      <c r="W1431" s="11">
        <v>-13.906898</v>
      </c>
      <c r="Y1431" s="11">
        <v>-12.935527</v>
      </c>
      <c r="Z1431" s="11">
        <v>26.975206611570247</v>
      </c>
      <c r="AA1431" s="11">
        <v>2132.6446000000001</v>
      </c>
      <c r="AB1431" s="11">
        <v>0.4</v>
      </c>
      <c r="AC1431" s="11">
        <v>90</v>
      </c>
      <c r="AD1431" s="11">
        <v>-13.906898</v>
      </c>
    </row>
    <row r="1432" spans="2:30" x14ac:dyDescent="0.35">
      <c r="B1432" s="11">
        <v>7.4217700000000004</v>
      </c>
      <c r="C1432" s="11">
        <v>15</v>
      </c>
      <c r="D1432" s="11">
        <v>202.53061</v>
      </c>
      <c r="E1432" s="11">
        <v>0.192</v>
      </c>
      <c r="F1432" s="11">
        <v>2748.8119834710747</v>
      </c>
      <c r="G1432" s="11">
        <v>7500</v>
      </c>
      <c r="H1432" s="11">
        <v>0.8</v>
      </c>
      <c r="I1432" s="11">
        <v>0.5</v>
      </c>
      <c r="J1432" s="11">
        <v>0.7</v>
      </c>
      <c r="K1432" s="11">
        <v>4</v>
      </c>
      <c r="L1432" s="11">
        <v>4</v>
      </c>
      <c r="M1432" s="11">
        <v>4</v>
      </c>
      <c r="N1432" s="11">
        <v>4</v>
      </c>
      <c r="O1432" s="11">
        <v>0.2</v>
      </c>
      <c r="P1432" s="11">
        <v>0.1</v>
      </c>
      <c r="Q1432" s="11">
        <v>0.1</v>
      </c>
      <c r="R1432" s="11">
        <v>0.2</v>
      </c>
      <c r="S1432" s="11">
        <v>3525.8130000000001</v>
      </c>
      <c r="T1432" s="11">
        <v>0.4</v>
      </c>
      <c r="U1432" s="11">
        <v>40</v>
      </c>
      <c r="V1432" s="11">
        <v>2000</v>
      </c>
      <c r="W1432" s="11">
        <v>6.8691290999999994</v>
      </c>
      <c r="Y1432" s="11">
        <v>7.4217700000000004</v>
      </c>
      <c r="Z1432" s="11">
        <v>527.77190082644631</v>
      </c>
      <c r="AA1432" s="11">
        <v>3525.8130000000001</v>
      </c>
      <c r="AB1432" s="11">
        <v>0.4</v>
      </c>
      <c r="AC1432" s="11">
        <v>40</v>
      </c>
      <c r="AD1432" s="11">
        <v>6.8691290999999994</v>
      </c>
    </row>
    <row r="1433" spans="2:30" x14ac:dyDescent="0.35">
      <c r="B1433" s="11">
        <v>35.010517</v>
      </c>
      <c r="C1433" s="11">
        <v>25</v>
      </c>
      <c r="D1433" s="11">
        <v>245.17347000000001</v>
      </c>
      <c r="E1433" s="11">
        <v>0.27300000000000002</v>
      </c>
      <c r="F1433" s="11">
        <v>3490.909090909091</v>
      </c>
      <c r="G1433" s="11">
        <v>5000</v>
      </c>
      <c r="H1433" s="11">
        <v>0.7</v>
      </c>
      <c r="I1433" s="11">
        <v>0.4</v>
      </c>
      <c r="J1433" s="11">
        <v>0.9</v>
      </c>
      <c r="K1433" s="11">
        <v>4</v>
      </c>
      <c r="L1433" s="11">
        <v>2</v>
      </c>
      <c r="M1433" s="11">
        <v>4</v>
      </c>
      <c r="N1433" s="11">
        <v>3</v>
      </c>
      <c r="O1433" s="11">
        <v>0.125</v>
      </c>
      <c r="P1433" s="11">
        <v>0.2</v>
      </c>
      <c r="Q1433" s="11">
        <v>0.3</v>
      </c>
      <c r="R1433" s="11">
        <v>0.35</v>
      </c>
      <c r="S1433" s="11">
        <v>3046.6351</v>
      </c>
      <c r="T1433" s="11">
        <v>0.47499999999999998</v>
      </c>
      <c r="U1433" s="11">
        <v>60</v>
      </c>
      <c r="V1433" s="11">
        <v>800</v>
      </c>
      <c r="W1433" s="11">
        <v>41.626705999999999</v>
      </c>
      <c r="Y1433" s="11">
        <v>35.010517</v>
      </c>
      <c r="Z1433" s="11">
        <v>953.01818181818192</v>
      </c>
      <c r="AA1433" s="11">
        <v>3046.6351</v>
      </c>
      <c r="AB1433" s="11">
        <v>0.47499999999999998</v>
      </c>
      <c r="AC1433" s="11">
        <v>60</v>
      </c>
      <c r="AD1433" s="11">
        <v>41.626705999999999</v>
      </c>
    </row>
    <row r="1434" spans="2:30" x14ac:dyDescent="0.35">
      <c r="B1434" s="11">
        <v>-0.51423700000000006</v>
      </c>
      <c r="C1434" s="11">
        <v>25</v>
      </c>
      <c r="D1434" s="11">
        <v>275.63265000000001</v>
      </c>
      <c r="E1434" s="11">
        <v>8.4000000000000005E-2</v>
      </c>
      <c r="F1434" s="11">
        <v>2985.4338842975208</v>
      </c>
      <c r="G1434" s="11">
        <v>6000</v>
      </c>
      <c r="H1434" s="11">
        <v>0.8</v>
      </c>
      <c r="I1434" s="11">
        <v>0.4</v>
      </c>
      <c r="J1434" s="11">
        <v>0.8</v>
      </c>
      <c r="K1434" s="11">
        <v>2</v>
      </c>
      <c r="L1434" s="11">
        <v>4</v>
      </c>
      <c r="M1434" s="11">
        <v>3</v>
      </c>
      <c r="N1434" s="11">
        <v>3</v>
      </c>
      <c r="O1434" s="11">
        <v>0.125</v>
      </c>
      <c r="P1434" s="11">
        <v>0.2</v>
      </c>
      <c r="Q1434" s="11">
        <v>0.16666666999999999</v>
      </c>
      <c r="R1434" s="11">
        <v>0.2</v>
      </c>
      <c r="S1434" s="11">
        <v>3148.1896000000002</v>
      </c>
      <c r="T1434" s="11">
        <v>0.5</v>
      </c>
      <c r="U1434" s="11">
        <v>50</v>
      </c>
      <c r="V1434" s="11">
        <v>400</v>
      </c>
      <c r="W1434" s="11">
        <v>0.93180463999999996</v>
      </c>
      <c r="Y1434" s="11">
        <v>-0.51423700000000006</v>
      </c>
      <c r="Z1434" s="11">
        <v>250.77644628099176</v>
      </c>
      <c r="AA1434" s="11">
        <v>3148.1896000000002</v>
      </c>
      <c r="AB1434" s="11">
        <v>0.5</v>
      </c>
      <c r="AC1434" s="11">
        <v>50</v>
      </c>
      <c r="AD1434" s="11">
        <v>0.93180463999999996</v>
      </c>
    </row>
    <row r="1435" spans="2:30" x14ac:dyDescent="0.35">
      <c r="B1435" s="11">
        <v>0.56478499999999998</v>
      </c>
      <c r="C1435" s="11">
        <v>20</v>
      </c>
      <c r="D1435" s="11">
        <v>80.693877999999998</v>
      </c>
      <c r="E1435" s="11">
        <v>0.3</v>
      </c>
      <c r="F1435" s="11">
        <v>1650</v>
      </c>
      <c r="G1435" s="11">
        <v>2500</v>
      </c>
      <c r="H1435" s="11">
        <v>0.8</v>
      </c>
      <c r="I1435" s="11">
        <v>0.4</v>
      </c>
      <c r="J1435" s="11">
        <v>0.7</v>
      </c>
      <c r="K1435" s="11">
        <v>3</v>
      </c>
      <c r="L1435" s="11">
        <v>4</v>
      </c>
      <c r="M1435" s="11">
        <v>4</v>
      </c>
      <c r="N1435" s="11">
        <v>4</v>
      </c>
      <c r="O1435" s="11">
        <v>0.125</v>
      </c>
      <c r="P1435" s="11">
        <v>0.15</v>
      </c>
      <c r="Q1435" s="11">
        <v>0.1</v>
      </c>
      <c r="R1435" s="11">
        <v>0.3</v>
      </c>
      <c r="S1435" s="11">
        <v>699.37426000000005</v>
      </c>
      <c r="T1435" s="11">
        <v>0.42499999999999999</v>
      </c>
      <c r="U1435" s="11">
        <v>40</v>
      </c>
      <c r="V1435" s="11">
        <v>1400</v>
      </c>
      <c r="W1435" s="11">
        <v>-6.5449073000000002</v>
      </c>
      <c r="Y1435" s="11">
        <v>0.56478499999999998</v>
      </c>
      <c r="Z1435" s="11">
        <v>495</v>
      </c>
      <c r="AA1435" s="11">
        <v>699.37426000000005</v>
      </c>
      <c r="AB1435" s="11">
        <v>0.42499999999999999</v>
      </c>
      <c r="AC1435" s="11">
        <v>40</v>
      </c>
      <c r="AD1435" s="11">
        <v>-6.5449073000000002</v>
      </c>
    </row>
    <row r="1436" spans="2:30" x14ac:dyDescent="0.35">
      <c r="B1436" s="11">
        <v>7.0781470000000004</v>
      </c>
      <c r="C1436" s="11">
        <v>30</v>
      </c>
      <c r="D1436" s="11">
        <v>220.80611999999999</v>
      </c>
      <c r="E1436" s="11">
        <v>0.3</v>
      </c>
      <c r="F1436" s="11">
        <v>5061.9834710743798</v>
      </c>
      <c r="G1436" s="11">
        <v>7500</v>
      </c>
      <c r="H1436" s="11">
        <v>0.8</v>
      </c>
      <c r="I1436" s="11">
        <v>0.5</v>
      </c>
      <c r="J1436" s="11">
        <v>0.6</v>
      </c>
      <c r="K1436" s="11">
        <v>2</v>
      </c>
      <c r="L1436" s="11">
        <v>4</v>
      </c>
      <c r="M1436" s="11">
        <v>4</v>
      </c>
      <c r="N1436" s="11">
        <v>4</v>
      </c>
      <c r="O1436" s="11">
        <v>0.2</v>
      </c>
      <c r="P1436" s="11">
        <v>0.1</v>
      </c>
      <c r="Q1436" s="11">
        <v>0.16666666999999999</v>
      </c>
      <c r="R1436" s="11">
        <v>0.2</v>
      </c>
      <c r="S1436" s="11">
        <v>1968.2080000000001</v>
      </c>
      <c r="T1436" s="11">
        <v>0.6</v>
      </c>
      <c r="U1436" s="11">
        <v>90</v>
      </c>
      <c r="V1436" s="11">
        <v>800</v>
      </c>
      <c r="W1436" s="11">
        <v>10.173617</v>
      </c>
      <c r="Y1436" s="11">
        <v>7.0781470000000004</v>
      </c>
      <c r="Z1436" s="11">
        <v>1518.5950413223138</v>
      </c>
      <c r="AA1436" s="11">
        <v>1968.2080000000001</v>
      </c>
      <c r="AB1436" s="11">
        <v>0.6</v>
      </c>
      <c r="AC1436" s="11">
        <v>90</v>
      </c>
      <c r="AD1436" s="11">
        <v>10.173617</v>
      </c>
    </row>
    <row r="1437" spans="2:30" x14ac:dyDescent="0.35">
      <c r="B1437" s="11">
        <v>11.253382</v>
      </c>
      <c r="C1437" s="11">
        <v>15</v>
      </c>
      <c r="D1437" s="11">
        <v>50.234693999999998</v>
      </c>
      <c r="E1437" s="11">
        <v>0.3</v>
      </c>
      <c r="F1437" s="11">
        <v>1518.5950413223138</v>
      </c>
      <c r="G1437" s="11">
        <v>3500</v>
      </c>
      <c r="H1437" s="11">
        <v>0.85</v>
      </c>
      <c r="I1437" s="11">
        <v>0.2</v>
      </c>
      <c r="J1437" s="11">
        <v>0.8</v>
      </c>
      <c r="K1437" s="11">
        <v>4</v>
      </c>
      <c r="L1437" s="11">
        <v>2</v>
      </c>
      <c r="M1437" s="11">
        <v>3</v>
      </c>
      <c r="N1437" s="11">
        <v>4</v>
      </c>
      <c r="O1437" s="11">
        <v>0.2</v>
      </c>
      <c r="P1437" s="11">
        <v>0.2</v>
      </c>
      <c r="Q1437" s="11">
        <v>0.16666666999999999</v>
      </c>
      <c r="R1437" s="11">
        <v>0.2</v>
      </c>
      <c r="S1437" s="11">
        <v>1328.9603</v>
      </c>
      <c r="T1437" s="11">
        <v>0.57499999999999996</v>
      </c>
      <c r="U1437" s="11">
        <v>80</v>
      </c>
      <c r="V1437" s="11">
        <v>600</v>
      </c>
      <c r="W1437" s="11">
        <v>13.917489</v>
      </c>
      <c r="Y1437" s="11">
        <v>11.253382</v>
      </c>
      <c r="Z1437" s="11">
        <v>455.57851239669412</v>
      </c>
      <c r="AA1437" s="11">
        <v>1328.9603</v>
      </c>
      <c r="AB1437" s="11">
        <v>0.57499999999999996</v>
      </c>
      <c r="AC1437" s="11">
        <v>80</v>
      </c>
      <c r="AD1437" s="11">
        <v>13.917489</v>
      </c>
    </row>
    <row r="1438" spans="2:30" x14ac:dyDescent="0.35">
      <c r="B1438" s="11">
        <v>-2.0803560000000001</v>
      </c>
      <c r="C1438" s="11">
        <v>40</v>
      </c>
      <c r="D1438" s="11">
        <v>80.693877999999998</v>
      </c>
      <c r="E1438" s="11">
        <v>0.16500000000000001</v>
      </c>
      <c r="F1438" s="11">
        <v>4231.4049586776864</v>
      </c>
      <c r="G1438" s="11">
        <v>8000</v>
      </c>
      <c r="H1438" s="11">
        <v>0.8</v>
      </c>
      <c r="I1438" s="11">
        <v>0.3</v>
      </c>
      <c r="J1438" s="11">
        <v>0.7</v>
      </c>
      <c r="K1438" s="11">
        <v>2</v>
      </c>
      <c r="L1438" s="11">
        <v>3</v>
      </c>
      <c r="M1438" s="11">
        <v>3</v>
      </c>
      <c r="N1438" s="11">
        <v>2</v>
      </c>
      <c r="O1438" s="11">
        <v>0.2</v>
      </c>
      <c r="P1438" s="11">
        <v>0.15</v>
      </c>
      <c r="Q1438" s="11">
        <v>0.16666666999999999</v>
      </c>
      <c r="R1438" s="11">
        <v>0.2</v>
      </c>
      <c r="S1438" s="11">
        <v>3830.4504000000002</v>
      </c>
      <c r="T1438" s="11">
        <v>0.625</v>
      </c>
      <c r="U1438" s="11">
        <v>50</v>
      </c>
      <c r="V1438" s="11">
        <v>600</v>
      </c>
      <c r="W1438" s="11">
        <v>-2.9018727000000002</v>
      </c>
      <c r="Y1438" s="11">
        <v>-2.0803560000000001</v>
      </c>
      <c r="Z1438" s="11">
        <v>698.18181818181824</v>
      </c>
      <c r="AA1438" s="11">
        <v>3830.4504000000002</v>
      </c>
      <c r="AB1438" s="11">
        <v>0.625</v>
      </c>
      <c r="AC1438" s="11">
        <v>50</v>
      </c>
      <c r="AD1438" s="11">
        <v>-2.9018727000000002</v>
      </c>
    </row>
    <row r="1439" spans="2:30" x14ac:dyDescent="0.35">
      <c r="B1439" s="11">
        <v>40.428339000000001</v>
      </c>
      <c r="C1439" s="11">
        <v>35</v>
      </c>
      <c r="D1439" s="11">
        <v>293.90816000000001</v>
      </c>
      <c r="E1439" s="11">
        <v>0.16500000000000001</v>
      </c>
      <c r="F1439" s="11">
        <v>4176.1363636363631</v>
      </c>
      <c r="G1439" s="11">
        <v>8500</v>
      </c>
      <c r="H1439" s="11">
        <v>0.7</v>
      </c>
      <c r="I1439" s="11">
        <v>0.4</v>
      </c>
      <c r="J1439" s="11">
        <v>0.7</v>
      </c>
      <c r="K1439" s="11">
        <v>4</v>
      </c>
      <c r="L1439" s="11">
        <v>4</v>
      </c>
      <c r="M1439" s="11">
        <v>2</v>
      </c>
      <c r="N1439" s="11">
        <v>2</v>
      </c>
      <c r="O1439" s="11">
        <v>0.125</v>
      </c>
      <c r="P1439" s="11">
        <v>0.2</v>
      </c>
      <c r="Q1439" s="11">
        <v>0.16666666999999999</v>
      </c>
      <c r="R1439" s="11">
        <v>0.3</v>
      </c>
      <c r="S1439" s="11">
        <v>4868.2119000000002</v>
      </c>
      <c r="T1439" s="11">
        <v>0.55000000000000004</v>
      </c>
      <c r="U1439" s="11">
        <v>90</v>
      </c>
      <c r="V1439" s="11">
        <v>1600</v>
      </c>
      <c r="W1439" s="11">
        <v>33.684379</v>
      </c>
      <c r="Y1439" s="11">
        <v>40.428339000000001</v>
      </c>
      <c r="Z1439" s="11">
        <v>689.06249999999989</v>
      </c>
      <c r="AA1439" s="11">
        <v>4868.2119000000002</v>
      </c>
      <c r="AB1439" s="11">
        <v>0.55000000000000004</v>
      </c>
      <c r="AC1439" s="11">
        <v>90</v>
      </c>
      <c r="AD1439" s="11">
        <v>33.684379</v>
      </c>
    </row>
    <row r="1440" spans="2:30" x14ac:dyDescent="0.35">
      <c r="B1440" s="11">
        <v>5.6051089999999997</v>
      </c>
      <c r="C1440" s="11">
        <v>20</v>
      </c>
      <c r="D1440" s="11">
        <v>56.326531000000003</v>
      </c>
      <c r="E1440" s="11">
        <v>5.7000000000000002E-2</v>
      </c>
      <c r="F1440" s="11">
        <v>4176.1363636363631</v>
      </c>
      <c r="G1440" s="11">
        <v>6500</v>
      </c>
      <c r="H1440" s="11">
        <v>0.75</v>
      </c>
      <c r="I1440" s="11">
        <v>0.2</v>
      </c>
      <c r="J1440" s="11">
        <v>0.8</v>
      </c>
      <c r="K1440" s="11">
        <v>4</v>
      </c>
      <c r="L1440" s="11">
        <v>4</v>
      </c>
      <c r="M1440" s="11">
        <v>4</v>
      </c>
      <c r="N1440" s="11">
        <v>2</v>
      </c>
      <c r="O1440" s="11">
        <v>0.125</v>
      </c>
      <c r="P1440" s="11">
        <v>0.2</v>
      </c>
      <c r="Q1440" s="11">
        <v>0.1</v>
      </c>
      <c r="R1440" s="11">
        <v>0.25</v>
      </c>
      <c r="S1440" s="11">
        <v>3523.0978</v>
      </c>
      <c r="T1440" s="11">
        <v>0.5</v>
      </c>
      <c r="U1440" s="11">
        <v>70</v>
      </c>
      <c r="V1440" s="11">
        <v>1600</v>
      </c>
      <c r="W1440" s="11">
        <v>3.5238992999999996</v>
      </c>
      <c r="Y1440" s="11">
        <v>5.6051089999999997</v>
      </c>
      <c r="Z1440" s="11">
        <v>238.03977272727269</v>
      </c>
      <c r="AA1440" s="11">
        <v>3523.0978</v>
      </c>
      <c r="AB1440" s="11">
        <v>0.5</v>
      </c>
      <c r="AC1440" s="11">
        <v>70</v>
      </c>
      <c r="AD1440" s="11">
        <v>3.5238992999999996</v>
      </c>
    </row>
    <row r="1441" spans="2:30" x14ac:dyDescent="0.35">
      <c r="B1441" s="11">
        <v>-4.6807590000000001</v>
      </c>
      <c r="C1441" s="11">
        <v>30</v>
      </c>
      <c r="D1441" s="11">
        <v>117.2449</v>
      </c>
      <c r="E1441" s="11">
        <v>0.219</v>
      </c>
      <c r="F1441" s="11">
        <v>1825</v>
      </c>
      <c r="G1441" s="11">
        <v>7500</v>
      </c>
      <c r="H1441" s="11">
        <v>0.7</v>
      </c>
      <c r="I1441" s="11">
        <v>0.2</v>
      </c>
      <c r="J1441" s="11">
        <v>0.9</v>
      </c>
      <c r="K1441" s="11">
        <v>3</v>
      </c>
      <c r="L1441" s="11">
        <v>2</v>
      </c>
      <c r="M1441" s="11">
        <v>2</v>
      </c>
      <c r="N1441" s="11">
        <v>2</v>
      </c>
      <c r="O1441" s="11">
        <v>0.2</v>
      </c>
      <c r="P1441" s="11">
        <v>0.2</v>
      </c>
      <c r="Q1441" s="11">
        <v>0.1</v>
      </c>
      <c r="R1441" s="11">
        <v>0.25</v>
      </c>
      <c r="S1441" s="11">
        <v>3813.4031</v>
      </c>
      <c r="T1441" s="11">
        <v>0.6</v>
      </c>
      <c r="U1441" s="11">
        <v>60</v>
      </c>
      <c r="V1441" s="11">
        <v>2000</v>
      </c>
      <c r="W1441" s="11">
        <v>0.14642205999999999</v>
      </c>
      <c r="Y1441" s="11">
        <v>-4.6807590000000001</v>
      </c>
      <c r="Z1441" s="11">
        <v>399.67500000000001</v>
      </c>
      <c r="AA1441" s="11">
        <v>3813.4031</v>
      </c>
      <c r="AB1441" s="11">
        <v>0.6</v>
      </c>
      <c r="AC1441" s="11">
        <v>60</v>
      </c>
      <c r="AD1441" s="11">
        <v>0.14642205999999999</v>
      </c>
    </row>
    <row r="1442" spans="2:30" x14ac:dyDescent="0.35">
      <c r="B1442" s="11">
        <v>31.166346000000001</v>
      </c>
      <c r="C1442" s="11">
        <v>15</v>
      </c>
      <c r="D1442" s="11">
        <v>111.15306</v>
      </c>
      <c r="E1442" s="11">
        <v>0.246</v>
      </c>
      <c r="F1442" s="11">
        <v>5061.9834710743798</v>
      </c>
      <c r="G1442" s="11">
        <v>4500</v>
      </c>
      <c r="H1442" s="11">
        <v>0.75</v>
      </c>
      <c r="I1442" s="11">
        <v>0.5</v>
      </c>
      <c r="J1442" s="11">
        <v>0.9</v>
      </c>
      <c r="K1442" s="11">
        <v>3</v>
      </c>
      <c r="L1442" s="11">
        <v>2</v>
      </c>
      <c r="M1442" s="11">
        <v>3</v>
      </c>
      <c r="N1442" s="11">
        <v>3</v>
      </c>
      <c r="O1442" s="11">
        <v>0.05</v>
      </c>
      <c r="P1442" s="11">
        <v>0.2</v>
      </c>
      <c r="Q1442" s="11">
        <v>0.3</v>
      </c>
      <c r="R1442" s="11">
        <v>0.35</v>
      </c>
      <c r="S1442" s="11">
        <v>2115.4877999999999</v>
      </c>
      <c r="T1442" s="11">
        <v>0.47499999999999998</v>
      </c>
      <c r="U1442" s="11">
        <v>70</v>
      </c>
      <c r="V1442" s="11">
        <v>1000</v>
      </c>
      <c r="W1442" s="11">
        <v>35.853558999999997</v>
      </c>
      <c r="Y1442" s="11">
        <v>31.166346000000001</v>
      </c>
      <c r="Z1442" s="11">
        <v>1245.2479338842975</v>
      </c>
      <c r="AA1442" s="11">
        <v>2115.4877999999999</v>
      </c>
      <c r="AB1442" s="11">
        <v>0.47499999999999998</v>
      </c>
      <c r="AC1442" s="11">
        <v>70</v>
      </c>
      <c r="AD1442" s="11">
        <v>35.853558999999997</v>
      </c>
    </row>
    <row r="1443" spans="2:30" x14ac:dyDescent="0.35">
      <c r="B1443" s="11">
        <v>-4.7674849999999998</v>
      </c>
      <c r="C1443" s="11">
        <v>45</v>
      </c>
      <c r="D1443" s="11">
        <v>44.142856999999999</v>
      </c>
      <c r="E1443" s="11">
        <v>8.4000000000000005E-2</v>
      </c>
      <c r="F1443" s="11">
        <v>1700</v>
      </c>
      <c r="G1443" s="11">
        <v>8000</v>
      </c>
      <c r="H1443" s="11">
        <v>0.85</v>
      </c>
      <c r="I1443" s="11">
        <v>0.4</v>
      </c>
      <c r="J1443" s="11">
        <v>0.6</v>
      </c>
      <c r="K1443" s="11">
        <v>2</v>
      </c>
      <c r="L1443" s="11">
        <v>4</v>
      </c>
      <c r="M1443" s="11">
        <v>4</v>
      </c>
      <c r="N1443" s="11">
        <v>2</v>
      </c>
      <c r="O1443" s="11">
        <v>0.2</v>
      </c>
      <c r="P1443" s="11">
        <v>0.1</v>
      </c>
      <c r="Q1443" s="11">
        <v>0.23333333000000001</v>
      </c>
      <c r="R1443" s="11">
        <v>0.3</v>
      </c>
      <c r="S1443" s="11">
        <v>4322.2518</v>
      </c>
      <c r="T1443" s="11">
        <v>0.4</v>
      </c>
      <c r="U1443" s="11">
        <v>70</v>
      </c>
      <c r="V1443" s="11">
        <v>1000</v>
      </c>
      <c r="W1443" s="11">
        <v>-4.0728537999999999</v>
      </c>
      <c r="Y1443" s="11">
        <v>-4.7674849999999998</v>
      </c>
      <c r="Z1443" s="11">
        <v>142.80000000000001</v>
      </c>
      <c r="AA1443" s="11">
        <v>4322.2518</v>
      </c>
      <c r="AB1443" s="11">
        <v>0.4</v>
      </c>
      <c r="AC1443" s="11">
        <v>70</v>
      </c>
      <c r="AD1443" s="11">
        <v>-4.0728537999999999</v>
      </c>
    </row>
    <row r="1444" spans="2:30" x14ac:dyDescent="0.35">
      <c r="B1444" s="11">
        <v>35.266376000000001</v>
      </c>
      <c r="C1444" s="11">
        <v>30</v>
      </c>
      <c r="D1444" s="11">
        <v>153.79592</v>
      </c>
      <c r="E1444" s="11">
        <v>5.7000000000000002E-2</v>
      </c>
      <c r="F1444" s="11">
        <v>7300</v>
      </c>
      <c r="G1444" s="11">
        <v>6500</v>
      </c>
      <c r="H1444" s="11">
        <v>0.8</v>
      </c>
      <c r="I1444" s="11">
        <v>0.2</v>
      </c>
      <c r="J1444" s="11">
        <v>0.9</v>
      </c>
      <c r="K1444" s="11">
        <v>3</v>
      </c>
      <c r="L1444" s="11">
        <v>3</v>
      </c>
      <c r="M1444" s="11">
        <v>4</v>
      </c>
      <c r="N1444" s="11">
        <v>4</v>
      </c>
      <c r="O1444" s="11">
        <v>0.2</v>
      </c>
      <c r="P1444" s="11">
        <v>0.15</v>
      </c>
      <c r="Q1444" s="11">
        <v>0.1</v>
      </c>
      <c r="R1444" s="11">
        <v>0.3</v>
      </c>
      <c r="S1444" s="11">
        <v>3838.0057000000002</v>
      </c>
      <c r="T1444" s="11">
        <v>0.4</v>
      </c>
      <c r="U1444" s="11">
        <v>70</v>
      </c>
      <c r="V1444" s="11">
        <v>1800</v>
      </c>
      <c r="W1444" s="11">
        <v>29.374611000000002</v>
      </c>
      <c r="Y1444" s="11">
        <v>35.266376000000001</v>
      </c>
      <c r="Z1444" s="11">
        <v>416.1</v>
      </c>
      <c r="AA1444" s="11">
        <v>3838.0057000000002</v>
      </c>
      <c r="AB1444" s="11">
        <v>0.4</v>
      </c>
      <c r="AC1444" s="11">
        <v>70</v>
      </c>
      <c r="AD1444" s="11">
        <v>29.374611000000002</v>
      </c>
    </row>
    <row r="1445" spans="2:30" x14ac:dyDescent="0.35">
      <c r="B1445" s="11">
        <v>-22.661011999999999</v>
      </c>
      <c r="C1445" s="11">
        <v>40</v>
      </c>
      <c r="D1445" s="11">
        <v>172.07142999999999</v>
      </c>
      <c r="E1445" s="11">
        <v>5.7000000000000002E-2</v>
      </c>
      <c r="F1445" s="11">
        <v>640.13429752066122</v>
      </c>
      <c r="G1445" s="11">
        <v>6500</v>
      </c>
      <c r="H1445" s="11">
        <v>0.75</v>
      </c>
      <c r="I1445" s="11">
        <v>0.4</v>
      </c>
      <c r="J1445" s="11">
        <v>0.6</v>
      </c>
      <c r="K1445" s="11">
        <v>3</v>
      </c>
      <c r="L1445" s="11">
        <v>2</v>
      </c>
      <c r="M1445" s="11">
        <v>3</v>
      </c>
      <c r="N1445" s="11">
        <v>2</v>
      </c>
      <c r="O1445" s="11">
        <v>0.125</v>
      </c>
      <c r="P1445" s="11">
        <v>0.15</v>
      </c>
      <c r="Q1445" s="11">
        <v>0.1</v>
      </c>
      <c r="R1445" s="11">
        <v>0.2</v>
      </c>
      <c r="S1445" s="11">
        <v>3112.2408999999998</v>
      </c>
      <c r="T1445" s="11">
        <v>0.625</v>
      </c>
      <c r="U1445" s="11">
        <v>50</v>
      </c>
      <c r="V1445" s="11">
        <v>1600</v>
      </c>
      <c r="W1445" s="11">
        <v>-23.752347</v>
      </c>
      <c r="Y1445" s="11">
        <v>-22.661011999999999</v>
      </c>
      <c r="Z1445" s="11">
        <v>36.487654958677687</v>
      </c>
      <c r="AA1445" s="11">
        <v>3112.2408999999998</v>
      </c>
      <c r="AB1445" s="11">
        <v>0.625</v>
      </c>
      <c r="AC1445" s="11">
        <v>50</v>
      </c>
      <c r="AD1445" s="11">
        <v>-23.752347</v>
      </c>
    </row>
    <row r="1446" spans="2:30" x14ac:dyDescent="0.35">
      <c r="B1446" s="11">
        <v>0.369618</v>
      </c>
      <c r="C1446" s="11">
        <v>20</v>
      </c>
      <c r="D1446" s="11">
        <v>25.867346999999999</v>
      </c>
      <c r="E1446" s="11">
        <v>0.13800000000000001</v>
      </c>
      <c r="F1446" s="11">
        <v>600</v>
      </c>
      <c r="G1446" s="11">
        <v>7500</v>
      </c>
      <c r="H1446" s="11">
        <v>0.8</v>
      </c>
      <c r="I1446" s="11">
        <v>0.3</v>
      </c>
      <c r="J1446" s="11">
        <v>0.7</v>
      </c>
      <c r="K1446" s="11">
        <v>3</v>
      </c>
      <c r="L1446" s="11">
        <v>3</v>
      </c>
      <c r="M1446" s="11">
        <v>4</v>
      </c>
      <c r="N1446" s="11">
        <v>4</v>
      </c>
      <c r="O1446" s="11">
        <v>0.05</v>
      </c>
      <c r="P1446" s="11">
        <v>0.15</v>
      </c>
      <c r="Q1446" s="11">
        <v>0.1</v>
      </c>
      <c r="R1446" s="11">
        <v>0.25</v>
      </c>
      <c r="S1446" s="11">
        <v>3409.4495000000002</v>
      </c>
      <c r="T1446" s="11">
        <v>0.57499999999999996</v>
      </c>
      <c r="U1446" s="11">
        <v>90</v>
      </c>
      <c r="V1446" s="11">
        <v>600</v>
      </c>
      <c r="W1446" s="11">
        <v>-0.415188</v>
      </c>
      <c r="Y1446" s="11">
        <v>0.369618</v>
      </c>
      <c r="Z1446" s="11">
        <v>82.800000000000011</v>
      </c>
      <c r="AA1446" s="11">
        <v>3409.4495000000002</v>
      </c>
      <c r="AB1446" s="11">
        <v>0.57499999999999996</v>
      </c>
      <c r="AC1446" s="11">
        <v>90</v>
      </c>
      <c r="AD1446" s="11">
        <v>-0.415188</v>
      </c>
    </row>
    <row r="1447" spans="2:30" x14ac:dyDescent="0.35">
      <c r="B1447" s="11">
        <v>-3.8209590000000002</v>
      </c>
      <c r="C1447" s="11">
        <v>35</v>
      </c>
      <c r="D1447" s="11">
        <v>263.44898000000001</v>
      </c>
      <c r="E1447" s="11">
        <v>8.4000000000000005E-2</v>
      </c>
      <c r="F1447" s="11">
        <v>1639.6694214876034</v>
      </c>
      <c r="G1447" s="11">
        <v>7000</v>
      </c>
      <c r="H1447" s="11">
        <v>0.85</v>
      </c>
      <c r="I1447" s="11">
        <v>0.4</v>
      </c>
      <c r="J1447" s="11">
        <v>0.8</v>
      </c>
      <c r="K1447" s="11">
        <v>4</v>
      </c>
      <c r="L1447" s="11">
        <v>4</v>
      </c>
      <c r="M1447" s="11">
        <v>2</v>
      </c>
      <c r="N1447" s="11">
        <v>4</v>
      </c>
      <c r="O1447" s="11">
        <v>0.125</v>
      </c>
      <c r="P1447" s="11">
        <v>0.2</v>
      </c>
      <c r="Q1447" s="11">
        <v>0.23333333000000001</v>
      </c>
      <c r="R1447" s="11">
        <v>0.2</v>
      </c>
      <c r="S1447" s="11">
        <v>2338.6507999999999</v>
      </c>
      <c r="T1447" s="11">
        <v>0.4</v>
      </c>
      <c r="U1447" s="11">
        <v>90</v>
      </c>
      <c r="V1447" s="11">
        <v>800</v>
      </c>
      <c r="W1447" s="11">
        <v>0.25998928999999998</v>
      </c>
      <c r="Y1447" s="11">
        <v>-3.8209590000000002</v>
      </c>
      <c r="Z1447" s="11">
        <v>137.7322314049587</v>
      </c>
      <c r="AA1447" s="11">
        <v>2338.6507999999999</v>
      </c>
      <c r="AB1447" s="11">
        <v>0.4</v>
      </c>
      <c r="AC1447" s="11">
        <v>90</v>
      </c>
      <c r="AD1447" s="11">
        <v>0.25998928999999998</v>
      </c>
    </row>
    <row r="1448" spans="2:30" x14ac:dyDescent="0.35">
      <c r="B1448" s="11">
        <v>17.479935000000001</v>
      </c>
      <c r="C1448" s="11">
        <v>15</v>
      </c>
      <c r="D1448" s="11">
        <v>62.418367000000003</v>
      </c>
      <c r="E1448" s="11">
        <v>0.13800000000000001</v>
      </c>
      <c r="F1448" s="11">
        <v>3800</v>
      </c>
      <c r="G1448" s="11">
        <v>6000</v>
      </c>
      <c r="H1448" s="11">
        <v>0.85</v>
      </c>
      <c r="I1448" s="11">
        <v>0.3</v>
      </c>
      <c r="J1448" s="11">
        <v>0.7</v>
      </c>
      <c r="K1448" s="11">
        <v>2</v>
      </c>
      <c r="L1448" s="11">
        <v>2</v>
      </c>
      <c r="M1448" s="11">
        <v>2</v>
      </c>
      <c r="N1448" s="11">
        <v>3</v>
      </c>
      <c r="O1448" s="11">
        <v>0.125</v>
      </c>
      <c r="P1448" s="11">
        <v>0.2</v>
      </c>
      <c r="Q1448" s="11">
        <v>0.16666666999999999</v>
      </c>
      <c r="R1448" s="11">
        <v>0.2</v>
      </c>
      <c r="S1448" s="11">
        <v>2278.2175999999999</v>
      </c>
      <c r="T1448" s="11">
        <v>0.42499999999999999</v>
      </c>
      <c r="U1448" s="11">
        <v>70</v>
      </c>
      <c r="V1448" s="11">
        <v>400</v>
      </c>
      <c r="W1448" s="11">
        <v>5.5579600999999998</v>
      </c>
      <c r="Y1448" s="11">
        <v>17.479935000000001</v>
      </c>
      <c r="Z1448" s="11">
        <v>524.40000000000009</v>
      </c>
      <c r="AA1448" s="11">
        <v>2278.2175999999999</v>
      </c>
      <c r="AB1448" s="11">
        <v>0.42499999999999999</v>
      </c>
      <c r="AC1448" s="11">
        <v>70</v>
      </c>
      <c r="AD1448" s="11">
        <v>5.5579600999999998</v>
      </c>
    </row>
    <row r="1449" spans="2:30" x14ac:dyDescent="0.35">
      <c r="B1449" s="11">
        <v>-0.67110499999999995</v>
      </c>
      <c r="C1449" s="11">
        <v>15</v>
      </c>
      <c r="D1449" s="11">
        <v>13.683673000000001</v>
      </c>
      <c r="E1449" s="11">
        <v>0.111</v>
      </c>
      <c r="F1449" s="11">
        <v>2404.4421487603304</v>
      </c>
      <c r="G1449" s="11">
        <v>5500</v>
      </c>
      <c r="H1449" s="11">
        <v>0.8</v>
      </c>
      <c r="I1449" s="11">
        <v>0.3</v>
      </c>
      <c r="J1449" s="11">
        <v>0.9</v>
      </c>
      <c r="K1449" s="11">
        <v>4</v>
      </c>
      <c r="L1449" s="11">
        <v>3</v>
      </c>
      <c r="M1449" s="11">
        <v>2</v>
      </c>
      <c r="N1449" s="11">
        <v>4</v>
      </c>
      <c r="O1449" s="11">
        <v>0.125</v>
      </c>
      <c r="P1449" s="11">
        <v>0.1</v>
      </c>
      <c r="Q1449" s="11">
        <v>0.16666666999999999</v>
      </c>
      <c r="R1449" s="11">
        <v>0.35</v>
      </c>
      <c r="S1449" s="11">
        <v>2585.5962</v>
      </c>
      <c r="T1449" s="11">
        <v>0.55000000000000004</v>
      </c>
      <c r="U1449" s="11">
        <v>60</v>
      </c>
      <c r="V1449" s="11">
        <v>1800</v>
      </c>
      <c r="W1449" s="11">
        <v>-3.7783598999999999</v>
      </c>
      <c r="Y1449" s="11">
        <v>-0.67110499999999995</v>
      </c>
      <c r="Z1449" s="11">
        <v>266.8930785123967</v>
      </c>
      <c r="AA1449" s="11">
        <v>2585.5962</v>
      </c>
      <c r="AB1449" s="11">
        <v>0.55000000000000004</v>
      </c>
      <c r="AC1449" s="11">
        <v>60</v>
      </c>
      <c r="AD1449" s="11">
        <v>-3.7783598999999999</v>
      </c>
    </row>
    <row r="1450" spans="2:30" x14ac:dyDescent="0.35">
      <c r="B1450" s="11">
        <v>13.747343000000001</v>
      </c>
      <c r="C1450" s="11">
        <v>30</v>
      </c>
      <c r="D1450" s="11">
        <v>7.5918367</v>
      </c>
      <c r="E1450" s="11">
        <v>0.219</v>
      </c>
      <c r="F1450" s="11">
        <v>4635.2789256198348</v>
      </c>
      <c r="G1450" s="11">
        <v>4000</v>
      </c>
      <c r="H1450" s="11">
        <v>0.75</v>
      </c>
      <c r="I1450" s="11">
        <v>0.3</v>
      </c>
      <c r="J1450" s="11">
        <v>0.6</v>
      </c>
      <c r="K1450" s="11">
        <v>2</v>
      </c>
      <c r="L1450" s="11">
        <v>2</v>
      </c>
      <c r="M1450" s="11">
        <v>4</v>
      </c>
      <c r="N1450" s="11">
        <v>3</v>
      </c>
      <c r="O1450" s="11">
        <v>0.05</v>
      </c>
      <c r="P1450" s="11">
        <v>0.2</v>
      </c>
      <c r="Q1450" s="11">
        <v>0.3</v>
      </c>
      <c r="R1450" s="11">
        <v>0.25</v>
      </c>
      <c r="S1450" s="11">
        <v>1377.7456</v>
      </c>
      <c r="T1450" s="11">
        <v>0.45</v>
      </c>
      <c r="U1450" s="11">
        <v>70</v>
      </c>
      <c r="V1450" s="11">
        <v>1000</v>
      </c>
      <c r="W1450" s="11">
        <v>4.9811942999999994</v>
      </c>
      <c r="Y1450" s="11">
        <v>13.747343000000001</v>
      </c>
      <c r="Z1450" s="11">
        <v>1015.1260847107438</v>
      </c>
      <c r="AA1450" s="11">
        <v>1377.7456</v>
      </c>
      <c r="AB1450" s="11">
        <v>0.45</v>
      </c>
      <c r="AC1450" s="11">
        <v>70</v>
      </c>
      <c r="AD1450" s="11">
        <v>4.9811942999999994</v>
      </c>
    </row>
    <row r="1451" spans="2:30" x14ac:dyDescent="0.35">
      <c r="B1451" s="11">
        <v>-14.495153999999999</v>
      </c>
      <c r="C1451" s="11">
        <v>40</v>
      </c>
      <c r="D1451" s="11">
        <v>172.07142999999999</v>
      </c>
      <c r="E1451" s="11">
        <v>0.219</v>
      </c>
      <c r="F1451" s="11">
        <v>1430.8884297520663</v>
      </c>
      <c r="G1451" s="11">
        <v>6500</v>
      </c>
      <c r="H1451" s="11">
        <v>0.85</v>
      </c>
      <c r="I1451" s="11">
        <v>0.4</v>
      </c>
      <c r="J1451" s="11">
        <v>0.8</v>
      </c>
      <c r="K1451" s="11">
        <v>2</v>
      </c>
      <c r="L1451" s="11">
        <v>2</v>
      </c>
      <c r="M1451" s="11">
        <v>4</v>
      </c>
      <c r="N1451" s="11">
        <v>4</v>
      </c>
      <c r="O1451" s="11">
        <v>0.125</v>
      </c>
      <c r="P1451" s="11">
        <v>0.1</v>
      </c>
      <c r="Q1451" s="11">
        <v>0.23333333000000001</v>
      </c>
      <c r="R1451" s="11">
        <v>0.25</v>
      </c>
      <c r="S1451" s="11">
        <v>2108.2921999999999</v>
      </c>
      <c r="T1451" s="11">
        <v>0.45</v>
      </c>
      <c r="U1451" s="11">
        <v>60</v>
      </c>
      <c r="V1451" s="11">
        <v>2000</v>
      </c>
      <c r="W1451" s="11">
        <v>-17.230046000000002</v>
      </c>
      <c r="Y1451" s="11">
        <v>-14.495153999999999</v>
      </c>
      <c r="Z1451" s="11">
        <v>313.36456611570253</v>
      </c>
      <c r="AA1451" s="11">
        <v>2108.2921999999999</v>
      </c>
      <c r="AB1451" s="11">
        <v>0.45</v>
      </c>
      <c r="AC1451" s="11">
        <v>60</v>
      </c>
      <c r="AD1451" s="11">
        <v>-17.230046000000002</v>
      </c>
    </row>
    <row r="1452" spans="2:30" x14ac:dyDescent="0.35">
      <c r="B1452" s="11">
        <v>-0.68438600000000005</v>
      </c>
      <c r="C1452" s="11">
        <v>40</v>
      </c>
      <c r="D1452" s="11">
        <v>31.959184</v>
      </c>
      <c r="E1452" s="11">
        <v>0.192</v>
      </c>
      <c r="F1452" s="11">
        <v>3100</v>
      </c>
      <c r="G1452" s="11">
        <v>8500</v>
      </c>
      <c r="H1452" s="11">
        <v>0.8</v>
      </c>
      <c r="I1452" s="11">
        <v>0.2</v>
      </c>
      <c r="J1452" s="11">
        <v>0.6</v>
      </c>
      <c r="K1452" s="11">
        <v>4</v>
      </c>
      <c r="L1452" s="11">
        <v>2</v>
      </c>
      <c r="M1452" s="11">
        <v>2</v>
      </c>
      <c r="N1452" s="11">
        <v>3</v>
      </c>
      <c r="O1452" s="11">
        <v>0.05</v>
      </c>
      <c r="P1452" s="11">
        <v>0.15</v>
      </c>
      <c r="Q1452" s="11">
        <v>0.23333333000000001</v>
      </c>
      <c r="R1452" s="11">
        <v>0.2</v>
      </c>
      <c r="S1452" s="11">
        <v>2756.9976000000001</v>
      </c>
      <c r="T1452" s="11">
        <v>0.67500000000000004</v>
      </c>
      <c r="U1452" s="11">
        <v>80</v>
      </c>
      <c r="V1452" s="11">
        <v>1200</v>
      </c>
      <c r="W1452" s="11">
        <v>7.3566357999999998E-2</v>
      </c>
      <c r="Y1452" s="11">
        <v>-0.68438600000000005</v>
      </c>
      <c r="Z1452" s="11">
        <v>595.20000000000005</v>
      </c>
      <c r="AA1452" s="11">
        <v>2756.9976000000001</v>
      </c>
      <c r="AB1452" s="11">
        <v>0.67500000000000004</v>
      </c>
      <c r="AC1452" s="11">
        <v>80</v>
      </c>
      <c r="AD1452" s="11">
        <v>7.3566357999999998E-2</v>
      </c>
    </row>
    <row r="1453" spans="2:30" x14ac:dyDescent="0.35">
      <c r="B1453" s="11">
        <v>7.7548149999999998</v>
      </c>
      <c r="C1453" s="11">
        <v>40</v>
      </c>
      <c r="D1453" s="11">
        <v>105.06122000000001</v>
      </c>
      <c r="E1453" s="11">
        <v>0.3</v>
      </c>
      <c r="F1453" s="11">
        <v>3490.909090909091</v>
      </c>
      <c r="G1453" s="11">
        <v>7500</v>
      </c>
      <c r="H1453" s="11">
        <v>0.75</v>
      </c>
      <c r="I1453" s="11">
        <v>0.4</v>
      </c>
      <c r="J1453" s="11">
        <v>0.7</v>
      </c>
      <c r="K1453" s="11">
        <v>4</v>
      </c>
      <c r="L1453" s="11">
        <v>4</v>
      </c>
      <c r="M1453" s="11">
        <v>2</v>
      </c>
      <c r="N1453" s="11">
        <v>3</v>
      </c>
      <c r="O1453" s="11">
        <v>0.125</v>
      </c>
      <c r="P1453" s="11">
        <v>0.2</v>
      </c>
      <c r="Q1453" s="11">
        <v>0.23333333000000001</v>
      </c>
      <c r="R1453" s="11">
        <v>0.35</v>
      </c>
      <c r="S1453" s="11">
        <v>3591.0472</v>
      </c>
      <c r="T1453" s="11">
        <v>0.6</v>
      </c>
      <c r="U1453" s="11">
        <v>70</v>
      </c>
      <c r="V1453" s="11">
        <v>400</v>
      </c>
      <c r="W1453" s="11">
        <v>2.6886106000000001</v>
      </c>
      <c r="Y1453" s="11">
        <v>7.7548149999999998</v>
      </c>
      <c r="Z1453" s="11">
        <v>1047.2727272727273</v>
      </c>
      <c r="AA1453" s="11">
        <v>3591.0472</v>
      </c>
      <c r="AB1453" s="11">
        <v>0.6</v>
      </c>
      <c r="AC1453" s="11">
        <v>70</v>
      </c>
      <c r="AD1453" s="11">
        <v>2.6886106000000001</v>
      </c>
    </row>
    <row r="1454" spans="2:30" x14ac:dyDescent="0.35">
      <c r="B1454" s="11">
        <v>13.646241</v>
      </c>
      <c r="C1454" s="11">
        <v>45</v>
      </c>
      <c r="D1454" s="11">
        <v>105.06122000000001</v>
      </c>
      <c r="E1454" s="11">
        <v>0.27300000000000002</v>
      </c>
      <c r="F1454" s="11">
        <v>5185.227272727273</v>
      </c>
      <c r="G1454" s="11">
        <v>7000</v>
      </c>
      <c r="H1454" s="11">
        <v>0.85</v>
      </c>
      <c r="I1454" s="11">
        <v>0.5</v>
      </c>
      <c r="J1454" s="11">
        <v>0.6</v>
      </c>
      <c r="K1454" s="11">
        <v>2</v>
      </c>
      <c r="L1454" s="11">
        <v>3</v>
      </c>
      <c r="M1454" s="11">
        <v>3</v>
      </c>
      <c r="N1454" s="11">
        <v>4</v>
      </c>
      <c r="O1454" s="11">
        <v>0.2</v>
      </c>
      <c r="P1454" s="11">
        <v>0.15</v>
      </c>
      <c r="Q1454" s="11">
        <v>0.23333333000000001</v>
      </c>
      <c r="R1454" s="11">
        <v>0.2</v>
      </c>
      <c r="S1454" s="11">
        <v>3781.9703</v>
      </c>
      <c r="T1454" s="11">
        <v>0.45</v>
      </c>
      <c r="U1454" s="11">
        <v>50</v>
      </c>
      <c r="V1454" s="11">
        <v>1000</v>
      </c>
      <c r="W1454" s="11">
        <v>14.819335000000001</v>
      </c>
      <c r="Y1454" s="11">
        <v>13.646241</v>
      </c>
      <c r="Z1454" s="11">
        <v>1415.5670454545457</v>
      </c>
      <c r="AA1454" s="11">
        <v>3781.9703</v>
      </c>
      <c r="AB1454" s="11">
        <v>0.45</v>
      </c>
      <c r="AC1454" s="11">
        <v>50</v>
      </c>
      <c r="AD1454" s="11">
        <v>14.819335000000001</v>
      </c>
    </row>
    <row r="1455" spans="2:30" x14ac:dyDescent="0.35">
      <c r="B1455" s="11">
        <v>11.017699</v>
      </c>
      <c r="C1455" s="11">
        <v>30</v>
      </c>
      <c r="D1455" s="11">
        <v>263.44898000000001</v>
      </c>
      <c r="E1455" s="11">
        <v>0.192</v>
      </c>
      <c r="F1455" s="11">
        <v>1075.6714876033056</v>
      </c>
      <c r="G1455" s="11">
        <v>6000</v>
      </c>
      <c r="H1455" s="11">
        <v>0.8</v>
      </c>
      <c r="I1455" s="11">
        <v>0.3</v>
      </c>
      <c r="J1455" s="11">
        <v>0.8</v>
      </c>
      <c r="K1455" s="11">
        <v>4</v>
      </c>
      <c r="L1455" s="11">
        <v>4</v>
      </c>
      <c r="M1455" s="11">
        <v>2</v>
      </c>
      <c r="N1455" s="11">
        <v>2</v>
      </c>
      <c r="O1455" s="11">
        <v>0.05</v>
      </c>
      <c r="P1455" s="11">
        <v>0.15</v>
      </c>
      <c r="Q1455" s="11">
        <v>0.23333333000000001</v>
      </c>
      <c r="R1455" s="11">
        <v>0.3</v>
      </c>
      <c r="S1455" s="11">
        <v>3050.7224999999999</v>
      </c>
      <c r="T1455" s="11">
        <v>0.42499999999999999</v>
      </c>
      <c r="U1455" s="11">
        <v>80</v>
      </c>
      <c r="V1455" s="11">
        <v>600</v>
      </c>
      <c r="W1455" s="11">
        <v>12.259676000000001</v>
      </c>
      <c r="Y1455" s="11">
        <v>11.017699</v>
      </c>
      <c r="Z1455" s="11">
        <v>206.52892561983469</v>
      </c>
      <c r="AA1455" s="11">
        <v>3050.7224999999999</v>
      </c>
      <c r="AB1455" s="11">
        <v>0.42499999999999999</v>
      </c>
      <c r="AC1455" s="11">
        <v>80</v>
      </c>
      <c r="AD1455" s="11">
        <v>12.259676000000001</v>
      </c>
    </row>
    <row r="1456" spans="2:30" x14ac:dyDescent="0.35">
      <c r="B1456" s="11">
        <v>-13.078341999999999</v>
      </c>
      <c r="C1456" s="11">
        <v>45</v>
      </c>
      <c r="D1456" s="11">
        <v>56.326531000000003</v>
      </c>
      <c r="E1456" s="11">
        <v>5.7000000000000002E-2</v>
      </c>
      <c r="F1456" s="11">
        <v>2847.3657024793383</v>
      </c>
      <c r="G1456" s="11">
        <v>7000</v>
      </c>
      <c r="H1456" s="11">
        <v>0.8</v>
      </c>
      <c r="I1456" s="11">
        <v>0.3</v>
      </c>
      <c r="J1456" s="11">
        <v>0.6</v>
      </c>
      <c r="K1456" s="11">
        <v>3</v>
      </c>
      <c r="L1456" s="11">
        <v>3</v>
      </c>
      <c r="M1456" s="11">
        <v>4</v>
      </c>
      <c r="N1456" s="11">
        <v>3</v>
      </c>
      <c r="O1456" s="11">
        <v>0.125</v>
      </c>
      <c r="P1456" s="11">
        <v>0.2</v>
      </c>
      <c r="Q1456" s="11">
        <v>0.23333333000000001</v>
      </c>
      <c r="R1456" s="11">
        <v>0.25</v>
      </c>
      <c r="S1456" s="11">
        <v>2206.1493</v>
      </c>
      <c r="T1456" s="11">
        <v>0.67500000000000004</v>
      </c>
      <c r="U1456" s="11">
        <v>50</v>
      </c>
      <c r="V1456" s="11">
        <v>600</v>
      </c>
      <c r="W1456" s="11">
        <v>-12.340266</v>
      </c>
      <c r="Y1456" s="11">
        <v>-13.078341999999999</v>
      </c>
      <c r="Z1456" s="11">
        <v>162.2998450413223</v>
      </c>
      <c r="AA1456" s="11">
        <v>2206.1493</v>
      </c>
      <c r="AB1456" s="11">
        <v>0.67500000000000004</v>
      </c>
      <c r="AC1456" s="11">
        <v>50</v>
      </c>
      <c r="AD1456" s="11">
        <v>-12.340266</v>
      </c>
    </row>
    <row r="1457" spans="2:30" x14ac:dyDescent="0.35">
      <c r="B1457" s="11">
        <v>-13.985084000000001</v>
      </c>
      <c r="C1457" s="11">
        <v>20</v>
      </c>
      <c r="D1457" s="11">
        <v>98.969387999999995</v>
      </c>
      <c r="E1457" s="11">
        <v>8.4000000000000005E-2</v>
      </c>
      <c r="F1457" s="11">
        <v>2404.4421487603304</v>
      </c>
      <c r="G1457" s="11">
        <v>5500</v>
      </c>
      <c r="H1457" s="11">
        <v>0.7</v>
      </c>
      <c r="I1457" s="11">
        <v>0.3</v>
      </c>
      <c r="J1457" s="11">
        <v>0.7</v>
      </c>
      <c r="K1457" s="11">
        <v>2</v>
      </c>
      <c r="L1457" s="11">
        <v>3</v>
      </c>
      <c r="M1457" s="11">
        <v>2</v>
      </c>
      <c r="N1457" s="11">
        <v>4</v>
      </c>
      <c r="O1457" s="11">
        <v>0.05</v>
      </c>
      <c r="P1457" s="11">
        <v>0.1</v>
      </c>
      <c r="Q1457" s="11">
        <v>0.3</v>
      </c>
      <c r="R1457" s="11">
        <v>0.25</v>
      </c>
      <c r="S1457" s="11">
        <v>1538.6233999999999</v>
      </c>
      <c r="T1457" s="11">
        <v>0.67500000000000004</v>
      </c>
      <c r="U1457" s="11">
        <v>80</v>
      </c>
      <c r="V1457" s="11">
        <v>1400</v>
      </c>
      <c r="W1457" s="11">
        <v>-19.889271000000001</v>
      </c>
      <c r="Y1457" s="11">
        <v>-13.985084000000001</v>
      </c>
      <c r="Z1457" s="11">
        <v>201.97314049586777</v>
      </c>
      <c r="AA1457" s="11">
        <v>1538.6233999999999</v>
      </c>
      <c r="AB1457" s="11">
        <v>0.67500000000000004</v>
      </c>
      <c r="AC1457" s="11">
        <v>80</v>
      </c>
      <c r="AD1457" s="11">
        <v>-19.889271000000001</v>
      </c>
    </row>
    <row r="1458" spans="2:30" x14ac:dyDescent="0.35">
      <c r="B1458" s="11">
        <v>17.255766000000001</v>
      </c>
      <c r="C1458" s="11">
        <v>35</v>
      </c>
      <c r="D1458" s="11">
        <v>220.80611999999999</v>
      </c>
      <c r="E1458" s="11">
        <v>0.27300000000000002</v>
      </c>
      <c r="F1458" s="11">
        <v>3490.909090909091</v>
      </c>
      <c r="G1458" s="11">
        <v>7000</v>
      </c>
      <c r="H1458" s="11">
        <v>0.7</v>
      </c>
      <c r="I1458" s="11">
        <v>0.3</v>
      </c>
      <c r="J1458" s="11">
        <v>0.9</v>
      </c>
      <c r="K1458" s="11">
        <v>3</v>
      </c>
      <c r="L1458" s="11">
        <v>3</v>
      </c>
      <c r="M1458" s="11">
        <v>4</v>
      </c>
      <c r="N1458" s="11">
        <v>4</v>
      </c>
      <c r="O1458" s="11">
        <v>0.125</v>
      </c>
      <c r="P1458" s="11">
        <v>0.1</v>
      </c>
      <c r="Q1458" s="11">
        <v>0.3</v>
      </c>
      <c r="R1458" s="11">
        <v>0.2</v>
      </c>
      <c r="S1458" s="11">
        <v>2895.4724000000001</v>
      </c>
      <c r="T1458" s="11">
        <v>0.47499999999999998</v>
      </c>
      <c r="U1458" s="11">
        <v>70</v>
      </c>
      <c r="V1458" s="11">
        <v>400</v>
      </c>
      <c r="W1458" s="11">
        <v>12.757087</v>
      </c>
      <c r="Y1458" s="11">
        <v>17.255766000000001</v>
      </c>
      <c r="Z1458" s="11">
        <v>953.01818181818192</v>
      </c>
      <c r="AA1458" s="11">
        <v>2895.4724000000001</v>
      </c>
      <c r="AB1458" s="11">
        <v>0.47499999999999998</v>
      </c>
      <c r="AC1458" s="11">
        <v>70</v>
      </c>
      <c r="AD1458" s="11">
        <v>12.757087</v>
      </c>
    </row>
    <row r="1459" spans="2:30" x14ac:dyDescent="0.35">
      <c r="B1459" s="11">
        <v>-7.0090300000000001</v>
      </c>
      <c r="C1459" s="11">
        <v>15</v>
      </c>
      <c r="D1459" s="11">
        <v>287.81632999999999</v>
      </c>
      <c r="E1459" s="11">
        <v>0.13800000000000001</v>
      </c>
      <c r="F1459" s="11">
        <v>3733.2128099173551</v>
      </c>
      <c r="G1459" s="11">
        <v>6500</v>
      </c>
      <c r="H1459" s="11">
        <v>0.85</v>
      </c>
      <c r="I1459" s="11">
        <v>0.4</v>
      </c>
      <c r="J1459" s="11">
        <v>0.6</v>
      </c>
      <c r="K1459" s="11">
        <v>2</v>
      </c>
      <c r="L1459" s="11">
        <v>4</v>
      </c>
      <c r="M1459" s="11">
        <v>4</v>
      </c>
      <c r="N1459" s="11">
        <v>3</v>
      </c>
      <c r="O1459" s="11">
        <v>0.2</v>
      </c>
      <c r="P1459" s="11">
        <v>0.2</v>
      </c>
      <c r="Q1459" s="11">
        <v>0.16666666999999999</v>
      </c>
      <c r="R1459" s="11">
        <v>0.3</v>
      </c>
      <c r="S1459" s="11">
        <v>1880.4336000000001</v>
      </c>
      <c r="T1459" s="11">
        <v>0.65</v>
      </c>
      <c r="U1459" s="11">
        <v>50</v>
      </c>
      <c r="V1459" s="11">
        <v>600</v>
      </c>
      <c r="W1459" s="11">
        <v>-3.9585504</v>
      </c>
      <c r="Y1459" s="11">
        <v>-7.0090300000000001</v>
      </c>
      <c r="Z1459" s="11">
        <v>515.18336776859508</v>
      </c>
      <c r="AA1459" s="11">
        <v>1880.4336000000001</v>
      </c>
      <c r="AB1459" s="11">
        <v>0.65</v>
      </c>
      <c r="AC1459" s="11">
        <v>50</v>
      </c>
      <c r="AD1459" s="11">
        <v>-3.9585504</v>
      </c>
    </row>
    <row r="1460" spans="2:30" x14ac:dyDescent="0.35">
      <c r="B1460" s="11">
        <v>3.4123559999999999</v>
      </c>
      <c r="C1460" s="11">
        <v>25</v>
      </c>
      <c r="D1460" s="11">
        <v>117.2449</v>
      </c>
      <c r="E1460" s="11">
        <v>0.3</v>
      </c>
      <c r="F1460" s="11">
        <v>1639.6694214876034</v>
      </c>
      <c r="G1460" s="11">
        <v>3000</v>
      </c>
      <c r="H1460" s="11">
        <v>0.85</v>
      </c>
      <c r="I1460" s="11">
        <v>0.3</v>
      </c>
      <c r="J1460" s="11">
        <v>0.7</v>
      </c>
      <c r="K1460" s="11">
        <v>2</v>
      </c>
      <c r="L1460" s="11">
        <v>3</v>
      </c>
      <c r="M1460" s="11">
        <v>2</v>
      </c>
      <c r="N1460" s="11">
        <v>4</v>
      </c>
      <c r="O1460" s="11">
        <v>0.125</v>
      </c>
      <c r="P1460" s="11">
        <v>0.2</v>
      </c>
      <c r="Q1460" s="11">
        <v>0.16666666999999999</v>
      </c>
      <c r="R1460" s="11">
        <v>0.3</v>
      </c>
      <c r="S1460" s="11">
        <v>1066.3223</v>
      </c>
      <c r="T1460" s="11">
        <v>0.42499999999999999</v>
      </c>
      <c r="U1460" s="11">
        <v>60</v>
      </c>
      <c r="V1460" s="11">
        <v>1200</v>
      </c>
      <c r="W1460" s="11">
        <v>-0.40947565000000002</v>
      </c>
      <c r="Y1460" s="11">
        <v>3.4123559999999999</v>
      </c>
      <c r="Z1460" s="11">
        <v>491.90082644628097</v>
      </c>
      <c r="AA1460" s="11">
        <v>1066.3223</v>
      </c>
      <c r="AB1460" s="11">
        <v>0.42499999999999999</v>
      </c>
      <c r="AC1460" s="11">
        <v>60</v>
      </c>
      <c r="AD1460" s="11">
        <v>-0.40947565000000002</v>
      </c>
    </row>
    <row r="1461" spans="2:30" x14ac:dyDescent="0.35">
      <c r="B1461" s="11">
        <v>21.088536000000001</v>
      </c>
      <c r="C1461" s="11">
        <v>25</v>
      </c>
      <c r="D1461" s="11">
        <v>239.08162999999999</v>
      </c>
      <c r="E1461" s="11">
        <v>0.246</v>
      </c>
      <c r="F1461" s="11">
        <v>5200</v>
      </c>
      <c r="G1461" s="11">
        <v>6000</v>
      </c>
      <c r="H1461" s="11">
        <v>0.75</v>
      </c>
      <c r="I1461" s="11">
        <v>0.5</v>
      </c>
      <c r="J1461" s="11">
        <v>0.7</v>
      </c>
      <c r="K1461" s="11">
        <v>2</v>
      </c>
      <c r="L1461" s="11">
        <v>2</v>
      </c>
      <c r="M1461" s="11">
        <v>3</v>
      </c>
      <c r="N1461" s="11">
        <v>2</v>
      </c>
      <c r="O1461" s="11">
        <v>0.125</v>
      </c>
      <c r="P1461" s="11">
        <v>0.1</v>
      </c>
      <c r="Q1461" s="11">
        <v>0.16666666999999999</v>
      </c>
      <c r="R1461" s="11">
        <v>0.2</v>
      </c>
      <c r="S1461" s="11">
        <v>3655.9621999999999</v>
      </c>
      <c r="T1461" s="11">
        <v>0.4</v>
      </c>
      <c r="U1461" s="11">
        <v>40</v>
      </c>
      <c r="V1461" s="11">
        <v>1400</v>
      </c>
      <c r="W1461" s="11">
        <v>19.438842999999999</v>
      </c>
      <c r="Y1461" s="11">
        <v>21.088536000000001</v>
      </c>
      <c r="Z1461" s="11">
        <v>1279.2</v>
      </c>
      <c r="AA1461" s="11">
        <v>3655.9621999999999</v>
      </c>
      <c r="AB1461" s="11">
        <v>0.4</v>
      </c>
      <c r="AC1461" s="11">
        <v>40</v>
      </c>
      <c r="AD1461" s="11">
        <v>19.438842999999999</v>
      </c>
    </row>
    <row r="1462" spans="2:30" x14ac:dyDescent="0.35">
      <c r="B1462" s="11">
        <v>-26.956966000000001</v>
      </c>
      <c r="C1462" s="11">
        <v>40</v>
      </c>
      <c r="D1462" s="11">
        <v>287.81632999999999</v>
      </c>
      <c r="E1462" s="11">
        <v>0.219</v>
      </c>
      <c r="F1462" s="11">
        <v>6600</v>
      </c>
      <c r="G1462" s="11">
        <v>6500</v>
      </c>
      <c r="H1462" s="11">
        <v>0.85</v>
      </c>
      <c r="I1462" s="11">
        <v>0.4</v>
      </c>
      <c r="J1462" s="11">
        <v>0.7</v>
      </c>
      <c r="K1462" s="11">
        <v>2</v>
      </c>
      <c r="L1462" s="11">
        <v>2</v>
      </c>
      <c r="M1462" s="11">
        <v>2</v>
      </c>
      <c r="N1462" s="11">
        <v>3</v>
      </c>
      <c r="O1462" s="11">
        <v>0.2</v>
      </c>
      <c r="P1462" s="11">
        <v>0.15</v>
      </c>
      <c r="Q1462" s="11">
        <v>0.3</v>
      </c>
      <c r="R1462" s="11">
        <v>0.3</v>
      </c>
      <c r="S1462" s="11">
        <v>1606.3179</v>
      </c>
      <c r="T1462" s="11">
        <v>0.4</v>
      </c>
      <c r="U1462" s="11">
        <v>60</v>
      </c>
      <c r="V1462" s="11">
        <v>2000</v>
      </c>
      <c r="W1462" s="11">
        <v>-26.759551999999999</v>
      </c>
      <c r="Y1462" s="11">
        <v>-26.956966000000001</v>
      </c>
      <c r="Z1462" s="11">
        <v>1445.4</v>
      </c>
      <c r="AA1462" s="11">
        <v>1606.3179</v>
      </c>
      <c r="AB1462" s="11">
        <v>0.4</v>
      </c>
      <c r="AC1462" s="11">
        <v>60</v>
      </c>
      <c r="AD1462" s="11">
        <v>-26.759551999999999</v>
      </c>
    </row>
    <row r="1463" spans="2:30" x14ac:dyDescent="0.35">
      <c r="B1463" s="11">
        <v>-8.5070999999999994E-2</v>
      </c>
      <c r="C1463" s="11">
        <v>15</v>
      </c>
      <c r="D1463" s="11">
        <v>281.72449</v>
      </c>
      <c r="E1463" s="11">
        <v>0.03</v>
      </c>
      <c r="F1463" s="11">
        <v>5735.1756198347111</v>
      </c>
      <c r="G1463" s="11">
        <v>5500</v>
      </c>
      <c r="H1463" s="11">
        <v>0.7</v>
      </c>
      <c r="I1463" s="11">
        <v>0.4</v>
      </c>
      <c r="J1463" s="11">
        <v>0.6</v>
      </c>
      <c r="K1463" s="11">
        <v>3</v>
      </c>
      <c r="L1463" s="11">
        <v>2</v>
      </c>
      <c r="M1463" s="11">
        <v>4</v>
      </c>
      <c r="N1463" s="11">
        <v>2</v>
      </c>
      <c r="O1463" s="11">
        <v>0.125</v>
      </c>
      <c r="P1463" s="11">
        <v>0.1</v>
      </c>
      <c r="Q1463" s="11">
        <v>0.1</v>
      </c>
      <c r="R1463" s="11">
        <v>0.2</v>
      </c>
      <c r="S1463" s="11">
        <v>2088.3661000000002</v>
      </c>
      <c r="T1463" s="11">
        <v>0.45</v>
      </c>
      <c r="U1463" s="11">
        <v>50</v>
      </c>
      <c r="V1463" s="11">
        <v>1400</v>
      </c>
      <c r="W1463" s="11">
        <v>-3.5710997999999998</v>
      </c>
      <c r="Y1463" s="11">
        <v>-8.5070999999999994E-2</v>
      </c>
      <c r="Z1463" s="11">
        <v>172.05526859504133</v>
      </c>
      <c r="AA1463" s="11">
        <v>2088.3661000000002</v>
      </c>
      <c r="AB1463" s="11">
        <v>0.45</v>
      </c>
      <c r="AC1463" s="11">
        <v>50</v>
      </c>
      <c r="AD1463" s="11">
        <v>-3.5710997999999998</v>
      </c>
    </row>
    <row r="1464" spans="2:30" x14ac:dyDescent="0.35">
      <c r="B1464" s="11">
        <v>43.749661000000003</v>
      </c>
      <c r="C1464" s="11">
        <v>30</v>
      </c>
      <c r="D1464" s="11">
        <v>1.5</v>
      </c>
      <c r="E1464" s="11">
        <v>0.246</v>
      </c>
      <c r="F1464" s="11">
        <v>5200</v>
      </c>
      <c r="G1464" s="11">
        <v>6500</v>
      </c>
      <c r="H1464" s="11">
        <v>0.8</v>
      </c>
      <c r="I1464" s="11">
        <v>0.2</v>
      </c>
      <c r="J1464" s="11">
        <v>0.9</v>
      </c>
      <c r="K1464" s="11">
        <v>4</v>
      </c>
      <c r="L1464" s="11">
        <v>2</v>
      </c>
      <c r="M1464" s="11">
        <v>4</v>
      </c>
      <c r="N1464" s="11">
        <v>2</v>
      </c>
      <c r="O1464" s="11">
        <v>0.05</v>
      </c>
      <c r="P1464" s="11">
        <v>0.2</v>
      </c>
      <c r="Q1464" s="11">
        <v>0.16666666999999999</v>
      </c>
      <c r="R1464" s="11">
        <v>0.35</v>
      </c>
      <c r="S1464" s="11">
        <v>1705.7802999999999</v>
      </c>
      <c r="T1464" s="11">
        <v>0.4</v>
      </c>
      <c r="U1464" s="11">
        <v>50</v>
      </c>
      <c r="V1464" s="11">
        <v>800</v>
      </c>
      <c r="W1464" s="11">
        <v>38.134411</v>
      </c>
      <c r="Y1464" s="11">
        <v>43.749661000000003</v>
      </c>
      <c r="Z1464" s="11">
        <v>1279.2</v>
      </c>
      <c r="AA1464" s="11">
        <v>1705.7802999999999</v>
      </c>
      <c r="AB1464" s="11">
        <v>0.4</v>
      </c>
      <c r="AC1464" s="11">
        <v>50</v>
      </c>
      <c r="AD1464" s="11">
        <v>38.134411</v>
      </c>
    </row>
    <row r="1465" spans="2:30" x14ac:dyDescent="0.35">
      <c r="B1465" s="11">
        <v>-10.579589</v>
      </c>
      <c r="C1465" s="11">
        <v>45</v>
      </c>
      <c r="D1465" s="11">
        <v>135.52041</v>
      </c>
      <c r="E1465" s="11">
        <v>5.7000000000000002E-2</v>
      </c>
      <c r="F1465" s="11">
        <v>785.64049586776855</v>
      </c>
      <c r="G1465" s="11">
        <v>7500</v>
      </c>
      <c r="H1465" s="11">
        <v>0.75</v>
      </c>
      <c r="I1465" s="11">
        <v>0.4</v>
      </c>
      <c r="J1465" s="11">
        <v>0.9</v>
      </c>
      <c r="K1465" s="11">
        <v>4</v>
      </c>
      <c r="L1465" s="11">
        <v>3</v>
      </c>
      <c r="M1465" s="11">
        <v>3</v>
      </c>
      <c r="N1465" s="11">
        <v>2</v>
      </c>
      <c r="O1465" s="11">
        <v>0.125</v>
      </c>
      <c r="P1465" s="11">
        <v>0.2</v>
      </c>
      <c r="Q1465" s="11">
        <v>0.1</v>
      </c>
      <c r="R1465" s="11">
        <v>0.35</v>
      </c>
      <c r="S1465" s="11">
        <v>3489.3177999999998</v>
      </c>
      <c r="T1465" s="11">
        <v>0.52500000000000002</v>
      </c>
      <c r="U1465" s="11">
        <v>50</v>
      </c>
      <c r="V1465" s="11">
        <v>600</v>
      </c>
      <c r="W1465" s="11">
        <v>-10.427460999999999</v>
      </c>
      <c r="Y1465" s="11">
        <v>-10.579589</v>
      </c>
      <c r="Z1465" s="11">
        <v>44.781508264462808</v>
      </c>
      <c r="AA1465" s="11">
        <v>3489.3177999999998</v>
      </c>
      <c r="AB1465" s="11">
        <v>0.52500000000000002</v>
      </c>
      <c r="AC1465" s="11">
        <v>50</v>
      </c>
      <c r="AD1465" s="11">
        <v>-10.427460999999999</v>
      </c>
    </row>
    <row r="1466" spans="2:30" x14ac:dyDescent="0.35">
      <c r="B1466" s="11">
        <v>19.992207000000001</v>
      </c>
      <c r="C1466" s="11">
        <v>45</v>
      </c>
      <c r="D1466" s="11">
        <v>44.142856999999999</v>
      </c>
      <c r="E1466" s="11">
        <v>8.4000000000000005E-2</v>
      </c>
      <c r="F1466" s="11">
        <v>7300</v>
      </c>
      <c r="G1466" s="11">
        <v>6500</v>
      </c>
      <c r="H1466" s="11">
        <v>0.7</v>
      </c>
      <c r="I1466" s="11">
        <v>0.2</v>
      </c>
      <c r="J1466" s="11">
        <v>0.7</v>
      </c>
      <c r="K1466" s="11">
        <v>2</v>
      </c>
      <c r="L1466" s="11">
        <v>2</v>
      </c>
      <c r="M1466" s="11">
        <v>2</v>
      </c>
      <c r="N1466" s="11">
        <v>3</v>
      </c>
      <c r="O1466" s="11">
        <v>0.125</v>
      </c>
      <c r="P1466" s="11">
        <v>0.15</v>
      </c>
      <c r="Q1466" s="11">
        <v>0.16666666999999999</v>
      </c>
      <c r="R1466" s="11">
        <v>0.2</v>
      </c>
      <c r="S1466" s="11">
        <v>3511.8296</v>
      </c>
      <c r="T1466" s="11">
        <v>0.5</v>
      </c>
      <c r="U1466" s="11">
        <v>80</v>
      </c>
      <c r="V1466" s="11">
        <v>1600</v>
      </c>
      <c r="W1466" s="11">
        <v>21.830151000000001</v>
      </c>
      <c r="Y1466" s="11">
        <v>19.992207000000001</v>
      </c>
      <c r="Z1466" s="11">
        <v>613.20000000000005</v>
      </c>
      <c r="AA1466" s="11">
        <v>3511.8296</v>
      </c>
      <c r="AB1466" s="11">
        <v>0.5</v>
      </c>
      <c r="AC1466" s="11">
        <v>80</v>
      </c>
      <c r="AD1466" s="11">
        <v>21.830151000000001</v>
      </c>
    </row>
    <row r="1467" spans="2:30" x14ac:dyDescent="0.35">
      <c r="B1467" s="11">
        <v>8.3940269999999995</v>
      </c>
      <c r="C1467" s="11">
        <v>25</v>
      </c>
      <c r="D1467" s="11">
        <v>86.785713999999999</v>
      </c>
      <c r="E1467" s="11">
        <v>0.03</v>
      </c>
      <c r="F1467" s="11">
        <v>2847.3657024793383</v>
      </c>
      <c r="G1467" s="11">
        <v>6000</v>
      </c>
      <c r="H1467" s="11">
        <v>0.85</v>
      </c>
      <c r="I1467" s="11">
        <v>0.3</v>
      </c>
      <c r="J1467" s="11">
        <v>0.7</v>
      </c>
      <c r="K1467" s="11">
        <v>4</v>
      </c>
      <c r="L1467" s="11">
        <v>2</v>
      </c>
      <c r="M1467" s="11">
        <v>4</v>
      </c>
      <c r="N1467" s="11">
        <v>4</v>
      </c>
      <c r="O1467" s="11">
        <v>0.05</v>
      </c>
      <c r="P1467" s="11">
        <v>0.2</v>
      </c>
      <c r="Q1467" s="11">
        <v>0.1</v>
      </c>
      <c r="R1467" s="11">
        <v>0.3</v>
      </c>
      <c r="S1467" s="11">
        <v>3655.9621999999999</v>
      </c>
      <c r="T1467" s="11">
        <v>0.5</v>
      </c>
      <c r="U1467" s="11">
        <v>90</v>
      </c>
      <c r="V1467" s="11">
        <v>800</v>
      </c>
      <c r="W1467" s="11">
        <v>2.3102297999999997</v>
      </c>
      <c r="Y1467" s="11">
        <v>8.3940269999999995</v>
      </c>
      <c r="Z1467" s="11">
        <v>85.420971074380148</v>
      </c>
      <c r="AA1467" s="11">
        <v>3655.9621999999999</v>
      </c>
      <c r="AB1467" s="11">
        <v>0.5</v>
      </c>
      <c r="AC1467" s="11">
        <v>90</v>
      </c>
      <c r="AD1467" s="11">
        <v>2.3102297999999997</v>
      </c>
    </row>
    <row r="1468" spans="2:30" x14ac:dyDescent="0.35">
      <c r="B1468" s="11">
        <v>-24.498736999999998</v>
      </c>
      <c r="C1468" s="11">
        <v>30</v>
      </c>
      <c r="D1468" s="11">
        <v>135.52041</v>
      </c>
      <c r="E1468" s="11">
        <v>0.246</v>
      </c>
      <c r="F1468" s="11">
        <v>950</v>
      </c>
      <c r="G1468" s="11">
        <v>3000</v>
      </c>
      <c r="H1468" s="11">
        <v>0.85</v>
      </c>
      <c r="I1468" s="11">
        <v>0.2</v>
      </c>
      <c r="J1468" s="11">
        <v>0.8</v>
      </c>
      <c r="K1468" s="11">
        <v>2</v>
      </c>
      <c r="L1468" s="11">
        <v>2</v>
      </c>
      <c r="M1468" s="11">
        <v>3</v>
      </c>
      <c r="N1468" s="11">
        <v>4</v>
      </c>
      <c r="O1468" s="11">
        <v>0.125</v>
      </c>
      <c r="P1468" s="11">
        <v>0.1</v>
      </c>
      <c r="Q1468" s="11">
        <v>0.3</v>
      </c>
      <c r="R1468" s="11">
        <v>0.2</v>
      </c>
      <c r="S1468" s="11">
        <v>787.28322000000003</v>
      </c>
      <c r="T1468" s="11">
        <v>0.47499999999999998</v>
      </c>
      <c r="U1468" s="11">
        <v>40</v>
      </c>
      <c r="V1468" s="11">
        <v>1800</v>
      </c>
      <c r="W1468" s="11">
        <v>-26.664486</v>
      </c>
      <c r="Y1468" s="11">
        <v>-24.498736999999998</v>
      </c>
      <c r="Z1468" s="11">
        <v>233.7</v>
      </c>
      <c r="AA1468" s="11">
        <v>787.28322000000003</v>
      </c>
      <c r="AB1468" s="11">
        <v>0.47499999999999998</v>
      </c>
      <c r="AC1468" s="11">
        <v>40</v>
      </c>
      <c r="AD1468" s="11">
        <v>-26.664486</v>
      </c>
    </row>
    <row r="1469" spans="2:30" x14ac:dyDescent="0.35">
      <c r="B1469" s="11">
        <v>-22.125769999999999</v>
      </c>
      <c r="C1469" s="11">
        <v>45</v>
      </c>
      <c r="D1469" s="11">
        <v>117.2449</v>
      </c>
      <c r="E1469" s="11">
        <v>5.7000000000000002E-2</v>
      </c>
      <c r="F1469" s="11">
        <v>1475</v>
      </c>
      <c r="G1469" s="11">
        <v>7500</v>
      </c>
      <c r="H1469" s="11">
        <v>0.75</v>
      </c>
      <c r="I1469" s="11">
        <v>0.2</v>
      </c>
      <c r="J1469" s="11">
        <v>0.9</v>
      </c>
      <c r="K1469" s="11">
        <v>4</v>
      </c>
      <c r="L1469" s="11">
        <v>2</v>
      </c>
      <c r="M1469" s="11">
        <v>3</v>
      </c>
      <c r="N1469" s="11">
        <v>4</v>
      </c>
      <c r="O1469" s="11">
        <v>0.125</v>
      </c>
      <c r="P1469" s="11">
        <v>0.1</v>
      </c>
      <c r="Q1469" s="11">
        <v>0.1</v>
      </c>
      <c r="R1469" s="11">
        <v>0.25</v>
      </c>
      <c r="S1469" s="11">
        <v>4052.1109999999999</v>
      </c>
      <c r="T1469" s="11">
        <v>0.5</v>
      </c>
      <c r="U1469" s="11">
        <v>60</v>
      </c>
      <c r="V1469" s="11">
        <v>2000</v>
      </c>
      <c r="W1469" s="11">
        <v>-24.910792000000001</v>
      </c>
      <c r="Y1469" s="11">
        <v>-22.125769999999999</v>
      </c>
      <c r="Z1469" s="11">
        <v>84.075000000000003</v>
      </c>
      <c r="AA1469" s="11">
        <v>4052.1109999999999</v>
      </c>
      <c r="AB1469" s="11">
        <v>0.5</v>
      </c>
      <c r="AC1469" s="11">
        <v>60</v>
      </c>
      <c r="AD1469" s="11">
        <v>-24.910792000000001</v>
      </c>
    </row>
    <row r="1470" spans="2:30" x14ac:dyDescent="0.35">
      <c r="B1470" s="11">
        <v>-17.745483</v>
      </c>
      <c r="C1470" s="11">
        <v>45</v>
      </c>
      <c r="D1470" s="11">
        <v>50.234693999999998</v>
      </c>
      <c r="E1470" s="11">
        <v>0.13800000000000001</v>
      </c>
      <c r="F1470" s="11">
        <v>640.13429752066122</v>
      </c>
      <c r="G1470" s="11">
        <v>8000</v>
      </c>
      <c r="H1470" s="11">
        <v>0.85</v>
      </c>
      <c r="I1470" s="11">
        <v>0.3</v>
      </c>
      <c r="J1470" s="11">
        <v>0.6</v>
      </c>
      <c r="K1470" s="11">
        <v>2</v>
      </c>
      <c r="L1470" s="11">
        <v>3</v>
      </c>
      <c r="M1470" s="11">
        <v>2</v>
      </c>
      <c r="N1470" s="11">
        <v>2</v>
      </c>
      <c r="O1470" s="11">
        <v>0.05</v>
      </c>
      <c r="P1470" s="11">
        <v>0.15</v>
      </c>
      <c r="Q1470" s="11">
        <v>0.23333333000000001</v>
      </c>
      <c r="R1470" s="11">
        <v>0.3</v>
      </c>
      <c r="S1470" s="11">
        <v>2521.3135000000002</v>
      </c>
      <c r="T1470" s="11">
        <v>0.4</v>
      </c>
      <c r="U1470" s="11">
        <v>60</v>
      </c>
      <c r="V1470" s="11">
        <v>1600</v>
      </c>
      <c r="W1470" s="11">
        <v>-21.144386000000001</v>
      </c>
      <c r="Y1470" s="11">
        <v>-17.745483</v>
      </c>
      <c r="Z1470" s="11">
        <v>88.338533057851251</v>
      </c>
      <c r="AA1470" s="11">
        <v>2521.3135000000002</v>
      </c>
      <c r="AB1470" s="11">
        <v>0.4</v>
      </c>
      <c r="AC1470" s="11">
        <v>60</v>
      </c>
      <c r="AD1470" s="11">
        <v>-21.144386000000001</v>
      </c>
    </row>
    <row r="1471" spans="2:30" x14ac:dyDescent="0.35">
      <c r="B1471" s="11">
        <v>-12.344742999999999</v>
      </c>
      <c r="C1471" s="11">
        <v>15</v>
      </c>
      <c r="D1471" s="11">
        <v>293.90816000000001</v>
      </c>
      <c r="E1471" s="11">
        <v>0.219</v>
      </c>
      <c r="F1471" s="11">
        <v>600</v>
      </c>
      <c r="G1471" s="11">
        <v>6000</v>
      </c>
      <c r="H1471" s="11">
        <v>0.75</v>
      </c>
      <c r="I1471" s="11">
        <v>0.5</v>
      </c>
      <c r="J1471" s="11">
        <v>0.6</v>
      </c>
      <c r="K1471" s="11">
        <v>4</v>
      </c>
      <c r="L1471" s="11">
        <v>4</v>
      </c>
      <c r="M1471" s="11">
        <v>3</v>
      </c>
      <c r="N1471" s="11">
        <v>3</v>
      </c>
      <c r="O1471" s="11">
        <v>0.125</v>
      </c>
      <c r="P1471" s="11">
        <v>0.15</v>
      </c>
      <c r="Q1471" s="11">
        <v>0.23333333000000001</v>
      </c>
      <c r="R1471" s="11">
        <v>0.2</v>
      </c>
      <c r="S1471" s="11">
        <v>2820.6504</v>
      </c>
      <c r="T1471" s="11">
        <v>0.7</v>
      </c>
      <c r="U1471" s="11">
        <v>90</v>
      </c>
      <c r="V1471" s="11">
        <v>1600</v>
      </c>
      <c r="W1471" s="11">
        <v>-10.913588000000001</v>
      </c>
      <c r="Y1471" s="11">
        <v>-12.344742999999999</v>
      </c>
      <c r="Z1471" s="11">
        <v>131.4</v>
      </c>
      <c r="AA1471" s="11">
        <v>2820.6504</v>
      </c>
      <c r="AB1471" s="11">
        <v>0.7</v>
      </c>
      <c r="AC1471" s="11">
        <v>90</v>
      </c>
      <c r="AD1471" s="11">
        <v>-10.913588000000001</v>
      </c>
    </row>
    <row r="1472" spans="2:30" x14ac:dyDescent="0.35">
      <c r="B1472" s="11">
        <v>-6.8268700000000004</v>
      </c>
      <c r="C1472" s="11">
        <v>25</v>
      </c>
      <c r="D1472" s="11">
        <v>232.9898</v>
      </c>
      <c r="E1472" s="11">
        <v>0.3</v>
      </c>
      <c r="F1472" s="11">
        <v>903.7190082644629</v>
      </c>
      <c r="G1472" s="11">
        <v>3000</v>
      </c>
      <c r="H1472" s="11">
        <v>0.7</v>
      </c>
      <c r="I1472" s="11">
        <v>0.3</v>
      </c>
      <c r="J1472" s="11">
        <v>0.9</v>
      </c>
      <c r="K1472" s="11">
        <v>3</v>
      </c>
      <c r="L1472" s="11">
        <v>3</v>
      </c>
      <c r="M1472" s="11">
        <v>4</v>
      </c>
      <c r="N1472" s="11">
        <v>4</v>
      </c>
      <c r="O1472" s="11">
        <v>0.2</v>
      </c>
      <c r="P1472" s="11">
        <v>0.15</v>
      </c>
      <c r="Q1472" s="11">
        <v>0.23333333000000001</v>
      </c>
      <c r="R1472" s="11">
        <v>0.2</v>
      </c>
      <c r="S1472" s="11">
        <v>812.43604000000005</v>
      </c>
      <c r="T1472" s="11">
        <v>0.45</v>
      </c>
      <c r="U1472" s="11">
        <v>90</v>
      </c>
      <c r="V1472" s="11">
        <v>1400</v>
      </c>
      <c r="W1472" s="11">
        <v>-4.8649629000000001</v>
      </c>
      <c r="Y1472" s="11">
        <v>-6.8268700000000004</v>
      </c>
      <c r="Z1472" s="11">
        <v>271.11570247933884</v>
      </c>
      <c r="AA1472" s="11">
        <v>812.43604000000005</v>
      </c>
      <c r="AB1472" s="11">
        <v>0.45</v>
      </c>
      <c r="AC1472" s="11">
        <v>90</v>
      </c>
      <c r="AD1472" s="11">
        <v>-4.8649629000000001</v>
      </c>
    </row>
    <row r="1473" spans="2:30" x14ac:dyDescent="0.35">
      <c r="B1473" s="11">
        <v>-6.8627969999999996</v>
      </c>
      <c r="C1473" s="11">
        <v>25</v>
      </c>
      <c r="D1473" s="11">
        <v>214.71429000000001</v>
      </c>
      <c r="E1473" s="11">
        <v>0.192</v>
      </c>
      <c r="F1473" s="11">
        <v>640.13429752066122</v>
      </c>
      <c r="G1473" s="11">
        <v>6500</v>
      </c>
      <c r="H1473" s="11">
        <v>0.8</v>
      </c>
      <c r="I1473" s="11">
        <v>0.2</v>
      </c>
      <c r="J1473" s="11">
        <v>0.8</v>
      </c>
      <c r="K1473" s="11">
        <v>3</v>
      </c>
      <c r="L1473" s="11">
        <v>2</v>
      </c>
      <c r="M1473" s="11">
        <v>3</v>
      </c>
      <c r="N1473" s="11">
        <v>4</v>
      </c>
      <c r="O1473" s="11">
        <v>0.2</v>
      </c>
      <c r="P1473" s="11">
        <v>0.2</v>
      </c>
      <c r="Q1473" s="11">
        <v>0.16666666999999999</v>
      </c>
      <c r="R1473" s="11">
        <v>0.25</v>
      </c>
      <c r="S1473" s="11">
        <v>3960.6257000000001</v>
      </c>
      <c r="T1473" s="11">
        <v>0.55000000000000004</v>
      </c>
      <c r="U1473" s="11">
        <v>90</v>
      </c>
      <c r="V1473" s="11">
        <v>2000</v>
      </c>
      <c r="W1473" s="11">
        <v>-7.7389882000000005</v>
      </c>
      <c r="Y1473" s="11">
        <v>-6.8627969999999996</v>
      </c>
      <c r="Z1473" s="11">
        <v>122.90578512396695</v>
      </c>
      <c r="AA1473" s="11">
        <v>3960.6257000000001</v>
      </c>
      <c r="AB1473" s="11">
        <v>0.55000000000000004</v>
      </c>
      <c r="AC1473" s="11">
        <v>90</v>
      </c>
      <c r="AD1473" s="11">
        <v>-7.7389882000000005</v>
      </c>
    </row>
    <row r="1474" spans="2:30" x14ac:dyDescent="0.35">
      <c r="B1474" s="11">
        <v>39.383783999999999</v>
      </c>
      <c r="C1474" s="11">
        <v>15</v>
      </c>
      <c r="D1474" s="11">
        <v>178.16327000000001</v>
      </c>
      <c r="E1474" s="11">
        <v>0.246</v>
      </c>
      <c r="F1474" s="11">
        <v>2404.4421487603304</v>
      </c>
      <c r="G1474" s="11">
        <v>8500</v>
      </c>
      <c r="H1474" s="11">
        <v>0.8</v>
      </c>
      <c r="I1474" s="11">
        <v>0.4</v>
      </c>
      <c r="J1474" s="11">
        <v>0.6</v>
      </c>
      <c r="K1474" s="11">
        <v>2</v>
      </c>
      <c r="L1474" s="11">
        <v>4</v>
      </c>
      <c r="M1474" s="11">
        <v>2</v>
      </c>
      <c r="N1474" s="11">
        <v>3</v>
      </c>
      <c r="O1474" s="11">
        <v>0.2</v>
      </c>
      <c r="P1474" s="11">
        <v>0.2</v>
      </c>
      <c r="Q1474" s="11">
        <v>0.3</v>
      </c>
      <c r="R1474" s="11">
        <v>0.3</v>
      </c>
      <c r="S1474" s="11">
        <v>5532.8141999999998</v>
      </c>
      <c r="T1474" s="11">
        <v>0.42499999999999999</v>
      </c>
      <c r="U1474" s="11">
        <v>90</v>
      </c>
      <c r="V1474" s="11">
        <v>1600</v>
      </c>
      <c r="W1474" s="11">
        <v>46.955219</v>
      </c>
      <c r="Y1474" s="11">
        <v>39.383783999999999</v>
      </c>
      <c r="Z1474" s="11">
        <v>591.4927685950413</v>
      </c>
      <c r="AA1474" s="11">
        <v>5532.8141999999998</v>
      </c>
      <c r="AB1474" s="11">
        <v>0.42499999999999999</v>
      </c>
      <c r="AC1474" s="11">
        <v>90</v>
      </c>
      <c r="AD1474" s="11">
        <v>46.955219</v>
      </c>
    </row>
    <row r="1475" spans="2:30" x14ac:dyDescent="0.35">
      <c r="B1475" s="11">
        <v>11.602180000000001</v>
      </c>
      <c r="C1475" s="11">
        <v>15</v>
      </c>
      <c r="D1475" s="11">
        <v>68.510204000000002</v>
      </c>
      <c r="E1475" s="11">
        <v>0.246</v>
      </c>
      <c r="F1475" s="11">
        <v>3290.2892561983467</v>
      </c>
      <c r="G1475" s="11">
        <v>3000</v>
      </c>
      <c r="H1475" s="11">
        <v>0.7</v>
      </c>
      <c r="I1475" s="11">
        <v>0.4</v>
      </c>
      <c r="J1475" s="11">
        <v>0.7</v>
      </c>
      <c r="K1475" s="11">
        <v>3</v>
      </c>
      <c r="L1475" s="11">
        <v>2</v>
      </c>
      <c r="M1475" s="11">
        <v>2</v>
      </c>
      <c r="N1475" s="11">
        <v>4</v>
      </c>
      <c r="O1475" s="11">
        <v>0.125</v>
      </c>
      <c r="P1475" s="11">
        <v>0.1</v>
      </c>
      <c r="Q1475" s="11">
        <v>0.23333333000000001</v>
      </c>
      <c r="R1475" s="11">
        <v>0.2</v>
      </c>
      <c r="S1475" s="11">
        <v>867.89242000000002</v>
      </c>
      <c r="T1475" s="11">
        <v>0.52500000000000002</v>
      </c>
      <c r="U1475" s="11">
        <v>60</v>
      </c>
      <c r="V1475" s="11">
        <v>1200</v>
      </c>
      <c r="W1475" s="11">
        <v>12.191333</v>
      </c>
      <c r="Y1475" s="11">
        <v>11.602180000000001</v>
      </c>
      <c r="Z1475" s="11">
        <v>809.41115702479328</v>
      </c>
      <c r="AA1475" s="11">
        <v>867.89242000000002</v>
      </c>
      <c r="AB1475" s="11">
        <v>0.52500000000000002</v>
      </c>
      <c r="AC1475" s="11">
        <v>60</v>
      </c>
      <c r="AD1475" s="11">
        <v>12.191333</v>
      </c>
    </row>
    <row r="1476" spans="2:30" x14ac:dyDescent="0.35">
      <c r="B1476" s="11">
        <v>42.728807000000003</v>
      </c>
      <c r="C1476" s="11">
        <v>15</v>
      </c>
      <c r="D1476" s="11">
        <v>153.79592</v>
      </c>
      <c r="E1476" s="11">
        <v>0.3</v>
      </c>
      <c r="F1476" s="11">
        <v>1885.5371900826447</v>
      </c>
      <c r="G1476" s="11">
        <v>5000</v>
      </c>
      <c r="H1476" s="11">
        <v>0.8</v>
      </c>
      <c r="I1476" s="11">
        <v>0.2</v>
      </c>
      <c r="J1476" s="11">
        <v>0.6</v>
      </c>
      <c r="K1476" s="11">
        <v>3</v>
      </c>
      <c r="L1476" s="11">
        <v>3</v>
      </c>
      <c r="M1476" s="11">
        <v>2</v>
      </c>
      <c r="N1476" s="11">
        <v>2</v>
      </c>
      <c r="O1476" s="11">
        <v>0.05</v>
      </c>
      <c r="P1476" s="11">
        <v>0.1</v>
      </c>
      <c r="Q1476" s="11">
        <v>0.23333333000000001</v>
      </c>
      <c r="R1476" s="11">
        <v>0.3</v>
      </c>
      <c r="S1476" s="11">
        <v>2350.5419999999999</v>
      </c>
      <c r="T1476" s="11">
        <v>0.4</v>
      </c>
      <c r="U1476" s="11">
        <v>80</v>
      </c>
      <c r="V1476" s="11">
        <v>2000</v>
      </c>
      <c r="W1476" s="11">
        <v>46.349921000000002</v>
      </c>
      <c r="Y1476" s="11">
        <v>42.728807000000003</v>
      </c>
      <c r="Z1476" s="11">
        <v>565.6611570247934</v>
      </c>
      <c r="AA1476" s="11">
        <v>2350.5419999999999</v>
      </c>
      <c r="AB1476" s="11">
        <v>0.4</v>
      </c>
      <c r="AC1476" s="11">
        <v>80</v>
      </c>
      <c r="AD1476" s="11">
        <v>46.349921000000002</v>
      </c>
    </row>
    <row r="1477" spans="2:30" x14ac:dyDescent="0.35">
      <c r="B1477" s="11">
        <v>-2.3647420000000001</v>
      </c>
      <c r="C1477" s="11">
        <v>20</v>
      </c>
      <c r="D1477" s="11">
        <v>129.42857000000001</v>
      </c>
      <c r="E1477" s="11">
        <v>0.246</v>
      </c>
      <c r="F1477" s="11">
        <v>1300</v>
      </c>
      <c r="G1477" s="11">
        <v>5000</v>
      </c>
      <c r="H1477" s="11">
        <v>0.85</v>
      </c>
      <c r="I1477" s="11">
        <v>0.2</v>
      </c>
      <c r="J1477" s="11">
        <v>0.7</v>
      </c>
      <c r="K1477" s="11">
        <v>4</v>
      </c>
      <c r="L1477" s="11">
        <v>4</v>
      </c>
      <c r="M1477" s="11">
        <v>3</v>
      </c>
      <c r="N1477" s="11">
        <v>2</v>
      </c>
      <c r="O1477" s="11">
        <v>0.2</v>
      </c>
      <c r="P1477" s="11">
        <v>0.15</v>
      </c>
      <c r="Q1477" s="11">
        <v>0.23333333000000001</v>
      </c>
      <c r="R1477" s="11">
        <v>0.3</v>
      </c>
      <c r="S1477" s="11">
        <v>2710.0752000000002</v>
      </c>
      <c r="T1477" s="11">
        <v>0.57499999999999996</v>
      </c>
      <c r="U1477" s="11">
        <v>40</v>
      </c>
      <c r="V1477" s="11">
        <v>600</v>
      </c>
      <c r="W1477" s="11">
        <v>-0.52178641999999997</v>
      </c>
      <c r="Y1477" s="11">
        <v>-2.3647420000000001</v>
      </c>
      <c r="Z1477" s="11">
        <v>319.8</v>
      </c>
      <c r="AA1477" s="11">
        <v>2710.0752000000002</v>
      </c>
      <c r="AB1477" s="11">
        <v>0.57499999999999996</v>
      </c>
      <c r="AC1477" s="11">
        <v>40</v>
      </c>
      <c r="AD1477" s="11">
        <v>-0.52178641999999997</v>
      </c>
    </row>
    <row r="1478" spans="2:30" x14ac:dyDescent="0.35">
      <c r="B1478" s="11">
        <v>-12.296087</v>
      </c>
      <c r="C1478" s="11">
        <v>45</v>
      </c>
      <c r="D1478" s="11">
        <v>50.234693999999998</v>
      </c>
      <c r="E1478" s="11">
        <v>0.16500000000000001</v>
      </c>
      <c r="F1478" s="11">
        <v>1694.4731404958679</v>
      </c>
      <c r="G1478" s="11">
        <v>7000</v>
      </c>
      <c r="H1478" s="11">
        <v>0.7</v>
      </c>
      <c r="I1478" s="11">
        <v>0.2</v>
      </c>
      <c r="J1478" s="11">
        <v>0.9</v>
      </c>
      <c r="K1478" s="11">
        <v>4</v>
      </c>
      <c r="L1478" s="11">
        <v>4</v>
      </c>
      <c r="M1478" s="11">
        <v>4</v>
      </c>
      <c r="N1478" s="11">
        <v>2</v>
      </c>
      <c r="O1478" s="11">
        <v>0.125</v>
      </c>
      <c r="P1478" s="11">
        <v>0.1</v>
      </c>
      <c r="Q1478" s="11">
        <v>0.16666666999999999</v>
      </c>
      <c r="R1478" s="11">
        <v>0.3</v>
      </c>
      <c r="S1478" s="11">
        <v>1680.8757000000001</v>
      </c>
      <c r="T1478" s="11">
        <v>0.7</v>
      </c>
      <c r="U1478" s="11">
        <v>80</v>
      </c>
      <c r="V1478" s="11">
        <v>800</v>
      </c>
      <c r="W1478" s="11">
        <v>-14.034008</v>
      </c>
      <c r="Y1478" s="11">
        <v>-12.296087</v>
      </c>
      <c r="Z1478" s="11">
        <v>279.58806818181824</v>
      </c>
      <c r="AA1478" s="11">
        <v>1680.8757000000001</v>
      </c>
      <c r="AB1478" s="11">
        <v>0.7</v>
      </c>
      <c r="AC1478" s="11">
        <v>80</v>
      </c>
      <c r="AD1478" s="11">
        <v>-14.034008</v>
      </c>
    </row>
    <row r="1479" spans="2:30" x14ac:dyDescent="0.35">
      <c r="B1479" s="11">
        <v>-15.597868999999999</v>
      </c>
      <c r="C1479" s="11">
        <v>40</v>
      </c>
      <c r="D1479" s="11">
        <v>86.785713999999999</v>
      </c>
      <c r="E1479" s="11">
        <v>5.7000000000000002E-2</v>
      </c>
      <c r="F1479" s="11">
        <v>528.9256198347108</v>
      </c>
      <c r="G1479" s="11">
        <v>8000</v>
      </c>
      <c r="H1479" s="11">
        <v>0.75</v>
      </c>
      <c r="I1479" s="11">
        <v>0.3</v>
      </c>
      <c r="J1479" s="11">
        <v>0.9</v>
      </c>
      <c r="K1479" s="11">
        <v>3</v>
      </c>
      <c r="L1479" s="11">
        <v>4</v>
      </c>
      <c r="M1479" s="11">
        <v>4</v>
      </c>
      <c r="N1479" s="11">
        <v>4</v>
      </c>
      <c r="O1479" s="11">
        <v>0.2</v>
      </c>
      <c r="P1479" s="11">
        <v>0.1</v>
      </c>
      <c r="Q1479" s="11">
        <v>0.23333333000000001</v>
      </c>
      <c r="R1479" s="11">
        <v>0.35</v>
      </c>
      <c r="S1479" s="11">
        <v>4448.2650000000003</v>
      </c>
      <c r="T1479" s="11">
        <v>0.47499999999999998</v>
      </c>
      <c r="U1479" s="11">
        <v>80</v>
      </c>
      <c r="V1479" s="11">
        <v>800</v>
      </c>
      <c r="W1479" s="11">
        <v>-12.837885</v>
      </c>
      <c r="Y1479" s="11">
        <v>-15.597868999999999</v>
      </c>
      <c r="Z1479" s="11">
        <v>30.148760330578515</v>
      </c>
      <c r="AA1479" s="11">
        <v>4448.2650000000003</v>
      </c>
      <c r="AB1479" s="11">
        <v>0.47499999999999998</v>
      </c>
      <c r="AC1479" s="11">
        <v>80</v>
      </c>
      <c r="AD1479" s="11">
        <v>-12.837885</v>
      </c>
    </row>
    <row r="1480" spans="2:30" x14ac:dyDescent="0.35">
      <c r="B1480" s="11">
        <v>17.164899999999999</v>
      </c>
      <c r="C1480" s="11">
        <v>15</v>
      </c>
      <c r="D1480" s="11">
        <v>13.683673000000001</v>
      </c>
      <c r="E1480" s="11">
        <v>0.27300000000000002</v>
      </c>
      <c r="F1480" s="11">
        <v>640.13429752066122</v>
      </c>
      <c r="G1480" s="11">
        <v>3000</v>
      </c>
      <c r="H1480" s="11">
        <v>0.85</v>
      </c>
      <c r="I1480" s="11">
        <v>0.5</v>
      </c>
      <c r="J1480" s="11">
        <v>0.9</v>
      </c>
      <c r="K1480" s="11">
        <v>4</v>
      </c>
      <c r="L1480" s="11">
        <v>2</v>
      </c>
      <c r="M1480" s="11">
        <v>2</v>
      </c>
      <c r="N1480" s="11">
        <v>3</v>
      </c>
      <c r="O1480" s="11">
        <v>0.2</v>
      </c>
      <c r="P1480" s="11">
        <v>0.15</v>
      </c>
      <c r="Q1480" s="11">
        <v>0.16666666999999999</v>
      </c>
      <c r="R1480" s="11">
        <v>0.35</v>
      </c>
      <c r="S1480" s="11">
        <v>1139.1088</v>
      </c>
      <c r="T1480" s="11">
        <v>0.57499999999999996</v>
      </c>
      <c r="U1480" s="11">
        <v>90</v>
      </c>
      <c r="V1480" s="11">
        <v>1600</v>
      </c>
      <c r="W1480" s="11">
        <v>1.4354908</v>
      </c>
      <c r="Y1480" s="11">
        <v>17.164899999999999</v>
      </c>
      <c r="Z1480" s="11">
        <v>174.75666322314052</v>
      </c>
      <c r="AA1480" s="11">
        <v>1139.1088</v>
      </c>
      <c r="AB1480" s="11">
        <v>0.57499999999999996</v>
      </c>
      <c r="AC1480" s="11">
        <v>90</v>
      </c>
      <c r="AD1480" s="11">
        <v>1.4354908</v>
      </c>
    </row>
    <row r="1481" spans="2:30" x14ac:dyDescent="0.35">
      <c r="B1481" s="11">
        <v>-11.188094</v>
      </c>
      <c r="C1481" s="11">
        <v>25</v>
      </c>
      <c r="D1481" s="11">
        <v>184.2551</v>
      </c>
      <c r="E1481" s="11">
        <v>5.7000000000000002E-2</v>
      </c>
      <c r="F1481" s="11">
        <v>250</v>
      </c>
      <c r="G1481" s="11">
        <v>7000</v>
      </c>
      <c r="H1481" s="11">
        <v>0.85</v>
      </c>
      <c r="I1481" s="11">
        <v>0.5</v>
      </c>
      <c r="J1481" s="11">
        <v>0.7</v>
      </c>
      <c r="K1481" s="11">
        <v>2</v>
      </c>
      <c r="L1481" s="11">
        <v>2</v>
      </c>
      <c r="M1481" s="11">
        <v>3</v>
      </c>
      <c r="N1481" s="11">
        <v>2</v>
      </c>
      <c r="O1481" s="11">
        <v>0.125</v>
      </c>
      <c r="P1481" s="11">
        <v>0.15</v>
      </c>
      <c r="Q1481" s="11">
        <v>0.3</v>
      </c>
      <c r="R1481" s="11">
        <v>0.35</v>
      </c>
      <c r="S1481" s="11">
        <v>3080.4866000000002</v>
      </c>
      <c r="T1481" s="11">
        <v>0.4</v>
      </c>
      <c r="U1481" s="11">
        <v>50</v>
      </c>
      <c r="V1481" s="11">
        <v>600</v>
      </c>
      <c r="W1481" s="11">
        <v>-10.909363000000001</v>
      </c>
      <c r="Y1481" s="11">
        <v>-11.188094</v>
      </c>
      <c r="Z1481" s="11">
        <v>14.25</v>
      </c>
      <c r="AA1481" s="11">
        <v>3080.4866000000002</v>
      </c>
      <c r="AB1481" s="11">
        <v>0.4</v>
      </c>
      <c r="AC1481" s="11">
        <v>50</v>
      </c>
      <c r="AD1481" s="11">
        <v>-10.909363000000001</v>
      </c>
    </row>
    <row r="1482" spans="2:30" x14ac:dyDescent="0.35">
      <c r="B1482" s="11">
        <v>2.716682</v>
      </c>
      <c r="C1482" s="11">
        <v>20</v>
      </c>
      <c r="D1482" s="11">
        <v>56.326531000000003</v>
      </c>
      <c r="E1482" s="11">
        <v>0.219</v>
      </c>
      <c r="F1482" s="11">
        <v>950</v>
      </c>
      <c r="G1482" s="11">
        <v>5500</v>
      </c>
      <c r="H1482" s="11">
        <v>0.8</v>
      </c>
      <c r="I1482" s="11">
        <v>0.3</v>
      </c>
      <c r="J1482" s="11">
        <v>0.7</v>
      </c>
      <c r="K1482" s="11">
        <v>3</v>
      </c>
      <c r="L1482" s="11">
        <v>2</v>
      </c>
      <c r="M1482" s="11">
        <v>3</v>
      </c>
      <c r="N1482" s="11">
        <v>3</v>
      </c>
      <c r="O1482" s="11">
        <v>0.2</v>
      </c>
      <c r="P1482" s="11">
        <v>0.2</v>
      </c>
      <c r="Q1482" s="11">
        <v>0.3</v>
      </c>
      <c r="R1482" s="11">
        <v>0.25</v>
      </c>
      <c r="S1482" s="11">
        <v>2981.0828000000001</v>
      </c>
      <c r="T1482" s="11">
        <v>0.47499999999999998</v>
      </c>
      <c r="U1482" s="11">
        <v>60</v>
      </c>
      <c r="V1482" s="11">
        <v>1600</v>
      </c>
      <c r="W1482" s="11">
        <v>0.78847091000000002</v>
      </c>
      <c r="Y1482" s="11">
        <v>2.716682</v>
      </c>
      <c r="Z1482" s="11">
        <v>208.05</v>
      </c>
      <c r="AA1482" s="11">
        <v>2981.0828000000001</v>
      </c>
      <c r="AB1482" s="11">
        <v>0.47499999999999998</v>
      </c>
      <c r="AC1482" s="11">
        <v>60</v>
      </c>
      <c r="AD1482" s="11">
        <v>0.78847091000000002</v>
      </c>
    </row>
    <row r="1483" spans="2:30" x14ac:dyDescent="0.35">
      <c r="B1483" s="11">
        <v>10.529465999999999</v>
      </c>
      <c r="C1483" s="11">
        <v>25</v>
      </c>
      <c r="D1483" s="11">
        <v>19.775510000000001</v>
      </c>
      <c r="E1483" s="11">
        <v>0.27300000000000002</v>
      </c>
      <c r="F1483" s="11">
        <v>899.17355371900828</v>
      </c>
      <c r="G1483" s="11">
        <v>5500</v>
      </c>
      <c r="H1483" s="11">
        <v>0.85</v>
      </c>
      <c r="I1483" s="11">
        <v>0.2</v>
      </c>
      <c r="J1483" s="11">
        <v>0.9</v>
      </c>
      <c r="K1483" s="11">
        <v>4</v>
      </c>
      <c r="L1483" s="11">
        <v>4</v>
      </c>
      <c r="M1483" s="11">
        <v>2</v>
      </c>
      <c r="N1483" s="11">
        <v>2</v>
      </c>
      <c r="O1483" s="11">
        <v>0.125</v>
      </c>
      <c r="P1483" s="11">
        <v>0.2</v>
      </c>
      <c r="Q1483" s="11">
        <v>0.23333333000000001</v>
      </c>
      <c r="R1483" s="11">
        <v>0.25</v>
      </c>
      <c r="S1483" s="11">
        <v>1954.9241999999999</v>
      </c>
      <c r="T1483" s="11">
        <v>0.47499999999999998</v>
      </c>
      <c r="U1483" s="11">
        <v>90</v>
      </c>
      <c r="V1483" s="11">
        <v>1800</v>
      </c>
      <c r="W1483" s="11">
        <v>11.956543</v>
      </c>
      <c r="Y1483" s="11">
        <v>10.529465999999999</v>
      </c>
      <c r="Z1483" s="11">
        <v>245.47438016528929</v>
      </c>
      <c r="AA1483" s="11">
        <v>1954.9241999999999</v>
      </c>
      <c r="AB1483" s="11">
        <v>0.47499999999999998</v>
      </c>
      <c r="AC1483" s="11">
        <v>90</v>
      </c>
      <c r="AD1483" s="11">
        <v>11.956543</v>
      </c>
    </row>
    <row r="1484" spans="2:30" x14ac:dyDescent="0.35">
      <c r="B1484" s="11">
        <v>-22.502281</v>
      </c>
      <c r="C1484" s="11">
        <v>30</v>
      </c>
      <c r="D1484" s="11">
        <v>232.9898</v>
      </c>
      <c r="E1484" s="11">
        <v>0.03</v>
      </c>
      <c r="F1484" s="11">
        <v>5200</v>
      </c>
      <c r="G1484" s="11">
        <v>5500</v>
      </c>
      <c r="H1484" s="11">
        <v>0.7</v>
      </c>
      <c r="I1484" s="11">
        <v>0.4</v>
      </c>
      <c r="J1484" s="11">
        <v>0.6</v>
      </c>
      <c r="K1484" s="11">
        <v>2</v>
      </c>
      <c r="L1484" s="11">
        <v>4</v>
      </c>
      <c r="M1484" s="11">
        <v>2</v>
      </c>
      <c r="N1484" s="11">
        <v>3</v>
      </c>
      <c r="O1484" s="11">
        <v>0.2</v>
      </c>
      <c r="P1484" s="11">
        <v>0.15</v>
      </c>
      <c r="Q1484" s="11">
        <v>0.3</v>
      </c>
      <c r="R1484" s="11">
        <v>0.2</v>
      </c>
      <c r="S1484" s="11">
        <v>1443.3525999999999</v>
      </c>
      <c r="T1484" s="11">
        <v>0.55000000000000004</v>
      </c>
      <c r="U1484" s="11">
        <v>70</v>
      </c>
      <c r="V1484" s="11">
        <v>2000</v>
      </c>
      <c r="W1484" s="11">
        <v>-27.033837999999999</v>
      </c>
      <c r="Y1484" s="11">
        <v>-22.502281</v>
      </c>
      <c r="Z1484" s="11">
        <v>156</v>
      </c>
      <c r="AA1484" s="11">
        <v>1443.3525999999999</v>
      </c>
      <c r="AB1484" s="11">
        <v>0.55000000000000004</v>
      </c>
      <c r="AC1484" s="11">
        <v>70</v>
      </c>
      <c r="AD1484" s="11">
        <v>-27.033837999999999</v>
      </c>
    </row>
    <row r="1485" spans="2:30" x14ac:dyDescent="0.35">
      <c r="B1485" s="11">
        <v>-19.90202</v>
      </c>
      <c r="C1485" s="11">
        <v>35</v>
      </c>
      <c r="D1485" s="11">
        <v>92.877550999999997</v>
      </c>
      <c r="E1485" s="11">
        <v>5.7000000000000002E-2</v>
      </c>
      <c r="F1485" s="11">
        <v>2435.4855371900826</v>
      </c>
      <c r="G1485" s="11">
        <v>6500</v>
      </c>
      <c r="H1485" s="11">
        <v>0.7</v>
      </c>
      <c r="I1485" s="11">
        <v>0.4</v>
      </c>
      <c r="J1485" s="11">
        <v>0.9</v>
      </c>
      <c r="K1485" s="11">
        <v>2</v>
      </c>
      <c r="L1485" s="11">
        <v>2</v>
      </c>
      <c r="M1485" s="11">
        <v>2</v>
      </c>
      <c r="N1485" s="11">
        <v>4</v>
      </c>
      <c r="O1485" s="11">
        <v>0.2</v>
      </c>
      <c r="P1485" s="11">
        <v>0.1</v>
      </c>
      <c r="Q1485" s="11">
        <v>0.1</v>
      </c>
      <c r="R1485" s="11">
        <v>0.35</v>
      </c>
      <c r="S1485" s="11">
        <v>1654.5556999999999</v>
      </c>
      <c r="T1485" s="11">
        <v>0.47499999999999998</v>
      </c>
      <c r="U1485" s="11">
        <v>90</v>
      </c>
      <c r="V1485" s="11">
        <v>2000</v>
      </c>
      <c r="W1485" s="11">
        <v>-15.848221000000001</v>
      </c>
      <c r="Y1485" s="11">
        <v>-19.90202</v>
      </c>
      <c r="Z1485" s="11">
        <v>138.82267561983471</v>
      </c>
      <c r="AA1485" s="11">
        <v>1654.5556999999999</v>
      </c>
      <c r="AB1485" s="11">
        <v>0.47499999999999998</v>
      </c>
      <c r="AC1485" s="11">
        <v>90</v>
      </c>
      <c r="AD1485" s="11">
        <v>-15.848221000000001</v>
      </c>
    </row>
    <row r="1486" spans="2:30" x14ac:dyDescent="0.35">
      <c r="B1486" s="11">
        <v>-2.0316190000000001</v>
      </c>
      <c r="C1486" s="11">
        <v>35</v>
      </c>
      <c r="D1486" s="11">
        <v>74.602041</v>
      </c>
      <c r="E1486" s="11">
        <v>5.7000000000000002E-2</v>
      </c>
      <c r="F1486" s="11">
        <v>3012.3966942148763</v>
      </c>
      <c r="G1486" s="11">
        <v>7500</v>
      </c>
      <c r="H1486" s="11">
        <v>0.8</v>
      </c>
      <c r="I1486" s="11">
        <v>0.2</v>
      </c>
      <c r="J1486" s="11">
        <v>0.7</v>
      </c>
      <c r="K1486" s="11">
        <v>2</v>
      </c>
      <c r="L1486" s="11">
        <v>4</v>
      </c>
      <c r="M1486" s="11">
        <v>2</v>
      </c>
      <c r="N1486" s="11">
        <v>4</v>
      </c>
      <c r="O1486" s="11">
        <v>0.2</v>
      </c>
      <c r="P1486" s="11">
        <v>0.2</v>
      </c>
      <c r="Q1486" s="11">
        <v>0.16666666999999999</v>
      </c>
      <c r="R1486" s="11">
        <v>0.3</v>
      </c>
      <c r="S1486" s="11">
        <v>3698.8865000000001</v>
      </c>
      <c r="T1486" s="11">
        <v>0.67500000000000004</v>
      </c>
      <c r="U1486" s="11">
        <v>90</v>
      </c>
      <c r="V1486" s="11">
        <v>600</v>
      </c>
      <c r="W1486" s="11">
        <v>-1.4200925</v>
      </c>
      <c r="Y1486" s="11">
        <v>-2.0316190000000001</v>
      </c>
      <c r="Z1486" s="11">
        <v>171.70661157024796</v>
      </c>
      <c r="AA1486" s="11">
        <v>3698.8865000000001</v>
      </c>
      <c r="AB1486" s="11">
        <v>0.67500000000000004</v>
      </c>
      <c r="AC1486" s="11">
        <v>90</v>
      </c>
      <c r="AD1486" s="11">
        <v>-1.4200925</v>
      </c>
    </row>
    <row r="1487" spans="2:30" x14ac:dyDescent="0.35">
      <c r="B1487" s="11">
        <v>10.332665</v>
      </c>
      <c r="C1487" s="11">
        <v>30</v>
      </c>
      <c r="D1487" s="11">
        <v>263.44898000000001</v>
      </c>
      <c r="E1487" s="11">
        <v>0.246</v>
      </c>
      <c r="F1487" s="11">
        <v>1885.5371900826447</v>
      </c>
      <c r="G1487" s="11">
        <v>3000</v>
      </c>
      <c r="H1487" s="11">
        <v>0.8</v>
      </c>
      <c r="I1487" s="11">
        <v>0.5</v>
      </c>
      <c r="J1487" s="11">
        <v>0.8</v>
      </c>
      <c r="K1487" s="11">
        <v>3</v>
      </c>
      <c r="L1487" s="11">
        <v>2</v>
      </c>
      <c r="M1487" s="11">
        <v>3</v>
      </c>
      <c r="N1487" s="11">
        <v>4</v>
      </c>
      <c r="O1487" s="11">
        <v>0.05</v>
      </c>
      <c r="P1487" s="11">
        <v>0.1</v>
      </c>
      <c r="Q1487" s="11">
        <v>0.1</v>
      </c>
      <c r="R1487" s="11">
        <v>0.2</v>
      </c>
      <c r="S1487" s="11">
        <v>1525.3612000000001</v>
      </c>
      <c r="T1487" s="11">
        <v>0.5</v>
      </c>
      <c r="U1487" s="11">
        <v>80</v>
      </c>
      <c r="V1487" s="11">
        <v>400</v>
      </c>
      <c r="W1487" s="11">
        <v>11.514931000000001</v>
      </c>
      <c r="Y1487" s="11">
        <v>10.332665</v>
      </c>
      <c r="Z1487" s="11">
        <v>463.84214876033059</v>
      </c>
      <c r="AA1487" s="11">
        <v>1525.3612000000001</v>
      </c>
      <c r="AB1487" s="11">
        <v>0.5</v>
      </c>
      <c r="AC1487" s="11">
        <v>80</v>
      </c>
      <c r="AD1487" s="11">
        <v>11.514931000000001</v>
      </c>
    </row>
    <row r="1488" spans="2:30" x14ac:dyDescent="0.35">
      <c r="B1488" s="11">
        <v>20.878952000000002</v>
      </c>
      <c r="C1488" s="11">
        <v>15</v>
      </c>
      <c r="D1488" s="11">
        <v>300</v>
      </c>
      <c r="E1488" s="11">
        <v>0.3</v>
      </c>
      <c r="F1488" s="11">
        <v>2400</v>
      </c>
      <c r="G1488" s="11">
        <v>3000</v>
      </c>
      <c r="H1488" s="11">
        <v>0.8</v>
      </c>
      <c r="I1488" s="11">
        <v>0.4</v>
      </c>
      <c r="J1488" s="11">
        <v>0.8</v>
      </c>
      <c r="K1488" s="11">
        <v>2</v>
      </c>
      <c r="L1488" s="11">
        <v>3</v>
      </c>
      <c r="M1488" s="11">
        <v>3</v>
      </c>
      <c r="N1488" s="11">
        <v>3</v>
      </c>
      <c r="O1488" s="11">
        <v>0.05</v>
      </c>
      <c r="P1488" s="11">
        <v>0.1</v>
      </c>
      <c r="Q1488" s="11">
        <v>0.16666666999999999</v>
      </c>
      <c r="R1488" s="11">
        <v>0.35</v>
      </c>
      <c r="S1488" s="11">
        <v>867.89242000000002</v>
      </c>
      <c r="T1488" s="11">
        <v>0.52500000000000002</v>
      </c>
      <c r="U1488" s="11">
        <v>60</v>
      </c>
      <c r="V1488" s="11">
        <v>1000</v>
      </c>
      <c r="W1488" s="11">
        <v>20.227347000000002</v>
      </c>
      <c r="Y1488" s="11">
        <v>20.878952000000002</v>
      </c>
      <c r="Z1488" s="11">
        <v>720</v>
      </c>
      <c r="AA1488" s="11">
        <v>867.89242000000002</v>
      </c>
      <c r="AB1488" s="11">
        <v>0.52500000000000002</v>
      </c>
      <c r="AC1488" s="11">
        <v>60</v>
      </c>
      <c r="AD1488" s="11">
        <v>20.227347000000002</v>
      </c>
    </row>
    <row r="1489" spans="2:30" x14ac:dyDescent="0.35">
      <c r="B1489" s="11">
        <v>-7.3127420000000001</v>
      </c>
      <c r="C1489" s="11">
        <v>15</v>
      </c>
      <c r="D1489" s="11">
        <v>92.877550999999997</v>
      </c>
      <c r="E1489" s="11">
        <v>0.111</v>
      </c>
      <c r="F1489" s="11">
        <v>1694.4731404958679</v>
      </c>
      <c r="G1489" s="11">
        <v>7000</v>
      </c>
      <c r="H1489" s="11">
        <v>0.75</v>
      </c>
      <c r="I1489" s="11">
        <v>0.3</v>
      </c>
      <c r="J1489" s="11">
        <v>0.9</v>
      </c>
      <c r="K1489" s="11">
        <v>2</v>
      </c>
      <c r="L1489" s="11">
        <v>4</v>
      </c>
      <c r="M1489" s="11">
        <v>4</v>
      </c>
      <c r="N1489" s="11">
        <v>3</v>
      </c>
      <c r="O1489" s="11">
        <v>0.05</v>
      </c>
      <c r="P1489" s="11">
        <v>0.15</v>
      </c>
      <c r="Q1489" s="11">
        <v>0.1</v>
      </c>
      <c r="R1489" s="11">
        <v>0.2</v>
      </c>
      <c r="S1489" s="11">
        <v>3290.7588000000001</v>
      </c>
      <c r="T1489" s="11">
        <v>0.6</v>
      </c>
      <c r="U1489" s="11">
        <v>60</v>
      </c>
      <c r="V1489" s="11">
        <v>1000</v>
      </c>
      <c r="W1489" s="11">
        <v>-4.7934834000000004</v>
      </c>
      <c r="Y1489" s="11">
        <v>-7.3127420000000001</v>
      </c>
      <c r="Z1489" s="11">
        <v>188.08651859504135</v>
      </c>
      <c r="AA1489" s="11">
        <v>3290.7588000000001</v>
      </c>
      <c r="AB1489" s="11">
        <v>0.6</v>
      </c>
      <c r="AC1489" s="11">
        <v>60</v>
      </c>
      <c r="AD1489" s="11">
        <v>-4.7934834000000004</v>
      </c>
    </row>
    <row r="1490" spans="2:30" x14ac:dyDescent="0.35">
      <c r="B1490" s="11">
        <v>-10.997172000000001</v>
      </c>
      <c r="C1490" s="11">
        <v>15</v>
      </c>
      <c r="D1490" s="11">
        <v>172.07142999999999</v>
      </c>
      <c r="E1490" s="11">
        <v>0.219</v>
      </c>
      <c r="F1490" s="11">
        <v>1000</v>
      </c>
      <c r="G1490" s="11">
        <v>5000</v>
      </c>
      <c r="H1490" s="11">
        <v>0.8</v>
      </c>
      <c r="I1490" s="11">
        <v>0.2</v>
      </c>
      <c r="J1490" s="11">
        <v>0.8</v>
      </c>
      <c r="K1490" s="11">
        <v>3</v>
      </c>
      <c r="L1490" s="11">
        <v>3</v>
      </c>
      <c r="M1490" s="11">
        <v>3</v>
      </c>
      <c r="N1490" s="11">
        <v>2</v>
      </c>
      <c r="O1490" s="11">
        <v>0.05</v>
      </c>
      <c r="P1490" s="11">
        <v>0.1</v>
      </c>
      <c r="Q1490" s="11">
        <v>0.1</v>
      </c>
      <c r="R1490" s="11">
        <v>0.35</v>
      </c>
      <c r="S1490" s="11">
        <v>2350.5419999999999</v>
      </c>
      <c r="T1490" s="11">
        <v>0.65</v>
      </c>
      <c r="U1490" s="11">
        <v>60</v>
      </c>
      <c r="V1490" s="11">
        <v>1800</v>
      </c>
      <c r="W1490" s="11">
        <v>-11.244493</v>
      </c>
      <c r="Y1490" s="11">
        <v>-10.997172000000001</v>
      </c>
      <c r="Z1490" s="11">
        <v>219</v>
      </c>
      <c r="AA1490" s="11">
        <v>2350.5419999999999</v>
      </c>
      <c r="AB1490" s="11">
        <v>0.65</v>
      </c>
      <c r="AC1490" s="11">
        <v>60</v>
      </c>
      <c r="AD1490" s="11">
        <v>-11.244493</v>
      </c>
    </row>
    <row r="1491" spans="2:30" x14ac:dyDescent="0.35">
      <c r="B1491" s="11">
        <v>20.899764999999999</v>
      </c>
      <c r="C1491" s="11">
        <v>25</v>
      </c>
      <c r="D1491" s="11">
        <v>31.959184</v>
      </c>
      <c r="E1491" s="11">
        <v>0.219</v>
      </c>
      <c r="F1491" s="11">
        <v>8000</v>
      </c>
      <c r="G1491" s="11">
        <v>5000</v>
      </c>
      <c r="H1491" s="11">
        <v>0.7</v>
      </c>
      <c r="I1491" s="11">
        <v>0.5</v>
      </c>
      <c r="J1491" s="11">
        <v>0.6</v>
      </c>
      <c r="K1491" s="11">
        <v>3</v>
      </c>
      <c r="L1491" s="11">
        <v>3</v>
      </c>
      <c r="M1491" s="11">
        <v>4</v>
      </c>
      <c r="N1491" s="11">
        <v>4</v>
      </c>
      <c r="O1491" s="11">
        <v>0.125</v>
      </c>
      <c r="P1491" s="11">
        <v>0.2</v>
      </c>
      <c r="Q1491" s="11">
        <v>0.1</v>
      </c>
      <c r="R1491" s="11">
        <v>0.25</v>
      </c>
      <c r="S1491" s="11">
        <v>2623.4913999999999</v>
      </c>
      <c r="T1491" s="11">
        <v>0.52500000000000002</v>
      </c>
      <c r="U1491" s="11">
        <v>70</v>
      </c>
      <c r="V1491" s="11">
        <v>600</v>
      </c>
      <c r="W1491" s="11">
        <v>21.184045000000001</v>
      </c>
      <c r="Y1491" s="11">
        <v>20.899764999999999</v>
      </c>
      <c r="Z1491" s="11">
        <v>1752</v>
      </c>
      <c r="AA1491" s="11">
        <v>2623.4913999999999</v>
      </c>
      <c r="AB1491" s="11">
        <v>0.52500000000000002</v>
      </c>
      <c r="AC1491" s="11">
        <v>70</v>
      </c>
      <c r="AD1491" s="11">
        <v>21.184045000000001</v>
      </c>
    </row>
    <row r="1492" spans="2:30" x14ac:dyDescent="0.35">
      <c r="B1492" s="11">
        <v>-9.7119119999999999</v>
      </c>
      <c r="C1492" s="11">
        <v>45</v>
      </c>
      <c r="D1492" s="11">
        <v>19.775510000000001</v>
      </c>
      <c r="E1492" s="11">
        <v>0.3</v>
      </c>
      <c r="F1492" s="11">
        <v>3012.3966942148763</v>
      </c>
      <c r="G1492" s="11">
        <v>6500</v>
      </c>
      <c r="H1492" s="11">
        <v>0.75</v>
      </c>
      <c r="I1492" s="11">
        <v>0.5</v>
      </c>
      <c r="J1492" s="11">
        <v>0.9</v>
      </c>
      <c r="K1492" s="11">
        <v>2</v>
      </c>
      <c r="L1492" s="11">
        <v>4</v>
      </c>
      <c r="M1492" s="11">
        <v>3</v>
      </c>
      <c r="N1492" s="11">
        <v>4</v>
      </c>
      <c r="O1492" s="11">
        <v>0.2</v>
      </c>
      <c r="P1492" s="11">
        <v>0.1</v>
      </c>
      <c r="Q1492" s="11">
        <v>0.3</v>
      </c>
      <c r="R1492" s="11">
        <v>0.2</v>
      </c>
      <c r="S1492" s="11">
        <v>3024.0754999999999</v>
      </c>
      <c r="T1492" s="11">
        <v>0.625</v>
      </c>
      <c r="U1492" s="11">
        <v>40</v>
      </c>
      <c r="V1492" s="11">
        <v>400</v>
      </c>
      <c r="W1492" s="11">
        <v>-9.1069727</v>
      </c>
      <c r="Y1492" s="11">
        <v>-9.7119119999999999</v>
      </c>
      <c r="Z1492" s="11">
        <v>903.7190082644629</v>
      </c>
      <c r="AA1492" s="11">
        <v>3024.0754999999999</v>
      </c>
      <c r="AB1492" s="11">
        <v>0.625</v>
      </c>
      <c r="AC1492" s="11">
        <v>40</v>
      </c>
      <c r="AD1492" s="11">
        <v>-9.1069727</v>
      </c>
    </row>
    <row r="1493" spans="2:30" x14ac:dyDescent="0.35">
      <c r="B1493" s="11">
        <v>14.632047999999999</v>
      </c>
      <c r="C1493" s="11">
        <v>30</v>
      </c>
      <c r="D1493" s="11">
        <v>38.051020000000001</v>
      </c>
      <c r="E1493" s="11">
        <v>0.3</v>
      </c>
      <c r="F1493" s="11">
        <v>1518.5950413223138</v>
      </c>
      <c r="G1493" s="11">
        <v>6500</v>
      </c>
      <c r="H1493" s="11">
        <v>0.75</v>
      </c>
      <c r="I1493" s="11">
        <v>0.4</v>
      </c>
      <c r="J1493" s="11">
        <v>0.7</v>
      </c>
      <c r="K1493" s="11">
        <v>3</v>
      </c>
      <c r="L1493" s="11">
        <v>2</v>
      </c>
      <c r="M1493" s="11">
        <v>3</v>
      </c>
      <c r="N1493" s="11">
        <v>4</v>
      </c>
      <c r="O1493" s="11">
        <v>0.2</v>
      </c>
      <c r="P1493" s="11">
        <v>0.15</v>
      </c>
      <c r="Q1493" s="11">
        <v>0.1</v>
      </c>
      <c r="R1493" s="11">
        <v>0.35</v>
      </c>
      <c r="S1493" s="11">
        <v>2238.8366999999998</v>
      </c>
      <c r="T1493" s="11">
        <v>0.67500000000000004</v>
      </c>
      <c r="U1493" s="11">
        <v>90</v>
      </c>
      <c r="V1493" s="11">
        <v>800</v>
      </c>
      <c r="W1493" s="11">
        <v>14.743252999999999</v>
      </c>
      <c r="Y1493" s="11">
        <v>14.632047999999999</v>
      </c>
      <c r="Z1493" s="11">
        <v>455.57851239669412</v>
      </c>
      <c r="AA1493" s="11">
        <v>2238.8366999999998</v>
      </c>
      <c r="AB1493" s="11">
        <v>0.67500000000000004</v>
      </c>
      <c r="AC1493" s="11">
        <v>90</v>
      </c>
      <c r="AD1493" s="11">
        <v>14.743252999999999</v>
      </c>
    </row>
    <row r="1494" spans="2:30" x14ac:dyDescent="0.35">
      <c r="B1494" s="11">
        <v>2.1309740000000001</v>
      </c>
      <c r="C1494" s="11">
        <v>40</v>
      </c>
      <c r="D1494" s="11">
        <v>239.08162999999999</v>
      </c>
      <c r="E1494" s="11">
        <v>0.246</v>
      </c>
      <c r="F1494" s="11">
        <v>1000</v>
      </c>
      <c r="G1494" s="11">
        <v>7500</v>
      </c>
      <c r="H1494" s="11">
        <v>0.7</v>
      </c>
      <c r="I1494" s="11">
        <v>0.3</v>
      </c>
      <c r="J1494" s="11">
        <v>0.7</v>
      </c>
      <c r="K1494" s="11">
        <v>3</v>
      </c>
      <c r="L1494" s="11">
        <v>3</v>
      </c>
      <c r="M1494" s="11">
        <v>3</v>
      </c>
      <c r="N1494" s="11">
        <v>2</v>
      </c>
      <c r="O1494" s="11">
        <v>0.05</v>
      </c>
      <c r="P1494" s="11">
        <v>0.2</v>
      </c>
      <c r="Q1494" s="11">
        <v>0.3</v>
      </c>
      <c r="R1494" s="11">
        <v>0.35</v>
      </c>
      <c r="S1494" s="11">
        <v>2432.6448999999998</v>
      </c>
      <c r="T1494" s="11">
        <v>0.5</v>
      </c>
      <c r="U1494" s="11">
        <v>80</v>
      </c>
      <c r="V1494" s="11">
        <v>400</v>
      </c>
      <c r="W1494" s="11">
        <v>-9.5091501000000009E-2</v>
      </c>
      <c r="Y1494" s="11">
        <v>2.1309740000000001</v>
      </c>
      <c r="Z1494" s="11">
        <v>246</v>
      </c>
      <c r="AA1494" s="11">
        <v>2432.6448999999998</v>
      </c>
      <c r="AB1494" s="11">
        <v>0.5</v>
      </c>
      <c r="AC1494" s="11">
        <v>80</v>
      </c>
      <c r="AD1494" s="11">
        <v>-9.5091501000000009E-2</v>
      </c>
    </row>
    <row r="1495" spans="2:30" x14ac:dyDescent="0.35">
      <c r="B1495" s="11">
        <v>5.7410600000000001</v>
      </c>
      <c r="C1495" s="11">
        <v>15</v>
      </c>
      <c r="D1495" s="11">
        <v>86.785713999999999</v>
      </c>
      <c r="E1495" s="11">
        <v>0.27300000000000002</v>
      </c>
      <c r="F1495" s="11">
        <v>2750.413223140496</v>
      </c>
      <c r="G1495" s="11">
        <v>7000</v>
      </c>
      <c r="H1495" s="11">
        <v>0.85</v>
      </c>
      <c r="I1495" s="11">
        <v>0.5</v>
      </c>
      <c r="J1495" s="11">
        <v>0.7</v>
      </c>
      <c r="K1495" s="11">
        <v>4</v>
      </c>
      <c r="L1495" s="11">
        <v>2</v>
      </c>
      <c r="M1495" s="11">
        <v>3</v>
      </c>
      <c r="N1495" s="11">
        <v>3</v>
      </c>
      <c r="O1495" s="11">
        <v>0.2</v>
      </c>
      <c r="P1495" s="11">
        <v>0.2</v>
      </c>
      <c r="Q1495" s="11">
        <v>0.3</v>
      </c>
      <c r="R1495" s="11">
        <v>0.3</v>
      </c>
      <c r="S1495" s="11">
        <v>3290.7588000000001</v>
      </c>
      <c r="T1495" s="11">
        <v>0.5</v>
      </c>
      <c r="U1495" s="11">
        <v>60</v>
      </c>
      <c r="V1495" s="11">
        <v>400</v>
      </c>
      <c r="W1495" s="11">
        <v>-6.1877991E-2</v>
      </c>
      <c r="Y1495" s="11">
        <v>5.7410600000000001</v>
      </c>
      <c r="Z1495" s="11">
        <v>750.86280991735543</v>
      </c>
      <c r="AA1495" s="11">
        <v>3290.7588000000001</v>
      </c>
      <c r="AB1495" s="11">
        <v>0.5</v>
      </c>
      <c r="AC1495" s="11">
        <v>60</v>
      </c>
      <c r="AD1495" s="11">
        <v>-6.1877991E-2</v>
      </c>
    </row>
    <row r="1496" spans="2:30" x14ac:dyDescent="0.35">
      <c r="B1496" s="11">
        <v>-9.8550439999999995</v>
      </c>
      <c r="C1496" s="11">
        <v>35</v>
      </c>
      <c r="D1496" s="11">
        <v>226.89796000000001</v>
      </c>
      <c r="E1496" s="11">
        <v>0.03</v>
      </c>
      <c r="F1496" s="11">
        <v>3012.3966942148763</v>
      </c>
      <c r="G1496" s="11">
        <v>7500</v>
      </c>
      <c r="H1496" s="11">
        <v>0.75</v>
      </c>
      <c r="I1496" s="11">
        <v>0.3</v>
      </c>
      <c r="J1496" s="11">
        <v>0.7</v>
      </c>
      <c r="K1496" s="11">
        <v>4</v>
      </c>
      <c r="L1496" s="11">
        <v>2</v>
      </c>
      <c r="M1496" s="11">
        <v>3</v>
      </c>
      <c r="N1496" s="11">
        <v>4</v>
      </c>
      <c r="O1496" s="11">
        <v>0.2</v>
      </c>
      <c r="P1496" s="11">
        <v>0.1</v>
      </c>
      <c r="Q1496" s="11">
        <v>0.16666666999999999</v>
      </c>
      <c r="R1496" s="11">
        <v>0.2</v>
      </c>
      <c r="S1496" s="11">
        <v>1909.1026999999999</v>
      </c>
      <c r="T1496" s="11">
        <v>0.625</v>
      </c>
      <c r="U1496" s="11">
        <v>90</v>
      </c>
      <c r="V1496" s="11">
        <v>1000</v>
      </c>
      <c r="W1496" s="11">
        <v>-9.835900800000001</v>
      </c>
      <c r="Y1496" s="11">
        <v>-9.8550439999999995</v>
      </c>
      <c r="Z1496" s="11">
        <v>90.371900826446293</v>
      </c>
      <c r="AA1496" s="11">
        <v>1909.1026999999999</v>
      </c>
      <c r="AB1496" s="11">
        <v>0.625</v>
      </c>
      <c r="AC1496" s="11">
        <v>90</v>
      </c>
      <c r="AD1496" s="11">
        <v>-9.835900800000001</v>
      </c>
    </row>
    <row r="1497" spans="2:30" x14ac:dyDescent="0.35">
      <c r="B1497" s="11">
        <v>23.752427000000001</v>
      </c>
      <c r="C1497" s="11">
        <v>15</v>
      </c>
      <c r="D1497" s="11">
        <v>98.969387999999995</v>
      </c>
      <c r="E1497" s="11">
        <v>0.246</v>
      </c>
      <c r="F1497" s="11">
        <v>4500</v>
      </c>
      <c r="G1497" s="11">
        <v>4500</v>
      </c>
      <c r="H1497" s="11">
        <v>0.85</v>
      </c>
      <c r="I1497" s="11">
        <v>0.4</v>
      </c>
      <c r="J1497" s="11">
        <v>0.6</v>
      </c>
      <c r="K1497" s="11">
        <v>4</v>
      </c>
      <c r="L1497" s="11">
        <v>4</v>
      </c>
      <c r="M1497" s="11">
        <v>2</v>
      </c>
      <c r="N1497" s="11">
        <v>4</v>
      </c>
      <c r="O1497" s="11">
        <v>0.2</v>
      </c>
      <c r="P1497" s="11">
        <v>0.1</v>
      </c>
      <c r="Q1497" s="11">
        <v>0.1</v>
      </c>
      <c r="R1497" s="11">
        <v>0.2</v>
      </c>
      <c r="S1497" s="11">
        <v>2115.4877999999999</v>
      </c>
      <c r="T1497" s="11">
        <v>0.4</v>
      </c>
      <c r="U1497" s="11">
        <v>50</v>
      </c>
      <c r="V1497" s="11">
        <v>1400</v>
      </c>
      <c r="W1497" s="11">
        <v>15.880636000000001</v>
      </c>
      <c r="Y1497" s="11">
        <v>23.752427000000001</v>
      </c>
      <c r="Z1497" s="11">
        <v>1107</v>
      </c>
      <c r="AA1497" s="11">
        <v>2115.4877999999999</v>
      </c>
      <c r="AB1497" s="11">
        <v>0.4</v>
      </c>
      <c r="AC1497" s="11">
        <v>50</v>
      </c>
      <c r="AD1497" s="11">
        <v>15.880636000000001</v>
      </c>
    </row>
    <row r="1498" spans="2:30" x14ac:dyDescent="0.35">
      <c r="B1498" s="11">
        <v>3.2586819999999999</v>
      </c>
      <c r="C1498" s="11">
        <v>15</v>
      </c>
      <c r="D1498" s="11">
        <v>172.07142999999999</v>
      </c>
      <c r="E1498" s="11">
        <v>0.246</v>
      </c>
      <c r="F1498" s="11">
        <v>3733.2128099173551</v>
      </c>
      <c r="G1498" s="11">
        <v>2500</v>
      </c>
      <c r="H1498" s="11">
        <v>0.75</v>
      </c>
      <c r="I1498" s="11">
        <v>0.2</v>
      </c>
      <c r="J1498" s="11">
        <v>0.7</v>
      </c>
      <c r="K1498" s="11">
        <v>4</v>
      </c>
      <c r="L1498" s="11">
        <v>2</v>
      </c>
      <c r="M1498" s="11">
        <v>4</v>
      </c>
      <c r="N1498" s="11">
        <v>3</v>
      </c>
      <c r="O1498" s="11">
        <v>0.05</v>
      </c>
      <c r="P1498" s="11">
        <v>0.1</v>
      </c>
      <c r="Q1498" s="11">
        <v>0.1</v>
      </c>
      <c r="R1498" s="11">
        <v>0.35</v>
      </c>
      <c r="S1498" s="11">
        <v>1627.2982999999999</v>
      </c>
      <c r="T1498" s="11">
        <v>0.6</v>
      </c>
      <c r="U1498" s="11">
        <v>40</v>
      </c>
      <c r="V1498" s="11">
        <v>400</v>
      </c>
      <c r="W1498" s="11">
        <v>5.6009077000000005</v>
      </c>
      <c r="Y1498" s="11">
        <v>3.2586819999999999</v>
      </c>
      <c r="Z1498" s="11">
        <v>918.37035123966939</v>
      </c>
      <c r="AA1498" s="11">
        <v>1627.2982999999999</v>
      </c>
      <c r="AB1498" s="11">
        <v>0.6</v>
      </c>
      <c r="AC1498" s="11">
        <v>40</v>
      </c>
      <c r="AD1498" s="11">
        <v>5.6009077000000005</v>
      </c>
    </row>
    <row r="1499" spans="2:30" x14ac:dyDescent="0.35">
      <c r="B1499" s="11">
        <v>-10.075659999999999</v>
      </c>
      <c r="C1499" s="11">
        <v>45</v>
      </c>
      <c r="D1499" s="11">
        <v>165.97959</v>
      </c>
      <c r="E1499" s="11">
        <v>0.219</v>
      </c>
      <c r="F1499" s="11">
        <v>2400</v>
      </c>
      <c r="G1499" s="11">
        <v>8500</v>
      </c>
      <c r="H1499" s="11">
        <v>0.75</v>
      </c>
      <c r="I1499" s="11">
        <v>0.4</v>
      </c>
      <c r="J1499" s="11">
        <v>0.8</v>
      </c>
      <c r="K1499" s="11">
        <v>2</v>
      </c>
      <c r="L1499" s="11">
        <v>4</v>
      </c>
      <c r="M1499" s="11">
        <v>4</v>
      </c>
      <c r="N1499" s="11">
        <v>2</v>
      </c>
      <c r="O1499" s="11">
        <v>0.05</v>
      </c>
      <c r="P1499" s="11">
        <v>0.15</v>
      </c>
      <c r="Q1499" s="11">
        <v>0.1</v>
      </c>
      <c r="R1499" s="11">
        <v>0.2</v>
      </c>
      <c r="S1499" s="11">
        <v>3954.5601999999999</v>
      </c>
      <c r="T1499" s="11">
        <v>0.65</v>
      </c>
      <c r="U1499" s="11">
        <v>70</v>
      </c>
      <c r="V1499" s="11">
        <v>1800</v>
      </c>
      <c r="W1499" s="11">
        <v>-7.3825959000000001</v>
      </c>
      <c r="Y1499" s="11">
        <v>-10.075659999999999</v>
      </c>
      <c r="Z1499" s="11">
        <v>525.6</v>
      </c>
      <c r="AA1499" s="11">
        <v>3954.5601999999999</v>
      </c>
      <c r="AB1499" s="11">
        <v>0.65</v>
      </c>
      <c r="AC1499" s="11">
        <v>70</v>
      </c>
      <c r="AD1499" s="11">
        <v>-7.3825959000000001</v>
      </c>
    </row>
    <row r="1500" spans="2:30" x14ac:dyDescent="0.35">
      <c r="B1500" s="11">
        <v>12.844916</v>
      </c>
      <c r="C1500" s="11">
        <v>25</v>
      </c>
      <c r="D1500" s="11">
        <v>165.97959</v>
      </c>
      <c r="E1500" s="11">
        <v>0.246</v>
      </c>
      <c r="F1500" s="11">
        <v>1475</v>
      </c>
      <c r="G1500" s="11">
        <v>4500</v>
      </c>
      <c r="H1500" s="11">
        <v>0.7</v>
      </c>
      <c r="I1500" s="11">
        <v>0.2</v>
      </c>
      <c r="J1500" s="11">
        <v>0.8</v>
      </c>
      <c r="K1500" s="11">
        <v>2</v>
      </c>
      <c r="L1500" s="11">
        <v>2</v>
      </c>
      <c r="M1500" s="11">
        <v>4</v>
      </c>
      <c r="N1500" s="11">
        <v>3</v>
      </c>
      <c r="O1500" s="11">
        <v>0.2</v>
      </c>
      <c r="P1500" s="11">
        <v>0.1</v>
      </c>
      <c r="Q1500" s="11">
        <v>0.1</v>
      </c>
      <c r="R1500" s="11">
        <v>0.25</v>
      </c>
      <c r="S1500" s="11">
        <v>1980.3127999999999</v>
      </c>
      <c r="T1500" s="11">
        <v>0.4</v>
      </c>
      <c r="U1500" s="11">
        <v>50</v>
      </c>
      <c r="V1500" s="11">
        <v>1400</v>
      </c>
      <c r="W1500" s="11">
        <v>13.32802</v>
      </c>
      <c r="Y1500" s="11">
        <v>12.844916</v>
      </c>
      <c r="Z1500" s="11">
        <v>362.85</v>
      </c>
      <c r="AA1500" s="11">
        <v>1980.3127999999999</v>
      </c>
      <c r="AB1500" s="11">
        <v>0.4</v>
      </c>
      <c r="AC1500" s="11">
        <v>50</v>
      </c>
      <c r="AD1500" s="11">
        <v>13.32802</v>
      </c>
    </row>
    <row r="1501" spans="2:30" x14ac:dyDescent="0.35">
      <c r="B1501" s="11">
        <v>-20.775224000000001</v>
      </c>
      <c r="C1501" s="11">
        <v>35</v>
      </c>
      <c r="D1501" s="11">
        <v>123.33673</v>
      </c>
      <c r="E1501" s="11">
        <v>0.13800000000000001</v>
      </c>
      <c r="F1501" s="11">
        <v>775</v>
      </c>
      <c r="G1501" s="11">
        <v>6500</v>
      </c>
      <c r="H1501" s="11">
        <v>0.7</v>
      </c>
      <c r="I1501" s="11">
        <v>0.2</v>
      </c>
      <c r="J1501" s="11">
        <v>0.7</v>
      </c>
      <c r="K1501" s="11">
        <v>2</v>
      </c>
      <c r="L1501" s="11">
        <v>3</v>
      </c>
      <c r="M1501" s="11">
        <v>2</v>
      </c>
      <c r="N1501" s="11">
        <v>3</v>
      </c>
      <c r="O1501" s="11">
        <v>0.05</v>
      </c>
      <c r="P1501" s="11">
        <v>0.2</v>
      </c>
      <c r="Q1501" s="11">
        <v>0.23333333000000001</v>
      </c>
      <c r="R1501" s="11">
        <v>0.25</v>
      </c>
      <c r="S1501" s="11">
        <v>2171.6043</v>
      </c>
      <c r="T1501" s="11">
        <v>0.7</v>
      </c>
      <c r="U1501" s="11">
        <v>50</v>
      </c>
      <c r="V1501" s="11">
        <v>1400</v>
      </c>
      <c r="W1501" s="11">
        <v>-20.407700999999999</v>
      </c>
      <c r="Y1501" s="11">
        <v>-20.775224000000001</v>
      </c>
      <c r="Z1501" s="11">
        <v>106.95</v>
      </c>
      <c r="AA1501" s="11">
        <v>2171.6043</v>
      </c>
      <c r="AB1501" s="11">
        <v>0.7</v>
      </c>
      <c r="AC1501" s="11">
        <v>50</v>
      </c>
      <c r="AD1501" s="11">
        <v>-20.407700999999999</v>
      </c>
    </row>
    <row r="1502" spans="2:30" x14ac:dyDescent="0.35">
      <c r="B1502" s="11">
        <v>14.485518000000001</v>
      </c>
      <c r="C1502" s="11">
        <v>15</v>
      </c>
      <c r="D1502" s="11">
        <v>245.17347000000001</v>
      </c>
      <c r="E1502" s="11">
        <v>0.192</v>
      </c>
      <c r="F1502" s="11">
        <v>3733.2128099173551</v>
      </c>
      <c r="G1502" s="11">
        <v>7000</v>
      </c>
      <c r="H1502" s="11">
        <v>0.7</v>
      </c>
      <c r="I1502" s="11">
        <v>0.4</v>
      </c>
      <c r="J1502" s="11">
        <v>0.9</v>
      </c>
      <c r="K1502" s="11">
        <v>3</v>
      </c>
      <c r="L1502" s="11">
        <v>4</v>
      </c>
      <c r="M1502" s="11">
        <v>4</v>
      </c>
      <c r="N1502" s="11">
        <v>4</v>
      </c>
      <c r="O1502" s="11">
        <v>0.05</v>
      </c>
      <c r="P1502" s="11">
        <v>0.1</v>
      </c>
      <c r="Q1502" s="11">
        <v>0.23333333000000001</v>
      </c>
      <c r="R1502" s="11">
        <v>0.3</v>
      </c>
      <c r="S1502" s="11">
        <v>2025.0823</v>
      </c>
      <c r="T1502" s="11">
        <v>0.47499999999999998</v>
      </c>
      <c r="U1502" s="11">
        <v>70</v>
      </c>
      <c r="V1502" s="11">
        <v>600</v>
      </c>
      <c r="W1502" s="11">
        <v>9.9298348000000001</v>
      </c>
      <c r="Y1502" s="11">
        <v>14.485518000000001</v>
      </c>
      <c r="Z1502" s="11">
        <v>716.77685950413218</v>
      </c>
      <c r="AA1502" s="11">
        <v>2025.0823</v>
      </c>
      <c r="AB1502" s="11">
        <v>0.47499999999999998</v>
      </c>
      <c r="AC1502" s="11">
        <v>70</v>
      </c>
      <c r="AD1502" s="11">
        <v>9.9298348000000001</v>
      </c>
    </row>
    <row r="1503" spans="2:30" x14ac:dyDescent="0.35">
      <c r="B1503" s="11">
        <v>41.515711000000003</v>
      </c>
      <c r="C1503" s="11">
        <v>25</v>
      </c>
      <c r="D1503" s="11">
        <v>263.44898000000001</v>
      </c>
      <c r="E1503" s="11">
        <v>0.27300000000000002</v>
      </c>
      <c r="F1503" s="11">
        <v>2404.4421487603304</v>
      </c>
      <c r="G1503" s="11">
        <v>3500</v>
      </c>
      <c r="H1503" s="11">
        <v>0.85</v>
      </c>
      <c r="I1503" s="11">
        <v>0.3</v>
      </c>
      <c r="J1503" s="11">
        <v>0.6</v>
      </c>
      <c r="K1503" s="11">
        <v>4</v>
      </c>
      <c r="L1503" s="11">
        <v>4</v>
      </c>
      <c r="M1503" s="11">
        <v>3</v>
      </c>
      <c r="N1503" s="11">
        <v>3</v>
      </c>
      <c r="O1503" s="11">
        <v>0.2</v>
      </c>
      <c r="P1503" s="11">
        <v>0.2</v>
      </c>
      <c r="Q1503" s="11">
        <v>0.3</v>
      </c>
      <c r="R1503" s="11">
        <v>0.35</v>
      </c>
      <c r="S1503" s="11">
        <v>1540.2433000000001</v>
      </c>
      <c r="T1503" s="11">
        <v>0.42499999999999999</v>
      </c>
      <c r="U1503" s="11">
        <v>70</v>
      </c>
      <c r="V1503" s="11">
        <v>1200</v>
      </c>
      <c r="W1503" s="11">
        <v>45.798724999999997</v>
      </c>
      <c r="Y1503" s="11">
        <v>41.515711000000003</v>
      </c>
      <c r="Z1503" s="11">
        <v>656.41270661157023</v>
      </c>
      <c r="AA1503" s="11">
        <v>1540.2433000000001</v>
      </c>
      <c r="AB1503" s="11">
        <v>0.42499999999999999</v>
      </c>
      <c r="AC1503" s="11">
        <v>70</v>
      </c>
      <c r="AD1503" s="11">
        <v>45.798724999999997</v>
      </c>
    </row>
    <row r="1504" spans="2:30" x14ac:dyDescent="0.35">
      <c r="B1504" s="11">
        <v>-0.34912799999999999</v>
      </c>
      <c r="C1504" s="11">
        <v>20</v>
      </c>
      <c r="D1504" s="11">
        <v>80.693877999999998</v>
      </c>
      <c r="E1504" s="11">
        <v>0.3</v>
      </c>
      <c r="F1504" s="11">
        <v>640.13429752066122</v>
      </c>
      <c r="G1504" s="11">
        <v>7500</v>
      </c>
      <c r="H1504" s="11">
        <v>0.75</v>
      </c>
      <c r="I1504" s="11">
        <v>0.4</v>
      </c>
      <c r="J1504" s="11">
        <v>0.6</v>
      </c>
      <c r="K1504" s="11">
        <v>2</v>
      </c>
      <c r="L1504" s="11">
        <v>4</v>
      </c>
      <c r="M1504" s="11">
        <v>2</v>
      </c>
      <c r="N1504" s="11">
        <v>2</v>
      </c>
      <c r="O1504" s="11">
        <v>0.05</v>
      </c>
      <c r="P1504" s="11">
        <v>0.15</v>
      </c>
      <c r="Q1504" s="11">
        <v>0.3</v>
      </c>
      <c r="R1504" s="11">
        <v>0.3</v>
      </c>
      <c r="S1504" s="11">
        <v>4065.1129000000001</v>
      </c>
      <c r="T1504" s="11">
        <v>0.45</v>
      </c>
      <c r="U1504" s="11">
        <v>50</v>
      </c>
      <c r="V1504" s="11">
        <v>1600</v>
      </c>
      <c r="W1504" s="11">
        <v>-3.8232605</v>
      </c>
      <c r="Y1504" s="11">
        <v>-0.34912799999999999</v>
      </c>
      <c r="Z1504" s="11">
        <v>192.04028925619835</v>
      </c>
      <c r="AA1504" s="11">
        <v>4065.1129000000001</v>
      </c>
      <c r="AB1504" s="11">
        <v>0.45</v>
      </c>
      <c r="AC1504" s="11">
        <v>50</v>
      </c>
      <c r="AD1504" s="11">
        <v>-3.8232605</v>
      </c>
    </row>
    <row r="1505" spans="2:30" x14ac:dyDescent="0.35">
      <c r="B1505" s="11">
        <v>15.163387</v>
      </c>
      <c r="C1505" s="11">
        <v>30</v>
      </c>
      <c r="D1505" s="11">
        <v>105.06122000000001</v>
      </c>
      <c r="E1505" s="11">
        <v>0.16500000000000001</v>
      </c>
      <c r="F1505" s="11">
        <v>1650</v>
      </c>
      <c r="G1505" s="11">
        <v>8000</v>
      </c>
      <c r="H1505" s="11">
        <v>0.75</v>
      </c>
      <c r="I1505" s="11">
        <v>0.2</v>
      </c>
      <c r="J1505" s="11">
        <v>0.8</v>
      </c>
      <c r="K1505" s="11">
        <v>3</v>
      </c>
      <c r="L1505" s="11">
        <v>2</v>
      </c>
      <c r="M1505" s="11">
        <v>4</v>
      </c>
      <c r="N1505" s="11">
        <v>4</v>
      </c>
      <c r="O1505" s="11">
        <v>0.2</v>
      </c>
      <c r="P1505" s="11">
        <v>0.15</v>
      </c>
      <c r="Q1505" s="11">
        <v>0.16666666999999999</v>
      </c>
      <c r="R1505" s="11">
        <v>0.35</v>
      </c>
      <c r="S1505" s="11">
        <v>4723.6993000000002</v>
      </c>
      <c r="T1505" s="11">
        <v>0.6</v>
      </c>
      <c r="U1505" s="11">
        <v>90</v>
      </c>
      <c r="V1505" s="11">
        <v>600</v>
      </c>
      <c r="W1505" s="11">
        <v>14.557454</v>
      </c>
      <c r="Y1505" s="11">
        <v>15.163387</v>
      </c>
      <c r="Z1505" s="11">
        <v>272.25</v>
      </c>
      <c r="AA1505" s="11">
        <v>4723.6993000000002</v>
      </c>
      <c r="AB1505" s="11">
        <v>0.6</v>
      </c>
      <c r="AC1505" s="11">
        <v>90</v>
      </c>
      <c r="AD1505" s="11">
        <v>14.557454</v>
      </c>
    </row>
    <row r="1506" spans="2:30" x14ac:dyDescent="0.35">
      <c r="B1506" s="11">
        <v>0.59484099999999995</v>
      </c>
      <c r="C1506" s="11">
        <v>45</v>
      </c>
      <c r="D1506" s="11">
        <v>293.90816000000001</v>
      </c>
      <c r="E1506" s="11">
        <v>0.3</v>
      </c>
      <c r="F1506" s="11">
        <v>2380.1652892561983</v>
      </c>
      <c r="G1506" s="11">
        <v>7000</v>
      </c>
      <c r="H1506" s="11">
        <v>0.7</v>
      </c>
      <c r="I1506" s="11">
        <v>0.5</v>
      </c>
      <c r="J1506" s="11">
        <v>0.8</v>
      </c>
      <c r="K1506" s="11">
        <v>3</v>
      </c>
      <c r="L1506" s="11">
        <v>2</v>
      </c>
      <c r="M1506" s="11">
        <v>2</v>
      </c>
      <c r="N1506" s="11">
        <v>4</v>
      </c>
      <c r="O1506" s="11">
        <v>0.2</v>
      </c>
      <c r="P1506" s="11">
        <v>0.2</v>
      </c>
      <c r="Q1506" s="11">
        <v>0.16666666999999999</v>
      </c>
      <c r="R1506" s="11">
        <v>0.25</v>
      </c>
      <c r="S1506" s="11">
        <v>3256.6967</v>
      </c>
      <c r="T1506" s="11">
        <v>0.7</v>
      </c>
      <c r="U1506" s="11">
        <v>90</v>
      </c>
      <c r="V1506" s="11">
        <v>1400</v>
      </c>
      <c r="W1506" s="11">
        <v>5.9400057000000004</v>
      </c>
      <c r="Y1506" s="11">
        <v>0.59484099999999995</v>
      </c>
      <c r="Z1506" s="11">
        <v>714.04958677685943</v>
      </c>
      <c r="AA1506" s="11">
        <v>3256.6967</v>
      </c>
      <c r="AB1506" s="11">
        <v>0.7</v>
      </c>
      <c r="AC1506" s="11">
        <v>90</v>
      </c>
      <c r="AD1506" s="11">
        <v>5.9400057000000004</v>
      </c>
    </row>
    <row r="1507" spans="2:30" x14ac:dyDescent="0.35">
      <c r="B1507" s="11">
        <v>-8.1103439999999996</v>
      </c>
      <c r="C1507" s="11">
        <v>25</v>
      </c>
      <c r="D1507" s="11">
        <v>13.683673000000001</v>
      </c>
      <c r="E1507" s="11">
        <v>0.246</v>
      </c>
      <c r="F1507" s="11">
        <v>4500</v>
      </c>
      <c r="G1507" s="11">
        <v>8000</v>
      </c>
      <c r="H1507" s="11">
        <v>0.85</v>
      </c>
      <c r="I1507" s="11">
        <v>0.5</v>
      </c>
      <c r="J1507" s="11">
        <v>0.7</v>
      </c>
      <c r="K1507" s="11">
        <v>2</v>
      </c>
      <c r="L1507" s="11">
        <v>4</v>
      </c>
      <c r="M1507" s="11">
        <v>3</v>
      </c>
      <c r="N1507" s="11">
        <v>4</v>
      </c>
      <c r="O1507" s="11">
        <v>0.05</v>
      </c>
      <c r="P1507" s="11">
        <v>0.2</v>
      </c>
      <c r="Q1507" s="11">
        <v>0.16666666999999999</v>
      </c>
      <c r="R1507" s="11">
        <v>0.25</v>
      </c>
      <c r="S1507" s="11">
        <v>4197.5861999999997</v>
      </c>
      <c r="T1507" s="11">
        <v>0.55000000000000004</v>
      </c>
      <c r="U1507" s="11">
        <v>40</v>
      </c>
      <c r="V1507" s="11">
        <v>600</v>
      </c>
      <c r="W1507" s="11">
        <v>-10.812472</v>
      </c>
      <c r="Y1507" s="11">
        <v>-8.1103439999999996</v>
      </c>
      <c r="Z1507" s="11">
        <v>1107</v>
      </c>
      <c r="AA1507" s="11">
        <v>4197.5861999999997</v>
      </c>
      <c r="AB1507" s="11">
        <v>0.55000000000000004</v>
      </c>
      <c r="AC1507" s="11">
        <v>40</v>
      </c>
      <c r="AD1507" s="11">
        <v>-10.812472</v>
      </c>
    </row>
    <row r="1508" spans="2:30" x14ac:dyDescent="0.35">
      <c r="B1508" s="11">
        <v>5.5161100000000003</v>
      </c>
      <c r="C1508" s="11">
        <v>25</v>
      </c>
      <c r="D1508" s="11">
        <v>232.9898</v>
      </c>
      <c r="E1508" s="11">
        <v>0.3</v>
      </c>
      <c r="F1508" s="11">
        <v>1269.4214876033059</v>
      </c>
      <c r="G1508" s="11">
        <v>4500</v>
      </c>
      <c r="H1508" s="11">
        <v>0.75</v>
      </c>
      <c r="I1508" s="11">
        <v>0.5</v>
      </c>
      <c r="J1508" s="11">
        <v>0.6</v>
      </c>
      <c r="K1508" s="11">
        <v>2</v>
      </c>
      <c r="L1508" s="11">
        <v>2</v>
      </c>
      <c r="M1508" s="11">
        <v>2</v>
      </c>
      <c r="N1508" s="11">
        <v>3</v>
      </c>
      <c r="O1508" s="11">
        <v>0.2</v>
      </c>
      <c r="P1508" s="11">
        <v>0.1</v>
      </c>
      <c r="Q1508" s="11">
        <v>0.1</v>
      </c>
      <c r="R1508" s="11">
        <v>0.3</v>
      </c>
      <c r="S1508" s="11">
        <v>2361.1421999999998</v>
      </c>
      <c r="T1508" s="11">
        <v>0.65</v>
      </c>
      <c r="U1508" s="11">
        <v>80</v>
      </c>
      <c r="V1508" s="11">
        <v>1000</v>
      </c>
      <c r="W1508" s="11">
        <v>9.0887709000000001</v>
      </c>
      <c r="Y1508" s="11">
        <v>5.5161100000000003</v>
      </c>
      <c r="Z1508" s="11">
        <v>380.82644628099177</v>
      </c>
      <c r="AA1508" s="11">
        <v>2361.1421999999998</v>
      </c>
      <c r="AB1508" s="11">
        <v>0.65</v>
      </c>
      <c r="AC1508" s="11">
        <v>80</v>
      </c>
      <c r="AD1508" s="11">
        <v>9.0887709000000001</v>
      </c>
    </row>
    <row r="1509" spans="2:30" x14ac:dyDescent="0.35">
      <c r="B1509" s="11">
        <v>29.256788</v>
      </c>
      <c r="C1509" s="11">
        <v>25</v>
      </c>
      <c r="D1509" s="11">
        <v>184.2551</v>
      </c>
      <c r="E1509" s="11">
        <v>0.246</v>
      </c>
      <c r="F1509" s="11">
        <v>2435.4855371900826</v>
      </c>
      <c r="G1509" s="11">
        <v>7500</v>
      </c>
      <c r="H1509" s="11">
        <v>0.8</v>
      </c>
      <c r="I1509" s="11">
        <v>0.5</v>
      </c>
      <c r="J1509" s="11">
        <v>0.9</v>
      </c>
      <c r="K1509" s="11">
        <v>3</v>
      </c>
      <c r="L1509" s="11">
        <v>2</v>
      </c>
      <c r="M1509" s="11">
        <v>3</v>
      </c>
      <c r="N1509" s="11">
        <v>3</v>
      </c>
      <c r="O1509" s="11">
        <v>0.05</v>
      </c>
      <c r="P1509" s="11">
        <v>0.15</v>
      </c>
      <c r="Q1509" s="11">
        <v>0.23333333000000001</v>
      </c>
      <c r="R1509" s="11">
        <v>0.3</v>
      </c>
      <c r="S1509" s="11">
        <v>3300.5214000000001</v>
      </c>
      <c r="T1509" s="11">
        <v>0.47499999999999998</v>
      </c>
      <c r="U1509" s="11">
        <v>90</v>
      </c>
      <c r="V1509" s="11">
        <v>400</v>
      </c>
      <c r="W1509" s="11">
        <v>23.73931</v>
      </c>
      <c r="Y1509" s="11">
        <v>29.256788</v>
      </c>
      <c r="Z1509" s="11">
        <v>599.12944214876029</v>
      </c>
      <c r="AA1509" s="11">
        <v>3300.5214000000001</v>
      </c>
      <c r="AB1509" s="11">
        <v>0.47499999999999998</v>
      </c>
      <c r="AC1509" s="11">
        <v>90</v>
      </c>
      <c r="AD1509" s="11">
        <v>23.73931</v>
      </c>
    </row>
    <row r="1510" spans="2:30" x14ac:dyDescent="0.35">
      <c r="B1510" s="11">
        <v>-7.5056969999999996</v>
      </c>
      <c r="C1510" s="11">
        <v>35</v>
      </c>
      <c r="D1510" s="11">
        <v>74.602041</v>
      </c>
      <c r="E1510" s="11">
        <v>0.219</v>
      </c>
      <c r="F1510" s="11">
        <v>640.13429752066122</v>
      </c>
      <c r="G1510" s="11">
        <v>8500</v>
      </c>
      <c r="H1510" s="11">
        <v>0.85</v>
      </c>
      <c r="I1510" s="11">
        <v>0.5</v>
      </c>
      <c r="J1510" s="11">
        <v>0.8</v>
      </c>
      <c r="K1510" s="11">
        <v>2</v>
      </c>
      <c r="L1510" s="11">
        <v>3</v>
      </c>
      <c r="M1510" s="11">
        <v>2</v>
      </c>
      <c r="N1510" s="11">
        <v>3</v>
      </c>
      <c r="O1510" s="11">
        <v>0.2</v>
      </c>
      <c r="P1510" s="11">
        <v>0.1</v>
      </c>
      <c r="Q1510" s="11">
        <v>0.1</v>
      </c>
      <c r="R1510" s="11">
        <v>0.3</v>
      </c>
      <c r="S1510" s="11">
        <v>2163.6496999999999</v>
      </c>
      <c r="T1510" s="11">
        <v>0.67500000000000004</v>
      </c>
      <c r="U1510" s="11">
        <v>90</v>
      </c>
      <c r="V1510" s="11">
        <v>600</v>
      </c>
      <c r="W1510" s="11">
        <v>-6.8760880000000002</v>
      </c>
      <c r="Y1510" s="11">
        <v>-7.5056969999999996</v>
      </c>
      <c r="Z1510" s="11">
        <v>140.18941115702481</v>
      </c>
      <c r="AA1510" s="11">
        <v>2163.6496999999999</v>
      </c>
      <c r="AB1510" s="11">
        <v>0.67500000000000004</v>
      </c>
      <c r="AC1510" s="11">
        <v>90</v>
      </c>
      <c r="AD1510" s="11">
        <v>-6.8760880000000002</v>
      </c>
    </row>
    <row r="1511" spans="2:30" x14ac:dyDescent="0.35">
      <c r="B1511" s="11">
        <v>9.6293150000000001</v>
      </c>
      <c r="C1511" s="11">
        <v>20</v>
      </c>
      <c r="D1511" s="11">
        <v>165.97959</v>
      </c>
      <c r="E1511" s="11">
        <v>0.16500000000000001</v>
      </c>
      <c r="F1511" s="11">
        <v>2221.6425619834713</v>
      </c>
      <c r="G1511" s="11">
        <v>6000</v>
      </c>
      <c r="H1511" s="11">
        <v>0.7</v>
      </c>
      <c r="I1511" s="11">
        <v>0.2</v>
      </c>
      <c r="J1511" s="11">
        <v>0.8</v>
      </c>
      <c r="K1511" s="11">
        <v>4</v>
      </c>
      <c r="L1511" s="11">
        <v>2</v>
      </c>
      <c r="M1511" s="11">
        <v>3</v>
      </c>
      <c r="N1511" s="11">
        <v>2</v>
      </c>
      <c r="O1511" s="11">
        <v>0.125</v>
      </c>
      <c r="P1511" s="11">
        <v>0.15</v>
      </c>
      <c r="Q1511" s="11">
        <v>0.3</v>
      </c>
      <c r="R1511" s="11">
        <v>0.25</v>
      </c>
      <c r="S1511" s="11">
        <v>1678.4982</v>
      </c>
      <c r="T1511" s="11">
        <v>0.5</v>
      </c>
      <c r="U1511" s="11">
        <v>60</v>
      </c>
      <c r="V1511" s="11">
        <v>1200</v>
      </c>
      <c r="W1511" s="11">
        <v>10.347977</v>
      </c>
      <c r="Y1511" s="11">
        <v>9.6293150000000001</v>
      </c>
      <c r="Z1511" s="11">
        <v>366.5710227272728</v>
      </c>
      <c r="AA1511" s="11">
        <v>1678.4982</v>
      </c>
      <c r="AB1511" s="11">
        <v>0.5</v>
      </c>
      <c r="AC1511" s="11">
        <v>60</v>
      </c>
      <c r="AD1511" s="11">
        <v>10.347977</v>
      </c>
    </row>
    <row r="1512" spans="2:30" x14ac:dyDescent="0.35">
      <c r="B1512" s="11">
        <v>-0.95748</v>
      </c>
      <c r="C1512" s="11">
        <v>25</v>
      </c>
      <c r="D1512" s="11">
        <v>196.43878000000001</v>
      </c>
      <c r="E1512" s="11">
        <v>0.246</v>
      </c>
      <c r="F1512" s="11">
        <v>640.13429752066122</v>
      </c>
      <c r="G1512" s="11">
        <v>8500</v>
      </c>
      <c r="H1512" s="11">
        <v>0.7</v>
      </c>
      <c r="I1512" s="11">
        <v>0.4</v>
      </c>
      <c r="J1512" s="11">
        <v>0.9</v>
      </c>
      <c r="K1512" s="11">
        <v>3</v>
      </c>
      <c r="L1512" s="11">
        <v>4</v>
      </c>
      <c r="M1512" s="11">
        <v>2</v>
      </c>
      <c r="N1512" s="11">
        <v>4</v>
      </c>
      <c r="O1512" s="11">
        <v>0.125</v>
      </c>
      <c r="P1512" s="11">
        <v>0.15</v>
      </c>
      <c r="Q1512" s="11">
        <v>0.3</v>
      </c>
      <c r="R1512" s="11">
        <v>0.3</v>
      </c>
      <c r="S1512" s="11">
        <v>5179.2797</v>
      </c>
      <c r="T1512" s="11">
        <v>0.55000000000000004</v>
      </c>
      <c r="U1512" s="11">
        <v>80</v>
      </c>
      <c r="V1512" s="11">
        <v>1600</v>
      </c>
      <c r="W1512" s="11">
        <v>-2.5202513999999998</v>
      </c>
      <c r="Y1512" s="11">
        <v>-0.95748</v>
      </c>
      <c r="Z1512" s="11">
        <v>157.47303719008266</v>
      </c>
      <c r="AA1512" s="11">
        <v>5179.2797</v>
      </c>
      <c r="AB1512" s="11">
        <v>0.55000000000000004</v>
      </c>
      <c r="AC1512" s="11">
        <v>80</v>
      </c>
      <c r="AD1512" s="11">
        <v>-2.5202513999999998</v>
      </c>
    </row>
    <row r="1513" spans="2:30" x14ac:dyDescent="0.35">
      <c r="B1513" s="11">
        <v>-9.9402120000000007</v>
      </c>
      <c r="C1513" s="11">
        <v>40</v>
      </c>
      <c r="D1513" s="11">
        <v>44.142856999999999</v>
      </c>
      <c r="E1513" s="11">
        <v>5.7000000000000002E-2</v>
      </c>
      <c r="F1513" s="11">
        <v>4176.1363636363631</v>
      </c>
      <c r="G1513" s="11">
        <v>7500</v>
      </c>
      <c r="H1513" s="11">
        <v>0.7</v>
      </c>
      <c r="I1513" s="11">
        <v>0.3</v>
      </c>
      <c r="J1513" s="11">
        <v>0.9</v>
      </c>
      <c r="K1513" s="11">
        <v>2</v>
      </c>
      <c r="L1513" s="11">
        <v>2</v>
      </c>
      <c r="M1513" s="11">
        <v>3</v>
      </c>
      <c r="N1513" s="11">
        <v>3</v>
      </c>
      <c r="O1513" s="11">
        <v>0.05</v>
      </c>
      <c r="P1513" s="11">
        <v>0.1</v>
      </c>
      <c r="Q1513" s="11">
        <v>0.16666666999999999</v>
      </c>
      <c r="R1513" s="11">
        <v>0.2</v>
      </c>
      <c r="S1513" s="11">
        <v>2432.6448999999998</v>
      </c>
      <c r="T1513" s="11">
        <v>0.6</v>
      </c>
      <c r="U1513" s="11">
        <v>60</v>
      </c>
      <c r="V1513" s="11">
        <v>800</v>
      </c>
      <c r="W1513" s="11">
        <v>-10.909022999999999</v>
      </c>
      <c r="Y1513" s="11">
        <v>-9.9402120000000007</v>
      </c>
      <c r="Z1513" s="11">
        <v>238.03977272727269</v>
      </c>
      <c r="AA1513" s="11">
        <v>2432.6448999999998</v>
      </c>
      <c r="AB1513" s="11">
        <v>0.6</v>
      </c>
      <c r="AC1513" s="11">
        <v>60</v>
      </c>
      <c r="AD1513" s="11">
        <v>-10.909022999999999</v>
      </c>
    </row>
    <row r="1514" spans="2:30" x14ac:dyDescent="0.35">
      <c r="B1514" s="11">
        <v>-17.979792</v>
      </c>
      <c r="C1514" s="11">
        <v>45</v>
      </c>
      <c r="D1514" s="11">
        <v>251.26531</v>
      </c>
      <c r="E1514" s="11">
        <v>0.03</v>
      </c>
      <c r="F1514" s="11">
        <v>899.17355371900828</v>
      </c>
      <c r="G1514" s="11">
        <v>7000</v>
      </c>
      <c r="H1514" s="11">
        <v>0.85</v>
      </c>
      <c r="I1514" s="11">
        <v>0.4</v>
      </c>
      <c r="J1514" s="11">
        <v>0.8</v>
      </c>
      <c r="K1514" s="11">
        <v>2</v>
      </c>
      <c r="L1514" s="11">
        <v>4</v>
      </c>
      <c r="M1514" s="11">
        <v>4</v>
      </c>
      <c r="N1514" s="11">
        <v>2</v>
      </c>
      <c r="O1514" s="11">
        <v>0.125</v>
      </c>
      <c r="P1514" s="11">
        <v>0.1</v>
      </c>
      <c r="Q1514" s="11">
        <v>0.23333333000000001</v>
      </c>
      <c r="R1514" s="11">
        <v>0.2</v>
      </c>
      <c r="S1514" s="11">
        <v>3256.6967</v>
      </c>
      <c r="T1514" s="11">
        <v>0.67500000000000004</v>
      </c>
      <c r="U1514" s="11">
        <v>40</v>
      </c>
      <c r="V1514" s="11">
        <v>1000</v>
      </c>
      <c r="W1514" s="11">
        <v>-17.201609999999999</v>
      </c>
      <c r="Y1514" s="11">
        <v>-17.979792</v>
      </c>
      <c r="Z1514" s="11">
        <v>26.975206611570247</v>
      </c>
      <c r="AA1514" s="11">
        <v>3256.6967</v>
      </c>
      <c r="AB1514" s="11">
        <v>0.67500000000000004</v>
      </c>
      <c r="AC1514" s="11">
        <v>40</v>
      </c>
      <c r="AD1514" s="11">
        <v>-17.201609999999999</v>
      </c>
    </row>
    <row r="1515" spans="2:30" x14ac:dyDescent="0.35">
      <c r="B1515" s="11">
        <v>29.064094999999998</v>
      </c>
      <c r="C1515" s="11">
        <v>20</v>
      </c>
      <c r="D1515" s="11">
        <v>129.42857000000001</v>
      </c>
      <c r="E1515" s="11">
        <v>0.111</v>
      </c>
      <c r="F1515" s="11">
        <v>7300</v>
      </c>
      <c r="G1515" s="11">
        <v>5500</v>
      </c>
      <c r="H1515" s="11">
        <v>0.7</v>
      </c>
      <c r="I1515" s="11">
        <v>0.3</v>
      </c>
      <c r="J1515" s="11">
        <v>0.9</v>
      </c>
      <c r="K1515" s="11">
        <v>4</v>
      </c>
      <c r="L1515" s="11">
        <v>3</v>
      </c>
      <c r="M1515" s="11">
        <v>3</v>
      </c>
      <c r="N1515" s="11">
        <v>3</v>
      </c>
      <c r="O1515" s="11">
        <v>0.05</v>
      </c>
      <c r="P1515" s="11">
        <v>0.15</v>
      </c>
      <c r="Q1515" s="11">
        <v>0.23333333000000001</v>
      </c>
      <c r="R1515" s="11">
        <v>0.25</v>
      </c>
      <c r="S1515" s="11">
        <v>1538.6233999999999</v>
      </c>
      <c r="T1515" s="11">
        <v>0.45</v>
      </c>
      <c r="U1515" s="11">
        <v>50</v>
      </c>
      <c r="V1515" s="11">
        <v>800</v>
      </c>
      <c r="W1515" s="11">
        <v>24.975493</v>
      </c>
      <c r="Y1515" s="11">
        <v>29.064094999999998</v>
      </c>
      <c r="Z1515" s="11">
        <v>810.3</v>
      </c>
      <c r="AA1515" s="11">
        <v>1538.6233999999999</v>
      </c>
      <c r="AB1515" s="11">
        <v>0.45</v>
      </c>
      <c r="AC1515" s="11">
        <v>50</v>
      </c>
      <c r="AD1515" s="11">
        <v>24.975493</v>
      </c>
    </row>
    <row r="1516" spans="2:30" x14ac:dyDescent="0.35">
      <c r="B1516" s="11">
        <v>-9.0209980000000005</v>
      </c>
      <c r="C1516" s="11">
        <v>40</v>
      </c>
      <c r="D1516" s="11">
        <v>117.2449</v>
      </c>
      <c r="E1516" s="11">
        <v>0.246</v>
      </c>
      <c r="F1516" s="11">
        <v>2750.413223140496</v>
      </c>
      <c r="G1516" s="11">
        <v>8500</v>
      </c>
      <c r="H1516" s="11">
        <v>0.75</v>
      </c>
      <c r="I1516" s="11">
        <v>0.2</v>
      </c>
      <c r="J1516" s="11">
        <v>0.7</v>
      </c>
      <c r="K1516" s="11">
        <v>2</v>
      </c>
      <c r="L1516" s="11">
        <v>2</v>
      </c>
      <c r="M1516" s="11">
        <v>4</v>
      </c>
      <c r="N1516" s="11">
        <v>2</v>
      </c>
      <c r="O1516" s="11">
        <v>0.2</v>
      </c>
      <c r="P1516" s="11">
        <v>0.15</v>
      </c>
      <c r="Q1516" s="11">
        <v>0.3</v>
      </c>
      <c r="R1516" s="11">
        <v>0.25</v>
      </c>
      <c r="S1516" s="11">
        <v>3413.4254999999998</v>
      </c>
      <c r="T1516" s="11">
        <v>0.6</v>
      </c>
      <c r="U1516" s="11">
        <v>40</v>
      </c>
      <c r="V1516" s="11">
        <v>2000</v>
      </c>
      <c r="W1516" s="11">
        <v>-14.144403000000001</v>
      </c>
      <c r="Y1516" s="11">
        <v>-9.0209980000000005</v>
      </c>
      <c r="Z1516" s="11">
        <v>676.60165289256202</v>
      </c>
      <c r="AA1516" s="11">
        <v>3413.4254999999998</v>
      </c>
      <c r="AB1516" s="11">
        <v>0.6</v>
      </c>
      <c r="AC1516" s="11">
        <v>40</v>
      </c>
      <c r="AD1516" s="11">
        <v>-14.144403000000001</v>
      </c>
    </row>
    <row r="1517" spans="2:30" x14ac:dyDescent="0.35">
      <c r="B1517" s="11">
        <v>-0.59670400000000001</v>
      </c>
      <c r="C1517" s="11">
        <v>45</v>
      </c>
      <c r="D1517" s="11">
        <v>62.418367000000003</v>
      </c>
      <c r="E1517" s="11">
        <v>0.246</v>
      </c>
      <c r="F1517" s="11">
        <v>2000</v>
      </c>
      <c r="G1517" s="11">
        <v>8500</v>
      </c>
      <c r="H1517" s="11">
        <v>0.75</v>
      </c>
      <c r="I1517" s="11">
        <v>0.3</v>
      </c>
      <c r="J1517" s="11">
        <v>0.9</v>
      </c>
      <c r="K1517" s="11">
        <v>4</v>
      </c>
      <c r="L1517" s="11">
        <v>3</v>
      </c>
      <c r="M1517" s="11">
        <v>3</v>
      </c>
      <c r="N1517" s="11">
        <v>3</v>
      </c>
      <c r="O1517" s="11">
        <v>0.05</v>
      </c>
      <c r="P1517" s="11">
        <v>0.2</v>
      </c>
      <c r="Q1517" s="11">
        <v>0.3</v>
      </c>
      <c r="R1517" s="11">
        <v>0.2</v>
      </c>
      <c r="S1517" s="11">
        <v>3954.5601999999999</v>
      </c>
      <c r="T1517" s="11">
        <v>0.625</v>
      </c>
      <c r="U1517" s="11">
        <v>80</v>
      </c>
      <c r="V1517" s="11">
        <v>400</v>
      </c>
      <c r="W1517" s="11">
        <v>-2.2930197000000003</v>
      </c>
      <c r="Y1517" s="11">
        <v>-0.59670400000000001</v>
      </c>
      <c r="Z1517" s="11">
        <v>492</v>
      </c>
      <c r="AA1517" s="11">
        <v>3954.5601999999999</v>
      </c>
      <c r="AB1517" s="11">
        <v>0.625</v>
      </c>
      <c r="AC1517" s="11">
        <v>80</v>
      </c>
      <c r="AD1517" s="11">
        <v>-2.2930197000000003</v>
      </c>
    </row>
    <row r="1518" spans="2:30" x14ac:dyDescent="0.35">
      <c r="B1518" s="11">
        <v>0.77970499999999998</v>
      </c>
      <c r="C1518" s="11">
        <v>30</v>
      </c>
      <c r="D1518" s="11">
        <v>74.602041</v>
      </c>
      <c r="E1518" s="11">
        <v>8.4000000000000005E-2</v>
      </c>
      <c r="F1518" s="11">
        <v>5185.227272727273</v>
      </c>
      <c r="G1518" s="11">
        <v>6500</v>
      </c>
      <c r="H1518" s="11">
        <v>0.7</v>
      </c>
      <c r="I1518" s="11">
        <v>0.3</v>
      </c>
      <c r="J1518" s="11">
        <v>0.6</v>
      </c>
      <c r="K1518" s="11">
        <v>3</v>
      </c>
      <c r="L1518" s="11">
        <v>4</v>
      </c>
      <c r="M1518" s="11">
        <v>3</v>
      </c>
      <c r="N1518" s="11">
        <v>3</v>
      </c>
      <c r="O1518" s="11">
        <v>0.2</v>
      </c>
      <c r="P1518" s="11">
        <v>0.1</v>
      </c>
      <c r="Q1518" s="11">
        <v>0.1</v>
      </c>
      <c r="R1518" s="11">
        <v>0.2</v>
      </c>
      <c r="S1518" s="11">
        <v>3304.9493000000002</v>
      </c>
      <c r="T1518" s="11">
        <v>0.42499999999999999</v>
      </c>
      <c r="U1518" s="11">
        <v>40</v>
      </c>
      <c r="V1518" s="11">
        <v>1600</v>
      </c>
      <c r="W1518" s="11">
        <v>4.7124981999999997</v>
      </c>
      <c r="Y1518" s="11">
        <v>0.77970499999999998</v>
      </c>
      <c r="Z1518" s="11">
        <v>435.55909090909097</v>
      </c>
      <c r="AA1518" s="11">
        <v>3304.9493000000002</v>
      </c>
      <c r="AB1518" s="11">
        <v>0.42499999999999999</v>
      </c>
      <c r="AC1518" s="11">
        <v>40</v>
      </c>
      <c r="AD1518" s="11">
        <v>4.7124981999999997</v>
      </c>
    </row>
    <row r="1519" spans="2:30" x14ac:dyDescent="0.35">
      <c r="B1519" s="11">
        <v>9.494154</v>
      </c>
      <c r="C1519" s="11">
        <v>45</v>
      </c>
      <c r="D1519" s="11">
        <v>98.969387999999995</v>
      </c>
      <c r="E1519" s="11">
        <v>0.13800000000000001</v>
      </c>
      <c r="F1519" s="11">
        <v>5200</v>
      </c>
      <c r="G1519" s="11">
        <v>7500</v>
      </c>
      <c r="H1519" s="11">
        <v>0.75</v>
      </c>
      <c r="I1519" s="11">
        <v>0.2</v>
      </c>
      <c r="J1519" s="11">
        <v>0.8</v>
      </c>
      <c r="K1519" s="11">
        <v>2</v>
      </c>
      <c r="L1519" s="11">
        <v>2</v>
      </c>
      <c r="M1519" s="11">
        <v>4</v>
      </c>
      <c r="N1519" s="11">
        <v>3</v>
      </c>
      <c r="O1519" s="11">
        <v>0.125</v>
      </c>
      <c r="P1519" s="11">
        <v>0.2</v>
      </c>
      <c r="Q1519" s="11">
        <v>0.1</v>
      </c>
      <c r="R1519" s="11">
        <v>0.25</v>
      </c>
      <c r="S1519" s="11">
        <v>3489.3177999999998</v>
      </c>
      <c r="T1519" s="11">
        <v>0.45</v>
      </c>
      <c r="U1519" s="11">
        <v>50</v>
      </c>
      <c r="V1519" s="11">
        <v>600</v>
      </c>
      <c r="W1519" s="11">
        <v>12.685231</v>
      </c>
      <c r="Y1519" s="11">
        <v>9.494154</v>
      </c>
      <c r="Z1519" s="11">
        <v>717.6</v>
      </c>
      <c r="AA1519" s="11">
        <v>3489.3177999999998</v>
      </c>
      <c r="AB1519" s="11">
        <v>0.45</v>
      </c>
      <c r="AC1519" s="11">
        <v>50</v>
      </c>
      <c r="AD1519" s="11">
        <v>12.685231</v>
      </c>
    </row>
    <row r="1520" spans="2:30" x14ac:dyDescent="0.35">
      <c r="B1520" s="11">
        <v>23.179511999999999</v>
      </c>
      <c r="C1520" s="11">
        <v>30</v>
      </c>
      <c r="D1520" s="11">
        <v>56.326531000000003</v>
      </c>
      <c r="E1520" s="11">
        <v>0.16500000000000001</v>
      </c>
      <c r="F1520" s="11">
        <v>2748.8119834710747</v>
      </c>
      <c r="G1520" s="11">
        <v>8000</v>
      </c>
      <c r="H1520" s="11">
        <v>0.75</v>
      </c>
      <c r="I1520" s="11">
        <v>0.4</v>
      </c>
      <c r="J1520" s="11">
        <v>0.8</v>
      </c>
      <c r="K1520" s="11">
        <v>4</v>
      </c>
      <c r="L1520" s="11">
        <v>4</v>
      </c>
      <c r="M1520" s="11">
        <v>2</v>
      </c>
      <c r="N1520" s="11">
        <v>4</v>
      </c>
      <c r="O1520" s="11">
        <v>0.125</v>
      </c>
      <c r="P1520" s="11">
        <v>0.1</v>
      </c>
      <c r="Q1520" s="11">
        <v>0.3</v>
      </c>
      <c r="R1520" s="11">
        <v>0.2</v>
      </c>
      <c r="S1520" s="11">
        <v>4067.63</v>
      </c>
      <c r="T1520" s="11">
        <v>0.4</v>
      </c>
      <c r="U1520" s="11">
        <v>70</v>
      </c>
      <c r="V1520" s="11">
        <v>600</v>
      </c>
      <c r="W1520" s="11">
        <v>20.656659999999999</v>
      </c>
      <c r="Y1520" s="11">
        <v>23.179511999999999</v>
      </c>
      <c r="Z1520" s="11">
        <v>453.55397727272737</v>
      </c>
      <c r="AA1520" s="11">
        <v>4067.63</v>
      </c>
      <c r="AB1520" s="11">
        <v>0.4</v>
      </c>
      <c r="AC1520" s="11">
        <v>70</v>
      </c>
      <c r="AD1520" s="11">
        <v>20.656659999999999</v>
      </c>
    </row>
    <row r="1521" spans="2:30" x14ac:dyDescent="0.35">
      <c r="B1521" s="11">
        <v>15.333717999999999</v>
      </c>
      <c r="C1521" s="11">
        <v>20</v>
      </c>
      <c r="D1521" s="11">
        <v>196.43878000000001</v>
      </c>
      <c r="E1521" s="11">
        <v>0.3</v>
      </c>
      <c r="F1521" s="11">
        <v>1075.6714876033056</v>
      </c>
      <c r="G1521" s="11">
        <v>3500</v>
      </c>
      <c r="H1521" s="11">
        <v>0.85</v>
      </c>
      <c r="I1521" s="11">
        <v>0.3</v>
      </c>
      <c r="J1521" s="11">
        <v>0.9</v>
      </c>
      <c r="K1521" s="11">
        <v>4</v>
      </c>
      <c r="L1521" s="11">
        <v>2</v>
      </c>
      <c r="M1521" s="11">
        <v>4</v>
      </c>
      <c r="N1521" s="11">
        <v>4</v>
      </c>
      <c r="O1521" s="11">
        <v>0.05</v>
      </c>
      <c r="P1521" s="11">
        <v>0.1</v>
      </c>
      <c r="Q1521" s="11">
        <v>0.23333333000000001</v>
      </c>
      <c r="R1521" s="11">
        <v>0.35</v>
      </c>
      <c r="S1521" s="11">
        <v>979.12396000000001</v>
      </c>
      <c r="T1521" s="11">
        <v>0.47499999999999998</v>
      </c>
      <c r="U1521" s="11">
        <v>60</v>
      </c>
      <c r="V1521" s="11">
        <v>800</v>
      </c>
      <c r="W1521" s="11">
        <v>12.231633</v>
      </c>
      <c r="Y1521" s="11">
        <v>15.333717999999999</v>
      </c>
      <c r="Z1521" s="11">
        <v>322.70144628099166</v>
      </c>
      <c r="AA1521" s="11">
        <v>979.12396000000001</v>
      </c>
      <c r="AB1521" s="11">
        <v>0.47499999999999998</v>
      </c>
      <c r="AC1521" s="11">
        <v>60</v>
      </c>
      <c r="AD1521" s="11">
        <v>12.231633</v>
      </c>
    </row>
    <row r="1522" spans="2:30" x14ac:dyDescent="0.35">
      <c r="B1522" s="11">
        <v>-27.041786999999999</v>
      </c>
      <c r="C1522" s="11">
        <v>35</v>
      </c>
      <c r="D1522" s="11">
        <v>202.53061</v>
      </c>
      <c r="E1522" s="11">
        <v>0.03</v>
      </c>
      <c r="F1522" s="11">
        <v>1300</v>
      </c>
      <c r="G1522" s="11">
        <v>6500</v>
      </c>
      <c r="H1522" s="11">
        <v>0.8</v>
      </c>
      <c r="I1522" s="11">
        <v>0.2</v>
      </c>
      <c r="J1522" s="11">
        <v>0.8</v>
      </c>
      <c r="K1522" s="11">
        <v>2</v>
      </c>
      <c r="L1522" s="11">
        <v>2</v>
      </c>
      <c r="M1522" s="11">
        <v>3</v>
      </c>
      <c r="N1522" s="11">
        <v>2</v>
      </c>
      <c r="O1522" s="11">
        <v>0.2</v>
      </c>
      <c r="P1522" s="11">
        <v>0.1</v>
      </c>
      <c r="Q1522" s="11">
        <v>0.1</v>
      </c>
      <c r="R1522" s="11">
        <v>0.35</v>
      </c>
      <c r="S1522" s="11">
        <v>2688.6529999999998</v>
      </c>
      <c r="T1522" s="11">
        <v>0.47499999999999998</v>
      </c>
      <c r="U1522" s="11">
        <v>40</v>
      </c>
      <c r="V1522" s="11">
        <v>2000</v>
      </c>
      <c r="W1522" s="11">
        <v>-28.134461000000002</v>
      </c>
      <c r="Y1522" s="11">
        <v>-27.041786999999999</v>
      </c>
      <c r="Z1522" s="11">
        <v>39</v>
      </c>
      <c r="AA1522" s="11">
        <v>2688.6529999999998</v>
      </c>
      <c r="AB1522" s="11">
        <v>0.47499999999999998</v>
      </c>
      <c r="AC1522" s="11">
        <v>40</v>
      </c>
      <c r="AD1522" s="11">
        <v>-28.134461000000002</v>
      </c>
    </row>
    <row r="1523" spans="2:30" x14ac:dyDescent="0.35">
      <c r="B1523" s="11">
        <v>-2.7818830000000001</v>
      </c>
      <c r="C1523" s="11">
        <v>15</v>
      </c>
      <c r="D1523" s="11">
        <v>232.9898</v>
      </c>
      <c r="E1523" s="11">
        <v>0.246</v>
      </c>
      <c r="F1523" s="11">
        <v>3535.3822314049589</v>
      </c>
      <c r="G1523" s="11">
        <v>7000</v>
      </c>
      <c r="H1523" s="11">
        <v>0.85</v>
      </c>
      <c r="I1523" s="11">
        <v>0.3</v>
      </c>
      <c r="J1523" s="11">
        <v>0.6</v>
      </c>
      <c r="K1523" s="11">
        <v>4</v>
      </c>
      <c r="L1523" s="11">
        <v>2</v>
      </c>
      <c r="M1523" s="11">
        <v>2</v>
      </c>
      <c r="N1523" s="11">
        <v>2</v>
      </c>
      <c r="O1523" s="11">
        <v>0.125</v>
      </c>
      <c r="P1523" s="11">
        <v>0.1</v>
      </c>
      <c r="Q1523" s="11">
        <v>0.16666666999999999</v>
      </c>
      <c r="R1523" s="11">
        <v>0.25</v>
      </c>
      <c r="S1523" s="11">
        <v>2025.0823</v>
      </c>
      <c r="T1523" s="11">
        <v>0.625</v>
      </c>
      <c r="U1523" s="11">
        <v>70</v>
      </c>
      <c r="V1523" s="11">
        <v>400</v>
      </c>
      <c r="W1523" s="11">
        <v>-4.8866084000000001</v>
      </c>
      <c r="Y1523" s="11">
        <v>-2.7818830000000001</v>
      </c>
      <c r="Z1523" s="11">
        <v>869.70402892561992</v>
      </c>
      <c r="AA1523" s="11">
        <v>2025.0823</v>
      </c>
      <c r="AB1523" s="11">
        <v>0.625</v>
      </c>
      <c r="AC1523" s="11">
        <v>70</v>
      </c>
      <c r="AD1523" s="11">
        <v>-4.8866084000000001</v>
      </c>
    </row>
    <row r="1524" spans="2:30" x14ac:dyDescent="0.35">
      <c r="B1524" s="11">
        <v>-27.669104999999998</v>
      </c>
      <c r="C1524" s="11">
        <v>45</v>
      </c>
      <c r="D1524" s="11">
        <v>281.72449</v>
      </c>
      <c r="E1524" s="11">
        <v>0.03</v>
      </c>
      <c r="F1524" s="11">
        <v>4500</v>
      </c>
      <c r="G1524" s="11">
        <v>7000</v>
      </c>
      <c r="H1524" s="11">
        <v>0.7</v>
      </c>
      <c r="I1524" s="11">
        <v>0.5</v>
      </c>
      <c r="J1524" s="11">
        <v>0.9</v>
      </c>
      <c r="K1524" s="11">
        <v>2</v>
      </c>
      <c r="L1524" s="11">
        <v>2</v>
      </c>
      <c r="M1524" s="11">
        <v>3</v>
      </c>
      <c r="N1524" s="11">
        <v>2</v>
      </c>
      <c r="O1524" s="11">
        <v>0.05</v>
      </c>
      <c r="P1524" s="11">
        <v>0.15</v>
      </c>
      <c r="Q1524" s="11">
        <v>0.16666666999999999</v>
      </c>
      <c r="R1524" s="11">
        <v>0.35</v>
      </c>
      <c r="S1524" s="11">
        <v>1680.8757000000001</v>
      </c>
      <c r="T1524" s="11">
        <v>0.625</v>
      </c>
      <c r="U1524" s="11">
        <v>40</v>
      </c>
      <c r="V1524" s="11">
        <v>2000</v>
      </c>
      <c r="W1524" s="11">
        <v>-30.526683999999999</v>
      </c>
      <c r="Y1524" s="11">
        <v>-27.669104999999998</v>
      </c>
      <c r="Z1524" s="11">
        <v>135</v>
      </c>
      <c r="AA1524" s="11">
        <v>1680.8757000000001</v>
      </c>
      <c r="AB1524" s="11">
        <v>0.625</v>
      </c>
      <c r="AC1524" s="11">
        <v>40</v>
      </c>
      <c r="AD1524" s="11">
        <v>-30.526683999999999</v>
      </c>
    </row>
    <row r="1525" spans="2:30" x14ac:dyDescent="0.35">
      <c r="B1525" s="11">
        <v>10.6562</v>
      </c>
      <c r="C1525" s="11">
        <v>15</v>
      </c>
      <c r="D1525" s="11">
        <v>86.785713999999999</v>
      </c>
      <c r="E1525" s="11">
        <v>0.3</v>
      </c>
      <c r="F1525" s="11">
        <v>1475</v>
      </c>
      <c r="G1525" s="11">
        <v>2500</v>
      </c>
      <c r="H1525" s="11">
        <v>0.75</v>
      </c>
      <c r="I1525" s="11">
        <v>0.2</v>
      </c>
      <c r="J1525" s="11">
        <v>0.9</v>
      </c>
      <c r="K1525" s="11">
        <v>3</v>
      </c>
      <c r="L1525" s="11">
        <v>4</v>
      </c>
      <c r="M1525" s="11">
        <v>2</v>
      </c>
      <c r="N1525" s="11">
        <v>2</v>
      </c>
      <c r="O1525" s="11">
        <v>0.125</v>
      </c>
      <c r="P1525" s="11">
        <v>0.1</v>
      </c>
      <c r="Q1525" s="11">
        <v>0.23333333000000001</v>
      </c>
      <c r="R1525" s="11">
        <v>0.3</v>
      </c>
      <c r="S1525" s="11">
        <v>1627.2982999999999</v>
      </c>
      <c r="T1525" s="11">
        <v>0.42499999999999999</v>
      </c>
      <c r="U1525" s="11">
        <v>50</v>
      </c>
      <c r="V1525" s="11">
        <v>1600</v>
      </c>
      <c r="W1525" s="11">
        <v>12.889227999999999</v>
      </c>
      <c r="Y1525" s="11">
        <v>10.6562</v>
      </c>
      <c r="Z1525" s="11">
        <v>442.5</v>
      </c>
      <c r="AA1525" s="11">
        <v>1627.2982999999999</v>
      </c>
      <c r="AB1525" s="11">
        <v>0.42499999999999999</v>
      </c>
      <c r="AC1525" s="11">
        <v>50</v>
      </c>
      <c r="AD1525" s="11">
        <v>12.889227999999999</v>
      </c>
    </row>
    <row r="1526" spans="2:30" x14ac:dyDescent="0.35">
      <c r="B1526" s="11">
        <v>15.557835000000001</v>
      </c>
      <c r="C1526" s="11">
        <v>15</v>
      </c>
      <c r="D1526" s="11">
        <v>239.08162999999999</v>
      </c>
      <c r="E1526" s="11">
        <v>8.4000000000000005E-2</v>
      </c>
      <c r="F1526" s="11">
        <v>1639.6694214876034</v>
      </c>
      <c r="G1526" s="11">
        <v>6500</v>
      </c>
      <c r="H1526" s="11">
        <v>0.85</v>
      </c>
      <c r="I1526" s="11">
        <v>0.4</v>
      </c>
      <c r="J1526" s="11">
        <v>0.9</v>
      </c>
      <c r="K1526" s="11">
        <v>3</v>
      </c>
      <c r="L1526" s="11">
        <v>3</v>
      </c>
      <c r="M1526" s="11">
        <v>4</v>
      </c>
      <c r="N1526" s="11">
        <v>2</v>
      </c>
      <c r="O1526" s="11">
        <v>0.2</v>
      </c>
      <c r="P1526" s="11">
        <v>0.2</v>
      </c>
      <c r="Q1526" s="11">
        <v>0.23333333000000001</v>
      </c>
      <c r="R1526" s="11">
        <v>0.3</v>
      </c>
      <c r="S1526" s="11">
        <v>4230.9755999999998</v>
      </c>
      <c r="T1526" s="11">
        <v>0.4</v>
      </c>
      <c r="U1526" s="11">
        <v>90</v>
      </c>
      <c r="V1526" s="11">
        <v>1200</v>
      </c>
      <c r="W1526" s="11">
        <v>14.153031</v>
      </c>
      <c r="Y1526" s="11">
        <v>15.557835000000001</v>
      </c>
      <c r="Z1526" s="11">
        <v>137.7322314049587</v>
      </c>
      <c r="AA1526" s="11">
        <v>4230.9755999999998</v>
      </c>
      <c r="AB1526" s="11">
        <v>0.4</v>
      </c>
      <c r="AC1526" s="11">
        <v>90</v>
      </c>
      <c r="AD1526" s="11">
        <v>14.153031</v>
      </c>
    </row>
    <row r="1527" spans="2:30" x14ac:dyDescent="0.35">
      <c r="B1527" s="11">
        <v>1.5396460000000001</v>
      </c>
      <c r="C1527" s="11">
        <v>40</v>
      </c>
      <c r="D1527" s="11">
        <v>257.35714000000002</v>
      </c>
      <c r="E1527" s="11">
        <v>0.3</v>
      </c>
      <c r="F1527" s="11">
        <v>3120.6611570247933</v>
      </c>
      <c r="G1527" s="11">
        <v>7500</v>
      </c>
      <c r="H1527" s="11">
        <v>0.75</v>
      </c>
      <c r="I1527" s="11">
        <v>0.2</v>
      </c>
      <c r="J1527" s="11">
        <v>0.7</v>
      </c>
      <c r="K1527" s="11">
        <v>3</v>
      </c>
      <c r="L1527" s="11">
        <v>3</v>
      </c>
      <c r="M1527" s="11">
        <v>2</v>
      </c>
      <c r="N1527" s="11">
        <v>2</v>
      </c>
      <c r="O1527" s="11">
        <v>0.125</v>
      </c>
      <c r="P1527" s="11">
        <v>0.15</v>
      </c>
      <c r="Q1527" s="11">
        <v>0.1</v>
      </c>
      <c r="R1527" s="11">
        <v>0.2</v>
      </c>
      <c r="S1527" s="11">
        <v>2432.6448999999998</v>
      </c>
      <c r="T1527" s="11">
        <v>0.5</v>
      </c>
      <c r="U1527" s="11">
        <v>40</v>
      </c>
      <c r="V1527" s="11">
        <v>1600</v>
      </c>
      <c r="W1527" s="11">
        <v>-1.2014247</v>
      </c>
      <c r="Y1527" s="11">
        <v>1.5396460000000001</v>
      </c>
      <c r="Z1527" s="11">
        <v>936.19834710743794</v>
      </c>
      <c r="AA1527" s="11">
        <v>2432.6448999999998</v>
      </c>
      <c r="AB1527" s="11">
        <v>0.5</v>
      </c>
      <c r="AC1527" s="11">
        <v>40</v>
      </c>
      <c r="AD1527" s="11">
        <v>-1.2014247</v>
      </c>
    </row>
    <row r="1528" spans="2:30" x14ac:dyDescent="0.35">
      <c r="B1528" s="11">
        <v>-25.751138999999998</v>
      </c>
      <c r="C1528" s="11">
        <v>40</v>
      </c>
      <c r="D1528" s="11">
        <v>190.34693999999999</v>
      </c>
      <c r="E1528" s="11">
        <v>5.7000000000000002E-2</v>
      </c>
      <c r="F1528" s="11">
        <v>6285.1239669421484</v>
      </c>
      <c r="G1528" s="11">
        <v>7500</v>
      </c>
      <c r="H1528" s="11">
        <v>0.8</v>
      </c>
      <c r="I1528" s="11">
        <v>0.5</v>
      </c>
      <c r="J1528" s="11">
        <v>0.9</v>
      </c>
      <c r="K1528" s="11">
        <v>3</v>
      </c>
      <c r="L1528" s="11">
        <v>4</v>
      </c>
      <c r="M1528" s="11">
        <v>2</v>
      </c>
      <c r="N1528" s="11">
        <v>4</v>
      </c>
      <c r="O1528" s="11">
        <v>0.125</v>
      </c>
      <c r="P1528" s="11">
        <v>0.15</v>
      </c>
      <c r="Q1528" s="11">
        <v>0.3</v>
      </c>
      <c r="R1528" s="11">
        <v>0.3</v>
      </c>
      <c r="S1528" s="11">
        <v>1853.4437</v>
      </c>
      <c r="T1528" s="11">
        <v>0.55000000000000004</v>
      </c>
      <c r="U1528" s="11">
        <v>90</v>
      </c>
      <c r="V1528" s="11">
        <v>2000</v>
      </c>
      <c r="W1528" s="11">
        <v>-29.157157999999999</v>
      </c>
      <c r="Y1528" s="11">
        <v>-25.751138999999998</v>
      </c>
      <c r="Z1528" s="11">
        <v>358.25206611570246</v>
      </c>
      <c r="AA1528" s="11">
        <v>1853.4437</v>
      </c>
      <c r="AB1528" s="11">
        <v>0.55000000000000004</v>
      </c>
      <c r="AC1528" s="11">
        <v>90</v>
      </c>
      <c r="AD1528" s="11">
        <v>-29.157157999999999</v>
      </c>
    </row>
    <row r="1529" spans="2:30" x14ac:dyDescent="0.35">
      <c r="B1529" s="11">
        <v>-15.118015</v>
      </c>
      <c r="C1529" s="11">
        <v>20</v>
      </c>
      <c r="D1529" s="11">
        <v>25.867346999999999</v>
      </c>
      <c r="E1529" s="11">
        <v>0.13800000000000001</v>
      </c>
      <c r="F1529" s="11">
        <v>1639.6694214876034</v>
      </c>
      <c r="G1529" s="11">
        <v>6000</v>
      </c>
      <c r="H1529" s="11">
        <v>0.85</v>
      </c>
      <c r="I1529" s="11">
        <v>0.5</v>
      </c>
      <c r="J1529" s="11">
        <v>0.6</v>
      </c>
      <c r="K1529" s="11">
        <v>4</v>
      </c>
      <c r="L1529" s="11">
        <v>4</v>
      </c>
      <c r="M1529" s="11">
        <v>4</v>
      </c>
      <c r="N1529" s="11">
        <v>3</v>
      </c>
      <c r="O1529" s="11">
        <v>0.05</v>
      </c>
      <c r="P1529" s="11">
        <v>0.1</v>
      </c>
      <c r="Q1529" s="11">
        <v>0.3</v>
      </c>
      <c r="R1529" s="11">
        <v>0.2</v>
      </c>
      <c r="S1529" s="11">
        <v>1678.4982</v>
      </c>
      <c r="T1529" s="11">
        <v>0.52500000000000002</v>
      </c>
      <c r="U1529" s="11">
        <v>50</v>
      </c>
      <c r="V1529" s="11">
        <v>2000</v>
      </c>
      <c r="W1529" s="11">
        <v>-11.353173999999999</v>
      </c>
      <c r="Y1529" s="11">
        <v>-15.118015</v>
      </c>
      <c r="Z1529" s="11">
        <v>226.27438016528927</v>
      </c>
      <c r="AA1529" s="11">
        <v>1678.4982</v>
      </c>
      <c r="AB1529" s="11">
        <v>0.52500000000000002</v>
      </c>
      <c r="AC1529" s="11">
        <v>50</v>
      </c>
      <c r="AD1529" s="11">
        <v>-11.353173999999999</v>
      </c>
    </row>
    <row r="1530" spans="2:30" x14ac:dyDescent="0.35">
      <c r="B1530" s="11">
        <v>-11.98202</v>
      </c>
      <c r="C1530" s="11">
        <v>15</v>
      </c>
      <c r="D1530" s="11">
        <v>56.326531000000003</v>
      </c>
      <c r="E1530" s="11">
        <v>8.4000000000000005E-2</v>
      </c>
      <c r="F1530" s="11">
        <v>528.9256198347108</v>
      </c>
      <c r="G1530" s="11">
        <v>7500</v>
      </c>
      <c r="H1530" s="11">
        <v>0.7</v>
      </c>
      <c r="I1530" s="11">
        <v>0.3</v>
      </c>
      <c r="J1530" s="11">
        <v>0.9</v>
      </c>
      <c r="K1530" s="11">
        <v>3</v>
      </c>
      <c r="L1530" s="11">
        <v>2</v>
      </c>
      <c r="M1530" s="11">
        <v>3</v>
      </c>
      <c r="N1530" s="11">
        <v>4</v>
      </c>
      <c r="O1530" s="11">
        <v>0.05</v>
      </c>
      <c r="P1530" s="11">
        <v>0.1</v>
      </c>
      <c r="Q1530" s="11">
        <v>0.1</v>
      </c>
      <c r="R1530" s="11">
        <v>0.2</v>
      </c>
      <c r="S1530" s="11">
        <v>2847.7719999999999</v>
      </c>
      <c r="T1530" s="11">
        <v>0.42499999999999999</v>
      </c>
      <c r="U1530" s="11">
        <v>40</v>
      </c>
      <c r="V1530" s="11">
        <v>800</v>
      </c>
      <c r="W1530" s="11">
        <v>-11.002973000000001</v>
      </c>
      <c r="Y1530" s="11">
        <v>-11.98202</v>
      </c>
      <c r="Z1530" s="11">
        <v>44.429752066115711</v>
      </c>
      <c r="AA1530" s="11">
        <v>2847.7719999999999</v>
      </c>
      <c r="AB1530" s="11">
        <v>0.42499999999999999</v>
      </c>
      <c r="AC1530" s="11">
        <v>40</v>
      </c>
      <c r="AD1530" s="11">
        <v>-11.002973000000001</v>
      </c>
    </row>
    <row r="1531" spans="2:30" x14ac:dyDescent="0.35">
      <c r="B1531" s="11">
        <v>32.083399999999997</v>
      </c>
      <c r="C1531" s="11">
        <v>35</v>
      </c>
      <c r="D1531" s="11">
        <v>1.5</v>
      </c>
      <c r="E1531" s="11">
        <v>0.192</v>
      </c>
      <c r="F1531" s="11">
        <v>5735.1756198347111</v>
      </c>
      <c r="G1531" s="11">
        <v>7500</v>
      </c>
      <c r="H1531" s="11">
        <v>0.85</v>
      </c>
      <c r="I1531" s="11">
        <v>0.2</v>
      </c>
      <c r="J1531" s="11">
        <v>0.7</v>
      </c>
      <c r="K1531" s="11">
        <v>2</v>
      </c>
      <c r="L1531" s="11">
        <v>2</v>
      </c>
      <c r="M1531" s="11">
        <v>4</v>
      </c>
      <c r="N1531" s="11">
        <v>4</v>
      </c>
      <c r="O1531" s="11">
        <v>0.125</v>
      </c>
      <c r="P1531" s="11">
        <v>0.1</v>
      </c>
      <c r="Q1531" s="11">
        <v>0.1</v>
      </c>
      <c r="R1531" s="11">
        <v>0.3</v>
      </c>
      <c r="S1531" s="11">
        <v>3102.2919000000002</v>
      </c>
      <c r="T1531" s="11">
        <v>0.4</v>
      </c>
      <c r="U1531" s="11">
        <v>40</v>
      </c>
      <c r="V1531" s="11">
        <v>1800</v>
      </c>
      <c r="W1531" s="11">
        <v>30.874569999999999</v>
      </c>
      <c r="Y1531" s="11">
        <v>32.083399999999997</v>
      </c>
      <c r="Z1531" s="11">
        <v>1101.1537190082645</v>
      </c>
      <c r="AA1531" s="11">
        <v>3102.2919000000002</v>
      </c>
      <c r="AB1531" s="11">
        <v>0.4</v>
      </c>
      <c r="AC1531" s="11">
        <v>40</v>
      </c>
      <c r="AD1531" s="11">
        <v>30.874569999999999</v>
      </c>
    </row>
    <row r="1532" spans="2:30" x14ac:dyDescent="0.35">
      <c r="B1532" s="11">
        <v>-16.675961999999998</v>
      </c>
      <c r="C1532" s="11">
        <v>25</v>
      </c>
      <c r="D1532" s="11">
        <v>257.35714000000002</v>
      </c>
      <c r="E1532" s="11">
        <v>0.03</v>
      </c>
      <c r="F1532" s="11">
        <v>1167.3037190082646</v>
      </c>
      <c r="G1532" s="11">
        <v>7000</v>
      </c>
      <c r="H1532" s="11">
        <v>0.85</v>
      </c>
      <c r="I1532" s="11">
        <v>0.4</v>
      </c>
      <c r="J1532" s="11">
        <v>0.8</v>
      </c>
      <c r="K1532" s="11">
        <v>2</v>
      </c>
      <c r="L1532" s="11">
        <v>2</v>
      </c>
      <c r="M1532" s="11">
        <v>4</v>
      </c>
      <c r="N1532" s="11">
        <v>3</v>
      </c>
      <c r="O1532" s="11">
        <v>0.05</v>
      </c>
      <c r="P1532" s="11">
        <v>0.1</v>
      </c>
      <c r="Q1532" s="11">
        <v>0.16666666999999999</v>
      </c>
      <c r="R1532" s="11">
        <v>0.3</v>
      </c>
      <c r="S1532" s="11">
        <v>3672.8879000000002</v>
      </c>
      <c r="T1532" s="11">
        <v>0.42499999999999999</v>
      </c>
      <c r="U1532" s="11">
        <v>50</v>
      </c>
      <c r="V1532" s="11">
        <v>1200</v>
      </c>
      <c r="W1532" s="11">
        <v>-16.029064999999999</v>
      </c>
      <c r="Y1532" s="11">
        <v>-16.675961999999998</v>
      </c>
      <c r="Z1532" s="11">
        <v>35.019111570247937</v>
      </c>
      <c r="AA1532" s="11">
        <v>3672.8879000000002</v>
      </c>
      <c r="AB1532" s="11">
        <v>0.42499999999999999</v>
      </c>
      <c r="AC1532" s="11">
        <v>50</v>
      </c>
      <c r="AD1532" s="11">
        <v>-16.029064999999999</v>
      </c>
    </row>
    <row r="1533" spans="2:30" x14ac:dyDescent="0.35">
      <c r="B1533" s="11">
        <v>39.835617999999997</v>
      </c>
      <c r="C1533" s="11">
        <v>40</v>
      </c>
      <c r="D1533" s="11">
        <v>208.62244999999999</v>
      </c>
      <c r="E1533" s="11">
        <v>0.13800000000000001</v>
      </c>
      <c r="F1533" s="11">
        <v>6285.1239669421484</v>
      </c>
      <c r="G1533" s="11">
        <v>8000</v>
      </c>
      <c r="H1533" s="11">
        <v>0.8</v>
      </c>
      <c r="I1533" s="11">
        <v>0.4</v>
      </c>
      <c r="J1533" s="11">
        <v>0.7</v>
      </c>
      <c r="K1533" s="11">
        <v>3</v>
      </c>
      <c r="L1533" s="11">
        <v>3</v>
      </c>
      <c r="M1533" s="11">
        <v>3</v>
      </c>
      <c r="N1533" s="11">
        <v>3</v>
      </c>
      <c r="O1533" s="11">
        <v>0.05</v>
      </c>
      <c r="P1533" s="11">
        <v>0.15</v>
      </c>
      <c r="Q1533" s="11">
        <v>0.1</v>
      </c>
      <c r="R1533" s="11">
        <v>0.25</v>
      </c>
      <c r="S1533" s="11">
        <v>3212.6358</v>
      </c>
      <c r="T1533" s="11">
        <v>0.47499999999999998</v>
      </c>
      <c r="U1533" s="11">
        <v>80</v>
      </c>
      <c r="V1533" s="11">
        <v>1400</v>
      </c>
      <c r="W1533" s="11">
        <v>30.780380999999998</v>
      </c>
      <c r="Y1533" s="11">
        <v>39.835617999999997</v>
      </c>
      <c r="Z1533" s="11">
        <v>867.34710743801656</v>
      </c>
      <c r="AA1533" s="11">
        <v>3212.6358</v>
      </c>
      <c r="AB1533" s="11">
        <v>0.47499999999999998</v>
      </c>
      <c r="AC1533" s="11">
        <v>80</v>
      </c>
      <c r="AD1533" s="11">
        <v>30.780380999999998</v>
      </c>
    </row>
    <row r="1534" spans="2:30" x14ac:dyDescent="0.35">
      <c r="B1534" s="11">
        <v>-0.31369000000000002</v>
      </c>
      <c r="C1534" s="11">
        <v>25</v>
      </c>
      <c r="D1534" s="11">
        <v>86.785713999999999</v>
      </c>
      <c r="E1534" s="11">
        <v>0.27300000000000002</v>
      </c>
      <c r="F1534" s="11">
        <v>2435.4855371900826</v>
      </c>
      <c r="G1534" s="11">
        <v>6500</v>
      </c>
      <c r="H1534" s="11">
        <v>0.7</v>
      </c>
      <c r="I1534" s="11">
        <v>0.3</v>
      </c>
      <c r="J1534" s="11">
        <v>0.7</v>
      </c>
      <c r="K1534" s="11">
        <v>2</v>
      </c>
      <c r="L1534" s="11">
        <v>4</v>
      </c>
      <c r="M1534" s="11">
        <v>2</v>
      </c>
      <c r="N1534" s="11">
        <v>4</v>
      </c>
      <c r="O1534" s="11">
        <v>0.125</v>
      </c>
      <c r="P1534" s="11">
        <v>0.15</v>
      </c>
      <c r="Q1534" s="11">
        <v>0.23333333000000001</v>
      </c>
      <c r="R1534" s="11">
        <v>0.35</v>
      </c>
      <c r="S1534" s="11">
        <v>2860.4519</v>
      </c>
      <c r="T1534" s="11">
        <v>0.55000000000000004</v>
      </c>
      <c r="U1534" s="11">
        <v>40</v>
      </c>
      <c r="V1534" s="11">
        <v>400</v>
      </c>
      <c r="W1534" s="11">
        <v>-3.5739635000000001</v>
      </c>
      <c r="Y1534" s="11">
        <v>-0.31369000000000002</v>
      </c>
      <c r="Z1534" s="11">
        <v>664.88755165289263</v>
      </c>
      <c r="AA1534" s="11">
        <v>2860.4519</v>
      </c>
      <c r="AB1534" s="11">
        <v>0.55000000000000004</v>
      </c>
      <c r="AC1534" s="11">
        <v>40</v>
      </c>
      <c r="AD1534" s="11">
        <v>-3.5739635000000001</v>
      </c>
    </row>
    <row r="1535" spans="2:30" x14ac:dyDescent="0.35">
      <c r="B1535" s="11">
        <v>9.2260790000000004</v>
      </c>
      <c r="C1535" s="11">
        <v>25</v>
      </c>
      <c r="D1535" s="11">
        <v>202.53061</v>
      </c>
      <c r="E1535" s="11">
        <v>0.219</v>
      </c>
      <c r="F1535" s="11">
        <v>5200</v>
      </c>
      <c r="G1535" s="11">
        <v>5000</v>
      </c>
      <c r="H1535" s="11">
        <v>0.85</v>
      </c>
      <c r="I1535" s="11">
        <v>0.5</v>
      </c>
      <c r="J1535" s="11">
        <v>0.8</v>
      </c>
      <c r="K1535" s="11">
        <v>2</v>
      </c>
      <c r="L1535" s="11">
        <v>3</v>
      </c>
      <c r="M1535" s="11">
        <v>3</v>
      </c>
      <c r="N1535" s="11">
        <v>2</v>
      </c>
      <c r="O1535" s="11">
        <v>0.05</v>
      </c>
      <c r="P1535" s="11">
        <v>0.15</v>
      </c>
      <c r="Q1535" s="11">
        <v>0.16666666999999999</v>
      </c>
      <c r="R1535" s="11">
        <v>0.35</v>
      </c>
      <c r="S1535" s="11">
        <v>1777.2038</v>
      </c>
      <c r="T1535" s="11">
        <v>0.65</v>
      </c>
      <c r="U1535" s="11">
        <v>80</v>
      </c>
      <c r="V1535" s="11">
        <v>1600</v>
      </c>
      <c r="W1535" s="11">
        <v>13.738139</v>
      </c>
      <c r="Y1535" s="11">
        <v>9.2260790000000004</v>
      </c>
      <c r="Z1535" s="11">
        <v>1138.8</v>
      </c>
      <c r="AA1535" s="11">
        <v>1777.2038</v>
      </c>
      <c r="AB1535" s="11">
        <v>0.65</v>
      </c>
      <c r="AC1535" s="11">
        <v>80</v>
      </c>
      <c r="AD1535" s="11">
        <v>13.738139</v>
      </c>
    </row>
    <row r="1536" spans="2:30" x14ac:dyDescent="0.35">
      <c r="B1536" s="11">
        <v>20.74241</v>
      </c>
      <c r="C1536" s="11">
        <v>45</v>
      </c>
      <c r="D1536" s="11">
        <v>184.2551</v>
      </c>
      <c r="E1536" s="11">
        <v>0.16500000000000001</v>
      </c>
      <c r="F1536" s="11">
        <v>6285.1239669421484</v>
      </c>
      <c r="G1536" s="11">
        <v>7500</v>
      </c>
      <c r="H1536" s="11">
        <v>0.8</v>
      </c>
      <c r="I1536" s="11">
        <v>0.4</v>
      </c>
      <c r="J1536" s="11">
        <v>0.6</v>
      </c>
      <c r="K1536" s="11">
        <v>2</v>
      </c>
      <c r="L1536" s="11">
        <v>2</v>
      </c>
      <c r="M1536" s="11">
        <v>3</v>
      </c>
      <c r="N1536" s="11">
        <v>4</v>
      </c>
      <c r="O1536" s="11">
        <v>0.05</v>
      </c>
      <c r="P1536" s="11">
        <v>0.2</v>
      </c>
      <c r="Q1536" s="11">
        <v>0.23333333000000001</v>
      </c>
      <c r="R1536" s="11">
        <v>0.3</v>
      </c>
      <c r="S1536" s="11">
        <v>2926.5246000000002</v>
      </c>
      <c r="T1536" s="11">
        <v>0.42499999999999999</v>
      </c>
      <c r="U1536" s="11">
        <v>80</v>
      </c>
      <c r="V1536" s="11">
        <v>1000</v>
      </c>
      <c r="W1536" s="11">
        <v>16.942847</v>
      </c>
      <c r="Y1536" s="11">
        <v>20.74241</v>
      </c>
      <c r="Z1536" s="11">
        <v>1037.0454545454545</v>
      </c>
      <c r="AA1536" s="11">
        <v>2926.5246000000002</v>
      </c>
      <c r="AB1536" s="11">
        <v>0.42499999999999999</v>
      </c>
      <c r="AC1536" s="11">
        <v>80</v>
      </c>
      <c r="AD1536" s="11">
        <v>16.942847</v>
      </c>
    </row>
    <row r="1537" spans="2:30" x14ac:dyDescent="0.35">
      <c r="B1537" s="11">
        <v>11.685962</v>
      </c>
      <c r="C1537" s="11">
        <v>25</v>
      </c>
      <c r="D1537" s="11">
        <v>153.79592</v>
      </c>
      <c r="E1537" s="11">
        <v>0.27300000000000002</v>
      </c>
      <c r="F1537" s="11">
        <v>1300</v>
      </c>
      <c r="G1537" s="11">
        <v>6500</v>
      </c>
      <c r="H1537" s="11">
        <v>0.85</v>
      </c>
      <c r="I1537" s="11">
        <v>0.3</v>
      </c>
      <c r="J1537" s="11">
        <v>0.6</v>
      </c>
      <c r="K1537" s="11">
        <v>4</v>
      </c>
      <c r="L1537" s="11">
        <v>2</v>
      </c>
      <c r="M1537" s="11">
        <v>3</v>
      </c>
      <c r="N1537" s="11">
        <v>3</v>
      </c>
      <c r="O1537" s="11">
        <v>0.2</v>
      </c>
      <c r="P1537" s="11">
        <v>0.2</v>
      </c>
      <c r="Q1537" s="11">
        <v>0.23333333000000001</v>
      </c>
      <c r="R1537" s="11">
        <v>0.3</v>
      </c>
      <c r="S1537" s="11">
        <v>2860.4519</v>
      </c>
      <c r="T1537" s="11">
        <v>0.52500000000000002</v>
      </c>
      <c r="U1537" s="11">
        <v>60</v>
      </c>
      <c r="V1537" s="11">
        <v>1400</v>
      </c>
      <c r="W1537" s="11">
        <v>12.646777999999999</v>
      </c>
      <c r="Y1537" s="11">
        <v>11.685962</v>
      </c>
      <c r="Z1537" s="11">
        <v>354.90000000000003</v>
      </c>
      <c r="AA1537" s="11">
        <v>2860.4519</v>
      </c>
      <c r="AB1537" s="11">
        <v>0.52500000000000002</v>
      </c>
      <c r="AC1537" s="11">
        <v>60</v>
      </c>
      <c r="AD1537" s="11">
        <v>12.646777999999999</v>
      </c>
    </row>
    <row r="1538" spans="2:30" x14ac:dyDescent="0.35">
      <c r="B1538" s="11">
        <v>4.0998390000000002</v>
      </c>
      <c r="C1538" s="11">
        <v>15</v>
      </c>
      <c r="D1538" s="11">
        <v>263.44898000000001</v>
      </c>
      <c r="E1538" s="11">
        <v>0.219</v>
      </c>
      <c r="F1538" s="11">
        <v>2748.8119834710747</v>
      </c>
      <c r="G1538" s="11">
        <v>7500</v>
      </c>
      <c r="H1538" s="11">
        <v>0.7</v>
      </c>
      <c r="I1538" s="11">
        <v>0.5</v>
      </c>
      <c r="J1538" s="11">
        <v>0.6</v>
      </c>
      <c r="K1538" s="11">
        <v>2</v>
      </c>
      <c r="L1538" s="11">
        <v>2</v>
      </c>
      <c r="M1538" s="11">
        <v>4</v>
      </c>
      <c r="N1538" s="11">
        <v>4</v>
      </c>
      <c r="O1538" s="11">
        <v>0.125</v>
      </c>
      <c r="P1538" s="11">
        <v>0.15</v>
      </c>
      <c r="Q1538" s="11">
        <v>0.1</v>
      </c>
      <c r="R1538" s="11">
        <v>0.35</v>
      </c>
      <c r="S1538" s="11">
        <v>4881.8949000000002</v>
      </c>
      <c r="T1538" s="11">
        <v>0.45</v>
      </c>
      <c r="U1538" s="11">
        <v>40</v>
      </c>
      <c r="V1538" s="11">
        <v>400</v>
      </c>
      <c r="W1538" s="11">
        <v>0.58257099000000001</v>
      </c>
      <c r="Y1538" s="11">
        <v>4.0998390000000002</v>
      </c>
      <c r="Z1538" s="11">
        <v>601.98982438016537</v>
      </c>
      <c r="AA1538" s="11">
        <v>4881.8949000000002</v>
      </c>
      <c r="AB1538" s="11">
        <v>0.45</v>
      </c>
      <c r="AC1538" s="11">
        <v>40</v>
      </c>
      <c r="AD1538" s="11">
        <v>0.58257099000000001</v>
      </c>
    </row>
    <row r="1539" spans="2:30" x14ac:dyDescent="0.35">
      <c r="B1539" s="11">
        <v>-2.6991990000000001</v>
      </c>
      <c r="C1539" s="11">
        <v>30</v>
      </c>
      <c r="D1539" s="11">
        <v>68.510204000000002</v>
      </c>
      <c r="E1539" s="11">
        <v>0.03</v>
      </c>
      <c r="F1539" s="11">
        <v>3733.2128099173551</v>
      </c>
      <c r="G1539" s="11">
        <v>6000</v>
      </c>
      <c r="H1539" s="11">
        <v>0.7</v>
      </c>
      <c r="I1539" s="11">
        <v>0.2</v>
      </c>
      <c r="J1539" s="11">
        <v>0.6</v>
      </c>
      <c r="K1539" s="11">
        <v>2</v>
      </c>
      <c r="L1539" s="11">
        <v>3</v>
      </c>
      <c r="M1539" s="11">
        <v>4</v>
      </c>
      <c r="N1539" s="11">
        <v>3</v>
      </c>
      <c r="O1539" s="11">
        <v>0.05</v>
      </c>
      <c r="P1539" s="11">
        <v>0.2</v>
      </c>
      <c r="Q1539" s="11">
        <v>0.1</v>
      </c>
      <c r="R1539" s="11">
        <v>0.35</v>
      </c>
      <c r="S1539" s="11">
        <v>2066.6185</v>
      </c>
      <c r="T1539" s="11">
        <v>0.4</v>
      </c>
      <c r="U1539" s="11">
        <v>80</v>
      </c>
      <c r="V1539" s="11">
        <v>1600</v>
      </c>
      <c r="W1539" s="11">
        <v>-12.625397</v>
      </c>
      <c r="Y1539" s="11">
        <v>-2.6991990000000001</v>
      </c>
      <c r="Z1539" s="11">
        <v>111.99638429752065</v>
      </c>
      <c r="AA1539" s="11">
        <v>2066.6185</v>
      </c>
      <c r="AB1539" s="11">
        <v>0.4</v>
      </c>
      <c r="AC1539" s="11">
        <v>80</v>
      </c>
      <c r="AD1539" s="11">
        <v>-12.625397</v>
      </c>
    </row>
    <row r="1540" spans="2:30" x14ac:dyDescent="0.35">
      <c r="B1540" s="11">
        <v>35.979463000000003</v>
      </c>
      <c r="C1540" s="11">
        <v>20</v>
      </c>
      <c r="D1540" s="11">
        <v>98.969387999999995</v>
      </c>
      <c r="E1540" s="11">
        <v>0.16500000000000001</v>
      </c>
      <c r="F1540" s="11">
        <v>2000</v>
      </c>
      <c r="G1540" s="11">
        <v>8000</v>
      </c>
      <c r="H1540" s="11">
        <v>0.75</v>
      </c>
      <c r="I1540" s="11">
        <v>0.2</v>
      </c>
      <c r="J1540" s="11">
        <v>0.6</v>
      </c>
      <c r="K1540" s="11">
        <v>4</v>
      </c>
      <c r="L1540" s="11">
        <v>2</v>
      </c>
      <c r="M1540" s="11">
        <v>2</v>
      </c>
      <c r="N1540" s="11">
        <v>4</v>
      </c>
      <c r="O1540" s="11">
        <v>0.2</v>
      </c>
      <c r="P1540" s="11">
        <v>0.2</v>
      </c>
      <c r="Q1540" s="11">
        <v>0.1</v>
      </c>
      <c r="R1540" s="11">
        <v>0.25</v>
      </c>
      <c r="S1540" s="11">
        <v>2937.3719000000001</v>
      </c>
      <c r="T1540" s="11">
        <v>0.4</v>
      </c>
      <c r="U1540" s="11">
        <v>90</v>
      </c>
      <c r="V1540" s="11">
        <v>1600</v>
      </c>
      <c r="W1540" s="11">
        <v>43.136184</v>
      </c>
      <c r="Y1540" s="11">
        <v>35.979463000000003</v>
      </c>
      <c r="Z1540" s="11">
        <v>330</v>
      </c>
      <c r="AA1540" s="11">
        <v>2937.3719000000001</v>
      </c>
      <c r="AB1540" s="11">
        <v>0.4</v>
      </c>
      <c r="AC1540" s="11">
        <v>90</v>
      </c>
      <c r="AD1540" s="11">
        <v>43.136184</v>
      </c>
    </row>
    <row r="1541" spans="2:30" x14ac:dyDescent="0.35">
      <c r="B1541" s="11">
        <v>-13.721155</v>
      </c>
      <c r="C1541" s="11">
        <v>20</v>
      </c>
      <c r="D1541" s="11">
        <v>135.52041</v>
      </c>
      <c r="E1541" s="11">
        <v>5.7000000000000002E-2</v>
      </c>
      <c r="F1541" s="11">
        <v>775</v>
      </c>
      <c r="G1541" s="11">
        <v>8000</v>
      </c>
      <c r="H1541" s="11">
        <v>0.85</v>
      </c>
      <c r="I1541" s="11">
        <v>0.2</v>
      </c>
      <c r="J1541" s="11">
        <v>0.8</v>
      </c>
      <c r="K1541" s="11">
        <v>3</v>
      </c>
      <c r="L1541" s="11">
        <v>4</v>
      </c>
      <c r="M1541" s="11">
        <v>3</v>
      </c>
      <c r="N1541" s="11">
        <v>2</v>
      </c>
      <c r="O1541" s="11">
        <v>0.2</v>
      </c>
      <c r="P1541" s="11">
        <v>0.1</v>
      </c>
      <c r="Q1541" s="11">
        <v>0.16666666999999999</v>
      </c>
      <c r="R1541" s="11">
        <v>0.35</v>
      </c>
      <c r="S1541" s="11">
        <v>2237.9976000000001</v>
      </c>
      <c r="T1541" s="11">
        <v>0.52500000000000002</v>
      </c>
      <c r="U1541" s="11">
        <v>50</v>
      </c>
      <c r="V1541" s="11">
        <v>800</v>
      </c>
      <c r="W1541" s="11">
        <v>-11.651303</v>
      </c>
      <c r="Y1541" s="11">
        <v>-13.721155</v>
      </c>
      <c r="Z1541" s="11">
        <v>44.175000000000004</v>
      </c>
      <c r="AA1541" s="11">
        <v>2237.9976000000001</v>
      </c>
      <c r="AB1541" s="11">
        <v>0.52500000000000002</v>
      </c>
      <c r="AC1541" s="11">
        <v>50</v>
      </c>
      <c r="AD1541" s="11">
        <v>-11.651303</v>
      </c>
    </row>
    <row r="1542" spans="2:30" x14ac:dyDescent="0.35">
      <c r="B1542" s="11">
        <v>-3.0633560000000002</v>
      </c>
      <c r="C1542" s="11">
        <v>25</v>
      </c>
      <c r="D1542" s="11">
        <v>245.17347000000001</v>
      </c>
      <c r="E1542" s="11">
        <v>0.219</v>
      </c>
      <c r="F1542" s="11">
        <v>376.54958677685954</v>
      </c>
      <c r="G1542" s="11">
        <v>8500</v>
      </c>
      <c r="H1542" s="11">
        <v>0.75</v>
      </c>
      <c r="I1542" s="11">
        <v>0.2</v>
      </c>
      <c r="J1542" s="11">
        <v>0.6</v>
      </c>
      <c r="K1542" s="11">
        <v>3</v>
      </c>
      <c r="L1542" s="11">
        <v>3</v>
      </c>
      <c r="M1542" s="11">
        <v>3</v>
      </c>
      <c r="N1542" s="11">
        <v>2</v>
      </c>
      <c r="O1542" s="11">
        <v>0.125</v>
      </c>
      <c r="P1542" s="11">
        <v>0.1</v>
      </c>
      <c r="Q1542" s="11">
        <v>0.16666666999999999</v>
      </c>
      <c r="R1542" s="11">
        <v>0.3</v>
      </c>
      <c r="S1542" s="11">
        <v>2301.9020999999998</v>
      </c>
      <c r="T1542" s="11">
        <v>0.45</v>
      </c>
      <c r="U1542" s="11">
        <v>50</v>
      </c>
      <c r="V1542" s="11">
        <v>400</v>
      </c>
      <c r="W1542" s="11">
        <v>-2.9120138</v>
      </c>
      <c r="Y1542" s="11">
        <v>-3.0633560000000002</v>
      </c>
      <c r="Z1542" s="11">
        <v>82.464359504132233</v>
      </c>
      <c r="AA1542" s="11">
        <v>2301.9020999999998</v>
      </c>
      <c r="AB1542" s="11">
        <v>0.45</v>
      </c>
      <c r="AC1542" s="11">
        <v>50</v>
      </c>
      <c r="AD1542" s="11">
        <v>-2.9120138</v>
      </c>
    </row>
    <row r="1543" spans="2:30" x14ac:dyDescent="0.35">
      <c r="B1543" s="11">
        <v>8.8681420000000006</v>
      </c>
      <c r="C1543" s="11">
        <v>15</v>
      </c>
      <c r="D1543" s="11">
        <v>129.42857000000001</v>
      </c>
      <c r="E1543" s="11">
        <v>8.4000000000000005E-2</v>
      </c>
      <c r="F1543" s="11">
        <v>2748.8119834710747</v>
      </c>
      <c r="G1543" s="11">
        <v>8500</v>
      </c>
      <c r="H1543" s="11">
        <v>0.75</v>
      </c>
      <c r="I1543" s="11">
        <v>0.4</v>
      </c>
      <c r="J1543" s="11">
        <v>0.7</v>
      </c>
      <c r="K1543" s="11">
        <v>2</v>
      </c>
      <c r="L1543" s="11">
        <v>2</v>
      </c>
      <c r="M1543" s="11">
        <v>4</v>
      </c>
      <c r="N1543" s="11">
        <v>3</v>
      </c>
      <c r="O1543" s="11">
        <v>0.2</v>
      </c>
      <c r="P1543" s="11">
        <v>0.1</v>
      </c>
      <c r="Q1543" s="11">
        <v>0.1</v>
      </c>
      <c r="R1543" s="11">
        <v>0.25</v>
      </c>
      <c r="S1543" s="11">
        <v>3995.9214000000002</v>
      </c>
      <c r="T1543" s="11">
        <v>0.42499999999999999</v>
      </c>
      <c r="U1543" s="11">
        <v>60</v>
      </c>
      <c r="V1543" s="11">
        <v>600</v>
      </c>
      <c r="W1543" s="11">
        <v>8.6756919999999997</v>
      </c>
      <c r="Y1543" s="11">
        <v>8.8681420000000006</v>
      </c>
      <c r="Z1543" s="11">
        <v>230.9002066115703</v>
      </c>
      <c r="AA1543" s="11">
        <v>3995.9214000000002</v>
      </c>
      <c r="AB1543" s="11">
        <v>0.42499999999999999</v>
      </c>
      <c r="AC1543" s="11">
        <v>60</v>
      </c>
      <c r="AD1543" s="11">
        <v>8.6756919999999997</v>
      </c>
    </row>
    <row r="1544" spans="2:30" x14ac:dyDescent="0.35">
      <c r="B1544" s="11">
        <v>-10.206984</v>
      </c>
      <c r="C1544" s="11">
        <v>40</v>
      </c>
      <c r="D1544" s="11">
        <v>74.602041</v>
      </c>
      <c r="E1544" s="11">
        <v>8.4000000000000005E-2</v>
      </c>
      <c r="F1544" s="11">
        <v>1700</v>
      </c>
      <c r="G1544" s="11">
        <v>6500</v>
      </c>
      <c r="H1544" s="11">
        <v>0.75</v>
      </c>
      <c r="I1544" s="11">
        <v>0.2</v>
      </c>
      <c r="J1544" s="11">
        <v>0.8</v>
      </c>
      <c r="K1544" s="11">
        <v>2</v>
      </c>
      <c r="L1544" s="11">
        <v>3</v>
      </c>
      <c r="M1544" s="11">
        <v>4</v>
      </c>
      <c r="N1544" s="11">
        <v>3</v>
      </c>
      <c r="O1544" s="11">
        <v>0.2</v>
      </c>
      <c r="P1544" s="11">
        <v>0.1</v>
      </c>
      <c r="Q1544" s="11">
        <v>0.3</v>
      </c>
      <c r="R1544" s="11">
        <v>0.25</v>
      </c>
      <c r="S1544" s="11">
        <v>3112.2408999999998</v>
      </c>
      <c r="T1544" s="11">
        <v>0.6</v>
      </c>
      <c r="U1544" s="11">
        <v>80</v>
      </c>
      <c r="V1544" s="11">
        <v>1200</v>
      </c>
      <c r="W1544" s="11">
        <v>-10.921115</v>
      </c>
      <c r="Y1544" s="11">
        <v>-10.206984</v>
      </c>
      <c r="Z1544" s="11">
        <v>142.80000000000001</v>
      </c>
      <c r="AA1544" s="11">
        <v>3112.2408999999998</v>
      </c>
      <c r="AB1544" s="11">
        <v>0.6</v>
      </c>
      <c r="AC1544" s="11">
        <v>80</v>
      </c>
      <c r="AD1544" s="11">
        <v>-10.921115</v>
      </c>
    </row>
    <row r="1545" spans="2:30" x14ac:dyDescent="0.35">
      <c r="B1545" s="11">
        <v>8.6294920000000008</v>
      </c>
      <c r="C1545" s="11">
        <v>20</v>
      </c>
      <c r="D1545" s="11">
        <v>7.5918367</v>
      </c>
      <c r="E1545" s="11">
        <v>5.7000000000000002E-2</v>
      </c>
      <c r="F1545" s="11">
        <v>1961.518595041322</v>
      </c>
      <c r="G1545" s="11">
        <v>6000</v>
      </c>
      <c r="H1545" s="11">
        <v>0.85</v>
      </c>
      <c r="I1545" s="11">
        <v>0.5</v>
      </c>
      <c r="J1545" s="11">
        <v>0.6</v>
      </c>
      <c r="K1545" s="11">
        <v>4</v>
      </c>
      <c r="L1545" s="11">
        <v>4</v>
      </c>
      <c r="M1545" s="11">
        <v>2</v>
      </c>
      <c r="N1545" s="11">
        <v>2</v>
      </c>
      <c r="O1545" s="11">
        <v>0.2</v>
      </c>
      <c r="P1545" s="11">
        <v>0.1</v>
      </c>
      <c r="Q1545" s="11">
        <v>0.1</v>
      </c>
      <c r="R1545" s="11">
        <v>0.3</v>
      </c>
      <c r="S1545" s="11">
        <v>3252.0902999999998</v>
      </c>
      <c r="T1545" s="11">
        <v>0.42499999999999999</v>
      </c>
      <c r="U1545" s="11">
        <v>90</v>
      </c>
      <c r="V1545" s="11">
        <v>1000</v>
      </c>
      <c r="W1545" s="11">
        <v>9.2922721999999993</v>
      </c>
      <c r="Y1545" s="11">
        <v>8.6294920000000008</v>
      </c>
      <c r="Z1545" s="11">
        <v>111.80655991735536</v>
      </c>
      <c r="AA1545" s="11">
        <v>3252.0902999999998</v>
      </c>
      <c r="AB1545" s="11">
        <v>0.42499999999999999</v>
      </c>
      <c r="AC1545" s="11">
        <v>90</v>
      </c>
      <c r="AD1545" s="11">
        <v>9.2922721999999993</v>
      </c>
    </row>
    <row r="1546" spans="2:30" x14ac:dyDescent="0.35">
      <c r="B1546" s="11">
        <v>18.249590000000001</v>
      </c>
      <c r="C1546" s="11">
        <v>25</v>
      </c>
      <c r="D1546" s="11">
        <v>178.16327000000001</v>
      </c>
      <c r="E1546" s="11">
        <v>0.246</v>
      </c>
      <c r="F1546" s="11">
        <v>5200</v>
      </c>
      <c r="G1546" s="11">
        <v>7000</v>
      </c>
      <c r="H1546" s="11">
        <v>0.85</v>
      </c>
      <c r="I1546" s="11">
        <v>0.4</v>
      </c>
      <c r="J1546" s="11">
        <v>0.9</v>
      </c>
      <c r="K1546" s="11">
        <v>2</v>
      </c>
      <c r="L1546" s="11">
        <v>2</v>
      </c>
      <c r="M1546" s="11">
        <v>3</v>
      </c>
      <c r="N1546" s="11">
        <v>2</v>
      </c>
      <c r="O1546" s="11">
        <v>0.2</v>
      </c>
      <c r="P1546" s="11">
        <v>0.1</v>
      </c>
      <c r="Q1546" s="11">
        <v>0.16666666999999999</v>
      </c>
      <c r="R1546" s="11">
        <v>0.2</v>
      </c>
      <c r="S1546" s="11">
        <v>2488.0853999999999</v>
      </c>
      <c r="T1546" s="11">
        <v>0.6</v>
      </c>
      <c r="U1546" s="11">
        <v>70</v>
      </c>
      <c r="V1546" s="11">
        <v>1800</v>
      </c>
      <c r="W1546" s="11">
        <v>29.083202</v>
      </c>
      <c r="Y1546" s="11">
        <v>18.249590000000001</v>
      </c>
      <c r="Z1546" s="11">
        <v>1279.2</v>
      </c>
      <c r="AA1546" s="11">
        <v>2488.0853999999999</v>
      </c>
      <c r="AB1546" s="11">
        <v>0.6</v>
      </c>
      <c r="AC1546" s="11">
        <v>70</v>
      </c>
      <c r="AD1546" s="11">
        <v>29.083202</v>
      </c>
    </row>
    <row r="1547" spans="2:30" x14ac:dyDescent="0.35">
      <c r="B1547" s="11">
        <v>-9.9029620000000005</v>
      </c>
      <c r="C1547" s="11">
        <v>30</v>
      </c>
      <c r="D1547" s="11">
        <v>172.07142999999999</v>
      </c>
      <c r="E1547" s="11">
        <v>0.3</v>
      </c>
      <c r="F1547" s="11">
        <v>376.54958677685954</v>
      </c>
      <c r="G1547" s="11">
        <v>5000</v>
      </c>
      <c r="H1547" s="11">
        <v>0.75</v>
      </c>
      <c r="I1547" s="11">
        <v>0.4</v>
      </c>
      <c r="J1547" s="11">
        <v>0.9</v>
      </c>
      <c r="K1547" s="11">
        <v>2</v>
      </c>
      <c r="L1547" s="11">
        <v>4</v>
      </c>
      <c r="M1547" s="11">
        <v>3</v>
      </c>
      <c r="N1547" s="11">
        <v>2</v>
      </c>
      <c r="O1547" s="11">
        <v>0.125</v>
      </c>
      <c r="P1547" s="11">
        <v>0.15</v>
      </c>
      <c r="Q1547" s="11">
        <v>0.16666666999999999</v>
      </c>
      <c r="R1547" s="11">
        <v>0.25</v>
      </c>
      <c r="S1547" s="11">
        <v>1722.182</v>
      </c>
      <c r="T1547" s="11">
        <v>0.55000000000000004</v>
      </c>
      <c r="U1547" s="11">
        <v>70</v>
      </c>
      <c r="V1547" s="11">
        <v>1200</v>
      </c>
      <c r="W1547" s="11">
        <v>-10.978559000000001</v>
      </c>
      <c r="Y1547" s="11">
        <v>-9.9029620000000005</v>
      </c>
      <c r="Z1547" s="11">
        <v>112.96487603305786</v>
      </c>
      <c r="AA1547" s="11">
        <v>1722.182</v>
      </c>
      <c r="AB1547" s="11">
        <v>0.55000000000000004</v>
      </c>
      <c r="AC1547" s="11">
        <v>70</v>
      </c>
      <c r="AD1547" s="11">
        <v>-10.978559000000001</v>
      </c>
    </row>
    <row r="1548" spans="2:30" x14ac:dyDescent="0.35">
      <c r="B1548" s="11">
        <v>3.470602</v>
      </c>
      <c r="C1548" s="11">
        <v>45</v>
      </c>
      <c r="D1548" s="11">
        <v>257.35714000000002</v>
      </c>
      <c r="E1548" s="11">
        <v>0.27300000000000002</v>
      </c>
      <c r="F1548" s="11">
        <v>1000</v>
      </c>
      <c r="G1548" s="11">
        <v>6500</v>
      </c>
      <c r="H1548" s="11">
        <v>0.75</v>
      </c>
      <c r="I1548" s="11">
        <v>0.2</v>
      </c>
      <c r="J1548" s="11">
        <v>0.8</v>
      </c>
      <c r="K1548" s="11">
        <v>3</v>
      </c>
      <c r="L1548" s="11">
        <v>2</v>
      </c>
      <c r="M1548" s="11">
        <v>2</v>
      </c>
      <c r="N1548" s="11">
        <v>2</v>
      </c>
      <c r="O1548" s="11">
        <v>0.2</v>
      </c>
      <c r="P1548" s="11">
        <v>0.2</v>
      </c>
      <c r="Q1548" s="11">
        <v>0.23333333000000001</v>
      </c>
      <c r="R1548" s="11">
        <v>0.25</v>
      </c>
      <c r="S1548" s="11">
        <v>2536.3213999999998</v>
      </c>
      <c r="T1548" s="11">
        <v>0.42499999999999999</v>
      </c>
      <c r="U1548" s="11">
        <v>90</v>
      </c>
      <c r="V1548" s="11">
        <v>1000</v>
      </c>
      <c r="W1548" s="11">
        <v>5.3525108000000001</v>
      </c>
      <c r="Y1548" s="11">
        <v>3.470602</v>
      </c>
      <c r="Z1548" s="11">
        <v>273</v>
      </c>
      <c r="AA1548" s="11">
        <v>2536.3213999999998</v>
      </c>
      <c r="AB1548" s="11">
        <v>0.42499999999999999</v>
      </c>
      <c r="AC1548" s="11">
        <v>90</v>
      </c>
      <c r="AD1548" s="11">
        <v>5.3525108000000001</v>
      </c>
    </row>
    <row r="1549" spans="2:30" x14ac:dyDescent="0.35">
      <c r="B1549" s="11">
        <v>-2.4115739999999999</v>
      </c>
      <c r="C1549" s="11">
        <v>15</v>
      </c>
      <c r="D1549" s="11">
        <v>1.5</v>
      </c>
      <c r="E1549" s="11">
        <v>5.7000000000000002E-2</v>
      </c>
      <c r="F1549" s="11">
        <v>3535.3822314049589</v>
      </c>
      <c r="G1549" s="11">
        <v>8500</v>
      </c>
      <c r="H1549" s="11">
        <v>0.8</v>
      </c>
      <c r="I1549" s="11">
        <v>0.2</v>
      </c>
      <c r="J1549" s="11">
        <v>0.8</v>
      </c>
      <c r="K1549" s="11">
        <v>4</v>
      </c>
      <c r="L1549" s="11">
        <v>4</v>
      </c>
      <c r="M1549" s="11">
        <v>4</v>
      </c>
      <c r="N1549" s="11">
        <v>4</v>
      </c>
      <c r="O1549" s="11">
        <v>0.125</v>
      </c>
      <c r="P1549" s="11">
        <v>0.15</v>
      </c>
      <c r="Q1549" s="11">
        <v>0.1</v>
      </c>
      <c r="R1549" s="11">
        <v>0.35</v>
      </c>
      <c r="S1549" s="11">
        <v>3227.4749000000002</v>
      </c>
      <c r="T1549" s="11">
        <v>0.47499999999999998</v>
      </c>
      <c r="U1549" s="11">
        <v>40</v>
      </c>
      <c r="V1549" s="11">
        <v>1000</v>
      </c>
      <c r="W1549" s="11">
        <v>-3.5746674000000001</v>
      </c>
      <c r="Y1549" s="11">
        <v>-2.4115739999999999</v>
      </c>
      <c r="Z1549" s="11">
        <v>201.51678719008265</v>
      </c>
      <c r="AA1549" s="11">
        <v>3227.4749000000002</v>
      </c>
      <c r="AB1549" s="11">
        <v>0.47499999999999998</v>
      </c>
      <c r="AC1549" s="11">
        <v>40</v>
      </c>
      <c r="AD1549" s="11">
        <v>-3.5746674000000001</v>
      </c>
    </row>
    <row r="1550" spans="2:30" x14ac:dyDescent="0.35">
      <c r="B1550" s="11">
        <v>16.795390000000001</v>
      </c>
      <c r="C1550" s="11">
        <v>15</v>
      </c>
      <c r="D1550" s="11">
        <v>147.70408</v>
      </c>
      <c r="E1550" s="11">
        <v>0.16500000000000001</v>
      </c>
      <c r="F1550" s="11">
        <v>4176.1363636363631</v>
      </c>
      <c r="G1550" s="11">
        <v>6500</v>
      </c>
      <c r="H1550" s="11">
        <v>0.7</v>
      </c>
      <c r="I1550" s="11">
        <v>0.5</v>
      </c>
      <c r="J1550" s="11">
        <v>0.9</v>
      </c>
      <c r="K1550" s="11">
        <v>2</v>
      </c>
      <c r="L1550" s="11">
        <v>4</v>
      </c>
      <c r="M1550" s="11">
        <v>4</v>
      </c>
      <c r="N1550" s="11">
        <v>2</v>
      </c>
      <c r="O1550" s="11">
        <v>0.2</v>
      </c>
      <c r="P1550" s="11">
        <v>0.1</v>
      </c>
      <c r="Q1550" s="11">
        <v>0.1</v>
      </c>
      <c r="R1550" s="11">
        <v>0.25</v>
      </c>
      <c r="S1550" s="11">
        <v>3643.3400999999999</v>
      </c>
      <c r="T1550" s="11">
        <v>0.52500000000000002</v>
      </c>
      <c r="U1550" s="11">
        <v>70</v>
      </c>
      <c r="V1550" s="11">
        <v>1800</v>
      </c>
      <c r="W1550" s="11">
        <v>16.039897</v>
      </c>
      <c r="Y1550" s="11">
        <v>16.795390000000001</v>
      </c>
      <c r="Z1550" s="11">
        <v>689.06249999999989</v>
      </c>
      <c r="AA1550" s="11">
        <v>3643.3400999999999</v>
      </c>
      <c r="AB1550" s="11">
        <v>0.52500000000000002</v>
      </c>
      <c r="AC1550" s="11">
        <v>70</v>
      </c>
      <c r="AD1550" s="11">
        <v>16.039897</v>
      </c>
    </row>
    <row r="1551" spans="2:30" x14ac:dyDescent="0.35">
      <c r="B1551" s="11">
        <v>29.927571</v>
      </c>
      <c r="C1551" s="11">
        <v>25</v>
      </c>
      <c r="D1551" s="11">
        <v>80.693877999999998</v>
      </c>
      <c r="E1551" s="11">
        <v>0.16500000000000001</v>
      </c>
      <c r="F1551" s="11">
        <v>5200</v>
      </c>
      <c r="G1551" s="11">
        <v>7000</v>
      </c>
      <c r="H1551" s="11">
        <v>0.85</v>
      </c>
      <c r="I1551" s="11">
        <v>0.3</v>
      </c>
      <c r="J1551" s="11">
        <v>0.9</v>
      </c>
      <c r="K1551" s="11">
        <v>2</v>
      </c>
      <c r="L1551" s="11">
        <v>4</v>
      </c>
      <c r="M1551" s="11">
        <v>4</v>
      </c>
      <c r="N1551" s="11">
        <v>3</v>
      </c>
      <c r="O1551" s="11">
        <v>0.2</v>
      </c>
      <c r="P1551" s="11">
        <v>0.1</v>
      </c>
      <c r="Q1551" s="11">
        <v>0.23333333000000001</v>
      </c>
      <c r="R1551" s="11">
        <v>0.35</v>
      </c>
      <c r="S1551" s="11">
        <v>3080.4866000000002</v>
      </c>
      <c r="T1551" s="11">
        <v>0.45</v>
      </c>
      <c r="U1551" s="11">
        <v>50</v>
      </c>
      <c r="V1551" s="11">
        <v>1400</v>
      </c>
      <c r="W1551" s="11">
        <v>33.963259000000001</v>
      </c>
      <c r="Y1551" s="11">
        <v>29.927571</v>
      </c>
      <c r="Z1551" s="11">
        <v>858</v>
      </c>
      <c r="AA1551" s="11">
        <v>3080.4866000000002</v>
      </c>
      <c r="AB1551" s="11">
        <v>0.45</v>
      </c>
      <c r="AC1551" s="11">
        <v>50</v>
      </c>
      <c r="AD1551" s="11">
        <v>33.963259000000001</v>
      </c>
    </row>
    <row r="1552" spans="2:30" x14ac:dyDescent="0.35">
      <c r="B1552" s="11">
        <v>9.9499230000000001</v>
      </c>
      <c r="C1552" s="11">
        <v>30</v>
      </c>
      <c r="D1552" s="11">
        <v>214.71429000000001</v>
      </c>
      <c r="E1552" s="11">
        <v>0.246</v>
      </c>
      <c r="F1552" s="11">
        <v>2985.4338842975208</v>
      </c>
      <c r="G1552" s="11">
        <v>8000</v>
      </c>
      <c r="H1552" s="11">
        <v>0.85</v>
      </c>
      <c r="I1552" s="11">
        <v>0.5</v>
      </c>
      <c r="J1552" s="11">
        <v>0.8</v>
      </c>
      <c r="K1552" s="11">
        <v>3</v>
      </c>
      <c r="L1552" s="11">
        <v>2</v>
      </c>
      <c r="M1552" s="11">
        <v>2</v>
      </c>
      <c r="N1552" s="11">
        <v>4</v>
      </c>
      <c r="O1552" s="11">
        <v>0.2</v>
      </c>
      <c r="P1552" s="11">
        <v>0.1</v>
      </c>
      <c r="Q1552" s="11">
        <v>0.23333333000000001</v>
      </c>
      <c r="R1552" s="11">
        <v>0.35</v>
      </c>
      <c r="S1552" s="11">
        <v>2099.4218999999998</v>
      </c>
      <c r="T1552" s="11">
        <v>0.4</v>
      </c>
      <c r="U1552" s="11">
        <v>40</v>
      </c>
      <c r="V1552" s="11">
        <v>1800</v>
      </c>
      <c r="W1552" s="11">
        <v>11.070080000000001</v>
      </c>
      <c r="Y1552" s="11">
        <v>9.9499230000000001</v>
      </c>
      <c r="Z1552" s="11">
        <v>734.41673553719011</v>
      </c>
      <c r="AA1552" s="11">
        <v>2099.4218999999998</v>
      </c>
      <c r="AB1552" s="11">
        <v>0.4</v>
      </c>
      <c r="AC1552" s="11">
        <v>40</v>
      </c>
      <c r="AD1552" s="11">
        <v>11.070080000000001</v>
      </c>
    </row>
    <row r="1553" spans="2:30" x14ac:dyDescent="0.35">
      <c r="B1553" s="11">
        <v>9.3676589999999997</v>
      </c>
      <c r="C1553" s="11">
        <v>20</v>
      </c>
      <c r="D1553" s="11">
        <v>111.15306</v>
      </c>
      <c r="E1553" s="11">
        <v>0.111</v>
      </c>
      <c r="F1553" s="11">
        <v>6285.1239669421484</v>
      </c>
      <c r="G1553" s="11">
        <v>7000</v>
      </c>
      <c r="H1553" s="11">
        <v>0.8</v>
      </c>
      <c r="I1553" s="11">
        <v>0.4</v>
      </c>
      <c r="J1553" s="11">
        <v>0.8</v>
      </c>
      <c r="K1553" s="11">
        <v>3</v>
      </c>
      <c r="L1553" s="11">
        <v>4</v>
      </c>
      <c r="M1553" s="11">
        <v>3</v>
      </c>
      <c r="N1553" s="11">
        <v>2</v>
      </c>
      <c r="O1553" s="11">
        <v>0.05</v>
      </c>
      <c r="P1553" s="11">
        <v>0.2</v>
      </c>
      <c r="Q1553" s="11">
        <v>0.23333333000000001</v>
      </c>
      <c r="R1553" s="11">
        <v>0.2</v>
      </c>
      <c r="S1553" s="11">
        <v>3182.1529</v>
      </c>
      <c r="T1553" s="11">
        <v>0.4</v>
      </c>
      <c r="U1553" s="11">
        <v>40</v>
      </c>
      <c r="V1553" s="11">
        <v>1000</v>
      </c>
      <c r="W1553" s="11">
        <v>12.298308</v>
      </c>
      <c r="Y1553" s="11">
        <v>9.3676589999999997</v>
      </c>
      <c r="Z1553" s="11">
        <v>697.64876033057851</v>
      </c>
      <c r="AA1553" s="11">
        <v>3182.1529</v>
      </c>
      <c r="AB1553" s="11">
        <v>0.4</v>
      </c>
      <c r="AC1553" s="11">
        <v>40</v>
      </c>
      <c r="AD1553" s="11">
        <v>12.298308</v>
      </c>
    </row>
    <row r="1554" spans="2:30" x14ac:dyDescent="0.35">
      <c r="B1554" s="11">
        <v>-16.723931</v>
      </c>
      <c r="C1554" s="11">
        <v>30</v>
      </c>
      <c r="D1554" s="11">
        <v>239.08162999999999</v>
      </c>
      <c r="E1554" s="11">
        <v>5.7000000000000002E-2</v>
      </c>
      <c r="F1554" s="11">
        <v>5061.9834710743798</v>
      </c>
      <c r="G1554" s="11">
        <v>8000</v>
      </c>
      <c r="H1554" s="11">
        <v>0.75</v>
      </c>
      <c r="I1554" s="11">
        <v>0.3</v>
      </c>
      <c r="J1554" s="11">
        <v>0.9</v>
      </c>
      <c r="K1554" s="11">
        <v>4</v>
      </c>
      <c r="L1554" s="11">
        <v>4</v>
      </c>
      <c r="M1554" s="11">
        <v>3</v>
      </c>
      <c r="N1554" s="11">
        <v>4</v>
      </c>
      <c r="O1554" s="11">
        <v>0.05</v>
      </c>
      <c r="P1554" s="11">
        <v>0.15</v>
      </c>
      <c r="Q1554" s="11">
        <v>0.23333333000000001</v>
      </c>
      <c r="R1554" s="11">
        <v>0.2</v>
      </c>
      <c r="S1554" s="11">
        <v>3411.5605999999998</v>
      </c>
      <c r="T1554" s="11">
        <v>0.65</v>
      </c>
      <c r="U1554" s="11">
        <v>60</v>
      </c>
      <c r="V1554" s="11">
        <v>2000</v>
      </c>
      <c r="W1554" s="11">
        <v>-16.997057999999999</v>
      </c>
      <c r="Y1554" s="11">
        <v>-16.723931</v>
      </c>
      <c r="Z1554" s="11">
        <v>288.53305785123968</v>
      </c>
      <c r="AA1554" s="11">
        <v>3411.5605999999998</v>
      </c>
      <c r="AB1554" s="11">
        <v>0.65</v>
      </c>
      <c r="AC1554" s="11">
        <v>60</v>
      </c>
      <c r="AD1554" s="11">
        <v>-16.997057999999999</v>
      </c>
    </row>
    <row r="1555" spans="2:30" x14ac:dyDescent="0.35">
      <c r="B1555" s="11">
        <v>7.3874069999999996</v>
      </c>
      <c r="C1555" s="11">
        <v>35</v>
      </c>
      <c r="D1555" s="11">
        <v>44.142856999999999</v>
      </c>
      <c r="E1555" s="11">
        <v>0.192</v>
      </c>
      <c r="F1555" s="11">
        <v>2847.3657024793383</v>
      </c>
      <c r="G1555" s="11">
        <v>8500</v>
      </c>
      <c r="H1555" s="11">
        <v>0.85</v>
      </c>
      <c r="I1555" s="11">
        <v>0.2</v>
      </c>
      <c r="J1555" s="11">
        <v>0.8</v>
      </c>
      <c r="K1555" s="11">
        <v>2</v>
      </c>
      <c r="L1555" s="11">
        <v>4</v>
      </c>
      <c r="M1555" s="11">
        <v>3</v>
      </c>
      <c r="N1555" s="11">
        <v>3</v>
      </c>
      <c r="O1555" s="11">
        <v>0.05</v>
      </c>
      <c r="P1555" s="11">
        <v>0.2</v>
      </c>
      <c r="Q1555" s="11">
        <v>0.23333333000000001</v>
      </c>
      <c r="R1555" s="11">
        <v>0.3</v>
      </c>
      <c r="S1555" s="11">
        <v>4192.0713999999998</v>
      </c>
      <c r="T1555" s="11">
        <v>0.65</v>
      </c>
      <c r="U1555" s="11">
        <v>90</v>
      </c>
      <c r="V1555" s="11">
        <v>600</v>
      </c>
      <c r="W1555" s="11">
        <v>0.36289286999999998</v>
      </c>
      <c r="Y1555" s="11">
        <v>7.3874069999999996</v>
      </c>
      <c r="Z1555" s="11">
        <v>546.69421487603302</v>
      </c>
      <c r="AA1555" s="11">
        <v>4192.0713999999998</v>
      </c>
      <c r="AB1555" s="11">
        <v>0.65</v>
      </c>
      <c r="AC1555" s="11">
        <v>90</v>
      </c>
      <c r="AD1555" s="11">
        <v>0.36289286999999998</v>
      </c>
    </row>
    <row r="1556" spans="2:30" x14ac:dyDescent="0.35">
      <c r="B1556" s="11">
        <v>-3.3580580000000002</v>
      </c>
      <c r="C1556" s="11">
        <v>40</v>
      </c>
      <c r="D1556" s="11">
        <v>56.326531000000003</v>
      </c>
      <c r="E1556" s="11">
        <v>0.16500000000000001</v>
      </c>
      <c r="F1556" s="11">
        <v>2380.1652892561983</v>
      </c>
      <c r="G1556" s="11">
        <v>6500</v>
      </c>
      <c r="H1556" s="11">
        <v>0.7</v>
      </c>
      <c r="I1556" s="11">
        <v>0.4</v>
      </c>
      <c r="J1556" s="11">
        <v>0.8</v>
      </c>
      <c r="K1556" s="11">
        <v>2</v>
      </c>
      <c r="L1556" s="11">
        <v>3</v>
      </c>
      <c r="M1556" s="11">
        <v>4</v>
      </c>
      <c r="N1556" s="11">
        <v>3</v>
      </c>
      <c r="O1556" s="11">
        <v>0.05</v>
      </c>
      <c r="P1556" s="11">
        <v>0.2</v>
      </c>
      <c r="Q1556" s="11">
        <v>0.23333333000000001</v>
      </c>
      <c r="R1556" s="11">
        <v>0.2</v>
      </c>
      <c r="S1556" s="11">
        <v>3614.2152999999998</v>
      </c>
      <c r="T1556" s="11">
        <v>0.7</v>
      </c>
      <c r="U1556" s="11">
        <v>90</v>
      </c>
      <c r="V1556" s="11">
        <v>800</v>
      </c>
      <c r="W1556" s="11">
        <v>-2.0539546999999998</v>
      </c>
      <c r="Y1556" s="11">
        <v>-3.3580580000000002</v>
      </c>
      <c r="Z1556" s="11">
        <v>392.72727272727275</v>
      </c>
      <c r="AA1556" s="11">
        <v>3614.2152999999998</v>
      </c>
      <c r="AB1556" s="11">
        <v>0.7</v>
      </c>
      <c r="AC1556" s="11">
        <v>90</v>
      </c>
      <c r="AD1556" s="11">
        <v>-2.0539546999999998</v>
      </c>
    </row>
    <row r="1557" spans="2:30" x14ac:dyDescent="0.35">
      <c r="B1557" s="11">
        <v>17.994029000000001</v>
      </c>
      <c r="C1557" s="11">
        <v>20</v>
      </c>
      <c r="D1557" s="11">
        <v>111.15306</v>
      </c>
      <c r="E1557" s="11">
        <v>0.219</v>
      </c>
      <c r="F1557" s="11">
        <v>1961.518595041322</v>
      </c>
      <c r="G1557" s="11">
        <v>5000</v>
      </c>
      <c r="H1557" s="11">
        <v>0.75</v>
      </c>
      <c r="I1557" s="11">
        <v>0.5</v>
      </c>
      <c r="J1557" s="11">
        <v>0.9</v>
      </c>
      <c r="K1557" s="11">
        <v>4</v>
      </c>
      <c r="L1557" s="11">
        <v>2</v>
      </c>
      <c r="M1557" s="11">
        <v>4</v>
      </c>
      <c r="N1557" s="11">
        <v>3</v>
      </c>
      <c r="O1557" s="11">
        <v>0.05</v>
      </c>
      <c r="P1557" s="11">
        <v>0.2</v>
      </c>
      <c r="Q1557" s="11">
        <v>0.1</v>
      </c>
      <c r="R1557" s="11">
        <v>0.35</v>
      </c>
      <c r="S1557" s="11">
        <v>3147.1842000000001</v>
      </c>
      <c r="T1557" s="11">
        <v>0.55000000000000004</v>
      </c>
      <c r="U1557" s="11">
        <v>70</v>
      </c>
      <c r="V1557" s="11">
        <v>1200</v>
      </c>
      <c r="W1557" s="11">
        <v>19.850719999999999</v>
      </c>
      <c r="Y1557" s="11">
        <v>17.994029000000001</v>
      </c>
      <c r="Z1557" s="11">
        <v>429.57257231404952</v>
      </c>
      <c r="AA1557" s="11">
        <v>3147.1842000000001</v>
      </c>
      <c r="AB1557" s="11">
        <v>0.55000000000000004</v>
      </c>
      <c r="AC1557" s="11">
        <v>70</v>
      </c>
      <c r="AD1557" s="11">
        <v>19.850719999999999</v>
      </c>
    </row>
    <row r="1558" spans="2:30" x14ac:dyDescent="0.35">
      <c r="B1558" s="11">
        <v>-12.740788999999999</v>
      </c>
      <c r="C1558" s="11">
        <v>45</v>
      </c>
      <c r="D1558" s="11">
        <v>172.07142999999999</v>
      </c>
      <c r="E1558" s="11">
        <v>5.7000000000000002E-2</v>
      </c>
      <c r="F1558" s="11">
        <v>1650</v>
      </c>
      <c r="G1558" s="11">
        <v>8000</v>
      </c>
      <c r="H1558" s="11">
        <v>0.75</v>
      </c>
      <c r="I1558" s="11">
        <v>0.5</v>
      </c>
      <c r="J1558" s="11">
        <v>0.7</v>
      </c>
      <c r="K1558" s="11">
        <v>2</v>
      </c>
      <c r="L1558" s="11">
        <v>4</v>
      </c>
      <c r="M1558" s="11">
        <v>2</v>
      </c>
      <c r="N1558" s="11">
        <v>3</v>
      </c>
      <c r="O1558" s="11">
        <v>0.2</v>
      </c>
      <c r="P1558" s="11">
        <v>0.15</v>
      </c>
      <c r="Q1558" s="11">
        <v>0.1</v>
      </c>
      <c r="R1558" s="11">
        <v>0.25</v>
      </c>
      <c r="S1558" s="11">
        <v>3721.9389999999999</v>
      </c>
      <c r="T1558" s="11">
        <v>0.42499999999999999</v>
      </c>
      <c r="U1558" s="11">
        <v>50</v>
      </c>
      <c r="V1558" s="11">
        <v>1000</v>
      </c>
      <c r="W1558" s="11">
        <v>-12.280227</v>
      </c>
      <c r="Y1558" s="11">
        <v>-12.740788999999999</v>
      </c>
      <c r="Z1558" s="11">
        <v>94.05</v>
      </c>
      <c r="AA1558" s="11">
        <v>3721.9389999999999</v>
      </c>
      <c r="AB1558" s="11">
        <v>0.42499999999999999</v>
      </c>
      <c r="AC1558" s="11">
        <v>50</v>
      </c>
      <c r="AD1558" s="11">
        <v>-12.280227</v>
      </c>
    </row>
    <row r="1559" spans="2:30" x14ac:dyDescent="0.35">
      <c r="B1559" s="11">
        <v>-0.56988099999999997</v>
      </c>
      <c r="C1559" s="11">
        <v>30</v>
      </c>
      <c r="D1559" s="11">
        <v>38.051020000000001</v>
      </c>
      <c r="E1559" s="11">
        <v>0.246</v>
      </c>
      <c r="F1559" s="11">
        <v>2847.3657024793383</v>
      </c>
      <c r="G1559" s="11">
        <v>8000</v>
      </c>
      <c r="H1559" s="11">
        <v>0.75</v>
      </c>
      <c r="I1559" s="11">
        <v>0.3</v>
      </c>
      <c r="J1559" s="11">
        <v>0.6</v>
      </c>
      <c r="K1559" s="11">
        <v>3</v>
      </c>
      <c r="L1559" s="11">
        <v>3</v>
      </c>
      <c r="M1559" s="11">
        <v>4</v>
      </c>
      <c r="N1559" s="11">
        <v>3</v>
      </c>
      <c r="O1559" s="11">
        <v>0.05</v>
      </c>
      <c r="P1559" s="11">
        <v>0.2</v>
      </c>
      <c r="Q1559" s="11">
        <v>0.3</v>
      </c>
      <c r="R1559" s="11">
        <v>0.2</v>
      </c>
      <c r="S1559" s="11">
        <v>4067.63</v>
      </c>
      <c r="T1559" s="11">
        <v>0.55000000000000004</v>
      </c>
      <c r="U1559" s="11">
        <v>50</v>
      </c>
      <c r="V1559" s="11">
        <v>1000</v>
      </c>
      <c r="W1559" s="11">
        <v>2.0318912</v>
      </c>
      <c r="Y1559" s="11">
        <v>-0.56988099999999997</v>
      </c>
      <c r="Z1559" s="11">
        <v>700.45196280991718</v>
      </c>
      <c r="AA1559" s="11">
        <v>4067.63</v>
      </c>
      <c r="AB1559" s="11">
        <v>0.55000000000000004</v>
      </c>
      <c r="AC1559" s="11">
        <v>50</v>
      </c>
      <c r="AD1559" s="11">
        <v>2.0318912</v>
      </c>
    </row>
    <row r="1560" spans="2:30" x14ac:dyDescent="0.35">
      <c r="B1560" s="11">
        <v>8.1062689999999993</v>
      </c>
      <c r="C1560" s="11">
        <v>30</v>
      </c>
      <c r="D1560" s="11">
        <v>123.33673</v>
      </c>
      <c r="E1560" s="11">
        <v>0.111</v>
      </c>
      <c r="F1560" s="11">
        <v>3100</v>
      </c>
      <c r="G1560" s="11">
        <v>6000</v>
      </c>
      <c r="H1560" s="11">
        <v>0.75</v>
      </c>
      <c r="I1560" s="11">
        <v>0.4</v>
      </c>
      <c r="J1560" s="11">
        <v>0.7</v>
      </c>
      <c r="K1560" s="11">
        <v>2</v>
      </c>
      <c r="L1560" s="11">
        <v>2</v>
      </c>
      <c r="M1560" s="11">
        <v>2</v>
      </c>
      <c r="N1560" s="11">
        <v>2</v>
      </c>
      <c r="O1560" s="11">
        <v>0.2</v>
      </c>
      <c r="P1560" s="11">
        <v>0.2</v>
      </c>
      <c r="Q1560" s="11">
        <v>0.3</v>
      </c>
      <c r="R1560" s="11">
        <v>0.3</v>
      </c>
      <c r="S1560" s="11">
        <v>3050.7224999999999</v>
      </c>
      <c r="T1560" s="11">
        <v>0.55000000000000004</v>
      </c>
      <c r="U1560" s="11">
        <v>70</v>
      </c>
      <c r="V1560" s="11">
        <v>600</v>
      </c>
      <c r="W1560" s="11">
        <v>7.4707039000000002</v>
      </c>
      <c r="Y1560" s="11">
        <v>8.1062689999999993</v>
      </c>
      <c r="Z1560" s="11">
        <v>344.1</v>
      </c>
      <c r="AA1560" s="11">
        <v>3050.7224999999999</v>
      </c>
      <c r="AB1560" s="11">
        <v>0.55000000000000004</v>
      </c>
      <c r="AC1560" s="11">
        <v>70</v>
      </c>
      <c r="AD1560" s="11">
        <v>7.4707039000000002</v>
      </c>
    </row>
    <row r="1561" spans="2:30" x14ac:dyDescent="0.35">
      <c r="B1561" s="11">
        <v>10.841543</v>
      </c>
      <c r="C1561" s="11">
        <v>30</v>
      </c>
      <c r="D1561" s="11">
        <v>86.785713999999999</v>
      </c>
      <c r="E1561" s="11">
        <v>0.219</v>
      </c>
      <c r="F1561" s="11">
        <v>2485.227272727273</v>
      </c>
      <c r="G1561" s="11">
        <v>8500</v>
      </c>
      <c r="H1561" s="11">
        <v>0.8</v>
      </c>
      <c r="I1561" s="11">
        <v>0.2</v>
      </c>
      <c r="J1561" s="11">
        <v>0.9</v>
      </c>
      <c r="K1561" s="11">
        <v>4</v>
      </c>
      <c r="L1561" s="11">
        <v>3</v>
      </c>
      <c r="M1561" s="11">
        <v>4</v>
      </c>
      <c r="N1561" s="11">
        <v>4</v>
      </c>
      <c r="O1561" s="11">
        <v>0.125</v>
      </c>
      <c r="P1561" s="11">
        <v>0.1</v>
      </c>
      <c r="Q1561" s="11">
        <v>0.3</v>
      </c>
      <c r="R1561" s="11">
        <v>0.3</v>
      </c>
      <c r="S1561" s="11">
        <v>2230.6358</v>
      </c>
      <c r="T1561" s="11">
        <v>0.625</v>
      </c>
      <c r="U1561" s="11">
        <v>90</v>
      </c>
      <c r="V1561" s="11">
        <v>2000</v>
      </c>
      <c r="W1561" s="11">
        <v>7.0534751</v>
      </c>
      <c r="Y1561" s="11">
        <v>10.841543</v>
      </c>
      <c r="Z1561" s="11">
        <v>544.26477272727277</v>
      </c>
      <c r="AA1561" s="11">
        <v>2230.6358</v>
      </c>
      <c r="AB1561" s="11">
        <v>0.625</v>
      </c>
      <c r="AC1561" s="11">
        <v>90</v>
      </c>
      <c r="AD1561" s="11">
        <v>7.0534751</v>
      </c>
    </row>
    <row r="1562" spans="2:30" x14ac:dyDescent="0.35">
      <c r="B1562" s="11">
        <v>-3.7334999999999998</v>
      </c>
      <c r="C1562" s="11">
        <v>15</v>
      </c>
      <c r="D1562" s="11">
        <v>117.2449</v>
      </c>
      <c r="E1562" s="11">
        <v>0.16500000000000001</v>
      </c>
      <c r="F1562" s="11">
        <v>2985.4338842975208</v>
      </c>
      <c r="G1562" s="11">
        <v>7500</v>
      </c>
      <c r="H1562" s="11">
        <v>0.85</v>
      </c>
      <c r="I1562" s="11">
        <v>0.2</v>
      </c>
      <c r="J1562" s="11">
        <v>0.7</v>
      </c>
      <c r="K1562" s="11">
        <v>2</v>
      </c>
      <c r="L1562" s="11">
        <v>4</v>
      </c>
      <c r="M1562" s="11">
        <v>2</v>
      </c>
      <c r="N1562" s="11">
        <v>4</v>
      </c>
      <c r="O1562" s="11">
        <v>0.05</v>
      </c>
      <c r="P1562" s="11">
        <v>0.15</v>
      </c>
      <c r="Q1562" s="11">
        <v>0.23333333000000001</v>
      </c>
      <c r="R1562" s="11">
        <v>0.35</v>
      </c>
      <c r="S1562" s="11">
        <v>2847.7719999999999</v>
      </c>
      <c r="T1562" s="11">
        <v>0.65</v>
      </c>
      <c r="U1562" s="11">
        <v>60</v>
      </c>
      <c r="V1562" s="11">
        <v>1400</v>
      </c>
      <c r="W1562" s="11">
        <v>-5.1436286999999998</v>
      </c>
      <c r="Y1562" s="11">
        <v>-3.7334999999999998</v>
      </c>
      <c r="Z1562" s="11">
        <v>492.59659090909093</v>
      </c>
      <c r="AA1562" s="11">
        <v>2847.7719999999999</v>
      </c>
      <c r="AB1562" s="11">
        <v>0.65</v>
      </c>
      <c r="AC1562" s="11">
        <v>60</v>
      </c>
      <c r="AD1562" s="11">
        <v>-5.1436286999999998</v>
      </c>
    </row>
    <row r="1563" spans="2:30" x14ac:dyDescent="0.35">
      <c r="B1563" s="11">
        <v>-7.5273370000000002</v>
      </c>
      <c r="C1563" s="11">
        <v>25</v>
      </c>
      <c r="D1563" s="11">
        <v>111.15306</v>
      </c>
      <c r="E1563" s="11">
        <v>0.192</v>
      </c>
      <c r="F1563" s="11">
        <v>2221.6425619834713</v>
      </c>
      <c r="G1563" s="11">
        <v>5500</v>
      </c>
      <c r="H1563" s="11">
        <v>0.85</v>
      </c>
      <c r="I1563" s="11">
        <v>0.3</v>
      </c>
      <c r="J1563" s="11">
        <v>0.7</v>
      </c>
      <c r="K1563" s="11">
        <v>3</v>
      </c>
      <c r="L1563" s="11">
        <v>4</v>
      </c>
      <c r="M1563" s="11">
        <v>3</v>
      </c>
      <c r="N1563" s="11">
        <v>4</v>
      </c>
      <c r="O1563" s="11">
        <v>0.2</v>
      </c>
      <c r="P1563" s="11">
        <v>0.15</v>
      </c>
      <c r="Q1563" s="11">
        <v>0.16666666999999999</v>
      </c>
      <c r="R1563" s="11">
        <v>0.3</v>
      </c>
      <c r="S1563" s="11">
        <v>1954.9241999999999</v>
      </c>
      <c r="T1563" s="11">
        <v>0.65</v>
      </c>
      <c r="U1563" s="11">
        <v>60</v>
      </c>
      <c r="V1563" s="11">
        <v>2000</v>
      </c>
      <c r="W1563" s="11">
        <v>-4.4061107999999995</v>
      </c>
      <c r="Y1563" s="11">
        <v>-7.5273370000000002</v>
      </c>
      <c r="Z1563" s="11">
        <v>426.55537190082651</v>
      </c>
      <c r="AA1563" s="11">
        <v>1954.9241999999999</v>
      </c>
      <c r="AB1563" s="11">
        <v>0.65</v>
      </c>
      <c r="AC1563" s="11">
        <v>60</v>
      </c>
      <c r="AD1563" s="11">
        <v>-4.4061107999999995</v>
      </c>
    </row>
    <row r="1564" spans="2:30" x14ac:dyDescent="0.35">
      <c r="B1564" s="11">
        <v>0.72854799999999997</v>
      </c>
      <c r="C1564" s="11">
        <v>30</v>
      </c>
      <c r="D1564" s="11">
        <v>25.867346999999999</v>
      </c>
      <c r="E1564" s="11">
        <v>0.16500000000000001</v>
      </c>
      <c r="F1564" s="11">
        <v>5185.227272727273</v>
      </c>
      <c r="G1564" s="11">
        <v>6000</v>
      </c>
      <c r="H1564" s="11">
        <v>0.85</v>
      </c>
      <c r="I1564" s="11">
        <v>0.5</v>
      </c>
      <c r="J1564" s="11">
        <v>0.8</v>
      </c>
      <c r="K1564" s="11">
        <v>2</v>
      </c>
      <c r="L1564" s="11">
        <v>4</v>
      </c>
      <c r="M1564" s="11">
        <v>2</v>
      </c>
      <c r="N1564" s="11">
        <v>3</v>
      </c>
      <c r="O1564" s="11">
        <v>0.2</v>
      </c>
      <c r="P1564" s="11">
        <v>0.2</v>
      </c>
      <c r="Q1564" s="11">
        <v>0.23333333000000001</v>
      </c>
      <c r="R1564" s="11">
        <v>0.2</v>
      </c>
      <c r="S1564" s="11">
        <v>3050.7224999999999</v>
      </c>
      <c r="T1564" s="11">
        <v>0.625</v>
      </c>
      <c r="U1564" s="11">
        <v>80</v>
      </c>
      <c r="V1564" s="11">
        <v>1800</v>
      </c>
      <c r="W1564" s="11">
        <v>2.4138079000000001</v>
      </c>
      <c r="Y1564" s="11">
        <v>0.72854799999999997</v>
      </c>
      <c r="Z1564" s="11">
        <v>855.56250000000011</v>
      </c>
      <c r="AA1564" s="11">
        <v>3050.7224999999999</v>
      </c>
      <c r="AB1564" s="11">
        <v>0.625</v>
      </c>
      <c r="AC1564" s="11">
        <v>80</v>
      </c>
      <c r="AD1564" s="11">
        <v>2.4138079000000001</v>
      </c>
    </row>
    <row r="1565" spans="2:30" x14ac:dyDescent="0.35">
      <c r="B1565" s="11">
        <v>9.5034270000000003</v>
      </c>
      <c r="C1565" s="11">
        <v>35</v>
      </c>
      <c r="D1565" s="11">
        <v>239.08162999999999</v>
      </c>
      <c r="E1565" s="11">
        <v>0.111</v>
      </c>
      <c r="F1565" s="11">
        <v>5185.227272727273</v>
      </c>
      <c r="G1565" s="11">
        <v>8500</v>
      </c>
      <c r="H1565" s="11">
        <v>0.7</v>
      </c>
      <c r="I1565" s="11">
        <v>0.3</v>
      </c>
      <c r="J1565" s="11">
        <v>0.7</v>
      </c>
      <c r="K1565" s="11">
        <v>2</v>
      </c>
      <c r="L1565" s="11">
        <v>2</v>
      </c>
      <c r="M1565" s="11">
        <v>2</v>
      </c>
      <c r="N1565" s="11">
        <v>3</v>
      </c>
      <c r="O1565" s="11">
        <v>0.125</v>
      </c>
      <c r="P1565" s="11">
        <v>0.2</v>
      </c>
      <c r="Q1565" s="11">
        <v>0.23333333000000001</v>
      </c>
      <c r="R1565" s="11">
        <v>0.35</v>
      </c>
      <c r="S1565" s="11">
        <v>4868.2119000000002</v>
      </c>
      <c r="T1565" s="11">
        <v>0.5</v>
      </c>
      <c r="U1565" s="11">
        <v>60</v>
      </c>
      <c r="V1565" s="11">
        <v>400</v>
      </c>
      <c r="W1565" s="11">
        <v>7.6774968000000001</v>
      </c>
      <c r="Y1565" s="11">
        <v>9.5034270000000003</v>
      </c>
      <c r="Z1565" s="11">
        <v>575.56022727272727</v>
      </c>
      <c r="AA1565" s="11">
        <v>4868.2119000000002</v>
      </c>
      <c r="AB1565" s="11">
        <v>0.5</v>
      </c>
      <c r="AC1565" s="11">
        <v>60</v>
      </c>
      <c r="AD1565" s="11">
        <v>7.6774968000000001</v>
      </c>
    </row>
    <row r="1566" spans="2:30" x14ac:dyDescent="0.35">
      <c r="B1566" s="11">
        <v>-18.785501</v>
      </c>
      <c r="C1566" s="11">
        <v>40</v>
      </c>
      <c r="D1566" s="11">
        <v>31.959184</v>
      </c>
      <c r="E1566" s="11">
        <v>0.03</v>
      </c>
      <c r="F1566" s="11">
        <v>2435.4855371900826</v>
      </c>
      <c r="G1566" s="11">
        <v>7000</v>
      </c>
      <c r="H1566" s="11">
        <v>0.7</v>
      </c>
      <c r="I1566" s="11">
        <v>0.5</v>
      </c>
      <c r="J1566" s="11">
        <v>0.7</v>
      </c>
      <c r="K1566" s="11">
        <v>4</v>
      </c>
      <c r="L1566" s="11">
        <v>4</v>
      </c>
      <c r="M1566" s="11">
        <v>3</v>
      </c>
      <c r="N1566" s="11">
        <v>4</v>
      </c>
      <c r="O1566" s="11">
        <v>0.2</v>
      </c>
      <c r="P1566" s="11">
        <v>0.1</v>
      </c>
      <c r="Q1566" s="11">
        <v>0.23333333000000001</v>
      </c>
      <c r="R1566" s="11">
        <v>0.35</v>
      </c>
      <c r="S1566" s="11">
        <v>3892.2318</v>
      </c>
      <c r="T1566" s="11">
        <v>0.65</v>
      </c>
      <c r="U1566" s="11">
        <v>40</v>
      </c>
      <c r="V1566" s="11">
        <v>1200</v>
      </c>
      <c r="W1566" s="11">
        <v>-18.109634</v>
      </c>
      <c r="Y1566" s="11">
        <v>-18.785501</v>
      </c>
      <c r="Z1566" s="11">
        <v>73.064566115702476</v>
      </c>
      <c r="AA1566" s="11">
        <v>3892.2318</v>
      </c>
      <c r="AB1566" s="11">
        <v>0.65</v>
      </c>
      <c r="AC1566" s="11">
        <v>40</v>
      </c>
      <c r="AD1566" s="11">
        <v>-18.109634</v>
      </c>
    </row>
    <row r="1567" spans="2:30" x14ac:dyDescent="0.35">
      <c r="B1567" s="11">
        <v>-12.482004999999999</v>
      </c>
      <c r="C1567" s="11">
        <v>40</v>
      </c>
      <c r="D1567" s="11">
        <v>251.26531</v>
      </c>
      <c r="E1567" s="11">
        <v>0.219</v>
      </c>
      <c r="F1567" s="11">
        <v>1885.5371900826447</v>
      </c>
      <c r="G1567" s="11">
        <v>8500</v>
      </c>
      <c r="H1567" s="11">
        <v>0.7</v>
      </c>
      <c r="I1567" s="11">
        <v>0.3</v>
      </c>
      <c r="J1567" s="11">
        <v>0.9</v>
      </c>
      <c r="K1567" s="11">
        <v>3</v>
      </c>
      <c r="L1567" s="11">
        <v>4</v>
      </c>
      <c r="M1567" s="11">
        <v>3</v>
      </c>
      <c r="N1567" s="11">
        <v>3</v>
      </c>
      <c r="O1567" s="11">
        <v>0.2</v>
      </c>
      <c r="P1567" s="11">
        <v>0.15</v>
      </c>
      <c r="Q1567" s="11">
        <v>0.1</v>
      </c>
      <c r="R1567" s="11">
        <v>0.35</v>
      </c>
      <c r="S1567" s="11">
        <v>3413.4254999999998</v>
      </c>
      <c r="T1567" s="11">
        <v>0.625</v>
      </c>
      <c r="U1567" s="11">
        <v>40</v>
      </c>
      <c r="V1567" s="11">
        <v>1600</v>
      </c>
      <c r="W1567" s="11">
        <v>-14.595962</v>
      </c>
      <c r="Y1567" s="11">
        <v>-12.482004999999999</v>
      </c>
      <c r="Z1567" s="11">
        <v>412.93264462809918</v>
      </c>
      <c r="AA1567" s="11">
        <v>3413.4254999999998</v>
      </c>
      <c r="AB1567" s="11">
        <v>0.625</v>
      </c>
      <c r="AC1567" s="11">
        <v>40</v>
      </c>
      <c r="AD1567" s="11">
        <v>-14.595962</v>
      </c>
    </row>
    <row r="1568" spans="2:30" x14ac:dyDescent="0.35">
      <c r="B1568" s="11">
        <v>2.6028509999999998</v>
      </c>
      <c r="C1568" s="11">
        <v>15</v>
      </c>
      <c r="D1568" s="11">
        <v>19.775510000000001</v>
      </c>
      <c r="E1568" s="11">
        <v>0.246</v>
      </c>
      <c r="F1568" s="11">
        <v>2400</v>
      </c>
      <c r="G1568" s="11">
        <v>7500</v>
      </c>
      <c r="H1568" s="11">
        <v>0.7</v>
      </c>
      <c r="I1568" s="11">
        <v>0.4</v>
      </c>
      <c r="J1568" s="11">
        <v>0.8</v>
      </c>
      <c r="K1568" s="11">
        <v>4</v>
      </c>
      <c r="L1568" s="11">
        <v>2</v>
      </c>
      <c r="M1568" s="11">
        <v>2</v>
      </c>
      <c r="N1568" s="11">
        <v>4</v>
      </c>
      <c r="O1568" s="11">
        <v>0.125</v>
      </c>
      <c r="P1568" s="11">
        <v>0.1</v>
      </c>
      <c r="Q1568" s="11">
        <v>0.16666666999999999</v>
      </c>
      <c r="R1568" s="11">
        <v>0.35</v>
      </c>
      <c r="S1568" s="11">
        <v>2847.7719999999999</v>
      </c>
      <c r="T1568" s="11">
        <v>0.625</v>
      </c>
      <c r="U1568" s="11">
        <v>50</v>
      </c>
      <c r="V1568" s="11">
        <v>1200</v>
      </c>
      <c r="W1568" s="11">
        <v>-1.8665786000000002</v>
      </c>
      <c r="Y1568" s="11">
        <v>2.6028509999999998</v>
      </c>
      <c r="Z1568" s="11">
        <v>590.4</v>
      </c>
      <c r="AA1568" s="11">
        <v>2847.7719999999999</v>
      </c>
      <c r="AB1568" s="11">
        <v>0.625</v>
      </c>
      <c r="AC1568" s="11">
        <v>50</v>
      </c>
      <c r="AD1568" s="11">
        <v>-1.8665786000000002</v>
      </c>
    </row>
    <row r="1569" spans="2:30" x14ac:dyDescent="0.35">
      <c r="B1569" s="11">
        <v>-10.663366999999999</v>
      </c>
      <c r="C1569" s="11">
        <v>25</v>
      </c>
      <c r="D1569" s="11">
        <v>147.70408</v>
      </c>
      <c r="E1569" s="11">
        <v>0.111</v>
      </c>
      <c r="F1569" s="11">
        <v>1958.0578512396696</v>
      </c>
      <c r="G1569" s="11">
        <v>6000</v>
      </c>
      <c r="H1569" s="11">
        <v>0.8</v>
      </c>
      <c r="I1569" s="11">
        <v>0.5</v>
      </c>
      <c r="J1569" s="11">
        <v>0.8</v>
      </c>
      <c r="K1569" s="11">
        <v>4</v>
      </c>
      <c r="L1569" s="11">
        <v>3</v>
      </c>
      <c r="M1569" s="11">
        <v>3</v>
      </c>
      <c r="N1569" s="11">
        <v>3</v>
      </c>
      <c r="O1569" s="11">
        <v>0.05</v>
      </c>
      <c r="P1569" s="11">
        <v>0.1</v>
      </c>
      <c r="Q1569" s="11">
        <v>0.1</v>
      </c>
      <c r="R1569" s="11">
        <v>0.3</v>
      </c>
      <c r="S1569" s="11">
        <v>1624.8721</v>
      </c>
      <c r="T1569" s="11">
        <v>0.7</v>
      </c>
      <c r="U1569" s="11">
        <v>40</v>
      </c>
      <c r="V1569" s="11">
        <v>800</v>
      </c>
      <c r="W1569" s="11">
        <v>-10.979967</v>
      </c>
      <c r="Y1569" s="11">
        <v>-10.663366999999999</v>
      </c>
      <c r="Z1569" s="11">
        <v>217.34442148760334</v>
      </c>
      <c r="AA1569" s="11">
        <v>1624.8721</v>
      </c>
      <c r="AB1569" s="11">
        <v>0.7</v>
      </c>
      <c r="AC1569" s="11">
        <v>40</v>
      </c>
      <c r="AD1569" s="11">
        <v>-10.979967</v>
      </c>
    </row>
    <row r="1570" spans="2:30" x14ac:dyDescent="0.35">
      <c r="B1570" s="11">
        <v>-0.62775800000000004</v>
      </c>
      <c r="C1570" s="11">
        <v>30</v>
      </c>
      <c r="D1570" s="11">
        <v>208.62244999999999</v>
      </c>
      <c r="E1570" s="11">
        <v>0.111</v>
      </c>
      <c r="F1570" s="11">
        <v>2748.8119834710747</v>
      </c>
      <c r="G1570" s="11">
        <v>6000</v>
      </c>
      <c r="H1570" s="11">
        <v>0.75</v>
      </c>
      <c r="I1570" s="11">
        <v>0.2</v>
      </c>
      <c r="J1570" s="11">
        <v>0.9</v>
      </c>
      <c r="K1570" s="11">
        <v>4</v>
      </c>
      <c r="L1570" s="11">
        <v>3</v>
      </c>
      <c r="M1570" s="11">
        <v>3</v>
      </c>
      <c r="N1570" s="11">
        <v>3</v>
      </c>
      <c r="O1570" s="11">
        <v>0.2</v>
      </c>
      <c r="P1570" s="11">
        <v>0.2</v>
      </c>
      <c r="Q1570" s="11">
        <v>0.23333333000000001</v>
      </c>
      <c r="R1570" s="11">
        <v>0.2</v>
      </c>
      <c r="S1570" s="11">
        <v>2066.6185</v>
      </c>
      <c r="T1570" s="11">
        <v>0.5</v>
      </c>
      <c r="U1570" s="11">
        <v>60</v>
      </c>
      <c r="V1570" s="11">
        <v>1000</v>
      </c>
      <c r="W1570" s="11">
        <v>3.1826175000000001</v>
      </c>
      <c r="Y1570" s="11">
        <v>-0.62775800000000004</v>
      </c>
      <c r="Z1570" s="11">
        <v>305.1181301652893</v>
      </c>
      <c r="AA1570" s="11">
        <v>2066.6185</v>
      </c>
      <c r="AB1570" s="11">
        <v>0.5</v>
      </c>
      <c r="AC1570" s="11">
        <v>60</v>
      </c>
      <c r="AD1570" s="11">
        <v>3.1826175000000001</v>
      </c>
    </row>
    <row r="1571" spans="2:30" x14ac:dyDescent="0.35">
      <c r="B1571" s="11">
        <v>-10.993565</v>
      </c>
      <c r="C1571" s="11">
        <v>25</v>
      </c>
      <c r="D1571" s="11">
        <v>165.97959</v>
      </c>
      <c r="E1571" s="11">
        <v>0.03</v>
      </c>
      <c r="F1571" s="11">
        <v>2750.413223140496</v>
      </c>
      <c r="G1571" s="11">
        <v>8500</v>
      </c>
      <c r="H1571" s="11">
        <v>0.8</v>
      </c>
      <c r="I1571" s="11">
        <v>0.2</v>
      </c>
      <c r="J1571" s="11">
        <v>0.9</v>
      </c>
      <c r="K1571" s="11">
        <v>4</v>
      </c>
      <c r="L1571" s="11">
        <v>3</v>
      </c>
      <c r="M1571" s="11">
        <v>2</v>
      </c>
      <c r="N1571" s="11">
        <v>2</v>
      </c>
      <c r="O1571" s="11">
        <v>0.125</v>
      </c>
      <c r="P1571" s="11">
        <v>0.1</v>
      </c>
      <c r="Q1571" s="11">
        <v>0.1</v>
      </c>
      <c r="R1571" s="11">
        <v>0.2</v>
      </c>
      <c r="S1571" s="11">
        <v>3021.2465000000002</v>
      </c>
      <c r="T1571" s="11">
        <v>0.57499999999999996</v>
      </c>
      <c r="U1571" s="11">
        <v>70</v>
      </c>
      <c r="V1571" s="11">
        <v>1200</v>
      </c>
      <c r="W1571" s="11">
        <v>-11.210952000000001</v>
      </c>
      <c r="Y1571" s="11">
        <v>-10.993565</v>
      </c>
      <c r="Z1571" s="11">
        <v>82.512396694214871</v>
      </c>
      <c r="AA1571" s="11">
        <v>3021.2465000000002</v>
      </c>
      <c r="AB1571" s="11">
        <v>0.57499999999999996</v>
      </c>
      <c r="AC1571" s="11">
        <v>70</v>
      </c>
      <c r="AD1571" s="11">
        <v>-11.210952000000001</v>
      </c>
    </row>
    <row r="1572" spans="2:30" x14ac:dyDescent="0.35">
      <c r="B1572" s="11">
        <v>18.541118999999998</v>
      </c>
      <c r="C1572" s="11">
        <v>30</v>
      </c>
      <c r="D1572" s="11">
        <v>275.63265000000001</v>
      </c>
      <c r="E1572" s="11">
        <v>0.27300000000000002</v>
      </c>
      <c r="F1572" s="11">
        <v>4500</v>
      </c>
      <c r="G1572" s="11">
        <v>5000</v>
      </c>
      <c r="H1572" s="11">
        <v>0.7</v>
      </c>
      <c r="I1572" s="11">
        <v>0.2</v>
      </c>
      <c r="J1572" s="11">
        <v>0.6</v>
      </c>
      <c r="K1572" s="11">
        <v>3</v>
      </c>
      <c r="L1572" s="11">
        <v>3</v>
      </c>
      <c r="M1572" s="11">
        <v>2</v>
      </c>
      <c r="N1572" s="11">
        <v>4</v>
      </c>
      <c r="O1572" s="11">
        <v>0.125</v>
      </c>
      <c r="P1572" s="11">
        <v>0.1</v>
      </c>
      <c r="Q1572" s="11">
        <v>0.23333333000000001</v>
      </c>
      <c r="R1572" s="11">
        <v>0.3</v>
      </c>
      <c r="S1572" s="11">
        <v>2542.2687000000001</v>
      </c>
      <c r="T1572" s="11">
        <v>0.57499999999999996</v>
      </c>
      <c r="U1572" s="11">
        <v>50</v>
      </c>
      <c r="V1572" s="11">
        <v>1400</v>
      </c>
      <c r="W1572" s="11">
        <v>15.728334</v>
      </c>
      <c r="Y1572" s="11">
        <v>18.541118999999998</v>
      </c>
      <c r="Z1572" s="11">
        <v>1228.5</v>
      </c>
      <c r="AA1572" s="11">
        <v>2542.2687000000001</v>
      </c>
      <c r="AB1572" s="11">
        <v>0.57499999999999996</v>
      </c>
      <c r="AC1572" s="11">
        <v>50</v>
      </c>
      <c r="AD1572" s="11">
        <v>15.728334</v>
      </c>
    </row>
    <row r="1573" spans="2:30" x14ac:dyDescent="0.35">
      <c r="B1573" s="11">
        <v>-17.102224</v>
      </c>
      <c r="C1573" s="11">
        <v>35</v>
      </c>
      <c r="D1573" s="11">
        <v>141.61224000000001</v>
      </c>
      <c r="E1573" s="11">
        <v>5.7000000000000002E-2</v>
      </c>
      <c r="F1573" s="11">
        <v>2380.1652892561983</v>
      </c>
      <c r="G1573" s="11">
        <v>8500</v>
      </c>
      <c r="H1573" s="11">
        <v>0.8</v>
      </c>
      <c r="I1573" s="11">
        <v>0.4</v>
      </c>
      <c r="J1573" s="11">
        <v>0.8</v>
      </c>
      <c r="K1573" s="11">
        <v>4</v>
      </c>
      <c r="L1573" s="11">
        <v>2</v>
      </c>
      <c r="M1573" s="11">
        <v>2</v>
      </c>
      <c r="N1573" s="11">
        <v>2</v>
      </c>
      <c r="O1573" s="11">
        <v>0.05</v>
      </c>
      <c r="P1573" s="11">
        <v>0.15</v>
      </c>
      <c r="Q1573" s="11">
        <v>0.16666666999999999</v>
      </c>
      <c r="R1573" s="11">
        <v>0.3</v>
      </c>
      <c r="S1573" s="11">
        <v>4868.2119000000002</v>
      </c>
      <c r="T1573" s="11">
        <v>0.7</v>
      </c>
      <c r="U1573" s="11">
        <v>40</v>
      </c>
      <c r="V1573" s="11">
        <v>1400</v>
      </c>
      <c r="W1573" s="11">
        <v>-18.673973</v>
      </c>
      <c r="Y1573" s="11">
        <v>-17.102224</v>
      </c>
      <c r="Z1573" s="11">
        <v>135.6694214876033</v>
      </c>
      <c r="AA1573" s="11">
        <v>4868.2119000000002</v>
      </c>
      <c r="AB1573" s="11">
        <v>0.7</v>
      </c>
      <c r="AC1573" s="11">
        <v>40</v>
      </c>
      <c r="AD1573" s="11">
        <v>-18.673973</v>
      </c>
    </row>
    <row r="1574" spans="2:30" x14ac:dyDescent="0.35">
      <c r="B1574" s="11">
        <v>35.492572000000003</v>
      </c>
      <c r="C1574" s="11">
        <v>25</v>
      </c>
      <c r="D1574" s="11">
        <v>1.5</v>
      </c>
      <c r="E1574" s="11">
        <v>0.192</v>
      </c>
      <c r="F1574" s="11">
        <v>5735.1756198347111</v>
      </c>
      <c r="G1574" s="11">
        <v>7000</v>
      </c>
      <c r="H1574" s="11">
        <v>0.8</v>
      </c>
      <c r="I1574" s="11">
        <v>0.2</v>
      </c>
      <c r="J1574" s="11">
        <v>0.8</v>
      </c>
      <c r="K1574" s="11">
        <v>3</v>
      </c>
      <c r="L1574" s="11">
        <v>2</v>
      </c>
      <c r="M1574" s="11">
        <v>4</v>
      </c>
      <c r="N1574" s="11">
        <v>3</v>
      </c>
      <c r="O1574" s="11">
        <v>0.125</v>
      </c>
      <c r="P1574" s="11">
        <v>0.2</v>
      </c>
      <c r="Q1574" s="11">
        <v>0.23333333000000001</v>
      </c>
      <c r="R1574" s="11">
        <v>0.2</v>
      </c>
      <c r="S1574" s="11">
        <v>3080.4866000000002</v>
      </c>
      <c r="T1574" s="11">
        <v>0.52500000000000002</v>
      </c>
      <c r="U1574" s="11">
        <v>60</v>
      </c>
      <c r="V1574" s="11">
        <v>1800</v>
      </c>
      <c r="W1574" s="11">
        <v>35.730252999999998</v>
      </c>
      <c r="Y1574" s="11">
        <v>35.492572000000003</v>
      </c>
      <c r="Z1574" s="11">
        <v>1101.1537190082645</v>
      </c>
      <c r="AA1574" s="11">
        <v>3080.4866000000002</v>
      </c>
      <c r="AB1574" s="11">
        <v>0.52500000000000002</v>
      </c>
      <c r="AC1574" s="11">
        <v>60</v>
      </c>
      <c r="AD1574" s="11">
        <v>35.730252999999998</v>
      </c>
    </row>
    <row r="1575" spans="2:30" x14ac:dyDescent="0.35">
      <c r="B1575" s="11">
        <v>11.369130999999999</v>
      </c>
      <c r="C1575" s="11">
        <v>40</v>
      </c>
      <c r="D1575" s="11">
        <v>226.89796000000001</v>
      </c>
      <c r="E1575" s="11">
        <v>0.111</v>
      </c>
      <c r="F1575" s="11">
        <v>5061.9834710743798</v>
      </c>
      <c r="G1575" s="11">
        <v>8000</v>
      </c>
      <c r="H1575" s="11">
        <v>0.8</v>
      </c>
      <c r="I1575" s="11">
        <v>0.2</v>
      </c>
      <c r="J1575" s="11">
        <v>0.7</v>
      </c>
      <c r="K1575" s="11">
        <v>2</v>
      </c>
      <c r="L1575" s="11">
        <v>3</v>
      </c>
      <c r="M1575" s="11">
        <v>2</v>
      </c>
      <c r="N1575" s="11">
        <v>4</v>
      </c>
      <c r="O1575" s="11">
        <v>0.05</v>
      </c>
      <c r="P1575" s="11">
        <v>0.2</v>
      </c>
      <c r="Q1575" s="11">
        <v>0.1</v>
      </c>
      <c r="R1575" s="11">
        <v>0.3</v>
      </c>
      <c r="S1575" s="11">
        <v>2594.8211999999999</v>
      </c>
      <c r="T1575" s="11">
        <v>0.45</v>
      </c>
      <c r="U1575" s="11">
        <v>80</v>
      </c>
      <c r="V1575" s="11">
        <v>800</v>
      </c>
      <c r="W1575" s="11">
        <v>-0.75429996999999993</v>
      </c>
      <c r="Y1575" s="11">
        <v>11.369130999999999</v>
      </c>
      <c r="Z1575" s="11">
        <v>561.88016528925618</v>
      </c>
      <c r="AA1575" s="11">
        <v>2594.8211999999999</v>
      </c>
      <c r="AB1575" s="11">
        <v>0.45</v>
      </c>
      <c r="AC1575" s="11">
        <v>80</v>
      </c>
      <c r="AD1575" s="11">
        <v>-0.75429996999999993</v>
      </c>
    </row>
    <row r="1576" spans="2:30" x14ac:dyDescent="0.35">
      <c r="B1576" s="11">
        <v>-9.7182390000000005</v>
      </c>
      <c r="C1576" s="11">
        <v>25</v>
      </c>
      <c r="D1576" s="11">
        <v>68.510204000000002</v>
      </c>
      <c r="E1576" s="11">
        <v>8.4000000000000005E-2</v>
      </c>
      <c r="F1576" s="11">
        <v>1885.5371900826447</v>
      </c>
      <c r="G1576" s="11">
        <v>7000</v>
      </c>
      <c r="H1576" s="11">
        <v>0.8</v>
      </c>
      <c r="I1576" s="11">
        <v>0.5</v>
      </c>
      <c r="J1576" s="11">
        <v>0.9</v>
      </c>
      <c r="K1576" s="11">
        <v>3</v>
      </c>
      <c r="L1576" s="11">
        <v>3</v>
      </c>
      <c r="M1576" s="11">
        <v>2</v>
      </c>
      <c r="N1576" s="11">
        <v>4</v>
      </c>
      <c r="O1576" s="11">
        <v>0.125</v>
      </c>
      <c r="P1576" s="11">
        <v>0.1</v>
      </c>
      <c r="Q1576" s="11">
        <v>0.3</v>
      </c>
      <c r="R1576" s="11">
        <v>0.35</v>
      </c>
      <c r="S1576" s="11">
        <v>3672.8879000000002</v>
      </c>
      <c r="T1576" s="11">
        <v>0.65</v>
      </c>
      <c r="U1576" s="11">
        <v>40</v>
      </c>
      <c r="V1576" s="11">
        <v>800</v>
      </c>
      <c r="W1576" s="11">
        <v>-8.3610569000000012</v>
      </c>
      <c r="Y1576" s="11">
        <v>-9.7182390000000005</v>
      </c>
      <c r="Z1576" s="11">
        <v>158.38512396694216</v>
      </c>
      <c r="AA1576" s="11">
        <v>3672.8879000000002</v>
      </c>
      <c r="AB1576" s="11">
        <v>0.65</v>
      </c>
      <c r="AC1576" s="11">
        <v>40</v>
      </c>
      <c r="AD1576" s="11">
        <v>-8.3610569000000012</v>
      </c>
    </row>
    <row r="1577" spans="2:30" x14ac:dyDescent="0.35">
      <c r="B1577" s="11">
        <v>-18.778293999999999</v>
      </c>
      <c r="C1577" s="11">
        <v>20</v>
      </c>
      <c r="D1577" s="11">
        <v>13.683673000000001</v>
      </c>
      <c r="E1577" s="11">
        <v>0.111</v>
      </c>
      <c r="F1577" s="11">
        <v>5200</v>
      </c>
      <c r="G1577" s="11">
        <v>8500</v>
      </c>
      <c r="H1577" s="11">
        <v>0.8</v>
      </c>
      <c r="I1577" s="11">
        <v>0.2</v>
      </c>
      <c r="J1577" s="11">
        <v>0.9</v>
      </c>
      <c r="K1577" s="11">
        <v>3</v>
      </c>
      <c r="L1577" s="11">
        <v>4</v>
      </c>
      <c r="M1577" s="11">
        <v>4</v>
      </c>
      <c r="N1577" s="11">
        <v>2</v>
      </c>
      <c r="O1577" s="11">
        <v>0.05</v>
      </c>
      <c r="P1577" s="11">
        <v>0.15</v>
      </c>
      <c r="Q1577" s="11">
        <v>0.1</v>
      </c>
      <c r="R1577" s="11">
        <v>0.2</v>
      </c>
      <c r="S1577" s="11">
        <v>3120.9576000000002</v>
      </c>
      <c r="T1577" s="11">
        <v>0.67500000000000004</v>
      </c>
      <c r="U1577" s="11">
        <v>40</v>
      </c>
      <c r="V1577" s="11">
        <v>2000</v>
      </c>
      <c r="W1577" s="11">
        <v>-18.344044</v>
      </c>
      <c r="Y1577" s="11">
        <v>-18.778293999999999</v>
      </c>
      <c r="Z1577" s="11">
        <v>577.20000000000005</v>
      </c>
      <c r="AA1577" s="11">
        <v>3120.9576000000002</v>
      </c>
      <c r="AB1577" s="11">
        <v>0.67500000000000004</v>
      </c>
      <c r="AC1577" s="11">
        <v>40</v>
      </c>
      <c r="AD1577" s="11">
        <v>-18.344044</v>
      </c>
    </row>
    <row r="1578" spans="2:30" x14ac:dyDescent="0.35">
      <c r="B1578" s="11">
        <v>13.564793999999999</v>
      </c>
      <c r="C1578" s="11">
        <v>15</v>
      </c>
      <c r="D1578" s="11">
        <v>184.2551</v>
      </c>
      <c r="E1578" s="11">
        <v>0.246</v>
      </c>
      <c r="F1578" s="11">
        <v>3535.3822314049589</v>
      </c>
      <c r="G1578" s="11">
        <v>6000</v>
      </c>
      <c r="H1578" s="11">
        <v>0.75</v>
      </c>
      <c r="I1578" s="11">
        <v>0.4</v>
      </c>
      <c r="J1578" s="11">
        <v>0.8</v>
      </c>
      <c r="K1578" s="11">
        <v>4</v>
      </c>
      <c r="L1578" s="11">
        <v>4</v>
      </c>
      <c r="M1578" s="11">
        <v>2</v>
      </c>
      <c r="N1578" s="11">
        <v>4</v>
      </c>
      <c r="O1578" s="11">
        <v>0.05</v>
      </c>
      <c r="P1578" s="11">
        <v>0.2</v>
      </c>
      <c r="Q1578" s="11">
        <v>0.1</v>
      </c>
      <c r="R1578" s="11">
        <v>0.2</v>
      </c>
      <c r="S1578" s="11">
        <v>3363.0830999999998</v>
      </c>
      <c r="T1578" s="11">
        <v>0.5</v>
      </c>
      <c r="U1578" s="11">
        <v>70</v>
      </c>
      <c r="V1578" s="11">
        <v>1200</v>
      </c>
      <c r="W1578" s="11">
        <v>9.3602463</v>
      </c>
      <c r="Y1578" s="11">
        <v>13.564793999999999</v>
      </c>
      <c r="Z1578" s="11">
        <v>869.70402892561992</v>
      </c>
      <c r="AA1578" s="11">
        <v>3363.0830999999998</v>
      </c>
      <c r="AB1578" s="11">
        <v>0.5</v>
      </c>
      <c r="AC1578" s="11">
        <v>70</v>
      </c>
      <c r="AD1578" s="11">
        <v>9.3602463</v>
      </c>
    </row>
    <row r="1579" spans="2:30" x14ac:dyDescent="0.35">
      <c r="B1579" s="11">
        <v>-17.261737</v>
      </c>
      <c r="C1579" s="11">
        <v>30</v>
      </c>
      <c r="D1579" s="11">
        <v>68.510204000000002</v>
      </c>
      <c r="E1579" s="11">
        <v>0.03</v>
      </c>
      <c r="F1579" s="11">
        <v>775</v>
      </c>
      <c r="G1579" s="11">
        <v>8000</v>
      </c>
      <c r="H1579" s="11">
        <v>0.8</v>
      </c>
      <c r="I1579" s="11">
        <v>0.3</v>
      </c>
      <c r="J1579" s="11">
        <v>0.6</v>
      </c>
      <c r="K1579" s="11">
        <v>2</v>
      </c>
      <c r="L1579" s="11">
        <v>2</v>
      </c>
      <c r="M1579" s="11">
        <v>2</v>
      </c>
      <c r="N1579" s="11">
        <v>4</v>
      </c>
      <c r="O1579" s="11">
        <v>0.125</v>
      </c>
      <c r="P1579" s="11">
        <v>0.2</v>
      </c>
      <c r="Q1579" s="11">
        <v>0.1</v>
      </c>
      <c r="R1579" s="11">
        <v>0.3</v>
      </c>
      <c r="S1579" s="11">
        <v>2755.4913000000001</v>
      </c>
      <c r="T1579" s="11">
        <v>0.4</v>
      </c>
      <c r="U1579" s="11">
        <v>60</v>
      </c>
      <c r="V1579" s="11">
        <v>1200</v>
      </c>
      <c r="W1579" s="11">
        <v>-18.475017999999999</v>
      </c>
      <c r="Y1579" s="11">
        <v>-17.261737</v>
      </c>
      <c r="Z1579" s="11">
        <v>23.25</v>
      </c>
      <c r="AA1579" s="11">
        <v>2755.4913000000001</v>
      </c>
      <c r="AB1579" s="11">
        <v>0.4</v>
      </c>
      <c r="AC1579" s="11">
        <v>60</v>
      </c>
      <c r="AD1579" s="11">
        <v>-18.475017999999999</v>
      </c>
    </row>
    <row r="1580" spans="2:30" x14ac:dyDescent="0.35">
      <c r="B1580" s="11">
        <v>10.780810000000001</v>
      </c>
      <c r="C1580" s="11">
        <v>25</v>
      </c>
      <c r="D1580" s="11">
        <v>80.693877999999998</v>
      </c>
      <c r="E1580" s="11">
        <v>0.3</v>
      </c>
      <c r="F1580" s="11">
        <v>1639.6694214876034</v>
      </c>
      <c r="G1580" s="11">
        <v>7500</v>
      </c>
      <c r="H1580" s="11">
        <v>0.8</v>
      </c>
      <c r="I1580" s="11">
        <v>0.2</v>
      </c>
      <c r="J1580" s="11">
        <v>0.9</v>
      </c>
      <c r="K1580" s="11">
        <v>4</v>
      </c>
      <c r="L1580" s="11">
        <v>3</v>
      </c>
      <c r="M1580" s="11">
        <v>4</v>
      </c>
      <c r="N1580" s="11">
        <v>2</v>
      </c>
      <c r="O1580" s="11">
        <v>0.125</v>
      </c>
      <c r="P1580" s="11">
        <v>0.15</v>
      </c>
      <c r="Q1580" s="11">
        <v>0.23333333000000001</v>
      </c>
      <c r="R1580" s="11">
        <v>0.3</v>
      </c>
      <c r="S1580" s="11">
        <v>2665.8058000000001</v>
      </c>
      <c r="T1580" s="11">
        <v>0.6</v>
      </c>
      <c r="U1580" s="11">
        <v>80</v>
      </c>
      <c r="V1580" s="11">
        <v>400</v>
      </c>
      <c r="W1580" s="11">
        <v>8.0701391000000005</v>
      </c>
      <c r="Y1580" s="11">
        <v>10.780810000000001</v>
      </c>
      <c r="Z1580" s="11">
        <v>491.90082644628097</v>
      </c>
      <c r="AA1580" s="11">
        <v>2665.8058000000001</v>
      </c>
      <c r="AB1580" s="11">
        <v>0.6</v>
      </c>
      <c r="AC1580" s="11">
        <v>80</v>
      </c>
      <c r="AD1580" s="11">
        <v>8.0701391000000005</v>
      </c>
    </row>
    <row r="1581" spans="2:30" x14ac:dyDescent="0.35">
      <c r="B1581" s="11">
        <v>-9.9125820000000004</v>
      </c>
      <c r="C1581" s="11">
        <v>40</v>
      </c>
      <c r="D1581" s="11">
        <v>226.89796000000001</v>
      </c>
      <c r="E1581" s="11">
        <v>0.16500000000000001</v>
      </c>
      <c r="F1581" s="11">
        <v>1694.4731404958679</v>
      </c>
      <c r="G1581" s="11">
        <v>6500</v>
      </c>
      <c r="H1581" s="11">
        <v>0.85</v>
      </c>
      <c r="I1581" s="11">
        <v>0.3</v>
      </c>
      <c r="J1581" s="11">
        <v>0.6</v>
      </c>
      <c r="K1581" s="11">
        <v>3</v>
      </c>
      <c r="L1581" s="11">
        <v>4</v>
      </c>
      <c r="M1581" s="11">
        <v>3</v>
      </c>
      <c r="N1581" s="11">
        <v>2</v>
      </c>
      <c r="O1581" s="11">
        <v>0.05</v>
      </c>
      <c r="P1581" s="11">
        <v>0.2</v>
      </c>
      <c r="Q1581" s="11">
        <v>0.23333333000000001</v>
      </c>
      <c r="R1581" s="11">
        <v>0.2</v>
      </c>
      <c r="S1581" s="11">
        <v>2108.2921999999999</v>
      </c>
      <c r="T1581" s="11">
        <v>0.6</v>
      </c>
      <c r="U1581" s="11">
        <v>70</v>
      </c>
      <c r="V1581" s="11">
        <v>600</v>
      </c>
      <c r="W1581" s="11">
        <v>-11.779344999999999</v>
      </c>
      <c r="Y1581" s="11">
        <v>-9.9125820000000004</v>
      </c>
      <c r="Z1581" s="11">
        <v>279.58806818181824</v>
      </c>
      <c r="AA1581" s="11">
        <v>2108.2921999999999</v>
      </c>
      <c r="AB1581" s="11">
        <v>0.6</v>
      </c>
      <c r="AC1581" s="11">
        <v>70</v>
      </c>
      <c r="AD1581" s="11">
        <v>-11.779344999999999</v>
      </c>
    </row>
    <row r="1582" spans="2:30" x14ac:dyDescent="0.35">
      <c r="B1582" s="11">
        <v>21.103971000000001</v>
      </c>
      <c r="C1582" s="11">
        <v>25</v>
      </c>
      <c r="D1582" s="11">
        <v>80.693877999999998</v>
      </c>
      <c r="E1582" s="11">
        <v>0.111</v>
      </c>
      <c r="F1582" s="11">
        <v>3733.2128099173551</v>
      </c>
      <c r="G1582" s="11">
        <v>6000</v>
      </c>
      <c r="H1582" s="11">
        <v>0.85</v>
      </c>
      <c r="I1582" s="11">
        <v>0.5</v>
      </c>
      <c r="J1582" s="11">
        <v>0.9</v>
      </c>
      <c r="K1582" s="11">
        <v>4</v>
      </c>
      <c r="L1582" s="11">
        <v>4</v>
      </c>
      <c r="M1582" s="11">
        <v>4</v>
      </c>
      <c r="N1582" s="11">
        <v>4</v>
      </c>
      <c r="O1582" s="11">
        <v>0.05</v>
      </c>
      <c r="P1582" s="11">
        <v>0.1</v>
      </c>
      <c r="Q1582" s="11">
        <v>0.1</v>
      </c>
      <c r="R1582" s="11">
        <v>0.2</v>
      </c>
      <c r="S1582" s="11">
        <v>2640.4171000000001</v>
      </c>
      <c r="T1582" s="11">
        <v>0.47499999999999998</v>
      </c>
      <c r="U1582" s="11">
        <v>80</v>
      </c>
      <c r="V1582" s="11">
        <v>1800</v>
      </c>
      <c r="W1582" s="11">
        <v>25.267153</v>
      </c>
      <c r="Y1582" s="11">
        <v>21.103971000000001</v>
      </c>
      <c r="Z1582" s="11">
        <v>414.38662190082641</v>
      </c>
      <c r="AA1582" s="11">
        <v>2640.4171000000001</v>
      </c>
      <c r="AB1582" s="11">
        <v>0.47499999999999998</v>
      </c>
      <c r="AC1582" s="11">
        <v>80</v>
      </c>
      <c r="AD1582" s="11">
        <v>25.267153</v>
      </c>
    </row>
    <row r="1583" spans="2:30" x14ac:dyDescent="0.35">
      <c r="B1583" s="11">
        <v>-0.520505</v>
      </c>
      <c r="C1583" s="11">
        <v>25</v>
      </c>
      <c r="D1583" s="11">
        <v>245.17347000000001</v>
      </c>
      <c r="E1583" s="11">
        <v>0.192</v>
      </c>
      <c r="F1583" s="11">
        <v>1885.5371900826447</v>
      </c>
      <c r="G1583" s="11">
        <v>6000</v>
      </c>
      <c r="H1583" s="11">
        <v>0.8</v>
      </c>
      <c r="I1583" s="11">
        <v>0.5</v>
      </c>
      <c r="J1583" s="11">
        <v>0.9</v>
      </c>
      <c r="K1583" s="11">
        <v>4</v>
      </c>
      <c r="L1583" s="11">
        <v>4</v>
      </c>
      <c r="M1583" s="11">
        <v>4</v>
      </c>
      <c r="N1583" s="11">
        <v>3</v>
      </c>
      <c r="O1583" s="11">
        <v>0.05</v>
      </c>
      <c r="P1583" s="11">
        <v>0.15</v>
      </c>
      <c r="Q1583" s="11">
        <v>0.1</v>
      </c>
      <c r="R1583" s="11">
        <v>0.25</v>
      </c>
      <c r="S1583" s="11">
        <v>3148.1896000000002</v>
      </c>
      <c r="T1583" s="11">
        <v>0.7</v>
      </c>
      <c r="U1583" s="11">
        <v>90</v>
      </c>
      <c r="V1583" s="11">
        <v>600</v>
      </c>
      <c r="W1583" s="11">
        <v>-0.47786260999999997</v>
      </c>
      <c r="Y1583" s="11">
        <v>-0.520505</v>
      </c>
      <c r="Z1583" s="11">
        <v>362.02314049586778</v>
      </c>
      <c r="AA1583" s="11">
        <v>3148.1896000000002</v>
      </c>
      <c r="AB1583" s="11">
        <v>0.7</v>
      </c>
      <c r="AC1583" s="11">
        <v>90</v>
      </c>
      <c r="AD1583" s="11">
        <v>-0.47786260999999997</v>
      </c>
    </row>
    <row r="1584" spans="2:30" x14ac:dyDescent="0.35">
      <c r="B1584" s="11">
        <v>-20.341422999999999</v>
      </c>
      <c r="C1584" s="11">
        <v>25</v>
      </c>
      <c r="D1584" s="11">
        <v>105.06122000000001</v>
      </c>
      <c r="E1584" s="11">
        <v>5.7000000000000002E-2</v>
      </c>
      <c r="F1584" s="11">
        <v>425</v>
      </c>
      <c r="G1584" s="11">
        <v>6500</v>
      </c>
      <c r="H1584" s="11">
        <v>0.85</v>
      </c>
      <c r="I1584" s="11">
        <v>0.2</v>
      </c>
      <c r="J1584" s="11">
        <v>0.6</v>
      </c>
      <c r="K1584" s="11">
        <v>3</v>
      </c>
      <c r="L1584" s="11">
        <v>3</v>
      </c>
      <c r="M1584" s="11">
        <v>2</v>
      </c>
      <c r="N1584" s="11">
        <v>4</v>
      </c>
      <c r="O1584" s="11">
        <v>0.125</v>
      </c>
      <c r="P1584" s="11">
        <v>0.15</v>
      </c>
      <c r="Q1584" s="11">
        <v>0.23333333000000001</v>
      </c>
      <c r="R1584" s="11">
        <v>0.25</v>
      </c>
      <c r="S1584" s="11">
        <v>3960.6257000000001</v>
      </c>
      <c r="T1584" s="11">
        <v>0.47499999999999998</v>
      </c>
      <c r="U1584" s="11">
        <v>40</v>
      </c>
      <c r="V1584" s="11">
        <v>1400</v>
      </c>
      <c r="W1584" s="11">
        <v>-20.672340999999999</v>
      </c>
      <c r="Y1584" s="11">
        <v>-20.341422999999999</v>
      </c>
      <c r="Z1584" s="11">
        <v>24.225000000000001</v>
      </c>
      <c r="AA1584" s="11">
        <v>3960.6257000000001</v>
      </c>
      <c r="AB1584" s="11">
        <v>0.47499999999999998</v>
      </c>
      <c r="AC1584" s="11">
        <v>40</v>
      </c>
      <c r="AD1584" s="11">
        <v>-20.672340999999999</v>
      </c>
    </row>
    <row r="1585" spans="2:30" x14ac:dyDescent="0.35">
      <c r="B1585" s="11">
        <v>15.591656</v>
      </c>
      <c r="C1585" s="11">
        <v>20</v>
      </c>
      <c r="D1585" s="11">
        <v>25.867346999999999</v>
      </c>
      <c r="E1585" s="11">
        <v>0.219</v>
      </c>
      <c r="F1585" s="11">
        <v>1475</v>
      </c>
      <c r="G1585" s="11">
        <v>4500</v>
      </c>
      <c r="H1585" s="11">
        <v>0.75</v>
      </c>
      <c r="I1585" s="11">
        <v>0.5</v>
      </c>
      <c r="J1585" s="11">
        <v>0.9</v>
      </c>
      <c r="K1585" s="11">
        <v>4</v>
      </c>
      <c r="L1585" s="11">
        <v>3</v>
      </c>
      <c r="M1585" s="11">
        <v>4</v>
      </c>
      <c r="N1585" s="11">
        <v>2</v>
      </c>
      <c r="O1585" s="11">
        <v>0.2</v>
      </c>
      <c r="P1585" s="11">
        <v>0.1</v>
      </c>
      <c r="Q1585" s="11">
        <v>0.1</v>
      </c>
      <c r="R1585" s="11">
        <v>0.3</v>
      </c>
      <c r="S1585" s="11">
        <v>1652.2717</v>
      </c>
      <c r="T1585" s="11">
        <v>0.45</v>
      </c>
      <c r="U1585" s="11">
        <v>60</v>
      </c>
      <c r="V1585" s="11">
        <v>800</v>
      </c>
      <c r="W1585" s="11">
        <v>22.824611000000001</v>
      </c>
      <c r="Y1585" s="11">
        <v>15.591656</v>
      </c>
      <c r="Z1585" s="11">
        <v>323.02499999999998</v>
      </c>
      <c r="AA1585" s="11">
        <v>1652.2717</v>
      </c>
      <c r="AB1585" s="11">
        <v>0.45</v>
      </c>
      <c r="AC1585" s="11">
        <v>60</v>
      </c>
      <c r="AD1585" s="11">
        <v>22.824611000000001</v>
      </c>
    </row>
    <row r="1586" spans="2:30" x14ac:dyDescent="0.35">
      <c r="B1586" s="11">
        <v>-11.072886</v>
      </c>
      <c r="C1586" s="11">
        <v>35</v>
      </c>
      <c r="D1586" s="11">
        <v>123.33673</v>
      </c>
      <c r="E1586" s="11">
        <v>0.192</v>
      </c>
      <c r="F1586" s="11">
        <v>1167.3037190082646</v>
      </c>
      <c r="G1586" s="11">
        <v>7500</v>
      </c>
      <c r="H1586" s="11">
        <v>0.75</v>
      </c>
      <c r="I1586" s="11">
        <v>0.3</v>
      </c>
      <c r="J1586" s="11">
        <v>0.7</v>
      </c>
      <c r="K1586" s="11">
        <v>3</v>
      </c>
      <c r="L1586" s="11">
        <v>4</v>
      </c>
      <c r="M1586" s="11">
        <v>4</v>
      </c>
      <c r="N1586" s="11">
        <v>2</v>
      </c>
      <c r="O1586" s="11">
        <v>0.2</v>
      </c>
      <c r="P1586" s="11">
        <v>0.2</v>
      </c>
      <c r="Q1586" s="11">
        <v>0.3</v>
      </c>
      <c r="R1586" s="11">
        <v>0.35</v>
      </c>
      <c r="S1586" s="11">
        <v>1909.1026999999999</v>
      </c>
      <c r="T1586" s="11">
        <v>0.65</v>
      </c>
      <c r="U1586" s="11">
        <v>40</v>
      </c>
      <c r="V1586" s="11">
        <v>600</v>
      </c>
      <c r="W1586" s="11">
        <v>-9.7294687</v>
      </c>
      <c r="Y1586" s="11">
        <v>-11.072886</v>
      </c>
      <c r="Z1586" s="11">
        <v>224.12231404958681</v>
      </c>
      <c r="AA1586" s="11">
        <v>1909.1026999999999</v>
      </c>
      <c r="AB1586" s="11">
        <v>0.65</v>
      </c>
      <c r="AC1586" s="11">
        <v>40</v>
      </c>
      <c r="AD1586" s="11">
        <v>-9.7294687</v>
      </c>
    </row>
    <row r="1587" spans="2:30" x14ac:dyDescent="0.35">
      <c r="B1587" s="11">
        <v>6.4535819999999999</v>
      </c>
      <c r="C1587" s="11">
        <v>30</v>
      </c>
      <c r="D1587" s="11">
        <v>202.53061</v>
      </c>
      <c r="E1587" s="11">
        <v>8.4000000000000005E-2</v>
      </c>
      <c r="F1587" s="11">
        <v>4176.1363636363631</v>
      </c>
      <c r="G1587" s="11">
        <v>6000</v>
      </c>
      <c r="H1587" s="11">
        <v>0.85</v>
      </c>
      <c r="I1587" s="11">
        <v>0.2</v>
      </c>
      <c r="J1587" s="11">
        <v>0.6</v>
      </c>
      <c r="K1587" s="11">
        <v>4</v>
      </c>
      <c r="L1587" s="11">
        <v>3</v>
      </c>
      <c r="M1587" s="11">
        <v>4</v>
      </c>
      <c r="N1587" s="11">
        <v>3</v>
      </c>
      <c r="O1587" s="11">
        <v>0.125</v>
      </c>
      <c r="P1587" s="11">
        <v>0.15</v>
      </c>
      <c r="Q1587" s="11">
        <v>0.3</v>
      </c>
      <c r="R1587" s="11">
        <v>0.35</v>
      </c>
      <c r="S1587" s="11">
        <v>1574.5663999999999</v>
      </c>
      <c r="T1587" s="11">
        <v>0.45</v>
      </c>
      <c r="U1587" s="11">
        <v>90</v>
      </c>
      <c r="V1587" s="11">
        <v>1400</v>
      </c>
      <c r="W1587" s="11">
        <v>8.7058774999999997</v>
      </c>
      <c r="Y1587" s="11">
        <v>6.4535819999999999</v>
      </c>
      <c r="Z1587" s="11">
        <v>350.7954545454545</v>
      </c>
      <c r="AA1587" s="11">
        <v>1574.5663999999999</v>
      </c>
      <c r="AB1587" s="11">
        <v>0.45</v>
      </c>
      <c r="AC1587" s="11">
        <v>90</v>
      </c>
      <c r="AD1587" s="11">
        <v>8.7058774999999997</v>
      </c>
    </row>
    <row r="1588" spans="2:30" x14ac:dyDescent="0.35">
      <c r="B1588" s="11">
        <v>5.1927519999999996</v>
      </c>
      <c r="C1588" s="11">
        <v>35</v>
      </c>
      <c r="D1588" s="11">
        <v>245.17347000000001</v>
      </c>
      <c r="E1588" s="11">
        <v>0.219</v>
      </c>
      <c r="F1588" s="11">
        <v>2404.4421487603304</v>
      </c>
      <c r="G1588" s="11">
        <v>6500</v>
      </c>
      <c r="H1588" s="11">
        <v>0.8</v>
      </c>
      <c r="I1588" s="11">
        <v>0.5</v>
      </c>
      <c r="J1588" s="11">
        <v>0.8</v>
      </c>
      <c r="K1588" s="11">
        <v>3</v>
      </c>
      <c r="L1588" s="11">
        <v>3</v>
      </c>
      <c r="M1588" s="11">
        <v>4</v>
      </c>
      <c r="N1588" s="11">
        <v>4</v>
      </c>
      <c r="O1588" s="11">
        <v>0.125</v>
      </c>
      <c r="P1588" s="11">
        <v>0.1</v>
      </c>
      <c r="Q1588" s="11">
        <v>0.1</v>
      </c>
      <c r="R1588" s="11">
        <v>0.2</v>
      </c>
      <c r="S1588" s="11">
        <v>2688.6529999999998</v>
      </c>
      <c r="T1588" s="11">
        <v>0.45</v>
      </c>
      <c r="U1588" s="11">
        <v>40</v>
      </c>
      <c r="V1588" s="11">
        <v>1000</v>
      </c>
      <c r="W1588" s="11">
        <v>7.7610207000000004</v>
      </c>
      <c r="Y1588" s="11">
        <v>5.1927519999999996</v>
      </c>
      <c r="Z1588" s="11">
        <v>526.57283057851237</v>
      </c>
      <c r="AA1588" s="11">
        <v>2688.6529999999998</v>
      </c>
      <c r="AB1588" s="11">
        <v>0.45</v>
      </c>
      <c r="AC1588" s="11">
        <v>40</v>
      </c>
      <c r="AD1588" s="11">
        <v>7.7610207000000004</v>
      </c>
    </row>
    <row r="1589" spans="2:30" x14ac:dyDescent="0.35">
      <c r="B1589" s="11">
        <v>2.7885239999999998</v>
      </c>
      <c r="C1589" s="11">
        <v>25</v>
      </c>
      <c r="D1589" s="11">
        <v>232.9898</v>
      </c>
      <c r="E1589" s="11">
        <v>0.16500000000000001</v>
      </c>
      <c r="F1589" s="11">
        <v>1475</v>
      </c>
      <c r="G1589" s="11">
        <v>5500</v>
      </c>
      <c r="H1589" s="11">
        <v>0.75</v>
      </c>
      <c r="I1589" s="11">
        <v>0.4</v>
      </c>
      <c r="J1589" s="11">
        <v>0.7</v>
      </c>
      <c r="K1589" s="11">
        <v>3</v>
      </c>
      <c r="L1589" s="11">
        <v>2</v>
      </c>
      <c r="M1589" s="11">
        <v>3</v>
      </c>
      <c r="N1589" s="11">
        <v>3</v>
      </c>
      <c r="O1589" s="11">
        <v>0.05</v>
      </c>
      <c r="P1589" s="11">
        <v>0.15</v>
      </c>
      <c r="Q1589" s="11">
        <v>0.16666666999999999</v>
      </c>
      <c r="R1589" s="11">
        <v>0.2</v>
      </c>
      <c r="S1589" s="11">
        <v>2420.3824</v>
      </c>
      <c r="T1589" s="11">
        <v>0.52500000000000002</v>
      </c>
      <c r="U1589" s="11">
        <v>80</v>
      </c>
      <c r="V1589" s="11">
        <v>1800</v>
      </c>
      <c r="W1589" s="11">
        <v>3.1144254</v>
      </c>
      <c r="Y1589" s="11">
        <v>2.7885239999999998</v>
      </c>
      <c r="Z1589" s="11">
        <v>243.375</v>
      </c>
      <c r="AA1589" s="11">
        <v>2420.3824</v>
      </c>
      <c r="AB1589" s="11">
        <v>0.52500000000000002</v>
      </c>
      <c r="AC1589" s="11">
        <v>80</v>
      </c>
      <c r="AD1589" s="11">
        <v>3.1144254</v>
      </c>
    </row>
    <row r="1590" spans="2:30" x14ac:dyDescent="0.35">
      <c r="B1590" s="11">
        <v>1.6964399999999999</v>
      </c>
      <c r="C1590" s="11">
        <v>30</v>
      </c>
      <c r="D1590" s="11">
        <v>105.06122000000001</v>
      </c>
      <c r="E1590" s="11">
        <v>0.111</v>
      </c>
      <c r="F1590" s="11">
        <v>3733.2128099173551</v>
      </c>
      <c r="G1590" s="11">
        <v>6500</v>
      </c>
      <c r="H1590" s="11">
        <v>0.8</v>
      </c>
      <c r="I1590" s="11">
        <v>0.5</v>
      </c>
      <c r="J1590" s="11">
        <v>0.6</v>
      </c>
      <c r="K1590" s="11">
        <v>2</v>
      </c>
      <c r="L1590" s="11">
        <v>4</v>
      </c>
      <c r="M1590" s="11">
        <v>4</v>
      </c>
      <c r="N1590" s="11">
        <v>4</v>
      </c>
      <c r="O1590" s="11">
        <v>0.2</v>
      </c>
      <c r="P1590" s="11">
        <v>0.1</v>
      </c>
      <c r="Q1590" s="11">
        <v>0.23333333000000001</v>
      </c>
      <c r="R1590" s="11">
        <v>0.3</v>
      </c>
      <c r="S1590" s="11">
        <v>2771.893</v>
      </c>
      <c r="T1590" s="11">
        <v>0.57499999999999996</v>
      </c>
      <c r="U1590" s="11">
        <v>70</v>
      </c>
      <c r="V1590" s="11">
        <v>600</v>
      </c>
      <c r="W1590" s="11">
        <v>5.8466602000000005</v>
      </c>
      <c r="Y1590" s="11">
        <v>1.6964399999999999</v>
      </c>
      <c r="Z1590" s="11">
        <v>414.38662190082641</v>
      </c>
      <c r="AA1590" s="11">
        <v>2771.893</v>
      </c>
      <c r="AB1590" s="11">
        <v>0.57499999999999996</v>
      </c>
      <c r="AC1590" s="11">
        <v>70</v>
      </c>
      <c r="AD1590" s="11">
        <v>5.8466602000000005</v>
      </c>
    </row>
    <row r="1591" spans="2:30" x14ac:dyDescent="0.35">
      <c r="B1591" s="11">
        <v>7.230728</v>
      </c>
      <c r="C1591" s="11">
        <v>25</v>
      </c>
      <c r="D1591" s="11">
        <v>98.969387999999995</v>
      </c>
      <c r="E1591" s="11">
        <v>0.03</v>
      </c>
      <c r="F1591" s="11">
        <v>7300</v>
      </c>
      <c r="G1591" s="11">
        <v>5500</v>
      </c>
      <c r="H1591" s="11">
        <v>0.8</v>
      </c>
      <c r="I1591" s="11">
        <v>0.4</v>
      </c>
      <c r="J1591" s="11">
        <v>0.6</v>
      </c>
      <c r="K1591" s="11">
        <v>3</v>
      </c>
      <c r="L1591" s="11">
        <v>2</v>
      </c>
      <c r="M1591" s="11">
        <v>2</v>
      </c>
      <c r="N1591" s="11">
        <v>3</v>
      </c>
      <c r="O1591" s="11">
        <v>0.2</v>
      </c>
      <c r="P1591" s="11">
        <v>0.15</v>
      </c>
      <c r="Q1591" s="11">
        <v>0.23333333000000001</v>
      </c>
      <c r="R1591" s="11">
        <v>0.3</v>
      </c>
      <c r="S1591" s="11">
        <v>2885.8404999999998</v>
      </c>
      <c r="T1591" s="11">
        <v>0.55000000000000004</v>
      </c>
      <c r="U1591" s="11">
        <v>80</v>
      </c>
      <c r="V1591" s="11">
        <v>400</v>
      </c>
      <c r="W1591" s="11">
        <v>10.282937</v>
      </c>
      <c r="Y1591" s="11">
        <v>7.230728</v>
      </c>
      <c r="Z1591" s="11">
        <v>219</v>
      </c>
      <c r="AA1591" s="11">
        <v>2885.8404999999998</v>
      </c>
      <c r="AB1591" s="11">
        <v>0.55000000000000004</v>
      </c>
      <c r="AC1591" s="11">
        <v>80</v>
      </c>
      <c r="AD1591" s="11">
        <v>10.282937</v>
      </c>
    </row>
    <row r="1592" spans="2:30" x14ac:dyDescent="0.35">
      <c r="B1592" s="11">
        <v>0.14676600000000001</v>
      </c>
      <c r="C1592" s="11">
        <v>40</v>
      </c>
      <c r="D1592" s="11">
        <v>184.2551</v>
      </c>
      <c r="E1592" s="11">
        <v>0.16500000000000001</v>
      </c>
      <c r="F1592" s="11">
        <v>3290.2892561983467</v>
      </c>
      <c r="G1592" s="11">
        <v>7500</v>
      </c>
      <c r="H1592" s="11">
        <v>0.8</v>
      </c>
      <c r="I1592" s="11">
        <v>0.4</v>
      </c>
      <c r="J1592" s="11">
        <v>0.8</v>
      </c>
      <c r="K1592" s="11">
        <v>4</v>
      </c>
      <c r="L1592" s="11">
        <v>2</v>
      </c>
      <c r="M1592" s="11">
        <v>2</v>
      </c>
      <c r="N1592" s="11">
        <v>2</v>
      </c>
      <c r="O1592" s="11">
        <v>0.05</v>
      </c>
      <c r="P1592" s="11">
        <v>0.1</v>
      </c>
      <c r="Q1592" s="11">
        <v>0.23333333000000001</v>
      </c>
      <c r="R1592" s="11">
        <v>0.25</v>
      </c>
      <c r="S1592" s="11">
        <v>3591.0472</v>
      </c>
      <c r="T1592" s="11">
        <v>0.67500000000000004</v>
      </c>
      <c r="U1592" s="11">
        <v>80</v>
      </c>
      <c r="V1592" s="11">
        <v>1400</v>
      </c>
      <c r="W1592" s="11">
        <v>0.33733378999999997</v>
      </c>
      <c r="Y1592" s="11">
        <v>0.14676600000000001</v>
      </c>
      <c r="Z1592" s="11">
        <v>542.89772727272725</v>
      </c>
      <c r="AA1592" s="11">
        <v>3591.0472</v>
      </c>
      <c r="AB1592" s="11">
        <v>0.67500000000000004</v>
      </c>
      <c r="AC1592" s="11">
        <v>80</v>
      </c>
      <c r="AD1592" s="11">
        <v>0.33733378999999997</v>
      </c>
    </row>
    <row r="1593" spans="2:30" x14ac:dyDescent="0.35">
      <c r="B1593" s="11">
        <v>-15.432905999999999</v>
      </c>
      <c r="C1593" s="11">
        <v>30</v>
      </c>
      <c r="D1593" s="11">
        <v>123.33673</v>
      </c>
      <c r="E1593" s="11">
        <v>0.219</v>
      </c>
      <c r="F1593" s="11">
        <v>2435.4855371900826</v>
      </c>
      <c r="G1593" s="11">
        <v>4000</v>
      </c>
      <c r="H1593" s="11">
        <v>0.7</v>
      </c>
      <c r="I1593" s="11">
        <v>0.5</v>
      </c>
      <c r="J1593" s="11">
        <v>0.6</v>
      </c>
      <c r="K1593" s="11">
        <v>2</v>
      </c>
      <c r="L1593" s="11">
        <v>3</v>
      </c>
      <c r="M1593" s="11">
        <v>3</v>
      </c>
      <c r="N1593" s="11">
        <v>3</v>
      </c>
      <c r="O1593" s="11">
        <v>0.125</v>
      </c>
      <c r="P1593" s="11">
        <v>0.2</v>
      </c>
      <c r="Q1593" s="11">
        <v>0.23333333000000001</v>
      </c>
      <c r="R1593" s="11">
        <v>0.2</v>
      </c>
      <c r="S1593" s="11">
        <v>1377.7456</v>
      </c>
      <c r="T1593" s="11">
        <v>0.55000000000000004</v>
      </c>
      <c r="U1593" s="11">
        <v>70</v>
      </c>
      <c r="V1593" s="11">
        <v>2000</v>
      </c>
      <c r="W1593" s="11">
        <v>-19.962730000000001</v>
      </c>
      <c r="Y1593" s="11">
        <v>-15.432905999999999</v>
      </c>
      <c r="Z1593" s="11">
        <v>533.37133264462807</v>
      </c>
      <c r="AA1593" s="11">
        <v>1377.7456</v>
      </c>
      <c r="AB1593" s="11">
        <v>0.55000000000000004</v>
      </c>
      <c r="AC1593" s="11">
        <v>70</v>
      </c>
      <c r="AD1593" s="11">
        <v>-19.962730000000001</v>
      </c>
    </row>
    <row r="1594" spans="2:30" x14ac:dyDescent="0.35">
      <c r="B1594" s="11">
        <v>-5.733892</v>
      </c>
      <c r="C1594" s="11">
        <v>20</v>
      </c>
      <c r="D1594" s="11">
        <v>56.326531000000003</v>
      </c>
      <c r="E1594" s="11">
        <v>0.192</v>
      </c>
      <c r="F1594" s="11">
        <v>2435.4855371900826</v>
      </c>
      <c r="G1594" s="11">
        <v>6000</v>
      </c>
      <c r="H1594" s="11">
        <v>0.7</v>
      </c>
      <c r="I1594" s="11">
        <v>0.4</v>
      </c>
      <c r="J1594" s="11">
        <v>0.8</v>
      </c>
      <c r="K1594" s="11">
        <v>4</v>
      </c>
      <c r="L1594" s="11">
        <v>3</v>
      </c>
      <c r="M1594" s="11">
        <v>3</v>
      </c>
      <c r="N1594" s="11">
        <v>2</v>
      </c>
      <c r="O1594" s="11">
        <v>0.125</v>
      </c>
      <c r="P1594" s="11">
        <v>0.15</v>
      </c>
      <c r="Q1594" s="11">
        <v>0.1</v>
      </c>
      <c r="R1594" s="11">
        <v>0.2</v>
      </c>
      <c r="S1594" s="11">
        <v>3776.6210000000001</v>
      </c>
      <c r="T1594" s="11">
        <v>0.65</v>
      </c>
      <c r="U1594" s="11">
        <v>50</v>
      </c>
      <c r="V1594" s="11">
        <v>1200</v>
      </c>
      <c r="W1594" s="11">
        <v>-7.1119255999999993</v>
      </c>
      <c r="Y1594" s="11">
        <v>-5.733892</v>
      </c>
      <c r="Z1594" s="11">
        <v>467.61322314049585</v>
      </c>
      <c r="AA1594" s="11">
        <v>3776.6210000000001</v>
      </c>
      <c r="AB1594" s="11">
        <v>0.65</v>
      </c>
      <c r="AC1594" s="11">
        <v>50</v>
      </c>
      <c r="AD1594" s="11">
        <v>-7.1119255999999993</v>
      </c>
    </row>
    <row r="1595" spans="2:30" x14ac:dyDescent="0.35">
      <c r="B1595" s="11">
        <v>-22.417107999999999</v>
      </c>
      <c r="C1595" s="11">
        <v>35</v>
      </c>
      <c r="D1595" s="11">
        <v>80.693877999999998</v>
      </c>
      <c r="E1595" s="11">
        <v>8.4000000000000005E-2</v>
      </c>
      <c r="F1595" s="11">
        <v>1000</v>
      </c>
      <c r="G1595" s="11">
        <v>7500</v>
      </c>
      <c r="H1595" s="11">
        <v>0.75</v>
      </c>
      <c r="I1595" s="11">
        <v>0.3</v>
      </c>
      <c r="J1595" s="11">
        <v>0.9</v>
      </c>
      <c r="K1595" s="11">
        <v>3</v>
      </c>
      <c r="L1595" s="11">
        <v>4</v>
      </c>
      <c r="M1595" s="11">
        <v>3</v>
      </c>
      <c r="N1595" s="11">
        <v>4</v>
      </c>
      <c r="O1595" s="11">
        <v>0.2</v>
      </c>
      <c r="P1595" s="11">
        <v>0.2</v>
      </c>
      <c r="Q1595" s="11">
        <v>0.23333333000000001</v>
      </c>
      <c r="R1595" s="11">
        <v>0.35</v>
      </c>
      <c r="S1595" s="11">
        <v>1909.1026999999999</v>
      </c>
      <c r="T1595" s="11">
        <v>0.4</v>
      </c>
      <c r="U1595" s="11">
        <v>70</v>
      </c>
      <c r="V1595" s="11">
        <v>2000</v>
      </c>
      <c r="W1595" s="11">
        <v>-20.224131</v>
      </c>
      <c r="Y1595" s="11">
        <v>-22.417107999999999</v>
      </c>
      <c r="Z1595" s="11">
        <v>84</v>
      </c>
      <c r="AA1595" s="11">
        <v>1909.1026999999999</v>
      </c>
      <c r="AB1595" s="11">
        <v>0.4</v>
      </c>
      <c r="AC1595" s="11">
        <v>70</v>
      </c>
      <c r="AD1595" s="11">
        <v>-20.224131</v>
      </c>
    </row>
    <row r="1596" spans="2:30" x14ac:dyDescent="0.35">
      <c r="B1596" s="11">
        <v>4.689546</v>
      </c>
      <c r="C1596" s="11">
        <v>15</v>
      </c>
      <c r="D1596" s="11">
        <v>153.79592</v>
      </c>
      <c r="E1596" s="11">
        <v>8.4000000000000005E-2</v>
      </c>
      <c r="F1596" s="11">
        <v>6285.1239669421484</v>
      </c>
      <c r="G1596" s="11">
        <v>6500</v>
      </c>
      <c r="H1596" s="11">
        <v>0.75</v>
      </c>
      <c r="I1596" s="11">
        <v>0.3</v>
      </c>
      <c r="J1596" s="11">
        <v>0.7</v>
      </c>
      <c r="K1596" s="11">
        <v>4</v>
      </c>
      <c r="L1596" s="11">
        <v>3</v>
      </c>
      <c r="M1596" s="11">
        <v>4</v>
      </c>
      <c r="N1596" s="11">
        <v>3</v>
      </c>
      <c r="O1596" s="11">
        <v>0.2</v>
      </c>
      <c r="P1596" s="11">
        <v>0.15</v>
      </c>
      <c r="Q1596" s="11">
        <v>0.1</v>
      </c>
      <c r="R1596" s="11">
        <v>0.35</v>
      </c>
      <c r="S1596" s="11">
        <v>4230.9755999999998</v>
      </c>
      <c r="T1596" s="11">
        <v>0.625</v>
      </c>
      <c r="U1596" s="11">
        <v>60</v>
      </c>
      <c r="V1596" s="11">
        <v>1800</v>
      </c>
      <c r="W1596" s="11">
        <v>4.9451919999999996</v>
      </c>
      <c r="Y1596" s="11">
        <v>4.689546</v>
      </c>
      <c r="Z1596" s="11">
        <v>527.95041322314046</v>
      </c>
      <c r="AA1596" s="11">
        <v>4230.9755999999998</v>
      </c>
      <c r="AB1596" s="11">
        <v>0.625</v>
      </c>
      <c r="AC1596" s="11">
        <v>60</v>
      </c>
      <c r="AD1596" s="11">
        <v>4.9451919999999996</v>
      </c>
    </row>
    <row r="1597" spans="2:30" x14ac:dyDescent="0.35">
      <c r="B1597" s="11">
        <v>29.039736000000001</v>
      </c>
      <c r="C1597" s="11">
        <v>30</v>
      </c>
      <c r="D1597" s="11">
        <v>232.9898</v>
      </c>
      <c r="E1597" s="11">
        <v>0.3</v>
      </c>
      <c r="F1597" s="11">
        <v>4500</v>
      </c>
      <c r="G1597" s="11">
        <v>5500</v>
      </c>
      <c r="H1597" s="11">
        <v>0.75</v>
      </c>
      <c r="I1597" s="11">
        <v>0.3</v>
      </c>
      <c r="J1597" s="11">
        <v>0.7</v>
      </c>
      <c r="K1597" s="11">
        <v>4</v>
      </c>
      <c r="L1597" s="11">
        <v>3</v>
      </c>
      <c r="M1597" s="11">
        <v>4</v>
      </c>
      <c r="N1597" s="11">
        <v>4</v>
      </c>
      <c r="O1597" s="11">
        <v>0.2</v>
      </c>
      <c r="P1597" s="11">
        <v>0.1</v>
      </c>
      <c r="Q1597" s="11">
        <v>0.23333333000000001</v>
      </c>
      <c r="R1597" s="11">
        <v>0.2</v>
      </c>
      <c r="S1597" s="11">
        <v>2345.4479000000001</v>
      </c>
      <c r="T1597" s="11">
        <v>0.52500000000000002</v>
      </c>
      <c r="U1597" s="11">
        <v>50</v>
      </c>
      <c r="V1597" s="11">
        <v>1800</v>
      </c>
      <c r="W1597" s="11">
        <v>25.538381000000001</v>
      </c>
      <c r="Y1597" s="11">
        <v>29.039736000000001</v>
      </c>
      <c r="Z1597" s="11">
        <v>1350</v>
      </c>
      <c r="AA1597" s="11">
        <v>2345.4479000000001</v>
      </c>
      <c r="AB1597" s="11">
        <v>0.52500000000000002</v>
      </c>
      <c r="AC1597" s="11">
        <v>50</v>
      </c>
      <c r="AD1597" s="11">
        <v>25.538381000000001</v>
      </c>
    </row>
    <row r="1598" spans="2:30" x14ac:dyDescent="0.35">
      <c r="B1598" s="11">
        <v>21.491949999999999</v>
      </c>
      <c r="C1598" s="11">
        <v>15</v>
      </c>
      <c r="D1598" s="11">
        <v>19.775510000000001</v>
      </c>
      <c r="E1598" s="11">
        <v>0.27300000000000002</v>
      </c>
      <c r="F1598" s="11">
        <v>1335.5888429752067</v>
      </c>
      <c r="G1598" s="11">
        <v>5500</v>
      </c>
      <c r="H1598" s="11">
        <v>0.85</v>
      </c>
      <c r="I1598" s="11">
        <v>0.3</v>
      </c>
      <c r="J1598" s="11">
        <v>0.7</v>
      </c>
      <c r="K1598" s="11">
        <v>4</v>
      </c>
      <c r="L1598" s="11">
        <v>3</v>
      </c>
      <c r="M1598" s="11">
        <v>4</v>
      </c>
      <c r="N1598" s="11">
        <v>3</v>
      </c>
      <c r="O1598" s="11">
        <v>0.125</v>
      </c>
      <c r="P1598" s="11">
        <v>0.2</v>
      </c>
      <c r="Q1598" s="11">
        <v>0.16666666999999999</v>
      </c>
      <c r="R1598" s="11">
        <v>0.35</v>
      </c>
      <c r="S1598" s="11">
        <v>1591.1360999999999</v>
      </c>
      <c r="T1598" s="11">
        <v>0.57499999999999996</v>
      </c>
      <c r="U1598" s="11">
        <v>90</v>
      </c>
      <c r="V1598" s="11">
        <v>800</v>
      </c>
      <c r="W1598" s="11">
        <v>15.398835999999999</v>
      </c>
      <c r="Y1598" s="11">
        <v>21.491949999999999</v>
      </c>
      <c r="Z1598" s="11">
        <v>364.61575413223147</v>
      </c>
      <c r="AA1598" s="11">
        <v>1591.1360999999999</v>
      </c>
      <c r="AB1598" s="11">
        <v>0.57499999999999996</v>
      </c>
      <c r="AC1598" s="11">
        <v>90</v>
      </c>
      <c r="AD1598" s="11">
        <v>15.398835999999999</v>
      </c>
    </row>
    <row r="1599" spans="2:30" x14ac:dyDescent="0.35">
      <c r="B1599" s="11">
        <v>6.7671260000000002</v>
      </c>
      <c r="C1599" s="11">
        <v>20</v>
      </c>
      <c r="D1599" s="11">
        <v>13.683673000000001</v>
      </c>
      <c r="E1599" s="11">
        <v>5.7000000000000002E-2</v>
      </c>
      <c r="F1599" s="11">
        <v>4635.2789256198348</v>
      </c>
      <c r="G1599" s="11">
        <v>5500</v>
      </c>
      <c r="H1599" s="11">
        <v>0.85</v>
      </c>
      <c r="I1599" s="11">
        <v>0.3</v>
      </c>
      <c r="J1599" s="11">
        <v>0.8</v>
      </c>
      <c r="K1599" s="11">
        <v>4</v>
      </c>
      <c r="L1599" s="11">
        <v>2</v>
      </c>
      <c r="M1599" s="11">
        <v>4</v>
      </c>
      <c r="N1599" s="11">
        <v>3</v>
      </c>
      <c r="O1599" s="11">
        <v>0.05</v>
      </c>
      <c r="P1599" s="11">
        <v>0.2</v>
      </c>
      <c r="Q1599" s="11">
        <v>0.1</v>
      </c>
      <c r="R1599" s="11">
        <v>0.25</v>
      </c>
      <c r="S1599" s="11">
        <v>2019.4431999999999</v>
      </c>
      <c r="T1599" s="11">
        <v>0.57499999999999996</v>
      </c>
      <c r="U1599" s="11">
        <v>70</v>
      </c>
      <c r="V1599" s="11">
        <v>400</v>
      </c>
      <c r="W1599" s="11">
        <v>10.801996000000001</v>
      </c>
      <c r="Y1599" s="11">
        <v>6.7671260000000002</v>
      </c>
      <c r="Z1599" s="11">
        <v>264.21089876033062</v>
      </c>
      <c r="AA1599" s="11">
        <v>2019.4431999999999</v>
      </c>
      <c r="AB1599" s="11">
        <v>0.57499999999999996</v>
      </c>
      <c r="AC1599" s="11">
        <v>70</v>
      </c>
      <c r="AD1599" s="11">
        <v>10.801996000000001</v>
      </c>
    </row>
    <row r="1600" spans="2:30" x14ac:dyDescent="0.35">
      <c r="B1600" s="11">
        <v>-4.2952440000000003</v>
      </c>
      <c r="C1600" s="11">
        <v>15</v>
      </c>
      <c r="D1600" s="11">
        <v>123.33673</v>
      </c>
      <c r="E1600" s="11">
        <v>0.111</v>
      </c>
      <c r="F1600" s="11">
        <v>3861.1570247933887</v>
      </c>
      <c r="G1600" s="11">
        <v>8500</v>
      </c>
      <c r="H1600" s="11">
        <v>0.7</v>
      </c>
      <c r="I1600" s="11">
        <v>0.5</v>
      </c>
      <c r="J1600" s="11">
        <v>0.8</v>
      </c>
      <c r="K1600" s="11">
        <v>2</v>
      </c>
      <c r="L1600" s="11">
        <v>4</v>
      </c>
      <c r="M1600" s="11">
        <v>2</v>
      </c>
      <c r="N1600" s="11">
        <v>3</v>
      </c>
      <c r="O1600" s="11">
        <v>0.05</v>
      </c>
      <c r="P1600" s="11">
        <v>0.1</v>
      </c>
      <c r="Q1600" s="11">
        <v>0.3</v>
      </c>
      <c r="R1600" s="11">
        <v>0.35</v>
      </c>
      <c r="S1600" s="11">
        <v>5532.8141999999998</v>
      </c>
      <c r="T1600" s="11">
        <v>0.65</v>
      </c>
      <c r="U1600" s="11">
        <v>80</v>
      </c>
      <c r="V1600" s="11">
        <v>1200</v>
      </c>
      <c r="W1600" s="11">
        <v>-0.87268062000000002</v>
      </c>
      <c r="Y1600" s="11">
        <v>-4.2952440000000003</v>
      </c>
      <c r="Z1600" s="11">
        <v>428.58842975206613</v>
      </c>
      <c r="AA1600" s="11">
        <v>5532.8141999999998</v>
      </c>
      <c r="AB1600" s="11">
        <v>0.65</v>
      </c>
      <c r="AC1600" s="11">
        <v>80</v>
      </c>
      <c r="AD1600" s="11">
        <v>-0.87268062000000002</v>
      </c>
    </row>
    <row r="1601" spans="2:30" x14ac:dyDescent="0.35">
      <c r="B1601" s="11">
        <v>33.534737999999997</v>
      </c>
      <c r="C1601" s="11">
        <v>20</v>
      </c>
      <c r="D1601" s="11">
        <v>68.510204000000002</v>
      </c>
      <c r="E1601" s="11">
        <v>8.4000000000000005E-2</v>
      </c>
      <c r="F1601" s="11">
        <v>6285.1239669421484</v>
      </c>
      <c r="G1601" s="11">
        <v>6500</v>
      </c>
      <c r="H1601" s="11">
        <v>0.8</v>
      </c>
      <c r="I1601" s="11">
        <v>0.3</v>
      </c>
      <c r="J1601" s="11">
        <v>0.9</v>
      </c>
      <c r="K1601" s="11">
        <v>4</v>
      </c>
      <c r="L1601" s="11">
        <v>4</v>
      </c>
      <c r="M1601" s="11">
        <v>4</v>
      </c>
      <c r="N1601" s="11">
        <v>2</v>
      </c>
      <c r="O1601" s="11">
        <v>0.2</v>
      </c>
      <c r="P1601" s="11">
        <v>0.2</v>
      </c>
      <c r="Q1601" s="11">
        <v>0.23333333000000001</v>
      </c>
      <c r="R1601" s="11">
        <v>0.25</v>
      </c>
      <c r="S1601" s="11">
        <v>1818.3731</v>
      </c>
      <c r="T1601" s="11">
        <v>0.47499999999999998</v>
      </c>
      <c r="U1601" s="11">
        <v>80</v>
      </c>
      <c r="V1601" s="11">
        <v>1400</v>
      </c>
      <c r="W1601" s="11">
        <v>35.569457</v>
      </c>
      <c r="Y1601" s="11">
        <v>33.534737999999997</v>
      </c>
      <c r="Z1601" s="11">
        <v>527.95041322314046</v>
      </c>
      <c r="AA1601" s="11">
        <v>1818.3731</v>
      </c>
      <c r="AB1601" s="11">
        <v>0.47499999999999998</v>
      </c>
      <c r="AC1601" s="11">
        <v>80</v>
      </c>
      <c r="AD1601" s="11">
        <v>35.569457</v>
      </c>
    </row>
    <row r="1602" spans="2:30" x14ac:dyDescent="0.35">
      <c r="B1602" s="11">
        <v>15.188504999999999</v>
      </c>
      <c r="C1602" s="11">
        <v>35</v>
      </c>
      <c r="D1602" s="11">
        <v>129.42857000000001</v>
      </c>
      <c r="E1602" s="11">
        <v>0.219</v>
      </c>
      <c r="F1602" s="11">
        <v>4176.1363636363631</v>
      </c>
      <c r="G1602" s="11">
        <v>8500</v>
      </c>
      <c r="H1602" s="11">
        <v>0.75</v>
      </c>
      <c r="I1602" s="11">
        <v>0.2</v>
      </c>
      <c r="J1602" s="11">
        <v>0.8</v>
      </c>
      <c r="K1602" s="11">
        <v>4</v>
      </c>
      <c r="L1602" s="11">
        <v>3</v>
      </c>
      <c r="M1602" s="11">
        <v>4</v>
      </c>
      <c r="N1602" s="11">
        <v>2</v>
      </c>
      <c r="O1602" s="11">
        <v>0.2</v>
      </c>
      <c r="P1602" s="11">
        <v>0.2</v>
      </c>
      <c r="Q1602" s="11">
        <v>0.23333333000000001</v>
      </c>
      <c r="R1602" s="11">
        <v>0.2</v>
      </c>
      <c r="S1602" s="11">
        <v>4868.2119000000002</v>
      </c>
      <c r="T1602" s="11">
        <v>0.57499999999999996</v>
      </c>
      <c r="U1602" s="11">
        <v>80</v>
      </c>
      <c r="V1602" s="11">
        <v>600</v>
      </c>
      <c r="W1602" s="11">
        <v>4.5630037999999997</v>
      </c>
      <c r="Y1602" s="11">
        <v>15.188504999999999</v>
      </c>
      <c r="Z1602" s="11">
        <v>914.57386363636351</v>
      </c>
      <c r="AA1602" s="11">
        <v>4868.2119000000002</v>
      </c>
      <c r="AB1602" s="11">
        <v>0.57499999999999996</v>
      </c>
      <c r="AC1602" s="11">
        <v>80</v>
      </c>
      <c r="AD1602" s="11">
        <v>4.5630037999999997</v>
      </c>
    </row>
    <row r="1603" spans="2:30" x14ac:dyDescent="0.35">
      <c r="B1603" s="11">
        <v>24.272335000000002</v>
      </c>
      <c r="C1603" s="11">
        <v>15</v>
      </c>
      <c r="D1603" s="11">
        <v>135.52041</v>
      </c>
      <c r="E1603" s="11">
        <v>0.111</v>
      </c>
      <c r="F1603" s="11">
        <v>1958.0578512396696</v>
      </c>
      <c r="G1603" s="11">
        <v>5500</v>
      </c>
      <c r="H1603" s="11">
        <v>0.85</v>
      </c>
      <c r="I1603" s="11">
        <v>0.3</v>
      </c>
      <c r="J1603" s="11">
        <v>0.6</v>
      </c>
      <c r="K1603" s="11">
        <v>3</v>
      </c>
      <c r="L1603" s="11">
        <v>3</v>
      </c>
      <c r="M1603" s="11">
        <v>3</v>
      </c>
      <c r="N1603" s="11">
        <v>2</v>
      </c>
      <c r="O1603" s="11">
        <v>0.2</v>
      </c>
      <c r="P1603" s="11">
        <v>0.2</v>
      </c>
      <c r="Q1603" s="11">
        <v>0.16666666999999999</v>
      </c>
      <c r="R1603" s="11">
        <v>0.25</v>
      </c>
      <c r="S1603" s="11">
        <v>3580.0562</v>
      </c>
      <c r="T1603" s="11">
        <v>0.42499999999999999</v>
      </c>
      <c r="U1603" s="11">
        <v>90</v>
      </c>
      <c r="V1603" s="11">
        <v>1600</v>
      </c>
      <c r="W1603" s="11">
        <v>24.107109999999999</v>
      </c>
      <c r="Y1603" s="11">
        <v>24.272335000000002</v>
      </c>
      <c r="Z1603" s="11">
        <v>217.34442148760334</v>
      </c>
      <c r="AA1603" s="11">
        <v>3580.0562</v>
      </c>
      <c r="AB1603" s="11">
        <v>0.42499999999999999</v>
      </c>
      <c r="AC1603" s="11">
        <v>90</v>
      </c>
      <c r="AD1603" s="11">
        <v>24.107109999999999</v>
      </c>
    </row>
    <row r="1604" spans="2:30" x14ac:dyDescent="0.35">
      <c r="B1604" s="11">
        <v>-6.0952979999999997</v>
      </c>
      <c r="C1604" s="11">
        <v>30</v>
      </c>
      <c r="D1604" s="11">
        <v>214.71429000000001</v>
      </c>
      <c r="E1604" s="11">
        <v>0.13800000000000001</v>
      </c>
      <c r="F1604" s="11">
        <v>2009.9173553719008</v>
      </c>
      <c r="G1604" s="11">
        <v>6000</v>
      </c>
      <c r="H1604" s="11">
        <v>0.7</v>
      </c>
      <c r="I1604" s="11">
        <v>0.3</v>
      </c>
      <c r="J1604" s="11">
        <v>0.7</v>
      </c>
      <c r="K1604" s="11">
        <v>2</v>
      </c>
      <c r="L1604" s="11">
        <v>3</v>
      </c>
      <c r="M1604" s="11">
        <v>4</v>
      </c>
      <c r="N1604" s="11">
        <v>3</v>
      </c>
      <c r="O1604" s="11">
        <v>0.125</v>
      </c>
      <c r="P1604" s="11">
        <v>0.15</v>
      </c>
      <c r="Q1604" s="11">
        <v>0.16666666999999999</v>
      </c>
      <c r="R1604" s="11">
        <v>0.25</v>
      </c>
      <c r="S1604" s="11">
        <v>2066.6185</v>
      </c>
      <c r="T1604" s="11">
        <v>0.7</v>
      </c>
      <c r="U1604" s="11">
        <v>80</v>
      </c>
      <c r="V1604" s="11">
        <v>800</v>
      </c>
      <c r="W1604" s="11">
        <v>-7.1092686</v>
      </c>
      <c r="Y1604" s="11">
        <v>-6.0952979999999997</v>
      </c>
      <c r="Z1604" s="11">
        <v>277.36859504132235</v>
      </c>
      <c r="AA1604" s="11">
        <v>2066.6185</v>
      </c>
      <c r="AB1604" s="11">
        <v>0.7</v>
      </c>
      <c r="AC1604" s="11">
        <v>80</v>
      </c>
      <c r="AD1604" s="11">
        <v>-7.1092686</v>
      </c>
    </row>
    <row r="1605" spans="2:30" x14ac:dyDescent="0.35">
      <c r="B1605" s="11">
        <v>-11.424651000000001</v>
      </c>
      <c r="C1605" s="11">
        <v>25</v>
      </c>
      <c r="D1605" s="11">
        <v>184.2551</v>
      </c>
      <c r="E1605" s="11">
        <v>8.4000000000000005E-2</v>
      </c>
      <c r="F1605" s="11">
        <v>1825</v>
      </c>
      <c r="G1605" s="11">
        <v>8500</v>
      </c>
      <c r="H1605" s="11">
        <v>0.75</v>
      </c>
      <c r="I1605" s="11">
        <v>0.2</v>
      </c>
      <c r="J1605" s="11">
        <v>0.8</v>
      </c>
      <c r="K1605" s="11">
        <v>4</v>
      </c>
      <c r="L1605" s="11">
        <v>4</v>
      </c>
      <c r="M1605" s="11">
        <v>2</v>
      </c>
      <c r="N1605" s="11">
        <v>3</v>
      </c>
      <c r="O1605" s="11">
        <v>0.2</v>
      </c>
      <c r="P1605" s="11">
        <v>0.1</v>
      </c>
      <c r="Q1605" s="11">
        <v>0.3</v>
      </c>
      <c r="R1605" s="11">
        <v>0.2</v>
      </c>
      <c r="S1605" s="11">
        <v>3021.2465000000002</v>
      </c>
      <c r="T1605" s="11">
        <v>0.47499999999999998</v>
      </c>
      <c r="U1605" s="11">
        <v>50</v>
      </c>
      <c r="V1605" s="11">
        <v>1200</v>
      </c>
      <c r="W1605" s="11">
        <v>-8.1371690000000001</v>
      </c>
      <c r="Y1605" s="11">
        <v>-11.424651000000001</v>
      </c>
      <c r="Z1605" s="11">
        <v>153.30000000000001</v>
      </c>
      <c r="AA1605" s="11">
        <v>3021.2465000000002</v>
      </c>
      <c r="AB1605" s="11">
        <v>0.47499999999999998</v>
      </c>
      <c r="AC1605" s="11">
        <v>50</v>
      </c>
      <c r="AD1605" s="11">
        <v>-8.1371690000000001</v>
      </c>
    </row>
    <row r="1606" spans="2:30" x14ac:dyDescent="0.35">
      <c r="B1606" s="11">
        <v>-17.507617</v>
      </c>
      <c r="C1606" s="11">
        <v>30</v>
      </c>
      <c r="D1606" s="11">
        <v>1.5</v>
      </c>
      <c r="E1606" s="11">
        <v>0.27300000000000002</v>
      </c>
      <c r="F1606" s="11">
        <v>1000</v>
      </c>
      <c r="G1606" s="11">
        <v>2500</v>
      </c>
      <c r="H1606" s="11">
        <v>0.85</v>
      </c>
      <c r="I1606" s="11">
        <v>0.2</v>
      </c>
      <c r="J1606" s="11">
        <v>0.7</v>
      </c>
      <c r="K1606" s="11">
        <v>3</v>
      </c>
      <c r="L1606" s="11">
        <v>4</v>
      </c>
      <c r="M1606" s="11">
        <v>3</v>
      </c>
      <c r="N1606" s="11">
        <v>4</v>
      </c>
      <c r="O1606" s="11">
        <v>0.125</v>
      </c>
      <c r="P1606" s="11">
        <v>0.15</v>
      </c>
      <c r="Q1606" s="11">
        <v>0.3</v>
      </c>
      <c r="R1606" s="11">
        <v>0.3</v>
      </c>
      <c r="S1606" s="11">
        <v>861.09101999999996</v>
      </c>
      <c r="T1606" s="11">
        <v>0.4</v>
      </c>
      <c r="U1606" s="11">
        <v>70</v>
      </c>
      <c r="V1606" s="11">
        <v>1400</v>
      </c>
      <c r="W1606" s="11">
        <v>-10.576282000000001</v>
      </c>
      <c r="Y1606" s="11">
        <v>-17.507617</v>
      </c>
      <c r="Z1606" s="11">
        <v>273</v>
      </c>
      <c r="AA1606" s="11">
        <v>861.09101999999996</v>
      </c>
      <c r="AB1606" s="11">
        <v>0.4</v>
      </c>
      <c r="AC1606" s="11">
        <v>70</v>
      </c>
      <c r="AD1606" s="11">
        <v>-10.576282000000001</v>
      </c>
    </row>
    <row r="1607" spans="2:30" x14ac:dyDescent="0.35">
      <c r="B1607" s="11">
        <v>-0.23543600000000001</v>
      </c>
      <c r="C1607" s="11">
        <v>25</v>
      </c>
      <c r="D1607" s="11">
        <v>275.63265000000001</v>
      </c>
      <c r="E1607" s="11">
        <v>0.219</v>
      </c>
      <c r="F1607" s="11">
        <v>528.9256198347108</v>
      </c>
      <c r="G1607" s="11">
        <v>6000</v>
      </c>
      <c r="H1607" s="11">
        <v>0.75</v>
      </c>
      <c r="I1607" s="11">
        <v>0.4</v>
      </c>
      <c r="J1607" s="11">
        <v>0.6</v>
      </c>
      <c r="K1607" s="11">
        <v>4</v>
      </c>
      <c r="L1607" s="11">
        <v>4</v>
      </c>
      <c r="M1607" s="11">
        <v>3</v>
      </c>
      <c r="N1607" s="11">
        <v>2</v>
      </c>
      <c r="O1607" s="11">
        <v>0.05</v>
      </c>
      <c r="P1607" s="11">
        <v>0.15</v>
      </c>
      <c r="Q1607" s="11">
        <v>0.16666666999999999</v>
      </c>
      <c r="R1607" s="11">
        <v>0.25</v>
      </c>
      <c r="S1607" s="11">
        <v>3148.1896000000002</v>
      </c>
      <c r="T1607" s="11">
        <v>0.42499999999999999</v>
      </c>
      <c r="U1607" s="11">
        <v>80</v>
      </c>
      <c r="V1607" s="11">
        <v>1400</v>
      </c>
      <c r="W1607" s="11">
        <v>-0.52748257999999992</v>
      </c>
      <c r="Y1607" s="11">
        <v>-0.23543600000000001</v>
      </c>
      <c r="Z1607" s="11">
        <v>115.83471074380166</v>
      </c>
      <c r="AA1607" s="11">
        <v>3148.1896000000002</v>
      </c>
      <c r="AB1607" s="11">
        <v>0.42499999999999999</v>
      </c>
      <c r="AC1607" s="11">
        <v>80</v>
      </c>
      <c r="AD1607" s="11">
        <v>-0.52748257999999992</v>
      </c>
    </row>
    <row r="1608" spans="2:30" x14ac:dyDescent="0.35">
      <c r="B1608" s="11">
        <v>-6.8807390000000002</v>
      </c>
      <c r="C1608" s="11">
        <v>20</v>
      </c>
      <c r="D1608" s="11">
        <v>123.33673</v>
      </c>
      <c r="E1608" s="11">
        <v>0.13800000000000001</v>
      </c>
      <c r="F1608" s="11">
        <v>2009.9173553719008</v>
      </c>
      <c r="G1608" s="11">
        <v>8000</v>
      </c>
      <c r="H1608" s="11">
        <v>0.75</v>
      </c>
      <c r="I1608" s="11">
        <v>0.4</v>
      </c>
      <c r="J1608" s="11">
        <v>0.6</v>
      </c>
      <c r="K1608" s="11">
        <v>2</v>
      </c>
      <c r="L1608" s="11">
        <v>3</v>
      </c>
      <c r="M1608" s="11">
        <v>2</v>
      </c>
      <c r="N1608" s="11">
        <v>2</v>
      </c>
      <c r="O1608" s="11">
        <v>0.2</v>
      </c>
      <c r="P1608" s="11">
        <v>0.1</v>
      </c>
      <c r="Q1608" s="11">
        <v>0.16666666999999999</v>
      </c>
      <c r="R1608" s="11">
        <v>0.25</v>
      </c>
      <c r="S1608" s="11">
        <v>5035.4947000000002</v>
      </c>
      <c r="T1608" s="11">
        <v>0.65</v>
      </c>
      <c r="U1608" s="11">
        <v>40</v>
      </c>
      <c r="V1608" s="11">
        <v>400</v>
      </c>
      <c r="W1608" s="11">
        <v>-9.3770641000000001</v>
      </c>
      <c r="Y1608" s="11">
        <v>-6.8807390000000002</v>
      </c>
      <c r="Z1608" s="11">
        <v>277.36859504132235</v>
      </c>
      <c r="AA1608" s="11">
        <v>5035.4947000000002</v>
      </c>
      <c r="AB1608" s="11">
        <v>0.65</v>
      </c>
      <c r="AC1608" s="11">
        <v>40</v>
      </c>
      <c r="AD1608" s="11">
        <v>-9.3770641000000001</v>
      </c>
    </row>
    <row r="1609" spans="2:30" x14ac:dyDescent="0.35">
      <c r="B1609" s="11">
        <v>0.75637399999999999</v>
      </c>
      <c r="C1609" s="11">
        <v>35</v>
      </c>
      <c r="D1609" s="11">
        <v>7.5918367</v>
      </c>
      <c r="E1609" s="11">
        <v>0.16500000000000001</v>
      </c>
      <c r="F1609" s="11">
        <v>4500</v>
      </c>
      <c r="G1609" s="11">
        <v>8000</v>
      </c>
      <c r="H1609" s="11">
        <v>0.8</v>
      </c>
      <c r="I1609" s="11">
        <v>0.3</v>
      </c>
      <c r="J1609" s="11">
        <v>0.8</v>
      </c>
      <c r="K1609" s="11">
        <v>2</v>
      </c>
      <c r="L1609" s="11">
        <v>3</v>
      </c>
      <c r="M1609" s="11">
        <v>2</v>
      </c>
      <c r="N1609" s="11">
        <v>3</v>
      </c>
      <c r="O1609" s="11">
        <v>0.05</v>
      </c>
      <c r="P1609" s="11">
        <v>0.2</v>
      </c>
      <c r="Q1609" s="11">
        <v>0.3</v>
      </c>
      <c r="R1609" s="11">
        <v>0.25</v>
      </c>
      <c r="S1609" s="11">
        <v>4581.8464999999997</v>
      </c>
      <c r="T1609" s="11">
        <v>0.67500000000000004</v>
      </c>
      <c r="U1609" s="11">
        <v>80</v>
      </c>
      <c r="V1609" s="11">
        <v>1400</v>
      </c>
      <c r="W1609" s="11">
        <v>-2.2154764999999998</v>
      </c>
      <c r="Y1609" s="11">
        <v>0.75637399999999999</v>
      </c>
      <c r="Z1609" s="11">
        <v>742.5</v>
      </c>
      <c r="AA1609" s="11">
        <v>4581.8464999999997</v>
      </c>
      <c r="AB1609" s="11">
        <v>0.67500000000000004</v>
      </c>
      <c r="AC1609" s="11">
        <v>80</v>
      </c>
      <c r="AD1609" s="11">
        <v>-2.2154764999999998</v>
      </c>
    </row>
    <row r="1610" spans="2:30" x14ac:dyDescent="0.35">
      <c r="B1610" s="11">
        <v>1.074414</v>
      </c>
      <c r="C1610" s="11">
        <v>35</v>
      </c>
      <c r="D1610" s="11">
        <v>135.52041</v>
      </c>
      <c r="E1610" s="11">
        <v>0.246</v>
      </c>
      <c r="F1610" s="11">
        <v>2221.6425619834713</v>
      </c>
      <c r="G1610" s="11">
        <v>8500</v>
      </c>
      <c r="H1610" s="11">
        <v>0.85</v>
      </c>
      <c r="I1610" s="11">
        <v>0.3</v>
      </c>
      <c r="J1610" s="11">
        <v>0.6</v>
      </c>
      <c r="K1610" s="11">
        <v>3</v>
      </c>
      <c r="L1610" s="11">
        <v>3</v>
      </c>
      <c r="M1610" s="11">
        <v>2</v>
      </c>
      <c r="N1610" s="11">
        <v>2</v>
      </c>
      <c r="O1610" s="11">
        <v>0.125</v>
      </c>
      <c r="P1610" s="11">
        <v>0.2</v>
      </c>
      <c r="Q1610" s="11">
        <v>0.1</v>
      </c>
      <c r="R1610" s="11">
        <v>0.2</v>
      </c>
      <c r="S1610" s="11">
        <v>4868.2119000000002</v>
      </c>
      <c r="T1610" s="11">
        <v>0.7</v>
      </c>
      <c r="U1610" s="11">
        <v>80</v>
      </c>
      <c r="V1610" s="11">
        <v>1800</v>
      </c>
      <c r="W1610" s="11">
        <v>1.7029981999999999</v>
      </c>
      <c r="Y1610" s="11">
        <v>1.074414</v>
      </c>
      <c r="Z1610" s="11">
        <v>546.52407024793388</v>
      </c>
      <c r="AA1610" s="11">
        <v>4868.2119000000002</v>
      </c>
      <c r="AB1610" s="11">
        <v>0.7</v>
      </c>
      <c r="AC1610" s="11">
        <v>80</v>
      </c>
      <c r="AD1610" s="11">
        <v>1.7029981999999999</v>
      </c>
    </row>
    <row r="1611" spans="2:30" x14ac:dyDescent="0.35">
      <c r="B1611" s="11">
        <v>0.68687500000000001</v>
      </c>
      <c r="C1611" s="11">
        <v>20</v>
      </c>
      <c r="D1611" s="11">
        <v>263.44898000000001</v>
      </c>
      <c r="E1611" s="11">
        <v>0.13800000000000001</v>
      </c>
      <c r="F1611" s="11">
        <v>5185.227272727273</v>
      </c>
      <c r="G1611" s="11">
        <v>7500</v>
      </c>
      <c r="H1611" s="11">
        <v>0.8</v>
      </c>
      <c r="I1611" s="11">
        <v>0.2</v>
      </c>
      <c r="J1611" s="11">
        <v>0.6</v>
      </c>
      <c r="K1611" s="11">
        <v>4</v>
      </c>
      <c r="L1611" s="11">
        <v>4</v>
      </c>
      <c r="M1611" s="11">
        <v>3</v>
      </c>
      <c r="N1611" s="11">
        <v>2</v>
      </c>
      <c r="O1611" s="11">
        <v>0.125</v>
      </c>
      <c r="P1611" s="11">
        <v>0.15</v>
      </c>
      <c r="Q1611" s="11">
        <v>0.3</v>
      </c>
      <c r="R1611" s="11">
        <v>0.25</v>
      </c>
      <c r="S1611" s="11">
        <v>4720.7762000000002</v>
      </c>
      <c r="T1611" s="11">
        <v>0.625</v>
      </c>
      <c r="U1611" s="11">
        <v>80</v>
      </c>
      <c r="V1611" s="11">
        <v>800</v>
      </c>
      <c r="W1611" s="11">
        <v>-8.5048069999999996</v>
      </c>
      <c r="Y1611" s="11">
        <v>0.68687500000000001</v>
      </c>
      <c r="Z1611" s="11">
        <v>715.56136363636369</v>
      </c>
      <c r="AA1611" s="11">
        <v>4720.7762000000002</v>
      </c>
      <c r="AB1611" s="11">
        <v>0.625</v>
      </c>
      <c r="AC1611" s="11">
        <v>80</v>
      </c>
      <c r="AD1611" s="11">
        <v>-8.5048069999999996</v>
      </c>
    </row>
    <row r="1612" spans="2:30" x14ac:dyDescent="0.35">
      <c r="B1612" s="11">
        <v>2.795194</v>
      </c>
      <c r="C1612" s="11">
        <v>45</v>
      </c>
      <c r="D1612" s="11">
        <v>50.234693999999998</v>
      </c>
      <c r="E1612" s="11">
        <v>0.219</v>
      </c>
      <c r="F1612" s="11">
        <v>5735.1756198347111</v>
      </c>
      <c r="G1612" s="11">
        <v>6500</v>
      </c>
      <c r="H1612" s="11">
        <v>0.7</v>
      </c>
      <c r="I1612" s="11">
        <v>0.5</v>
      </c>
      <c r="J1612" s="11">
        <v>0.7</v>
      </c>
      <c r="K1612" s="11">
        <v>3</v>
      </c>
      <c r="L1612" s="11">
        <v>3</v>
      </c>
      <c r="M1612" s="11">
        <v>2</v>
      </c>
      <c r="N1612" s="11">
        <v>3</v>
      </c>
      <c r="O1612" s="11">
        <v>0.05</v>
      </c>
      <c r="P1612" s="11">
        <v>0.1</v>
      </c>
      <c r="Q1612" s="11">
        <v>0.3</v>
      </c>
      <c r="R1612" s="11">
        <v>0.3</v>
      </c>
      <c r="S1612" s="11">
        <v>3024.0754999999999</v>
      </c>
      <c r="T1612" s="11">
        <v>0.52500000000000002</v>
      </c>
      <c r="U1612" s="11">
        <v>90</v>
      </c>
      <c r="V1612" s="11">
        <v>800</v>
      </c>
      <c r="W1612" s="11">
        <v>2.3844606000000002</v>
      </c>
      <c r="Y1612" s="11">
        <v>2.795194</v>
      </c>
      <c r="Z1612" s="11">
        <v>1256.0034607438017</v>
      </c>
      <c r="AA1612" s="11">
        <v>3024.0754999999999</v>
      </c>
      <c r="AB1612" s="11">
        <v>0.52500000000000002</v>
      </c>
      <c r="AC1612" s="11">
        <v>90</v>
      </c>
      <c r="AD1612" s="11">
        <v>2.3844606000000002</v>
      </c>
    </row>
    <row r="1613" spans="2:30" x14ac:dyDescent="0.35">
      <c r="B1613" s="11">
        <v>-6.2208059999999996</v>
      </c>
      <c r="C1613" s="11">
        <v>40</v>
      </c>
      <c r="D1613" s="11">
        <v>38.051020000000001</v>
      </c>
      <c r="E1613" s="11">
        <v>8.4000000000000005E-2</v>
      </c>
      <c r="F1613" s="11">
        <v>2000</v>
      </c>
      <c r="G1613" s="11">
        <v>8500</v>
      </c>
      <c r="H1613" s="11">
        <v>0.85</v>
      </c>
      <c r="I1613" s="11">
        <v>0.2</v>
      </c>
      <c r="J1613" s="11">
        <v>0.6</v>
      </c>
      <c r="K1613" s="11">
        <v>4</v>
      </c>
      <c r="L1613" s="11">
        <v>3</v>
      </c>
      <c r="M1613" s="11">
        <v>4</v>
      </c>
      <c r="N1613" s="11">
        <v>2</v>
      </c>
      <c r="O1613" s="11">
        <v>0.125</v>
      </c>
      <c r="P1613" s="11">
        <v>0.2</v>
      </c>
      <c r="Q1613" s="11">
        <v>0.3</v>
      </c>
      <c r="R1613" s="11">
        <v>0.2</v>
      </c>
      <c r="S1613" s="11">
        <v>3413.4254999999998</v>
      </c>
      <c r="T1613" s="11">
        <v>0.52500000000000002</v>
      </c>
      <c r="U1613" s="11">
        <v>70</v>
      </c>
      <c r="V1613" s="11">
        <v>1000</v>
      </c>
      <c r="W1613" s="11">
        <v>-7.5035404000000003</v>
      </c>
      <c r="Y1613" s="11">
        <v>-6.2208059999999996</v>
      </c>
      <c r="Z1613" s="11">
        <v>168</v>
      </c>
      <c r="AA1613" s="11">
        <v>3413.4254999999998</v>
      </c>
      <c r="AB1613" s="11">
        <v>0.52500000000000002</v>
      </c>
      <c r="AC1613" s="11">
        <v>70</v>
      </c>
      <c r="AD1613" s="11">
        <v>-7.5035404000000003</v>
      </c>
    </row>
    <row r="1614" spans="2:30" x14ac:dyDescent="0.35">
      <c r="B1614" s="11">
        <v>-5.3839079999999999</v>
      </c>
      <c r="C1614" s="11">
        <v>30</v>
      </c>
      <c r="D1614" s="11">
        <v>184.2551</v>
      </c>
      <c r="E1614" s="11">
        <v>0.27300000000000002</v>
      </c>
      <c r="F1614" s="11">
        <v>4231.4049586776864</v>
      </c>
      <c r="G1614" s="11">
        <v>7000</v>
      </c>
      <c r="H1614" s="11">
        <v>0.8</v>
      </c>
      <c r="I1614" s="11">
        <v>0.5</v>
      </c>
      <c r="J1614" s="11">
        <v>0.7</v>
      </c>
      <c r="K1614" s="11">
        <v>4</v>
      </c>
      <c r="L1614" s="11">
        <v>2</v>
      </c>
      <c r="M1614" s="11">
        <v>3</v>
      </c>
      <c r="N1614" s="11">
        <v>4</v>
      </c>
      <c r="O1614" s="11">
        <v>0.05</v>
      </c>
      <c r="P1614" s="11">
        <v>0.15</v>
      </c>
      <c r="Q1614" s="11">
        <v>0.23333333000000001</v>
      </c>
      <c r="R1614" s="11">
        <v>0.2</v>
      </c>
      <c r="S1614" s="11">
        <v>3559.1761999999999</v>
      </c>
      <c r="T1614" s="11">
        <v>0.65</v>
      </c>
      <c r="U1614" s="11">
        <v>90</v>
      </c>
      <c r="V1614" s="11">
        <v>1000</v>
      </c>
      <c r="W1614" s="11">
        <v>9.0632190000000001</v>
      </c>
      <c r="Y1614" s="11">
        <v>-5.3839079999999999</v>
      </c>
      <c r="Z1614" s="11">
        <v>1155.1735537190084</v>
      </c>
      <c r="AA1614" s="11">
        <v>3559.1761999999999</v>
      </c>
      <c r="AB1614" s="11">
        <v>0.65</v>
      </c>
      <c r="AC1614" s="11">
        <v>90</v>
      </c>
      <c r="AD1614" s="11">
        <v>9.0632190000000001</v>
      </c>
    </row>
    <row r="1615" spans="2:30" x14ac:dyDescent="0.35">
      <c r="B1615" s="11">
        <v>8.7733109999999996</v>
      </c>
      <c r="C1615" s="11">
        <v>20</v>
      </c>
      <c r="D1615" s="11">
        <v>1.5</v>
      </c>
      <c r="E1615" s="11">
        <v>0.219</v>
      </c>
      <c r="F1615" s="11">
        <v>640.13429752066122</v>
      </c>
      <c r="G1615" s="11">
        <v>4500</v>
      </c>
      <c r="H1615" s="11">
        <v>0.7</v>
      </c>
      <c r="I1615" s="11">
        <v>0.5</v>
      </c>
      <c r="J1615" s="11">
        <v>0.9</v>
      </c>
      <c r="K1615" s="11">
        <v>3</v>
      </c>
      <c r="L1615" s="11">
        <v>4</v>
      </c>
      <c r="M1615" s="11">
        <v>2</v>
      </c>
      <c r="N1615" s="11">
        <v>3</v>
      </c>
      <c r="O1615" s="11">
        <v>0.2</v>
      </c>
      <c r="P1615" s="11">
        <v>0.2</v>
      </c>
      <c r="Q1615" s="11">
        <v>0.16666666999999999</v>
      </c>
      <c r="R1615" s="11">
        <v>0.25</v>
      </c>
      <c r="S1615" s="11">
        <v>1258.8737000000001</v>
      </c>
      <c r="T1615" s="11">
        <v>0.42499999999999999</v>
      </c>
      <c r="U1615" s="11">
        <v>80</v>
      </c>
      <c r="V1615" s="11">
        <v>400</v>
      </c>
      <c r="W1615" s="11">
        <v>7.3144454999999997</v>
      </c>
      <c r="Y1615" s="11">
        <v>8.7733109999999996</v>
      </c>
      <c r="Z1615" s="11">
        <v>140.18941115702481</v>
      </c>
      <c r="AA1615" s="11">
        <v>1258.8737000000001</v>
      </c>
      <c r="AB1615" s="11">
        <v>0.42499999999999999</v>
      </c>
      <c r="AC1615" s="11">
        <v>80</v>
      </c>
      <c r="AD1615" s="11">
        <v>7.3144454999999997</v>
      </c>
    </row>
    <row r="1616" spans="2:30" x14ac:dyDescent="0.35">
      <c r="B1616" s="11">
        <v>-2.4753250000000002</v>
      </c>
      <c r="C1616" s="11">
        <v>15</v>
      </c>
      <c r="D1616" s="11">
        <v>178.16327000000001</v>
      </c>
      <c r="E1616" s="11">
        <v>0.3</v>
      </c>
      <c r="F1616" s="11">
        <v>2221.6425619834713</v>
      </c>
      <c r="G1616" s="11">
        <v>7000</v>
      </c>
      <c r="H1616" s="11">
        <v>0.7</v>
      </c>
      <c r="I1616" s="11">
        <v>0.5</v>
      </c>
      <c r="J1616" s="11">
        <v>0.7</v>
      </c>
      <c r="K1616" s="11">
        <v>2</v>
      </c>
      <c r="L1616" s="11">
        <v>4</v>
      </c>
      <c r="M1616" s="11">
        <v>3</v>
      </c>
      <c r="N1616" s="11">
        <v>3</v>
      </c>
      <c r="O1616" s="11">
        <v>0.2</v>
      </c>
      <c r="P1616" s="11">
        <v>0.15</v>
      </c>
      <c r="Q1616" s="11">
        <v>0.23333333000000001</v>
      </c>
      <c r="R1616" s="11">
        <v>0.35</v>
      </c>
      <c r="S1616" s="11">
        <v>4556.4351999999999</v>
      </c>
      <c r="T1616" s="11">
        <v>0.55000000000000004</v>
      </c>
      <c r="U1616" s="11">
        <v>80</v>
      </c>
      <c r="V1616" s="11">
        <v>400</v>
      </c>
      <c r="W1616" s="11">
        <v>-9.1645871000000003</v>
      </c>
      <c r="Y1616" s="11">
        <v>-2.4753250000000002</v>
      </c>
      <c r="Z1616" s="11">
        <v>666.49276859504141</v>
      </c>
      <c r="AA1616" s="11">
        <v>4556.4351999999999</v>
      </c>
      <c r="AB1616" s="11">
        <v>0.55000000000000004</v>
      </c>
      <c r="AC1616" s="11">
        <v>80</v>
      </c>
      <c r="AD1616" s="11">
        <v>-9.1645871000000003</v>
      </c>
    </row>
    <row r="1617" spans="2:30" x14ac:dyDescent="0.35">
      <c r="B1617" s="11">
        <v>24.113067000000001</v>
      </c>
      <c r="C1617" s="11">
        <v>20</v>
      </c>
      <c r="D1617" s="11">
        <v>239.08162999999999</v>
      </c>
      <c r="E1617" s="11">
        <v>5.7000000000000002E-2</v>
      </c>
      <c r="F1617" s="11">
        <v>5185.227272727273</v>
      </c>
      <c r="G1617" s="11">
        <v>7500</v>
      </c>
      <c r="H1617" s="11">
        <v>0.8</v>
      </c>
      <c r="I1617" s="11">
        <v>0.4</v>
      </c>
      <c r="J1617" s="11">
        <v>0.7</v>
      </c>
      <c r="K1617" s="11">
        <v>4</v>
      </c>
      <c r="L1617" s="11">
        <v>3</v>
      </c>
      <c r="M1617" s="11">
        <v>4</v>
      </c>
      <c r="N1617" s="11">
        <v>3</v>
      </c>
      <c r="O1617" s="11">
        <v>0.125</v>
      </c>
      <c r="P1617" s="11">
        <v>0.1</v>
      </c>
      <c r="Q1617" s="11">
        <v>0.1</v>
      </c>
      <c r="R1617" s="11">
        <v>0.3</v>
      </c>
      <c r="S1617" s="11">
        <v>2098.1228000000001</v>
      </c>
      <c r="T1617" s="11">
        <v>0.42499999999999999</v>
      </c>
      <c r="U1617" s="11">
        <v>80</v>
      </c>
      <c r="V1617" s="11">
        <v>2000</v>
      </c>
      <c r="W1617" s="11">
        <v>24.028863999999999</v>
      </c>
      <c r="Y1617" s="11">
        <v>24.113067000000001</v>
      </c>
      <c r="Z1617" s="11">
        <v>295.55795454545455</v>
      </c>
      <c r="AA1617" s="11">
        <v>2098.1228000000001</v>
      </c>
      <c r="AB1617" s="11">
        <v>0.42499999999999999</v>
      </c>
      <c r="AC1617" s="11">
        <v>80</v>
      </c>
      <c r="AD1617" s="11">
        <v>24.028863999999999</v>
      </c>
    </row>
    <row r="1618" spans="2:30" x14ac:dyDescent="0.35">
      <c r="B1618" s="11">
        <v>-22.808309000000001</v>
      </c>
      <c r="C1618" s="11">
        <v>45</v>
      </c>
      <c r="D1618" s="11">
        <v>263.44898000000001</v>
      </c>
      <c r="E1618" s="11">
        <v>0.111</v>
      </c>
      <c r="F1618" s="11">
        <v>785.64049586776855</v>
      </c>
      <c r="G1618" s="11">
        <v>8000</v>
      </c>
      <c r="H1618" s="11">
        <v>0.75</v>
      </c>
      <c r="I1618" s="11">
        <v>0.2</v>
      </c>
      <c r="J1618" s="11">
        <v>0.7</v>
      </c>
      <c r="K1618" s="11">
        <v>3</v>
      </c>
      <c r="L1618" s="11">
        <v>3</v>
      </c>
      <c r="M1618" s="11">
        <v>2</v>
      </c>
      <c r="N1618" s="11">
        <v>4</v>
      </c>
      <c r="O1618" s="11">
        <v>0.05</v>
      </c>
      <c r="P1618" s="11">
        <v>0.2</v>
      </c>
      <c r="Q1618" s="11">
        <v>0.23333333000000001</v>
      </c>
      <c r="R1618" s="11">
        <v>0.2</v>
      </c>
      <c r="S1618" s="11">
        <v>1921.0008</v>
      </c>
      <c r="T1618" s="11">
        <v>0.47499999999999998</v>
      </c>
      <c r="U1618" s="11">
        <v>50</v>
      </c>
      <c r="V1618" s="11">
        <v>1400</v>
      </c>
      <c r="W1618" s="11">
        <v>-20.738748000000001</v>
      </c>
      <c r="Y1618" s="11">
        <v>-22.808309000000001</v>
      </c>
      <c r="Z1618" s="11">
        <v>87.206095041322314</v>
      </c>
      <c r="AA1618" s="11">
        <v>1921.0008</v>
      </c>
      <c r="AB1618" s="11">
        <v>0.47499999999999998</v>
      </c>
      <c r="AC1618" s="11">
        <v>50</v>
      </c>
      <c r="AD1618" s="11">
        <v>-20.738748000000001</v>
      </c>
    </row>
    <row r="1619" spans="2:30" x14ac:dyDescent="0.35">
      <c r="B1619" s="11">
        <v>-19.623159000000001</v>
      </c>
      <c r="C1619" s="11">
        <v>45</v>
      </c>
      <c r="D1619" s="11">
        <v>44.142856999999999</v>
      </c>
      <c r="E1619" s="11">
        <v>0.219</v>
      </c>
      <c r="F1619" s="11">
        <v>903.7190082644629</v>
      </c>
      <c r="G1619" s="11">
        <v>7500</v>
      </c>
      <c r="H1619" s="11">
        <v>0.75</v>
      </c>
      <c r="I1619" s="11">
        <v>0.5</v>
      </c>
      <c r="J1619" s="11">
        <v>0.8</v>
      </c>
      <c r="K1619" s="11">
        <v>2</v>
      </c>
      <c r="L1619" s="11">
        <v>2</v>
      </c>
      <c r="M1619" s="11">
        <v>3</v>
      </c>
      <c r="N1619" s="11">
        <v>3</v>
      </c>
      <c r="O1619" s="11">
        <v>0.2</v>
      </c>
      <c r="P1619" s="11">
        <v>0.2</v>
      </c>
      <c r="Q1619" s="11">
        <v>0.1</v>
      </c>
      <c r="R1619" s="11">
        <v>0.3</v>
      </c>
      <c r="S1619" s="11">
        <v>2363.7314000000001</v>
      </c>
      <c r="T1619" s="11">
        <v>0.52500000000000002</v>
      </c>
      <c r="U1619" s="11">
        <v>50</v>
      </c>
      <c r="V1619" s="11">
        <v>1800</v>
      </c>
      <c r="W1619" s="11">
        <v>-20.475821</v>
      </c>
      <c r="Y1619" s="11">
        <v>-19.623159000000001</v>
      </c>
      <c r="Z1619" s="11">
        <v>197.91446280991738</v>
      </c>
      <c r="AA1619" s="11">
        <v>2363.7314000000001</v>
      </c>
      <c r="AB1619" s="11">
        <v>0.52500000000000002</v>
      </c>
      <c r="AC1619" s="11">
        <v>50</v>
      </c>
      <c r="AD1619" s="11">
        <v>-20.475821</v>
      </c>
    </row>
    <row r="1620" spans="2:30" x14ac:dyDescent="0.35">
      <c r="B1620" s="11">
        <v>37.1004</v>
      </c>
      <c r="C1620" s="11">
        <v>25</v>
      </c>
      <c r="D1620" s="11">
        <v>184.2551</v>
      </c>
      <c r="E1620" s="11">
        <v>0.246</v>
      </c>
      <c r="F1620" s="11">
        <v>5735.1756198347111</v>
      </c>
      <c r="G1620" s="11">
        <v>4500</v>
      </c>
      <c r="H1620" s="11">
        <v>0.75</v>
      </c>
      <c r="I1620" s="11">
        <v>0.4</v>
      </c>
      <c r="J1620" s="11">
        <v>0.8</v>
      </c>
      <c r="K1620" s="11">
        <v>4</v>
      </c>
      <c r="L1620" s="11">
        <v>3</v>
      </c>
      <c r="M1620" s="11">
        <v>2</v>
      </c>
      <c r="N1620" s="11">
        <v>3</v>
      </c>
      <c r="O1620" s="11">
        <v>0.125</v>
      </c>
      <c r="P1620" s="11">
        <v>0.15</v>
      </c>
      <c r="Q1620" s="11">
        <v>0.23333333000000001</v>
      </c>
      <c r="R1620" s="11">
        <v>0.25</v>
      </c>
      <c r="S1620" s="11">
        <v>1599.4835</v>
      </c>
      <c r="T1620" s="11">
        <v>0.52500000000000002</v>
      </c>
      <c r="U1620" s="11">
        <v>70</v>
      </c>
      <c r="V1620" s="11">
        <v>600</v>
      </c>
      <c r="W1620" s="11">
        <v>25.235136000000001</v>
      </c>
      <c r="Y1620" s="11">
        <v>37.1004</v>
      </c>
      <c r="Z1620" s="11">
        <v>1410.853202479339</v>
      </c>
      <c r="AA1620" s="11">
        <v>1599.4835</v>
      </c>
      <c r="AB1620" s="11">
        <v>0.52500000000000002</v>
      </c>
      <c r="AC1620" s="11">
        <v>70</v>
      </c>
      <c r="AD1620" s="11">
        <v>25.235136000000001</v>
      </c>
    </row>
    <row r="1621" spans="2:30" x14ac:dyDescent="0.35">
      <c r="B1621" s="11">
        <v>-9.2094930000000002</v>
      </c>
      <c r="C1621" s="11">
        <v>15</v>
      </c>
      <c r="D1621" s="11">
        <v>178.16327000000001</v>
      </c>
      <c r="E1621" s="11">
        <v>0.246</v>
      </c>
      <c r="F1621" s="11">
        <v>4635.2789256198348</v>
      </c>
      <c r="G1621" s="11">
        <v>6000</v>
      </c>
      <c r="H1621" s="11">
        <v>0.8</v>
      </c>
      <c r="I1621" s="11">
        <v>0.2</v>
      </c>
      <c r="J1621" s="11">
        <v>0.9</v>
      </c>
      <c r="K1621" s="11">
        <v>2</v>
      </c>
      <c r="L1621" s="11">
        <v>4</v>
      </c>
      <c r="M1621" s="11">
        <v>2</v>
      </c>
      <c r="N1621" s="11">
        <v>3</v>
      </c>
      <c r="O1621" s="11">
        <v>0.05</v>
      </c>
      <c r="P1621" s="11">
        <v>0.2</v>
      </c>
      <c r="Q1621" s="11">
        <v>0.16666666999999999</v>
      </c>
      <c r="R1621" s="11">
        <v>0.35</v>
      </c>
      <c r="S1621" s="11">
        <v>2278.2175999999999</v>
      </c>
      <c r="T1621" s="11">
        <v>0.65</v>
      </c>
      <c r="U1621" s="11">
        <v>80</v>
      </c>
      <c r="V1621" s="11">
        <v>400</v>
      </c>
      <c r="W1621" s="11">
        <v>-8.9960161999999997</v>
      </c>
      <c r="Y1621" s="11">
        <v>-9.2094930000000002</v>
      </c>
      <c r="Z1621" s="11">
        <v>1140.2786157024793</v>
      </c>
      <c r="AA1621" s="11">
        <v>2278.2175999999999</v>
      </c>
      <c r="AB1621" s="11">
        <v>0.65</v>
      </c>
      <c r="AC1621" s="11">
        <v>80</v>
      </c>
      <c r="AD1621" s="11">
        <v>-8.9960161999999997</v>
      </c>
    </row>
    <row r="1622" spans="2:30" x14ac:dyDescent="0.35">
      <c r="B1622" s="11">
        <v>-22.440785000000002</v>
      </c>
      <c r="C1622" s="11">
        <v>45</v>
      </c>
      <c r="D1622" s="11">
        <v>165.97959</v>
      </c>
      <c r="E1622" s="11">
        <v>0.3</v>
      </c>
      <c r="F1622" s="11">
        <v>5185.227272727273</v>
      </c>
      <c r="G1622" s="11">
        <v>6500</v>
      </c>
      <c r="H1622" s="11">
        <v>0.8</v>
      </c>
      <c r="I1622" s="11">
        <v>0.2</v>
      </c>
      <c r="J1622" s="11">
        <v>0.8</v>
      </c>
      <c r="K1622" s="11">
        <v>4</v>
      </c>
      <c r="L1622" s="11">
        <v>4</v>
      </c>
      <c r="M1622" s="11">
        <v>2</v>
      </c>
      <c r="N1622" s="11">
        <v>3</v>
      </c>
      <c r="O1622" s="11">
        <v>0.05</v>
      </c>
      <c r="P1622" s="11">
        <v>0.15</v>
      </c>
      <c r="Q1622" s="11">
        <v>0.3</v>
      </c>
      <c r="R1622" s="11">
        <v>0.35</v>
      </c>
      <c r="S1622" s="11">
        <v>2048.5673000000002</v>
      </c>
      <c r="T1622" s="11">
        <v>0.4</v>
      </c>
      <c r="U1622" s="11">
        <v>70</v>
      </c>
      <c r="V1622" s="11">
        <v>800</v>
      </c>
      <c r="W1622" s="11">
        <v>-13.271007000000001</v>
      </c>
      <c r="Y1622" s="11">
        <v>-22.440785000000002</v>
      </c>
      <c r="Z1622" s="11">
        <v>1555.5681818181818</v>
      </c>
      <c r="AA1622" s="11">
        <v>2048.5673000000002</v>
      </c>
      <c r="AB1622" s="11">
        <v>0.4</v>
      </c>
      <c r="AC1622" s="11">
        <v>70</v>
      </c>
      <c r="AD1622" s="11">
        <v>-13.271007000000001</v>
      </c>
    </row>
    <row r="1623" spans="2:30" x14ac:dyDescent="0.35">
      <c r="B1623" s="11">
        <v>-9.0358199999999993</v>
      </c>
      <c r="C1623" s="11">
        <v>40</v>
      </c>
      <c r="D1623" s="11">
        <v>190.34693999999999</v>
      </c>
      <c r="E1623" s="11">
        <v>0.16500000000000001</v>
      </c>
      <c r="F1623" s="11">
        <v>1518.5950413223138</v>
      </c>
      <c r="G1623" s="11">
        <v>7000</v>
      </c>
      <c r="H1623" s="11">
        <v>0.85</v>
      </c>
      <c r="I1623" s="11">
        <v>0.4</v>
      </c>
      <c r="J1623" s="11">
        <v>0.7</v>
      </c>
      <c r="K1623" s="11">
        <v>3</v>
      </c>
      <c r="L1623" s="11">
        <v>3</v>
      </c>
      <c r="M1623" s="11">
        <v>2</v>
      </c>
      <c r="N1623" s="11">
        <v>2</v>
      </c>
      <c r="O1623" s="11">
        <v>0.05</v>
      </c>
      <c r="P1623" s="11">
        <v>0.1</v>
      </c>
      <c r="Q1623" s="11">
        <v>0.23333333000000001</v>
      </c>
      <c r="R1623" s="11">
        <v>0.25</v>
      </c>
      <c r="S1623" s="11">
        <v>3892.2318</v>
      </c>
      <c r="T1623" s="11">
        <v>0.625</v>
      </c>
      <c r="U1623" s="11">
        <v>60</v>
      </c>
      <c r="V1623" s="11">
        <v>1200</v>
      </c>
      <c r="W1623" s="11">
        <v>-9.4063373000000006</v>
      </c>
      <c r="Y1623" s="11">
        <v>-9.0358199999999993</v>
      </c>
      <c r="Z1623" s="11">
        <v>250.56818181818178</v>
      </c>
      <c r="AA1623" s="11">
        <v>3892.2318</v>
      </c>
      <c r="AB1623" s="11">
        <v>0.625</v>
      </c>
      <c r="AC1623" s="11">
        <v>60</v>
      </c>
      <c r="AD1623" s="11">
        <v>-9.4063373000000006</v>
      </c>
    </row>
    <row r="1624" spans="2:30" x14ac:dyDescent="0.35">
      <c r="B1624" s="11">
        <v>-11.900486000000001</v>
      </c>
      <c r="C1624" s="11">
        <v>20</v>
      </c>
      <c r="D1624" s="11">
        <v>153.79592</v>
      </c>
      <c r="E1624" s="11">
        <v>0.03</v>
      </c>
      <c r="F1624" s="11">
        <v>3733.2128099173551</v>
      </c>
      <c r="G1624" s="11">
        <v>7500</v>
      </c>
      <c r="H1624" s="11">
        <v>0.8</v>
      </c>
      <c r="I1624" s="11">
        <v>0.4</v>
      </c>
      <c r="J1624" s="11">
        <v>0.6</v>
      </c>
      <c r="K1624" s="11">
        <v>3</v>
      </c>
      <c r="L1624" s="11">
        <v>3</v>
      </c>
      <c r="M1624" s="11">
        <v>3</v>
      </c>
      <c r="N1624" s="11">
        <v>2</v>
      </c>
      <c r="O1624" s="11">
        <v>0.125</v>
      </c>
      <c r="P1624" s="11">
        <v>0.15</v>
      </c>
      <c r="Q1624" s="11">
        <v>0.16666666999999999</v>
      </c>
      <c r="R1624" s="11">
        <v>0.3</v>
      </c>
      <c r="S1624" s="11">
        <v>2753.7860999999998</v>
      </c>
      <c r="T1624" s="11">
        <v>0.57499999999999996</v>
      </c>
      <c r="U1624" s="11">
        <v>40</v>
      </c>
      <c r="V1624" s="11">
        <v>1200</v>
      </c>
      <c r="W1624" s="11">
        <v>-13.210388999999999</v>
      </c>
      <c r="Y1624" s="11">
        <v>-11.900486000000001</v>
      </c>
      <c r="Z1624" s="11">
        <v>111.99638429752065</v>
      </c>
      <c r="AA1624" s="11">
        <v>2753.7860999999998</v>
      </c>
      <c r="AB1624" s="11">
        <v>0.57499999999999996</v>
      </c>
      <c r="AC1624" s="11">
        <v>40</v>
      </c>
      <c r="AD1624" s="11">
        <v>-13.210388999999999</v>
      </c>
    </row>
    <row r="1625" spans="2:30" x14ac:dyDescent="0.35">
      <c r="B1625" s="11">
        <v>37.037415000000003</v>
      </c>
      <c r="C1625" s="11">
        <v>25</v>
      </c>
      <c r="D1625" s="11">
        <v>300</v>
      </c>
      <c r="E1625" s="11">
        <v>8.4000000000000005E-2</v>
      </c>
      <c r="F1625" s="11">
        <v>6285.1239669421484</v>
      </c>
      <c r="G1625" s="11">
        <v>5500</v>
      </c>
      <c r="H1625" s="11">
        <v>0.7</v>
      </c>
      <c r="I1625" s="11">
        <v>0.3</v>
      </c>
      <c r="J1625" s="11">
        <v>0.8</v>
      </c>
      <c r="K1625" s="11">
        <v>4</v>
      </c>
      <c r="L1625" s="11">
        <v>3</v>
      </c>
      <c r="M1625" s="11">
        <v>2</v>
      </c>
      <c r="N1625" s="11">
        <v>2</v>
      </c>
      <c r="O1625" s="11">
        <v>0.125</v>
      </c>
      <c r="P1625" s="11">
        <v>0.2</v>
      </c>
      <c r="Q1625" s="11">
        <v>0.16666666999999999</v>
      </c>
      <c r="R1625" s="11">
        <v>0.3</v>
      </c>
      <c r="S1625" s="11">
        <v>2885.8404999999998</v>
      </c>
      <c r="T1625" s="11">
        <v>0.52500000000000002</v>
      </c>
      <c r="U1625" s="11">
        <v>90</v>
      </c>
      <c r="V1625" s="11">
        <v>2000</v>
      </c>
      <c r="W1625" s="11">
        <v>36.011535000000002</v>
      </c>
      <c r="Y1625" s="11">
        <v>37.037415000000003</v>
      </c>
      <c r="Z1625" s="11">
        <v>527.95041322314046</v>
      </c>
      <c r="AA1625" s="11">
        <v>2885.8404999999998</v>
      </c>
      <c r="AB1625" s="11">
        <v>0.52500000000000002</v>
      </c>
      <c r="AC1625" s="11">
        <v>90</v>
      </c>
      <c r="AD1625" s="11">
        <v>36.011535000000002</v>
      </c>
    </row>
    <row r="1626" spans="2:30" x14ac:dyDescent="0.35">
      <c r="B1626" s="11">
        <v>5.365551</v>
      </c>
      <c r="C1626" s="11">
        <v>20</v>
      </c>
      <c r="D1626" s="11">
        <v>196.43878000000001</v>
      </c>
      <c r="E1626" s="11">
        <v>0.219</v>
      </c>
      <c r="F1626" s="11">
        <v>899.17355371900828</v>
      </c>
      <c r="G1626" s="11">
        <v>6500</v>
      </c>
      <c r="H1626" s="11">
        <v>0.75</v>
      </c>
      <c r="I1626" s="11">
        <v>0.4</v>
      </c>
      <c r="J1626" s="11">
        <v>0.6</v>
      </c>
      <c r="K1626" s="11">
        <v>2</v>
      </c>
      <c r="L1626" s="11">
        <v>4</v>
      </c>
      <c r="M1626" s="11">
        <v>3</v>
      </c>
      <c r="N1626" s="11">
        <v>3</v>
      </c>
      <c r="O1626" s="11">
        <v>0.125</v>
      </c>
      <c r="P1626" s="11">
        <v>0.2</v>
      </c>
      <c r="Q1626" s="11">
        <v>0.3</v>
      </c>
      <c r="R1626" s="11">
        <v>0.3</v>
      </c>
      <c r="S1626" s="11">
        <v>3523.0978</v>
      </c>
      <c r="T1626" s="11">
        <v>0.4</v>
      </c>
      <c r="U1626" s="11">
        <v>70</v>
      </c>
      <c r="V1626" s="11">
        <v>2000</v>
      </c>
      <c r="W1626" s="11">
        <v>5.9713114000000003</v>
      </c>
      <c r="Y1626" s="11">
        <v>5.365551</v>
      </c>
      <c r="Z1626" s="11">
        <v>196.9190082644628</v>
      </c>
      <c r="AA1626" s="11">
        <v>3523.0978</v>
      </c>
      <c r="AB1626" s="11">
        <v>0.4</v>
      </c>
      <c r="AC1626" s="11">
        <v>70</v>
      </c>
      <c r="AD1626" s="11">
        <v>5.9713114000000003</v>
      </c>
    </row>
    <row r="1627" spans="2:30" x14ac:dyDescent="0.35">
      <c r="B1627" s="11">
        <v>3.5154040000000002</v>
      </c>
      <c r="C1627" s="11">
        <v>20</v>
      </c>
      <c r="D1627" s="11">
        <v>239.08162999999999</v>
      </c>
      <c r="E1627" s="11">
        <v>8.4000000000000005E-2</v>
      </c>
      <c r="F1627" s="11">
        <v>3535.3822314049589</v>
      </c>
      <c r="G1627" s="11">
        <v>6500</v>
      </c>
      <c r="H1627" s="11">
        <v>0.8</v>
      </c>
      <c r="I1627" s="11">
        <v>0.4</v>
      </c>
      <c r="J1627" s="11">
        <v>0.9</v>
      </c>
      <c r="K1627" s="11">
        <v>3</v>
      </c>
      <c r="L1627" s="11">
        <v>3</v>
      </c>
      <c r="M1627" s="11">
        <v>4</v>
      </c>
      <c r="N1627" s="11">
        <v>2</v>
      </c>
      <c r="O1627" s="11">
        <v>0.125</v>
      </c>
      <c r="P1627" s="11">
        <v>0.15</v>
      </c>
      <c r="Q1627" s="11">
        <v>0.16666666999999999</v>
      </c>
      <c r="R1627" s="11">
        <v>0.3</v>
      </c>
      <c r="S1627" s="11">
        <v>2954.8562000000002</v>
      </c>
      <c r="T1627" s="11">
        <v>0.57499999999999996</v>
      </c>
      <c r="U1627" s="11">
        <v>60</v>
      </c>
      <c r="V1627" s="11">
        <v>800</v>
      </c>
      <c r="W1627" s="11">
        <v>3.2369363999999998</v>
      </c>
      <c r="Y1627" s="11">
        <v>3.5154040000000002</v>
      </c>
      <c r="Z1627" s="11">
        <v>296.97210743801656</v>
      </c>
      <c r="AA1627" s="11">
        <v>2954.8562000000002</v>
      </c>
      <c r="AB1627" s="11">
        <v>0.57499999999999996</v>
      </c>
      <c r="AC1627" s="11">
        <v>60</v>
      </c>
      <c r="AD1627" s="11">
        <v>3.2369363999999998</v>
      </c>
    </row>
    <row r="1628" spans="2:30" x14ac:dyDescent="0.35">
      <c r="B1628" s="11">
        <v>-18.694279000000002</v>
      </c>
      <c r="C1628" s="11">
        <v>45</v>
      </c>
      <c r="D1628" s="11">
        <v>153.79592</v>
      </c>
      <c r="E1628" s="11">
        <v>8.4000000000000005E-2</v>
      </c>
      <c r="F1628" s="11">
        <v>1518.5950413223138</v>
      </c>
      <c r="G1628" s="11">
        <v>8500</v>
      </c>
      <c r="H1628" s="11">
        <v>0.8</v>
      </c>
      <c r="I1628" s="11">
        <v>0.2</v>
      </c>
      <c r="J1628" s="11">
        <v>0.8</v>
      </c>
      <c r="K1628" s="11">
        <v>3</v>
      </c>
      <c r="L1628" s="11">
        <v>3</v>
      </c>
      <c r="M1628" s="11">
        <v>4</v>
      </c>
      <c r="N1628" s="11">
        <v>3</v>
      </c>
      <c r="O1628" s="11">
        <v>0.2</v>
      </c>
      <c r="P1628" s="11">
        <v>0.1</v>
      </c>
      <c r="Q1628" s="11">
        <v>0.1</v>
      </c>
      <c r="R1628" s="11">
        <v>0.2</v>
      </c>
      <c r="S1628" s="11">
        <v>3316.7278999999999</v>
      </c>
      <c r="T1628" s="11">
        <v>0.625</v>
      </c>
      <c r="U1628" s="11">
        <v>80</v>
      </c>
      <c r="V1628" s="11">
        <v>1600</v>
      </c>
      <c r="W1628" s="11">
        <v>-17.980584</v>
      </c>
      <c r="Y1628" s="11">
        <v>-18.694279000000002</v>
      </c>
      <c r="Z1628" s="11">
        <v>127.56198347107437</v>
      </c>
      <c r="AA1628" s="11">
        <v>3316.7278999999999</v>
      </c>
      <c r="AB1628" s="11">
        <v>0.625</v>
      </c>
      <c r="AC1628" s="11">
        <v>80</v>
      </c>
      <c r="AD1628" s="11">
        <v>-17.980584</v>
      </c>
    </row>
    <row r="1629" spans="2:30" x14ac:dyDescent="0.35">
      <c r="B1629" s="11">
        <v>-21.989999000000001</v>
      </c>
      <c r="C1629" s="11">
        <v>35</v>
      </c>
      <c r="D1629" s="11">
        <v>147.70408</v>
      </c>
      <c r="E1629" s="11">
        <v>0.03</v>
      </c>
      <c r="F1629" s="11">
        <v>1335.5888429752067</v>
      </c>
      <c r="G1629" s="11">
        <v>6500</v>
      </c>
      <c r="H1629" s="11">
        <v>0.8</v>
      </c>
      <c r="I1629" s="11">
        <v>0.2</v>
      </c>
      <c r="J1629" s="11">
        <v>0.6</v>
      </c>
      <c r="K1629" s="11">
        <v>4</v>
      </c>
      <c r="L1629" s="11">
        <v>4</v>
      </c>
      <c r="M1629" s="11">
        <v>4</v>
      </c>
      <c r="N1629" s="11">
        <v>4</v>
      </c>
      <c r="O1629" s="11">
        <v>0.2</v>
      </c>
      <c r="P1629" s="11">
        <v>0.1</v>
      </c>
      <c r="Q1629" s="11">
        <v>0.1</v>
      </c>
      <c r="R1629" s="11">
        <v>0.25</v>
      </c>
      <c r="S1629" s="11">
        <v>3722.7503000000002</v>
      </c>
      <c r="T1629" s="11">
        <v>0.5</v>
      </c>
      <c r="U1629" s="11">
        <v>50</v>
      </c>
      <c r="V1629" s="11">
        <v>1600</v>
      </c>
      <c r="W1629" s="11">
        <v>-21.321724</v>
      </c>
      <c r="Y1629" s="11">
        <v>-21.989999000000001</v>
      </c>
      <c r="Z1629" s="11">
        <v>40.067665289256198</v>
      </c>
      <c r="AA1629" s="11">
        <v>3722.7503000000002</v>
      </c>
      <c r="AB1629" s="11">
        <v>0.5</v>
      </c>
      <c r="AC1629" s="11">
        <v>50</v>
      </c>
      <c r="AD1629" s="11">
        <v>-21.321724</v>
      </c>
    </row>
    <row r="1630" spans="2:30" x14ac:dyDescent="0.35">
      <c r="B1630" s="11">
        <v>-6.6662619999999997</v>
      </c>
      <c r="C1630" s="11">
        <v>20</v>
      </c>
      <c r="D1630" s="11">
        <v>220.80611999999999</v>
      </c>
      <c r="E1630" s="11">
        <v>0.246</v>
      </c>
      <c r="F1630" s="11">
        <v>4176.1363636363631</v>
      </c>
      <c r="G1630" s="11">
        <v>5000</v>
      </c>
      <c r="H1630" s="11">
        <v>0.8</v>
      </c>
      <c r="I1630" s="11">
        <v>0.2</v>
      </c>
      <c r="J1630" s="11">
        <v>0.7</v>
      </c>
      <c r="K1630" s="11">
        <v>2</v>
      </c>
      <c r="L1630" s="11">
        <v>4</v>
      </c>
      <c r="M1630" s="11">
        <v>4</v>
      </c>
      <c r="N1630" s="11">
        <v>2</v>
      </c>
      <c r="O1630" s="11">
        <v>0.05</v>
      </c>
      <c r="P1630" s="11">
        <v>0.1</v>
      </c>
      <c r="Q1630" s="11">
        <v>0.3</v>
      </c>
      <c r="R1630" s="11">
        <v>0.2</v>
      </c>
      <c r="S1630" s="11">
        <v>1398.7484999999999</v>
      </c>
      <c r="T1630" s="11">
        <v>0.57499999999999996</v>
      </c>
      <c r="U1630" s="11">
        <v>50</v>
      </c>
      <c r="V1630" s="11">
        <v>600</v>
      </c>
      <c r="W1630" s="11">
        <v>-6.1785059999999996</v>
      </c>
      <c r="Y1630" s="11">
        <v>-6.6662619999999997</v>
      </c>
      <c r="Z1630" s="11">
        <v>1027.3295454545453</v>
      </c>
      <c r="AA1630" s="11">
        <v>1398.7484999999999</v>
      </c>
      <c r="AB1630" s="11">
        <v>0.57499999999999996</v>
      </c>
      <c r="AC1630" s="11">
        <v>50</v>
      </c>
      <c r="AD1630" s="11">
        <v>-6.1785059999999996</v>
      </c>
    </row>
    <row r="1631" spans="2:30" x14ac:dyDescent="0.35">
      <c r="B1631" s="11">
        <v>-16.555472999999999</v>
      </c>
      <c r="C1631" s="11">
        <v>20</v>
      </c>
      <c r="D1631" s="11">
        <v>68.510204000000002</v>
      </c>
      <c r="E1631" s="11">
        <v>0.246</v>
      </c>
      <c r="F1631" s="11">
        <v>4635.2789256198348</v>
      </c>
      <c r="G1631" s="11">
        <v>2500</v>
      </c>
      <c r="H1631" s="11">
        <v>0.7</v>
      </c>
      <c r="I1631" s="11">
        <v>0.2</v>
      </c>
      <c r="J1631" s="11">
        <v>0.6</v>
      </c>
      <c r="K1631" s="11">
        <v>2</v>
      </c>
      <c r="L1631" s="11">
        <v>4</v>
      </c>
      <c r="M1631" s="11">
        <v>4</v>
      </c>
      <c r="N1631" s="11">
        <v>2</v>
      </c>
      <c r="O1631" s="11">
        <v>0.05</v>
      </c>
      <c r="P1631" s="11">
        <v>0.15</v>
      </c>
      <c r="Q1631" s="11">
        <v>0.3</v>
      </c>
      <c r="R1631" s="11">
        <v>0.2</v>
      </c>
      <c r="S1631" s="11">
        <v>1573.5921000000001</v>
      </c>
      <c r="T1631" s="11">
        <v>0.67500000000000004</v>
      </c>
      <c r="U1631" s="11">
        <v>50</v>
      </c>
      <c r="V1631" s="11">
        <v>1400</v>
      </c>
      <c r="W1631" s="11">
        <v>-15.143903999999999</v>
      </c>
      <c r="Y1631" s="11">
        <v>-16.555472999999999</v>
      </c>
      <c r="Z1631" s="11">
        <v>1140.2786157024793</v>
      </c>
      <c r="AA1631" s="11">
        <v>1573.5921000000001</v>
      </c>
      <c r="AB1631" s="11">
        <v>0.67500000000000004</v>
      </c>
      <c r="AC1631" s="11">
        <v>50</v>
      </c>
      <c r="AD1631" s="11">
        <v>-15.143903999999999</v>
      </c>
    </row>
    <row r="1632" spans="2:30" x14ac:dyDescent="0.35">
      <c r="B1632" s="11">
        <v>-20.406068999999999</v>
      </c>
      <c r="C1632" s="11">
        <v>25</v>
      </c>
      <c r="D1632" s="11">
        <v>50.234693999999998</v>
      </c>
      <c r="E1632" s="11">
        <v>0.246</v>
      </c>
      <c r="F1632" s="11">
        <v>528.9256198347108</v>
      </c>
      <c r="G1632" s="11">
        <v>2500</v>
      </c>
      <c r="H1632" s="11">
        <v>0.7</v>
      </c>
      <c r="I1632" s="11">
        <v>0.2</v>
      </c>
      <c r="J1632" s="11">
        <v>0.9</v>
      </c>
      <c r="K1632" s="11">
        <v>2</v>
      </c>
      <c r="L1632" s="11">
        <v>4</v>
      </c>
      <c r="M1632" s="11">
        <v>2</v>
      </c>
      <c r="N1632" s="11">
        <v>2</v>
      </c>
      <c r="O1632" s="11">
        <v>0.125</v>
      </c>
      <c r="P1632" s="11">
        <v>0.15</v>
      </c>
      <c r="Q1632" s="11">
        <v>0.1</v>
      </c>
      <c r="R1632" s="11">
        <v>0.25</v>
      </c>
      <c r="S1632" s="11">
        <v>1523.3176000000001</v>
      </c>
      <c r="T1632" s="11">
        <v>0.7</v>
      </c>
      <c r="U1632" s="11">
        <v>50</v>
      </c>
      <c r="V1632" s="11">
        <v>1800</v>
      </c>
      <c r="W1632" s="11">
        <v>-20.290991000000002</v>
      </c>
      <c r="Y1632" s="11">
        <v>-20.406068999999999</v>
      </c>
      <c r="Z1632" s="11">
        <v>130.11570247933886</v>
      </c>
      <c r="AA1632" s="11">
        <v>1523.3176000000001</v>
      </c>
      <c r="AB1632" s="11">
        <v>0.7</v>
      </c>
      <c r="AC1632" s="11">
        <v>50</v>
      </c>
      <c r="AD1632" s="11">
        <v>-20.290991000000002</v>
      </c>
    </row>
    <row r="1633" spans="2:30" x14ac:dyDescent="0.35">
      <c r="B1633" s="11">
        <v>-4.1339920000000001</v>
      </c>
      <c r="C1633" s="11">
        <v>45</v>
      </c>
      <c r="D1633" s="11">
        <v>202.53061</v>
      </c>
      <c r="E1633" s="11">
        <v>0.246</v>
      </c>
      <c r="F1633" s="11">
        <v>1825</v>
      </c>
      <c r="G1633" s="11">
        <v>7000</v>
      </c>
      <c r="H1633" s="11">
        <v>0.8</v>
      </c>
      <c r="I1633" s="11">
        <v>0.3</v>
      </c>
      <c r="J1633" s="11">
        <v>0.6</v>
      </c>
      <c r="K1633" s="11">
        <v>2</v>
      </c>
      <c r="L1633" s="11">
        <v>3</v>
      </c>
      <c r="M1633" s="11">
        <v>2</v>
      </c>
      <c r="N1633" s="11">
        <v>4</v>
      </c>
      <c r="O1633" s="11">
        <v>0.05</v>
      </c>
      <c r="P1633" s="11">
        <v>0.1</v>
      </c>
      <c r="Q1633" s="11">
        <v>0.1</v>
      </c>
      <c r="R1633" s="11">
        <v>0.2</v>
      </c>
      <c r="S1633" s="11">
        <v>3256.6967</v>
      </c>
      <c r="T1633" s="11">
        <v>0.67500000000000004</v>
      </c>
      <c r="U1633" s="11">
        <v>90</v>
      </c>
      <c r="V1633" s="11">
        <v>800</v>
      </c>
      <c r="W1633" s="11">
        <v>-7.0418874000000002</v>
      </c>
      <c r="Y1633" s="11">
        <v>-4.1339920000000001</v>
      </c>
      <c r="Z1633" s="11">
        <v>448.95</v>
      </c>
      <c r="AA1633" s="11">
        <v>3256.6967</v>
      </c>
      <c r="AB1633" s="11">
        <v>0.67500000000000004</v>
      </c>
      <c r="AC1633" s="11">
        <v>90</v>
      </c>
      <c r="AD1633" s="11">
        <v>-7.0418874000000002</v>
      </c>
    </row>
    <row r="1634" spans="2:30" x14ac:dyDescent="0.35">
      <c r="B1634" s="11">
        <v>1.33342</v>
      </c>
      <c r="C1634" s="11">
        <v>40</v>
      </c>
      <c r="D1634" s="11">
        <v>214.71429000000001</v>
      </c>
      <c r="E1634" s="11">
        <v>8.4000000000000005E-2</v>
      </c>
      <c r="F1634" s="11">
        <v>5185.227272727273</v>
      </c>
      <c r="G1634" s="11">
        <v>7000</v>
      </c>
      <c r="H1634" s="11">
        <v>0.85</v>
      </c>
      <c r="I1634" s="11">
        <v>0.5</v>
      </c>
      <c r="J1634" s="11">
        <v>0.7</v>
      </c>
      <c r="K1634" s="11">
        <v>4</v>
      </c>
      <c r="L1634" s="11">
        <v>2</v>
      </c>
      <c r="M1634" s="11">
        <v>2</v>
      </c>
      <c r="N1634" s="11">
        <v>4</v>
      </c>
      <c r="O1634" s="11">
        <v>0.2</v>
      </c>
      <c r="P1634" s="11">
        <v>0.2</v>
      </c>
      <c r="Q1634" s="11">
        <v>0.23333333000000001</v>
      </c>
      <c r="R1634" s="11">
        <v>0.3</v>
      </c>
      <c r="S1634" s="11">
        <v>3351.6441</v>
      </c>
      <c r="T1634" s="11">
        <v>0.6</v>
      </c>
      <c r="U1634" s="11">
        <v>80</v>
      </c>
      <c r="V1634" s="11">
        <v>1800</v>
      </c>
      <c r="W1634" s="11">
        <v>1.0732994</v>
      </c>
      <c r="Y1634" s="11">
        <v>1.33342</v>
      </c>
      <c r="Z1634" s="11">
        <v>435.55909090909097</v>
      </c>
      <c r="AA1634" s="11">
        <v>3351.6441</v>
      </c>
      <c r="AB1634" s="11">
        <v>0.6</v>
      </c>
      <c r="AC1634" s="11">
        <v>80</v>
      </c>
      <c r="AD1634" s="11">
        <v>1.0732994</v>
      </c>
    </row>
    <row r="1635" spans="2:30" x14ac:dyDescent="0.35">
      <c r="B1635" s="11">
        <v>-0.58002500000000001</v>
      </c>
      <c r="C1635" s="11">
        <v>25</v>
      </c>
      <c r="D1635" s="11">
        <v>1.5</v>
      </c>
      <c r="E1635" s="11">
        <v>0.111</v>
      </c>
      <c r="F1635" s="11">
        <v>1000</v>
      </c>
      <c r="G1635" s="11">
        <v>5500</v>
      </c>
      <c r="H1635" s="11">
        <v>0.8</v>
      </c>
      <c r="I1635" s="11">
        <v>0.2</v>
      </c>
      <c r="J1635" s="11">
        <v>0.8</v>
      </c>
      <c r="K1635" s="11">
        <v>3</v>
      </c>
      <c r="L1635" s="11">
        <v>3</v>
      </c>
      <c r="M1635" s="11">
        <v>3</v>
      </c>
      <c r="N1635" s="11">
        <v>3</v>
      </c>
      <c r="O1635" s="11">
        <v>0.125</v>
      </c>
      <c r="P1635" s="11">
        <v>0.1</v>
      </c>
      <c r="Q1635" s="11">
        <v>0.3</v>
      </c>
      <c r="R1635" s="11">
        <v>0.3</v>
      </c>
      <c r="S1635" s="11">
        <v>2885.8404999999998</v>
      </c>
      <c r="T1635" s="11">
        <v>0.4</v>
      </c>
      <c r="U1635" s="11">
        <v>70</v>
      </c>
      <c r="V1635" s="11">
        <v>1200</v>
      </c>
      <c r="W1635" s="11">
        <v>-7.1628794999999995E-2</v>
      </c>
      <c r="Y1635" s="11">
        <v>-0.58002500000000001</v>
      </c>
      <c r="Z1635" s="11">
        <v>111</v>
      </c>
      <c r="AA1635" s="11">
        <v>2885.8404999999998</v>
      </c>
      <c r="AB1635" s="11">
        <v>0.4</v>
      </c>
      <c r="AC1635" s="11">
        <v>70</v>
      </c>
      <c r="AD1635" s="11">
        <v>-7.1628794999999995E-2</v>
      </c>
    </row>
    <row r="1636" spans="2:30" x14ac:dyDescent="0.35">
      <c r="B1636" s="11">
        <v>30.761659999999999</v>
      </c>
      <c r="C1636" s="11">
        <v>45</v>
      </c>
      <c r="D1636" s="11">
        <v>300</v>
      </c>
      <c r="E1636" s="11">
        <v>0.27300000000000002</v>
      </c>
      <c r="F1636" s="11">
        <v>5735.1756198347111</v>
      </c>
      <c r="G1636" s="11">
        <v>7000</v>
      </c>
      <c r="H1636" s="11">
        <v>0.75</v>
      </c>
      <c r="I1636" s="11">
        <v>0.2</v>
      </c>
      <c r="J1636" s="11">
        <v>0.8</v>
      </c>
      <c r="K1636" s="11">
        <v>2</v>
      </c>
      <c r="L1636" s="11">
        <v>2</v>
      </c>
      <c r="M1636" s="11">
        <v>4</v>
      </c>
      <c r="N1636" s="11">
        <v>4</v>
      </c>
      <c r="O1636" s="11">
        <v>0.125</v>
      </c>
      <c r="P1636" s="11">
        <v>0.15</v>
      </c>
      <c r="Q1636" s="11">
        <v>0.1</v>
      </c>
      <c r="R1636" s="11">
        <v>0.3</v>
      </c>
      <c r="S1636" s="11">
        <v>2731.4229999999998</v>
      </c>
      <c r="T1636" s="11">
        <v>0.55000000000000004</v>
      </c>
      <c r="U1636" s="11">
        <v>60</v>
      </c>
      <c r="V1636" s="11">
        <v>1000</v>
      </c>
      <c r="W1636" s="11">
        <v>38.760128999999999</v>
      </c>
      <c r="Y1636" s="11">
        <v>30.761659999999999</v>
      </c>
      <c r="Z1636" s="11">
        <v>1565.7029442148762</v>
      </c>
      <c r="AA1636" s="11">
        <v>2731.4229999999998</v>
      </c>
      <c r="AB1636" s="11">
        <v>0.55000000000000004</v>
      </c>
      <c r="AC1636" s="11">
        <v>60</v>
      </c>
      <c r="AD1636" s="11">
        <v>38.760128999999999</v>
      </c>
    </row>
    <row r="1637" spans="2:30" x14ac:dyDescent="0.35">
      <c r="B1637" s="11">
        <v>29.965323000000001</v>
      </c>
      <c r="C1637" s="11">
        <v>15</v>
      </c>
      <c r="D1637" s="11">
        <v>25.867346999999999</v>
      </c>
      <c r="E1637" s="11">
        <v>0.27300000000000002</v>
      </c>
      <c r="F1637" s="11">
        <v>2485.227272727273</v>
      </c>
      <c r="G1637" s="11">
        <v>4000</v>
      </c>
      <c r="H1637" s="11">
        <v>0.8</v>
      </c>
      <c r="I1637" s="11">
        <v>0.3</v>
      </c>
      <c r="J1637" s="11">
        <v>0.6</v>
      </c>
      <c r="K1637" s="11">
        <v>3</v>
      </c>
      <c r="L1637" s="11">
        <v>4</v>
      </c>
      <c r="M1637" s="11">
        <v>4</v>
      </c>
      <c r="N1637" s="11">
        <v>3</v>
      </c>
      <c r="O1637" s="11">
        <v>0.2</v>
      </c>
      <c r="P1637" s="11">
        <v>0.15</v>
      </c>
      <c r="Q1637" s="11">
        <v>0.16666666999999999</v>
      </c>
      <c r="R1637" s="11">
        <v>0.35</v>
      </c>
      <c r="S1637" s="11">
        <v>1518.8117</v>
      </c>
      <c r="T1637" s="11">
        <v>0.47499999999999998</v>
      </c>
      <c r="U1637" s="11">
        <v>60</v>
      </c>
      <c r="V1637" s="11">
        <v>1400</v>
      </c>
      <c r="W1637" s="11">
        <v>34.745418000000001</v>
      </c>
      <c r="Y1637" s="11">
        <v>29.965323000000001</v>
      </c>
      <c r="Z1637" s="11">
        <v>678.46704545454554</v>
      </c>
      <c r="AA1637" s="11">
        <v>1518.8117</v>
      </c>
      <c r="AB1637" s="11">
        <v>0.47499999999999998</v>
      </c>
      <c r="AC1637" s="11">
        <v>60</v>
      </c>
      <c r="AD1637" s="11">
        <v>34.745418000000001</v>
      </c>
    </row>
    <row r="1638" spans="2:30" x14ac:dyDescent="0.35">
      <c r="B1638" s="11">
        <v>-11.69022</v>
      </c>
      <c r="C1638" s="11">
        <v>15</v>
      </c>
      <c r="D1638" s="11">
        <v>56.326531000000003</v>
      </c>
      <c r="E1638" s="11">
        <v>0.03</v>
      </c>
      <c r="F1638" s="11">
        <v>2750.413223140496</v>
      </c>
      <c r="G1638" s="11">
        <v>6500</v>
      </c>
      <c r="H1638" s="11">
        <v>0.8</v>
      </c>
      <c r="I1638" s="11">
        <v>0.4</v>
      </c>
      <c r="J1638" s="11">
        <v>0.9</v>
      </c>
      <c r="K1638" s="11">
        <v>4</v>
      </c>
      <c r="L1638" s="11">
        <v>3</v>
      </c>
      <c r="M1638" s="11">
        <v>2</v>
      </c>
      <c r="N1638" s="11">
        <v>4</v>
      </c>
      <c r="O1638" s="11">
        <v>0.2</v>
      </c>
      <c r="P1638" s="11">
        <v>0.1</v>
      </c>
      <c r="Q1638" s="11">
        <v>0.3</v>
      </c>
      <c r="R1638" s="11">
        <v>0.35</v>
      </c>
      <c r="S1638" s="11">
        <v>3643.3400999999999</v>
      </c>
      <c r="T1638" s="11">
        <v>0.6</v>
      </c>
      <c r="U1638" s="11">
        <v>80</v>
      </c>
      <c r="V1638" s="11">
        <v>1600</v>
      </c>
      <c r="W1638" s="11">
        <v>-12.322274</v>
      </c>
      <c r="Y1638" s="11">
        <v>-11.69022</v>
      </c>
      <c r="Z1638" s="11">
        <v>82.512396694214871</v>
      </c>
      <c r="AA1638" s="11">
        <v>3643.3400999999999</v>
      </c>
      <c r="AB1638" s="11">
        <v>0.6</v>
      </c>
      <c r="AC1638" s="11">
        <v>80</v>
      </c>
      <c r="AD1638" s="11">
        <v>-12.322274</v>
      </c>
    </row>
    <row r="1639" spans="2:30" x14ac:dyDescent="0.35">
      <c r="B1639" s="11">
        <v>17.828797999999999</v>
      </c>
      <c r="C1639" s="11">
        <v>35</v>
      </c>
      <c r="D1639" s="11">
        <v>1.5</v>
      </c>
      <c r="E1639" s="11">
        <v>0.192</v>
      </c>
      <c r="F1639" s="11">
        <v>2400</v>
      </c>
      <c r="G1639" s="11">
        <v>8000</v>
      </c>
      <c r="H1639" s="11">
        <v>0.7</v>
      </c>
      <c r="I1639" s="11">
        <v>0.3</v>
      </c>
      <c r="J1639" s="11">
        <v>0.7</v>
      </c>
      <c r="K1639" s="11">
        <v>2</v>
      </c>
      <c r="L1639" s="11">
        <v>2</v>
      </c>
      <c r="M1639" s="11">
        <v>3</v>
      </c>
      <c r="N1639" s="11">
        <v>4</v>
      </c>
      <c r="O1639" s="11">
        <v>0.05</v>
      </c>
      <c r="P1639" s="11">
        <v>0.15</v>
      </c>
      <c r="Q1639" s="11">
        <v>0.1</v>
      </c>
      <c r="R1639" s="11">
        <v>0.3</v>
      </c>
      <c r="S1639" s="11">
        <v>3309.1113999999998</v>
      </c>
      <c r="T1639" s="11">
        <v>0.52500000000000002</v>
      </c>
      <c r="U1639" s="11">
        <v>80</v>
      </c>
      <c r="V1639" s="11">
        <v>1800</v>
      </c>
      <c r="W1639" s="11">
        <v>22.733093</v>
      </c>
      <c r="Y1639" s="11">
        <v>17.828797999999999</v>
      </c>
      <c r="Z1639" s="11">
        <v>460.8</v>
      </c>
      <c r="AA1639" s="11">
        <v>3309.1113999999998</v>
      </c>
      <c r="AB1639" s="11">
        <v>0.52500000000000002</v>
      </c>
      <c r="AC1639" s="11">
        <v>80</v>
      </c>
      <c r="AD1639" s="11">
        <v>22.733093</v>
      </c>
    </row>
    <row r="1640" spans="2:30" x14ac:dyDescent="0.35">
      <c r="B1640" s="11">
        <v>14.949946000000001</v>
      </c>
      <c r="C1640" s="11">
        <v>45</v>
      </c>
      <c r="D1640" s="11">
        <v>190.34693999999999</v>
      </c>
      <c r="E1640" s="11">
        <v>0.246</v>
      </c>
      <c r="F1640" s="11">
        <v>3861.1570247933887</v>
      </c>
      <c r="G1640" s="11">
        <v>7500</v>
      </c>
      <c r="H1640" s="11">
        <v>0.75</v>
      </c>
      <c r="I1640" s="11">
        <v>0.5</v>
      </c>
      <c r="J1640" s="11">
        <v>0.8</v>
      </c>
      <c r="K1640" s="11">
        <v>3</v>
      </c>
      <c r="L1640" s="11">
        <v>2</v>
      </c>
      <c r="M1640" s="11">
        <v>3</v>
      </c>
      <c r="N1640" s="11">
        <v>2</v>
      </c>
      <c r="O1640" s="11">
        <v>0.125</v>
      </c>
      <c r="P1640" s="11">
        <v>0.2</v>
      </c>
      <c r="Q1640" s="11">
        <v>0.23333333000000001</v>
      </c>
      <c r="R1640" s="11">
        <v>0.25</v>
      </c>
      <c r="S1640" s="11">
        <v>4052.1109999999999</v>
      </c>
      <c r="T1640" s="11">
        <v>0.52500000000000002</v>
      </c>
      <c r="U1640" s="11">
        <v>60</v>
      </c>
      <c r="V1640" s="11">
        <v>1600</v>
      </c>
      <c r="W1640" s="11">
        <v>17.925319999999999</v>
      </c>
      <c r="Y1640" s="11">
        <v>14.949946000000001</v>
      </c>
      <c r="Z1640" s="11">
        <v>949.84462809917363</v>
      </c>
      <c r="AA1640" s="11">
        <v>4052.1109999999999</v>
      </c>
      <c r="AB1640" s="11">
        <v>0.52500000000000002</v>
      </c>
      <c r="AC1640" s="11">
        <v>60</v>
      </c>
      <c r="AD1640" s="11">
        <v>17.925319999999999</v>
      </c>
    </row>
    <row r="1641" spans="2:30" x14ac:dyDescent="0.35">
      <c r="B1641" s="11">
        <v>-3.1743730000000001</v>
      </c>
      <c r="C1641" s="11">
        <v>40</v>
      </c>
      <c r="D1641" s="11">
        <v>269.54082</v>
      </c>
      <c r="E1641" s="11">
        <v>0.192</v>
      </c>
      <c r="F1641" s="11">
        <v>4635.2789256198348</v>
      </c>
      <c r="G1641" s="11">
        <v>7500</v>
      </c>
      <c r="H1641" s="11">
        <v>0.7</v>
      </c>
      <c r="I1641" s="11">
        <v>0.3</v>
      </c>
      <c r="J1641" s="11">
        <v>0.8</v>
      </c>
      <c r="K1641" s="11">
        <v>2</v>
      </c>
      <c r="L1641" s="11">
        <v>4</v>
      </c>
      <c r="M1641" s="11">
        <v>3</v>
      </c>
      <c r="N1641" s="11">
        <v>3</v>
      </c>
      <c r="O1641" s="11">
        <v>0.125</v>
      </c>
      <c r="P1641" s="11">
        <v>0.2</v>
      </c>
      <c r="Q1641" s="11">
        <v>0.1</v>
      </c>
      <c r="R1641" s="11">
        <v>0.25</v>
      </c>
      <c r="S1641" s="11">
        <v>1853.4437</v>
      </c>
      <c r="T1641" s="11">
        <v>0.5</v>
      </c>
      <c r="U1641" s="11">
        <v>90</v>
      </c>
      <c r="V1641" s="11">
        <v>1800</v>
      </c>
      <c r="W1641" s="11">
        <v>-12.001920999999999</v>
      </c>
      <c r="Y1641" s="11">
        <v>-3.1743730000000001</v>
      </c>
      <c r="Z1641" s="11">
        <v>889.97355371900835</v>
      </c>
      <c r="AA1641" s="11">
        <v>1853.4437</v>
      </c>
      <c r="AB1641" s="11">
        <v>0.5</v>
      </c>
      <c r="AC1641" s="11">
        <v>90</v>
      </c>
      <c r="AD1641" s="11">
        <v>-12.001920999999999</v>
      </c>
    </row>
    <row r="1642" spans="2:30" x14ac:dyDescent="0.35">
      <c r="B1642" s="11">
        <v>-9.4997550000000004</v>
      </c>
      <c r="C1642" s="11">
        <v>15</v>
      </c>
      <c r="D1642" s="11">
        <v>25.867346999999999</v>
      </c>
      <c r="E1642" s="11">
        <v>0.246</v>
      </c>
      <c r="F1642" s="11">
        <v>8000</v>
      </c>
      <c r="G1642" s="11">
        <v>8500</v>
      </c>
      <c r="H1642" s="11">
        <v>0.7</v>
      </c>
      <c r="I1642" s="11">
        <v>0.4</v>
      </c>
      <c r="J1642" s="11">
        <v>0.9</v>
      </c>
      <c r="K1642" s="11">
        <v>3</v>
      </c>
      <c r="L1642" s="11">
        <v>2</v>
      </c>
      <c r="M1642" s="11">
        <v>2</v>
      </c>
      <c r="N1642" s="11">
        <v>4</v>
      </c>
      <c r="O1642" s="11">
        <v>0.2</v>
      </c>
      <c r="P1642" s="11">
        <v>0.15</v>
      </c>
      <c r="Q1642" s="11">
        <v>0.23333333000000001</v>
      </c>
      <c r="R1642" s="11">
        <v>0.35</v>
      </c>
      <c r="S1642" s="11">
        <v>2459.0284999999999</v>
      </c>
      <c r="T1642" s="11">
        <v>0.625</v>
      </c>
      <c r="U1642" s="11">
        <v>80</v>
      </c>
      <c r="V1642" s="11">
        <v>800</v>
      </c>
      <c r="W1642" s="11">
        <v>-12.042488000000001</v>
      </c>
      <c r="Y1642" s="11">
        <v>-9.4997550000000004</v>
      </c>
      <c r="Z1642" s="11">
        <v>1968</v>
      </c>
      <c r="AA1642" s="11">
        <v>2459.0284999999999</v>
      </c>
      <c r="AB1642" s="11">
        <v>0.625</v>
      </c>
      <c r="AC1642" s="11">
        <v>80</v>
      </c>
      <c r="AD1642" s="11">
        <v>-12.042488000000001</v>
      </c>
    </row>
    <row r="1643" spans="2:30" x14ac:dyDescent="0.35">
      <c r="B1643" s="11">
        <v>6.1545110000000003</v>
      </c>
      <c r="C1643" s="11">
        <v>40</v>
      </c>
      <c r="D1643" s="11">
        <v>226.89796000000001</v>
      </c>
      <c r="E1643" s="11">
        <v>0.13800000000000001</v>
      </c>
      <c r="F1643" s="11">
        <v>2221.6425619834713</v>
      </c>
      <c r="G1643" s="11">
        <v>8500</v>
      </c>
      <c r="H1643" s="11">
        <v>0.85</v>
      </c>
      <c r="I1643" s="11">
        <v>0.3</v>
      </c>
      <c r="J1643" s="11">
        <v>0.7</v>
      </c>
      <c r="K1643" s="11">
        <v>3</v>
      </c>
      <c r="L1643" s="11">
        <v>4</v>
      </c>
      <c r="M1643" s="11">
        <v>2</v>
      </c>
      <c r="N1643" s="11">
        <v>4</v>
      </c>
      <c r="O1643" s="11">
        <v>0.125</v>
      </c>
      <c r="P1643" s="11">
        <v>0.2</v>
      </c>
      <c r="Q1643" s="11">
        <v>0.3</v>
      </c>
      <c r="R1643" s="11">
        <v>0.3</v>
      </c>
      <c r="S1643" s="11">
        <v>3413.4254999999998</v>
      </c>
      <c r="T1643" s="11">
        <v>0.42499999999999999</v>
      </c>
      <c r="U1643" s="11">
        <v>90</v>
      </c>
      <c r="V1643" s="11">
        <v>1400</v>
      </c>
      <c r="W1643" s="11">
        <v>6.3721795999999999</v>
      </c>
      <c r="Y1643" s="11">
        <v>6.1545110000000003</v>
      </c>
      <c r="Z1643" s="11">
        <v>306.58667355371904</v>
      </c>
      <c r="AA1643" s="11">
        <v>3413.4254999999998</v>
      </c>
      <c r="AB1643" s="11">
        <v>0.42499999999999999</v>
      </c>
      <c r="AC1643" s="11">
        <v>90</v>
      </c>
      <c r="AD1643" s="11">
        <v>6.3721795999999999</v>
      </c>
    </row>
    <row r="1644" spans="2:30" x14ac:dyDescent="0.35">
      <c r="B1644" s="11">
        <v>-18.268764000000001</v>
      </c>
      <c r="C1644" s="11">
        <v>45</v>
      </c>
      <c r="D1644" s="11">
        <v>178.16327000000001</v>
      </c>
      <c r="E1644" s="11">
        <v>0.246</v>
      </c>
      <c r="F1644" s="11">
        <v>425</v>
      </c>
      <c r="G1644" s="11">
        <v>7000</v>
      </c>
      <c r="H1644" s="11">
        <v>0.7</v>
      </c>
      <c r="I1644" s="11">
        <v>0.5</v>
      </c>
      <c r="J1644" s="11">
        <v>0.7</v>
      </c>
      <c r="K1644" s="11">
        <v>2</v>
      </c>
      <c r="L1644" s="11">
        <v>4</v>
      </c>
      <c r="M1644" s="11">
        <v>3</v>
      </c>
      <c r="N1644" s="11">
        <v>2</v>
      </c>
      <c r="O1644" s="11">
        <v>0.05</v>
      </c>
      <c r="P1644" s="11">
        <v>0.1</v>
      </c>
      <c r="Q1644" s="11">
        <v>0.16666666999999999</v>
      </c>
      <c r="R1644" s="11">
        <v>0.25</v>
      </c>
      <c r="S1644" s="11">
        <v>3781.9703</v>
      </c>
      <c r="T1644" s="11">
        <v>0.65</v>
      </c>
      <c r="U1644" s="11">
        <v>90</v>
      </c>
      <c r="V1644" s="11">
        <v>1800</v>
      </c>
      <c r="W1644" s="11">
        <v>-21.170612999999999</v>
      </c>
      <c r="Y1644" s="11">
        <v>-18.268764000000001</v>
      </c>
      <c r="Z1644" s="11">
        <v>104.55</v>
      </c>
      <c r="AA1644" s="11">
        <v>3781.9703</v>
      </c>
      <c r="AB1644" s="11">
        <v>0.65</v>
      </c>
      <c r="AC1644" s="11">
        <v>90</v>
      </c>
      <c r="AD1644" s="11">
        <v>-21.170612999999999</v>
      </c>
    </row>
    <row r="1645" spans="2:30" x14ac:dyDescent="0.35">
      <c r="B1645" s="11">
        <v>-23.329426999999999</v>
      </c>
      <c r="C1645" s="11">
        <v>45</v>
      </c>
      <c r="D1645" s="11">
        <v>245.17347000000001</v>
      </c>
      <c r="E1645" s="11">
        <v>0.111</v>
      </c>
      <c r="F1645" s="11">
        <v>6285.1239669421484</v>
      </c>
      <c r="G1645" s="11">
        <v>8500</v>
      </c>
      <c r="H1645" s="11">
        <v>0.75</v>
      </c>
      <c r="I1645" s="11">
        <v>0.3</v>
      </c>
      <c r="J1645" s="11">
        <v>0.6</v>
      </c>
      <c r="K1645" s="11">
        <v>4</v>
      </c>
      <c r="L1645" s="11">
        <v>3</v>
      </c>
      <c r="M1645" s="11">
        <v>2</v>
      </c>
      <c r="N1645" s="11">
        <v>4</v>
      </c>
      <c r="O1645" s="11">
        <v>0.2</v>
      </c>
      <c r="P1645" s="11">
        <v>0.2</v>
      </c>
      <c r="Q1645" s="11">
        <v>0.3</v>
      </c>
      <c r="R1645" s="11">
        <v>0.25</v>
      </c>
      <c r="S1645" s="11">
        <v>2041.0633</v>
      </c>
      <c r="T1645" s="11">
        <v>0.57499999999999996</v>
      </c>
      <c r="U1645" s="11">
        <v>40</v>
      </c>
      <c r="V1645" s="11">
        <v>1800</v>
      </c>
      <c r="W1645" s="11">
        <v>-26.460478999999999</v>
      </c>
      <c r="Y1645" s="11">
        <v>-23.329426999999999</v>
      </c>
      <c r="Z1645" s="11">
        <v>697.64876033057851</v>
      </c>
      <c r="AA1645" s="11">
        <v>2041.0633</v>
      </c>
      <c r="AB1645" s="11">
        <v>0.57499999999999996</v>
      </c>
      <c r="AC1645" s="11">
        <v>40</v>
      </c>
      <c r="AD1645" s="11">
        <v>-26.460478999999999</v>
      </c>
    </row>
    <row r="1646" spans="2:30" x14ac:dyDescent="0.35">
      <c r="B1646" s="11">
        <v>-3.8307180000000001</v>
      </c>
      <c r="C1646" s="11">
        <v>40</v>
      </c>
      <c r="D1646" s="11">
        <v>123.33673</v>
      </c>
      <c r="E1646" s="11">
        <v>0.192</v>
      </c>
      <c r="F1646" s="11">
        <v>3733.2128099173551</v>
      </c>
      <c r="G1646" s="11">
        <v>7000</v>
      </c>
      <c r="H1646" s="11">
        <v>0.85</v>
      </c>
      <c r="I1646" s="11">
        <v>0.5</v>
      </c>
      <c r="J1646" s="11">
        <v>0.8</v>
      </c>
      <c r="K1646" s="11">
        <v>4</v>
      </c>
      <c r="L1646" s="11">
        <v>2</v>
      </c>
      <c r="M1646" s="11">
        <v>3</v>
      </c>
      <c r="N1646" s="11">
        <v>2</v>
      </c>
      <c r="O1646" s="11">
        <v>0.05</v>
      </c>
      <c r="P1646" s="11">
        <v>0.2</v>
      </c>
      <c r="Q1646" s="11">
        <v>0.23333333000000001</v>
      </c>
      <c r="R1646" s="11">
        <v>0.25</v>
      </c>
      <c r="S1646" s="11">
        <v>2811.0563000000002</v>
      </c>
      <c r="T1646" s="11">
        <v>0.65</v>
      </c>
      <c r="U1646" s="11">
        <v>70</v>
      </c>
      <c r="V1646" s="11">
        <v>2000</v>
      </c>
      <c r="W1646" s="11">
        <v>-6.4463654999999997</v>
      </c>
      <c r="Y1646" s="11">
        <v>-3.8307180000000001</v>
      </c>
      <c r="Z1646" s="11">
        <v>716.77685950413218</v>
      </c>
      <c r="AA1646" s="11">
        <v>2811.0563000000002</v>
      </c>
      <c r="AB1646" s="11">
        <v>0.65</v>
      </c>
      <c r="AC1646" s="11">
        <v>70</v>
      </c>
      <c r="AD1646" s="11">
        <v>-6.4463654999999997</v>
      </c>
    </row>
    <row r="1647" spans="2:30" x14ac:dyDescent="0.35">
      <c r="B1647" s="11">
        <v>23.567948999999999</v>
      </c>
      <c r="C1647" s="11">
        <v>35</v>
      </c>
      <c r="D1647" s="11">
        <v>153.79592</v>
      </c>
      <c r="E1647" s="11">
        <v>0.111</v>
      </c>
      <c r="F1647" s="11">
        <v>8000</v>
      </c>
      <c r="G1647" s="11">
        <v>8500</v>
      </c>
      <c r="H1647" s="11">
        <v>0.85</v>
      </c>
      <c r="I1647" s="11">
        <v>0.5</v>
      </c>
      <c r="J1647" s="11">
        <v>0.9</v>
      </c>
      <c r="K1647" s="11">
        <v>2</v>
      </c>
      <c r="L1647" s="11">
        <v>3</v>
      </c>
      <c r="M1647" s="11">
        <v>4</v>
      </c>
      <c r="N1647" s="11">
        <v>3</v>
      </c>
      <c r="O1647" s="11">
        <v>0.2</v>
      </c>
      <c r="P1647" s="11">
        <v>0.1</v>
      </c>
      <c r="Q1647" s="11">
        <v>0.1</v>
      </c>
      <c r="R1647" s="11">
        <v>0.3</v>
      </c>
      <c r="S1647" s="11">
        <v>3515.9308000000001</v>
      </c>
      <c r="T1647" s="11">
        <v>0.55000000000000004</v>
      </c>
      <c r="U1647" s="11">
        <v>80</v>
      </c>
      <c r="V1647" s="11">
        <v>600</v>
      </c>
      <c r="W1647" s="11">
        <v>22.787638000000001</v>
      </c>
      <c r="Y1647" s="11">
        <v>23.567948999999999</v>
      </c>
      <c r="Z1647" s="11">
        <v>888</v>
      </c>
      <c r="AA1647" s="11">
        <v>3515.9308000000001</v>
      </c>
      <c r="AB1647" s="11">
        <v>0.55000000000000004</v>
      </c>
      <c r="AC1647" s="11">
        <v>80</v>
      </c>
      <c r="AD1647" s="11">
        <v>22.787638000000001</v>
      </c>
    </row>
    <row r="1648" spans="2:30" x14ac:dyDescent="0.35">
      <c r="B1648" s="11">
        <v>14.314473</v>
      </c>
      <c r="C1648" s="11">
        <v>20</v>
      </c>
      <c r="D1648" s="11">
        <v>165.97959</v>
      </c>
      <c r="E1648" s="11">
        <v>0.16500000000000001</v>
      </c>
      <c r="F1648" s="11">
        <v>5061.9834710743798</v>
      </c>
      <c r="G1648" s="11">
        <v>7500</v>
      </c>
      <c r="H1648" s="11">
        <v>0.85</v>
      </c>
      <c r="I1648" s="11">
        <v>0.5</v>
      </c>
      <c r="J1648" s="11">
        <v>0.8</v>
      </c>
      <c r="K1648" s="11">
        <v>3</v>
      </c>
      <c r="L1648" s="11">
        <v>2</v>
      </c>
      <c r="M1648" s="11">
        <v>4</v>
      </c>
      <c r="N1648" s="11">
        <v>3</v>
      </c>
      <c r="O1648" s="11">
        <v>0.2</v>
      </c>
      <c r="P1648" s="11">
        <v>0.2</v>
      </c>
      <c r="Q1648" s="11">
        <v>0.23333333000000001</v>
      </c>
      <c r="R1648" s="11">
        <v>0.25</v>
      </c>
      <c r="S1648" s="11">
        <v>3409.4495000000002</v>
      </c>
      <c r="T1648" s="11">
        <v>0.47499999999999998</v>
      </c>
      <c r="U1648" s="11">
        <v>70</v>
      </c>
      <c r="V1648" s="11">
        <v>400</v>
      </c>
      <c r="W1648" s="11">
        <v>8.4634575999999999</v>
      </c>
      <c r="Y1648" s="11">
        <v>14.314473</v>
      </c>
      <c r="Z1648" s="11">
        <v>835.22727272727275</v>
      </c>
      <c r="AA1648" s="11">
        <v>3409.4495000000002</v>
      </c>
      <c r="AB1648" s="11">
        <v>0.47499999999999998</v>
      </c>
      <c r="AC1648" s="11">
        <v>70</v>
      </c>
      <c r="AD1648" s="11">
        <v>8.4634575999999999</v>
      </c>
    </row>
    <row r="1649" spans="2:30" x14ac:dyDescent="0.35">
      <c r="B1649" s="11">
        <v>-16.128308000000001</v>
      </c>
      <c r="C1649" s="11">
        <v>20</v>
      </c>
      <c r="D1649" s="11">
        <v>281.72449</v>
      </c>
      <c r="E1649" s="11">
        <v>8.4000000000000005E-2</v>
      </c>
      <c r="F1649" s="11">
        <v>1650</v>
      </c>
      <c r="G1649" s="11">
        <v>7500</v>
      </c>
      <c r="H1649" s="11">
        <v>0.8</v>
      </c>
      <c r="I1649" s="11">
        <v>0.2</v>
      </c>
      <c r="J1649" s="11">
        <v>0.7</v>
      </c>
      <c r="K1649" s="11">
        <v>3</v>
      </c>
      <c r="L1649" s="11">
        <v>3</v>
      </c>
      <c r="M1649" s="11">
        <v>4</v>
      </c>
      <c r="N1649" s="11">
        <v>2</v>
      </c>
      <c r="O1649" s="11">
        <v>0.125</v>
      </c>
      <c r="P1649" s="11">
        <v>0.15</v>
      </c>
      <c r="Q1649" s="11">
        <v>0.23333333000000001</v>
      </c>
      <c r="R1649" s="11">
        <v>0.25</v>
      </c>
      <c r="S1649" s="11">
        <v>4065.1129000000001</v>
      </c>
      <c r="T1649" s="11">
        <v>0.67500000000000004</v>
      </c>
      <c r="U1649" s="11">
        <v>70</v>
      </c>
      <c r="V1649" s="11">
        <v>1800</v>
      </c>
      <c r="W1649" s="11">
        <v>-14.823651999999999</v>
      </c>
      <c r="Y1649" s="11">
        <v>-16.128308000000001</v>
      </c>
      <c r="Z1649" s="11">
        <v>138.60000000000002</v>
      </c>
      <c r="AA1649" s="11">
        <v>4065.1129000000001</v>
      </c>
      <c r="AB1649" s="11">
        <v>0.67500000000000004</v>
      </c>
      <c r="AC1649" s="11">
        <v>70</v>
      </c>
      <c r="AD1649" s="11">
        <v>-14.823651999999999</v>
      </c>
    </row>
    <row r="1650" spans="2:30" x14ac:dyDescent="0.35">
      <c r="B1650" s="11">
        <v>0.80613299999999999</v>
      </c>
      <c r="C1650" s="11">
        <v>15</v>
      </c>
      <c r="D1650" s="11">
        <v>129.42857000000001</v>
      </c>
      <c r="E1650" s="11">
        <v>0.111</v>
      </c>
      <c r="F1650" s="11">
        <v>1335.5888429752067</v>
      </c>
      <c r="G1650" s="11">
        <v>7000</v>
      </c>
      <c r="H1650" s="11">
        <v>0.8</v>
      </c>
      <c r="I1650" s="11">
        <v>0.4</v>
      </c>
      <c r="J1650" s="11">
        <v>0.9</v>
      </c>
      <c r="K1650" s="11">
        <v>3</v>
      </c>
      <c r="L1650" s="11">
        <v>3</v>
      </c>
      <c r="M1650" s="11">
        <v>4</v>
      </c>
      <c r="N1650" s="11">
        <v>2</v>
      </c>
      <c r="O1650" s="11">
        <v>0.125</v>
      </c>
      <c r="P1650" s="11">
        <v>0.15</v>
      </c>
      <c r="Q1650" s="11">
        <v>0.3</v>
      </c>
      <c r="R1650" s="11">
        <v>0.35</v>
      </c>
      <c r="S1650" s="11">
        <v>3290.7588000000001</v>
      </c>
      <c r="T1650" s="11">
        <v>0.45</v>
      </c>
      <c r="U1650" s="11">
        <v>80</v>
      </c>
      <c r="V1650" s="11">
        <v>1800</v>
      </c>
      <c r="W1650" s="11">
        <v>2.5716777999999998</v>
      </c>
      <c r="Y1650" s="11">
        <v>0.80613299999999999</v>
      </c>
      <c r="Z1650" s="11">
        <v>148.25036157024795</v>
      </c>
      <c r="AA1650" s="11">
        <v>3290.7588000000001</v>
      </c>
      <c r="AB1650" s="11">
        <v>0.45</v>
      </c>
      <c r="AC1650" s="11">
        <v>80</v>
      </c>
      <c r="AD1650" s="11">
        <v>2.5716777999999998</v>
      </c>
    </row>
    <row r="1651" spans="2:30" x14ac:dyDescent="0.35">
      <c r="B1651" s="11">
        <v>-18.226825999999999</v>
      </c>
      <c r="C1651" s="11">
        <v>30</v>
      </c>
      <c r="D1651" s="11">
        <v>25.867346999999999</v>
      </c>
      <c r="E1651" s="11">
        <v>0.111</v>
      </c>
      <c r="F1651" s="11">
        <v>1125</v>
      </c>
      <c r="G1651" s="11">
        <v>8000</v>
      </c>
      <c r="H1651" s="11">
        <v>0.7</v>
      </c>
      <c r="I1651" s="11">
        <v>0.2</v>
      </c>
      <c r="J1651" s="11">
        <v>0.9</v>
      </c>
      <c r="K1651" s="11">
        <v>3</v>
      </c>
      <c r="L1651" s="11">
        <v>2</v>
      </c>
      <c r="M1651" s="11">
        <v>4</v>
      </c>
      <c r="N1651" s="11">
        <v>4</v>
      </c>
      <c r="O1651" s="11">
        <v>0.125</v>
      </c>
      <c r="P1651" s="11">
        <v>0.15</v>
      </c>
      <c r="Q1651" s="11">
        <v>0.1</v>
      </c>
      <c r="R1651" s="11">
        <v>0.2</v>
      </c>
      <c r="S1651" s="11">
        <v>3411.5605999999998</v>
      </c>
      <c r="T1651" s="11">
        <v>0.4</v>
      </c>
      <c r="U1651" s="11">
        <v>60</v>
      </c>
      <c r="V1651" s="11">
        <v>2000</v>
      </c>
      <c r="W1651" s="11">
        <v>-15.443396999999999</v>
      </c>
      <c r="Y1651" s="11">
        <v>-18.226825999999999</v>
      </c>
      <c r="Z1651" s="11">
        <v>124.875</v>
      </c>
      <c r="AA1651" s="11">
        <v>3411.5605999999998</v>
      </c>
      <c r="AB1651" s="11">
        <v>0.4</v>
      </c>
      <c r="AC1651" s="11">
        <v>60</v>
      </c>
      <c r="AD1651" s="11">
        <v>-15.443396999999999</v>
      </c>
    </row>
    <row r="1652" spans="2:30" x14ac:dyDescent="0.35">
      <c r="B1652" s="11">
        <v>31.801939999999998</v>
      </c>
      <c r="C1652" s="11">
        <v>35</v>
      </c>
      <c r="D1652" s="11">
        <v>117.2449</v>
      </c>
      <c r="E1652" s="11">
        <v>5.7000000000000002E-2</v>
      </c>
      <c r="F1652" s="11">
        <v>8000</v>
      </c>
      <c r="G1652" s="11">
        <v>7500</v>
      </c>
      <c r="H1652" s="11">
        <v>0.85</v>
      </c>
      <c r="I1652" s="11">
        <v>0.3</v>
      </c>
      <c r="J1652" s="11">
        <v>0.6</v>
      </c>
      <c r="K1652" s="11">
        <v>3</v>
      </c>
      <c r="L1652" s="11">
        <v>4</v>
      </c>
      <c r="M1652" s="11">
        <v>3</v>
      </c>
      <c r="N1652" s="11">
        <v>3</v>
      </c>
      <c r="O1652" s="11">
        <v>0.05</v>
      </c>
      <c r="P1652" s="11">
        <v>0.1</v>
      </c>
      <c r="Q1652" s="11">
        <v>0.16666666999999999</v>
      </c>
      <c r="R1652" s="11">
        <v>0.2</v>
      </c>
      <c r="S1652" s="11">
        <v>3102.2919000000002</v>
      </c>
      <c r="T1652" s="11">
        <v>0.4</v>
      </c>
      <c r="U1652" s="11">
        <v>80</v>
      </c>
      <c r="V1652" s="11">
        <v>2000</v>
      </c>
      <c r="W1652" s="11">
        <v>32.156198000000003</v>
      </c>
      <c r="Y1652" s="11">
        <v>31.801939999999998</v>
      </c>
      <c r="Z1652" s="11">
        <v>456</v>
      </c>
      <c r="AA1652" s="11">
        <v>3102.2919000000002</v>
      </c>
      <c r="AB1652" s="11">
        <v>0.4</v>
      </c>
      <c r="AC1652" s="11">
        <v>80</v>
      </c>
      <c r="AD1652" s="11">
        <v>32.156198000000003</v>
      </c>
    </row>
    <row r="1653" spans="2:30" x14ac:dyDescent="0.35">
      <c r="B1653" s="11">
        <v>0.51037200000000005</v>
      </c>
      <c r="C1653" s="11">
        <v>20</v>
      </c>
      <c r="D1653" s="11">
        <v>117.2449</v>
      </c>
      <c r="E1653" s="11">
        <v>0.219</v>
      </c>
      <c r="F1653" s="11">
        <v>3800</v>
      </c>
      <c r="G1653" s="11">
        <v>8000</v>
      </c>
      <c r="H1653" s="11">
        <v>0.75</v>
      </c>
      <c r="I1653" s="11">
        <v>0.4</v>
      </c>
      <c r="J1653" s="11">
        <v>0.6</v>
      </c>
      <c r="K1653" s="11">
        <v>3</v>
      </c>
      <c r="L1653" s="11">
        <v>2</v>
      </c>
      <c r="M1653" s="11">
        <v>3</v>
      </c>
      <c r="N1653" s="11">
        <v>4</v>
      </c>
      <c r="O1653" s="11">
        <v>0.2</v>
      </c>
      <c r="P1653" s="11">
        <v>0.2</v>
      </c>
      <c r="Q1653" s="11">
        <v>0.3</v>
      </c>
      <c r="R1653" s="11">
        <v>0.2</v>
      </c>
      <c r="S1653" s="11">
        <v>5035.4947000000002</v>
      </c>
      <c r="T1653" s="11">
        <v>0.57499999999999996</v>
      </c>
      <c r="U1653" s="11">
        <v>80</v>
      </c>
      <c r="V1653" s="11">
        <v>1200</v>
      </c>
      <c r="W1653" s="11">
        <v>-9.462755099999999</v>
      </c>
      <c r="Y1653" s="11">
        <v>0.51037200000000005</v>
      </c>
      <c r="Z1653" s="11">
        <v>832.2</v>
      </c>
      <c r="AA1653" s="11">
        <v>5035.4947000000002</v>
      </c>
      <c r="AB1653" s="11">
        <v>0.57499999999999996</v>
      </c>
      <c r="AC1653" s="11">
        <v>80</v>
      </c>
      <c r="AD1653" s="11">
        <v>-9.462755099999999</v>
      </c>
    </row>
    <row r="1654" spans="2:30" x14ac:dyDescent="0.35">
      <c r="B1654" s="11">
        <v>3.3818549999999998</v>
      </c>
      <c r="C1654" s="11">
        <v>25</v>
      </c>
      <c r="D1654" s="11">
        <v>117.2449</v>
      </c>
      <c r="E1654" s="11">
        <v>0.111</v>
      </c>
      <c r="F1654" s="11">
        <v>5185.227272727273</v>
      </c>
      <c r="G1654" s="11">
        <v>7500</v>
      </c>
      <c r="H1654" s="11">
        <v>0.8</v>
      </c>
      <c r="I1654" s="11">
        <v>0.3</v>
      </c>
      <c r="J1654" s="11">
        <v>0.9</v>
      </c>
      <c r="K1654" s="11">
        <v>2</v>
      </c>
      <c r="L1654" s="11">
        <v>3</v>
      </c>
      <c r="M1654" s="11">
        <v>3</v>
      </c>
      <c r="N1654" s="11">
        <v>4</v>
      </c>
      <c r="O1654" s="11">
        <v>0.05</v>
      </c>
      <c r="P1654" s="11">
        <v>0.2</v>
      </c>
      <c r="Q1654" s="11">
        <v>0.1</v>
      </c>
      <c r="R1654" s="11">
        <v>0.2</v>
      </c>
      <c r="S1654" s="11">
        <v>2665.8058000000001</v>
      </c>
      <c r="T1654" s="11">
        <v>0.55000000000000004</v>
      </c>
      <c r="U1654" s="11">
        <v>60</v>
      </c>
      <c r="V1654" s="11">
        <v>1800</v>
      </c>
      <c r="W1654" s="11">
        <v>7.4554554</v>
      </c>
      <c r="Y1654" s="11">
        <v>3.3818549999999998</v>
      </c>
      <c r="Z1654" s="11">
        <v>575.56022727272727</v>
      </c>
      <c r="AA1654" s="11">
        <v>2665.8058000000001</v>
      </c>
      <c r="AB1654" s="11">
        <v>0.55000000000000004</v>
      </c>
      <c r="AC1654" s="11">
        <v>60</v>
      </c>
      <c r="AD1654" s="11">
        <v>7.4554554</v>
      </c>
    </row>
    <row r="1655" spans="2:30" x14ac:dyDescent="0.35">
      <c r="B1655" s="11">
        <v>0.18956899999999999</v>
      </c>
      <c r="C1655" s="11">
        <v>35</v>
      </c>
      <c r="D1655" s="11">
        <v>232.9898</v>
      </c>
      <c r="E1655" s="11">
        <v>0.246</v>
      </c>
      <c r="F1655" s="11">
        <v>2000</v>
      </c>
      <c r="G1655" s="11">
        <v>8000</v>
      </c>
      <c r="H1655" s="11">
        <v>0.8</v>
      </c>
      <c r="I1655" s="11">
        <v>0.5</v>
      </c>
      <c r="J1655" s="11">
        <v>0.7</v>
      </c>
      <c r="K1655" s="11">
        <v>3</v>
      </c>
      <c r="L1655" s="11">
        <v>4</v>
      </c>
      <c r="M1655" s="11">
        <v>4</v>
      </c>
      <c r="N1655" s="11">
        <v>3</v>
      </c>
      <c r="O1655" s="11">
        <v>0.125</v>
      </c>
      <c r="P1655" s="11">
        <v>0.15</v>
      </c>
      <c r="Q1655" s="11">
        <v>0.1</v>
      </c>
      <c r="R1655" s="11">
        <v>0.25</v>
      </c>
      <c r="S1655" s="11">
        <v>3945.4789000000001</v>
      </c>
      <c r="T1655" s="11">
        <v>0.55000000000000004</v>
      </c>
      <c r="U1655" s="11">
        <v>50</v>
      </c>
      <c r="V1655" s="11">
        <v>1200</v>
      </c>
      <c r="W1655" s="11">
        <v>5.1112035999999996</v>
      </c>
      <c r="Y1655" s="11">
        <v>0.18956899999999999</v>
      </c>
      <c r="Z1655" s="11">
        <v>492</v>
      </c>
      <c r="AA1655" s="11">
        <v>3945.4789000000001</v>
      </c>
      <c r="AB1655" s="11">
        <v>0.55000000000000004</v>
      </c>
      <c r="AC1655" s="11">
        <v>50</v>
      </c>
      <c r="AD1655" s="11">
        <v>5.1112035999999996</v>
      </c>
    </row>
    <row r="1656" spans="2:30" x14ac:dyDescent="0.35">
      <c r="B1656" s="11">
        <v>-4.5917909999999997</v>
      </c>
      <c r="C1656" s="11">
        <v>45</v>
      </c>
      <c r="D1656" s="11">
        <v>129.42857000000001</v>
      </c>
      <c r="E1656" s="11">
        <v>0.3</v>
      </c>
      <c r="F1656" s="11">
        <v>2404.4421487603304</v>
      </c>
      <c r="G1656" s="11">
        <v>6500</v>
      </c>
      <c r="H1656" s="11">
        <v>0.7</v>
      </c>
      <c r="I1656" s="11">
        <v>0.5</v>
      </c>
      <c r="J1656" s="11">
        <v>0.6</v>
      </c>
      <c r="K1656" s="11">
        <v>3</v>
      </c>
      <c r="L1656" s="11">
        <v>4</v>
      </c>
      <c r="M1656" s="11">
        <v>3</v>
      </c>
      <c r="N1656" s="11">
        <v>3</v>
      </c>
      <c r="O1656" s="11">
        <v>0.2</v>
      </c>
      <c r="P1656" s="11">
        <v>0.15</v>
      </c>
      <c r="Q1656" s="11">
        <v>0.16666666999999999</v>
      </c>
      <c r="R1656" s="11">
        <v>0.3</v>
      </c>
      <c r="S1656" s="11">
        <v>2048.5673000000002</v>
      </c>
      <c r="T1656" s="11">
        <v>0.57499999999999996</v>
      </c>
      <c r="U1656" s="11">
        <v>50</v>
      </c>
      <c r="V1656" s="11">
        <v>400</v>
      </c>
      <c r="W1656" s="11">
        <v>-2.8853401000000001</v>
      </c>
      <c r="Y1656" s="11">
        <v>-4.5917909999999997</v>
      </c>
      <c r="Z1656" s="11">
        <v>721.33264462809905</v>
      </c>
      <c r="AA1656" s="11">
        <v>2048.5673000000002</v>
      </c>
      <c r="AB1656" s="11">
        <v>0.57499999999999996</v>
      </c>
      <c r="AC1656" s="11">
        <v>50</v>
      </c>
      <c r="AD1656" s="11">
        <v>-2.8853401000000001</v>
      </c>
    </row>
    <row r="1657" spans="2:30" x14ac:dyDescent="0.35">
      <c r="B1657" s="11">
        <v>-19.694586999999999</v>
      </c>
      <c r="C1657" s="11">
        <v>30</v>
      </c>
      <c r="D1657" s="11">
        <v>208.62244999999999</v>
      </c>
      <c r="E1657" s="11">
        <v>8.4000000000000005E-2</v>
      </c>
      <c r="F1657" s="11">
        <v>4635.2789256198348</v>
      </c>
      <c r="G1657" s="11">
        <v>6000</v>
      </c>
      <c r="H1657" s="11">
        <v>0.7</v>
      </c>
      <c r="I1657" s="11">
        <v>0.4</v>
      </c>
      <c r="J1657" s="11">
        <v>0.8</v>
      </c>
      <c r="K1657" s="11">
        <v>2</v>
      </c>
      <c r="L1657" s="11">
        <v>4</v>
      </c>
      <c r="M1657" s="11">
        <v>2</v>
      </c>
      <c r="N1657" s="11">
        <v>4</v>
      </c>
      <c r="O1657" s="11">
        <v>0.05</v>
      </c>
      <c r="P1657" s="11">
        <v>0.2</v>
      </c>
      <c r="Q1657" s="11">
        <v>0.16666666999999999</v>
      </c>
      <c r="R1657" s="11">
        <v>0.25</v>
      </c>
      <c r="S1657" s="11">
        <v>2066.6185</v>
      </c>
      <c r="T1657" s="11">
        <v>0.7</v>
      </c>
      <c r="U1657" s="11">
        <v>40</v>
      </c>
      <c r="V1657" s="11">
        <v>1600</v>
      </c>
      <c r="W1657" s="11">
        <v>-24.627389999999998</v>
      </c>
      <c r="Y1657" s="11">
        <v>-19.694586999999999</v>
      </c>
      <c r="Z1657" s="11">
        <v>389.36342975206617</v>
      </c>
      <c r="AA1657" s="11">
        <v>2066.6185</v>
      </c>
      <c r="AB1657" s="11">
        <v>0.7</v>
      </c>
      <c r="AC1657" s="11">
        <v>40</v>
      </c>
      <c r="AD1657" s="11">
        <v>-24.627389999999998</v>
      </c>
    </row>
    <row r="1658" spans="2:30" x14ac:dyDescent="0.35">
      <c r="B1658" s="11">
        <v>-3.3141259999999999</v>
      </c>
      <c r="C1658" s="11">
        <v>30</v>
      </c>
      <c r="D1658" s="11">
        <v>1.5</v>
      </c>
      <c r="E1658" s="11">
        <v>0.219</v>
      </c>
      <c r="F1658" s="11">
        <v>2009.9173553719008</v>
      </c>
      <c r="G1658" s="11">
        <v>6000</v>
      </c>
      <c r="H1658" s="11">
        <v>0.8</v>
      </c>
      <c r="I1658" s="11">
        <v>0.5</v>
      </c>
      <c r="J1658" s="11">
        <v>0.8</v>
      </c>
      <c r="K1658" s="11">
        <v>4</v>
      </c>
      <c r="L1658" s="11">
        <v>4</v>
      </c>
      <c r="M1658" s="11">
        <v>3</v>
      </c>
      <c r="N1658" s="11">
        <v>2</v>
      </c>
      <c r="O1658" s="11">
        <v>0.2</v>
      </c>
      <c r="P1658" s="11">
        <v>0.15</v>
      </c>
      <c r="Q1658" s="11">
        <v>0.3</v>
      </c>
      <c r="R1658" s="11">
        <v>0.35</v>
      </c>
      <c r="S1658" s="11">
        <v>2558.6705000000002</v>
      </c>
      <c r="T1658" s="11">
        <v>0.625</v>
      </c>
      <c r="U1658" s="11">
        <v>60</v>
      </c>
      <c r="V1658" s="11">
        <v>2000</v>
      </c>
      <c r="W1658" s="11">
        <v>-5.7012013000000001</v>
      </c>
      <c r="Y1658" s="11">
        <v>-3.3141259999999999</v>
      </c>
      <c r="Z1658" s="11">
        <v>440.17190082644629</v>
      </c>
      <c r="AA1658" s="11">
        <v>2558.6705000000002</v>
      </c>
      <c r="AB1658" s="11">
        <v>0.625</v>
      </c>
      <c r="AC1658" s="11">
        <v>60</v>
      </c>
      <c r="AD1658" s="11">
        <v>-5.7012013000000001</v>
      </c>
    </row>
    <row r="1659" spans="2:30" x14ac:dyDescent="0.35">
      <c r="B1659" s="11">
        <v>-3.98054</v>
      </c>
      <c r="C1659" s="11">
        <v>40</v>
      </c>
      <c r="D1659" s="11">
        <v>300</v>
      </c>
      <c r="E1659" s="11">
        <v>0.192</v>
      </c>
      <c r="F1659" s="11">
        <v>1825</v>
      </c>
      <c r="G1659" s="11">
        <v>7000</v>
      </c>
      <c r="H1659" s="11">
        <v>0.85</v>
      </c>
      <c r="I1659" s="11">
        <v>0.4</v>
      </c>
      <c r="J1659" s="11">
        <v>0.9</v>
      </c>
      <c r="K1659" s="11">
        <v>3</v>
      </c>
      <c r="L1659" s="11">
        <v>4</v>
      </c>
      <c r="M1659" s="11">
        <v>4</v>
      </c>
      <c r="N1659" s="11">
        <v>2</v>
      </c>
      <c r="O1659" s="11">
        <v>0.2</v>
      </c>
      <c r="P1659" s="11">
        <v>0.15</v>
      </c>
      <c r="Q1659" s="11">
        <v>0.16666666999999999</v>
      </c>
      <c r="R1659" s="11">
        <v>0.35</v>
      </c>
      <c r="S1659" s="11">
        <v>1729.8807999999999</v>
      </c>
      <c r="T1659" s="11">
        <v>0.42499999999999999</v>
      </c>
      <c r="U1659" s="11">
        <v>80</v>
      </c>
      <c r="V1659" s="11">
        <v>1200</v>
      </c>
      <c r="W1659" s="11">
        <v>-12.032601</v>
      </c>
      <c r="Y1659" s="11">
        <v>-3.98054</v>
      </c>
      <c r="Z1659" s="11">
        <v>350.40000000000003</v>
      </c>
      <c r="AA1659" s="11">
        <v>1729.8807999999999</v>
      </c>
      <c r="AB1659" s="11">
        <v>0.42499999999999999</v>
      </c>
      <c r="AC1659" s="11">
        <v>80</v>
      </c>
      <c r="AD1659" s="11">
        <v>-12.032601</v>
      </c>
    </row>
    <row r="1660" spans="2:30" x14ac:dyDescent="0.35">
      <c r="B1660" s="11">
        <v>-14.817226</v>
      </c>
      <c r="C1660" s="11">
        <v>20</v>
      </c>
      <c r="D1660" s="11">
        <v>50.234693999999998</v>
      </c>
      <c r="E1660" s="11">
        <v>8.4000000000000005E-2</v>
      </c>
      <c r="F1660" s="11">
        <v>5061.9834710743798</v>
      </c>
      <c r="G1660" s="11">
        <v>8000</v>
      </c>
      <c r="H1660" s="11">
        <v>0.85</v>
      </c>
      <c r="I1660" s="11">
        <v>0.4</v>
      </c>
      <c r="J1660" s="11">
        <v>0.9</v>
      </c>
      <c r="K1660" s="11">
        <v>2</v>
      </c>
      <c r="L1660" s="11">
        <v>2</v>
      </c>
      <c r="M1660" s="11">
        <v>3</v>
      </c>
      <c r="N1660" s="11">
        <v>3</v>
      </c>
      <c r="O1660" s="11">
        <v>0.05</v>
      </c>
      <c r="P1660" s="11">
        <v>0.15</v>
      </c>
      <c r="Q1660" s="11">
        <v>0.16666666999999999</v>
      </c>
      <c r="R1660" s="11">
        <v>0.2</v>
      </c>
      <c r="S1660" s="11">
        <v>4336.1203999999998</v>
      </c>
      <c r="T1660" s="11">
        <v>0.7</v>
      </c>
      <c r="U1660" s="11">
        <v>50</v>
      </c>
      <c r="V1660" s="11">
        <v>1800</v>
      </c>
      <c r="W1660" s="11">
        <v>-11.739518</v>
      </c>
      <c r="Y1660" s="11">
        <v>-14.817226</v>
      </c>
      <c r="Z1660" s="11">
        <v>425.20661157024796</v>
      </c>
      <c r="AA1660" s="11">
        <v>4336.1203999999998</v>
      </c>
      <c r="AB1660" s="11">
        <v>0.7</v>
      </c>
      <c r="AC1660" s="11">
        <v>50</v>
      </c>
      <c r="AD1660" s="11">
        <v>-11.739518</v>
      </c>
    </row>
    <row r="1661" spans="2:30" x14ac:dyDescent="0.35">
      <c r="B1661" s="11">
        <v>13.719403</v>
      </c>
      <c r="C1661" s="11">
        <v>40</v>
      </c>
      <c r="D1661" s="11">
        <v>98.969387999999995</v>
      </c>
      <c r="E1661" s="11">
        <v>0.219</v>
      </c>
      <c r="F1661" s="11">
        <v>2404.4421487603304</v>
      </c>
      <c r="G1661" s="11">
        <v>8000</v>
      </c>
      <c r="H1661" s="11">
        <v>0.7</v>
      </c>
      <c r="I1661" s="11">
        <v>0.5</v>
      </c>
      <c r="J1661" s="11">
        <v>0.8</v>
      </c>
      <c r="K1661" s="11">
        <v>4</v>
      </c>
      <c r="L1661" s="11">
        <v>2</v>
      </c>
      <c r="M1661" s="11">
        <v>2</v>
      </c>
      <c r="N1661" s="11">
        <v>3</v>
      </c>
      <c r="O1661" s="11">
        <v>0.2</v>
      </c>
      <c r="P1661" s="11">
        <v>0.1</v>
      </c>
      <c r="Q1661" s="11">
        <v>0.16666666999999999</v>
      </c>
      <c r="R1661" s="11">
        <v>0.2</v>
      </c>
      <c r="S1661" s="11">
        <v>4448.2650000000003</v>
      </c>
      <c r="T1661" s="11">
        <v>0.47499999999999998</v>
      </c>
      <c r="U1661" s="11">
        <v>60</v>
      </c>
      <c r="V1661" s="11">
        <v>800</v>
      </c>
      <c r="W1661" s="11">
        <v>9.4367426999999999</v>
      </c>
      <c r="Y1661" s="11">
        <v>13.719403</v>
      </c>
      <c r="Z1661" s="11">
        <v>526.57283057851237</v>
      </c>
      <c r="AA1661" s="11">
        <v>4448.2650000000003</v>
      </c>
      <c r="AB1661" s="11">
        <v>0.47499999999999998</v>
      </c>
      <c r="AC1661" s="11">
        <v>60</v>
      </c>
      <c r="AD1661" s="11">
        <v>9.4367426999999999</v>
      </c>
    </row>
    <row r="1662" spans="2:30" x14ac:dyDescent="0.35">
      <c r="B1662" s="11">
        <v>-2.2810609999999998</v>
      </c>
      <c r="C1662" s="11">
        <v>30</v>
      </c>
      <c r="D1662" s="11">
        <v>50.234693999999998</v>
      </c>
      <c r="E1662" s="11">
        <v>0.16500000000000001</v>
      </c>
      <c r="F1662" s="11">
        <v>1167.3037190082646</v>
      </c>
      <c r="G1662" s="11">
        <v>6500</v>
      </c>
      <c r="H1662" s="11">
        <v>0.8</v>
      </c>
      <c r="I1662" s="11">
        <v>0.3</v>
      </c>
      <c r="J1662" s="11">
        <v>0.7</v>
      </c>
      <c r="K1662" s="11">
        <v>2</v>
      </c>
      <c r="L1662" s="11">
        <v>3</v>
      </c>
      <c r="M1662" s="11">
        <v>4</v>
      </c>
      <c r="N1662" s="11">
        <v>3</v>
      </c>
      <c r="O1662" s="11">
        <v>0.2</v>
      </c>
      <c r="P1662" s="11">
        <v>0.2</v>
      </c>
      <c r="Q1662" s="11">
        <v>0.16666666999999999</v>
      </c>
      <c r="R1662" s="11">
        <v>0.25</v>
      </c>
      <c r="S1662" s="11">
        <v>3838.0057000000002</v>
      </c>
      <c r="T1662" s="11">
        <v>0.4</v>
      </c>
      <c r="U1662" s="11">
        <v>40</v>
      </c>
      <c r="V1662" s="11">
        <v>1200</v>
      </c>
      <c r="W1662" s="11">
        <v>-4.7795177999999998</v>
      </c>
      <c r="Y1662" s="11">
        <v>-2.2810609999999998</v>
      </c>
      <c r="Z1662" s="11">
        <v>192.60511363636365</v>
      </c>
      <c r="AA1662" s="11">
        <v>3838.0057000000002</v>
      </c>
      <c r="AB1662" s="11">
        <v>0.4</v>
      </c>
      <c r="AC1662" s="11">
        <v>40</v>
      </c>
      <c r="AD1662" s="11">
        <v>-4.7795177999999998</v>
      </c>
    </row>
    <row r="1663" spans="2:30" x14ac:dyDescent="0.35">
      <c r="B1663" s="11">
        <v>1.505091</v>
      </c>
      <c r="C1663" s="11">
        <v>25</v>
      </c>
      <c r="D1663" s="11">
        <v>232.9898</v>
      </c>
      <c r="E1663" s="11">
        <v>0.219</v>
      </c>
      <c r="F1663" s="11">
        <v>1430.8884297520663</v>
      </c>
      <c r="G1663" s="11">
        <v>6000</v>
      </c>
      <c r="H1663" s="11">
        <v>0.75</v>
      </c>
      <c r="I1663" s="11">
        <v>0.4</v>
      </c>
      <c r="J1663" s="11">
        <v>0.6</v>
      </c>
      <c r="K1663" s="11">
        <v>4</v>
      </c>
      <c r="L1663" s="11">
        <v>2</v>
      </c>
      <c r="M1663" s="11">
        <v>2</v>
      </c>
      <c r="N1663" s="11">
        <v>3</v>
      </c>
      <c r="O1663" s="11">
        <v>0.2</v>
      </c>
      <c r="P1663" s="11">
        <v>0.1</v>
      </c>
      <c r="Q1663" s="11">
        <v>0.16666666999999999</v>
      </c>
      <c r="R1663" s="11">
        <v>0.3</v>
      </c>
      <c r="S1663" s="11">
        <v>1624.8721</v>
      </c>
      <c r="T1663" s="11">
        <v>0.65</v>
      </c>
      <c r="U1663" s="11">
        <v>60</v>
      </c>
      <c r="V1663" s="11">
        <v>400</v>
      </c>
      <c r="W1663" s="11">
        <v>4.6349085999999993</v>
      </c>
      <c r="Y1663" s="11">
        <v>1.505091</v>
      </c>
      <c r="Z1663" s="11">
        <v>313.36456611570253</v>
      </c>
      <c r="AA1663" s="11">
        <v>1624.8721</v>
      </c>
      <c r="AB1663" s="11">
        <v>0.65</v>
      </c>
      <c r="AC1663" s="11">
        <v>60</v>
      </c>
      <c r="AD1663" s="11">
        <v>4.6349085999999993</v>
      </c>
    </row>
    <row r="1664" spans="2:30" x14ac:dyDescent="0.35">
      <c r="B1664" s="11">
        <v>-14.022173</v>
      </c>
      <c r="C1664" s="11">
        <v>20</v>
      </c>
      <c r="D1664" s="11">
        <v>251.26531</v>
      </c>
      <c r="E1664" s="11">
        <v>0.13800000000000001</v>
      </c>
      <c r="F1664" s="11">
        <v>425</v>
      </c>
      <c r="G1664" s="11">
        <v>8500</v>
      </c>
      <c r="H1664" s="11">
        <v>0.8</v>
      </c>
      <c r="I1664" s="11">
        <v>0.4</v>
      </c>
      <c r="J1664" s="11">
        <v>0.9</v>
      </c>
      <c r="K1664" s="11">
        <v>3</v>
      </c>
      <c r="L1664" s="11">
        <v>4</v>
      </c>
      <c r="M1664" s="11">
        <v>2</v>
      </c>
      <c r="N1664" s="11">
        <v>4</v>
      </c>
      <c r="O1664" s="11">
        <v>0.125</v>
      </c>
      <c r="P1664" s="11">
        <v>0.1</v>
      </c>
      <c r="Q1664" s="11">
        <v>0.23333333000000001</v>
      </c>
      <c r="R1664" s="11">
        <v>0.35</v>
      </c>
      <c r="S1664" s="11">
        <v>4607.1279000000004</v>
      </c>
      <c r="T1664" s="11">
        <v>0.5</v>
      </c>
      <c r="U1664" s="11">
        <v>90</v>
      </c>
      <c r="V1664" s="11">
        <v>1800</v>
      </c>
      <c r="W1664" s="11">
        <v>-15.251924000000001</v>
      </c>
      <c r="Y1664" s="11">
        <v>-14.022173</v>
      </c>
      <c r="Z1664" s="11">
        <v>58.650000000000006</v>
      </c>
      <c r="AA1664" s="11">
        <v>4607.1279000000004</v>
      </c>
      <c r="AB1664" s="11">
        <v>0.5</v>
      </c>
      <c r="AC1664" s="11">
        <v>90</v>
      </c>
      <c r="AD1664" s="11">
        <v>-15.251924000000001</v>
      </c>
    </row>
    <row r="1665" spans="2:30" x14ac:dyDescent="0.35">
      <c r="B1665" s="11">
        <v>29.672498000000001</v>
      </c>
      <c r="C1665" s="11">
        <v>20</v>
      </c>
      <c r="D1665" s="11">
        <v>232.9898</v>
      </c>
      <c r="E1665" s="11">
        <v>0.219</v>
      </c>
      <c r="F1665" s="11">
        <v>3290.2892561983467</v>
      </c>
      <c r="G1665" s="11">
        <v>8000</v>
      </c>
      <c r="H1665" s="11">
        <v>0.75</v>
      </c>
      <c r="I1665" s="11">
        <v>0.4</v>
      </c>
      <c r="J1665" s="11">
        <v>0.7</v>
      </c>
      <c r="K1665" s="11">
        <v>4</v>
      </c>
      <c r="L1665" s="11">
        <v>2</v>
      </c>
      <c r="M1665" s="11">
        <v>4</v>
      </c>
      <c r="N1665" s="11">
        <v>3</v>
      </c>
      <c r="O1665" s="11">
        <v>0.05</v>
      </c>
      <c r="P1665" s="11">
        <v>0.15</v>
      </c>
      <c r="Q1665" s="11">
        <v>0.1</v>
      </c>
      <c r="R1665" s="11">
        <v>0.35</v>
      </c>
      <c r="S1665" s="11">
        <v>5035.4947000000002</v>
      </c>
      <c r="T1665" s="11">
        <v>0.5</v>
      </c>
      <c r="U1665" s="11">
        <v>70</v>
      </c>
      <c r="V1665" s="11">
        <v>800</v>
      </c>
      <c r="W1665" s="11">
        <v>37.714677999999999</v>
      </c>
      <c r="Y1665" s="11">
        <v>29.672498000000001</v>
      </c>
      <c r="Z1665" s="11">
        <v>720.57334710743794</v>
      </c>
      <c r="AA1665" s="11">
        <v>5035.4947000000002</v>
      </c>
      <c r="AB1665" s="11">
        <v>0.5</v>
      </c>
      <c r="AC1665" s="11">
        <v>70</v>
      </c>
      <c r="AD1665" s="11">
        <v>37.714677999999999</v>
      </c>
    </row>
    <row r="1666" spans="2:30" x14ac:dyDescent="0.35">
      <c r="B1666" s="11">
        <v>38.555152</v>
      </c>
      <c r="C1666" s="11">
        <v>30</v>
      </c>
      <c r="D1666" s="11">
        <v>44.142856999999999</v>
      </c>
      <c r="E1666" s="11">
        <v>0.219</v>
      </c>
      <c r="F1666" s="11">
        <v>3800</v>
      </c>
      <c r="G1666" s="11">
        <v>5500</v>
      </c>
      <c r="H1666" s="11">
        <v>0.75</v>
      </c>
      <c r="I1666" s="11">
        <v>0.3</v>
      </c>
      <c r="J1666" s="11">
        <v>0.6</v>
      </c>
      <c r="K1666" s="11">
        <v>4</v>
      </c>
      <c r="L1666" s="11">
        <v>2</v>
      </c>
      <c r="M1666" s="11">
        <v>2</v>
      </c>
      <c r="N1666" s="11">
        <v>3</v>
      </c>
      <c r="O1666" s="11">
        <v>0.05</v>
      </c>
      <c r="P1666" s="11">
        <v>0.1</v>
      </c>
      <c r="Q1666" s="11">
        <v>0.3</v>
      </c>
      <c r="R1666" s="11">
        <v>0.25</v>
      </c>
      <c r="S1666" s="11">
        <v>2796.4956000000002</v>
      </c>
      <c r="T1666" s="11">
        <v>0.5</v>
      </c>
      <c r="U1666" s="11">
        <v>70</v>
      </c>
      <c r="V1666" s="11">
        <v>1800</v>
      </c>
      <c r="W1666" s="11">
        <v>41.882987</v>
      </c>
      <c r="Y1666" s="11">
        <v>38.555152</v>
      </c>
      <c r="Z1666" s="11">
        <v>832.2</v>
      </c>
      <c r="AA1666" s="11">
        <v>2796.4956000000002</v>
      </c>
      <c r="AB1666" s="11">
        <v>0.5</v>
      </c>
      <c r="AC1666" s="11">
        <v>70</v>
      </c>
      <c r="AD1666" s="11">
        <v>41.882987</v>
      </c>
    </row>
    <row r="1667" spans="2:30" x14ac:dyDescent="0.35">
      <c r="B1667" s="11">
        <v>-1.2540720000000001</v>
      </c>
      <c r="C1667" s="11">
        <v>30</v>
      </c>
      <c r="D1667" s="11">
        <v>19.775510000000001</v>
      </c>
      <c r="E1667" s="11">
        <v>0.219</v>
      </c>
      <c r="F1667" s="11">
        <v>1167.3037190082646</v>
      </c>
      <c r="G1667" s="11">
        <v>7000</v>
      </c>
      <c r="H1667" s="11">
        <v>0.75</v>
      </c>
      <c r="I1667" s="11">
        <v>0.3</v>
      </c>
      <c r="J1667" s="11">
        <v>0.9</v>
      </c>
      <c r="K1667" s="11">
        <v>2</v>
      </c>
      <c r="L1667" s="11">
        <v>4</v>
      </c>
      <c r="M1667" s="11">
        <v>3</v>
      </c>
      <c r="N1667" s="11">
        <v>2</v>
      </c>
      <c r="O1667" s="11">
        <v>0.125</v>
      </c>
      <c r="P1667" s="11">
        <v>0.1</v>
      </c>
      <c r="Q1667" s="11">
        <v>0.16666666999999999</v>
      </c>
      <c r="R1667" s="11">
        <v>0.3</v>
      </c>
      <c r="S1667" s="11">
        <v>2411.0549000000001</v>
      </c>
      <c r="T1667" s="11">
        <v>0.6</v>
      </c>
      <c r="U1667" s="11">
        <v>70</v>
      </c>
      <c r="V1667" s="11">
        <v>1000</v>
      </c>
      <c r="W1667" s="11">
        <v>-2.4655900000000002</v>
      </c>
      <c r="Y1667" s="11">
        <v>-1.2540720000000001</v>
      </c>
      <c r="Z1667" s="11">
        <v>255.63951446280996</v>
      </c>
      <c r="AA1667" s="11">
        <v>2411.0549000000001</v>
      </c>
      <c r="AB1667" s="11">
        <v>0.6</v>
      </c>
      <c r="AC1667" s="11">
        <v>70</v>
      </c>
      <c r="AD1667" s="11">
        <v>-2.4655900000000002</v>
      </c>
    </row>
    <row r="1668" spans="2:30" x14ac:dyDescent="0.35">
      <c r="B1668" s="11">
        <v>-19.286432000000001</v>
      </c>
      <c r="C1668" s="11">
        <v>25</v>
      </c>
      <c r="D1668" s="11">
        <v>281.72449</v>
      </c>
      <c r="E1668" s="11">
        <v>0.219</v>
      </c>
      <c r="F1668" s="11">
        <v>899.17355371900828</v>
      </c>
      <c r="G1668" s="11">
        <v>7500</v>
      </c>
      <c r="H1668" s="11">
        <v>0.8</v>
      </c>
      <c r="I1668" s="11">
        <v>0.5</v>
      </c>
      <c r="J1668" s="11">
        <v>0.9</v>
      </c>
      <c r="K1668" s="11">
        <v>3</v>
      </c>
      <c r="L1668" s="11">
        <v>4</v>
      </c>
      <c r="M1668" s="11">
        <v>4</v>
      </c>
      <c r="N1668" s="11">
        <v>3</v>
      </c>
      <c r="O1668" s="11">
        <v>0.2</v>
      </c>
      <c r="P1668" s="11">
        <v>0.15</v>
      </c>
      <c r="Q1668" s="11">
        <v>0.16666666999999999</v>
      </c>
      <c r="R1668" s="11">
        <v>0.3</v>
      </c>
      <c r="S1668" s="11">
        <v>2665.8058000000001</v>
      </c>
      <c r="T1668" s="11">
        <v>0.7</v>
      </c>
      <c r="U1668" s="11">
        <v>40</v>
      </c>
      <c r="V1668" s="11">
        <v>1800</v>
      </c>
      <c r="W1668" s="11">
        <v>-20.544692999999999</v>
      </c>
      <c r="Y1668" s="11">
        <v>-19.286432000000001</v>
      </c>
      <c r="Z1668" s="11">
        <v>196.9190082644628</v>
      </c>
      <c r="AA1668" s="11">
        <v>2665.8058000000001</v>
      </c>
      <c r="AB1668" s="11">
        <v>0.7</v>
      </c>
      <c r="AC1668" s="11">
        <v>40</v>
      </c>
      <c r="AD1668" s="11">
        <v>-20.544692999999999</v>
      </c>
    </row>
    <row r="1669" spans="2:30" x14ac:dyDescent="0.35">
      <c r="B1669" s="11">
        <v>1.854071</v>
      </c>
      <c r="C1669" s="11">
        <v>20</v>
      </c>
      <c r="D1669" s="11">
        <v>220.80611999999999</v>
      </c>
      <c r="E1669" s="11">
        <v>0.03</v>
      </c>
      <c r="F1669" s="11">
        <v>3535.3822314049589</v>
      </c>
      <c r="G1669" s="11">
        <v>6000</v>
      </c>
      <c r="H1669" s="11">
        <v>0.7</v>
      </c>
      <c r="I1669" s="11">
        <v>0.5</v>
      </c>
      <c r="J1669" s="11">
        <v>0.7</v>
      </c>
      <c r="K1669" s="11">
        <v>4</v>
      </c>
      <c r="L1669" s="11">
        <v>2</v>
      </c>
      <c r="M1669" s="11">
        <v>3</v>
      </c>
      <c r="N1669" s="11">
        <v>2</v>
      </c>
      <c r="O1669" s="11">
        <v>0.125</v>
      </c>
      <c r="P1669" s="11">
        <v>0.2</v>
      </c>
      <c r="Q1669" s="11">
        <v>0.1</v>
      </c>
      <c r="R1669" s="11">
        <v>0.25</v>
      </c>
      <c r="S1669" s="11">
        <v>3776.6210000000001</v>
      </c>
      <c r="T1669" s="11">
        <v>0.42499999999999999</v>
      </c>
      <c r="U1669" s="11">
        <v>50</v>
      </c>
      <c r="V1669" s="11">
        <v>600</v>
      </c>
      <c r="W1669" s="11">
        <v>0.24315759000000001</v>
      </c>
      <c r="Y1669" s="11">
        <v>1.854071</v>
      </c>
      <c r="Z1669" s="11">
        <v>106.06146694214877</v>
      </c>
      <c r="AA1669" s="11">
        <v>3776.6210000000001</v>
      </c>
      <c r="AB1669" s="11">
        <v>0.42499999999999999</v>
      </c>
      <c r="AC1669" s="11">
        <v>50</v>
      </c>
      <c r="AD1669" s="11">
        <v>0.24315759000000001</v>
      </c>
    </row>
    <row r="1670" spans="2:30" x14ac:dyDescent="0.35">
      <c r="B1670" s="11">
        <v>-15.236190000000001</v>
      </c>
      <c r="C1670" s="11">
        <v>30</v>
      </c>
      <c r="D1670" s="11">
        <v>92.877550999999997</v>
      </c>
      <c r="E1670" s="11">
        <v>0.219</v>
      </c>
      <c r="F1670" s="11">
        <v>5185.227272727273</v>
      </c>
      <c r="G1670" s="11">
        <v>4500</v>
      </c>
      <c r="H1670" s="11">
        <v>0.75</v>
      </c>
      <c r="I1670" s="11">
        <v>0.5</v>
      </c>
      <c r="J1670" s="11">
        <v>0.7</v>
      </c>
      <c r="K1670" s="11">
        <v>4</v>
      </c>
      <c r="L1670" s="11">
        <v>3</v>
      </c>
      <c r="M1670" s="11">
        <v>2</v>
      </c>
      <c r="N1670" s="11">
        <v>3</v>
      </c>
      <c r="O1670" s="11">
        <v>0.2</v>
      </c>
      <c r="P1670" s="11">
        <v>0.15</v>
      </c>
      <c r="Q1670" s="11">
        <v>0.3</v>
      </c>
      <c r="R1670" s="11">
        <v>0.2</v>
      </c>
      <c r="S1670" s="11">
        <v>1180.9248</v>
      </c>
      <c r="T1670" s="11">
        <v>0.625</v>
      </c>
      <c r="U1670" s="11">
        <v>50</v>
      </c>
      <c r="V1670" s="11">
        <v>1000</v>
      </c>
      <c r="W1670" s="11">
        <v>-16.560274</v>
      </c>
      <c r="Y1670" s="11">
        <v>-15.236190000000001</v>
      </c>
      <c r="Z1670" s="11">
        <v>1135.5647727272728</v>
      </c>
      <c r="AA1670" s="11">
        <v>1180.9248</v>
      </c>
      <c r="AB1670" s="11">
        <v>0.625</v>
      </c>
      <c r="AC1670" s="11">
        <v>50</v>
      </c>
      <c r="AD1670" s="11">
        <v>-16.560274</v>
      </c>
    </row>
    <row r="1671" spans="2:30" x14ac:dyDescent="0.35">
      <c r="B1671" s="11">
        <v>-10.466879</v>
      </c>
      <c r="C1671" s="11">
        <v>45</v>
      </c>
      <c r="D1671" s="11">
        <v>172.07142999999999</v>
      </c>
      <c r="E1671" s="11">
        <v>0.16500000000000001</v>
      </c>
      <c r="F1671" s="11">
        <v>2000</v>
      </c>
      <c r="G1671" s="11">
        <v>6500</v>
      </c>
      <c r="H1671" s="11">
        <v>0.75</v>
      </c>
      <c r="I1671" s="11">
        <v>0.4</v>
      </c>
      <c r="J1671" s="11">
        <v>0.7</v>
      </c>
      <c r="K1671" s="11">
        <v>4</v>
      </c>
      <c r="L1671" s="11">
        <v>2</v>
      </c>
      <c r="M1671" s="11">
        <v>4</v>
      </c>
      <c r="N1671" s="11">
        <v>2</v>
      </c>
      <c r="O1671" s="11">
        <v>0.05</v>
      </c>
      <c r="P1671" s="11">
        <v>0.1</v>
      </c>
      <c r="Q1671" s="11">
        <v>0.23333333000000001</v>
      </c>
      <c r="R1671" s="11">
        <v>0.25</v>
      </c>
      <c r="S1671" s="11">
        <v>3511.8296</v>
      </c>
      <c r="T1671" s="11">
        <v>0.67500000000000004</v>
      </c>
      <c r="U1671" s="11">
        <v>60</v>
      </c>
      <c r="V1671" s="11">
        <v>1400</v>
      </c>
      <c r="W1671" s="11">
        <v>-10.531147000000001</v>
      </c>
      <c r="Y1671" s="11">
        <v>-10.466879</v>
      </c>
      <c r="Z1671" s="11">
        <v>330</v>
      </c>
      <c r="AA1671" s="11">
        <v>3511.8296</v>
      </c>
      <c r="AB1671" s="11">
        <v>0.67500000000000004</v>
      </c>
      <c r="AC1671" s="11">
        <v>60</v>
      </c>
      <c r="AD1671" s="11">
        <v>-10.531147000000001</v>
      </c>
    </row>
    <row r="1672" spans="2:30" x14ac:dyDescent="0.35">
      <c r="B1672" s="11">
        <v>44.726843000000002</v>
      </c>
      <c r="C1672" s="11">
        <v>25</v>
      </c>
      <c r="D1672" s="11">
        <v>92.877550999999997</v>
      </c>
      <c r="E1672" s="11">
        <v>0.219</v>
      </c>
      <c r="F1672" s="11">
        <v>3800</v>
      </c>
      <c r="G1672" s="11">
        <v>8500</v>
      </c>
      <c r="H1672" s="11">
        <v>0.85</v>
      </c>
      <c r="I1672" s="11">
        <v>0.5</v>
      </c>
      <c r="J1672" s="11">
        <v>0.7</v>
      </c>
      <c r="K1672" s="11">
        <v>4</v>
      </c>
      <c r="L1672" s="11">
        <v>3</v>
      </c>
      <c r="M1672" s="11">
        <v>3</v>
      </c>
      <c r="N1672" s="11">
        <v>4</v>
      </c>
      <c r="O1672" s="11">
        <v>0.2</v>
      </c>
      <c r="P1672" s="11">
        <v>0.1</v>
      </c>
      <c r="Q1672" s="11">
        <v>0.1</v>
      </c>
      <c r="R1672" s="11">
        <v>0.25</v>
      </c>
      <c r="S1672" s="11">
        <v>2301.9020999999998</v>
      </c>
      <c r="T1672" s="11">
        <v>0.4</v>
      </c>
      <c r="U1672" s="11">
        <v>80</v>
      </c>
      <c r="V1672" s="11">
        <v>400</v>
      </c>
      <c r="W1672" s="11">
        <v>43.395587999999996</v>
      </c>
      <c r="Y1672" s="11">
        <v>44.726843000000002</v>
      </c>
      <c r="Z1672" s="11">
        <v>832.2</v>
      </c>
      <c r="AA1672" s="11">
        <v>2301.9020999999998</v>
      </c>
      <c r="AB1672" s="11">
        <v>0.4</v>
      </c>
      <c r="AC1672" s="11">
        <v>80</v>
      </c>
      <c r="AD1672" s="11">
        <v>43.395587999999996</v>
      </c>
    </row>
    <row r="1673" spans="2:30" x14ac:dyDescent="0.35">
      <c r="B1673" s="11">
        <v>27.484801000000001</v>
      </c>
      <c r="C1673" s="11">
        <v>20</v>
      </c>
      <c r="D1673" s="11">
        <v>117.2449</v>
      </c>
      <c r="E1673" s="11">
        <v>0.16500000000000001</v>
      </c>
      <c r="F1673" s="11">
        <v>8000</v>
      </c>
      <c r="G1673" s="11">
        <v>5500</v>
      </c>
      <c r="H1673" s="11">
        <v>0.7</v>
      </c>
      <c r="I1673" s="11">
        <v>0.2</v>
      </c>
      <c r="J1673" s="11">
        <v>0.6</v>
      </c>
      <c r="K1673" s="11">
        <v>3</v>
      </c>
      <c r="L1673" s="11">
        <v>2</v>
      </c>
      <c r="M1673" s="11">
        <v>4</v>
      </c>
      <c r="N1673" s="11">
        <v>2</v>
      </c>
      <c r="O1673" s="11">
        <v>0.2</v>
      </c>
      <c r="P1673" s="11">
        <v>0.1</v>
      </c>
      <c r="Q1673" s="11">
        <v>0.1</v>
      </c>
      <c r="R1673" s="11">
        <v>0.2</v>
      </c>
      <c r="S1673" s="11">
        <v>2500.2629999999999</v>
      </c>
      <c r="T1673" s="11">
        <v>0.5</v>
      </c>
      <c r="U1673" s="11">
        <v>70</v>
      </c>
      <c r="V1673" s="11">
        <v>600</v>
      </c>
      <c r="W1673" s="11">
        <v>30.525887000000001</v>
      </c>
      <c r="Y1673" s="11">
        <v>27.484801000000001</v>
      </c>
      <c r="Z1673" s="11">
        <v>1320</v>
      </c>
      <c r="AA1673" s="11">
        <v>2500.2629999999999</v>
      </c>
      <c r="AB1673" s="11">
        <v>0.5</v>
      </c>
      <c r="AC1673" s="11">
        <v>70</v>
      </c>
      <c r="AD1673" s="11">
        <v>30.525887000000001</v>
      </c>
    </row>
    <row r="1674" spans="2:30" x14ac:dyDescent="0.35">
      <c r="B1674" s="11">
        <v>-5.6361090000000003</v>
      </c>
      <c r="C1674" s="11">
        <v>30</v>
      </c>
      <c r="D1674" s="11">
        <v>153.79592</v>
      </c>
      <c r="E1674" s="11">
        <v>0.111</v>
      </c>
      <c r="F1674" s="11">
        <v>1961.518595041322</v>
      </c>
      <c r="G1674" s="11">
        <v>6500</v>
      </c>
      <c r="H1674" s="11">
        <v>0.8</v>
      </c>
      <c r="I1674" s="11">
        <v>0.3</v>
      </c>
      <c r="J1674" s="11">
        <v>0.6</v>
      </c>
      <c r="K1674" s="11">
        <v>3</v>
      </c>
      <c r="L1674" s="11">
        <v>3</v>
      </c>
      <c r="M1674" s="11">
        <v>2</v>
      </c>
      <c r="N1674" s="11">
        <v>2</v>
      </c>
      <c r="O1674" s="11">
        <v>0.05</v>
      </c>
      <c r="P1674" s="11">
        <v>0.15</v>
      </c>
      <c r="Q1674" s="11">
        <v>0.1</v>
      </c>
      <c r="R1674" s="11">
        <v>0.25</v>
      </c>
      <c r="S1674" s="11">
        <v>3838.0057000000002</v>
      </c>
      <c r="T1674" s="11">
        <v>0.67500000000000004</v>
      </c>
      <c r="U1674" s="11">
        <v>70</v>
      </c>
      <c r="V1674" s="11">
        <v>1200</v>
      </c>
      <c r="W1674" s="11">
        <v>-4.9985562000000003</v>
      </c>
      <c r="Y1674" s="11">
        <v>-5.6361090000000003</v>
      </c>
      <c r="Z1674" s="11">
        <v>217.72856404958674</v>
      </c>
      <c r="AA1674" s="11">
        <v>3838.0057000000002</v>
      </c>
      <c r="AB1674" s="11">
        <v>0.67500000000000004</v>
      </c>
      <c r="AC1674" s="11">
        <v>70</v>
      </c>
      <c r="AD1674" s="11">
        <v>-4.9985562000000003</v>
      </c>
    </row>
    <row r="1675" spans="2:30" x14ac:dyDescent="0.35">
      <c r="B1675" s="11">
        <v>30.973179999999999</v>
      </c>
      <c r="C1675" s="11">
        <v>30</v>
      </c>
      <c r="D1675" s="11">
        <v>56.326531000000003</v>
      </c>
      <c r="E1675" s="11">
        <v>0.3</v>
      </c>
      <c r="F1675" s="11">
        <v>3012.3966942148763</v>
      </c>
      <c r="G1675" s="11">
        <v>7000</v>
      </c>
      <c r="H1675" s="11">
        <v>0.85</v>
      </c>
      <c r="I1675" s="11">
        <v>0.5</v>
      </c>
      <c r="J1675" s="11">
        <v>0.6</v>
      </c>
      <c r="K1675" s="11">
        <v>2</v>
      </c>
      <c r="L1675" s="11">
        <v>2</v>
      </c>
      <c r="M1675" s="11">
        <v>4</v>
      </c>
      <c r="N1675" s="11">
        <v>4</v>
      </c>
      <c r="O1675" s="11">
        <v>0.2</v>
      </c>
      <c r="P1675" s="11">
        <v>0.15</v>
      </c>
      <c r="Q1675" s="11">
        <v>0.3</v>
      </c>
      <c r="R1675" s="11">
        <v>0.25</v>
      </c>
      <c r="S1675" s="11">
        <v>4133.2368999999999</v>
      </c>
      <c r="T1675" s="11">
        <v>0.45</v>
      </c>
      <c r="U1675" s="11">
        <v>70</v>
      </c>
      <c r="V1675" s="11">
        <v>1000</v>
      </c>
      <c r="W1675" s="11">
        <v>33.158093000000001</v>
      </c>
      <c r="Y1675" s="11">
        <v>30.973179999999999</v>
      </c>
      <c r="Z1675" s="11">
        <v>903.7190082644629</v>
      </c>
      <c r="AA1675" s="11">
        <v>4133.2368999999999</v>
      </c>
      <c r="AB1675" s="11">
        <v>0.45</v>
      </c>
      <c r="AC1675" s="11">
        <v>70</v>
      </c>
      <c r="AD1675" s="11">
        <v>33.158093000000001</v>
      </c>
    </row>
    <row r="1676" spans="2:30" x14ac:dyDescent="0.35">
      <c r="B1676" s="11">
        <v>-15.698195999999999</v>
      </c>
      <c r="C1676" s="11">
        <v>15</v>
      </c>
      <c r="D1676" s="11">
        <v>7.5918367</v>
      </c>
      <c r="E1676" s="11">
        <v>0.246</v>
      </c>
      <c r="F1676" s="11">
        <v>5185.227272727273</v>
      </c>
      <c r="G1676" s="11">
        <v>2500</v>
      </c>
      <c r="H1676" s="11">
        <v>0.7</v>
      </c>
      <c r="I1676" s="11">
        <v>0.4</v>
      </c>
      <c r="J1676" s="11">
        <v>0.7</v>
      </c>
      <c r="K1676" s="11">
        <v>3</v>
      </c>
      <c r="L1676" s="11">
        <v>3</v>
      </c>
      <c r="M1676" s="11">
        <v>4</v>
      </c>
      <c r="N1676" s="11">
        <v>3</v>
      </c>
      <c r="O1676" s="11">
        <v>0.05</v>
      </c>
      <c r="P1676" s="11">
        <v>0.2</v>
      </c>
      <c r="Q1676" s="11">
        <v>0.1</v>
      </c>
      <c r="R1676" s="11">
        <v>0.25</v>
      </c>
      <c r="S1676" s="11">
        <v>1401.2846</v>
      </c>
      <c r="T1676" s="11">
        <v>0.7</v>
      </c>
      <c r="U1676" s="11">
        <v>40</v>
      </c>
      <c r="V1676" s="11">
        <v>2000</v>
      </c>
      <c r="W1676" s="11">
        <v>-15.653617000000001</v>
      </c>
      <c r="Y1676" s="11">
        <v>-15.698195999999999</v>
      </c>
      <c r="Z1676" s="11">
        <v>1275.5659090909091</v>
      </c>
      <c r="AA1676" s="11">
        <v>1401.2846</v>
      </c>
      <c r="AB1676" s="11">
        <v>0.7</v>
      </c>
      <c r="AC1676" s="11">
        <v>40</v>
      </c>
      <c r="AD1676" s="11">
        <v>-15.653617000000001</v>
      </c>
    </row>
    <row r="1677" spans="2:30" x14ac:dyDescent="0.35">
      <c r="B1677" s="11">
        <v>-6.8980459999999999</v>
      </c>
      <c r="C1677" s="11">
        <v>30</v>
      </c>
      <c r="D1677" s="11">
        <v>44.142856999999999</v>
      </c>
      <c r="E1677" s="11">
        <v>0.192</v>
      </c>
      <c r="F1677" s="11">
        <v>1518.5950413223138</v>
      </c>
      <c r="G1677" s="11">
        <v>6000</v>
      </c>
      <c r="H1677" s="11">
        <v>0.8</v>
      </c>
      <c r="I1677" s="11">
        <v>0.2</v>
      </c>
      <c r="J1677" s="11">
        <v>0.6</v>
      </c>
      <c r="K1677" s="11">
        <v>4</v>
      </c>
      <c r="L1677" s="11">
        <v>2</v>
      </c>
      <c r="M1677" s="11">
        <v>2</v>
      </c>
      <c r="N1677" s="11">
        <v>4</v>
      </c>
      <c r="O1677" s="11">
        <v>0.05</v>
      </c>
      <c r="P1677" s="11">
        <v>0.1</v>
      </c>
      <c r="Q1677" s="11">
        <v>0.23333333000000001</v>
      </c>
      <c r="R1677" s="11">
        <v>0.25</v>
      </c>
      <c r="S1677" s="11">
        <v>1574.5663999999999</v>
      </c>
      <c r="T1677" s="11">
        <v>0.7</v>
      </c>
      <c r="U1677" s="11">
        <v>60</v>
      </c>
      <c r="V1677" s="11">
        <v>400</v>
      </c>
      <c r="W1677" s="11">
        <v>-8.4437923000000001</v>
      </c>
      <c r="Y1677" s="11">
        <v>-6.8980459999999999</v>
      </c>
      <c r="Z1677" s="11">
        <v>291.57024793388427</v>
      </c>
      <c r="AA1677" s="11">
        <v>1574.5663999999999</v>
      </c>
      <c r="AB1677" s="11">
        <v>0.7</v>
      </c>
      <c r="AC1677" s="11">
        <v>60</v>
      </c>
      <c r="AD1677" s="11">
        <v>-8.4437923000000001</v>
      </c>
    </row>
    <row r="1678" spans="2:30" x14ac:dyDescent="0.35">
      <c r="B1678" s="11">
        <v>-0.63435900000000001</v>
      </c>
      <c r="C1678" s="11">
        <v>30</v>
      </c>
      <c r="D1678" s="11">
        <v>129.42857000000001</v>
      </c>
      <c r="E1678" s="11">
        <v>0.246</v>
      </c>
      <c r="F1678" s="11">
        <v>528.9256198347108</v>
      </c>
      <c r="G1678" s="11">
        <v>4000</v>
      </c>
      <c r="H1678" s="11">
        <v>0.75</v>
      </c>
      <c r="I1678" s="11">
        <v>0.3</v>
      </c>
      <c r="J1678" s="11">
        <v>0.9</v>
      </c>
      <c r="K1678" s="11">
        <v>4</v>
      </c>
      <c r="L1678" s="11">
        <v>3</v>
      </c>
      <c r="M1678" s="11">
        <v>4</v>
      </c>
      <c r="N1678" s="11">
        <v>2</v>
      </c>
      <c r="O1678" s="11">
        <v>0.2</v>
      </c>
      <c r="P1678" s="11">
        <v>0.2</v>
      </c>
      <c r="Q1678" s="11">
        <v>0.23333333000000001</v>
      </c>
      <c r="R1678" s="11">
        <v>0.25</v>
      </c>
      <c r="S1678" s="11">
        <v>1705.7802999999999</v>
      </c>
      <c r="T1678" s="11">
        <v>0.65</v>
      </c>
      <c r="U1678" s="11">
        <v>90</v>
      </c>
      <c r="V1678" s="11">
        <v>400</v>
      </c>
      <c r="W1678" s="11">
        <v>-1.7440009999999999</v>
      </c>
      <c r="Y1678" s="11">
        <v>-0.63435900000000001</v>
      </c>
      <c r="Z1678" s="11">
        <v>130.11570247933886</v>
      </c>
      <c r="AA1678" s="11">
        <v>1705.7802999999999</v>
      </c>
      <c r="AB1678" s="11">
        <v>0.65</v>
      </c>
      <c r="AC1678" s="11">
        <v>90</v>
      </c>
      <c r="AD1678" s="11">
        <v>-1.7440009999999999</v>
      </c>
    </row>
    <row r="1679" spans="2:30" x14ac:dyDescent="0.35">
      <c r="B1679" s="11">
        <v>-8.5865629999999999</v>
      </c>
      <c r="C1679" s="11">
        <v>15</v>
      </c>
      <c r="D1679" s="11">
        <v>123.33673</v>
      </c>
      <c r="E1679" s="11">
        <v>8.4000000000000005E-2</v>
      </c>
      <c r="F1679" s="11">
        <v>2985.4338842975208</v>
      </c>
      <c r="G1679" s="11">
        <v>5500</v>
      </c>
      <c r="H1679" s="11">
        <v>0.85</v>
      </c>
      <c r="I1679" s="11">
        <v>0.4</v>
      </c>
      <c r="J1679" s="11">
        <v>0.6</v>
      </c>
      <c r="K1679" s="11">
        <v>3</v>
      </c>
      <c r="L1679" s="11">
        <v>4</v>
      </c>
      <c r="M1679" s="11">
        <v>2</v>
      </c>
      <c r="N1679" s="11">
        <v>4</v>
      </c>
      <c r="O1679" s="11">
        <v>0.05</v>
      </c>
      <c r="P1679" s="11">
        <v>0.1</v>
      </c>
      <c r="Q1679" s="11">
        <v>0.16666666999999999</v>
      </c>
      <c r="R1679" s="11">
        <v>0.25</v>
      </c>
      <c r="S1679" s="11">
        <v>3082.8262</v>
      </c>
      <c r="T1679" s="11">
        <v>0.625</v>
      </c>
      <c r="U1679" s="11">
        <v>40</v>
      </c>
      <c r="V1679" s="11">
        <v>800</v>
      </c>
      <c r="W1679" s="11">
        <v>-6.0711789999999999</v>
      </c>
      <c r="Y1679" s="11">
        <v>-8.5865629999999999</v>
      </c>
      <c r="Z1679" s="11">
        <v>250.77644628099176</v>
      </c>
      <c r="AA1679" s="11">
        <v>3082.8262</v>
      </c>
      <c r="AB1679" s="11">
        <v>0.625</v>
      </c>
      <c r="AC1679" s="11">
        <v>40</v>
      </c>
      <c r="AD1679" s="11">
        <v>-6.0711789999999999</v>
      </c>
    </row>
    <row r="1680" spans="2:30" x14ac:dyDescent="0.35">
      <c r="B1680" s="11">
        <v>-12.475175</v>
      </c>
      <c r="C1680" s="11">
        <v>30</v>
      </c>
      <c r="D1680" s="11">
        <v>159.88775999999999</v>
      </c>
      <c r="E1680" s="11">
        <v>5.7000000000000002E-2</v>
      </c>
      <c r="F1680" s="11">
        <v>1694.4731404958679</v>
      </c>
      <c r="G1680" s="11">
        <v>8000</v>
      </c>
      <c r="H1680" s="11">
        <v>0.85</v>
      </c>
      <c r="I1680" s="11">
        <v>0.2</v>
      </c>
      <c r="J1680" s="11">
        <v>0.9</v>
      </c>
      <c r="K1680" s="11">
        <v>3</v>
      </c>
      <c r="L1680" s="11">
        <v>2</v>
      </c>
      <c r="M1680" s="11">
        <v>3</v>
      </c>
      <c r="N1680" s="11">
        <v>4</v>
      </c>
      <c r="O1680" s="11">
        <v>0.05</v>
      </c>
      <c r="P1680" s="11">
        <v>0.1</v>
      </c>
      <c r="Q1680" s="11">
        <v>0.3</v>
      </c>
      <c r="R1680" s="11">
        <v>0.35</v>
      </c>
      <c r="S1680" s="11">
        <v>3411.5605999999998</v>
      </c>
      <c r="T1680" s="11">
        <v>0.45</v>
      </c>
      <c r="U1680" s="11">
        <v>50</v>
      </c>
      <c r="V1680" s="11">
        <v>1200</v>
      </c>
      <c r="W1680" s="11">
        <v>-11.606952</v>
      </c>
      <c r="Y1680" s="11">
        <v>-12.475175</v>
      </c>
      <c r="Z1680" s="11">
        <v>96.58496900826448</v>
      </c>
      <c r="AA1680" s="11">
        <v>3411.5605999999998</v>
      </c>
      <c r="AB1680" s="11">
        <v>0.45</v>
      </c>
      <c r="AC1680" s="11">
        <v>50</v>
      </c>
      <c r="AD1680" s="11">
        <v>-11.606952</v>
      </c>
    </row>
    <row r="1681" spans="2:30" x14ac:dyDescent="0.35">
      <c r="B1681" s="11">
        <v>-3.277644</v>
      </c>
      <c r="C1681" s="11">
        <v>45</v>
      </c>
      <c r="D1681" s="11">
        <v>19.775510000000001</v>
      </c>
      <c r="E1681" s="11">
        <v>0.16500000000000001</v>
      </c>
      <c r="F1681" s="11">
        <v>1885.5371900826447</v>
      </c>
      <c r="G1681" s="11">
        <v>8000</v>
      </c>
      <c r="H1681" s="11">
        <v>0.85</v>
      </c>
      <c r="I1681" s="11">
        <v>0.5</v>
      </c>
      <c r="J1681" s="11">
        <v>0.9</v>
      </c>
      <c r="K1681" s="11">
        <v>3</v>
      </c>
      <c r="L1681" s="11">
        <v>4</v>
      </c>
      <c r="M1681" s="11">
        <v>2</v>
      </c>
      <c r="N1681" s="11">
        <v>2</v>
      </c>
      <c r="O1681" s="11">
        <v>0.2</v>
      </c>
      <c r="P1681" s="11">
        <v>0.15</v>
      </c>
      <c r="Q1681" s="11">
        <v>0.16666666999999999</v>
      </c>
      <c r="R1681" s="11">
        <v>0.35</v>
      </c>
      <c r="S1681" s="11">
        <v>3121.6262999999999</v>
      </c>
      <c r="T1681" s="11">
        <v>0.5</v>
      </c>
      <c r="U1681" s="11">
        <v>70</v>
      </c>
      <c r="V1681" s="11">
        <v>1400</v>
      </c>
      <c r="W1681" s="11">
        <v>-5.5184918999999999E-2</v>
      </c>
      <c r="Y1681" s="11">
        <v>-3.277644</v>
      </c>
      <c r="Z1681" s="11">
        <v>311.11363636363637</v>
      </c>
      <c r="AA1681" s="11">
        <v>3121.6262999999999</v>
      </c>
      <c r="AB1681" s="11">
        <v>0.5</v>
      </c>
      <c r="AC1681" s="11">
        <v>70</v>
      </c>
      <c r="AD1681" s="11">
        <v>-5.5184918999999999E-2</v>
      </c>
    </row>
    <row r="1682" spans="2:30" x14ac:dyDescent="0.35">
      <c r="B1682" s="11">
        <v>-4.1733849999999997</v>
      </c>
      <c r="C1682" s="11">
        <v>20</v>
      </c>
      <c r="D1682" s="11">
        <v>7.5918367</v>
      </c>
      <c r="E1682" s="11">
        <v>0.27300000000000002</v>
      </c>
      <c r="F1682" s="11">
        <v>1269.4214876033059</v>
      </c>
      <c r="G1682" s="11">
        <v>3000</v>
      </c>
      <c r="H1682" s="11">
        <v>0.8</v>
      </c>
      <c r="I1682" s="11">
        <v>0.5</v>
      </c>
      <c r="J1682" s="11">
        <v>0.6</v>
      </c>
      <c r="K1682" s="11">
        <v>4</v>
      </c>
      <c r="L1682" s="11">
        <v>4</v>
      </c>
      <c r="M1682" s="11">
        <v>2</v>
      </c>
      <c r="N1682" s="11">
        <v>3</v>
      </c>
      <c r="O1682" s="11">
        <v>0.125</v>
      </c>
      <c r="P1682" s="11">
        <v>0.1</v>
      </c>
      <c r="Q1682" s="11">
        <v>0.1</v>
      </c>
      <c r="R1682" s="11">
        <v>0.2</v>
      </c>
      <c r="S1682" s="11">
        <v>1888.3105</v>
      </c>
      <c r="T1682" s="11">
        <v>0.6</v>
      </c>
      <c r="U1682" s="11">
        <v>50</v>
      </c>
      <c r="V1682" s="11">
        <v>1200</v>
      </c>
      <c r="W1682" s="11">
        <v>-3.2667823</v>
      </c>
      <c r="Y1682" s="11">
        <v>-4.1733849999999997</v>
      </c>
      <c r="Z1682" s="11">
        <v>346.55206611570253</v>
      </c>
      <c r="AA1682" s="11">
        <v>1888.3105</v>
      </c>
      <c r="AB1682" s="11">
        <v>0.6</v>
      </c>
      <c r="AC1682" s="11">
        <v>50</v>
      </c>
      <c r="AD1682" s="11">
        <v>-3.2667823</v>
      </c>
    </row>
    <row r="1683" spans="2:30" x14ac:dyDescent="0.35">
      <c r="B1683" s="11">
        <v>-11.997903000000001</v>
      </c>
      <c r="C1683" s="11">
        <v>40</v>
      </c>
      <c r="D1683" s="11">
        <v>141.61224000000001</v>
      </c>
      <c r="E1683" s="11">
        <v>0.13800000000000001</v>
      </c>
      <c r="F1683" s="11">
        <v>1075.6714876033056</v>
      </c>
      <c r="G1683" s="11">
        <v>8000</v>
      </c>
      <c r="H1683" s="11">
        <v>0.7</v>
      </c>
      <c r="I1683" s="11">
        <v>0.2</v>
      </c>
      <c r="J1683" s="11">
        <v>0.6</v>
      </c>
      <c r="K1683" s="11">
        <v>3</v>
      </c>
      <c r="L1683" s="11">
        <v>3</v>
      </c>
      <c r="M1683" s="11">
        <v>3</v>
      </c>
      <c r="N1683" s="11">
        <v>2</v>
      </c>
      <c r="O1683" s="11">
        <v>0.2</v>
      </c>
      <c r="P1683" s="11">
        <v>0.1</v>
      </c>
      <c r="Q1683" s="11">
        <v>0.1</v>
      </c>
      <c r="R1683" s="11">
        <v>0.3</v>
      </c>
      <c r="S1683" s="11">
        <v>3212.6358</v>
      </c>
      <c r="T1683" s="11">
        <v>0.67500000000000004</v>
      </c>
      <c r="U1683" s="11">
        <v>80</v>
      </c>
      <c r="V1683" s="11">
        <v>1200</v>
      </c>
      <c r="W1683" s="11">
        <v>-12.494465999999999</v>
      </c>
      <c r="Y1683" s="11">
        <v>-11.997903000000001</v>
      </c>
      <c r="Z1683" s="11">
        <v>148.44266528925618</v>
      </c>
      <c r="AA1683" s="11">
        <v>3212.6358</v>
      </c>
      <c r="AB1683" s="11">
        <v>0.67500000000000004</v>
      </c>
      <c r="AC1683" s="11">
        <v>80</v>
      </c>
      <c r="AD1683" s="11">
        <v>-12.494465999999999</v>
      </c>
    </row>
    <row r="1684" spans="2:30" x14ac:dyDescent="0.35">
      <c r="B1684" s="11">
        <v>-8.6926489999999994</v>
      </c>
      <c r="C1684" s="11">
        <v>45</v>
      </c>
      <c r="D1684" s="11">
        <v>50.234693999999998</v>
      </c>
      <c r="E1684" s="11">
        <v>0.03</v>
      </c>
      <c r="F1684" s="11">
        <v>1694.4731404958679</v>
      </c>
      <c r="G1684" s="11">
        <v>6500</v>
      </c>
      <c r="H1684" s="11">
        <v>0.75</v>
      </c>
      <c r="I1684" s="11">
        <v>0.5</v>
      </c>
      <c r="J1684" s="11">
        <v>0.9</v>
      </c>
      <c r="K1684" s="11">
        <v>3</v>
      </c>
      <c r="L1684" s="11">
        <v>3</v>
      </c>
      <c r="M1684" s="11">
        <v>2</v>
      </c>
      <c r="N1684" s="11">
        <v>2</v>
      </c>
      <c r="O1684" s="11">
        <v>0.2</v>
      </c>
      <c r="P1684" s="11">
        <v>0.2</v>
      </c>
      <c r="Q1684" s="11">
        <v>0.16666666999999999</v>
      </c>
      <c r="R1684" s="11">
        <v>0.25</v>
      </c>
      <c r="S1684" s="11">
        <v>3024.0754999999999</v>
      </c>
      <c r="T1684" s="11">
        <v>0.47499999999999998</v>
      </c>
      <c r="U1684" s="11">
        <v>70</v>
      </c>
      <c r="V1684" s="11">
        <v>600</v>
      </c>
      <c r="W1684" s="11">
        <v>-8.6520576999999985</v>
      </c>
      <c r="Y1684" s="11">
        <v>-8.6926489999999994</v>
      </c>
      <c r="Z1684" s="11">
        <v>50.834194214876035</v>
      </c>
      <c r="AA1684" s="11">
        <v>3024.0754999999999</v>
      </c>
      <c r="AB1684" s="11">
        <v>0.47499999999999998</v>
      </c>
      <c r="AC1684" s="11">
        <v>70</v>
      </c>
      <c r="AD1684" s="11">
        <v>-8.6520576999999985</v>
      </c>
    </row>
    <row r="1685" spans="2:30" x14ac:dyDescent="0.35">
      <c r="B1685" s="11">
        <v>-1.7218039999999999</v>
      </c>
      <c r="C1685" s="11">
        <v>20</v>
      </c>
      <c r="D1685" s="11">
        <v>275.63265000000001</v>
      </c>
      <c r="E1685" s="11">
        <v>0.111</v>
      </c>
      <c r="F1685" s="11">
        <v>1475</v>
      </c>
      <c r="G1685" s="11">
        <v>5500</v>
      </c>
      <c r="H1685" s="11">
        <v>0.75</v>
      </c>
      <c r="I1685" s="11">
        <v>0.3</v>
      </c>
      <c r="J1685" s="11">
        <v>0.8</v>
      </c>
      <c r="K1685" s="11">
        <v>2</v>
      </c>
      <c r="L1685" s="11">
        <v>3</v>
      </c>
      <c r="M1685" s="11">
        <v>3</v>
      </c>
      <c r="N1685" s="11">
        <v>4</v>
      </c>
      <c r="O1685" s="11">
        <v>0.2</v>
      </c>
      <c r="P1685" s="11">
        <v>0.2</v>
      </c>
      <c r="Q1685" s="11">
        <v>0.16666666999999999</v>
      </c>
      <c r="R1685" s="11">
        <v>0.3</v>
      </c>
      <c r="S1685" s="11">
        <v>2981.0828000000001</v>
      </c>
      <c r="T1685" s="11">
        <v>0.55000000000000004</v>
      </c>
      <c r="U1685" s="11">
        <v>70</v>
      </c>
      <c r="V1685" s="11">
        <v>1200</v>
      </c>
      <c r="W1685" s="11">
        <v>-1.3226297</v>
      </c>
      <c r="Y1685" s="11">
        <v>-1.7218039999999999</v>
      </c>
      <c r="Z1685" s="11">
        <v>163.72499999999999</v>
      </c>
      <c r="AA1685" s="11">
        <v>2981.0828000000001</v>
      </c>
      <c r="AB1685" s="11">
        <v>0.55000000000000004</v>
      </c>
      <c r="AC1685" s="11">
        <v>70</v>
      </c>
      <c r="AD1685" s="11">
        <v>-1.3226297</v>
      </c>
    </row>
    <row r="1686" spans="2:30" x14ac:dyDescent="0.35">
      <c r="B1686" s="11">
        <v>1.5552600000000001</v>
      </c>
      <c r="C1686" s="11">
        <v>20</v>
      </c>
      <c r="D1686" s="11">
        <v>50.234693999999998</v>
      </c>
      <c r="E1686" s="11">
        <v>5.7000000000000002E-2</v>
      </c>
      <c r="F1686" s="11">
        <v>3733.2128099173551</v>
      </c>
      <c r="G1686" s="11">
        <v>5500</v>
      </c>
      <c r="H1686" s="11">
        <v>0.8</v>
      </c>
      <c r="I1686" s="11">
        <v>0.5</v>
      </c>
      <c r="J1686" s="11">
        <v>0.8</v>
      </c>
      <c r="K1686" s="11">
        <v>2</v>
      </c>
      <c r="L1686" s="11">
        <v>3</v>
      </c>
      <c r="M1686" s="11">
        <v>4</v>
      </c>
      <c r="N1686" s="11">
        <v>4</v>
      </c>
      <c r="O1686" s="11">
        <v>0.05</v>
      </c>
      <c r="P1686" s="11">
        <v>0.15</v>
      </c>
      <c r="Q1686" s="11">
        <v>0.23333333000000001</v>
      </c>
      <c r="R1686" s="11">
        <v>0.35</v>
      </c>
      <c r="S1686" s="11">
        <v>2019.4431999999999</v>
      </c>
      <c r="T1686" s="11">
        <v>0.42499999999999999</v>
      </c>
      <c r="U1686" s="11">
        <v>40</v>
      </c>
      <c r="V1686" s="11">
        <v>1000</v>
      </c>
      <c r="W1686" s="11">
        <v>-2.9820262000000004</v>
      </c>
      <c r="Y1686" s="11">
        <v>1.5552600000000001</v>
      </c>
      <c r="Z1686" s="11">
        <v>212.79313016528926</v>
      </c>
      <c r="AA1686" s="11">
        <v>2019.4431999999999</v>
      </c>
      <c r="AB1686" s="11">
        <v>0.42499999999999999</v>
      </c>
      <c r="AC1686" s="11">
        <v>40</v>
      </c>
      <c r="AD1686" s="11">
        <v>-2.9820262000000004</v>
      </c>
    </row>
    <row r="1687" spans="2:30" x14ac:dyDescent="0.35">
      <c r="B1687" s="11">
        <v>-5.4425509999999999</v>
      </c>
      <c r="C1687" s="11">
        <v>25</v>
      </c>
      <c r="D1687" s="11">
        <v>293.90816000000001</v>
      </c>
      <c r="E1687" s="11">
        <v>5.7000000000000002E-2</v>
      </c>
      <c r="F1687" s="11">
        <v>2400</v>
      </c>
      <c r="G1687" s="11">
        <v>6500</v>
      </c>
      <c r="H1687" s="11">
        <v>0.8</v>
      </c>
      <c r="I1687" s="11">
        <v>0.4</v>
      </c>
      <c r="J1687" s="11">
        <v>0.8</v>
      </c>
      <c r="K1687" s="11">
        <v>3</v>
      </c>
      <c r="L1687" s="11">
        <v>2</v>
      </c>
      <c r="M1687" s="11">
        <v>3</v>
      </c>
      <c r="N1687" s="11">
        <v>4</v>
      </c>
      <c r="O1687" s="11">
        <v>0.05</v>
      </c>
      <c r="P1687" s="11">
        <v>0.1</v>
      </c>
      <c r="Q1687" s="11">
        <v>0.16666666999999999</v>
      </c>
      <c r="R1687" s="11">
        <v>0.35</v>
      </c>
      <c r="S1687" s="11">
        <v>2310.3649999999998</v>
      </c>
      <c r="T1687" s="11">
        <v>0.5</v>
      </c>
      <c r="U1687" s="11">
        <v>50</v>
      </c>
      <c r="V1687" s="11">
        <v>1000</v>
      </c>
      <c r="W1687" s="11">
        <v>-4.3130432999999995</v>
      </c>
      <c r="Y1687" s="11">
        <v>-5.4425509999999999</v>
      </c>
      <c r="Z1687" s="11">
        <v>136.80000000000001</v>
      </c>
      <c r="AA1687" s="11">
        <v>2310.3649999999998</v>
      </c>
      <c r="AB1687" s="11">
        <v>0.5</v>
      </c>
      <c r="AC1687" s="11">
        <v>50</v>
      </c>
      <c r="AD1687" s="11">
        <v>-4.3130432999999995</v>
      </c>
    </row>
    <row r="1688" spans="2:30" x14ac:dyDescent="0.35">
      <c r="B1688" s="11">
        <v>26.269189999999998</v>
      </c>
      <c r="C1688" s="11">
        <v>15</v>
      </c>
      <c r="D1688" s="11">
        <v>300</v>
      </c>
      <c r="E1688" s="11">
        <v>0.219</v>
      </c>
      <c r="F1688" s="11">
        <v>1075.6714876033056</v>
      </c>
      <c r="G1688" s="11">
        <v>2500</v>
      </c>
      <c r="H1688" s="11">
        <v>0.85</v>
      </c>
      <c r="I1688" s="11">
        <v>0.2</v>
      </c>
      <c r="J1688" s="11">
        <v>0.9</v>
      </c>
      <c r="K1688" s="11">
        <v>4</v>
      </c>
      <c r="L1688" s="11">
        <v>2</v>
      </c>
      <c r="M1688" s="11">
        <v>3</v>
      </c>
      <c r="N1688" s="11">
        <v>4</v>
      </c>
      <c r="O1688" s="11">
        <v>0.05</v>
      </c>
      <c r="P1688" s="11">
        <v>0.15</v>
      </c>
      <c r="Q1688" s="11">
        <v>0.1</v>
      </c>
      <c r="R1688" s="11">
        <v>0.25</v>
      </c>
      <c r="S1688" s="11">
        <v>723.24369000000002</v>
      </c>
      <c r="T1688" s="11">
        <v>0.4</v>
      </c>
      <c r="U1688" s="11">
        <v>90</v>
      </c>
      <c r="V1688" s="11">
        <v>800</v>
      </c>
      <c r="W1688" s="11">
        <v>26.301145000000002</v>
      </c>
      <c r="Y1688" s="11">
        <v>26.269189999999998</v>
      </c>
      <c r="Z1688" s="11">
        <v>235.57205578512395</v>
      </c>
      <c r="AA1688" s="11">
        <v>723.24369000000002</v>
      </c>
      <c r="AB1688" s="11">
        <v>0.4</v>
      </c>
      <c r="AC1688" s="11">
        <v>90</v>
      </c>
      <c r="AD1688" s="11">
        <v>26.301145000000002</v>
      </c>
    </row>
    <row r="1689" spans="2:30" x14ac:dyDescent="0.35">
      <c r="B1689" s="11">
        <v>-4.5472609999999998</v>
      </c>
      <c r="C1689" s="11">
        <v>30</v>
      </c>
      <c r="D1689" s="11">
        <v>44.142856999999999</v>
      </c>
      <c r="E1689" s="11">
        <v>0.27300000000000002</v>
      </c>
      <c r="F1689" s="11">
        <v>2847.3657024793383</v>
      </c>
      <c r="G1689" s="11">
        <v>3000</v>
      </c>
      <c r="H1689" s="11">
        <v>0.7</v>
      </c>
      <c r="I1689" s="11">
        <v>0.5</v>
      </c>
      <c r="J1689" s="11">
        <v>0.6</v>
      </c>
      <c r="K1689" s="11">
        <v>3</v>
      </c>
      <c r="L1689" s="11">
        <v>3</v>
      </c>
      <c r="M1689" s="11">
        <v>2</v>
      </c>
      <c r="N1689" s="11">
        <v>3</v>
      </c>
      <c r="O1689" s="11">
        <v>0.2</v>
      </c>
      <c r="P1689" s="11">
        <v>0.15</v>
      </c>
      <c r="Q1689" s="11">
        <v>0.16666666999999999</v>
      </c>
      <c r="R1689" s="11">
        <v>0.2</v>
      </c>
      <c r="S1689" s="11">
        <v>1279.3352</v>
      </c>
      <c r="T1689" s="11">
        <v>0.52500000000000002</v>
      </c>
      <c r="U1689" s="11">
        <v>70</v>
      </c>
      <c r="V1689" s="11">
        <v>1600</v>
      </c>
      <c r="W1689" s="11">
        <v>-4.9769784000000001</v>
      </c>
      <c r="Y1689" s="11">
        <v>-4.5472609999999998</v>
      </c>
      <c r="Z1689" s="11">
        <v>777.33083677685943</v>
      </c>
      <c r="AA1689" s="11">
        <v>1279.3352</v>
      </c>
      <c r="AB1689" s="11">
        <v>0.52500000000000002</v>
      </c>
      <c r="AC1689" s="11">
        <v>70</v>
      </c>
      <c r="AD1689" s="11">
        <v>-4.9769784000000001</v>
      </c>
    </row>
    <row r="1690" spans="2:30" x14ac:dyDescent="0.35">
      <c r="B1690" s="11">
        <v>-2.184952</v>
      </c>
      <c r="C1690" s="11">
        <v>15</v>
      </c>
      <c r="D1690" s="11">
        <v>281.72449</v>
      </c>
      <c r="E1690" s="11">
        <v>0.192</v>
      </c>
      <c r="F1690" s="11">
        <v>4176.1363636363631</v>
      </c>
      <c r="G1690" s="11">
        <v>6000</v>
      </c>
      <c r="H1690" s="11">
        <v>0.85</v>
      </c>
      <c r="I1690" s="11">
        <v>0.5</v>
      </c>
      <c r="J1690" s="11">
        <v>0.6</v>
      </c>
      <c r="K1690" s="11">
        <v>3</v>
      </c>
      <c r="L1690" s="11">
        <v>3</v>
      </c>
      <c r="M1690" s="11">
        <v>3</v>
      </c>
      <c r="N1690" s="11">
        <v>2</v>
      </c>
      <c r="O1690" s="11">
        <v>0.125</v>
      </c>
      <c r="P1690" s="11">
        <v>0.15</v>
      </c>
      <c r="Q1690" s="11">
        <v>0.3</v>
      </c>
      <c r="R1690" s="11">
        <v>0.2</v>
      </c>
      <c r="S1690" s="11">
        <v>1735.7847999999999</v>
      </c>
      <c r="T1690" s="11">
        <v>0.55000000000000004</v>
      </c>
      <c r="U1690" s="11">
        <v>60</v>
      </c>
      <c r="V1690" s="11">
        <v>800</v>
      </c>
      <c r="W1690" s="11">
        <v>3.3932903999999997</v>
      </c>
      <c r="Y1690" s="11">
        <v>-2.184952</v>
      </c>
      <c r="Z1690" s="11">
        <v>801.81818181818176</v>
      </c>
      <c r="AA1690" s="11">
        <v>1735.7847999999999</v>
      </c>
      <c r="AB1690" s="11">
        <v>0.55000000000000004</v>
      </c>
      <c r="AC1690" s="11">
        <v>60</v>
      </c>
      <c r="AD1690" s="11">
        <v>3.3932903999999997</v>
      </c>
    </row>
    <row r="1691" spans="2:30" x14ac:dyDescent="0.35">
      <c r="B1691" s="11">
        <v>22.118175000000001</v>
      </c>
      <c r="C1691" s="11">
        <v>45</v>
      </c>
      <c r="D1691" s="11">
        <v>19.775510000000001</v>
      </c>
      <c r="E1691" s="11">
        <v>0.13800000000000001</v>
      </c>
      <c r="F1691" s="11">
        <v>4500</v>
      </c>
      <c r="G1691" s="11">
        <v>6500</v>
      </c>
      <c r="H1691" s="11">
        <v>0.85</v>
      </c>
      <c r="I1691" s="11">
        <v>0.4</v>
      </c>
      <c r="J1691" s="11">
        <v>0.6</v>
      </c>
      <c r="K1691" s="11">
        <v>3</v>
      </c>
      <c r="L1691" s="11">
        <v>4</v>
      </c>
      <c r="M1691" s="11">
        <v>4</v>
      </c>
      <c r="N1691" s="11">
        <v>3</v>
      </c>
      <c r="O1691" s="11">
        <v>0.2</v>
      </c>
      <c r="P1691" s="11">
        <v>0.1</v>
      </c>
      <c r="Q1691" s="11">
        <v>0.1</v>
      </c>
      <c r="R1691" s="11">
        <v>0.2</v>
      </c>
      <c r="S1691" s="11">
        <v>3511.8296</v>
      </c>
      <c r="T1691" s="11">
        <v>0.55000000000000004</v>
      </c>
      <c r="U1691" s="11">
        <v>90</v>
      </c>
      <c r="V1691" s="11">
        <v>1600</v>
      </c>
      <c r="W1691" s="11">
        <v>18.804463999999999</v>
      </c>
      <c r="Y1691" s="11">
        <v>22.118175000000001</v>
      </c>
      <c r="Z1691" s="11">
        <v>621</v>
      </c>
      <c r="AA1691" s="11">
        <v>3511.8296</v>
      </c>
      <c r="AB1691" s="11">
        <v>0.55000000000000004</v>
      </c>
      <c r="AC1691" s="11">
        <v>90</v>
      </c>
      <c r="AD1691" s="11">
        <v>18.804463999999999</v>
      </c>
    </row>
    <row r="1692" spans="2:30" x14ac:dyDescent="0.35">
      <c r="B1692" s="11">
        <v>-15.728773</v>
      </c>
      <c r="C1692" s="11">
        <v>30</v>
      </c>
      <c r="D1692" s="11">
        <v>165.97959</v>
      </c>
      <c r="E1692" s="11">
        <v>0.16500000000000001</v>
      </c>
      <c r="F1692" s="11">
        <v>528.9256198347108</v>
      </c>
      <c r="G1692" s="11">
        <v>6000</v>
      </c>
      <c r="H1692" s="11">
        <v>0.85</v>
      </c>
      <c r="I1692" s="11">
        <v>0.3</v>
      </c>
      <c r="J1692" s="11">
        <v>0.9</v>
      </c>
      <c r="K1692" s="11">
        <v>4</v>
      </c>
      <c r="L1692" s="11">
        <v>3</v>
      </c>
      <c r="M1692" s="11">
        <v>3</v>
      </c>
      <c r="N1692" s="11">
        <v>2</v>
      </c>
      <c r="O1692" s="11">
        <v>0.05</v>
      </c>
      <c r="P1692" s="11">
        <v>0.1</v>
      </c>
      <c r="Q1692" s="11">
        <v>0.1</v>
      </c>
      <c r="R1692" s="11">
        <v>0.3</v>
      </c>
      <c r="S1692" s="11">
        <v>2558.6705000000002</v>
      </c>
      <c r="T1692" s="11">
        <v>0.55000000000000004</v>
      </c>
      <c r="U1692" s="11">
        <v>60</v>
      </c>
      <c r="V1692" s="11">
        <v>1800</v>
      </c>
      <c r="W1692" s="11">
        <v>-19.110284</v>
      </c>
      <c r="Y1692" s="11">
        <v>-15.728773</v>
      </c>
      <c r="Z1692" s="11">
        <v>87.27272727272728</v>
      </c>
      <c r="AA1692" s="11">
        <v>2558.6705000000002</v>
      </c>
      <c r="AB1692" s="11">
        <v>0.55000000000000004</v>
      </c>
      <c r="AC1692" s="11">
        <v>60</v>
      </c>
      <c r="AD1692" s="11">
        <v>-19.110284</v>
      </c>
    </row>
    <row r="1693" spans="2:30" x14ac:dyDescent="0.35">
      <c r="B1693" s="11">
        <v>-17.136323999999998</v>
      </c>
      <c r="C1693" s="11">
        <v>25</v>
      </c>
      <c r="D1693" s="11">
        <v>135.52041</v>
      </c>
      <c r="E1693" s="11">
        <v>0.03</v>
      </c>
      <c r="F1693" s="11">
        <v>3100</v>
      </c>
      <c r="G1693" s="11">
        <v>8500</v>
      </c>
      <c r="H1693" s="11">
        <v>0.7</v>
      </c>
      <c r="I1693" s="11">
        <v>0.5</v>
      </c>
      <c r="J1693" s="11">
        <v>0.9</v>
      </c>
      <c r="K1693" s="11">
        <v>2</v>
      </c>
      <c r="L1693" s="11">
        <v>3</v>
      </c>
      <c r="M1693" s="11">
        <v>4</v>
      </c>
      <c r="N1693" s="11">
        <v>4</v>
      </c>
      <c r="O1693" s="11">
        <v>0.05</v>
      </c>
      <c r="P1693" s="11">
        <v>0.15</v>
      </c>
      <c r="Q1693" s="11">
        <v>0.1</v>
      </c>
      <c r="R1693" s="11">
        <v>0.3</v>
      </c>
      <c r="S1693" s="11">
        <v>5179.2797</v>
      </c>
      <c r="T1693" s="11">
        <v>0.625</v>
      </c>
      <c r="U1693" s="11">
        <v>80</v>
      </c>
      <c r="V1693" s="11">
        <v>2000</v>
      </c>
      <c r="W1693" s="11">
        <v>-17.613098999999998</v>
      </c>
      <c r="Y1693" s="11">
        <v>-17.136323999999998</v>
      </c>
      <c r="Z1693" s="11">
        <v>93</v>
      </c>
      <c r="AA1693" s="11">
        <v>5179.2797</v>
      </c>
      <c r="AB1693" s="11">
        <v>0.625</v>
      </c>
      <c r="AC1693" s="11">
        <v>80</v>
      </c>
      <c r="AD1693" s="11">
        <v>-17.613098999999998</v>
      </c>
    </row>
    <row r="1694" spans="2:30" x14ac:dyDescent="0.35">
      <c r="B1694" s="11">
        <v>8.3018249999999991</v>
      </c>
      <c r="C1694" s="11">
        <v>20</v>
      </c>
      <c r="D1694" s="11">
        <v>214.71429000000001</v>
      </c>
      <c r="E1694" s="11">
        <v>0.3</v>
      </c>
      <c r="F1694" s="11">
        <v>1700</v>
      </c>
      <c r="G1694" s="11">
        <v>6000</v>
      </c>
      <c r="H1694" s="11">
        <v>0.8</v>
      </c>
      <c r="I1694" s="11">
        <v>0.3</v>
      </c>
      <c r="J1694" s="11">
        <v>0.7</v>
      </c>
      <c r="K1694" s="11">
        <v>3</v>
      </c>
      <c r="L1694" s="11">
        <v>4</v>
      </c>
      <c r="M1694" s="11">
        <v>2</v>
      </c>
      <c r="N1694" s="11">
        <v>4</v>
      </c>
      <c r="O1694" s="11">
        <v>0.05</v>
      </c>
      <c r="P1694" s="11">
        <v>0.2</v>
      </c>
      <c r="Q1694" s="11">
        <v>0.3</v>
      </c>
      <c r="R1694" s="11">
        <v>0.25</v>
      </c>
      <c r="S1694" s="11">
        <v>3776.6210000000001</v>
      </c>
      <c r="T1694" s="11">
        <v>0.52500000000000002</v>
      </c>
      <c r="U1694" s="11">
        <v>70</v>
      </c>
      <c r="V1694" s="11">
        <v>1200</v>
      </c>
      <c r="W1694" s="11">
        <v>8.4942316999999985</v>
      </c>
      <c r="Y1694" s="11">
        <v>8.3018249999999991</v>
      </c>
      <c r="Z1694" s="11">
        <v>510</v>
      </c>
      <c r="AA1694" s="11">
        <v>3776.6210000000001</v>
      </c>
      <c r="AB1694" s="11">
        <v>0.52500000000000002</v>
      </c>
      <c r="AC1694" s="11">
        <v>70</v>
      </c>
      <c r="AD1694" s="11">
        <v>8.4942316999999985</v>
      </c>
    </row>
    <row r="1695" spans="2:30" x14ac:dyDescent="0.35">
      <c r="B1695" s="11">
        <v>-1.639572</v>
      </c>
      <c r="C1695" s="11">
        <v>25</v>
      </c>
      <c r="D1695" s="11">
        <v>178.16327000000001</v>
      </c>
      <c r="E1695" s="11">
        <v>0.192</v>
      </c>
      <c r="F1695" s="11">
        <v>1961.518595041322</v>
      </c>
      <c r="G1695" s="11">
        <v>5500</v>
      </c>
      <c r="H1695" s="11">
        <v>0.7</v>
      </c>
      <c r="I1695" s="11">
        <v>0.2</v>
      </c>
      <c r="J1695" s="11">
        <v>0.7</v>
      </c>
      <c r="K1695" s="11">
        <v>4</v>
      </c>
      <c r="L1695" s="11">
        <v>4</v>
      </c>
      <c r="M1695" s="11">
        <v>2</v>
      </c>
      <c r="N1695" s="11">
        <v>2</v>
      </c>
      <c r="O1695" s="11">
        <v>0.2</v>
      </c>
      <c r="P1695" s="11">
        <v>0.2</v>
      </c>
      <c r="Q1695" s="11">
        <v>0.3</v>
      </c>
      <c r="R1695" s="11">
        <v>0.25</v>
      </c>
      <c r="S1695" s="11">
        <v>3351.2986999999998</v>
      </c>
      <c r="T1695" s="11">
        <v>0.45</v>
      </c>
      <c r="U1695" s="11">
        <v>40</v>
      </c>
      <c r="V1695" s="11">
        <v>1800</v>
      </c>
      <c r="W1695" s="11">
        <v>-3.8939362000000002</v>
      </c>
      <c r="Y1695" s="11">
        <v>-1.639572</v>
      </c>
      <c r="Z1695" s="11">
        <v>376.61157024793386</v>
      </c>
      <c r="AA1695" s="11">
        <v>3351.2986999999998</v>
      </c>
      <c r="AB1695" s="11">
        <v>0.45</v>
      </c>
      <c r="AC1695" s="11">
        <v>40</v>
      </c>
      <c r="AD1695" s="11">
        <v>-3.8939362000000002</v>
      </c>
    </row>
    <row r="1696" spans="2:30" x14ac:dyDescent="0.35">
      <c r="B1696" s="11">
        <v>11.355098999999999</v>
      </c>
      <c r="C1696" s="11">
        <v>15</v>
      </c>
      <c r="D1696" s="11">
        <v>38.051020000000001</v>
      </c>
      <c r="E1696" s="11">
        <v>0.13800000000000001</v>
      </c>
      <c r="F1696" s="11">
        <v>2750.413223140496</v>
      </c>
      <c r="G1696" s="11">
        <v>6500</v>
      </c>
      <c r="H1696" s="11">
        <v>0.75</v>
      </c>
      <c r="I1696" s="11">
        <v>0.3</v>
      </c>
      <c r="J1696" s="11">
        <v>0.7</v>
      </c>
      <c r="K1696" s="11">
        <v>3</v>
      </c>
      <c r="L1696" s="11">
        <v>3</v>
      </c>
      <c r="M1696" s="11">
        <v>2</v>
      </c>
      <c r="N1696" s="11">
        <v>4</v>
      </c>
      <c r="O1696" s="11">
        <v>0.125</v>
      </c>
      <c r="P1696" s="11">
        <v>0.15</v>
      </c>
      <c r="Q1696" s="11">
        <v>0.3</v>
      </c>
      <c r="R1696" s="11">
        <v>0.35</v>
      </c>
      <c r="S1696" s="11">
        <v>2468.0691000000002</v>
      </c>
      <c r="T1696" s="11">
        <v>0.45</v>
      </c>
      <c r="U1696" s="11">
        <v>50</v>
      </c>
      <c r="V1696" s="11">
        <v>1600</v>
      </c>
      <c r="W1696" s="11">
        <v>7.8257659000000004</v>
      </c>
      <c r="Y1696" s="11">
        <v>11.355098999999999</v>
      </c>
      <c r="Z1696" s="11">
        <v>379.55702479338851</v>
      </c>
      <c r="AA1696" s="11">
        <v>2468.0691000000002</v>
      </c>
      <c r="AB1696" s="11">
        <v>0.45</v>
      </c>
      <c r="AC1696" s="11">
        <v>50</v>
      </c>
      <c r="AD1696" s="11">
        <v>7.8257659000000004</v>
      </c>
    </row>
    <row r="1697" spans="2:30" x14ac:dyDescent="0.35">
      <c r="B1697" s="11">
        <v>-6.6431269999999998</v>
      </c>
      <c r="C1697" s="11">
        <v>15</v>
      </c>
      <c r="D1697" s="11">
        <v>1.5</v>
      </c>
      <c r="E1697" s="11">
        <v>0.13800000000000001</v>
      </c>
      <c r="F1697" s="11">
        <v>2400</v>
      </c>
      <c r="G1697" s="11">
        <v>8500</v>
      </c>
      <c r="H1697" s="11">
        <v>0.8</v>
      </c>
      <c r="I1697" s="11">
        <v>0.4</v>
      </c>
      <c r="J1697" s="11">
        <v>0.9</v>
      </c>
      <c r="K1697" s="11">
        <v>3</v>
      </c>
      <c r="L1697" s="11">
        <v>3</v>
      </c>
      <c r="M1697" s="11">
        <v>2</v>
      </c>
      <c r="N1697" s="11">
        <v>2</v>
      </c>
      <c r="O1697" s="11">
        <v>0.05</v>
      </c>
      <c r="P1697" s="11">
        <v>0.1</v>
      </c>
      <c r="Q1697" s="11">
        <v>0.16666666999999999</v>
      </c>
      <c r="R1697" s="11">
        <v>0.3</v>
      </c>
      <c r="S1697" s="11">
        <v>3995.9214000000002</v>
      </c>
      <c r="T1697" s="11">
        <v>0.7</v>
      </c>
      <c r="U1697" s="11">
        <v>50</v>
      </c>
      <c r="V1697" s="11">
        <v>400</v>
      </c>
      <c r="W1697" s="11">
        <v>-9.5663036999999989</v>
      </c>
      <c r="Y1697" s="11">
        <v>-6.6431269999999998</v>
      </c>
      <c r="Z1697" s="11">
        <v>331.20000000000005</v>
      </c>
      <c r="AA1697" s="11">
        <v>3995.9214000000002</v>
      </c>
      <c r="AB1697" s="11">
        <v>0.7</v>
      </c>
      <c r="AC1697" s="11">
        <v>50</v>
      </c>
      <c r="AD1697" s="11">
        <v>-9.5663036999999989</v>
      </c>
    </row>
    <row r="1698" spans="2:30" x14ac:dyDescent="0.35">
      <c r="B1698" s="11">
        <v>-3.6142270000000001</v>
      </c>
      <c r="C1698" s="11">
        <v>15</v>
      </c>
      <c r="D1698" s="11">
        <v>226.89796000000001</v>
      </c>
      <c r="E1698" s="11">
        <v>0.192</v>
      </c>
      <c r="F1698" s="11">
        <v>2400</v>
      </c>
      <c r="G1698" s="11">
        <v>8500</v>
      </c>
      <c r="H1698" s="11">
        <v>0.8</v>
      </c>
      <c r="I1698" s="11">
        <v>0.2</v>
      </c>
      <c r="J1698" s="11">
        <v>0.6</v>
      </c>
      <c r="K1698" s="11">
        <v>4</v>
      </c>
      <c r="L1698" s="11">
        <v>3</v>
      </c>
      <c r="M1698" s="11">
        <v>4</v>
      </c>
      <c r="N1698" s="11">
        <v>2</v>
      </c>
      <c r="O1698" s="11">
        <v>0.05</v>
      </c>
      <c r="P1698" s="11">
        <v>0.2</v>
      </c>
      <c r="Q1698" s="11">
        <v>0.3</v>
      </c>
      <c r="R1698" s="11">
        <v>0.3</v>
      </c>
      <c r="S1698" s="11">
        <v>2459.0284999999999</v>
      </c>
      <c r="T1698" s="11">
        <v>0.625</v>
      </c>
      <c r="U1698" s="11">
        <v>50</v>
      </c>
      <c r="V1698" s="11">
        <v>600</v>
      </c>
      <c r="W1698" s="11">
        <v>-4.7035798</v>
      </c>
      <c r="Y1698" s="11">
        <v>-3.6142270000000001</v>
      </c>
      <c r="Z1698" s="11">
        <v>460.8</v>
      </c>
      <c r="AA1698" s="11">
        <v>2459.0284999999999</v>
      </c>
      <c r="AB1698" s="11">
        <v>0.625</v>
      </c>
      <c r="AC1698" s="11">
        <v>50</v>
      </c>
      <c r="AD1698" s="11">
        <v>-4.7035798</v>
      </c>
    </row>
    <row r="1699" spans="2:30" x14ac:dyDescent="0.35">
      <c r="B1699" s="11">
        <v>-7.7476760000000002</v>
      </c>
      <c r="C1699" s="11">
        <v>15</v>
      </c>
      <c r="D1699" s="11">
        <v>141.61224000000001</v>
      </c>
      <c r="E1699" s="11">
        <v>0.27300000000000002</v>
      </c>
      <c r="F1699" s="11">
        <v>250</v>
      </c>
      <c r="G1699" s="11">
        <v>6000</v>
      </c>
      <c r="H1699" s="11">
        <v>0.7</v>
      </c>
      <c r="I1699" s="11">
        <v>0.2</v>
      </c>
      <c r="J1699" s="11">
        <v>0.7</v>
      </c>
      <c r="K1699" s="11">
        <v>2</v>
      </c>
      <c r="L1699" s="11">
        <v>4</v>
      </c>
      <c r="M1699" s="11">
        <v>3</v>
      </c>
      <c r="N1699" s="11">
        <v>4</v>
      </c>
      <c r="O1699" s="11">
        <v>0.05</v>
      </c>
      <c r="P1699" s="11">
        <v>0.1</v>
      </c>
      <c r="Q1699" s="11">
        <v>0.16666666999999999</v>
      </c>
      <c r="R1699" s="11">
        <v>0.35</v>
      </c>
      <c r="S1699" s="11">
        <v>3363.0830999999998</v>
      </c>
      <c r="T1699" s="11">
        <v>0.625</v>
      </c>
      <c r="U1699" s="11">
        <v>40</v>
      </c>
      <c r="V1699" s="11">
        <v>400</v>
      </c>
      <c r="W1699" s="11">
        <v>-6.1274477999999997</v>
      </c>
      <c r="Y1699" s="11">
        <v>-7.7476760000000002</v>
      </c>
      <c r="Z1699" s="11">
        <v>68.25</v>
      </c>
      <c r="AA1699" s="11">
        <v>3363.0830999999998</v>
      </c>
      <c r="AB1699" s="11">
        <v>0.625</v>
      </c>
      <c r="AC1699" s="11">
        <v>40</v>
      </c>
      <c r="AD1699" s="11">
        <v>-6.1274477999999997</v>
      </c>
    </row>
    <row r="1700" spans="2:30" x14ac:dyDescent="0.35">
      <c r="B1700" s="11">
        <v>-19.161224000000001</v>
      </c>
      <c r="C1700" s="11">
        <v>25</v>
      </c>
      <c r="D1700" s="11">
        <v>196.43878000000001</v>
      </c>
      <c r="E1700" s="11">
        <v>0.219</v>
      </c>
      <c r="F1700" s="11">
        <v>376.54958677685954</v>
      </c>
      <c r="G1700" s="11">
        <v>2500</v>
      </c>
      <c r="H1700" s="11">
        <v>0.8</v>
      </c>
      <c r="I1700" s="11">
        <v>0.4</v>
      </c>
      <c r="J1700" s="11">
        <v>0.6</v>
      </c>
      <c r="K1700" s="11">
        <v>3</v>
      </c>
      <c r="L1700" s="11">
        <v>2</v>
      </c>
      <c r="M1700" s="11">
        <v>3</v>
      </c>
      <c r="N1700" s="11">
        <v>3</v>
      </c>
      <c r="O1700" s="11">
        <v>0.125</v>
      </c>
      <c r="P1700" s="11">
        <v>0.1</v>
      </c>
      <c r="Q1700" s="11">
        <v>0.1</v>
      </c>
      <c r="R1700" s="11">
        <v>0.3</v>
      </c>
      <c r="S1700" s="11">
        <v>1100.1738</v>
      </c>
      <c r="T1700" s="11">
        <v>0.65</v>
      </c>
      <c r="U1700" s="11">
        <v>40</v>
      </c>
      <c r="V1700" s="11">
        <v>1400</v>
      </c>
      <c r="W1700" s="11">
        <v>-18.248612000000001</v>
      </c>
      <c r="Y1700" s="11">
        <v>-19.161224000000001</v>
      </c>
      <c r="Z1700" s="11">
        <v>82.464359504132233</v>
      </c>
      <c r="AA1700" s="11">
        <v>1100.1738</v>
      </c>
      <c r="AB1700" s="11">
        <v>0.65</v>
      </c>
      <c r="AC1700" s="11">
        <v>40</v>
      </c>
      <c r="AD1700" s="11">
        <v>-18.248612000000001</v>
      </c>
    </row>
    <row r="1701" spans="2:30" x14ac:dyDescent="0.35">
      <c r="B1701" s="11">
        <v>-23.283261</v>
      </c>
      <c r="C1701" s="11">
        <v>35</v>
      </c>
      <c r="D1701" s="11">
        <v>263.44898000000001</v>
      </c>
      <c r="E1701" s="11">
        <v>0.246</v>
      </c>
      <c r="F1701" s="11">
        <v>950</v>
      </c>
      <c r="G1701" s="11">
        <v>8000</v>
      </c>
      <c r="H1701" s="11">
        <v>0.85</v>
      </c>
      <c r="I1701" s="11">
        <v>0.3</v>
      </c>
      <c r="J1701" s="11">
        <v>0.9</v>
      </c>
      <c r="K1701" s="11">
        <v>2</v>
      </c>
      <c r="L1701" s="11">
        <v>3</v>
      </c>
      <c r="M1701" s="11">
        <v>2</v>
      </c>
      <c r="N1701" s="11">
        <v>2</v>
      </c>
      <c r="O1701" s="11">
        <v>0.125</v>
      </c>
      <c r="P1701" s="11">
        <v>0.15</v>
      </c>
      <c r="Q1701" s="11">
        <v>0.23333333000000001</v>
      </c>
      <c r="R1701" s="11">
        <v>0.35</v>
      </c>
      <c r="S1701" s="11">
        <v>2036.3761999999999</v>
      </c>
      <c r="T1701" s="11">
        <v>0.625</v>
      </c>
      <c r="U1701" s="11">
        <v>50</v>
      </c>
      <c r="V1701" s="11">
        <v>2000</v>
      </c>
      <c r="W1701" s="11">
        <v>-23.657959000000002</v>
      </c>
      <c r="Y1701" s="11">
        <v>-23.283261</v>
      </c>
      <c r="Z1701" s="11">
        <v>233.7</v>
      </c>
      <c r="AA1701" s="11">
        <v>2036.3761999999999</v>
      </c>
      <c r="AB1701" s="11">
        <v>0.625</v>
      </c>
      <c r="AC1701" s="11">
        <v>50</v>
      </c>
      <c r="AD1701" s="11">
        <v>-23.657959000000002</v>
      </c>
    </row>
    <row r="1702" spans="2:30" x14ac:dyDescent="0.35">
      <c r="B1702" s="11">
        <v>-3.2969140000000001</v>
      </c>
      <c r="C1702" s="11">
        <v>30</v>
      </c>
      <c r="D1702" s="11">
        <v>141.61224000000001</v>
      </c>
      <c r="E1702" s="11">
        <v>0.111</v>
      </c>
      <c r="F1702" s="11">
        <v>1700</v>
      </c>
      <c r="G1702" s="11">
        <v>7500</v>
      </c>
      <c r="H1702" s="11">
        <v>0.75</v>
      </c>
      <c r="I1702" s="11">
        <v>0.5</v>
      </c>
      <c r="J1702" s="11">
        <v>0.6</v>
      </c>
      <c r="K1702" s="11">
        <v>3</v>
      </c>
      <c r="L1702" s="11">
        <v>4</v>
      </c>
      <c r="M1702" s="11">
        <v>3</v>
      </c>
      <c r="N1702" s="11">
        <v>3</v>
      </c>
      <c r="O1702" s="11">
        <v>0.125</v>
      </c>
      <c r="P1702" s="11">
        <v>0.2</v>
      </c>
      <c r="Q1702" s="11">
        <v>0.3</v>
      </c>
      <c r="R1702" s="11">
        <v>0.25</v>
      </c>
      <c r="S1702" s="11">
        <v>1968.2080000000001</v>
      </c>
      <c r="T1702" s="11">
        <v>0.55000000000000004</v>
      </c>
      <c r="U1702" s="11">
        <v>80</v>
      </c>
      <c r="V1702" s="11">
        <v>600</v>
      </c>
      <c r="W1702" s="11">
        <v>-4.2328125999999999</v>
      </c>
      <c r="Y1702" s="11">
        <v>-3.2969140000000001</v>
      </c>
      <c r="Z1702" s="11">
        <v>188.7</v>
      </c>
      <c r="AA1702" s="11">
        <v>1968.2080000000001</v>
      </c>
      <c r="AB1702" s="11">
        <v>0.55000000000000004</v>
      </c>
      <c r="AC1702" s="11">
        <v>80</v>
      </c>
      <c r="AD1702" s="11">
        <v>-4.2328125999999999</v>
      </c>
    </row>
    <row r="1703" spans="2:30" x14ac:dyDescent="0.35">
      <c r="B1703" s="11">
        <v>1.854468</v>
      </c>
      <c r="C1703" s="11">
        <v>30</v>
      </c>
      <c r="D1703" s="11">
        <v>56.326531000000003</v>
      </c>
      <c r="E1703" s="11">
        <v>0.13800000000000001</v>
      </c>
      <c r="F1703" s="11">
        <v>2485.227272727273</v>
      </c>
      <c r="G1703" s="11">
        <v>5500</v>
      </c>
      <c r="H1703" s="11">
        <v>0.8</v>
      </c>
      <c r="I1703" s="11">
        <v>0.5</v>
      </c>
      <c r="J1703" s="11">
        <v>0.9</v>
      </c>
      <c r="K1703" s="11">
        <v>2</v>
      </c>
      <c r="L1703" s="11">
        <v>3</v>
      </c>
      <c r="M1703" s="11">
        <v>2</v>
      </c>
      <c r="N1703" s="11">
        <v>3</v>
      </c>
      <c r="O1703" s="11">
        <v>0.125</v>
      </c>
      <c r="P1703" s="11">
        <v>0.2</v>
      </c>
      <c r="Q1703" s="11">
        <v>0.1</v>
      </c>
      <c r="R1703" s="11">
        <v>0.2</v>
      </c>
      <c r="S1703" s="11">
        <v>2796.4956000000002</v>
      </c>
      <c r="T1703" s="11">
        <v>0.6</v>
      </c>
      <c r="U1703" s="11">
        <v>90</v>
      </c>
      <c r="V1703" s="11">
        <v>1600</v>
      </c>
      <c r="W1703" s="11">
        <v>-3.1172762999999999</v>
      </c>
      <c r="Y1703" s="11">
        <v>1.854468</v>
      </c>
      <c r="Z1703" s="11">
        <v>342.96136363636367</v>
      </c>
      <c r="AA1703" s="11">
        <v>2796.4956000000002</v>
      </c>
      <c r="AB1703" s="11">
        <v>0.6</v>
      </c>
      <c r="AC1703" s="11">
        <v>90</v>
      </c>
      <c r="AD1703" s="11">
        <v>-3.1172762999999999</v>
      </c>
    </row>
    <row r="1704" spans="2:30" x14ac:dyDescent="0.35">
      <c r="B1704" s="11">
        <v>7.2368249999999996</v>
      </c>
      <c r="C1704" s="11">
        <v>25</v>
      </c>
      <c r="D1704" s="11">
        <v>25.867346999999999</v>
      </c>
      <c r="E1704" s="11">
        <v>0.246</v>
      </c>
      <c r="F1704" s="11">
        <v>1700</v>
      </c>
      <c r="G1704" s="11">
        <v>7000</v>
      </c>
      <c r="H1704" s="11">
        <v>0.75</v>
      </c>
      <c r="I1704" s="11">
        <v>0.5</v>
      </c>
      <c r="J1704" s="11">
        <v>0.6</v>
      </c>
      <c r="K1704" s="11">
        <v>3</v>
      </c>
      <c r="L1704" s="11">
        <v>3</v>
      </c>
      <c r="M1704" s="11">
        <v>2</v>
      </c>
      <c r="N1704" s="11">
        <v>2</v>
      </c>
      <c r="O1704" s="11">
        <v>0.125</v>
      </c>
      <c r="P1704" s="11">
        <v>0.15</v>
      </c>
      <c r="Q1704" s="11">
        <v>0.16666666999999999</v>
      </c>
      <c r="R1704" s="11">
        <v>0.2</v>
      </c>
      <c r="S1704" s="11">
        <v>2488.0853999999999</v>
      </c>
      <c r="T1704" s="11">
        <v>0.45</v>
      </c>
      <c r="U1704" s="11">
        <v>50</v>
      </c>
      <c r="V1704" s="11">
        <v>1000</v>
      </c>
      <c r="W1704" s="11">
        <v>8.8608691999999998</v>
      </c>
      <c r="Y1704" s="11">
        <v>7.2368249999999996</v>
      </c>
      <c r="Z1704" s="11">
        <v>418.2</v>
      </c>
      <c r="AA1704" s="11">
        <v>2488.0853999999999</v>
      </c>
      <c r="AB1704" s="11">
        <v>0.45</v>
      </c>
      <c r="AC1704" s="11">
        <v>50</v>
      </c>
      <c r="AD1704" s="11">
        <v>8.8608691999999998</v>
      </c>
    </row>
    <row r="1705" spans="2:30" x14ac:dyDescent="0.35">
      <c r="B1705" s="11">
        <v>-10.1357</v>
      </c>
      <c r="C1705" s="11">
        <v>20</v>
      </c>
      <c r="D1705" s="11">
        <v>232.9898</v>
      </c>
      <c r="E1705" s="11">
        <v>0.3</v>
      </c>
      <c r="F1705" s="11">
        <v>1475</v>
      </c>
      <c r="G1705" s="11">
        <v>7000</v>
      </c>
      <c r="H1705" s="11">
        <v>0.85</v>
      </c>
      <c r="I1705" s="11">
        <v>0.4</v>
      </c>
      <c r="J1705" s="11">
        <v>0.8</v>
      </c>
      <c r="K1705" s="11">
        <v>3</v>
      </c>
      <c r="L1705" s="11">
        <v>3</v>
      </c>
      <c r="M1705" s="11">
        <v>3</v>
      </c>
      <c r="N1705" s="11">
        <v>4</v>
      </c>
      <c r="O1705" s="11">
        <v>0.05</v>
      </c>
      <c r="P1705" s="11">
        <v>0.1</v>
      </c>
      <c r="Q1705" s="11">
        <v>0.16666666999999999</v>
      </c>
      <c r="R1705" s="11">
        <v>0.3</v>
      </c>
      <c r="S1705" s="11">
        <v>4406.0577999999996</v>
      </c>
      <c r="T1705" s="11">
        <v>0.65</v>
      </c>
      <c r="U1705" s="11">
        <v>40</v>
      </c>
      <c r="V1705" s="11">
        <v>800</v>
      </c>
      <c r="W1705" s="11">
        <v>-4.7604058</v>
      </c>
      <c r="Y1705" s="11">
        <v>-10.1357</v>
      </c>
      <c r="Z1705" s="11">
        <v>442.5</v>
      </c>
      <c r="AA1705" s="11">
        <v>4406.0577999999996</v>
      </c>
      <c r="AB1705" s="11">
        <v>0.65</v>
      </c>
      <c r="AC1705" s="11">
        <v>40</v>
      </c>
      <c r="AD1705" s="11">
        <v>-4.7604058</v>
      </c>
    </row>
    <row r="1706" spans="2:30" x14ac:dyDescent="0.35">
      <c r="B1706" s="11">
        <v>-2.5041869999999999</v>
      </c>
      <c r="C1706" s="11">
        <v>20</v>
      </c>
      <c r="D1706" s="11">
        <v>214.71429000000001</v>
      </c>
      <c r="E1706" s="11">
        <v>0.246</v>
      </c>
      <c r="F1706" s="11">
        <v>528.9256198347108</v>
      </c>
      <c r="G1706" s="11">
        <v>5000</v>
      </c>
      <c r="H1706" s="11">
        <v>0.8</v>
      </c>
      <c r="I1706" s="11">
        <v>0.5</v>
      </c>
      <c r="J1706" s="11">
        <v>0.8</v>
      </c>
      <c r="K1706" s="11">
        <v>2</v>
      </c>
      <c r="L1706" s="11">
        <v>4</v>
      </c>
      <c r="M1706" s="11">
        <v>3</v>
      </c>
      <c r="N1706" s="11">
        <v>3</v>
      </c>
      <c r="O1706" s="11">
        <v>0.125</v>
      </c>
      <c r="P1706" s="11">
        <v>0.2</v>
      </c>
      <c r="Q1706" s="11">
        <v>0.23333333000000001</v>
      </c>
      <c r="R1706" s="11">
        <v>0.35</v>
      </c>
      <c r="S1706" s="11">
        <v>2710.0752000000002</v>
      </c>
      <c r="T1706" s="11">
        <v>0.57499999999999996</v>
      </c>
      <c r="U1706" s="11">
        <v>60</v>
      </c>
      <c r="V1706" s="11">
        <v>400</v>
      </c>
      <c r="W1706" s="11">
        <v>-0.72483224000000002</v>
      </c>
      <c r="Y1706" s="11">
        <v>-2.5041869999999999</v>
      </c>
      <c r="Z1706" s="11">
        <v>130.11570247933886</v>
      </c>
      <c r="AA1706" s="11">
        <v>2710.0752000000002</v>
      </c>
      <c r="AB1706" s="11">
        <v>0.57499999999999996</v>
      </c>
      <c r="AC1706" s="11">
        <v>60</v>
      </c>
      <c r="AD1706" s="11">
        <v>-0.72483224000000002</v>
      </c>
    </row>
    <row r="1707" spans="2:30" x14ac:dyDescent="0.35">
      <c r="B1707" s="11">
        <v>-9.7513850000000009</v>
      </c>
      <c r="C1707" s="11">
        <v>15</v>
      </c>
      <c r="D1707" s="11">
        <v>38.051020000000001</v>
      </c>
      <c r="E1707" s="11">
        <v>0.27300000000000002</v>
      </c>
      <c r="F1707" s="11">
        <v>1430.8884297520663</v>
      </c>
      <c r="G1707" s="11">
        <v>5500</v>
      </c>
      <c r="H1707" s="11">
        <v>0.75</v>
      </c>
      <c r="I1707" s="11">
        <v>0.5</v>
      </c>
      <c r="J1707" s="11">
        <v>0.7</v>
      </c>
      <c r="K1707" s="11">
        <v>3</v>
      </c>
      <c r="L1707" s="11">
        <v>3</v>
      </c>
      <c r="M1707" s="11">
        <v>2</v>
      </c>
      <c r="N1707" s="11">
        <v>4</v>
      </c>
      <c r="O1707" s="11">
        <v>0.125</v>
      </c>
      <c r="P1707" s="11">
        <v>0.2</v>
      </c>
      <c r="Q1707" s="11">
        <v>0.16666666999999999</v>
      </c>
      <c r="R1707" s="11">
        <v>0.2</v>
      </c>
      <c r="S1707" s="11">
        <v>2585.5962</v>
      </c>
      <c r="T1707" s="11">
        <v>0.57499999999999996</v>
      </c>
      <c r="U1707" s="11">
        <v>40</v>
      </c>
      <c r="V1707" s="11">
        <v>1600</v>
      </c>
      <c r="W1707" s="11">
        <v>-9.719069300000001</v>
      </c>
      <c r="Y1707" s="11">
        <v>-9.7513850000000009</v>
      </c>
      <c r="Z1707" s="11">
        <v>390.63254132231413</v>
      </c>
      <c r="AA1707" s="11">
        <v>2585.5962</v>
      </c>
      <c r="AB1707" s="11">
        <v>0.57499999999999996</v>
      </c>
      <c r="AC1707" s="11">
        <v>40</v>
      </c>
      <c r="AD1707" s="11">
        <v>-9.719069300000001</v>
      </c>
    </row>
    <row r="1708" spans="2:30" x14ac:dyDescent="0.35">
      <c r="B1708" s="11">
        <v>-18.801869</v>
      </c>
      <c r="C1708" s="11">
        <v>35</v>
      </c>
      <c r="D1708" s="11">
        <v>269.54082</v>
      </c>
      <c r="E1708" s="11">
        <v>5.7000000000000002E-2</v>
      </c>
      <c r="F1708" s="11">
        <v>1475</v>
      </c>
      <c r="G1708" s="11">
        <v>6500</v>
      </c>
      <c r="H1708" s="11">
        <v>0.75</v>
      </c>
      <c r="I1708" s="11">
        <v>0.4</v>
      </c>
      <c r="J1708" s="11">
        <v>0.7</v>
      </c>
      <c r="K1708" s="11">
        <v>4</v>
      </c>
      <c r="L1708" s="11">
        <v>4</v>
      </c>
      <c r="M1708" s="11">
        <v>3</v>
      </c>
      <c r="N1708" s="11">
        <v>4</v>
      </c>
      <c r="O1708" s="11">
        <v>0.05</v>
      </c>
      <c r="P1708" s="11">
        <v>0.2</v>
      </c>
      <c r="Q1708" s="11">
        <v>0.23333333000000001</v>
      </c>
      <c r="R1708" s="11">
        <v>0.3</v>
      </c>
      <c r="S1708" s="11">
        <v>2688.6529999999998</v>
      </c>
      <c r="T1708" s="11">
        <v>0.42499999999999999</v>
      </c>
      <c r="U1708" s="11">
        <v>50</v>
      </c>
      <c r="V1708" s="11">
        <v>1600</v>
      </c>
      <c r="W1708" s="11">
        <v>-18.589818999999999</v>
      </c>
      <c r="Y1708" s="11">
        <v>-18.801869</v>
      </c>
      <c r="Z1708" s="11">
        <v>84.075000000000003</v>
      </c>
      <c r="AA1708" s="11">
        <v>2688.6529999999998</v>
      </c>
      <c r="AB1708" s="11">
        <v>0.42499999999999999</v>
      </c>
      <c r="AC1708" s="11">
        <v>50</v>
      </c>
      <c r="AD1708" s="11">
        <v>-18.589818999999999</v>
      </c>
    </row>
    <row r="1709" spans="2:30" x14ac:dyDescent="0.35">
      <c r="B1709" s="11">
        <v>5.3065680000000004</v>
      </c>
      <c r="C1709" s="11">
        <v>20</v>
      </c>
      <c r="D1709" s="11">
        <v>202.53061</v>
      </c>
      <c r="E1709" s="11">
        <v>0.219</v>
      </c>
      <c r="F1709" s="11">
        <v>600</v>
      </c>
      <c r="G1709" s="11">
        <v>6000</v>
      </c>
      <c r="H1709" s="11">
        <v>0.8</v>
      </c>
      <c r="I1709" s="11">
        <v>0.2</v>
      </c>
      <c r="J1709" s="11">
        <v>0.9</v>
      </c>
      <c r="K1709" s="11">
        <v>2</v>
      </c>
      <c r="L1709" s="11">
        <v>2</v>
      </c>
      <c r="M1709" s="11">
        <v>3</v>
      </c>
      <c r="N1709" s="11">
        <v>2</v>
      </c>
      <c r="O1709" s="11">
        <v>0.125</v>
      </c>
      <c r="P1709" s="11">
        <v>0.1</v>
      </c>
      <c r="Q1709" s="11">
        <v>0.16666666999999999</v>
      </c>
      <c r="R1709" s="11">
        <v>0.25</v>
      </c>
      <c r="S1709" s="11">
        <v>2727.5596</v>
      </c>
      <c r="T1709" s="11">
        <v>0.4</v>
      </c>
      <c r="U1709" s="11">
        <v>60</v>
      </c>
      <c r="V1709" s="11">
        <v>400</v>
      </c>
      <c r="W1709" s="11">
        <v>6.0908177999999999</v>
      </c>
      <c r="Y1709" s="11">
        <v>5.3065680000000004</v>
      </c>
      <c r="Z1709" s="11">
        <v>131.4</v>
      </c>
      <c r="AA1709" s="11">
        <v>2727.5596</v>
      </c>
      <c r="AB1709" s="11">
        <v>0.4</v>
      </c>
      <c r="AC1709" s="11">
        <v>60</v>
      </c>
      <c r="AD1709" s="11">
        <v>6.0908177999999999</v>
      </c>
    </row>
    <row r="1710" spans="2:30" x14ac:dyDescent="0.35">
      <c r="B1710" s="11">
        <v>7.8399650000000003</v>
      </c>
      <c r="C1710" s="11">
        <v>20</v>
      </c>
      <c r="D1710" s="11">
        <v>153.79592</v>
      </c>
      <c r="E1710" s="11">
        <v>0.3</v>
      </c>
      <c r="F1710" s="11">
        <v>528.9256198347108</v>
      </c>
      <c r="G1710" s="11">
        <v>6500</v>
      </c>
      <c r="H1710" s="11">
        <v>0.85</v>
      </c>
      <c r="I1710" s="11">
        <v>0.3</v>
      </c>
      <c r="J1710" s="11">
        <v>0.6</v>
      </c>
      <c r="K1710" s="11">
        <v>4</v>
      </c>
      <c r="L1710" s="11">
        <v>2</v>
      </c>
      <c r="M1710" s="11">
        <v>2</v>
      </c>
      <c r="N1710" s="11">
        <v>2</v>
      </c>
      <c r="O1710" s="11">
        <v>0.2</v>
      </c>
      <c r="P1710" s="11">
        <v>0.1</v>
      </c>
      <c r="Q1710" s="11">
        <v>0.23333333000000001</v>
      </c>
      <c r="R1710" s="11">
        <v>0.3</v>
      </c>
      <c r="S1710" s="11">
        <v>2954.8562000000002</v>
      </c>
      <c r="T1710" s="11">
        <v>0.52500000000000002</v>
      </c>
      <c r="U1710" s="11">
        <v>80</v>
      </c>
      <c r="V1710" s="11">
        <v>400</v>
      </c>
      <c r="W1710" s="11">
        <v>8.0140080000000005</v>
      </c>
      <c r="Y1710" s="11">
        <v>7.8399650000000003</v>
      </c>
      <c r="Z1710" s="11">
        <v>158.67768595041323</v>
      </c>
      <c r="AA1710" s="11">
        <v>2954.8562000000002</v>
      </c>
      <c r="AB1710" s="11">
        <v>0.52500000000000002</v>
      </c>
      <c r="AC1710" s="11">
        <v>80</v>
      </c>
      <c r="AD1710" s="11">
        <v>8.0140080000000005</v>
      </c>
    </row>
    <row r="1711" spans="2:30" x14ac:dyDescent="0.35">
      <c r="B1711" s="11">
        <v>-4.331391</v>
      </c>
      <c r="C1711" s="11">
        <v>40</v>
      </c>
      <c r="D1711" s="11">
        <v>62.418367000000003</v>
      </c>
      <c r="E1711" s="11">
        <v>0.16500000000000001</v>
      </c>
      <c r="F1711" s="11">
        <v>785.64049586776855</v>
      </c>
      <c r="G1711" s="11">
        <v>8000</v>
      </c>
      <c r="H1711" s="11">
        <v>0.8</v>
      </c>
      <c r="I1711" s="11">
        <v>0.5</v>
      </c>
      <c r="J1711" s="11">
        <v>0.8</v>
      </c>
      <c r="K1711" s="11">
        <v>4</v>
      </c>
      <c r="L1711" s="11">
        <v>4</v>
      </c>
      <c r="M1711" s="11">
        <v>4</v>
      </c>
      <c r="N1711" s="11">
        <v>3</v>
      </c>
      <c r="O1711" s="11">
        <v>0.125</v>
      </c>
      <c r="P1711" s="11">
        <v>0.1</v>
      </c>
      <c r="Q1711" s="11">
        <v>0.1</v>
      </c>
      <c r="R1711" s="11">
        <v>0.3</v>
      </c>
      <c r="S1711" s="11">
        <v>3830.4504000000002</v>
      </c>
      <c r="T1711" s="11">
        <v>0.5</v>
      </c>
      <c r="U1711" s="11">
        <v>40</v>
      </c>
      <c r="V1711" s="11">
        <v>400</v>
      </c>
      <c r="W1711" s="11">
        <v>-5.6738029000000001</v>
      </c>
      <c r="Y1711" s="11">
        <v>-4.331391</v>
      </c>
      <c r="Z1711" s="11">
        <v>129.63068181818181</v>
      </c>
      <c r="AA1711" s="11">
        <v>3830.4504000000002</v>
      </c>
      <c r="AB1711" s="11">
        <v>0.5</v>
      </c>
      <c r="AC1711" s="11">
        <v>40</v>
      </c>
      <c r="AD1711" s="11">
        <v>-5.6738029000000001</v>
      </c>
    </row>
    <row r="1712" spans="2:30" x14ac:dyDescent="0.35">
      <c r="B1712" s="11">
        <v>19.27731</v>
      </c>
      <c r="C1712" s="11">
        <v>25</v>
      </c>
      <c r="D1712" s="11">
        <v>74.602041</v>
      </c>
      <c r="E1712" s="11">
        <v>0.246</v>
      </c>
      <c r="F1712" s="11">
        <v>3861.1570247933887</v>
      </c>
      <c r="G1712" s="11">
        <v>6500</v>
      </c>
      <c r="H1712" s="11">
        <v>0.85</v>
      </c>
      <c r="I1712" s="11">
        <v>0.3</v>
      </c>
      <c r="J1712" s="11">
        <v>0.6</v>
      </c>
      <c r="K1712" s="11">
        <v>4</v>
      </c>
      <c r="L1712" s="11">
        <v>3</v>
      </c>
      <c r="M1712" s="11">
        <v>2</v>
      </c>
      <c r="N1712" s="11">
        <v>4</v>
      </c>
      <c r="O1712" s="11">
        <v>0.125</v>
      </c>
      <c r="P1712" s="11">
        <v>0.1</v>
      </c>
      <c r="Q1712" s="11">
        <v>0.1</v>
      </c>
      <c r="R1712" s="11">
        <v>0.3</v>
      </c>
      <c r="S1712" s="11">
        <v>2310.3649999999998</v>
      </c>
      <c r="T1712" s="11">
        <v>0.52500000000000002</v>
      </c>
      <c r="U1712" s="11">
        <v>40</v>
      </c>
      <c r="V1712" s="11">
        <v>1200</v>
      </c>
      <c r="W1712" s="11">
        <v>25.161337</v>
      </c>
      <c r="Y1712" s="11">
        <v>19.27731</v>
      </c>
      <c r="Z1712" s="11">
        <v>949.84462809917363</v>
      </c>
      <c r="AA1712" s="11">
        <v>2310.3649999999998</v>
      </c>
      <c r="AB1712" s="11">
        <v>0.52500000000000002</v>
      </c>
      <c r="AC1712" s="11">
        <v>40</v>
      </c>
      <c r="AD1712" s="11">
        <v>25.161337</v>
      </c>
    </row>
    <row r="1713" spans="2:30" x14ac:dyDescent="0.35">
      <c r="B1713" s="11">
        <v>-12.389191</v>
      </c>
      <c r="C1713" s="11">
        <v>40</v>
      </c>
      <c r="D1713" s="11">
        <v>92.877550999999997</v>
      </c>
      <c r="E1713" s="11">
        <v>5.7000000000000002E-2</v>
      </c>
      <c r="F1713" s="11">
        <v>775</v>
      </c>
      <c r="G1713" s="11">
        <v>7500</v>
      </c>
      <c r="H1713" s="11">
        <v>0.85</v>
      </c>
      <c r="I1713" s="11">
        <v>0.2</v>
      </c>
      <c r="J1713" s="11">
        <v>0.8</v>
      </c>
      <c r="K1713" s="11">
        <v>2</v>
      </c>
      <c r="L1713" s="11">
        <v>4</v>
      </c>
      <c r="M1713" s="11">
        <v>2</v>
      </c>
      <c r="N1713" s="11">
        <v>3</v>
      </c>
      <c r="O1713" s="11">
        <v>0.125</v>
      </c>
      <c r="P1713" s="11">
        <v>0.2</v>
      </c>
      <c r="Q1713" s="11">
        <v>0.1</v>
      </c>
      <c r="R1713" s="11">
        <v>0.35</v>
      </c>
      <c r="S1713" s="11">
        <v>3591.0472</v>
      </c>
      <c r="T1713" s="11">
        <v>0.67500000000000004</v>
      </c>
      <c r="U1713" s="11">
        <v>40</v>
      </c>
      <c r="V1713" s="11">
        <v>600</v>
      </c>
      <c r="W1713" s="11">
        <v>-11.849648999999999</v>
      </c>
      <c r="Y1713" s="11">
        <v>-12.389191</v>
      </c>
      <c r="Z1713" s="11">
        <v>44.175000000000004</v>
      </c>
      <c r="AA1713" s="11">
        <v>3591.0472</v>
      </c>
      <c r="AB1713" s="11">
        <v>0.67500000000000004</v>
      </c>
      <c r="AC1713" s="11">
        <v>40</v>
      </c>
      <c r="AD1713" s="11">
        <v>-11.849648999999999</v>
      </c>
    </row>
    <row r="1714" spans="2:30" x14ac:dyDescent="0.35">
      <c r="B1714" s="11">
        <v>6.0440360000000002</v>
      </c>
      <c r="C1714" s="11">
        <v>30</v>
      </c>
      <c r="D1714" s="11">
        <v>25.867346999999999</v>
      </c>
      <c r="E1714" s="11">
        <v>0.246</v>
      </c>
      <c r="F1714" s="11">
        <v>3012.3966942148763</v>
      </c>
      <c r="G1714" s="11">
        <v>4500</v>
      </c>
      <c r="H1714" s="11">
        <v>0.8</v>
      </c>
      <c r="I1714" s="11">
        <v>0.4</v>
      </c>
      <c r="J1714" s="11">
        <v>0.7</v>
      </c>
      <c r="K1714" s="11">
        <v>3</v>
      </c>
      <c r="L1714" s="11">
        <v>4</v>
      </c>
      <c r="M1714" s="11">
        <v>2</v>
      </c>
      <c r="N1714" s="11">
        <v>4</v>
      </c>
      <c r="O1714" s="11">
        <v>0.125</v>
      </c>
      <c r="P1714" s="11">
        <v>0.2</v>
      </c>
      <c r="Q1714" s="11">
        <v>0.23333333000000001</v>
      </c>
      <c r="R1714" s="11">
        <v>0.25</v>
      </c>
      <c r="S1714" s="11">
        <v>2288.0419000000002</v>
      </c>
      <c r="T1714" s="11">
        <v>0.55000000000000004</v>
      </c>
      <c r="U1714" s="11">
        <v>60</v>
      </c>
      <c r="V1714" s="11">
        <v>2000</v>
      </c>
      <c r="W1714" s="11">
        <v>0.35682246000000001</v>
      </c>
      <c r="Y1714" s="11">
        <v>6.0440360000000002</v>
      </c>
      <c r="Z1714" s="11">
        <v>741.04958677685954</v>
      </c>
      <c r="AA1714" s="11">
        <v>2288.0419000000002</v>
      </c>
      <c r="AB1714" s="11">
        <v>0.55000000000000004</v>
      </c>
      <c r="AC1714" s="11">
        <v>60</v>
      </c>
      <c r="AD1714" s="11">
        <v>0.35682246000000001</v>
      </c>
    </row>
    <row r="1715" spans="2:30" x14ac:dyDescent="0.35">
      <c r="B1715" s="11">
        <v>-11.752941</v>
      </c>
      <c r="C1715" s="11">
        <v>45</v>
      </c>
      <c r="D1715" s="11">
        <v>202.53061</v>
      </c>
      <c r="E1715" s="11">
        <v>0.3</v>
      </c>
      <c r="F1715" s="11">
        <v>1167.3037190082646</v>
      </c>
      <c r="G1715" s="11">
        <v>7500</v>
      </c>
      <c r="H1715" s="11">
        <v>0.7</v>
      </c>
      <c r="I1715" s="11">
        <v>0.4</v>
      </c>
      <c r="J1715" s="11">
        <v>0.6</v>
      </c>
      <c r="K1715" s="11">
        <v>3</v>
      </c>
      <c r="L1715" s="11">
        <v>4</v>
      </c>
      <c r="M1715" s="11">
        <v>2</v>
      </c>
      <c r="N1715" s="11">
        <v>2</v>
      </c>
      <c r="O1715" s="11">
        <v>0.125</v>
      </c>
      <c r="P1715" s="11">
        <v>0.2</v>
      </c>
      <c r="Q1715" s="11">
        <v>0.3</v>
      </c>
      <c r="R1715" s="11">
        <v>0.2</v>
      </c>
      <c r="S1715" s="11">
        <v>4052.1109999999999</v>
      </c>
      <c r="T1715" s="11">
        <v>0.67500000000000004</v>
      </c>
      <c r="U1715" s="11">
        <v>90</v>
      </c>
      <c r="V1715" s="11">
        <v>1600</v>
      </c>
      <c r="W1715" s="11">
        <v>-7.9691935000000003</v>
      </c>
      <c r="Y1715" s="11">
        <v>-11.752941</v>
      </c>
      <c r="Z1715" s="11">
        <v>350.19111570247935</v>
      </c>
      <c r="AA1715" s="11">
        <v>4052.1109999999999</v>
      </c>
      <c r="AB1715" s="11">
        <v>0.67500000000000004</v>
      </c>
      <c r="AC1715" s="11">
        <v>90</v>
      </c>
      <c r="AD1715" s="11">
        <v>-7.9691935000000003</v>
      </c>
    </row>
    <row r="1716" spans="2:30" x14ac:dyDescent="0.35">
      <c r="B1716" s="11">
        <v>3.2943570000000002</v>
      </c>
      <c r="C1716" s="11">
        <v>25</v>
      </c>
      <c r="D1716" s="11">
        <v>31.959184</v>
      </c>
      <c r="E1716" s="11">
        <v>0.13800000000000001</v>
      </c>
      <c r="F1716" s="11">
        <v>4635.2789256198348</v>
      </c>
      <c r="G1716" s="11">
        <v>8500</v>
      </c>
      <c r="H1716" s="11">
        <v>0.7</v>
      </c>
      <c r="I1716" s="11">
        <v>0.5</v>
      </c>
      <c r="J1716" s="11">
        <v>0.6</v>
      </c>
      <c r="K1716" s="11">
        <v>3</v>
      </c>
      <c r="L1716" s="11">
        <v>3</v>
      </c>
      <c r="M1716" s="11">
        <v>2</v>
      </c>
      <c r="N1716" s="11">
        <v>3</v>
      </c>
      <c r="O1716" s="11">
        <v>0.125</v>
      </c>
      <c r="P1716" s="11">
        <v>0.2</v>
      </c>
      <c r="Q1716" s="11">
        <v>0.23333333000000001</v>
      </c>
      <c r="R1716" s="11">
        <v>0.25</v>
      </c>
      <c r="S1716" s="11">
        <v>3740.5909000000001</v>
      </c>
      <c r="T1716" s="11">
        <v>0.625</v>
      </c>
      <c r="U1716" s="11">
        <v>70</v>
      </c>
      <c r="V1716" s="11">
        <v>1000</v>
      </c>
      <c r="W1716" s="11">
        <v>2.8803649</v>
      </c>
      <c r="Y1716" s="11">
        <v>3.2943570000000002</v>
      </c>
      <c r="Z1716" s="11">
        <v>639.66849173553726</v>
      </c>
      <c r="AA1716" s="11">
        <v>3740.5909000000001</v>
      </c>
      <c r="AB1716" s="11">
        <v>0.625</v>
      </c>
      <c r="AC1716" s="11">
        <v>70</v>
      </c>
      <c r="AD1716" s="11">
        <v>2.8803649</v>
      </c>
    </row>
    <row r="1717" spans="2:30" x14ac:dyDescent="0.35">
      <c r="B1717" s="11">
        <v>-9.7446999999999999</v>
      </c>
      <c r="C1717" s="11">
        <v>15</v>
      </c>
      <c r="D1717" s="11">
        <v>202.53061</v>
      </c>
      <c r="E1717" s="11">
        <v>5.7000000000000002E-2</v>
      </c>
      <c r="F1717" s="11">
        <v>3800</v>
      </c>
      <c r="G1717" s="11">
        <v>8500</v>
      </c>
      <c r="H1717" s="11">
        <v>0.7</v>
      </c>
      <c r="I1717" s="11">
        <v>0.3</v>
      </c>
      <c r="J1717" s="11">
        <v>0.8</v>
      </c>
      <c r="K1717" s="11">
        <v>4</v>
      </c>
      <c r="L1717" s="11">
        <v>2</v>
      </c>
      <c r="M1717" s="11">
        <v>4</v>
      </c>
      <c r="N1717" s="11">
        <v>4</v>
      </c>
      <c r="O1717" s="11">
        <v>0.125</v>
      </c>
      <c r="P1717" s="11">
        <v>0.15</v>
      </c>
      <c r="Q1717" s="11">
        <v>0.3</v>
      </c>
      <c r="R1717" s="11">
        <v>0.3</v>
      </c>
      <c r="S1717" s="11">
        <v>2459.0284999999999</v>
      </c>
      <c r="T1717" s="11">
        <v>0.625</v>
      </c>
      <c r="U1717" s="11">
        <v>60</v>
      </c>
      <c r="V1717" s="11">
        <v>1600</v>
      </c>
      <c r="W1717" s="11">
        <v>-11.330550000000001</v>
      </c>
      <c r="Y1717" s="11">
        <v>-9.7446999999999999</v>
      </c>
      <c r="Z1717" s="11">
        <v>216.6</v>
      </c>
      <c r="AA1717" s="11">
        <v>2459.0284999999999</v>
      </c>
      <c r="AB1717" s="11">
        <v>0.625</v>
      </c>
      <c r="AC1717" s="11">
        <v>60</v>
      </c>
      <c r="AD1717" s="11">
        <v>-11.330550000000001</v>
      </c>
    </row>
    <row r="1718" spans="2:30" x14ac:dyDescent="0.35">
      <c r="B1718" s="11">
        <v>-4.5041589999999996</v>
      </c>
      <c r="C1718" s="11">
        <v>30</v>
      </c>
      <c r="D1718" s="11">
        <v>178.16327000000001</v>
      </c>
      <c r="E1718" s="11">
        <v>0.3</v>
      </c>
      <c r="F1718" s="11">
        <v>1000</v>
      </c>
      <c r="G1718" s="11">
        <v>4500</v>
      </c>
      <c r="H1718" s="11">
        <v>0.8</v>
      </c>
      <c r="I1718" s="11">
        <v>0.3</v>
      </c>
      <c r="J1718" s="11">
        <v>0.9</v>
      </c>
      <c r="K1718" s="11">
        <v>2</v>
      </c>
      <c r="L1718" s="11">
        <v>2</v>
      </c>
      <c r="M1718" s="11">
        <v>3</v>
      </c>
      <c r="N1718" s="11">
        <v>4</v>
      </c>
      <c r="O1718" s="11">
        <v>0.05</v>
      </c>
      <c r="P1718" s="11">
        <v>0.1</v>
      </c>
      <c r="Q1718" s="11">
        <v>0.3</v>
      </c>
      <c r="R1718" s="11">
        <v>0.35</v>
      </c>
      <c r="S1718" s="11">
        <v>1919.0028</v>
      </c>
      <c r="T1718" s="11">
        <v>0.5</v>
      </c>
      <c r="U1718" s="11">
        <v>50</v>
      </c>
      <c r="V1718" s="11">
        <v>1200</v>
      </c>
      <c r="W1718" s="11">
        <v>-8.2134212000000003E-4</v>
      </c>
      <c r="Y1718" s="11">
        <v>-4.5041589999999996</v>
      </c>
      <c r="Z1718" s="11">
        <v>300</v>
      </c>
      <c r="AA1718" s="11">
        <v>1919.0028</v>
      </c>
      <c r="AB1718" s="11">
        <v>0.5</v>
      </c>
      <c r="AC1718" s="11">
        <v>50</v>
      </c>
      <c r="AD1718" s="11">
        <v>-8.2134212000000003E-4</v>
      </c>
    </row>
    <row r="1719" spans="2:30" x14ac:dyDescent="0.35">
      <c r="B1719" s="11">
        <v>-8.2774579999999993</v>
      </c>
      <c r="C1719" s="11">
        <v>15</v>
      </c>
      <c r="D1719" s="11">
        <v>220.80611999999999</v>
      </c>
      <c r="E1719" s="11">
        <v>5.7000000000000002E-2</v>
      </c>
      <c r="F1719" s="11">
        <v>6600</v>
      </c>
      <c r="G1719" s="11">
        <v>7500</v>
      </c>
      <c r="H1719" s="11">
        <v>0.8</v>
      </c>
      <c r="I1719" s="11">
        <v>0.3</v>
      </c>
      <c r="J1719" s="11">
        <v>0.6</v>
      </c>
      <c r="K1719" s="11">
        <v>4</v>
      </c>
      <c r="L1719" s="11">
        <v>2</v>
      </c>
      <c r="M1719" s="11">
        <v>4</v>
      </c>
      <c r="N1719" s="11">
        <v>3</v>
      </c>
      <c r="O1719" s="11">
        <v>0.2</v>
      </c>
      <c r="P1719" s="11">
        <v>0.15</v>
      </c>
      <c r="Q1719" s="11">
        <v>0.3</v>
      </c>
      <c r="R1719" s="11">
        <v>0.25</v>
      </c>
      <c r="S1719" s="11">
        <v>4203.8539000000001</v>
      </c>
      <c r="T1719" s="11">
        <v>0.625</v>
      </c>
      <c r="U1719" s="11">
        <v>60</v>
      </c>
      <c r="V1719" s="11">
        <v>1600</v>
      </c>
      <c r="W1719" s="11">
        <v>-4.5597545000000004</v>
      </c>
      <c r="Y1719" s="11">
        <v>-8.2774579999999993</v>
      </c>
      <c r="Z1719" s="11">
        <v>376.2</v>
      </c>
      <c r="AA1719" s="11">
        <v>4203.8539000000001</v>
      </c>
      <c r="AB1719" s="11">
        <v>0.625</v>
      </c>
      <c r="AC1719" s="11">
        <v>60</v>
      </c>
      <c r="AD1719" s="11">
        <v>-4.5597545000000004</v>
      </c>
    </row>
    <row r="1720" spans="2:30" x14ac:dyDescent="0.35">
      <c r="B1720" s="11">
        <v>14.484503999999999</v>
      </c>
      <c r="C1720" s="11">
        <v>30</v>
      </c>
      <c r="D1720" s="11">
        <v>184.2551</v>
      </c>
      <c r="E1720" s="11">
        <v>0.3</v>
      </c>
      <c r="F1720" s="11">
        <v>1167.3037190082646</v>
      </c>
      <c r="G1720" s="11">
        <v>3000</v>
      </c>
      <c r="H1720" s="11">
        <v>0.85</v>
      </c>
      <c r="I1720" s="11">
        <v>0.4</v>
      </c>
      <c r="J1720" s="11">
        <v>0.9</v>
      </c>
      <c r="K1720" s="11">
        <v>4</v>
      </c>
      <c r="L1720" s="11">
        <v>2</v>
      </c>
      <c r="M1720" s="11">
        <v>3</v>
      </c>
      <c r="N1720" s="11">
        <v>4</v>
      </c>
      <c r="O1720" s="11">
        <v>0.2</v>
      </c>
      <c r="P1720" s="11">
        <v>0.2</v>
      </c>
      <c r="Q1720" s="11">
        <v>0.16666666999999999</v>
      </c>
      <c r="R1720" s="11">
        <v>0.25</v>
      </c>
      <c r="S1720" s="11">
        <v>1771.3871999999999</v>
      </c>
      <c r="T1720" s="11">
        <v>0.47499999999999998</v>
      </c>
      <c r="U1720" s="11">
        <v>80</v>
      </c>
      <c r="V1720" s="11">
        <v>1400</v>
      </c>
      <c r="W1720" s="11">
        <v>13.009983</v>
      </c>
      <c r="Y1720" s="11">
        <v>14.484503999999999</v>
      </c>
      <c r="Z1720" s="11">
        <v>350.19111570247935</v>
      </c>
      <c r="AA1720" s="11">
        <v>1771.3871999999999</v>
      </c>
      <c r="AB1720" s="11">
        <v>0.47499999999999998</v>
      </c>
      <c r="AC1720" s="11">
        <v>80</v>
      </c>
      <c r="AD1720" s="11">
        <v>13.009983</v>
      </c>
    </row>
    <row r="1721" spans="2:30" x14ac:dyDescent="0.35">
      <c r="B1721" s="11">
        <v>-9.9704060000000005</v>
      </c>
      <c r="C1721" s="11">
        <v>15</v>
      </c>
      <c r="D1721" s="11">
        <v>165.97959</v>
      </c>
      <c r="E1721" s="11">
        <v>0.219</v>
      </c>
      <c r="F1721" s="11">
        <v>425</v>
      </c>
      <c r="G1721" s="11">
        <v>3500</v>
      </c>
      <c r="H1721" s="11">
        <v>0.75</v>
      </c>
      <c r="I1721" s="11">
        <v>0.2</v>
      </c>
      <c r="J1721" s="11">
        <v>0.6</v>
      </c>
      <c r="K1721" s="11">
        <v>2</v>
      </c>
      <c r="L1721" s="11">
        <v>2</v>
      </c>
      <c r="M1721" s="11">
        <v>2</v>
      </c>
      <c r="N1721" s="11">
        <v>2</v>
      </c>
      <c r="O1721" s="11">
        <v>0.05</v>
      </c>
      <c r="P1721" s="11">
        <v>0.15</v>
      </c>
      <c r="Q1721" s="11">
        <v>0.16666666999999999</v>
      </c>
      <c r="R1721" s="11">
        <v>0.35</v>
      </c>
      <c r="S1721" s="11">
        <v>1328.9603</v>
      </c>
      <c r="T1721" s="11">
        <v>0.55000000000000004</v>
      </c>
      <c r="U1721" s="11">
        <v>70</v>
      </c>
      <c r="V1721" s="11">
        <v>1600</v>
      </c>
      <c r="W1721" s="11">
        <v>-12.596774999999999</v>
      </c>
      <c r="Y1721" s="11">
        <v>-9.9704060000000005</v>
      </c>
      <c r="Z1721" s="11">
        <v>93.075000000000003</v>
      </c>
      <c r="AA1721" s="11">
        <v>1328.9603</v>
      </c>
      <c r="AB1721" s="11">
        <v>0.55000000000000004</v>
      </c>
      <c r="AC1721" s="11">
        <v>70</v>
      </c>
      <c r="AD1721" s="11">
        <v>-12.596774999999999</v>
      </c>
    </row>
    <row r="1722" spans="2:30" x14ac:dyDescent="0.35">
      <c r="B1722" s="11">
        <v>-0.76494499999999999</v>
      </c>
      <c r="C1722" s="11">
        <v>20</v>
      </c>
      <c r="D1722" s="11">
        <v>172.07142999999999</v>
      </c>
      <c r="E1722" s="11">
        <v>0.111</v>
      </c>
      <c r="F1722" s="11">
        <v>5061.9834710743798</v>
      </c>
      <c r="G1722" s="11">
        <v>7500</v>
      </c>
      <c r="H1722" s="11">
        <v>0.75</v>
      </c>
      <c r="I1722" s="11">
        <v>0.3</v>
      </c>
      <c r="J1722" s="11">
        <v>0.7</v>
      </c>
      <c r="K1722" s="11">
        <v>4</v>
      </c>
      <c r="L1722" s="11">
        <v>3</v>
      </c>
      <c r="M1722" s="11">
        <v>3</v>
      </c>
      <c r="N1722" s="11">
        <v>3</v>
      </c>
      <c r="O1722" s="11">
        <v>0.2</v>
      </c>
      <c r="P1722" s="11">
        <v>0.2</v>
      </c>
      <c r="Q1722" s="11">
        <v>0.1</v>
      </c>
      <c r="R1722" s="11">
        <v>0.25</v>
      </c>
      <c r="S1722" s="11">
        <v>4065.1129000000001</v>
      </c>
      <c r="T1722" s="11">
        <v>0.65</v>
      </c>
      <c r="U1722" s="11">
        <v>60</v>
      </c>
      <c r="V1722" s="11">
        <v>600</v>
      </c>
      <c r="W1722" s="11">
        <v>-1.9679469999999999</v>
      </c>
      <c r="Y1722" s="11">
        <v>-0.76494499999999999</v>
      </c>
      <c r="Z1722" s="11">
        <v>561.88016528925618</v>
      </c>
      <c r="AA1722" s="11">
        <v>4065.1129000000001</v>
      </c>
      <c r="AB1722" s="11">
        <v>0.65</v>
      </c>
      <c r="AC1722" s="11">
        <v>60</v>
      </c>
      <c r="AD1722" s="11">
        <v>-1.9679469999999999</v>
      </c>
    </row>
    <row r="1723" spans="2:30" x14ac:dyDescent="0.35">
      <c r="B1723" s="11">
        <v>12.573862</v>
      </c>
      <c r="C1723" s="11">
        <v>15</v>
      </c>
      <c r="D1723" s="11">
        <v>251.26531</v>
      </c>
      <c r="E1723" s="11">
        <v>0.219</v>
      </c>
      <c r="F1723" s="11">
        <v>1269.4214876033059</v>
      </c>
      <c r="G1723" s="11">
        <v>6500</v>
      </c>
      <c r="H1723" s="11">
        <v>0.8</v>
      </c>
      <c r="I1723" s="11">
        <v>0.2</v>
      </c>
      <c r="J1723" s="11">
        <v>0.7</v>
      </c>
      <c r="K1723" s="11">
        <v>4</v>
      </c>
      <c r="L1723" s="11">
        <v>3</v>
      </c>
      <c r="M1723" s="11">
        <v>4</v>
      </c>
      <c r="N1723" s="11">
        <v>3</v>
      </c>
      <c r="O1723" s="11">
        <v>0.05</v>
      </c>
      <c r="P1723" s="11">
        <v>0.15</v>
      </c>
      <c r="Q1723" s="11">
        <v>0.23333333000000001</v>
      </c>
      <c r="R1723" s="11">
        <v>0.35</v>
      </c>
      <c r="S1723" s="11">
        <v>2468.0691000000002</v>
      </c>
      <c r="T1723" s="11">
        <v>0.5</v>
      </c>
      <c r="U1723" s="11">
        <v>70</v>
      </c>
      <c r="V1723" s="11">
        <v>1200</v>
      </c>
      <c r="W1723" s="11">
        <v>9.1286433000000002</v>
      </c>
      <c r="Y1723" s="11">
        <v>12.573862</v>
      </c>
      <c r="Z1723" s="11">
        <v>278.00330578512398</v>
      </c>
      <c r="AA1723" s="11">
        <v>2468.0691000000002</v>
      </c>
      <c r="AB1723" s="11">
        <v>0.5</v>
      </c>
      <c r="AC1723" s="11">
        <v>70</v>
      </c>
      <c r="AD1723" s="11">
        <v>9.1286433000000002</v>
      </c>
    </row>
    <row r="1724" spans="2:30" x14ac:dyDescent="0.35">
      <c r="B1724" s="11">
        <v>32.860309999999998</v>
      </c>
      <c r="C1724" s="11">
        <v>15</v>
      </c>
      <c r="D1724" s="11">
        <v>31.959184</v>
      </c>
      <c r="E1724" s="11">
        <v>0.27300000000000002</v>
      </c>
      <c r="F1724" s="11">
        <v>2380.1652892561983</v>
      </c>
      <c r="G1724" s="11">
        <v>4000</v>
      </c>
      <c r="H1724" s="11">
        <v>0.75</v>
      </c>
      <c r="I1724" s="11">
        <v>0.3</v>
      </c>
      <c r="J1724" s="11">
        <v>0.8</v>
      </c>
      <c r="K1724" s="11">
        <v>4</v>
      </c>
      <c r="L1724" s="11">
        <v>4</v>
      </c>
      <c r="M1724" s="11">
        <v>3</v>
      </c>
      <c r="N1724" s="11">
        <v>3</v>
      </c>
      <c r="O1724" s="11">
        <v>0.2</v>
      </c>
      <c r="P1724" s="11">
        <v>0.15</v>
      </c>
      <c r="Q1724" s="11">
        <v>0.3</v>
      </c>
      <c r="R1724" s="11">
        <v>0.25</v>
      </c>
      <c r="S1724" s="11">
        <v>1157.1899000000001</v>
      </c>
      <c r="T1724" s="11">
        <v>0.45</v>
      </c>
      <c r="U1724" s="11">
        <v>90</v>
      </c>
      <c r="V1724" s="11">
        <v>600</v>
      </c>
      <c r="W1724" s="11">
        <v>17.428149000000001</v>
      </c>
      <c r="Y1724" s="11">
        <v>32.860309999999998</v>
      </c>
      <c r="Z1724" s="11">
        <v>649.78512396694214</v>
      </c>
      <c r="AA1724" s="11">
        <v>1157.1899000000001</v>
      </c>
      <c r="AB1724" s="11">
        <v>0.45</v>
      </c>
      <c r="AC1724" s="11">
        <v>90</v>
      </c>
      <c r="AD1724" s="11">
        <v>17.428149000000001</v>
      </c>
    </row>
    <row r="1725" spans="2:30" x14ac:dyDescent="0.35">
      <c r="B1725" s="11">
        <v>-21.458741</v>
      </c>
      <c r="C1725" s="11">
        <v>30</v>
      </c>
      <c r="D1725" s="11">
        <v>92.877550999999997</v>
      </c>
      <c r="E1725" s="11">
        <v>8.4000000000000005E-2</v>
      </c>
      <c r="F1725" s="11">
        <v>528.9256198347108</v>
      </c>
      <c r="G1725" s="11">
        <v>6500</v>
      </c>
      <c r="H1725" s="11">
        <v>0.85</v>
      </c>
      <c r="I1725" s="11">
        <v>0.4</v>
      </c>
      <c r="J1725" s="11">
        <v>0.7</v>
      </c>
      <c r="K1725" s="11">
        <v>3</v>
      </c>
      <c r="L1725" s="11">
        <v>4</v>
      </c>
      <c r="M1725" s="11">
        <v>3</v>
      </c>
      <c r="N1725" s="11">
        <v>3</v>
      </c>
      <c r="O1725" s="11">
        <v>0.2</v>
      </c>
      <c r="P1725" s="11">
        <v>0.15</v>
      </c>
      <c r="Q1725" s="11">
        <v>0.16666666999999999</v>
      </c>
      <c r="R1725" s="11">
        <v>0.25</v>
      </c>
      <c r="S1725" s="11">
        <v>3838.0057000000002</v>
      </c>
      <c r="T1725" s="11">
        <v>0.67500000000000004</v>
      </c>
      <c r="U1725" s="11">
        <v>80</v>
      </c>
      <c r="V1725" s="11">
        <v>1600</v>
      </c>
      <c r="W1725" s="11">
        <v>-20.824458</v>
      </c>
      <c r="Y1725" s="11">
        <v>-21.458741</v>
      </c>
      <c r="Z1725" s="11">
        <v>44.429752066115711</v>
      </c>
      <c r="AA1725" s="11">
        <v>3838.0057000000002</v>
      </c>
      <c r="AB1725" s="11">
        <v>0.67500000000000004</v>
      </c>
      <c r="AC1725" s="11">
        <v>80</v>
      </c>
      <c r="AD1725" s="11">
        <v>-20.824458</v>
      </c>
    </row>
    <row r="1726" spans="2:30" x14ac:dyDescent="0.35">
      <c r="B1726" s="11">
        <v>2.6569720000000001</v>
      </c>
      <c r="C1726" s="11">
        <v>20</v>
      </c>
      <c r="D1726" s="11">
        <v>287.81632999999999</v>
      </c>
      <c r="E1726" s="11">
        <v>5.7000000000000002E-2</v>
      </c>
      <c r="F1726" s="11">
        <v>1475</v>
      </c>
      <c r="G1726" s="11">
        <v>7000</v>
      </c>
      <c r="H1726" s="11">
        <v>0.8</v>
      </c>
      <c r="I1726" s="11">
        <v>0.3</v>
      </c>
      <c r="J1726" s="11">
        <v>0.6</v>
      </c>
      <c r="K1726" s="11">
        <v>3</v>
      </c>
      <c r="L1726" s="11">
        <v>2</v>
      </c>
      <c r="M1726" s="11">
        <v>3</v>
      </c>
      <c r="N1726" s="11">
        <v>4</v>
      </c>
      <c r="O1726" s="11">
        <v>0.05</v>
      </c>
      <c r="P1726" s="11">
        <v>0.2</v>
      </c>
      <c r="Q1726" s="11">
        <v>0.1</v>
      </c>
      <c r="R1726" s="11">
        <v>0.25</v>
      </c>
      <c r="S1726" s="11">
        <v>4406.0577999999996</v>
      </c>
      <c r="T1726" s="11">
        <v>0.42499999999999999</v>
      </c>
      <c r="U1726" s="11">
        <v>70</v>
      </c>
      <c r="V1726" s="11">
        <v>600</v>
      </c>
      <c r="W1726" s="11">
        <v>2.6067522999999997</v>
      </c>
      <c r="Y1726" s="11">
        <v>2.6569720000000001</v>
      </c>
      <c r="Z1726" s="11">
        <v>84.075000000000003</v>
      </c>
      <c r="AA1726" s="11">
        <v>4406.0577999999996</v>
      </c>
      <c r="AB1726" s="11">
        <v>0.42499999999999999</v>
      </c>
      <c r="AC1726" s="11">
        <v>70</v>
      </c>
      <c r="AD1726" s="11">
        <v>2.6067522999999997</v>
      </c>
    </row>
    <row r="1727" spans="2:30" x14ac:dyDescent="0.35">
      <c r="B1727" s="11">
        <v>-1.368592</v>
      </c>
      <c r="C1727" s="11">
        <v>15</v>
      </c>
      <c r="D1727" s="11">
        <v>184.2551</v>
      </c>
      <c r="E1727" s="11">
        <v>0.03</v>
      </c>
      <c r="F1727" s="11">
        <v>1700</v>
      </c>
      <c r="G1727" s="11">
        <v>7000</v>
      </c>
      <c r="H1727" s="11">
        <v>0.85</v>
      </c>
      <c r="I1727" s="11">
        <v>0.4</v>
      </c>
      <c r="J1727" s="11">
        <v>0.8</v>
      </c>
      <c r="K1727" s="11">
        <v>3</v>
      </c>
      <c r="L1727" s="11">
        <v>4</v>
      </c>
      <c r="M1727" s="11">
        <v>3</v>
      </c>
      <c r="N1727" s="11">
        <v>2</v>
      </c>
      <c r="O1727" s="11">
        <v>0.05</v>
      </c>
      <c r="P1727" s="11">
        <v>0.2</v>
      </c>
      <c r="Q1727" s="11">
        <v>0.3</v>
      </c>
      <c r="R1727" s="11">
        <v>0.35</v>
      </c>
      <c r="S1727" s="11">
        <v>4556.4351999999999</v>
      </c>
      <c r="T1727" s="11">
        <v>0.4</v>
      </c>
      <c r="U1727" s="11">
        <v>50</v>
      </c>
      <c r="V1727" s="11">
        <v>600</v>
      </c>
      <c r="W1727" s="11">
        <v>-4.8544897000000002</v>
      </c>
      <c r="Y1727" s="11">
        <v>-1.368592</v>
      </c>
      <c r="Z1727" s="11">
        <v>51</v>
      </c>
      <c r="AA1727" s="11">
        <v>4556.4351999999999</v>
      </c>
      <c r="AB1727" s="11">
        <v>0.4</v>
      </c>
      <c r="AC1727" s="11">
        <v>50</v>
      </c>
      <c r="AD1727" s="11">
        <v>-4.8544897000000002</v>
      </c>
    </row>
    <row r="1728" spans="2:30" x14ac:dyDescent="0.35">
      <c r="B1728" s="11">
        <v>-15.551231</v>
      </c>
      <c r="C1728" s="11">
        <v>35</v>
      </c>
      <c r="D1728" s="11">
        <v>165.97959</v>
      </c>
      <c r="E1728" s="11">
        <v>0.219</v>
      </c>
      <c r="F1728" s="11">
        <v>528.9256198347108</v>
      </c>
      <c r="G1728" s="11">
        <v>8000</v>
      </c>
      <c r="H1728" s="11">
        <v>0.7</v>
      </c>
      <c r="I1728" s="11">
        <v>0.5</v>
      </c>
      <c r="J1728" s="11">
        <v>0.7</v>
      </c>
      <c r="K1728" s="11">
        <v>4</v>
      </c>
      <c r="L1728" s="11">
        <v>3</v>
      </c>
      <c r="M1728" s="11">
        <v>2</v>
      </c>
      <c r="N1728" s="11">
        <v>3</v>
      </c>
      <c r="O1728" s="11">
        <v>0.125</v>
      </c>
      <c r="P1728" s="11">
        <v>0.1</v>
      </c>
      <c r="Q1728" s="11">
        <v>0.1</v>
      </c>
      <c r="R1728" s="11">
        <v>0.35</v>
      </c>
      <c r="S1728" s="11">
        <v>3945.4789000000001</v>
      </c>
      <c r="T1728" s="11">
        <v>0.52500000000000002</v>
      </c>
      <c r="U1728" s="11">
        <v>80</v>
      </c>
      <c r="V1728" s="11">
        <v>1600</v>
      </c>
      <c r="W1728" s="11">
        <v>-10.846218</v>
      </c>
      <c r="Y1728" s="11">
        <v>-15.551231</v>
      </c>
      <c r="Z1728" s="11">
        <v>115.83471074380166</v>
      </c>
      <c r="AA1728" s="11">
        <v>3945.4789000000001</v>
      </c>
      <c r="AB1728" s="11">
        <v>0.52500000000000002</v>
      </c>
      <c r="AC1728" s="11">
        <v>80</v>
      </c>
      <c r="AD1728" s="11">
        <v>-10.846218</v>
      </c>
    </row>
    <row r="1729" spans="2:30" x14ac:dyDescent="0.35">
      <c r="B1729" s="11">
        <v>-5.2236789999999997</v>
      </c>
      <c r="C1729" s="11">
        <v>20</v>
      </c>
      <c r="D1729" s="11">
        <v>232.9898</v>
      </c>
      <c r="E1729" s="11">
        <v>0.246</v>
      </c>
      <c r="F1729" s="11">
        <v>1125</v>
      </c>
      <c r="G1729" s="11">
        <v>3000</v>
      </c>
      <c r="H1729" s="11">
        <v>0.85</v>
      </c>
      <c r="I1729" s="11">
        <v>0.2</v>
      </c>
      <c r="J1729" s="11">
        <v>0.7</v>
      </c>
      <c r="K1729" s="11">
        <v>3</v>
      </c>
      <c r="L1729" s="11">
        <v>4</v>
      </c>
      <c r="M1729" s="11">
        <v>4</v>
      </c>
      <c r="N1729" s="11">
        <v>3</v>
      </c>
      <c r="O1729" s="11">
        <v>0.2</v>
      </c>
      <c r="P1729" s="11">
        <v>0.15</v>
      </c>
      <c r="Q1729" s="11">
        <v>0.3</v>
      </c>
      <c r="R1729" s="11">
        <v>0.2</v>
      </c>
      <c r="S1729" s="11">
        <v>1101.5145</v>
      </c>
      <c r="T1729" s="11">
        <v>0.6</v>
      </c>
      <c r="U1729" s="11">
        <v>70</v>
      </c>
      <c r="V1729" s="11">
        <v>1800</v>
      </c>
      <c r="W1729" s="11">
        <v>-5.8735099999999996</v>
      </c>
      <c r="Y1729" s="11">
        <v>-5.2236789999999997</v>
      </c>
      <c r="Z1729" s="11">
        <v>276.75</v>
      </c>
      <c r="AA1729" s="11">
        <v>1101.5145</v>
      </c>
      <c r="AB1729" s="11">
        <v>0.6</v>
      </c>
      <c r="AC1729" s="11">
        <v>70</v>
      </c>
      <c r="AD1729" s="11">
        <v>-5.8735099999999996</v>
      </c>
    </row>
    <row r="1730" spans="2:30" x14ac:dyDescent="0.35">
      <c r="B1730" s="11">
        <v>-12.402505</v>
      </c>
      <c r="C1730" s="11">
        <v>15</v>
      </c>
      <c r="D1730" s="11">
        <v>190.34693999999999</v>
      </c>
      <c r="E1730" s="11">
        <v>0.246</v>
      </c>
      <c r="F1730" s="11">
        <v>5900</v>
      </c>
      <c r="G1730" s="11">
        <v>6500</v>
      </c>
      <c r="H1730" s="11">
        <v>0.8</v>
      </c>
      <c r="I1730" s="11">
        <v>0.2</v>
      </c>
      <c r="J1730" s="11">
        <v>0.7</v>
      </c>
      <c r="K1730" s="11">
        <v>3</v>
      </c>
      <c r="L1730" s="11">
        <v>2</v>
      </c>
      <c r="M1730" s="11">
        <v>3</v>
      </c>
      <c r="N1730" s="11">
        <v>4</v>
      </c>
      <c r="O1730" s="11">
        <v>0.2</v>
      </c>
      <c r="P1730" s="11">
        <v>0.15</v>
      </c>
      <c r="Q1730" s="11">
        <v>0.3</v>
      </c>
      <c r="R1730" s="11">
        <v>0.2</v>
      </c>
      <c r="S1730" s="11">
        <v>4230.9755999999998</v>
      </c>
      <c r="T1730" s="11">
        <v>0.52500000000000002</v>
      </c>
      <c r="U1730" s="11">
        <v>70</v>
      </c>
      <c r="V1730" s="11">
        <v>800</v>
      </c>
      <c r="W1730" s="11">
        <v>-9.5262121999999998</v>
      </c>
      <c r="Y1730" s="11">
        <v>-12.402505</v>
      </c>
      <c r="Z1730" s="11">
        <v>1451.4</v>
      </c>
      <c r="AA1730" s="11">
        <v>4230.9755999999998</v>
      </c>
      <c r="AB1730" s="11">
        <v>0.52500000000000002</v>
      </c>
      <c r="AC1730" s="11">
        <v>70</v>
      </c>
      <c r="AD1730" s="11">
        <v>-9.5262121999999998</v>
      </c>
    </row>
    <row r="1731" spans="2:30" x14ac:dyDescent="0.35">
      <c r="B1731" s="11">
        <v>-19.393034</v>
      </c>
      <c r="C1731" s="11">
        <v>20</v>
      </c>
      <c r="D1731" s="11">
        <v>25.867346999999999</v>
      </c>
      <c r="E1731" s="11">
        <v>0.3</v>
      </c>
      <c r="F1731" s="11">
        <v>1269.4214876033059</v>
      </c>
      <c r="G1731" s="11">
        <v>2500</v>
      </c>
      <c r="H1731" s="11">
        <v>0.8</v>
      </c>
      <c r="I1731" s="11">
        <v>0.3</v>
      </c>
      <c r="J1731" s="11">
        <v>0.8</v>
      </c>
      <c r="K1731" s="11">
        <v>4</v>
      </c>
      <c r="L1731" s="11">
        <v>3</v>
      </c>
      <c r="M1731" s="11">
        <v>3</v>
      </c>
      <c r="N1731" s="11">
        <v>3</v>
      </c>
      <c r="O1731" s="11">
        <v>0.125</v>
      </c>
      <c r="P1731" s="11">
        <v>0.2</v>
      </c>
      <c r="Q1731" s="11">
        <v>0.16666666999999999</v>
      </c>
      <c r="R1731" s="11">
        <v>0.3</v>
      </c>
      <c r="S1731" s="11">
        <v>699.37426000000005</v>
      </c>
      <c r="T1731" s="11">
        <v>0.65</v>
      </c>
      <c r="U1731" s="11">
        <v>40</v>
      </c>
      <c r="V1731" s="11">
        <v>1800</v>
      </c>
      <c r="W1731" s="11">
        <v>-20.419782999999999</v>
      </c>
      <c r="Y1731" s="11">
        <v>-19.393034</v>
      </c>
      <c r="Z1731" s="11">
        <v>380.82644628099177</v>
      </c>
      <c r="AA1731" s="11">
        <v>699.37426000000005</v>
      </c>
      <c r="AB1731" s="11">
        <v>0.65</v>
      </c>
      <c r="AC1731" s="11">
        <v>40</v>
      </c>
      <c r="AD1731" s="11">
        <v>-20.419782999999999</v>
      </c>
    </row>
    <row r="1732" spans="2:30" x14ac:dyDescent="0.35">
      <c r="B1732" s="11">
        <v>5.722912</v>
      </c>
      <c r="C1732" s="11">
        <v>30</v>
      </c>
      <c r="D1732" s="11">
        <v>178.16327000000001</v>
      </c>
      <c r="E1732" s="11">
        <v>5.7000000000000002E-2</v>
      </c>
      <c r="F1732" s="11">
        <v>3120.6611570247933</v>
      </c>
      <c r="G1732" s="11">
        <v>5500</v>
      </c>
      <c r="H1732" s="11">
        <v>0.85</v>
      </c>
      <c r="I1732" s="11">
        <v>0.5</v>
      </c>
      <c r="J1732" s="11">
        <v>0.9</v>
      </c>
      <c r="K1732" s="11">
        <v>4</v>
      </c>
      <c r="L1732" s="11">
        <v>4</v>
      </c>
      <c r="M1732" s="11">
        <v>3</v>
      </c>
      <c r="N1732" s="11">
        <v>2</v>
      </c>
      <c r="O1732" s="11">
        <v>0.2</v>
      </c>
      <c r="P1732" s="11">
        <v>0.15</v>
      </c>
      <c r="Q1732" s="11">
        <v>0.16666666999999999</v>
      </c>
      <c r="R1732" s="11">
        <v>0.3</v>
      </c>
      <c r="S1732" s="11">
        <v>2796.4956000000002</v>
      </c>
      <c r="T1732" s="11">
        <v>0.4</v>
      </c>
      <c r="U1732" s="11">
        <v>60</v>
      </c>
      <c r="V1732" s="11">
        <v>600</v>
      </c>
      <c r="W1732" s="11">
        <v>5.0396991</v>
      </c>
      <c r="Y1732" s="11">
        <v>5.722912</v>
      </c>
      <c r="Z1732" s="11">
        <v>177.87768595041322</v>
      </c>
      <c r="AA1732" s="11">
        <v>2796.4956000000002</v>
      </c>
      <c r="AB1732" s="11">
        <v>0.4</v>
      </c>
      <c r="AC1732" s="11">
        <v>60</v>
      </c>
      <c r="AD1732" s="11">
        <v>5.0396991</v>
      </c>
    </row>
    <row r="1733" spans="2:30" x14ac:dyDescent="0.35">
      <c r="B1733" s="11">
        <v>15.596496999999999</v>
      </c>
      <c r="C1733" s="11">
        <v>20</v>
      </c>
      <c r="D1733" s="11">
        <v>178.16327000000001</v>
      </c>
      <c r="E1733" s="11">
        <v>0.111</v>
      </c>
      <c r="F1733" s="11">
        <v>3290.2892561983467</v>
      </c>
      <c r="G1733" s="11">
        <v>6500</v>
      </c>
      <c r="H1733" s="11">
        <v>0.8</v>
      </c>
      <c r="I1733" s="11">
        <v>0.4</v>
      </c>
      <c r="J1733" s="11">
        <v>0.7</v>
      </c>
      <c r="K1733" s="11">
        <v>4</v>
      </c>
      <c r="L1733" s="11">
        <v>2</v>
      </c>
      <c r="M1733" s="11">
        <v>3</v>
      </c>
      <c r="N1733" s="11">
        <v>3</v>
      </c>
      <c r="O1733" s="11">
        <v>0.2</v>
      </c>
      <c r="P1733" s="11">
        <v>0.1</v>
      </c>
      <c r="Q1733" s="11">
        <v>0.23333333000000001</v>
      </c>
      <c r="R1733" s="11">
        <v>0.2</v>
      </c>
      <c r="S1733" s="11">
        <v>4091.3393999999998</v>
      </c>
      <c r="T1733" s="11">
        <v>0.4</v>
      </c>
      <c r="U1733" s="11">
        <v>50</v>
      </c>
      <c r="V1733" s="11">
        <v>600</v>
      </c>
      <c r="W1733" s="11">
        <v>14.855515</v>
      </c>
      <c r="Y1733" s="11">
        <v>15.596496999999999</v>
      </c>
      <c r="Z1733" s="11">
        <v>365.22210743801651</v>
      </c>
      <c r="AA1733" s="11">
        <v>4091.3393999999998</v>
      </c>
      <c r="AB1733" s="11">
        <v>0.4</v>
      </c>
      <c r="AC1733" s="11">
        <v>50</v>
      </c>
      <c r="AD1733" s="11">
        <v>14.855515</v>
      </c>
    </row>
    <row r="1734" spans="2:30" x14ac:dyDescent="0.35">
      <c r="B1734" s="11">
        <v>13.257997</v>
      </c>
      <c r="C1734" s="11">
        <v>30</v>
      </c>
      <c r="D1734" s="11">
        <v>184.2551</v>
      </c>
      <c r="E1734" s="11">
        <v>0.16500000000000001</v>
      </c>
      <c r="F1734" s="11">
        <v>3100</v>
      </c>
      <c r="G1734" s="11">
        <v>7500</v>
      </c>
      <c r="H1734" s="11">
        <v>0.75</v>
      </c>
      <c r="I1734" s="11">
        <v>0.3</v>
      </c>
      <c r="J1734" s="11">
        <v>0.9</v>
      </c>
      <c r="K1734" s="11">
        <v>3</v>
      </c>
      <c r="L1734" s="11">
        <v>4</v>
      </c>
      <c r="M1734" s="11">
        <v>3</v>
      </c>
      <c r="N1734" s="11">
        <v>3</v>
      </c>
      <c r="O1734" s="11">
        <v>0.05</v>
      </c>
      <c r="P1734" s="11">
        <v>0.2</v>
      </c>
      <c r="Q1734" s="11">
        <v>0.16666666999999999</v>
      </c>
      <c r="R1734" s="11">
        <v>0.2</v>
      </c>
      <c r="S1734" s="11">
        <v>4428.4681</v>
      </c>
      <c r="T1734" s="11">
        <v>0.4</v>
      </c>
      <c r="U1734" s="11">
        <v>50</v>
      </c>
      <c r="V1734" s="11">
        <v>1200</v>
      </c>
      <c r="W1734" s="11">
        <v>14.395465</v>
      </c>
      <c r="Y1734" s="11">
        <v>13.257997</v>
      </c>
      <c r="Z1734" s="11">
        <v>511.5</v>
      </c>
      <c r="AA1734" s="11">
        <v>4428.4681</v>
      </c>
      <c r="AB1734" s="11">
        <v>0.4</v>
      </c>
      <c r="AC1734" s="11">
        <v>50</v>
      </c>
      <c r="AD1734" s="11">
        <v>14.395465</v>
      </c>
    </row>
    <row r="1735" spans="2:30" x14ac:dyDescent="0.35">
      <c r="B1735" s="11">
        <v>0.99870700000000001</v>
      </c>
      <c r="C1735" s="11">
        <v>20</v>
      </c>
      <c r="D1735" s="11">
        <v>147.70408</v>
      </c>
      <c r="E1735" s="11">
        <v>0.246</v>
      </c>
      <c r="F1735" s="11">
        <v>1518.5950413223138</v>
      </c>
      <c r="G1735" s="11">
        <v>4500</v>
      </c>
      <c r="H1735" s="11">
        <v>0.75</v>
      </c>
      <c r="I1735" s="11">
        <v>0.3</v>
      </c>
      <c r="J1735" s="11">
        <v>0.9</v>
      </c>
      <c r="K1735" s="11">
        <v>3</v>
      </c>
      <c r="L1735" s="11">
        <v>3</v>
      </c>
      <c r="M1735" s="11">
        <v>2</v>
      </c>
      <c r="N1735" s="11">
        <v>2</v>
      </c>
      <c r="O1735" s="11">
        <v>0.05</v>
      </c>
      <c r="P1735" s="11">
        <v>0.2</v>
      </c>
      <c r="Q1735" s="11">
        <v>0.23333333000000001</v>
      </c>
      <c r="R1735" s="11">
        <v>0.35</v>
      </c>
      <c r="S1735" s="11">
        <v>2045.6696999999999</v>
      </c>
      <c r="T1735" s="11">
        <v>0.57499999999999996</v>
      </c>
      <c r="U1735" s="11">
        <v>50</v>
      </c>
      <c r="V1735" s="11">
        <v>400</v>
      </c>
      <c r="W1735" s="11">
        <v>0.45885452000000004</v>
      </c>
      <c r="Y1735" s="11">
        <v>0.99870700000000001</v>
      </c>
      <c r="Z1735" s="11">
        <v>373.5743801652892</v>
      </c>
      <c r="AA1735" s="11">
        <v>2045.6696999999999</v>
      </c>
      <c r="AB1735" s="11">
        <v>0.57499999999999996</v>
      </c>
      <c r="AC1735" s="11">
        <v>50</v>
      </c>
      <c r="AD1735" s="11">
        <v>0.45885452000000004</v>
      </c>
    </row>
    <row r="1736" spans="2:30" x14ac:dyDescent="0.35">
      <c r="B1736" s="11">
        <v>-14.125030000000001</v>
      </c>
      <c r="C1736" s="11">
        <v>25</v>
      </c>
      <c r="D1736" s="11">
        <v>135.52041</v>
      </c>
      <c r="E1736" s="11">
        <v>0.13800000000000001</v>
      </c>
      <c r="F1736" s="11">
        <v>1269.4214876033059</v>
      </c>
      <c r="G1736" s="11">
        <v>6000</v>
      </c>
      <c r="H1736" s="11">
        <v>0.7</v>
      </c>
      <c r="I1736" s="11">
        <v>0.5</v>
      </c>
      <c r="J1736" s="11">
        <v>0.6</v>
      </c>
      <c r="K1736" s="11">
        <v>3</v>
      </c>
      <c r="L1736" s="11">
        <v>2</v>
      </c>
      <c r="M1736" s="11">
        <v>4</v>
      </c>
      <c r="N1736" s="11">
        <v>3</v>
      </c>
      <c r="O1736" s="11">
        <v>0.05</v>
      </c>
      <c r="P1736" s="11">
        <v>0.15</v>
      </c>
      <c r="Q1736" s="11">
        <v>0.16666666999999999</v>
      </c>
      <c r="R1736" s="11">
        <v>0.3</v>
      </c>
      <c r="S1736" s="11">
        <v>1624.8721</v>
      </c>
      <c r="T1736" s="11">
        <v>0.7</v>
      </c>
      <c r="U1736" s="11">
        <v>80</v>
      </c>
      <c r="V1736" s="11">
        <v>1400</v>
      </c>
      <c r="W1736" s="11">
        <v>-11.964361</v>
      </c>
      <c r="Y1736" s="11">
        <v>-14.125030000000001</v>
      </c>
      <c r="Z1736" s="11">
        <v>175.18016528925622</v>
      </c>
      <c r="AA1736" s="11">
        <v>1624.8721</v>
      </c>
      <c r="AB1736" s="11">
        <v>0.7</v>
      </c>
      <c r="AC1736" s="11">
        <v>80</v>
      </c>
      <c r="AD1736" s="11">
        <v>-11.964361</v>
      </c>
    </row>
    <row r="1737" spans="2:30" x14ac:dyDescent="0.35">
      <c r="B1737" s="11">
        <v>0.29870200000000002</v>
      </c>
      <c r="C1737" s="11">
        <v>30</v>
      </c>
      <c r="D1737" s="11">
        <v>269.54082</v>
      </c>
      <c r="E1737" s="11">
        <v>0.111</v>
      </c>
      <c r="F1737" s="11">
        <v>903.7190082644629</v>
      </c>
      <c r="G1737" s="11">
        <v>6500</v>
      </c>
      <c r="H1737" s="11">
        <v>0.8</v>
      </c>
      <c r="I1737" s="11">
        <v>0.4</v>
      </c>
      <c r="J1737" s="11">
        <v>0.8</v>
      </c>
      <c r="K1737" s="11">
        <v>4</v>
      </c>
      <c r="L1737" s="11">
        <v>4</v>
      </c>
      <c r="M1737" s="11">
        <v>3</v>
      </c>
      <c r="N1737" s="11">
        <v>4</v>
      </c>
      <c r="O1737" s="11">
        <v>0.05</v>
      </c>
      <c r="P1737" s="11">
        <v>0.1</v>
      </c>
      <c r="Q1737" s="11">
        <v>0.3</v>
      </c>
      <c r="R1737" s="11">
        <v>0.35</v>
      </c>
      <c r="S1737" s="11">
        <v>2238.8366999999998</v>
      </c>
      <c r="T1737" s="11">
        <v>0.42499999999999999</v>
      </c>
      <c r="U1737" s="11">
        <v>80</v>
      </c>
      <c r="V1737" s="11">
        <v>400</v>
      </c>
      <c r="W1737" s="11">
        <v>-0.66788139000000002</v>
      </c>
      <c r="Y1737" s="11">
        <v>0.29870200000000002</v>
      </c>
      <c r="Z1737" s="11">
        <v>100.31280991735538</v>
      </c>
      <c r="AA1737" s="11">
        <v>2238.8366999999998</v>
      </c>
      <c r="AB1737" s="11">
        <v>0.42499999999999999</v>
      </c>
      <c r="AC1737" s="11">
        <v>80</v>
      </c>
      <c r="AD1737" s="11">
        <v>-0.66788139000000002</v>
      </c>
    </row>
    <row r="1738" spans="2:30" x14ac:dyDescent="0.35">
      <c r="B1738" s="11">
        <v>18.997505</v>
      </c>
      <c r="C1738" s="11">
        <v>30</v>
      </c>
      <c r="D1738" s="11">
        <v>13.683673000000001</v>
      </c>
      <c r="E1738" s="11">
        <v>0.219</v>
      </c>
      <c r="F1738" s="11">
        <v>1650</v>
      </c>
      <c r="G1738" s="11">
        <v>7500</v>
      </c>
      <c r="H1738" s="11">
        <v>0.8</v>
      </c>
      <c r="I1738" s="11">
        <v>0.5</v>
      </c>
      <c r="J1738" s="11">
        <v>0.7</v>
      </c>
      <c r="K1738" s="11">
        <v>3</v>
      </c>
      <c r="L1738" s="11">
        <v>4</v>
      </c>
      <c r="M1738" s="11">
        <v>2</v>
      </c>
      <c r="N1738" s="11">
        <v>3</v>
      </c>
      <c r="O1738" s="11">
        <v>0.2</v>
      </c>
      <c r="P1738" s="11">
        <v>0.2</v>
      </c>
      <c r="Q1738" s="11">
        <v>0.1</v>
      </c>
      <c r="R1738" s="11">
        <v>0.2</v>
      </c>
      <c r="S1738" s="11">
        <v>3198.3380999999999</v>
      </c>
      <c r="T1738" s="11">
        <v>0.5</v>
      </c>
      <c r="U1738" s="11">
        <v>90</v>
      </c>
      <c r="V1738" s="11">
        <v>800</v>
      </c>
      <c r="W1738" s="11">
        <v>19.658035999999999</v>
      </c>
      <c r="Y1738" s="11">
        <v>18.997505</v>
      </c>
      <c r="Z1738" s="11">
        <v>361.35</v>
      </c>
      <c r="AA1738" s="11">
        <v>3198.3380999999999</v>
      </c>
      <c r="AB1738" s="11">
        <v>0.5</v>
      </c>
      <c r="AC1738" s="11">
        <v>90</v>
      </c>
      <c r="AD1738" s="11">
        <v>19.658035999999999</v>
      </c>
    </row>
    <row r="1739" spans="2:30" x14ac:dyDescent="0.35">
      <c r="B1739" s="11">
        <v>-3.7913109999999999</v>
      </c>
      <c r="C1739" s="11">
        <v>30</v>
      </c>
      <c r="D1739" s="11">
        <v>196.43878000000001</v>
      </c>
      <c r="E1739" s="11">
        <v>0.03</v>
      </c>
      <c r="F1739" s="11">
        <v>2400</v>
      </c>
      <c r="G1739" s="11">
        <v>7000</v>
      </c>
      <c r="H1739" s="11">
        <v>0.85</v>
      </c>
      <c r="I1739" s="11">
        <v>0.2</v>
      </c>
      <c r="J1739" s="11">
        <v>0.8</v>
      </c>
      <c r="K1739" s="11">
        <v>4</v>
      </c>
      <c r="L1739" s="11">
        <v>2</v>
      </c>
      <c r="M1739" s="11">
        <v>2</v>
      </c>
      <c r="N1739" s="11">
        <v>4</v>
      </c>
      <c r="O1739" s="11">
        <v>0.05</v>
      </c>
      <c r="P1739" s="11">
        <v>0.1</v>
      </c>
      <c r="Q1739" s="11">
        <v>0.1</v>
      </c>
      <c r="R1739" s="11">
        <v>0.25</v>
      </c>
      <c r="S1739" s="11">
        <v>2411.0549000000001</v>
      </c>
      <c r="T1739" s="11">
        <v>0.57499999999999996</v>
      </c>
      <c r="U1739" s="11">
        <v>70</v>
      </c>
      <c r="V1739" s="11">
        <v>400</v>
      </c>
      <c r="W1739" s="11">
        <v>-4.8031356000000001</v>
      </c>
      <c r="Y1739" s="11">
        <v>-3.7913109999999999</v>
      </c>
      <c r="Z1739" s="11">
        <v>72</v>
      </c>
      <c r="AA1739" s="11">
        <v>2411.0549000000001</v>
      </c>
      <c r="AB1739" s="11">
        <v>0.57499999999999996</v>
      </c>
      <c r="AC1739" s="11">
        <v>70</v>
      </c>
      <c r="AD1739" s="11">
        <v>-4.8031356000000001</v>
      </c>
    </row>
    <row r="1740" spans="2:30" x14ac:dyDescent="0.35">
      <c r="B1740" s="11">
        <v>21.774266000000001</v>
      </c>
      <c r="C1740" s="11">
        <v>30</v>
      </c>
      <c r="D1740" s="11">
        <v>190.34693999999999</v>
      </c>
      <c r="E1740" s="11">
        <v>0.27300000000000002</v>
      </c>
      <c r="F1740" s="11">
        <v>1639.6694214876034</v>
      </c>
      <c r="G1740" s="11">
        <v>5500</v>
      </c>
      <c r="H1740" s="11">
        <v>0.75</v>
      </c>
      <c r="I1740" s="11">
        <v>0.3</v>
      </c>
      <c r="J1740" s="11">
        <v>0.6</v>
      </c>
      <c r="K1740" s="11">
        <v>2</v>
      </c>
      <c r="L1740" s="11">
        <v>4</v>
      </c>
      <c r="M1740" s="11">
        <v>4</v>
      </c>
      <c r="N1740" s="11">
        <v>2</v>
      </c>
      <c r="O1740" s="11">
        <v>0.125</v>
      </c>
      <c r="P1740" s="11">
        <v>0.1</v>
      </c>
      <c r="Q1740" s="11">
        <v>0.23333333000000001</v>
      </c>
      <c r="R1740" s="11">
        <v>0.2</v>
      </c>
      <c r="S1740" s="11">
        <v>2796.4956000000002</v>
      </c>
      <c r="T1740" s="11">
        <v>0.4</v>
      </c>
      <c r="U1740" s="11">
        <v>60</v>
      </c>
      <c r="V1740" s="11">
        <v>1000</v>
      </c>
      <c r="W1740" s="11">
        <v>21.226156</v>
      </c>
      <c r="Y1740" s="11">
        <v>21.774266000000001</v>
      </c>
      <c r="Z1740" s="11">
        <v>447.62975206611577</v>
      </c>
      <c r="AA1740" s="11">
        <v>2796.4956000000002</v>
      </c>
      <c r="AB1740" s="11">
        <v>0.4</v>
      </c>
      <c r="AC1740" s="11">
        <v>60</v>
      </c>
      <c r="AD1740" s="11">
        <v>21.226156</v>
      </c>
    </row>
    <row r="1741" spans="2:30" x14ac:dyDescent="0.35">
      <c r="B1741" s="11">
        <v>6.0680589999999999</v>
      </c>
      <c r="C1741" s="11">
        <v>30</v>
      </c>
      <c r="D1741" s="11">
        <v>245.17347000000001</v>
      </c>
      <c r="E1741" s="11">
        <v>0.13800000000000001</v>
      </c>
      <c r="F1741" s="11">
        <v>1961.518595041322</v>
      </c>
      <c r="G1741" s="11">
        <v>8000</v>
      </c>
      <c r="H1741" s="11">
        <v>0.8</v>
      </c>
      <c r="I1741" s="11">
        <v>0.3</v>
      </c>
      <c r="J1741" s="11">
        <v>0.7</v>
      </c>
      <c r="K1741" s="11">
        <v>4</v>
      </c>
      <c r="L1741" s="11">
        <v>2</v>
      </c>
      <c r="M1741" s="11">
        <v>3</v>
      </c>
      <c r="N1741" s="11">
        <v>2</v>
      </c>
      <c r="O1741" s="11">
        <v>0.2</v>
      </c>
      <c r="P1741" s="11">
        <v>0.15</v>
      </c>
      <c r="Q1741" s="11">
        <v>0.1</v>
      </c>
      <c r="R1741" s="11">
        <v>0.25</v>
      </c>
      <c r="S1741" s="11">
        <v>4723.6993000000002</v>
      </c>
      <c r="T1741" s="11">
        <v>0.5</v>
      </c>
      <c r="U1741" s="11">
        <v>50</v>
      </c>
      <c r="V1741" s="11">
        <v>400</v>
      </c>
      <c r="W1741" s="11">
        <v>5.195462</v>
      </c>
      <c r="Y1741" s="11">
        <v>6.0680589999999999</v>
      </c>
      <c r="Z1741" s="11">
        <v>270.68956611570246</v>
      </c>
      <c r="AA1741" s="11">
        <v>4723.6993000000002</v>
      </c>
      <c r="AB1741" s="11">
        <v>0.5</v>
      </c>
      <c r="AC1741" s="11">
        <v>50</v>
      </c>
      <c r="AD1741" s="11">
        <v>5.195462</v>
      </c>
    </row>
    <row r="1742" spans="2:30" x14ac:dyDescent="0.35">
      <c r="B1742" s="11">
        <v>-12.808622</v>
      </c>
      <c r="C1742" s="11">
        <v>25</v>
      </c>
      <c r="D1742" s="11">
        <v>190.34693999999999</v>
      </c>
      <c r="E1742" s="11">
        <v>0.111</v>
      </c>
      <c r="F1742" s="11">
        <v>2985.4338842975208</v>
      </c>
      <c r="G1742" s="11">
        <v>7000</v>
      </c>
      <c r="H1742" s="11">
        <v>0.8</v>
      </c>
      <c r="I1742" s="11">
        <v>0.2</v>
      </c>
      <c r="J1742" s="11">
        <v>0.8</v>
      </c>
      <c r="K1742" s="11">
        <v>3</v>
      </c>
      <c r="L1742" s="11">
        <v>3</v>
      </c>
      <c r="M1742" s="11">
        <v>3</v>
      </c>
      <c r="N1742" s="11">
        <v>3</v>
      </c>
      <c r="O1742" s="11">
        <v>0.2</v>
      </c>
      <c r="P1742" s="11">
        <v>0.1</v>
      </c>
      <c r="Q1742" s="11">
        <v>0.23333333000000001</v>
      </c>
      <c r="R1742" s="11">
        <v>0.25</v>
      </c>
      <c r="S1742" s="11">
        <v>1895.6840999999999</v>
      </c>
      <c r="T1742" s="11">
        <v>0.52500000000000002</v>
      </c>
      <c r="U1742" s="11">
        <v>40</v>
      </c>
      <c r="V1742" s="11">
        <v>1800</v>
      </c>
      <c r="W1742" s="11">
        <v>-7.8348594</v>
      </c>
      <c r="Y1742" s="11">
        <v>-12.808622</v>
      </c>
      <c r="Z1742" s="11">
        <v>331.3831611570248</v>
      </c>
      <c r="AA1742" s="11">
        <v>1895.6840999999999</v>
      </c>
      <c r="AB1742" s="11">
        <v>0.52500000000000002</v>
      </c>
      <c r="AC1742" s="11">
        <v>40</v>
      </c>
      <c r="AD1742" s="11">
        <v>-7.8348594</v>
      </c>
    </row>
    <row r="1743" spans="2:30" x14ac:dyDescent="0.35">
      <c r="B1743" s="11">
        <v>0.53263000000000005</v>
      </c>
      <c r="C1743" s="11">
        <v>40</v>
      </c>
      <c r="D1743" s="11">
        <v>263.44898000000001</v>
      </c>
      <c r="E1743" s="11">
        <v>0.13800000000000001</v>
      </c>
      <c r="F1743" s="11">
        <v>3012.3966942148763</v>
      </c>
      <c r="G1743" s="11">
        <v>6500</v>
      </c>
      <c r="H1743" s="11">
        <v>0.8</v>
      </c>
      <c r="I1743" s="11">
        <v>0.2</v>
      </c>
      <c r="J1743" s="11">
        <v>0.8</v>
      </c>
      <c r="K1743" s="11">
        <v>3</v>
      </c>
      <c r="L1743" s="11">
        <v>3</v>
      </c>
      <c r="M1743" s="11">
        <v>2</v>
      </c>
      <c r="N1743" s="11">
        <v>4</v>
      </c>
      <c r="O1743" s="11">
        <v>0.05</v>
      </c>
      <c r="P1743" s="11">
        <v>0.1</v>
      </c>
      <c r="Q1743" s="11">
        <v>0.1</v>
      </c>
      <c r="R1743" s="11">
        <v>0.35</v>
      </c>
      <c r="S1743" s="11">
        <v>2610.2665999999999</v>
      </c>
      <c r="T1743" s="11">
        <v>0.42499999999999999</v>
      </c>
      <c r="U1743" s="11">
        <v>50</v>
      </c>
      <c r="V1743" s="11">
        <v>600</v>
      </c>
      <c r="W1743" s="11">
        <v>-3.9742077</v>
      </c>
      <c r="Y1743" s="11">
        <v>0.53263000000000005</v>
      </c>
      <c r="Z1743" s="11">
        <v>415.710743801653</v>
      </c>
      <c r="AA1743" s="11">
        <v>2610.2665999999999</v>
      </c>
      <c r="AB1743" s="11">
        <v>0.42499999999999999</v>
      </c>
      <c r="AC1743" s="11">
        <v>50</v>
      </c>
      <c r="AD1743" s="11">
        <v>-3.9742077</v>
      </c>
    </row>
    <row r="1744" spans="2:30" x14ac:dyDescent="0.35">
      <c r="B1744" s="11">
        <v>-18.224069</v>
      </c>
      <c r="C1744" s="11">
        <v>35</v>
      </c>
      <c r="D1744" s="11">
        <v>281.72449</v>
      </c>
      <c r="E1744" s="11">
        <v>5.7000000000000002E-2</v>
      </c>
      <c r="F1744" s="11">
        <v>3861.1570247933887</v>
      </c>
      <c r="G1744" s="11">
        <v>7500</v>
      </c>
      <c r="H1744" s="11">
        <v>0.85</v>
      </c>
      <c r="I1744" s="11">
        <v>0.5</v>
      </c>
      <c r="J1744" s="11">
        <v>0.7</v>
      </c>
      <c r="K1744" s="11">
        <v>4</v>
      </c>
      <c r="L1744" s="11">
        <v>3</v>
      </c>
      <c r="M1744" s="11">
        <v>2</v>
      </c>
      <c r="N1744" s="11">
        <v>3</v>
      </c>
      <c r="O1744" s="11">
        <v>0.05</v>
      </c>
      <c r="P1744" s="11">
        <v>0.1</v>
      </c>
      <c r="Q1744" s="11">
        <v>0.16666666999999999</v>
      </c>
      <c r="R1744" s="11">
        <v>0.35</v>
      </c>
      <c r="S1744" s="11">
        <v>3102.2919000000002</v>
      </c>
      <c r="T1744" s="11">
        <v>0.52500000000000002</v>
      </c>
      <c r="U1744" s="11">
        <v>50</v>
      </c>
      <c r="V1744" s="11">
        <v>2000</v>
      </c>
      <c r="W1744" s="11">
        <v>-14.788133999999999</v>
      </c>
      <c r="Y1744" s="11">
        <v>-18.224069</v>
      </c>
      <c r="Z1744" s="11">
        <v>220.08595041322317</v>
      </c>
      <c r="AA1744" s="11">
        <v>3102.2919000000002</v>
      </c>
      <c r="AB1744" s="11">
        <v>0.52500000000000002</v>
      </c>
      <c r="AC1744" s="11">
        <v>50</v>
      </c>
      <c r="AD1744" s="11">
        <v>-14.788133999999999</v>
      </c>
    </row>
    <row r="1745" spans="2:30" x14ac:dyDescent="0.35">
      <c r="B1745" s="11">
        <v>44.818325999999999</v>
      </c>
      <c r="C1745" s="11">
        <v>30</v>
      </c>
      <c r="D1745" s="11">
        <v>190.34693999999999</v>
      </c>
      <c r="E1745" s="11">
        <v>0.219</v>
      </c>
      <c r="F1745" s="11">
        <v>3800</v>
      </c>
      <c r="G1745" s="11">
        <v>4500</v>
      </c>
      <c r="H1745" s="11">
        <v>0.7</v>
      </c>
      <c r="I1745" s="11">
        <v>0.2</v>
      </c>
      <c r="J1745" s="11">
        <v>0.6</v>
      </c>
      <c r="K1745" s="11">
        <v>3</v>
      </c>
      <c r="L1745" s="11">
        <v>2</v>
      </c>
      <c r="M1745" s="11">
        <v>3</v>
      </c>
      <c r="N1745" s="11">
        <v>3</v>
      </c>
      <c r="O1745" s="11">
        <v>0.2</v>
      </c>
      <c r="P1745" s="11">
        <v>0.2</v>
      </c>
      <c r="Q1745" s="11">
        <v>0.23333333000000001</v>
      </c>
      <c r="R1745" s="11">
        <v>0.35</v>
      </c>
      <c r="S1745" s="11">
        <v>2657.0808999999999</v>
      </c>
      <c r="T1745" s="11">
        <v>0.47499999999999998</v>
      </c>
      <c r="U1745" s="11">
        <v>80</v>
      </c>
      <c r="V1745" s="11">
        <v>600</v>
      </c>
      <c r="W1745" s="11">
        <v>47.679496</v>
      </c>
      <c r="Y1745" s="11">
        <v>44.818325999999999</v>
      </c>
      <c r="Z1745" s="11">
        <v>832.2</v>
      </c>
      <c r="AA1745" s="11">
        <v>2657.0808999999999</v>
      </c>
      <c r="AB1745" s="11">
        <v>0.47499999999999998</v>
      </c>
      <c r="AC1745" s="11">
        <v>80</v>
      </c>
      <c r="AD1745" s="11">
        <v>47.679496</v>
      </c>
    </row>
    <row r="1746" spans="2:30" x14ac:dyDescent="0.35">
      <c r="B1746" s="11">
        <v>16.582239999999999</v>
      </c>
      <c r="C1746" s="11">
        <v>25</v>
      </c>
      <c r="D1746" s="11">
        <v>239.08162999999999</v>
      </c>
      <c r="E1746" s="11">
        <v>0.3</v>
      </c>
      <c r="F1746" s="11">
        <v>4635.2789256198348</v>
      </c>
      <c r="G1746" s="11">
        <v>7000</v>
      </c>
      <c r="H1746" s="11">
        <v>0.8</v>
      </c>
      <c r="I1746" s="11">
        <v>0.5</v>
      </c>
      <c r="J1746" s="11">
        <v>0.7</v>
      </c>
      <c r="K1746" s="11">
        <v>2</v>
      </c>
      <c r="L1746" s="11">
        <v>3</v>
      </c>
      <c r="M1746" s="11">
        <v>2</v>
      </c>
      <c r="N1746" s="11">
        <v>4</v>
      </c>
      <c r="O1746" s="11">
        <v>0.125</v>
      </c>
      <c r="P1746" s="11">
        <v>0.15</v>
      </c>
      <c r="Q1746" s="11">
        <v>0.3</v>
      </c>
      <c r="R1746" s="11">
        <v>0.35</v>
      </c>
      <c r="S1746" s="11">
        <v>3080.4866000000002</v>
      </c>
      <c r="T1746" s="11">
        <v>0.6</v>
      </c>
      <c r="U1746" s="11">
        <v>80</v>
      </c>
      <c r="V1746" s="11">
        <v>1400</v>
      </c>
      <c r="W1746" s="11">
        <v>14.570966</v>
      </c>
      <c r="Y1746" s="11">
        <v>16.582239999999999</v>
      </c>
      <c r="Z1746" s="11">
        <v>1390.5836776859503</v>
      </c>
      <c r="AA1746" s="11">
        <v>3080.4866000000002</v>
      </c>
      <c r="AB1746" s="11">
        <v>0.6</v>
      </c>
      <c r="AC1746" s="11">
        <v>80</v>
      </c>
      <c r="AD1746" s="11">
        <v>14.570966</v>
      </c>
    </row>
    <row r="1747" spans="2:30" x14ac:dyDescent="0.35">
      <c r="B1747" s="11">
        <v>-0.65394300000000005</v>
      </c>
      <c r="C1747" s="11">
        <v>15</v>
      </c>
      <c r="D1747" s="11">
        <v>123.33673</v>
      </c>
      <c r="E1747" s="11">
        <v>0.219</v>
      </c>
      <c r="F1747" s="11">
        <v>1961.518595041322</v>
      </c>
      <c r="G1747" s="11">
        <v>5000</v>
      </c>
      <c r="H1747" s="11">
        <v>0.7</v>
      </c>
      <c r="I1747" s="11">
        <v>0.5</v>
      </c>
      <c r="J1747" s="11">
        <v>0.6</v>
      </c>
      <c r="K1747" s="11">
        <v>3</v>
      </c>
      <c r="L1747" s="11">
        <v>4</v>
      </c>
      <c r="M1747" s="11">
        <v>4</v>
      </c>
      <c r="N1747" s="11">
        <v>2</v>
      </c>
      <c r="O1747" s="11">
        <v>0.125</v>
      </c>
      <c r="P1747" s="11">
        <v>0.2</v>
      </c>
      <c r="Q1747" s="11">
        <v>0.16666666999999999</v>
      </c>
      <c r="R1747" s="11">
        <v>0.2</v>
      </c>
      <c r="S1747" s="11">
        <v>3254.5965999999999</v>
      </c>
      <c r="T1747" s="11">
        <v>0.45</v>
      </c>
      <c r="U1747" s="11">
        <v>40</v>
      </c>
      <c r="V1747" s="11">
        <v>1200</v>
      </c>
      <c r="W1747" s="11">
        <v>1.2373478</v>
      </c>
      <c r="Y1747" s="11">
        <v>-0.65394300000000005</v>
      </c>
      <c r="Z1747" s="11">
        <v>429.57257231404952</v>
      </c>
      <c r="AA1747" s="11">
        <v>3254.5965999999999</v>
      </c>
      <c r="AB1747" s="11">
        <v>0.45</v>
      </c>
      <c r="AC1747" s="11">
        <v>40</v>
      </c>
      <c r="AD1747" s="11">
        <v>1.2373478</v>
      </c>
    </row>
    <row r="1748" spans="2:30" x14ac:dyDescent="0.35">
      <c r="B1748" s="11">
        <v>5.8821339999999998</v>
      </c>
      <c r="C1748" s="11">
        <v>15</v>
      </c>
      <c r="D1748" s="11">
        <v>31.959184</v>
      </c>
      <c r="E1748" s="11">
        <v>0.246</v>
      </c>
      <c r="F1748" s="11">
        <v>6285.1239669421484</v>
      </c>
      <c r="G1748" s="11">
        <v>8000</v>
      </c>
      <c r="H1748" s="11">
        <v>0.75</v>
      </c>
      <c r="I1748" s="11">
        <v>0.3</v>
      </c>
      <c r="J1748" s="11">
        <v>0.9</v>
      </c>
      <c r="K1748" s="11">
        <v>4</v>
      </c>
      <c r="L1748" s="11">
        <v>4</v>
      </c>
      <c r="M1748" s="11">
        <v>3</v>
      </c>
      <c r="N1748" s="11">
        <v>3</v>
      </c>
      <c r="O1748" s="11">
        <v>0.125</v>
      </c>
      <c r="P1748" s="11">
        <v>0.15</v>
      </c>
      <c r="Q1748" s="11">
        <v>0.23333333000000001</v>
      </c>
      <c r="R1748" s="11">
        <v>0.35</v>
      </c>
      <c r="S1748" s="11">
        <v>3037.6235000000001</v>
      </c>
      <c r="T1748" s="11">
        <v>0.55000000000000004</v>
      </c>
      <c r="U1748" s="11">
        <v>60</v>
      </c>
      <c r="V1748" s="11">
        <v>1400</v>
      </c>
      <c r="W1748" s="11">
        <v>12.089608999999999</v>
      </c>
      <c r="Y1748" s="11">
        <v>5.8821339999999998</v>
      </c>
      <c r="Z1748" s="11">
        <v>1546.1404958677685</v>
      </c>
      <c r="AA1748" s="11">
        <v>3037.6235000000001</v>
      </c>
      <c r="AB1748" s="11">
        <v>0.55000000000000004</v>
      </c>
      <c r="AC1748" s="11">
        <v>60</v>
      </c>
      <c r="AD1748" s="11">
        <v>12.089608999999999</v>
      </c>
    </row>
    <row r="1749" spans="2:30" x14ac:dyDescent="0.35">
      <c r="B1749" s="11">
        <v>4.4750880000000004</v>
      </c>
      <c r="C1749" s="11">
        <v>20</v>
      </c>
      <c r="D1749" s="11">
        <v>123.33673</v>
      </c>
      <c r="E1749" s="11">
        <v>8.4000000000000005E-2</v>
      </c>
      <c r="F1749" s="11">
        <v>4176.1363636363631</v>
      </c>
      <c r="G1749" s="11">
        <v>8000</v>
      </c>
      <c r="H1749" s="11">
        <v>0.8</v>
      </c>
      <c r="I1749" s="11">
        <v>0.5</v>
      </c>
      <c r="J1749" s="11">
        <v>0.7</v>
      </c>
      <c r="K1749" s="11">
        <v>3</v>
      </c>
      <c r="L1749" s="11">
        <v>2</v>
      </c>
      <c r="M1749" s="11">
        <v>4</v>
      </c>
      <c r="N1749" s="11">
        <v>2</v>
      </c>
      <c r="O1749" s="11">
        <v>0.125</v>
      </c>
      <c r="P1749" s="11">
        <v>0.1</v>
      </c>
      <c r="Q1749" s="11">
        <v>0.3</v>
      </c>
      <c r="R1749" s="11">
        <v>0.35</v>
      </c>
      <c r="S1749" s="11">
        <v>5035.4947000000002</v>
      </c>
      <c r="T1749" s="11">
        <v>0.45</v>
      </c>
      <c r="U1749" s="11">
        <v>40</v>
      </c>
      <c r="V1749" s="11">
        <v>1600</v>
      </c>
      <c r="W1749" s="11">
        <v>4.0560957000000002</v>
      </c>
      <c r="Y1749" s="11">
        <v>4.4750880000000004</v>
      </c>
      <c r="Z1749" s="11">
        <v>350.7954545454545</v>
      </c>
      <c r="AA1749" s="11">
        <v>5035.4947000000002</v>
      </c>
      <c r="AB1749" s="11">
        <v>0.45</v>
      </c>
      <c r="AC1749" s="11">
        <v>40</v>
      </c>
      <c r="AD1749" s="11">
        <v>4.0560957000000002</v>
      </c>
    </row>
    <row r="1750" spans="2:30" x14ac:dyDescent="0.35">
      <c r="B1750" s="11">
        <v>7.2942869999999997</v>
      </c>
      <c r="C1750" s="11">
        <v>25</v>
      </c>
      <c r="D1750" s="11">
        <v>257.35714000000002</v>
      </c>
      <c r="E1750" s="11">
        <v>0.16500000000000001</v>
      </c>
      <c r="F1750" s="11">
        <v>2221.6425619834713</v>
      </c>
      <c r="G1750" s="11">
        <v>7500</v>
      </c>
      <c r="H1750" s="11">
        <v>0.7</v>
      </c>
      <c r="I1750" s="11">
        <v>0.3</v>
      </c>
      <c r="J1750" s="11">
        <v>0.8</v>
      </c>
      <c r="K1750" s="11">
        <v>3</v>
      </c>
      <c r="L1750" s="11">
        <v>2</v>
      </c>
      <c r="M1750" s="11">
        <v>2</v>
      </c>
      <c r="N1750" s="11">
        <v>2</v>
      </c>
      <c r="O1750" s="11">
        <v>0.125</v>
      </c>
      <c r="P1750" s="11">
        <v>0.2</v>
      </c>
      <c r="Q1750" s="11">
        <v>0.1</v>
      </c>
      <c r="R1750" s="11">
        <v>0.2</v>
      </c>
      <c r="S1750" s="11">
        <v>2031.0900999999999</v>
      </c>
      <c r="T1750" s="11">
        <v>0.42499999999999999</v>
      </c>
      <c r="U1750" s="11">
        <v>50</v>
      </c>
      <c r="V1750" s="11">
        <v>800</v>
      </c>
      <c r="W1750" s="11">
        <v>11.723834999999999</v>
      </c>
      <c r="Y1750" s="11">
        <v>7.2942869999999997</v>
      </c>
      <c r="Z1750" s="11">
        <v>366.5710227272728</v>
      </c>
      <c r="AA1750" s="11">
        <v>2031.0900999999999</v>
      </c>
      <c r="AB1750" s="11">
        <v>0.42499999999999999</v>
      </c>
      <c r="AC1750" s="11">
        <v>50</v>
      </c>
      <c r="AD1750" s="11">
        <v>11.723834999999999</v>
      </c>
    </row>
    <row r="1751" spans="2:30" x14ac:dyDescent="0.35">
      <c r="B1751" s="11">
        <v>20.863187</v>
      </c>
      <c r="C1751" s="11">
        <v>20</v>
      </c>
      <c r="D1751" s="11">
        <v>251.26531</v>
      </c>
      <c r="E1751" s="11">
        <v>0.27300000000000002</v>
      </c>
      <c r="F1751" s="11">
        <v>1958.0578512396696</v>
      </c>
      <c r="G1751" s="11">
        <v>7000</v>
      </c>
      <c r="H1751" s="11">
        <v>0.85</v>
      </c>
      <c r="I1751" s="11">
        <v>0.5</v>
      </c>
      <c r="J1751" s="11">
        <v>0.9</v>
      </c>
      <c r="K1751" s="11">
        <v>3</v>
      </c>
      <c r="L1751" s="11">
        <v>4</v>
      </c>
      <c r="M1751" s="11">
        <v>4</v>
      </c>
      <c r="N1751" s="11">
        <v>2</v>
      </c>
      <c r="O1751" s="11">
        <v>0.2</v>
      </c>
      <c r="P1751" s="11">
        <v>0.1</v>
      </c>
      <c r="Q1751" s="11">
        <v>0.16666666999999999</v>
      </c>
      <c r="R1751" s="11">
        <v>0.2</v>
      </c>
      <c r="S1751" s="11">
        <v>1958.2479000000001</v>
      </c>
      <c r="T1751" s="11">
        <v>0.55000000000000004</v>
      </c>
      <c r="U1751" s="11">
        <v>90</v>
      </c>
      <c r="V1751" s="11">
        <v>800</v>
      </c>
      <c r="W1751" s="11">
        <v>23.517835999999999</v>
      </c>
      <c r="Y1751" s="11">
        <v>20.863187</v>
      </c>
      <c r="Z1751" s="11">
        <v>534.54979338842986</v>
      </c>
      <c r="AA1751" s="11">
        <v>1958.2479000000001</v>
      </c>
      <c r="AB1751" s="11">
        <v>0.55000000000000004</v>
      </c>
      <c r="AC1751" s="11">
        <v>90</v>
      </c>
      <c r="AD1751" s="11">
        <v>23.517835999999999</v>
      </c>
    </row>
    <row r="1752" spans="2:30" x14ac:dyDescent="0.35">
      <c r="B1752" s="11">
        <v>-12.546916</v>
      </c>
      <c r="C1752" s="11">
        <v>35</v>
      </c>
      <c r="D1752" s="11">
        <v>232.9898</v>
      </c>
      <c r="E1752" s="11">
        <v>0.111</v>
      </c>
      <c r="F1752" s="11">
        <v>632.74793388429748</v>
      </c>
      <c r="G1752" s="11">
        <v>7000</v>
      </c>
      <c r="H1752" s="11">
        <v>0.8</v>
      </c>
      <c r="I1752" s="11">
        <v>0.5</v>
      </c>
      <c r="J1752" s="11">
        <v>0.9</v>
      </c>
      <c r="K1752" s="11">
        <v>2</v>
      </c>
      <c r="L1752" s="11">
        <v>3</v>
      </c>
      <c r="M1752" s="11">
        <v>3</v>
      </c>
      <c r="N1752" s="11">
        <v>3</v>
      </c>
      <c r="O1752" s="11">
        <v>0.125</v>
      </c>
      <c r="P1752" s="11">
        <v>0.1</v>
      </c>
      <c r="Q1752" s="11">
        <v>0.23333333000000001</v>
      </c>
      <c r="R1752" s="11">
        <v>0.35</v>
      </c>
      <c r="S1752" s="11">
        <v>2895.4724000000001</v>
      </c>
      <c r="T1752" s="11">
        <v>0.47499999999999998</v>
      </c>
      <c r="U1752" s="11">
        <v>50</v>
      </c>
      <c r="V1752" s="11">
        <v>1000</v>
      </c>
      <c r="W1752" s="11">
        <v>-11.949434999999999</v>
      </c>
      <c r="Y1752" s="11">
        <v>-12.546916</v>
      </c>
      <c r="Z1752" s="11">
        <v>70.235020661157023</v>
      </c>
      <c r="AA1752" s="11">
        <v>2895.4724000000001</v>
      </c>
      <c r="AB1752" s="11">
        <v>0.47499999999999998</v>
      </c>
      <c r="AC1752" s="11">
        <v>50</v>
      </c>
      <c r="AD1752" s="11">
        <v>-11.949434999999999</v>
      </c>
    </row>
    <row r="1753" spans="2:30" x14ac:dyDescent="0.35">
      <c r="B1753" s="11">
        <v>-8.8900780000000008</v>
      </c>
      <c r="C1753" s="11">
        <v>20</v>
      </c>
      <c r="D1753" s="11">
        <v>293.90816000000001</v>
      </c>
      <c r="E1753" s="11">
        <v>0.03</v>
      </c>
      <c r="F1753" s="11">
        <v>1885.5371900826447</v>
      </c>
      <c r="G1753" s="11">
        <v>8000</v>
      </c>
      <c r="H1753" s="11">
        <v>0.7</v>
      </c>
      <c r="I1753" s="11">
        <v>0.5</v>
      </c>
      <c r="J1753" s="11">
        <v>0.6</v>
      </c>
      <c r="K1753" s="11">
        <v>2</v>
      </c>
      <c r="L1753" s="11">
        <v>4</v>
      </c>
      <c r="M1753" s="11">
        <v>2</v>
      </c>
      <c r="N1753" s="11">
        <v>3</v>
      </c>
      <c r="O1753" s="11">
        <v>0.2</v>
      </c>
      <c r="P1753" s="11">
        <v>0.2</v>
      </c>
      <c r="Q1753" s="11">
        <v>0.1</v>
      </c>
      <c r="R1753" s="11">
        <v>0.2</v>
      </c>
      <c r="S1753" s="11">
        <v>2237.9976000000001</v>
      </c>
      <c r="T1753" s="11">
        <v>0.52500000000000002</v>
      </c>
      <c r="U1753" s="11">
        <v>80</v>
      </c>
      <c r="V1753" s="11">
        <v>1000</v>
      </c>
      <c r="W1753" s="11">
        <v>-10.51057</v>
      </c>
      <c r="Y1753" s="11">
        <v>-8.8900780000000008</v>
      </c>
      <c r="Z1753" s="11">
        <v>56.566115702479337</v>
      </c>
      <c r="AA1753" s="11">
        <v>2237.9976000000001</v>
      </c>
      <c r="AB1753" s="11">
        <v>0.52500000000000002</v>
      </c>
      <c r="AC1753" s="11">
        <v>80</v>
      </c>
      <c r="AD1753" s="11">
        <v>-10.51057</v>
      </c>
    </row>
    <row r="1754" spans="2:30" x14ac:dyDescent="0.35">
      <c r="B1754" s="11">
        <v>0.54246799999999995</v>
      </c>
      <c r="C1754" s="11">
        <v>25</v>
      </c>
      <c r="D1754" s="11">
        <v>123.33673</v>
      </c>
      <c r="E1754" s="11">
        <v>0.246</v>
      </c>
      <c r="F1754" s="11">
        <v>1958.0578512396696</v>
      </c>
      <c r="G1754" s="11">
        <v>7500</v>
      </c>
      <c r="H1754" s="11">
        <v>0.8</v>
      </c>
      <c r="I1754" s="11">
        <v>0.4</v>
      </c>
      <c r="J1754" s="11">
        <v>0.7</v>
      </c>
      <c r="K1754" s="11">
        <v>2</v>
      </c>
      <c r="L1754" s="11">
        <v>3</v>
      </c>
      <c r="M1754" s="11">
        <v>3</v>
      </c>
      <c r="N1754" s="11">
        <v>4</v>
      </c>
      <c r="O1754" s="11">
        <v>0.2</v>
      </c>
      <c r="P1754" s="11">
        <v>0.2</v>
      </c>
      <c r="Q1754" s="11">
        <v>0.3</v>
      </c>
      <c r="R1754" s="11">
        <v>0.2</v>
      </c>
      <c r="S1754" s="11">
        <v>4569.9526999999998</v>
      </c>
      <c r="T1754" s="11">
        <v>0.65</v>
      </c>
      <c r="U1754" s="11">
        <v>70</v>
      </c>
      <c r="V1754" s="11">
        <v>1200</v>
      </c>
      <c r="W1754" s="11">
        <v>-0.27221503000000002</v>
      </c>
      <c r="Y1754" s="11">
        <v>0.54246799999999995</v>
      </c>
      <c r="Z1754" s="11">
        <v>481.68223140495871</v>
      </c>
      <c r="AA1754" s="11">
        <v>4569.9526999999998</v>
      </c>
      <c r="AB1754" s="11">
        <v>0.65</v>
      </c>
      <c r="AC1754" s="11">
        <v>70</v>
      </c>
      <c r="AD1754" s="11">
        <v>-0.27221503000000002</v>
      </c>
    </row>
    <row r="1755" spans="2:30" x14ac:dyDescent="0.35">
      <c r="B1755" s="11">
        <v>-15.611935000000001</v>
      </c>
      <c r="C1755" s="11">
        <v>35</v>
      </c>
      <c r="D1755" s="11">
        <v>251.26531</v>
      </c>
      <c r="E1755" s="11">
        <v>5.7000000000000002E-2</v>
      </c>
      <c r="F1755" s="11">
        <v>2380.1652892561983</v>
      </c>
      <c r="G1755" s="11">
        <v>8500</v>
      </c>
      <c r="H1755" s="11">
        <v>0.7</v>
      </c>
      <c r="I1755" s="11">
        <v>0.2</v>
      </c>
      <c r="J1755" s="11">
        <v>0.8</v>
      </c>
      <c r="K1755" s="11">
        <v>2</v>
      </c>
      <c r="L1755" s="11">
        <v>2</v>
      </c>
      <c r="M1755" s="11">
        <v>3</v>
      </c>
      <c r="N1755" s="11">
        <v>4</v>
      </c>
      <c r="O1755" s="11">
        <v>0.05</v>
      </c>
      <c r="P1755" s="11">
        <v>0.15</v>
      </c>
      <c r="Q1755" s="11">
        <v>0.3</v>
      </c>
      <c r="R1755" s="11">
        <v>0.25</v>
      </c>
      <c r="S1755" s="11">
        <v>4192.0713999999998</v>
      </c>
      <c r="T1755" s="11">
        <v>0.6</v>
      </c>
      <c r="U1755" s="11">
        <v>70</v>
      </c>
      <c r="V1755" s="11">
        <v>1600</v>
      </c>
      <c r="W1755" s="11">
        <v>-13.864324</v>
      </c>
      <c r="Y1755" s="11">
        <v>-15.611935000000001</v>
      </c>
      <c r="Z1755" s="11">
        <v>135.6694214876033</v>
      </c>
      <c r="AA1755" s="11">
        <v>4192.0713999999998</v>
      </c>
      <c r="AB1755" s="11">
        <v>0.6</v>
      </c>
      <c r="AC1755" s="11">
        <v>70</v>
      </c>
      <c r="AD1755" s="11">
        <v>-13.864324</v>
      </c>
    </row>
    <row r="1756" spans="2:30" x14ac:dyDescent="0.35">
      <c r="B1756" s="11">
        <v>-21.186177000000001</v>
      </c>
      <c r="C1756" s="11">
        <v>15</v>
      </c>
      <c r="D1756" s="11">
        <v>129.42857000000001</v>
      </c>
      <c r="E1756" s="11">
        <v>0.03</v>
      </c>
      <c r="F1756" s="11">
        <v>1300</v>
      </c>
      <c r="G1756" s="11">
        <v>8000</v>
      </c>
      <c r="H1756" s="11">
        <v>0.75</v>
      </c>
      <c r="I1756" s="11">
        <v>0.3</v>
      </c>
      <c r="J1756" s="11">
        <v>0.8</v>
      </c>
      <c r="K1756" s="11">
        <v>4</v>
      </c>
      <c r="L1756" s="11">
        <v>4</v>
      </c>
      <c r="M1756" s="11">
        <v>2</v>
      </c>
      <c r="N1756" s="11">
        <v>3</v>
      </c>
      <c r="O1756" s="11">
        <v>0.05</v>
      </c>
      <c r="P1756" s="11">
        <v>0.1</v>
      </c>
      <c r="Q1756" s="11">
        <v>0.23333333000000001</v>
      </c>
      <c r="R1756" s="11">
        <v>0.35</v>
      </c>
      <c r="S1756" s="11">
        <v>2314.3798000000002</v>
      </c>
      <c r="T1756" s="11">
        <v>0.6</v>
      </c>
      <c r="U1756" s="11">
        <v>80</v>
      </c>
      <c r="V1756" s="11">
        <v>1600</v>
      </c>
      <c r="W1756" s="11">
        <v>-21.038817999999999</v>
      </c>
      <c r="Y1756" s="11">
        <v>-21.186177000000001</v>
      </c>
      <c r="Z1756" s="11">
        <v>39</v>
      </c>
      <c r="AA1756" s="11">
        <v>2314.3798000000002</v>
      </c>
      <c r="AB1756" s="11">
        <v>0.6</v>
      </c>
      <c r="AC1756" s="11">
        <v>80</v>
      </c>
      <c r="AD1756" s="11">
        <v>-21.038817999999999</v>
      </c>
    </row>
    <row r="1757" spans="2:30" x14ac:dyDescent="0.35">
      <c r="B1757" s="11">
        <v>-2.9373170000000002</v>
      </c>
      <c r="C1757" s="11">
        <v>15</v>
      </c>
      <c r="D1757" s="11">
        <v>38.051020000000001</v>
      </c>
      <c r="E1757" s="11">
        <v>0.27300000000000002</v>
      </c>
      <c r="F1757" s="11">
        <v>376.54958677685954</v>
      </c>
      <c r="G1757" s="11">
        <v>6500</v>
      </c>
      <c r="H1757" s="11">
        <v>0.7</v>
      </c>
      <c r="I1757" s="11">
        <v>0.2</v>
      </c>
      <c r="J1757" s="11">
        <v>0.8</v>
      </c>
      <c r="K1757" s="11">
        <v>3</v>
      </c>
      <c r="L1757" s="11">
        <v>4</v>
      </c>
      <c r="M1757" s="11">
        <v>4</v>
      </c>
      <c r="N1757" s="11">
        <v>3</v>
      </c>
      <c r="O1757" s="11">
        <v>0.05</v>
      </c>
      <c r="P1757" s="11">
        <v>0.2</v>
      </c>
      <c r="Q1757" s="11">
        <v>0.1</v>
      </c>
      <c r="R1757" s="11">
        <v>0.2</v>
      </c>
      <c r="S1757" s="11">
        <v>1880.4336000000001</v>
      </c>
      <c r="T1757" s="11">
        <v>0.42499999999999999</v>
      </c>
      <c r="U1757" s="11">
        <v>50</v>
      </c>
      <c r="V1757" s="11">
        <v>600</v>
      </c>
      <c r="W1757" s="11">
        <v>-4.5263664000000006</v>
      </c>
      <c r="Y1757" s="11">
        <v>-2.9373170000000002</v>
      </c>
      <c r="Z1757" s="11">
        <v>102.79803719008267</v>
      </c>
      <c r="AA1757" s="11">
        <v>1880.4336000000001</v>
      </c>
      <c r="AB1757" s="11">
        <v>0.42499999999999999</v>
      </c>
      <c r="AC1757" s="11">
        <v>50</v>
      </c>
      <c r="AD1757" s="11">
        <v>-4.5263664000000006</v>
      </c>
    </row>
    <row r="1758" spans="2:30" x14ac:dyDescent="0.35">
      <c r="B1758" s="11">
        <v>-12.013704000000001</v>
      </c>
      <c r="C1758" s="11">
        <v>15</v>
      </c>
      <c r="D1758" s="11">
        <v>7.5918367</v>
      </c>
      <c r="E1758" s="11">
        <v>5.7000000000000002E-2</v>
      </c>
      <c r="F1758" s="11">
        <v>1000</v>
      </c>
      <c r="G1758" s="11">
        <v>8500</v>
      </c>
      <c r="H1758" s="11">
        <v>0.85</v>
      </c>
      <c r="I1758" s="11">
        <v>0.2</v>
      </c>
      <c r="J1758" s="11">
        <v>0.8</v>
      </c>
      <c r="K1758" s="11">
        <v>4</v>
      </c>
      <c r="L1758" s="11">
        <v>3</v>
      </c>
      <c r="M1758" s="11">
        <v>2</v>
      </c>
      <c r="N1758" s="11">
        <v>3</v>
      </c>
      <c r="O1758" s="11">
        <v>0.2</v>
      </c>
      <c r="P1758" s="11">
        <v>0.2</v>
      </c>
      <c r="Q1758" s="11">
        <v>0.16666666999999999</v>
      </c>
      <c r="R1758" s="11">
        <v>0.3</v>
      </c>
      <c r="S1758" s="11">
        <v>4764.3678</v>
      </c>
      <c r="T1758" s="11">
        <v>0.57499999999999996</v>
      </c>
      <c r="U1758" s="11">
        <v>70</v>
      </c>
      <c r="V1758" s="11">
        <v>1200</v>
      </c>
      <c r="W1758" s="11">
        <v>-11.68599</v>
      </c>
      <c r="Y1758" s="11">
        <v>-12.013704000000001</v>
      </c>
      <c r="Z1758" s="11">
        <v>57</v>
      </c>
      <c r="AA1758" s="11">
        <v>4764.3678</v>
      </c>
      <c r="AB1758" s="11">
        <v>0.57499999999999996</v>
      </c>
      <c r="AC1758" s="11">
        <v>70</v>
      </c>
      <c r="AD1758" s="11">
        <v>-11.68599</v>
      </c>
    </row>
    <row r="1759" spans="2:30" x14ac:dyDescent="0.35">
      <c r="B1759" s="11">
        <v>-9.2492210000000004</v>
      </c>
      <c r="C1759" s="11">
        <v>40</v>
      </c>
      <c r="D1759" s="11">
        <v>31.959184</v>
      </c>
      <c r="E1759" s="11">
        <v>0.27300000000000002</v>
      </c>
      <c r="F1759" s="11">
        <v>950</v>
      </c>
      <c r="G1759" s="11">
        <v>6500</v>
      </c>
      <c r="H1759" s="11">
        <v>0.8</v>
      </c>
      <c r="I1759" s="11">
        <v>0.4</v>
      </c>
      <c r="J1759" s="11">
        <v>0.7</v>
      </c>
      <c r="K1759" s="11">
        <v>4</v>
      </c>
      <c r="L1759" s="11">
        <v>2</v>
      </c>
      <c r="M1759" s="11">
        <v>3</v>
      </c>
      <c r="N1759" s="11">
        <v>2</v>
      </c>
      <c r="O1759" s="11">
        <v>0.125</v>
      </c>
      <c r="P1759" s="11">
        <v>0.2</v>
      </c>
      <c r="Q1759" s="11">
        <v>0.3</v>
      </c>
      <c r="R1759" s="11">
        <v>0.3</v>
      </c>
      <c r="S1759" s="11">
        <v>3112.2408999999998</v>
      </c>
      <c r="T1759" s="11">
        <v>0.6</v>
      </c>
      <c r="U1759" s="11">
        <v>40</v>
      </c>
      <c r="V1759" s="11">
        <v>800</v>
      </c>
      <c r="W1759" s="11">
        <v>-8.6665635000000005</v>
      </c>
      <c r="Y1759" s="11">
        <v>-9.2492210000000004</v>
      </c>
      <c r="Z1759" s="11">
        <v>259.35000000000002</v>
      </c>
      <c r="AA1759" s="11">
        <v>3112.2408999999998</v>
      </c>
      <c r="AB1759" s="11">
        <v>0.6</v>
      </c>
      <c r="AC1759" s="11">
        <v>40</v>
      </c>
      <c r="AD1759" s="11">
        <v>-8.6665635000000005</v>
      </c>
    </row>
    <row r="1760" spans="2:30" x14ac:dyDescent="0.35">
      <c r="B1760" s="11">
        <v>15.754960000000001</v>
      </c>
      <c r="C1760" s="11">
        <v>15</v>
      </c>
      <c r="D1760" s="11">
        <v>31.959184</v>
      </c>
      <c r="E1760" s="11">
        <v>0.27300000000000002</v>
      </c>
      <c r="F1760" s="11">
        <v>2009.9173553719008</v>
      </c>
      <c r="G1760" s="11">
        <v>3500</v>
      </c>
      <c r="H1760" s="11">
        <v>0.75</v>
      </c>
      <c r="I1760" s="11">
        <v>0.4</v>
      </c>
      <c r="J1760" s="11">
        <v>0.7</v>
      </c>
      <c r="K1760" s="11">
        <v>4</v>
      </c>
      <c r="L1760" s="11">
        <v>2</v>
      </c>
      <c r="M1760" s="11">
        <v>3</v>
      </c>
      <c r="N1760" s="11">
        <v>4</v>
      </c>
      <c r="O1760" s="11">
        <v>0.2</v>
      </c>
      <c r="P1760" s="11">
        <v>0.1</v>
      </c>
      <c r="Q1760" s="11">
        <v>0.16666666999999999</v>
      </c>
      <c r="R1760" s="11">
        <v>0.25</v>
      </c>
      <c r="S1760" s="11">
        <v>1328.9603</v>
      </c>
      <c r="T1760" s="11">
        <v>0.6</v>
      </c>
      <c r="U1760" s="11">
        <v>70</v>
      </c>
      <c r="V1760" s="11">
        <v>1400</v>
      </c>
      <c r="W1760" s="11">
        <v>14.634366</v>
      </c>
      <c r="Y1760" s="11">
        <v>15.754960000000001</v>
      </c>
      <c r="Z1760" s="11">
        <v>548.70743801652895</v>
      </c>
      <c r="AA1760" s="11">
        <v>1328.9603</v>
      </c>
      <c r="AB1760" s="11">
        <v>0.6</v>
      </c>
      <c r="AC1760" s="11">
        <v>70</v>
      </c>
      <c r="AD1760" s="11">
        <v>14.634366</v>
      </c>
    </row>
    <row r="1761" spans="2:30" x14ac:dyDescent="0.35">
      <c r="B1761" s="11">
        <v>15.824009</v>
      </c>
      <c r="C1761" s="11">
        <v>30</v>
      </c>
      <c r="D1761" s="11">
        <v>287.81632999999999</v>
      </c>
      <c r="E1761" s="11">
        <v>0.246</v>
      </c>
      <c r="F1761" s="11">
        <v>2400</v>
      </c>
      <c r="G1761" s="11">
        <v>4000</v>
      </c>
      <c r="H1761" s="11">
        <v>0.85</v>
      </c>
      <c r="I1761" s="11">
        <v>0.5</v>
      </c>
      <c r="J1761" s="11">
        <v>0.7</v>
      </c>
      <c r="K1761" s="11">
        <v>3</v>
      </c>
      <c r="L1761" s="11">
        <v>2</v>
      </c>
      <c r="M1761" s="11">
        <v>2</v>
      </c>
      <c r="N1761" s="11">
        <v>3</v>
      </c>
      <c r="O1761" s="11">
        <v>0.2</v>
      </c>
      <c r="P1761" s="11">
        <v>0.2</v>
      </c>
      <c r="Q1761" s="11">
        <v>0.1</v>
      </c>
      <c r="R1761" s="11">
        <v>0.35</v>
      </c>
      <c r="S1761" s="11">
        <v>2033.8150000000001</v>
      </c>
      <c r="T1761" s="11">
        <v>0.42499999999999999</v>
      </c>
      <c r="U1761" s="11">
        <v>50</v>
      </c>
      <c r="V1761" s="11">
        <v>1800</v>
      </c>
      <c r="W1761" s="11">
        <v>12.926606</v>
      </c>
      <c r="Y1761" s="11">
        <v>15.824009</v>
      </c>
      <c r="Z1761" s="11">
        <v>590.4</v>
      </c>
      <c r="AA1761" s="11">
        <v>2033.8150000000001</v>
      </c>
      <c r="AB1761" s="11">
        <v>0.42499999999999999</v>
      </c>
      <c r="AC1761" s="11">
        <v>50</v>
      </c>
      <c r="AD1761" s="11">
        <v>12.926606</v>
      </c>
    </row>
    <row r="1762" spans="2:30" x14ac:dyDescent="0.35">
      <c r="B1762" s="11">
        <v>-5.107272</v>
      </c>
      <c r="C1762" s="11">
        <v>40</v>
      </c>
      <c r="D1762" s="11">
        <v>13.683673000000001</v>
      </c>
      <c r="E1762" s="11">
        <v>0.3</v>
      </c>
      <c r="F1762" s="11">
        <v>785.64049586776855</v>
      </c>
      <c r="G1762" s="11">
        <v>7500</v>
      </c>
      <c r="H1762" s="11">
        <v>0.85</v>
      </c>
      <c r="I1762" s="11">
        <v>0.4</v>
      </c>
      <c r="J1762" s="11">
        <v>0.8</v>
      </c>
      <c r="K1762" s="11">
        <v>2</v>
      </c>
      <c r="L1762" s="11">
        <v>4</v>
      </c>
      <c r="M1762" s="11">
        <v>2</v>
      </c>
      <c r="N1762" s="11">
        <v>2</v>
      </c>
      <c r="O1762" s="11">
        <v>0.125</v>
      </c>
      <c r="P1762" s="11">
        <v>0.2</v>
      </c>
      <c r="Q1762" s="11">
        <v>0.23333333000000001</v>
      </c>
      <c r="R1762" s="11">
        <v>0.35</v>
      </c>
      <c r="S1762" s="11">
        <v>3011.8461000000002</v>
      </c>
      <c r="T1762" s="11">
        <v>0.6</v>
      </c>
      <c r="U1762" s="11">
        <v>60</v>
      </c>
      <c r="V1762" s="11">
        <v>400</v>
      </c>
      <c r="W1762" s="11">
        <v>-4.0186824000000003</v>
      </c>
      <c r="Y1762" s="11">
        <v>-5.107272</v>
      </c>
      <c r="Z1762" s="11">
        <v>235.69214876033055</v>
      </c>
      <c r="AA1762" s="11">
        <v>3011.8461000000002</v>
      </c>
      <c r="AB1762" s="11">
        <v>0.6</v>
      </c>
      <c r="AC1762" s="11">
        <v>60</v>
      </c>
      <c r="AD1762" s="11">
        <v>-4.0186824000000003</v>
      </c>
    </row>
    <row r="1763" spans="2:30" x14ac:dyDescent="0.35">
      <c r="B1763" s="11">
        <v>-6.315887</v>
      </c>
      <c r="C1763" s="11">
        <v>25</v>
      </c>
      <c r="D1763" s="11">
        <v>275.63265000000001</v>
      </c>
      <c r="E1763" s="11">
        <v>0.13800000000000001</v>
      </c>
      <c r="F1763" s="11">
        <v>1650</v>
      </c>
      <c r="G1763" s="11">
        <v>5500</v>
      </c>
      <c r="H1763" s="11">
        <v>0.7</v>
      </c>
      <c r="I1763" s="11">
        <v>0.4</v>
      </c>
      <c r="J1763" s="11">
        <v>0.7</v>
      </c>
      <c r="K1763" s="11">
        <v>2</v>
      </c>
      <c r="L1763" s="11">
        <v>2</v>
      </c>
      <c r="M1763" s="11">
        <v>2</v>
      </c>
      <c r="N1763" s="11">
        <v>3</v>
      </c>
      <c r="O1763" s="11">
        <v>0.2</v>
      </c>
      <c r="P1763" s="11">
        <v>0.1</v>
      </c>
      <c r="Q1763" s="11">
        <v>0.1</v>
      </c>
      <c r="R1763" s="11">
        <v>0.25</v>
      </c>
      <c r="S1763" s="11">
        <v>1489.4661000000001</v>
      </c>
      <c r="T1763" s="11">
        <v>0.57499999999999996</v>
      </c>
      <c r="U1763" s="11">
        <v>90</v>
      </c>
      <c r="V1763" s="11">
        <v>2000</v>
      </c>
      <c r="W1763" s="11">
        <v>-7.5361099999999999</v>
      </c>
      <c r="Y1763" s="11">
        <v>-6.315887</v>
      </c>
      <c r="Z1763" s="11">
        <v>227.70000000000002</v>
      </c>
      <c r="AA1763" s="11">
        <v>1489.4661000000001</v>
      </c>
      <c r="AB1763" s="11">
        <v>0.57499999999999996</v>
      </c>
      <c r="AC1763" s="11">
        <v>90</v>
      </c>
      <c r="AD1763" s="11">
        <v>-7.5361099999999999</v>
      </c>
    </row>
    <row r="1764" spans="2:30" x14ac:dyDescent="0.35">
      <c r="B1764" s="11">
        <v>-8.3398450000000004</v>
      </c>
      <c r="C1764" s="11">
        <v>15</v>
      </c>
      <c r="D1764" s="11">
        <v>1.5</v>
      </c>
      <c r="E1764" s="11">
        <v>5.7000000000000002E-2</v>
      </c>
      <c r="F1764" s="11">
        <v>1694.4731404958679</v>
      </c>
      <c r="G1764" s="11">
        <v>8500</v>
      </c>
      <c r="H1764" s="11">
        <v>0.85</v>
      </c>
      <c r="I1764" s="11">
        <v>0.2</v>
      </c>
      <c r="J1764" s="11">
        <v>0.8</v>
      </c>
      <c r="K1764" s="11">
        <v>3</v>
      </c>
      <c r="L1764" s="11">
        <v>4</v>
      </c>
      <c r="M1764" s="11">
        <v>3</v>
      </c>
      <c r="N1764" s="11">
        <v>2</v>
      </c>
      <c r="O1764" s="11">
        <v>0.05</v>
      </c>
      <c r="P1764" s="11">
        <v>0.1</v>
      </c>
      <c r="Q1764" s="11">
        <v>0.23333333000000001</v>
      </c>
      <c r="R1764" s="11">
        <v>0.25</v>
      </c>
      <c r="S1764" s="11">
        <v>3227.4749000000002</v>
      </c>
      <c r="T1764" s="11">
        <v>0.42499999999999999</v>
      </c>
      <c r="U1764" s="11">
        <v>70</v>
      </c>
      <c r="V1764" s="11">
        <v>1600</v>
      </c>
      <c r="W1764" s="11">
        <v>-7.7367569999999999</v>
      </c>
      <c r="Y1764" s="11">
        <v>-8.3398450000000004</v>
      </c>
      <c r="Z1764" s="11">
        <v>96.58496900826448</v>
      </c>
      <c r="AA1764" s="11">
        <v>3227.4749000000002</v>
      </c>
      <c r="AB1764" s="11">
        <v>0.42499999999999999</v>
      </c>
      <c r="AC1764" s="11">
        <v>70</v>
      </c>
      <c r="AD1764" s="11">
        <v>-7.7367569999999999</v>
      </c>
    </row>
    <row r="1765" spans="2:30" x14ac:dyDescent="0.35">
      <c r="B1765" s="11">
        <v>-2.9900169999999999</v>
      </c>
      <c r="C1765" s="11">
        <v>45</v>
      </c>
      <c r="D1765" s="11">
        <v>269.54082</v>
      </c>
      <c r="E1765" s="11">
        <v>0.16500000000000001</v>
      </c>
      <c r="F1765" s="11">
        <v>1475</v>
      </c>
      <c r="G1765" s="11">
        <v>7500</v>
      </c>
      <c r="H1765" s="11">
        <v>0.8</v>
      </c>
      <c r="I1765" s="11">
        <v>0.3</v>
      </c>
      <c r="J1765" s="11">
        <v>0.9</v>
      </c>
      <c r="K1765" s="11">
        <v>4</v>
      </c>
      <c r="L1765" s="11">
        <v>3</v>
      </c>
      <c r="M1765" s="11">
        <v>4</v>
      </c>
      <c r="N1765" s="11">
        <v>2</v>
      </c>
      <c r="O1765" s="11">
        <v>0.05</v>
      </c>
      <c r="P1765" s="11">
        <v>0.15</v>
      </c>
      <c r="Q1765" s="11">
        <v>0.3</v>
      </c>
      <c r="R1765" s="11">
        <v>0.3</v>
      </c>
      <c r="S1765" s="11">
        <v>3489.3177999999998</v>
      </c>
      <c r="T1765" s="11">
        <v>0.45</v>
      </c>
      <c r="U1765" s="11">
        <v>90</v>
      </c>
      <c r="V1765" s="11">
        <v>1800</v>
      </c>
      <c r="W1765" s="11">
        <v>-2.4120947999999998</v>
      </c>
      <c r="Y1765" s="11">
        <v>-2.9900169999999999</v>
      </c>
      <c r="Z1765" s="11">
        <v>243.375</v>
      </c>
      <c r="AA1765" s="11">
        <v>3489.3177999999998</v>
      </c>
      <c r="AB1765" s="11">
        <v>0.45</v>
      </c>
      <c r="AC1765" s="11">
        <v>90</v>
      </c>
      <c r="AD1765" s="11">
        <v>-2.4120947999999998</v>
      </c>
    </row>
    <row r="1766" spans="2:30" x14ac:dyDescent="0.35">
      <c r="B1766" s="11">
        <v>22.810003999999999</v>
      </c>
      <c r="C1766" s="11">
        <v>20</v>
      </c>
      <c r="D1766" s="11">
        <v>220.80611999999999</v>
      </c>
      <c r="E1766" s="11">
        <v>0.13800000000000001</v>
      </c>
      <c r="F1766" s="11">
        <v>2380.1652892561983</v>
      </c>
      <c r="G1766" s="11">
        <v>7000</v>
      </c>
      <c r="H1766" s="11">
        <v>0.85</v>
      </c>
      <c r="I1766" s="11">
        <v>0.2</v>
      </c>
      <c r="J1766" s="11">
        <v>0.9</v>
      </c>
      <c r="K1766" s="11">
        <v>2</v>
      </c>
      <c r="L1766" s="11">
        <v>4</v>
      </c>
      <c r="M1766" s="11">
        <v>3</v>
      </c>
      <c r="N1766" s="11">
        <v>3</v>
      </c>
      <c r="O1766" s="11">
        <v>0.05</v>
      </c>
      <c r="P1766" s="11">
        <v>0.15</v>
      </c>
      <c r="Q1766" s="11">
        <v>0.16666666999999999</v>
      </c>
      <c r="R1766" s="11">
        <v>0.3</v>
      </c>
      <c r="S1766" s="11">
        <v>2570.2004000000002</v>
      </c>
      <c r="T1766" s="11">
        <v>0.4</v>
      </c>
      <c r="U1766" s="11">
        <v>80</v>
      </c>
      <c r="V1766" s="11">
        <v>2000</v>
      </c>
      <c r="W1766" s="11">
        <v>24.463175</v>
      </c>
      <c r="Y1766" s="11">
        <v>22.810003999999999</v>
      </c>
      <c r="Z1766" s="11">
        <v>328.4628099173554</v>
      </c>
      <c r="AA1766" s="11">
        <v>2570.2004000000002</v>
      </c>
      <c r="AB1766" s="11">
        <v>0.4</v>
      </c>
      <c r="AC1766" s="11">
        <v>80</v>
      </c>
      <c r="AD1766" s="11">
        <v>24.463175</v>
      </c>
    </row>
    <row r="1767" spans="2:30" x14ac:dyDescent="0.35">
      <c r="B1767" s="11">
        <v>21.352603999999999</v>
      </c>
      <c r="C1767" s="11">
        <v>30</v>
      </c>
      <c r="D1767" s="11">
        <v>214.71429000000001</v>
      </c>
      <c r="E1767" s="11">
        <v>0.111</v>
      </c>
      <c r="F1767" s="11">
        <v>4635.2789256198348</v>
      </c>
      <c r="G1767" s="11">
        <v>8000</v>
      </c>
      <c r="H1767" s="11">
        <v>0.8</v>
      </c>
      <c r="I1767" s="11">
        <v>0.3</v>
      </c>
      <c r="J1767" s="11">
        <v>0.7</v>
      </c>
      <c r="K1767" s="11">
        <v>2</v>
      </c>
      <c r="L1767" s="11">
        <v>3</v>
      </c>
      <c r="M1767" s="11">
        <v>4</v>
      </c>
      <c r="N1767" s="11">
        <v>4</v>
      </c>
      <c r="O1767" s="11">
        <v>0.2</v>
      </c>
      <c r="P1767" s="11">
        <v>0.15</v>
      </c>
      <c r="Q1767" s="11">
        <v>0.16666666999999999</v>
      </c>
      <c r="R1767" s="11">
        <v>0.2</v>
      </c>
      <c r="S1767" s="11">
        <v>4067.63</v>
      </c>
      <c r="T1767" s="11">
        <v>0.47499999999999998</v>
      </c>
      <c r="U1767" s="11">
        <v>60</v>
      </c>
      <c r="V1767" s="11">
        <v>2000</v>
      </c>
      <c r="W1767" s="11">
        <v>15.303818</v>
      </c>
      <c r="Y1767" s="11">
        <v>21.352603999999999</v>
      </c>
      <c r="Z1767" s="11">
        <v>514.51596074380166</v>
      </c>
      <c r="AA1767" s="11">
        <v>4067.63</v>
      </c>
      <c r="AB1767" s="11">
        <v>0.47499999999999998</v>
      </c>
      <c r="AC1767" s="11">
        <v>60</v>
      </c>
      <c r="AD1767" s="11">
        <v>15.303818</v>
      </c>
    </row>
    <row r="1768" spans="2:30" x14ac:dyDescent="0.35">
      <c r="B1768" s="11">
        <v>-3.4412150000000001</v>
      </c>
      <c r="C1768" s="11">
        <v>15</v>
      </c>
      <c r="D1768" s="11">
        <v>293.90816000000001</v>
      </c>
      <c r="E1768" s="11">
        <v>0.246</v>
      </c>
      <c r="F1768" s="11">
        <v>600</v>
      </c>
      <c r="G1768" s="11">
        <v>7000</v>
      </c>
      <c r="H1768" s="11">
        <v>0.7</v>
      </c>
      <c r="I1768" s="11">
        <v>0.3</v>
      </c>
      <c r="J1768" s="11">
        <v>0.9</v>
      </c>
      <c r="K1768" s="11">
        <v>2</v>
      </c>
      <c r="L1768" s="11">
        <v>3</v>
      </c>
      <c r="M1768" s="11">
        <v>2</v>
      </c>
      <c r="N1768" s="11">
        <v>3</v>
      </c>
      <c r="O1768" s="11">
        <v>0.2</v>
      </c>
      <c r="P1768" s="11">
        <v>0.2</v>
      </c>
      <c r="Q1768" s="11">
        <v>0.3</v>
      </c>
      <c r="R1768" s="11">
        <v>0.3</v>
      </c>
      <c r="S1768" s="11">
        <v>2025.0823</v>
      </c>
      <c r="T1768" s="11">
        <v>0.4</v>
      </c>
      <c r="U1768" s="11">
        <v>70</v>
      </c>
      <c r="V1768" s="11">
        <v>1800</v>
      </c>
      <c r="W1768" s="11">
        <v>-3.9140600999999999</v>
      </c>
      <c r="Y1768" s="11">
        <v>-3.4412150000000001</v>
      </c>
      <c r="Z1768" s="11">
        <v>147.6</v>
      </c>
      <c r="AA1768" s="11">
        <v>2025.0823</v>
      </c>
      <c r="AB1768" s="11">
        <v>0.4</v>
      </c>
      <c r="AC1768" s="11">
        <v>70</v>
      </c>
      <c r="AD1768" s="11">
        <v>-3.9140600999999999</v>
      </c>
    </row>
    <row r="1769" spans="2:30" x14ac:dyDescent="0.35">
      <c r="B1769" s="11">
        <v>-17.888352000000001</v>
      </c>
      <c r="C1769" s="11">
        <v>30</v>
      </c>
      <c r="D1769" s="11">
        <v>208.62244999999999</v>
      </c>
      <c r="E1769" s="11">
        <v>0.3</v>
      </c>
      <c r="F1769" s="11">
        <v>1125</v>
      </c>
      <c r="G1769" s="11">
        <v>3500</v>
      </c>
      <c r="H1769" s="11">
        <v>0.8</v>
      </c>
      <c r="I1769" s="11">
        <v>0.3</v>
      </c>
      <c r="J1769" s="11">
        <v>0.9</v>
      </c>
      <c r="K1769" s="11">
        <v>2</v>
      </c>
      <c r="L1769" s="11">
        <v>3</v>
      </c>
      <c r="M1769" s="11">
        <v>4</v>
      </c>
      <c r="N1769" s="11">
        <v>4</v>
      </c>
      <c r="O1769" s="11">
        <v>0.05</v>
      </c>
      <c r="P1769" s="11">
        <v>0.2</v>
      </c>
      <c r="Q1769" s="11">
        <v>0.23333333000000001</v>
      </c>
      <c r="R1769" s="11">
        <v>0.2</v>
      </c>
      <c r="S1769" s="11">
        <v>1205.5273999999999</v>
      </c>
      <c r="T1769" s="11">
        <v>0.55000000000000004</v>
      </c>
      <c r="U1769" s="11">
        <v>60</v>
      </c>
      <c r="V1769" s="11">
        <v>1200</v>
      </c>
      <c r="W1769" s="11">
        <v>-18.836124000000002</v>
      </c>
      <c r="Y1769" s="11">
        <v>-17.888352000000001</v>
      </c>
      <c r="Z1769" s="11">
        <v>337.5</v>
      </c>
      <c r="AA1769" s="11">
        <v>1205.5273999999999</v>
      </c>
      <c r="AB1769" s="11">
        <v>0.55000000000000004</v>
      </c>
      <c r="AC1769" s="11">
        <v>60</v>
      </c>
      <c r="AD1769" s="11">
        <v>-18.836124000000002</v>
      </c>
    </row>
    <row r="1770" spans="2:30" x14ac:dyDescent="0.35">
      <c r="B1770" s="11">
        <v>39.677909</v>
      </c>
      <c r="C1770" s="11">
        <v>15</v>
      </c>
      <c r="D1770" s="11">
        <v>111.15306</v>
      </c>
      <c r="E1770" s="11">
        <v>0.192</v>
      </c>
      <c r="F1770" s="11">
        <v>3290.2892561983467</v>
      </c>
      <c r="G1770" s="11">
        <v>7500</v>
      </c>
      <c r="H1770" s="11">
        <v>0.8</v>
      </c>
      <c r="I1770" s="11">
        <v>0.3</v>
      </c>
      <c r="J1770" s="11">
        <v>0.6</v>
      </c>
      <c r="K1770" s="11">
        <v>3</v>
      </c>
      <c r="L1770" s="11">
        <v>3</v>
      </c>
      <c r="M1770" s="11">
        <v>3</v>
      </c>
      <c r="N1770" s="11">
        <v>4</v>
      </c>
      <c r="O1770" s="11">
        <v>0.125</v>
      </c>
      <c r="P1770" s="11">
        <v>0.1</v>
      </c>
      <c r="Q1770" s="11">
        <v>0.16666666999999999</v>
      </c>
      <c r="R1770" s="11">
        <v>0.25</v>
      </c>
      <c r="S1770" s="11">
        <v>4881.8949000000002</v>
      </c>
      <c r="T1770" s="11">
        <v>0.42499999999999999</v>
      </c>
      <c r="U1770" s="11">
        <v>90</v>
      </c>
      <c r="V1770" s="11">
        <v>1000</v>
      </c>
      <c r="W1770" s="11">
        <v>42.291584</v>
      </c>
      <c r="Y1770" s="11">
        <v>39.677909</v>
      </c>
      <c r="Z1770" s="11">
        <v>631.7355371900826</v>
      </c>
      <c r="AA1770" s="11">
        <v>4881.8949000000002</v>
      </c>
      <c r="AB1770" s="11">
        <v>0.42499999999999999</v>
      </c>
      <c r="AC1770" s="11">
        <v>90</v>
      </c>
      <c r="AD1770" s="11">
        <v>42.291584</v>
      </c>
    </row>
    <row r="1771" spans="2:30" x14ac:dyDescent="0.35">
      <c r="B1771" s="11">
        <v>-6.7217279999999997</v>
      </c>
      <c r="C1771" s="11">
        <v>25</v>
      </c>
      <c r="D1771" s="11">
        <v>92.877550999999997</v>
      </c>
      <c r="E1771" s="11">
        <v>8.4000000000000005E-2</v>
      </c>
      <c r="F1771" s="11">
        <v>4176.1363636363631</v>
      </c>
      <c r="G1771" s="11">
        <v>8000</v>
      </c>
      <c r="H1771" s="11">
        <v>0.8</v>
      </c>
      <c r="I1771" s="11">
        <v>0.5</v>
      </c>
      <c r="J1771" s="11">
        <v>0.8</v>
      </c>
      <c r="K1771" s="11">
        <v>4</v>
      </c>
      <c r="L1771" s="11">
        <v>2</v>
      </c>
      <c r="M1771" s="11">
        <v>3</v>
      </c>
      <c r="N1771" s="11">
        <v>3</v>
      </c>
      <c r="O1771" s="11">
        <v>0.05</v>
      </c>
      <c r="P1771" s="11">
        <v>0.2</v>
      </c>
      <c r="Q1771" s="11">
        <v>0.3</v>
      </c>
      <c r="R1771" s="11">
        <v>0.35</v>
      </c>
      <c r="S1771" s="11">
        <v>2166.4960999999998</v>
      </c>
      <c r="T1771" s="11">
        <v>0.65</v>
      </c>
      <c r="U1771" s="11">
        <v>40</v>
      </c>
      <c r="V1771" s="11">
        <v>800</v>
      </c>
      <c r="W1771" s="11">
        <v>-10.335276</v>
      </c>
      <c r="Y1771" s="11">
        <v>-6.7217279999999997</v>
      </c>
      <c r="Z1771" s="11">
        <v>350.7954545454545</v>
      </c>
      <c r="AA1771" s="11">
        <v>2166.4960999999998</v>
      </c>
      <c r="AB1771" s="11">
        <v>0.65</v>
      </c>
      <c r="AC1771" s="11">
        <v>40</v>
      </c>
      <c r="AD1771" s="11">
        <v>-10.335276</v>
      </c>
    </row>
    <row r="1772" spans="2:30" x14ac:dyDescent="0.35">
      <c r="B1772" s="11">
        <v>17.888628000000001</v>
      </c>
      <c r="C1772" s="11">
        <v>20</v>
      </c>
      <c r="D1772" s="11">
        <v>68.510204000000002</v>
      </c>
      <c r="E1772" s="11">
        <v>0.246</v>
      </c>
      <c r="F1772" s="11">
        <v>4231.4049586776864</v>
      </c>
      <c r="G1772" s="11">
        <v>4500</v>
      </c>
      <c r="H1772" s="11">
        <v>0.7</v>
      </c>
      <c r="I1772" s="11">
        <v>0.3</v>
      </c>
      <c r="J1772" s="11">
        <v>0.8</v>
      </c>
      <c r="K1772" s="11">
        <v>4</v>
      </c>
      <c r="L1772" s="11">
        <v>2</v>
      </c>
      <c r="M1772" s="11">
        <v>4</v>
      </c>
      <c r="N1772" s="11">
        <v>3</v>
      </c>
      <c r="O1772" s="11">
        <v>0.2</v>
      </c>
      <c r="P1772" s="11">
        <v>0.1</v>
      </c>
      <c r="Q1772" s="11">
        <v>0.23333333000000001</v>
      </c>
      <c r="R1772" s="11">
        <v>0.3</v>
      </c>
      <c r="S1772" s="11">
        <v>2439.0677000000001</v>
      </c>
      <c r="T1772" s="11">
        <v>0.52500000000000002</v>
      </c>
      <c r="U1772" s="11">
        <v>60</v>
      </c>
      <c r="V1772" s="11">
        <v>400</v>
      </c>
      <c r="W1772" s="11">
        <v>15.810777</v>
      </c>
      <c r="Y1772" s="11">
        <v>17.888628000000001</v>
      </c>
      <c r="Z1772" s="11">
        <v>1040.9256198347109</v>
      </c>
      <c r="AA1772" s="11">
        <v>2439.0677000000001</v>
      </c>
      <c r="AB1772" s="11">
        <v>0.52500000000000002</v>
      </c>
      <c r="AC1772" s="11">
        <v>60</v>
      </c>
      <c r="AD1772" s="11">
        <v>15.810777</v>
      </c>
    </row>
    <row r="1773" spans="2:30" x14ac:dyDescent="0.35">
      <c r="B1773" s="11">
        <v>-14.244054999999999</v>
      </c>
      <c r="C1773" s="11">
        <v>40</v>
      </c>
      <c r="D1773" s="11">
        <v>287.81632999999999</v>
      </c>
      <c r="E1773" s="11">
        <v>5.7000000000000002E-2</v>
      </c>
      <c r="F1773" s="11">
        <v>2847.3657024793383</v>
      </c>
      <c r="G1773" s="11">
        <v>8000</v>
      </c>
      <c r="H1773" s="11">
        <v>0.8</v>
      </c>
      <c r="I1773" s="11">
        <v>0.3</v>
      </c>
      <c r="J1773" s="11">
        <v>0.7</v>
      </c>
      <c r="K1773" s="11">
        <v>4</v>
      </c>
      <c r="L1773" s="11">
        <v>4</v>
      </c>
      <c r="M1773" s="11">
        <v>2</v>
      </c>
      <c r="N1773" s="11">
        <v>3</v>
      </c>
      <c r="O1773" s="11">
        <v>0.125</v>
      </c>
      <c r="P1773" s="11">
        <v>0.1</v>
      </c>
      <c r="Q1773" s="11">
        <v>0.16666666999999999</v>
      </c>
      <c r="R1773" s="11">
        <v>0.2</v>
      </c>
      <c r="S1773" s="11">
        <v>3212.6358</v>
      </c>
      <c r="T1773" s="11">
        <v>0.57499999999999996</v>
      </c>
      <c r="U1773" s="11">
        <v>60</v>
      </c>
      <c r="V1773" s="11">
        <v>1400</v>
      </c>
      <c r="W1773" s="11">
        <v>-14.800044</v>
      </c>
      <c r="Y1773" s="11">
        <v>-14.244054999999999</v>
      </c>
      <c r="Z1773" s="11">
        <v>162.2998450413223</v>
      </c>
      <c r="AA1773" s="11">
        <v>3212.6358</v>
      </c>
      <c r="AB1773" s="11">
        <v>0.57499999999999996</v>
      </c>
      <c r="AC1773" s="11">
        <v>60</v>
      </c>
      <c r="AD1773" s="11">
        <v>-14.800044</v>
      </c>
    </row>
    <row r="1774" spans="2:30" x14ac:dyDescent="0.35">
      <c r="B1774" s="11">
        <v>5.0532640000000004</v>
      </c>
      <c r="C1774" s="11">
        <v>45</v>
      </c>
      <c r="D1774" s="11">
        <v>7.5918367</v>
      </c>
      <c r="E1774" s="11">
        <v>0.219</v>
      </c>
      <c r="F1774" s="11">
        <v>5061.9834710743798</v>
      </c>
      <c r="G1774" s="11">
        <v>7000</v>
      </c>
      <c r="H1774" s="11">
        <v>0.75</v>
      </c>
      <c r="I1774" s="11">
        <v>0.2</v>
      </c>
      <c r="J1774" s="11">
        <v>0.7</v>
      </c>
      <c r="K1774" s="11">
        <v>3</v>
      </c>
      <c r="L1774" s="11">
        <v>2</v>
      </c>
      <c r="M1774" s="11">
        <v>4</v>
      </c>
      <c r="N1774" s="11">
        <v>4</v>
      </c>
      <c r="O1774" s="11">
        <v>0.125</v>
      </c>
      <c r="P1774" s="11">
        <v>0.2</v>
      </c>
      <c r="Q1774" s="11">
        <v>0.16666666999999999</v>
      </c>
      <c r="R1774" s="11">
        <v>0.2</v>
      </c>
      <c r="S1774" s="11">
        <v>2731.4229999999998</v>
      </c>
      <c r="T1774" s="11">
        <v>0.67500000000000004</v>
      </c>
      <c r="U1774" s="11">
        <v>70</v>
      </c>
      <c r="V1774" s="11">
        <v>1400</v>
      </c>
      <c r="W1774" s="11">
        <v>8.8007093000000012</v>
      </c>
      <c r="Y1774" s="11">
        <v>5.0532640000000004</v>
      </c>
      <c r="Z1774" s="11">
        <v>1108.5743801652891</v>
      </c>
      <c r="AA1774" s="11">
        <v>2731.4229999999998</v>
      </c>
      <c r="AB1774" s="11">
        <v>0.67500000000000004</v>
      </c>
      <c r="AC1774" s="11">
        <v>70</v>
      </c>
      <c r="AD1774" s="11">
        <v>8.8007093000000012</v>
      </c>
    </row>
    <row r="1775" spans="2:30" x14ac:dyDescent="0.35">
      <c r="B1775" s="11">
        <v>-20.607220000000002</v>
      </c>
      <c r="C1775" s="11">
        <v>20</v>
      </c>
      <c r="D1775" s="11">
        <v>105.06122000000001</v>
      </c>
      <c r="E1775" s="11">
        <v>0.3</v>
      </c>
      <c r="F1775" s="11">
        <v>6600</v>
      </c>
      <c r="G1775" s="11">
        <v>7500</v>
      </c>
      <c r="H1775" s="11">
        <v>0.7</v>
      </c>
      <c r="I1775" s="11">
        <v>0.5</v>
      </c>
      <c r="J1775" s="11">
        <v>0.8</v>
      </c>
      <c r="K1775" s="11">
        <v>4</v>
      </c>
      <c r="L1775" s="11">
        <v>4</v>
      </c>
      <c r="M1775" s="11">
        <v>4</v>
      </c>
      <c r="N1775" s="11">
        <v>3</v>
      </c>
      <c r="O1775" s="11">
        <v>0.2</v>
      </c>
      <c r="P1775" s="11">
        <v>0.15</v>
      </c>
      <c r="Q1775" s="11">
        <v>0.16666666999999999</v>
      </c>
      <c r="R1775" s="11">
        <v>0.3</v>
      </c>
      <c r="S1775" s="11">
        <v>2098.1228000000001</v>
      </c>
      <c r="T1775" s="11">
        <v>0.65</v>
      </c>
      <c r="U1775" s="11">
        <v>50</v>
      </c>
      <c r="V1775" s="11">
        <v>1000</v>
      </c>
      <c r="W1775" s="11">
        <v>-17.264388</v>
      </c>
      <c r="Y1775" s="11">
        <v>-20.607220000000002</v>
      </c>
      <c r="Z1775" s="11">
        <v>1980</v>
      </c>
      <c r="AA1775" s="11">
        <v>2098.1228000000001</v>
      </c>
      <c r="AB1775" s="11">
        <v>0.65</v>
      </c>
      <c r="AC1775" s="11">
        <v>50</v>
      </c>
      <c r="AD1775" s="11">
        <v>-17.264388</v>
      </c>
    </row>
    <row r="1776" spans="2:30" x14ac:dyDescent="0.35">
      <c r="B1776" s="11">
        <v>-9.150404</v>
      </c>
      <c r="C1776" s="11">
        <v>25</v>
      </c>
      <c r="D1776" s="11">
        <v>7.5918367</v>
      </c>
      <c r="E1776" s="11">
        <v>0.3</v>
      </c>
      <c r="F1776" s="11">
        <v>3800</v>
      </c>
      <c r="G1776" s="11">
        <v>7000</v>
      </c>
      <c r="H1776" s="11">
        <v>0.85</v>
      </c>
      <c r="I1776" s="11">
        <v>0.2</v>
      </c>
      <c r="J1776" s="11">
        <v>0.9</v>
      </c>
      <c r="K1776" s="11">
        <v>4</v>
      </c>
      <c r="L1776" s="11">
        <v>3</v>
      </c>
      <c r="M1776" s="11">
        <v>4</v>
      </c>
      <c r="N1776" s="11">
        <v>4</v>
      </c>
      <c r="O1776" s="11">
        <v>0.05</v>
      </c>
      <c r="P1776" s="11">
        <v>0.15</v>
      </c>
      <c r="Q1776" s="11">
        <v>0.3</v>
      </c>
      <c r="R1776" s="11">
        <v>0.35</v>
      </c>
      <c r="S1776" s="11">
        <v>3672.8879000000002</v>
      </c>
      <c r="T1776" s="11">
        <v>0.67500000000000004</v>
      </c>
      <c r="U1776" s="11">
        <v>40</v>
      </c>
      <c r="V1776" s="11">
        <v>800</v>
      </c>
      <c r="W1776" s="11">
        <v>-14.228161999999999</v>
      </c>
      <c r="Y1776" s="11">
        <v>-9.150404</v>
      </c>
      <c r="Z1776" s="11">
        <v>1140</v>
      </c>
      <c r="AA1776" s="11">
        <v>3672.8879000000002</v>
      </c>
      <c r="AB1776" s="11">
        <v>0.67500000000000004</v>
      </c>
      <c r="AC1776" s="11">
        <v>40</v>
      </c>
      <c r="AD1776" s="11">
        <v>-14.228161999999999</v>
      </c>
    </row>
    <row r="1777" spans="2:30" x14ac:dyDescent="0.35">
      <c r="B1777" s="11">
        <v>-15.749510000000001</v>
      </c>
      <c r="C1777" s="11">
        <v>40</v>
      </c>
      <c r="D1777" s="11">
        <v>190.34693999999999</v>
      </c>
      <c r="E1777" s="11">
        <v>0.27300000000000002</v>
      </c>
      <c r="F1777" s="11">
        <v>3100</v>
      </c>
      <c r="G1777" s="11">
        <v>7500</v>
      </c>
      <c r="H1777" s="11">
        <v>0.8</v>
      </c>
      <c r="I1777" s="11">
        <v>0.4</v>
      </c>
      <c r="J1777" s="11">
        <v>0.6</v>
      </c>
      <c r="K1777" s="11">
        <v>2</v>
      </c>
      <c r="L1777" s="11">
        <v>4</v>
      </c>
      <c r="M1777" s="11">
        <v>3</v>
      </c>
      <c r="N1777" s="11">
        <v>3</v>
      </c>
      <c r="O1777" s="11">
        <v>0.05</v>
      </c>
      <c r="P1777" s="11">
        <v>0.15</v>
      </c>
      <c r="Q1777" s="11">
        <v>0.16666666999999999</v>
      </c>
      <c r="R1777" s="11">
        <v>0.35</v>
      </c>
      <c r="S1777" s="11">
        <v>1853.4437</v>
      </c>
      <c r="T1777" s="11">
        <v>0.55000000000000004</v>
      </c>
      <c r="U1777" s="11">
        <v>50</v>
      </c>
      <c r="V1777" s="11">
        <v>1400</v>
      </c>
      <c r="W1777" s="11">
        <v>-18.751031999999999</v>
      </c>
      <c r="Y1777" s="11">
        <v>-15.749510000000001</v>
      </c>
      <c r="Z1777" s="11">
        <v>846.30000000000007</v>
      </c>
      <c r="AA1777" s="11">
        <v>1853.4437</v>
      </c>
      <c r="AB1777" s="11">
        <v>0.55000000000000004</v>
      </c>
      <c r="AC1777" s="11">
        <v>50</v>
      </c>
      <c r="AD1777" s="11">
        <v>-18.751031999999999</v>
      </c>
    </row>
    <row r="1778" spans="2:30" x14ac:dyDescent="0.35">
      <c r="B1778" s="11">
        <v>4.9276109999999997</v>
      </c>
      <c r="C1778" s="11">
        <v>40</v>
      </c>
      <c r="D1778" s="11">
        <v>300</v>
      </c>
      <c r="E1778" s="11">
        <v>0.27300000000000002</v>
      </c>
      <c r="F1778" s="11">
        <v>2221.6425619834713</v>
      </c>
      <c r="G1778" s="11">
        <v>6500</v>
      </c>
      <c r="H1778" s="11">
        <v>0.85</v>
      </c>
      <c r="I1778" s="11">
        <v>0.5</v>
      </c>
      <c r="J1778" s="11">
        <v>0.7</v>
      </c>
      <c r="K1778" s="11">
        <v>4</v>
      </c>
      <c r="L1778" s="11">
        <v>3</v>
      </c>
      <c r="M1778" s="11">
        <v>2</v>
      </c>
      <c r="N1778" s="11">
        <v>2</v>
      </c>
      <c r="O1778" s="11">
        <v>0.05</v>
      </c>
      <c r="P1778" s="11">
        <v>0.15</v>
      </c>
      <c r="Q1778" s="11">
        <v>0.23333333000000001</v>
      </c>
      <c r="R1778" s="11">
        <v>0.25</v>
      </c>
      <c r="S1778" s="11">
        <v>3112.2408999999998</v>
      </c>
      <c r="T1778" s="11">
        <v>0.6</v>
      </c>
      <c r="U1778" s="11">
        <v>80</v>
      </c>
      <c r="V1778" s="11">
        <v>1000</v>
      </c>
      <c r="W1778" s="11">
        <v>2.4497201</v>
      </c>
      <c r="Y1778" s="11">
        <v>4.9276109999999997</v>
      </c>
      <c r="Z1778" s="11">
        <v>606.5084194214877</v>
      </c>
      <c r="AA1778" s="11">
        <v>3112.2408999999998</v>
      </c>
      <c r="AB1778" s="11">
        <v>0.6</v>
      </c>
      <c r="AC1778" s="11">
        <v>80</v>
      </c>
      <c r="AD1778" s="11">
        <v>2.4497201</v>
      </c>
    </row>
    <row r="1779" spans="2:30" x14ac:dyDescent="0.35">
      <c r="B1779" s="11">
        <v>32.261504000000002</v>
      </c>
      <c r="C1779" s="11">
        <v>20</v>
      </c>
      <c r="D1779" s="11">
        <v>159.88775999999999</v>
      </c>
      <c r="E1779" s="11">
        <v>0.16500000000000001</v>
      </c>
      <c r="F1779" s="11">
        <v>8000</v>
      </c>
      <c r="G1779" s="11">
        <v>6500</v>
      </c>
      <c r="H1779" s="11">
        <v>0.7</v>
      </c>
      <c r="I1779" s="11">
        <v>0.3</v>
      </c>
      <c r="J1779" s="11">
        <v>0.6</v>
      </c>
      <c r="K1779" s="11">
        <v>4</v>
      </c>
      <c r="L1779" s="11">
        <v>3</v>
      </c>
      <c r="M1779" s="11">
        <v>4</v>
      </c>
      <c r="N1779" s="11">
        <v>3</v>
      </c>
      <c r="O1779" s="11">
        <v>0.125</v>
      </c>
      <c r="P1779" s="11">
        <v>0.15</v>
      </c>
      <c r="Q1779" s="11">
        <v>0.1</v>
      </c>
      <c r="R1779" s="11">
        <v>0.3</v>
      </c>
      <c r="S1779" s="11">
        <v>1818.3731</v>
      </c>
      <c r="T1779" s="11">
        <v>0.5</v>
      </c>
      <c r="U1779" s="11">
        <v>40</v>
      </c>
      <c r="V1779" s="11">
        <v>1000</v>
      </c>
      <c r="W1779" s="11">
        <v>25.868099000000001</v>
      </c>
      <c r="Y1779" s="11">
        <v>32.261504000000002</v>
      </c>
      <c r="Z1779" s="11">
        <v>1320</v>
      </c>
      <c r="AA1779" s="11">
        <v>1818.3731</v>
      </c>
      <c r="AB1779" s="11">
        <v>0.5</v>
      </c>
      <c r="AC1779" s="11">
        <v>40</v>
      </c>
      <c r="AD1779" s="11">
        <v>25.868099000000001</v>
      </c>
    </row>
    <row r="1780" spans="2:30" x14ac:dyDescent="0.35">
      <c r="B1780" s="11">
        <v>-11.635668000000001</v>
      </c>
      <c r="C1780" s="11">
        <v>20</v>
      </c>
      <c r="D1780" s="11">
        <v>275.63265000000001</v>
      </c>
      <c r="E1780" s="11">
        <v>5.7000000000000002E-2</v>
      </c>
      <c r="F1780" s="11">
        <v>3120.6611570247933</v>
      </c>
      <c r="G1780" s="11">
        <v>7500</v>
      </c>
      <c r="H1780" s="11">
        <v>0.85</v>
      </c>
      <c r="I1780" s="11">
        <v>0.5</v>
      </c>
      <c r="J1780" s="11">
        <v>0.9</v>
      </c>
      <c r="K1780" s="11">
        <v>4</v>
      </c>
      <c r="L1780" s="11">
        <v>2</v>
      </c>
      <c r="M1780" s="11">
        <v>3</v>
      </c>
      <c r="N1780" s="11">
        <v>4</v>
      </c>
      <c r="O1780" s="11">
        <v>0.2</v>
      </c>
      <c r="P1780" s="11">
        <v>0.2</v>
      </c>
      <c r="Q1780" s="11">
        <v>0.16666666999999999</v>
      </c>
      <c r="R1780" s="11">
        <v>0.3</v>
      </c>
      <c r="S1780" s="11">
        <v>2753.7860999999998</v>
      </c>
      <c r="T1780" s="11">
        <v>0.6</v>
      </c>
      <c r="U1780" s="11">
        <v>40</v>
      </c>
      <c r="V1780" s="11">
        <v>1400</v>
      </c>
      <c r="W1780" s="11">
        <v>-12.903846</v>
      </c>
      <c r="Y1780" s="11">
        <v>-11.635668000000001</v>
      </c>
      <c r="Z1780" s="11">
        <v>177.87768595041322</v>
      </c>
      <c r="AA1780" s="11">
        <v>2753.7860999999998</v>
      </c>
      <c r="AB1780" s="11">
        <v>0.6</v>
      </c>
      <c r="AC1780" s="11">
        <v>40</v>
      </c>
      <c r="AD1780" s="11">
        <v>-12.903846</v>
      </c>
    </row>
    <row r="1781" spans="2:30" x14ac:dyDescent="0.35">
      <c r="B1781" s="11">
        <v>15.003779</v>
      </c>
      <c r="C1781" s="11">
        <v>30</v>
      </c>
      <c r="D1781" s="11">
        <v>80.693877999999998</v>
      </c>
      <c r="E1781" s="11">
        <v>0.16500000000000001</v>
      </c>
      <c r="F1781" s="11">
        <v>2404.4421487603304</v>
      </c>
      <c r="G1781" s="11">
        <v>8500</v>
      </c>
      <c r="H1781" s="11">
        <v>0.75</v>
      </c>
      <c r="I1781" s="11">
        <v>0.2</v>
      </c>
      <c r="J1781" s="11">
        <v>0.7</v>
      </c>
      <c r="K1781" s="11">
        <v>3</v>
      </c>
      <c r="L1781" s="11">
        <v>4</v>
      </c>
      <c r="M1781" s="11">
        <v>3</v>
      </c>
      <c r="N1781" s="11">
        <v>4</v>
      </c>
      <c r="O1781" s="11">
        <v>0.05</v>
      </c>
      <c r="P1781" s="11">
        <v>0.15</v>
      </c>
      <c r="Q1781" s="11">
        <v>0.23333333000000001</v>
      </c>
      <c r="R1781" s="11">
        <v>0.3</v>
      </c>
      <c r="S1781" s="11">
        <v>5018.9305000000004</v>
      </c>
      <c r="T1781" s="11">
        <v>0.65</v>
      </c>
      <c r="U1781" s="11">
        <v>90</v>
      </c>
      <c r="V1781" s="11">
        <v>1400</v>
      </c>
      <c r="W1781" s="11">
        <v>4.2265553000000002</v>
      </c>
      <c r="Y1781" s="11">
        <v>15.003779</v>
      </c>
      <c r="Z1781" s="11">
        <v>396.7329545454545</v>
      </c>
      <c r="AA1781" s="11">
        <v>5018.9305000000004</v>
      </c>
      <c r="AB1781" s="11">
        <v>0.65</v>
      </c>
      <c r="AC1781" s="11">
        <v>90</v>
      </c>
      <c r="AD1781" s="11">
        <v>4.2265553000000002</v>
      </c>
    </row>
    <row r="1782" spans="2:30" x14ac:dyDescent="0.35">
      <c r="B1782" s="11">
        <v>25.369150999999999</v>
      </c>
      <c r="C1782" s="11">
        <v>30</v>
      </c>
      <c r="D1782" s="11">
        <v>220.80611999999999</v>
      </c>
      <c r="E1782" s="11">
        <v>0.27300000000000002</v>
      </c>
      <c r="F1782" s="11">
        <v>5900</v>
      </c>
      <c r="G1782" s="11">
        <v>3000</v>
      </c>
      <c r="H1782" s="11">
        <v>0.75</v>
      </c>
      <c r="I1782" s="11">
        <v>0.3</v>
      </c>
      <c r="J1782" s="11">
        <v>0.9</v>
      </c>
      <c r="K1782" s="11">
        <v>3</v>
      </c>
      <c r="L1782" s="11">
        <v>2</v>
      </c>
      <c r="M1782" s="11">
        <v>4</v>
      </c>
      <c r="N1782" s="11">
        <v>4</v>
      </c>
      <c r="O1782" s="11">
        <v>0.05</v>
      </c>
      <c r="P1782" s="11">
        <v>0.15</v>
      </c>
      <c r="Q1782" s="11">
        <v>0.1</v>
      </c>
      <c r="R1782" s="11">
        <v>0.35</v>
      </c>
      <c r="S1782" s="11">
        <v>1525.3612000000001</v>
      </c>
      <c r="T1782" s="11">
        <v>0.42499999999999999</v>
      </c>
      <c r="U1782" s="11">
        <v>50</v>
      </c>
      <c r="V1782" s="11">
        <v>1000</v>
      </c>
      <c r="W1782" s="11">
        <v>27.166101999999999</v>
      </c>
      <c r="Y1782" s="11">
        <v>25.369150999999999</v>
      </c>
      <c r="Z1782" s="11">
        <v>1610.7</v>
      </c>
      <c r="AA1782" s="11">
        <v>1525.3612000000001</v>
      </c>
      <c r="AB1782" s="11">
        <v>0.42499999999999999</v>
      </c>
      <c r="AC1782" s="11">
        <v>50</v>
      </c>
      <c r="AD1782" s="11">
        <v>27.166101999999999</v>
      </c>
    </row>
    <row r="1783" spans="2:30" x14ac:dyDescent="0.35">
      <c r="B1783" s="11">
        <v>7.6915339999999999</v>
      </c>
      <c r="C1783" s="11">
        <v>15</v>
      </c>
      <c r="D1783" s="11">
        <v>13.683673000000001</v>
      </c>
      <c r="E1783" s="11">
        <v>0.27300000000000002</v>
      </c>
      <c r="F1783" s="11">
        <v>903.7190082644629</v>
      </c>
      <c r="G1783" s="11">
        <v>4500</v>
      </c>
      <c r="H1783" s="11">
        <v>0.75</v>
      </c>
      <c r="I1783" s="11">
        <v>0.4</v>
      </c>
      <c r="J1783" s="11">
        <v>0.6</v>
      </c>
      <c r="K1783" s="11">
        <v>3</v>
      </c>
      <c r="L1783" s="11">
        <v>3</v>
      </c>
      <c r="M1783" s="11">
        <v>2</v>
      </c>
      <c r="N1783" s="11">
        <v>3</v>
      </c>
      <c r="O1783" s="11">
        <v>0.125</v>
      </c>
      <c r="P1783" s="11">
        <v>0.1</v>
      </c>
      <c r="Q1783" s="11">
        <v>0.1</v>
      </c>
      <c r="R1783" s="11">
        <v>0.25</v>
      </c>
      <c r="S1783" s="11">
        <v>1301.8386</v>
      </c>
      <c r="T1783" s="11">
        <v>0.47499999999999998</v>
      </c>
      <c r="U1783" s="11">
        <v>60</v>
      </c>
      <c r="V1783" s="11">
        <v>800</v>
      </c>
      <c r="W1783" s="11">
        <v>6.1529062999999997</v>
      </c>
      <c r="Y1783" s="11">
        <v>7.6915339999999999</v>
      </c>
      <c r="Z1783" s="11">
        <v>246.71528925619839</v>
      </c>
      <c r="AA1783" s="11">
        <v>1301.8386</v>
      </c>
      <c r="AB1783" s="11">
        <v>0.47499999999999998</v>
      </c>
      <c r="AC1783" s="11">
        <v>60</v>
      </c>
      <c r="AD1783" s="11">
        <v>6.1529062999999997</v>
      </c>
    </row>
    <row r="1784" spans="2:30" x14ac:dyDescent="0.35">
      <c r="B1784" s="11">
        <v>19.937349999999999</v>
      </c>
      <c r="C1784" s="11">
        <v>40</v>
      </c>
      <c r="D1784" s="11">
        <v>226.89796000000001</v>
      </c>
      <c r="E1784" s="11">
        <v>0.3</v>
      </c>
      <c r="F1784" s="11">
        <v>1335.5888429752067</v>
      </c>
      <c r="G1784" s="11">
        <v>7000</v>
      </c>
      <c r="H1784" s="11">
        <v>0.75</v>
      </c>
      <c r="I1784" s="11">
        <v>0.2</v>
      </c>
      <c r="J1784" s="11">
        <v>0.9</v>
      </c>
      <c r="K1784" s="11">
        <v>3</v>
      </c>
      <c r="L1784" s="11">
        <v>3</v>
      </c>
      <c r="M1784" s="11">
        <v>2</v>
      </c>
      <c r="N1784" s="11">
        <v>4</v>
      </c>
      <c r="O1784" s="11">
        <v>0.05</v>
      </c>
      <c r="P1784" s="11">
        <v>0.15</v>
      </c>
      <c r="Q1784" s="11">
        <v>0.16666666999999999</v>
      </c>
      <c r="R1784" s="11">
        <v>0.3</v>
      </c>
      <c r="S1784" s="11">
        <v>3892.2318</v>
      </c>
      <c r="T1784" s="11">
        <v>0.45</v>
      </c>
      <c r="U1784" s="11">
        <v>90</v>
      </c>
      <c r="V1784" s="11">
        <v>600</v>
      </c>
      <c r="W1784" s="11">
        <v>19.092552000000001</v>
      </c>
      <c r="Y1784" s="11">
        <v>19.937349999999999</v>
      </c>
      <c r="Z1784" s="11">
        <v>400.676652892562</v>
      </c>
      <c r="AA1784" s="11">
        <v>3892.2318</v>
      </c>
      <c r="AB1784" s="11">
        <v>0.45</v>
      </c>
      <c r="AC1784" s="11">
        <v>90</v>
      </c>
      <c r="AD1784" s="11">
        <v>19.092552000000001</v>
      </c>
    </row>
    <row r="1785" spans="2:30" x14ac:dyDescent="0.35">
      <c r="B1785" s="11">
        <v>-5.2947879999999996</v>
      </c>
      <c r="C1785" s="11">
        <v>30</v>
      </c>
      <c r="D1785" s="11">
        <v>31.959184</v>
      </c>
      <c r="E1785" s="11">
        <v>0.219</v>
      </c>
      <c r="F1785" s="11">
        <v>632.74793388429748</v>
      </c>
      <c r="G1785" s="11">
        <v>5500</v>
      </c>
      <c r="H1785" s="11">
        <v>0.7</v>
      </c>
      <c r="I1785" s="11">
        <v>0.4</v>
      </c>
      <c r="J1785" s="11">
        <v>0.7</v>
      </c>
      <c r="K1785" s="11">
        <v>2</v>
      </c>
      <c r="L1785" s="11">
        <v>3</v>
      </c>
      <c r="M1785" s="11">
        <v>3</v>
      </c>
      <c r="N1785" s="11">
        <v>2</v>
      </c>
      <c r="O1785" s="11">
        <v>0.125</v>
      </c>
      <c r="P1785" s="11">
        <v>0.1</v>
      </c>
      <c r="Q1785" s="11">
        <v>0.3</v>
      </c>
      <c r="R1785" s="11">
        <v>0.2</v>
      </c>
      <c r="S1785" s="11">
        <v>2345.4479000000001</v>
      </c>
      <c r="T1785" s="11">
        <v>0.5</v>
      </c>
      <c r="U1785" s="11">
        <v>50</v>
      </c>
      <c r="V1785" s="11">
        <v>800</v>
      </c>
      <c r="W1785" s="11">
        <v>-5.4410879999999997</v>
      </c>
      <c r="Y1785" s="11">
        <v>-5.2947879999999996</v>
      </c>
      <c r="Z1785" s="11">
        <v>138.57179752066114</v>
      </c>
      <c r="AA1785" s="11">
        <v>2345.4479000000001</v>
      </c>
      <c r="AB1785" s="11">
        <v>0.5</v>
      </c>
      <c r="AC1785" s="11">
        <v>50</v>
      </c>
      <c r="AD1785" s="11">
        <v>-5.4410879999999997</v>
      </c>
    </row>
    <row r="1786" spans="2:30" x14ac:dyDescent="0.35">
      <c r="B1786" s="11">
        <v>0.36630600000000002</v>
      </c>
      <c r="C1786" s="11">
        <v>35</v>
      </c>
      <c r="D1786" s="11">
        <v>190.34693999999999</v>
      </c>
      <c r="E1786" s="11">
        <v>0.3</v>
      </c>
      <c r="F1786" s="11">
        <v>899.17355371900828</v>
      </c>
      <c r="G1786" s="11">
        <v>7000</v>
      </c>
      <c r="H1786" s="11">
        <v>0.7</v>
      </c>
      <c r="I1786" s="11">
        <v>0.3</v>
      </c>
      <c r="J1786" s="11">
        <v>0.8</v>
      </c>
      <c r="K1786" s="11">
        <v>3</v>
      </c>
      <c r="L1786" s="11">
        <v>4</v>
      </c>
      <c r="M1786" s="11">
        <v>3</v>
      </c>
      <c r="N1786" s="11">
        <v>2</v>
      </c>
      <c r="O1786" s="11">
        <v>0.125</v>
      </c>
      <c r="P1786" s="11">
        <v>0.15</v>
      </c>
      <c r="Q1786" s="11">
        <v>0.3</v>
      </c>
      <c r="R1786" s="11">
        <v>0.35</v>
      </c>
      <c r="S1786" s="11">
        <v>2338.6507999999999</v>
      </c>
      <c r="T1786" s="11">
        <v>0.52500000000000002</v>
      </c>
      <c r="U1786" s="11">
        <v>90</v>
      </c>
      <c r="V1786" s="11">
        <v>1600</v>
      </c>
      <c r="W1786" s="11">
        <v>2.9150028999999997</v>
      </c>
      <c r="Y1786" s="11">
        <v>0.36630600000000002</v>
      </c>
      <c r="Z1786" s="11">
        <v>269.75206611570246</v>
      </c>
      <c r="AA1786" s="11">
        <v>2338.6507999999999</v>
      </c>
      <c r="AB1786" s="11">
        <v>0.52500000000000002</v>
      </c>
      <c r="AC1786" s="11">
        <v>90</v>
      </c>
      <c r="AD1786" s="11">
        <v>2.9150028999999997</v>
      </c>
    </row>
    <row r="1787" spans="2:30" x14ac:dyDescent="0.35">
      <c r="B1787" s="11">
        <v>-8.7482469999999992</v>
      </c>
      <c r="C1787" s="11">
        <v>20</v>
      </c>
      <c r="D1787" s="11">
        <v>287.81632999999999</v>
      </c>
      <c r="E1787" s="11">
        <v>5.7000000000000002E-2</v>
      </c>
      <c r="F1787" s="11">
        <v>2748.8119834710747</v>
      </c>
      <c r="G1787" s="11">
        <v>6000</v>
      </c>
      <c r="H1787" s="11">
        <v>0.7</v>
      </c>
      <c r="I1787" s="11">
        <v>0.4</v>
      </c>
      <c r="J1787" s="11">
        <v>0.6</v>
      </c>
      <c r="K1787" s="11">
        <v>4</v>
      </c>
      <c r="L1787" s="11">
        <v>2</v>
      </c>
      <c r="M1787" s="11">
        <v>3</v>
      </c>
      <c r="N1787" s="11">
        <v>3</v>
      </c>
      <c r="O1787" s="11">
        <v>0.125</v>
      </c>
      <c r="P1787" s="11">
        <v>0.15</v>
      </c>
      <c r="Q1787" s="11">
        <v>0.1</v>
      </c>
      <c r="R1787" s="11">
        <v>0.25</v>
      </c>
      <c r="S1787" s="11">
        <v>3776.6210000000001</v>
      </c>
      <c r="T1787" s="11">
        <v>0.65</v>
      </c>
      <c r="U1787" s="11">
        <v>50</v>
      </c>
      <c r="V1787" s="11">
        <v>1200</v>
      </c>
      <c r="W1787" s="11">
        <v>-8.4482329000000007</v>
      </c>
      <c r="Y1787" s="11">
        <v>-8.7482469999999992</v>
      </c>
      <c r="Z1787" s="11">
        <v>156.68228305785127</v>
      </c>
      <c r="AA1787" s="11">
        <v>3776.6210000000001</v>
      </c>
      <c r="AB1787" s="11">
        <v>0.65</v>
      </c>
      <c r="AC1787" s="11">
        <v>50</v>
      </c>
      <c r="AD1787" s="11">
        <v>-8.4482329000000007</v>
      </c>
    </row>
    <row r="1788" spans="2:30" x14ac:dyDescent="0.35">
      <c r="B1788" s="11">
        <v>-0.80670500000000001</v>
      </c>
      <c r="C1788" s="11">
        <v>15</v>
      </c>
      <c r="D1788" s="11">
        <v>245.17347000000001</v>
      </c>
      <c r="E1788" s="11">
        <v>0.13800000000000001</v>
      </c>
      <c r="F1788" s="11">
        <v>2847.3657024793383</v>
      </c>
      <c r="G1788" s="11">
        <v>5500</v>
      </c>
      <c r="H1788" s="11">
        <v>0.75</v>
      </c>
      <c r="I1788" s="11">
        <v>0.2</v>
      </c>
      <c r="J1788" s="11">
        <v>0.7</v>
      </c>
      <c r="K1788" s="11">
        <v>4</v>
      </c>
      <c r="L1788" s="11">
        <v>4</v>
      </c>
      <c r="M1788" s="11">
        <v>4</v>
      </c>
      <c r="N1788" s="11">
        <v>4</v>
      </c>
      <c r="O1788" s="11">
        <v>0.2</v>
      </c>
      <c r="P1788" s="11">
        <v>0.1</v>
      </c>
      <c r="Q1788" s="11">
        <v>0.1</v>
      </c>
      <c r="R1788" s="11">
        <v>0.25</v>
      </c>
      <c r="S1788" s="11">
        <v>3580.0562</v>
      </c>
      <c r="T1788" s="11">
        <v>0.67500000000000004</v>
      </c>
      <c r="U1788" s="11">
        <v>80</v>
      </c>
      <c r="V1788" s="11">
        <v>800</v>
      </c>
      <c r="W1788" s="11">
        <v>0.70515069999999991</v>
      </c>
      <c r="Y1788" s="11">
        <v>-0.80670500000000001</v>
      </c>
      <c r="Z1788" s="11">
        <v>392.93646694214874</v>
      </c>
      <c r="AA1788" s="11">
        <v>3580.0562</v>
      </c>
      <c r="AB1788" s="11">
        <v>0.67500000000000004</v>
      </c>
      <c r="AC1788" s="11">
        <v>80</v>
      </c>
      <c r="AD1788" s="11">
        <v>0.70515069999999991</v>
      </c>
    </row>
    <row r="1789" spans="2:30" x14ac:dyDescent="0.35">
      <c r="B1789" s="11">
        <v>8.654223</v>
      </c>
      <c r="C1789" s="11">
        <v>30</v>
      </c>
      <c r="D1789" s="11">
        <v>196.43878000000001</v>
      </c>
      <c r="E1789" s="11">
        <v>0.192</v>
      </c>
      <c r="F1789" s="11">
        <v>1430.8884297520663</v>
      </c>
      <c r="G1789" s="11">
        <v>8000</v>
      </c>
      <c r="H1789" s="11">
        <v>0.8</v>
      </c>
      <c r="I1789" s="11">
        <v>0.5</v>
      </c>
      <c r="J1789" s="11">
        <v>0.9</v>
      </c>
      <c r="K1789" s="11">
        <v>3</v>
      </c>
      <c r="L1789" s="11">
        <v>2</v>
      </c>
      <c r="M1789" s="11">
        <v>3</v>
      </c>
      <c r="N1789" s="11">
        <v>4</v>
      </c>
      <c r="O1789" s="11">
        <v>0.2</v>
      </c>
      <c r="P1789" s="11">
        <v>0.1</v>
      </c>
      <c r="Q1789" s="11">
        <v>0.1</v>
      </c>
      <c r="R1789" s="11">
        <v>0.3</v>
      </c>
      <c r="S1789" s="11">
        <v>4723.6993000000002</v>
      </c>
      <c r="T1789" s="11">
        <v>0.57499999999999996</v>
      </c>
      <c r="U1789" s="11">
        <v>80</v>
      </c>
      <c r="V1789" s="11">
        <v>600</v>
      </c>
      <c r="W1789" s="11">
        <v>11.58441</v>
      </c>
      <c r="Y1789" s="11">
        <v>8.654223</v>
      </c>
      <c r="Z1789" s="11">
        <v>274.73057851239673</v>
      </c>
      <c r="AA1789" s="11">
        <v>4723.6993000000002</v>
      </c>
      <c r="AB1789" s="11">
        <v>0.57499999999999996</v>
      </c>
      <c r="AC1789" s="11">
        <v>80</v>
      </c>
      <c r="AD1789" s="11">
        <v>11.58441</v>
      </c>
    </row>
    <row r="1790" spans="2:30" x14ac:dyDescent="0.35">
      <c r="B1790" s="11">
        <v>-8.007809</v>
      </c>
      <c r="C1790" s="11">
        <v>15</v>
      </c>
      <c r="D1790" s="11">
        <v>202.53061</v>
      </c>
      <c r="E1790" s="11">
        <v>0.219</v>
      </c>
      <c r="F1790" s="11">
        <v>4635.2789256198348</v>
      </c>
      <c r="G1790" s="11">
        <v>5500</v>
      </c>
      <c r="H1790" s="11">
        <v>0.8</v>
      </c>
      <c r="I1790" s="11">
        <v>0.3</v>
      </c>
      <c r="J1790" s="11">
        <v>0.6</v>
      </c>
      <c r="K1790" s="11">
        <v>3</v>
      </c>
      <c r="L1790" s="11">
        <v>2</v>
      </c>
      <c r="M1790" s="11">
        <v>2</v>
      </c>
      <c r="N1790" s="11">
        <v>4</v>
      </c>
      <c r="O1790" s="11">
        <v>0.125</v>
      </c>
      <c r="P1790" s="11">
        <v>0.15</v>
      </c>
      <c r="Q1790" s="11">
        <v>0.16666666999999999</v>
      </c>
      <c r="R1790" s="11">
        <v>0.25</v>
      </c>
      <c r="S1790" s="11">
        <v>3082.8262</v>
      </c>
      <c r="T1790" s="11">
        <v>0.67500000000000004</v>
      </c>
      <c r="U1790" s="11">
        <v>60</v>
      </c>
      <c r="V1790" s="11">
        <v>2000</v>
      </c>
      <c r="W1790" s="11">
        <v>-2.3559524999999999</v>
      </c>
      <c r="Y1790" s="11">
        <v>-8.007809</v>
      </c>
      <c r="Z1790" s="11">
        <v>1015.1260847107438</v>
      </c>
      <c r="AA1790" s="11">
        <v>3082.8262</v>
      </c>
      <c r="AB1790" s="11">
        <v>0.67500000000000004</v>
      </c>
      <c r="AC1790" s="11">
        <v>60</v>
      </c>
      <c r="AD1790" s="11">
        <v>-2.3559524999999999</v>
      </c>
    </row>
    <row r="1791" spans="2:30" x14ac:dyDescent="0.35">
      <c r="B1791" s="11">
        <v>-13.579513</v>
      </c>
      <c r="C1791" s="11">
        <v>45</v>
      </c>
      <c r="D1791" s="11">
        <v>92.877550999999997</v>
      </c>
      <c r="E1791" s="11">
        <v>0.111</v>
      </c>
      <c r="F1791" s="11">
        <v>4176.1363636363631</v>
      </c>
      <c r="G1791" s="11">
        <v>7500</v>
      </c>
      <c r="H1791" s="11">
        <v>0.75</v>
      </c>
      <c r="I1791" s="11">
        <v>0.2</v>
      </c>
      <c r="J1791" s="11">
        <v>0.6</v>
      </c>
      <c r="K1791" s="11">
        <v>2</v>
      </c>
      <c r="L1791" s="11">
        <v>3</v>
      </c>
      <c r="M1791" s="11">
        <v>4</v>
      </c>
      <c r="N1791" s="11">
        <v>4</v>
      </c>
      <c r="O1791" s="11">
        <v>0.2</v>
      </c>
      <c r="P1791" s="11">
        <v>0.15</v>
      </c>
      <c r="Q1791" s="11">
        <v>0.16666666999999999</v>
      </c>
      <c r="R1791" s="11">
        <v>0.35</v>
      </c>
      <c r="S1791" s="11">
        <v>2926.5246000000002</v>
      </c>
      <c r="T1791" s="11">
        <v>0.65</v>
      </c>
      <c r="U1791" s="11">
        <v>40</v>
      </c>
      <c r="V1791" s="11">
        <v>1400</v>
      </c>
      <c r="W1791" s="11">
        <v>-12.193865000000001</v>
      </c>
      <c r="Y1791" s="11">
        <v>-13.579513</v>
      </c>
      <c r="Z1791" s="11">
        <v>463.55113636363632</v>
      </c>
      <c r="AA1791" s="11">
        <v>2926.5246000000002</v>
      </c>
      <c r="AB1791" s="11">
        <v>0.65</v>
      </c>
      <c r="AC1791" s="11">
        <v>40</v>
      </c>
      <c r="AD1791" s="11">
        <v>-12.193865000000001</v>
      </c>
    </row>
    <row r="1792" spans="2:30" x14ac:dyDescent="0.35">
      <c r="B1792" s="11">
        <v>-9.7442290000000007</v>
      </c>
      <c r="C1792" s="11">
        <v>45</v>
      </c>
      <c r="D1792" s="11">
        <v>153.79592</v>
      </c>
      <c r="E1792" s="11">
        <v>0.111</v>
      </c>
      <c r="F1792" s="11">
        <v>8000</v>
      </c>
      <c r="G1792" s="11">
        <v>8000</v>
      </c>
      <c r="H1792" s="11">
        <v>0.85</v>
      </c>
      <c r="I1792" s="11">
        <v>0.4</v>
      </c>
      <c r="J1792" s="11">
        <v>0.6</v>
      </c>
      <c r="K1792" s="11">
        <v>3</v>
      </c>
      <c r="L1792" s="11">
        <v>2</v>
      </c>
      <c r="M1792" s="11">
        <v>2</v>
      </c>
      <c r="N1792" s="11">
        <v>3</v>
      </c>
      <c r="O1792" s="11">
        <v>0.125</v>
      </c>
      <c r="P1792" s="11">
        <v>0.1</v>
      </c>
      <c r="Q1792" s="11">
        <v>0.1</v>
      </c>
      <c r="R1792" s="11">
        <v>0.2</v>
      </c>
      <c r="S1792" s="11">
        <v>1921.0008</v>
      </c>
      <c r="T1792" s="11">
        <v>0.45</v>
      </c>
      <c r="U1792" s="11">
        <v>60</v>
      </c>
      <c r="V1792" s="11">
        <v>1000</v>
      </c>
      <c r="W1792" s="11">
        <v>-8.0469790000000003</v>
      </c>
      <c r="Y1792" s="11">
        <v>-9.7442290000000007</v>
      </c>
      <c r="Z1792" s="11">
        <v>888</v>
      </c>
      <c r="AA1792" s="11">
        <v>1921.0008</v>
      </c>
      <c r="AB1792" s="11">
        <v>0.45</v>
      </c>
      <c r="AC1792" s="11">
        <v>60</v>
      </c>
      <c r="AD1792" s="11">
        <v>-8.0469790000000003</v>
      </c>
    </row>
    <row r="1793" spans="2:30" x14ac:dyDescent="0.35">
      <c r="B1793" s="11">
        <v>11.799291999999999</v>
      </c>
      <c r="C1793" s="11">
        <v>15</v>
      </c>
      <c r="D1793" s="11">
        <v>153.79592</v>
      </c>
      <c r="E1793" s="11">
        <v>0.246</v>
      </c>
      <c r="F1793" s="11">
        <v>1335.5888429752067</v>
      </c>
      <c r="G1793" s="11">
        <v>7000</v>
      </c>
      <c r="H1793" s="11">
        <v>0.7</v>
      </c>
      <c r="I1793" s="11">
        <v>0.2</v>
      </c>
      <c r="J1793" s="11">
        <v>0.9</v>
      </c>
      <c r="K1793" s="11">
        <v>2</v>
      </c>
      <c r="L1793" s="11">
        <v>4</v>
      </c>
      <c r="M1793" s="11">
        <v>4</v>
      </c>
      <c r="N1793" s="11">
        <v>4</v>
      </c>
      <c r="O1793" s="11">
        <v>0.125</v>
      </c>
      <c r="P1793" s="11">
        <v>0.1</v>
      </c>
      <c r="Q1793" s="11">
        <v>0.3</v>
      </c>
      <c r="R1793" s="11">
        <v>0.3</v>
      </c>
      <c r="S1793" s="11">
        <v>2657.9205000000002</v>
      </c>
      <c r="T1793" s="11">
        <v>0.57499999999999996</v>
      </c>
      <c r="U1793" s="11">
        <v>90</v>
      </c>
      <c r="V1793" s="11">
        <v>1800</v>
      </c>
      <c r="W1793" s="11">
        <v>7.8350685999999996</v>
      </c>
      <c r="Y1793" s="11">
        <v>11.799291999999999</v>
      </c>
      <c r="Z1793" s="11">
        <v>328.55485537190083</v>
      </c>
      <c r="AA1793" s="11">
        <v>2657.9205000000002</v>
      </c>
      <c r="AB1793" s="11">
        <v>0.57499999999999996</v>
      </c>
      <c r="AC1793" s="11">
        <v>90</v>
      </c>
      <c r="AD1793" s="11">
        <v>7.8350685999999996</v>
      </c>
    </row>
    <row r="1794" spans="2:30" x14ac:dyDescent="0.35">
      <c r="B1794" s="11">
        <v>-10.105084</v>
      </c>
      <c r="C1794" s="11">
        <v>45</v>
      </c>
      <c r="D1794" s="11">
        <v>257.35714000000002</v>
      </c>
      <c r="E1794" s="11">
        <v>0.111</v>
      </c>
      <c r="F1794" s="11">
        <v>1650</v>
      </c>
      <c r="G1794" s="11">
        <v>8000</v>
      </c>
      <c r="H1794" s="11">
        <v>0.8</v>
      </c>
      <c r="I1794" s="11">
        <v>0.4</v>
      </c>
      <c r="J1794" s="11">
        <v>0.9</v>
      </c>
      <c r="K1794" s="11">
        <v>3</v>
      </c>
      <c r="L1794" s="11">
        <v>4</v>
      </c>
      <c r="M1794" s="11">
        <v>3</v>
      </c>
      <c r="N1794" s="11">
        <v>3</v>
      </c>
      <c r="O1794" s="11">
        <v>0.2</v>
      </c>
      <c r="P1794" s="11">
        <v>0.1</v>
      </c>
      <c r="Q1794" s="11">
        <v>0.3</v>
      </c>
      <c r="R1794" s="11">
        <v>0.25</v>
      </c>
      <c r="S1794" s="11">
        <v>4322.2518</v>
      </c>
      <c r="T1794" s="11">
        <v>0.6</v>
      </c>
      <c r="U1794" s="11">
        <v>90</v>
      </c>
      <c r="V1794" s="11">
        <v>1400</v>
      </c>
      <c r="W1794" s="11">
        <v>-9.1349400000000003</v>
      </c>
      <c r="Y1794" s="11">
        <v>-10.105084</v>
      </c>
      <c r="Z1794" s="11">
        <v>183.15</v>
      </c>
      <c r="AA1794" s="11">
        <v>4322.2518</v>
      </c>
      <c r="AB1794" s="11">
        <v>0.6</v>
      </c>
      <c r="AC1794" s="11">
        <v>90</v>
      </c>
      <c r="AD1794" s="11">
        <v>-9.1349400000000003</v>
      </c>
    </row>
    <row r="1795" spans="2:30" x14ac:dyDescent="0.35">
      <c r="B1795" s="11">
        <v>14.757928</v>
      </c>
      <c r="C1795" s="11">
        <v>30</v>
      </c>
      <c r="D1795" s="11">
        <v>196.43878000000001</v>
      </c>
      <c r="E1795" s="11">
        <v>0.246</v>
      </c>
      <c r="F1795" s="11">
        <v>2404.4421487603304</v>
      </c>
      <c r="G1795" s="11">
        <v>7500</v>
      </c>
      <c r="H1795" s="11">
        <v>0.75</v>
      </c>
      <c r="I1795" s="11">
        <v>0.2</v>
      </c>
      <c r="J1795" s="11">
        <v>0.9</v>
      </c>
      <c r="K1795" s="11">
        <v>4</v>
      </c>
      <c r="L1795" s="11">
        <v>2</v>
      </c>
      <c r="M1795" s="11">
        <v>4</v>
      </c>
      <c r="N1795" s="11">
        <v>2</v>
      </c>
      <c r="O1795" s="11">
        <v>0.2</v>
      </c>
      <c r="P1795" s="11">
        <v>0.1</v>
      </c>
      <c r="Q1795" s="11">
        <v>0.23333333000000001</v>
      </c>
      <c r="R1795" s="11">
        <v>0.35</v>
      </c>
      <c r="S1795" s="11">
        <v>3813.4031</v>
      </c>
      <c r="T1795" s="11">
        <v>0.67500000000000004</v>
      </c>
      <c r="U1795" s="11">
        <v>80</v>
      </c>
      <c r="V1795" s="11">
        <v>800</v>
      </c>
      <c r="W1795" s="11">
        <v>17.308555999999999</v>
      </c>
      <c r="Y1795" s="11">
        <v>14.757928</v>
      </c>
      <c r="Z1795" s="11">
        <v>591.4927685950413</v>
      </c>
      <c r="AA1795" s="11">
        <v>3813.4031</v>
      </c>
      <c r="AB1795" s="11">
        <v>0.67500000000000004</v>
      </c>
      <c r="AC1795" s="11">
        <v>80</v>
      </c>
      <c r="AD1795" s="11">
        <v>17.308555999999999</v>
      </c>
    </row>
    <row r="1796" spans="2:30" x14ac:dyDescent="0.35">
      <c r="B1796" s="11">
        <v>22.728753999999999</v>
      </c>
      <c r="C1796" s="11">
        <v>30</v>
      </c>
      <c r="D1796" s="11">
        <v>263.44898000000001</v>
      </c>
      <c r="E1796" s="11">
        <v>0.16500000000000001</v>
      </c>
      <c r="F1796" s="11">
        <v>3861.1570247933887</v>
      </c>
      <c r="G1796" s="11">
        <v>7000</v>
      </c>
      <c r="H1796" s="11">
        <v>0.85</v>
      </c>
      <c r="I1796" s="11">
        <v>0.4</v>
      </c>
      <c r="J1796" s="11">
        <v>0.8</v>
      </c>
      <c r="K1796" s="11">
        <v>3</v>
      </c>
      <c r="L1796" s="11">
        <v>4</v>
      </c>
      <c r="M1796" s="11">
        <v>2</v>
      </c>
      <c r="N1796" s="11">
        <v>4</v>
      </c>
      <c r="O1796" s="11">
        <v>0.125</v>
      </c>
      <c r="P1796" s="11">
        <v>0.15</v>
      </c>
      <c r="Q1796" s="11">
        <v>0.23333333000000001</v>
      </c>
      <c r="R1796" s="11">
        <v>0.25</v>
      </c>
      <c r="S1796" s="11">
        <v>3559.1761999999999</v>
      </c>
      <c r="T1796" s="11">
        <v>0.52500000000000002</v>
      </c>
      <c r="U1796" s="11">
        <v>70</v>
      </c>
      <c r="V1796" s="11">
        <v>1400</v>
      </c>
      <c r="W1796" s="11">
        <v>19.978717</v>
      </c>
      <c r="Y1796" s="11">
        <v>22.728753999999999</v>
      </c>
      <c r="Z1796" s="11">
        <v>637.09090909090912</v>
      </c>
      <c r="AA1796" s="11">
        <v>3559.1761999999999</v>
      </c>
      <c r="AB1796" s="11">
        <v>0.52500000000000002</v>
      </c>
      <c r="AC1796" s="11">
        <v>70</v>
      </c>
      <c r="AD1796" s="11">
        <v>19.978717</v>
      </c>
    </row>
    <row r="1797" spans="2:30" x14ac:dyDescent="0.35">
      <c r="B1797" s="11">
        <v>-4.4894559999999997</v>
      </c>
      <c r="C1797" s="11">
        <v>20</v>
      </c>
      <c r="D1797" s="11">
        <v>172.07142999999999</v>
      </c>
      <c r="E1797" s="11">
        <v>0.219</v>
      </c>
      <c r="F1797" s="11">
        <v>632.74793388429748</v>
      </c>
      <c r="G1797" s="11">
        <v>3000</v>
      </c>
      <c r="H1797" s="11">
        <v>0.85</v>
      </c>
      <c r="I1797" s="11">
        <v>0.3</v>
      </c>
      <c r="J1797" s="11">
        <v>0.8</v>
      </c>
      <c r="K1797" s="11">
        <v>4</v>
      </c>
      <c r="L1797" s="11">
        <v>4</v>
      </c>
      <c r="M1797" s="11">
        <v>4</v>
      </c>
      <c r="N1797" s="11">
        <v>4</v>
      </c>
      <c r="O1797" s="11">
        <v>0.2</v>
      </c>
      <c r="P1797" s="11">
        <v>0.2</v>
      </c>
      <c r="Q1797" s="11">
        <v>0.1</v>
      </c>
      <c r="R1797" s="11">
        <v>0.35</v>
      </c>
      <c r="S1797" s="11">
        <v>1101.5145</v>
      </c>
      <c r="T1797" s="11">
        <v>0.625</v>
      </c>
      <c r="U1797" s="11">
        <v>80</v>
      </c>
      <c r="V1797" s="11">
        <v>1200</v>
      </c>
      <c r="W1797" s="11">
        <v>-2.5333052</v>
      </c>
      <c r="Y1797" s="11">
        <v>-4.4894559999999997</v>
      </c>
      <c r="Z1797" s="11">
        <v>138.57179752066114</v>
      </c>
      <c r="AA1797" s="11">
        <v>1101.5145</v>
      </c>
      <c r="AB1797" s="11">
        <v>0.625</v>
      </c>
      <c r="AC1797" s="11">
        <v>80</v>
      </c>
      <c r="AD1797" s="11">
        <v>-2.5333052</v>
      </c>
    </row>
    <row r="1798" spans="2:30" x14ac:dyDescent="0.35">
      <c r="B1798" s="11">
        <v>10.194063999999999</v>
      </c>
      <c r="C1798" s="11">
        <v>45</v>
      </c>
      <c r="D1798" s="11">
        <v>293.90816000000001</v>
      </c>
      <c r="E1798" s="11">
        <v>0.27300000000000002</v>
      </c>
      <c r="F1798" s="11">
        <v>6285.1239669421484</v>
      </c>
      <c r="G1798" s="11">
        <v>7000</v>
      </c>
      <c r="H1798" s="11">
        <v>0.75</v>
      </c>
      <c r="I1798" s="11">
        <v>0.4</v>
      </c>
      <c r="J1798" s="11">
        <v>0.9</v>
      </c>
      <c r="K1798" s="11">
        <v>4</v>
      </c>
      <c r="L1798" s="11">
        <v>2</v>
      </c>
      <c r="M1798" s="11">
        <v>2</v>
      </c>
      <c r="N1798" s="11">
        <v>4</v>
      </c>
      <c r="O1798" s="11">
        <v>0.2</v>
      </c>
      <c r="P1798" s="11">
        <v>0.2</v>
      </c>
      <c r="Q1798" s="11">
        <v>0.16666666999999999</v>
      </c>
      <c r="R1798" s="11">
        <v>0.35</v>
      </c>
      <c r="S1798" s="11">
        <v>3256.6967</v>
      </c>
      <c r="T1798" s="11">
        <v>0.65</v>
      </c>
      <c r="U1798" s="11">
        <v>40</v>
      </c>
      <c r="V1798" s="11">
        <v>1800</v>
      </c>
      <c r="W1798" s="11">
        <v>9.2764199999999999</v>
      </c>
      <c r="Y1798" s="11">
        <v>10.194063999999999</v>
      </c>
      <c r="Z1798" s="11">
        <v>1715.8388429752067</v>
      </c>
      <c r="AA1798" s="11">
        <v>3256.6967</v>
      </c>
      <c r="AB1798" s="11">
        <v>0.65</v>
      </c>
      <c r="AC1798" s="11">
        <v>40</v>
      </c>
      <c r="AD1798" s="11">
        <v>9.2764199999999999</v>
      </c>
    </row>
    <row r="1799" spans="2:30" x14ac:dyDescent="0.35">
      <c r="B1799" s="11">
        <v>27.100586</v>
      </c>
      <c r="C1799" s="11">
        <v>20</v>
      </c>
      <c r="D1799" s="11">
        <v>19.775510000000001</v>
      </c>
      <c r="E1799" s="11">
        <v>0.219</v>
      </c>
      <c r="F1799" s="11">
        <v>3861.1570247933887</v>
      </c>
      <c r="G1799" s="11">
        <v>8000</v>
      </c>
      <c r="H1799" s="11">
        <v>0.7</v>
      </c>
      <c r="I1799" s="11">
        <v>0.5</v>
      </c>
      <c r="J1799" s="11">
        <v>0.7</v>
      </c>
      <c r="K1799" s="11">
        <v>4</v>
      </c>
      <c r="L1799" s="11">
        <v>2</v>
      </c>
      <c r="M1799" s="11">
        <v>2</v>
      </c>
      <c r="N1799" s="11">
        <v>2</v>
      </c>
      <c r="O1799" s="11">
        <v>0.125</v>
      </c>
      <c r="P1799" s="11">
        <v>0.1</v>
      </c>
      <c r="Q1799" s="11">
        <v>0.16666666999999999</v>
      </c>
      <c r="R1799" s="11">
        <v>0.3</v>
      </c>
      <c r="S1799" s="11">
        <v>2237.9976000000001</v>
      </c>
      <c r="T1799" s="11">
        <v>0.6</v>
      </c>
      <c r="U1799" s="11">
        <v>70</v>
      </c>
      <c r="V1799" s="11">
        <v>2000</v>
      </c>
      <c r="W1799" s="11">
        <v>27.346737999999998</v>
      </c>
      <c r="Y1799" s="11">
        <v>27.100586</v>
      </c>
      <c r="Z1799" s="11">
        <v>845.59338842975217</v>
      </c>
      <c r="AA1799" s="11">
        <v>2237.9976000000001</v>
      </c>
      <c r="AB1799" s="11">
        <v>0.6</v>
      </c>
      <c r="AC1799" s="11">
        <v>70</v>
      </c>
      <c r="AD1799" s="11">
        <v>27.346737999999998</v>
      </c>
    </row>
    <row r="1800" spans="2:30" x14ac:dyDescent="0.35">
      <c r="B1800" s="11">
        <v>20.306106</v>
      </c>
      <c r="C1800" s="11">
        <v>25</v>
      </c>
      <c r="D1800" s="11">
        <v>263.44898000000001</v>
      </c>
      <c r="E1800" s="11">
        <v>0.3</v>
      </c>
      <c r="F1800" s="11">
        <v>1700</v>
      </c>
      <c r="G1800" s="11">
        <v>5500</v>
      </c>
      <c r="H1800" s="11">
        <v>0.8</v>
      </c>
      <c r="I1800" s="11">
        <v>0.2</v>
      </c>
      <c r="J1800" s="11">
        <v>0.6</v>
      </c>
      <c r="K1800" s="11">
        <v>2</v>
      </c>
      <c r="L1800" s="11">
        <v>2</v>
      </c>
      <c r="M1800" s="11">
        <v>4</v>
      </c>
      <c r="N1800" s="11">
        <v>4</v>
      </c>
      <c r="O1800" s="11">
        <v>0.05</v>
      </c>
      <c r="P1800" s="11">
        <v>0.15</v>
      </c>
      <c r="Q1800" s="11">
        <v>0.3</v>
      </c>
      <c r="R1800" s="11">
        <v>0.35</v>
      </c>
      <c r="S1800" s="11">
        <v>2420.3824</v>
      </c>
      <c r="T1800" s="11">
        <v>0.52500000000000002</v>
      </c>
      <c r="U1800" s="11">
        <v>80</v>
      </c>
      <c r="V1800" s="11">
        <v>400</v>
      </c>
      <c r="W1800" s="11">
        <v>16.247941999999998</v>
      </c>
      <c r="Y1800" s="11">
        <v>20.306106</v>
      </c>
      <c r="Z1800" s="11">
        <v>510</v>
      </c>
      <c r="AA1800" s="11">
        <v>2420.3824</v>
      </c>
      <c r="AB1800" s="11">
        <v>0.52500000000000002</v>
      </c>
      <c r="AC1800" s="11">
        <v>80</v>
      </c>
      <c r="AD1800" s="11">
        <v>16.247941999999998</v>
      </c>
    </row>
    <row r="1801" spans="2:30" x14ac:dyDescent="0.35">
      <c r="B1801" s="11">
        <v>2.6495639999999998</v>
      </c>
      <c r="C1801" s="11">
        <v>20</v>
      </c>
      <c r="D1801" s="11">
        <v>232.9898</v>
      </c>
      <c r="E1801" s="11">
        <v>0.246</v>
      </c>
      <c r="F1801" s="11">
        <v>5185.227272727273</v>
      </c>
      <c r="G1801" s="11">
        <v>8000</v>
      </c>
      <c r="H1801" s="11">
        <v>0.85</v>
      </c>
      <c r="I1801" s="11">
        <v>0.2</v>
      </c>
      <c r="J1801" s="11">
        <v>0.9</v>
      </c>
      <c r="K1801" s="11">
        <v>3</v>
      </c>
      <c r="L1801" s="11">
        <v>2</v>
      </c>
      <c r="M1801" s="11">
        <v>4</v>
      </c>
      <c r="N1801" s="11">
        <v>2</v>
      </c>
      <c r="O1801" s="11">
        <v>0.05</v>
      </c>
      <c r="P1801" s="11">
        <v>0.15</v>
      </c>
      <c r="Q1801" s="11">
        <v>0.3</v>
      </c>
      <c r="R1801" s="11">
        <v>0.25</v>
      </c>
      <c r="S1801" s="11">
        <v>4336.1203999999998</v>
      </c>
      <c r="T1801" s="11">
        <v>0.55000000000000004</v>
      </c>
      <c r="U1801" s="11">
        <v>70</v>
      </c>
      <c r="V1801" s="11">
        <v>1200</v>
      </c>
      <c r="W1801" s="11">
        <v>0.51191319999999996</v>
      </c>
      <c r="Y1801" s="11">
        <v>2.6495639999999998</v>
      </c>
      <c r="Z1801" s="11">
        <v>1275.5659090909091</v>
      </c>
      <c r="AA1801" s="11">
        <v>4336.1203999999998</v>
      </c>
      <c r="AB1801" s="11">
        <v>0.55000000000000004</v>
      </c>
      <c r="AC1801" s="11">
        <v>70</v>
      </c>
      <c r="AD1801" s="11">
        <v>0.51191319999999996</v>
      </c>
    </row>
    <row r="1802" spans="2:30" x14ac:dyDescent="0.35">
      <c r="B1802" s="11">
        <v>-18.773299000000002</v>
      </c>
      <c r="C1802" s="11">
        <v>20</v>
      </c>
      <c r="D1802" s="11">
        <v>214.71429000000001</v>
      </c>
      <c r="E1802" s="11">
        <v>8.4000000000000005E-2</v>
      </c>
      <c r="F1802" s="11">
        <v>3535.3822314049589</v>
      </c>
      <c r="G1802" s="11">
        <v>6500</v>
      </c>
      <c r="H1802" s="11">
        <v>0.8</v>
      </c>
      <c r="I1802" s="11">
        <v>0.2</v>
      </c>
      <c r="J1802" s="11">
        <v>0.9</v>
      </c>
      <c r="K1802" s="11">
        <v>3</v>
      </c>
      <c r="L1802" s="11">
        <v>4</v>
      </c>
      <c r="M1802" s="11">
        <v>2</v>
      </c>
      <c r="N1802" s="11">
        <v>2</v>
      </c>
      <c r="O1802" s="11">
        <v>0.125</v>
      </c>
      <c r="P1802" s="11">
        <v>0.1</v>
      </c>
      <c r="Q1802" s="11">
        <v>0.3</v>
      </c>
      <c r="R1802" s="11">
        <v>0.25</v>
      </c>
      <c r="S1802" s="11">
        <v>4091.3393999999998</v>
      </c>
      <c r="T1802" s="11">
        <v>0.67500000000000004</v>
      </c>
      <c r="U1802" s="11">
        <v>40</v>
      </c>
      <c r="V1802" s="11">
        <v>2000</v>
      </c>
      <c r="W1802" s="11">
        <v>-18.287030000000001</v>
      </c>
      <c r="Y1802" s="11">
        <v>-18.773299000000002</v>
      </c>
      <c r="Z1802" s="11">
        <v>296.97210743801656</v>
      </c>
      <c r="AA1802" s="11">
        <v>4091.3393999999998</v>
      </c>
      <c r="AB1802" s="11">
        <v>0.67500000000000004</v>
      </c>
      <c r="AC1802" s="11">
        <v>40</v>
      </c>
      <c r="AD1802" s="11">
        <v>-18.287030000000001</v>
      </c>
    </row>
    <row r="1803" spans="2:30" x14ac:dyDescent="0.35">
      <c r="B1803" s="11">
        <v>21.863627999999999</v>
      </c>
      <c r="C1803" s="11">
        <v>25</v>
      </c>
      <c r="D1803" s="11">
        <v>31.959184</v>
      </c>
      <c r="E1803" s="11">
        <v>0.246</v>
      </c>
      <c r="F1803" s="11">
        <v>1269.4214876033059</v>
      </c>
      <c r="G1803" s="11">
        <v>3000</v>
      </c>
      <c r="H1803" s="11">
        <v>0.8</v>
      </c>
      <c r="I1803" s="11">
        <v>0.4</v>
      </c>
      <c r="J1803" s="11">
        <v>0.8</v>
      </c>
      <c r="K1803" s="11">
        <v>2</v>
      </c>
      <c r="L1803" s="11">
        <v>2</v>
      </c>
      <c r="M1803" s="11">
        <v>2</v>
      </c>
      <c r="N1803" s="11">
        <v>3</v>
      </c>
      <c r="O1803" s="11">
        <v>0.05</v>
      </c>
      <c r="P1803" s="11">
        <v>0.15</v>
      </c>
      <c r="Q1803" s="11">
        <v>0.23333333000000001</v>
      </c>
      <c r="R1803" s="11">
        <v>0.35</v>
      </c>
      <c r="S1803" s="11">
        <v>1827.9811</v>
      </c>
      <c r="T1803" s="11">
        <v>0.42499999999999999</v>
      </c>
      <c r="U1803" s="11">
        <v>90</v>
      </c>
      <c r="V1803" s="11">
        <v>1800</v>
      </c>
      <c r="W1803" s="11">
        <v>26.072903</v>
      </c>
      <c r="Y1803" s="11">
        <v>21.863627999999999</v>
      </c>
      <c r="Z1803" s="11">
        <v>312.27768595041323</v>
      </c>
      <c r="AA1803" s="11">
        <v>1827.9811</v>
      </c>
      <c r="AB1803" s="11">
        <v>0.42499999999999999</v>
      </c>
      <c r="AC1803" s="11">
        <v>90</v>
      </c>
      <c r="AD1803" s="11">
        <v>26.072903</v>
      </c>
    </row>
    <row r="1804" spans="2:30" x14ac:dyDescent="0.35">
      <c r="B1804" s="11">
        <v>3.0172210000000002</v>
      </c>
      <c r="C1804" s="11">
        <v>45</v>
      </c>
      <c r="D1804" s="11">
        <v>257.35714000000002</v>
      </c>
      <c r="E1804" s="11">
        <v>0.219</v>
      </c>
      <c r="F1804" s="11">
        <v>1961.518595041322</v>
      </c>
      <c r="G1804" s="11">
        <v>6500</v>
      </c>
      <c r="H1804" s="11">
        <v>0.75</v>
      </c>
      <c r="I1804" s="11">
        <v>0.4</v>
      </c>
      <c r="J1804" s="11">
        <v>0.6</v>
      </c>
      <c r="K1804" s="11">
        <v>4</v>
      </c>
      <c r="L1804" s="11">
        <v>4</v>
      </c>
      <c r="M1804" s="11">
        <v>4</v>
      </c>
      <c r="N1804" s="11">
        <v>2</v>
      </c>
      <c r="O1804" s="11">
        <v>0.2</v>
      </c>
      <c r="P1804" s="11">
        <v>0.1</v>
      </c>
      <c r="Q1804" s="11">
        <v>0.16666666999999999</v>
      </c>
      <c r="R1804" s="11">
        <v>0.3</v>
      </c>
      <c r="S1804" s="11">
        <v>3511.8296</v>
      </c>
      <c r="T1804" s="11">
        <v>0.57499999999999996</v>
      </c>
      <c r="U1804" s="11">
        <v>70</v>
      </c>
      <c r="V1804" s="11">
        <v>1400</v>
      </c>
      <c r="W1804" s="11">
        <v>1.2632574999999999</v>
      </c>
      <c r="Y1804" s="11">
        <v>3.0172210000000002</v>
      </c>
      <c r="Z1804" s="11">
        <v>429.57257231404952</v>
      </c>
      <c r="AA1804" s="11">
        <v>3511.8296</v>
      </c>
      <c r="AB1804" s="11">
        <v>0.57499999999999996</v>
      </c>
      <c r="AC1804" s="11">
        <v>70</v>
      </c>
      <c r="AD1804" s="11">
        <v>1.2632574999999999</v>
      </c>
    </row>
    <row r="1805" spans="2:30" x14ac:dyDescent="0.35">
      <c r="B1805" s="11">
        <v>6.3291890000000004</v>
      </c>
      <c r="C1805" s="11">
        <v>20</v>
      </c>
      <c r="D1805" s="11">
        <v>184.2551</v>
      </c>
      <c r="E1805" s="11">
        <v>0.192</v>
      </c>
      <c r="F1805" s="11">
        <v>3290.2892561983467</v>
      </c>
      <c r="G1805" s="11">
        <v>7000</v>
      </c>
      <c r="H1805" s="11">
        <v>0.8</v>
      </c>
      <c r="I1805" s="11">
        <v>0.2</v>
      </c>
      <c r="J1805" s="11">
        <v>0.6</v>
      </c>
      <c r="K1805" s="11">
        <v>2</v>
      </c>
      <c r="L1805" s="11">
        <v>4</v>
      </c>
      <c r="M1805" s="11">
        <v>3</v>
      </c>
      <c r="N1805" s="11">
        <v>2</v>
      </c>
      <c r="O1805" s="11">
        <v>0.125</v>
      </c>
      <c r="P1805" s="11">
        <v>0.2</v>
      </c>
      <c r="Q1805" s="11">
        <v>0.3</v>
      </c>
      <c r="R1805" s="11">
        <v>0.25</v>
      </c>
      <c r="S1805" s="11">
        <v>2570.2004000000002</v>
      </c>
      <c r="T1805" s="11">
        <v>0.47499999999999998</v>
      </c>
      <c r="U1805" s="11">
        <v>50</v>
      </c>
      <c r="V1805" s="11">
        <v>800</v>
      </c>
      <c r="W1805" s="11">
        <v>8.6810924000000007</v>
      </c>
      <c r="Y1805" s="11">
        <v>6.3291890000000004</v>
      </c>
      <c r="Z1805" s="11">
        <v>631.7355371900826</v>
      </c>
      <c r="AA1805" s="11">
        <v>2570.2004000000002</v>
      </c>
      <c r="AB1805" s="11">
        <v>0.47499999999999998</v>
      </c>
      <c r="AC1805" s="11">
        <v>50</v>
      </c>
      <c r="AD1805" s="11">
        <v>8.6810924000000007</v>
      </c>
    </row>
    <row r="1806" spans="2:30" x14ac:dyDescent="0.35">
      <c r="B1806" s="11">
        <v>-25.781600999999998</v>
      </c>
      <c r="C1806" s="11">
        <v>30</v>
      </c>
      <c r="D1806" s="11">
        <v>19.775510000000001</v>
      </c>
      <c r="E1806" s="11">
        <v>0.3</v>
      </c>
      <c r="F1806" s="11">
        <v>1300</v>
      </c>
      <c r="G1806" s="11">
        <v>2500</v>
      </c>
      <c r="H1806" s="11">
        <v>0.75</v>
      </c>
      <c r="I1806" s="11">
        <v>0.3</v>
      </c>
      <c r="J1806" s="11">
        <v>0.8</v>
      </c>
      <c r="K1806" s="11">
        <v>2</v>
      </c>
      <c r="L1806" s="11">
        <v>2</v>
      </c>
      <c r="M1806" s="11">
        <v>2</v>
      </c>
      <c r="N1806" s="11">
        <v>3</v>
      </c>
      <c r="O1806" s="11">
        <v>0.125</v>
      </c>
      <c r="P1806" s="11">
        <v>0.1</v>
      </c>
      <c r="Q1806" s="11">
        <v>0.3</v>
      </c>
      <c r="R1806" s="11">
        <v>0.3</v>
      </c>
      <c r="S1806" s="11">
        <v>861.09101999999996</v>
      </c>
      <c r="T1806" s="11">
        <v>0.4</v>
      </c>
      <c r="U1806" s="11">
        <v>70</v>
      </c>
      <c r="V1806" s="11">
        <v>2000</v>
      </c>
      <c r="W1806" s="11">
        <v>-28.906991999999999</v>
      </c>
      <c r="Y1806" s="11">
        <v>-25.781600999999998</v>
      </c>
      <c r="Z1806" s="11">
        <v>390</v>
      </c>
      <c r="AA1806" s="11">
        <v>861.09101999999996</v>
      </c>
      <c r="AB1806" s="11">
        <v>0.4</v>
      </c>
      <c r="AC1806" s="11">
        <v>70</v>
      </c>
      <c r="AD1806" s="11">
        <v>-28.906991999999999</v>
      </c>
    </row>
    <row r="1807" spans="2:30" x14ac:dyDescent="0.35">
      <c r="B1807" s="11">
        <v>-12.417075000000001</v>
      </c>
      <c r="C1807" s="11">
        <v>30</v>
      </c>
      <c r="D1807" s="11">
        <v>287.81632999999999</v>
      </c>
      <c r="E1807" s="11">
        <v>0.219</v>
      </c>
      <c r="F1807" s="11">
        <v>2400</v>
      </c>
      <c r="G1807" s="11">
        <v>6500</v>
      </c>
      <c r="H1807" s="11">
        <v>0.8</v>
      </c>
      <c r="I1807" s="11">
        <v>0.3</v>
      </c>
      <c r="J1807" s="11">
        <v>0.7</v>
      </c>
      <c r="K1807" s="11">
        <v>3</v>
      </c>
      <c r="L1807" s="11">
        <v>4</v>
      </c>
      <c r="M1807" s="11">
        <v>2</v>
      </c>
      <c r="N1807" s="11">
        <v>4</v>
      </c>
      <c r="O1807" s="11">
        <v>0.05</v>
      </c>
      <c r="P1807" s="11">
        <v>0.2</v>
      </c>
      <c r="Q1807" s="11">
        <v>0.23333333000000001</v>
      </c>
      <c r="R1807" s="11">
        <v>0.2</v>
      </c>
      <c r="S1807" s="11">
        <v>2238.8366999999998</v>
      </c>
      <c r="T1807" s="11">
        <v>0.52500000000000002</v>
      </c>
      <c r="U1807" s="11">
        <v>40</v>
      </c>
      <c r="V1807" s="11">
        <v>1400</v>
      </c>
      <c r="W1807" s="11">
        <v>-6.8928967000000005</v>
      </c>
      <c r="Y1807" s="11">
        <v>-12.417075000000001</v>
      </c>
      <c r="Z1807" s="11">
        <v>525.6</v>
      </c>
      <c r="AA1807" s="11">
        <v>2238.8366999999998</v>
      </c>
      <c r="AB1807" s="11">
        <v>0.52500000000000002</v>
      </c>
      <c r="AC1807" s="11">
        <v>40</v>
      </c>
      <c r="AD1807" s="11">
        <v>-6.8928967000000005</v>
      </c>
    </row>
    <row r="1808" spans="2:30" x14ac:dyDescent="0.35">
      <c r="B1808" s="11">
        <v>-12.158655</v>
      </c>
      <c r="C1808" s="11">
        <v>15</v>
      </c>
      <c r="D1808" s="11">
        <v>232.9898</v>
      </c>
      <c r="E1808" s="11">
        <v>0.246</v>
      </c>
      <c r="F1808" s="11">
        <v>899.17355371900828</v>
      </c>
      <c r="G1808" s="11">
        <v>3000</v>
      </c>
      <c r="H1808" s="11">
        <v>0.75</v>
      </c>
      <c r="I1808" s="11">
        <v>0.5</v>
      </c>
      <c r="J1808" s="11">
        <v>0.9</v>
      </c>
      <c r="K1808" s="11">
        <v>4</v>
      </c>
      <c r="L1808" s="11">
        <v>2</v>
      </c>
      <c r="M1808" s="11">
        <v>4</v>
      </c>
      <c r="N1808" s="11">
        <v>4</v>
      </c>
      <c r="O1808" s="11">
        <v>0.2</v>
      </c>
      <c r="P1808" s="11">
        <v>0.2</v>
      </c>
      <c r="Q1808" s="11">
        <v>0.1</v>
      </c>
      <c r="R1808" s="11">
        <v>0.2</v>
      </c>
      <c r="S1808" s="11">
        <v>1952.758</v>
      </c>
      <c r="T1808" s="11">
        <v>0.6</v>
      </c>
      <c r="U1808" s="11">
        <v>40</v>
      </c>
      <c r="V1808" s="11">
        <v>1800</v>
      </c>
      <c r="W1808" s="11">
        <v>-15.068179000000001</v>
      </c>
      <c r="Y1808" s="11">
        <v>-12.158655</v>
      </c>
      <c r="Z1808" s="11">
        <v>221.19669421487603</v>
      </c>
      <c r="AA1808" s="11">
        <v>1952.758</v>
      </c>
      <c r="AB1808" s="11">
        <v>0.6</v>
      </c>
      <c r="AC1808" s="11">
        <v>40</v>
      </c>
      <c r="AD1808" s="11">
        <v>-15.068179000000001</v>
      </c>
    </row>
    <row r="1809" spans="2:30" x14ac:dyDescent="0.35">
      <c r="B1809" s="11">
        <v>6.3571859999999996</v>
      </c>
      <c r="C1809" s="11">
        <v>15</v>
      </c>
      <c r="D1809" s="11">
        <v>232.9898</v>
      </c>
      <c r="E1809" s="11">
        <v>0.246</v>
      </c>
      <c r="F1809" s="11">
        <v>1885.5371900826447</v>
      </c>
      <c r="G1809" s="11">
        <v>7000</v>
      </c>
      <c r="H1809" s="11">
        <v>0.8</v>
      </c>
      <c r="I1809" s="11">
        <v>0.2</v>
      </c>
      <c r="J1809" s="11">
        <v>0.9</v>
      </c>
      <c r="K1809" s="11">
        <v>4</v>
      </c>
      <c r="L1809" s="11">
        <v>3</v>
      </c>
      <c r="M1809" s="11">
        <v>4</v>
      </c>
      <c r="N1809" s="11">
        <v>3</v>
      </c>
      <c r="O1809" s="11">
        <v>0.125</v>
      </c>
      <c r="P1809" s="11">
        <v>0.15</v>
      </c>
      <c r="Q1809" s="11">
        <v>0.3</v>
      </c>
      <c r="R1809" s="11">
        <v>0.2</v>
      </c>
      <c r="S1809" s="11">
        <v>2657.9205000000002</v>
      </c>
      <c r="T1809" s="11">
        <v>0.57499999999999996</v>
      </c>
      <c r="U1809" s="11">
        <v>60</v>
      </c>
      <c r="V1809" s="11">
        <v>2000</v>
      </c>
      <c r="W1809" s="11">
        <v>-10.263312000000001</v>
      </c>
      <c r="Y1809" s="11">
        <v>6.3571859999999996</v>
      </c>
      <c r="Z1809" s="11">
        <v>463.84214876033059</v>
      </c>
      <c r="AA1809" s="11">
        <v>2657.9205000000002</v>
      </c>
      <c r="AB1809" s="11">
        <v>0.57499999999999996</v>
      </c>
      <c r="AC1809" s="11">
        <v>60</v>
      </c>
      <c r="AD1809" s="11">
        <v>-10.263312000000001</v>
      </c>
    </row>
    <row r="1810" spans="2:30" x14ac:dyDescent="0.35">
      <c r="B1810" s="11">
        <v>-19.710260000000002</v>
      </c>
      <c r="C1810" s="11">
        <v>45</v>
      </c>
      <c r="D1810" s="11">
        <v>153.79592</v>
      </c>
      <c r="E1810" s="11">
        <v>0.111</v>
      </c>
      <c r="F1810" s="11">
        <v>1700</v>
      </c>
      <c r="G1810" s="11">
        <v>6500</v>
      </c>
      <c r="H1810" s="11">
        <v>0.7</v>
      </c>
      <c r="I1810" s="11">
        <v>0.5</v>
      </c>
      <c r="J1810" s="11">
        <v>0.8</v>
      </c>
      <c r="K1810" s="11">
        <v>2</v>
      </c>
      <c r="L1810" s="11">
        <v>2</v>
      </c>
      <c r="M1810" s="11">
        <v>2</v>
      </c>
      <c r="N1810" s="11">
        <v>2</v>
      </c>
      <c r="O1810" s="11">
        <v>0.125</v>
      </c>
      <c r="P1810" s="11">
        <v>0.15</v>
      </c>
      <c r="Q1810" s="11">
        <v>0.23333333000000001</v>
      </c>
      <c r="R1810" s="11">
        <v>0.25</v>
      </c>
      <c r="S1810" s="11">
        <v>3511.8296</v>
      </c>
      <c r="T1810" s="11">
        <v>0.7</v>
      </c>
      <c r="U1810" s="11">
        <v>50</v>
      </c>
      <c r="V1810" s="11">
        <v>1600</v>
      </c>
      <c r="W1810" s="11">
        <v>-19.449774999999999</v>
      </c>
      <c r="Y1810" s="11">
        <v>-19.710260000000002</v>
      </c>
      <c r="Z1810" s="11">
        <v>188.7</v>
      </c>
      <c r="AA1810" s="11">
        <v>3511.8296</v>
      </c>
      <c r="AB1810" s="11">
        <v>0.7</v>
      </c>
      <c r="AC1810" s="11">
        <v>50</v>
      </c>
      <c r="AD1810" s="11">
        <v>-19.449774999999999</v>
      </c>
    </row>
    <row r="1811" spans="2:30" x14ac:dyDescent="0.35">
      <c r="B1811" s="11">
        <v>37.192625</v>
      </c>
      <c r="C1811" s="11">
        <v>30</v>
      </c>
      <c r="D1811" s="11">
        <v>159.88775999999999</v>
      </c>
      <c r="E1811" s="11">
        <v>0.16500000000000001</v>
      </c>
      <c r="F1811" s="11">
        <v>4500</v>
      </c>
      <c r="G1811" s="11">
        <v>6500</v>
      </c>
      <c r="H1811" s="11">
        <v>0.75</v>
      </c>
      <c r="I1811" s="11">
        <v>0.2</v>
      </c>
      <c r="J1811" s="11">
        <v>0.7</v>
      </c>
      <c r="K1811" s="11">
        <v>3</v>
      </c>
      <c r="L1811" s="11">
        <v>3</v>
      </c>
      <c r="M1811" s="11">
        <v>3</v>
      </c>
      <c r="N1811" s="11">
        <v>2</v>
      </c>
      <c r="O1811" s="11">
        <v>0.05</v>
      </c>
      <c r="P1811" s="11">
        <v>0.15</v>
      </c>
      <c r="Q1811" s="11">
        <v>0.16666666999999999</v>
      </c>
      <c r="R1811" s="11">
        <v>0.2</v>
      </c>
      <c r="S1811" s="11">
        <v>2238.8366999999998</v>
      </c>
      <c r="T1811" s="11">
        <v>0.52500000000000002</v>
      </c>
      <c r="U1811" s="11">
        <v>90</v>
      </c>
      <c r="V1811" s="11">
        <v>1800</v>
      </c>
      <c r="W1811" s="11">
        <v>42.245238999999998</v>
      </c>
      <c r="Y1811" s="11">
        <v>37.192625</v>
      </c>
      <c r="Z1811" s="11">
        <v>742.5</v>
      </c>
      <c r="AA1811" s="11">
        <v>2238.8366999999998</v>
      </c>
      <c r="AB1811" s="11">
        <v>0.52500000000000002</v>
      </c>
      <c r="AC1811" s="11">
        <v>90</v>
      </c>
      <c r="AD1811" s="11">
        <v>42.245238999999998</v>
      </c>
    </row>
    <row r="1812" spans="2:30" x14ac:dyDescent="0.35">
      <c r="B1812" s="11">
        <v>36.782331999999997</v>
      </c>
      <c r="C1812" s="11">
        <v>25</v>
      </c>
      <c r="D1812" s="11">
        <v>31.959184</v>
      </c>
      <c r="E1812" s="11">
        <v>0.16500000000000001</v>
      </c>
      <c r="F1812" s="11">
        <v>7300</v>
      </c>
      <c r="G1812" s="11">
        <v>8000</v>
      </c>
      <c r="H1812" s="11">
        <v>0.75</v>
      </c>
      <c r="I1812" s="11">
        <v>0.4</v>
      </c>
      <c r="J1812" s="11">
        <v>0.7</v>
      </c>
      <c r="K1812" s="11">
        <v>4</v>
      </c>
      <c r="L1812" s="11">
        <v>3</v>
      </c>
      <c r="M1812" s="11">
        <v>2</v>
      </c>
      <c r="N1812" s="11">
        <v>3</v>
      </c>
      <c r="O1812" s="11">
        <v>0.05</v>
      </c>
      <c r="P1812" s="11">
        <v>0.2</v>
      </c>
      <c r="Q1812" s="11">
        <v>0.16666666999999999</v>
      </c>
      <c r="R1812" s="11">
        <v>0.3</v>
      </c>
      <c r="S1812" s="11">
        <v>4874.6162000000004</v>
      </c>
      <c r="T1812" s="11">
        <v>0.4</v>
      </c>
      <c r="U1812" s="11">
        <v>40</v>
      </c>
      <c r="V1812" s="11">
        <v>2000</v>
      </c>
      <c r="W1812" s="11">
        <v>38.982227000000002</v>
      </c>
      <c r="Y1812" s="11">
        <v>36.782331999999997</v>
      </c>
      <c r="Z1812" s="11">
        <v>1204.5</v>
      </c>
      <c r="AA1812" s="11">
        <v>4874.6162000000004</v>
      </c>
      <c r="AB1812" s="11">
        <v>0.4</v>
      </c>
      <c r="AC1812" s="11">
        <v>40</v>
      </c>
      <c r="AD1812" s="11">
        <v>38.982227000000002</v>
      </c>
    </row>
    <row r="1813" spans="2:30" x14ac:dyDescent="0.35">
      <c r="B1813" s="11">
        <v>34.000444000000002</v>
      </c>
      <c r="C1813" s="11">
        <v>20</v>
      </c>
      <c r="D1813" s="11">
        <v>226.89796000000001</v>
      </c>
      <c r="E1813" s="11">
        <v>0.219</v>
      </c>
      <c r="F1813" s="11">
        <v>2748.8119834710747</v>
      </c>
      <c r="G1813" s="11">
        <v>5000</v>
      </c>
      <c r="H1813" s="11">
        <v>0.75</v>
      </c>
      <c r="I1813" s="11">
        <v>0.2</v>
      </c>
      <c r="J1813" s="11">
        <v>0.6</v>
      </c>
      <c r="K1813" s="11">
        <v>3</v>
      </c>
      <c r="L1813" s="11">
        <v>2</v>
      </c>
      <c r="M1813" s="11">
        <v>4</v>
      </c>
      <c r="N1813" s="11">
        <v>4</v>
      </c>
      <c r="O1813" s="11">
        <v>0.125</v>
      </c>
      <c r="P1813" s="11">
        <v>0.15</v>
      </c>
      <c r="Q1813" s="11">
        <v>0.16666666999999999</v>
      </c>
      <c r="R1813" s="11">
        <v>0.25</v>
      </c>
      <c r="S1813" s="11">
        <v>2272.9663</v>
      </c>
      <c r="T1813" s="11">
        <v>0.47499999999999998</v>
      </c>
      <c r="U1813" s="11">
        <v>90</v>
      </c>
      <c r="V1813" s="11">
        <v>400</v>
      </c>
      <c r="W1813" s="11">
        <v>41.324029000000003</v>
      </c>
      <c r="Y1813" s="11">
        <v>34.000444000000002</v>
      </c>
      <c r="Z1813" s="11">
        <v>601.98982438016537</v>
      </c>
      <c r="AA1813" s="11">
        <v>2272.9663</v>
      </c>
      <c r="AB1813" s="11">
        <v>0.47499999999999998</v>
      </c>
      <c r="AC1813" s="11">
        <v>90</v>
      </c>
      <c r="AD1813" s="11">
        <v>41.324029000000003</v>
      </c>
    </row>
    <row r="1814" spans="2:30" x14ac:dyDescent="0.35">
      <c r="B1814" s="11">
        <v>-2.503603</v>
      </c>
      <c r="C1814" s="11">
        <v>30</v>
      </c>
      <c r="D1814" s="11">
        <v>269.54082</v>
      </c>
      <c r="E1814" s="11">
        <v>0.03</v>
      </c>
      <c r="F1814" s="11">
        <v>3733.2128099173551</v>
      </c>
      <c r="G1814" s="11">
        <v>7000</v>
      </c>
      <c r="H1814" s="11">
        <v>0.8</v>
      </c>
      <c r="I1814" s="11">
        <v>0.3</v>
      </c>
      <c r="J1814" s="11">
        <v>0.8</v>
      </c>
      <c r="K1814" s="11">
        <v>4</v>
      </c>
      <c r="L1814" s="11">
        <v>2</v>
      </c>
      <c r="M1814" s="11">
        <v>2</v>
      </c>
      <c r="N1814" s="11">
        <v>2</v>
      </c>
      <c r="O1814" s="11">
        <v>0.2</v>
      </c>
      <c r="P1814" s="11">
        <v>0.15</v>
      </c>
      <c r="Q1814" s="11">
        <v>0.23333333000000001</v>
      </c>
      <c r="R1814" s="11">
        <v>0.25</v>
      </c>
      <c r="S1814" s="11">
        <v>2411.0549000000001</v>
      </c>
      <c r="T1814" s="11">
        <v>0.625</v>
      </c>
      <c r="U1814" s="11">
        <v>80</v>
      </c>
      <c r="V1814" s="11">
        <v>600</v>
      </c>
      <c r="W1814" s="11">
        <v>-4.3958645999999995</v>
      </c>
      <c r="Y1814" s="11">
        <v>-2.503603</v>
      </c>
      <c r="Z1814" s="11">
        <v>111.99638429752065</v>
      </c>
      <c r="AA1814" s="11">
        <v>2411.0549000000001</v>
      </c>
      <c r="AB1814" s="11">
        <v>0.625</v>
      </c>
      <c r="AC1814" s="11">
        <v>80</v>
      </c>
      <c r="AD1814" s="11">
        <v>-4.3958645999999995</v>
      </c>
    </row>
    <row r="1815" spans="2:30" x14ac:dyDescent="0.35">
      <c r="B1815" s="11">
        <v>-8.1527159999999999</v>
      </c>
      <c r="C1815" s="11">
        <v>15</v>
      </c>
      <c r="D1815" s="11">
        <v>129.42857000000001</v>
      </c>
      <c r="E1815" s="11">
        <v>8.4000000000000005E-2</v>
      </c>
      <c r="F1815" s="11">
        <v>4635.2789256198348</v>
      </c>
      <c r="G1815" s="11">
        <v>5500</v>
      </c>
      <c r="H1815" s="11">
        <v>0.75</v>
      </c>
      <c r="I1815" s="11">
        <v>0.5</v>
      </c>
      <c r="J1815" s="11">
        <v>0.6</v>
      </c>
      <c r="K1815" s="11">
        <v>3</v>
      </c>
      <c r="L1815" s="11">
        <v>4</v>
      </c>
      <c r="M1815" s="11">
        <v>3</v>
      </c>
      <c r="N1815" s="11">
        <v>3</v>
      </c>
      <c r="O1815" s="11">
        <v>0.05</v>
      </c>
      <c r="P1815" s="11">
        <v>0.15</v>
      </c>
      <c r="Q1815" s="11">
        <v>0.3</v>
      </c>
      <c r="R1815" s="11">
        <v>0.3</v>
      </c>
      <c r="S1815" s="11">
        <v>2585.5962</v>
      </c>
      <c r="T1815" s="11">
        <v>0.625</v>
      </c>
      <c r="U1815" s="11">
        <v>60</v>
      </c>
      <c r="V1815" s="11">
        <v>1400</v>
      </c>
      <c r="W1815" s="11">
        <v>-3.0610960999999999</v>
      </c>
      <c r="Y1815" s="11">
        <v>-8.1527159999999999</v>
      </c>
      <c r="Z1815" s="11">
        <v>389.36342975206617</v>
      </c>
      <c r="AA1815" s="11">
        <v>2585.5962</v>
      </c>
      <c r="AB1815" s="11">
        <v>0.625</v>
      </c>
      <c r="AC1815" s="11">
        <v>60</v>
      </c>
      <c r="AD1815" s="11">
        <v>-3.0610960999999999</v>
      </c>
    </row>
    <row r="1816" spans="2:30" x14ac:dyDescent="0.35">
      <c r="B1816" s="11">
        <v>30.616911000000002</v>
      </c>
      <c r="C1816" s="11">
        <v>30</v>
      </c>
      <c r="D1816" s="11">
        <v>159.88775999999999</v>
      </c>
      <c r="E1816" s="11">
        <v>0.219</v>
      </c>
      <c r="F1816" s="11">
        <v>5185.227272727273</v>
      </c>
      <c r="G1816" s="11">
        <v>7500</v>
      </c>
      <c r="H1816" s="11">
        <v>0.7</v>
      </c>
      <c r="I1816" s="11">
        <v>0.2</v>
      </c>
      <c r="J1816" s="11">
        <v>0.6</v>
      </c>
      <c r="K1816" s="11">
        <v>3</v>
      </c>
      <c r="L1816" s="11">
        <v>2</v>
      </c>
      <c r="M1816" s="11">
        <v>4</v>
      </c>
      <c r="N1816" s="11">
        <v>2</v>
      </c>
      <c r="O1816" s="11">
        <v>0.125</v>
      </c>
      <c r="P1816" s="11">
        <v>0.1</v>
      </c>
      <c r="Q1816" s="11">
        <v>0.23333333000000001</v>
      </c>
      <c r="R1816" s="11">
        <v>0.2</v>
      </c>
      <c r="S1816" s="11">
        <v>4428.4681</v>
      </c>
      <c r="T1816" s="11">
        <v>0.52500000000000002</v>
      </c>
      <c r="U1816" s="11">
        <v>60</v>
      </c>
      <c r="V1816" s="11">
        <v>1600</v>
      </c>
      <c r="W1816" s="11">
        <v>33.484366999999999</v>
      </c>
      <c r="Y1816" s="11">
        <v>30.616911000000002</v>
      </c>
      <c r="Z1816" s="11">
        <v>1135.5647727272728</v>
      </c>
      <c r="AA1816" s="11">
        <v>4428.4681</v>
      </c>
      <c r="AB1816" s="11">
        <v>0.52500000000000002</v>
      </c>
      <c r="AC1816" s="11">
        <v>60</v>
      </c>
      <c r="AD1816" s="11">
        <v>33.484366999999999</v>
      </c>
    </row>
    <row r="1817" spans="2:30" x14ac:dyDescent="0.35">
      <c r="B1817" s="11">
        <v>-6.7010399999999999</v>
      </c>
      <c r="C1817" s="11">
        <v>15</v>
      </c>
      <c r="D1817" s="11">
        <v>196.43878000000001</v>
      </c>
      <c r="E1817" s="11">
        <v>0.3</v>
      </c>
      <c r="F1817" s="11">
        <v>1075.6714876033056</v>
      </c>
      <c r="G1817" s="11">
        <v>3000</v>
      </c>
      <c r="H1817" s="11">
        <v>0.75</v>
      </c>
      <c r="I1817" s="11">
        <v>0.3</v>
      </c>
      <c r="J1817" s="11">
        <v>0.6</v>
      </c>
      <c r="K1817" s="11">
        <v>3</v>
      </c>
      <c r="L1817" s="11">
        <v>4</v>
      </c>
      <c r="M1817" s="11">
        <v>3</v>
      </c>
      <c r="N1817" s="11">
        <v>2</v>
      </c>
      <c r="O1817" s="11">
        <v>0.05</v>
      </c>
      <c r="P1817" s="11">
        <v>0.15</v>
      </c>
      <c r="Q1817" s="11">
        <v>0.16666666999999999</v>
      </c>
      <c r="R1817" s="11">
        <v>0.25</v>
      </c>
      <c r="S1817" s="11">
        <v>1410.3252</v>
      </c>
      <c r="T1817" s="11">
        <v>0.52500000000000002</v>
      </c>
      <c r="U1817" s="11">
        <v>40</v>
      </c>
      <c r="V1817" s="11">
        <v>1600</v>
      </c>
      <c r="W1817" s="11">
        <v>-8.0737940999999989</v>
      </c>
      <c r="Y1817" s="11">
        <v>-6.7010399999999999</v>
      </c>
      <c r="Z1817" s="11">
        <v>322.70144628099166</v>
      </c>
      <c r="AA1817" s="11">
        <v>1410.3252</v>
      </c>
      <c r="AB1817" s="11">
        <v>0.52500000000000002</v>
      </c>
      <c r="AC1817" s="11">
        <v>40</v>
      </c>
      <c r="AD1817" s="11">
        <v>-8.0737940999999989</v>
      </c>
    </row>
    <row r="1818" spans="2:30" x14ac:dyDescent="0.35">
      <c r="B1818" s="11">
        <v>-19.279806000000001</v>
      </c>
      <c r="C1818" s="11">
        <v>30</v>
      </c>
      <c r="D1818" s="11">
        <v>239.08162999999999</v>
      </c>
      <c r="E1818" s="11">
        <v>8.4000000000000005E-2</v>
      </c>
      <c r="F1818" s="11">
        <v>640.13429752066122</v>
      </c>
      <c r="G1818" s="11">
        <v>7000</v>
      </c>
      <c r="H1818" s="11">
        <v>0.75</v>
      </c>
      <c r="I1818" s="11">
        <v>0.4</v>
      </c>
      <c r="J1818" s="11">
        <v>0.6</v>
      </c>
      <c r="K1818" s="11">
        <v>2</v>
      </c>
      <c r="L1818" s="11">
        <v>4</v>
      </c>
      <c r="M1818" s="11">
        <v>3</v>
      </c>
      <c r="N1818" s="11">
        <v>4</v>
      </c>
      <c r="O1818" s="11">
        <v>0.05</v>
      </c>
      <c r="P1818" s="11">
        <v>0.15</v>
      </c>
      <c r="Q1818" s="11">
        <v>0.16666666999999999</v>
      </c>
      <c r="R1818" s="11">
        <v>0.35</v>
      </c>
      <c r="S1818" s="11">
        <v>2411.0549000000001</v>
      </c>
      <c r="T1818" s="11">
        <v>0.47499999999999998</v>
      </c>
      <c r="U1818" s="11">
        <v>50</v>
      </c>
      <c r="V1818" s="11">
        <v>1400</v>
      </c>
      <c r="W1818" s="11">
        <v>-18.200831000000001</v>
      </c>
      <c r="Y1818" s="11">
        <v>-19.279806000000001</v>
      </c>
      <c r="Z1818" s="11">
        <v>53.771280991735544</v>
      </c>
      <c r="AA1818" s="11">
        <v>2411.0549000000001</v>
      </c>
      <c r="AB1818" s="11">
        <v>0.47499999999999998</v>
      </c>
      <c r="AC1818" s="11">
        <v>50</v>
      </c>
      <c r="AD1818" s="11">
        <v>-18.200831000000001</v>
      </c>
    </row>
    <row r="1819" spans="2:30" x14ac:dyDescent="0.35">
      <c r="B1819" s="11">
        <v>-26.126159000000001</v>
      </c>
      <c r="C1819" s="11">
        <v>25</v>
      </c>
      <c r="D1819" s="11">
        <v>62.418367000000003</v>
      </c>
      <c r="E1819" s="11">
        <v>8.4000000000000005E-2</v>
      </c>
      <c r="F1819" s="11">
        <v>425</v>
      </c>
      <c r="G1819" s="11">
        <v>8000</v>
      </c>
      <c r="H1819" s="11">
        <v>0.75</v>
      </c>
      <c r="I1819" s="11">
        <v>0.2</v>
      </c>
      <c r="J1819" s="11">
        <v>0.6</v>
      </c>
      <c r="K1819" s="11">
        <v>2</v>
      </c>
      <c r="L1819" s="11">
        <v>2</v>
      </c>
      <c r="M1819" s="11">
        <v>4</v>
      </c>
      <c r="N1819" s="11">
        <v>3</v>
      </c>
      <c r="O1819" s="11">
        <v>0.2</v>
      </c>
      <c r="P1819" s="11">
        <v>0.1</v>
      </c>
      <c r="Q1819" s="11">
        <v>0.23333333000000001</v>
      </c>
      <c r="R1819" s="11">
        <v>0.2</v>
      </c>
      <c r="S1819" s="11">
        <v>3520.5562</v>
      </c>
      <c r="T1819" s="11">
        <v>0.47499999999999998</v>
      </c>
      <c r="U1819" s="11">
        <v>40</v>
      </c>
      <c r="V1819" s="11">
        <v>1800</v>
      </c>
      <c r="W1819" s="11">
        <v>-25.735498</v>
      </c>
      <c r="Y1819" s="11">
        <v>-26.126159000000001</v>
      </c>
      <c r="Z1819" s="11">
        <v>35.700000000000003</v>
      </c>
      <c r="AA1819" s="11">
        <v>3520.5562</v>
      </c>
      <c r="AB1819" s="11">
        <v>0.47499999999999998</v>
      </c>
      <c r="AC1819" s="11">
        <v>40</v>
      </c>
      <c r="AD1819" s="11">
        <v>-25.735498</v>
      </c>
    </row>
    <row r="1820" spans="2:30" x14ac:dyDescent="0.35">
      <c r="B1820" s="11">
        <v>-25.279239</v>
      </c>
      <c r="C1820" s="11">
        <v>30</v>
      </c>
      <c r="D1820" s="11">
        <v>50.234693999999998</v>
      </c>
      <c r="E1820" s="11">
        <v>0.27300000000000002</v>
      </c>
      <c r="F1820" s="11">
        <v>376.54958677685954</v>
      </c>
      <c r="G1820" s="11">
        <v>3500</v>
      </c>
      <c r="H1820" s="11">
        <v>0.75</v>
      </c>
      <c r="I1820" s="11">
        <v>0.2</v>
      </c>
      <c r="J1820" s="11">
        <v>0.6</v>
      </c>
      <c r="K1820" s="11">
        <v>4</v>
      </c>
      <c r="L1820" s="11">
        <v>3</v>
      </c>
      <c r="M1820" s="11">
        <v>4</v>
      </c>
      <c r="N1820" s="11">
        <v>4</v>
      </c>
      <c r="O1820" s="11">
        <v>0.2</v>
      </c>
      <c r="P1820" s="11">
        <v>0.15</v>
      </c>
      <c r="Q1820" s="11">
        <v>0.3</v>
      </c>
      <c r="R1820" s="11">
        <v>0.35</v>
      </c>
      <c r="S1820" s="11">
        <v>918.49708999999996</v>
      </c>
      <c r="T1820" s="11">
        <v>0.67500000000000004</v>
      </c>
      <c r="U1820" s="11">
        <v>40</v>
      </c>
      <c r="V1820" s="11">
        <v>1800</v>
      </c>
      <c r="W1820" s="11">
        <v>-24.855931000000002</v>
      </c>
      <c r="Y1820" s="11">
        <v>-25.279239</v>
      </c>
      <c r="Z1820" s="11">
        <v>102.79803719008267</v>
      </c>
      <c r="AA1820" s="11">
        <v>918.49708999999996</v>
      </c>
      <c r="AB1820" s="11">
        <v>0.67500000000000004</v>
      </c>
      <c r="AC1820" s="11">
        <v>40</v>
      </c>
      <c r="AD1820" s="11">
        <v>-24.855931000000002</v>
      </c>
    </row>
    <row r="1821" spans="2:30" x14ac:dyDescent="0.35">
      <c r="B1821" s="11">
        <v>-9.5147790000000008</v>
      </c>
      <c r="C1821" s="11">
        <v>15</v>
      </c>
      <c r="D1821" s="11">
        <v>129.42857000000001</v>
      </c>
      <c r="E1821" s="11">
        <v>8.4000000000000005E-2</v>
      </c>
      <c r="F1821" s="11">
        <v>4176.1363636363631</v>
      </c>
      <c r="G1821" s="11">
        <v>5500</v>
      </c>
      <c r="H1821" s="11">
        <v>0.8</v>
      </c>
      <c r="I1821" s="11">
        <v>0.5</v>
      </c>
      <c r="J1821" s="11">
        <v>0.9</v>
      </c>
      <c r="K1821" s="11">
        <v>4</v>
      </c>
      <c r="L1821" s="11">
        <v>3</v>
      </c>
      <c r="M1821" s="11">
        <v>2</v>
      </c>
      <c r="N1821" s="11">
        <v>3</v>
      </c>
      <c r="O1821" s="11">
        <v>0.125</v>
      </c>
      <c r="P1821" s="11">
        <v>0.15</v>
      </c>
      <c r="Q1821" s="11">
        <v>0.23333333000000001</v>
      </c>
      <c r="R1821" s="11">
        <v>0.2</v>
      </c>
      <c r="S1821" s="11">
        <v>3082.8262</v>
      </c>
      <c r="T1821" s="11">
        <v>0.7</v>
      </c>
      <c r="U1821" s="11">
        <v>40</v>
      </c>
      <c r="V1821" s="11">
        <v>800</v>
      </c>
      <c r="W1821" s="11">
        <v>-9.2372610000000002</v>
      </c>
      <c r="Y1821" s="11">
        <v>-9.5147790000000008</v>
      </c>
      <c r="Z1821" s="11">
        <v>350.7954545454545</v>
      </c>
      <c r="AA1821" s="11">
        <v>3082.8262</v>
      </c>
      <c r="AB1821" s="11">
        <v>0.7</v>
      </c>
      <c r="AC1821" s="11">
        <v>40</v>
      </c>
      <c r="AD1821" s="11">
        <v>-9.2372610000000002</v>
      </c>
    </row>
    <row r="1822" spans="2:30" x14ac:dyDescent="0.35">
      <c r="B1822" s="11">
        <v>-20.516907</v>
      </c>
      <c r="C1822" s="11">
        <v>15</v>
      </c>
      <c r="D1822" s="11">
        <v>220.80611999999999</v>
      </c>
      <c r="E1822" s="11">
        <v>5.7000000000000002E-2</v>
      </c>
      <c r="F1822" s="11">
        <v>600</v>
      </c>
      <c r="G1822" s="11">
        <v>8500</v>
      </c>
      <c r="H1822" s="11">
        <v>0.7</v>
      </c>
      <c r="I1822" s="11">
        <v>0.4</v>
      </c>
      <c r="J1822" s="11">
        <v>0.6</v>
      </c>
      <c r="K1822" s="11">
        <v>2</v>
      </c>
      <c r="L1822" s="11">
        <v>4</v>
      </c>
      <c r="M1822" s="11">
        <v>2</v>
      </c>
      <c r="N1822" s="11">
        <v>4</v>
      </c>
      <c r="O1822" s="11">
        <v>0.2</v>
      </c>
      <c r="P1822" s="11">
        <v>0.15</v>
      </c>
      <c r="Q1822" s="11">
        <v>0.3</v>
      </c>
      <c r="R1822" s="11">
        <v>0.3</v>
      </c>
      <c r="S1822" s="11">
        <v>2459.0284999999999</v>
      </c>
      <c r="T1822" s="11">
        <v>0.6</v>
      </c>
      <c r="U1822" s="11">
        <v>80</v>
      </c>
      <c r="V1822" s="11">
        <v>1400</v>
      </c>
      <c r="W1822" s="11">
        <v>-18.79767</v>
      </c>
      <c r="Y1822" s="11">
        <v>-20.516907</v>
      </c>
      <c r="Z1822" s="11">
        <v>34.200000000000003</v>
      </c>
      <c r="AA1822" s="11">
        <v>2459.0284999999999</v>
      </c>
      <c r="AB1822" s="11">
        <v>0.6</v>
      </c>
      <c r="AC1822" s="11">
        <v>80</v>
      </c>
      <c r="AD1822" s="11">
        <v>-18.79767</v>
      </c>
    </row>
    <row r="1823" spans="2:30" x14ac:dyDescent="0.35">
      <c r="B1823" s="11">
        <v>-13.718596</v>
      </c>
      <c r="C1823" s="11">
        <v>45</v>
      </c>
      <c r="D1823" s="11">
        <v>86.785713999999999</v>
      </c>
      <c r="E1823" s="11">
        <v>8.4000000000000005E-2</v>
      </c>
      <c r="F1823" s="11">
        <v>1125</v>
      </c>
      <c r="G1823" s="11">
        <v>8000</v>
      </c>
      <c r="H1823" s="11">
        <v>0.8</v>
      </c>
      <c r="I1823" s="11">
        <v>0.2</v>
      </c>
      <c r="J1823" s="11">
        <v>0.8</v>
      </c>
      <c r="K1823" s="11">
        <v>2</v>
      </c>
      <c r="L1823" s="11">
        <v>4</v>
      </c>
      <c r="M1823" s="11">
        <v>3</v>
      </c>
      <c r="N1823" s="11">
        <v>4</v>
      </c>
      <c r="O1823" s="11">
        <v>0.125</v>
      </c>
      <c r="P1823" s="11">
        <v>0.15</v>
      </c>
      <c r="Q1823" s="11">
        <v>0.3</v>
      </c>
      <c r="R1823" s="11">
        <v>0.25</v>
      </c>
      <c r="S1823" s="11">
        <v>3121.6262999999999</v>
      </c>
      <c r="T1823" s="11">
        <v>0.52500000000000002</v>
      </c>
      <c r="U1823" s="11">
        <v>90</v>
      </c>
      <c r="V1823" s="11">
        <v>1200</v>
      </c>
      <c r="W1823" s="11">
        <v>-13.148720000000001</v>
      </c>
      <c r="Y1823" s="11">
        <v>-13.718596</v>
      </c>
      <c r="Z1823" s="11">
        <v>94.5</v>
      </c>
      <c r="AA1823" s="11">
        <v>3121.6262999999999</v>
      </c>
      <c r="AB1823" s="11">
        <v>0.52500000000000002</v>
      </c>
      <c r="AC1823" s="11">
        <v>90</v>
      </c>
      <c r="AD1823" s="11">
        <v>-13.148720000000001</v>
      </c>
    </row>
    <row r="1824" spans="2:30" x14ac:dyDescent="0.35">
      <c r="B1824" s="11">
        <v>-9.1006490000000007</v>
      </c>
      <c r="C1824" s="11">
        <v>20</v>
      </c>
      <c r="D1824" s="11">
        <v>275.63265000000001</v>
      </c>
      <c r="E1824" s="11">
        <v>0.3</v>
      </c>
      <c r="F1824" s="11">
        <v>6600</v>
      </c>
      <c r="G1824" s="11">
        <v>5500</v>
      </c>
      <c r="H1824" s="11">
        <v>0.75</v>
      </c>
      <c r="I1824" s="11">
        <v>0.5</v>
      </c>
      <c r="J1824" s="11">
        <v>0.8</v>
      </c>
      <c r="K1824" s="11">
        <v>3</v>
      </c>
      <c r="L1824" s="11">
        <v>2</v>
      </c>
      <c r="M1824" s="11">
        <v>2</v>
      </c>
      <c r="N1824" s="11">
        <v>4</v>
      </c>
      <c r="O1824" s="11">
        <v>0.05</v>
      </c>
      <c r="P1824" s="11">
        <v>0.1</v>
      </c>
      <c r="Q1824" s="11">
        <v>0.3</v>
      </c>
      <c r="R1824" s="11">
        <v>0.2</v>
      </c>
      <c r="S1824" s="11">
        <v>2500.2629999999999</v>
      </c>
      <c r="T1824" s="11">
        <v>0.52500000000000002</v>
      </c>
      <c r="U1824" s="11">
        <v>60</v>
      </c>
      <c r="V1824" s="11">
        <v>1400</v>
      </c>
      <c r="W1824" s="11">
        <v>-11.576311</v>
      </c>
      <c r="Y1824" s="11">
        <v>-9.1006490000000007</v>
      </c>
      <c r="Z1824" s="11">
        <v>1980</v>
      </c>
      <c r="AA1824" s="11">
        <v>2500.2629999999999</v>
      </c>
      <c r="AB1824" s="11">
        <v>0.52500000000000002</v>
      </c>
      <c r="AC1824" s="11">
        <v>60</v>
      </c>
      <c r="AD1824" s="11">
        <v>-11.576311</v>
      </c>
    </row>
    <row r="1825" spans="2:30" x14ac:dyDescent="0.35">
      <c r="B1825" s="11">
        <v>-7.7638220000000002</v>
      </c>
      <c r="C1825" s="11">
        <v>35</v>
      </c>
      <c r="D1825" s="11">
        <v>44.142856999999999</v>
      </c>
      <c r="E1825" s="11">
        <v>0.192</v>
      </c>
      <c r="F1825" s="11">
        <v>3800</v>
      </c>
      <c r="G1825" s="11">
        <v>8000</v>
      </c>
      <c r="H1825" s="11">
        <v>0.7</v>
      </c>
      <c r="I1825" s="11">
        <v>0.2</v>
      </c>
      <c r="J1825" s="11">
        <v>0.8</v>
      </c>
      <c r="K1825" s="11">
        <v>2</v>
      </c>
      <c r="L1825" s="11">
        <v>4</v>
      </c>
      <c r="M1825" s="11">
        <v>3</v>
      </c>
      <c r="N1825" s="11">
        <v>4</v>
      </c>
      <c r="O1825" s="11">
        <v>0.125</v>
      </c>
      <c r="P1825" s="11">
        <v>0.2</v>
      </c>
      <c r="Q1825" s="11">
        <v>0.3</v>
      </c>
      <c r="R1825" s="11">
        <v>0.3</v>
      </c>
      <c r="S1825" s="11">
        <v>4581.8464999999997</v>
      </c>
      <c r="T1825" s="11">
        <v>0.67500000000000004</v>
      </c>
      <c r="U1825" s="11">
        <v>40</v>
      </c>
      <c r="V1825" s="11">
        <v>1000</v>
      </c>
      <c r="W1825" s="11">
        <v>-12.680218999999999</v>
      </c>
      <c r="Y1825" s="11">
        <v>-7.7638220000000002</v>
      </c>
      <c r="Z1825" s="11">
        <v>729.6</v>
      </c>
      <c r="AA1825" s="11">
        <v>4581.8464999999997</v>
      </c>
      <c r="AB1825" s="11">
        <v>0.67500000000000004</v>
      </c>
      <c r="AC1825" s="11">
        <v>40</v>
      </c>
      <c r="AD1825" s="11">
        <v>-12.680218999999999</v>
      </c>
    </row>
    <row r="1826" spans="2:30" x14ac:dyDescent="0.35">
      <c r="B1826" s="11">
        <v>-17.678795000000001</v>
      </c>
      <c r="C1826" s="11">
        <v>40</v>
      </c>
      <c r="D1826" s="11">
        <v>25.867346999999999</v>
      </c>
      <c r="E1826" s="11">
        <v>0.219</v>
      </c>
      <c r="F1826" s="11">
        <v>4231.4049586776864</v>
      </c>
      <c r="G1826" s="11">
        <v>7000</v>
      </c>
      <c r="H1826" s="11">
        <v>0.7</v>
      </c>
      <c r="I1826" s="11">
        <v>0.4</v>
      </c>
      <c r="J1826" s="11">
        <v>0.6</v>
      </c>
      <c r="K1826" s="11">
        <v>4</v>
      </c>
      <c r="L1826" s="11">
        <v>2</v>
      </c>
      <c r="M1826" s="11">
        <v>2</v>
      </c>
      <c r="N1826" s="11">
        <v>4</v>
      </c>
      <c r="O1826" s="11">
        <v>0.05</v>
      </c>
      <c r="P1826" s="11">
        <v>0.2</v>
      </c>
      <c r="Q1826" s="11">
        <v>0.3</v>
      </c>
      <c r="R1826" s="11">
        <v>0.25</v>
      </c>
      <c r="S1826" s="11">
        <v>1729.8807999999999</v>
      </c>
      <c r="T1826" s="11">
        <v>0.42499999999999999</v>
      </c>
      <c r="U1826" s="11">
        <v>70</v>
      </c>
      <c r="V1826" s="11">
        <v>1400</v>
      </c>
      <c r="W1826" s="11">
        <v>-22.035346000000001</v>
      </c>
      <c r="Y1826" s="11">
        <v>-17.678795000000001</v>
      </c>
      <c r="Z1826" s="11">
        <v>926.67768595041332</v>
      </c>
      <c r="AA1826" s="11">
        <v>1729.8807999999999</v>
      </c>
      <c r="AB1826" s="11">
        <v>0.42499999999999999</v>
      </c>
      <c r="AC1826" s="11">
        <v>70</v>
      </c>
      <c r="AD1826" s="11">
        <v>-22.035346000000001</v>
      </c>
    </row>
    <row r="1827" spans="2:30" x14ac:dyDescent="0.35">
      <c r="B1827" s="11">
        <v>26.516124000000001</v>
      </c>
      <c r="C1827" s="11">
        <v>25</v>
      </c>
      <c r="D1827" s="11">
        <v>178.16327000000001</v>
      </c>
      <c r="E1827" s="11">
        <v>0.192</v>
      </c>
      <c r="F1827" s="11">
        <v>1825</v>
      </c>
      <c r="G1827" s="11">
        <v>6000</v>
      </c>
      <c r="H1827" s="11">
        <v>0.85</v>
      </c>
      <c r="I1827" s="11">
        <v>0.4</v>
      </c>
      <c r="J1827" s="11">
        <v>0.6</v>
      </c>
      <c r="K1827" s="11">
        <v>2</v>
      </c>
      <c r="L1827" s="11">
        <v>4</v>
      </c>
      <c r="M1827" s="11">
        <v>2</v>
      </c>
      <c r="N1827" s="11">
        <v>2</v>
      </c>
      <c r="O1827" s="11">
        <v>0.125</v>
      </c>
      <c r="P1827" s="11">
        <v>0.1</v>
      </c>
      <c r="Q1827" s="11">
        <v>0.16666666999999999</v>
      </c>
      <c r="R1827" s="11">
        <v>0.35</v>
      </c>
      <c r="S1827" s="11">
        <v>3655.9621999999999</v>
      </c>
      <c r="T1827" s="11">
        <v>0.42499999999999999</v>
      </c>
      <c r="U1827" s="11">
        <v>70</v>
      </c>
      <c r="V1827" s="11">
        <v>1800</v>
      </c>
      <c r="W1827" s="11">
        <v>28.326957</v>
      </c>
      <c r="Y1827" s="11">
        <v>26.516124000000001</v>
      </c>
      <c r="Z1827" s="11">
        <v>350.40000000000003</v>
      </c>
      <c r="AA1827" s="11">
        <v>3655.9621999999999</v>
      </c>
      <c r="AB1827" s="11">
        <v>0.42499999999999999</v>
      </c>
      <c r="AC1827" s="11">
        <v>70</v>
      </c>
      <c r="AD1827" s="11">
        <v>28.326957</v>
      </c>
    </row>
    <row r="1828" spans="2:30" x14ac:dyDescent="0.35">
      <c r="B1828" s="11">
        <v>-17.030574999999999</v>
      </c>
      <c r="C1828" s="11">
        <v>25</v>
      </c>
      <c r="D1828" s="11">
        <v>184.2551</v>
      </c>
      <c r="E1828" s="11">
        <v>0.27300000000000002</v>
      </c>
      <c r="F1828" s="11">
        <v>5735.1756198347111</v>
      </c>
      <c r="G1828" s="11">
        <v>6500</v>
      </c>
      <c r="H1828" s="11">
        <v>0.75</v>
      </c>
      <c r="I1828" s="11">
        <v>0.4</v>
      </c>
      <c r="J1828" s="11">
        <v>0.8</v>
      </c>
      <c r="K1828" s="11">
        <v>3</v>
      </c>
      <c r="L1828" s="11">
        <v>3</v>
      </c>
      <c r="M1828" s="11">
        <v>2</v>
      </c>
      <c r="N1828" s="11">
        <v>4</v>
      </c>
      <c r="O1828" s="11">
        <v>0.125</v>
      </c>
      <c r="P1828" s="11">
        <v>0.2</v>
      </c>
      <c r="Q1828" s="11">
        <v>0.16666666999999999</v>
      </c>
      <c r="R1828" s="11">
        <v>0.2</v>
      </c>
      <c r="S1828" s="11">
        <v>3410.5387999999998</v>
      </c>
      <c r="T1828" s="11">
        <v>0.67500000000000004</v>
      </c>
      <c r="U1828" s="11">
        <v>90</v>
      </c>
      <c r="V1828" s="11">
        <v>1000</v>
      </c>
      <c r="W1828" s="11">
        <v>-15.421521</v>
      </c>
      <c r="Y1828" s="11">
        <v>-17.030574999999999</v>
      </c>
      <c r="Z1828" s="11">
        <v>1565.7029442148762</v>
      </c>
      <c r="AA1828" s="11">
        <v>3410.5387999999998</v>
      </c>
      <c r="AB1828" s="11">
        <v>0.67500000000000004</v>
      </c>
      <c r="AC1828" s="11">
        <v>90</v>
      </c>
      <c r="AD1828" s="11">
        <v>-15.421521</v>
      </c>
    </row>
    <row r="1829" spans="2:30" x14ac:dyDescent="0.35">
      <c r="B1829" s="11">
        <v>13.329343</v>
      </c>
      <c r="C1829" s="11">
        <v>15</v>
      </c>
      <c r="D1829" s="11">
        <v>62.418367000000003</v>
      </c>
      <c r="E1829" s="11">
        <v>0.27300000000000002</v>
      </c>
      <c r="F1829" s="11">
        <v>775</v>
      </c>
      <c r="G1829" s="11">
        <v>5000</v>
      </c>
      <c r="H1829" s="11">
        <v>0.85</v>
      </c>
      <c r="I1829" s="11">
        <v>0.4</v>
      </c>
      <c r="J1829" s="11">
        <v>0.8</v>
      </c>
      <c r="K1829" s="11">
        <v>4</v>
      </c>
      <c r="L1829" s="11">
        <v>3</v>
      </c>
      <c r="M1829" s="11">
        <v>3</v>
      </c>
      <c r="N1829" s="11">
        <v>3</v>
      </c>
      <c r="O1829" s="11">
        <v>0.2</v>
      </c>
      <c r="P1829" s="11">
        <v>0.2</v>
      </c>
      <c r="Q1829" s="11">
        <v>0.1</v>
      </c>
      <c r="R1829" s="11">
        <v>0.35</v>
      </c>
      <c r="S1829" s="11">
        <v>3254.5965999999999</v>
      </c>
      <c r="T1829" s="11">
        <v>0.47499999999999998</v>
      </c>
      <c r="U1829" s="11">
        <v>80</v>
      </c>
      <c r="V1829" s="11">
        <v>1600</v>
      </c>
      <c r="W1829" s="11">
        <v>13.867461</v>
      </c>
      <c r="Y1829" s="11">
        <v>13.329343</v>
      </c>
      <c r="Z1829" s="11">
        <v>211.57500000000002</v>
      </c>
      <c r="AA1829" s="11">
        <v>3254.5965999999999</v>
      </c>
      <c r="AB1829" s="11">
        <v>0.47499999999999998</v>
      </c>
      <c r="AC1829" s="11">
        <v>80</v>
      </c>
      <c r="AD1829" s="11">
        <v>13.867461</v>
      </c>
    </row>
    <row r="1830" spans="2:30" x14ac:dyDescent="0.35">
      <c r="B1830" s="11">
        <v>-8.4944140000000008</v>
      </c>
      <c r="C1830" s="11">
        <v>40</v>
      </c>
      <c r="D1830" s="11">
        <v>38.051020000000001</v>
      </c>
      <c r="E1830" s="11">
        <v>5.7000000000000002E-2</v>
      </c>
      <c r="F1830" s="11">
        <v>1958.0578512396696</v>
      </c>
      <c r="G1830" s="11">
        <v>7000</v>
      </c>
      <c r="H1830" s="11">
        <v>0.75</v>
      </c>
      <c r="I1830" s="11">
        <v>0.4</v>
      </c>
      <c r="J1830" s="11">
        <v>0.8</v>
      </c>
      <c r="K1830" s="11">
        <v>2</v>
      </c>
      <c r="L1830" s="11">
        <v>3</v>
      </c>
      <c r="M1830" s="11">
        <v>2</v>
      </c>
      <c r="N1830" s="11">
        <v>4</v>
      </c>
      <c r="O1830" s="11">
        <v>0.125</v>
      </c>
      <c r="P1830" s="11">
        <v>0.2</v>
      </c>
      <c r="Q1830" s="11">
        <v>0.3</v>
      </c>
      <c r="R1830" s="11">
        <v>0.3</v>
      </c>
      <c r="S1830" s="11">
        <v>2270.4686000000002</v>
      </c>
      <c r="T1830" s="11">
        <v>0.42499999999999999</v>
      </c>
      <c r="U1830" s="11">
        <v>50</v>
      </c>
      <c r="V1830" s="11">
        <v>400</v>
      </c>
      <c r="W1830" s="11">
        <v>-8.9382754999999996</v>
      </c>
      <c r="Y1830" s="11">
        <v>-8.4944140000000008</v>
      </c>
      <c r="Z1830" s="11">
        <v>111.60929752066117</v>
      </c>
      <c r="AA1830" s="11">
        <v>2270.4686000000002</v>
      </c>
      <c r="AB1830" s="11">
        <v>0.42499999999999999</v>
      </c>
      <c r="AC1830" s="11">
        <v>50</v>
      </c>
      <c r="AD1830" s="11">
        <v>-8.9382754999999996</v>
      </c>
    </row>
    <row r="1831" spans="2:30" x14ac:dyDescent="0.35">
      <c r="B1831" s="11">
        <v>-17.082940000000001</v>
      </c>
      <c r="C1831" s="11">
        <v>45</v>
      </c>
      <c r="D1831" s="11">
        <v>68.510204000000002</v>
      </c>
      <c r="E1831" s="11">
        <v>0.03</v>
      </c>
      <c r="F1831" s="11">
        <v>376.54958677685954</v>
      </c>
      <c r="G1831" s="11">
        <v>8500</v>
      </c>
      <c r="H1831" s="11">
        <v>0.85</v>
      </c>
      <c r="I1831" s="11">
        <v>0.2</v>
      </c>
      <c r="J1831" s="11">
        <v>0.7</v>
      </c>
      <c r="K1831" s="11">
        <v>2</v>
      </c>
      <c r="L1831" s="11">
        <v>4</v>
      </c>
      <c r="M1831" s="11">
        <v>3</v>
      </c>
      <c r="N1831" s="11">
        <v>4</v>
      </c>
      <c r="O1831" s="11">
        <v>0.125</v>
      </c>
      <c r="P1831" s="11">
        <v>0.15</v>
      </c>
      <c r="Q1831" s="11">
        <v>0.16666666999999999</v>
      </c>
      <c r="R1831" s="11">
        <v>0.35</v>
      </c>
      <c r="S1831" s="11">
        <v>3954.5601999999999</v>
      </c>
      <c r="T1831" s="11">
        <v>0.625</v>
      </c>
      <c r="U1831" s="11">
        <v>50</v>
      </c>
      <c r="V1831" s="11">
        <v>800</v>
      </c>
      <c r="W1831" s="11">
        <v>-16.02468</v>
      </c>
      <c r="Y1831" s="11">
        <v>-17.082940000000001</v>
      </c>
      <c r="Z1831" s="11">
        <v>11.296487603305787</v>
      </c>
      <c r="AA1831" s="11">
        <v>3954.5601999999999</v>
      </c>
      <c r="AB1831" s="11">
        <v>0.625</v>
      </c>
      <c r="AC1831" s="11">
        <v>50</v>
      </c>
      <c r="AD1831" s="11">
        <v>-16.02468</v>
      </c>
    </row>
    <row r="1832" spans="2:30" x14ac:dyDescent="0.35">
      <c r="B1832" s="11">
        <v>9.9265500000000007</v>
      </c>
      <c r="C1832" s="11">
        <v>25</v>
      </c>
      <c r="D1832" s="11">
        <v>153.79592</v>
      </c>
      <c r="E1832" s="11">
        <v>0.192</v>
      </c>
      <c r="F1832" s="11">
        <v>1075.6714876033056</v>
      </c>
      <c r="G1832" s="11">
        <v>6500</v>
      </c>
      <c r="H1832" s="11">
        <v>0.85</v>
      </c>
      <c r="I1832" s="11">
        <v>0.2</v>
      </c>
      <c r="J1832" s="11">
        <v>0.6</v>
      </c>
      <c r="K1832" s="11">
        <v>2</v>
      </c>
      <c r="L1832" s="11">
        <v>3</v>
      </c>
      <c r="M1832" s="11">
        <v>3</v>
      </c>
      <c r="N1832" s="11">
        <v>2</v>
      </c>
      <c r="O1832" s="11">
        <v>0.05</v>
      </c>
      <c r="P1832" s="11">
        <v>0.15</v>
      </c>
      <c r="Q1832" s="11">
        <v>0.3</v>
      </c>
      <c r="R1832" s="11">
        <v>0.25</v>
      </c>
      <c r="S1832" s="11">
        <v>2310.3649999999998</v>
      </c>
      <c r="T1832" s="11">
        <v>0.47499999999999998</v>
      </c>
      <c r="U1832" s="11">
        <v>80</v>
      </c>
      <c r="V1832" s="11">
        <v>600</v>
      </c>
      <c r="W1832" s="11">
        <v>10.012454999999999</v>
      </c>
      <c r="Y1832" s="11">
        <v>9.9265500000000007</v>
      </c>
      <c r="Z1832" s="11">
        <v>206.52892561983469</v>
      </c>
      <c r="AA1832" s="11">
        <v>2310.3649999999998</v>
      </c>
      <c r="AB1832" s="11">
        <v>0.47499999999999998</v>
      </c>
      <c r="AC1832" s="11">
        <v>80</v>
      </c>
      <c r="AD1832" s="11">
        <v>10.012454999999999</v>
      </c>
    </row>
    <row r="1833" spans="2:30" x14ac:dyDescent="0.35">
      <c r="B1833" s="11">
        <v>16.741444000000001</v>
      </c>
      <c r="C1833" s="11">
        <v>35</v>
      </c>
      <c r="D1833" s="11">
        <v>269.54082</v>
      </c>
      <c r="E1833" s="11">
        <v>0.246</v>
      </c>
      <c r="F1833" s="11">
        <v>3861.1570247933887</v>
      </c>
      <c r="G1833" s="11">
        <v>6500</v>
      </c>
      <c r="H1833" s="11">
        <v>0.7</v>
      </c>
      <c r="I1833" s="11">
        <v>0.2</v>
      </c>
      <c r="J1833" s="11">
        <v>0.6</v>
      </c>
      <c r="K1833" s="11">
        <v>4</v>
      </c>
      <c r="L1833" s="11">
        <v>2</v>
      </c>
      <c r="M1833" s="11">
        <v>3</v>
      </c>
      <c r="N1833" s="11">
        <v>4</v>
      </c>
      <c r="O1833" s="11">
        <v>0.125</v>
      </c>
      <c r="P1833" s="11">
        <v>0.15</v>
      </c>
      <c r="Q1833" s="11">
        <v>0.23333333000000001</v>
      </c>
      <c r="R1833" s="11">
        <v>0.35</v>
      </c>
      <c r="S1833" s="11">
        <v>2171.6043</v>
      </c>
      <c r="T1833" s="11">
        <v>0.57499999999999996</v>
      </c>
      <c r="U1833" s="11">
        <v>60</v>
      </c>
      <c r="V1833" s="11">
        <v>400</v>
      </c>
      <c r="W1833" s="11">
        <v>25.298259999999999</v>
      </c>
      <c r="Y1833" s="11">
        <v>16.741444000000001</v>
      </c>
      <c r="Z1833" s="11">
        <v>949.84462809917363</v>
      </c>
      <c r="AA1833" s="11">
        <v>2171.6043</v>
      </c>
      <c r="AB1833" s="11">
        <v>0.57499999999999996</v>
      </c>
      <c r="AC1833" s="11">
        <v>60</v>
      </c>
      <c r="AD1833" s="11">
        <v>25.298259999999999</v>
      </c>
    </row>
    <row r="1834" spans="2:30" x14ac:dyDescent="0.35">
      <c r="B1834" s="11">
        <v>-20.660723999999998</v>
      </c>
      <c r="C1834" s="11">
        <v>30</v>
      </c>
      <c r="D1834" s="11">
        <v>257.35714000000002</v>
      </c>
      <c r="E1834" s="11">
        <v>0.192</v>
      </c>
      <c r="F1834" s="11">
        <v>640.13429752066122</v>
      </c>
      <c r="G1834" s="11">
        <v>6000</v>
      </c>
      <c r="H1834" s="11">
        <v>0.85</v>
      </c>
      <c r="I1834" s="11">
        <v>0.5</v>
      </c>
      <c r="J1834" s="11">
        <v>0.6</v>
      </c>
      <c r="K1834" s="11">
        <v>2</v>
      </c>
      <c r="L1834" s="11">
        <v>3</v>
      </c>
      <c r="M1834" s="11">
        <v>3</v>
      </c>
      <c r="N1834" s="11">
        <v>2</v>
      </c>
      <c r="O1834" s="11">
        <v>0.2</v>
      </c>
      <c r="P1834" s="11">
        <v>0.2</v>
      </c>
      <c r="Q1834" s="11">
        <v>0.1</v>
      </c>
      <c r="R1834" s="11">
        <v>0.3</v>
      </c>
      <c r="S1834" s="11">
        <v>3050.7224999999999</v>
      </c>
      <c r="T1834" s="11">
        <v>0.7</v>
      </c>
      <c r="U1834" s="11">
        <v>50</v>
      </c>
      <c r="V1834" s="11">
        <v>1800</v>
      </c>
      <c r="W1834" s="11">
        <v>-21.262605000000001</v>
      </c>
      <c r="Y1834" s="11">
        <v>-20.660723999999998</v>
      </c>
      <c r="Z1834" s="11">
        <v>122.90578512396695</v>
      </c>
      <c r="AA1834" s="11">
        <v>3050.7224999999999</v>
      </c>
      <c r="AB1834" s="11">
        <v>0.7</v>
      </c>
      <c r="AC1834" s="11">
        <v>50</v>
      </c>
      <c r="AD1834" s="11">
        <v>-21.262605000000001</v>
      </c>
    </row>
    <row r="1835" spans="2:30" x14ac:dyDescent="0.35">
      <c r="B1835" s="11">
        <v>1.5228930000000001</v>
      </c>
      <c r="C1835" s="11">
        <v>30</v>
      </c>
      <c r="D1835" s="11">
        <v>202.53061</v>
      </c>
      <c r="E1835" s="11">
        <v>0.246</v>
      </c>
      <c r="F1835" s="11">
        <v>5200</v>
      </c>
      <c r="G1835" s="11">
        <v>2500</v>
      </c>
      <c r="H1835" s="11">
        <v>0.75</v>
      </c>
      <c r="I1835" s="11">
        <v>0.2</v>
      </c>
      <c r="J1835" s="11">
        <v>0.6</v>
      </c>
      <c r="K1835" s="11">
        <v>3</v>
      </c>
      <c r="L1835" s="11">
        <v>3</v>
      </c>
      <c r="M1835" s="11">
        <v>3</v>
      </c>
      <c r="N1835" s="11">
        <v>3</v>
      </c>
      <c r="O1835" s="11">
        <v>0.125</v>
      </c>
      <c r="P1835" s="11">
        <v>0.1</v>
      </c>
      <c r="Q1835" s="11">
        <v>0.23333333000000001</v>
      </c>
      <c r="R1835" s="11">
        <v>0.3</v>
      </c>
      <c r="S1835" s="11">
        <v>1476.1559999999999</v>
      </c>
      <c r="T1835" s="11">
        <v>0.52500000000000002</v>
      </c>
      <c r="U1835" s="11">
        <v>50</v>
      </c>
      <c r="V1835" s="11">
        <v>1400</v>
      </c>
      <c r="W1835" s="11">
        <v>12.291209</v>
      </c>
      <c r="Y1835" s="11">
        <v>1.5228930000000001</v>
      </c>
      <c r="Z1835" s="11">
        <v>1279.2</v>
      </c>
      <c r="AA1835" s="11">
        <v>1476.1559999999999</v>
      </c>
      <c r="AB1835" s="11">
        <v>0.52500000000000002</v>
      </c>
      <c r="AC1835" s="11">
        <v>50</v>
      </c>
      <c r="AD1835" s="11">
        <v>12.291209</v>
      </c>
    </row>
    <row r="1836" spans="2:30" x14ac:dyDescent="0.35">
      <c r="B1836" s="11">
        <v>6.9444689999999998</v>
      </c>
      <c r="C1836" s="11">
        <v>15</v>
      </c>
      <c r="D1836" s="11">
        <v>190.34693999999999</v>
      </c>
      <c r="E1836" s="11">
        <v>0.111</v>
      </c>
      <c r="F1836" s="11">
        <v>1475</v>
      </c>
      <c r="G1836" s="11">
        <v>5500</v>
      </c>
      <c r="H1836" s="11">
        <v>0.75</v>
      </c>
      <c r="I1836" s="11">
        <v>0.4</v>
      </c>
      <c r="J1836" s="11">
        <v>0.7</v>
      </c>
      <c r="K1836" s="11">
        <v>3</v>
      </c>
      <c r="L1836" s="11">
        <v>3</v>
      </c>
      <c r="M1836" s="11">
        <v>2</v>
      </c>
      <c r="N1836" s="11">
        <v>2</v>
      </c>
      <c r="O1836" s="11">
        <v>0.2</v>
      </c>
      <c r="P1836" s="11">
        <v>0.15</v>
      </c>
      <c r="Q1836" s="11">
        <v>0.16666666999999999</v>
      </c>
      <c r="R1836" s="11">
        <v>0.25</v>
      </c>
      <c r="S1836" s="11">
        <v>2088.3661000000002</v>
      </c>
      <c r="T1836" s="11">
        <v>0.47499999999999998</v>
      </c>
      <c r="U1836" s="11">
        <v>90</v>
      </c>
      <c r="V1836" s="11">
        <v>400</v>
      </c>
      <c r="W1836" s="11">
        <v>9.9490578000000003</v>
      </c>
      <c r="Y1836" s="11">
        <v>6.9444689999999998</v>
      </c>
      <c r="Z1836" s="11">
        <v>163.72499999999999</v>
      </c>
      <c r="AA1836" s="11">
        <v>2088.3661000000002</v>
      </c>
      <c r="AB1836" s="11">
        <v>0.47499999999999998</v>
      </c>
      <c r="AC1836" s="11">
        <v>90</v>
      </c>
      <c r="AD1836" s="11">
        <v>9.9490578000000003</v>
      </c>
    </row>
    <row r="1837" spans="2:30" x14ac:dyDescent="0.35">
      <c r="B1837" s="11">
        <v>-9.1711670000000005</v>
      </c>
      <c r="C1837" s="11">
        <v>40</v>
      </c>
      <c r="D1837" s="11">
        <v>232.9898</v>
      </c>
      <c r="E1837" s="11">
        <v>0.27300000000000002</v>
      </c>
      <c r="F1837" s="11">
        <v>8000</v>
      </c>
      <c r="G1837" s="11">
        <v>7500</v>
      </c>
      <c r="H1837" s="11">
        <v>0.7</v>
      </c>
      <c r="I1837" s="11">
        <v>0.5</v>
      </c>
      <c r="J1837" s="11">
        <v>0.8</v>
      </c>
      <c r="K1837" s="11">
        <v>2</v>
      </c>
      <c r="L1837" s="11">
        <v>3</v>
      </c>
      <c r="M1837" s="11">
        <v>2</v>
      </c>
      <c r="N1837" s="11">
        <v>2</v>
      </c>
      <c r="O1837" s="11">
        <v>0.2</v>
      </c>
      <c r="P1837" s="11">
        <v>0.15</v>
      </c>
      <c r="Q1837" s="11">
        <v>0.1</v>
      </c>
      <c r="R1837" s="11">
        <v>0.25</v>
      </c>
      <c r="S1837" s="11">
        <v>1853.4437</v>
      </c>
      <c r="T1837" s="11">
        <v>0.7</v>
      </c>
      <c r="U1837" s="11">
        <v>50</v>
      </c>
      <c r="V1837" s="11">
        <v>1000</v>
      </c>
      <c r="W1837" s="11">
        <v>-7.0437377999999997</v>
      </c>
      <c r="Y1837" s="11">
        <v>-9.1711670000000005</v>
      </c>
      <c r="Z1837" s="11">
        <v>2184</v>
      </c>
      <c r="AA1837" s="11">
        <v>1853.4437</v>
      </c>
      <c r="AB1837" s="11">
        <v>0.7</v>
      </c>
      <c r="AC1837" s="11">
        <v>50</v>
      </c>
      <c r="AD1837" s="11">
        <v>-7.0437377999999997</v>
      </c>
    </row>
    <row r="1838" spans="2:30" x14ac:dyDescent="0.35">
      <c r="B1838" s="11">
        <v>-9.4884120000000003</v>
      </c>
      <c r="C1838" s="11">
        <v>35</v>
      </c>
      <c r="D1838" s="11">
        <v>123.33673</v>
      </c>
      <c r="E1838" s="11">
        <v>0.192</v>
      </c>
      <c r="F1838" s="11">
        <v>1430.8884297520663</v>
      </c>
      <c r="G1838" s="11">
        <v>8000</v>
      </c>
      <c r="H1838" s="11">
        <v>0.8</v>
      </c>
      <c r="I1838" s="11">
        <v>0.2</v>
      </c>
      <c r="J1838" s="11">
        <v>0.7</v>
      </c>
      <c r="K1838" s="11">
        <v>2</v>
      </c>
      <c r="L1838" s="11">
        <v>4</v>
      </c>
      <c r="M1838" s="11">
        <v>2</v>
      </c>
      <c r="N1838" s="11">
        <v>2</v>
      </c>
      <c r="O1838" s="11">
        <v>0.125</v>
      </c>
      <c r="P1838" s="11">
        <v>0.2</v>
      </c>
      <c r="Q1838" s="11">
        <v>0.16666666999999999</v>
      </c>
      <c r="R1838" s="11">
        <v>0.35</v>
      </c>
      <c r="S1838" s="11">
        <v>2672.7438000000002</v>
      </c>
      <c r="T1838" s="11">
        <v>0.55000000000000004</v>
      </c>
      <c r="U1838" s="11">
        <v>70</v>
      </c>
      <c r="V1838" s="11">
        <v>1800</v>
      </c>
      <c r="W1838" s="11">
        <v>-6.1174962000000006</v>
      </c>
      <c r="Y1838" s="11">
        <v>-9.4884120000000003</v>
      </c>
      <c r="Z1838" s="11">
        <v>274.73057851239673</v>
      </c>
      <c r="AA1838" s="11">
        <v>2672.7438000000002</v>
      </c>
      <c r="AB1838" s="11">
        <v>0.55000000000000004</v>
      </c>
      <c r="AC1838" s="11">
        <v>70</v>
      </c>
      <c r="AD1838" s="11">
        <v>-6.1174962000000006</v>
      </c>
    </row>
    <row r="1839" spans="2:30" x14ac:dyDescent="0.35">
      <c r="B1839" s="11">
        <v>-0.34703099999999998</v>
      </c>
      <c r="C1839" s="11">
        <v>30</v>
      </c>
      <c r="D1839" s="11">
        <v>31.959184</v>
      </c>
      <c r="E1839" s="11">
        <v>0.3</v>
      </c>
      <c r="F1839" s="11">
        <v>1700</v>
      </c>
      <c r="G1839" s="11">
        <v>7500</v>
      </c>
      <c r="H1839" s="11">
        <v>0.75</v>
      </c>
      <c r="I1839" s="11">
        <v>0.3</v>
      </c>
      <c r="J1839" s="11">
        <v>0.6</v>
      </c>
      <c r="K1839" s="11">
        <v>2</v>
      </c>
      <c r="L1839" s="11">
        <v>3</v>
      </c>
      <c r="M1839" s="11">
        <v>4</v>
      </c>
      <c r="N1839" s="11">
        <v>4</v>
      </c>
      <c r="O1839" s="11">
        <v>0.2</v>
      </c>
      <c r="P1839" s="11">
        <v>0.1</v>
      </c>
      <c r="Q1839" s="11">
        <v>0.1</v>
      </c>
      <c r="R1839" s="11">
        <v>0.2</v>
      </c>
      <c r="S1839" s="11">
        <v>1968.2080000000001</v>
      </c>
      <c r="T1839" s="11">
        <v>0.55000000000000004</v>
      </c>
      <c r="U1839" s="11">
        <v>40</v>
      </c>
      <c r="V1839" s="11">
        <v>800</v>
      </c>
      <c r="W1839" s="11">
        <v>-0.31396922999999999</v>
      </c>
      <c r="Y1839" s="11">
        <v>-0.34703099999999998</v>
      </c>
      <c r="Z1839" s="11">
        <v>510</v>
      </c>
      <c r="AA1839" s="11">
        <v>1968.2080000000001</v>
      </c>
      <c r="AB1839" s="11">
        <v>0.55000000000000004</v>
      </c>
      <c r="AC1839" s="11">
        <v>40</v>
      </c>
      <c r="AD1839" s="11">
        <v>-0.31396922999999999</v>
      </c>
    </row>
    <row r="1840" spans="2:30" x14ac:dyDescent="0.35">
      <c r="B1840" s="11">
        <v>3.719049</v>
      </c>
      <c r="C1840" s="11">
        <v>15</v>
      </c>
      <c r="D1840" s="11">
        <v>98.969387999999995</v>
      </c>
      <c r="E1840" s="11">
        <v>0.27300000000000002</v>
      </c>
      <c r="F1840" s="11">
        <v>1075.6714876033056</v>
      </c>
      <c r="G1840" s="11">
        <v>6000</v>
      </c>
      <c r="H1840" s="11">
        <v>0.8</v>
      </c>
      <c r="I1840" s="11">
        <v>0.2</v>
      </c>
      <c r="J1840" s="11">
        <v>0.9</v>
      </c>
      <c r="K1840" s="11">
        <v>4</v>
      </c>
      <c r="L1840" s="11">
        <v>4</v>
      </c>
      <c r="M1840" s="11">
        <v>4</v>
      </c>
      <c r="N1840" s="11">
        <v>2</v>
      </c>
      <c r="O1840" s="11">
        <v>0.125</v>
      </c>
      <c r="P1840" s="11">
        <v>0.1</v>
      </c>
      <c r="Q1840" s="11">
        <v>0.3</v>
      </c>
      <c r="R1840" s="11">
        <v>0.35</v>
      </c>
      <c r="S1840" s="11">
        <v>3905.5158999999999</v>
      </c>
      <c r="T1840" s="11">
        <v>0.57499999999999996</v>
      </c>
      <c r="U1840" s="11">
        <v>70</v>
      </c>
      <c r="V1840" s="11">
        <v>800</v>
      </c>
      <c r="W1840" s="11">
        <v>4.5034194000000003</v>
      </c>
      <c r="Y1840" s="11">
        <v>3.719049</v>
      </c>
      <c r="Z1840" s="11">
        <v>293.65831611570246</v>
      </c>
      <c r="AA1840" s="11">
        <v>3905.5158999999999</v>
      </c>
      <c r="AB1840" s="11">
        <v>0.57499999999999996</v>
      </c>
      <c r="AC1840" s="11">
        <v>70</v>
      </c>
      <c r="AD1840" s="11">
        <v>4.5034194000000003</v>
      </c>
    </row>
    <row r="1841" spans="2:30" x14ac:dyDescent="0.35">
      <c r="B1841" s="11">
        <v>-12.545709</v>
      </c>
      <c r="C1841" s="11">
        <v>45</v>
      </c>
      <c r="D1841" s="11">
        <v>19.775510000000001</v>
      </c>
      <c r="E1841" s="11">
        <v>0.111</v>
      </c>
      <c r="F1841" s="11">
        <v>5735.1756198347111</v>
      </c>
      <c r="G1841" s="11">
        <v>6500</v>
      </c>
      <c r="H1841" s="11">
        <v>0.75</v>
      </c>
      <c r="I1841" s="11">
        <v>0.2</v>
      </c>
      <c r="J1841" s="11">
        <v>0.7</v>
      </c>
      <c r="K1841" s="11">
        <v>2</v>
      </c>
      <c r="L1841" s="11">
        <v>4</v>
      </c>
      <c r="M1841" s="11">
        <v>3</v>
      </c>
      <c r="N1841" s="11">
        <v>3</v>
      </c>
      <c r="O1841" s="11">
        <v>0.05</v>
      </c>
      <c r="P1841" s="11">
        <v>0.1</v>
      </c>
      <c r="Q1841" s="11">
        <v>0.1</v>
      </c>
      <c r="R1841" s="11">
        <v>0.25</v>
      </c>
      <c r="S1841" s="11">
        <v>2048.5673000000002</v>
      </c>
      <c r="T1841" s="11">
        <v>0.65</v>
      </c>
      <c r="U1841" s="11">
        <v>80</v>
      </c>
      <c r="V1841" s="11">
        <v>1200</v>
      </c>
      <c r="W1841" s="11">
        <v>-18.597579</v>
      </c>
      <c r="Y1841" s="11">
        <v>-12.545709</v>
      </c>
      <c r="Z1841" s="11">
        <v>636.60449380165289</v>
      </c>
      <c r="AA1841" s="11">
        <v>2048.5673000000002</v>
      </c>
      <c r="AB1841" s="11">
        <v>0.65</v>
      </c>
      <c r="AC1841" s="11">
        <v>80</v>
      </c>
      <c r="AD1841" s="11">
        <v>-18.597579</v>
      </c>
    </row>
    <row r="1842" spans="2:30" x14ac:dyDescent="0.35">
      <c r="B1842" s="11">
        <v>-1.311377</v>
      </c>
      <c r="C1842" s="11">
        <v>45</v>
      </c>
      <c r="D1842" s="11">
        <v>135.52041</v>
      </c>
      <c r="E1842" s="11">
        <v>0.219</v>
      </c>
      <c r="F1842" s="11">
        <v>5735.1756198347111</v>
      </c>
      <c r="G1842" s="11">
        <v>8500</v>
      </c>
      <c r="H1842" s="11">
        <v>0.8</v>
      </c>
      <c r="I1842" s="11">
        <v>0.2</v>
      </c>
      <c r="J1842" s="11">
        <v>0.6</v>
      </c>
      <c r="K1842" s="11">
        <v>4</v>
      </c>
      <c r="L1842" s="11">
        <v>4</v>
      </c>
      <c r="M1842" s="11">
        <v>4</v>
      </c>
      <c r="N1842" s="11">
        <v>2</v>
      </c>
      <c r="O1842" s="11">
        <v>0.125</v>
      </c>
      <c r="P1842" s="11">
        <v>0.15</v>
      </c>
      <c r="Q1842" s="11">
        <v>0.3</v>
      </c>
      <c r="R1842" s="11">
        <v>0.35</v>
      </c>
      <c r="S1842" s="11">
        <v>2678.8955999999998</v>
      </c>
      <c r="T1842" s="11">
        <v>0.52500000000000002</v>
      </c>
      <c r="U1842" s="11">
        <v>40</v>
      </c>
      <c r="V1842" s="11">
        <v>1800</v>
      </c>
      <c r="W1842" s="11">
        <v>3.7416710000000002</v>
      </c>
      <c r="Y1842" s="11">
        <v>-1.311377</v>
      </c>
      <c r="Z1842" s="11">
        <v>1256.0034607438017</v>
      </c>
      <c r="AA1842" s="11">
        <v>2678.8955999999998</v>
      </c>
      <c r="AB1842" s="11">
        <v>0.52500000000000002</v>
      </c>
      <c r="AC1842" s="11">
        <v>40</v>
      </c>
      <c r="AD1842" s="11">
        <v>3.7416710000000002</v>
      </c>
    </row>
    <row r="1843" spans="2:30" x14ac:dyDescent="0.35">
      <c r="B1843" s="11">
        <v>2.7724730000000002</v>
      </c>
      <c r="C1843" s="11">
        <v>25</v>
      </c>
      <c r="D1843" s="11">
        <v>117.2449</v>
      </c>
      <c r="E1843" s="11">
        <v>0.192</v>
      </c>
      <c r="F1843" s="11">
        <v>785.64049586776855</v>
      </c>
      <c r="G1843" s="11">
        <v>6000</v>
      </c>
      <c r="H1843" s="11">
        <v>0.7</v>
      </c>
      <c r="I1843" s="11">
        <v>0.5</v>
      </c>
      <c r="J1843" s="11">
        <v>0.9</v>
      </c>
      <c r="K1843" s="11">
        <v>4</v>
      </c>
      <c r="L1843" s="11">
        <v>4</v>
      </c>
      <c r="M1843" s="11">
        <v>2</v>
      </c>
      <c r="N1843" s="11">
        <v>4</v>
      </c>
      <c r="O1843" s="11">
        <v>0.05</v>
      </c>
      <c r="P1843" s="11">
        <v>0.1</v>
      </c>
      <c r="Q1843" s="11">
        <v>0.3</v>
      </c>
      <c r="R1843" s="11">
        <v>0.25</v>
      </c>
      <c r="S1843" s="11">
        <v>2640.4171000000001</v>
      </c>
      <c r="T1843" s="11">
        <v>0.4</v>
      </c>
      <c r="U1843" s="11">
        <v>90</v>
      </c>
      <c r="V1843" s="11">
        <v>1400</v>
      </c>
      <c r="W1843" s="11">
        <v>6.7693705</v>
      </c>
      <c r="Y1843" s="11">
        <v>2.7724730000000002</v>
      </c>
      <c r="Z1843" s="11">
        <v>150.84297520661156</v>
      </c>
      <c r="AA1843" s="11">
        <v>2640.4171000000001</v>
      </c>
      <c r="AB1843" s="11">
        <v>0.4</v>
      </c>
      <c r="AC1843" s="11">
        <v>90</v>
      </c>
      <c r="AD1843" s="11">
        <v>6.7693705</v>
      </c>
    </row>
    <row r="1844" spans="2:30" x14ac:dyDescent="0.35">
      <c r="B1844" s="11">
        <v>-15.648872000000001</v>
      </c>
      <c r="C1844" s="11">
        <v>20</v>
      </c>
      <c r="D1844" s="11">
        <v>117.2449</v>
      </c>
      <c r="E1844" s="11">
        <v>0.13800000000000001</v>
      </c>
      <c r="F1844" s="11">
        <v>775</v>
      </c>
      <c r="G1844" s="11">
        <v>8500</v>
      </c>
      <c r="H1844" s="11">
        <v>0.85</v>
      </c>
      <c r="I1844" s="11">
        <v>0.5</v>
      </c>
      <c r="J1844" s="11">
        <v>0.9</v>
      </c>
      <c r="K1844" s="11">
        <v>2</v>
      </c>
      <c r="L1844" s="11">
        <v>2</v>
      </c>
      <c r="M1844" s="11">
        <v>2</v>
      </c>
      <c r="N1844" s="11">
        <v>2</v>
      </c>
      <c r="O1844" s="11">
        <v>0.05</v>
      </c>
      <c r="P1844" s="11">
        <v>0.15</v>
      </c>
      <c r="Q1844" s="11">
        <v>0.16666666999999999</v>
      </c>
      <c r="R1844" s="11">
        <v>0.3</v>
      </c>
      <c r="S1844" s="11">
        <v>2377.8724999999999</v>
      </c>
      <c r="T1844" s="11">
        <v>0.45</v>
      </c>
      <c r="U1844" s="11">
        <v>40</v>
      </c>
      <c r="V1844" s="11">
        <v>1400</v>
      </c>
      <c r="W1844" s="11">
        <v>-14.990496</v>
      </c>
      <c r="Y1844" s="11">
        <v>-15.648872000000001</v>
      </c>
      <c r="Z1844" s="11">
        <v>106.95</v>
      </c>
      <c r="AA1844" s="11">
        <v>2377.8724999999999</v>
      </c>
      <c r="AB1844" s="11">
        <v>0.45</v>
      </c>
      <c r="AC1844" s="11">
        <v>40</v>
      </c>
      <c r="AD1844" s="11">
        <v>-14.990496</v>
      </c>
    </row>
    <row r="1845" spans="2:30" x14ac:dyDescent="0.35">
      <c r="B1845" s="11">
        <v>-26.055900000000001</v>
      </c>
      <c r="C1845" s="11">
        <v>25</v>
      </c>
      <c r="D1845" s="11">
        <v>178.16327000000001</v>
      </c>
      <c r="E1845" s="11">
        <v>0.03</v>
      </c>
      <c r="F1845" s="11">
        <v>425</v>
      </c>
      <c r="G1845" s="11">
        <v>8500</v>
      </c>
      <c r="H1845" s="11">
        <v>0.85</v>
      </c>
      <c r="I1845" s="11">
        <v>0.2</v>
      </c>
      <c r="J1845" s="11">
        <v>0.9</v>
      </c>
      <c r="K1845" s="11">
        <v>3</v>
      </c>
      <c r="L1845" s="11">
        <v>3</v>
      </c>
      <c r="M1845" s="11">
        <v>3</v>
      </c>
      <c r="N1845" s="11">
        <v>4</v>
      </c>
      <c r="O1845" s="11">
        <v>0.2</v>
      </c>
      <c r="P1845" s="11">
        <v>0.15</v>
      </c>
      <c r="Q1845" s="11">
        <v>0.23333333000000001</v>
      </c>
      <c r="R1845" s="11">
        <v>0.2</v>
      </c>
      <c r="S1845" s="11">
        <v>2301.9020999999998</v>
      </c>
      <c r="T1845" s="11">
        <v>0.65</v>
      </c>
      <c r="U1845" s="11">
        <v>90</v>
      </c>
      <c r="V1845" s="11">
        <v>1800</v>
      </c>
      <c r="W1845" s="11">
        <v>-27.707556</v>
      </c>
      <c r="Y1845" s="11">
        <v>-26.055900000000001</v>
      </c>
      <c r="Z1845" s="11">
        <v>12.75</v>
      </c>
      <c r="AA1845" s="11">
        <v>2301.9020999999998</v>
      </c>
      <c r="AB1845" s="11">
        <v>0.65</v>
      </c>
      <c r="AC1845" s="11">
        <v>90</v>
      </c>
      <c r="AD1845" s="11">
        <v>-27.707556</v>
      </c>
    </row>
    <row r="1846" spans="2:30" x14ac:dyDescent="0.35">
      <c r="B1846" s="11">
        <v>-22.811350999999998</v>
      </c>
      <c r="C1846" s="11">
        <v>45</v>
      </c>
      <c r="D1846" s="11">
        <v>68.510204000000002</v>
      </c>
      <c r="E1846" s="11">
        <v>8.4000000000000005E-2</v>
      </c>
      <c r="F1846" s="11">
        <v>2009.9173553719008</v>
      </c>
      <c r="G1846" s="11">
        <v>7000</v>
      </c>
      <c r="H1846" s="11">
        <v>0.8</v>
      </c>
      <c r="I1846" s="11">
        <v>0.4</v>
      </c>
      <c r="J1846" s="11">
        <v>0.7</v>
      </c>
      <c r="K1846" s="11">
        <v>4</v>
      </c>
      <c r="L1846" s="11">
        <v>4</v>
      </c>
      <c r="M1846" s="11">
        <v>4</v>
      </c>
      <c r="N1846" s="11">
        <v>4</v>
      </c>
      <c r="O1846" s="11">
        <v>0.05</v>
      </c>
      <c r="P1846" s="11">
        <v>0.1</v>
      </c>
      <c r="Q1846" s="11">
        <v>0.16666666999999999</v>
      </c>
      <c r="R1846" s="11">
        <v>0.35</v>
      </c>
      <c r="S1846" s="11">
        <v>2206.1493</v>
      </c>
      <c r="T1846" s="11">
        <v>0.65</v>
      </c>
      <c r="U1846" s="11">
        <v>50</v>
      </c>
      <c r="V1846" s="11">
        <v>1600</v>
      </c>
      <c r="W1846" s="11">
        <v>-20.699871000000002</v>
      </c>
      <c r="Y1846" s="11">
        <v>-22.811350999999998</v>
      </c>
      <c r="Z1846" s="11">
        <v>168.83305785123969</v>
      </c>
      <c r="AA1846" s="11">
        <v>2206.1493</v>
      </c>
      <c r="AB1846" s="11">
        <v>0.65</v>
      </c>
      <c r="AC1846" s="11">
        <v>50</v>
      </c>
      <c r="AD1846" s="11">
        <v>-20.699871000000002</v>
      </c>
    </row>
    <row r="1847" spans="2:30" x14ac:dyDescent="0.35">
      <c r="B1847" s="11">
        <v>-27.640360000000001</v>
      </c>
      <c r="C1847" s="11">
        <v>45</v>
      </c>
      <c r="D1847" s="11">
        <v>208.62244999999999</v>
      </c>
      <c r="E1847" s="11">
        <v>8.4000000000000005E-2</v>
      </c>
      <c r="F1847" s="11">
        <v>600</v>
      </c>
      <c r="G1847" s="11">
        <v>7000</v>
      </c>
      <c r="H1847" s="11">
        <v>0.8</v>
      </c>
      <c r="I1847" s="11">
        <v>0.3</v>
      </c>
      <c r="J1847" s="11">
        <v>0.7</v>
      </c>
      <c r="K1847" s="11">
        <v>2</v>
      </c>
      <c r="L1847" s="11">
        <v>4</v>
      </c>
      <c r="M1847" s="11">
        <v>4</v>
      </c>
      <c r="N1847" s="11">
        <v>3</v>
      </c>
      <c r="O1847" s="11">
        <v>0.2</v>
      </c>
      <c r="P1847" s="11">
        <v>0.15</v>
      </c>
      <c r="Q1847" s="11">
        <v>0.3</v>
      </c>
      <c r="R1847" s="11">
        <v>0.2</v>
      </c>
      <c r="S1847" s="11">
        <v>1680.8757000000001</v>
      </c>
      <c r="T1847" s="11">
        <v>0.55000000000000004</v>
      </c>
      <c r="U1847" s="11">
        <v>50</v>
      </c>
      <c r="V1847" s="11">
        <v>2000</v>
      </c>
      <c r="W1847" s="11">
        <v>-29.764097</v>
      </c>
      <c r="Y1847" s="11">
        <v>-27.640360000000001</v>
      </c>
      <c r="Z1847" s="11">
        <v>50.400000000000006</v>
      </c>
      <c r="AA1847" s="11">
        <v>1680.8757000000001</v>
      </c>
      <c r="AB1847" s="11">
        <v>0.55000000000000004</v>
      </c>
      <c r="AC1847" s="11">
        <v>50</v>
      </c>
      <c r="AD1847" s="11">
        <v>-29.764097</v>
      </c>
    </row>
    <row r="1848" spans="2:30" x14ac:dyDescent="0.35">
      <c r="B1848" s="11">
        <v>-9.8452490000000008</v>
      </c>
      <c r="C1848" s="11">
        <v>15</v>
      </c>
      <c r="D1848" s="11">
        <v>208.62244999999999</v>
      </c>
      <c r="E1848" s="11">
        <v>0.219</v>
      </c>
      <c r="F1848" s="11">
        <v>425</v>
      </c>
      <c r="G1848" s="11">
        <v>8500</v>
      </c>
      <c r="H1848" s="11">
        <v>0.75</v>
      </c>
      <c r="I1848" s="11">
        <v>0.5</v>
      </c>
      <c r="J1848" s="11">
        <v>0.9</v>
      </c>
      <c r="K1848" s="11">
        <v>4</v>
      </c>
      <c r="L1848" s="11">
        <v>2</v>
      </c>
      <c r="M1848" s="11">
        <v>4</v>
      </c>
      <c r="N1848" s="11">
        <v>2</v>
      </c>
      <c r="O1848" s="11">
        <v>0.2</v>
      </c>
      <c r="P1848" s="11">
        <v>0.1</v>
      </c>
      <c r="Q1848" s="11">
        <v>0.23333333000000001</v>
      </c>
      <c r="R1848" s="11">
        <v>0.2</v>
      </c>
      <c r="S1848" s="11">
        <v>3995.9214000000002</v>
      </c>
      <c r="T1848" s="11">
        <v>0.7</v>
      </c>
      <c r="U1848" s="11">
        <v>90</v>
      </c>
      <c r="V1848" s="11">
        <v>1200</v>
      </c>
      <c r="W1848" s="11">
        <v>-10.22175</v>
      </c>
      <c r="Y1848" s="11">
        <v>-9.8452490000000008</v>
      </c>
      <c r="Z1848" s="11">
        <v>93.075000000000003</v>
      </c>
      <c r="AA1848" s="11">
        <v>3995.9214000000002</v>
      </c>
      <c r="AB1848" s="11">
        <v>0.7</v>
      </c>
      <c r="AC1848" s="11">
        <v>90</v>
      </c>
      <c r="AD1848" s="11">
        <v>-10.22175</v>
      </c>
    </row>
    <row r="1849" spans="2:30" x14ac:dyDescent="0.35">
      <c r="B1849" s="11">
        <v>1.8338829999999999</v>
      </c>
      <c r="C1849" s="11">
        <v>25</v>
      </c>
      <c r="D1849" s="11">
        <v>245.17347000000001</v>
      </c>
      <c r="E1849" s="11">
        <v>0.246</v>
      </c>
      <c r="F1849" s="11">
        <v>2485.227272727273</v>
      </c>
      <c r="G1849" s="11">
        <v>5500</v>
      </c>
      <c r="H1849" s="11">
        <v>0.8</v>
      </c>
      <c r="I1849" s="11">
        <v>0.4</v>
      </c>
      <c r="J1849" s="11">
        <v>0.6</v>
      </c>
      <c r="K1849" s="11">
        <v>2</v>
      </c>
      <c r="L1849" s="11">
        <v>3</v>
      </c>
      <c r="M1849" s="11">
        <v>4</v>
      </c>
      <c r="N1849" s="11">
        <v>4</v>
      </c>
      <c r="O1849" s="11">
        <v>0.125</v>
      </c>
      <c r="P1849" s="11">
        <v>0.2</v>
      </c>
      <c r="Q1849" s="11">
        <v>0.3</v>
      </c>
      <c r="R1849" s="11">
        <v>0.35</v>
      </c>
      <c r="S1849" s="11">
        <v>1954.9241999999999</v>
      </c>
      <c r="T1849" s="11">
        <v>0.55000000000000004</v>
      </c>
      <c r="U1849" s="11">
        <v>50</v>
      </c>
      <c r="V1849" s="11">
        <v>1600</v>
      </c>
      <c r="W1849" s="11">
        <v>-0.59752120999999991</v>
      </c>
      <c r="Y1849" s="11">
        <v>1.8338829999999999</v>
      </c>
      <c r="Z1849" s="11">
        <v>611.3659090909091</v>
      </c>
      <c r="AA1849" s="11">
        <v>1954.9241999999999</v>
      </c>
      <c r="AB1849" s="11">
        <v>0.55000000000000004</v>
      </c>
      <c r="AC1849" s="11">
        <v>50</v>
      </c>
      <c r="AD1849" s="11">
        <v>-0.59752120999999991</v>
      </c>
    </row>
    <row r="1850" spans="2:30" x14ac:dyDescent="0.35">
      <c r="B1850" s="11">
        <v>-14.893046999999999</v>
      </c>
      <c r="C1850" s="11">
        <v>40</v>
      </c>
      <c r="D1850" s="11">
        <v>86.785713999999999</v>
      </c>
      <c r="E1850" s="11">
        <v>0.13800000000000001</v>
      </c>
      <c r="F1850" s="11">
        <v>1825</v>
      </c>
      <c r="G1850" s="11">
        <v>8500</v>
      </c>
      <c r="H1850" s="11">
        <v>0.85</v>
      </c>
      <c r="I1850" s="11">
        <v>0.3</v>
      </c>
      <c r="J1850" s="11">
        <v>0.9</v>
      </c>
      <c r="K1850" s="11">
        <v>4</v>
      </c>
      <c r="L1850" s="11">
        <v>2</v>
      </c>
      <c r="M1850" s="11">
        <v>3</v>
      </c>
      <c r="N1850" s="11">
        <v>4</v>
      </c>
      <c r="O1850" s="11">
        <v>0.05</v>
      </c>
      <c r="P1850" s="11">
        <v>0.1</v>
      </c>
      <c r="Q1850" s="11">
        <v>0.1</v>
      </c>
      <c r="R1850" s="11">
        <v>0.3</v>
      </c>
      <c r="S1850" s="11">
        <v>2100.5695999999998</v>
      </c>
      <c r="T1850" s="11">
        <v>0.65</v>
      </c>
      <c r="U1850" s="11">
        <v>40</v>
      </c>
      <c r="V1850" s="11">
        <v>1000</v>
      </c>
      <c r="W1850" s="11">
        <v>-15.862169</v>
      </c>
      <c r="Y1850" s="11">
        <v>-14.893046999999999</v>
      </c>
      <c r="Z1850" s="11">
        <v>251.85000000000002</v>
      </c>
      <c r="AA1850" s="11">
        <v>2100.5695999999998</v>
      </c>
      <c r="AB1850" s="11">
        <v>0.65</v>
      </c>
      <c r="AC1850" s="11">
        <v>40</v>
      </c>
      <c r="AD1850" s="11">
        <v>-15.862169</v>
      </c>
    </row>
    <row r="1851" spans="2:30" x14ac:dyDescent="0.35">
      <c r="B1851" s="11">
        <v>-17.649712000000001</v>
      </c>
      <c r="C1851" s="11">
        <v>45</v>
      </c>
      <c r="D1851" s="11">
        <v>86.785713999999999</v>
      </c>
      <c r="E1851" s="11">
        <v>0.192</v>
      </c>
      <c r="F1851" s="11">
        <v>1958.0578512396696</v>
      </c>
      <c r="G1851" s="11">
        <v>8500</v>
      </c>
      <c r="H1851" s="11">
        <v>0.85</v>
      </c>
      <c r="I1851" s="11">
        <v>0.4</v>
      </c>
      <c r="J1851" s="11">
        <v>0.8</v>
      </c>
      <c r="K1851" s="11">
        <v>4</v>
      </c>
      <c r="L1851" s="11">
        <v>2</v>
      </c>
      <c r="M1851" s="11">
        <v>2</v>
      </c>
      <c r="N1851" s="11">
        <v>3</v>
      </c>
      <c r="O1851" s="11">
        <v>0.2</v>
      </c>
      <c r="P1851" s="11">
        <v>0.15</v>
      </c>
      <c r="Q1851" s="11">
        <v>0.23333333000000001</v>
      </c>
      <c r="R1851" s="11">
        <v>0.35</v>
      </c>
      <c r="S1851" s="11">
        <v>4592.3924999999999</v>
      </c>
      <c r="T1851" s="11">
        <v>0.67500000000000004</v>
      </c>
      <c r="U1851" s="11">
        <v>40</v>
      </c>
      <c r="V1851" s="11">
        <v>1800</v>
      </c>
      <c r="W1851" s="11">
        <v>-18.785699999999999</v>
      </c>
      <c r="Y1851" s="11">
        <v>-17.649712000000001</v>
      </c>
      <c r="Z1851" s="11">
        <v>375.94710743801659</v>
      </c>
      <c r="AA1851" s="11">
        <v>4592.3924999999999</v>
      </c>
      <c r="AB1851" s="11">
        <v>0.67500000000000004</v>
      </c>
      <c r="AC1851" s="11">
        <v>40</v>
      </c>
      <c r="AD1851" s="11">
        <v>-18.785699999999999</v>
      </c>
    </row>
    <row r="1852" spans="2:30" x14ac:dyDescent="0.35">
      <c r="B1852" s="11">
        <v>-18.306857999999998</v>
      </c>
      <c r="C1852" s="11">
        <v>15</v>
      </c>
      <c r="D1852" s="11">
        <v>7.5918367</v>
      </c>
      <c r="E1852" s="11">
        <v>8.4000000000000005E-2</v>
      </c>
      <c r="F1852" s="11">
        <v>600</v>
      </c>
      <c r="G1852" s="11">
        <v>7000</v>
      </c>
      <c r="H1852" s="11">
        <v>0.7</v>
      </c>
      <c r="I1852" s="11">
        <v>0.2</v>
      </c>
      <c r="J1852" s="11">
        <v>0.8</v>
      </c>
      <c r="K1852" s="11">
        <v>4</v>
      </c>
      <c r="L1852" s="11">
        <v>3</v>
      </c>
      <c r="M1852" s="11">
        <v>4</v>
      </c>
      <c r="N1852" s="11">
        <v>3</v>
      </c>
      <c r="O1852" s="11">
        <v>0.2</v>
      </c>
      <c r="P1852" s="11">
        <v>0.15</v>
      </c>
      <c r="Q1852" s="11">
        <v>0.1</v>
      </c>
      <c r="R1852" s="11">
        <v>0.3</v>
      </c>
      <c r="S1852" s="11">
        <v>3290.7588000000001</v>
      </c>
      <c r="T1852" s="11">
        <v>0.5</v>
      </c>
      <c r="U1852" s="11">
        <v>90</v>
      </c>
      <c r="V1852" s="11">
        <v>1600</v>
      </c>
      <c r="W1852" s="11">
        <v>-14.128329000000001</v>
      </c>
      <c r="Y1852" s="11">
        <v>-18.306857999999998</v>
      </c>
      <c r="Z1852" s="11">
        <v>50.400000000000006</v>
      </c>
      <c r="AA1852" s="11">
        <v>3290.7588000000001</v>
      </c>
      <c r="AB1852" s="11">
        <v>0.5</v>
      </c>
      <c r="AC1852" s="11">
        <v>90</v>
      </c>
      <c r="AD1852" s="11">
        <v>-14.128329000000001</v>
      </c>
    </row>
    <row r="1853" spans="2:30" x14ac:dyDescent="0.35">
      <c r="B1853" s="11">
        <v>-1.06772</v>
      </c>
      <c r="C1853" s="11">
        <v>15</v>
      </c>
      <c r="D1853" s="11">
        <v>1.5</v>
      </c>
      <c r="E1853" s="11">
        <v>0.03</v>
      </c>
      <c r="F1853" s="11">
        <v>4500</v>
      </c>
      <c r="G1853" s="11">
        <v>7000</v>
      </c>
      <c r="H1853" s="11">
        <v>0.8</v>
      </c>
      <c r="I1853" s="11">
        <v>0.3</v>
      </c>
      <c r="J1853" s="11">
        <v>0.8</v>
      </c>
      <c r="K1853" s="11">
        <v>3</v>
      </c>
      <c r="L1853" s="11">
        <v>2</v>
      </c>
      <c r="M1853" s="11">
        <v>4</v>
      </c>
      <c r="N1853" s="11">
        <v>2</v>
      </c>
      <c r="O1853" s="11">
        <v>0.125</v>
      </c>
      <c r="P1853" s="11">
        <v>0.15</v>
      </c>
      <c r="Q1853" s="11">
        <v>0.16666666999999999</v>
      </c>
      <c r="R1853" s="11">
        <v>0.2</v>
      </c>
      <c r="S1853" s="11">
        <v>3290.7588000000001</v>
      </c>
      <c r="T1853" s="11">
        <v>0.6</v>
      </c>
      <c r="U1853" s="11">
        <v>80</v>
      </c>
      <c r="V1853" s="11">
        <v>600</v>
      </c>
      <c r="W1853" s="11">
        <v>-1.2067323000000001</v>
      </c>
      <c r="Y1853" s="11">
        <v>-1.06772</v>
      </c>
      <c r="Z1853" s="11">
        <v>135</v>
      </c>
      <c r="AA1853" s="11">
        <v>3290.7588000000001</v>
      </c>
      <c r="AB1853" s="11">
        <v>0.6</v>
      </c>
      <c r="AC1853" s="11">
        <v>80</v>
      </c>
      <c r="AD1853" s="11">
        <v>-1.2067323000000001</v>
      </c>
    </row>
    <row r="1854" spans="2:30" x14ac:dyDescent="0.35">
      <c r="B1854" s="11">
        <v>-13.40972</v>
      </c>
      <c r="C1854" s="11">
        <v>15</v>
      </c>
      <c r="D1854" s="11">
        <v>275.63265000000001</v>
      </c>
      <c r="E1854" s="11">
        <v>0.16500000000000001</v>
      </c>
      <c r="F1854" s="11">
        <v>1167.3037190082646</v>
      </c>
      <c r="G1854" s="11">
        <v>8500</v>
      </c>
      <c r="H1854" s="11">
        <v>0.75</v>
      </c>
      <c r="I1854" s="11">
        <v>0.5</v>
      </c>
      <c r="J1854" s="11">
        <v>0.8</v>
      </c>
      <c r="K1854" s="11">
        <v>4</v>
      </c>
      <c r="L1854" s="11">
        <v>3</v>
      </c>
      <c r="M1854" s="11">
        <v>3</v>
      </c>
      <c r="N1854" s="11">
        <v>2</v>
      </c>
      <c r="O1854" s="11">
        <v>0.05</v>
      </c>
      <c r="P1854" s="11">
        <v>0.15</v>
      </c>
      <c r="Q1854" s="11">
        <v>0.1</v>
      </c>
      <c r="R1854" s="11">
        <v>0.2</v>
      </c>
      <c r="S1854" s="11">
        <v>3227.4749000000002</v>
      </c>
      <c r="T1854" s="11">
        <v>0.7</v>
      </c>
      <c r="U1854" s="11">
        <v>60</v>
      </c>
      <c r="V1854" s="11">
        <v>1400</v>
      </c>
      <c r="W1854" s="11">
        <v>-13.103956</v>
      </c>
      <c r="Y1854" s="11">
        <v>-13.40972</v>
      </c>
      <c r="Z1854" s="11">
        <v>192.60511363636365</v>
      </c>
      <c r="AA1854" s="11">
        <v>3227.4749000000002</v>
      </c>
      <c r="AB1854" s="11">
        <v>0.7</v>
      </c>
      <c r="AC1854" s="11">
        <v>60</v>
      </c>
      <c r="AD1854" s="11">
        <v>-13.103956</v>
      </c>
    </row>
    <row r="1855" spans="2:30" x14ac:dyDescent="0.35">
      <c r="B1855" s="11">
        <v>35.738002000000002</v>
      </c>
      <c r="C1855" s="11">
        <v>20</v>
      </c>
      <c r="D1855" s="11">
        <v>111.15306</v>
      </c>
      <c r="E1855" s="11">
        <v>0.27300000000000002</v>
      </c>
      <c r="F1855" s="11">
        <v>5185.227272727273</v>
      </c>
      <c r="G1855" s="11">
        <v>7500</v>
      </c>
      <c r="H1855" s="11">
        <v>0.7</v>
      </c>
      <c r="I1855" s="11">
        <v>0.4</v>
      </c>
      <c r="J1855" s="11">
        <v>0.7</v>
      </c>
      <c r="K1855" s="11">
        <v>2</v>
      </c>
      <c r="L1855" s="11">
        <v>2</v>
      </c>
      <c r="M1855" s="11">
        <v>3</v>
      </c>
      <c r="N1855" s="11">
        <v>2</v>
      </c>
      <c r="O1855" s="11">
        <v>0.125</v>
      </c>
      <c r="P1855" s="11">
        <v>0.2</v>
      </c>
      <c r="Q1855" s="11">
        <v>0.1</v>
      </c>
      <c r="R1855" s="11">
        <v>0.25</v>
      </c>
      <c r="S1855" s="11">
        <v>4065.1129000000001</v>
      </c>
      <c r="T1855" s="11">
        <v>0.4</v>
      </c>
      <c r="U1855" s="11">
        <v>70</v>
      </c>
      <c r="V1855" s="11">
        <v>1000</v>
      </c>
      <c r="W1855" s="11">
        <v>36.893872000000002</v>
      </c>
      <c r="Y1855" s="11">
        <v>35.738002000000002</v>
      </c>
      <c r="Z1855" s="11">
        <v>1415.5670454545457</v>
      </c>
      <c r="AA1855" s="11">
        <v>4065.1129000000001</v>
      </c>
      <c r="AB1855" s="11">
        <v>0.4</v>
      </c>
      <c r="AC1855" s="11">
        <v>70</v>
      </c>
      <c r="AD1855" s="11">
        <v>36.893872000000002</v>
      </c>
    </row>
    <row r="1856" spans="2:30" x14ac:dyDescent="0.35">
      <c r="B1856" s="11">
        <v>-17.734804</v>
      </c>
      <c r="C1856" s="11">
        <v>25</v>
      </c>
      <c r="D1856" s="11">
        <v>178.16327000000001</v>
      </c>
      <c r="E1856" s="11">
        <v>0.16500000000000001</v>
      </c>
      <c r="F1856" s="11">
        <v>1700</v>
      </c>
      <c r="G1856" s="11">
        <v>6500</v>
      </c>
      <c r="H1856" s="11">
        <v>0.85</v>
      </c>
      <c r="I1856" s="11">
        <v>0.3</v>
      </c>
      <c r="J1856" s="11">
        <v>0.7</v>
      </c>
      <c r="K1856" s="11">
        <v>3</v>
      </c>
      <c r="L1856" s="11">
        <v>4</v>
      </c>
      <c r="M1856" s="11">
        <v>4</v>
      </c>
      <c r="N1856" s="11">
        <v>4</v>
      </c>
      <c r="O1856" s="11">
        <v>0.125</v>
      </c>
      <c r="P1856" s="11">
        <v>0.2</v>
      </c>
      <c r="Q1856" s="11">
        <v>0.23333333000000001</v>
      </c>
      <c r="R1856" s="11">
        <v>0.2</v>
      </c>
      <c r="S1856" s="11">
        <v>2860.4519</v>
      </c>
      <c r="T1856" s="11">
        <v>0.67500000000000004</v>
      </c>
      <c r="U1856" s="11">
        <v>40</v>
      </c>
      <c r="V1856" s="11">
        <v>1800</v>
      </c>
      <c r="W1856" s="11">
        <v>-18.022458</v>
      </c>
      <c r="Y1856" s="11">
        <v>-17.734804</v>
      </c>
      <c r="Z1856" s="11">
        <v>280.5</v>
      </c>
      <c r="AA1856" s="11">
        <v>2860.4519</v>
      </c>
      <c r="AB1856" s="11">
        <v>0.67500000000000004</v>
      </c>
      <c r="AC1856" s="11">
        <v>40</v>
      </c>
      <c r="AD1856" s="11">
        <v>-18.022458</v>
      </c>
    </row>
    <row r="1857" spans="2:30" x14ac:dyDescent="0.35">
      <c r="B1857" s="11">
        <v>11.038169</v>
      </c>
      <c r="C1857" s="11">
        <v>15</v>
      </c>
      <c r="D1857" s="11">
        <v>141.61224000000001</v>
      </c>
      <c r="E1857" s="11">
        <v>0.219</v>
      </c>
      <c r="F1857" s="11">
        <v>2985.4338842975208</v>
      </c>
      <c r="G1857" s="11">
        <v>2500</v>
      </c>
      <c r="H1857" s="11">
        <v>0.85</v>
      </c>
      <c r="I1857" s="11">
        <v>0.2</v>
      </c>
      <c r="J1857" s="11">
        <v>0.6</v>
      </c>
      <c r="K1857" s="11">
        <v>2</v>
      </c>
      <c r="L1857" s="11">
        <v>4</v>
      </c>
      <c r="M1857" s="11">
        <v>4</v>
      </c>
      <c r="N1857" s="11">
        <v>4</v>
      </c>
      <c r="O1857" s="11">
        <v>0.125</v>
      </c>
      <c r="P1857" s="11">
        <v>0.2</v>
      </c>
      <c r="Q1857" s="11">
        <v>0.1</v>
      </c>
      <c r="R1857" s="11">
        <v>0.25</v>
      </c>
      <c r="S1857" s="11">
        <v>723.24369000000002</v>
      </c>
      <c r="T1857" s="11">
        <v>0.52500000000000002</v>
      </c>
      <c r="U1857" s="11">
        <v>60</v>
      </c>
      <c r="V1857" s="11">
        <v>1200</v>
      </c>
      <c r="W1857" s="11">
        <v>14.515995</v>
      </c>
      <c r="Y1857" s="11">
        <v>11.038169</v>
      </c>
      <c r="Z1857" s="11">
        <v>653.81002066115707</v>
      </c>
      <c r="AA1857" s="11">
        <v>723.24369000000002</v>
      </c>
      <c r="AB1857" s="11">
        <v>0.52500000000000002</v>
      </c>
      <c r="AC1857" s="11">
        <v>60</v>
      </c>
      <c r="AD1857" s="11">
        <v>14.515995</v>
      </c>
    </row>
    <row r="1858" spans="2:30" x14ac:dyDescent="0.35">
      <c r="B1858" s="11">
        <v>13.151952</v>
      </c>
      <c r="C1858" s="11">
        <v>15</v>
      </c>
      <c r="D1858" s="11">
        <v>281.72449</v>
      </c>
      <c r="E1858" s="11">
        <v>0.219</v>
      </c>
      <c r="F1858" s="11">
        <v>2847.3657024793383</v>
      </c>
      <c r="G1858" s="11">
        <v>8000</v>
      </c>
      <c r="H1858" s="11">
        <v>0.7</v>
      </c>
      <c r="I1858" s="11">
        <v>0.5</v>
      </c>
      <c r="J1858" s="11">
        <v>0.6</v>
      </c>
      <c r="K1858" s="11">
        <v>4</v>
      </c>
      <c r="L1858" s="11">
        <v>2</v>
      </c>
      <c r="M1858" s="11">
        <v>3</v>
      </c>
      <c r="N1858" s="11">
        <v>4</v>
      </c>
      <c r="O1858" s="11">
        <v>0.125</v>
      </c>
      <c r="P1858" s="11">
        <v>0.1</v>
      </c>
      <c r="Q1858" s="11">
        <v>0.1</v>
      </c>
      <c r="R1858" s="11">
        <v>0.3</v>
      </c>
      <c r="S1858" s="11">
        <v>3037.6235000000001</v>
      </c>
      <c r="T1858" s="11">
        <v>0.65</v>
      </c>
      <c r="U1858" s="11">
        <v>70</v>
      </c>
      <c r="V1858" s="11">
        <v>2000</v>
      </c>
      <c r="W1858" s="11">
        <v>8.2267205000000008</v>
      </c>
      <c r="Y1858" s="11">
        <v>13.151952</v>
      </c>
      <c r="Z1858" s="11">
        <v>623.57308884297504</v>
      </c>
      <c r="AA1858" s="11">
        <v>3037.6235000000001</v>
      </c>
      <c r="AB1858" s="11">
        <v>0.65</v>
      </c>
      <c r="AC1858" s="11">
        <v>70</v>
      </c>
      <c r="AD1858" s="11">
        <v>8.2267205000000008</v>
      </c>
    </row>
    <row r="1859" spans="2:30" x14ac:dyDescent="0.35">
      <c r="B1859" s="11">
        <v>7.0136419999999999</v>
      </c>
      <c r="C1859" s="11">
        <v>15</v>
      </c>
      <c r="D1859" s="11">
        <v>220.80611999999999</v>
      </c>
      <c r="E1859" s="11">
        <v>0.13800000000000001</v>
      </c>
      <c r="F1859" s="11">
        <v>1475</v>
      </c>
      <c r="G1859" s="11">
        <v>6000</v>
      </c>
      <c r="H1859" s="11">
        <v>0.85</v>
      </c>
      <c r="I1859" s="11">
        <v>0.4</v>
      </c>
      <c r="J1859" s="11">
        <v>0.9</v>
      </c>
      <c r="K1859" s="11">
        <v>4</v>
      </c>
      <c r="L1859" s="11">
        <v>3</v>
      </c>
      <c r="M1859" s="11">
        <v>2</v>
      </c>
      <c r="N1859" s="11">
        <v>2</v>
      </c>
      <c r="O1859" s="11">
        <v>0.05</v>
      </c>
      <c r="P1859" s="11">
        <v>0.2</v>
      </c>
      <c r="Q1859" s="11">
        <v>0.23333333000000001</v>
      </c>
      <c r="R1859" s="11">
        <v>0.2</v>
      </c>
      <c r="S1859" s="11">
        <v>3905.5158999999999</v>
      </c>
      <c r="T1859" s="11">
        <v>0.52500000000000002</v>
      </c>
      <c r="U1859" s="11">
        <v>90</v>
      </c>
      <c r="V1859" s="11">
        <v>1200</v>
      </c>
      <c r="W1859" s="11">
        <v>9.0836249000000002</v>
      </c>
      <c r="Y1859" s="11">
        <v>7.0136419999999999</v>
      </c>
      <c r="Z1859" s="11">
        <v>203.55</v>
      </c>
      <c r="AA1859" s="11">
        <v>3905.5158999999999</v>
      </c>
      <c r="AB1859" s="11">
        <v>0.52500000000000002</v>
      </c>
      <c r="AC1859" s="11">
        <v>90</v>
      </c>
      <c r="AD1859" s="11">
        <v>9.0836249000000002</v>
      </c>
    </row>
    <row r="1860" spans="2:30" x14ac:dyDescent="0.35">
      <c r="B1860" s="11">
        <v>-20.448205999999999</v>
      </c>
      <c r="C1860" s="11">
        <v>30</v>
      </c>
      <c r="D1860" s="11">
        <v>287.81632999999999</v>
      </c>
      <c r="E1860" s="11">
        <v>0.03</v>
      </c>
      <c r="F1860" s="11">
        <v>1961.518595041322</v>
      </c>
      <c r="G1860" s="11">
        <v>6000</v>
      </c>
      <c r="H1860" s="11">
        <v>0.75</v>
      </c>
      <c r="I1860" s="11">
        <v>0.5</v>
      </c>
      <c r="J1860" s="11">
        <v>0.9</v>
      </c>
      <c r="K1860" s="11">
        <v>2</v>
      </c>
      <c r="L1860" s="11">
        <v>2</v>
      </c>
      <c r="M1860" s="11">
        <v>4</v>
      </c>
      <c r="N1860" s="11">
        <v>3</v>
      </c>
      <c r="O1860" s="11">
        <v>0.2</v>
      </c>
      <c r="P1860" s="11">
        <v>0.1</v>
      </c>
      <c r="Q1860" s="11">
        <v>0.3</v>
      </c>
      <c r="R1860" s="11">
        <v>0.2</v>
      </c>
      <c r="S1860" s="11">
        <v>2558.6705000000002</v>
      </c>
      <c r="T1860" s="11">
        <v>0.625</v>
      </c>
      <c r="U1860" s="11">
        <v>60</v>
      </c>
      <c r="V1860" s="11">
        <v>1600</v>
      </c>
      <c r="W1860" s="11">
        <v>-20.715015000000001</v>
      </c>
      <c r="Y1860" s="11">
        <v>-20.448205999999999</v>
      </c>
      <c r="Z1860" s="11">
        <v>58.845557851239654</v>
      </c>
      <c r="AA1860" s="11">
        <v>2558.6705000000002</v>
      </c>
      <c r="AB1860" s="11">
        <v>0.625</v>
      </c>
      <c r="AC1860" s="11">
        <v>60</v>
      </c>
      <c r="AD1860" s="11">
        <v>-20.715015000000001</v>
      </c>
    </row>
    <row r="1861" spans="2:30" x14ac:dyDescent="0.35">
      <c r="B1861" s="11">
        <v>-15.633330000000001</v>
      </c>
      <c r="C1861" s="11">
        <v>25</v>
      </c>
      <c r="D1861" s="11">
        <v>159.88775999999999</v>
      </c>
      <c r="E1861" s="11">
        <v>0.13800000000000001</v>
      </c>
      <c r="F1861" s="11">
        <v>2000</v>
      </c>
      <c r="G1861" s="11">
        <v>5500</v>
      </c>
      <c r="H1861" s="11">
        <v>0.7</v>
      </c>
      <c r="I1861" s="11">
        <v>0.2</v>
      </c>
      <c r="J1861" s="11">
        <v>0.9</v>
      </c>
      <c r="K1861" s="11">
        <v>3</v>
      </c>
      <c r="L1861" s="11">
        <v>3</v>
      </c>
      <c r="M1861" s="11">
        <v>3</v>
      </c>
      <c r="N1861" s="11">
        <v>4</v>
      </c>
      <c r="O1861" s="11">
        <v>0.125</v>
      </c>
      <c r="P1861" s="11">
        <v>0.1</v>
      </c>
      <c r="Q1861" s="11">
        <v>0.3</v>
      </c>
      <c r="R1861" s="11">
        <v>0.25</v>
      </c>
      <c r="S1861" s="11">
        <v>1954.9241999999999</v>
      </c>
      <c r="T1861" s="11">
        <v>0.625</v>
      </c>
      <c r="U1861" s="11">
        <v>40</v>
      </c>
      <c r="V1861" s="11">
        <v>1600</v>
      </c>
      <c r="W1861" s="11">
        <v>-17.451079</v>
      </c>
      <c r="Y1861" s="11">
        <v>-15.633330000000001</v>
      </c>
      <c r="Z1861" s="11">
        <v>276</v>
      </c>
      <c r="AA1861" s="11">
        <v>1954.9241999999999</v>
      </c>
      <c r="AB1861" s="11">
        <v>0.625</v>
      </c>
      <c r="AC1861" s="11">
        <v>40</v>
      </c>
      <c r="AD1861" s="11">
        <v>-17.451079</v>
      </c>
    </row>
    <row r="1862" spans="2:30" x14ac:dyDescent="0.35">
      <c r="B1862" s="11">
        <v>11.628107999999999</v>
      </c>
      <c r="C1862" s="11">
        <v>30</v>
      </c>
      <c r="D1862" s="11">
        <v>208.62244999999999</v>
      </c>
      <c r="E1862" s="11">
        <v>0.246</v>
      </c>
      <c r="F1862" s="11">
        <v>1475</v>
      </c>
      <c r="G1862" s="11">
        <v>7000</v>
      </c>
      <c r="H1862" s="11">
        <v>0.8</v>
      </c>
      <c r="I1862" s="11">
        <v>0.2</v>
      </c>
      <c r="J1862" s="11">
        <v>0.9</v>
      </c>
      <c r="K1862" s="11">
        <v>3</v>
      </c>
      <c r="L1862" s="11">
        <v>3</v>
      </c>
      <c r="M1862" s="11">
        <v>2</v>
      </c>
      <c r="N1862" s="11">
        <v>3</v>
      </c>
      <c r="O1862" s="11">
        <v>0.05</v>
      </c>
      <c r="P1862" s="11">
        <v>0.15</v>
      </c>
      <c r="Q1862" s="11">
        <v>0.1</v>
      </c>
      <c r="R1862" s="11">
        <v>0.35</v>
      </c>
      <c r="S1862" s="11">
        <v>1836.9942000000001</v>
      </c>
      <c r="T1862" s="11">
        <v>0.45</v>
      </c>
      <c r="U1862" s="11">
        <v>70</v>
      </c>
      <c r="V1862" s="11">
        <v>400</v>
      </c>
      <c r="W1862" s="11">
        <v>6.9422836999999999</v>
      </c>
      <c r="Y1862" s="11">
        <v>11.628107999999999</v>
      </c>
      <c r="Z1862" s="11">
        <v>362.85</v>
      </c>
      <c r="AA1862" s="11">
        <v>1836.9942000000001</v>
      </c>
      <c r="AB1862" s="11">
        <v>0.45</v>
      </c>
      <c r="AC1862" s="11">
        <v>70</v>
      </c>
      <c r="AD1862" s="11">
        <v>6.9422836999999999</v>
      </c>
    </row>
    <row r="1863" spans="2:30" x14ac:dyDescent="0.35">
      <c r="B1863" s="11">
        <v>-2.1377570000000001</v>
      </c>
      <c r="C1863" s="11">
        <v>45</v>
      </c>
      <c r="D1863" s="11">
        <v>111.15306</v>
      </c>
      <c r="E1863" s="11">
        <v>0.219</v>
      </c>
      <c r="F1863" s="11">
        <v>5185.227272727273</v>
      </c>
      <c r="G1863" s="11">
        <v>6500</v>
      </c>
      <c r="H1863" s="11">
        <v>0.7</v>
      </c>
      <c r="I1863" s="11">
        <v>0.4</v>
      </c>
      <c r="J1863" s="11">
        <v>0.8</v>
      </c>
      <c r="K1863" s="11">
        <v>3</v>
      </c>
      <c r="L1863" s="11">
        <v>4</v>
      </c>
      <c r="M1863" s="11">
        <v>2</v>
      </c>
      <c r="N1863" s="11">
        <v>2</v>
      </c>
      <c r="O1863" s="11">
        <v>0.05</v>
      </c>
      <c r="P1863" s="11">
        <v>0.15</v>
      </c>
      <c r="Q1863" s="11">
        <v>0.23333333000000001</v>
      </c>
      <c r="R1863" s="11">
        <v>0.25</v>
      </c>
      <c r="S1863" s="11">
        <v>3511.8296</v>
      </c>
      <c r="T1863" s="11">
        <v>0.65</v>
      </c>
      <c r="U1863" s="11">
        <v>60</v>
      </c>
      <c r="V1863" s="11">
        <v>800</v>
      </c>
      <c r="W1863" s="11">
        <v>-7.8921942000000005</v>
      </c>
      <c r="Y1863" s="11">
        <v>-2.1377570000000001</v>
      </c>
      <c r="Z1863" s="11">
        <v>1135.5647727272728</v>
      </c>
      <c r="AA1863" s="11">
        <v>3511.8296</v>
      </c>
      <c r="AB1863" s="11">
        <v>0.65</v>
      </c>
      <c r="AC1863" s="11">
        <v>60</v>
      </c>
      <c r="AD1863" s="11">
        <v>-7.8921942000000005</v>
      </c>
    </row>
    <row r="1864" spans="2:30" x14ac:dyDescent="0.35">
      <c r="B1864" s="11">
        <v>-0.63896900000000001</v>
      </c>
      <c r="C1864" s="11">
        <v>15</v>
      </c>
      <c r="D1864" s="11">
        <v>38.051020000000001</v>
      </c>
      <c r="E1864" s="11">
        <v>0.16500000000000001</v>
      </c>
      <c r="F1864" s="11">
        <v>4231.4049586776864</v>
      </c>
      <c r="G1864" s="11">
        <v>7000</v>
      </c>
      <c r="H1864" s="11">
        <v>0.85</v>
      </c>
      <c r="I1864" s="11">
        <v>0.5</v>
      </c>
      <c r="J1864" s="11">
        <v>0.6</v>
      </c>
      <c r="K1864" s="11">
        <v>4</v>
      </c>
      <c r="L1864" s="11">
        <v>2</v>
      </c>
      <c r="M1864" s="11">
        <v>2</v>
      </c>
      <c r="N1864" s="11">
        <v>3</v>
      </c>
      <c r="O1864" s="11">
        <v>0.125</v>
      </c>
      <c r="P1864" s="11">
        <v>0.2</v>
      </c>
      <c r="Q1864" s="11">
        <v>0.23333333000000001</v>
      </c>
      <c r="R1864" s="11">
        <v>0.3</v>
      </c>
      <c r="S1864" s="11">
        <v>3290.7588000000001</v>
      </c>
      <c r="T1864" s="11">
        <v>0.6</v>
      </c>
      <c r="U1864" s="11">
        <v>40</v>
      </c>
      <c r="V1864" s="11">
        <v>1200</v>
      </c>
      <c r="W1864" s="11">
        <v>1.2002146999999999</v>
      </c>
      <c r="Y1864" s="11">
        <v>-0.63896900000000001</v>
      </c>
      <c r="Z1864" s="11">
        <v>698.18181818181824</v>
      </c>
      <c r="AA1864" s="11">
        <v>3290.7588000000001</v>
      </c>
      <c r="AB1864" s="11">
        <v>0.6</v>
      </c>
      <c r="AC1864" s="11">
        <v>40</v>
      </c>
      <c r="AD1864" s="11">
        <v>1.2002146999999999</v>
      </c>
    </row>
    <row r="1865" spans="2:30" x14ac:dyDescent="0.35">
      <c r="B1865" s="11">
        <v>-3.101083</v>
      </c>
      <c r="C1865" s="11">
        <v>15</v>
      </c>
      <c r="D1865" s="11">
        <v>269.54082</v>
      </c>
      <c r="E1865" s="11">
        <v>0.27300000000000002</v>
      </c>
      <c r="F1865" s="11">
        <v>1475</v>
      </c>
      <c r="G1865" s="11">
        <v>6000</v>
      </c>
      <c r="H1865" s="11">
        <v>0.75</v>
      </c>
      <c r="I1865" s="11">
        <v>0.5</v>
      </c>
      <c r="J1865" s="11">
        <v>0.8</v>
      </c>
      <c r="K1865" s="11">
        <v>2</v>
      </c>
      <c r="L1865" s="11">
        <v>4</v>
      </c>
      <c r="M1865" s="11">
        <v>2</v>
      </c>
      <c r="N1865" s="11">
        <v>4</v>
      </c>
      <c r="O1865" s="11">
        <v>0.2</v>
      </c>
      <c r="P1865" s="11">
        <v>0.15</v>
      </c>
      <c r="Q1865" s="11">
        <v>0.3</v>
      </c>
      <c r="R1865" s="11">
        <v>0.35</v>
      </c>
      <c r="S1865" s="11">
        <v>3905.5158999999999</v>
      </c>
      <c r="T1865" s="11">
        <v>0.625</v>
      </c>
      <c r="U1865" s="11">
        <v>50</v>
      </c>
      <c r="V1865" s="11">
        <v>800</v>
      </c>
      <c r="W1865" s="11">
        <v>-1.6105471999999998</v>
      </c>
      <c r="Y1865" s="11">
        <v>-3.101083</v>
      </c>
      <c r="Z1865" s="11">
        <v>402.67500000000001</v>
      </c>
      <c r="AA1865" s="11">
        <v>3905.5158999999999</v>
      </c>
      <c r="AB1865" s="11">
        <v>0.625</v>
      </c>
      <c r="AC1865" s="11">
        <v>50</v>
      </c>
      <c r="AD1865" s="11">
        <v>-1.6105471999999998</v>
      </c>
    </row>
    <row r="1866" spans="2:30" x14ac:dyDescent="0.35">
      <c r="B1866" s="11">
        <v>12.118373999999999</v>
      </c>
      <c r="C1866" s="11">
        <v>30</v>
      </c>
      <c r="D1866" s="11">
        <v>123.33673</v>
      </c>
      <c r="E1866" s="11">
        <v>0.219</v>
      </c>
      <c r="F1866" s="11">
        <v>4176.1363636363631</v>
      </c>
      <c r="G1866" s="11">
        <v>4500</v>
      </c>
      <c r="H1866" s="11">
        <v>0.8</v>
      </c>
      <c r="I1866" s="11">
        <v>0.3</v>
      </c>
      <c r="J1866" s="11">
        <v>0.6</v>
      </c>
      <c r="K1866" s="11">
        <v>2</v>
      </c>
      <c r="L1866" s="11">
        <v>2</v>
      </c>
      <c r="M1866" s="11">
        <v>3</v>
      </c>
      <c r="N1866" s="11">
        <v>3</v>
      </c>
      <c r="O1866" s="11">
        <v>0.125</v>
      </c>
      <c r="P1866" s="11">
        <v>0.15</v>
      </c>
      <c r="Q1866" s="11">
        <v>0.3</v>
      </c>
      <c r="R1866" s="11">
        <v>0.2</v>
      </c>
      <c r="S1866" s="11">
        <v>2288.0419000000002</v>
      </c>
      <c r="T1866" s="11">
        <v>0.52500000000000002</v>
      </c>
      <c r="U1866" s="11">
        <v>60</v>
      </c>
      <c r="V1866" s="11">
        <v>400</v>
      </c>
      <c r="W1866" s="11">
        <v>14.585025</v>
      </c>
      <c r="Y1866" s="11">
        <v>12.118373999999999</v>
      </c>
      <c r="Z1866" s="11">
        <v>914.57386363636351</v>
      </c>
      <c r="AA1866" s="11">
        <v>2288.0419000000002</v>
      </c>
      <c r="AB1866" s="11">
        <v>0.52500000000000002</v>
      </c>
      <c r="AC1866" s="11">
        <v>60</v>
      </c>
      <c r="AD1866" s="11">
        <v>14.585025</v>
      </c>
    </row>
    <row r="1867" spans="2:30" x14ac:dyDescent="0.35">
      <c r="B1867" s="11">
        <v>17.463160999999999</v>
      </c>
      <c r="C1867" s="11">
        <v>35</v>
      </c>
      <c r="D1867" s="11">
        <v>190.34693999999999</v>
      </c>
      <c r="E1867" s="11">
        <v>0.219</v>
      </c>
      <c r="F1867" s="11">
        <v>3012.3966942148763</v>
      </c>
      <c r="G1867" s="11">
        <v>8000</v>
      </c>
      <c r="H1867" s="11">
        <v>0.85</v>
      </c>
      <c r="I1867" s="11">
        <v>0.3</v>
      </c>
      <c r="J1867" s="11">
        <v>0.7</v>
      </c>
      <c r="K1867" s="11">
        <v>4</v>
      </c>
      <c r="L1867" s="11">
        <v>4</v>
      </c>
      <c r="M1867" s="11">
        <v>2</v>
      </c>
      <c r="N1867" s="11">
        <v>2</v>
      </c>
      <c r="O1867" s="11">
        <v>0.125</v>
      </c>
      <c r="P1867" s="11">
        <v>0.1</v>
      </c>
      <c r="Q1867" s="11">
        <v>0.1</v>
      </c>
      <c r="R1867" s="11">
        <v>0.25</v>
      </c>
      <c r="S1867" s="11">
        <v>3945.4789000000001</v>
      </c>
      <c r="T1867" s="11">
        <v>0.45</v>
      </c>
      <c r="U1867" s="11">
        <v>50</v>
      </c>
      <c r="V1867" s="11">
        <v>800</v>
      </c>
      <c r="W1867" s="11">
        <v>19.837990999999999</v>
      </c>
      <c r="Y1867" s="11">
        <v>17.463160999999999</v>
      </c>
      <c r="Z1867" s="11">
        <v>659.71487603305786</v>
      </c>
      <c r="AA1867" s="11">
        <v>3945.4789000000001</v>
      </c>
      <c r="AB1867" s="11">
        <v>0.45</v>
      </c>
      <c r="AC1867" s="11">
        <v>50</v>
      </c>
      <c r="AD1867" s="11">
        <v>19.837990999999999</v>
      </c>
    </row>
    <row r="1868" spans="2:30" x14ac:dyDescent="0.35">
      <c r="B1868" s="11">
        <v>-3.8564729999999998</v>
      </c>
      <c r="C1868" s="11">
        <v>25</v>
      </c>
      <c r="D1868" s="11">
        <v>257.35714000000002</v>
      </c>
      <c r="E1868" s="11">
        <v>0.192</v>
      </c>
      <c r="F1868" s="11">
        <v>1000</v>
      </c>
      <c r="G1868" s="11">
        <v>6500</v>
      </c>
      <c r="H1868" s="11">
        <v>0.85</v>
      </c>
      <c r="I1868" s="11">
        <v>0.4</v>
      </c>
      <c r="J1868" s="11">
        <v>0.9</v>
      </c>
      <c r="K1868" s="11">
        <v>4</v>
      </c>
      <c r="L1868" s="11">
        <v>2</v>
      </c>
      <c r="M1868" s="11">
        <v>4</v>
      </c>
      <c r="N1868" s="11">
        <v>4</v>
      </c>
      <c r="O1868" s="11">
        <v>0.125</v>
      </c>
      <c r="P1868" s="11">
        <v>0.1</v>
      </c>
      <c r="Q1868" s="11">
        <v>0.1</v>
      </c>
      <c r="R1868" s="11">
        <v>0.2</v>
      </c>
      <c r="S1868" s="11">
        <v>3410.5387999999998</v>
      </c>
      <c r="T1868" s="11">
        <v>0.7</v>
      </c>
      <c r="U1868" s="11">
        <v>90</v>
      </c>
      <c r="V1868" s="11">
        <v>1000</v>
      </c>
      <c r="W1868" s="11">
        <v>1.1283948000000001</v>
      </c>
      <c r="Y1868" s="11">
        <v>-3.8564729999999998</v>
      </c>
      <c r="Z1868" s="11">
        <v>192</v>
      </c>
      <c r="AA1868" s="11">
        <v>3410.5387999999998</v>
      </c>
      <c r="AB1868" s="11">
        <v>0.7</v>
      </c>
      <c r="AC1868" s="11">
        <v>90</v>
      </c>
      <c r="AD1868" s="11">
        <v>1.1283948000000001</v>
      </c>
    </row>
    <row r="1869" spans="2:30" x14ac:dyDescent="0.35">
      <c r="B1869" s="11">
        <v>23.011944</v>
      </c>
      <c r="C1869" s="11">
        <v>25</v>
      </c>
      <c r="D1869" s="11">
        <v>202.53061</v>
      </c>
      <c r="E1869" s="11">
        <v>0.27300000000000002</v>
      </c>
      <c r="F1869" s="11">
        <v>950</v>
      </c>
      <c r="G1869" s="11">
        <v>7000</v>
      </c>
      <c r="H1869" s="11">
        <v>0.7</v>
      </c>
      <c r="I1869" s="11">
        <v>0.3</v>
      </c>
      <c r="J1869" s="11">
        <v>0.8</v>
      </c>
      <c r="K1869" s="11">
        <v>4</v>
      </c>
      <c r="L1869" s="11">
        <v>3</v>
      </c>
      <c r="M1869" s="11">
        <v>2</v>
      </c>
      <c r="N1869" s="11">
        <v>3</v>
      </c>
      <c r="O1869" s="11">
        <v>0.05</v>
      </c>
      <c r="P1869" s="11">
        <v>0.2</v>
      </c>
      <c r="Q1869" s="11">
        <v>0.1</v>
      </c>
      <c r="R1869" s="11">
        <v>0.2</v>
      </c>
      <c r="S1869" s="11">
        <v>3080.4866000000002</v>
      </c>
      <c r="T1869" s="11">
        <v>0.42499999999999999</v>
      </c>
      <c r="U1869" s="11">
        <v>90</v>
      </c>
      <c r="V1869" s="11">
        <v>1400</v>
      </c>
      <c r="W1869" s="11">
        <v>22.361521</v>
      </c>
      <c r="Y1869" s="11">
        <v>23.011944</v>
      </c>
      <c r="Z1869" s="11">
        <v>259.35000000000002</v>
      </c>
      <c r="AA1869" s="11">
        <v>3080.4866000000002</v>
      </c>
      <c r="AB1869" s="11">
        <v>0.42499999999999999</v>
      </c>
      <c r="AC1869" s="11">
        <v>90</v>
      </c>
      <c r="AD1869" s="11">
        <v>22.361521</v>
      </c>
    </row>
    <row r="1870" spans="2:30" x14ac:dyDescent="0.35">
      <c r="B1870" s="11">
        <v>4.1212220000000004</v>
      </c>
      <c r="C1870" s="11">
        <v>40</v>
      </c>
      <c r="D1870" s="11">
        <v>92.877550999999997</v>
      </c>
      <c r="E1870" s="11">
        <v>0.192</v>
      </c>
      <c r="F1870" s="11">
        <v>1700</v>
      </c>
      <c r="G1870" s="11">
        <v>6500</v>
      </c>
      <c r="H1870" s="11">
        <v>0.7</v>
      </c>
      <c r="I1870" s="11">
        <v>0.2</v>
      </c>
      <c r="J1870" s="11">
        <v>0.7</v>
      </c>
      <c r="K1870" s="11">
        <v>3</v>
      </c>
      <c r="L1870" s="11">
        <v>2</v>
      </c>
      <c r="M1870" s="11">
        <v>4</v>
      </c>
      <c r="N1870" s="11">
        <v>4</v>
      </c>
      <c r="O1870" s="11">
        <v>0.2</v>
      </c>
      <c r="P1870" s="11">
        <v>0.1</v>
      </c>
      <c r="Q1870" s="11">
        <v>0.3</v>
      </c>
      <c r="R1870" s="11">
        <v>0.3</v>
      </c>
      <c r="S1870" s="11">
        <v>2108.2921999999999</v>
      </c>
      <c r="T1870" s="11">
        <v>0.4</v>
      </c>
      <c r="U1870" s="11">
        <v>80</v>
      </c>
      <c r="V1870" s="11">
        <v>1200</v>
      </c>
      <c r="W1870" s="11">
        <v>3.0119560000000001</v>
      </c>
      <c r="Y1870" s="11">
        <v>4.1212220000000004</v>
      </c>
      <c r="Z1870" s="11">
        <v>326.40000000000003</v>
      </c>
      <c r="AA1870" s="11">
        <v>2108.2921999999999</v>
      </c>
      <c r="AB1870" s="11">
        <v>0.4</v>
      </c>
      <c r="AC1870" s="11">
        <v>80</v>
      </c>
      <c r="AD1870" s="11">
        <v>3.0119560000000001</v>
      </c>
    </row>
    <row r="1871" spans="2:30" x14ac:dyDescent="0.35">
      <c r="B1871" s="11">
        <v>-17.505738999999998</v>
      </c>
      <c r="C1871" s="11">
        <v>35</v>
      </c>
      <c r="D1871" s="11">
        <v>159.88775999999999</v>
      </c>
      <c r="E1871" s="11">
        <v>0.27300000000000002</v>
      </c>
      <c r="F1871" s="11">
        <v>600</v>
      </c>
      <c r="G1871" s="11">
        <v>7500</v>
      </c>
      <c r="H1871" s="11">
        <v>0.8</v>
      </c>
      <c r="I1871" s="11">
        <v>0.2</v>
      </c>
      <c r="J1871" s="11">
        <v>0.8</v>
      </c>
      <c r="K1871" s="11">
        <v>2</v>
      </c>
      <c r="L1871" s="11">
        <v>3</v>
      </c>
      <c r="M1871" s="11">
        <v>2</v>
      </c>
      <c r="N1871" s="11">
        <v>2</v>
      </c>
      <c r="O1871" s="11">
        <v>0.05</v>
      </c>
      <c r="P1871" s="11">
        <v>0.15</v>
      </c>
      <c r="Q1871" s="11">
        <v>0.3</v>
      </c>
      <c r="R1871" s="11">
        <v>0.25</v>
      </c>
      <c r="S1871" s="11">
        <v>1909.1026999999999</v>
      </c>
      <c r="T1871" s="11">
        <v>0.57499999999999996</v>
      </c>
      <c r="U1871" s="11">
        <v>90</v>
      </c>
      <c r="V1871" s="11">
        <v>1600</v>
      </c>
      <c r="W1871" s="11">
        <v>-11.334228</v>
      </c>
      <c r="Y1871" s="11">
        <v>-17.505738999999998</v>
      </c>
      <c r="Z1871" s="11">
        <v>163.80000000000001</v>
      </c>
      <c r="AA1871" s="11">
        <v>1909.1026999999999</v>
      </c>
      <c r="AB1871" s="11">
        <v>0.57499999999999996</v>
      </c>
      <c r="AC1871" s="11">
        <v>90</v>
      </c>
      <c r="AD1871" s="11">
        <v>-11.334228</v>
      </c>
    </row>
    <row r="1872" spans="2:30" x14ac:dyDescent="0.35">
      <c r="B1872" s="11">
        <v>33.690137</v>
      </c>
      <c r="C1872" s="11">
        <v>40</v>
      </c>
      <c r="D1872" s="11">
        <v>251.26531</v>
      </c>
      <c r="E1872" s="11">
        <v>0.246</v>
      </c>
      <c r="F1872" s="11">
        <v>5735.1756198347111</v>
      </c>
      <c r="G1872" s="11">
        <v>7500</v>
      </c>
      <c r="H1872" s="11">
        <v>0.85</v>
      </c>
      <c r="I1872" s="11">
        <v>0.3</v>
      </c>
      <c r="J1872" s="11">
        <v>0.6</v>
      </c>
      <c r="K1872" s="11">
        <v>4</v>
      </c>
      <c r="L1872" s="11">
        <v>2</v>
      </c>
      <c r="M1872" s="11">
        <v>2</v>
      </c>
      <c r="N1872" s="11">
        <v>3</v>
      </c>
      <c r="O1872" s="11">
        <v>0.05</v>
      </c>
      <c r="P1872" s="11">
        <v>0.2</v>
      </c>
      <c r="Q1872" s="11">
        <v>0.1</v>
      </c>
      <c r="R1872" s="11">
        <v>0.35</v>
      </c>
      <c r="S1872" s="11">
        <v>4170.2484000000004</v>
      </c>
      <c r="T1872" s="11">
        <v>0.67500000000000004</v>
      </c>
      <c r="U1872" s="11">
        <v>90</v>
      </c>
      <c r="V1872" s="11">
        <v>1200</v>
      </c>
      <c r="W1872" s="11">
        <v>38.623854999999999</v>
      </c>
      <c r="Y1872" s="11">
        <v>33.690137</v>
      </c>
      <c r="Z1872" s="11">
        <v>1410.853202479339</v>
      </c>
      <c r="AA1872" s="11">
        <v>4170.2484000000004</v>
      </c>
      <c r="AB1872" s="11">
        <v>0.67500000000000004</v>
      </c>
      <c r="AC1872" s="11">
        <v>90</v>
      </c>
      <c r="AD1872" s="11">
        <v>38.623854999999999</v>
      </c>
    </row>
    <row r="1873" spans="2:30" x14ac:dyDescent="0.35">
      <c r="B1873" s="11">
        <v>-7.7970220000000001</v>
      </c>
      <c r="C1873" s="11">
        <v>30</v>
      </c>
      <c r="D1873" s="11">
        <v>226.89796000000001</v>
      </c>
      <c r="E1873" s="11">
        <v>0.16500000000000001</v>
      </c>
      <c r="F1873" s="11">
        <v>1300</v>
      </c>
      <c r="G1873" s="11">
        <v>7000</v>
      </c>
      <c r="H1873" s="11">
        <v>0.8</v>
      </c>
      <c r="I1873" s="11">
        <v>0.2</v>
      </c>
      <c r="J1873" s="11">
        <v>0.9</v>
      </c>
      <c r="K1873" s="11">
        <v>3</v>
      </c>
      <c r="L1873" s="11">
        <v>4</v>
      </c>
      <c r="M1873" s="11">
        <v>3</v>
      </c>
      <c r="N1873" s="11">
        <v>2</v>
      </c>
      <c r="O1873" s="11">
        <v>0.05</v>
      </c>
      <c r="P1873" s="11">
        <v>0.15</v>
      </c>
      <c r="Q1873" s="11">
        <v>0.1</v>
      </c>
      <c r="R1873" s="11">
        <v>0.35</v>
      </c>
      <c r="S1873" s="11">
        <v>2411.0549000000001</v>
      </c>
      <c r="T1873" s="11">
        <v>0.6</v>
      </c>
      <c r="U1873" s="11">
        <v>80</v>
      </c>
      <c r="V1873" s="11">
        <v>1600</v>
      </c>
      <c r="W1873" s="11">
        <v>-7.3033485000000002</v>
      </c>
      <c r="Y1873" s="11">
        <v>-7.7970220000000001</v>
      </c>
      <c r="Z1873" s="11">
        <v>214.5</v>
      </c>
      <c r="AA1873" s="11">
        <v>2411.0549000000001</v>
      </c>
      <c r="AB1873" s="11">
        <v>0.6</v>
      </c>
      <c r="AC1873" s="11">
        <v>80</v>
      </c>
      <c r="AD1873" s="11">
        <v>-7.3033485000000002</v>
      </c>
    </row>
    <row r="1874" spans="2:30" x14ac:dyDescent="0.35">
      <c r="B1874" s="11">
        <v>20.358822</v>
      </c>
      <c r="C1874" s="11">
        <v>20</v>
      </c>
      <c r="D1874" s="11">
        <v>214.71429000000001</v>
      </c>
      <c r="E1874" s="11">
        <v>0.246</v>
      </c>
      <c r="F1874" s="11">
        <v>2009.9173553719008</v>
      </c>
      <c r="G1874" s="11">
        <v>6500</v>
      </c>
      <c r="H1874" s="11">
        <v>0.8</v>
      </c>
      <c r="I1874" s="11">
        <v>0.2</v>
      </c>
      <c r="J1874" s="11">
        <v>0.6</v>
      </c>
      <c r="K1874" s="11">
        <v>4</v>
      </c>
      <c r="L1874" s="11">
        <v>3</v>
      </c>
      <c r="M1874" s="11">
        <v>4</v>
      </c>
      <c r="N1874" s="11">
        <v>3</v>
      </c>
      <c r="O1874" s="11">
        <v>0.05</v>
      </c>
      <c r="P1874" s="11">
        <v>0.2</v>
      </c>
      <c r="Q1874" s="11">
        <v>0.23333333000000001</v>
      </c>
      <c r="R1874" s="11">
        <v>0.3</v>
      </c>
      <c r="S1874" s="11">
        <v>3523.0978</v>
      </c>
      <c r="T1874" s="11">
        <v>0.57499999999999996</v>
      </c>
      <c r="U1874" s="11">
        <v>70</v>
      </c>
      <c r="V1874" s="11">
        <v>1600</v>
      </c>
      <c r="W1874" s="11">
        <v>13.445914999999999</v>
      </c>
      <c r="Y1874" s="11">
        <v>20.358822</v>
      </c>
      <c r="Z1874" s="11">
        <v>494.43966942148762</v>
      </c>
      <c r="AA1874" s="11">
        <v>3523.0978</v>
      </c>
      <c r="AB1874" s="11">
        <v>0.57499999999999996</v>
      </c>
      <c r="AC1874" s="11">
        <v>70</v>
      </c>
      <c r="AD1874" s="11">
        <v>13.445914999999999</v>
      </c>
    </row>
    <row r="1875" spans="2:30" x14ac:dyDescent="0.35">
      <c r="B1875" s="11">
        <v>7.3370499999999996</v>
      </c>
      <c r="C1875" s="11">
        <v>15</v>
      </c>
      <c r="D1875" s="11">
        <v>56.326531000000003</v>
      </c>
      <c r="E1875" s="11">
        <v>0.219</v>
      </c>
      <c r="F1875" s="11">
        <v>600</v>
      </c>
      <c r="G1875" s="11">
        <v>5000</v>
      </c>
      <c r="H1875" s="11">
        <v>0.8</v>
      </c>
      <c r="I1875" s="11">
        <v>0.5</v>
      </c>
      <c r="J1875" s="11">
        <v>0.6</v>
      </c>
      <c r="K1875" s="11">
        <v>4</v>
      </c>
      <c r="L1875" s="11">
        <v>2</v>
      </c>
      <c r="M1875" s="11">
        <v>3</v>
      </c>
      <c r="N1875" s="11">
        <v>4</v>
      </c>
      <c r="O1875" s="11">
        <v>0.05</v>
      </c>
      <c r="P1875" s="11">
        <v>0.15</v>
      </c>
      <c r="Q1875" s="11">
        <v>0.16666666999999999</v>
      </c>
      <c r="R1875" s="11">
        <v>0.25</v>
      </c>
      <c r="S1875" s="11">
        <v>1898.5146999999999</v>
      </c>
      <c r="T1875" s="11">
        <v>0.45</v>
      </c>
      <c r="U1875" s="11">
        <v>90</v>
      </c>
      <c r="V1875" s="11">
        <v>1000</v>
      </c>
      <c r="W1875" s="11">
        <v>7.4609337999999994</v>
      </c>
      <c r="Y1875" s="11">
        <v>7.3370499999999996</v>
      </c>
      <c r="Z1875" s="11">
        <v>131.4</v>
      </c>
      <c r="AA1875" s="11">
        <v>1898.5146999999999</v>
      </c>
      <c r="AB1875" s="11">
        <v>0.45</v>
      </c>
      <c r="AC1875" s="11">
        <v>90</v>
      </c>
      <c r="AD1875" s="11">
        <v>7.4609337999999994</v>
      </c>
    </row>
    <row r="1876" spans="2:30" x14ac:dyDescent="0.35">
      <c r="B1876" s="11">
        <v>9.5407729999999997</v>
      </c>
      <c r="C1876" s="11">
        <v>30</v>
      </c>
      <c r="D1876" s="11">
        <v>275.63265000000001</v>
      </c>
      <c r="E1876" s="11">
        <v>0.246</v>
      </c>
      <c r="F1876" s="11">
        <v>3800</v>
      </c>
      <c r="G1876" s="11">
        <v>8500</v>
      </c>
      <c r="H1876" s="11">
        <v>0.7</v>
      </c>
      <c r="I1876" s="11">
        <v>0.5</v>
      </c>
      <c r="J1876" s="11">
        <v>0.6</v>
      </c>
      <c r="K1876" s="11">
        <v>3</v>
      </c>
      <c r="L1876" s="11">
        <v>4</v>
      </c>
      <c r="M1876" s="11">
        <v>3</v>
      </c>
      <c r="N1876" s="11">
        <v>4</v>
      </c>
      <c r="O1876" s="11">
        <v>0.2</v>
      </c>
      <c r="P1876" s="11">
        <v>0.1</v>
      </c>
      <c r="Q1876" s="11">
        <v>0.1</v>
      </c>
      <c r="R1876" s="11">
        <v>0.35</v>
      </c>
      <c r="S1876" s="11">
        <v>2230.6358</v>
      </c>
      <c r="T1876" s="11">
        <v>0.67500000000000004</v>
      </c>
      <c r="U1876" s="11">
        <v>90</v>
      </c>
      <c r="V1876" s="11">
        <v>600</v>
      </c>
      <c r="W1876" s="11">
        <v>9.0774308000000001</v>
      </c>
      <c r="Y1876" s="11">
        <v>9.5407729999999997</v>
      </c>
      <c r="Z1876" s="11">
        <v>934.8</v>
      </c>
      <c r="AA1876" s="11">
        <v>2230.6358</v>
      </c>
      <c r="AB1876" s="11">
        <v>0.67500000000000004</v>
      </c>
      <c r="AC1876" s="11">
        <v>90</v>
      </c>
      <c r="AD1876" s="11">
        <v>9.0774308000000001</v>
      </c>
    </row>
    <row r="1877" spans="2:30" x14ac:dyDescent="0.35">
      <c r="B1877" s="11">
        <v>-0.51661299999999999</v>
      </c>
      <c r="C1877" s="11">
        <v>20</v>
      </c>
      <c r="D1877" s="11">
        <v>92.877550999999997</v>
      </c>
      <c r="E1877" s="11">
        <v>0.27300000000000002</v>
      </c>
      <c r="F1877" s="11">
        <v>1335.5888429752067</v>
      </c>
      <c r="G1877" s="11">
        <v>7000</v>
      </c>
      <c r="H1877" s="11">
        <v>0.75</v>
      </c>
      <c r="I1877" s="11">
        <v>0.3</v>
      </c>
      <c r="J1877" s="11">
        <v>0.9</v>
      </c>
      <c r="K1877" s="11">
        <v>4</v>
      </c>
      <c r="L1877" s="11">
        <v>3</v>
      </c>
      <c r="M1877" s="11">
        <v>2</v>
      </c>
      <c r="N1877" s="11">
        <v>2</v>
      </c>
      <c r="O1877" s="11">
        <v>0.2</v>
      </c>
      <c r="P1877" s="11">
        <v>0.2</v>
      </c>
      <c r="Q1877" s="11">
        <v>0.23333333000000001</v>
      </c>
      <c r="R1877" s="11">
        <v>0.35</v>
      </c>
      <c r="S1877" s="11">
        <v>1958.2479000000001</v>
      </c>
      <c r="T1877" s="11">
        <v>0.67500000000000004</v>
      </c>
      <c r="U1877" s="11">
        <v>60</v>
      </c>
      <c r="V1877" s="11">
        <v>400</v>
      </c>
      <c r="W1877" s="11">
        <v>-2.9194378999999997</v>
      </c>
      <c r="Y1877" s="11">
        <v>-0.51661299999999999</v>
      </c>
      <c r="Z1877" s="11">
        <v>364.61575413223147</v>
      </c>
      <c r="AA1877" s="11">
        <v>1958.2479000000001</v>
      </c>
      <c r="AB1877" s="11">
        <v>0.67500000000000004</v>
      </c>
      <c r="AC1877" s="11">
        <v>60</v>
      </c>
      <c r="AD1877" s="11">
        <v>-2.9194378999999997</v>
      </c>
    </row>
    <row r="1878" spans="2:30" x14ac:dyDescent="0.35">
      <c r="B1878" s="11">
        <v>31.381910999999999</v>
      </c>
      <c r="C1878" s="11">
        <v>25</v>
      </c>
      <c r="D1878" s="11">
        <v>56.326531000000003</v>
      </c>
      <c r="E1878" s="11">
        <v>0.219</v>
      </c>
      <c r="F1878" s="11">
        <v>6600</v>
      </c>
      <c r="G1878" s="11">
        <v>4000</v>
      </c>
      <c r="H1878" s="11">
        <v>0.75</v>
      </c>
      <c r="I1878" s="11">
        <v>0.5</v>
      </c>
      <c r="J1878" s="11">
        <v>0.9</v>
      </c>
      <c r="K1878" s="11">
        <v>4</v>
      </c>
      <c r="L1878" s="11">
        <v>3</v>
      </c>
      <c r="M1878" s="11">
        <v>2</v>
      </c>
      <c r="N1878" s="11">
        <v>2</v>
      </c>
      <c r="O1878" s="11">
        <v>0.125</v>
      </c>
      <c r="P1878" s="11">
        <v>0.15</v>
      </c>
      <c r="Q1878" s="11">
        <v>0.16666666999999999</v>
      </c>
      <c r="R1878" s="11">
        <v>0.35</v>
      </c>
      <c r="S1878" s="11">
        <v>2437.3081000000002</v>
      </c>
      <c r="T1878" s="11">
        <v>0.5</v>
      </c>
      <c r="U1878" s="11">
        <v>50</v>
      </c>
      <c r="V1878" s="11">
        <v>600</v>
      </c>
      <c r="W1878" s="11">
        <v>29.803644999999999</v>
      </c>
      <c r="Y1878" s="11">
        <v>31.381910999999999</v>
      </c>
      <c r="Z1878" s="11">
        <v>1445.4</v>
      </c>
      <c r="AA1878" s="11">
        <v>2437.3081000000002</v>
      </c>
      <c r="AB1878" s="11">
        <v>0.5</v>
      </c>
      <c r="AC1878" s="11">
        <v>50</v>
      </c>
      <c r="AD1878" s="11">
        <v>29.803644999999999</v>
      </c>
    </row>
    <row r="1879" spans="2:30" x14ac:dyDescent="0.35">
      <c r="B1879" s="11">
        <v>-2.3017180000000002</v>
      </c>
      <c r="C1879" s="11">
        <v>40</v>
      </c>
      <c r="D1879" s="11">
        <v>13.683673000000001</v>
      </c>
      <c r="E1879" s="11">
        <v>0.246</v>
      </c>
      <c r="F1879" s="11">
        <v>376.54958677685954</v>
      </c>
      <c r="G1879" s="11">
        <v>8000</v>
      </c>
      <c r="H1879" s="11">
        <v>0.8</v>
      </c>
      <c r="I1879" s="11">
        <v>0.4</v>
      </c>
      <c r="J1879" s="11">
        <v>0.8</v>
      </c>
      <c r="K1879" s="11">
        <v>3</v>
      </c>
      <c r="L1879" s="11">
        <v>2</v>
      </c>
      <c r="M1879" s="11">
        <v>2</v>
      </c>
      <c r="N1879" s="11">
        <v>4</v>
      </c>
      <c r="O1879" s="11">
        <v>0.125</v>
      </c>
      <c r="P1879" s="11">
        <v>0.15</v>
      </c>
      <c r="Q1879" s="11">
        <v>0.23333333000000001</v>
      </c>
      <c r="R1879" s="11">
        <v>0.35</v>
      </c>
      <c r="S1879" s="11">
        <v>3212.6358</v>
      </c>
      <c r="T1879" s="11">
        <v>0.45</v>
      </c>
      <c r="U1879" s="11">
        <v>90</v>
      </c>
      <c r="V1879" s="11">
        <v>600</v>
      </c>
      <c r="W1879" s="11">
        <v>-4.0344199999999999</v>
      </c>
      <c r="Y1879" s="11">
        <v>-2.3017180000000002</v>
      </c>
      <c r="Z1879" s="11">
        <v>92.631198347107443</v>
      </c>
      <c r="AA1879" s="11">
        <v>3212.6358</v>
      </c>
      <c r="AB1879" s="11">
        <v>0.45</v>
      </c>
      <c r="AC1879" s="11">
        <v>90</v>
      </c>
      <c r="AD1879" s="11">
        <v>-4.0344199999999999</v>
      </c>
    </row>
    <row r="1880" spans="2:30" x14ac:dyDescent="0.35">
      <c r="B1880" s="11">
        <v>-8.6159549999999996</v>
      </c>
      <c r="C1880" s="11">
        <v>15</v>
      </c>
      <c r="D1880" s="11">
        <v>50.234693999999998</v>
      </c>
      <c r="E1880" s="11">
        <v>0.27300000000000002</v>
      </c>
      <c r="F1880" s="11">
        <v>4231.4049586776864</v>
      </c>
      <c r="G1880" s="11">
        <v>3000</v>
      </c>
      <c r="H1880" s="11">
        <v>0.7</v>
      </c>
      <c r="I1880" s="11">
        <v>0.5</v>
      </c>
      <c r="J1880" s="11">
        <v>0.6</v>
      </c>
      <c r="K1880" s="11">
        <v>4</v>
      </c>
      <c r="L1880" s="11">
        <v>2</v>
      </c>
      <c r="M1880" s="11">
        <v>2</v>
      </c>
      <c r="N1880" s="11">
        <v>2</v>
      </c>
      <c r="O1880" s="11">
        <v>0.05</v>
      </c>
      <c r="P1880" s="11">
        <v>0.15</v>
      </c>
      <c r="Q1880" s="11">
        <v>0.1</v>
      </c>
      <c r="R1880" s="11">
        <v>0.3</v>
      </c>
      <c r="S1880" s="11">
        <v>867.89242000000002</v>
      </c>
      <c r="T1880" s="11">
        <v>0.67500000000000004</v>
      </c>
      <c r="U1880" s="11">
        <v>40</v>
      </c>
      <c r="V1880" s="11">
        <v>1200</v>
      </c>
      <c r="W1880" s="11">
        <v>-5.9216578000000002</v>
      </c>
      <c r="Y1880" s="11">
        <v>-8.6159549999999996</v>
      </c>
      <c r="Z1880" s="11">
        <v>1155.1735537190084</v>
      </c>
      <c r="AA1880" s="11">
        <v>867.89242000000002</v>
      </c>
      <c r="AB1880" s="11">
        <v>0.67500000000000004</v>
      </c>
      <c r="AC1880" s="11">
        <v>40</v>
      </c>
      <c r="AD1880" s="11">
        <v>-5.9216578000000002</v>
      </c>
    </row>
    <row r="1881" spans="2:30" x14ac:dyDescent="0.35">
      <c r="B1881" s="11">
        <v>-11.758839999999999</v>
      </c>
      <c r="C1881" s="11">
        <v>40</v>
      </c>
      <c r="D1881" s="11">
        <v>25.867346999999999</v>
      </c>
      <c r="E1881" s="11">
        <v>8.4000000000000005E-2</v>
      </c>
      <c r="F1881" s="11">
        <v>640.13429752066122</v>
      </c>
      <c r="G1881" s="11">
        <v>7500</v>
      </c>
      <c r="H1881" s="11">
        <v>0.85</v>
      </c>
      <c r="I1881" s="11">
        <v>0.2</v>
      </c>
      <c r="J1881" s="11">
        <v>0.6</v>
      </c>
      <c r="K1881" s="11">
        <v>3</v>
      </c>
      <c r="L1881" s="11">
        <v>2</v>
      </c>
      <c r="M1881" s="11">
        <v>3</v>
      </c>
      <c r="N1881" s="11">
        <v>2</v>
      </c>
      <c r="O1881" s="11">
        <v>0.2</v>
      </c>
      <c r="P1881" s="11">
        <v>0.1</v>
      </c>
      <c r="Q1881" s="11">
        <v>0.16666666999999999</v>
      </c>
      <c r="R1881" s="11">
        <v>0.25</v>
      </c>
      <c r="S1881" s="11">
        <v>3591.0472</v>
      </c>
      <c r="T1881" s="11">
        <v>0.65</v>
      </c>
      <c r="U1881" s="11">
        <v>90</v>
      </c>
      <c r="V1881" s="11">
        <v>800</v>
      </c>
      <c r="W1881" s="11">
        <v>-11.669279</v>
      </c>
      <c r="Y1881" s="11">
        <v>-11.758839999999999</v>
      </c>
      <c r="Z1881" s="11">
        <v>53.771280991735544</v>
      </c>
      <c r="AA1881" s="11">
        <v>3591.0472</v>
      </c>
      <c r="AB1881" s="11">
        <v>0.65</v>
      </c>
      <c r="AC1881" s="11">
        <v>90</v>
      </c>
      <c r="AD1881" s="11">
        <v>-11.669279</v>
      </c>
    </row>
    <row r="1882" spans="2:30" x14ac:dyDescent="0.35">
      <c r="B1882" s="11">
        <v>-10.927676</v>
      </c>
      <c r="C1882" s="11">
        <v>40</v>
      </c>
      <c r="D1882" s="11">
        <v>31.959184</v>
      </c>
      <c r="E1882" s="11">
        <v>0.13800000000000001</v>
      </c>
      <c r="F1882" s="11">
        <v>250</v>
      </c>
      <c r="G1882" s="11">
        <v>8000</v>
      </c>
      <c r="H1882" s="11">
        <v>0.75</v>
      </c>
      <c r="I1882" s="11">
        <v>0.5</v>
      </c>
      <c r="J1882" s="11">
        <v>0.6</v>
      </c>
      <c r="K1882" s="11">
        <v>4</v>
      </c>
      <c r="L1882" s="11">
        <v>2</v>
      </c>
      <c r="M1882" s="11">
        <v>2</v>
      </c>
      <c r="N1882" s="11">
        <v>3</v>
      </c>
      <c r="O1882" s="11">
        <v>0.125</v>
      </c>
      <c r="P1882" s="11">
        <v>0.1</v>
      </c>
      <c r="Q1882" s="11">
        <v>0.16666666999999999</v>
      </c>
      <c r="R1882" s="11">
        <v>0.3</v>
      </c>
      <c r="S1882" s="11">
        <v>4448.2650000000003</v>
      </c>
      <c r="T1882" s="11">
        <v>0.55000000000000004</v>
      </c>
      <c r="U1882" s="11">
        <v>50</v>
      </c>
      <c r="V1882" s="11">
        <v>600</v>
      </c>
      <c r="W1882" s="11">
        <v>-11.538916</v>
      </c>
      <c r="Y1882" s="11">
        <v>-10.927676</v>
      </c>
      <c r="Z1882" s="11">
        <v>34.5</v>
      </c>
      <c r="AA1882" s="11">
        <v>4448.2650000000003</v>
      </c>
      <c r="AB1882" s="11">
        <v>0.55000000000000004</v>
      </c>
      <c r="AC1882" s="11">
        <v>50</v>
      </c>
      <c r="AD1882" s="11">
        <v>-11.538916</v>
      </c>
    </row>
    <row r="1883" spans="2:30" x14ac:dyDescent="0.35">
      <c r="B1883" s="11">
        <v>-25.125534999999999</v>
      </c>
      <c r="C1883" s="11">
        <v>15</v>
      </c>
      <c r="D1883" s="11">
        <v>239.08162999999999</v>
      </c>
      <c r="E1883" s="11">
        <v>0.03</v>
      </c>
      <c r="F1883" s="11">
        <v>250</v>
      </c>
      <c r="G1883" s="11">
        <v>7500</v>
      </c>
      <c r="H1883" s="11">
        <v>0.8</v>
      </c>
      <c r="I1883" s="11">
        <v>0.5</v>
      </c>
      <c r="J1883" s="11">
        <v>0.6</v>
      </c>
      <c r="K1883" s="11">
        <v>3</v>
      </c>
      <c r="L1883" s="11">
        <v>2</v>
      </c>
      <c r="M1883" s="11">
        <v>4</v>
      </c>
      <c r="N1883" s="11">
        <v>3</v>
      </c>
      <c r="O1883" s="11">
        <v>0.2</v>
      </c>
      <c r="P1883" s="11">
        <v>0.15</v>
      </c>
      <c r="Q1883" s="11">
        <v>0.23333333000000001</v>
      </c>
      <c r="R1883" s="11">
        <v>0.2</v>
      </c>
      <c r="S1883" s="11">
        <v>4203.8539000000001</v>
      </c>
      <c r="T1883" s="11">
        <v>0.7</v>
      </c>
      <c r="U1883" s="11">
        <v>60</v>
      </c>
      <c r="V1883" s="11">
        <v>1600</v>
      </c>
      <c r="W1883" s="11">
        <v>-25.467860000000002</v>
      </c>
      <c r="Y1883" s="11">
        <v>-25.125534999999999</v>
      </c>
      <c r="Z1883" s="11">
        <v>7.5</v>
      </c>
      <c r="AA1883" s="11">
        <v>4203.8539000000001</v>
      </c>
      <c r="AB1883" s="11">
        <v>0.7</v>
      </c>
      <c r="AC1883" s="11">
        <v>60</v>
      </c>
      <c r="AD1883" s="11">
        <v>-25.467860000000002</v>
      </c>
    </row>
    <row r="1884" spans="2:30" x14ac:dyDescent="0.35">
      <c r="B1884" s="11">
        <v>27.629109</v>
      </c>
      <c r="C1884" s="11">
        <v>35</v>
      </c>
      <c r="D1884" s="11">
        <v>147.70408</v>
      </c>
      <c r="E1884" s="11">
        <v>0.13800000000000001</v>
      </c>
      <c r="F1884" s="11">
        <v>3290.2892561983467</v>
      </c>
      <c r="G1884" s="11">
        <v>8000</v>
      </c>
      <c r="H1884" s="11">
        <v>0.85</v>
      </c>
      <c r="I1884" s="11">
        <v>0.2</v>
      </c>
      <c r="J1884" s="11">
        <v>0.6</v>
      </c>
      <c r="K1884" s="11">
        <v>4</v>
      </c>
      <c r="L1884" s="11">
        <v>2</v>
      </c>
      <c r="M1884" s="11">
        <v>4</v>
      </c>
      <c r="N1884" s="11">
        <v>3</v>
      </c>
      <c r="O1884" s="11">
        <v>0.2</v>
      </c>
      <c r="P1884" s="11">
        <v>0.1</v>
      </c>
      <c r="Q1884" s="11">
        <v>0.1</v>
      </c>
      <c r="R1884" s="11">
        <v>0.3</v>
      </c>
      <c r="S1884" s="11">
        <v>4581.8464999999997</v>
      </c>
      <c r="T1884" s="11">
        <v>0.65</v>
      </c>
      <c r="U1884" s="11">
        <v>90</v>
      </c>
      <c r="V1884" s="11">
        <v>2000</v>
      </c>
      <c r="W1884" s="11">
        <v>12.769204999999999</v>
      </c>
      <c r="Y1884" s="11">
        <v>27.629109</v>
      </c>
      <c r="Z1884" s="11">
        <v>454.05991735537191</v>
      </c>
      <c r="AA1884" s="11">
        <v>4581.8464999999997</v>
      </c>
      <c r="AB1884" s="11">
        <v>0.65</v>
      </c>
      <c r="AC1884" s="11">
        <v>90</v>
      </c>
      <c r="AD1884" s="11">
        <v>12.769204999999999</v>
      </c>
    </row>
    <row r="1885" spans="2:30" x14ac:dyDescent="0.35">
      <c r="B1885" s="11">
        <v>-7.3456419999999998</v>
      </c>
      <c r="C1885" s="11">
        <v>20</v>
      </c>
      <c r="D1885" s="11">
        <v>147.70408</v>
      </c>
      <c r="E1885" s="11">
        <v>0.03</v>
      </c>
      <c r="F1885" s="11">
        <v>376.54958677685954</v>
      </c>
      <c r="G1885" s="11">
        <v>7000</v>
      </c>
      <c r="H1885" s="11">
        <v>0.75</v>
      </c>
      <c r="I1885" s="11">
        <v>0.4</v>
      </c>
      <c r="J1885" s="11">
        <v>0.8</v>
      </c>
      <c r="K1885" s="11">
        <v>4</v>
      </c>
      <c r="L1885" s="11">
        <v>3</v>
      </c>
      <c r="M1885" s="11">
        <v>3</v>
      </c>
      <c r="N1885" s="11">
        <v>2</v>
      </c>
      <c r="O1885" s="11">
        <v>0.05</v>
      </c>
      <c r="P1885" s="11">
        <v>0.15</v>
      </c>
      <c r="Q1885" s="11">
        <v>0.1</v>
      </c>
      <c r="R1885" s="11">
        <v>0.2</v>
      </c>
      <c r="S1885" s="11">
        <v>3794.1053000000002</v>
      </c>
      <c r="T1885" s="11">
        <v>0.65</v>
      </c>
      <c r="U1885" s="11">
        <v>90</v>
      </c>
      <c r="V1885" s="11">
        <v>400</v>
      </c>
      <c r="W1885" s="11">
        <v>-8.3482084000000008</v>
      </c>
      <c r="Y1885" s="11">
        <v>-7.3456419999999998</v>
      </c>
      <c r="Z1885" s="11">
        <v>11.296487603305787</v>
      </c>
      <c r="AA1885" s="11">
        <v>3794.1053000000002</v>
      </c>
      <c r="AB1885" s="11">
        <v>0.65</v>
      </c>
      <c r="AC1885" s="11">
        <v>90</v>
      </c>
      <c r="AD1885" s="11">
        <v>-8.3482084000000008</v>
      </c>
    </row>
    <row r="1886" spans="2:30" x14ac:dyDescent="0.35">
      <c r="B1886" s="11">
        <v>-14.292253000000001</v>
      </c>
      <c r="C1886" s="11">
        <v>15</v>
      </c>
      <c r="D1886" s="11">
        <v>25.867346999999999</v>
      </c>
      <c r="E1886" s="11">
        <v>0.3</v>
      </c>
      <c r="F1886" s="11">
        <v>2748.8119834710747</v>
      </c>
      <c r="G1886" s="11">
        <v>7500</v>
      </c>
      <c r="H1886" s="11">
        <v>0.75</v>
      </c>
      <c r="I1886" s="11">
        <v>0.2</v>
      </c>
      <c r="J1886" s="11">
        <v>0.9</v>
      </c>
      <c r="K1886" s="11">
        <v>2</v>
      </c>
      <c r="L1886" s="11">
        <v>4</v>
      </c>
      <c r="M1886" s="11">
        <v>4</v>
      </c>
      <c r="N1886" s="11">
        <v>3</v>
      </c>
      <c r="O1886" s="11">
        <v>0.05</v>
      </c>
      <c r="P1886" s="11">
        <v>0.2</v>
      </c>
      <c r="Q1886" s="11">
        <v>0.23333333000000001</v>
      </c>
      <c r="R1886" s="11">
        <v>0.3</v>
      </c>
      <c r="S1886" s="11">
        <v>2169.7311</v>
      </c>
      <c r="T1886" s="11">
        <v>0.7</v>
      </c>
      <c r="U1886" s="11">
        <v>40</v>
      </c>
      <c r="V1886" s="11">
        <v>600</v>
      </c>
      <c r="W1886" s="11">
        <v>-12.737233</v>
      </c>
      <c r="Y1886" s="11">
        <v>-14.292253000000001</v>
      </c>
      <c r="Z1886" s="11">
        <v>824.64359504132233</v>
      </c>
      <c r="AA1886" s="11">
        <v>2169.7311</v>
      </c>
      <c r="AB1886" s="11">
        <v>0.7</v>
      </c>
      <c r="AC1886" s="11">
        <v>40</v>
      </c>
      <c r="AD1886" s="11">
        <v>-12.737233</v>
      </c>
    </row>
    <row r="1887" spans="2:30" x14ac:dyDescent="0.35">
      <c r="B1887" s="11">
        <v>22.865518000000002</v>
      </c>
      <c r="C1887" s="11">
        <v>25</v>
      </c>
      <c r="D1887" s="11">
        <v>245.17347000000001</v>
      </c>
      <c r="E1887" s="11">
        <v>8.4000000000000005E-2</v>
      </c>
      <c r="F1887" s="11">
        <v>5735.1756198347111</v>
      </c>
      <c r="G1887" s="11">
        <v>7500</v>
      </c>
      <c r="H1887" s="11">
        <v>0.7</v>
      </c>
      <c r="I1887" s="11">
        <v>0.3</v>
      </c>
      <c r="J1887" s="11">
        <v>0.7</v>
      </c>
      <c r="K1887" s="11">
        <v>3</v>
      </c>
      <c r="L1887" s="11">
        <v>3</v>
      </c>
      <c r="M1887" s="11">
        <v>3</v>
      </c>
      <c r="N1887" s="11">
        <v>4</v>
      </c>
      <c r="O1887" s="11">
        <v>0.2</v>
      </c>
      <c r="P1887" s="11">
        <v>0.2</v>
      </c>
      <c r="Q1887" s="11">
        <v>0.3</v>
      </c>
      <c r="R1887" s="11">
        <v>0.2</v>
      </c>
      <c r="S1887" s="11">
        <v>2665.8058000000001</v>
      </c>
      <c r="T1887" s="11">
        <v>0.4</v>
      </c>
      <c r="U1887" s="11">
        <v>70</v>
      </c>
      <c r="V1887" s="11">
        <v>400</v>
      </c>
      <c r="W1887" s="11">
        <v>22.004512999999999</v>
      </c>
      <c r="Y1887" s="11">
        <v>22.865518000000002</v>
      </c>
      <c r="Z1887" s="11">
        <v>481.75475206611577</v>
      </c>
      <c r="AA1887" s="11">
        <v>2665.8058000000001</v>
      </c>
      <c r="AB1887" s="11">
        <v>0.4</v>
      </c>
      <c r="AC1887" s="11">
        <v>70</v>
      </c>
      <c r="AD1887" s="11">
        <v>22.004512999999999</v>
      </c>
    </row>
    <row r="1888" spans="2:30" x14ac:dyDescent="0.35">
      <c r="B1888" s="11">
        <v>11.095563</v>
      </c>
      <c r="C1888" s="11">
        <v>15</v>
      </c>
      <c r="D1888" s="11">
        <v>287.81632999999999</v>
      </c>
      <c r="E1888" s="11">
        <v>5.7000000000000002E-2</v>
      </c>
      <c r="F1888" s="11">
        <v>4176.1363636363631</v>
      </c>
      <c r="G1888" s="11">
        <v>8000</v>
      </c>
      <c r="H1888" s="11">
        <v>0.7</v>
      </c>
      <c r="I1888" s="11">
        <v>0.3</v>
      </c>
      <c r="J1888" s="11">
        <v>0.6</v>
      </c>
      <c r="K1888" s="11">
        <v>2</v>
      </c>
      <c r="L1888" s="11">
        <v>4</v>
      </c>
      <c r="M1888" s="11">
        <v>3</v>
      </c>
      <c r="N1888" s="11">
        <v>3</v>
      </c>
      <c r="O1888" s="11">
        <v>0.2</v>
      </c>
      <c r="P1888" s="11">
        <v>0.2</v>
      </c>
      <c r="Q1888" s="11">
        <v>0.3</v>
      </c>
      <c r="R1888" s="11">
        <v>0.25</v>
      </c>
      <c r="S1888" s="11">
        <v>3760.8672000000001</v>
      </c>
      <c r="T1888" s="11">
        <v>0.47499999999999998</v>
      </c>
      <c r="U1888" s="11">
        <v>80</v>
      </c>
      <c r="V1888" s="11">
        <v>1400</v>
      </c>
      <c r="W1888" s="11">
        <v>12.413751</v>
      </c>
      <c r="Y1888" s="11">
        <v>11.095563</v>
      </c>
      <c r="Z1888" s="11">
        <v>238.03977272727269</v>
      </c>
      <c r="AA1888" s="11">
        <v>3760.8672000000001</v>
      </c>
      <c r="AB1888" s="11">
        <v>0.47499999999999998</v>
      </c>
      <c r="AC1888" s="11">
        <v>80</v>
      </c>
      <c r="AD1888" s="11">
        <v>12.413751</v>
      </c>
    </row>
    <row r="1889" spans="2:30" x14ac:dyDescent="0.35">
      <c r="B1889" s="11">
        <v>11.564252</v>
      </c>
      <c r="C1889" s="11">
        <v>20</v>
      </c>
      <c r="D1889" s="11">
        <v>263.44898000000001</v>
      </c>
      <c r="E1889" s="11">
        <v>0.16500000000000001</v>
      </c>
      <c r="F1889" s="11">
        <v>1958.0578512396696</v>
      </c>
      <c r="G1889" s="11">
        <v>5500</v>
      </c>
      <c r="H1889" s="11">
        <v>0.85</v>
      </c>
      <c r="I1889" s="11">
        <v>0.5</v>
      </c>
      <c r="J1889" s="11">
        <v>0.6</v>
      </c>
      <c r="K1889" s="11">
        <v>2</v>
      </c>
      <c r="L1889" s="11">
        <v>4</v>
      </c>
      <c r="M1889" s="11">
        <v>4</v>
      </c>
      <c r="N1889" s="11">
        <v>2</v>
      </c>
      <c r="O1889" s="11">
        <v>0.05</v>
      </c>
      <c r="P1889" s="11">
        <v>0.1</v>
      </c>
      <c r="Q1889" s="11">
        <v>0.16666666999999999</v>
      </c>
      <c r="R1889" s="11">
        <v>0.3</v>
      </c>
      <c r="S1889" s="11">
        <v>1538.6233999999999</v>
      </c>
      <c r="T1889" s="11">
        <v>0.4</v>
      </c>
      <c r="U1889" s="11">
        <v>50</v>
      </c>
      <c r="V1889" s="11">
        <v>600</v>
      </c>
      <c r="W1889" s="11">
        <v>14.666193</v>
      </c>
      <c r="Y1889" s="11">
        <v>11.564252</v>
      </c>
      <c r="Z1889" s="11">
        <v>323.0795454545455</v>
      </c>
      <c r="AA1889" s="11">
        <v>1538.6233999999999</v>
      </c>
      <c r="AB1889" s="11">
        <v>0.4</v>
      </c>
      <c r="AC1889" s="11">
        <v>50</v>
      </c>
      <c r="AD1889" s="11">
        <v>14.666193</v>
      </c>
    </row>
    <row r="1890" spans="2:30" x14ac:dyDescent="0.35">
      <c r="B1890" s="11">
        <v>-8.4769210000000008</v>
      </c>
      <c r="C1890" s="11">
        <v>35</v>
      </c>
      <c r="D1890" s="11">
        <v>220.80611999999999</v>
      </c>
      <c r="E1890" s="11">
        <v>0.16500000000000001</v>
      </c>
      <c r="F1890" s="11">
        <v>5200</v>
      </c>
      <c r="G1890" s="11">
        <v>8000</v>
      </c>
      <c r="H1890" s="11">
        <v>0.75</v>
      </c>
      <c r="I1890" s="11">
        <v>0.3</v>
      </c>
      <c r="J1890" s="11">
        <v>0.8</v>
      </c>
      <c r="K1890" s="11">
        <v>4</v>
      </c>
      <c r="L1890" s="11">
        <v>3</v>
      </c>
      <c r="M1890" s="11">
        <v>3</v>
      </c>
      <c r="N1890" s="11">
        <v>3</v>
      </c>
      <c r="O1890" s="11">
        <v>0.05</v>
      </c>
      <c r="P1890" s="11">
        <v>0.15</v>
      </c>
      <c r="Q1890" s="11">
        <v>0.23333333000000001</v>
      </c>
      <c r="R1890" s="11">
        <v>0.35</v>
      </c>
      <c r="S1890" s="11">
        <v>2036.3761999999999</v>
      </c>
      <c r="T1890" s="11">
        <v>0.65</v>
      </c>
      <c r="U1890" s="11">
        <v>60</v>
      </c>
      <c r="V1890" s="11">
        <v>2000</v>
      </c>
      <c r="W1890" s="11">
        <v>0.48729130999999998</v>
      </c>
      <c r="Y1890" s="11">
        <v>-8.4769210000000008</v>
      </c>
      <c r="Z1890" s="11">
        <v>858</v>
      </c>
      <c r="AA1890" s="11">
        <v>2036.3761999999999</v>
      </c>
      <c r="AB1890" s="11">
        <v>0.65</v>
      </c>
      <c r="AC1890" s="11">
        <v>60</v>
      </c>
      <c r="AD1890" s="11">
        <v>0.48729130999999998</v>
      </c>
    </row>
    <row r="1891" spans="2:30" x14ac:dyDescent="0.35">
      <c r="B1891" s="11">
        <v>-13.777748000000001</v>
      </c>
      <c r="C1891" s="11">
        <v>30</v>
      </c>
      <c r="D1891" s="11">
        <v>257.35714000000002</v>
      </c>
      <c r="E1891" s="11">
        <v>0.27300000000000002</v>
      </c>
      <c r="F1891" s="11">
        <v>775</v>
      </c>
      <c r="G1891" s="11">
        <v>5000</v>
      </c>
      <c r="H1891" s="11">
        <v>0.8</v>
      </c>
      <c r="I1891" s="11">
        <v>0.4</v>
      </c>
      <c r="J1891" s="11">
        <v>0.9</v>
      </c>
      <c r="K1891" s="11">
        <v>4</v>
      </c>
      <c r="L1891" s="11">
        <v>2</v>
      </c>
      <c r="M1891" s="11">
        <v>4</v>
      </c>
      <c r="N1891" s="11">
        <v>4</v>
      </c>
      <c r="O1891" s="11">
        <v>0.125</v>
      </c>
      <c r="P1891" s="11">
        <v>0.2</v>
      </c>
      <c r="Q1891" s="11">
        <v>0.1</v>
      </c>
      <c r="R1891" s="11">
        <v>0.25</v>
      </c>
      <c r="S1891" s="11">
        <v>1312.1387</v>
      </c>
      <c r="T1891" s="11">
        <v>0.45</v>
      </c>
      <c r="U1891" s="11">
        <v>40</v>
      </c>
      <c r="V1891" s="11">
        <v>1200</v>
      </c>
      <c r="W1891" s="11">
        <v>-13.168409</v>
      </c>
      <c r="Y1891" s="11">
        <v>-13.777748000000001</v>
      </c>
      <c r="Z1891" s="11">
        <v>211.57500000000002</v>
      </c>
      <c r="AA1891" s="11">
        <v>1312.1387</v>
      </c>
      <c r="AB1891" s="11">
        <v>0.45</v>
      </c>
      <c r="AC1891" s="11">
        <v>40</v>
      </c>
      <c r="AD1891" s="11">
        <v>-13.168409</v>
      </c>
    </row>
    <row r="1892" spans="2:30" x14ac:dyDescent="0.35">
      <c r="B1892" s="11">
        <v>33.426855000000003</v>
      </c>
      <c r="C1892" s="11">
        <v>15</v>
      </c>
      <c r="D1892" s="11">
        <v>80.693877999999998</v>
      </c>
      <c r="E1892" s="11">
        <v>8.4000000000000005E-2</v>
      </c>
      <c r="F1892" s="11">
        <v>5735.1756198347111</v>
      </c>
      <c r="G1892" s="11">
        <v>8500</v>
      </c>
      <c r="H1892" s="11">
        <v>0.85</v>
      </c>
      <c r="I1892" s="11">
        <v>0.2</v>
      </c>
      <c r="J1892" s="11">
        <v>0.9</v>
      </c>
      <c r="K1892" s="11">
        <v>4</v>
      </c>
      <c r="L1892" s="11">
        <v>2</v>
      </c>
      <c r="M1892" s="11">
        <v>4</v>
      </c>
      <c r="N1892" s="11">
        <v>3</v>
      </c>
      <c r="O1892" s="11">
        <v>0.125</v>
      </c>
      <c r="P1892" s="11">
        <v>0.2</v>
      </c>
      <c r="Q1892" s="11">
        <v>0.23333333000000001</v>
      </c>
      <c r="R1892" s="11">
        <v>0.3</v>
      </c>
      <c r="S1892" s="11">
        <v>2459.0284999999999</v>
      </c>
      <c r="T1892" s="11">
        <v>0.47499999999999998</v>
      </c>
      <c r="U1892" s="11">
        <v>90</v>
      </c>
      <c r="V1892" s="11">
        <v>400</v>
      </c>
      <c r="W1892" s="11">
        <v>33.104588999999997</v>
      </c>
      <c r="Y1892" s="11">
        <v>33.426855000000003</v>
      </c>
      <c r="Z1892" s="11">
        <v>481.75475206611577</v>
      </c>
      <c r="AA1892" s="11">
        <v>2459.0284999999999</v>
      </c>
      <c r="AB1892" s="11">
        <v>0.47499999999999998</v>
      </c>
      <c r="AC1892" s="11">
        <v>90</v>
      </c>
      <c r="AD1892" s="11">
        <v>33.104588999999997</v>
      </c>
    </row>
    <row r="1893" spans="2:30" x14ac:dyDescent="0.35">
      <c r="B1893" s="11">
        <v>-12.481509000000001</v>
      </c>
      <c r="C1893" s="11">
        <v>20</v>
      </c>
      <c r="D1893" s="11">
        <v>165.97959</v>
      </c>
      <c r="E1893" s="11">
        <v>0.03</v>
      </c>
      <c r="F1893" s="11">
        <v>4500</v>
      </c>
      <c r="G1893" s="11">
        <v>7500</v>
      </c>
      <c r="H1893" s="11">
        <v>0.75</v>
      </c>
      <c r="I1893" s="11">
        <v>0.4</v>
      </c>
      <c r="J1893" s="11">
        <v>0.7</v>
      </c>
      <c r="K1893" s="11">
        <v>2</v>
      </c>
      <c r="L1893" s="11">
        <v>3</v>
      </c>
      <c r="M1893" s="11">
        <v>3</v>
      </c>
      <c r="N1893" s="11">
        <v>2</v>
      </c>
      <c r="O1893" s="11">
        <v>0.05</v>
      </c>
      <c r="P1893" s="11">
        <v>0.1</v>
      </c>
      <c r="Q1893" s="11">
        <v>0.1</v>
      </c>
      <c r="R1893" s="11">
        <v>0.2</v>
      </c>
      <c r="S1893" s="11">
        <v>4720.7762000000002</v>
      </c>
      <c r="T1893" s="11">
        <v>0.6</v>
      </c>
      <c r="U1893" s="11">
        <v>60</v>
      </c>
      <c r="V1893" s="11">
        <v>1600</v>
      </c>
      <c r="W1893" s="11">
        <v>-11.116978</v>
      </c>
      <c r="Y1893" s="11">
        <v>-12.481509000000001</v>
      </c>
      <c r="Z1893" s="11">
        <v>135</v>
      </c>
      <c r="AA1893" s="11">
        <v>4720.7762000000002</v>
      </c>
      <c r="AB1893" s="11">
        <v>0.6</v>
      </c>
      <c r="AC1893" s="11">
        <v>60</v>
      </c>
      <c r="AD1893" s="11">
        <v>-11.116978</v>
      </c>
    </row>
    <row r="1894" spans="2:30" x14ac:dyDescent="0.35">
      <c r="B1894" s="11">
        <v>27.435925000000001</v>
      </c>
      <c r="C1894" s="11">
        <v>30</v>
      </c>
      <c r="D1894" s="11">
        <v>68.510204000000002</v>
      </c>
      <c r="E1894" s="11">
        <v>0.246</v>
      </c>
      <c r="F1894" s="11">
        <v>2400</v>
      </c>
      <c r="G1894" s="11">
        <v>6000</v>
      </c>
      <c r="H1894" s="11">
        <v>0.85</v>
      </c>
      <c r="I1894" s="11">
        <v>0.4</v>
      </c>
      <c r="J1894" s="11">
        <v>0.8</v>
      </c>
      <c r="K1894" s="11">
        <v>4</v>
      </c>
      <c r="L1894" s="11">
        <v>4</v>
      </c>
      <c r="M1894" s="11">
        <v>4</v>
      </c>
      <c r="N1894" s="11">
        <v>2</v>
      </c>
      <c r="O1894" s="11">
        <v>0.125</v>
      </c>
      <c r="P1894" s="11">
        <v>0.1</v>
      </c>
      <c r="Q1894" s="11">
        <v>0.3</v>
      </c>
      <c r="R1894" s="11">
        <v>0.2</v>
      </c>
      <c r="S1894" s="11">
        <v>2066.6185</v>
      </c>
      <c r="T1894" s="11">
        <v>0.55000000000000004</v>
      </c>
      <c r="U1894" s="11">
        <v>90</v>
      </c>
      <c r="V1894" s="11">
        <v>1800</v>
      </c>
      <c r="W1894" s="11">
        <v>26.588000999999998</v>
      </c>
      <c r="Y1894" s="11">
        <v>27.435925000000001</v>
      </c>
      <c r="Z1894" s="11">
        <v>590.4</v>
      </c>
      <c r="AA1894" s="11">
        <v>2066.6185</v>
      </c>
      <c r="AB1894" s="11">
        <v>0.55000000000000004</v>
      </c>
      <c r="AC1894" s="11">
        <v>90</v>
      </c>
      <c r="AD1894" s="11">
        <v>26.588000999999998</v>
      </c>
    </row>
    <row r="1895" spans="2:30" x14ac:dyDescent="0.35">
      <c r="B1895" s="11">
        <v>-6.7457659999999997</v>
      </c>
      <c r="C1895" s="11">
        <v>30</v>
      </c>
      <c r="D1895" s="11">
        <v>92.877550999999997</v>
      </c>
      <c r="E1895" s="11">
        <v>0.03</v>
      </c>
      <c r="F1895" s="11">
        <v>4500</v>
      </c>
      <c r="G1895" s="11">
        <v>8500</v>
      </c>
      <c r="H1895" s="11">
        <v>0.7</v>
      </c>
      <c r="I1895" s="11">
        <v>0.5</v>
      </c>
      <c r="J1895" s="11">
        <v>0.7</v>
      </c>
      <c r="K1895" s="11">
        <v>2</v>
      </c>
      <c r="L1895" s="11">
        <v>3</v>
      </c>
      <c r="M1895" s="11">
        <v>4</v>
      </c>
      <c r="N1895" s="11">
        <v>2</v>
      </c>
      <c r="O1895" s="11">
        <v>0.2</v>
      </c>
      <c r="P1895" s="11">
        <v>0.1</v>
      </c>
      <c r="Q1895" s="11">
        <v>0.23333333000000001</v>
      </c>
      <c r="R1895" s="11">
        <v>0.2</v>
      </c>
      <c r="S1895" s="11">
        <v>2230.6358</v>
      </c>
      <c r="T1895" s="11">
        <v>0.47499999999999998</v>
      </c>
      <c r="U1895" s="11">
        <v>90</v>
      </c>
      <c r="V1895" s="11">
        <v>2000</v>
      </c>
      <c r="W1895" s="11">
        <v>-11.648057</v>
      </c>
      <c r="Y1895" s="11">
        <v>-6.7457659999999997</v>
      </c>
      <c r="Z1895" s="11">
        <v>135</v>
      </c>
      <c r="AA1895" s="11">
        <v>2230.6358</v>
      </c>
      <c r="AB1895" s="11">
        <v>0.47499999999999998</v>
      </c>
      <c r="AC1895" s="11">
        <v>90</v>
      </c>
      <c r="AD1895" s="11">
        <v>-11.648057</v>
      </c>
    </row>
    <row r="1896" spans="2:30" x14ac:dyDescent="0.35">
      <c r="B1896" s="11">
        <v>-4.4772590000000001</v>
      </c>
      <c r="C1896" s="11">
        <v>15</v>
      </c>
      <c r="D1896" s="11">
        <v>92.877550999999997</v>
      </c>
      <c r="E1896" s="11">
        <v>0.219</v>
      </c>
      <c r="F1896" s="11">
        <v>1694.4731404958679</v>
      </c>
      <c r="G1896" s="11">
        <v>4500</v>
      </c>
      <c r="H1896" s="11">
        <v>0.8</v>
      </c>
      <c r="I1896" s="11">
        <v>0.4</v>
      </c>
      <c r="J1896" s="11">
        <v>0.8</v>
      </c>
      <c r="K1896" s="11">
        <v>2</v>
      </c>
      <c r="L1896" s="11">
        <v>2</v>
      </c>
      <c r="M1896" s="11">
        <v>4</v>
      </c>
      <c r="N1896" s="11">
        <v>2</v>
      </c>
      <c r="O1896" s="11">
        <v>0.05</v>
      </c>
      <c r="P1896" s="11">
        <v>0.1</v>
      </c>
      <c r="Q1896" s="11">
        <v>0.3</v>
      </c>
      <c r="R1896" s="11">
        <v>0.25</v>
      </c>
      <c r="S1896" s="11">
        <v>2115.4877999999999</v>
      </c>
      <c r="T1896" s="11">
        <v>0.6</v>
      </c>
      <c r="U1896" s="11">
        <v>60</v>
      </c>
      <c r="V1896" s="11">
        <v>2000</v>
      </c>
      <c r="W1896" s="11">
        <v>-1.2165222</v>
      </c>
      <c r="Y1896" s="11">
        <v>-4.4772590000000001</v>
      </c>
      <c r="Z1896" s="11">
        <v>371.08961776859508</v>
      </c>
      <c r="AA1896" s="11">
        <v>2115.4877999999999</v>
      </c>
      <c r="AB1896" s="11">
        <v>0.6</v>
      </c>
      <c r="AC1896" s="11">
        <v>60</v>
      </c>
      <c r="AD1896" s="11">
        <v>-1.2165222</v>
      </c>
    </row>
    <row r="1897" spans="2:30" x14ac:dyDescent="0.35">
      <c r="B1897" s="11">
        <v>4.684164</v>
      </c>
      <c r="C1897" s="11">
        <v>45</v>
      </c>
      <c r="D1897" s="11">
        <v>202.53061</v>
      </c>
      <c r="E1897" s="11">
        <v>0.192</v>
      </c>
      <c r="F1897" s="11">
        <v>5200</v>
      </c>
      <c r="G1897" s="11">
        <v>8000</v>
      </c>
      <c r="H1897" s="11">
        <v>0.8</v>
      </c>
      <c r="I1897" s="11">
        <v>0.3</v>
      </c>
      <c r="J1897" s="11">
        <v>0.6</v>
      </c>
      <c r="K1897" s="11">
        <v>4</v>
      </c>
      <c r="L1897" s="11">
        <v>3</v>
      </c>
      <c r="M1897" s="11">
        <v>3</v>
      </c>
      <c r="N1897" s="11">
        <v>2</v>
      </c>
      <c r="O1897" s="11">
        <v>0.125</v>
      </c>
      <c r="P1897" s="11">
        <v>0.1</v>
      </c>
      <c r="Q1897" s="11">
        <v>0.3</v>
      </c>
      <c r="R1897" s="11">
        <v>0.35</v>
      </c>
      <c r="S1897" s="11">
        <v>3721.9389999999999</v>
      </c>
      <c r="T1897" s="11">
        <v>0.65</v>
      </c>
      <c r="U1897" s="11">
        <v>90</v>
      </c>
      <c r="V1897" s="11">
        <v>800</v>
      </c>
      <c r="W1897" s="11">
        <v>7.9253384999999996</v>
      </c>
      <c r="Y1897" s="11">
        <v>4.684164</v>
      </c>
      <c r="Z1897" s="11">
        <v>998.4</v>
      </c>
      <c r="AA1897" s="11">
        <v>3721.9389999999999</v>
      </c>
      <c r="AB1897" s="11">
        <v>0.65</v>
      </c>
      <c r="AC1897" s="11">
        <v>90</v>
      </c>
      <c r="AD1897" s="11">
        <v>7.9253384999999996</v>
      </c>
    </row>
    <row r="1898" spans="2:30" x14ac:dyDescent="0.35">
      <c r="B1898" s="11">
        <v>1.539698</v>
      </c>
      <c r="C1898" s="11">
        <v>25</v>
      </c>
      <c r="D1898" s="11">
        <v>172.07142999999999</v>
      </c>
      <c r="E1898" s="11">
        <v>0.16500000000000001</v>
      </c>
      <c r="F1898" s="11">
        <v>1430.8884297520663</v>
      </c>
      <c r="G1898" s="11">
        <v>8500</v>
      </c>
      <c r="H1898" s="11">
        <v>0.75</v>
      </c>
      <c r="I1898" s="11">
        <v>0.5</v>
      </c>
      <c r="J1898" s="11">
        <v>0.7</v>
      </c>
      <c r="K1898" s="11">
        <v>3</v>
      </c>
      <c r="L1898" s="11">
        <v>3</v>
      </c>
      <c r="M1898" s="11">
        <v>4</v>
      </c>
      <c r="N1898" s="11">
        <v>4</v>
      </c>
      <c r="O1898" s="11">
        <v>0.05</v>
      </c>
      <c r="P1898" s="11">
        <v>0.2</v>
      </c>
      <c r="Q1898" s="11">
        <v>0.23333333000000001</v>
      </c>
      <c r="R1898" s="11">
        <v>0.35</v>
      </c>
      <c r="S1898" s="11">
        <v>3021.2465000000002</v>
      </c>
      <c r="T1898" s="11">
        <v>0.52500000000000002</v>
      </c>
      <c r="U1898" s="11">
        <v>60</v>
      </c>
      <c r="V1898" s="11">
        <v>600</v>
      </c>
      <c r="W1898" s="11">
        <v>5.2836515999999998</v>
      </c>
      <c r="Y1898" s="11">
        <v>1.539698</v>
      </c>
      <c r="Z1898" s="11">
        <v>236.09659090909093</v>
      </c>
      <c r="AA1898" s="11">
        <v>3021.2465000000002</v>
      </c>
      <c r="AB1898" s="11">
        <v>0.52500000000000002</v>
      </c>
      <c r="AC1898" s="11">
        <v>60</v>
      </c>
      <c r="AD1898" s="11">
        <v>5.2836515999999998</v>
      </c>
    </row>
    <row r="1899" spans="2:30" x14ac:dyDescent="0.35">
      <c r="B1899" s="11">
        <v>-6.0518489999999998</v>
      </c>
      <c r="C1899" s="11">
        <v>15</v>
      </c>
      <c r="D1899" s="11">
        <v>19.775510000000001</v>
      </c>
      <c r="E1899" s="11">
        <v>0.13800000000000001</v>
      </c>
      <c r="F1899" s="11">
        <v>3012.3966942148763</v>
      </c>
      <c r="G1899" s="11">
        <v>5500</v>
      </c>
      <c r="H1899" s="11">
        <v>0.7</v>
      </c>
      <c r="I1899" s="11">
        <v>0.3</v>
      </c>
      <c r="J1899" s="11">
        <v>0.6</v>
      </c>
      <c r="K1899" s="11">
        <v>3</v>
      </c>
      <c r="L1899" s="11">
        <v>4</v>
      </c>
      <c r="M1899" s="11">
        <v>2</v>
      </c>
      <c r="N1899" s="11">
        <v>2</v>
      </c>
      <c r="O1899" s="11">
        <v>0.2</v>
      </c>
      <c r="P1899" s="11">
        <v>0.1</v>
      </c>
      <c r="Q1899" s="11">
        <v>0.3</v>
      </c>
      <c r="R1899" s="11">
        <v>0.25</v>
      </c>
      <c r="S1899" s="11">
        <v>3082.8262</v>
      </c>
      <c r="T1899" s="11">
        <v>0.52500000000000002</v>
      </c>
      <c r="U1899" s="11">
        <v>40</v>
      </c>
      <c r="V1899" s="11">
        <v>2000</v>
      </c>
      <c r="W1899" s="11">
        <v>-6.1262862</v>
      </c>
      <c r="Y1899" s="11">
        <v>-6.0518489999999998</v>
      </c>
      <c r="Z1899" s="11">
        <v>415.710743801653</v>
      </c>
      <c r="AA1899" s="11">
        <v>3082.8262</v>
      </c>
      <c r="AB1899" s="11">
        <v>0.52500000000000002</v>
      </c>
      <c r="AC1899" s="11">
        <v>40</v>
      </c>
      <c r="AD1899" s="11">
        <v>-6.1262862</v>
      </c>
    </row>
    <row r="1900" spans="2:30" x14ac:dyDescent="0.35">
      <c r="B1900" s="11">
        <v>14.00141</v>
      </c>
      <c r="C1900" s="11">
        <v>15</v>
      </c>
      <c r="D1900" s="11">
        <v>147.70408</v>
      </c>
      <c r="E1900" s="11">
        <v>0.27300000000000002</v>
      </c>
      <c r="F1900" s="11">
        <v>2847.3657024793383</v>
      </c>
      <c r="G1900" s="11">
        <v>7000</v>
      </c>
      <c r="H1900" s="11">
        <v>0.8</v>
      </c>
      <c r="I1900" s="11">
        <v>0.3</v>
      </c>
      <c r="J1900" s="11">
        <v>0.7</v>
      </c>
      <c r="K1900" s="11">
        <v>3</v>
      </c>
      <c r="L1900" s="11">
        <v>2</v>
      </c>
      <c r="M1900" s="11">
        <v>4</v>
      </c>
      <c r="N1900" s="11">
        <v>4</v>
      </c>
      <c r="O1900" s="11">
        <v>0.05</v>
      </c>
      <c r="P1900" s="11">
        <v>0.2</v>
      </c>
      <c r="Q1900" s="11">
        <v>0.1</v>
      </c>
      <c r="R1900" s="11">
        <v>0.2</v>
      </c>
      <c r="S1900" s="11">
        <v>3290.7588000000001</v>
      </c>
      <c r="T1900" s="11">
        <v>0.47499999999999998</v>
      </c>
      <c r="U1900" s="11">
        <v>70</v>
      </c>
      <c r="V1900" s="11">
        <v>800</v>
      </c>
      <c r="W1900" s="11">
        <v>12.529078</v>
      </c>
      <c r="Y1900" s="11">
        <v>14.00141</v>
      </c>
      <c r="Z1900" s="11">
        <v>777.33083677685943</v>
      </c>
      <c r="AA1900" s="11">
        <v>3290.7588000000001</v>
      </c>
      <c r="AB1900" s="11">
        <v>0.47499999999999998</v>
      </c>
      <c r="AC1900" s="11">
        <v>70</v>
      </c>
      <c r="AD1900" s="11">
        <v>12.529078</v>
      </c>
    </row>
    <row r="1901" spans="2:30" x14ac:dyDescent="0.35">
      <c r="B1901" s="11">
        <v>-24.567171999999999</v>
      </c>
      <c r="C1901" s="11">
        <v>25</v>
      </c>
      <c r="D1901" s="11">
        <v>214.71429000000001</v>
      </c>
      <c r="E1901" s="11">
        <v>0.246</v>
      </c>
      <c r="F1901" s="11">
        <v>5735.1756198347111</v>
      </c>
      <c r="G1901" s="11">
        <v>4000</v>
      </c>
      <c r="H1901" s="11">
        <v>0.75</v>
      </c>
      <c r="I1901" s="11">
        <v>0.4</v>
      </c>
      <c r="J1901" s="11">
        <v>0.9</v>
      </c>
      <c r="K1901" s="11">
        <v>4</v>
      </c>
      <c r="L1901" s="11">
        <v>2</v>
      </c>
      <c r="M1901" s="11">
        <v>2</v>
      </c>
      <c r="N1901" s="11">
        <v>4</v>
      </c>
      <c r="O1901" s="11">
        <v>0.05</v>
      </c>
      <c r="P1901" s="11">
        <v>0.15</v>
      </c>
      <c r="Q1901" s="11">
        <v>0.3</v>
      </c>
      <c r="R1901" s="11">
        <v>0.25</v>
      </c>
      <c r="S1901" s="11">
        <v>1083.2481</v>
      </c>
      <c r="T1901" s="11">
        <v>0.67500000000000004</v>
      </c>
      <c r="U1901" s="11">
        <v>50</v>
      </c>
      <c r="V1901" s="11">
        <v>2000</v>
      </c>
      <c r="W1901" s="11">
        <v>-29.472549000000001</v>
      </c>
      <c r="Y1901" s="11">
        <v>-24.567171999999999</v>
      </c>
      <c r="Z1901" s="11">
        <v>1410.853202479339</v>
      </c>
      <c r="AA1901" s="11">
        <v>1083.2481</v>
      </c>
      <c r="AB1901" s="11">
        <v>0.67500000000000004</v>
      </c>
      <c r="AC1901" s="11">
        <v>50</v>
      </c>
      <c r="AD1901" s="11">
        <v>-29.472549000000001</v>
      </c>
    </row>
    <row r="1902" spans="2:30" x14ac:dyDescent="0.35">
      <c r="B1902" s="11">
        <v>13.624694999999999</v>
      </c>
      <c r="C1902" s="11">
        <v>20</v>
      </c>
      <c r="D1902" s="11">
        <v>281.72449</v>
      </c>
      <c r="E1902" s="11">
        <v>0.3</v>
      </c>
      <c r="F1902" s="11">
        <v>1518.5950413223138</v>
      </c>
      <c r="G1902" s="11">
        <v>6500</v>
      </c>
      <c r="H1902" s="11">
        <v>0.7</v>
      </c>
      <c r="I1902" s="11">
        <v>0.3</v>
      </c>
      <c r="J1902" s="11">
        <v>0.9</v>
      </c>
      <c r="K1902" s="11">
        <v>4</v>
      </c>
      <c r="L1902" s="11">
        <v>4</v>
      </c>
      <c r="M1902" s="11">
        <v>2</v>
      </c>
      <c r="N1902" s="11">
        <v>3</v>
      </c>
      <c r="O1902" s="11">
        <v>0.05</v>
      </c>
      <c r="P1902" s="11">
        <v>0.2</v>
      </c>
      <c r="Q1902" s="11">
        <v>0.1</v>
      </c>
      <c r="R1902" s="11">
        <v>0.25</v>
      </c>
      <c r="S1902" s="11">
        <v>2386.6147000000001</v>
      </c>
      <c r="T1902" s="11">
        <v>0.55000000000000004</v>
      </c>
      <c r="U1902" s="11">
        <v>80</v>
      </c>
      <c r="V1902" s="11">
        <v>2000</v>
      </c>
      <c r="W1902" s="11">
        <v>10.543494000000001</v>
      </c>
      <c r="Y1902" s="11">
        <v>13.624694999999999</v>
      </c>
      <c r="Z1902" s="11">
        <v>455.57851239669412</v>
      </c>
      <c r="AA1902" s="11">
        <v>2386.6147000000001</v>
      </c>
      <c r="AB1902" s="11">
        <v>0.55000000000000004</v>
      </c>
      <c r="AC1902" s="11">
        <v>80</v>
      </c>
      <c r="AD1902" s="11">
        <v>10.543494000000001</v>
      </c>
    </row>
    <row r="1903" spans="2:30" x14ac:dyDescent="0.35">
      <c r="B1903" s="11">
        <v>-16.944604999999999</v>
      </c>
      <c r="C1903" s="11">
        <v>45</v>
      </c>
      <c r="D1903" s="11">
        <v>62.418367000000003</v>
      </c>
      <c r="E1903" s="11">
        <v>0.111</v>
      </c>
      <c r="F1903" s="11">
        <v>4085.3305785123966</v>
      </c>
      <c r="G1903" s="11">
        <v>7500</v>
      </c>
      <c r="H1903" s="11">
        <v>0.75</v>
      </c>
      <c r="I1903" s="11">
        <v>0.5</v>
      </c>
      <c r="J1903" s="11">
        <v>0.6</v>
      </c>
      <c r="K1903" s="11">
        <v>2</v>
      </c>
      <c r="L1903" s="11">
        <v>4</v>
      </c>
      <c r="M1903" s="11">
        <v>4</v>
      </c>
      <c r="N1903" s="11">
        <v>4</v>
      </c>
      <c r="O1903" s="11">
        <v>0.05</v>
      </c>
      <c r="P1903" s="11">
        <v>0.2</v>
      </c>
      <c r="Q1903" s="11">
        <v>0.1</v>
      </c>
      <c r="R1903" s="11">
        <v>0.3</v>
      </c>
      <c r="S1903" s="11">
        <v>4052.1109999999999</v>
      </c>
      <c r="T1903" s="11">
        <v>0.65</v>
      </c>
      <c r="U1903" s="11">
        <v>40</v>
      </c>
      <c r="V1903" s="11">
        <v>1800</v>
      </c>
      <c r="W1903" s="11">
        <v>-15.861176</v>
      </c>
      <c r="Y1903" s="11">
        <v>-16.944604999999999</v>
      </c>
      <c r="Z1903" s="11">
        <v>453.47169421487604</v>
      </c>
      <c r="AA1903" s="11">
        <v>4052.1109999999999</v>
      </c>
      <c r="AB1903" s="11">
        <v>0.65</v>
      </c>
      <c r="AC1903" s="11">
        <v>40</v>
      </c>
      <c r="AD1903" s="11">
        <v>-15.861176</v>
      </c>
    </row>
    <row r="1904" spans="2:30" x14ac:dyDescent="0.35">
      <c r="B1904" s="11">
        <v>-8.7582970000000007</v>
      </c>
      <c r="C1904" s="11">
        <v>40</v>
      </c>
      <c r="D1904" s="11">
        <v>123.33673</v>
      </c>
      <c r="E1904" s="11">
        <v>0.219</v>
      </c>
      <c r="F1904" s="11">
        <v>1518.5950413223138</v>
      </c>
      <c r="G1904" s="11">
        <v>8000</v>
      </c>
      <c r="H1904" s="11">
        <v>0.75</v>
      </c>
      <c r="I1904" s="11">
        <v>0.4</v>
      </c>
      <c r="J1904" s="11">
        <v>0.8</v>
      </c>
      <c r="K1904" s="11">
        <v>2</v>
      </c>
      <c r="L1904" s="11">
        <v>4</v>
      </c>
      <c r="M1904" s="11">
        <v>2</v>
      </c>
      <c r="N1904" s="11">
        <v>3</v>
      </c>
      <c r="O1904" s="11">
        <v>0.125</v>
      </c>
      <c r="P1904" s="11">
        <v>0.2</v>
      </c>
      <c r="Q1904" s="11">
        <v>0.23333333000000001</v>
      </c>
      <c r="R1904" s="11">
        <v>0.2</v>
      </c>
      <c r="S1904" s="11">
        <v>2594.8211999999999</v>
      </c>
      <c r="T1904" s="11">
        <v>0.55000000000000004</v>
      </c>
      <c r="U1904" s="11">
        <v>90</v>
      </c>
      <c r="V1904" s="11">
        <v>1600</v>
      </c>
      <c r="W1904" s="11">
        <v>-7.4220252000000002</v>
      </c>
      <c r="Y1904" s="11">
        <v>-8.7582970000000007</v>
      </c>
      <c r="Z1904" s="11">
        <v>332.57231404958674</v>
      </c>
      <c r="AA1904" s="11">
        <v>2594.8211999999999</v>
      </c>
      <c r="AB1904" s="11">
        <v>0.55000000000000004</v>
      </c>
      <c r="AC1904" s="11">
        <v>90</v>
      </c>
      <c r="AD1904" s="11">
        <v>-7.4220252000000002</v>
      </c>
    </row>
    <row r="1905" spans="2:30" x14ac:dyDescent="0.35">
      <c r="B1905" s="11">
        <v>-12.416323999999999</v>
      </c>
      <c r="C1905" s="11">
        <v>30</v>
      </c>
      <c r="D1905" s="11">
        <v>178.16327000000001</v>
      </c>
      <c r="E1905" s="11">
        <v>0.27300000000000002</v>
      </c>
      <c r="F1905" s="11">
        <v>600</v>
      </c>
      <c r="G1905" s="11">
        <v>6000</v>
      </c>
      <c r="H1905" s="11">
        <v>0.85</v>
      </c>
      <c r="I1905" s="11">
        <v>0.4</v>
      </c>
      <c r="J1905" s="11">
        <v>0.6</v>
      </c>
      <c r="K1905" s="11">
        <v>4</v>
      </c>
      <c r="L1905" s="11">
        <v>4</v>
      </c>
      <c r="M1905" s="11">
        <v>2</v>
      </c>
      <c r="N1905" s="11">
        <v>3</v>
      </c>
      <c r="O1905" s="11">
        <v>0.125</v>
      </c>
      <c r="P1905" s="11">
        <v>0.15</v>
      </c>
      <c r="Q1905" s="11">
        <v>0.23333333000000001</v>
      </c>
      <c r="R1905" s="11">
        <v>0.35</v>
      </c>
      <c r="S1905" s="11">
        <v>2066.6185</v>
      </c>
      <c r="T1905" s="11">
        <v>0.55000000000000004</v>
      </c>
      <c r="U1905" s="11">
        <v>40</v>
      </c>
      <c r="V1905" s="11">
        <v>1200</v>
      </c>
      <c r="W1905" s="11">
        <v>-11.398172000000001</v>
      </c>
      <c r="Y1905" s="11">
        <v>-12.416323999999999</v>
      </c>
      <c r="Z1905" s="11">
        <v>163.80000000000001</v>
      </c>
      <c r="AA1905" s="11">
        <v>2066.6185</v>
      </c>
      <c r="AB1905" s="11">
        <v>0.55000000000000004</v>
      </c>
      <c r="AC1905" s="11">
        <v>40</v>
      </c>
      <c r="AD1905" s="11">
        <v>-11.398172000000001</v>
      </c>
    </row>
    <row r="1906" spans="2:30" x14ac:dyDescent="0.35">
      <c r="B1906" s="11">
        <v>21.304599</v>
      </c>
      <c r="C1906" s="11">
        <v>15</v>
      </c>
      <c r="D1906" s="11">
        <v>184.2551</v>
      </c>
      <c r="E1906" s="11">
        <v>8.4000000000000005E-2</v>
      </c>
      <c r="F1906" s="11">
        <v>4500</v>
      </c>
      <c r="G1906" s="11">
        <v>8000</v>
      </c>
      <c r="H1906" s="11">
        <v>0.75</v>
      </c>
      <c r="I1906" s="11">
        <v>0.5</v>
      </c>
      <c r="J1906" s="11">
        <v>0.7</v>
      </c>
      <c r="K1906" s="11">
        <v>2</v>
      </c>
      <c r="L1906" s="11">
        <v>4</v>
      </c>
      <c r="M1906" s="11">
        <v>2</v>
      </c>
      <c r="N1906" s="11">
        <v>4</v>
      </c>
      <c r="O1906" s="11">
        <v>0.125</v>
      </c>
      <c r="P1906" s="11">
        <v>0.1</v>
      </c>
      <c r="Q1906" s="11">
        <v>0.16666666999999999</v>
      </c>
      <c r="R1906" s="11">
        <v>0.3</v>
      </c>
      <c r="S1906" s="11">
        <v>3037.6235000000001</v>
      </c>
      <c r="T1906" s="11">
        <v>0.42499999999999999</v>
      </c>
      <c r="U1906" s="11">
        <v>90</v>
      </c>
      <c r="V1906" s="11">
        <v>400</v>
      </c>
      <c r="W1906" s="11">
        <v>19.796137000000002</v>
      </c>
      <c r="Y1906" s="11">
        <v>21.304599</v>
      </c>
      <c r="Z1906" s="11">
        <v>378</v>
      </c>
      <c r="AA1906" s="11">
        <v>3037.6235000000001</v>
      </c>
      <c r="AB1906" s="11">
        <v>0.42499999999999999</v>
      </c>
      <c r="AC1906" s="11">
        <v>90</v>
      </c>
      <c r="AD1906" s="11">
        <v>19.796137000000002</v>
      </c>
    </row>
    <row r="1907" spans="2:30" x14ac:dyDescent="0.35">
      <c r="B1907" s="11">
        <v>3.7830119999999998</v>
      </c>
      <c r="C1907" s="11">
        <v>25</v>
      </c>
      <c r="D1907" s="11">
        <v>159.88775999999999</v>
      </c>
      <c r="E1907" s="11">
        <v>0.27300000000000002</v>
      </c>
      <c r="F1907" s="11">
        <v>785.64049586776855</v>
      </c>
      <c r="G1907" s="11">
        <v>3000</v>
      </c>
      <c r="H1907" s="11">
        <v>0.85</v>
      </c>
      <c r="I1907" s="11">
        <v>0.2</v>
      </c>
      <c r="J1907" s="11">
        <v>0.9</v>
      </c>
      <c r="K1907" s="11">
        <v>3</v>
      </c>
      <c r="L1907" s="11">
        <v>3</v>
      </c>
      <c r="M1907" s="11">
        <v>3</v>
      </c>
      <c r="N1907" s="11">
        <v>4</v>
      </c>
      <c r="O1907" s="11">
        <v>0.2</v>
      </c>
      <c r="P1907" s="11">
        <v>0.2</v>
      </c>
      <c r="Q1907" s="11">
        <v>0.23333333000000001</v>
      </c>
      <c r="R1907" s="11">
        <v>0.25</v>
      </c>
      <c r="S1907" s="11">
        <v>1574.0948000000001</v>
      </c>
      <c r="T1907" s="11">
        <v>0.42499999999999999</v>
      </c>
      <c r="U1907" s="11">
        <v>70</v>
      </c>
      <c r="V1907" s="11">
        <v>1800</v>
      </c>
      <c r="W1907" s="11">
        <v>6.5978661000000001</v>
      </c>
      <c r="Y1907" s="11">
        <v>3.7830119999999998</v>
      </c>
      <c r="Z1907" s="11">
        <v>214.47985537190084</v>
      </c>
      <c r="AA1907" s="11">
        <v>1574.0948000000001</v>
      </c>
      <c r="AB1907" s="11">
        <v>0.42499999999999999</v>
      </c>
      <c r="AC1907" s="11">
        <v>70</v>
      </c>
      <c r="AD1907" s="11">
        <v>6.5978661000000001</v>
      </c>
    </row>
    <row r="1908" spans="2:30" x14ac:dyDescent="0.35">
      <c r="B1908" s="11">
        <v>12.585945000000001</v>
      </c>
      <c r="C1908" s="11">
        <v>45</v>
      </c>
      <c r="D1908" s="11">
        <v>50.234693999999998</v>
      </c>
      <c r="E1908" s="11">
        <v>0.246</v>
      </c>
      <c r="F1908" s="11">
        <v>2847.3657024793383</v>
      </c>
      <c r="G1908" s="11">
        <v>8000</v>
      </c>
      <c r="H1908" s="11">
        <v>0.8</v>
      </c>
      <c r="I1908" s="11">
        <v>0.5</v>
      </c>
      <c r="J1908" s="11">
        <v>0.8</v>
      </c>
      <c r="K1908" s="11">
        <v>2</v>
      </c>
      <c r="L1908" s="11">
        <v>2</v>
      </c>
      <c r="M1908" s="11">
        <v>2</v>
      </c>
      <c r="N1908" s="11">
        <v>4</v>
      </c>
      <c r="O1908" s="11">
        <v>0.2</v>
      </c>
      <c r="P1908" s="11">
        <v>0.15</v>
      </c>
      <c r="Q1908" s="11">
        <v>0.3</v>
      </c>
      <c r="R1908" s="11">
        <v>0.3</v>
      </c>
      <c r="S1908" s="11">
        <v>3721.9389999999999</v>
      </c>
      <c r="T1908" s="11">
        <v>0.45</v>
      </c>
      <c r="U1908" s="11">
        <v>60</v>
      </c>
      <c r="V1908" s="11">
        <v>1400</v>
      </c>
      <c r="W1908" s="11">
        <v>16.271135000000001</v>
      </c>
      <c r="Y1908" s="11">
        <v>12.585945000000001</v>
      </c>
      <c r="Z1908" s="11">
        <v>700.45196280991718</v>
      </c>
      <c r="AA1908" s="11">
        <v>3721.9389999999999</v>
      </c>
      <c r="AB1908" s="11">
        <v>0.45</v>
      </c>
      <c r="AC1908" s="11">
        <v>60</v>
      </c>
      <c r="AD1908" s="11">
        <v>16.271135000000001</v>
      </c>
    </row>
    <row r="1909" spans="2:30" x14ac:dyDescent="0.35">
      <c r="B1909" s="11">
        <v>9.0292209999999997</v>
      </c>
      <c r="C1909" s="11">
        <v>20</v>
      </c>
      <c r="D1909" s="11">
        <v>165.97959</v>
      </c>
      <c r="E1909" s="11">
        <v>0.246</v>
      </c>
      <c r="F1909" s="11">
        <v>1269.4214876033059</v>
      </c>
      <c r="G1909" s="11">
        <v>5500</v>
      </c>
      <c r="H1909" s="11">
        <v>0.7</v>
      </c>
      <c r="I1909" s="11">
        <v>0.2</v>
      </c>
      <c r="J1909" s="11">
        <v>0.8</v>
      </c>
      <c r="K1909" s="11">
        <v>2</v>
      </c>
      <c r="L1909" s="11">
        <v>3</v>
      </c>
      <c r="M1909" s="11">
        <v>2</v>
      </c>
      <c r="N1909" s="11">
        <v>3</v>
      </c>
      <c r="O1909" s="11">
        <v>0.2</v>
      </c>
      <c r="P1909" s="11">
        <v>0.2</v>
      </c>
      <c r="Q1909" s="11">
        <v>0.1</v>
      </c>
      <c r="R1909" s="11">
        <v>0.2</v>
      </c>
      <c r="S1909" s="11">
        <v>2981.0828000000001</v>
      </c>
      <c r="T1909" s="11">
        <v>0.52500000000000002</v>
      </c>
      <c r="U1909" s="11">
        <v>90</v>
      </c>
      <c r="V1909" s="11">
        <v>600</v>
      </c>
      <c r="W1909" s="11">
        <v>11.460782</v>
      </c>
      <c r="Y1909" s="11">
        <v>9.0292209999999997</v>
      </c>
      <c r="Z1909" s="11">
        <v>312.27768595041323</v>
      </c>
      <c r="AA1909" s="11">
        <v>2981.0828000000001</v>
      </c>
      <c r="AB1909" s="11">
        <v>0.52500000000000002</v>
      </c>
      <c r="AC1909" s="11">
        <v>90</v>
      </c>
      <c r="AD1909" s="11">
        <v>11.460782</v>
      </c>
    </row>
    <row r="1910" spans="2:30" x14ac:dyDescent="0.35">
      <c r="B1910" s="11">
        <v>-8.2457689999999992</v>
      </c>
      <c r="C1910" s="11">
        <v>25</v>
      </c>
      <c r="D1910" s="11">
        <v>38.051020000000001</v>
      </c>
      <c r="E1910" s="11">
        <v>0.192</v>
      </c>
      <c r="F1910" s="11">
        <v>899.17355371900828</v>
      </c>
      <c r="G1910" s="11">
        <v>7000</v>
      </c>
      <c r="H1910" s="11">
        <v>0.85</v>
      </c>
      <c r="I1910" s="11">
        <v>0.5</v>
      </c>
      <c r="J1910" s="11">
        <v>0.9</v>
      </c>
      <c r="K1910" s="11">
        <v>4</v>
      </c>
      <c r="L1910" s="11">
        <v>4</v>
      </c>
      <c r="M1910" s="11">
        <v>2</v>
      </c>
      <c r="N1910" s="11">
        <v>3</v>
      </c>
      <c r="O1910" s="11">
        <v>0.2</v>
      </c>
      <c r="P1910" s="11">
        <v>0.15</v>
      </c>
      <c r="Q1910" s="11">
        <v>0.1</v>
      </c>
      <c r="R1910" s="11">
        <v>0.25</v>
      </c>
      <c r="S1910" s="11">
        <v>2488.0853999999999</v>
      </c>
      <c r="T1910" s="11">
        <v>0.7</v>
      </c>
      <c r="U1910" s="11">
        <v>80</v>
      </c>
      <c r="V1910" s="11">
        <v>1200</v>
      </c>
      <c r="W1910" s="11">
        <v>-8.2440055000000001</v>
      </c>
      <c r="Y1910" s="11">
        <v>-8.2457689999999992</v>
      </c>
      <c r="Z1910" s="11">
        <v>172.6413223140496</v>
      </c>
      <c r="AA1910" s="11">
        <v>2488.0853999999999</v>
      </c>
      <c r="AB1910" s="11">
        <v>0.7</v>
      </c>
      <c r="AC1910" s="11">
        <v>80</v>
      </c>
      <c r="AD1910" s="11">
        <v>-8.2440055000000001</v>
      </c>
    </row>
    <row r="1911" spans="2:30" x14ac:dyDescent="0.35">
      <c r="B1911" s="11">
        <v>15.335621</v>
      </c>
      <c r="C1911" s="11">
        <v>15</v>
      </c>
      <c r="D1911" s="11">
        <v>117.2449</v>
      </c>
      <c r="E1911" s="11">
        <v>0.111</v>
      </c>
      <c r="F1911" s="11">
        <v>4231.4049586776864</v>
      </c>
      <c r="G1911" s="11">
        <v>6500</v>
      </c>
      <c r="H1911" s="11">
        <v>0.85</v>
      </c>
      <c r="I1911" s="11">
        <v>0.2</v>
      </c>
      <c r="J1911" s="11">
        <v>0.6</v>
      </c>
      <c r="K1911" s="11">
        <v>3</v>
      </c>
      <c r="L1911" s="11">
        <v>4</v>
      </c>
      <c r="M1911" s="11">
        <v>4</v>
      </c>
      <c r="N1911" s="11">
        <v>4</v>
      </c>
      <c r="O1911" s="11">
        <v>0.125</v>
      </c>
      <c r="P1911" s="11">
        <v>0.15</v>
      </c>
      <c r="Q1911" s="11">
        <v>0.16666666999999999</v>
      </c>
      <c r="R1911" s="11">
        <v>0.25</v>
      </c>
      <c r="S1911" s="11">
        <v>3643.3400999999999</v>
      </c>
      <c r="T1911" s="11">
        <v>0.4</v>
      </c>
      <c r="U1911" s="11">
        <v>50</v>
      </c>
      <c r="V1911" s="11">
        <v>800</v>
      </c>
      <c r="W1911" s="11">
        <v>17.814699000000001</v>
      </c>
      <c r="Y1911" s="11">
        <v>15.335621</v>
      </c>
      <c r="Z1911" s="11">
        <v>469.68595041322322</v>
      </c>
      <c r="AA1911" s="11">
        <v>3643.3400999999999</v>
      </c>
      <c r="AB1911" s="11">
        <v>0.4</v>
      </c>
      <c r="AC1911" s="11">
        <v>50</v>
      </c>
      <c r="AD1911" s="11">
        <v>17.814699000000001</v>
      </c>
    </row>
    <row r="1912" spans="2:30" x14ac:dyDescent="0.35">
      <c r="B1912" s="11">
        <v>12.351533</v>
      </c>
      <c r="C1912" s="11">
        <v>15</v>
      </c>
      <c r="D1912" s="11">
        <v>269.54082</v>
      </c>
      <c r="E1912" s="11">
        <v>0.03</v>
      </c>
      <c r="F1912" s="11">
        <v>7300</v>
      </c>
      <c r="G1912" s="11">
        <v>8000</v>
      </c>
      <c r="H1912" s="11">
        <v>0.7</v>
      </c>
      <c r="I1912" s="11">
        <v>0.5</v>
      </c>
      <c r="J1912" s="11">
        <v>0.8</v>
      </c>
      <c r="K1912" s="11">
        <v>3</v>
      </c>
      <c r="L1912" s="11">
        <v>3</v>
      </c>
      <c r="M1912" s="11">
        <v>2</v>
      </c>
      <c r="N1912" s="11">
        <v>2</v>
      </c>
      <c r="O1912" s="11">
        <v>0.2</v>
      </c>
      <c r="P1912" s="11">
        <v>0.15</v>
      </c>
      <c r="Q1912" s="11">
        <v>0.23333333000000001</v>
      </c>
      <c r="R1912" s="11">
        <v>0.35</v>
      </c>
      <c r="S1912" s="11">
        <v>5207.3545000000004</v>
      </c>
      <c r="T1912" s="11">
        <v>0.5</v>
      </c>
      <c r="U1912" s="11">
        <v>90</v>
      </c>
      <c r="V1912" s="11">
        <v>2000</v>
      </c>
      <c r="W1912" s="11">
        <v>14.180707</v>
      </c>
      <c r="Y1912" s="11">
        <v>12.351533</v>
      </c>
      <c r="Z1912" s="11">
        <v>219</v>
      </c>
      <c r="AA1912" s="11">
        <v>5207.3545000000004</v>
      </c>
      <c r="AB1912" s="11">
        <v>0.5</v>
      </c>
      <c r="AC1912" s="11">
        <v>90</v>
      </c>
      <c r="AD1912" s="11">
        <v>14.180707</v>
      </c>
    </row>
    <row r="1913" spans="2:30" x14ac:dyDescent="0.35">
      <c r="B1913" s="11">
        <v>0.76595500000000005</v>
      </c>
      <c r="C1913" s="11">
        <v>20</v>
      </c>
      <c r="D1913" s="11">
        <v>141.61224000000001</v>
      </c>
      <c r="E1913" s="11">
        <v>0.16500000000000001</v>
      </c>
      <c r="F1913" s="11">
        <v>640.13429752066122</v>
      </c>
      <c r="G1913" s="11">
        <v>8500</v>
      </c>
      <c r="H1913" s="11">
        <v>0.7</v>
      </c>
      <c r="I1913" s="11">
        <v>0.2</v>
      </c>
      <c r="J1913" s="11">
        <v>0.6</v>
      </c>
      <c r="K1913" s="11">
        <v>4</v>
      </c>
      <c r="L1913" s="11">
        <v>4</v>
      </c>
      <c r="M1913" s="11">
        <v>4</v>
      </c>
      <c r="N1913" s="11">
        <v>2</v>
      </c>
      <c r="O1913" s="11">
        <v>0.2</v>
      </c>
      <c r="P1913" s="11">
        <v>0.15</v>
      </c>
      <c r="Q1913" s="11">
        <v>0.1</v>
      </c>
      <c r="R1913" s="11">
        <v>0.3</v>
      </c>
      <c r="S1913" s="11">
        <v>4607.1279000000004</v>
      </c>
      <c r="T1913" s="11">
        <v>0.6</v>
      </c>
      <c r="U1913" s="11">
        <v>80</v>
      </c>
      <c r="V1913" s="11">
        <v>800</v>
      </c>
      <c r="W1913" s="11">
        <v>-1.9983018000000001</v>
      </c>
      <c r="Y1913" s="11">
        <v>0.76595500000000005</v>
      </c>
      <c r="Z1913" s="11">
        <v>105.62215909090911</v>
      </c>
      <c r="AA1913" s="11">
        <v>4607.1279000000004</v>
      </c>
      <c r="AB1913" s="11">
        <v>0.6</v>
      </c>
      <c r="AC1913" s="11">
        <v>80</v>
      </c>
      <c r="AD1913" s="11">
        <v>-1.9983018000000001</v>
      </c>
    </row>
    <row r="1914" spans="2:30" x14ac:dyDescent="0.35">
      <c r="B1914" s="11">
        <v>5.4320409999999999</v>
      </c>
      <c r="C1914" s="11">
        <v>30</v>
      </c>
      <c r="D1914" s="11">
        <v>86.785713999999999</v>
      </c>
      <c r="E1914" s="11">
        <v>0.16500000000000001</v>
      </c>
      <c r="F1914" s="11">
        <v>1639.6694214876034</v>
      </c>
      <c r="G1914" s="11">
        <v>5500</v>
      </c>
      <c r="H1914" s="11">
        <v>0.8</v>
      </c>
      <c r="I1914" s="11">
        <v>0.3</v>
      </c>
      <c r="J1914" s="11">
        <v>0.8</v>
      </c>
      <c r="K1914" s="11">
        <v>2</v>
      </c>
      <c r="L1914" s="11">
        <v>2</v>
      </c>
      <c r="M1914" s="11">
        <v>4</v>
      </c>
      <c r="N1914" s="11">
        <v>4</v>
      </c>
      <c r="O1914" s="11">
        <v>0.05</v>
      </c>
      <c r="P1914" s="11">
        <v>0.15</v>
      </c>
      <c r="Q1914" s="11">
        <v>0.16666666999999999</v>
      </c>
      <c r="R1914" s="11">
        <v>0.25</v>
      </c>
      <c r="S1914" s="11">
        <v>3247.5432999999998</v>
      </c>
      <c r="T1914" s="11">
        <v>0.45</v>
      </c>
      <c r="U1914" s="11">
        <v>70</v>
      </c>
      <c r="V1914" s="11">
        <v>2000</v>
      </c>
      <c r="W1914" s="11">
        <v>5.3193824000000003</v>
      </c>
      <c r="Y1914" s="11">
        <v>5.4320409999999999</v>
      </c>
      <c r="Z1914" s="11">
        <v>270.54545454545456</v>
      </c>
      <c r="AA1914" s="11">
        <v>3247.5432999999998</v>
      </c>
      <c r="AB1914" s="11">
        <v>0.45</v>
      </c>
      <c r="AC1914" s="11">
        <v>70</v>
      </c>
      <c r="AD1914" s="11">
        <v>5.3193824000000003</v>
      </c>
    </row>
    <row r="1915" spans="2:30" x14ac:dyDescent="0.35">
      <c r="B1915" s="11">
        <v>-5.3701309999999998</v>
      </c>
      <c r="C1915" s="11">
        <v>45</v>
      </c>
      <c r="D1915" s="11">
        <v>74.602041</v>
      </c>
      <c r="E1915" s="11">
        <v>0.27300000000000002</v>
      </c>
      <c r="F1915" s="11">
        <v>600</v>
      </c>
      <c r="G1915" s="11">
        <v>7500</v>
      </c>
      <c r="H1915" s="11">
        <v>0.75</v>
      </c>
      <c r="I1915" s="11">
        <v>0.3</v>
      </c>
      <c r="J1915" s="11">
        <v>0.9</v>
      </c>
      <c r="K1915" s="11">
        <v>3</v>
      </c>
      <c r="L1915" s="11">
        <v>3</v>
      </c>
      <c r="M1915" s="11">
        <v>2</v>
      </c>
      <c r="N1915" s="11">
        <v>4</v>
      </c>
      <c r="O1915" s="11">
        <v>0.125</v>
      </c>
      <c r="P1915" s="11">
        <v>0.2</v>
      </c>
      <c r="Q1915" s="11">
        <v>0.23333333000000001</v>
      </c>
      <c r="R1915" s="11">
        <v>0.2</v>
      </c>
      <c r="S1915" s="11">
        <v>4052.1109999999999</v>
      </c>
      <c r="T1915" s="11">
        <v>0.47499999999999998</v>
      </c>
      <c r="U1915" s="11">
        <v>40</v>
      </c>
      <c r="V1915" s="11">
        <v>400</v>
      </c>
      <c r="W1915" s="11">
        <v>-4.2248291</v>
      </c>
      <c r="Y1915" s="11">
        <v>-5.3701309999999998</v>
      </c>
      <c r="Z1915" s="11">
        <v>163.80000000000001</v>
      </c>
      <c r="AA1915" s="11">
        <v>4052.1109999999999</v>
      </c>
      <c r="AB1915" s="11">
        <v>0.47499999999999998</v>
      </c>
      <c r="AC1915" s="11">
        <v>40</v>
      </c>
      <c r="AD1915" s="11">
        <v>-4.2248291</v>
      </c>
    </row>
    <row r="1916" spans="2:30" x14ac:dyDescent="0.35">
      <c r="B1916" s="11">
        <v>-2.8387829999999998</v>
      </c>
      <c r="C1916" s="11">
        <v>15</v>
      </c>
      <c r="D1916" s="11">
        <v>153.79592</v>
      </c>
      <c r="E1916" s="11">
        <v>5.7000000000000002E-2</v>
      </c>
      <c r="F1916" s="11">
        <v>3012.3966942148763</v>
      </c>
      <c r="G1916" s="11">
        <v>8000</v>
      </c>
      <c r="H1916" s="11">
        <v>0.75</v>
      </c>
      <c r="I1916" s="11">
        <v>0.4</v>
      </c>
      <c r="J1916" s="11">
        <v>0.9</v>
      </c>
      <c r="K1916" s="11">
        <v>3</v>
      </c>
      <c r="L1916" s="11">
        <v>4</v>
      </c>
      <c r="M1916" s="11">
        <v>4</v>
      </c>
      <c r="N1916" s="11">
        <v>2</v>
      </c>
      <c r="O1916" s="11">
        <v>0.05</v>
      </c>
      <c r="P1916" s="11">
        <v>0.2</v>
      </c>
      <c r="Q1916" s="11">
        <v>0.1</v>
      </c>
      <c r="R1916" s="11">
        <v>0.35</v>
      </c>
      <c r="S1916" s="11">
        <v>2314.3798000000002</v>
      </c>
      <c r="T1916" s="11">
        <v>0.67500000000000004</v>
      </c>
      <c r="U1916" s="11">
        <v>80</v>
      </c>
      <c r="V1916" s="11">
        <v>400</v>
      </c>
      <c r="W1916" s="11">
        <v>-3.7650501000000003</v>
      </c>
      <c r="Y1916" s="11">
        <v>-2.8387829999999998</v>
      </c>
      <c r="Z1916" s="11">
        <v>171.70661157024796</v>
      </c>
      <c r="AA1916" s="11">
        <v>2314.3798000000002</v>
      </c>
      <c r="AB1916" s="11">
        <v>0.67500000000000004</v>
      </c>
      <c r="AC1916" s="11">
        <v>80</v>
      </c>
      <c r="AD1916" s="11">
        <v>-3.7650501000000003</v>
      </c>
    </row>
    <row r="1917" spans="2:30" x14ac:dyDescent="0.35">
      <c r="B1917" s="11">
        <v>-22.690647999999999</v>
      </c>
      <c r="C1917" s="11">
        <v>40</v>
      </c>
      <c r="D1917" s="11">
        <v>300</v>
      </c>
      <c r="E1917" s="11">
        <v>0.111</v>
      </c>
      <c r="F1917" s="11">
        <v>903.7190082644629</v>
      </c>
      <c r="G1917" s="11">
        <v>6500</v>
      </c>
      <c r="H1917" s="11">
        <v>0.75</v>
      </c>
      <c r="I1917" s="11">
        <v>0.3</v>
      </c>
      <c r="J1917" s="11">
        <v>0.9</v>
      </c>
      <c r="K1917" s="11">
        <v>2</v>
      </c>
      <c r="L1917" s="11">
        <v>3</v>
      </c>
      <c r="M1917" s="11">
        <v>2</v>
      </c>
      <c r="N1917" s="11">
        <v>3</v>
      </c>
      <c r="O1917" s="11">
        <v>0.125</v>
      </c>
      <c r="P1917" s="11">
        <v>0.2</v>
      </c>
      <c r="Q1917" s="11">
        <v>0.16666666999999999</v>
      </c>
      <c r="R1917" s="11">
        <v>0.2</v>
      </c>
      <c r="S1917" s="11">
        <v>1606.3179</v>
      </c>
      <c r="T1917" s="11">
        <v>0.55000000000000004</v>
      </c>
      <c r="U1917" s="11">
        <v>70</v>
      </c>
      <c r="V1917" s="11">
        <v>1600</v>
      </c>
      <c r="W1917" s="11">
        <v>-24.594124000000001</v>
      </c>
      <c r="Y1917" s="11">
        <v>-22.690647999999999</v>
      </c>
      <c r="Z1917" s="11">
        <v>100.31280991735538</v>
      </c>
      <c r="AA1917" s="11">
        <v>1606.3179</v>
      </c>
      <c r="AB1917" s="11">
        <v>0.55000000000000004</v>
      </c>
      <c r="AC1917" s="11">
        <v>70</v>
      </c>
      <c r="AD1917" s="11">
        <v>-24.594124000000001</v>
      </c>
    </row>
    <row r="1918" spans="2:30" x14ac:dyDescent="0.35">
      <c r="B1918" s="11">
        <v>4.7446349999999997</v>
      </c>
      <c r="C1918" s="11">
        <v>25</v>
      </c>
      <c r="D1918" s="11">
        <v>232.9898</v>
      </c>
      <c r="E1918" s="11">
        <v>0.27300000000000002</v>
      </c>
      <c r="F1918" s="11">
        <v>1825</v>
      </c>
      <c r="G1918" s="11">
        <v>6500</v>
      </c>
      <c r="H1918" s="11">
        <v>0.85</v>
      </c>
      <c r="I1918" s="11">
        <v>0.2</v>
      </c>
      <c r="J1918" s="11">
        <v>0.9</v>
      </c>
      <c r="K1918" s="11">
        <v>3</v>
      </c>
      <c r="L1918" s="11">
        <v>3</v>
      </c>
      <c r="M1918" s="11">
        <v>2</v>
      </c>
      <c r="N1918" s="11">
        <v>3</v>
      </c>
      <c r="O1918" s="11">
        <v>0.125</v>
      </c>
      <c r="P1918" s="11">
        <v>0.1</v>
      </c>
      <c r="Q1918" s="11">
        <v>0.23333333000000001</v>
      </c>
      <c r="R1918" s="11">
        <v>0.35</v>
      </c>
      <c r="S1918" s="11">
        <v>2310.3649999999998</v>
      </c>
      <c r="T1918" s="11">
        <v>0.6</v>
      </c>
      <c r="U1918" s="11">
        <v>60</v>
      </c>
      <c r="V1918" s="11">
        <v>2000</v>
      </c>
      <c r="W1918" s="11">
        <v>1.3703821999999999</v>
      </c>
      <c r="Y1918" s="11">
        <v>4.7446349999999997</v>
      </c>
      <c r="Z1918" s="11">
        <v>498.22500000000002</v>
      </c>
      <c r="AA1918" s="11">
        <v>2310.3649999999998</v>
      </c>
      <c r="AB1918" s="11">
        <v>0.6</v>
      </c>
      <c r="AC1918" s="11">
        <v>60</v>
      </c>
      <c r="AD1918" s="11">
        <v>1.3703821999999999</v>
      </c>
    </row>
    <row r="1919" spans="2:30" x14ac:dyDescent="0.35">
      <c r="B1919" s="11">
        <v>24.314568000000001</v>
      </c>
      <c r="C1919" s="11">
        <v>20</v>
      </c>
      <c r="D1919" s="11">
        <v>214.71429000000001</v>
      </c>
      <c r="E1919" s="11">
        <v>0.16500000000000001</v>
      </c>
      <c r="F1919" s="11">
        <v>4619.059917355371</v>
      </c>
      <c r="G1919" s="11">
        <v>7000</v>
      </c>
      <c r="H1919" s="11">
        <v>0.8</v>
      </c>
      <c r="I1919" s="11">
        <v>0.4</v>
      </c>
      <c r="J1919" s="11">
        <v>0.7</v>
      </c>
      <c r="K1919" s="11">
        <v>3</v>
      </c>
      <c r="L1919" s="11">
        <v>2</v>
      </c>
      <c r="M1919" s="11">
        <v>4</v>
      </c>
      <c r="N1919" s="11">
        <v>2</v>
      </c>
      <c r="O1919" s="11">
        <v>0.2</v>
      </c>
      <c r="P1919" s="11">
        <v>0.1</v>
      </c>
      <c r="Q1919" s="11">
        <v>0.1</v>
      </c>
      <c r="R1919" s="11">
        <v>0.2</v>
      </c>
      <c r="S1919" s="11">
        <v>3794.1053000000002</v>
      </c>
      <c r="T1919" s="11">
        <v>0.4</v>
      </c>
      <c r="U1919" s="11">
        <v>40</v>
      </c>
      <c r="V1919" s="11">
        <v>1600</v>
      </c>
      <c r="W1919" s="11">
        <v>25.389837</v>
      </c>
      <c r="Y1919" s="11">
        <v>24.314568000000001</v>
      </c>
      <c r="Z1919" s="11">
        <v>762.14488636363626</v>
      </c>
      <c r="AA1919" s="11">
        <v>3794.1053000000002</v>
      </c>
      <c r="AB1919" s="11">
        <v>0.4</v>
      </c>
      <c r="AC1919" s="11">
        <v>40</v>
      </c>
      <c r="AD1919" s="11">
        <v>25.389837</v>
      </c>
    </row>
    <row r="1920" spans="2:30" x14ac:dyDescent="0.35">
      <c r="B1920" s="11">
        <v>-4.6962140000000003</v>
      </c>
      <c r="C1920" s="11">
        <v>30</v>
      </c>
      <c r="D1920" s="11">
        <v>117.2449</v>
      </c>
      <c r="E1920" s="11">
        <v>0.246</v>
      </c>
      <c r="F1920" s="11">
        <v>2750.413223140496</v>
      </c>
      <c r="G1920" s="11">
        <v>5500</v>
      </c>
      <c r="H1920" s="11">
        <v>0.85</v>
      </c>
      <c r="I1920" s="11">
        <v>0.5</v>
      </c>
      <c r="J1920" s="11">
        <v>0.8</v>
      </c>
      <c r="K1920" s="11">
        <v>3</v>
      </c>
      <c r="L1920" s="11">
        <v>3</v>
      </c>
      <c r="M1920" s="11">
        <v>3</v>
      </c>
      <c r="N1920" s="11">
        <v>2</v>
      </c>
      <c r="O1920" s="11">
        <v>0.125</v>
      </c>
      <c r="P1920" s="11">
        <v>0.15</v>
      </c>
      <c r="Q1920" s="11">
        <v>0.23333333000000001</v>
      </c>
      <c r="R1920" s="11">
        <v>0.25</v>
      </c>
      <c r="S1920" s="11">
        <v>3247.5432999999998</v>
      </c>
      <c r="T1920" s="11">
        <v>0.625</v>
      </c>
      <c r="U1920" s="11">
        <v>40</v>
      </c>
      <c r="V1920" s="11">
        <v>1400</v>
      </c>
      <c r="W1920" s="11">
        <v>-2.6907807000000004</v>
      </c>
      <c r="Y1920" s="11">
        <v>-4.6962140000000003</v>
      </c>
      <c r="Z1920" s="11">
        <v>676.60165289256202</v>
      </c>
      <c r="AA1920" s="11">
        <v>3247.5432999999998</v>
      </c>
      <c r="AB1920" s="11">
        <v>0.625</v>
      </c>
      <c r="AC1920" s="11">
        <v>40</v>
      </c>
      <c r="AD1920" s="11">
        <v>-2.6907807000000004</v>
      </c>
    </row>
    <row r="1921" spans="2:30" x14ac:dyDescent="0.35">
      <c r="B1921" s="11">
        <v>41.286231999999998</v>
      </c>
      <c r="C1921" s="11">
        <v>25</v>
      </c>
      <c r="D1921" s="11">
        <v>190.34693999999999</v>
      </c>
      <c r="E1921" s="11">
        <v>0.192</v>
      </c>
      <c r="F1921" s="11">
        <v>4176.1363636363631</v>
      </c>
      <c r="G1921" s="11">
        <v>6000</v>
      </c>
      <c r="H1921" s="11">
        <v>0.75</v>
      </c>
      <c r="I1921" s="11">
        <v>0.2</v>
      </c>
      <c r="J1921" s="11">
        <v>0.7</v>
      </c>
      <c r="K1921" s="11">
        <v>2</v>
      </c>
      <c r="L1921" s="11">
        <v>2</v>
      </c>
      <c r="M1921" s="11">
        <v>3</v>
      </c>
      <c r="N1921" s="11">
        <v>3</v>
      </c>
      <c r="O1921" s="11">
        <v>0.125</v>
      </c>
      <c r="P1921" s="11">
        <v>0.15</v>
      </c>
      <c r="Q1921" s="11">
        <v>0.16666666999999999</v>
      </c>
      <c r="R1921" s="11">
        <v>0.25</v>
      </c>
      <c r="S1921" s="11">
        <v>3148.1896000000002</v>
      </c>
      <c r="T1921" s="11">
        <v>0.47499999999999998</v>
      </c>
      <c r="U1921" s="11">
        <v>70</v>
      </c>
      <c r="V1921" s="11">
        <v>1400</v>
      </c>
      <c r="W1921" s="11">
        <v>49.875287</v>
      </c>
      <c r="Y1921" s="11">
        <v>41.286231999999998</v>
      </c>
      <c r="Z1921" s="11">
        <v>801.81818181818176</v>
      </c>
      <c r="AA1921" s="11">
        <v>3148.1896000000002</v>
      </c>
      <c r="AB1921" s="11">
        <v>0.47499999999999998</v>
      </c>
      <c r="AC1921" s="11">
        <v>70</v>
      </c>
      <c r="AD1921" s="11">
        <v>49.875287</v>
      </c>
    </row>
    <row r="1922" spans="2:30" x14ac:dyDescent="0.35">
      <c r="B1922" s="11">
        <v>28.166629</v>
      </c>
      <c r="C1922" s="11">
        <v>25</v>
      </c>
      <c r="D1922" s="11">
        <v>220.80611999999999</v>
      </c>
      <c r="E1922" s="11">
        <v>0.192</v>
      </c>
      <c r="F1922" s="11">
        <v>3290.2892561983467</v>
      </c>
      <c r="G1922" s="11">
        <v>8500</v>
      </c>
      <c r="H1922" s="11">
        <v>0.75</v>
      </c>
      <c r="I1922" s="11">
        <v>0.4</v>
      </c>
      <c r="J1922" s="11">
        <v>0.6</v>
      </c>
      <c r="K1922" s="11">
        <v>4</v>
      </c>
      <c r="L1922" s="11">
        <v>3</v>
      </c>
      <c r="M1922" s="11">
        <v>3</v>
      </c>
      <c r="N1922" s="11">
        <v>2</v>
      </c>
      <c r="O1922" s="11">
        <v>0.125</v>
      </c>
      <c r="P1922" s="11">
        <v>0.1</v>
      </c>
      <c r="Q1922" s="11">
        <v>0.1</v>
      </c>
      <c r="R1922" s="11">
        <v>0.25</v>
      </c>
      <c r="S1922" s="11">
        <v>2301.9020999999998</v>
      </c>
      <c r="T1922" s="11">
        <v>0.5</v>
      </c>
      <c r="U1922" s="11">
        <v>70</v>
      </c>
      <c r="V1922" s="11">
        <v>400</v>
      </c>
      <c r="W1922" s="11">
        <v>27.147182000000001</v>
      </c>
      <c r="Y1922" s="11">
        <v>28.166629</v>
      </c>
      <c r="Z1922" s="11">
        <v>631.7355371900826</v>
      </c>
      <c r="AA1922" s="11">
        <v>2301.9020999999998</v>
      </c>
      <c r="AB1922" s="11">
        <v>0.5</v>
      </c>
      <c r="AC1922" s="11">
        <v>70</v>
      </c>
      <c r="AD1922" s="11">
        <v>27.147182000000001</v>
      </c>
    </row>
    <row r="1923" spans="2:30" x14ac:dyDescent="0.35">
      <c r="B1923" s="11">
        <v>2.305164</v>
      </c>
      <c r="C1923" s="11">
        <v>15</v>
      </c>
      <c r="D1923" s="11">
        <v>74.602041</v>
      </c>
      <c r="E1923" s="11">
        <v>8.4000000000000005E-2</v>
      </c>
      <c r="F1923" s="11">
        <v>3800</v>
      </c>
      <c r="G1923" s="11">
        <v>7500</v>
      </c>
      <c r="H1923" s="11">
        <v>0.75</v>
      </c>
      <c r="I1923" s="11">
        <v>0.3</v>
      </c>
      <c r="J1923" s="11">
        <v>0.6</v>
      </c>
      <c r="K1923" s="11">
        <v>3</v>
      </c>
      <c r="L1923" s="11">
        <v>2</v>
      </c>
      <c r="M1923" s="11">
        <v>4</v>
      </c>
      <c r="N1923" s="11">
        <v>4</v>
      </c>
      <c r="O1923" s="11">
        <v>0.05</v>
      </c>
      <c r="P1923" s="11">
        <v>0.2</v>
      </c>
      <c r="Q1923" s="11">
        <v>0.23333333000000001</v>
      </c>
      <c r="R1923" s="11">
        <v>0.35</v>
      </c>
      <c r="S1923" s="11">
        <v>2847.7719999999999</v>
      </c>
      <c r="T1923" s="11">
        <v>0.5</v>
      </c>
      <c r="U1923" s="11">
        <v>40</v>
      </c>
      <c r="V1923" s="11">
        <v>1200</v>
      </c>
      <c r="W1923" s="11">
        <v>-1.5752211999999999</v>
      </c>
      <c r="Y1923" s="11">
        <v>2.305164</v>
      </c>
      <c r="Z1923" s="11">
        <v>319.20000000000005</v>
      </c>
      <c r="AA1923" s="11">
        <v>2847.7719999999999</v>
      </c>
      <c r="AB1923" s="11">
        <v>0.5</v>
      </c>
      <c r="AC1923" s="11">
        <v>40</v>
      </c>
      <c r="AD1923" s="11">
        <v>-1.5752211999999999</v>
      </c>
    </row>
    <row r="1924" spans="2:30" x14ac:dyDescent="0.35">
      <c r="B1924" s="11">
        <v>-12.286935</v>
      </c>
      <c r="C1924" s="11">
        <v>40</v>
      </c>
      <c r="D1924" s="11">
        <v>184.2551</v>
      </c>
      <c r="E1924" s="11">
        <v>0.3</v>
      </c>
      <c r="F1924" s="11">
        <v>1694.4731404958679</v>
      </c>
      <c r="G1924" s="11">
        <v>7500</v>
      </c>
      <c r="H1924" s="11">
        <v>0.8</v>
      </c>
      <c r="I1924" s="11">
        <v>0.5</v>
      </c>
      <c r="J1924" s="11">
        <v>0.8</v>
      </c>
      <c r="K1924" s="11">
        <v>3</v>
      </c>
      <c r="L1924" s="11">
        <v>3</v>
      </c>
      <c r="M1924" s="11">
        <v>2</v>
      </c>
      <c r="N1924" s="11">
        <v>2</v>
      </c>
      <c r="O1924" s="11">
        <v>0.05</v>
      </c>
      <c r="P1924" s="11">
        <v>0.15</v>
      </c>
      <c r="Q1924" s="11">
        <v>0.3</v>
      </c>
      <c r="R1924" s="11">
        <v>0.3</v>
      </c>
      <c r="S1924" s="11">
        <v>3591.0472</v>
      </c>
      <c r="T1924" s="11">
        <v>0.67500000000000004</v>
      </c>
      <c r="U1924" s="11">
        <v>50</v>
      </c>
      <c r="V1924" s="11">
        <v>1000</v>
      </c>
      <c r="W1924" s="11">
        <v>-9.2085438000000011</v>
      </c>
      <c r="Y1924" s="11">
        <v>-12.286935</v>
      </c>
      <c r="Z1924" s="11">
        <v>508.34194214876038</v>
      </c>
      <c r="AA1924" s="11">
        <v>3591.0472</v>
      </c>
      <c r="AB1924" s="11">
        <v>0.67500000000000004</v>
      </c>
      <c r="AC1924" s="11">
        <v>50</v>
      </c>
      <c r="AD1924" s="11">
        <v>-9.2085438000000011</v>
      </c>
    </row>
    <row r="1925" spans="2:30" x14ac:dyDescent="0.35">
      <c r="B1925" s="11">
        <v>-5.3902510000000001</v>
      </c>
      <c r="C1925" s="11">
        <v>45</v>
      </c>
      <c r="D1925" s="11">
        <v>129.42857000000001</v>
      </c>
      <c r="E1925" s="11">
        <v>5.7000000000000002E-2</v>
      </c>
      <c r="F1925" s="11">
        <v>3290.2892561983467</v>
      </c>
      <c r="G1925" s="11">
        <v>7000</v>
      </c>
      <c r="H1925" s="11">
        <v>0.8</v>
      </c>
      <c r="I1925" s="11">
        <v>0.3</v>
      </c>
      <c r="J1925" s="11">
        <v>0.9</v>
      </c>
      <c r="K1925" s="11">
        <v>4</v>
      </c>
      <c r="L1925" s="11">
        <v>2</v>
      </c>
      <c r="M1925" s="11">
        <v>3</v>
      </c>
      <c r="N1925" s="11">
        <v>2</v>
      </c>
      <c r="O1925" s="11">
        <v>0.125</v>
      </c>
      <c r="P1925" s="11">
        <v>0.1</v>
      </c>
      <c r="Q1925" s="11">
        <v>0.3</v>
      </c>
      <c r="R1925" s="11">
        <v>0.2</v>
      </c>
      <c r="S1925" s="11">
        <v>3781.9703</v>
      </c>
      <c r="T1925" s="11">
        <v>0.42499999999999999</v>
      </c>
      <c r="U1925" s="11">
        <v>70</v>
      </c>
      <c r="V1925" s="11">
        <v>1200</v>
      </c>
      <c r="W1925" s="11">
        <v>-3.4252838999999997</v>
      </c>
      <c r="Y1925" s="11">
        <v>-5.3902510000000001</v>
      </c>
      <c r="Z1925" s="11">
        <v>187.54648760330576</v>
      </c>
      <c r="AA1925" s="11">
        <v>3781.9703</v>
      </c>
      <c r="AB1925" s="11">
        <v>0.42499999999999999</v>
      </c>
      <c r="AC1925" s="11">
        <v>70</v>
      </c>
      <c r="AD1925" s="11">
        <v>-3.4252838999999997</v>
      </c>
    </row>
    <row r="1926" spans="2:30" x14ac:dyDescent="0.35">
      <c r="B1926" s="11">
        <v>-5.977983</v>
      </c>
      <c r="C1926" s="11">
        <v>25</v>
      </c>
      <c r="D1926" s="11">
        <v>129.42857000000001</v>
      </c>
      <c r="E1926" s="11">
        <v>0.27300000000000002</v>
      </c>
      <c r="F1926" s="11">
        <v>4085.3305785123966</v>
      </c>
      <c r="G1926" s="11">
        <v>3000</v>
      </c>
      <c r="H1926" s="11">
        <v>0.85</v>
      </c>
      <c r="I1926" s="11">
        <v>0.5</v>
      </c>
      <c r="J1926" s="11">
        <v>0.8</v>
      </c>
      <c r="K1926" s="11">
        <v>4</v>
      </c>
      <c r="L1926" s="11">
        <v>4</v>
      </c>
      <c r="M1926" s="11">
        <v>4</v>
      </c>
      <c r="N1926" s="11">
        <v>3</v>
      </c>
      <c r="O1926" s="11">
        <v>0.2</v>
      </c>
      <c r="P1926" s="11">
        <v>0.1</v>
      </c>
      <c r="Q1926" s="11">
        <v>0.3</v>
      </c>
      <c r="R1926" s="11">
        <v>0.2</v>
      </c>
      <c r="S1926" s="11">
        <v>812.43604000000005</v>
      </c>
      <c r="T1926" s="11">
        <v>0.55000000000000004</v>
      </c>
      <c r="U1926" s="11">
        <v>90</v>
      </c>
      <c r="V1926" s="11">
        <v>1200</v>
      </c>
      <c r="W1926" s="11">
        <v>-6.8380197000000003</v>
      </c>
      <c r="Y1926" s="11">
        <v>-5.977983</v>
      </c>
      <c r="Z1926" s="11">
        <v>1115.2952479338844</v>
      </c>
      <c r="AA1926" s="11">
        <v>812.43604000000005</v>
      </c>
      <c r="AB1926" s="11">
        <v>0.55000000000000004</v>
      </c>
      <c r="AC1926" s="11">
        <v>90</v>
      </c>
      <c r="AD1926" s="11">
        <v>-6.8380197000000003</v>
      </c>
    </row>
    <row r="1927" spans="2:30" x14ac:dyDescent="0.35">
      <c r="B1927" s="11">
        <v>17.025148000000002</v>
      </c>
      <c r="C1927" s="11">
        <v>20</v>
      </c>
      <c r="D1927" s="11">
        <v>105.06122000000001</v>
      </c>
      <c r="E1927" s="11">
        <v>0.246</v>
      </c>
      <c r="F1927" s="11">
        <v>1269.4214876033059</v>
      </c>
      <c r="G1927" s="11">
        <v>4000</v>
      </c>
      <c r="H1927" s="11">
        <v>0.85</v>
      </c>
      <c r="I1927" s="11">
        <v>0.5</v>
      </c>
      <c r="J1927" s="11">
        <v>0.8</v>
      </c>
      <c r="K1927" s="11">
        <v>3</v>
      </c>
      <c r="L1927" s="11">
        <v>3</v>
      </c>
      <c r="M1927" s="11">
        <v>4</v>
      </c>
      <c r="N1927" s="11">
        <v>3</v>
      </c>
      <c r="O1927" s="11">
        <v>0.125</v>
      </c>
      <c r="P1927" s="11">
        <v>0.1</v>
      </c>
      <c r="Q1927" s="11">
        <v>0.16666666999999999</v>
      </c>
      <c r="R1927" s="11">
        <v>0.3</v>
      </c>
      <c r="S1927" s="11">
        <v>1468.6858999999999</v>
      </c>
      <c r="T1927" s="11">
        <v>0.5</v>
      </c>
      <c r="U1927" s="11">
        <v>70</v>
      </c>
      <c r="V1927" s="11">
        <v>1400</v>
      </c>
      <c r="W1927" s="11">
        <v>13.834104</v>
      </c>
      <c r="Y1927" s="11">
        <v>17.025148000000002</v>
      </c>
      <c r="Z1927" s="11">
        <v>312.27768595041323</v>
      </c>
      <c r="AA1927" s="11">
        <v>1468.6858999999999</v>
      </c>
      <c r="AB1927" s="11">
        <v>0.5</v>
      </c>
      <c r="AC1927" s="11">
        <v>70</v>
      </c>
      <c r="AD1927" s="11">
        <v>13.834104</v>
      </c>
    </row>
    <row r="1928" spans="2:30" x14ac:dyDescent="0.35">
      <c r="B1928" s="11">
        <v>-7.103593</v>
      </c>
      <c r="C1928" s="11">
        <v>20</v>
      </c>
      <c r="D1928" s="11">
        <v>226.89796000000001</v>
      </c>
      <c r="E1928" s="11">
        <v>0.192</v>
      </c>
      <c r="F1928" s="11">
        <v>1075.6714876033056</v>
      </c>
      <c r="G1928" s="11">
        <v>7500</v>
      </c>
      <c r="H1928" s="11">
        <v>0.75</v>
      </c>
      <c r="I1928" s="11">
        <v>0.2</v>
      </c>
      <c r="J1928" s="11">
        <v>0.8</v>
      </c>
      <c r="K1928" s="11">
        <v>4</v>
      </c>
      <c r="L1928" s="11">
        <v>2</v>
      </c>
      <c r="M1928" s="11">
        <v>4</v>
      </c>
      <c r="N1928" s="11">
        <v>2</v>
      </c>
      <c r="O1928" s="11">
        <v>0.2</v>
      </c>
      <c r="P1928" s="11">
        <v>0.1</v>
      </c>
      <c r="Q1928" s="11">
        <v>0.16666666999999999</v>
      </c>
      <c r="R1928" s="11">
        <v>0.25</v>
      </c>
      <c r="S1928" s="11">
        <v>2753.7860999999998</v>
      </c>
      <c r="T1928" s="11">
        <v>0.5</v>
      </c>
      <c r="U1928" s="11">
        <v>40</v>
      </c>
      <c r="V1928" s="11">
        <v>1200</v>
      </c>
      <c r="W1928" s="11">
        <v>-4.1211900000000004</v>
      </c>
      <c r="Y1928" s="11">
        <v>-7.103593</v>
      </c>
      <c r="Z1928" s="11">
        <v>206.52892561983469</v>
      </c>
      <c r="AA1928" s="11">
        <v>2753.7860999999998</v>
      </c>
      <c r="AB1928" s="11">
        <v>0.5</v>
      </c>
      <c r="AC1928" s="11">
        <v>40</v>
      </c>
      <c r="AD1928" s="11">
        <v>-4.1211900000000004</v>
      </c>
    </row>
    <row r="1929" spans="2:30" x14ac:dyDescent="0.35">
      <c r="B1929" s="11">
        <v>-5.5669029999999999</v>
      </c>
      <c r="C1929" s="11">
        <v>15</v>
      </c>
      <c r="D1929" s="11">
        <v>300</v>
      </c>
      <c r="E1929" s="11">
        <v>0.111</v>
      </c>
      <c r="F1929" s="11">
        <v>2847.3657024793383</v>
      </c>
      <c r="G1929" s="11">
        <v>8500</v>
      </c>
      <c r="H1929" s="11">
        <v>0.7</v>
      </c>
      <c r="I1929" s="11">
        <v>0.5</v>
      </c>
      <c r="J1929" s="11">
        <v>0.9</v>
      </c>
      <c r="K1929" s="11">
        <v>3</v>
      </c>
      <c r="L1929" s="11">
        <v>2</v>
      </c>
      <c r="M1929" s="11">
        <v>2</v>
      </c>
      <c r="N1929" s="11">
        <v>2</v>
      </c>
      <c r="O1929" s="11">
        <v>0.05</v>
      </c>
      <c r="P1929" s="11">
        <v>0.2</v>
      </c>
      <c r="Q1929" s="11">
        <v>0.1</v>
      </c>
      <c r="R1929" s="11">
        <v>0.25</v>
      </c>
      <c r="S1929" s="11">
        <v>3995.9214000000002</v>
      </c>
      <c r="T1929" s="11">
        <v>0.65</v>
      </c>
      <c r="U1929" s="11">
        <v>60</v>
      </c>
      <c r="V1929" s="11">
        <v>1400</v>
      </c>
      <c r="W1929" s="11">
        <v>-5.4489391999999999</v>
      </c>
      <c r="Y1929" s="11">
        <v>-5.5669029999999999</v>
      </c>
      <c r="Z1929" s="11">
        <v>316.05759297520655</v>
      </c>
      <c r="AA1929" s="11">
        <v>3995.9214000000002</v>
      </c>
      <c r="AB1929" s="11">
        <v>0.65</v>
      </c>
      <c r="AC1929" s="11">
        <v>60</v>
      </c>
      <c r="AD1929" s="11">
        <v>-5.4489391999999999</v>
      </c>
    </row>
    <row r="1930" spans="2:30" x14ac:dyDescent="0.35">
      <c r="B1930" s="11">
        <v>35.627299000000001</v>
      </c>
      <c r="C1930" s="11">
        <v>25</v>
      </c>
      <c r="D1930" s="11">
        <v>1.5</v>
      </c>
      <c r="E1930" s="11">
        <v>0.3</v>
      </c>
      <c r="F1930" s="11">
        <v>4500</v>
      </c>
      <c r="G1930" s="11">
        <v>5000</v>
      </c>
      <c r="H1930" s="11">
        <v>0.85</v>
      </c>
      <c r="I1930" s="11">
        <v>0.4</v>
      </c>
      <c r="J1930" s="11">
        <v>0.9</v>
      </c>
      <c r="K1930" s="11">
        <v>4</v>
      </c>
      <c r="L1930" s="11">
        <v>3</v>
      </c>
      <c r="M1930" s="11">
        <v>2</v>
      </c>
      <c r="N1930" s="11">
        <v>4</v>
      </c>
      <c r="O1930" s="11">
        <v>0.125</v>
      </c>
      <c r="P1930" s="11">
        <v>0.15</v>
      </c>
      <c r="Q1930" s="11">
        <v>0.23333333000000001</v>
      </c>
      <c r="R1930" s="11">
        <v>0.2</v>
      </c>
      <c r="S1930" s="11">
        <v>3046.6351</v>
      </c>
      <c r="T1930" s="11">
        <v>0.5</v>
      </c>
      <c r="U1930" s="11">
        <v>70</v>
      </c>
      <c r="V1930" s="11">
        <v>1800</v>
      </c>
      <c r="W1930" s="11">
        <v>41.262534000000002</v>
      </c>
      <c r="Y1930" s="11">
        <v>35.627299000000001</v>
      </c>
      <c r="Z1930" s="11">
        <v>1350</v>
      </c>
      <c r="AA1930" s="11">
        <v>3046.6351</v>
      </c>
      <c r="AB1930" s="11">
        <v>0.5</v>
      </c>
      <c r="AC1930" s="11">
        <v>70</v>
      </c>
      <c r="AD1930" s="11">
        <v>41.262534000000002</v>
      </c>
    </row>
    <row r="1931" spans="2:30" x14ac:dyDescent="0.35">
      <c r="B1931" s="11">
        <v>-24.654253000000001</v>
      </c>
      <c r="C1931" s="11">
        <v>35</v>
      </c>
      <c r="D1931" s="11">
        <v>92.877550999999997</v>
      </c>
      <c r="E1931" s="11">
        <v>0.03</v>
      </c>
      <c r="F1931" s="11">
        <v>1885.5371900826447</v>
      </c>
      <c r="G1931" s="11">
        <v>7500</v>
      </c>
      <c r="H1931" s="11">
        <v>0.8</v>
      </c>
      <c r="I1931" s="11">
        <v>0.5</v>
      </c>
      <c r="J1931" s="11">
        <v>0.6</v>
      </c>
      <c r="K1931" s="11">
        <v>4</v>
      </c>
      <c r="L1931" s="11">
        <v>4</v>
      </c>
      <c r="M1931" s="11">
        <v>4</v>
      </c>
      <c r="N1931" s="11">
        <v>3</v>
      </c>
      <c r="O1931" s="11">
        <v>0.125</v>
      </c>
      <c r="P1931" s="11">
        <v>0.15</v>
      </c>
      <c r="Q1931" s="11">
        <v>0.23333333000000001</v>
      </c>
      <c r="R1931" s="11">
        <v>0.25</v>
      </c>
      <c r="S1931" s="11">
        <v>4295.4811</v>
      </c>
      <c r="T1931" s="11">
        <v>0.52500000000000002</v>
      </c>
      <c r="U1931" s="11">
        <v>90</v>
      </c>
      <c r="V1931" s="11">
        <v>2000</v>
      </c>
      <c r="W1931" s="11">
        <v>-22.621590999999999</v>
      </c>
      <c r="Y1931" s="11">
        <v>-24.654253000000001</v>
      </c>
      <c r="Z1931" s="11">
        <v>56.566115702479337</v>
      </c>
      <c r="AA1931" s="11">
        <v>4295.4811</v>
      </c>
      <c r="AB1931" s="11">
        <v>0.52500000000000002</v>
      </c>
      <c r="AC1931" s="11">
        <v>90</v>
      </c>
      <c r="AD1931" s="11">
        <v>-22.621590999999999</v>
      </c>
    </row>
    <row r="1932" spans="2:30" x14ac:dyDescent="0.35">
      <c r="B1932" s="11">
        <v>-15.278835000000001</v>
      </c>
      <c r="C1932" s="11">
        <v>25</v>
      </c>
      <c r="D1932" s="11">
        <v>226.89796000000001</v>
      </c>
      <c r="E1932" s="11">
        <v>0.219</v>
      </c>
      <c r="F1932" s="11">
        <v>1825</v>
      </c>
      <c r="G1932" s="11">
        <v>6000</v>
      </c>
      <c r="H1932" s="11">
        <v>0.85</v>
      </c>
      <c r="I1932" s="11">
        <v>0.3</v>
      </c>
      <c r="J1932" s="11">
        <v>0.6</v>
      </c>
      <c r="K1932" s="11">
        <v>3</v>
      </c>
      <c r="L1932" s="11">
        <v>4</v>
      </c>
      <c r="M1932" s="11">
        <v>2</v>
      </c>
      <c r="N1932" s="11">
        <v>4</v>
      </c>
      <c r="O1932" s="11">
        <v>0.125</v>
      </c>
      <c r="P1932" s="11">
        <v>0.15</v>
      </c>
      <c r="Q1932" s="11">
        <v>0.23333333000000001</v>
      </c>
      <c r="R1932" s="11">
        <v>0.35</v>
      </c>
      <c r="S1932" s="11">
        <v>1624.8721</v>
      </c>
      <c r="T1932" s="11">
        <v>0.67500000000000004</v>
      </c>
      <c r="U1932" s="11">
        <v>90</v>
      </c>
      <c r="V1932" s="11">
        <v>1800</v>
      </c>
      <c r="W1932" s="11">
        <v>-14.98338</v>
      </c>
      <c r="Y1932" s="11">
        <v>-15.278835000000001</v>
      </c>
      <c r="Z1932" s="11">
        <v>399.67500000000001</v>
      </c>
      <c r="AA1932" s="11">
        <v>1624.8721</v>
      </c>
      <c r="AB1932" s="11">
        <v>0.67500000000000004</v>
      </c>
      <c r="AC1932" s="11">
        <v>90</v>
      </c>
      <c r="AD1932" s="11">
        <v>-14.98338</v>
      </c>
    </row>
    <row r="1933" spans="2:30" x14ac:dyDescent="0.35">
      <c r="B1933" s="11">
        <v>24.544836</v>
      </c>
      <c r="C1933" s="11">
        <v>25</v>
      </c>
      <c r="D1933" s="11">
        <v>172.07142999999999</v>
      </c>
      <c r="E1933" s="11">
        <v>8.4000000000000005E-2</v>
      </c>
      <c r="F1933" s="11">
        <v>3490.909090909091</v>
      </c>
      <c r="G1933" s="11">
        <v>5500</v>
      </c>
      <c r="H1933" s="11">
        <v>0.7</v>
      </c>
      <c r="I1933" s="11">
        <v>0.5</v>
      </c>
      <c r="J1933" s="11">
        <v>0.6</v>
      </c>
      <c r="K1933" s="11">
        <v>3</v>
      </c>
      <c r="L1933" s="11">
        <v>3</v>
      </c>
      <c r="M1933" s="11">
        <v>4</v>
      </c>
      <c r="N1933" s="11">
        <v>4</v>
      </c>
      <c r="O1933" s="11">
        <v>0.2</v>
      </c>
      <c r="P1933" s="11">
        <v>0.2</v>
      </c>
      <c r="Q1933" s="11">
        <v>0.16666666999999999</v>
      </c>
      <c r="R1933" s="11">
        <v>0.2</v>
      </c>
      <c r="S1933" s="11">
        <v>1954.9241999999999</v>
      </c>
      <c r="T1933" s="11">
        <v>0.42499999999999999</v>
      </c>
      <c r="U1933" s="11">
        <v>90</v>
      </c>
      <c r="V1933" s="11">
        <v>600</v>
      </c>
      <c r="W1933" s="11">
        <v>25.051257</v>
      </c>
      <c r="Y1933" s="11">
        <v>24.544836</v>
      </c>
      <c r="Z1933" s="11">
        <v>293.23636363636365</v>
      </c>
      <c r="AA1933" s="11">
        <v>1954.9241999999999</v>
      </c>
      <c r="AB1933" s="11">
        <v>0.42499999999999999</v>
      </c>
      <c r="AC1933" s="11">
        <v>90</v>
      </c>
      <c r="AD1933" s="11">
        <v>25.051257</v>
      </c>
    </row>
    <row r="1934" spans="2:30" x14ac:dyDescent="0.35">
      <c r="B1934" s="11">
        <v>-15.429646</v>
      </c>
      <c r="C1934" s="11">
        <v>40</v>
      </c>
      <c r="D1934" s="11">
        <v>62.418367000000003</v>
      </c>
      <c r="E1934" s="11">
        <v>0.219</v>
      </c>
      <c r="F1934" s="11">
        <v>640.13429752066122</v>
      </c>
      <c r="G1934" s="11">
        <v>8000</v>
      </c>
      <c r="H1934" s="11">
        <v>0.75</v>
      </c>
      <c r="I1934" s="11">
        <v>0.3</v>
      </c>
      <c r="J1934" s="11">
        <v>0.8</v>
      </c>
      <c r="K1934" s="11">
        <v>3</v>
      </c>
      <c r="L1934" s="11">
        <v>3</v>
      </c>
      <c r="M1934" s="11">
        <v>3</v>
      </c>
      <c r="N1934" s="11">
        <v>3</v>
      </c>
      <c r="O1934" s="11">
        <v>0.2</v>
      </c>
      <c r="P1934" s="11">
        <v>0.15</v>
      </c>
      <c r="Q1934" s="11">
        <v>0.1</v>
      </c>
      <c r="R1934" s="11">
        <v>0.2</v>
      </c>
      <c r="S1934" s="11">
        <v>1977.0065999999999</v>
      </c>
      <c r="T1934" s="11">
        <v>0.52500000000000002</v>
      </c>
      <c r="U1934" s="11">
        <v>80</v>
      </c>
      <c r="V1934" s="11">
        <v>1600</v>
      </c>
      <c r="W1934" s="11">
        <v>-17.142714000000002</v>
      </c>
      <c r="Y1934" s="11">
        <v>-15.429646</v>
      </c>
      <c r="Z1934" s="11">
        <v>140.18941115702481</v>
      </c>
      <c r="AA1934" s="11">
        <v>1977.0065999999999</v>
      </c>
      <c r="AB1934" s="11">
        <v>0.52500000000000002</v>
      </c>
      <c r="AC1934" s="11">
        <v>80</v>
      </c>
      <c r="AD1934" s="11">
        <v>-17.142714000000002</v>
      </c>
    </row>
    <row r="1935" spans="2:30" x14ac:dyDescent="0.35">
      <c r="B1935" s="11">
        <v>-12.908412999999999</v>
      </c>
      <c r="C1935" s="11">
        <v>45</v>
      </c>
      <c r="D1935" s="11">
        <v>135.52041</v>
      </c>
      <c r="E1935" s="11">
        <v>0.192</v>
      </c>
      <c r="F1935" s="11">
        <v>2404.4421487603304</v>
      </c>
      <c r="G1935" s="11">
        <v>7500</v>
      </c>
      <c r="H1935" s="11">
        <v>0.8</v>
      </c>
      <c r="I1935" s="11">
        <v>0.2</v>
      </c>
      <c r="J1935" s="11">
        <v>0.7</v>
      </c>
      <c r="K1935" s="11">
        <v>4</v>
      </c>
      <c r="L1935" s="11">
        <v>3</v>
      </c>
      <c r="M1935" s="11">
        <v>2</v>
      </c>
      <c r="N1935" s="11">
        <v>3</v>
      </c>
      <c r="O1935" s="11">
        <v>0.2</v>
      </c>
      <c r="P1935" s="11">
        <v>0.1</v>
      </c>
      <c r="Q1935" s="11">
        <v>0.3</v>
      </c>
      <c r="R1935" s="11">
        <v>0.2</v>
      </c>
      <c r="S1935" s="11">
        <v>1800.9382000000001</v>
      </c>
      <c r="T1935" s="11">
        <v>0.625</v>
      </c>
      <c r="U1935" s="11">
        <v>50</v>
      </c>
      <c r="V1935" s="11">
        <v>600</v>
      </c>
      <c r="W1935" s="11">
        <v>-12.723029</v>
      </c>
      <c r="Y1935" s="11">
        <v>-12.908412999999999</v>
      </c>
      <c r="Z1935" s="11">
        <v>461.65289256198344</v>
      </c>
      <c r="AA1935" s="11">
        <v>1800.9382000000001</v>
      </c>
      <c r="AB1935" s="11">
        <v>0.625</v>
      </c>
      <c r="AC1935" s="11">
        <v>50</v>
      </c>
      <c r="AD1935" s="11">
        <v>-12.723029</v>
      </c>
    </row>
    <row r="1936" spans="2:30" x14ac:dyDescent="0.35">
      <c r="B1936" s="11">
        <v>37.685825000000001</v>
      </c>
      <c r="C1936" s="11">
        <v>20</v>
      </c>
      <c r="D1936" s="11">
        <v>214.71429000000001</v>
      </c>
      <c r="E1936" s="11">
        <v>0.246</v>
      </c>
      <c r="F1936" s="11">
        <v>1825</v>
      </c>
      <c r="G1936" s="11">
        <v>2500</v>
      </c>
      <c r="H1936" s="11">
        <v>0.7</v>
      </c>
      <c r="I1936" s="11">
        <v>0.4</v>
      </c>
      <c r="J1936" s="11">
        <v>0.9</v>
      </c>
      <c r="K1936" s="11">
        <v>3</v>
      </c>
      <c r="L1936" s="11">
        <v>4</v>
      </c>
      <c r="M1936" s="11">
        <v>2</v>
      </c>
      <c r="N1936" s="11">
        <v>4</v>
      </c>
      <c r="O1936" s="11">
        <v>0.125</v>
      </c>
      <c r="P1936" s="11">
        <v>0.1</v>
      </c>
      <c r="Q1936" s="11">
        <v>0.3</v>
      </c>
      <c r="R1936" s="11">
        <v>0.35</v>
      </c>
      <c r="S1936" s="11">
        <v>1573.5921000000001</v>
      </c>
      <c r="T1936" s="11">
        <v>0.4</v>
      </c>
      <c r="U1936" s="11">
        <v>90</v>
      </c>
      <c r="V1936" s="11">
        <v>400</v>
      </c>
      <c r="W1936" s="11">
        <v>40.645640999999998</v>
      </c>
      <c r="Y1936" s="11">
        <v>37.685825000000001</v>
      </c>
      <c r="Z1936" s="11">
        <v>448.95</v>
      </c>
      <c r="AA1936" s="11">
        <v>1573.5921000000001</v>
      </c>
      <c r="AB1936" s="11">
        <v>0.4</v>
      </c>
      <c r="AC1936" s="11">
        <v>90</v>
      </c>
      <c r="AD1936" s="11">
        <v>40.645640999999998</v>
      </c>
    </row>
    <row r="1937" spans="2:30" x14ac:dyDescent="0.35">
      <c r="B1937" s="11">
        <v>9.7893670000000004</v>
      </c>
      <c r="C1937" s="11">
        <v>20</v>
      </c>
      <c r="D1937" s="11">
        <v>257.35714000000002</v>
      </c>
      <c r="E1937" s="11">
        <v>0.246</v>
      </c>
      <c r="F1937" s="11">
        <v>2009.9173553719008</v>
      </c>
      <c r="G1937" s="11">
        <v>5000</v>
      </c>
      <c r="H1937" s="11">
        <v>0.8</v>
      </c>
      <c r="I1937" s="11">
        <v>0.3</v>
      </c>
      <c r="J1937" s="11">
        <v>0.6</v>
      </c>
      <c r="K1937" s="11">
        <v>3</v>
      </c>
      <c r="L1937" s="11">
        <v>3</v>
      </c>
      <c r="M1937" s="11">
        <v>4</v>
      </c>
      <c r="N1937" s="11">
        <v>2</v>
      </c>
      <c r="O1937" s="11">
        <v>0.05</v>
      </c>
      <c r="P1937" s="11">
        <v>0.2</v>
      </c>
      <c r="Q1937" s="11">
        <v>0.23333333000000001</v>
      </c>
      <c r="R1937" s="11">
        <v>0.2</v>
      </c>
      <c r="S1937" s="11">
        <v>2272.9663</v>
      </c>
      <c r="T1937" s="11">
        <v>0.55000000000000004</v>
      </c>
      <c r="U1937" s="11">
        <v>90</v>
      </c>
      <c r="V1937" s="11">
        <v>600</v>
      </c>
      <c r="W1937" s="11">
        <v>14.750671000000001</v>
      </c>
      <c r="Y1937" s="11">
        <v>9.7893670000000004</v>
      </c>
      <c r="Z1937" s="11">
        <v>494.43966942148762</v>
      </c>
      <c r="AA1937" s="11">
        <v>2272.9663</v>
      </c>
      <c r="AB1937" s="11">
        <v>0.55000000000000004</v>
      </c>
      <c r="AC1937" s="11">
        <v>90</v>
      </c>
      <c r="AD1937" s="11">
        <v>14.750671000000001</v>
      </c>
    </row>
    <row r="1938" spans="2:30" x14ac:dyDescent="0.35">
      <c r="B1938" s="11">
        <v>-5.9536020000000001</v>
      </c>
      <c r="C1938" s="11">
        <v>15</v>
      </c>
      <c r="D1938" s="11">
        <v>281.72449</v>
      </c>
      <c r="E1938" s="11">
        <v>0.192</v>
      </c>
      <c r="F1938" s="11">
        <v>3535.3822314049589</v>
      </c>
      <c r="G1938" s="11">
        <v>7000</v>
      </c>
      <c r="H1938" s="11">
        <v>0.75</v>
      </c>
      <c r="I1938" s="11">
        <v>0.4</v>
      </c>
      <c r="J1938" s="11">
        <v>0.7</v>
      </c>
      <c r="K1938" s="11">
        <v>2</v>
      </c>
      <c r="L1938" s="11">
        <v>2</v>
      </c>
      <c r="M1938" s="11">
        <v>4</v>
      </c>
      <c r="N1938" s="11">
        <v>3</v>
      </c>
      <c r="O1938" s="11">
        <v>0.05</v>
      </c>
      <c r="P1938" s="11">
        <v>0.1</v>
      </c>
      <c r="Q1938" s="11">
        <v>0.3</v>
      </c>
      <c r="R1938" s="11">
        <v>0.25</v>
      </c>
      <c r="S1938" s="11">
        <v>2657.9205000000002</v>
      </c>
      <c r="T1938" s="11">
        <v>0.65</v>
      </c>
      <c r="U1938" s="11">
        <v>60</v>
      </c>
      <c r="V1938" s="11">
        <v>1800</v>
      </c>
      <c r="W1938" s="11">
        <v>1.5908373999999998</v>
      </c>
      <c r="Y1938" s="11">
        <v>-5.9536020000000001</v>
      </c>
      <c r="Z1938" s="11">
        <v>678.7933884297521</v>
      </c>
      <c r="AA1938" s="11">
        <v>2657.9205000000002</v>
      </c>
      <c r="AB1938" s="11">
        <v>0.65</v>
      </c>
      <c r="AC1938" s="11">
        <v>60</v>
      </c>
      <c r="AD1938" s="11">
        <v>1.5908373999999998</v>
      </c>
    </row>
    <row r="1939" spans="2:30" x14ac:dyDescent="0.35">
      <c r="B1939" s="11">
        <v>-15.793184999999999</v>
      </c>
      <c r="C1939" s="11">
        <v>30</v>
      </c>
      <c r="D1939" s="11">
        <v>257.35714000000002</v>
      </c>
      <c r="E1939" s="11">
        <v>0.246</v>
      </c>
      <c r="F1939" s="11">
        <v>3490.909090909091</v>
      </c>
      <c r="G1939" s="11">
        <v>2500</v>
      </c>
      <c r="H1939" s="11">
        <v>0.85</v>
      </c>
      <c r="I1939" s="11">
        <v>0.2</v>
      </c>
      <c r="J1939" s="11">
        <v>0.8</v>
      </c>
      <c r="K1939" s="11">
        <v>4</v>
      </c>
      <c r="L1939" s="11">
        <v>2</v>
      </c>
      <c r="M1939" s="11">
        <v>3</v>
      </c>
      <c r="N1939" s="11">
        <v>2</v>
      </c>
      <c r="O1939" s="11">
        <v>0.125</v>
      </c>
      <c r="P1939" s="11">
        <v>0.15</v>
      </c>
      <c r="Q1939" s="11">
        <v>0.3</v>
      </c>
      <c r="R1939" s="11">
        <v>0.25</v>
      </c>
      <c r="S1939" s="11">
        <v>1066.1126999999999</v>
      </c>
      <c r="T1939" s="11">
        <v>0.67500000000000004</v>
      </c>
      <c r="U1939" s="11">
        <v>50</v>
      </c>
      <c r="V1939" s="11">
        <v>1200</v>
      </c>
      <c r="W1939" s="11">
        <v>-18.346171999999999</v>
      </c>
      <c r="Y1939" s="11">
        <v>-15.793184999999999</v>
      </c>
      <c r="Z1939" s="11">
        <v>858.76363636363635</v>
      </c>
      <c r="AA1939" s="11">
        <v>1066.1126999999999</v>
      </c>
      <c r="AB1939" s="11">
        <v>0.67500000000000004</v>
      </c>
      <c r="AC1939" s="11">
        <v>50</v>
      </c>
      <c r="AD1939" s="11">
        <v>-18.346171999999999</v>
      </c>
    </row>
    <row r="1940" spans="2:30" x14ac:dyDescent="0.35">
      <c r="B1940" s="11">
        <v>-5.9907250000000003</v>
      </c>
      <c r="C1940" s="11">
        <v>30</v>
      </c>
      <c r="D1940" s="11">
        <v>98.969387999999995</v>
      </c>
      <c r="E1940" s="11">
        <v>0.246</v>
      </c>
      <c r="F1940" s="11">
        <v>2750.413223140496</v>
      </c>
      <c r="G1940" s="11">
        <v>5000</v>
      </c>
      <c r="H1940" s="11">
        <v>0.7</v>
      </c>
      <c r="I1940" s="11">
        <v>0.5</v>
      </c>
      <c r="J1940" s="11">
        <v>0.6</v>
      </c>
      <c r="K1940" s="11">
        <v>2</v>
      </c>
      <c r="L1940" s="11">
        <v>2</v>
      </c>
      <c r="M1940" s="11">
        <v>4</v>
      </c>
      <c r="N1940" s="11">
        <v>4</v>
      </c>
      <c r="O1940" s="11">
        <v>0.05</v>
      </c>
      <c r="P1940" s="11">
        <v>0.15</v>
      </c>
      <c r="Q1940" s="11">
        <v>0.16666666999999999</v>
      </c>
      <c r="R1940" s="11">
        <v>0.25</v>
      </c>
      <c r="S1940" s="11">
        <v>2132.2253999999998</v>
      </c>
      <c r="T1940" s="11">
        <v>0.67500000000000004</v>
      </c>
      <c r="U1940" s="11">
        <v>70</v>
      </c>
      <c r="V1940" s="11">
        <v>1800</v>
      </c>
      <c r="W1940" s="11">
        <v>-10.284014000000001</v>
      </c>
      <c r="Y1940" s="11">
        <v>-5.9907250000000003</v>
      </c>
      <c r="Z1940" s="11">
        <v>676.60165289256202</v>
      </c>
      <c r="AA1940" s="11">
        <v>2132.2253999999998</v>
      </c>
      <c r="AB1940" s="11">
        <v>0.67500000000000004</v>
      </c>
      <c r="AC1940" s="11">
        <v>70</v>
      </c>
      <c r="AD1940" s="11">
        <v>-10.284014000000001</v>
      </c>
    </row>
    <row r="1941" spans="2:30" x14ac:dyDescent="0.35">
      <c r="B1941" s="11">
        <v>7.2597709999999998</v>
      </c>
      <c r="C1941" s="11">
        <v>25</v>
      </c>
      <c r="D1941" s="11">
        <v>98.969387999999995</v>
      </c>
      <c r="E1941" s="11">
        <v>0.3</v>
      </c>
      <c r="F1941" s="11">
        <v>1167.3037190082646</v>
      </c>
      <c r="G1941" s="11">
        <v>4000</v>
      </c>
      <c r="H1941" s="11">
        <v>0.75</v>
      </c>
      <c r="I1941" s="11">
        <v>0.3</v>
      </c>
      <c r="J1941" s="11">
        <v>0.6</v>
      </c>
      <c r="K1941" s="11">
        <v>3</v>
      </c>
      <c r="L1941" s="11">
        <v>4</v>
      </c>
      <c r="M1941" s="11">
        <v>3</v>
      </c>
      <c r="N1941" s="11">
        <v>4</v>
      </c>
      <c r="O1941" s="11">
        <v>0.05</v>
      </c>
      <c r="P1941" s="11">
        <v>0.2</v>
      </c>
      <c r="Q1941" s="11">
        <v>0.1</v>
      </c>
      <c r="R1941" s="11">
        <v>0.25</v>
      </c>
      <c r="S1941" s="11">
        <v>2437.3081000000002</v>
      </c>
      <c r="T1941" s="11">
        <v>0.5</v>
      </c>
      <c r="U1941" s="11">
        <v>60</v>
      </c>
      <c r="V1941" s="11">
        <v>1600</v>
      </c>
      <c r="W1941" s="11">
        <v>6.6966497999999994</v>
      </c>
      <c r="Y1941" s="11">
        <v>7.2597709999999998</v>
      </c>
      <c r="Z1941" s="11">
        <v>350.19111570247935</v>
      </c>
      <c r="AA1941" s="11">
        <v>2437.3081000000002</v>
      </c>
      <c r="AB1941" s="11">
        <v>0.5</v>
      </c>
      <c r="AC1941" s="11">
        <v>60</v>
      </c>
      <c r="AD1941" s="11">
        <v>6.6966497999999994</v>
      </c>
    </row>
    <row r="1942" spans="2:30" x14ac:dyDescent="0.35">
      <c r="B1942" s="11">
        <v>-7.832579</v>
      </c>
      <c r="C1942" s="11">
        <v>40</v>
      </c>
      <c r="D1942" s="11">
        <v>257.35714000000002</v>
      </c>
      <c r="E1942" s="11">
        <v>5.7000000000000002E-2</v>
      </c>
      <c r="F1942" s="11">
        <v>3535.3822314049589</v>
      </c>
      <c r="G1942" s="11">
        <v>7000</v>
      </c>
      <c r="H1942" s="11">
        <v>0.85</v>
      </c>
      <c r="I1942" s="11">
        <v>0.3</v>
      </c>
      <c r="J1942" s="11">
        <v>0.6</v>
      </c>
      <c r="K1942" s="11">
        <v>2</v>
      </c>
      <c r="L1942" s="11">
        <v>3</v>
      </c>
      <c r="M1942" s="11">
        <v>4</v>
      </c>
      <c r="N1942" s="11">
        <v>4</v>
      </c>
      <c r="O1942" s="11">
        <v>0.05</v>
      </c>
      <c r="P1942" s="11">
        <v>0.2</v>
      </c>
      <c r="Q1942" s="11">
        <v>0.3</v>
      </c>
      <c r="R1942" s="11">
        <v>0.25</v>
      </c>
      <c r="S1942" s="11">
        <v>2270.4686000000002</v>
      </c>
      <c r="T1942" s="11">
        <v>0.57499999999999996</v>
      </c>
      <c r="U1942" s="11">
        <v>90</v>
      </c>
      <c r="V1942" s="11">
        <v>600</v>
      </c>
      <c r="W1942" s="11">
        <v>-11.492127</v>
      </c>
      <c r="Y1942" s="11">
        <v>-7.832579</v>
      </c>
      <c r="Z1942" s="11">
        <v>201.51678719008265</v>
      </c>
      <c r="AA1942" s="11">
        <v>2270.4686000000002</v>
      </c>
      <c r="AB1942" s="11">
        <v>0.57499999999999996</v>
      </c>
      <c r="AC1942" s="11">
        <v>90</v>
      </c>
      <c r="AD1942" s="11">
        <v>-11.492127</v>
      </c>
    </row>
    <row r="1943" spans="2:30" x14ac:dyDescent="0.35">
      <c r="B1943" s="11">
        <v>1.7766660000000001</v>
      </c>
      <c r="C1943" s="11">
        <v>20</v>
      </c>
      <c r="D1943" s="11">
        <v>226.89796000000001</v>
      </c>
      <c r="E1943" s="11">
        <v>0.246</v>
      </c>
      <c r="F1943" s="11">
        <v>1300</v>
      </c>
      <c r="G1943" s="11">
        <v>7500</v>
      </c>
      <c r="H1943" s="11">
        <v>0.8</v>
      </c>
      <c r="I1943" s="11">
        <v>0.3</v>
      </c>
      <c r="J1943" s="11">
        <v>0.9</v>
      </c>
      <c r="K1943" s="11">
        <v>2</v>
      </c>
      <c r="L1943" s="11">
        <v>2</v>
      </c>
      <c r="M1943" s="11">
        <v>4</v>
      </c>
      <c r="N1943" s="11">
        <v>3</v>
      </c>
      <c r="O1943" s="11">
        <v>0.05</v>
      </c>
      <c r="P1943" s="11">
        <v>0.2</v>
      </c>
      <c r="Q1943" s="11">
        <v>0.23333333000000001</v>
      </c>
      <c r="R1943" s="11">
        <v>0.25</v>
      </c>
      <c r="S1943" s="11">
        <v>2753.7860999999998</v>
      </c>
      <c r="T1943" s="11">
        <v>0.55000000000000004</v>
      </c>
      <c r="U1943" s="11">
        <v>60</v>
      </c>
      <c r="V1943" s="11">
        <v>1000</v>
      </c>
      <c r="W1943" s="11">
        <v>1.6738001</v>
      </c>
      <c r="Y1943" s="11">
        <v>1.7766660000000001</v>
      </c>
      <c r="Z1943" s="11">
        <v>319.8</v>
      </c>
      <c r="AA1943" s="11">
        <v>2753.7860999999998</v>
      </c>
      <c r="AB1943" s="11">
        <v>0.55000000000000004</v>
      </c>
      <c r="AC1943" s="11">
        <v>60</v>
      </c>
      <c r="AD1943" s="11">
        <v>1.6738001</v>
      </c>
    </row>
    <row r="1944" spans="2:30" x14ac:dyDescent="0.35">
      <c r="B1944" s="11">
        <v>-25.484662</v>
      </c>
      <c r="C1944" s="11">
        <v>35</v>
      </c>
      <c r="D1944" s="11">
        <v>111.15306</v>
      </c>
      <c r="E1944" s="11">
        <v>0.03</v>
      </c>
      <c r="F1944" s="11">
        <v>2009.9173553719008</v>
      </c>
      <c r="G1944" s="11">
        <v>8000</v>
      </c>
      <c r="H1944" s="11">
        <v>0.85</v>
      </c>
      <c r="I1944" s="11">
        <v>0.2</v>
      </c>
      <c r="J1944" s="11">
        <v>0.7</v>
      </c>
      <c r="K1944" s="11">
        <v>4</v>
      </c>
      <c r="L1944" s="11">
        <v>2</v>
      </c>
      <c r="M1944" s="11">
        <v>3</v>
      </c>
      <c r="N1944" s="11">
        <v>4</v>
      </c>
      <c r="O1944" s="11">
        <v>0.05</v>
      </c>
      <c r="P1944" s="11">
        <v>0.2</v>
      </c>
      <c r="Q1944" s="11">
        <v>0.3</v>
      </c>
      <c r="R1944" s="11">
        <v>0.35</v>
      </c>
      <c r="S1944" s="11">
        <v>2036.3761999999999</v>
      </c>
      <c r="T1944" s="11">
        <v>0.65</v>
      </c>
      <c r="U1944" s="11">
        <v>60</v>
      </c>
      <c r="V1944" s="11">
        <v>1800</v>
      </c>
      <c r="W1944" s="11">
        <v>-26.070277999999998</v>
      </c>
      <c r="Y1944" s="11">
        <v>-25.484662</v>
      </c>
      <c r="Z1944" s="11">
        <v>60.297520661157023</v>
      </c>
      <c r="AA1944" s="11">
        <v>2036.3761999999999</v>
      </c>
      <c r="AB1944" s="11">
        <v>0.65</v>
      </c>
      <c r="AC1944" s="11">
        <v>60</v>
      </c>
      <c r="AD1944" s="11">
        <v>-26.070277999999998</v>
      </c>
    </row>
    <row r="1945" spans="2:30" x14ac:dyDescent="0.35">
      <c r="B1945" s="11">
        <v>3.740313</v>
      </c>
      <c r="C1945" s="11">
        <v>20</v>
      </c>
      <c r="D1945" s="11">
        <v>62.418367000000003</v>
      </c>
      <c r="E1945" s="11">
        <v>0.192</v>
      </c>
      <c r="F1945" s="11">
        <v>1269.4214876033059</v>
      </c>
      <c r="G1945" s="11">
        <v>8500</v>
      </c>
      <c r="H1945" s="11">
        <v>0.75</v>
      </c>
      <c r="I1945" s="11">
        <v>0.4</v>
      </c>
      <c r="J1945" s="11">
        <v>0.6</v>
      </c>
      <c r="K1945" s="11">
        <v>2</v>
      </c>
      <c r="L1945" s="11">
        <v>4</v>
      </c>
      <c r="M1945" s="11">
        <v>2</v>
      </c>
      <c r="N1945" s="11">
        <v>4</v>
      </c>
      <c r="O1945" s="11">
        <v>0.125</v>
      </c>
      <c r="P1945" s="11">
        <v>0.2</v>
      </c>
      <c r="Q1945" s="11">
        <v>0.3</v>
      </c>
      <c r="R1945" s="11">
        <v>0.25</v>
      </c>
      <c r="S1945" s="11">
        <v>3120.9576000000002</v>
      </c>
      <c r="T1945" s="11">
        <v>0.45</v>
      </c>
      <c r="U1945" s="11">
        <v>60</v>
      </c>
      <c r="V1945" s="11">
        <v>1200</v>
      </c>
      <c r="W1945" s="11">
        <v>4.3818242999999999</v>
      </c>
      <c r="Y1945" s="11">
        <v>3.740313</v>
      </c>
      <c r="Z1945" s="11">
        <v>243.72892561983474</v>
      </c>
      <c r="AA1945" s="11">
        <v>3120.9576000000002</v>
      </c>
      <c r="AB1945" s="11">
        <v>0.45</v>
      </c>
      <c r="AC1945" s="11">
        <v>60</v>
      </c>
      <c r="AD1945" s="11">
        <v>4.3818242999999999</v>
      </c>
    </row>
    <row r="1946" spans="2:30" x14ac:dyDescent="0.35">
      <c r="B1946" s="11">
        <v>-8.4713139999999996</v>
      </c>
      <c r="C1946" s="11">
        <v>35</v>
      </c>
      <c r="D1946" s="11">
        <v>184.2551</v>
      </c>
      <c r="E1946" s="11">
        <v>0.03</v>
      </c>
      <c r="F1946" s="11">
        <v>3800</v>
      </c>
      <c r="G1946" s="11">
        <v>7000</v>
      </c>
      <c r="H1946" s="11">
        <v>0.85</v>
      </c>
      <c r="I1946" s="11">
        <v>0.3</v>
      </c>
      <c r="J1946" s="11">
        <v>0.6</v>
      </c>
      <c r="K1946" s="11">
        <v>2</v>
      </c>
      <c r="L1946" s="11">
        <v>2</v>
      </c>
      <c r="M1946" s="11">
        <v>4</v>
      </c>
      <c r="N1946" s="11">
        <v>4</v>
      </c>
      <c r="O1946" s="11">
        <v>0.05</v>
      </c>
      <c r="P1946" s="11">
        <v>0.2</v>
      </c>
      <c r="Q1946" s="11">
        <v>0.16666666999999999</v>
      </c>
      <c r="R1946" s="11">
        <v>0.2</v>
      </c>
      <c r="S1946" s="11">
        <v>2338.6507999999999</v>
      </c>
      <c r="T1946" s="11">
        <v>0.65</v>
      </c>
      <c r="U1946" s="11">
        <v>40</v>
      </c>
      <c r="V1946" s="11">
        <v>400</v>
      </c>
      <c r="W1946" s="11">
        <v>-7.9914335999999997</v>
      </c>
      <c r="Y1946" s="11">
        <v>-8.4713139999999996</v>
      </c>
      <c r="Z1946" s="11">
        <v>114</v>
      </c>
      <c r="AA1946" s="11">
        <v>2338.6507999999999</v>
      </c>
      <c r="AB1946" s="11">
        <v>0.65</v>
      </c>
      <c r="AC1946" s="11">
        <v>40</v>
      </c>
      <c r="AD1946" s="11">
        <v>-7.9914335999999997</v>
      </c>
    </row>
    <row r="1947" spans="2:30" x14ac:dyDescent="0.35">
      <c r="B1947" s="11">
        <v>7.6172690000000003</v>
      </c>
      <c r="C1947" s="11">
        <v>30</v>
      </c>
      <c r="D1947" s="11">
        <v>141.61224000000001</v>
      </c>
      <c r="E1947" s="11">
        <v>8.4000000000000005E-2</v>
      </c>
      <c r="F1947" s="11">
        <v>2009.9173553719008</v>
      </c>
      <c r="G1947" s="11">
        <v>6000</v>
      </c>
      <c r="H1947" s="11">
        <v>0.7</v>
      </c>
      <c r="I1947" s="11">
        <v>0.5</v>
      </c>
      <c r="J1947" s="11">
        <v>0.7</v>
      </c>
      <c r="K1947" s="11">
        <v>3</v>
      </c>
      <c r="L1947" s="11">
        <v>2</v>
      </c>
      <c r="M1947" s="11">
        <v>2</v>
      </c>
      <c r="N1947" s="11">
        <v>3</v>
      </c>
      <c r="O1947" s="11">
        <v>0.05</v>
      </c>
      <c r="P1947" s="11">
        <v>0.1</v>
      </c>
      <c r="Q1947" s="11">
        <v>0.3</v>
      </c>
      <c r="R1947" s="11">
        <v>0.25</v>
      </c>
      <c r="S1947" s="11">
        <v>3542.7745</v>
      </c>
      <c r="T1947" s="11">
        <v>0.42499999999999999</v>
      </c>
      <c r="U1947" s="11">
        <v>80</v>
      </c>
      <c r="V1947" s="11">
        <v>1000</v>
      </c>
      <c r="W1947" s="11">
        <v>8.7176796999999997</v>
      </c>
      <c r="Y1947" s="11">
        <v>7.6172690000000003</v>
      </c>
      <c r="Z1947" s="11">
        <v>168.83305785123969</v>
      </c>
      <c r="AA1947" s="11">
        <v>3542.7745</v>
      </c>
      <c r="AB1947" s="11">
        <v>0.42499999999999999</v>
      </c>
      <c r="AC1947" s="11">
        <v>80</v>
      </c>
      <c r="AD1947" s="11">
        <v>8.7176796999999997</v>
      </c>
    </row>
    <row r="1948" spans="2:30" x14ac:dyDescent="0.35">
      <c r="B1948" s="11">
        <v>4.6426059999999998</v>
      </c>
      <c r="C1948" s="11">
        <v>30</v>
      </c>
      <c r="D1948" s="11">
        <v>135.52041</v>
      </c>
      <c r="E1948" s="11">
        <v>0.16500000000000001</v>
      </c>
      <c r="F1948" s="11">
        <v>3535.3822314049589</v>
      </c>
      <c r="G1948" s="11">
        <v>6500</v>
      </c>
      <c r="H1948" s="11">
        <v>0.8</v>
      </c>
      <c r="I1948" s="11">
        <v>0.2</v>
      </c>
      <c r="J1948" s="11">
        <v>0.7</v>
      </c>
      <c r="K1948" s="11">
        <v>2</v>
      </c>
      <c r="L1948" s="11">
        <v>3</v>
      </c>
      <c r="M1948" s="11">
        <v>3</v>
      </c>
      <c r="N1948" s="11">
        <v>2</v>
      </c>
      <c r="O1948" s="11">
        <v>0.05</v>
      </c>
      <c r="P1948" s="11">
        <v>0.1</v>
      </c>
      <c r="Q1948" s="11">
        <v>0.23333333000000001</v>
      </c>
      <c r="R1948" s="11">
        <v>0.2</v>
      </c>
      <c r="S1948" s="11">
        <v>3838.0057000000002</v>
      </c>
      <c r="T1948" s="11">
        <v>0.57499999999999996</v>
      </c>
      <c r="U1948" s="11">
        <v>60</v>
      </c>
      <c r="V1948" s="11">
        <v>1000</v>
      </c>
      <c r="W1948" s="11">
        <v>5.8811071999999998</v>
      </c>
      <c r="Y1948" s="11">
        <v>4.6426059999999998</v>
      </c>
      <c r="Z1948" s="11">
        <v>583.33806818181824</v>
      </c>
      <c r="AA1948" s="11">
        <v>3838.0057000000002</v>
      </c>
      <c r="AB1948" s="11">
        <v>0.57499999999999996</v>
      </c>
      <c r="AC1948" s="11">
        <v>60</v>
      </c>
      <c r="AD1948" s="11">
        <v>5.8811071999999998</v>
      </c>
    </row>
    <row r="1949" spans="2:30" x14ac:dyDescent="0.35">
      <c r="B1949" s="11">
        <v>-9.4225159999999999</v>
      </c>
      <c r="C1949" s="11">
        <v>40</v>
      </c>
      <c r="D1949" s="11">
        <v>19.775510000000001</v>
      </c>
      <c r="E1949" s="11">
        <v>0.111</v>
      </c>
      <c r="F1949" s="11">
        <v>785.64049586776855</v>
      </c>
      <c r="G1949" s="11">
        <v>8500</v>
      </c>
      <c r="H1949" s="11">
        <v>0.8</v>
      </c>
      <c r="I1949" s="11">
        <v>0.3</v>
      </c>
      <c r="J1949" s="11">
        <v>0.6</v>
      </c>
      <c r="K1949" s="11">
        <v>3</v>
      </c>
      <c r="L1949" s="11">
        <v>2</v>
      </c>
      <c r="M1949" s="11">
        <v>4</v>
      </c>
      <c r="N1949" s="11">
        <v>4</v>
      </c>
      <c r="O1949" s="11">
        <v>0.2</v>
      </c>
      <c r="P1949" s="11">
        <v>0.15</v>
      </c>
      <c r="Q1949" s="11">
        <v>0.16666666999999999</v>
      </c>
      <c r="R1949" s="11">
        <v>0.25</v>
      </c>
      <c r="S1949" s="11">
        <v>2100.5695999999998</v>
      </c>
      <c r="T1949" s="11">
        <v>0.625</v>
      </c>
      <c r="U1949" s="11">
        <v>80</v>
      </c>
      <c r="V1949" s="11">
        <v>600</v>
      </c>
      <c r="W1949" s="11">
        <v>-9.0448408000000011</v>
      </c>
      <c r="Y1949" s="11">
        <v>-9.4225159999999999</v>
      </c>
      <c r="Z1949" s="11">
        <v>87.206095041322314</v>
      </c>
      <c r="AA1949" s="11">
        <v>2100.5695999999998</v>
      </c>
      <c r="AB1949" s="11">
        <v>0.625</v>
      </c>
      <c r="AC1949" s="11">
        <v>80</v>
      </c>
      <c r="AD1949" s="11">
        <v>-9.0448408000000011</v>
      </c>
    </row>
    <row r="1950" spans="2:30" x14ac:dyDescent="0.35">
      <c r="B1950" s="11">
        <v>-4.4237039999999999</v>
      </c>
      <c r="C1950" s="11">
        <v>15</v>
      </c>
      <c r="D1950" s="11">
        <v>214.71429000000001</v>
      </c>
      <c r="E1950" s="11">
        <v>0.219</v>
      </c>
      <c r="F1950" s="11">
        <v>903.7190082644629</v>
      </c>
      <c r="G1950" s="11">
        <v>8000</v>
      </c>
      <c r="H1950" s="11">
        <v>0.8</v>
      </c>
      <c r="I1950" s="11">
        <v>0.2</v>
      </c>
      <c r="J1950" s="11">
        <v>0.9</v>
      </c>
      <c r="K1950" s="11">
        <v>4</v>
      </c>
      <c r="L1950" s="11">
        <v>2</v>
      </c>
      <c r="M1950" s="11">
        <v>2</v>
      </c>
      <c r="N1950" s="11">
        <v>2</v>
      </c>
      <c r="O1950" s="11">
        <v>0.05</v>
      </c>
      <c r="P1950" s="11">
        <v>0.1</v>
      </c>
      <c r="Q1950" s="11">
        <v>0.1</v>
      </c>
      <c r="R1950" s="11">
        <v>0.2</v>
      </c>
      <c r="S1950" s="11">
        <v>4484.1108999999997</v>
      </c>
      <c r="T1950" s="11">
        <v>0.625</v>
      </c>
      <c r="U1950" s="11">
        <v>70</v>
      </c>
      <c r="V1950" s="11">
        <v>1200</v>
      </c>
      <c r="W1950" s="11">
        <v>-0.63110367000000001</v>
      </c>
      <c r="Y1950" s="11">
        <v>-4.4237039999999999</v>
      </c>
      <c r="Z1950" s="11">
        <v>197.91446280991738</v>
      </c>
      <c r="AA1950" s="11">
        <v>4484.1108999999997</v>
      </c>
      <c r="AB1950" s="11">
        <v>0.625</v>
      </c>
      <c r="AC1950" s="11">
        <v>70</v>
      </c>
      <c r="AD1950" s="11">
        <v>-0.63110367000000001</v>
      </c>
    </row>
    <row r="1951" spans="2:30" x14ac:dyDescent="0.35">
      <c r="B1951" s="11">
        <v>-7.4678100000000001</v>
      </c>
      <c r="C1951" s="11">
        <v>15</v>
      </c>
      <c r="D1951" s="11">
        <v>62.418367000000003</v>
      </c>
      <c r="E1951" s="11">
        <v>0.246</v>
      </c>
      <c r="F1951" s="11">
        <v>1300</v>
      </c>
      <c r="G1951" s="11">
        <v>4500</v>
      </c>
      <c r="H1951" s="11">
        <v>0.85</v>
      </c>
      <c r="I1951" s="11">
        <v>0.4</v>
      </c>
      <c r="J1951" s="11">
        <v>0.6</v>
      </c>
      <c r="K1951" s="11">
        <v>4</v>
      </c>
      <c r="L1951" s="11">
        <v>3</v>
      </c>
      <c r="M1951" s="11">
        <v>2</v>
      </c>
      <c r="N1951" s="11">
        <v>4</v>
      </c>
      <c r="O1951" s="11">
        <v>0.2</v>
      </c>
      <c r="P1951" s="11">
        <v>0.1</v>
      </c>
      <c r="Q1951" s="11">
        <v>0.3</v>
      </c>
      <c r="R1951" s="11">
        <v>0.2</v>
      </c>
      <c r="S1951" s="11">
        <v>2929.1369</v>
      </c>
      <c r="T1951" s="11">
        <v>0.6</v>
      </c>
      <c r="U1951" s="11">
        <v>40</v>
      </c>
      <c r="V1951" s="11">
        <v>1000</v>
      </c>
      <c r="W1951" s="11">
        <v>-3.8710840000000002</v>
      </c>
      <c r="Y1951" s="11">
        <v>-7.4678100000000001</v>
      </c>
      <c r="Z1951" s="11">
        <v>319.8</v>
      </c>
      <c r="AA1951" s="11">
        <v>2929.1369</v>
      </c>
      <c r="AB1951" s="11">
        <v>0.6</v>
      </c>
      <c r="AC1951" s="11">
        <v>40</v>
      </c>
      <c r="AD1951" s="11">
        <v>-3.8710840000000002</v>
      </c>
    </row>
    <row r="1952" spans="2:30" x14ac:dyDescent="0.35">
      <c r="B1952" s="11">
        <v>-5.2190760000000003</v>
      </c>
      <c r="C1952" s="11">
        <v>40</v>
      </c>
      <c r="D1952" s="11">
        <v>281.72449</v>
      </c>
      <c r="E1952" s="11">
        <v>0.111</v>
      </c>
      <c r="F1952" s="11">
        <v>6285.1239669421484</v>
      </c>
      <c r="G1952" s="11">
        <v>8000</v>
      </c>
      <c r="H1952" s="11">
        <v>0.75</v>
      </c>
      <c r="I1952" s="11">
        <v>0.3</v>
      </c>
      <c r="J1952" s="11">
        <v>0.9</v>
      </c>
      <c r="K1952" s="11">
        <v>3</v>
      </c>
      <c r="L1952" s="11">
        <v>3</v>
      </c>
      <c r="M1952" s="11">
        <v>2</v>
      </c>
      <c r="N1952" s="11">
        <v>3</v>
      </c>
      <c r="O1952" s="11">
        <v>0.2</v>
      </c>
      <c r="P1952" s="11">
        <v>0.1</v>
      </c>
      <c r="Q1952" s="11">
        <v>0.3</v>
      </c>
      <c r="R1952" s="11">
        <v>0.35</v>
      </c>
      <c r="S1952" s="11">
        <v>1977.0065999999999</v>
      </c>
      <c r="T1952" s="11">
        <v>0.45</v>
      </c>
      <c r="U1952" s="11">
        <v>50</v>
      </c>
      <c r="V1952" s="11">
        <v>1200</v>
      </c>
      <c r="W1952" s="11">
        <v>-9.4442886000000001</v>
      </c>
      <c r="Y1952" s="11">
        <v>-5.2190760000000003</v>
      </c>
      <c r="Z1952" s="11">
        <v>697.64876033057851</v>
      </c>
      <c r="AA1952" s="11">
        <v>1977.0065999999999</v>
      </c>
      <c r="AB1952" s="11">
        <v>0.45</v>
      </c>
      <c r="AC1952" s="11">
        <v>50</v>
      </c>
      <c r="AD1952" s="11">
        <v>-9.4442886000000001</v>
      </c>
    </row>
    <row r="1953" spans="2:30" x14ac:dyDescent="0.35">
      <c r="B1953" s="11">
        <v>2.4756490000000002</v>
      </c>
      <c r="C1953" s="11">
        <v>25</v>
      </c>
      <c r="D1953" s="11">
        <v>147.70408</v>
      </c>
      <c r="E1953" s="11">
        <v>5.7000000000000002E-2</v>
      </c>
      <c r="F1953" s="11">
        <v>4085.3305785123966</v>
      </c>
      <c r="G1953" s="11">
        <v>5500</v>
      </c>
      <c r="H1953" s="11">
        <v>0.75</v>
      </c>
      <c r="I1953" s="11">
        <v>0.4</v>
      </c>
      <c r="J1953" s="11">
        <v>0.8</v>
      </c>
      <c r="K1953" s="11">
        <v>3</v>
      </c>
      <c r="L1953" s="11">
        <v>4</v>
      </c>
      <c r="M1953" s="11">
        <v>2</v>
      </c>
      <c r="N1953" s="11">
        <v>3</v>
      </c>
      <c r="O1953" s="11">
        <v>0.125</v>
      </c>
      <c r="P1953" s="11">
        <v>0.15</v>
      </c>
      <c r="Q1953" s="11">
        <v>0.16666666999999999</v>
      </c>
      <c r="R1953" s="11">
        <v>0.25</v>
      </c>
      <c r="S1953" s="11">
        <v>1954.9241999999999</v>
      </c>
      <c r="T1953" s="11">
        <v>0.4</v>
      </c>
      <c r="U1953" s="11">
        <v>50</v>
      </c>
      <c r="V1953" s="11">
        <v>600</v>
      </c>
      <c r="W1953" s="11">
        <v>4.9655648000000001</v>
      </c>
      <c r="Y1953" s="11">
        <v>2.4756490000000002</v>
      </c>
      <c r="Z1953" s="11">
        <v>232.86384297520661</v>
      </c>
      <c r="AA1953" s="11">
        <v>1954.9241999999999</v>
      </c>
      <c r="AB1953" s="11">
        <v>0.4</v>
      </c>
      <c r="AC1953" s="11">
        <v>50</v>
      </c>
      <c r="AD1953" s="11">
        <v>4.9655648000000001</v>
      </c>
    </row>
    <row r="1954" spans="2:30" x14ac:dyDescent="0.35">
      <c r="B1954" s="11">
        <v>-16.515322000000001</v>
      </c>
      <c r="C1954" s="11">
        <v>20</v>
      </c>
      <c r="D1954" s="11">
        <v>19.775510000000001</v>
      </c>
      <c r="E1954" s="11">
        <v>0.13800000000000001</v>
      </c>
      <c r="F1954" s="11">
        <v>2404.4421487603304</v>
      </c>
      <c r="G1954" s="11">
        <v>5500</v>
      </c>
      <c r="H1954" s="11">
        <v>0.85</v>
      </c>
      <c r="I1954" s="11">
        <v>0.3</v>
      </c>
      <c r="J1954" s="11">
        <v>0.7</v>
      </c>
      <c r="K1954" s="11">
        <v>2</v>
      </c>
      <c r="L1954" s="11">
        <v>4</v>
      </c>
      <c r="M1954" s="11">
        <v>4</v>
      </c>
      <c r="N1954" s="11">
        <v>4</v>
      </c>
      <c r="O1954" s="11">
        <v>0.05</v>
      </c>
      <c r="P1954" s="11">
        <v>0.1</v>
      </c>
      <c r="Q1954" s="11">
        <v>0.16666666999999999</v>
      </c>
      <c r="R1954" s="11">
        <v>0.25</v>
      </c>
      <c r="S1954" s="11">
        <v>2019.4431999999999</v>
      </c>
      <c r="T1954" s="11">
        <v>0.625</v>
      </c>
      <c r="U1954" s="11">
        <v>40</v>
      </c>
      <c r="V1954" s="11">
        <v>1800</v>
      </c>
      <c r="W1954" s="11">
        <v>-12.903975000000001</v>
      </c>
      <c r="Y1954" s="11">
        <v>-16.515322000000001</v>
      </c>
      <c r="Z1954" s="11">
        <v>331.81301652892563</v>
      </c>
      <c r="AA1954" s="11">
        <v>2019.4431999999999</v>
      </c>
      <c r="AB1954" s="11">
        <v>0.625</v>
      </c>
      <c r="AC1954" s="11">
        <v>40</v>
      </c>
      <c r="AD1954" s="11">
        <v>-12.903975000000001</v>
      </c>
    </row>
    <row r="1955" spans="2:30" x14ac:dyDescent="0.35">
      <c r="B1955" s="11">
        <v>2.6993770000000001</v>
      </c>
      <c r="C1955" s="11">
        <v>30</v>
      </c>
      <c r="D1955" s="11">
        <v>123.33673</v>
      </c>
      <c r="E1955" s="11">
        <v>0.219</v>
      </c>
      <c r="F1955" s="11">
        <v>2985.4338842975208</v>
      </c>
      <c r="G1955" s="11">
        <v>8500</v>
      </c>
      <c r="H1955" s="11">
        <v>0.7</v>
      </c>
      <c r="I1955" s="11">
        <v>0.2</v>
      </c>
      <c r="J1955" s="11">
        <v>0.9</v>
      </c>
      <c r="K1955" s="11">
        <v>3</v>
      </c>
      <c r="L1955" s="11">
        <v>2</v>
      </c>
      <c r="M1955" s="11">
        <v>3</v>
      </c>
      <c r="N1955" s="11">
        <v>2</v>
      </c>
      <c r="O1955" s="11">
        <v>0.05</v>
      </c>
      <c r="P1955" s="11">
        <v>0.2</v>
      </c>
      <c r="Q1955" s="11">
        <v>0.3</v>
      </c>
      <c r="R1955" s="11">
        <v>0.2</v>
      </c>
      <c r="S1955" s="11">
        <v>2230.6358</v>
      </c>
      <c r="T1955" s="11">
        <v>0.55000000000000004</v>
      </c>
      <c r="U1955" s="11">
        <v>60</v>
      </c>
      <c r="V1955" s="11">
        <v>600</v>
      </c>
      <c r="W1955" s="11">
        <v>7.9976485999999998</v>
      </c>
      <c r="Y1955" s="11">
        <v>2.6993770000000001</v>
      </c>
      <c r="Z1955" s="11">
        <v>653.81002066115707</v>
      </c>
      <c r="AA1955" s="11">
        <v>2230.6358</v>
      </c>
      <c r="AB1955" s="11">
        <v>0.55000000000000004</v>
      </c>
      <c r="AC1955" s="11">
        <v>60</v>
      </c>
      <c r="AD1955" s="11">
        <v>7.9976485999999998</v>
      </c>
    </row>
    <row r="1956" spans="2:30" x14ac:dyDescent="0.35">
      <c r="B1956" s="11">
        <v>42.734417000000001</v>
      </c>
      <c r="C1956" s="11">
        <v>20</v>
      </c>
      <c r="D1956" s="11">
        <v>44.142856999999999</v>
      </c>
      <c r="E1956" s="11">
        <v>0.3</v>
      </c>
      <c r="F1956" s="11">
        <v>3490.909090909091</v>
      </c>
      <c r="G1956" s="11">
        <v>3500</v>
      </c>
      <c r="H1956" s="11">
        <v>0.85</v>
      </c>
      <c r="I1956" s="11">
        <v>0.5</v>
      </c>
      <c r="J1956" s="11">
        <v>0.6</v>
      </c>
      <c r="K1956" s="11">
        <v>2</v>
      </c>
      <c r="L1956" s="11">
        <v>2</v>
      </c>
      <c r="M1956" s="11">
        <v>2</v>
      </c>
      <c r="N1956" s="11">
        <v>2</v>
      </c>
      <c r="O1956" s="11">
        <v>0.05</v>
      </c>
      <c r="P1956" s="11">
        <v>0.1</v>
      </c>
      <c r="Q1956" s="11">
        <v>0.1</v>
      </c>
      <c r="R1956" s="11">
        <v>0.35</v>
      </c>
      <c r="S1956" s="11">
        <v>1897.0527</v>
      </c>
      <c r="T1956" s="11">
        <v>0.5</v>
      </c>
      <c r="U1956" s="11">
        <v>60</v>
      </c>
      <c r="V1956" s="11">
        <v>1200</v>
      </c>
      <c r="W1956" s="11">
        <v>47.633803</v>
      </c>
      <c r="Y1956" s="11">
        <v>42.734417000000001</v>
      </c>
      <c r="Z1956" s="11">
        <v>1047.2727272727273</v>
      </c>
      <c r="AA1956" s="11">
        <v>1897.0527</v>
      </c>
      <c r="AB1956" s="11">
        <v>0.5</v>
      </c>
      <c r="AC1956" s="11">
        <v>60</v>
      </c>
      <c r="AD1956" s="11">
        <v>47.633803</v>
      </c>
    </row>
    <row r="1957" spans="2:30" x14ac:dyDescent="0.35">
      <c r="B1957" s="11">
        <v>-9.2168089999999996</v>
      </c>
      <c r="C1957" s="11">
        <v>20</v>
      </c>
      <c r="D1957" s="11">
        <v>275.63265000000001</v>
      </c>
      <c r="E1957" s="11">
        <v>0.3</v>
      </c>
      <c r="F1957" s="11">
        <v>600</v>
      </c>
      <c r="G1957" s="11">
        <v>6500</v>
      </c>
      <c r="H1957" s="11">
        <v>0.7</v>
      </c>
      <c r="I1957" s="11">
        <v>0.4</v>
      </c>
      <c r="J1957" s="11">
        <v>0.6</v>
      </c>
      <c r="K1957" s="11">
        <v>3</v>
      </c>
      <c r="L1957" s="11">
        <v>4</v>
      </c>
      <c r="M1957" s="11">
        <v>3</v>
      </c>
      <c r="N1957" s="11">
        <v>3</v>
      </c>
      <c r="O1957" s="11">
        <v>0.2</v>
      </c>
      <c r="P1957" s="11">
        <v>0.15</v>
      </c>
      <c r="Q1957" s="11">
        <v>0.1</v>
      </c>
      <c r="R1957" s="11">
        <v>0.2</v>
      </c>
      <c r="S1957" s="11">
        <v>2954.8562000000002</v>
      </c>
      <c r="T1957" s="11">
        <v>0.67500000000000004</v>
      </c>
      <c r="U1957" s="11">
        <v>60</v>
      </c>
      <c r="V1957" s="11">
        <v>600</v>
      </c>
      <c r="W1957" s="11">
        <v>-4.1368298000000001</v>
      </c>
      <c r="Y1957" s="11">
        <v>-9.2168089999999996</v>
      </c>
      <c r="Z1957" s="11">
        <v>180</v>
      </c>
      <c r="AA1957" s="11">
        <v>2954.8562000000002</v>
      </c>
      <c r="AB1957" s="11">
        <v>0.67500000000000004</v>
      </c>
      <c r="AC1957" s="11">
        <v>60</v>
      </c>
      <c r="AD1957" s="11">
        <v>-4.1368298000000001</v>
      </c>
    </row>
    <row r="1958" spans="2:30" x14ac:dyDescent="0.35">
      <c r="B1958" s="11">
        <v>2.1418349999999999</v>
      </c>
      <c r="C1958" s="11">
        <v>25</v>
      </c>
      <c r="D1958" s="11">
        <v>80.693877999999998</v>
      </c>
      <c r="E1958" s="11">
        <v>0.16500000000000001</v>
      </c>
      <c r="F1958" s="11">
        <v>1694.4731404958679</v>
      </c>
      <c r="G1958" s="11">
        <v>6500</v>
      </c>
      <c r="H1958" s="11">
        <v>0.8</v>
      </c>
      <c r="I1958" s="11">
        <v>0.4</v>
      </c>
      <c r="J1958" s="11">
        <v>0.7</v>
      </c>
      <c r="K1958" s="11">
        <v>2</v>
      </c>
      <c r="L1958" s="11">
        <v>4</v>
      </c>
      <c r="M1958" s="11">
        <v>2</v>
      </c>
      <c r="N1958" s="11">
        <v>4</v>
      </c>
      <c r="O1958" s="11">
        <v>0.2</v>
      </c>
      <c r="P1958" s="11">
        <v>0.2</v>
      </c>
      <c r="Q1958" s="11">
        <v>0.23333333000000001</v>
      </c>
      <c r="R1958" s="11">
        <v>0.25</v>
      </c>
      <c r="S1958" s="11">
        <v>3960.6257000000001</v>
      </c>
      <c r="T1958" s="11">
        <v>0.7</v>
      </c>
      <c r="U1958" s="11">
        <v>90</v>
      </c>
      <c r="V1958" s="11">
        <v>1200</v>
      </c>
      <c r="W1958" s="11">
        <v>1.7783798</v>
      </c>
      <c r="Y1958" s="11">
        <v>2.1418349999999999</v>
      </c>
      <c r="Z1958" s="11">
        <v>279.58806818181824</v>
      </c>
      <c r="AA1958" s="11">
        <v>3960.6257000000001</v>
      </c>
      <c r="AB1958" s="11">
        <v>0.7</v>
      </c>
      <c r="AC1958" s="11">
        <v>90</v>
      </c>
      <c r="AD1958" s="11">
        <v>1.7783798</v>
      </c>
    </row>
    <row r="1959" spans="2:30" x14ac:dyDescent="0.35">
      <c r="B1959" s="11">
        <v>16.598625999999999</v>
      </c>
      <c r="C1959" s="11">
        <v>30</v>
      </c>
      <c r="D1959" s="11">
        <v>208.62244999999999</v>
      </c>
      <c r="E1959" s="11">
        <v>0.246</v>
      </c>
      <c r="F1959" s="11">
        <v>899.17355371900828</v>
      </c>
      <c r="G1959" s="11">
        <v>4500</v>
      </c>
      <c r="H1959" s="11">
        <v>0.85</v>
      </c>
      <c r="I1959" s="11">
        <v>0.5</v>
      </c>
      <c r="J1959" s="11">
        <v>0.7</v>
      </c>
      <c r="K1959" s="11">
        <v>3</v>
      </c>
      <c r="L1959" s="11">
        <v>2</v>
      </c>
      <c r="M1959" s="11">
        <v>2</v>
      </c>
      <c r="N1959" s="11">
        <v>2</v>
      </c>
      <c r="O1959" s="11">
        <v>0.05</v>
      </c>
      <c r="P1959" s="11">
        <v>0.2</v>
      </c>
      <c r="Q1959" s="11">
        <v>0.23333333000000001</v>
      </c>
      <c r="R1959" s="11">
        <v>0.25</v>
      </c>
      <c r="S1959" s="11">
        <v>1919.0028</v>
      </c>
      <c r="T1959" s="11">
        <v>0.4</v>
      </c>
      <c r="U1959" s="11">
        <v>90</v>
      </c>
      <c r="V1959" s="11">
        <v>600</v>
      </c>
      <c r="W1959" s="11">
        <v>10.378347</v>
      </c>
      <c r="Y1959" s="11">
        <v>16.598625999999999</v>
      </c>
      <c r="Z1959" s="11">
        <v>221.19669421487603</v>
      </c>
      <c r="AA1959" s="11">
        <v>1919.0028</v>
      </c>
      <c r="AB1959" s="11">
        <v>0.4</v>
      </c>
      <c r="AC1959" s="11">
        <v>90</v>
      </c>
      <c r="AD1959" s="11">
        <v>10.378347</v>
      </c>
    </row>
    <row r="1960" spans="2:30" x14ac:dyDescent="0.35">
      <c r="B1960" s="11">
        <v>-2.7571430000000001</v>
      </c>
      <c r="C1960" s="11">
        <v>40</v>
      </c>
      <c r="D1960" s="11">
        <v>147.70408</v>
      </c>
      <c r="E1960" s="11">
        <v>0.111</v>
      </c>
      <c r="F1960" s="11">
        <v>1694.4731404958679</v>
      </c>
      <c r="G1960" s="11">
        <v>7000</v>
      </c>
      <c r="H1960" s="11">
        <v>0.8</v>
      </c>
      <c r="I1960" s="11">
        <v>0.5</v>
      </c>
      <c r="J1960" s="11">
        <v>0.9</v>
      </c>
      <c r="K1960" s="11">
        <v>3</v>
      </c>
      <c r="L1960" s="11">
        <v>2</v>
      </c>
      <c r="M1960" s="11">
        <v>3</v>
      </c>
      <c r="N1960" s="11">
        <v>3</v>
      </c>
      <c r="O1960" s="11">
        <v>0.125</v>
      </c>
      <c r="P1960" s="11">
        <v>0.15</v>
      </c>
      <c r="Q1960" s="11">
        <v>0.16666666999999999</v>
      </c>
      <c r="R1960" s="11">
        <v>0.3</v>
      </c>
      <c r="S1960" s="11">
        <v>3892.2318</v>
      </c>
      <c r="T1960" s="11">
        <v>0.55000000000000004</v>
      </c>
      <c r="U1960" s="11">
        <v>90</v>
      </c>
      <c r="V1960" s="11">
        <v>1200</v>
      </c>
      <c r="W1960" s="11">
        <v>-3.4879921</v>
      </c>
      <c r="Y1960" s="11">
        <v>-2.7571430000000001</v>
      </c>
      <c r="Z1960" s="11">
        <v>188.08651859504135</v>
      </c>
      <c r="AA1960" s="11">
        <v>3892.2318</v>
      </c>
      <c r="AB1960" s="11">
        <v>0.55000000000000004</v>
      </c>
      <c r="AC1960" s="11">
        <v>90</v>
      </c>
      <c r="AD1960" s="11">
        <v>-3.4879921</v>
      </c>
    </row>
    <row r="1961" spans="2:30" x14ac:dyDescent="0.35">
      <c r="B1961" s="11">
        <v>5.0388469999999996</v>
      </c>
      <c r="C1961" s="11">
        <v>15</v>
      </c>
      <c r="D1961" s="11">
        <v>257.35714000000002</v>
      </c>
      <c r="E1961" s="11">
        <v>0.219</v>
      </c>
      <c r="F1961" s="11">
        <v>2750.413223140496</v>
      </c>
      <c r="G1961" s="11">
        <v>8500</v>
      </c>
      <c r="H1961" s="11">
        <v>0.7</v>
      </c>
      <c r="I1961" s="11">
        <v>0.4</v>
      </c>
      <c r="J1961" s="11">
        <v>0.8</v>
      </c>
      <c r="K1961" s="11">
        <v>4</v>
      </c>
      <c r="L1961" s="11">
        <v>2</v>
      </c>
      <c r="M1961" s="11">
        <v>2</v>
      </c>
      <c r="N1961" s="11">
        <v>2</v>
      </c>
      <c r="O1961" s="11">
        <v>0.125</v>
      </c>
      <c r="P1961" s="11">
        <v>0.2</v>
      </c>
      <c r="Q1961" s="11">
        <v>0.16666666999999999</v>
      </c>
      <c r="R1961" s="11">
        <v>0.2</v>
      </c>
      <c r="S1961" s="11">
        <v>5532.8141999999998</v>
      </c>
      <c r="T1961" s="11">
        <v>0.55000000000000004</v>
      </c>
      <c r="U1961" s="11">
        <v>90</v>
      </c>
      <c r="V1961" s="11">
        <v>600</v>
      </c>
      <c r="W1961" s="11">
        <v>-5.2686884000000003</v>
      </c>
      <c r="Y1961" s="11">
        <v>5.0388469999999996</v>
      </c>
      <c r="Z1961" s="11">
        <v>602.3404958677686</v>
      </c>
      <c r="AA1961" s="11">
        <v>5532.8141999999998</v>
      </c>
      <c r="AB1961" s="11">
        <v>0.55000000000000004</v>
      </c>
      <c r="AC1961" s="11">
        <v>90</v>
      </c>
      <c r="AD1961" s="11">
        <v>-5.2686884000000003</v>
      </c>
    </row>
    <row r="1962" spans="2:30" x14ac:dyDescent="0.35">
      <c r="B1962" s="11">
        <v>11.697167</v>
      </c>
      <c r="C1962" s="11">
        <v>30</v>
      </c>
      <c r="D1962" s="11">
        <v>13.683673000000001</v>
      </c>
      <c r="E1962" s="11">
        <v>0.219</v>
      </c>
      <c r="F1962" s="11">
        <v>1167.3037190082646</v>
      </c>
      <c r="G1962" s="11">
        <v>3500</v>
      </c>
      <c r="H1962" s="11">
        <v>0.85</v>
      </c>
      <c r="I1962" s="11">
        <v>0.3</v>
      </c>
      <c r="J1962" s="11">
        <v>0.6</v>
      </c>
      <c r="K1962" s="11">
        <v>4</v>
      </c>
      <c r="L1962" s="11">
        <v>2</v>
      </c>
      <c r="M1962" s="11">
        <v>2</v>
      </c>
      <c r="N1962" s="11">
        <v>3</v>
      </c>
      <c r="O1962" s="11">
        <v>0.125</v>
      </c>
      <c r="P1962" s="11">
        <v>0.15</v>
      </c>
      <c r="Q1962" s="11">
        <v>0.3</v>
      </c>
      <c r="R1962" s="11">
        <v>0.3</v>
      </c>
      <c r="S1962" s="11">
        <v>1779.5880999999999</v>
      </c>
      <c r="T1962" s="11">
        <v>0.42499999999999999</v>
      </c>
      <c r="U1962" s="11">
        <v>90</v>
      </c>
      <c r="V1962" s="11">
        <v>800</v>
      </c>
      <c r="W1962" s="11">
        <v>11.629092</v>
      </c>
      <c r="Y1962" s="11">
        <v>11.697167</v>
      </c>
      <c r="Z1962" s="11">
        <v>255.63951446280996</v>
      </c>
      <c r="AA1962" s="11">
        <v>1779.5880999999999</v>
      </c>
      <c r="AB1962" s="11">
        <v>0.42499999999999999</v>
      </c>
      <c r="AC1962" s="11">
        <v>90</v>
      </c>
      <c r="AD1962" s="11">
        <v>11.629092</v>
      </c>
    </row>
    <row r="1963" spans="2:30" x14ac:dyDescent="0.35">
      <c r="B1963" s="11">
        <v>-3.537738</v>
      </c>
      <c r="C1963" s="11">
        <v>25</v>
      </c>
      <c r="D1963" s="11">
        <v>153.79592</v>
      </c>
      <c r="E1963" s="11">
        <v>0.192</v>
      </c>
      <c r="F1963" s="11">
        <v>2847.3657024793383</v>
      </c>
      <c r="G1963" s="11">
        <v>7500</v>
      </c>
      <c r="H1963" s="11">
        <v>0.7</v>
      </c>
      <c r="I1963" s="11">
        <v>0.2</v>
      </c>
      <c r="J1963" s="11">
        <v>0.9</v>
      </c>
      <c r="K1963" s="11">
        <v>2</v>
      </c>
      <c r="L1963" s="11">
        <v>3</v>
      </c>
      <c r="M1963" s="11">
        <v>3</v>
      </c>
      <c r="N1963" s="11">
        <v>2</v>
      </c>
      <c r="O1963" s="11">
        <v>0.125</v>
      </c>
      <c r="P1963" s="11">
        <v>0.1</v>
      </c>
      <c r="Q1963" s="11">
        <v>0.1</v>
      </c>
      <c r="R1963" s="11">
        <v>0.2</v>
      </c>
      <c r="S1963" s="11">
        <v>2031.0900999999999</v>
      </c>
      <c r="T1963" s="11">
        <v>0.6</v>
      </c>
      <c r="U1963" s="11">
        <v>50</v>
      </c>
      <c r="V1963" s="11">
        <v>1400</v>
      </c>
      <c r="W1963" s="11">
        <v>-0.40360031000000002</v>
      </c>
      <c r="Y1963" s="11">
        <v>-3.537738</v>
      </c>
      <c r="Z1963" s="11">
        <v>546.69421487603302</v>
      </c>
      <c r="AA1963" s="11">
        <v>2031.0900999999999</v>
      </c>
      <c r="AB1963" s="11">
        <v>0.6</v>
      </c>
      <c r="AC1963" s="11">
        <v>50</v>
      </c>
      <c r="AD1963" s="11">
        <v>-0.40360031000000002</v>
      </c>
    </row>
    <row r="1964" spans="2:30" x14ac:dyDescent="0.35">
      <c r="B1964" s="11">
        <v>8.5041049999999991</v>
      </c>
      <c r="C1964" s="11">
        <v>25</v>
      </c>
      <c r="D1964" s="11">
        <v>19.775510000000001</v>
      </c>
      <c r="E1964" s="11">
        <v>0.16500000000000001</v>
      </c>
      <c r="F1964" s="11">
        <v>4085.3305785123966</v>
      </c>
      <c r="G1964" s="11">
        <v>8500</v>
      </c>
      <c r="H1964" s="11">
        <v>0.75</v>
      </c>
      <c r="I1964" s="11">
        <v>0.3</v>
      </c>
      <c r="J1964" s="11">
        <v>0.8</v>
      </c>
      <c r="K1964" s="11">
        <v>3</v>
      </c>
      <c r="L1964" s="11">
        <v>2</v>
      </c>
      <c r="M1964" s="11">
        <v>2</v>
      </c>
      <c r="N1964" s="11">
        <v>4</v>
      </c>
      <c r="O1964" s="11">
        <v>0.05</v>
      </c>
      <c r="P1964" s="11">
        <v>0.2</v>
      </c>
      <c r="Q1964" s="11">
        <v>0.3</v>
      </c>
      <c r="R1964" s="11">
        <v>0.3</v>
      </c>
      <c r="S1964" s="11">
        <v>5179.2797</v>
      </c>
      <c r="T1964" s="11">
        <v>0.55000000000000004</v>
      </c>
      <c r="U1964" s="11">
        <v>50</v>
      </c>
      <c r="V1964" s="11">
        <v>1600</v>
      </c>
      <c r="W1964" s="11">
        <v>7.5394424999999998</v>
      </c>
      <c r="Y1964" s="11">
        <v>8.5041049999999991</v>
      </c>
      <c r="Z1964" s="11">
        <v>674.0795454545455</v>
      </c>
      <c r="AA1964" s="11">
        <v>5179.2797</v>
      </c>
      <c r="AB1964" s="11">
        <v>0.55000000000000004</v>
      </c>
      <c r="AC1964" s="11">
        <v>50</v>
      </c>
      <c r="AD1964" s="11">
        <v>7.5394424999999998</v>
      </c>
    </row>
    <row r="1965" spans="2:30" x14ac:dyDescent="0.35">
      <c r="B1965" s="11">
        <v>-13.158355999999999</v>
      </c>
      <c r="C1965" s="11">
        <v>40</v>
      </c>
      <c r="D1965" s="11">
        <v>74.602041</v>
      </c>
      <c r="E1965" s="11">
        <v>5.7000000000000002E-2</v>
      </c>
      <c r="F1965" s="11">
        <v>903.7190082644629</v>
      </c>
      <c r="G1965" s="11">
        <v>7500</v>
      </c>
      <c r="H1965" s="11">
        <v>0.75</v>
      </c>
      <c r="I1965" s="11">
        <v>0.4</v>
      </c>
      <c r="J1965" s="11">
        <v>0.9</v>
      </c>
      <c r="K1965" s="11">
        <v>3</v>
      </c>
      <c r="L1965" s="11">
        <v>3</v>
      </c>
      <c r="M1965" s="11">
        <v>2</v>
      </c>
      <c r="N1965" s="11">
        <v>4</v>
      </c>
      <c r="O1965" s="11">
        <v>0.125</v>
      </c>
      <c r="P1965" s="11">
        <v>0.1</v>
      </c>
      <c r="Q1965" s="11">
        <v>0.16666666999999999</v>
      </c>
      <c r="R1965" s="11">
        <v>0.2</v>
      </c>
      <c r="S1965" s="11">
        <v>1853.4437</v>
      </c>
      <c r="T1965" s="11">
        <v>0.57499999999999996</v>
      </c>
      <c r="U1965" s="11">
        <v>40</v>
      </c>
      <c r="V1965" s="11">
        <v>600</v>
      </c>
      <c r="W1965" s="11">
        <v>-12.838825999999999</v>
      </c>
      <c r="Y1965" s="11">
        <v>-13.158355999999999</v>
      </c>
      <c r="Z1965" s="11">
        <v>51.511983471074387</v>
      </c>
      <c r="AA1965" s="11">
        <v>1853.4437</v>
      </c>
      <c r="AB1965" s="11">
        <v>0.57499999999999996</v>
      </c>
      <c r="AC1965" s="11">
        <v>40</v>
      </c>
      <c r="AD1965" s="11">
        <v>-12.838825999999999</v>
      </c>
    </row>
    <row r="1966" spans="2:30" x14ac:dyDescent="0.35">
      <c r="B1966" s="11">
        <v>2.753638</v>
      </c>
      <c r="C1966" s="11">
        <v>30</v>
      </c>
      <c r="D1966" s="11">
        <v>287.81632999999999</v>
      </c>
      <c r="E1966" s="11">
        <v>0.27300000000000002</v>
      </c>
      <c r="F1966" s="11">
        <v>1335.5888429752067</v>
      </c>
      <c r="G1966" s="11">
        <v>6500</v>
      </c>
      <c r="H1966" s="11">
        <v>0.85</v>
      </c>
      <c r="I1966" s="11">
        <v>0.2</v>
      </c>
      <c r="J1966" s="11">
        <v>0.9</v>
      </c>
      <c r="K1966" s="11">
        <v>4</v>
      </c>
      <c r="L1966" s="11">
        <v>4</v>
      </c>
      <c r="M1966" s="11">
        <v>4</v>
      </c>
      <c r="N1966" s="11">
        <v>4</v>
      </c>
      <c r="O1966" s="11">
        <v>0.05</v>
      </c>
      <c r="P1966" s="11">
        <v>0.15</v>
      </c>
      <c r="Q1966" s="11">
        <v>0.16666666999999999</v>
      </c>
      <c r="R1966" s="11">
        <v>0.35</v>
      </c>
      <c r="S1966" s="11">
        <v>3838.0057000000002</v>
      </c>
      <c r="T1966" s="11">
        <v>0.47499999999999998</v>
      </c>
      <c r="U1966" s="11">
        <v>50</v>
      </c>
      <c r="V1966" s="11">
        <v>1800</v>
      </c>
      <c r="W1966" s="11">
        <v>3.1214138</v>
      </c>
      <c r="Y1966" s="11">
        <v>2.753638</v>
      </c>
      <c r="Z1966" s="11">
        <v>364.61575413223147</v>
      </c>
      <c r="AA1966" s="11">
        <v>3838.0057000000002</v>
      </c>
      <c r="AB1966" s="11">
        <v>0.47499999999999998</v>
      </c>
      <c r="AC1966" s="11">
        <v>50</v>
      </c>
      <c r="AD1966" s="11">
        <v>3.1214138</v>
      </c>
    </row>
    <row r="1967" spans="2:30" x14ac:dyDescent="0.35">
      <c r="B1967" s="11">
        <v>-22.277913999999999</v>
      </c>
      <c r="C1967" s="11">
        <v>35</v>
      </c>
      <c r="D1967" s="11">
        <v>44.142856999999999</v>
      </c>
      <c r="E1967" s="11">
        <v>5.7000000000000002E-2</v>
      </c>
      <c r="F1967" s="11">
        <v>2380.1652892561983</v>
      </c>
      <c r="G1967" s="11">
        <v>7000</v>
      </c>
      <c r="H1967" s="11">
        <v>0.75</v>
      </c>
      <c r="I1967" s="11">
        <v>0.4</v>
      </c>
      <c r="J1967" s="11">
        <v>0.8</v>
      </c>
      <c r="K1967" s="11">
        <v>2</v>
      </c>
      <c r="L1967" s="11">
        <v>4</v>
      </c>
      <c r="M1967" s="11">
        <v>3</v>
      </c>
      <c r="N1967" s="11">
        <v>4</v>
      </c>
      <c r="O1967" s="11">
        <v>0.125</v>
      </c>
      <c r="P1967" s="11">
        <v>0.15</v>
      </c>
      <c r="Q1967" s="11">
        <v>0.1</v>
      </c>
      <c r="R1967" s="11">
        <v>0.3</v>
      </c>
      <c r="S1967" s="11">
        <v>2338.6507999999999</v>
      </c>
      <c r="T1967" s="11">
        <v>0.5</v>
      </c>
      <c r="U1967" s="11">
        <v>60</v>
      </c>
      <c r="V1967" s="11">
        <v>2000</v>
      </c>
      <c r="W1967" s="11">
        <v>-19.679680999999999</v>
      </c>
      <c r="Y1967" s="11">
        <v>-22.277913999999999</v>
      </c>
      <c r="Z1967" s="11">
        <v>135.6694214876033</v>
      </c>
      <c r="AA1967" s="11">
        <v>2338.6507999999999</v>
      </c>
      <c r="AB1967" s="11">
        <v>0.5</v>
      </c>
      <c r="AC1967" s="11">
        <v>60</v>
      </c>
      <c r="AD1967" s="11">
        <v>-19.679680999999999</v>
      </c>
    </row>
    <row r="1968" spans="2:30" x14ac:dyDescent="0.35">
      <c r="B1968" s="11">
        <v>-21.823291000000001</v>
      </c>
      <c r="C1968" s="11">
        <v>40</v>
      </c>
      <c r="D1968" s="11">
        <v>13.683673000000001</v>
      </c>
      <c r="E1968" s="11">
        <v>0.03</v>
      </c>
      <c r="F1968" s="11">
        <v>1430.8884297520663</v>
      </c>
      <c r="G1968" s="11">
        <v>7500</v>
      </c>
      <c r="H1968" s="11">
        <v>0.8</v>
      </c>
      <c r="I1968" s="11">
        <v>0.2</v>
      </c>
      <c r="J1968" s="11">
        <v>0.8</v>
      </c>
      <c r="K1968" s="11">
        <v>4</v>
      </c>
      <c r="L1968" s="11">
        <v>3</v>
      </c>
      <c r="M1968" s="11">
        <v>4</v>
      </c>
      <c r="N1968" s="11">
        <v>4</v>
      </c>
      <c r="O1968" s="11">
        <v>0.05</v>
      </c>
      <c r="P1968" s="11">
        <v>0.2</v>
      </c>
      <c r="Q1968" s="11">
        <v>0.23333333000000001</v>
      </c>
      <c r="R1968" s="11">
        <v>0.25</v>
      </c>
      <c r="S1968" s="11">
        <v>4170.2484000000004</v>
      </c>
      <c r="T1968" s="11">
        <v>0.7</v>
      </c>
      <c r="U1968" s="11">
        <v>60</v>
      </c>
      <c r="V1968" s="11">
        <v>1600</v>
      </c>
      <c r="W1968" s="11">
        <v>-24.417867999999999</v>
      </c>
      <c r="Y1968" s="11">
        <v>-21.823291000000001</v>
      </c>
      <c r="Z1968" s="11">
        <v>42.926652892561989</v>
      </c>
      <c r="AA1968" s="11">
        <v>4170.2484000000004</v>
      </c>
      <c r="AB1968" s="11">
        <v>0.7</v>
      </c>
      <c r="AC1968" s="11">
        <v>60</v>
      </c>
      <c r="AD1968" s="11">
        <v>-24.417867999999999</v>
      </c>
    </row>
    <row r="1969" spans="2:30" x14ac:dyDescent="0.35">
      <c r="B1969" s="11">
        <v>-9.7503060000000001</v>
      </c>
      <c r="C1969" s="11">
        <v>45</v>
      </c>
      <c r="D1969" s="11">
        <v>62.418367000000003</v>
      </c>
      <c r="E1969" s="11">
        <v>0.16500000000000001</v>
      </c>
      <c r="F1969" s="11">
        <v>3120.6611570247933</v>
      </c>
      <c r="G1969" s="11">
        <v>8500</v>
      </c>
      <c r="H1969" s="11">
        <v>0.7</v>
      </c>
      <c r="I1969" s="11">
        <v>0.5</v>
      </c>
      <c r="J1969" s="11">
        <v>0.9</v>
      </c>
      <c r="K1969" s="11">
        <v>2</v>
      </c>
      <c r="L1969" s="11">
        <v>3</v>
      </c>
      <c r="M1969" s="11">
        <v>2</v>
      </c>
      <c r="N1969" s="11">
        <v>2</v>
      </c>
      <c r="O1969" s="11">
        <v>0.125</v>
      </c>
      <c r="P1969" s="11">
        <v>0.15</v>
      </c>
      <c r="Q1969" s="11">
        <v>0.16666666999999999</v>
      </c>
      <c r="R1969" s="11">
        <v>0.35</v>
      </c>
      <c r="S1969" s="11">
        <v>2678.8955999999998</v>
      </c>
      <c r="T1969" s="11">
        <v>0.65</v>
      </c>
      <c r="U1969" s="11">
        <v>60</v>
      </c>
      <c r="V1969" s="11">
        <v>1000</v>
      </c>
      <c r="W1969" s="11">
        <v>-11.602525999999999</v>
      </c>
      <c r="Y1969" s="11">
        <v>-9.7503060000000001</v>
      </c>
      <c r="Z1969" s="11">
        <v>514.90909090909088</v>
      </c>
      <c r="AA1969" s="11">
        <v>2678.8955999999998</v>
      </c>
      <c r="AB1969" s="11">
        <v>0.65</v>
      </c>
      <c r="AC1969" s="11">
        <v>60</v>
      </c>
      <c r="AD1969" s="11">
        <v>-11.602525999999999</v>
      </c>
    </row>
    <row r="1970" spans="2:30" x14ac:dyDescent="0.35">
      <c r="B1970" s="11">
        <v>-10.916081999999999</v>
      </c>
      <c r="C1970" s="11">
        <v>20</v>
      </c>
      <c r="D1970" s="11">
        <v>98.969387999999995</v>
      </c>
      <c r="E1970" s="11">
        <v>0.219</v>
      </c>
      <c r="F1970" s="11">
        <v>528.9256198347108</v>
      </c>
      <c r="G1970" s="11">
        <v>7000</v>
      </c>
      <c r="H1970" s="11">
        <v>0.75</v>
      </c>
      <c r="I1970" s="11">
        <v>0.4</v>
      </c>
      <c r="J1970" s="11">
        <v>0.7</v>
      </c>
      <c r="K1970" s="11">
        <v>2</v>
      </c>
      <c r="L1970" s="11">
        <v>3</v>
      </c>
      <c r="M1970" s="11">
        <v>2</v>
      </c>
      <c r="N1970" s="11">
        <v>2</v>
      </c>
      <c r="O1970" s="11">
        <v>0.2</v>
      </c>
      <c r="P1970" s="11">
        <v>0.2</v>
      </c>
      <c r="Q1970" s="11">
        <v>0.1</v>
      </c>
      <c r="R1970" s="11">
        <v>0.3</v>
      </c>
      <c r="S1970" s="11">
        <v>4406.0577999999996</v>
      </c>
      <c r="T1970" s="11">
        <v>0.4</v>
      </c>
      <c r="U1970" s="11">
        <v>50</v>
      </c>
      <c r="V1970" s="11">
        <v>2000</v>
      </c>
      <c r="W1970" s="11">
        <v>-13.137775</v>
      </c>
      <c r="Y1970" s="11">
        <v>-10.916081999999999</v>
      </c>
      <c r="Z1970" s="11">
        <v>115.83471074380166</v>
      </c>
      <c r="AA1970" s="11">
        <v>4406.0577999999996</v>
      </c>
      <c r="AB1970" s="11">
        <v>0.4</v>
      </c>
      <c r="AC1970" s="11">
        <v>50</v>
      </c>
      <c r="AD1970" s="11">
        <v>-13.137775</v>
      </c>
    </row>
    <row r="1971" spans="2:30" x14ac:dyDescent="0.35">
      <c r="B1971" s="11">
        <v>-7.2588660000000003</v>
      </c>
      <c r="C1971" s="11">
        <v>25</v>
      </c>
      <c r="D1971" s="11">
        <v>105.06122000000001</v>
      </c>
      <c r="E1971" s="11">
        <v>0.3</v>
      </c>
      <c r="F1971" s="11">
        <v>632.74793388429748</v>
      </c>
      <c r="G1971" s="11">
        <v>4000</v>
      </c>
      <c r="H1971" s="11">
        <v>0.85</v>
      </c>
      <c r="I1971" s="11">
        <v>0.5</v>
      </c>
      <c r="J1971" s="11">
        <v>0.7</v>
      </c>
      <c r="K1971" s="11">
        <v>4</v>
      </c>
      <c r="L1971" s="11">
        <v>4</v>
      </c>
      <c r="M1971" s="11">
        <v>2</v>
      </c>
      <c r="N1971" s="11">
        <v>4</v>
      </c>
      <c r="O1971" s="11">
        <v>0.125</v>
      </c>
      <c r="P1971" s="11">
        <v>0.1</v>
      </c>
      <c r="Q1971" s="11">
        <v>0.3</v>
      </c>
      <c r="R1971" s="11">
        <v>0.25</v>
      </c>
      <c r="S1971" s="11">
        <v>1760.2781</v>
      </c>
      <c r="T1971" s="11">
        <v>0.65</v>
      </c>
      <c r="U1971" s="11">
        <v>60</v>
      </c>
      <c r="V1971" s="11">
        <v>800</v>
      </c>
      <c r="W1971" s="11">
        <v>-5.8723619000000005</v>
      </c>
      <c r="Y1971" s="11">
        <v>-7.2588660000000003</v>
      </c>
      <c r="Z1971" s="11">
        <v>189.82438016528923</v>
      </c>
      <c r="AA1971" s="11">
        <v>1760.2781</v>
      </c>
      <c r="AB1971" s="11">
        <v>0.65</v>
      </c>
      <c r="AC1971" s="11">
        <v>60</v>
      </c>
      <c r="AD1971" s="11">
        <v>-5.8723619000000005</v>
      </c>
    </row>
    <row r="1972" spans="2:30" x14ac:dyDescent="0.35">
      <c r="B1972" s="11">
        <v>-18.499258000000001</v>
      </c>
      <c r="C1972" s="11">
        <v>40</v>
      </c>
      <c r="D1972" s="11">
        <v>13.683673000000001</v>
      </c>
      <c r="E1972" s="11">
        <v>0.13800000000000001</v>
      </c>
      <c r="F1972" s="11">
        <v>600</v>
      </c>
      <c r="G1972" s="11">
        <v>8500</v>
      </c>
      <c r="H1972" s="11">
        <v>0.7</v>
      </c>
      <c r="I1972" s="11">
        <v>0.4</v>
      </c>
      <c r="J1972" s="11">
        <v>0.8</v>
      </c>
      <c r="K1972" s="11">
        <v>3</v>
      </c>
      <c r="L1972" s="11">
        <v>3</v>
      </c>
      <c r="M1972" s="11">
        <v>4</v>
      </c>
      <c r="N1972" s="11">
        <v>3</v>
      </c>
      <c r="O1972" s="11">
        <v>0.125</v>
      </c>
      <c r="P1972" s="11">
        <v>0.2</v>
      </c>
      <c r="Q1972" s="11">
        <v>0.3</v>
      </c>
      <c r="R1972" s="11">
        <v>0.3</v>
      </c>
      <c r="S1972" s="11">
        <v>2756.9976000000001</v>
      </c>
      <c r="T1972" s="11">
        <v>0.45</v>
      </c>
      <c r="U1972" s="11">
        <v>70</v>
      </c>
      <c r="V1972" s="11">
        <v>1800</v>
      </c>
      <c r="W1972" s="11">
        <v>-22.787990000000001</v>
      </c>
      <c r="Y1972" s="11">
        <v>-18.499258000000001</v>
      </c>
      <c r="Z1972" s="11">
        <v>82.800000000000011</v>
      </c>
      <c r="AA1972" s="11">
        <v>2756.9976000000001</v>
      </c>
      <c r="AB1972" s="11">
        <v>0.45</v>
      </c>
      <c r="AC1972" s="11">
        <v>70</v>
      </c>
      <c r="AD1972" s="11">
        <v>-22.787990000000001</v>
      </c>
    </row>
    <row r="1973" spans="2:30" x14ac:dyDescent="0.35">
      <c r="B1973" s="11">
        <v>-15.51169</v>
      </c>
      <c r="C1973" s="11">
        <v>30</v>
      </c>
      <c r="D1973" s="11">
        <v>38.051020000000001</v>
      </c>
      <c r="E1973" s="11">
        <v>0.192</v>
      </c>
      <c r="F1973" s="11">
        <v>1694.4731404958679</v>
      </c>
      <c r="G1973" s="11">
        <v>6000</v>
      </c>
      <c r="H1973" s="11">
        <v>0.85</v>
      </c>
      <c r="I1973" s="11">
        <v>0.5</v>
      </c>
      <c r="J1973" s="11">
        <v>0.9</v>
      </c>
      <c r="K1973" s="11">
        <v>3</v>
      </c>
      <c r="L1973" s="11">
        <v>4</v>
      </c>
      <c r="M1973" s="11">
        <v>4</v>
      </c>
      <c r="N1973" s="11">
        <v>3</v>
      </c>
      <c r="O1973" s="11">
        <v>0.05</v>
      </c>
      <c r="P1973" s="11">
        <v>0.1</v>
      </c>
      <c r="Q1973" s="11">
        <v>0.3</v>
      </c>
      <c r="R1973" s="11">
        <v>0.2</v>
      </c>
      <c r="S1973" s="11">
        <v>1574.5663999999999</v>
      </c>
      <c r="T1973" s="11">
        <v>0.65</v>
      </c>
      <c r="U1973" s="11">
        <v>90</v>
      </c>
      <c r="V1973" s="11">
        <v>1200</v>
      </c>
      <c r="W1973" s="11">
        <v>-17.653438999999999</v>
      </c>
      <c r="Y1973" s="11">
        <v>-15.51169</v>
      </c>
      <c r="Z1973" s="11">
        <v>325.33884297520666</v>
      </c>
      <c r="AA1973" s="11">
        <v>1574.5663999999999</v>
      </c>
      <c r="AB1973" s="11">
        <v>0.65</v>
      </c>
      <c r="AC1973" s="11">
        <v>90</v>
      </c>
      <c r="AD1973" s="11">
        <v>-17.653438999999999</v>
      </c>
    </row>
    <row r="1974" spans="2:30" x14ac:dyDescent="0.35">
      <c r="B1974" s="11">
        <v>9.4118309999999994</v>
      </c>
      <c r="C1974" s="11">
        <v>20</v>
      </c>
      <c r="D1974" s="11">
        <v>7.5918367</v>
      </c>
      <c r="E1974" s="11">
        <v>0.27300000000000002</v>
      </c>
      <c r="F1974" s="11">
        <v>903.7190082644629</v>
      </c>
      <c r="G1974" s="11">
        <v>3000</v>
      </c>
      <c r="H1974" s="11">
        <v>0.75</v>
      </c>
      <c r="I1974" s="11">
        <v>0.2</v>
      </c>
      <c r="J1974" s="11">
        <v>0.6</v>
      </c>
      <c r="K1974" s="11">
        <v>3</v>
      </c>
      <c r="L1974" s="11">
        <v>2</v>
      </c>
      <c r="M1974" s="11">
        <v>3</v>
      </c>
      <c r="N1974" s="11">
        <v>3</v>
      </c>
      <c r="O1974" s="11">
        <v>0.2</v>
      </c>
      <c r="P1974" s="11">
        <v>0.15</v>
      </c>
      <c r="Q1974" s="11">
        <v>0.3</v>
      </c>
      <c r="R1974" s="11">
        <v>0.2</v>
      </c>
      <c r="S1974" s="11">
        <v>1626.0451</v>
      </c>
      <c r="T1974" s="11">
        <v>0.45</v>
      </c>
      <c r="U1974" s="11">
        <v>50</v>
      </c>
      <c r="V1974" s="11">
        <v>600</v>
      </c>
      <c r="W1974" s="11">
        <v>7.6998685</v>
      </c>
      <c r="Y1974" s="11">
        <v>9.4118309999999994</v>
      </c>
      <c r="Z1974" s="11">
        <v>246.71528925619839</v>
      </c>
      <c r="AA1974" s="11">
        <v>1626.0451</v>
      </c>
      <c r="AB1974" s="11">
        <v>0.45</v>
      </c>
      <c r="AC1974" s="11">
        <v>50</v>
      </c>
      <c r="AD1974" s="11">
        <v>7.6998685</v>
      </c>
    </row>
    <row r="1975" spans="2:30" x14ac:dyDescent="0.35">
      <c r="B1975" s="11">
        <v>20.955971999999999</v>
      </c>
      <c r="C1975" s="11">
        <v>25</v>
      </c>
      <c r="D1975" s="11">
        <v>147.70408</v>
      </c>
      <c r="E1975" s="11">
        <v>0.192</v>
      </c>
      <c r="F1975" s="11">
        <v>1694.4731404958679</v>
      </c>
      <c r="G1975" s="11">
        <v>6000</v>
      </c>
      <c r="H1975" s="11">
        <v>0.75</v>
      </c>
      <c r="I1975" s="11">
        <v>0.4</v>
      </c>
      <c r="J1975" s="11">
        <v>0.9</v>
      </c>
      <c r="K1975" s="11">
        <v>3</v>
      </c>
      <c r="L1975" s="11">
        <v>3</v>
      </c>
      <c r="M1975" s="11">
        <v>4</v>
      </c>
      <c r="N1975" s="11">
        <v>3</v>
      </c>
      <c r="O1975" s="11">
        <v>0.125</v>
      </c>
      <c r="P1975" s="11">
        <v>0.15</v>
      </c>
      <c r="Q1975" s="11">
        <v>0.3</v>
      </c>
      <c r="R1975" s="11">
        <v>0.2</v>
      </c>
      <c r="S1975" s="11">
        <v>3148.1896000000002</v>
      </c>
      <c r="T1975" s="11">
        <v>0.42499999999999999</v>
      </c>
      <c r="U1975" s="11">
        <v>80</v>
      </c>
      <c r="V1975" s="11">
        <v>800</v>
      </c>
      <c r="W1975" s="11">
        <v>22.024466</v>
      </c>
      <c r="Y1975" s="11">
        <v>20.955971999999999</v>
      </c>
      <c r="Z1975" s="11">
        <v>325.33884297520666</v>
      </c>
      <c r="AA1975" s="11">
        <v>3148.1896000000002</v>
      </c>
      <c r="AB1975" s="11">
        <v>0.42499999999999999</v>
      </c>
      <c r="AC1975" s="11">
        <v>80</v>
      </c>
      <c r="AD1975" s="11">
        <v>22.024466</v>
      </c>
    </row>
    <row r="1976" spans="2:30" x14ac:dyDescent="0.35">
      <c r="B1976" s="11">
        <v>-3.4023310000000002</v>
      </c>
      <c r="C1976" s="11">
        <v>20</v>
      </c>
      <c r="D1976" s="11">
        <v>245.17347000000001</v>
      </c>
      <c r="E1976" s="11">
        <v>0.16500000000000001</v>
      </c>
      <c r="F1976" s="11">
        <v>6600</v>
      </c>
      <c r="G1976" s="11">
        <v>7000</v>
      </c>
      <c r="H1976" s="11">
        <v>0.75</v>
      </c>
      <c r="I1976" s="11">
        <v>0.5</v>
      </c>
      <c r="J1976" s="11">
        <v>0.7</v>
      </c>
      <c r="K1976" s="11">
        <v>2</v>
      </c>
      <c r="L1976" s="11">
        <v>4</v>
      </c>
      <c r="M1976" s="11">
        <v>4</v>
      </c>
      <c r="N1976" s="11">
        <v>2</v>
      </c>
      <c r="O1976" s="11">
        <v>0.05</v>
      </c>
      <c r="P1976" s="11">
        <v>0.15</v>
      </c>
      <c r="Q1976" s="11">
        <v>0.3</v>
      </c>
      <c r="R1976" s="11">
        <v>0.35</v>
      </c>
      <c r="S1976" s="11">
        <v>1958.2479000000001</v>
      </c>
      <c r="T1976" s="11">
        <v>0.57499999999999996</v>
      </c>
      <c r="U1976" s="11">
        <v>40</v>
      </c>
      <c r="V1976" s="11">
        <v>600</v>
      </c>
      <c r="W1976" s="11">
        <v>-5.8232549000000002</v>
      </c>
      <c r="Y1976" s="11">
        <v>-3.4023310000000002</v>
      </c>
      <c r="Z1976" s="11">
        <v>1089</v>
      </c>
      <c r="AA1976" s="11">
        <v>1958.2479000000001</v>
      </c>
      <c r="AB1976" s="11">
        <v>0.57499999999999996</v>
      </c>
      <c r="AC1976" s="11">
        <v>40</v>
      </c>
      <c r="AD1976" s="11">
        <v>-5.8232549000000002</v>
      </c>
    </row>
    <row r="1977" spans="2:30" x14ac:dyDescent="0.35">
      <c r="B1977" s="11">
        <v>2.5026929999999998</v>
      </c>
      <c r="C1977" s="11">
        <v>20</v>
      </c>
      <c r="D1977" s="11">
        <v>251.26531</v>
      </c>
      <c r="E1977" s="11">
        <v>0.27300000000000002</v>
      </c>
      <c r="F1977" s="11">
        <v>1694.4731404958679</v>
      </c>
      <c r="G1977" s="11">
        <v>2500</v>
      </c>
      <c r="H1977" s="11">
        <v>0.7</v>
      </c>
      <c r="I1977" s="11">
        <v>0.5</v>
      </c>
      <c r="J1977" s="11">
        <v>0.6</v>
      </c>
      <c r="K1977" s="11">
        <v>4</v>
      </c>
      <c r="L1977" s="11">
        <v>3</v>
      </c>
      <c r="M1977" s="11">
        <v>3</v>
      </c>
      <c r="N1977" s="11">
        <v>2</v>
      </c>
      <c r="O1977" s="11">
        <v>0.125</v>
      </c>
      <c r="P1977" s="11">
        <v>0.1</v>
      </c>
      <c r="Q1977" s="11">
        <v>0.1</v>
      </c>
      <c r="R1977" s="11">
        <v>0.35</v>
      </c>
      <c r="S1977" s="11">
        <v>1136.4831999999999</v>
      </c>
      <c r="T1977" s="11">
        <v>0.55000000000000004</v>
      </c>
      <c r="U1977" s="11">
        <v>50</v>
      </c>
      <c r="V1977" s="11">
        <v>1800</v>
      </c>
      <c r="W1977" s="11">
        <v>8.8369240999999992</v>
      </c>
      <c r="Y1977" s="11">
        <v>2.5026929999999998</v>
      </c>
      <c r="Z1977" s="11">
        <v>462.59116735537197</v>
      </c>
      <c r="AA1977" s="11">
        <v>1136.4831999999999</v>
      </c>
      <c r="AB1977" s="11">
        <v>0.55000000000000004</v>
      </c>
      <c r="AC1977" s="11">
        <v>50</v>
      </c>
      <c r="AD1977" s="11">
        <v>8.8369240999999992</v>
      </c>
    </row>
    <row r="1978" spans="2:30" x14ac:dyDescent="0.35">
      <c r="B1978" s="11">
        <v>-15.552429999999999</v>
      </c>
      <c r="C1978" s="11">
        <v>45</v>
      </c>
      <c r="D1978" s="11">
        <v>287.81632999999999</v>
      </c>
      <c r="E1978" s="11">
        <v>0.111</v>
      </c>
      <c r="F1978" s="11">
        <v>1650</v>
      </c>
      <c r="G1978" s="11">
        <v>8500</v>
      </c>
      <c r="H1978" s="11">
        <v>0.75</v>
      </c>
      <c r="I1978" s="11">
        <v>0.5</v>
      </c>
      <c r="J1978" s="11">
        <v>0.8</v>
      </c>
      <c r="K1978" s="11">
        <v>3</v>
      </c>
      <c r="L1978" s="11">
        <v>2</v>
      </c>
      <c r="M1978" s="11">
        <v>4</v>
      </c>
      <c r="N1978" s="11">
        <v>2</v>
      </c>
      <c r="O1978" s="11">
        <v>0.05</v>
      </c>
      <c r="P1978" s="11">
        <v>0.15</v>
      </c>
      <c r="Q1978" s="11">
        <v>0.16666666999999999</v>
      </c>
      <c r="R1978" s="11">
        <v>0.3</v>
      </c>
      <c r="S1978" s="11">
        <v>4592.3924999999999</v>
      </c>
      <c r="T1978" s="11">
        <v>0.45</v>
      </c>
      <c r="U1978" s="11">
        <v>80</v>
      </c>
      <c r="V1978" s="11">
        <v>2000</v>
      </c>
      <c r="W1978" s="11">
        <v>-12.124336</v>
      </c>
      <c r="Y1978" s="11">
        <v>-15.552429999999999</v>
      </c>
      <c r="Z1978" s="11">
        <v>183.15</v>
      </c>
      <c r="AA1978" s="11">
        <v>4592.3924999999999</v>
      </c>
      <c r="AB1978" s="11">
        <v>0.45</v>
      </c>
      <c r="AC1978" s="11">
        <v>80</v>
      </c>
      <c r="AD1978" s="11">
        <v>-12.124336</v>
      </c>
    </row>
    <row r="1979" spans="2:30" x14ac:dyDescent="0.35">
      <c r="B1979" s="11">
        <v>2.6422319999999999</v>
      </c>
      <c r="C1979" s="11">
        <v>25</v>
      </c>
      <c r="D1979" s="11">
        <v>257.35714000000002</v>
      </c>
      <c r="E1979" s="11">
        <v>0.192</v>
      </c>
      <c r="F1979" s="11">
        <v>1335.5888429752067</v>
      </c>
      <c r="G1979" s="11">
        <v>8500</v>
      </c>
      <c r="H1979" s="11">
        <v>0.75</v>
      </c>
      <c r="I1979" s="11">
        <v>0.3</v>
      </c>
      <c r="J1979" s="11">
        <v>0.9</v>
      </c>
      <c r="K1979" s="11">
        <v>4</v>
      </c>
      <c r="L1979" s="11">
        <v>3</v>
      </c>
      <c r="M1979" s="11">
        <v>3</v>
      </c>
      <c r="N1979" s="11">
        <v>4</v>
      </c>
      <c r="O1979" s="11">
        <v>0.2</v>
      </c>
      <c r="P1979" s="11">
        <v>0.1</v>
      </c>
      <c r="Q1979" s="11">
        <v>0.16666666999999999</v>
      </c>
      <c r="R1979" s="11">
        <v>0.35</v>
      </c>
      <c r="S1979" s="11">
        <v>4459.9353000000001</v>
      </c>
      <c r="T1979" s="11">
        <v>0.57499999999999996</v>
      </c>
      <c r="U1979" s="11">
        <v>50</v>
      </c>
      <c r="V1979" s="11">
        <v>400</v>
      </c>
      <c r="W1979" s="11">
        <v>1.1207293999999999</v>
      </c>
      <c r="Y1979" s="11">
        <v>2.6422319999999999</v>
      </c>
      <c r="Z1979" s="11">
        <v>256.43305785123971</v>
      </c>
      <c r="AA1979" s="11">
        <v>4459.9353000000001</v>
      </c>
      <c r="AB1979" s="11">
        <v>0.57499999999999996</v>
      </c>
      <c r="AC1979" s="11">
        <v>50</v>
      </c>
      <c r="AD1979" s="11">
        <v>1.1207293999999999</v>
      </c>
    </row>
    <row r="1980" spans="2:30" x14ac:dyDescent="0.35">
      <c r="B1980" s="11">
        <v>-11.817081</v>
      </c>
      <c r="C1980" s="11">
        <v>15</v>
      </c>
      <c r="D1980" s="11">
        <v>208.62244999999999</v>
      </c>
      <c r="E1980" s="11">
        <v>0.27300000000000002</v>
      </c>
      <c r="F1980" s="11">
        <v>1000</v>
      </c>
      <c r="G1980" s="11">
        <v>3500</v>
      </c>
      <c r="H1980" s="11">
        <v>0.75</v>
      </c>
      <c r="I1980" s="11">
        <v>0.3</v>
      </c>
      <c r="J1980" s="11">
        <v>0.8</v>
      </c>
      <c r="K1980" s="11">
        <v>2</v>
      </c>
      <c r="L1980" s="11">
        <v>2</v>
      </c>
      <c r="M1980" s="11">
        <v>2</v>
      </c>
      <c r="N1980" s="11">
        <v>2</v>
      </c>
      <c r="O1980" s="11">
        <v>0.2</v>
      </c>
      <c r="P1980" s="11">
        <v>0.2</v>
      </c>
      <c r="Q1980" s="11">
        <v>0.1</v>
      </c>
      <c r="R1980" s="11">
        <v>0.2</v>
      </c>
      <c r="S1980" s="11">
        <v>1328.9603</v>
      </c>
      <c r="T1980" s="11">
        <v>0.67500000000000004</v>
      </c>
      <c r="U1980" s="11">
        <v>50</v>
      </c>
      <c r="V1980" s="11">
        <v>1400</v>
      </c>
      <c r="W1980" s="11">
        <v>-12.011922999999999</v>
      </c>
      <c r="Y1980" s="11">
        <v>-11.817081</v>
      </c>
      <c r="Z1980" s="11">
        <v>273</v>
      </c>
      <c r="AA1980" s="11">
        <v>1328.9603</v>
      </c>
      <c r="AB1980" s="11">
        <v>0.67500000000000004</v>
      </c>
      <c r="AC1980" s="11">
        <v>50</v>
      </c>
      <c r="AD1980" s="11">
        <v>-12.011922999999999</v>
      </c>
    </row>
    <row r="1981" spans="2:30" x14ac:dyDescent="0.35">
      <c r="B1981" s="11">
        <v>24.992726000000001</v>
      </c>
      <c r="C1981" s="11">
        <v>25</v>
      </c>
      <c r="D1981" s="11">
        <v>111.15306</v>
      </c>
      <c r="E1981" s="11">
        <v>0.111</v>
      </c>
      <c r="F1981" s="11">
        <v>4500</v>
      </c>
      <c r="G1981" s="11">
        <v>7000</v>
      </c>
      <c r="H1981" s="11">
        <v>0.8</v>
      </c>
      <c r="I1981" s="11">
        <v>0.3</v>
      </c>
      <c r="J1981" s="11">
        <v>0.9</v>
      </c>
      <c r="K1981" s="11">
        <v>2</v>
      </c>
      <c r="L1981" s="11">
        <v>4</v>
      </c>
      <c r="M1981" s="11">
        <v>2</v>
      </c>
      <c r="N1981" s="11">
        <v>3</v>
      </c>
      <c r="O1981" s="11">
        <v>0.2</v>
      </c>
      <c r="P1981" s="11">
        <v>0.2</v>
      </c>
      <c r="Q1981" s="11">
        <v>0.1</v>
      </c>
      <c r="R1981" s="11">
        <v>0.2</v>
      </c>
      <c r="S1981" s="11">
        <v>2488.0853999999999</v>
      </c>
      <c r="T1981" s="11">
        <v>0.42499999999999999</v>
      </c>
      <c r="U1981" s="11">
        <v>70</v>
      </c>
      <c r="V1981" s="11">
        <v>1400</v>
      </c>
      <c r="W1981" s="11">
        <v>24.601794999999999</v>
      </c>
      <c r="Y1981" s="11">
        <v>24.992726000000001</v>
      </c>
      <c r="Z1981" s="11">
        <v>499.5</v>
      </c>
      <c r="AA1981" s="11">
        <v>2488.0853999999999</v>
      </c>
      <c r="AB1981" s="11">
        <v>0.42499999999999999</v>
      </c>
      <c r="AC1981" s="11">
        <v>70</v>
      </c>
      <c r="AD1981" s="11">
        <v>24.601794999999999</v>
      </c>
    </row>
    <row r="1982" spans="2:30" x14ac:dyDescent="0.35">
      <c r="B1982" s="11">
        <v>-6.906517</v>
      </c>
      <c r="C1982" s="11">
        <v>25</v>
      </c>
      <c r="D1982" s="11">
        <v>50.234693999999998</v>
      </c>
      <c r="E1982" s="11">
        <v>0.03</v>
      </c>
      <c r="F1982" s="11">
        <v>1335.5888429752067</v>
      </c>
      <c r="G1982" s="11">
        <v>8500</v>
      </c>
      <c r="H1982" s="11">
        <v>0.85</v>
      </c>
      <c r="I1982" s="11">
        <v>0.3</v>
      </c>
      <c r="J1982" s="11">
        <v>0.8</v>
      </c>
      <c r="K1982" s="11">
        <v>2</v>
      </c>
      <c r="L1982" s="11">
        <v>3</v>
      </c>
      <c r="M1982" s="11">
        <v>3</v>
      </c>
      <c r="N1982" s="11">
        <v>3</v>
      </c>
      <c r="O1982" s="11">
        <v>0.05</v>
      </c>
      <c r="P1982" s="11">
        <v>0.1</v>
      </c>
      <c r="Q1982" s="11">
        <v>0.3</v>
      </c>
      <c r="R1982" s="11">
        <v>0.35</v>
      </c>
      <c r="S1982" s="11">
        <v>2301.9020999999998</v>
      </c>
      <c r="T1982" s="11">
        <v>0.47499999999999998</v>
      </c>
      <c r="U1982" s="11">
        <v>80</v>
      </c>
      <c r="V1982" s="11">
        <v>600</v>
      </c>
      <c r="W1982" s="11">
        <v>-7.4757332000000005</v>
      </c>
      <c r="Y1982" s="11">
        <v>-6.906517</v>
      </c>
      <c r="Z1982" s="11">
        <v>40.067665289256198</v>
      </c>
      <c r="AA1982" s="11">
        <v>2301.9020999999998</v>
      </c>
      <c r="AB1982" s="11">
        <v>0.47499999999999998</v>
      </c>
      <c r="AC1982" s="11">
        <v>80</v>
      </c>
      <c r="AD1982" s="11">
        <v>-7.4757332000000005</v>
      </c>
    </row>
    <row r="1983" spans="2:30" x14ac:dyDescent="0.35">
      <c r="B1983" s="11">
        <v>31.747346</v>
      </c>
      <c r="C1983" s="11">
        <v>45</v>
      </c>
      <c r="D1983" s="11">
        <v>263.44898000000001</v>
      </c>
      <c r="E1983" s="11">
        <v>0.192</v>
      </c>
      <c r="F1983" s="11">
        <v>8000</v>
      </c>
      <c r="G1983" s="11">
        <v>8500</v>
      </c>
      <c r="H1983" s="11">
        <v>0.7</v>
      </c>
      <c r="I1983" s="11">
        <v>0.2</v>
      </c>
      <c r="J1983" s="11">
        <v>0.6</v>
      </c>
      <c r="K1983" s="11">
        <v>2</v>
      </c>
      <c r="L1983" s="11">
        <v>4</v>
      </c>
      <c r="M1983" s="11">
        <v>4</v>
      </c>
      <c r="N1983" s="11">
        <v>2</v>
      </c>
      <c r="O1983" s="11">
        <v>0.05</v>
      </c>
      <c r="P1983" s="11">
        <v>0.15</v>
      </c>
      <c r="Q1983" s="11">
        <v>0.16666666999999999</v>
      </c>
      <c r="R1983" s="11">
        <v>0.25</v>
      </c>
      <c r="S1983" s="11">
        <v>3954.5601999999999</v>
      </c>
      <c r="T1983" s="11">
        <v>0.4</v>
      </c>
      <c r="U1983" s="11">
        <v>50</v>
      </c>
      <c r="V1983" s="11">
        <v>2000</v>
      </c>
      <c r="W1983" s="11">
        <v>33.124006000000001</v>
      </c>
      <c r="Y1983" s="11">
        <v>31.747346</v>
      </c>
      <c r="Z1983" s="11">
        <v>1536</v>
      </c>
      <c r="AA1983" s="11">
        <v>3954.5601999999999</v>
      </c>
      <c r="AB1983" s="11">
        <v>0.4</v>
      </c>
      <c r="AC1983" s="11">
        <v>50</v>
      </c>
      <c r="AD1983" s="11">
        <v>33.124006000000001</v>
      </c>
    </row>
    <row r="1984" spans="2:30" x14ac:dyDescent="0.35">
      <c r="B1984" s="11">
        <v>7.323874</v>
      </c>
      <c r="C1984" s="11">
        <v>40</v>
      </c>
      <c r="D1984" s="11">
        <v>287.81632999999999</v>
      </c>
      <c r="E1984" s="11">
        <v>0.246</v>
      </c>
      <c r="F1984" s="11">
        <v>3012.3966942148763</v>
      </c>
      <c r="G1984" s="11">
        <v>7500</v>
      </c>
      <c r="H1984" s="11">
        <v>0.75</v>
      </c>
      <c r="I1984" s="11">
        <v>0.2</v>
      </c>
      <c r="J1984" s="11">
        <v>0.9</v>
      </c>
      <c r="K1984" s="11">
        <v>4</v>
      </c>
      <c r="L1984" s="11">
        <v>3</v>
      </c>
      <c r="M1984" s="11">
        <v>3</v>
      </c>
      <c r="N1984" s="11">
        <v>4</v>
      </c>
      <c r="O1984" s="11">
        <v>0.2</v>
      </c>
      <c r="P1984" s="11">
        <v>0.15</v>
      </c>
      <c r="Q1984" s="11">
        <v>0.16666666999999999</v>
      </c>
      <c r="R1984" s="11">
        <v>0.3</v>
      </c>
      <c r="S1984" s="11">
        <v>1853.4437</v>
      </c>
      <c r="T1984" s="11">
        <v>0.45</v>
      </c>
      <c r="U1984" s="11">
        <v>80</v>
      </c>
      <c r="V1984" s="11">
        <v>1000</v>
      </c>
      <c r="W1984" s="11">
        <v>0.71276108999999999</v>
      </c>
      <c r="Y1984" s="11">
        <v>7.323874</v>
      </c>
      <c r="Z1984" s="11">
        <v>741.04958677685954</v>
      </c>
      <c r="AA1984" s="11">
        <v>1853.4437</v>
      </c>
      <c r="AB1984" s="11">
        <v>0.45</v>
      </c>
      <c r="AC1984" s="11">
        <v>80</v>
      </c>
      <c r="AD1984" s="11">
        <v>0.71276108999999999</v>
      </c>
    </row>
    <row r="1985" spans="2:30" x14ac:dyDescent="0.35">
      <c r="B1985" s="11">
        <v>-9.4866390000000003</v>
      </c>
      <c r="C1985" s="11">
        <v>15</v>
      </c>
      <c r="D1985" s="11">
        <v>293.90816000000001</v>
      </c>
      <c r="E1985" s="11">
        <v>0.03</v>
      </c>
      <c r="F1985" s="11">
        <v>3012.3966942148763</v>
      </c>
      <c r="G1985" s="11">
        <v>7500</v>
      </c>
      <c r="H1985" s="11">
        <v>0.8</v>
      </c>
      <c r="I1985" s="11">
        <v>0.5</v>
      </c>
      <c r="J1985" s="11">
        <v>0.8</v>
      </c>
      <c r="K1985" s="11">
        <v>2</v>
      </c>
      <c r="L1985" s="11">
        <v>2</v>
      </c>
      <c r="M1985" s="11">
        <v>3</v>
      </c>
      <c r="N1985" s="11">
        <v>2</v>
      </c>
      <c r="O1985" s="11">
        <v>0.2</v>
      </c>
      <c r="P1985" s="11">
        <v>0.15</v>
      </c>
      <c r="Q1985" s="11">
        <v>0.1</v>
      </c>
      <c r="R1985" s="11">
        <v>0.2</v>
      </c>
      <c r="S1985" s="11">
        <v>3525.8130000000001</v>
      </c>
      <c r="T1985" s="11">
        <v>0.45</v>
      </c>
      <c r="U1985" s="11">
        <v>80</v>
      </c>
      <c r="V1985" s="11">
        <v>2000</v>
      </c>
      <c r="W1985" s="11">
        <v>-9.9037074999999994</v>
      </c>
      <c r="Y1985" s="11">
        <v>-9.4866390000000003</v>
      </c>
      <c r="Z1985" s="11">
        <v>90.371900826446293</v>
      </c>
      <c r="AA1985" s="11">
        <v>3525.8130000000001</v>
      </c>
      <c r="AB1985" s="11">
        <v>0.45</v>
      </c>
      <c r="AC1985" s="11">
        <v>80</v>
      </c>
      <c r="AD1985" s="11">
        <v>-9.9037074999999994</v>
      </c>
    </row>
    <row r="1986" spans="2:30" x14ac:dyDescent="0.35">
      <c r="B1986" s="11">
        <v>-7.4600429999999998</v>
      </c>
      <c r="C1986" s="11">
        <v>25</v>
      </c>
      <c r="D1986" s="11">
        <v>275.63265000000001</v>
      </c>
      <c r="E1986" s="11">
        <v>0.111</v>
      </c>
      <c r="F1986" s="11">
        <v>950</v>
      </c>
      <c r="G1986" s="11">
        <v>6000</v>
      </c>
      <c r="H1986" s="11">
        <v>0.85</v>
      </c>
      <c r="I1986" s="11">
        <v>0.4</v>
      </c>
      <c r="J1986" s="11">
        <v>0.8</v>
      </c>
      <c r="K1986" s="11">
        <v>3</v>
      </c>
      <c r="L1986" s="11">
        <v>4</v>
      </c>
      <c r="M1986" s="11">
        <v>3</v>
      </c>
      <c r="N1986" s="11">
        <v>4</v>
      </c>
      <c r="O1986" s="11">
        <v>0.05</v>
      </c>
      <c r="P1986" s="11">
        <v>0.1</v>
      </c>
      <c r="Q1986" s="11">
        <v>0.3</v>
      </c>
      <c r="R1986" s="11">
        <v>0.2</v>
      </c>
      <c r="S1986" s="11">
        <v>2132.6446000000001</v>
      </c>
      <c r="T1986" s="11">
        <v>0.55000000000000004</v>
      </c>
      <c r="U1986" s="11">
        <v>80</v>
      </c>
      <c r="V1986" s="11">
        <v>1000</v>
      </c>
      <c r="W1986" s="11">
        <v>-9.2337369999999996</v>
      </c>
      <c r="Y1986" s="11">
        <v>-7.4600429999999998</v>
      </c>
      <c r="Z1986" s="11">
        <v>105.45</v>
      </c>
      <c r="AA1986" s="11">
        <v>2132.6446000000001</v>
      </c>
      <c r="AB1986" s="11">
        <v>0.55000000000000004</v>
      </c>
      <c r="AC1986" s="11">
        <v>80</v>
      </c>
      <c r="AD1986" s="11">
        <v>-9.2337369999999996</v>
      </c>
    </row>
    <row r="1987" spans="2:30" x14ac:dyDescent="0.35">
      <c r="B1987" s="11">
        <v>-0.988792</v>
      </c>
      <c r="C1987" s="11">
        <v>35</v>
      </c>
      <c r="D1987" s="11">
        <v>184.2551</v>
      </c>
      <c r="E1987" s="11">
        <v>0.13800000000000001</v>
      </c>
      <c r="F1987" s="11">
        <v>3012.3966942148763</v>
      </c>
      <c r="G1987" s="11">
        <v>8000</v>
      </c>
      <c r="H1987" s="11">
        <v>0.8</v>
      </c>
      <c r="I1987" s="11">
        <v>0.4</v>
      </c>
      <c r="J1987" s="11">
        <v>0.8</v>
      </c>
      <c r="K1987" s="11">
        <v>3</v>
      </c>
      <c r="L1987" s="11">
        <v>4</v>
      </c>
      <c r="M1987" s="11">
        <v>2</v>
      </c>
      <c r="N1987" s="11">
        <v>3</v>
      </c>
      <c r="O1987" s="11">
        <v>0.125</v>
      </c>
      <c r="P1987" s="11">
        <v>0.15</v>
      </c>
      <c r="Q1987" s="11">
        <v>0.1</v>
      </c>
      <c r="R1987" s="11">
        <v>0.2</v>
      </c>
      <c r="S1987" s="11">
        <v>3309.1113999999998</v>
      </c>
      <c r="T1987" s="11">
        <v>0.5</v>
      </c>
      <c r="U1987" s="11">
        <v>40</v>
      </c>
      <c r="V1987" s="11">
        <v>600</v>
      </c>
      <c r="W1987" s="11">
        <v>1.5523366999999999</v>
      </c>
      <c r="Y1987" s="11">
        <v>-0.988792</v>
      </c>
      <c r="Z1987" s="11">
        <v>415.710743801653</v>
      </c>
      <c r="AA1987" s="11">
        <v>3309.1113999999998</v>
      </c>
      <c r="AB1987" s="11">
        <v>0.5</v>
      </c>
      <c r="AC1987" s="11">
        <v>40</v>
      </c>
      <c r="AD1987" s="11">
        <v>1.5523366999999999</v>
      </c>
    </row>
    <row r="1988" spans="2:30" x14ac:dyDescent="0.35">
      <c r="B1988" s="11">
        <v>0.81172100000000003</v>
      </c>
      <c r="C1988" s="11">
        <v>20</v>
      </c>
      <c r="D1988" s="11">
        <v>141.61224000000001</v>
      </c>
      <c r="E1988" s="11">
        <v>0.16500000000000001</v>
      </c>
      <c r="F1988" s="11">
        <v>785.64049586776855</v>
      </c>
      <c r="G1988" s="11">
        <v>6500</v>
      </c>
      <c r="H1988" s="11">
        <v>0.85</v>
      </c>
      <c r="I1988" s="11">
        <v>0.3</v>
      </c>
      <c r="J1988" s="11">
        <v>0.6</v>
      </c>
      <c r="K1988" s="11">
        <v>3</v>
      </c>
      <c r="L1988" s="11">
        <v>3</v>
      </c>
      <c r="M1988" s="11">
        <v>2</v>
      </c>
      <c r="N1988" s="11">
        <v>4</v>
      </c>
      <c r="O1988" s="11">
        <v>0.05</v>
      </c>
      <c r="P1988" s="11">
        <v>0.1</v>
      </c>
      <c r="Q1988" s="11">
        <v>0.23333333000000001</v>
      </c>
      <c r="R1988" s="11">
        <v>0.25</v>
      </c>
      <c r="S1988" s="11">
        <v>4091.3393999999998</v>
      </c>
      <c r="T1988" s="11">
        <v>0.65</v>
      </c>
      <c r="U1988" s="11">
        <v>90</v>
      </c>
      <c r="V1988" s="11">
        <v>400</v>
      </c>
      <c r="W1988" s="11">
        <v>-0.57325706999999992</v>
      </c>
      <c r="Y1988" s="11">
        <v>0.81172100000000003</v>
      </c>
      <c r="Z1988" s="11">
        <v>129.63068181818181</v>
      </c>
      <c r="AA1988" s="11">
        <v>4091.3393999999998</v>
      </c>
      <c r="AB1988" s="11">
        <v>0.65</v>
      </c>
      <c r="AC1988" s="11">
        <v>90</v>
      </c>
      <c r="AD1988" s="11">
        <v>-0.57325706999999992</v>
      </c>
    </row>
    <row r="1989" spans="2:30" x14ac:dyDescent="0.35">
      <c r="B1989" s="11">
        <v>-7.6962830000000002</v>
      </c>
      <c r="C1989" s="11">
        <v>25</v>
      </c>
      <c r="D1989" s="11">
        <v>239.08162999999999</v>
      </c>
      <c r="E1989" s="11">
        <v>0.13800000000000001</v>
      </c>
      <c r="F1989" s="11">
        <v>1167.3037190082646</v>
      </c>
      <c r="G1989" s="11">
        <v>6500</v>
      </c>
      <c r="H1989" s="11">
        <v>0.8</v>
      </c>
      <c r="I1989" s="11">
        <v>0.3</v>
      </c>
      <c r="J1989" s="11">
        <v>0.9</v>
      </c>
      <c r="K1989" s="11">
        <v>2</v>
      </c>
      <c r="L1989" s="11">
        <v>4</v>
      </c>
      <c r="M1989" s="11">
        <v>2</v>
      </c>
      <c r="N1989" s="11">
        <v>2</v>
      </c>
      <c r="O1989" s="11">
        <v>0.125</v>
      </c>
      <c r="P1989" s="11">
        <v>0.2</v>
      </c>
      <c r="Q1989" s="11">
        <v>0.23333333000000001</v>
      </c>
      <c r="R1989" s="11">
        <v>0.25</v>
      </c>
      <c r="S1989" s="11">
        <v>2860.4519</v>
      </c>
      <c r="T1989" s="11">
        <v>0.6</v>
      </c>
      <c r="U1989" s="11">
        <v>50</v>
      </c>
      <c r="V1989" s="11">
        <v>800</v>
      </c>
      <c r="W1989" s="11">
        <v>-7.7216391</v>
      </c>
      <c r="Y1989" s="11">
        <v>-7.6962830000000002</v>
      </c>
      <c r="Z1989" s="11">
        <v>161.08791322314053</v>
      </c>
      <c r="AA1989" s="11">
        <v>2860.4519</v>
      </c>
      <c r="AB1989" s="11">
        <v>0.6</v>
      </c>
      <c r="AC1989" s="11">
        <v>50</v>
      </c>
      <c r="AD1989" s="11">
        <v>-7.7216391</v>
      </c>
    </row>
    <row r="1990" spans="2:30" x14ac:dyDescent="0.35">
      <c r="B1990" s="11">
        <v>2.473452</v>
      </c>
      <c r="C1990" s="11">
        <v>40</v>
      </c>
      <c r="D1990" s="11">
        <v>135.52041</v>
      </c>
      <c r="E1990" s="11">
        <v>0.246</v>
      </c>
      <c r="F1990" s="11">
        <v>1475</v>
      </c>
      <c r="G1990" s="11">
        <v>8500</v>
      </c>
      <c r="H1990" s="11">
        <v>0.7</v>
      </c>
      <c r="I1990" s="11">
        <v>0.5</v>
      </c>
      <c r="J1990" s="11">
        <v>0.7</v>
      </c>
      <c r="K1990" s="11">
        <v>2</v>
      </c>
      <c r="L1990" s="11">
        <v>3</v>
      </c>
      <c r="M1990" s="11">
        <v>4</v>
      </c>
      <c r="N1990" s="11">
        <v>3</v>
      </c>
      <c r="O1990" s="11">
        <v>0.2</v>
      </c>
      <c r="P1990" s="11">
        <v>0.1</v>
      </c>
      <c r="Q1990" s="11">
        <v>0.3</v>
      </c>
      <c r="R1990" s="11">
        <v>0.25</v>
      </c>
      <c r="S1990" s="11">
        <v>2100.5695999999998</v>
      </c>
      <c r="T1990" s="11">
        <v>0.45</v>
      </c>
      <c r="U1990" s="11">
        <v>70</v>
      </c>
      <c r="V1990" s="11">
        <v>1200</v>
      </c>
      <c r="W1990" s="11">
        <v>-9.0869689000000005</v>
      </c>
      <c r="Y1990" s="11">
        <v>2.473452</v>
      </c>
      <c r="Z1990" s="11">
        <v>362.85</v>
      </c>
      <c r="AA1990" s="11">
        <v>2100.5695999999998</v>
      </c>
      <c r="AB1990" s="11">
        <v>0.45</v>
      </c>
      <c r="AC1990" s="11">
        <v>70</v>
      </c>
      <c r="AD1990" s="11">
        <v>-9.0869689000000005</v>
      </c>
    </row>
    <row r="1991" spans="2:30" x14ac:dyDescent="0.35">
      <c r="B1991" s="11">
        <v>2.181851</v>
      </c>
      <c r="C1991" s="11">
        <v>35</v>
      </c>
      <c r="D1991" s="11">
        <v>178.16327000000001</v>
      </c>
      <c r="E1991" s="11">
        <v>8.4000000000000005E-2</v>
      </c>
      <c r="F1991" s="11">
        <v>7300</v>
      </c>
      <c r="G1991" s="11">
        <v>8000</v>
      </c>
      <c r="H1991" s="11">
        <v>0.85</v>
      </c>
      <c r="I1991" s="11">
        <v>0.4</v>
      </c>
      <c r="J1991" s="11">
        <v>0.8</v>
      </c>
      <c r="K1991" s="11">
        <v>3</v>
      </c>
      <c r="L1991" s="11">
        <v>3</v>
      </c>
      <c r="M1991" s="11">
        <v>3</v>
      </c>
      <c r="N1991" s="11">
        <v>3</v>
      </c>
      <c r="O1991" s="11">
        <v>0.05</v>
      </c>
      <c r="P1991" s="11">
        <v>0.2</v>
      </c>
      <c r="Q1991" s="11">
        <v>0.3</v>
      </c>
      <c r="R1991" s="11">
        <v>0.3</v>
      </c>
      <c r="S1991" s="11">
        <v>2672.7438000000002</v>
      </c>
      <c r="T1991" s="11">
        <v>0.625</v>
      </c>
      <c r="U1991" s="11">
        <v>60</v>
      </c>
      <c r="V1991" s="11">
        <v>600</v>
      </c>
      <c r="W1991" s="11">
        <v>-4.3057217000000003</v>
      </c>
      <c r="Y1991" s="11">
        <v>2.181851</v>
      </c>
      <c r="Z1991" s="11">
        <v>613.20000000000005</v>
      </c>
      <c r="AA1991" s="11">
        <v>2672.7438000000002</v>
      </c>
      <c r="AB1991" s="11">
        <v>0.625</v>
      </c>
      <c r="AC1991" s="11">
        <v>60</v>
      </c>
      <c r="AD1991" s="11">
        <v>-4.3057217000000003</v>
      </c>
    </row>
    <row r="1992" spans="2:30" x14ac:dyDescent="0.35">
      <c r="B1992" s="11">
        <v>-11.907234000000001</v>
      </c>
      <c r="C1992" s="11">
        <v>30</v>
      </c>
      <c r="D1992" s="11">
        <v>287.81632999999999</v>
      </c>
      <c r="E1992" s="11">
        <v>0.111</v>
      </c>
      <c r="F1992" s="11">
        <v>1958.0578512396696</v>
      </c>
      <c r="G1992" s="11">
        <v>5500</v>
      </c>
      <c r="H1992" s="11">
        <v>0.8</v>
      </c>
      <c r="I1992" s="11">
        <v>0.5</v>
      </c>
      <c r="J1992" s="11">
        <v>0.8</v>
      </c>
      <c r="K1992" s="11">
        <v>2</v>
      </c>
      <c r="L1992" s="11">
        <v>3</v>
      </c>
      <c r="M1992" s="11">
        <v>2</v>
      </c>
      <c r="N1992" s="11">
        <v>3</v>
      </c>
      <c r="O1992" s="11">
        <v>0.05</v>
      </c>
      <c r="P1992" s="11">
        <v>0.2</v>
      </c>
      <c r="Q1992" s="11">
        <v>0.23333333000000001</v>
      </c>
      <c r="R1992" s="11">
        <v>0.3</v>
      </c>
      <c r="S1992" s="11">
        <v>1894.4002</v>
      </c>
      <c r="T1992" s="11">
        <v>0.55000000000000004</v>
      </c>
      <c r="U1992" s="11">
        <v>60</v>
      </c>
      <c r="V1992" s="11">
        <v>1000</v>
      </c>
      <c r="W1992" s="11">
        <v>-12.513852</v>
      </c>
      <c r="Y1992" s="11">
        <v>-11.907234000000001</v>
      </c>
      <c r="Z1992" s="11">
        <v>217.34442148760334</v>
      </c>
      <c r="AA1992" s="11">
        <v>1894.4002</v>
      </c>
      <c r="AB1992" s="11">
        <v>0.55000000000000004</v>
      </c>
      <c r="AC1992" s="11">
        <v>60</v>
      </c>
      <c r="AD1992" s="11">
        <v>-12.513852</v>
      </c>
    </row>
    <row r="1993" spans="2:30" x14ac:dyDescent="0.35">
      <c r="B1993" s="11">
        <v>-12.750911</v>
      </c>
      <c r="C1993" s="11">
        <v>30</v>
      </c>
      <c r="D1993" s="11">
        <v>80.693877999999998</v>
      </c>
      <c r="E1993" s="11">
        <v>0.219</v>
      </c>
      <c r="F1993" s="11">
        <v>899.17355371900828</v>
      </c>
      <c r="G1993" s="11">
        <v>5000</v>
      </c>
      <c r="H1993" s="11">
        <v>0.75</v>
      </c>
      <c r="I1993" s="11">
        <v>0.4</v>
      </c>
      <c r="J1993" s="11">
        <v>0.7</v>
      </c>
      <c r="K1993" s="11">
        <v>2</v>
      </c>
      <c r="L1993" s="11">
        <v>4</v>
      </c>
      <c r="M1993" s="11">
        <v>4</v>
      </c>
      <c r="N1993" s="11">
        <v>4</v>
      </c>
      <c r="O1993" s="11">
        <v>0.2</v>
      </c>
      <c r="P1993" s="11">
        <v>0.2</v>
      </c>
      <c r="Q1993" s="11">
        <v>0.16666666999999999</v>
      </c>
      <c r="R1993" s="11">
        <v>0.3</v>
      </c>
      <c r="S1993" s="11">
        <v>1722.182</v>
      </c>
      <c r="T1993" s="11">
        <v>0.625</v>
      </c>
      <c r="U1993" s="11">
        <v>50</v>
      </c>
      <c r="V1993" s="11">
        <v>1000</v>
      </c>
      <c r="W1993" s="11">
        <v>-10.070976</v>
      </c>
      <c r="Y1993" s="11">
        <v>-12.750911</v>
      </c>
      <c r="Z1993" s="11">
        <v>196.9190082644628</v>
      </c>
      <c r="AA1993" s="11">
        <v>1722.182</v>
      </c>
      <c r="AB1993" s="11">
        <v>0.625</v>
      </c>
      <c r="AC1993" s="11">
        <v>50</v>
      </c>
      <c r="AD1993" s="11">
        <v>-10.070976</v>
      </c>
    </row>
    <row r="1994" spans="2:30" x14ac:dyDescent="0.35">
      <c r="B1994" s="11">
        <v>-6.6199159999999999</v>
      </c>
      <c r="C1994" s="11">
        <v>30</v>
      </c>
      <c r="D1994" s="11">
        <v>19.775510000000001</v>
      </c>
      <c r="E1994" s="11">
        <v>0.192</v>
      </c>
      <c r="F1994" s="11">
        <v>4085.3305785123966</v>
      </c>
      <c r="G1994" s="11">
        <v>7000</v>
      </c>
      <c r="H1994" s="11">
        <v>0.7</v>
      </c>
      <c r="I1994" s="11">
        <v>0.3</v>
      </c>
      <c r="J1994" s="11">
        <v>0.8</v>
      </c>
      <c r="K1994" s="11">
        <v>2</v>
      </c>
      <c r="L1994" s="11">
        <v>4</v>
      </c>
      <c r="M1994" s="11">
        <v>4</v>
      </c>
      <c r="N1994" s="11">
        <v>2</v>
      </c>
      <c r="O1994" s="11">
        <v>0.05</v>
      </c>
      <c r="P1994" s="11">
        <v>0.1</v>
      </c>
      <c r="Q1994" s="11">
        <v>0.1</v>
      </c>
      <c r="R1994" s="11">
        <v>0.25</v>
      </c>
      <c r="S1994" s="11">
        <v>2411.0549000000001</v>
      </c>
      <c r="T1994" s="11">
        <v>0.6</v>
      </c>
      <c r="U1994" s="11">
        <v>40</v>
      </c>
      <c r="V1994" s="11">
        <v>1200</v>
      </c>
      <c r="W1994" s="11">
        <v>-1.1826093999999998</v>
      </c>
      <c r="Y1994" s="11">
        <v>-6.6199159999999999</v>
      </c>
      <c r="Z1994" s="11">
        <v>784.38347107438017</v>
      </c>
      <c r="AA1994" s="11">
        <v>2411.0549000000001</v>
      </c>
      <c r="AB1994" s="11">
        <v>0.6</v>
      </c>
      <c r="AC1994" s="11">
        <v>40</v>
      </c>
      <c r="AD1994" s="11">
        <v>-1.1826093999999998</v>
      </c>
    </row>
    <row r="1995" spans="2:30" x14ac:dyDescent="0.35">
      <c r="B1995" s="11">
        <v>-10.612212</v>
      </c>
      <c r="C1995" s="11">
        <v>25</v>
      </c>
      <c r="D1995" s="11">
        <v>263.44898000000001</v>
      </c>
      <c r="E1995" s="11">
        <v>0.111</v>
      </c>
      <c r="F1995" s="11">
        <v>5185.227272727273</v>
      </c>
      <c r="G1995" s="11">
        <v>5500</v>
      </c>
      <c r="H1995" s="11">
        <v>0.7</v>
      </c>
      <c r="I1995" s="11">
        <v>0.4</v>
      </c>
      <c r="J1995" s="11">
        <v>0.6</v>
      </c>
      <c r="K1995" s="11">
        <v>2</v>
      </c>
      <c r="L1995" s="11">
        <v>4</v>
      </c>
      <c r="M1995" s="11">
        <v>4</v>
      </c>
      <c r="N1995" s="11">
        <v>2</v>
      </c>
      <c r="O1995" s="11">
        <v>0.2</v>
      </c>
      <c r="P1995" s="11">
        <v>0.1</v>
      </c>
      <c r="Q1995" s="11">
        <v>0.16666666999999999</v>
      </c>
      <c r="R1995" s="11">
        <v>0.2</v>
      </c>
      <c r="S1995" s="11">
        <v>1489.4661000000001</v>
      </c>
      <c r="T1995" s="11">
        <v>0.625</v>
      </c>
      <c r="U1995" s="11">
        <v>40</v>
      </c>
      <c r="V1995" s="11">
        <v>800</v>
      </c>
      <c r="W1995" s="11">
        <v>-3.9372370000000001</v>
      </c>
      <c r="Y1995" s="11">
        <v>-10.612212</v>
      </c>
      <c r="Z1995" s="11">
        <v>575.56022727272727</v>
      </c>
      <c r="AA1995" s="11">
        <v>1489.4661000000001</v>
      </c>
      <c r="AB1995" s="11">
        <v>0.625</v>
      </c>
      <c r="AC1995" s="11">
        <v>40</v>
      </c>
      <c r="AD1995" s="11">
        <v>-3.9372370000000001</v>
      </c>
    </row>
    <row r="1996" spans="2:30" x14ac:dyDescent="0.35">
      <c r="B1996" s="11">
        <v>8.0763660000000002</v>
      </c>
      <c r="C1996" s="11">
        <v>20</v>
      </c>
      <c r="D1996" s="11">
        <v>7.5918367</v>
      </c>
      <c r="E1996" s="11">
        <v>0.246</v>
      </c>
      <c r="F1996" s="11">
        <v>2750.413223140496</v>
      </c>
      <c r="G1996" s="11">
        <v>4500</v>
      </c>
      <c r="H1996" s="11">
        <v>0.8</v>
      </c>
      <c r="I1996" s="11">
        <v>0.4</v>
      </c>
      <c r="J1996" s="11">
        <v>0.8</v>
      </c>
      <c r="K1996" s="11">
        <v>2</v>
      </c>
      <c r="L1996" s="11">
        <v>2</v>
      </c>
      <c r="M1996" s="11">
        <v>3</v>
      </c>
      <c r="N1996" s="11">
        <v>4</v>
      </c>
      <c r="O1996" s="11">
        <v>0.125</v>
      </c>
      <c r="P1996" s="11">
        <v>0.1</v>
      </c>
      <c r="Q1996" s="11">
        <v>0.23333333000000001</v>
      </c>
      <c r="R1996" s="11">
        <v>0.35</v>
      </c>
      <c r="S1996" s="11">
        <v>2045.6696999999999</v>
      </c>
      <c r="T1996" s="11">
        <v>0.55000000000000004</v>
      </c>
      <c r="U1996" s="11">
        <v>50</v>
      </c>
      <c r="V1996" s="11">
        <v>400</v>
      </c>
      <c r="W1996" s="11">
        <v>7.6300999999999997</v>
      </c>
      <c r="Y1996" s="11">
        <v>8.0763660000000002</v>
      </c>
      <c r="Z1996" s="11">
        <v>676.60165289256202</v>
      </c>
      <c r="AA1996" s="11">
        <v>2045.6696999999999</v>
      </c>
      <c r="AB1996" s="11">
        <v>0.55000000000000004</v>
      </c>
      <c r="AC1996" s="11">
        <v>50</v>
      </c>
      <c r="AD1996" s="11">
        <v>7.6300999999999997</v>
      </c>
    </row>
    <row r="1997" spans="2:30" x14ac:dyDescent="0.35">
      <c r="B1997" s="11">
        <v>-17.751598000000001</v>
      </c>
      <c r="C1997" s="11">
        <v>45</v>
      </c>
      <c r="D1997" s="11">
        <v>92.877550999999997</v>
      </c>
      <c r="E1997" s="11">
        <v>5.7000000000000002E-2</v>
      </c>
      <c r="F1997" s="11">
        <v>1000</v>
      </c>
      <c r="G1997" s="11">
        <v>6500</v>
      </c>
      <c r="H1997" s="11">
        <v>0.85</v>
      </c>
      <c r="I1997" s="11">
        <v>0.2</v>
      </c>
      <c r="J1997" s="11">
        <v>0.9</v>
      </c>
      <c r="K1997" s="11">
        <v>2</v>
      </c>
      <c r="L1997" s="11">
        <v>2</v>
      </c>
      <c r="M1997" s="11">
        <v>2</v>
      </c>
      <c r="N1997" s="11">
        <v>3</v>
      </c>
      <c r="O1997" s="11">
        <v>0.05</v>
      </c>
      <c r="P1997" s="11">
        <v>0.1</v>
      </c>
      <c r="Q1997" s="11">
        <v>0.3</v>
      </c>
      <c r="R1997" s="11">
        <v>0.35</v>
      </c>
      <c r="S1997" s="11">
        <v>3024.0754999999999</v>
      </c>
      <c r="T1997" s="11">
        <v>0.625</v>
      </c>
      <c r="U1997" s="11">
        <v>80</v>
      </c>
      <c r="V1997" s="11">
        <v>1200</v>
      </c>
      <c r="W1997" s="11">
        <v>-15.926189000000001</v>
      </c>
      <c r="Y1997" s="11">
        <v>-17.751598000000001</v>
      </c>
      <c r="Z1997" s="11">
        <v>57</v>
      </c>
      <c r="AA1997" s="11">
        <v>3024.0754999999999</v>
      </c>
      <c r="AB1997" s="11">
        <v>0.625</v>
      </c>
      <c r="AC1997" s="11">
        <v>80</v>
      </c>
      <c r="AD1997" s="11">
        <v>-15.926189000000001</v>
      </c>
    </row>
    <row r="1998" spans="2:30" x14ac:dyDescent="0.35">
      <c r="B1998" s="11">
        <v>9.2918009999999995</v>
      </c>
      <c r="C1998" s="11">
        <v>35</v>
      </c>
      <c r="D1998" s="11">
        <v>13.683673000000001</v>
      </c>
      <c r="E1998" s="11">
        <v>8.4000000000000005E-2</v>
      </c>
      <c r="F1998" s="11">
        <v>2750.413223140496</v>
      </c>
      <c r="G1998" s="11">
        <v>7500</v>
      </c>
      <c r="H1998" s="11">
        <v>0.8</v>
      </c>
      <c r="I1998" s="11">
        <v>0.3</v>
      </c>
      <c r="J1998" s="11">
        <v>0.6</v>
      </c>
      <c r="K1998" s="11">
        <v>2</v>
      </c>
      <c r="L1998" s="11">
        <v>3</v>
      </c>
      <c r="M1998" s="11">
        <v>3</v>
      </c>
      <c r="N1998" s="11">
        <v>3</v>
      </c>
      <c r="O1998" s="11">
        <v>0.125</v>
      </c>
      <c r="P1998" s="11">
        <v>0.2</v>
      </c>
      <c r="Q1998" s="11">
        <v>0.16666666999999999</v>
      </c>
      <c r="R1998" s="11">
        <v>0.2</v>
      </c>
      <c r="S1998" s="11">
        <v>3102.2919000000002</v>
      </c>
      <c r="T1998" s="11">
        <v>0.45</v>
      </c>
      <c r="U1998" s="11">
        <v>90</v>
      </c>
      <c r="V1998" s="11">
        <v>1400</v>
      </c>
      <c r="W1998" s="11">
        <v>8.9524065000000004</v>
      </c>
      <c r="Y1998" s="11">
        <v>9.2918009999999995</v>
      </c>
      <c r="Z1998" s="11">
        <v>231.03471074380167</v>
      </c>
      <c r="AA1998" s="11">
        <v>3102.2919000000002</v>
      </c>
      <c r="AB1998" s="11">
        <v>0.45</v>
      </c>
      <c r="AC1998" s="11">
        <v>90</v>
      </c>
      <c r="AD1998" s="11">
        <v>8.9524065000000004</v>
      </c>
    </row>
    <row r="1999" spans="2:30" x14ac:dyDescent="0.35">
      <c r="B1999" s="11">
        <v>1.764446</v>
      </c>
      <c r="C1999" s="11">
        <v>20</v>
      </c>
      <c r="D1999" s="11">
        <v>111.15306</v>
      </c>
      <c r="E1999" s="11">
        <v>0.27300000000000002</v>
      </c>
      <c r="F1999" s="11">
        <v>1958.0578512396696</v>
      </c>
      <c r="G1999" s="11">
        <v>6000</v>
      </c>
      <c r="H1999" s="11">
        <v>0.85</v>
      </c>
      <c r="I1999" s="11">
        <v>0.4</v>
      </c>
      <c r="J1999" s="11">
        <v>0.8</v>
      </c>
      <c r="K1999" s="11">
        <v>4</v>
      </c>
      <c r="L1999" s="11">
        <v>3</v>
      </c>
      <c r="M1999" s="11">
        <v>3</v>
      </c>
      <c r="N1999" s="11">
        <v>4</v>
      </c>
      <c r="O1999" s="11">
        <v>0.05</v>
      </c>
      <c r="P1999" s="11">
        <v>0.2</v>
      </c>
      <c r="Q1999" s="11">
        <v>0.23333333000000001</v>
      </c>
      <c r="R1999" s="11">
        <v>0.2</v>
      </c>
      <c r="S1999" s="11">
        <v>3252.0902999999998</v>
      </c>
      <c r="T1999" s="11">
        <v>0.55000000000000004</v>
      </c>
      <c r="U1999" s="11">
        <v>50</v>
      </c>
      <c r="V1999" s="11">
        <v>1600</v>
      </c>
      <c r="W1999" s="11">
        <v>2.0596505999999999</v>
      </c>
      <c r="Y1999" s="11">
        <v>1.764446</v>
      </c>
      <c r="Z1999" s="11">
        <v>534.54979338842986</v>
      </c>
      <c r="AA1999" s="11">
        <v>3252.0902999999998</v>
      </c>
      <c r="AB1999" s="11">
        <v>0.55000000000000004</v>
      </c>
      <c r="AC1999" s="11">
        <v>50</v>
      </c>
      <c r="AD1999" s="11">
        <v>2.0596505999999999</v>
      </c>
    </row>
    <row r="2000" spans="2:30" x14ac:dyDescent="0.35">
      <c r="B2000" s="11">
        <v>-4.7271590000000003</v>
      </c>
      <c r="C2000" s="11">
        <v>25</v>
      </c>
      <c r="D2000" s="11">
        <v>202.53061</v>
      </c>
      <c r="E2000" s="11">
        <v>0.111</v>
      </c>
      <c r="F2000" s="11">
        <v>1167.3037190082646</v>
      </c>
      <c r="G2000" s="11">
        <v>7500</v>
      </c>
      <c r="H2000" s="11">
        <v>0.8</v>
      </c>
      <c r="I2000" s="11">
        <v>0.3</v>
      </c>
      <c r="J2000" s="11">
        <v>0.7</v>
      </c>
      <c r="K2000" s="11">
        <v>4</v>
      </c>
      <c r="L2000" s="11">
        <v>4</v>
      </c>
      <c r="M2000" s="11">
        <v>2</v>
      </c>
      <c r="N2000" s="11">
        <v>3</v>
      </c>
      <c r="O2000" s="11">
        <v>0.2</v>
      </c>
      <c r="P2000" s="11">
        <v>0.15</v>
      </c>
      <c r="Q2000" s="11">
        <v>0.16666666999999999</v>
      </c>
      <c r="R2000" s="11">
        <v>0.3</v>
      </c>
      <c r="S2000" s="11">
        <v>3300.5214000000001</v>
      </c>
      <c r="T2000" s="11">
        <v>0.52500000000000002</v>
      </c>
      <c r="U2000" s="11">
        <v>40</v>
      </c>
      <c r="V2000" s="11">
        <v>400</v>
      </c>
      <c r="W2000" s="11">
        <v>-3.4201779999999999</v>
      </c>
      <c r="Y2000" s="11">
        <v>-4.7271590000000003</v>
      </c>
      <c r="Z2000" s="11">
        <v>129.57071280991738</v>
      </c>
      <c r="AA2000" s="11">
        <v>3300.5214000000001</v>
      </c>
      <c r="AB2000" s="11">
        <v>0.52500000000000002</v>
      </c>
      <c r="AC2000" s="11">
        <v>40</v>
      </c>
      <c r="AD2000" s="11">
        <v>-3.4201779999999999</v>
      </c>
    </row>
    <row r="2001" spans="2:30" x14ac:dyDescent="0.35">
      <c r="B2001" s="11">
        <v>-12.050088000000001</v>
      </c>
      <c r="C2001" s="11">
        <v>40</v>
      </c>
      <c r="D2001" s="11">
        <v>141.61224000000001</v>
      </c>
      <c r="E2001" s="11">
        <v>0.219</v>
      </c>
      <c r="F2001" s="11">
        <v>1167.3037190082646</v>
      </c>
      <c r="G2001" s="11">
        <v>7000</v>
      </c>
      <c r="H2001" s="11">
        <v>0.85</v>
      </c>
      <c r="I2001" s="11">
        <v>0.5</v>
      </c>
      <c r="J2001" s="11">
        <v>0.9</v>
      </c>
      <c r="K2001" s="11">
        <v>3</v>
      </c>
      <c r="L2001" s="11">
        <v>4</v>
      </c>
      <c r="M2001" s="11">
        <v>2</v>
      </c>
      <c r="N2001" s="11">
        <v>2</v>
      </c>
      <c r="O2001" s="11">
        <v>0.125</v>
      </c>
      <c r="P2001" s="11">
        <v>0.15</v>
      </c>
      <c r="Q2001" s="11">
        <v>0.16666666999999999</v>
      </c>
      <c r="R2001" s="11">
        <v>0.2</v>
      </c>
      <c r="S2001" s="11">
        <v>3351.6441</v>
      </c>
      <c r="T2001" s="11">
        <v>0.7</v>
      </c>
      <c r="U2001" s="11">
        <v>90</v>
      </c>
      <c r="V2001" s="11">
        <v>1600</v>
      </c>
      <c r="W2001" s="11">
        <v>-13.441962</v>
      </c>
      <c r="Y2001" s="11">
        <v>-12.050088000000001</v>
      </c>
      <c r="Z2001" s="11">
        <v>255.63951446280996</v>
      </c>
      <c r="AA2001" s="11">
        <v>3351.6441</v>
      </c>
      <c r="AB2001" s="11">
        <v>0.7</v>
      </c>
      <c r="AC2001" s="11">
        <v>90</v>
      </c>
      <c r="AD2001" s="11">
        <v>-13.441962</v>
      </c>
    </row>
    <row r="2002" spans="2:30" x14ac:dyDescent="0.35">
      <c r="B2002" s="11">
        <v>-13.629325</v>
      </c>
      <c r="C2002" s="11">
        <v>40</v>
      </c>
      <c r="D2002" s="11">
        <v>208.62244999999999</v>
      </c>
      <c r="E2002" s="11">
        <v>0.246</v>
      </c>
      <c r="F2002" s="11">
        <v>950</v>
      </c>
      <c r="G2002" s="11">
        <v>6500</v>
      </c>
      <c r="H2002" s="11">
        <v>0.75</v>
      </c>
      <c r="I2002" s="11">
        <v>0.5</v>
      </c>
      <c r="J2002" s="11">
        <v>0.8</v>
      </c>
      <c r="K2002" s="11">
        <v>2</v>
      </c>
      <c r="L2002" s="11">
        <v>4</v>
      </c>
      <c r="M2002" s="11">
        <v>2</v>
      </c>
      <c r="N2002" s="11">
        <v>2</v>
      </c>
      <c r="O2002" s="11">
        <v>0.05</v>
      </c>
      <c r="P2002" s="11">
        <v>0.2</v>
      </c>
      <c r="Q2002" s="11">
        <v>0.16666666999999999</v>
      </c>
      <c r="R2002" s="11">
        <v>0.3</v>
      </c>
      <c r="S2002" s="11">
        <v>3614.2152999999998</v>
      </c>
      <c r="T2002" s="11">
        <v>0.625</v>
      </c>
      <c r="U2002" s="11">
        <v>60</v>
      </c>
      <c r="V2002" s="11">
        <v>1400</v>
      </c>
      <c r="W2002" s="11">
        <v>-12.394021</v>
      </c>
      <c r="Y2002" s="11">
        <v>-13.629325</v>
      </c>
      <c r="Z2002" s="11">
        <v>233.7</v>
      </c>
      <c r="AA2002" s="11">
        <v>3614.2152999999998</v>
      </c>
      <c r="AB2002" s="11">
        <v>0.625</v>
      </c>
      <c r="AC2002" s="11">
        <v>60</v>
      </c>
      <c r="AD2002" s="11">
        <v>-12.394021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2BB71-FE29-46EB-9A87-E2C3B36E5496}">
  <dimension ref="B4:N41"/>
  <sheetViews>
    <sheetView zoomScale="55" zoomScaleNormal="55" workbookViewId="0">
      <selection activeCell="AA7" sqref="Y2:AD2002"/>
    </sheetView>
  </sheetViews>
  <sheetFormatPr defaultRowHeight="14.5" x14ac:dyDescent="0.35"/>
  <cols>
    <col min="3" max="3" width="11" bestFit="1" customWidth="1"/>
    <col min="13" max="13" width="17.26953125" bestFit="1" customWidth="1"/>
  </cols>
  <sheetData>
    <row r="4" spans="2:14" x14ac:dyDescent="0.35">
      <c r="B4" s="11" t="s">
        <v>70</v>
      </c>
      <c r="C4" s="11" t="s">
        <v>26</v>
      </c>
      <c r="D4" s="11" t="s">
        <v>27</v>
      </c>
      <c r="E4" s="11" t="s">
        <v>28</v>
      </c>
      <c r="F4" s="11" t="s">
        <v>66</v>
      </c>
      <c r="G4" s="11" t="s">
        <v>65</v>
      </c>
      <c r="H4" s="11" t="s">
        <v>67</v>
      </c>
      <c r="I4" s="11" t="s">
        <v>29</v>
      </c>
      <c r="J4" s="11" t="s">
        <v>30</v>
      </c>
      <c r="K4" s="11" t="s">
        <v>31</v>
      </c>
      <c r="M4" s="11" t="s">
        <v>0</v>
      </c>
      <c r="N4" s="11" t="s">
        <v>1</v>
      </c>
    </row>
    <row r="5" spans="2:14" x14ac:dyDescent="0.35">
      <c r="B5" s="11">
        <v>1</v>
      </c>
      <c r="C5" s="11" t="s">
        <v>100</v>
      </c>
      <c r="D5" s="11">
        <v>8</v>
      </c>
      <c r="E5" s="11">
        <v>0.36898599999999998</v>
      </c>
      <c r="F5" s="11">
        <v>2.8577340000000002</v>
      </c>
      <c r="G5" s="11">
        <v>2.7101280000000001</v>
      </c>
      <c r="H5" s="11">
        <v>2.9678559999999998</v>
      </c>
      <c r="I5" s="11">
        <v>-8383.0188710000002</v>
      </c>
      <c r="J5" s="11">
        <v>0.96996700000000002</v>
      </c>
      <c r="K5" s="11">
        <v>0.94048299999999996</v>
      </c>
      <c r="M5" s="11" t="s">
        <v>88</v>
      </c>
      <c r="N5" s="11">
        <v>99.523346000000004</v>
      </c>
    </row>
    <row r="6" spans="2:14" x14ac:dyDescent="0.35">
      <c r="B6" s="11">
        <v>2</v>
      </c>
      <c r="C6" s="11" t="s">
        <v>101</v>
      </c>
      <c r="D6" s="11">
        <v>15</v>
      </c>
      <c r="E6" s="11">
        <v>0.37103399999999997</v>
      </c>
      <c r="F6" s="11">
        <v>2.78729</v>
      </c>
      <c r="G6" s="11">
        <v>2.6951689999999999</v>
      </c>
      <c r="H6" s="11">
        <v>2.898298</v>
      </c>
      <c r="I6" s="11">
        <v>-8403.0131829999991</v>
      </c>
      <c r="J6" s="11">
        <v>0.97123099999999996</v>
      </c>
      <c r="K6" s="11">
        <v>0.94300300000000004</v>
      </c>
      <c r="M6" s="11" t="s">
        <v>5</v>
      </c>
      <c r="N6" s="11">
        <v>8.8503999999999999E-2</v>
      </c>
    </row>
    <row r="7" spans="2:14" x14ac:dyDescent="0.35">
      <c r="B7" s="11">
        <v>3</v>
      </c>
      <c r="C7" s="11" t="s">
        <v>102</v>
      </c>
      <c r="D7" s="11">
        <v>22</v>
      </c>
      <c r="E7" s="11">
        <v>0.37277100000000002</v>
      </c>
      <c r="F7" s="11">
        <v>2.7899210000000001</v>
      </c>
      <c r="G7" s="11">
        <v>2.6826120000000002</v>
      </c>
      <c r="H7" s="11">
        <v>2.9127040000000002</v>
      </c>
      <c r="I7" s="11">
        <v>-8387.7282990000003</v>
      </c>
      <c r="J7" s="11">
        <v>0.97128099999999995</v>
      </c>
      <c r="K7" s="11">
        <v>0.94309500000000002</v>
      </c>
      <c r="M7" s="11" t="s">
        <v>85</v>
      </c>
      <c r="N7" s="11">
        <v>0.123333</v>
      </c>
    </row>
    <row r="8" spans="2:14" x14ac:dyDescent="0.35">
      <c r="B8" s="11">
        <v>4</v>
      </c>
      <c r="C8" s="11" t="s">
        <v>103</v>
      </c>
      <c r="D8" s="11">
        <v>29</v>
      </c>
      <c r="E8" s="11">
        <v>0.372973</v>
      </c>
      <c r="F8" s="11">
        <v>2.7806860000000002</v>
      </c>
      <c r="G8" s="11">
        <v>2.6811590000000001</v>
      </c>
      <c r="H8" s="11">
        <v>2.9001860000000002</v>
      </c>
      <c r="I8" s="11">
        <v>-8378.2442699999992</v>
      </c>
      <c r="J8" s="11">
        <v>0.97120399999999996</v>
      </c>
      <c r="K8" s="11">
        <v>0.94290700000000005</v>
      </c>
      <c r="M8" s="11" t="s">
        <v>18</v>
      </c>
      <c r="N8" s="11">
        <v>9.9389000000000005E-2</v>
      </c>
    </row>
    <row r="9" spans="2:14" x14ac:dyDescent="0.35">
      <c r="B9" s="12">
        <v>5</v>
      </c>
      <c r="C9" s="12" t="s">
        <v>104</v>
      </c>
      <c r="D9" s="12">
        <v>36</v>
      </c>
      <c r="E9" s="12">
        <v>0.374226</v>
      </c>
      <c r="F9" s="12">
        <v>2.759277</v>
      </c>
      <c r="G9" s="12">
        <v>2.6721849999999998</v>
      </c>
      <c r="H9" s="12">
        <v>2.8852929999999999</v>
      </c>
      <c r="I9" s="12">
        <v>-8374.7712009999996</v>
      </c>
      <c r="J9" s="12">
        <v>0.97162899999999996</v>
      </c>
      <c r="K9" s="12">
        <v>0.94384400000000002</v>
      </c>
      <c r="M9" s="11" t="s">
        <v>19</v>
      </c>
      <c r="N9" s="11">
        <v>0.16542799999999999</v>
      </c>
    </row>
    <row r="11" spans="2:14" x14ac:dyDescent="0.35">
      <c r="B11" s="11" t="s">
        <v>70</v>
      </c>
      <c r="C11" s="11" t="s">
        <v>26</v>
      </c>
      <c r="D11" s="11" t="s">
        <v>27</v>
      </c>
      <c r="E11" s="11" t="s">
        <v>28</v>
      </c>
      <c r="F11" s="11" t="s">
        <v>66</v>
      </c>
      <c r="G11" s="11" t="s">
        <v>65</v>
      </c>
      <c r="H11" s="11" t="s">
        <v>67</v>
      </c>
      <c r="I11" s="11" t="s">
        <v>29</v>
      </c>
      <c r="J11" s="11" t="s">
        <v>30</v>
      </c>
      <c r="K11" s="11" t="s">
        <v>31</v>
      </c>
    </row>
    <row r="12" spans="2:14" x14ac:dyDescent="0.35">
      <c r="B12" s="12">
        <v>0</v>
      </c>
      <c r="C12" s="12" t="s">
        <v>104</v>
      </c>
      <c r="D12" s="12">
        <v>36</v>
      </c>
      <c r="E12" s="12">
        <v>0.374226</v>
      </c>
      <c r="F12" s="12">
        <v>2.759277</v>
      </c>
      <c r="G12" s="12">
        <v>2.6721849999999998</v>
      </c>
      <c r="H12" s="12">
        <v>2.8852929999999999</v>
      </c>
      <c r="I12" s="12">
        <v>-8374.7712009999996</v>
      </c>
      <c r="J12" s="12">
        <v>0.97162899999999996</v>
      </c>
      <c r="K12" s="12">
        <v>0.94384400000000002</v>
      </c>
    </row>
    <row r="13" spans="2:14" x14ac:dyDescent="0.35">
      <c r="B13" s="11">
        <v>1</v>
      </c>
      <c r="C13" s="11" t="s">
        <v>105</v>
      </c>
      <c r="D13" s="11">
        <v>38</v>
      </c>
      <c r="E13" s="11">
        <v>0.36244399999999999</v>
      </c>
      <c r="F13" s="11">
        <v>2.8598499999999998</v>
      </c>
      <c r="G13" s="11">
        <v>2.7590469999999998</v>
      </c>
      <c r="H13" s="11">
        <v>2.961195</v>
      </c>
      <c r="I13" s="11">
        <v>-8322.0105010000007</v>
      </c>
      <c r="J13" s="11">
        <v>0.97041999999999995</v>
      </c>
      <c r="K13" s="11">
        <v>0.94135199999999997</v>
      </c>
    </row>
    <row r="14" spans="2:14" x14ac:dyDescent="0.35">
      <c r="B14" s="11">
        <v>2</v>
      </c>
      <c r="C14" s="11" t="s">
        <v>106</v>
      </c>
      <c r="D14" s="11">
        <v>45</v>
      </c>
      <c r="E14" s="11">
        <v>0.36698700000000001</v>
      </c>
      <c r="F14" s="11">
        <v>2.8098510000000001</v>
      </c>
      <c r="G14" s="11">
        <v>2.7248939999999999</v>
      </c>
      <c r="H14" s="11">
        <v>2.9490090000000002</v>
      </c>
      <c r="I14" s="11">
        <v>-8332.0332880000005</v>
      </c>
      <c r="J14" s="11">
        <v>0.97106599999999998</v>
      </c>
      <c r="K14" s="11">
        <v>0.94268799999999997</v>
      </c>
    </row>
    <row r="15" spans="2:14" x14ac:dyDescent="0.35">
      <c r="B15" s="11">
        <v>3</v>
      </c>
      <c r="C15" s="11" t="s">
        <v>107</v>
      </c>
      <c r="D15" s="11">
        <v>52</v>
      </c>
      <c r="E15" s="11">
        <v>0.36985299999999999</v>
      </c>
      <c r="F15" s="11">
        <v>2.8025669999999998</v>
      </c>
      <c r="G15" s="11">
        <v>2.7037740000000001</v>
      </c>
      <c r="H15" s="11">
        <v>2.946024</v>
      </c>
      <c r="I15" s="11">
        <v>-8321.5687670000007</v>
      </c>
      <c r="J15" s="11">
        <v>0.97115300000000004</v>
      </c>
      <c r="K15" s="11">
        <v>0.94289699999999999</v>
      </c>
    </row>
    <row r="16" spans="2:14" x14ac:dyDescent="0.35">
      <c r="B16" s="11">
        <v>4</v>
      </c>
      <c r="C16" s="11" t="s">
        <v>108</v>
      </c>
      <c r="D16" s="11">
        <v>59</v>
      </c>
      <c r="E16" s="11">
        <v>0.37271100000000001</v>
      </c>
      <c r="F16" s="11">
        <v>2.785533</v>
      </c>
      <c r="G16" s="11">
        <v>2.6830419999999999</v>
      </c>
      <c r="H16" s="11">
        <v>2.8888349999999998</v>
      </c>
      <c r="I16" s="11">
        <v>-8315.8720869999997</v>
      </c>
      <c r="J16" s="11">
        <v>0.971383</v>
      </c>
      <c r="K16" s="11">
        <v>0.94330800000000004</v>
      </c>
    </row>
    <row r="31" spans="2:14" x14ac:dyDescent="0.35">
      <c r="B31" s="11" t="s">
        <v>70</v>
      </c>
      <c r="C31" s="11" t="s">
        <v>26</v>
      </c>
      <c r="D31" s="11" t="s">
        <v>27</v>
      </c>
      <c r="E31" s="11" t="s">
        <v>28</v>
      </c>
      <c r="F31" s="11" t="s">
        <v>66</v>
      </c>
      <c r="G31" s="11" t="s">
        <v>65</v>
      </c>
      <c r="H31" s="11" t="s">
        <v>67</v>
      </c>
      <c r="I31" s="11" t="s">
        <v>29</v>
      </c>
      <c r="J31" s="11" t="s">
        <v>30</v>
      </c>
      <c r="K31" s="11" t="s">
        <v>31</v>
      </c>
      <c r="M31" s="11" t="s">
        <v>0</v>
      </c>
      <c r="N31" s="11" t="s">
        <v>1</v>
      </c>
    </row>
    <row r="32" spans="2:14" x14ac:dyDescent="0.35">
      <c r="B32" s="11">
        <v>1</v>
      </c>
      <c r="C32" s="11" t="s">
        <v>100</v>
      </c>
      <c r="D32" s="11">
        <v>8</v>
      </c>
      <c r="E32" s="11">
        <v>0.32500699999999999</v>
      </c>
      <c r="F32" s="11">
        <v>2.7308599999999998</v>
      </c>
      <c r="G32" s="11">
        <v>3.0768580000000001</v>
      </c>
      <c r="H32" s="11">
        <v>2.9857649999999998</v>
      </c>
      <c r="I32" s="11">
        <v>-8444.8703079999996</v>
      </c>
      <c r="J32" s="11">
        <v>0.97041299999999997</v>
      </c>
      <c r="K32" s="11">
        <v>0.94133800000000001</v>
      </c>
      <c r="M32" s="11" t="s">
        <v>88</v>
      </c>
      <c r="N32" s="11">
        <v>99.989536999999999</v>
      </c>
    </row>
    <row r="33" spans="2:14" x14ac:dyDescent="0.35">
      <c r="B33" s="12">
        <v>2</v>
      </c>
      <c r="C33" s="12" t="s">
        <v>101</v>
      </c>
      <c r="D33" s="12">
        <v>15</v>
      </c>
      <c r="E33" s="12">
        <v>0.32866699999999999</v>
      </c>
      <c r="F33" s="12">
        <v>2.6670180000000001</v>
      </c>
      <c r="G33" s="12">
        <v>3.042589</v>
      </c>
      <c r="H33" s="12">
        <v>2.9477419999999999</v>
      </c>
      <c r="I33" s="12">
        <v>-8463.0895519999995</v>
      </c>
      <c r="J33" s="12">
        <v>0.97162899999999996</v>
      </c>
      <c r="K33" s="12">
        <v>0.94380900000000001</v>
      </c>
      <c r="M33" s="11" t="s">
        <v>84</v>
      </c>
      <c r="N33" s="11">
        <v>1.7099999999999999E-3</v>
      </c>
    </row>
    <row r="34" spans="2:14" x14ac:dyDescent="0.35">
      <c r="B34" s="11">
        <v>3</v>
      </c>
      <c r="C34" s="11" t="s">
        <v>102</v>
      </c>
      <c r="D34" s="11">
        <v>22</v>
      </c>
      <c r="E34" s="11">
        <v>0.327872</v>
      </c>
      <c r="F34" s="11">
        <v>2.6757460000000002</v>
      </c>
      <c r="G34" s="11">
        <v>3.0499679999999998</v>
      </c>
      <c r="H34" s="11">
        <v>2.9587020000000002</v>
      </c>
      <c r="I34" s="11">
        <v>-8444.6396530000002</v>
      </c>
      <c r="J34" s="11">
        <v>0.97164499999999998</v>
      </c>
      <c r="K34" s="11">
        <v>0.94387100000000002</v>
      </c>
      <c r="M34" s="11" t="s">
        <v>8</v>
      </c>
      <c r="N34" s="11">
        <v>6.5399999999999996E-4</v>
      </c>
    </row>
    <row r="35" spans="2:14" x14ac:dyDescent="0.35">
      <c r="B35" s="11">
        <v>4</v>
      </c>
      <c r="C35" s="11" t="s">
        <v>103</v>
      </c>
      <c r="D35" s="11">
        <v>29</v>
      </c>
      <c r="E35" s="11">
        <v>0.32674999999999998</v>
      </c>
      <c r="F35" s="11">
        <v>2.6979479999999998</v>
      </c>
      <c r="G35" s="11">
        <v>3.0604469999999999</v>
      </c>
      <c r="H35" s="11">
        <v>2.9773390000000002</v>
      </c>
      <c r="I35" s="11">
        <v>-8419.3849179999997</v>
      </c>
      <c r="J35" s="11">
        <v>0.97115700000000005</v>
      </c>
      <c r="K35" s="11">
        <v>0.94286899999999996</v>
      </c>
      <c r="M35" s="11" t="s">
        <v>13</v>
      </c>
      <c r="N35" s="11">
        <v>3.8539999999999998E-3</v>
      </c>
    </row>
    <row r="36" spans="2:14" x14ac:dyDescent="0.35">
      <c r="B36" s="11">
        <v>5</v>
      </c>
      <c r="C36" s="11" t="s">
        <v>104</v>
      </c>
      <c r="D36" s="11">
        <v>36</v>
      </c>
      <c r="E36" s="11">
        <v>0.32832699999999998</v>
      </c>
      <c r="F36" s="11">
        <v>2.6862509999999999</v>
      </c>
      <c r="G36" s="11">
        <v>3.0457420000000002</v>
      </c>
      <c r="H36" s="11">
        <v>2.9646279999999998</v>
      </c>
      <c r="I36" s="11">
        <v>-8411.3026009999994</v>
      </c>
      <c r="J36" s="11">
        <v>0.97136400000000001</v>
      </c>
      <c r="K36" s="11">
        <v>0.94329799999999997</v>
      </c>
      <c r="M36" s="11" t="s">
        <v>14</v>
      </c>
      <c r="N36" s="11">
        <v>4.2449999999999996E-3</v>
      </c>
    </row>
    <row r="38" spans="2:14" x14ac:dyDescent="0.35">
      <c r="B38" s="11" t="s">
        <v>70</v>
      </c>
      <c r="C38" s="11" t="s">
        <v>26</v>
      </c>
      <c r="D38" s="11" t="s">
        <v>27</v>
      </c>
      <c r="E38" s="11" t="s">
        <v>28</v>
      </c>
      <c r="F38" s="11" t="s">
        <v>66</v>
      </c>
      <c r="G38" s="11" t="s">
        <v>65</v>
      </c>
      <c r="H38" s="11" t="s">
        <v>67</v>
      </c>
      <c r="I38" s="11" t="s">
        <v>29</v>
      </c>
      <c r="J38" s="11" t="s">
        <v>30</v>
      </c>
      <c r="K38" s="11" t="s">
        <v>31</v>
      </c>
    </row>
    <row r="39" spans="2:14" x14ac:dyDescent="0.35">
      <c r="B39" s="12">
        <v>0</v>
      </c>
      <c r="C39" s="12" t="s">
        <v>101</v>
      </c>
      <c r="D39" s="12">
        <v>15</v>
      </c>
      <c r="E39" s="12">
        <v>0.32866699999999999</v>
      </c>
      <c r="F39" s="12">
        <v>2.6670180000000001</v>
      </c>
      <c r="G39" s="12">
        <v>3.042589</v>
      </c>
      <c r="H39" s="12">
        <v>2.9477419999999999</v>
      </c>
      <c r="I39" s="12">
        <v>-8463.0895519999995</v>
      </c>
      <c r="J39" s="12">
        <v>0.97162899999999996</v>
      </c>
      <c r="K39" s="12">
        <v>0.94380900000000001</v>
      </c>
    </row>
    <row r="40" spans="2:14" x14ac:dyDescent="0.35">
      <c r="B40" s="11">
        <v>1</v>
      </c>
      <c r="C40" s="11" t="s">
        <v>109</v>
      </c>
      <c r="D40" s="11">
        <v>17</v>
      </c>
      <c r="E40" s="11">
        <v>0.31720500000000001</v>
      </c>
      <c r="F40" s="11">
        <v>2.7941020000000001</v>
      </c>
      <c r="G40" s="11">
        <v>3.1525349999999999</v>
      </c>
      <c r="H40" s="11">
        <v>3.068241</v>
      </c>
      <c r="I40" s="11">
        <v>-8395.6888299999991</v>
      </c>
      <c r="J40" s="11">
        <v>0.96960400000000002</v>
      </c>
      <c r="K40" s="11">
        <v>0.93954400000000005</v>
      </c>
    </row>
    <row r="41" spans="2:14" x14ac:dyDescent="0.35">
      <c r="B41" s="11">
        <v>2</v>
      </c>
      <c r="C41" s="11" t="s">
        <v>110</v>
      </c>
      <c r="D41" s="11">
        <v>21</v>
      </c>
      <c r="E41" s="11">
        <v>0.32461200000000001</v>
      </c>
      <c r="F41" s="11">
        <v>2.6963650000000001</v>
      </c>
      <c r="G41" s="11">
        <v>3.080603</v>
      </c>
      <c r="H41" s="11">
        <v>2.970656</v>
      </c>
      <c r="I41" s="11">
        <v>-8436.1842959999994</v>
      </c>
      <c r="J41" s="11">
        <v>0.97114299999999998</v>
      </c>
      <c r="K41" s="11">
        <v>0.94275699999999996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Before</vt:lpstr>
      <vt:lpstr>NN 1 Data</vt:lpstr>
      <vt:lpstr>NN 1</vt:lpstr>
      <vt:lpstr>NN 1 Optimized</vt:lpstr>
      <vt:lpstr>NN 1 Optimized Final</vt:lpstr>
      <vt:lpstr>Results</vt:lpstr>
      <vt:lpstr>NN Revisi Layer 1</vt:lpstr>
      <vt:lpstr>NN Revisi Layer 2</vt:lpstr>
      <vt:lpstr>NN 2 Data</vt:lpstr>
      <vt:lpstr>NN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Aqnan Matthew</dc:creator>
  <cp:lastModifiedBy>Aqnan Matthew</cp:lastModifiedBy>
  <dcterms:created xsi:type="dcterms:W3CDTF">2019-06-18T16:06:39Z</dcterms:created>
  <dcterms:modified xsi:type="dcterms:W3CDTF">2021-01-12T10:17:52Z</dcterms:modified>
</cp:coreProperties>
</file>